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hidePivotFieldList="1" defaultThemeVersion="124226"/>
  <mc:AlternateContent xmlns:mc="http://schemas.openxmlformats.org/markup-compatibility/2006">
    <mc:Choice Requires="x15">
      <x15ac:absPath xmlns:x15ac="http://schemas.microsoft.com/office/spreadsheetml/2010/11/ac" url="C:\Users\rreinesc\Downloads\"/>
    </mc:Choice>
  </mc:AlternateContent>
  <xr:revisionPtr revIDLastSave="0" documentId="13_ncr:1_{AA88AB4A-0261-40E8-BEFF-42ABC13B18AA}" xr6:coauthVersionLast="45" xr6:coauthVersionMax="45" xr10:uidLastSave="{00000000-0000-0000-0000-000000000000}"/>
  <bookViews>
    <workbookView xWindow="-108" yWindow="-108" windowWidth="23256" windowHeight="12576" tabRatio="730" activeTab="1" xr2:uid="{00000000-000D-0000-FFFF-FFFF00000000}"/>
  </bookViews>
  <sheets>
    <sheet name="Setup" sheetId="6" r:id="rId1"/>
    <sheet name="Modifying" sheetId="12" r:id="rId2"/>
    <sheet name="Summary" sheetId="1" r:id="rId3"/>
    <sheet name="Want-to-Play List" sheetId="11" r:id="rId4"/>
    <sheet name="My Played Scenarios" sheetId="9" r:id="rId5"/>
    <sheet name="ROAR Ratings" sheetId="5" r:id="rId6"/>
    <sheet name="ROAR Balance" sheetId="4" r:id="rId7"/>
    <sheet name="Input Data" sheetId="8" state="hidden" r:id="rId8"/>
    <sheet name="Data" sheetId="7" state="hidden" r:id="rId9"/>
  </sheets>
  <definedNames>
    <definedName name="link">Summary!$O$10</definedName>
    <definedName name="list">Summary!$O$7:$O$8</definedName>
    <definedName name="notes">Summary!$O$12:$O$13</definedName>
    <definedName name="_xlnm.Print_Area" localSheetId="7">'Input Data'!$A$1:$O$25</definedName>
    <definedName name="_xlnm.Print_Area" localSheetId="0">Setup!$B$1:$K$67</definedName>
    <definedName name="_xlnm.Print_Area" localSheetId="2">Summary!$A$1:$M$1500</definedName>
    <definedName name="_xlnm.Print_Titles" localSheetId="8">Data!$1:$1</definedName>
    <definedName name="_xlnm.Print_Titles" localSheetId="2">Summary!$1:$1</definedName>
    <definedName name="results">'My Played Scenarios'!$AB$3:$AB$8</definedName>
    <definedName name="wannaplay">Summary!$U$3:$U$4</definedName>
    <definedName name="wantplaylist">Summary!$U$3:$U$5</definedName>
    <definedName name="wanttoplay">Summary!$U$3:$U$4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000" i="5" l="1"/>
  <c r="A5999" i="5"/>
  <c r="A5998" i="5"/>
  <c r="A5997" i="5"/>
  <c r="A5996" i="5"/>
  <c r="A5995" i="5"/>
  <c r="A5994" i="5"/>
  <c r="A5993" i="5"/>
  <c r="A5992" i="5"/>
  <c r="A5991" i="5"/>
  <c r="A5990" i="5"/>
  <c r="A5989" i="5"/>
  <c r="A5988" i="5"/>
  <c r="A5987" i="5"/>
  <c r="A5986" i="5"/>
  <c r="A5985" i="5"/>
  <c r="A5984" i="5"/>
  <c r="A5983" i="5"/>
  <c r="A5982" i="5"/>
  <c r="A5981" i="5"/>
  <c r="A5980" i="5"/>
  <c r="A5979" i="5"/>
  <c r="A5978" i="5"/>
  <c r="A5977" i="5"/>
  <c r="A5976" i="5"/>
  <c r="A5975" i="5"/>
  <c r="A5974" i="5"/>
  <c r="A5973" i="5"/>
  <c r="A5972" i="5"/>
  <c r="A5971" i="5"/>
  <c r="A5970" i="5"/>
  <c r="A5969" i="5"/>
  <c r="A5968" i="5"/>
  <c r="A5967" i="5"/>
  <c r="A5966" i="5"/>
  <c r="A5965" i="5"/>
  <c r="A5964" i="5"/>
  <c r="A5963" i="5"/>
  <c r="A5962" i="5"/>
  <c r="A5961" i="5"/>
  <c r="A5960" i="5"/>
  <c r="A5959" i="5"/>
  <c r="A5958" i="5"/>
  <c r="A5957" i="5"/>
  <c r="A5956" i="5"/>
  <c r="A5955" i="5"/>
  <c r="A5954" i="5"/>
  <c r="A5953" i="5"/>
  <c r="A5952" i="5"/>
  <c r="A5951" i="5"/>
  <c r="A5950" i="5"/>
  <c r="A5949" i="5"/>
  <c r="A5948" i="5"/>
  <c r="A5947" i="5"/>
  <c r="A5946" i="5"/>
  <c r="A5945" i="5"/>
  <c r="A5944" i="5"/>
  <c r="A5943" i="5"/>
  <c r="A5942" i="5"/>
  <c r="A5941" i="5"/>
  <c r="A5940" i="5"/>
  <c r="A5939" i="5"/>
  <c r="A5938" i="5"/>
  <c r="A5937" i="5"/>
  <c r="A5936" i="5"/>
  <c r="A5935" i="5"/>
  <c r="A5934" i="5"/>
  <c r="A5933" i="5"/>
  <c r="A5932" i="5"/>
  <c r="A5931" i="5"/>
  <c r="A5930" i="5"/>
  <c r="A5929" i="5"/>
  <c r="A5928" i="5"/>
  <c r="A5927" i="5"/>
  <c r="A5926" i="5"/>
  <c r="A5925" i="5"/>
  <c r="A5924" i="5"/>
  <c r="A5923" i="5"/>
  <c r="A5922" i="5"/>
  <c r="A5921" i="5"/>
  <c r="A5920" i="5"/>
  <c r="A5919" i="5"/>
  <c r="A5918" i="5"/>
  <c r="A5917" i="5"/>
  <c r="A5916" i="5"/>
  <c r="A5915" i="5"/>
  <c r="A5914" i="5"/>
  <c r="A5913" i="5"/>
  <c r="A5912" i="5"/>
  <c r="A5911" i="5"/>
  <c r="A5910" i="5"/>
  <c r="A5909" i="5"/>
  <c r="A5908" i="5"/>
  <c r="A5907" i="5"/>
  <c r="A5906" i="5"/>
  <c r="A5905" i="5"/>
  <c r="A5904" i="5"/>
  <c r="A5903" i="5"/>
  <c r="A5902" i="5"/>
  <c r="A5901" i="5"/>
  <c r="A5900" i="5"/>
  <c r="A5899" i="5"/>
  <c r="A5898" i="5"/>
  <c r="A5897" i="5"/>
  <c r="A5896" i="5"/>
  <c r="A5895" i="5"/>
  <c r="A5894" i="5"/>
  <c r="A5893" i="5"/>
  <c r="A5892" i="5"/>
  <c r="A5891" i="5"/>
  <c r="A5890" i="5"/>
  <c r="A5889" i="5"/>
  <c r="A5888" i="5"/>
  <c r="A5887" i="5"/>
  <c r="A5886" i="5"/>
  <c r="A5885" i="5"/>
  <c r="A5884" i="5"/>
  <c r="A5883" i="5"/>
  <c r="A5882" i="5"/>
  <c r="A5881" i="5"/>
  <c r="A5880" i="5"/>
  <c r="A5879" i="5"/>
  <c r="A5878" i="5"/>
  <c r="A5877" i="5"/>
  <c r="A5876" i="5"/>
  <c r="A5875" i="5"/>
  <c r="A5874" i="5"/>
  <c r="A5873" i="5"/>
  <c r="A5872" i="5"/>
  <c r="A5871" i="5"/>
  <c r="A5870" i="5"/>
  <c r="A5869" i="5"/>
  <c r="A5868" i="5"/>
  <c r="A5867" i="5"/>
  <c r="A5866" i="5"/>
  <c r="A5865" i="5"/>
  <c r="A5864" i="5"/>
  <c r="A5863" i="5"/>
  <c r="A5862" i="5"/>
  <c r="A5861" i="5"/>
  <c r="A5860" i="5"/>
  <c r="A5859" i="5"/>
  <c r="A5858" i="5"/>
  <c r="A5857" i="5"/>
  <c r="A5856" i="5"/>
  <c r="A5855" i="5"/>
  <c r="A5854" i="5"/>
  <c r="A5853" i="5"/>
  <c r="A5852" i="5"/>
  <c r="A5851" i="5"/>
  <c r="A5850" i="5"/>
  <c r="A5849" i="5"/>
  <c r="A5848" i="5"/>
  <c r="A5847" i="5"/>
  <c r="A5846" i="5"/>
  <c r="A5845" i="5"/>
  <c r="A5844" i="5"/>
  <c r="A5843" i="5"/>
  <c r="A5842" i="5"/>
  <c r="A5841" i="5"/>
  <c r="A5840" i="5"/>
  <c r="A5839" i="5"/>
  <c r="A5838" i="5"/>
  <c r="A5837" i="5"/>
  <c r="A5836" i="5"/>
  <c r="A5835" i="5"/>
  <c r="A5834" i="5"/>
  <c r="A5833" i="5"/>
  <c r="A5832" i="5"/>
  <c r="A5831" i="5"/>
  <c r="A5830" i="5"/>
  <c r="A5829" i="5"/>
  <c r="A5828" i="5"/>
  <c r="A5827" i="5"/>
  <c r="A5826" i="5"/>
  <c r="A5825" i="5"/>
  <c r="A5824" i="5"/>
  <c r="A5823" i="5"/>
  <c r="A5822" i="5"/>
  <c r="A5821" i="5"/>
  <c r="A5820" i="5"/>
  <c r="A5819" i="5"/>
  <c r="A5818" i="5"/>
  <c r="A5817" i="5"/>
  <c r="A5816" i="5"/>
  <c r="A5815" i="5"/>
  <c r="A5814" i="5"/>
  <c r="A5813" i="5"/>
  <c r="A5812" i="5"/>
  <c r="A5811" i="5"/>
  <c r="A5810" i="5"/>
  <c r="A5809" i="5"/>
  <c r="A5808" i="5"/>
  <c r="A5807" i="5"/>
  <c r="A5806" i="5"/>
  <c r="A5805" i="5"/>
  <c r="A5804" i="5"/>
  <c r="A5803" i="5"/>
  <c r="A5802" i="5"/>
  <c r="A5801" i="5"/>
  <c r="A5800" i="5"/>
  <c r="A5799" i="5"/>
  <c r="A5798" i="5"/>
  <c r="A5797" i="5"/>
  <c r="A5796" i="5"/>
  <c r="A5795" i="5"/>
  <c r="A5794" i="5"/>
  <c r="A5793" i="5"/>
  <c r="A5792" i="5"/>
  <c r="A5791" i="5"/>
  <c r="A5790" i="5"/>
  <c r="A5789" i="5"/>
  <c r="A5788" i="5"/>
  <c r="A5787" i="5"/>
  <c r="A5786" i="5"/>
  <c r="A5785" i="5"/>
  <c r="A5784" i="5"/>
  <c r="A5783" i="5"/>
  <c r="A5782" i="5"/>
  <c r="A5781" i="5"/>
  <c r="A5780" i="5"/>
  <c r="A5779" i="5"/>
  <c r="A5778" i="5"/>
  <c r="A5777" i="5"/>
  <c r="A5776" i="5"/>
  <c r="A5775" i="5"/>
  <c r="A5774" i="5"/>
  <c r="A5773" i="5"/>
  <c r="A5772" i="5"/>
  <c r="A5771" i="5"/>
  <c r="A5770" i="5"/>
  <c r="A5769" i="5"/>
  <c r="A5768" i="5"/>
  <c r="A5767" i="5"/>
  <c r="A5766" i="5"/>
  <c r="A5765" i="5"/>
  <c r="A5764" i="5"/>
  <c r="A5763" i="5"/>
  <c r="A5762" i="5"/>
  <c r="A5761" i="5"/>
  <c r="A5760" i="5"/>
  <c r="A5759" i="5"/>
  <c r="A5758" i="5"/>
  <c r="A5757" i="5"/>
  <c r="A5756" i="5"/>
  <c r="A5755" i="5"/>
  <c r="A5754" i="5"/>
  <c r="A5753" i="5"/>
  <c r="A5752" i="5"/>
  <c r="A5751" i="5"/>
  <c r="A5750" i="5"/>
  <c r="A5749" i="5"/>
  <c r="A5748" i="5"/>
  <c r="A5747" i="5"/>
  <c r="A5746" i="5"/>
  <c r="A5745" i="5"/>
  <c r="A5744" i="5"/>
  <c r="A5743" i="5"/>
  <c r="A5742" i="5"/>
  <c r="A5741" i="5"/>
  <c r="A5740" i="5"/>
  <c r="A5739" i="5"/>
  <c r="A5738" i="5"/>
  <c r="A5737" i="5"/>
  <c r="A5736" i="5"/>
  <c r="A5735" i="5"/>
  <c r="A5734" i="5"/>
  <c r="A5733" i="5"/>
  <c r="A5732" i="5"/>
  <c r="A5731" i="5"/>
  <c r="A5730" i="5"/>
  <c r="A5729" i="5"/>
  <c r="A5728" i="5"/>
  <c r="A5727" i="5"/>
  <c r="A5726" i="5"/>
  <c r="A5725" i="5"/>
  <c r="A5724" i="5"/>
  <c r="A5723" i="5"/>
  <c r="A5722" i="5"/>
  <c r="A5721" i="5"/>
  <c r="A5720" i="5"/>
  <c r="A5719" i="5"/>
  <c r="A5718" i="5"/>
  <c r="A5717" i="5"/>
  <c r="A5716" i="5"/>
  <c r="A5715" i="5"/>
  <c r="A5714" i="5"/>
  <c r="A5713" i="5"/>
  <c r="A5712" i="5"/>
  <c r="A5711" i="5"/>
  <c r="A5710" i="5"/>
  <c r="A5709" i="5"/>
  <c r="A5708" i="5"/>
  <c r="A5707" i="5"/>
  <c r="A5706" i="5"/>
  <c r="A5705" i="5"/>
  <c r="A5704" i="5"/>
  <c r="A5703" i="5"/>
  <c r="A5702" i="5"/>
  <c r="A5701" i="5"/>
  <c r="A5700" i="5"/>
  <c r="A5699" i="5"/>
  <c r="A5698" i="5"/>
  <c r="A5697" i="5"/>
  <c r="A5696" i="5"/>
  <c r="A5695" i="5"/>
  <c r="A5694" i="5"/>
  <c r="A5693" i="5"/>
  <c r="A5692" i="5"/>
  <c r="A5691" i="5"/>
  <c r="A5690" i="5"/>
  <c r="A5689" i="5"/>
  <c r="A5688" i="5"/>
  <c r="A5687" i="5"/>
  <c r="A5686" i="5"/>
  <c r="A5685" i="5"/>
  <c r="A5684" i="5"/>
  <c r="A5683" i="5"/>
  <c r="A5682" i="5"/>
  <c r="A5681" i="5"/>
  <c r="A5680" i="5"/>
  <c r="A5679" i="5"/>
  <c r="A5678" i="5"/>
  <c r="A5677" i="5"/>
  <c r="A5676" i="5"/>
  <c r="A5675" i="5"/>
  <c r="A5674" i="5"/>
  <c r="A5673" i="5"/>
  <c r="A5672" i="5"/>
  <c r="A5671" i="5"/>
  <c r="A5670" i="5"/>
  <c r="A5669" i="5"/>
  <c r="A5668" i="5"/>
  <c r="A5667" i="5"/>
  <c r="A5666" i="5"/>
  <c r="A5665" i="5"/>
  <c r="A5664" i="5"/>
  <c r="A5663" i="5"/>
  <c r="A5662" i="5"/>
  <c r="A5661" i="5"/>
  <c r="A5660" i="5"/>
  <c r="A5659" i="5"/>
  <c r="A5658" i="5"/>
  <c r="A5657" i="5"/>
  <c r="A5656" i="5"/>
  <c r="A5655" i="5"/>
  <c r="A5654" i="5"/>
  <c r="A5653" i="5"/>
  <c r="A5652" i="5"/>
  <c r="A5651" i="5"/>
  <c r="A5650" i="5"/>
  <c r="A5649" i="5"/>
  <c r="A5648" i="5"/>
  <c r="A5647" i="5"/>
  <c r="A5646" i="5"/>
  <c r="A5645" i="5"/>
  <c r="A5644" i="5"/>
  <c r="A5643" i="5"/>
  <c r="A5642" i="5"/>
  <c r="A5641" i="5"/>
  <c r="A5640" i="5"/>
  <c r="A5639" i="5"/>
  <c r="A5638" i="5"/>
  <c r="A5637" i="5"/>
  <c r="A5636" i="5"/>
  <c r="A5635" i="5"/>
  <c r="A5634" i="5"/>
  <c r="A5633" i="5"/>
  <c r="A5632" i="5"/>
  <c r="A5631" i="5"/>
  <c r="A5630" i="5"/>
  <c r="A5629" i="5"/>
  <c r="A5628" i="5"/>
  <c r="A5627" i="5"/>
  <c r="A5626" i="5"/>
  <c r="A5625" i="5"/>
  <c r="A5624" i="5"/>
  <c r="A5623" i="5"/>
  <c r="A5622" i="5"/>
  <c r="A5621" i="5"/>
  <c r="A5620" i="5"/>
  <c r="A5619" i="5"/>
  <c r="A5618" i="5"/>
  <c r="A5617" i="5"/>
  <c r="A5616" i="5"/>
  <c r="A5615" i="5"/>
  <c r="A5614" i="5"/>
  <c r="A5613" i="5"/>
  <c r="A5612" i="5"/>
  <c r="A5611" i="5"/>
  <c r="A5610" i="5"/>
  <c r="A5609" i="5"/>
  <c r="A5608" i="5"/>
  <c r="A5607" i="5"/>
  <c r="A5606" i="5"/>
  <c r="A5605" i="5"/>
  <c r="A5604" i="5"/>
  <c r="A5603" i="5"/>
  <c r="A5602" i="5"/>
  <c r="A5601" i="5"/>
  <c r="A5600" i="5"/>
  <c r="A5599" i="5"/>
  <c r="A5598" i="5"/>
  <c r="A5597" i="5"/>
  <c r="A5596" i="5"/>
  <c r="A5595" i="5"/>
  <c r="A5594" i="5"/>
  <c r="A5593" i="5"/>
  <c r="A5592" i="5"/>
  <c r="A5591" i="5"/>
  <c r="A5590" i="5"/>
  <c r="A5589" i="5"/>
  <c r="A5588" i="5"/>
  <c r="A5587" i="5"/>
  <c r="A5586" i="5"/>
  <c r="A5585" i="5"/>
  <c r="A5584" i="5"/>
  <c r="A5583" i="5"/>
  <c r="A5582" i="5"/>
  <c r="A5581" i="5"/>
  <c r="A5580" i="5"/>
  <c r="A5579" i="5"/>
  <c r="A5578" i="5"/>
  <c r="A5577" i="5"/>
  <c r="A5576" i="5"/>
  <c r="A5575" i="5"/>
  <c r="A5574" i="5"/>
  <c r="A5573" i="5"/>
  <c r="A5572" i="5"/>
  <c r="A5571" i="5"/>
  <c r="A5570" i="5"/>
  <c r="A5569" i="5"/>
  <c r="A5568" i="5"/>
  <c r="A5567" i="5"/>
  <c r="A5566" i="5"/>
  <c r="A5565" i="5"/>
  <c r="A5564" i="5"/>
  <c r="A5563" i="5"/>
  <c r="A5562" i="5"/>
  <c r="A5561" i="5"/>
  <c r="A5560" i="5"/>
  <c r="A5559" i="5"/>
  <c r="A5558" i="5"/>
  <c r="A5557" i="5"/>
  <c r="A5556" i="5"/>
  <c r="A5555" i="5"/>
  <c r="A5554" i="5"/>
  <c r="A5553" i="5"/>
  <c r="A5552" i="5"/>
  <c r="A5551" i="5"/>
  <c r="A5550" i="5"/>
  <c r="A5549" i="5"/>
  <c r="A5548" i="5"/>
  <c r="A5547" i="5"/>
  <c r="A5546" i="5"/>
  <c r="A5545" i="5"/>
  <c r="A5544" i="5"/>
  <c r="A5543" i="5"/>
  <c r="A5542" i="5"/>
  <c r="A5541" i="5"/>
  <c r="A5540" i="5"/>
  <c r="A5539" i="5"/>
  <c r="A5538" i="5"/>
  <c r="A5537" i="5"/>
  <c r="A5536" i="5"/>
  <c r="A5535" i="5"/>
  <c r="A5534" i="5"/>
  <c r="A5533" i="5"/>
  <c r="A5532" i="5"/>
  <c r="A5531" i="5"/>
  <c r="A5530" i="5"/>
  <c r="A5529" i="5"/>
  <c r="A5528" i="5"/>
  <c r="A5527" i="5"/>
  <c r="A5526" i="5"/>
  <c r="A5525" i="5"/>
  <c r="A5524" i="5"/>
  <c r="A5523" i="5"/>
  <c r="A5522" i="5"/>
  <c r="A5521" i="5"/>
  <c r="A5520" i="5"/>
  <c r="A5519" i="5"/>
  <c r="A5518" i="5"/>
  <c r="A5517" i="5"/>
  <c r="A5516" i="5"/>
  <c r="A5515" i="5"/>
  <c r="A5514" i="5"/>
  <c r="A5513" i="5"/>
  <c r="A5512" i="5"/>
  <c r="A5511" i="5"/>
  <c r="A5510" i="5"/>
  <c r="A5509" i="5"/>
  <c r="A5508" i="5"/>
  <c r="A5507" i="5"/>
  <c r="A5506" i="5"/>
  <c r="A5505" i="5"/>
  <c r="A5504" i="5"/>
  <c r="A5503" i="5"/>
  <c r="A5502" i="5"/>
  <c r="A5501" i="5"/>
  <c r="A5500" i="5"/>
  <c r="A5499" i="5"/>
  <c r="A5498" i="5"/>
  <c r="A5497" i="5"/>
  <c r="A5496" i="5"/>
  <c r="A5495" i="5"/>
  <c r="A5494" i="5"/>
  <c r="A5493" i="5"/>
  <c r="A5492" i="5"/>
  <c r="A5491" i="5"/>
  <c r="A5490" i="5"/>
  <c r="A5489" i="5"/>
  <c r="A5488" i="5"/>
  <c r="A5487" i="5"/>
  <c r="A5486" i="5"/>
  <c r="A5485" i="5"/>
  <c r="A5484" i="5"/>
  <c r="A5483" i="5"/>
  <c r="A5482" i="5"/>
  <c r="A5481" i="5"/>
  <c r="A5480" i="5"/>
  <c r="A5479" i="5"/>
  <c r="A5478" i="5"/>
  <c r="A5477" i="5"/>
  <c r="A5476" i="5"/>
  <c r="A5475" i="5"/>
  <c r="A5474" i="5"/>
  <c r="A5473" i="5"/>
  <c r="A5472" i="5"/>
  <c r="A5471" i="5"/>
  <c r="A5470" i="5"/>
  <c r="A5469" i="5"/>
  <c r="A5468" i="5"/>
  <c r="A5467" i="5"/>
  <c r="A5466" i="5"/>
  <c r="A5465" i="5"/>
  <c r="A5464" i="5"/>
  <c r="A5463" i="5"/>
  <c r="A5462" i="5"/>
  <c r="A5461" i="5"/>
  <c r="A5460" i="5"/>
  <c r="A5459" i="5"/>
  <c r="A5458" i="5"/>
  <c r="A5457" i="5"/>
  <c r="A5456" i="5"/>
  <c r="A5455" i="5"/>
  <c r="A5454" i="5"/>
  <c r="A5453" i="5"/>
  <c r="A5452" i="5"/>
  <c r="A5451" i="5"/>
  <c r="A5450" i="5"/>
  <c r="A5449" i="5"/>
  <c r="A5448" i="5"/>
  <c r="A5447" i="5"/>
  <c r="A5446" i="5"/>
  <c r="A5445" i="5"/>
  <c r="A5444" i="5"/>
  <c r="A5443" i="5"/>
  <c r="A5442" i="5"/>
  <c r="A5441" i="5"/>
  <c r="A5440" i="5"/>
  <c r="A5439" i="5"/>
  <c r="A5438" i="5"/>
  <c r="A5437" i="5"/>
  <c r="A5436" i="5"/>
  <c r="A5435" i="5"/>
  <c r="A5434" i="5"/>
  <c r="A5433" i="5"/>
  <c r="A5432" i="5"/>
  <c r="A5431" i="5"/>
  <c r="A5430" i="5"/>
  <c r="A5429" i="5"/>
  <c r="A5428" i="5"/>
  <c r="A5427" i="5"/>
  <c r="A5426" i="5"/>
  <c r="A5425" i="5"/>
  <c r="A5424" i="5"/>
  <c r="A5423" i="5"/>
  <c r="A5422" i="5"/>
  <c r="A5421" i="5"/>
  <c r="A5420" i="5"/>
  <c r="A5419" i="5"/>
  <c r="A5418" i="5"/>
  <c r="A5417" i="5"/>
  <c r="A5416" i="5"/>
  <c r="A5415" i="5"/>
  <c r="A5414" i="5"/>
  <c r="A5413" i="5"/>
  <c r="A5412" i="5"/>
  <c r="A5411" i="5"/>
  <c r="A5410" i="5"/>
  <c r="A5409" i="5"/>
  <c r="A5408" i="5"/>
  <c r="A5407" i="5"/>
  <c r="A5406" i="5"/>
  <c r="A5405" i="5"/>
  <c r="A5404" i="5"/>
  <c r="A5403" i="5"/>
  <c r="A5402" i="5"/>
  <c r="A5401" i="5"/>
  <c r="A5400" i="5"/>
  <c r="A5399" i="5"/>
  <c r="A5398" i="5"/>
  <c r="A5397" i="5"/>
  <c r="A5396" i="5"/>
  <c r="A5395" i="5"/>
  <c r="A5394" i="5"/>
  <c r="A5393" i="5"/>
  <c r="A5392" i="5"/>
  <c r="A5391" i="5"/>
  <c r="A5390" i="5"/>
  <c r="A5389" i="5"/>
  <c r="A5388" i="5"/>
  <c r="A5387" i="5"/>
  <c r="A5386" i="5"/>
  <c r="A5385" i="5"/>
  <c r="A5384" i="5"/>
  <c r="A5383" i="5"/>
  <c r="A5382" i="5"/>
  <c r="A5381" i="5"/>
  <c r="A5380" i="5"/>
  <c r="A5379" i="5"/>
  <c r="A5378" i="5"/>
  <c r="A5377" i="5"/>
  <c r="A5376" i="5"/>
  <c r="A5375" i="5"/>
  <c r="A5374" i="5"/>
  <c r="A5373" i="5"/>
  <c r="A5372" i="5"/>
  <c r="A5371" i="5"/>
  <c r="A5370" i="5"/>
  <c r="A5369" i="5"/>
  <c r="A5368" i="5"/>
  <c r="A5367" i="5"/>
  <c r="A5366" i="5"/>
  <c r="A5365" i="5"/>
  <c r="A5364" i="5"/>
  <c r="A5363" i="5"/>
  <c r="A5362" i="5"/>
  <c r="A5361" i="5"/>
  <c r="A5360" i="5"/>
  <c r="A5359" i="5"/>
  <c r="A5358" i="5"/>
  <c r="A5357" i="5"/>
  <c r="A5356" i="5"/>
  <c r="A5355" i="5"/>
  <c r="A5354" i="5"/>
  <c r="A5353" i="5"/>
  <c r="A5352" i="5"/>
  <c r="A5351" i="5"/>
  <c r="A5350" i="5"/>
  <c r="A5349" i="5"/>
  <c r="A5348" i="5"/>
  <c r="A5347" i="5"/>
  <c r="A5346" i="5"/>
  <c r="A5345" i="5"/>
  <c r="A5344" i="5"/>
  <c r="A5343" i="5"/>
  <c r="A5342" i="5"/>
  <c r="A5341" i="5"/>
  <c r="A5340" i="5"/>
  <c r="A5339" i="5"/>
  <c r="A5338" i="5"/>
  <c r="A5337" i="5"/>
  <c r="A5336" i="5"/>
  <c r="A5335" i="5"/>
  <c r="A5334" i="5"/>
  <c r="A5333" i="5"/>
  <c r="A5332" i="5"/>
  <c r="A5331" i="5"/>
  <c r="A5330" i="5"/>
  <c r="A5329" i="5"/>
  <c r="A5328" i="5"/>
  <c r="A5327" i="5"/>
  <c r="A5326" i="5"/>
  <c r="A5325" i="5"/>
  <c r="A5324" i="5"/>
  <c r="A5323" i="5"/>
  <c r="A5322" i="5"/>
  <c r="A5321" i="5"/>
  <c r="A5320" i="5"/>
  <c r="A5319" i="5"/>
  <c r="A5318" i="5"/>
  <c r="A5317" i="5"/>
  <c r="A5316" i="5"/>
  <c r="A5315" i="5"/>
  <c r="A5314" i="5"/>
  <c r="A5313" i="5"/>
  <c r="A5312" i="5"/>
  <c r="A5311" i="5"/>
  <c r="A5310" i="5"/>
  <c r="A5309" i="5"/>
  <c r="A5308" i="5"/>
  <c r="A5307" i="5"/>
  <c r="A5306" i="5"/>
  <c r="A5305" i="5"/>
  <c r="A5304" i="5"/>
  <c r="A5303" i="5"/>
  <c r="A5302" i="5"/>
  <c r="A5301" i="5"/>
  <c r="A5300" i="5"/>
  <c r="A5299" i="5"/>
  <c r="A5298" i="5"/>
  <c r="A5297" i="5"/>
  <c r="A5296" i="5"/>
  <c r="A5295" i="5"/>
  <c r="A5294" i="5"/>
  <c r="A5293" i="5"/>
  <c r="A5292" i="5"/>
  <c r="A5291" i="5"/>
  <c r="A5290" i="5"/>
  <c r="A5289" i="5"/>
  <c r="A5288" i="5"/>
  <c r="A5287" i="5"/>
  <c r="A5286" i="5"/>
  <c r="A5285" i="5"/>
  <c r="A5284" i="5"/>
  <c r="A5283" i="5"/>
  <c r="A5282" i="5"/>
  <c r="A5281" i="5"/>
  <c r="A5280" i="5"/>
  <c r="A5279" i="5"/>
  <c r="A5278" i="5"/>
  <c r="A5277" i="5"/>
  <c r="A5276" i="5"/>
  <c r="A5275" i="5"/>
  <c r="A5274" i="5"/>
  <c r="A5273" i="5"/>
  <c r="A5272" i="5"/>
  <c r="A5271" i="5"/>
  <c r="A5270" i="5"/>
  <c r="A5269" i="5"/>
  <c r="A5268" i="5"/>
  <c r="A5267" i="5"/>
  <c r="A5266" i="5"/>
  <c r="A5265" i="5"/>
  <c r="A5264" i="5"/>
  <c r="A5263" i="5"/>
  <c r="A5262" i="5"/>
  <c r="A5261" i="5"/>
  <c r="A5260" i="5"/>
  <c r="A5259" i="5"/>
  <c r="A5258" i="5"/>
  <c r="A5257" i="5"/>
  <c r="A5256" i="5"/>
  <c r="A5255" i="5"/>
  <c r="A5254" i="5"/>
  <c r="A5253" i="5"/>
  <c r="A5252" i="5"/>
  <c r="A5251" i="5"/>
  <c r="A5250" i="5"/>
  <c r="A5249" i="5"/>
  <c r="A5248" i="5"/>
  <c r="A5247" i="5"/>
  <c r="A5246" i="5"/>
  <c r="A5245" i="5"/>
  <c r="A5244" i="5"/>
  <c r="A5243" i="5"/>
  <c r="A5242" i="5"/>
  <c r="A5241" i="5"/>
  <c r="A5240" i="5"/>
  <c r="A5239" i="5"/>
  <c r="A5238" i="5"/>
  <c r="A5237" i="5"/>
  <c r="A5236" i="5"/>
  <c r="A5235" i="5"/>
  <c r="A5234" i="5"/>
  <c r="A5233" i="5"/>
  <c r="A5232" i="5"/>
  <c r="A5231" i="5"/>
  <c r="A5230" i="5"/>
  <c r="A5229" i="5"/>
  <c r="A5228" i="5"/>
  <c r="A5227" i="5"/>
  <c r="A5226" i="5"/>
  <c r="A5225" i="5"/>
  <c r="A5224" i="5"/>
  <c r="A5223" i="5"/>
  <c r="A5222" i="5"/>
  <c r="A5221" i="5"/>
  <c r="A5220" i="5"/>
  <c r="A5219" i="5"/>
  <c r="A5218" i="5"/>
  <c r="A5217" i="5"/>
  <c r="A5216" i="5"/>
  <c r="A5215" i="5"/>
  <c r="A5214" i="5"/>
  <c r="A5213" i="5"/>
  <c r="A5212" i="5"/>
  <c r="A5211" i="5"/>
  <c r="A5210" i="5"/>
  <c r="A5209" i="5"/>
  <c r="A5208" i="5"/>
  <c r="A5207" i="5"/>
  <c r="A5206" i="5"/>
  <c r="A5205" i="5"/>
  <c r="A5204" i="5"/>
  <c r="A5203" i="5"/>
  <c r="A5202" i="5"/>
  <c r="A5201" i="5"/>
  <c r="A5200" i="5"/>
  <c r="A5199" i="5"/>
  <c r="A5198" i="5"/>
  <c r="A5197" i="5"/>
  <c r="A5196" i="5"/>
  <c r="A5195" i="5"/>
  <c r="A5194" i="5"/>
  <c r="A5193" i="5"/>
  <c r="A5192" i="5"/>
  <c r="A5191" i="5"/>
  <c r="A5190" i="5"/>
  <c r="A5189" i="5"/>
  <c r="A5188" i="5"/>
  <c r="A5187" i="5"/>
  <c r="A5186" i="5"/>
  <c r="A5185" i="5"/>
  <c r="A5184" i="5"/>
  <c r="A5183" i="5"/>
  <c r="A5182" i="5"/>
  <c r="A5181" i="5"/>
  <c r="A5180" i="5"/>
  <c r="A5179" i="5"/>
  <c r="A5178" i="5"/>
  <c r="A5177" i="5"/>
  <c r="A5176" i="5"/>
  <c r="A5175" i="5"/>
  <c r="A5174" i="5"/>
  <c r="A5173" i="5"/>
  <c r="A5172" i="5"/>
  <c r="A5171" i="5"/>
  <c r="A5170" i="5"/>
  <c r="A5169" i="5"/>
  <c r="A5168" i="5"/>
  <c r="A5167" i="5"/>
  <c r="A5166" i="5"/>
  <c r="A5165" i="5"/>
  <c r="A5164" i="5"/>
  <c r="A5163" i="5"/>
  <c r="A5162" i="5"/>
  <c r="A5161" i="5"/>
  <c r="A5160" i="5"/>
  <c r="A5159" i="5"/>
  <c r="A5158" i="5"/>
  <c r="A5157" i="5"/>
  <c r="A5156" i="5"/>
  <c r="A5155" i="5"/>
  <c r="A5154" i="5"/>
  <c r="A5153" i="5"/>
  <c r="A5152" i="5"/>
  <c r="A5151" i="5"/>
  <c r="A5150" i="5"/>
  <c r="A5149" i="5"/>
  <c r="A5148" i="5"/>
  <c r="A5147" i="5"/>
  <c r="A5146" i="5"/>
  <c r="A5145" i="5"/>
  <c r="A5144" i="5"/>
  <c r="A5143" i="5"/>
  <c r="A5142" i="5"/>
  <c r="A5141" i="5"/>
  <c r="A5140" i="5"/>
  <c r="A5139" i="5"/>
  <c r="A5138" i="5"/>
  <c r="A5137" i="5"/>
  <c r="A5136" i="5"/>
  <c r="A5135" i="5"/>
  <c r="A5134" i="5"/>
  <c r="A5133" i="5"/>
  <c r="A5132" i="5"/>
  <c r="A5131" i="5"/>
  <c r="A5130" i="5"/>
  <c r="A5129" i="5"/>
  <c r="A5128" i="5"/>
  <c r="A5127" i="5"/>
  <c r="A5126" i="5"/>
  <c r="A5125" i="5"/>
  <c r="A5124" i="5"/>
  <c r="A5123" i="5"/>
  <c r="A5122" i="5"/>
  <c r="A5121" i="5"/>
  <c r="A5120" i="5"/>
  <c r="A5119" i="5"/>
  <c r="A5118" i="5"/>
  <c r="A5117" i="5"/>
  <c r="A5116" i="5"/>
  <c r="A5115" i="5"/>
  <c r="A5114" i="5"/>
  <c r="A5113" i="5"/>
  <c r="A5112" i="5"/>
  <c r="A5111" i="5"/>
  <c r="A5110" i="5"/>
  <c r="A5109" i="5"/>
  <c r="A5108" i="5"/>
  <c r="A5107" i="5"/>
  <c r="A5106" i="5"/>
  <c r="A5105" i="5"/>
  <c r="A5104" i="5"/>
  <c r="A5103" i="5"/>
  <c r="A5102" i="5"/>
  <c r="A5101" i="5"/>
  <c r="A5100" i="5"/>
  <c r="A5099" i="5"/>
  <c r="A5098" i="5"/>
  <c r="A5097" i="5"/>
  <c r="A5096" i="5"/>
  <c r="A5095" i="5"/>
  <c r="A5094" i="5"/>
  <c r="A5093" i="5"/>
  <c r="A5092" i="5"/>
  <c r="A5091" i="5"/>
  <c r="A5090" i="5"/>
  <c r="A5089" i="5"/>
  <c r="A5088" i="5"/>
  <c r="A5087" i="5"/>
  <c r="A5086" i="5"/>
  <c r="A5085" i="5"/>
  <c r="A5084" i="5"/>
  <c r="A5083" i="5"/>
  <c r="A5082" i="5"/>
  <c r="A5081" i="5"/>
  <c r="A5080" i="5"/>
  <c r="A5079" i="5"/>
  <c r="A5078" i="5"/>
  <c r="A5077" i="5"/>
  <c r="A5076" i="5"/>
  <c r="A5075" i="5"/>
  <c r="A5074" i="5"/>
  <c r="A5073" i="5"/>
  <c r="A5072" i="5"/>
  <c r="A5071" i="5"/>
  <c r="A5070" i="5"/>
  <c r="A5069" i="5"/>
  <c r="A5068" i="5"/>
  <c r="A5067" i="5"/>
  <c r="A5066" i="5"/>
  <c r="A5065" i="5"/>
  <c r="A5064" i="5"/>
  <c r="A5063" i="5"/>
  <c r="A5062" i="5"/>
  <c r="A5061" i="5"/>
  <c r="A5060" i="5"/>
  <c r="A5059" i="5"/>
  <c r="A5058" i="5"/>
  <c r="A5057" i="5"/>
  <c r="A5056" i="5"/>
  <c r="A5055" i="5"/>
  <c r="A5054" i="5"/>
  <c r="A5053" i="5"/>
  <c r="A5052" i="5"/>
  <c r="A5051" i="5"/>
  <c r="A5050" i="5"/>
  <c r="A5049" i="5"/>
  <c r="A5048" i="5"/>
  <c r="A5047" i="5"/>
  <c r="A5046" i="5"/>
  <c r="A5045" i="5"/>
  <c r="A5044" i="5"/>
  <c r="A5043" i="5"/>
  <c r="A5042" i="5"/>
  <c r="A5041" i="5"/>
  <c r="A5040" i="5"/>
  <c r="A5039" i="5"/>
  <c r="A5038" i="5"/>
  <c r="A5037" i="5"/>
  <c r="A5036" i="5"/>
  <c r="A5035" i="5"/>
  <c r="A5034" i="5"/>
  <c r="A5033" i="5"/>
  <c r="A5032" i="5"/>
  <c r="A5031" i="5"/>
  <c r="A5030" i="5"/>
  <c r="A5029" i="5"/>
  <c r="A5028" i="5"/>
  <c r="A5027" i="5"/>
  <c r="A5026" i="5"/>
  <c r="A5025" i="5"/>
  <c r="A5024" i="5"/>
  <c r="A5023" i="5"/>
  <c r="A5022" i="5"/>
  <c r="A5021" i="5"/>
  <c r="A5020" i="5"/>
  <c r="A5019" i="5"/>
  <c r="A5018" i="5"/>
  <c r="A5017" i="5"/>
  <c r="A5016" i="5"/>
  <c r="A5015" i="5"/>
  <c r="A5014" i="5"/>
  <c r="A5013" i="5"/>
  <c r="A5012" i="5"/>
  <c r="A5011" i="5"/>
  <c r="A5010" i="5"/>
  <c r="A5009" i="5"/>
  <c r="A5008" i="5"/>
  <c r="A5007" i="5"/>
  <c r="A5006" i="5"/>
  <c r="A5005" i="5"/>
  <c r="A5004" i="5"/>
  <c r="A5003" i="5"/>
  <c r="A5002" i="5"/>
  <c r="A5001" i="5"/>
  <c r="A5000" i="5"/>
  <c r="A4999" i="5"/>
  <c r="A4998" i="5"/>
  <c r="A4997" i="5"/>
  <c r="A4996" i="5"/>
  <c r="A4995" i="5"/>
  <c r="A4994" i="5"/>
  <c r="A4993" i="5"/>
  <c r="A4992" i="5"/>
  <c r="A4991" i="5"/>
  <c r="A4990" i="5"/>
  <c r="A4989" i="5"/>
  <c r="A4988" i="5"/>
  <c r="A4987" i="5"/>
  <c r="A4986" i="5"/>
  <c r="A4985" i="5"/>
  <c r="A4984" i="5"/>
  <c r="A4983" i="5"/>
  <c r="A4982" i="5"/>
  <c r="A4981" i="5"/>
  <c r="A4980" i="5"/>
  <c r="A4979" i="5"/>
  <c r="A4978" i="5"/>
  <c r="A4977" i="5"/>
  <c r="A4976" i="5"/>
  <c r="A4975" i="5"/>
  <c r="A4974" i="5"/>
  <c r="A4973" i="5"/>
  <c r="A4972" i="5"/>
  <c r="A4971" i="5"/>
  <c r="A4970" i="5"/>
  <c r="A4969" i="5"/>
  <c r="A4968" i="5"/>
  <c r="A4967" i="5"/>
  <c r="A4966" i="5"/>
  <c r="A4965" i="5"/>
  <c r="A4964" i="5"/>
  <c r="A4963" i="5"/>
  <c r="A4962" i="5"/>
  <c r="A4961" i="5"/>
  <c r="A4960" i="5"/>
  <c r="A4959" i="5"/>
  <c r="A4958" i="5"/>
  <c r="A4957" i="5"/>
  <c r="A4956" i="5"/>
  <c r="A4955" i="5"/>
  <c r="A4954" i="5"/>
  <c r="A4953" i="5"/>
  <c r="A4952" i="5"/>
  <c r="A4951" i="5"/>
  <c r="A4950" i="5"/>
  <c r="A4949" i="5"/>
  <c r="A4948" i="5"/>
  <c r="A4947" i="5"/>
  <c r="A4946" i="5"/>
  <c r="A4945" i="5"/>
  <c r="A4944" i="5"/>
  <c r="A4943" i="5"/>
  <c r="A4942" i="5"/>
  <c r="A4941" i="5"/>
  <c r="A4940" i="5"/>
  <c r="A4939" i="5"/>
  <c r="A4938" i="5"/>
  <c r="A4937" i="5"/>
  <c r="A4936" i="5"/>
  <c r="A4935" i="5"/>
  <c r="A4934" i="5"/>
  <c r="A4933" i="5"/>
  <c r="A4932" i="5"/>
  <c r="A4931" i="5"/>
  <c r="A4930" i="5"/>
  <c r="A4929" i="5"/>
  <c r="A4928" i="5"/>
  <c r="A4927" i="5"/>
  <c r="A4926" i="5"/>
  <c r="A4925" i="5"/>
  <c r="A4924" i="5"/>
  <c r="A4923" i="5"/>
  <c r="A4922" i="5"/>
  <c r="A4921" i="5"/>
  <c r="A4920" i="5"/>
  <c r="A4919" i="5"/>
  <c r="A4918" i="5"/>
  <c r="A4917" i="5"/>
  <c r="A4916" i="5"/>
  <c r="A4915" i="5"/>
  <c r="A4914" i="5"/>
  <c r="A4913" i="5"/>
  <c r="A4912" i="5"/>
  <c r="A4911" i="5"/>
  <c r="A4910" i="5"/>
  <c r="A4909" i="5"/>
  <c r="A4908" i="5"/>
  <c r="A4907" i="5"/>
  <c r="A4906" i="5"/>
  <c r="A4905" i="5"/>
  <c r="A4904" i="5"/>
  <c r="A4903" i="5"/>
  <c r="A4902" i="5"/>
  <c r="A4901" i="5"/>
  <c r="A4900" i="5"/>
  <c r="A4899" i="5"/>
  <c r="A4898" i="5"/>
  <c r="A4897" i="5"/>
  <c r="A4896" i="5"/>
  <c r="A4895" i="5"/>
  <c r="A4894" i="5"/>
  <c r="A4893" i="5"/>
  <c r="A4892" i="5"/>
  <c r="A4891" i="5"/>
  <c r="A4890" i="5"/>
  <c r="A4889" i="5"/>
  <c r="A4888" i="5"/>
  <c r="A4887" i="5"/>
  <c r="A4886" i="5"/>
  <c r="A4885" i="5"/>
  <c r="A4884" i="5"/>
  <c r="A4883" i="5"/>
  <c r="A4882" i="5"/>
  <c r="A4881" i="5"/>
  <c r="A4880" i="5"/>
  <c r="A4879" i="5"/>
  <c r="A4878" i="5"/>
  <c r="A4877" i="5"/>
  <c r="A4876" i="5"/>
  <c r="A4875" i="5"/>
  <c r="A4874" i="5"/>
  <c r="A4873" i="5"/>
  <c r="A4872" i="5"/>
  <c r="A4871" i="5"/>
  <c r="A4870" i="5"/>
  <c r="A4869" i="5"/>
  <c r="A4868" i="5"/>
  <c r="A4867" i="5"/>
  <c r="A4866" i="5"/>
  <c r="A4865" i="5"/>
  <c r="A4864" i="5"/>
  <c r="A4863" i="5"/>
  <c r="A4862" i="5"/>
  <c r="A4861" i="5"/>
  <c r="A4860" i="5"/>
  <c r="A4859" i="5"/>
  <c r="A4858" i="5"/>
  <c r="A4857" i="5"/>
  <c r="A4856" i="5"/>
  <c r="A4855" i="5"/>
  <c r="A4854" i="5"/>
  <c r="A4853" i="5"/>
  <c r="A4852" i="5"/>
  <c r="A4851" i="5"/>
  <c r="A4850" i="5"/>
  <c r="A4849" i="5"/>
  <c r="A4848" i="5"/>
  <c r="A4847" i="5"/>
  <c r="A4846" i="5"/>
  <c r="A4845" i="5"/>
  <c r="A4844" i="5"/>
  <c r="A4843" i="5"/>
  <c r="A4842" i="5"/>
  <c r="A4841" i="5"/>
  <c r="A4840" i="5"/>
  <c r="A4839" i="5"/>
  <c r="A4838" i="5"/>
  <c r="A4837" i="5"/>
  <c r="A4836" i="5"/>
  <c r="A4835" i="5"/>
  <c r="A4834" i="5"/>
  <c r="A4833" i="5"/>
  <c r="A4832" i="5"/>
  <c r="A4831" i="5"/>
  <c r="A4830" i="5"/>
  <c r="A4829" i="5"/>
  <c r="A4828" i="5"/>
  <c r="A4827" i="5"/>
  <c r="A4826" i="5"/>
  <c r="A4825" i="5"/>
  <c r="A4824" i="5"/>
  <c r="A4823" i="5"/>
  <c r="A4822" i="5"/>
  <c r="A4821" i="5"/>
  <c r="A4820" i="5"/>
  <c r="A4819" i="5"/>
  <c r="A4818" i="5"/>
  <c r="A4817" i="5"/>
  <c r="A4816" i="5"/>
  <c r="A4815" i="5"/>
  <c r="A4814" i="5"/>
  <c r="A4813" i="5"/>
  <c r="A4812" i="5"/>
  <c r="A4811" i="5"/>
  <c r="A4810" i="5"/>
  <c r="A4809" i="5"/>
  <c r="A4808" i="5"/>
  <c r="A4807" i="5"/>
  <c r="A4806" i="5"/>
  <c r="A4805" i="5"/>
  <c r="A4804" i="5"/>
  <c r="A4803" i="5"/>
  <c r="A4802" i="5"/>
  <c r="A4801" i="5"/>
  <c r="A4800" i="5"/>
  <c r="A4799" i="5"/>
  <c r="A4798" i="5"/>
  <c r="A4797" i="5"/>
  <c r="A4796" i="5"/>
  <c r="A4795" i="5"/>
  <c r="A4794" i="5"/>
  <c r="A4793" i="5"/>
  <c r="A4792" i="5"/>
  <c r="A4791" i="5"/>
  <c r="A4790" i="5"/>
  <c r="A4789" i="5"/>
  <c r="A4788" i="5"/>
  <c r="A4787" i="5"/>
  <c r="A4786" i="5"/>
  <c r="A4785" i="5"/>
  <c r="A4784" i="5"/>
  <c r="A4783" i="5"/>
  <c r="A4782" i="5"/>
  <c r="A4781" i="5"/>
  <c r="A4780" i="5"/>
  <c r="A4779" i="5"/>
  <c r="A4778" i="5"/>
  <c r="A4777" i="5"/>
  <c r="A4776" i="5"/>
  <c r="A4775" i="5"/>
  <c r="A4774" i="5"/>
  <c r="A4773" i="5"/>
  <c r="A4772" i="5"/>
  <c r="A4771" i="5"/>
  <c r="A4770" i="5"/>
  <c r="A4769" i="5"/>
  <c r="A4768" i="5"/>
  <c r="A4767" i="5"/>
  <c r="A4766" i="5"/>
  <c r="A4765" i="5"/>
  <c r="A4764" i="5"/>
  <c r="A4763" i="5"/>
  <c r="A4762" i="5"/>
  <c r="A4761" i="5"/>
  <c r="A4760" i="5"/>
  <c r="A4759" i="5"/>
  <c r="A4758" i="5"/>
  <c r="A4757" i="5"/>
  <c r="A4756" i="5"/>
  <c r="A4755" i="5"/>
  <c r="A4754" i="5"/>
  <c r="A4753" i="5"/>
  <c r="A4752" i="5"/>
  <c r="A4751" i="5"/>
  <c r="A4750" i="5"/>
  <c r="A4749" i="5"/>
  <c r="A4748" i="5"/>
  <c r="A4747" i="5"/>
  <c r="A4746" i="5"/>
  <c r="A4745" i="5"/>
  <c r="A4744" i="5"/>
  <c r="A4743" i="5"/>
  <c r="A4742" i="5"/>
  <c r="A4741" i="5"/>
  <c r="A4740" i="5"/>
  <c r="A4739" i="5"/>
  <c r="A4738" i="5"/>
  <c r="A4737" i="5"/>
  <c r="A4736" i="5"/>
  <c r="A4735" i="5"/>
  <c r="A4734" i="5"/>
  <c r="A4733" i="5"/>
  <c r="A4732" i="5"/>
  <c r="A4731" i="5"/>
  <c r="A4730" i="5"/>
  <c r="A4729" i="5"/>
  <c r="A4728" i="5"/>
  <c r="A4727" i="5"/>
  <c r="A4726" i="5"/>
  <c r="A4725" i="5"/>
  <c r="A4724" i="5"/>
  <c r="A4723" i="5"/>
  <c r="A4722" i="5"/>
  <c r="A4721" i="5"/>
  <c r="A4720" i="5"/>
  <c r="A4719" i="5"/>
  <c r="A4718" i="5"/>
  <c r="A4717" i="5"/>
  <c r="A4716" i="5"/>
  <c r="A4715" i="5"/>
  <c r="A4714" i="5"/>
  <c r="A4713" i="5"/>
  <c r="A4712" i="5"/>
  <c r="A4711" i="5"/>
  <c r="A4710" i="5"/>
  <c r="A4709" i="5"/>
  <c r="A4708" i="5"/>
  <c r="A4707" i="5"/>
  <c r="A4706" i="5"/>
  <c r="A4705" i="5"/>
  <c r="A4704" i="5"/>
  <c r="A4703" i="5"/>
  <c r="A4702" i="5"/>
  <c r="A4701" i="5"/>
  <c r="A4700" i="5"/>
  <c r="A4699" i="5"/>
  <c r="A4698" i="5"/>
  <c r="A4697" i="5"/>
  <c r="A4696" i="5"/>
  <c r="A4695" i="5"/>
  <c r="A4694" i="5"/>
  <c r="A4693" i="5"/>
  <c r="A4692" i="5"/>
  <c r="A4691" i="5"/>
  <c r="A4690" i="5"/>
  <c r="A4689" i="5"/>
  <c r="A4688" i="5"/>
  <c r="A4687" i="5"/>
  <c r="A4686" i="5"/>
  <c r="A4685" i="5"/>
  <c r="A4684" i="5"/>
  <c r="A4683" i="5"/>
  <c r="A4682" i="5"/>
  <c r="A4681" i="5"/>
  <c r="A4680" i="5"/>
  <c r="A4679" i="5"/>
  <c r="A4678" i="5"/>
  <c r="A4677" i="5"/>
  <c r="A4676" i="5"/>
  <c r="A4675" i="5"/>
  <c r="A4674" i="5"/>
  <c r="A4673" i="5"/>
  <c r="A4672" i="5"/>
  <c r="A4671" i="5"/>
  <c r="A4670" i="5"/>
  <c r="A4669" i="5"/>
  <c r="A4668" i="5"/>
  <c r="A4667" i="5"/>
  <c r="A4666" i="5"/>
  <c r="A4665" i="5"/>
  <c r="A4664" i="5"/>
  <c r="A4663" i="5"/>
  <c r="A4662" i="5"/>
  <c r="A4661" i="5"/>
  <c r="A4660" i="5"/>
  <c r="A4659" i="5"/>
  <c r="A4658" i="5"/>
  <c r="A4657" i="5"/>
  <c r="A4656" i="5"/>
  <c r="A4655" i="5"/>
  <c r="A4654" i="5"/>
  <c r="A4653" i="5"/>
  <c r="A4652" i="5"/>
  <c r="A4651" i="5"/>
  <c r="A4650" i="5"/>
  <c r="A4649" i="5"/>
  <c r="A4648" i="5"/>
  <c r="A4647" i="5"/>
  <c r="A4646" i="5"/>
  <c r="A4645" i="5"/>
  <c r="A4644" i="5"/>
  <c r="A4643" i="5"/>
  <c r="A4642" i="5"/>
  <c r="A4641" i="5"/>
  <c r="A4640" i="5"/>
  <c r="A4639" i="5"/>
  <c r="A4638" i="5"/>
  <c r="A4637" i="5"/>
  <c r="A4636" i="5"/>
  <c r="A4635" i="5"/>
  <c r="A4634" i="5"/>
  <c r="A4633" i="5"/>
  <c r="A4632" i="5"/>
  <c r="A4631" i="5"/>
  <c r="A4630" i="5"/>
  <c r="A4629" i="5"/>
  <c r="A4628" i="5"/>
  <c r="A4627" i="5"/>
  <c r="A4626" i="5"/>
  <c r="A4625" i="5"/>
  <c r="A4624" i="5"/>
  <c r="A4623" i="5"/>
  <c r="A4622" i="5"/>
  <c r="A4621" i="5"/>
  <c r="A4620" i="5"/>
  <c r="A4619" i="5"/>
  <c r="A4618" i="5"/>
  <c r="A4617" i="5"/>
  <c r="A4616" i="5"/>
  <c r="A4615" i="5"/>
  <c r="A4614" i="5"/>
  <c r="A4613" i="5"/>
  <c r="A4612" i="5"/>
  <c r="A4611" i="5"/>
  <c r="A4610" i="5"/>
  <c r="A4609" i="5"/>
  <c r="A4608" i="5"/>
  <c r="A4607" i="5"/>
  <c r="A4606" i="5"/>
  <c r="A4605" i="5"/>
  <c r="A4604" i="5"/>
  <c r="A4603" i="5"/>
  <c r="A4602" i="5"/>
  <c r="A4601" i="5"/>
  <c r="A4600" i="5"/>
  <c r="A4599" i="5"/>
  <c r="A4598" i="5"/>
  <c r="A4597" i="5"/>
  <c r="A4596" i="5"/>
  <c r="A4595" i="5"/>
  <c r="A4594" i="5"/>
  <c r="A4593" i="5"/>
  <c r="A4592" i="5"/>
  <c r="A4591" i="5"/>
  <c r="A4590" i="5"/>
  <c r="A4589" i="5"/>
  <c r="A4588" i="5"/>
  <c r="A4587" i="5"/>
  <c r="A4586" i="5"/>
  <c r="A4585" i="5"/>
  <c r="A4584" i="5"/>
  <c r="A4583" i="5"/>
  <c r="A4582" i="5"/>
  <c r="A4581" i="5"/>
  <c r="A4580" i="5"/>
  <c r="A4579" i="5"/>
  <c r="A4578" i="5"/>
  <c r="A4577" i="5"/>
  <c r="A4576" i="5"/>
  <c r="A4575" i="5"/>
  <c r="A4574" i="5"/>
  <c r="A4573" i="5"/>
  <c r="A4572" i="5"/>
  <c r="A4571" i="5"/>
  <c r="A4570" i="5"/>
  <c r="A4569" i="5"/>
  <c r="A4568" i="5"/>
  <c r="A4567" i="5"/>
  <c r="A4566" i="5"/>
  <c r="A4565" i="5"/>
  <c r="A4564" i="5"/>
  <c r="A4563" i="5"/>
  <c r="A4562" i="5"/>
  <c r="A4561" i="5"/>
  <c r="A4560" i="5"/>
  <c r="A4559" i="5"/>
  <c r="A4558" i="5"/>
  <c r="A4557" i="5"/>
  <c r="A4556" i="5"/>
  <c r="A4555" i="5"/>
  <c r="A4554" i="5"/>
  <c r="A4553" i="5"/>
  <c r="A4552" i="5"/>
  <c r="A4551" i="5"/>
  <c r="A4550" i="5"/>
  <c r="A4549" i="5"/>
  <c r="A4548" i="5"/>
  <c r="A4547" i="5"/>
  <c r="A4546" i="5"/>
  <c r="A4545" i="5"/>
  <c r="A4544" i="5"/>
  <c r="A4543" i="5"/>
  <c r="A4542" i="5"/>
  <c r="A4541" i="5"/>
  <c r="A4540" i="5"/>
  <c r="A4539" i="5"/>
  <c r="A4538" i="5"/>
  <c r="A4537" i="5"/>
  <c r="A4536" i="5"/>
  <c r="A4535" i="5"/>
  <c r="A4534" i="5"/>
  <c r="A4533" i="5"/>
  <c r="A4532" i="5"/>
  <c r="A4531" i="5"/>
  <c r="A4530" i="5"/>
  <c r="A4529" i="5"/>
  <c r="A4528" i="5"/>
  <c r="A4527" i="5"/>
  <c r="A4526" i="5"/>
  <c r="A4525" i="5"/>
  <c r="A4524" i="5"/>
  <c r="A4523" i="5"/>
  <c r="A4522" i="5"/>
  <c r="A4521" i="5"/>
  <c r="A4520" i="5"/>
  <c r="A4519" i="5"/>
  <c r="A4518" i="5"/>
  <c r="A4517" i="5"/>
  <c r="A4516" i="5"/>
  <c r="A4515" i="5"/>
  <c r="A4514" i="5"/>
  <c r="A4513" i="5"/>
  <c r="A4512" i="5"/>
  <c r="A4511" i="5"/>
  <c r="A4510" i="5"/>
  <c r="A4509" i="5"/>
  <c r="A4508" i="5"/>
  <c r="A4507" i="5"/>
  <c r="A4506" i="5"/>
  <c r="A4505" i="5"/>
  <c r="A4504" i="5"/>
  <c r="A4503" i="5"/>
  <c r="A4502" i="5"/>
  <c r="A4501" i="5"/>
  <c r="A4500" i="5"/>
  <c r="A4499" i="5"/>
  <c r="A4498" i="5"/>
  <c r="A4497" i="5"/>
  <c r="A4496" i="5"/>
  <c r="A4495" i="5"/>
  <c r="A4494" i="5"/>
  <c r="A4493" i="5"/>
  <c r="A4492" i="5"/>
  <c r="A4491" i="5"/>
  <c r="A4490" i="5"/>
  <c r="A4489" i="5"/>
  <c r="A4488" i="5"/>
  <c r="A4487" i="5"/>
  <c r="A4486" i="5"/>
  <c r="A4485" i="5"/>
  <c r="A4484" i="5"/>
  <c r="A4483" i="5"/>
  <c r="A4482" i="5"/>
  <c r="A4481" i="5"/>
  <c r="A4480" i="5"/>
  <c r="A4479" i="5"/>
  <c r="A4478" i="5"/>
  <c r="A4477" i="5"/>
  <c r="A4476" i="5"/>
  <c r="A4475" i="5"/>
  <c r="A4474" i="5"/>
  <c r="A4473" i="5"/>
  <c r="A4472" i="5"/>
  <c r="A4471" i="5"/>
  <c r="A4470" i="5"/>
  <c r="A4469" i="5"/>
  <c r="A4468" i="5"/>
  <c r="A4467" i="5"/>
  <c r="A4466" i="5"/>
  <c r="A4465" i="5"/>
  <c r="A4464" i="5"/>
  <c r="A4463" i="5"/>
  <c r="A4462" i="5"/>
  <c r="A4461" i="5"/>
  <c r="A4460" i="5"/>
  <c r="A4459" i="5"/>
  <c r="A4458" i="5"/>
  <c r="A4457" i="5"/>
  <c r="A4456" i="5"/>
  <c r="A4455" i="5"/>
  <c r="A4454" i="5"/>
  <c r="A4453" i="5"/>
  <c r="A4452" i="5"/>
  <c r="A4451" i="5"/>
  <c r="A4450" i="5"/>
  <c r="A4449" i="5"/>
  <c r="A4448" i="5"/>
  <c r="A4447" i="5"/>
  <c r="A4446" i="5"/>
  <c r="A4445" i="5"/>
  <c r="A4444" i="5"/>
  <c r="A4443" i="5"/>
  <c r="A4442" i="5"/>
  <c r="A4441" i="5"/>
  <c r="A4440" i="5"/>
  <c r="A4439" i="5"/>
  <c r="A4438" i="5"/>
  <c r="A4437" i="5"/>
  <c r="A4436" i="5"/>
  <c r="A4435" i="5"/>
  <c r="A4434" i="5"/>
  <c r="A4433" i="5"/>
  <c r="A4432" i="5"/>
  <c r="A4431" i="5"/>
  <c r="A4430" i="5"/>
  <c r="A4429" i="5"/>
  <c r="A4428" i="5"/>
  <c r="A4427" i="5"/>
  <c r="A4426" i="5"/>
  <c r="A4425" i="5"/>
  <c r="A4424" i="5"/>
  <c r="A4423" i="5"/>
  <c r="A4422" i="5"/>
  <c r="A4421" i="5"/>
  <c r="A4420" i="5"/>
  <c r="A4419" i="5"/>
  <c r="A4418" i="5"/>
  <c r="A4417" i="5"/>
  <c r="A4416" i="5"/>
  <c r="A4415" i="5"/>
  <c r="A4414" i="5"/>
  <c r="A4413" i="5"/>
  <c r="A4412" i="5"/>
  <c r="A4411" i="5"/>
  <c r="A4410" i="5"/>
  <c r="A4409" i="5"/>
  <c r="A4408" i="5"/>
  <c r="A4407" i="5"/>
  <c r="A4406" i="5"/>
  <c r="A4405" i="5"/>
  <c r="A4404" i="5"/>
  <c r="A4403" i="5"/>
  <c r="A4402" i="5"/>
  <c r="A4401" i="5"/>
  <c r="A4400" i="5"/>
  <c r="A4399" i="5"/>
  <c r="A4398" i="5"/>
  <c r="A4397" i="5"/>
  <c r="A4396" i="5"/>
  <c r="A4395" i="5"/>
  <c r="A4394" i="5"/>
  <c r="A4393" i="5"/>
  <c r="A4392" i="5"/>
  <c r="A4391" i="5"/>
  <c r="A4390" i="5"/>
  <c r="A4389" i="5"/>
  <c r="A4388" i="5"/>
  <c r="A4387" i="5"/>
  <c r="A4386" i="5"/>
  <c r="A4385" i="5"/>
  <c r="A4384" i="5"/>
  <c r="A4383" i="5"/>
  <c r="A4382" i="5"/>
  <c r="A4381" i="5"/>
  <c r="A4380" i="5"/>
  <c r="A4379" i="5"/>
  <c r="A4378" i="5"/>
  <c r="A4377" i="5"/>
  <c r="A4376" i="5"/>
  <c r="A4375" i="5"/>
  <c r="A4374" i="5"/>
  <c r="A4373" i="5"/>
  <c r="A4372" i="5"/>
  <c r="A4371" i="5"/>
  <c r="A4370" i="5"/>
  <c r="A4369" i="5"/>
  <c r="A4368" i="5"/>
  <c r="A4367" i="5"/>
  <c r="A4366" i="5"/>
  <c r="A4365" i="5"/>
  <c r="A4364" i="5"/>
  <c r="A4363" i="5"/>
  <c r="A4362" i="5"/>
  <c r="A4361" i="5"/>
  <c r="A4360" i="5"/>
  <c r="A4359" i="5"/>
  <c r="A4358" i="5"/>
  <c r="A4357" i="5"/>
  <c r="A4356" i="5"/>
  <c r="A4355" i="5"/>
  <c r="A4354" i="5"/>
  <c r="A4353" i="5"/>
  <c r="A4352" i="5"/>
  <c r="A4351" i="5"/>
  <c r="A4350" i="5"/>
  <c r="A4349" i="5"/>
  <c r="A4348" i="5"/>
  <c r="A4347" i="5"/>
  <c r="A4346" i="5"/>
  <c r="A4345" i="5"/>
  <c r="A4344" i="5"/>
  <c r="A4343" i="5"/>
  <c r="A4342" i="5"/>
  <c r="A4341" i="5"/>
  <c r="A4340" i="5"/>
  <c r="A4339" i="5"/>
  <c r="A4338" i="5"/>
  <c r="A4337" i="5"/>
  <c r="A4336" i="5"/>
  <c r="A4335" i="5"/>
  <c r="A4334" i="5"/>
  <c r="A4333" i="5"/>
  <c r="A4332" i="5"/>
  <c r="A4331" i="5"/>
  <c r="A4330" i="5"/>
  <c r="A4329" i="5"/>
  <c r="A4328" i="5"/>
  <c r="A4327" i="5"/>
  <c r="A4326" i="5"/>
  <c r="A4325" i="5"/>
  <c r="A4324" i="5"/>
  <c r="A4323" i="5"/>
  <c r="A4322" i="5"/>
  <c r="A4321" i="5"/>
  <c r="A4320" i="5"/>
  <c r="A4319" i="5"/>
  <c r="A4318" i="5"/>
  <c r="A4317" i="5"/>
  <c r="A4316" i="5"/>
  <c r="A4315" i="5"/>
  <c r="A4314" i="5"/>
  <c r="A4313" i="5"/>
  <c r="A4312" i="5"/>
  <c r="A4311" i="5"/>
  <c r="A4310" i="5"/>
  <c r="A4309" i="5"/>
  <c r="A4308" i="5"/>
  <c r="A4307" i="5"/>
  <c r="A4306" i="5"/>
  <c r="A4305" i="5"/>
  <c r="A4304" i="5"/>
  <c r="A4303" i="5"/>
  <c r="A4302" i="5"/>
  <c r="A4301" i="5"/>
  <c r="A4300" i="5"/>
  <c r="A4299" i="5"/>
  <c r="A4298" i="5"/>
  <c r="A4297" i="5"/>
  <c r="A4296" i="5"/>
  <c r="A4295" i="5"/>
  <c r="A4294" i="5"/>
  <c r="A4293" i="5"/>
  <c r="A4292" i="5"/>
  <c r="A4291" i="5"/>
  <c r="A4290" i="5"/>
  <c r="A4289" i="5"/>
  <c r="A4288" i="5"/>
  <c r="A4287" i="5"/>
  <c r="A4286" i="5"/>
  <c r="A4285" i="5"/>
  <c r="A4284" i="5"/>
  <c r="A4283" i="5"/>
  <c r="A4282" i="5"/>
  <c r="A4281" i="5"/>
  <c r="A4280" i="5"/>
  <c r="A4279" i="5"/>
  <c r="A4278" i="5"/>
  <c r="A4277" i="5"/>
  <c r="A4276" i="5"/>
  <c r="A4275" i="5"/>
  <c r="A4274" i="5"/>
  <c r="A4273" i="5"/>
  <c r="A4272" i="5"/>
  <c r="A4271" i="5"/>
  <c r="A4270" i="5"/>
  <c r="A4269" i="5"/>
  <c r="A4268" i="5"/>
  <c r="A4267" i="5"/>
  <c r="A4266" i="5"/>
  <c r="A4265" i="5"/>
  <c r="A4264" i="5"/>
  <c r="A4263" i="5"/>
  <c r="A4262" i="5"/>
  <c r="A4261" i="5"/>
  <c r="A4260" i="5"/>
  <c r="A4259" i="5"/>
  <c r="A4258" i="5"/>
  <c r="A4257" i="5"/>
  <c r="A4256" i="5"/>
  <c r="A4255" i="5"/>
  <c r="A4254" i="5"/>
  <c r="A4253" i="5"/>
  <c r="A4252" i="5"/>
  <c r="A4251" i="5"/>
  <c r="A4250" i="5"/>
  <c r="A4249" i="5"/>
  <c r="A4248" i="5"/>
  <c r="A4247" i="5"/>
  <c r="A4246" i="5"/>
  <c r="A4245" i="5"/>
  <c r="A4244" i="5"/>
  <c r="A4243" i="5"/>
  <c r="A4242" i="5"/>
  <c r="A4241" i="5"/>
  <c r="A4240" i="5"/>
  <c r="A4239" i="5"/>
  <c r="A4238" i="5"/>
  <c r="A4237" i="5"/>
  <c r="A4236" i="5"/>
  <c r="A4235" i="5"/>
  <c r="A4234" i="5"/>
  <c r="A4233" i="5"/>
  <c r="A4232" i="5"/>
  <c r="A4231" i="5"/>
  <c r="A4230" i="5"/>
  <c r="A4229" i="5"/>
  <c r="A4228" i="5"/>
  <c r="A4227" i="5"/>
  <c r="A4226" i="5"/>
  <c r="A4225" i="5"/>
  <c r="A4224" i="5"/>
  <c r="A4223" i="5"/>
  <c r="A4222" i="5"/>
  <c r="A4221" i="5"/>
  <c r="A4220" i="5"/>
  <c r="A4219" i="5"/>
  <c r="A4218" i="5"/>
  <c r="A4217" i="5"/>
  <c r="A4216" i="5"/>
  <c r="A4215" i="5"/>
  <c r="A4214" i="5"/>
  <c r="A4213" i="5"/>
  <c r="A4212" i="5"/>
  <c r="A4211" i="5"/>
  <c r="A4210" i="5"/>
  <c r="A4209" i="5"/>
  <c r="A4208" i="5"/>
  <c r="A4207" i="5"/>
  <c r="A4206" i="5"/>
  <c r="A4205" i="5"/>
  <c r="A4204" i="5"/>
  <c r="A4203" i="5"/>
  <c r="A4202" i="5"/>
  <c r="A4201" i="5"/>
  <c r="A4200" i="5"/>
  <c r="A4199" i="5"/>
  <c r="A4198" i="5"/>
  <c r="A4197" i="5"/>
  <c r="A4196" i="5"/>
  <c r="A4195" i="5"/>
  <c r="A4194" i="5"/>
  <c r="A4193" i="5"/>
  <c r="A4192" i="5"/>
  <c r="A4191" i="5"/>
  <c r="A4190" i="5"/>
  <c r="A4189" i="5"/>
  <c r="A4188" i="5"/>
  <c r="A4187" i="5"/>
  <c r="A4186" i="5"/>
  <c r="A4185" i="5"/>
  <c r="A4184" i="5"/>
  <c r="A4183" i="5"/>
  <c r="A4182" i="5"/>
  <c r="A4181" i="5"/>
  <c r="A4180" i="5"/>
  <c r="A4179" i="5"/>
  <c r="A4178" i="5"/>
  <c r="A4177" i="5"/>
  <c r="A4176" i="5"/>
  <c r="A4175" i="5"/>
  <c r="A4174" i="5"/>
  <c r="A4173" i="5"/>
  <c r="A4172" i="5"/>
  <c r="A4171" i="5"/>
  <c r="A4170" i="5"/>
  <c r="A4169" i="5"/>
  <c r="A4168" i="5"/>
  <c r="A4167" i="5"/>
  <c r="A4166" i="5"/>
  <c r="A4165" i="5"/>
  <c r="A4164" i="5"/>
  <c r="A4163" i="5"/>
  <c r="A4162" i="5"/>
  <c r="A4161" i="5"/>
  <c r="A4160" i="5"/>
  <c r="A4159" i="5"/>
  <c r="A4158" i="5"/>
  <c r="A4157" i="5"/>
  <c r="A4156" i="5"/>
  <c r="A4155" i="5"/>
  <c r="A4154" i="5"/>
  <c r="A4153" i="5"/>
  <c r="A4152" i="5"/>
  <c r="A4151" i="5"/>
  <c r="A4150" i="5"/>
  <c r="A4149" i="5"/>
  <c r="A4148" i="5"/>
  <c r="A4147" i="5"/>
  <c r="A4146" i="5"/>
  <c r="A4145" i="5"/>
  <c r="A4144" i="5"/>
  <c r="A4143" i="5"/>
  <c r="A4142" i="5"/>
  <c r="A4141" i="5"/>
  <c r="A4140" i="5"/>
  <c r="A4139" i="5"/>
  <c r="A4138" i="5"/>
  <c r="A4137" i="5"/>
  <c r="A4136" i="5"/>
  <c r="A4135" i="5"/>
  <c r="A4134" i="5"/>
  <c r="A4133" i="5"/>
  <c r="A4132" i="5"/>
  <c r="A4131" i="5"/>
  <c r="A4130" i="5"/>
  <c r="A4129" i="5"/>
  <c r="A4128" i="5"/>
  <c r="A4127" i="5"/>
  <c r="A4126" i="5"/>
  <c r="A4125" i="5"/>
  <c r="A4124" i="5"/>
  <c r="A4123" i="5"/>
  <c r="A4122" i="5"/>
  <c r="A4121" i="5"/>
  <c r="A4120" i="5"/>
  <c r="A4119" i="5"/>
  <c r="A4118" i="5"/>
  <c r="A4117" i="5"/>
  <c r="A4116" i="5"/>
  <c r="A4115" i="5"/>
  <c r="A4114" i="5"/>
  <c r="A4113" i="5"/>
  <c r="A4112" i="5"/>
  <c r="A4111" i="5"/>
  <c r="A4110" i="5"/>
  <c r="A4109" i="5"/>
  <c r="A4108" i="5"/>
  <c r="A4107" i="5"/>
  <c r="A4106" i="5"/>
  <c r="A4105" i="5"/>
  <c r="A4104" i="5"/>
  <c r="A4103" i="5"/>
  <c r="A4102" i="5"/>
  <c r="A4101" i="5"/>
  <c r="A4100" i="5"/>
  <c r="A4099" i="5"/>
  <c r="A4098" i="5"/>
  <c r="A4097" i="5"/>
  <c r="A4096" i="5"/>
  <c r="A4095" i="5"/>
  <c r="A4094" i="5"/>
  <c r="A4093" i="5"/>
  <c r="A4092" i="5"/>
  <c r="A4091" i="5"/>
  <c r="A4090" i="5"/>
  <c r="A4089" i="5"/>
  <c r="A4088" i="5"/>
  <c r="A4087" i="5"/>
  <c r="A4086" i="5"/>
  <c r="A4085" i="5"/>
  <c r="A4084" i="5"/>
  <c r="A4083" i="5"/>
  <c r="A4082" i="5"/>
  <c r="A4081" i="5"/>
  <c r="A4080" i="5"/>
  <c r="A4079" i="5"/>
  <c r="A4078" i="5"/>
  <c r="A4077" i="5"/>
  <c r="A4076" i="5"/>
  <c r="A4075" i="5"/>
  <c r="A4074" i="5"/>
  <c r="A4073" i="5"/>
  <c r="A4072" i="5"/>
  <c r="A4071" i="5"/>
  <c r="A4070" i="5"/>
  <c r="A4069" i="5"/>
  <c r="A4068" i="5"/>
  <c r="A4067" i="5"/>
  <c r="A4066" i="5"/>
  <c r="A4065" i="5"/>
  <c r="A4064" i="5"/>
  <c r="A4063" i="5"/>
  <c r="A4062" i="5"/>
  <c r="A4061" i="5"/>
  <c r="A4060" i="5"/>
  <c r="A4059" i="5"/>
  <c r="A4058" i="5"/>
  <c r="A4057" i="5"/>
  <c r="A4056" i="5"/>
  <c r="A4055" i="5"/>
  <c r="A4054" i="5"/>
  <c r="A4053" i="5"/>
  <c r="A4052" i="5"/>
  <c r="A4051" i="5"/>
  <c r="A4050" i="5"/>
  <c r="A4049" i="5"/>
  <c r="A4048" i="5"/>
  <c r="A4047" i="5"/>
  <c r="A4046" i="5"/>
  <c r="A4045" i="5"/>
  <c r="A4044" i="5"/>
  <c r="A4043" i="5"/>
  <c r="A4042" i="5"/>
  <c r="A4041" i="5"/>
  <c r="A4040" i="5"/>
  <c r="A4039" i="5"/>
  <c r="A4038" i="5"/>
  <c r="A4037" i="5"/>
  <c r="A4036" i="5"/>
  <c r="A4035" i="5"/>
  <c r="A4034" i="5"/>
  <c r="A4033" i="5"/>
  <c r="A4032" i="5"/>
  <c r="A4031" i="5"/>
  <c r="A4030" i="5"/>
  <c r="A4029" i="5"/>
  <c r="A4028" i="5"/>
  <c r="A4027" i="5"/>
  <c r="A4026" i="5"/>
  <c r="A4025" i="5"/>
  <c r="A4024" i="5"/>
  <c r="A4023" i="5"/>
  <c r="A4022" i="5"/>
  <c r="A4021" i="5"/>
  <c r="A4020" i="5"/>
  <c r="A4019" i="5"/>
  <c r="A4018" i="5"/>
  <c r="A4017" i="5"/>
  <c r="A4016" i="5"/>
  <c r="A4015" i="5"/>
  <c r="A4014" i="5"/>
  <c r="A4013" i="5"/>
  <c r="A4012" i="5"/>
  <c r="A4011" i="5"/>
  <c r="A4010" i="5"/>
  <c r="A4009" i="5"/>
  <c r="A4008" i="5"/>
  <c r="A4007" i="5"/>
  <c r="A4006" i="5"/>
  <c r="A4005" i="5"/>
  <c r="A4004" i="5"/>
  <c r="A4003" i="5"/>
  <c r="A4002" i="5"/>
  <c r="A4001" i="5"/>
  <c r="A4000" i="5"/>
  <c r="A3999" i="5"/>
  <c r="A3998" i="5"/>
  <c r="A3997" i="5"/>
  <c r="A3996" i="5"/>
  <c r="A3995" i="5"/>
  <c r="A3994" i="5"/>
  <c r="A3993" i="5"/>
  <c r="A3992" i="5"/>
  <c r="A3991" i="5"/>
  <c r="A3990" i="5"/>
  <c r="A3989" i="5"/>
  <c r="A3988" i="5"/>
  <c r="A3987" i="5"/>
  <c r="A3986" i="5"/>
  <c r="A3985" i="5"/>
  <c r="A3984" i="5"/>
  <c r="A3983" i="5"/>
  <c r="A3982" i="5"/>
  <c r="A3981" i="5"/>
  <c r="A3980" i="5"/>
  <c r="A3979" i="5"/>
  <c r="A3978" i="5"/>
  <c r="A3977" i="5"/>
  <c r="A3976" i="5"/>
  <c r="A3975" i="5"/>
  <c r="A3974" i="5"/>
  <c r="A3973" i="5"/>
  <c r="A3972" i="5"/>
  <c r="A3971" i="5"/>
  <c r="A3970" i="5"/>
  <c r="A3969" i="5"/>
  <c r="A3968" i="5"/>
  <c r="A3967" i="5"/>
  <c r="A3966" i="5"/>
  <c r="A3965" i="5"/>
  <c r="A3964" i="5"/>
  <c r="A3963" i="5"/>
  <c r="A3962" i="5"/>
  <c r="A3961" i="5"/>
  <c r="A3960" i="5"/>
  <c r="A3959" i="5"/>
  <c r="A3958" i="5"/>
  <c r="A3957" i="5"/>
  <c r="A3956" i="5"/>
  <c r="A3955" i="5"/>
  <c r="A3954" i="5"/>
  <c r="A3953" i="5"/>
  <c r="A3952" i="5"/>
  <c r="A3951" i="5"/>
  <c r="A3950" i="5"/>
  <c r="A3949" i="5"/>
  <c r="A3948" i="5"/>
  <c r="A3947" i="5"/>
  <c r="A3946" i="5"/>
  <c r="A3945" i="5"/>
  <c r="A3944" i="5"/>
  <c r="A3943" i="5"/>
  <c r="A3942" i="5"/>
  <c r="A3941" i="5"/>
  <c r="A3940" i="5"/>
  <c r="A3939" i="5"/>
  <c r="A3938" i="5"/>
  <c r="A3937" i="5"/>
  <c r="A3936" i="5"/>
  <c r="A3935" i="5"/>
  <c r="A3934" i="5"/>
  <c r="A3933" i="5"/>
  <c r="A3932" i="5"/>
  <c r="A3931" i="5"/>
  <c r="A3930" i="5"/>
  <c r="A3929" i="5"/>
  <c r="A3928" i="5"/>
  <c r="A3927" i="5"/>
  <c r="A3926" i="5"/>
  <c r="A3925" i="5"/>
  <c r="A3924" i="5"/>
  <c r="A3923" i="5"/>
  <c r="A3922" i="5"/>
  <c r="A3921" i="5"/>
  <c r="A3920" i="5"/>
  <c r="A3919" i="5"/>
  <c r="A3918" i="5"/>
  <c r="A3917" i="5"/>
  <c r="A3916" i="5"/>
  <c r="A3915" i="5"/>
  <c r="A3914" i="5"/>
  <c r="A3913" i="5"/>
  <c r="A3912" i="5"/>
  <c r="A3911" i="5"/>
  <c r="A3910" i="5"/>
  <c r="A3909" i="5"/>
  <c r="A3908" i="5"/>
  <c r="A3907" i="5"/>
  <c r="A3906" i="5"/>
  <c r="A3905" i="5"/>
  <c r="A3904" i="5"/>
  <c r="A3903" i="5"/>
  <c r="A3902" i="5"/>
  <c r="A3901" i="5"/>
  <c r="A3900" i="5"/>
  <c r="A3899" i="5"/>
  <c r="A3898" i="5"/>
  <c r="A3897" i="5"/>
  <c r="A3896" i="5"/>
  <c r="A3895" i="5"/>
  <c r="A3894" i="5"/>
  <c r="A3893" i="5"/>
  <c r="A3892" i="5"/>
  <c r="A3891" i="5"/>
  <c r="A3890" i="5"/>
  <c r="A3889" i="5"/>
  <c r="A3888" i="5"/>
  <c r="A3887" i="5"/>
  <c r="A3886" i="5"/>
  <c r="A3885" i="5"/>
  <c r="A3884" i="5"/>
  <c r="A3883" i="5"/>
  <c r="A3882" i="5"/>
  <c r="A3881" i="5"/>
  <c r="A3880" i="5"/>
  <c r="A3879" i="5"/>
  <c r="A3878" i="5"/>
  <c r="A3877" i="5"/>
  <c r="A3876" i="5"/>
  <c r="A3875" i="5"/>
  <c r="A3874" i="5"/>
  <c r="A3873" i="5"/>
  <c r="A3872" i="5"/>
  <c r="A3871" i="5"/>
  <c r="A3870" i="5"/>
  <c r="A3869" i="5"/>
  <c r="A3868" i="5"/>
  <c r="A3867" i="5"/>
  <c r="A3866" i="5"/>
  <c r="A3865" i="5"/>
  <c r="A3864" i="5"/>
  <c r="A3863" i="5"/>
  <c r="A3862" i="5"/>
  <c r="A3861" i="5"/>
  <c r="A3860" i="5"/>
  <c r="A3859" i="5"/>
  <c r="A3858" i="5"/>
  <c r="A3857" i="5"/>
  <c r="A3856" i="5"/>
  <c r="A3855" i="5"/>
  <c r="A3854" i="5"/>
  <c r="A3853" i="5"/>
  <c r="A3852" i="5"/>
  <c r="A3851" i="5"/>
  <c r="A3850" i="5"/>
  <c r="A3849" i="5"/>
  <c r="A3848" i="5"/>
  <c r="A3847" i="5"/>
  <c r="A3846" i="5"/>
  <c r="A3845" i="5"/>
  <c r="A3844" i="5"/>
  <c r="A3843" i="5"/>
  <c r="A3842" i="5"/>
  <c r="A3841" i="5"/>
  <c r="A3840" i="5"/>
  <c r="A3839" i="5"/>
  <c r="A3838" i="5"/>
  <c r="A3837" i="5"/>
  <c r="A3836" i="5"/>
  <c r="A3835" i="5"/>
  <c r="A3834" i="5"/>
  <c r="A3833" i="5"/>
  <c r="A3832" i="5"/>
  <c r="A3831" i="5"/>
  <c r="A3830" i="5"/>
  <c r="A3829" i="5"/>
  <c r="A3828" i="5"/>
  <c r="A3827" i="5"/>
  <c r="A3826" i="5"/>
  <c r="A3825" i="5"/>
  <c r="A3824" i="5"/>
  <c r="A3823" i="5"/>
  <c r="A3822" i="5"/>
  <c r="A3821" i="5"/>
  <c r="A3820" i="5"/>
  <c r="A3819" i="5"/>
  <c r="A3818" i="5"/>
  <c r="A3817" i="5"/>
  <c r="A3816" i="5"/>
  <c r="A3815" i="5"/>
  <c r="A3814" i="5"/>
  <c r="A3813" i="5"/>
  <c r="A3812" i="5"/>
  <c r="A3811" i="5"/>
  <c r="A3810" i="5"/>
  <c r="A3809" i="5"/>
  <c r="A3808" i="5"/>
  <c r="A3807" i="5"/>
  <c r="A3806" i="5"/>
  <c r="A3805" i="5"/>
  <c r="A3804" i="5"/>
  <c r="A3803" i="5"/>
  <c r="A3802" i="5"/>
  <c r="A3801" i="5"/>
  <c r="A3800" i="5"/>
  <c r="A3799" i="5"/>
  <c r="A3798" i="5"/>
  <c r="A3797" i="5"/>
  <c r="A3796" i="5"/>
  <c r="A3795" i="5"/>
  <c r="A3794" i="5"/>
  <c r="A3793" i="5"/>
  <c r="A3792" i="5"/>
  <c r="A3791" i="5"/>
  <c r="A3790" i="5"/>
  <c r="A3789" i="5"/>
  <c r="A3788" i="5"/>
  <c r="A3787" i="5"/>
  <c r="A3786" i="5"/>
  <c r="A3785" i="5"/>
  <c r="A3784" i="5"/>
  <c r="A3783" i="5"/>
  <c r="A3782" i="5"/>
  <c r="A3781" i="5"/>
  <c r="A3780" i="5"/>
  <c r="A3779" i="5"/>
  <c r="A3778" i="5"/>
  <c r="A3777" i="5"/>
  <c r="A3776" i="5"/>
  <c r="A3775" i="5"/>
  <c r="A3774" i="5"/>
  <c r="A3773" i="5"/>
  <c r="A3772" i="5"/>
  <c r="A3771" i="5"/>
  <c r="A3770" i="5"/>
  <c r="A3769" i="5"/>
  <c r="A3768" i="5"/>
  <c r="A3767" i="5"/>
  <c r="A3766" i="5"/>
  <c r="A3765" i="5"/>
  <c r="A3764" i="5"/>
  <c r="A3763" i="5"/>
  <c r="A3762" i="5"/>
  <c r="A3761" i="5"/>
  <c r="A3760" i="5"/>
  <c r="A3759" i="5"/>
  <c r="A3758" i="5"/>
  <c r="A3757" i="5"/>
  <c r="A3756" i="5"/>
  <c r="A3755" i="5"/>
  <c r="A3754" i="5"/>
  <c r="A3753" i="5"/>
  <c r="A3752" i="5"/>
  <c r="A3751" i="5"/>
  <c r="A3750" i="5"/>
  <c r="A3749" i="5"/>
  <c r="A3748" i="5"/>
  <c r="A3747" i="5"/>
  <c r="A3746" i="5"/>
  <c r="A3745" i="5"/>
  <c r="A3744" i="5"/>
  <c r="A3743" i="5"/>
  <c r="A3742" i="5"/>
  <c r="A3741" i="5"/>
  <c r="A3740" i="5"/>
  <c r="A3739" i="5"/>
  <c r="A3738" i="5"/>
  <c r="A3737" i="5"/>
  <c r="A3736" i="5"/>
  <c r="A3735" i="5"/>
  <c r="A3734" i="5"/>
  <c r="A3733" i="5"/>
  <c r="A3732" i="5"/>
  <c r="A3731" i="5"/>
  <c r="A3730" i="5"/>
  <c r="A3729" i="5"/>
  <c r="A3728" i="5"/>
  <c r="A3727" i="5"/>
  <c r="A3726" i="5"/>
  <c r="A3725" i="5"/>
  <c r="A3724" i="5"/>
  <c r="A3723" i="5"/>
  <c r="A3722" i="5"/>
  <c r="A3721" i="5"/>
  <c r="A3720" i="5"/>
  <c r="A3719" i="5"/>
  <c r="A3718" i="5"/>
  <c r="A3717" i="5"/>
  <c r="A3716" i="5"/>
  <c r="A3715" i="5"/>
  <c r="A3714" i="5"/>
  <c r="A3713" i="5"/>
  <c r="A3712" i="5"/>
  <c r="A3711" i="5"/>
  <c r="A3710" i="5"/>
  <c r="A3709" i="5"/>
  <c r="A3708" i="5"/>
  <c r="A3707" i="5"/>
  <c r="A3706" i="5"/>
  <c r="A3705" i="5"/>
  <c r="A3704" i="5"/>
  <c r="A3703" i="5"/>
  <c r="A3702" i="5"/>
  <c r="A3701" i="5"/>
  <c r="A3700" i="5"/>
  <c r="A3699" i="5"/>
  <c r="A3698" i="5"/>
  <c r="A3697" i="5"/>
  <c r="A3696" i="5"/>
  <c r="A3695" i="5"/>
  <c r="A3694" i="5"/>
  <c r="A3693" i="5"/>
  <c r="A3692" i="5"/>
  <c r="A3691" i="5"/>
  <c r="A3690" i="5"/>
  <c r="A3689" i="5"/>
  <c r="A3688" i="5"/>
  <c r="A3687" i="5"/>
  <c r="A3686" i="5"/>
  <c r="A3685" i="5"/>
  <c r="A3684" i="5"/>
  <c r="A3683" i="5"/>
  <c r="A3682" i="5"/>
  <c r="A3681" i="5"/>
  <c r="A3680" i="5"/>
  <c r="A3679" i="5"/>
  <c r="A3678" i="5"/>
  <c r="A3677" i="5"/>
  <c r="A3676" i="5"/>
  <c r="A3675" i="5"/>
  <c r="A3674" i="5"/>
  <c r="A3673" i="5"/>
  <c r="A3672" i="5"/>
  <c r="A3671" i="5"/>
  <c r="A3670" i="5"/>
  <c r="A3669" i="5"/>
  <c r="A3668" i="5"/>
  <c r="A3667" i="5"/>
  <c r="A3666" i="5"/>
  <c r="A3665" i="5"/>
  <c r="A3664" i="5"/>
  <c r="A3663" i="5"/>
  <c r="A3662" i="5"/>
  <c r="A3661" i="5"/>
  <c r="A3660" i="5"/>
  <c r="A3659" i="5"/>
  <c r="A3658" i="5"/>
  <c r="A3657" i="5"/>
  <c r="A3656" i="5"/>
  <c r="A3655" i="5"/>
  <c r="A3654" i="5"/>
  <c r="A3653" i="5"/>
  <c r="A3652" i="5"/>
  <c r="A3651" i="5"/>
  <c r="A3650" i="5"/>
  <c r="A3649" i="5"/>
  <c r="A3648" i="5"/>
  <c r="A3647" i="5"/>
  <c r="A3646" i="5"/>
  <c r="A3645" i="5"/>
  <c r="A3644" i="5"/>
  <c r="A3643" i="5"/>
  <c r="A3642" i="5"/>
  <c r="A3641" i="5"/>
  <c r="A3640" i="5"/>
  <c r="A3639" i="5"/>
  <c r="A3638" i="5"/>
  <c r="A3637" i="5"/>
  <c r="A3636" i="5"/>
  <c r="A3635" i="5"/>
  <c r="A3634" i="5"/>
  <c r="A3633" i="5"/>
  <c r="A3632" i="5"/>
  <c r="A3631" i="5"/>
  <c r="A3630" i="5"/>
  <c r="A3629" i="5"/>
  <c r="A3628" i="5"/>
  <c r="A3627" i="5"/>
  <c r="A3626" i="5"/>
  <c r="A3625" i="5"/>
  <c r="A3624" i="5"/>
  <c r="A3623" i="5"/>
  <c r="A3622" i="5"/>
  <c r="A3621" i="5"/>
  <c r="A3620" i="5"/>
  <c r="A3619" i="5"/>
  <c r="A3618" i="5"/>
  <c r="A3617" i="5"/>
  <c r="A3616" i="5"/>
  <c r="A3615" i="5"/>
  <c r="A3614" i="5"/>
  <c r="A3613" i="5"/>
  <c r="A3612" i="5"/>
  <c r="A3611" i="5"/>
  <c r="A3610" i="5"/>
  <c r="A3609" i="5"/>
  <c r="A3608" i="5"/>
  <c r="A3607" i="5"/>
  <c r="A3606" i="5"/>
  <c r="A3605" i="5"/>
  <c r="A3604" i="5"/>
  <c r="A3603" i="5"/>
  <c r="A3602" i="5"/>
  <c r="A3601" i="5"/>
  <c r="A3600" i="5"/>
  <c r="A3599" i="5"/>
  <c r="A3598" i="5"/>
  <c r="A3597" i="5"/>
  <c r="A3596" i="5"/>
  <c r="A3595" i="5"/>
  <c r="A3594" i="5"/>
  <c r="A3593" i="5"/>
  <c r="A3592" i="5"/>
  <c r="A3591" i="5"/>
  <c r="A3590" i="5"/>
  <c r="A3589" i="5"/>
  <c r="A3588" i="5"/>
  <c r="A3587" i="5"/>
  <c r="A3586" i="5"/>
  <c r="A3585" i="5"/>
  <c r="A3584" i="5"/>
  <c r="A3583" i="5"/>
  <c r="A3582" i="5"/>
  <c r="A3581" i="5"/>
  <c r="A3580" i="5"/>
  <c r="A3579" i="5"/>
  <c r="A3578" i="5"/>
  <c r="A3577" i="5"/>
  <c r="A3576" i="5"/>
  <c r="A3575" i="5"/>
  <c r="A3574" i="5"/>
  <c r="A3573" i="5"/>
  <c r="A3572" i="5"/>
  <c r="A3571" i="5"/>
  <c r="A3570" i="5"/>
  <c r="A3569" i="5"/>
  <c r="A3568" i="5"/>
  <c r="A3567" i="5"/>
  <c r="A3566" i="5"/>
  <c r="A3565" i="5"/>
  <c r="A3564" i="5"/>
  <c r="A3563" i="5"/>
  <c r="A3562" i="5"/>
  <c r="A3561" i="5"/>
  <c r="A3560" i="5"/>
  <c r="A3559" i="5"/>
  <c r="A3558" i="5"/>
  <c r="A3557" i="5"/>
  <c r="A3556" i="5"/>
  <c r="A3555" i="5"/>
  <c r="A3554" i="5"/>
  <c r="A3553" i="5"/>
  <c r="A3552" i="5"/>
  <c r="A3551" i="5"/>
  <c r="A3550" i="5"/>
  <c r="A3549" i="5"/>
  <c r="A3548" i="5"/>
  <c r="A3547" i="5"/>
  <c r="A3546" i="5"/>
  <c r="A3545" i="5"/>
  <c r="A3544" i="5"/>
  <c r="A3543" i="5"/>
  <c r="A3542" i="5"/>
  <c r="A3541" i="5"/>
  <c r="A3540" i="5"/>
  <c r="A3539" i="5"/>
  <c r="A3538" i="5"/>
  <c r="A3537" i="5"/>
  <c r="A3536" i="5"/>
  <c r="A3535" i="5"/>
  <c r="A3534" i="5"/>
  <c r="A3533" i="5"/>
  <c r="A3532" i="5"/>
  <c r="A3531" i="5"/>
  <c r="A3530" i="5"/>
  <c r="A3529" i="5"/>
  <c r="A3528" i="5"/>
  <c r="A3527" i="5"/>
  <c r="A3526" i="5"/>
  <c r="A3525" i="5"/>
  <c r="A3524" i="5"/>
  <c r="A3523" i="5"/>
  <c r="A3522" i="5"/>
  <c r="A3521" i="5"/>
  <c r="A3520" i="5"/>
  <c r="A3519" i="5"/>
  <c r="A3518" i="5"/>
  <c r="A3517" i="5"/>
  <c r="A3516" i="5"/>
  <c r="A3515" i="5"/>
  <c r="A3514" i="5"/>
  <c r="A3513" i="5"/>
  <c r="A3512" i="5"/>
  <c r="A3511" i="5"/>
  <c r="A3510" i="5"/>
  <c r="A3509" i="5"/>
  <c r="A3508" i="5"/>
  <c r="A3507" i="5"/>
  <c r="A3506" i="5"/>
  <c r="A3505" i="5"/>
  <c r="A3504" i="5"/>
  <c r="A3503" i="5"/>
  <c r="A3502" i="5"/>
  <c r="A3501" i="5"/>
  <c r="A3500" i="5"/>
  <c r="A3499" i="5"/>
  <c r="A3498" i="5"/>
  <c r="A3497" i="5"/>
  <c r="A3496" i="5"/>
  <c r="A3495" i="5"/>
  <c r="A3494" i="5"/>
  <c r="A3493" i="5"/>
  <c r="A3492" i="5"/>
  <c r="A3491" i="5"/>
  <c r="A3490" i="5"/>
  <c r="A3489" i="5"/>
  <c r="A3488" i="5"/>
  <c r="A3487" i="5"/>
  <c r="A3486" i="5"/>
  <c r="A3485" i="5"/>
  <c r="A3484" i="5"/>
  <c r="A3483" i="5"/>
  <c r="A3482" i="5"/>
  <c r="A3481" i="5"/>
  <c r="A3480" i="5"/>
  <c r="A3479" i="5"/>
  <c r="A3478" i="5"/>
  <c r="A3477" i="5"/>
  <c r="A3476" i="5"/>
  <c r="A3475" i="5"/>
  <c r="A3474" i="5"/>
  <c r="A3473" i="5"/>
  <c r="A3472" i="5"/>
  <c r="A3471" i="5"/>
  <c r="A3470" i="5"/>
  <c r="A3469" i="5"/>
  <c r="A3468" i="5"/>
  <c r="A3467" i="5"/>
  <c r="A3466" i="5"/>
  <c r="A3465" i="5"/>
  <c r="A3464" i="5"/>
  <c r="A3463" i="5"/>
  <c r="A3462" i="5"/>
  <c r="A3461" i="5"/>
  <c r="A3460" i="5"/>
  <c r="A3459" i="5"/>
  <c r="A3458" i="5"/>
  <c r="A3457" i="5"/>
  <c r="A3456" i="5"/>
  <c r="A3455" i="5"/>
  <c r="A3454" i="5"/>
  <c r="A3453" i="5"/>
  <c r="A3452" i="5"/>
  <c r="A3451" i="5"/>
  <c r="A3450" i="5"/>
  <c r="A3449" i="5"/>
  <c r="A3448" i="5"/>
  <c r="A3447" i="5"/>
  <c r="A3446" i="5"/>
  <c r="A3445" i="5"/>
  <c r="A3444" i="5"/>
  <c r="A3443" i="5"/>
  <c r="A3442" i="5"/>
  <c r="A3441" i="5"/>
  <c r="A3440" i="5"/>
  <c r="A3439" i="5"/>
  <c r="A3438" i="5"/>
  <c r="A3437" i="5"/>
  <c r="A3436" i="5"/>
  <c r="A3435" i="5"/>
  <c r="A3434" i="5"/>
  <c r="A3433" i="5"/>
  <c r="A3432" i="5"/>
  <c r="A3431" i="5"/>
  <c r="A3430" i="5"/>
  <c r="A3429" i="5"/>
  <c r="A3428" i="5"/>
  <c r="A3427" i="5"/>
  <c r="A3426" i="5"/>
  <c r="A3425" i="5"/>
  <c r="A3424" i="5"/>
  <c r="A3423" i="5"/>
  <c r="A3422" i="5"/>
  <c r="A3421" i="5"/>
  <c r="A3420" i="5"/>
  <c r="A3419" i="5"/>
  <c r="A3418" i="5"/>
  <c r="A3417" i="5"/>
  <c r="A3416" i="5"/>
  <c r="A3415" i="5"/>
  <c r="A3414" i="5"/>
  <c r="A3413" i="5"/>
  <c r="A3412" i="5"/>
  <c r="A3411" i="5"/>
  <c r="A3410" i="5"/>
  <c r="A3409" i="5"/>
  <c r="A3408" i="5"/>
  <c r="A3407" i="5"/>
  <c r="A3406" i="5"/>
  <c r="A3405" i="5"/>
  <c r="A3404" i="5"/>
  <c r="A3403" i="5"/>
  <c r="A3402" i="5"/>
  <c r="A3401" i="5"/>
  <c r="A3400" i="5"/>
  <c r="A3399" i="5"/>
  <c r="A3398" i="5"/>
  <c r="A3397" i="5"/>
  <c r="A3396" i="5"/>
  <c r="A3395" i="5"/>
  <c r="A3394" i="5"/>
  <c r="A3393" i="5"/>
  <c r="A3392" i="5"/>
  <c r="A3391" i="5"/>
  <c r="A3390" i="5"/>
  <c r="A3389" i="5"/>
  <c r="A3388" i="5"/>
  <c r="A3387" i="5"/>
  <c r="A3386" i="5"/>
  <c r="A3385" i="5"/>
  <c r="A3384" i="5"/>
  <c r="A3383" i="5"/>
  <c r="A3382" i="5"/>
  <c r="A3381" i="5"/>
  <c r="A3380" i="5"/>
  <c r="A3379" i="5"/>
  <c r="A3378" i="5"/>
  <c r="A3377" i="5"/>
  <c r="A3376" i="5"/>
  <c r="A3375" i="5"/>
  <c r="A3374" i="5"/>
  <c r="A3373" i="5"/>
  <c r="A3372" i="5"/>
  <c r="A3371" i="5"/>
  <c r="A3370" i="5"/>
  <c r="A3369" i="5"/>
  <c r="A3368" i="5"/>
  <c r="A3367" i="5"/>
  <c r="A3366" i="5"/>
  <c r="A3365" i="5"/>
  <c r="A3364" i="5"/>
  <c r="A3363" i="5"/>
  <c r="A3362" i="5"/>
  <c r="A3361" i="5"/>
  <c r="A3360" i="5"/>
  <c r="A3359" i="5"/>
  <c r="A3358" i="5"/>
  <c r="A3357" i="5"/>
  <c r="A3356" i="5"/>
  <c r="A3355" i="5"/>
  <c r="A3354" i="5"/>
  <c r="A3353" i="5"/>
  <c r="A3352" i="5"/>
  <c r="A3351" i="5"/>
  <c r="A3350" i="5"/>
  <c r="A3349" i="5"/>
  <c r="A3348" i="5"/>
  <c r="A3347" i="5"/>
  <c r="A3346" i="5"/>
  <c r="A3345" i="5"/>
  <c r="A3344" i="5"/>
  <c r="A3343" i="5"/>
  <c r="A3342" i="5"/>
  <c r="A3341" i="5"/>
  <c r="A3340" i="5"/>
  <c r="A3339" i="5"/>
  <c r="A3338" i="5"/>
  <c r="A3337" i="5"/>
  <c r="A3336" i="5"/>
  <c r="A3335" i="5"/>
  <c r="A3334" i="5"/>
  <c r="A3333" i="5"/>
  <c r="A3332" i="5"/>
  <c r="A3331" i="5"/>
  <c r="A3330" i="5"/>
  <c r="A3329" i="5"/>
  <c r="A3328" i="5"/>
  <c r="A3327" i="5"/>
  <c r="A3326" i="5"/>
  <c r="A3325" i="5"/>
  <c r="A3324" i="5"/>
  <c r="A3323" i="5"/>
  <c r="A3322" i="5"/>
  <c r="A3321" i="5"/>
  <c r="A3320" i="5"/>
  <c r="A3319" i="5"/>
  <c r="A3318" i="5"/>
  <c r="A3317" i="5"/>
  <c r="A3316" i="5"/>
  <c r="A3315" i="5"/>
  <c r="A3314" i="5"/>
  <c r="A3313" i="5"/>
  <c r="A3312" i="5"/>
  <c r="A3311" i="5"/>
  <c r="A3310" i="5"/>
  <c r="A3309" i="5"/>
  <c r="A3308" i="5"/>
  <c r="A3307" i="5"/>
  <c r="A3306" i="5"/>
  <c r="A3305" i="5"/>
  <c r="A3304" i="5"/>
  <c r="A3303" i="5"/>
  <c r="A3302" i="5"/>
  <c r="A3301" i="5"/>
  <c r="A3300" i="5"/>
  <c r="A3299" i="5"/>
  <c r="A3298" i="5"/>
  <c r="A3297" i="5"/>
  <c r="A3296" i="5"/>
  <c r="A3295" i="5"/>
  <c r="A3294" i="5"/>
  <c r="A3293" i="5"/>
  <c r="A3292" i="5"/>
  <c r="A3291" i="5"/>
  <c r="A3290" i="5"/>
  <c r="A3289" i="5"/>
  <c r="A3288" i="5"/>
  <c r="A3287" i="5"/>
  <c r="A3286" i="5"/>
  <c r="A3285" i="5"/>
  <c r="A3284" i="5"/>
  <c r="A3283" i="5"/>
  <c r="A3282" i="5"/>
  <c r="A3281" i="5"/>
  <c r="A3280" i="5"/>
  <c r="A3279" i="5"/>
  <c r="A3278" i="5"/>
  <c r="A3277" i="5"/>
  <c r="A3276" i="5"/>
  <c r="A3275" i="5"/>
  <c r="A3274" i="5"/>
  <c r="A3273" i="5"/>
  <c r="A3272" i="5"/>
  <c r="A3271" i="5"/>
  <c r="A3270" i="5"/>
  <c r="A3269" i="5"/>
  <c r="A3268" i="5"/>
  <c r="A3267" i="5"/>
  <c r="A3266" i="5"/>
  <c r="A3265" i="5"/>
  <c r="A3264" i="5"/>
  <c r="A3263" i="5"/>
  <c r="A3262" i="5"/>
  <c r="A3261" i="5"/>
  <c r="A3260" i="5"/>
  <c r="A3259" i="5"/>
  <c r="A3258" i="5"/>
  <c r="A3257" i="5"/>
  <c r="A3256" i="5"/>
  <c r="A3255" i="5"/>
  <c r="A3254" i="5"/>
  <c r="A3253" i="5"/>
  <c r="A3252" i="5"/>
  <c r="A3251" i="5"/>
  <c r="A3250" i="5"/>
  <c r="A3249" i="5"/>
  <c r="A3248" i="5"/>
  <c r="A3247" i="5"/>
  <c r="A3246" i="5"/>
  <c r="A3245" i="5"/>
  <c r="A3244" i="5"/>
  <c r="A3243" i="5"/>
  <c r="A3242" i="5"/>
  <c r="A3241" i="5"/>
  <c r="A3240" i="5"/>
  <c r="A3239" i="5"/>
  <c r="A3238" i="5"/>
  <c r="A3237" i="5"/>
  <c r="A3236" i="5"/>
  <c r="A3235" i="5"/>
  <c r="A3234" i="5"/>
  <c r="A3233" i="5"/>
  <c r="A3232" i="5"/>
  <c r="A3231" i="5"/>
  <c r="A3230" i="5"/>
  <c r="A3229" i="5"/>
  <c r="A3228" i="5"/>
  <c r="A3227" i="5"/>
  <c r="A3226" i="5"/>
  <c r="A3225" i="5"/>
  <c r="A3224" i="5"/>
  <c r="A3223" i="5"/>
  <c r="A3222" i="5"/>
  <c r="A3221" i="5"/>
  <c r="A3220" i="5"/>
  <c r="A3219" i="5"/>
  <c r="A3218" i="5"/>
  <c r="A3217" i="5"/>
  <c r="A3216" i="5"/>
  <c r="A3215" i="5"/>
  <c r="A3214" i="5"/>
  <c r="A3213" i="5"/>
  <c r="A3212" i="5"/>
  <c r="A3211" i="5"/>
  <c r="A3210" i="5"/>
  <c r="A3209" i="5"/>
  <c r="A3208" i="5"/>
  <c r="A3207" i="5"/>
  <c r="A3206" i="5"/>
  <c r="A3205" i="5"/>
  <c r="A3204" i="5"/>
  <c r="A3203" i="5"/>
  <c r="A3202" i="5"/>
  <c r="A3201" i="5"/>
  <c r="A3200" i="5"/>
  <c r="A3199" i="5"/>
  <c r="A3198" i="5"/>
  <c r="A3197" i="5"/>
  <c r="A3196" i="5"/>
  <c r="A3195" i="5"/>
  <c r="A3194" i="5"/>
  <c r="A3193" i="5"/>
  <c r="A3192" i="5"/>
  <c r="A3191" i="5"/>
  <c r="A3190" i="5"/>
  <c r="A3189" i="5"/>
  <c r="A3188" i="5"/>
  <c r="A3187" i="5"/>
  <c r="A3186" i="5"/>
  <c r="A3185" i="5"/>
  <c r="A3184" i="5"/>
  <c r="A3183" i="5"/>
  <c r="A3182" i="5"/>
  <c r="A3181" i="5"/>
  <c r="A3180" i="5"/>
  <c r="A3179" i="5"/>
  <c r="A3178" i="5"/>
  <c r="A3177" i="5"/>
  <c r="A3176" i="5"/>
  <c r="A3175" i="5"/>
  <c r="A3174" i="5"/>
  <c r="A3173" i="5"/>
  <c r="A3172" i="5"/>
  <c r="A3171" i="5"/>
  <c r="A3170" i="5"/>
  <c r="A3169" i="5"/>
  <c r="A3168" i="5"/>
  <c r="A3167" i="5"/>
  <c r="A3166" i="5"/>
  <c r="A3165" i="5"/>
  <c r="A3164" i="5"/>
  <c r="A3163" i="5"/>
  <c r="A3162" i="5"/>
  <c r="A3161" i="5"/>
  <c r="A3160" i="5"/>
  <c r="A3159" i="5"/>
  <c r="A3158" i="5"/>
  <c r="A3157" i="5"/>
  <c r="A3156" i="5"/>
  <c r="A3155" i="5"/>
  <c r="A3154" i="5"/>
  <c r="A3153" i="5"/>
  <c r="A3152" i="5"/>
  <c r="A3151" i="5"/>
  <c r="A3150" i="5"/>
  <c r="A3149" i="5"/>
  <c r="A3148" i="5"/>
  <c r="A3147" i="5"/>
  <c r="A3146" i="5"/>
  <c r="A3145" i="5"/>
  <c r="A3144" i="5"/>
  <c r="A3143" i="5"/>
  <c r="A3142" i="5"/>
  <c r="A3141" i="5"/>
  <c r="A3140" i="5"/>
  <c r="A3139" i="5"/>
  <c r="A3138" i="5"/>
  <c r="A3137" i="5"/>
  <c r="A3136" i="5"/>
  <c r="A3135" i="5"/>
  <c r="A3134" i="5"/>
  <c r="A3133" i="5"/>
  <c r="A3132" i="5"/>
  <c r="A3131" i="5"/>
  <c r="A3130" i="5"/>
  <c r="A3129" i="5"/>
  <c r="A3128" i="5"/>
  <c r="A3127" i="5"/>
  <c r="A3126" i="5"/>
  <c r="A3125" i="5"/>
  <c r="A3124" i="5"/>
  <c r="A3123" i="5"/>
  <c r="A3122" i="5"/>
  <c r="A3121" i="5"/>
  <c r="A3120" i="5"/>
  <c r="A3119" i="5"/>
  <c r="A3118" i="5"/>
  <c r="A3117" i="5"/>
  <c r="A3116" i="5"/>
  <c r="A3115" i="5"/>
  <c r="A3114" i="5"/>
  <c r="A3113" i="5"/>
  <c r="A3112" i="5"/>
  <c r="A3111" i="5"/>
  <c r="A3110" i="5"/>
  <c r="A3109" i="5"/>
  <c r="A3108" i="5"/>
  <c r="A3107" i="5"/>
  <c r="A3106" i="5"/>
  <c r="A3105" i="5"/>
  <c r="A3104" i="5"/>
  <c r="A3103" i="5"/>
  <c r="A3102" i="5"/>
  <c r="A3101" i="5"/>
  <c r="A3100" i="5"/>
  <c r="A3099" i="5"/>
  <c r="A3098" i="5"/>
  <c r="A3097" i="5"/>
  <c r="A3096" i="5"/>
  <c r="A3095" i="5"/>
  <c r="A3094" i="5"/>
  <c r="A3093" i="5"/>
  <c r="A3092" i="5"/>
  <c r="A3091" i="5"/>
  <c r="A3090" i="5"/>
  <c r="A3089" i="5"/>
  <c r="A3088" i="5"/>
  <c r="A3087" i="5"/>
  <c r="A3086" i="5"/>
  <c r="A3085" i="5"/>
  <c r="A3084" i="5"/>
  <c r="A3083" i="5"/>
  <c r="A3082" i="5"/>
  <c r="A3081" i="5"/>
  <c r="A3080" i="5"/>
  <c r="A3079" i="5"/>
  <c r="A3078" i="5"/>
  <c r="A3077" i="5"/>
  <c r="A3076" i="5"/>
  <c r="A3075" i="5"/>
  <c r="A3074" i="5"/>
  <c r="A3073" i="5"/>
  <c r="A3072" i="5"/>
  <c r="A3071" i="5"/>
  <c r="A3070" i="5"/>
  <c r="A3069" i="5"/>
  <c r="A3068" i="5"/>
  <c r="A3067" i="5"/>
  <c r="A3066" i="5"/>
  <c r="A3065" i="5"/>
  <c r="A3064" i="5"/>
  <c r="A3063" i="5"/>
  <c r="A3062" i="5"/>
  <c r="A3061" i="5"/>
  <c r="A3060" i="5"/>
  <c r="A3059" i="5"/>
  <c r="A3058" i="5"/>
  <c r="A3057" i="5"/>
  <c r="A3056" i="5"/>
  <c r="A3055" i="5"/>
  <c r="A3054" i="5"/>
  <c r="A3053" i="5"/>
  <c r="A3052" i="5"/>
  <c r="A3051" i="5"/>
  <c r="A3050" i="5"/>
  <c r="A3049" i="5"/>
  <c r="A3048" i="5"/>
  <c r="A3047" i="5"/>
  <c r="A3046" i="5"/>
  <c r="A3045" i="5"/>
  <c r="A3044" i="5"/>
  <c r="A3043" i="5"/>
  <c r="A3042" i="5"/>
  <c r="A3041" i="5"/>
  <c r="A3040" i="5"/>
  <c r="A3039" i="5"/>
  <c r="A3038" i="5"/>
  <c r="A3037" i="5"/>
  <c r="A3036" i="5"/>
  <c r="A3035" i="5"/>
  <c r="A3034" i="5"/>
  <c r="A3033" i="5"/>
  <c r="A3032" i="5"/>
  <c r="A3031" i="5"/>
  <c r="A3030" i="5"/>
  <c r="A3029" i="5"/>
  <c r="A3028" i="5"/>
  <c r="A3027" i="5"/>
  <c r="A3026" i="5"/>
  <c r="A3025" i="5"/>
  <c r="A3024" i="5"/>
  <c r="A3023" i="5"/>
  <c r="A3022" i="5"/>
  <c r="A3021" i="5"/>
  <c r="A3020" i="5"/>
  <c r="A3019" i="5"/>
  <c r="A3018" i="5"/>
  <c r="A3017" i="5"/>
  <c r="A3016" i="5"/>
  <c r="A3015" i="5"/>
  <c r="A3014" i="5"/>
  <c r="A3013" i="5"/>
  <c r="A3012" i="5"/>
  <c r="A3011" i="5"/>
  <c r="A3010" i="5"/>
  <c r="A3009" i="5"/>
  <c r="A3008" i="5"/>
  <c r="A3007" i="5"/>
  <c r="A3006" i="5"/>
  <c r="A3005" i="5"/>
  <c r="A3004" i="5"/>
  <c r="A3003" i="5"/>
  <c r="A3002" i="5"/>
  <c r="A3001" i="5"/>
  <c r="A3000" i="5"/>
  <c r="A2999" i="5"/>
  <c r="A2998" i="5"/>
  <c r="A2997" i="5"/>
  <c r="A2996" i="5"/>
  <c r="A2995" i="5"/>
  <c r="A2994" i="5"/>
  <c r="A2993" i="5"/>
  <c r="A2992" i="5"/>
  <c r="A2991" i="5"/>
  <c r="A2990" i="5"/>
  <c r="A2989" i="5"/>
  <c r="A2988" i="5"/>
  <c r="A2987" i="5"/>
  <c r="A2986" i="5"/>
  <c r="A2985" i="5"/>
  <c r="A2984" i="5"/>
  <c r="A2983" i="5"/>
  <c r="A2982" i="5"/>
  <c r="A2981" i="5"/>
  <c r="A2980" i="5"/>
  <c r="A2979" i="5"/>
  <c r="A2978" i="5"/>
  <c r="A2977" i="5"/>
  <c r="A2976" i="5"/>
  <c r="A2975" i="5"/>
  <c r="A2974" i="5"/>
  <c r="A2973" i="5"/>
  <c r="A2972" i="5"/>
  <c r="A2971" i="5"/>
  <c r="A2970" i="5"/>
  <c r="A2969" i="5"/>
  <c r="A2968" i="5"/>
  <c r="A2967" i="5"/>
  <c r="A2966" i="5"/>
  <c r="A2965" i="5"/>
  <c r="A2964" i="5"/>
  <c r="A2963" i="5"/>
  <c r="A2962" i="5"/>
  <c r="A2961" i="5"/>
  <c r="A2960" i="5"/>
  <c r="A2959" i="5"/>
  <c r="A2958" i="5"/>
  <c r="A2957" i="5"/>
  <c r="A2956" i="5"/>
  <c r="A2955" i="5"/>
  <c r="A2954" i="5"/>
  <c r="A2953" i="5"/>
  <c r="A2952" i="5"/>
  <c r="A2951" i="5"/>
  <c r="A2950" i="5"/>
  <c r="A2949" i="5"/>
  <c r="A2948" i="5"/>
  <c r="A2947" i="5"/>
  <c r="A2946" i="5"/>
  <c r="A2945" i="5"/>
  <c r="A2944" i="5"/>
  <c r="A2943" i="5"/>
  <c r="A2942" i="5"/>
  <c r="A2941" i="5"/>
  <c r="A2940" i="5"/>
  <c r="A2939" i="5"/>
  <c r="A2938" i="5"/>
  <c r="A2937" i="5"/>
  <c r="A2936" i="5"/>
  <c r="A2935" i="5"/>
  <c r="A2934" i="5"/>
  <c r="A2933" i="5"/>
  <c r="A2932" i="5"/>
  <c r="A2931" i="5"/>
  <c r="A2930" i="5"/>
  <c r="A2929" i="5"/>
  <c r="A2928" i="5"/>
  <c r="A2927" i="5"/>
  <c r="A2926" i="5"/>
  <c r="A2925" i="5"/>
  <c r="A2924" i="5"/>
  <c r="A2923" i="5"/>
  <c r="A2922" i="5"/>
  <c r="A2921" i="5"/>
  <c r="A2920" i="5"/>
  <c r="A2919" i="5"/>
  <c r="A2918" i="5"/>
  <c r="A2917" i="5"/>
  <c r="A2916" i="5"/>
  <c r="A2915" i="5"/>
  <c r="A2914" i="5"/>
  <c r="A2913" i="5"/>
  <c r="A2912" i="5"/>
  <c r="A2911" i="5"/>
  <c r="A2910" i="5"/>
  <c r="A2909" i="5"/>
  <c r="A2908" i="5"/>
  <c r="A2907" i="5"/>
  <c r="A2906" i="5"/>
  <c r="A2905" i="5"/>
  <c r="A2904" i="5"/>
  <c r="A2903" i="5"/>
  <c r="A2902" i="5"/>
  <c r="A2901" i="5"/>
  <c r="A2900" i="5"/>
  <c r="A2899" i="5"/>
  <c r="A2898" i="5"/>
  <c r="A2897" i="5"/>
  <c r="A2896" i="5"/>
  <c r="A2895" i="5"/>
  <c r="A2894" i="5"/>
  <c r="A2893" i="5"/>
  <c r="A2892" i="5"/>
  <c r="A2891" i="5"/>
  <c r="A2890" i="5"/>
  <c r="A2889" i="5"/>
  <c r="A2888" i="5"/>
  <c r="A2887" i="5"/>
  <c r="A2886" i="5"/>
  <c r="A2885" i="5"/>
  <c r="A2884" i="5"/>
  <c r="A2883" i="5"/>
  <c r="A2882" i="5"/>
  <c r="A2881" i="5"/>
  <c r="A2880" i="5"/>
  <c r="A2879" i="5"/>
  <c r="A2878" i="5"/>
  <c r="A2877" i="5"/>
  <c r="A2876" i="5"/>
  <c r="A2875" i="5"/>
  <c r="A2874" i="5"/>
  <c r="A2873" i="5"/>
  <c r="A2872" i="5"/>
  <c r="A2871" i="5"/>
  <c r="A2870" i="5"/>
  <c r="A2869" i="5"/>
  <c r="A2868" i="5"/>
  <c r="A2867" i="5"/>
  <c r="A2866" i="5"/>
  <c r="A2865" i="5"/>
  <c r="A2864" i="5"/>
  <c r="A2863" i="5"/>
  <c r="A2862" i="5"/>
  <c r="A2861" i="5"/>
  <c r="A2860" i="5"/>
  <c r="A2859" i="5"/>
  <c r="A2858" i="5"/>
  <c r="A2857" i="5"/>
  <c r="A2856" i="5"/>
  <c r="A2855" i="5"/>
  <c r="A2854" i="5"/>
  <c r="A2853" i="5"/>
  <c r="A2852" i="5"/>
  <c r="A2851" i="5"/>
  <c r="A2850" i="5"/>
  <c r="A2849" i="5"/>
  <c r="A2848" i="5"/>
  <c r="A2847" i="5"/>
  <c r="A2846" i="5"/>
  <c r="A2845" i="5"/>
  <c r="A2844" i="5"/>
  <c r="A2843" i="5"/>
  <c r="A2842" i="5"/>
  <c r="A2841" i="5"/>
  <c r="A2840" i="5"/>
  <c r="A2839" i="5"/>
  <c r="A2838" i="5"/>
  <c r="A2837" i="5"/>
  <c r="A2836" i="5"/>
  <c r="A2835" i="5"/>
  <c r="A2834" i="5"/>
  <c r="A2833" i="5"/>
  <c r="A2832" i="5"/>
  <c r="A2831" i="5"/>
  <c r="A2830" i="5"/>
  <c r="A2829" i="5"/>
  <c r="A2828" i="5"/>
  <c r="A2827" i="5"/>
  <c r="A2826" i="5"/>
  <c r="A2825" i="5"/>
  <c r="A2824" i="5"/>
  <c r="A2823" i="5"/>
  <c r="A2822" i="5"/>
  <c r="A2821" i="5"/>
  <c r="A2820" i="5"/>
  <c r="A2819" i="5"/>
  <c r="A2818" i="5"/>
  <c r="A2817" i="5"/>
  <c r="A2816" i="5"/>
  <c r="A2815" i="5"/>
  <c r="A2814" i="5"/>
  <c r="A2813" i="5"/>
  <c r="A2812" i="5"/>
  <c r="A2811" i="5"/>
  <c r="A2810" i="5"/>
  <c r="A2809" i="5"/>
  <c r="A2808" i="5"/>
  <c r="A2807" i="5"/>
  <c r="A2806" i="5"/>
  <c r="A2805" i="5"/>
  <c r="A2804" i="5"/>
  <c r="A2803" i="5"/>
  <c r="A2802" i="5"/>
  <c r="A2801" i="5"/>
  <c r="A2800" i="5"/>
  <c r="A2799" i="5"/>
  <c r="A2798" i="5"/>
  <c r="A2797" i="5"/>
  <c r="A2796" i="5"/>
  <c r="A2795" i="5"/>
  <c r="A2794" i="5"/>
  <c r="A2793" i="5"/>
  <c r="A2792" i="5"/>
  <c r="A2791" i="5"/>
  <c r="A2790" i="5"/>
  <c r="A2789" i="5"/>
  <c r="A2788" i="5"/>
  <c r="A2787" i="5"/>
  <c r="A2786" i="5"/>
  <c r="A2785" i="5"/>
  <c r="A2784" i="5"/>
  <c r="A2783" i="5"/>
  <c r="A2782" i="5"/>
  <c r="A2781" i="5"/>
  <c r="A2780" i="5"/>
  <c r="A2779" i="5"/>
  <c r="A2778" i="5"/>
  <c r="A2777" i="5"/>
  <c r="A2776" i="5"/>
  <c r="A2775" i="5"/>
  <c r="A2774" i="5"/>
  <c r="A2773" i="5"/>
  <c r="A2772" i="5"/>
  <c r="A2771" i="5"/>
  <c r="A2770" i="5"/>
  <c r="A2769" i="5"/>
  <c r="A2768" i="5"/>
  <c r="A2767" i="5"/>
  <c r="A2766" i="5"/>
  <c r="A2765" i="5"/>
  <c r="A2764" i="5"/>
  <c r="A2763" i="5"/>
  <c r="A2762" i="5"/>
  <c r="A2761" i="5"/>
  <c r="A2760" i="5"/>
  <c r="A2759" i="5"/>
  <c r="A2758" i="5"/>
  <c r="A2757" i="5"/>
  <c r="A2756" i="5"/>
  <c r="A2755" i="5"/>
  <c r="A2754" i="5"/>
  <c r="A2753" i="5"/>
  <c r="A2752" i="5"/>
  <c r="A2751" i="5"/>
  <c r="A2750" i="5"/>
  <c r="A2749" i="5"/>
  <c r="A2748" i="5"/>
  <c r="A2747" i="5"/>
  <c r="A2746" i="5"/>
  <c r="A2745" i="5"/>
  <c r="A2744" i="5"/>
  <c r="A2743" i="5"/>
  <c r="A2742" i="5"/>
  <c r="A2741" i="5"/>
  <c r="A2740" i="5"/>
  <c r="A2739" i="5"/>
  <c r="A2738" i="5"/>
  <c r="A2737" i="5"/>
  <c r="A2736" i="5"/>
  <c r="A2735" i="5"/>
  <c r="A2734" i="5"/>
  <c r="A2733" i="5"/>
  <c r="A2732" i="5"/>
  <c r="A2731" i="5"/>
  <c r="A2730" i="5"/>
  <c r="A2729" i="5"/>
  <c r="A2728" i="5"/>
  <c r="A2727" i="5"/>
  <c r="A2726" i="5"/>
  <c r="A2725" i="5"/>
  <c r="A2724" i="5"/>
  <c r="A2723" i="5"/>
  <c r="A2722" i="5"/>
  <c r="A2721" i="5"/>
  <c r="A2720" i="5"/>
  <c r="A2719" i="5"/>
  <c r="A2718" i="5"/>
  <c r="A2717" i="5"/>
  <c r="A2716" i="5"/>
  <c r="A2715" i="5"/>
  <c r="A2714" i="5"/>
  <c r="A2713" i="5"/>
  <c r="A2712" i="5"/>
  <c r="A2711" i="5"/>
  <c r="A2710" i="5"/>
  <c r="A2709" i="5"/>
  <c r="A2708" i="5"/>
  <c r="A2707" i="5"/>
  <c r="A2706" i="5"/>
  <c r="A2705" i="5"/>
  <c r="A2704" i="5"/>
  <c r="A2703" i="5"/>
  <c r="A2702" i="5"/>
  <c r="A2701" i="5"/>
  <c r="A2700" i="5"/>
  <c r="A2699" i="5"/>
  <c r="A2698" i="5"/>
  <c r="A2697" i="5"/>
  <c r="A2696" i="5"/>
  <c r="A2695" i="5"/>
  <c r="A2694" i="5"/>
  <c r="A2693" i="5"/>
  <c r="A2692" i="5"/>
  <c r="A2691" i="5"/>
  <c r="A2690" i="5"/>
  <c r="A2689" i="5"/>
  <c r="A2688" i="5"/>
  <c r="A2687" i="5"/>
  <c r="A2686" i="5"/>
  <c r="A2685" i="5"/>
  <c r="A2684" i="5"/>
  <c r="A2683" i="5"/>
  <c r="A2682" i="5"/>
  <c r="A2681" i="5"/>
  <c r="A2680" i="5"/>
  <c r="A2679" i="5"/>
  <c r="A2678" i="5"/>
  <c r="A2677" i="5"/>
  <c r="A2676" i="5"/>
  <c r="A2675" i="5"/>
  <c r="A2674" i="5"/>
  <c r="A2673" i="5"/>
  <c r="A2672" i="5"/>
  <c r="A2671" i="5"/>
  <c r="A2670" i="5"/>
  <c r="A2669" i="5"/>
  <c r="A2668" i="5"/>
  <c r="A2667" i="5"/>
  <c r="A2666" i="5"/>
  <c r="A2665" i="5"/>
  <c r="A2664" i="5"/>
  <c r="A2663" i="5"/>
  <c r="A2662" i="5"/>
  <c r="A2661" i="5"/>
  <c r="A2660" i="5"/>
  <c r="A2659" i="5"/>
  <c r="A2658" i="5"/>
  <c r="A2657" i="5"/>
  <c r="A2656" i="5"/>
  <c r="A2655" i="5"/>
  <c r="A2654" i="5"/>
  <c r="A2653" i="5"/>
  <c r="A2652" i="5"/>
  <c r="A2651" i="5"/>
  <c r="A2650" i="5"/>
  <c r="A2649" i="5"/>
  <c r="A2648" i="5"/>
  <c r="A2647" i="5"/>
  <c r="A2646" i="5"/>
  <c r="A2645" i="5"/>
  <c r="A2644" i="5"/>
  <c r="A2643" i="5"/>
  <c r="A2642" i="5"/>
  <c r="A2641" i="5"/>
  <c r="A2640" i="5"/>
  <c r="A2639" i="5"/>
  <c r="A2638" i="5"/>
  <c r="A2637" i="5"/>
  <c r="A2636" i="5"/>
  <c r="A2635" i="5"/>
  <c r="A2634" i="5"/>
  <c r="A2633" i="5"/>
  <c r="A2632" i="5"/>
  <c r="A2631" i="5"/>
  <c r="A2630" i="5"/>
  <c r="A2629" i="5"/>
  <c r="A2628" i="5"/>
  <c r="A2627" i="5"/>
  <c r="A2626" i="5"/>
  <c r="A2625" i="5"/>
  <c r="A2624" i="5"/>
  <c r="A2623" i="5"/>
  <c r="A2622" i="5"/>
  <c r="A2621" i="5"/>
  <c r="A2620" i="5"/>
  <c r="A2619" i="5"/>
  <c r="A2618" i="5"/>
  <c r="A2617" i="5"/>
  <c r="A2616" i="5"/>
  <c r="A2615" i="5"/>
  <c r="A2614" i="5"/>
  <c r="A2613" i="5"/>
  <c r="A2612" i="5"/>
  <c r="A2611" i="5"/>
  <c r="A2610" i="5"/>
  <c r="A2609" i="5"/>
  <c r="A2608" i="5"/>
  <c r="A2607" i="5"/>
  <c r="A2606" i="5"/>
  <c r="A2605" i="5"/>
  <c r="A2604" i="5"/>
  <c r="A2603" i="5"/>
  <c r="A2602" i="5"/>
  <c r="A2601" i="5"/>
  <c r="A2600" i="5"/>
  <c r="A2599" i="5"/>
  <c r="A2598" i="5"/>
  <c r="A2597" i="5"/>
  <c r="A2596" i="5"/>
  <c r="A2595" i="5"/>
  <c r="A2594" i="5"/>
  <c r="A2593" i="5"/>
  <c r="A2592" i="5"/>
  <c r="A2591" i="5"/>
  <c r="A2590" i="5"/>
  <c r="A2589" i="5"/>
  <c r="A2588" i="5"/>
  <c r="A2587" i="5"/>
  <c r="A2586" i="5"/>
  <c r="A2585" i="5"/>
  <c r="A2584" i="5"/>
  <c r="A2583" i="5"/>
  <c r="A2582" i="5"/>
  <c r="A2581" i="5"/>
  <c r="A2580" i="5"/>
  <c r="A2579" i="5"/>
  <c r="A2578" i="5"/>
  <c r="A2577" i="5"/>
  <c r="A2576" i="5"/>
  <c r="A2575" i="5"/>
  <c r="A2574" i="5"/>
  <c r="A2573" i="5"/>
  <c r="A2572" i="5"/>
  <c r="A2571" i="5"/>
  <c r="A2570" i="5"/>
  <c r="A2569" i="5"/>
  <c r="A2568" i="5"/>
  <c r="A2567" i="5"/>
  <c r="A2566" i="5"/>
  <c r="A2565" i="5"/>
  <c r="A2564" i="5"/>
  <c r="A2563" i="5"/>
  <c r="A2562" i="5"/>
  <c r="A2561" i="5"/>
  <c r="A2560" i="5"/>
  <c r="A2559" i="5"/>
  <c r="A2558" i="5"/>
  <c r="A2557" i="5"/>
  <c r="A2556" i="5"/>
  <c r="A2555" i="5"/>
  <c r="A2554" i="5"/>
  <c r="A2553" i="5"/>
  <c r="A2552" i="5"/>
  <c r="A2551" i="5"/>
  <c r="A2550" i="5"/>
  <c r="A2549" i="5"/>
  <c r="A2548" i="5"/>
  <c r="A2547" i="5"/>
  <c r="A2546" i="5"/>
  <c r="A2545" i="5"/>
  <c r="A2544" i="5"/>
  <c r="A2543" i="5"/>
  <c r="A2542" i="5"/>
  <c r="A2541" i="5"/>
  <c r="A2540" i="5"/>
  <c r="A2539" i="5"/>
  <c r="A2538" i="5"/>
  <c r="A2537" i="5"/>
  <c r="A2536" i="5"/>
  <c r="A2535" i="5"/>
  <c r="A2534" i="5"/>
  <c r="A2533" i="5"/>
  <c r="A2532" i="5"/>
  <c r="A2531" i="5"/>
  <c r="A2530" i="5"/>
  <c r="A2529" i="5"/>
  <c r="A2528" i="5"/>
  <c r="A2527" i="5"/>
  <c r="A2526" i="5"/>
  <c r="A2525" i="5"/>
  <c r="A2524" i="5"/>
  <c r="A2523" i="5"/>
  <c r="A2522" i="5"/>
  <c r="A2521" i="5"/>
  <c r="A2520" i="5"/>
  <c r="A2519" i="5"/>
  <c r="A2518" i="5"/>
  <c r="A2517" i="5"/>
  <c r="A2516" i="5"/>
  <c r="A2515" i="5"/>
  <c r="A2514" i="5"/>
  <c r="A2513" i="5"/>
  <c r="A2512" i="5"/>
  <c r="A2511" i="5"/>
  <c r="A2510" i="5"/>
  <c r="A2509" i="5"/>
  <c r="A2508" i="5"/>
  <c r="A2507" i="5"/>
  <c r="A2506" i="5"/>
  <c r="A2505" i="5"/>
  <c r="A2504" i="5"/>
  <c r="A2503" i="5"/>
  <c r="A2502" i="5"/>
  <c r="A2501" i="5"/>
  <c r="A2500" i="5"/>
  <c r="A2499" i="5"/>
  <c r="A2498" i="5"/>
  <c r="A2497" i="5"/>
  <c r="A2496" i="5"/>
  <c r="A2495" i="5"/>
  <c r="A2494" i="5"/>
  <c r="A2493" i="5"/>
  <c r="A2492" i="5"/>
  <c r="A2491" i="5"/>
  <c r="A2490" i="5"/>
  <c r="A2489" i="5"/>
  <c r="A2488" i="5"/>
  <c r="A2487" i="5"/>
  <c r="A2486" i="5"/>
  <c r="A2485" i="5"/>
  <c r="A2484" i="5"/>
  <c r="A2483" i="5"/>
  <c r="A2482" i="5"/>
  <c r="A2481" i="5"/>
  <c r="A2480" i="5"/>
  <c r="A2479" i="5"/>
  <c r="A2478" i="5"/>
  <c r="A2477" i="5"/>
  <c r="A2476" i="5"/>
  <c r="A2475" i="5"/>
  <c r="A2474" i="5"/>
  <c r="A2473" i="5"/>
  <c r="A2472" i="5"/>
  <c r="A2471" i="5"/>
  <c r="A2470" i="5"/>
  <c r="A2469" i="5"/>
  <c r="A2468" i="5"/>
  <c r="A2467" i="5"/>
  <c r="A2466" i="5"/>
  <c r="A2465" i="5"/>
  <c r="A2464" i="5"/>
  <c r="A2463" i="5"/>
  <c r="A2462" i="5"/>
  <c r="A2461" i="5"/>
  <c r="A2460" i="5"/>
  <c r="A2459" i="5"/>
  <c r="A2458" i="5"/>
  <c r="A2457" i="5"/>
  <c r="A2456" i="5"/>
  <c r="A2455" i="5"/>
  <c r="A2454" i="5"/>
  <c r="A2453" i="5"/>
  <c r="A2452" i="5"/>
  <c r="A2451" i="5"/>
  <c r="A2450" i="5"/>
  <c r="A2449" i="5"/>
  <c r="A2448" i="5"/>
  <c r="A2447" i="5"/>
  <c r="A2446" i="5"/>
  <c r="A2445" i="5"/>
  <c r="A2444" i="5"/>
  <c r="A2443" i="5"/>
  <c r="A2442" i="5"/>
  <c r="A2441" i="5"/>
  <c r="A2440" i="5"/>
  <c r="A2439" i="5"/>
  <c r="A2438" i="5"/>
  <c r="A2437" i="5"/>
  <c r="A2436" i="5"/>
  <c r="A2435" i="5"/>
  <c r="A2434" i="5"/>
  <c r="A2433" i="5"/>
  <c r="A2432" i="5"/>
  <c r="A2431" i="5"/>
  <c r="A2430" i="5"/>
  <c r="A2429" i="5"/>
  <c r="A2428" i="5"/>
  <c r="A2427" i="5"/>
  <c r="A2426" i="5"/>
  <c r="A2425" i="5"/>
  <c r="A2424" i="5"/>
  <c r="A2423" i="5"/>
  <c r="A2422" i="5"/>
  <c r="A2421" i="5"/>
  <c r="A2420" i="5"/>
  <c r="A2419" i="5"/>
  <c r="A2418" i="5"/>
  <c r="A2417" i="5"/>
  <c r="A2416" i="5"/>
  <c r="A2415" i="5"/>
  <c r="A2414" i="5"/>
  <c r="A2413" i="5"/>
  <c r="A2412" i="5"/>
  <c r="A2411" i="5"/>
  <c r="A2410" i="5"/>
  <c r="A2409" i="5"/>
  <c r="A2408" i="5"/>
  <c r="A2407" i="5"/>
  <c r="A2406" i="5"/>
  <c r="A2405" i="5"/>
  <c r="A2404" i="5"/>
  <c r="A2403" i="5"/>
  <c r="A2402" i="5"/>
  <c r="A2401" i="5"/>
  <c r="A2400" i="5"/>
  <c r="A2399" i="5"/>
  <c r="A2398" i="5"/>
  <c r="A2397" i="5"/>
  <c r="A2396" i="5"/>
  <c r="A2395" i="5"/>
  <c r="A2394" i="5"/>
  <c r="A2393" i="5"/>
  <c r="A2392" i="5"/>
  <c r="A2391" i="5"/>
  <c r="A2390" i="5"/>
  <c r="A2389" i="5"/>
  <c r="A2388" i="5"/>
  <c r="A2387" i="5"/>
  <c r="A2386" i="5"/>
  <c r="A2385" i="5"/>
  <c r="A2384" i="5"/>
  <c r="A2383" i="5"/>
  <c r="A2382" i="5"/>
  <c r="A2381" i="5"/>
  <c r="A2380" i="5"/>
  <c r="A2379" i="5"/>
  <c r="A2378" i="5"/>
  <c r="A2377" i="5"/>
  <c r="A2376" i="5"/>
  <c r="A2375" i="5"/>
  <c r="A2374" i="5"/>
  <c r="A2373" i="5"/>
  <c r="A2372" i="5"/>
  <c r="A2371" i="5"/>
  <c r="A2370" i="5"/>
  <c r="A2369" i="5"/>
  <c r="A2368" i="5"/>
  <c r="A2367" i="5"/>
  <c r="A2366" i="5"/>
  <c r="A2365" i="5"/>
  <c r="A2364" i="5"/>
  <c r="A2363" i="5"/>
  <c r="A2362" i="5"/>
  <c r="A2361" i="5"/>
  <c r="A2360" i="5"/>
  <c r="A2359" i="5"/>
  <c r="A2358" i="5"/>
  <c r="A2357" i="5"/>
  <c r="A2356" i="5"/>
  <c r="A2355" i="5"/>
  <c r="A2354" i="5"/>
  <c r="A2353" i="5"/>
  <c r="A2352" i="5"/>
  <c r="A2351" i="5"/>
  <c r="A2350" i="5"/>
  <c r="A2349" i="5"/>
  <c r="A2348" i="5"/>
  <c r="A2347" i="5"/>
  <c r="A2346" i="5"/>
  <c r="A2345" i="5"/>
  <c r="A2344" i="5"/>
  <c r="A2343" i="5"/>
  <c r="A2342" i="5"/>
  <c r="A2341" i="5"/>
  <c r="A2340" i="5"/>
  <c r="A2339" i="5"/>
  <c r="A2338" i="5"/>
  <c r="A2337" i="5"/>
  <c r="A2336" i="5"/>
  <c r="A2335" i="5"/>
  <c r="A2334" i="5"/>
  <c r="A2333" i="5"/>
  <c r="A2332" i="5"/>
  <c r="A2331" i="5"/>
  <c r="A2330" i="5"/>
  <c r="A2329" i="5"/>
  <c r="A2328" i="5"/>
  <c r="A2327" i="5"/>
  <c r="A2326" i="5"/>
  <c r="A2325" i="5"/>
  <c r="A2324" i="5"/>
  <c r="A2323" i="5"/>
  <c r="A2322" i="5"/>
  <c r="A2321" i="5"/>
  <c r="A2320" i="5"/>
  <c r="A2319" i="5"/>
  <c r="A2318" i="5"/>
  <c r="A2317" i="5"/>
  <c r="A2316" i="5"/>
  <c r="A2315" i="5"/>
  <c r="A2314" i="5"/>
  <c r="A2313" i="5"/>
  <c r="A2312" i="5"/>
  <c r="A2311" i="5"/>
  <c r="A2310" i="5"/>
  <c r="A2309" i="5"/>
  <c r="A2308" i="5"/>
  <c r="A2307" i="5"/>
  <c r="A2306" i="5"/>
  <c r="A2305" i="5"/>
  <c r="A2304" i="5"/>
  <c r="A2303" i="5"/>
  <c r="A2302" i="5"/>
  <c r="A2301" i="5"/>
  <c r="A2300" i="5"/>
  <c r="A2299" i="5"/>
  <c r="A2298" i="5"/>
  <c r="A2297" i="5"/>
  <c r="A2296" i="5"/>
  <c r="A2295" i="5"/>
  <c r="A2294" i="5"/>
  <c r="A2293" i="5"/>
  <c r="A2292" i="5"/>
  <c r="A2291" i="5"/>
  <c r="A2290" i="5"/>
  <c r="A2289" i="5"/>
  <c r="A2288" i="5"/>
  <c r="A2287" i="5"/>
  <c r="A2286" i="5"/>
  <c r="A2285" i="5"/>
  <c r="A2284" i="5"/>
  <c r="A2283" i="5"/>
  <c r="A2282" i="5"/>
  <c r="A2281" i="5"/>
  <c r="A2280" i="5"/>
  <c r="A2279" i="5"/>
  <c r="A2278" i="5"/>
  <c r="A2277" i="5"/>
  <c r="A2276" i="5"/>
  <c r="A2275" i="5"/>
  <c r="A2274" i="5"/>
  <c r="A2273" i="5"/>
  <c r="A2272" i="5"/>
  <c r="A2271" i="5"/>
  <c r="A2270" i="5"/>
  <c r="A2269" i="5"/>
  <c r="A2268" i="5"/>
  <c r="A2267" i="5"/>
  <c r="A2266" i="5"/>
  <c r="A2265" i="5"/>
  <c r="A2264" i="5"/>
  <c r="A2263" i="5"/>
  <c r="A2262" i="5"/>
  <c r="A2261" i="5"/>
  <c r="A2260" i="5"/>
  <c r="A2259" i="5"/>
  <c r="A2258" i="5"/>
  <c r="A2257" i="5"/>
  <c r="A2256" i="5"/>
  <c r="A2255" i="5"/>
  <c r="A2254" i="5"/>
  <c r="A2253" i="5"/>
  <c r="A2252" i="5"/>
  <c r="A2251" i="5"/>
  <c r="A2250" i="5"/>
  <c r="A2249" i="5"/>
  <c r="A2248" i="5"/>
  <c r="A2247" i="5"/>
  <c r="A2246" i="5"/>
  <c r="A2245" i="5"/>
  <c r="A2244" i="5"/>
  <c r="A2243" i="5"/>
  <c r="A2242" i="5"/>
  <c r="A2241" i="5"/>
  <c r="A2240" i="5"/>
  <c r="A2239" i="5"/>
  <c r="A2238" i="5"/>
  <c r="A2237" i="5"/>
  <c r="A2236" i="5"/>
  <c r="A2235" i="5"/>
  <c r="A2234" i="5"/>
  <c r="A2233" i="5"/>
  <c r="A2232" i="5"/>
  <c r="A2231" i="5"/>
  <c r="A2230" i="5"/>
  <c r="A2229" i="5"/>
  <c r="A2228" i="5"/>
  <c r="A2227" i="5"/>
  <c r="A2226" i="5"/>
  <c r="A2225" i="5"/>
  <c r="A2224" i="5"/>
  <c r="A2223" i="5"/>
  <c r="A2222" i="5"/>
  <c r="A2221" i="5"/>
  <c r="A2220" i="5"/>
  <c r="A2219" i="5"/>
  <c r="A2218" i="5"/>
  <c r="A2217" i="5"/>
  <c r="A2216" i="5"/>
  <c r="A2215" i="5"/>
  <c r="A2214" i="5"/>
  <c r="A2213" i="5"/>
  <c r="A2212" i="5"/>
  <c r="A2211" i="5"/>
  <c r="A2210" i="5"/>
  <c r="A2209" i="5"/>
  <c r="A2208" i="5"/>
  <c r="A2207" i="5"/>
  <c r="A2206" i="5"/>
  <c r="A2205" i="5"/>
  <c r="A2204" i="5"/>
  <c r="A2203" i="5"/>
  <c r="A2202" i="5"/>
  <c r="A2201" i="5"/>
  <c r="A2200" i="5"/>
  <c r="A2199" i="5"/>
  <c r="A2198" i="5"/>
  <c r="A2197" i="5"/>
  <c r="A2196" i="5"/>
  <c r="A2195" i="5"/>
  <c r="A2194" i="5"/>
  <c r="A2193" i="5"/>
  <c r="A2192" i="5"/>
  <c r="A2191" i="5"/>
  <c r="A2190" i="5"/>
  <c r="A2189" i="5"/>
  <c r="A2188" i="5"/>
  <c r="A2187" i="5"/>
  <c r="A2186" i="5"/>
  <c r="A2185" i="5"/>
  <c r="A2184" i="5"/>
  <c r="A2183" i="5"/>
  <c r="A2182" i="5"/>
  <c r="A2181" i="5"/>
  <c r="A2180" i="5"/>
  <c r="A2179" i="5"/>
  <c r="A2178" i="5"/>
  <c r="A2177" i="5"/>
  <c r="A2176" i="5"/>
  <c r="A2175" i="5"/>
  <c r="A2174" i="5"/>
  <c r="A2173" i="5"/>
  <c r="A2172" i="5"/>
  <c r="A2171" i="5"/>
  <c r="A2170" i="5"/>
  <c r="A2169" i="5"/>
  <c r="A2168" i="5"/>
  <c r="A2167" i="5"/>
  <c r="A2166" i="5"/>
  <c r="A2165" i="5"/>
  <c r="A2164" i="5"/>
  <c r="A2163" i="5"/>
  <c r="A2162" i="5"/>
  <c r="A2161" i="5"/>
  <c r="A2160" i="5"/>
  <c r="A2159" i="5"/>
  <c r="A2158" i="5"/>
  <c r="A2157" i="5"/>
  <c r="A2156" i="5"/>
  <c r="A2155" i="5"/>
  <c r="A2154" i="5"/>
  <c r="A2153" i="5"/>
  <c r="A2152" i="5"/>
  <c r="A2151" i="5"/>
  <c r="A2150" i="5"/>
  <c r="A2149" i="5"/>
  <c r="A2148" i="5"/>
  <c r="A2147" i="5"/>
  <c r="A2146" i="5"/>
  <c r="A2145" i="5"/>
  <c r="A2144" i="5"/>
  <c r="A2143" i="5"/>
  <c r="A2142" i="5"/>
  <c r="A2141" i="5"/>
  <c r="A2140" i="5"/>
  <c r="A2139" i="5"/>
  <c r="A2138" i="5"/>
  <c r="A2137" i="5"/>
  <c r="A2136" i="5"/>
  <c r="A2135" i="5"/>
  <c r="A2134" i="5"/>
  <c r="A2133" i="5"/>
  <c r="A2132" i="5"/>
  <c r="A2131" i="5"/>
  <c r="A2130" i="5"/>
  <c r="A2129" i="5"/>
  <c r="A2128" i="5"/>
  <c r="A2127" i="5"/>
  <c r="A2126" i="5"/>
  <c r="A2125" i="5"/>
  <c r="A2124" i="5"/>
  <c r="A2123" i="5"/>
  <c r="A2122" i="5"/>
  <c r="A2121" i="5"/>
  <c r="A2120" i="5"/>
  <c r="A2119" i="5"/>
  <c r="A2118" i="5"/>
  <c r="A2117" i="5"/>
  <c r="A2116" i="5"/>
  <c r="A2115" i="5"/>
  <c r="A2114" i="5"/>
  <c r="A2113" i="5"/>
  <c r="A2112" i="5"/>
  <c r="A2111" i="5"/>
  <c r="A2110" i="5"/>
  <c r="A2109" i="5"/>
  <c r="A2108" i="5"/>
  <c r="A2107" i="5"/>
  <c r="A2106" i="5"/>
  <c r="A2105" i="5"/>
  <c r="A2104" i="5"/>
  <c r="A2103" i="5"/>
  <c r="A2102" i="5"/>
  <c r="A2101" i="5"/>
  <c r="A2100" i="5"/>
  <c r="A2099" i="5"/>
  <c r="A2098" i="5"/>
  <c r="A2097" i="5"/>
  <c r="A2096" i="5"/>
  <c r="A2095" i="5"/>
  <c r="A2094" i="5"/>
  <c r="A2093" i="5"/>
  <c r="A2092" i="5"/>
  <c r="A2091" i="5"/>
  <c r="A2090" i="5"/>
  <c r="A2089" i="5"/>
  <c r="A2088" i="5"/>
  <c r="A2087" i="5"/>
  <c r="A2086" i="5"/>
  <c r="A2085" i="5"/>
  <c r="A2084" i="5"/>
  <c r="A2083" i="5"/>
  <c r="A2082" i="5"/>
  <c r="A2081" i="5"/>
  <c r="A2080" i="5"/>
  <c r="A2079" i="5"/>
  <c r="A2078" i="5"/>
  <c r="A2077" i="5"/>
  <c r="A2076" i="5"/>
  <c r="A2075" i="5"/>
  <c r="A2074" i="5"/>
  <c r="A2073" i="5"/>
  <c r="A2072" i="5"/>
  <c r="A2071" i="5"/>
  <c r="A2070" i="5"/>
  <c r="A2069" i="5"/>
  <c r="A2068" i="5"/>
  <c r="A2067" i="5"/>
  <c r="A2066" i="5"/>
  <c r="A2065" i="5"/>
  <c r="A2064" i="5"/>
  <c r="A2063" i="5"/>
  <c r="A2062" i="5"/>
  <c r="A2061" i="5"/>
  <c r="A2060" i="5"/>
  <c r="A2059" i="5"/>
  <c r="A2058" i="5"/>
  <c r="A2057" i="5"/>
  <c r="A2056" i="5"/>
  <c r="A2055" i="5"/>
  <c r="A2054" i="5"/>
  <c r="A2053" i="5"/>
  <c r="A2052" i="5"/>
  <c r="A2051" i="5"/>
  <c r="A2050" i="5"/>
  <c r="A2049" i="5"/>
  <c r="A2048" i="5"/>
  <c r="A2047" i="5"/>
  <c r="A2046" i="5"/>
  <c r="A2045" i="5"/>
  <c r="A2044" i="5"/>
  <c r="A2043" i="5"/>
  <c r="A2042" i="5"/>
  <c r="A2041" i="5"/>
  <c r="A2040" i="5"/>
  <c r="A2039" i="5"/>
  <c r="A2038" i="5"/>
  <c r="A2037" i="5"/>
  <c r="A2036" i="5"/>
  <c r="A2035" i="5"/>
  <c r="A2034" i="5"/>
  <c r="A2033" i="5"/>
  <c r="A2032" i="5"/>
  <c r="A2031" i="5"/>
  <c r="A2030" i="5"/>
  <c r="A2029" i="5"/>
  <c r="A2028" i="5"/>
  <c r="A2027" i="5"/>
  <c r="A2026" i="5"/>
  <c r="A2025" i="5"/>
  <c r="A2024" i="5"/>
  <c r="A2023" i="5"/>
  <c r="A2022" i="5"/>
  <c r="A2021" i="5"/>
  <c r="A2020" i="5"/>
  <c r="A2019" i="5"/>
  <c r="A2018" i="5"/>
  <c r="A2017" i="5"/>
  <c r="A2016" i="5"/>
  <c r="A2015" i="5"/>
  <c r="A2014" i="5"/>
  <c r="A2013" i="5"/>
  <c r="A2012" i="5"/>
  <c r="A2011" i="5"/>
  <c r="A2010" i="5"/>
  <c r="A2009" i="5"/>
  <c r="A2008" i="5"/>
  <c r="A2007" i="5"/>
  <c r="A2006" i="5"/>
  <c r="A2005" i="5"/>
  <c r="A2004" i="5"/>
  <c r="A2003" i="5"/>
  <c r="A2002" i="5"/>
  <c r="A2001" i="5"/>
  <c r="A2000" i="5"/>
  <c r="A1999" i="5"/>
  <c r="A1998" i="5"/>
  <c r="A1997" i="5"/>
  <c r="A1996" i="5"/>
  <c r="A1995" i="5"/>
  <c r="A1994" i="5"/>
  <c r="A1993" i="5"/>
  <c r="A1992" i="5"/>
  <c r="A1991" i="5"/>
  <c r="A1990" i="5"/>
  <c r="A1989" i="5"/>
  <c r="A1988" i="5"/>
  <c r="A1987" i="5"/>
  <c r="A1986" i="5"/>
  <c r="A1985" i="5"/>
  <c r="A1984" i="5"/>
  <c r="A1983" i="5"/>
  <c r="A1982" i="5"/>
  <c r="A1981" i="5"/>
  <c r="A1980" i="5"/>
  <c r="A1979" i="5"/>
  <c r="A1978" i="5"/>
  <c r="A1977" i="5"/>
  <c r="A1976" i="5"/>
  <c r="A1975" i="5"/>
  <c r="A1974" i="5"/>
  <c r="A1973" i="5"/>
  <c r="A1972" i="5"/>
  <c r="A1971" i="5"/>
  <c r="A1970" i="5"/>
  <c r="A1969" i="5"/>
  <c r="A1968" i="5"/>
  <c r="A1967" i="5"/>
  <c r="A1966" i="5"/>
  <c r="A1965" i="5"/>
  <c r="A1964" i="5"/>
  <c r="A1963" i="5"/>
  <c r="A1962" i="5"/>
  <c r="A1961" i="5"/>
  <c r="A1960" i="5"/>
  <c r="A1959" i="5"/>
  <c r="A1958" i="5"/>
  <c r="A1957" i="5"/>
  <c r="A1956" i="5"/>
  <c r="A1955" i="5"/>
  <c r="A1954" i="5"/>
  <c r="A1953" i="5"/>
  <c r="A1952" i="5"/>
  <c r="A1951" i="5"/>
  <c r="A1950" i="5"/>
  <c r="A1949" i="5"/>
  <c r="A1948" i="5"/>
  <c r="A1947" i="5"/>
  <c r="A1946" i="5"/>
  <c r="A1945" i="5"/>
  <c r="A1944" i="5"/>
  <c r="A1943" i="5"/>
  <c r="A1942" i="5"/>
  <c r="A1941" i="5"/>
  <c r="A1940" i="5"/>
  <c r="A1939" i="5"/>
  <c r="A1938" i="5"/>
  <c r="A1937" i="5"/>
  <c r="A1936" i="5"/>
  <c r="A1935" i="5"/>
  <c r="A1934" i="5"/>
  <c r="A1933" i="5"/>
  <c r="A1932" i="5"/>
  <c r="A1931" i="5"/>
  <c r="A1930" i="5"/>
  <c r="A1929" i="5"/>
  <c r="A1928" i="5"/>
  <c r="A1927" i="5"/>
  <c r="A1926" i="5"/>
  <c r="A1925" i="5"/>
  <c r="A1924" i="5"/>
  <c r="A1923" i="5"/>
  <c r="A1922" i="5"/>
  <c r="A1921" i="5"/>
  <c r="A1920" i="5"/>
  <c r="A1919" i="5"/>
  <c r="A1918" i="5"/>
  <c r="A1917" i="5"/>
  <c r="A1916" i="5"/>
  <c r="A1915" i="5"/>
  <c r="A1914" i="5"/>
  <c r="A1913" i="5"/>
  <c r="A1912" i="5"/>
  <c r="A1911" i="5"/>
  <c r="A1910" i="5"/>
  <c r="A1909" i="5"/>
  <c r="A1908" i="5"/>
  <c r="A1907" i="5"/>
  <c r="A1906" i="5"/>
  <c r="A1905" i="5"/>
  <c r="A1904" i="5"/>
  <c r="A1903" i="5"/>
  <c r="A1902" i="5"/>
  <c r="A1901" i="5"/>
  <c r="A1900" i="5"/>
  <c r="A1899" i="5"/>
  <c r="A1898" i="5"/>
  <c r="A1897" i="5"/>
  <c r="A1896" i="5"/>
  <c r="A1895" i="5"/>
  <c r="A1894" i="5"/>
  <c r="A1893" i="5"/>
  <c r="A1892" i="5"/>
  <c r="A1891" i="5"/>
  <c r="A1890" i="5"/>
  <c r="A1889" i="5"/>
  <c r="A1888" i="5"/>
  <c r="A1887" i="5"/>
  <c r="A1886" i="5"/>
  <c r="A1885" i="5"/>
  <c r="A1884" i="5"/>
  <c r="A1883" i="5"/>
  <c r="A1882" i="5"/>
  <c r="A1881" i="5"/>
  <c r="A1880" i="5"/>
  <c r="A1879" i="5"/>
  <c r="A1878" i="5"/>
  <c r="A1877" i="5"/>
  <c r="A1876" i="5"/>
  <c r="A1875" i="5"/>
  <c r="A1874" i="5"/>
  <c r="A1873" i="5"/>
  <c r="A1872" i="5"/>
  <c r="A1871" i="5"/>
  <c r="A1870" i="5"/>
  <c r="A1869" i="5"/>
  <c r="A1868" i="5"/>
  <c r="A1867" i="5"/>
  <c r="A1866" i="5"/>
  <c r="A1865" i="5"/>
  <c r="A1864" i="5"/>
  <c r="A1863" i="5"/>
  <c r="A1862" i="5"/>
  <c r="A1861" i="5"/>
  <c r="A1860" i="5"/>
  <c r="A1859" i="5"/>
  <c r="A1858" i="5"/>
  <c r="A1857" i="5"/>
  <c r="A1856" i="5"/>
  <c r="A1855" i="5"/>
  <c r="A1854" i="5"/>
  <c r="A1853" i="5"/>
  <c r="A1852" i="5"/>
  <c r="A1851" i="5"/>
  <c r="A1850" i="5"/>
  <c r="A1849" i="5"/>
  <c r="A1848" i="5"/>
  <c r="A1847" i="5"/>
  <c r="A1846" i="5"/>
  <c r="A1845" i="5"/>
  <c r="A1844" i="5"/>
  <c r="A1843" i="5"/>
  <c r="A1842" i="5"/>
  <c r="A1841" i="5"/>
  <c r="A1840" i="5"/>
  <c r="A1839" i="5"/>
  <c r="A1838" i="5"/>
  <c r="A1837" i="5"/>
  <c r="A1836" i="5"/>
  <c r="A1835" i="5"/>
  <c r="A1834" i="5"/>
  <c r="A1833" i="5"/>
  <c r="A1832" i="5"/>
  <c r="A1831" i="5"/>
  <c r="A1830" i="5"/>
  <c r="A1829" i="5"/>
  <c r="A1828" i="5"/>
  <c r="A1827" i="5"/>
  <c r="A1826" i="5"/>
  <c r="A1825" i="5"/>
  <c r="A1824" i="5"/>
  <c r="A1823" i="5"/>
  <c r="A1822" i="5"/>
  <c r="A1821" i="5"/>
  <c r="A1820" i="5"/>
  <c r="A1819" i="5"/>
  <c r="A1818" i="5"/>
  <c r="A1817" i="5"/>
  <c r="A1816" i="5"/>
  <c r="A1815" i="5"/>
  <c r="A1814" i="5"/>
  <c r="A1813" i="5"/>
  <c r="A1812" i="5"/>
  <c r="A1811" i="5"/>
  <c r="A1810" i="5"/>
  <c r="A1809" i="5"/>
  <c r="A1808" i="5"/>
  <c r="A1807" i="5"/>
  <c r="A1806" i="5"/>
  <c r="A1805" i="5"/>
  <c r="A1804" i="5"/>
  <c r="A1803" i="5"/>
  <c r="A1802" i="5"/>
  <c r="A1801" i="5"/>
  <c r="A1800" i="5"/>
  <c r="A1799" i="5"/>
  <c r="A1798" i="5"/>
  <c r="A1797" i="5"/>
  <c r="A1796" i="5"/>
  <c r="A1795" i="5"/>
  <c r="A1794" i="5"/>
  <c r="A1793" i="5"/>
  <c r="A1792" i="5"/>
  <c r="A1791" i="5"/>
  <c r="A1790" i="5"/>
  <c r="A1789" i="5"/>
  <c r="A1788" i="5"/>
  <c r="A1787" i="5"/>
  <c r="A1786" i="5"/>
  <c r="A1785" i="5"/>
  <c r="A1784" i="5"/>
  <c r="A1783" i="5"/>
  <c r="A1782" i="5"/>
  <c r="A1781" i="5"/>
  <c r="A1780" i="5"/>
  <c r="A1779" i="5"/>
  <c r="A1778" i="5"/>
  <c r="A1777" i="5"/>
  <c r="A1776" i="5"/>
  <c r="A1775" i="5"/>
  <c r="A1774" i="5"/>
  <c r="A1773" i="5"/>
  <c r="A1772" i="5"/>
  <c r="A1771" i="5"/>
  <c r="A1770" i="5"/>
  <c r="A1769" i="5"/>
  <c r="A1768" i="5"/>
  <c r="A1767" i="5"/>
  <c r="A1766" i="5"/>
  <c r="A1765" i="5"/>
  <c r="A1764" i="5"/>
  <c r="A1763" i="5"/>
  <c r="A1762" i="5"/>
  <c r="A1761" i="5"/>
  <c r="A1760" i="5"/>
  <c r="A1759" i="5"/>
  <c r="A1758" i="5"/>
  <c r="A1757" i="5"/>
  <c r="A1756" i="5"/>
  <c r="A1755" i="5"/>
  <c r="A1754" i="5"/>
  <c r="A1753" i="5"/>
  <c r="A1752" i="5"/>
  <c r="A1751" i="5"/>
  <c r="A1750" i="5"/>
  <c r="A1749" i="5"/>
  <c r="A1748" i="5"/>
  <c r="A1747" i="5"/>
  <c r="A1746" i="5"/>
  <c r="A1745" i="5"/>
  <c r="A1744" i="5"/>
  <c r="A1743" i="5"/>
  <c r="A1742" i="5"/>
  <c r="A1741" i="5"/>
  <c r="A1740" i="5"/>
  <c r="A1739" i="5"/>
  <c r="A1738" i="5"/>
  <c r="A1737" i="5"/>
  <c r="A1736" i="5"/>
  <c r="A1735" i="5"/>
  <c r="A1734" i="5"/>
  <c r="A1733" i="5"/>
  <c r="A1732" i="5"/>
  <c r="A1731" i="5"/>
  <c r="A1730" i="5"/>
  <c r="A1729" i="5"/>
  <c r="A1728" i="5"/>
  <c r="A1727" i="5"/>
  <c r="A1726" i="5"/>
  <c r="A1725" i="5"/>
  <c r="A1724" i="5"/>
  <c r="A1723" i="5"/>
  <c r="A1722" i="5"/>
  <c r="A1721" i="5"/>
  <c r="A1720" i="5"/>
  <c r="A1719" i="5"/>
  <c r="A1718" i="5"/>
  <c r="A1717" i="5"/>
  <c r="A1716" i="5"/>
  <c r="A1715" i="5"/>
  <c r="A1714" i="5"/>
  <c r="A1713" i="5"/>
  <c r="A1712" i="5"/>
  <c r="A1711" i="5"/>
  <c r="A1710" i="5"/>
  <c r="A1709" i="5"/>
  <c r="A1708" i="5"/>
  <c r="A1707" i="5"/>
  <c r="A1706" i="5"/>
  <c r="A1705" i="5"/>
  <c r="A1704" i="5"/>
  <c r="A1703" i="5"/>
  <c r="A1702" i="5"/>
  <c r="A1701" i="5"/>
  <c r="A1700" i="5"/>
  <c r="A1699" i="5"/>
  <c r="A1698" i="5"/>
  <c r="A1697" i="5"/>
  <c r="A1696" i="5"/>
  <c r="A1695" i="5"/>
  <c r="A1694" i="5"/>
  <c r="A1693" i="5"/>
  <c r="A1692" i="5"/>
  <c r="A1691" i="5"/>
  <c r="A1690" i="5"/>
  <c r="A1689" i="5"/>
  <c r="A1688" i="5"/>
  <c r="A1687" i="5"/>
  <c r="A1686" i="5"/>
  <c r="A1685" i="5"/>
  <c r="A1684" i="5"/>
  <c r="A1683" i="5"/>
  <c r="A1682" i="5"/>
  <c r="A1681" i="5"/>
  <c r="A1680" i="5"/>
  <c r="A1679" i="5"/>
  <c r="A1678" i="5"/>
  <c r="A1677" i="5"/>
  <c r="A1676" i="5"/>
  <c r="A1675" i="5"/>
  <c r="A1674" i="5"/>
  <c r="A1673" i="5"/>
  <c r="A1672" i="5"/>
  <c r="A1671" i="5"/>
  <c r="A1670" i="5"/>
  <c r="A1669" i="5"/>
  <c r="A1668" i="5"/>
  <c r="A1667" i="5"/>
  <c r="A1666" i="5"/>
  <c r="A1665" i="5"/>
  <c r="A1664" i="5"/>
  <c r="A1663" i="5"/>
  <c r="A1662" i="5"/>
  <c r="A1661" i="5"/>
  <c r="A1660" i="5"/>
  <c r="A1659" i="5"/>
  <c r="A1658" i="5"/>
  <c r="A1657" i="5"/>
  <c r="A1656" i="5"/>
  <c r="A1655" i="5"/>
  <c r="A1654" i="5"/>
  <c r="A1653" i="5"/>
  <c r="A1652" i="5"/>
  <c r="A1651" i="5"/>
  <c r="A1650" i="5"/>
  <c r="A1649" i="5"/>
  <c r="A1648" i="5"/>
  <c r="A1647" i="5"/>
  <c r="A1646" i="5"/>
  <c r="A1645" i="5"/>
  <c r="A1644" i="5"/>
  <c r="A1643" i="5"/>
  <c r="A1642" i="5"/>
  <c r="A1641" i="5"/>
  <c r="A1640" i="5"/>
  <c r="A1639" i="5"/>
  <c r="A1638" i="5"/>
  <c r="A1637" i="5"/>
  <c r="A1636" i="5"/>
  <c r="A1635" i="5"/>
  <c r="A1634" i="5"/>
  <c r="A1633" i="5"/>
  <c r="A1632" i="5"/>
  <c r="A1631" i="5"/>
  <c r="A1630" i="5"/>
  <c r="A1629" i="5"/>
  <c r="A1628" i="5"/>
  <c r="A1627" i="5"/>
  <c r="A1626" i="5"/>
  <c r="A1625" i="5"/>
  <c r="A1624" i="5"/>
  <c r="A1623" i="5"/>
  <c r="A1622" i="5"/>
  <c r="A1621" i="5"/>
  <c r="A1620" i="5"/>
  <c r="A1619" i="5"/>
  <c r="A1618" i="5"/>
  <c r="A1617" i="5"/>
  <c r="A1616" i="5"/>
  <c r="A1615" i="5"/>
  <c r="A1614" i="5"/>
  <c r="A1613" i="5"/>
  <c r="A1612" i="5"/>
  <c r="A1611" i="5"/>
  <c r="A1610" i="5"/>
  <c r="A1609" i="5"/>
  <c r="A1608" i="5"/>
  <c r="A1607" i="5"/>
  <c r="A1606" i="5"/>
  <c r="A1605" i="5"/>
  <c r="A1604" i="5"/>
  <c r="A1603" i="5"/>
  <c r="A1602" i="5"/>
  <c r="A1601" i="5"/>
  <c r="A1600" i="5"/>
  <c r="A1599" i="5"/>
  <c r="A1598" i="5"/>
  <c r="A1597" i="5"/>
  <c r="A1596" i="5"/>
  <c r="A1595" i="5"/>
  <c r="A1594" i="5"/>
  <c r="A1593" i="5"/>
  <c r="A1592" i="5"/>
  <c r="A1591" i="5"/>
  <c r="A1590" i="5"/>
  <c r="A1589" i="5"/>
  <c r="A1588" i="5"/>
  <c r="A1587" i="5"/>
  <c r="A1586" i="5"/>
  <c r="A1585" i="5"/>
  <c r="A1584" i="5"/>
  <c r="A1583" i="5"/>
  <c r="A1582" i="5"/>
  <c r="A1581" i="5"/>
  <c r="A1580" i="5"/>
  <c r="A1579" i="5"/>
  <c r="A1578" i="5"/>
  <c r="A1577" i="5"/>
  <c r="A1576" i="5"/>
  <c r="A1575" i="5"/>
  <c r="A1574" i="5"/>
  <c r="A1573" i="5"/>
  <c r="A1572" i="5"/>
  <c r="A1571" i="5"/>
  <c r="A1570" i="5"/>
  <c r="A1569" i="5"/>
  <c r="A1568" i="5"/>
  <c r="A1567" i="5"/>
  <c r="A1566" i="5"/>
  <c r="A1565" i="5"/>
  <c r="A1564" i="5"/>
  <c r="A1563" i="5"/>
  <c r="A1562" i="5"/>
  <c r="A1561" i="5"/>
  <c r="A1560" i="5"/>
  <c r="A1559" i="5"/>
  <c r="A1558" i="5"/>
  <c r="A1557" i="5"/>
  <c r="A1556" i="5"/>
  <c r="A1555" i="5"/>
  <c r="A1554" i="5"/>
  <c r="A1553" i="5"/>
  <c r="A1552" i="5"/>
  <c r="A1551" i="5"/>
  <c r="A1550" i="5"/>
  <c r="A1549" i="5"/>
  <c r="A1548" i="5"/>
  <c r="A1547" i="5"/>
  <c r="A1546" i="5"/>
  <c r="A1545" i="5"/>
  <c r="A1544" i="5"/>
  <c r="A1543" i="5"/>
  <c r="A1542" i="5"/>
  <c r="A1541" i="5"/>
  <c r="A1540" i="5"/>
  <c r="A1539" i="5"/>
  <c r="A1538" i="5"/>
  <c r="A1537" i="5"/>
  <c r="A1536" i="5"/>
  <c r="A1535" i="5"/>
  <c r="A1534" i="5"/>
  <c r="A1533" i="5"/>
  <c r="A1532" i="5"/>
  <c r="A1531" i="5"/>
  <c r="A1530" i="5"/>
  <c r="A1529" i="5"/>
  <c r="A1528" i="5"/>
  <c r="A1527" i="5"/>
  <c r="A1526" i="5"/>
  <c r="A1525" i="5"/>
  <c r="A1524" i="5"/>
  <c r="A1523" i="5"/>
  <c r="A1522" i="5"/>
  <c r="A1521" i="5"/>
  <c r="A1520" i="5"/>
  <c r="A1519" i="5"/>
  <c r="A1518" i="5"/>
  <c r="A1517" i="5"/>
  <c r="A1516" i="5"/>
  <c r="A1515" i="5"/>
  <c r="A1514" i="5"/>
  <c r="A1513" i="5"/>
  <c r="A1512" i="5"/>
  <c r="A1511" i="5"/>
  <c r="A1510" i="5"/>
  <c r="A1509" i="5"/>
  <c r="A1508" i="5"/>
  <c r="A1507" i="5"/>
  <c r="A1506" i="5"/>
  <c r="A1505" i="5"/>
  <c r="A1504" i="5"/>
  <c r="A1503" i="5"/>
  <c r="A1502" i="5"/>
  <c r="A1501" i="5"/>
  <c r="A1500" i="5"/>
  <c r="A1499" i="5"/>
  <c r="A1498" i="5"/>
  <c r="A1497" i="5"/>
  <c r="A1496" i="5"/>
  <c r="A1495" i="5"/>
  <c r="A1494" i="5"/>
  <c r="A1493" i="5"/>
  <c r="A1492" i="5"/>
  <c r="A1491" i="5"/>
  <c r="A1490" i="5"/>
  <c r="A1489" i="5"/>
  <c r="A1488" i="5"/>
  <c r="A1487" i="5"/>
  <c r="A1486" i="5"/>
  <c r="A1485" i="5"/>
  <c r="A1484" i="5"/>
  <c r="A1483" i="5"/>
  <c r="A1482" i="5"/>
  <c r="A1481" i="5"/>
  <c r="A1480" i="5"/>
  <c r="A1479" i="5"/>
  <c r="A1478" i="5"/>
  <c r="A1477" i="5"/>
  <c r="A1476" i="5"/>
  <c r="A1475" i="5"/>
  <c r="A1474" i="5"/>
  <c r="A1473" i="5"/>
  <c r="A1472" i="5"/>
  <c r="A1471" i="5"/>
  <c r="A1470" i="5"/>
  <c r="A1469" i="5"/>
  <c r="A1468" i="5"/>
  <c r="A1467" i="5"/>
  <c r="A1466" i="5"/>
  <c r="A1465" i="5"/>
  <c r="A1464" i="5"/>
  <c r="A1463" i="5"/>
  <c r="A1462" i="5"/>
  <c r="A1461" i="5"/>
  <c r="A1460" i="5"/>
  <c r="A1459" i="5"/>
  <c r="A1458" i="5"/>
  <c r="A1457" i="5"/>
  <c r="A1456" i="5"/>
  <c r="A1455" i="5"/>
  <c r="A1454" i="5"/>
  <c r="A1453" i="5"/>
  <c r="A1452" i="5"/>
  <c r="A1451" i="5"/>
  <c r="A1450" i="5"/>
  <c r="A1449" i="5"/>
  <c r="A1448" i="5"/>
  <c r="A1447" i="5"/>
  <c r="A1446" i="5"/>
  <c r="A1445" i="5"/>
  <c r="A1444" i="5"/>
  <c r="A1443" i="5"/>
  <c r="A1442" i="5"/>
  <c r="A1441" i="5"/>
  <c r="A1440" i="5"/>
  <c r="A1439" i="5"/>
  <c r="A1438" i="5"/>
  <c r="A1437" i="5"/>
  <c r="A1436" i="5"/>
  <c r="A1435" i="5"/>
  <c r="A1434" i="5"/>
  <c r="A1433" i="5"/>
  <c r="A1432" i="5"/>
  <c r="A1431" i="5"/>
  <c r="A1430" i="5"/>
  <c r="A1429" i="5"/>
  <c r="A1428" i="5"/>
  <c r="A1427" i="5"/>
  <c r="A1426" i="5"/>
  <c r="A1425" i="5"/>
  <c r="A1424" i="5"/>
  <c r="A1423" i="5"/>
  <c r="A1422" i="5"/>
  <c r="A1421" i="5"/>
  <c r="A1420" i="5"/>
  <c r="A1419" i="5"/>
  <c r="A1418" i="5"/>
  <c r="A1417" i="5"/>
  <c r="A1416" i="5"/>
  <c r="A1415" i="5"/>
  <c r="A1414" i="5"/>
  <c r="A1413" i="5"/>
  <c r="A1412" i="5"/>
  <c r="A1411" i="5"/>
  <c r="A1410" i="5"/>
  <c r="A1409" i="5"/>
  <c r="A1408" i="5"/>
  <c r="A1407" i="5"/>
  <c r="A1406" i="5"/>
  <c r="A1405" i="5"/>
  <c r="A1404" i="5"/>
  <c r="A1403" i="5"/>
  <c r="A1402" i="5"/>
  <c r="A1401" i="5"/>
  <c r="A1400" i="5"/>
  <c r="A1399" i="5"/>
  <c r="A1398" i="5"/>
  <c r="A1397" i="5"/>
  <c r="A1396" i="5"/>
  <c r="A1395" i="5"/>
  <c r="A1394" i="5"/>
  <c r="A1393" i="5"/>
  <c r="A1392" i="5"/>
  <c r="A1391" i="5"/>
  <c r="A1390" i="5"/>
  <c r="A1389" i="5"/>
  <c r="A1388" i="5"/>
  <c r="A1387" i="5"/>
  <c r="A1386" i="5"/>
  <c r="A1385" i="5"/>
  <c r="A1384" i="5"/>
  <c r="A1383" i="5"/>
  <c r="A1382" i="5"/>
  <c r="A1381" i="5"/>
  <c r="A1380" i="5"/>
  <c r="A1379" i="5"/>
  <c r="A1378" i="5"/>
  <c r="A1377" i="5"/>
  <c r="A1376" i="5"/>
  <c r="A1375" i="5"/>
  <c r="A1374" i="5"/>
  <c r="A1373" i="5"/>
  <c r="A1372" i="5"/>
  <c r="A1371" i="5"/>
  <c r="A1370" i="5"/>
  <c r="A1369" i="5"/>
  <c r="A1368" i="5"/>
  <c r="A1367" i="5"/>
  <c r="A1366" i="5"/>
  <c r="A1365" i="5"/>
  <c r="A1364" i="5"/>
  <c r="A1363" i="5"/>
  <c r="A1362" i="5"/>
  <c r="A1361" i="5"/>
  <c r="A1360" i="5"/>
  <c r="A1359" i="5"/>
  <c r="A1358" i="5"/>
  <c r="A1357" i="5"/>
  <c r="A1356" i="5"/>
  <c r="A1355" i="5"/>
  <c r="A1354" i="5"/>
  <c r="A1353" i="5"/>
  <c r="A1352" i="5"/>
  <c r="A1351" i="5"/>
  <c r="A1350" i="5"/>
  <c r="A1349" i="5"/>
  <c r="A1348" i="5"/>
  <c r="A1347" i="5"/>
  <c r="A1346" i="5"/>
  <c r="A1345" i="5"/>
  <c r="A1344" i="5"/>
  <c r="A1343" i="5"/>
  <c r="A1342" i="5"/>
  <c r="A1341" i="5"/>
  <c r="A1340" i="5"/>
  <c r="A1339" i="5"/>
  <c r="A1338" i="5"/>
  <c r="A1337" i="5"/>
  <c r="A1336" i="5"/>
  <c r="A1335" i="5"/>
  <c r="A1334" i="5"/>
  <c r="A1333" i="5"/>
  <c r="A1332" i="5"/>
  <c r="A1331" i="5"/>
  <c r="A1330" i="5"/>
  <c r="A1329" i="5"/>
  <c r="A1328" i="5"/>
  <c r="A1327" i="5"/>
  <c r="A1326" i="5"/>
  <c r="A1325" i="5"/>
  <c r="A1324" i="5"/>
  <c r="A1323" i="5"/>
  <c r="A1322" i="5"/>
  <c r="A1321" i="5"/>
  <c r="A1320" i="5"/>
  <c r="A1319" i="5"/>
  <c r="A1318" i="5"/>
  <c r="A1317" i="5"/>
  <c r="A1316" i="5"/>
  <c r="A1315" i="5"/>
  <c r="A1314" i="5"/>
  <c r="A1313" i="5"/>
  <c r="A1312" i="5"/>
  <c r="A1311" i="5"/>
  <c r="A1310" i="5"/>
  <c r="A1309" i="5"/>
  <c r="A1308" i="5"/>
  <c r="A1307" i="5"/>
  <c r="A1306" i="5"/>
  <c r="A1305" i="5"/>
  <c r="A1304" i="5"/>
  <c r="A1303" i="5"/>
  <c r="A1302" i="5"/>
  <c r="A1301" i="5"/>
  <c r="A1300" i="5"/>
  <c r="A1299" i="5"/>
  <c r="A1298" i="5"/>
  <c r="A1297" i="5"/>
  <c r="A1296" i="5"/>
  <c r="A1295" i="5"/>
  <c r="A1294" i="5"/>
  <c r="A1293" i="5"/>
  <c r="A1292" i="5"/>
  <c r="A1291" i="5"/>
  <c r="A1290" i="5"/>
  <c r="A1289" i="5"/>
  <c r="A1288" i="5"/>
  <c r="A1287" i="5"/>
  <c r="A1286" i="5"/>
  <c r="A1285" i="5"/>
  <c r="A1284" i="5"/>
  <c r="A1283" i="5"/>
  <c r="A1282" i="5"/>
  <c r="A1281" i="5"/>
  <c r="A1280" i="5"/>
  <c r="A1279" i="5"/>
  <c r="A1278" i="5"/>
  <c r="A1277" i="5"/>
  <c r="A1276" i="5"/>
  <c r="A1275" i="5"/>
  <c r="A1274" i="5"/>
  <c r="A1273" i="5"/>
  <c r="A1272" i="5"/>
  <c r="A1271" i="5"/>
  <c r="A1270" i="5"/>
  <c r="A1269" i="5"/>
  <c r="A1268" i="5"/>
  <c r="A1267" i="5"/>
  <c r="A1266" i="5"/>
  <c r="A1265" i="5"/>
  <c r="A1264" i="5"/>
  <c r="A1263" i="5"/>
  <c r="A1262" i="5"/>
  <c r="A1261" i="5"/>
  <c r="A1260" i="5"/>
  <c r="A1259" i="5"/>
  <c r="A1258" i="5"/>
  <c r="A1257" i="5"/>
  <c r="A1256" i="5"/>
  <c r="A1255" i="5"/>
  <c r="A1254" i="5"/>
  <c r="A1253" i="5"/>
  <c r="A1252" i="5"/>
  <c r="A1251" i="5"/>
  <c r="A1250" i="5"/>
  <c r="A1249" i="5"/>
  <c r="A1248" i="5"/>
  <c r="A1247" i="5"/>
  <c r="A1246" i="5"/>
  <c r="A1245" i="5"/>
  <c r="A1244" i="5"/>
  <c r="A1243" i="5"/>
  <c r="A1242" i="5"/>
  <c r="A1241" i="5"/>
  <c r="A1240" i="5"/>
  <c r="A1239" i="5"/>
  <c r="A1238" i="5"/>
  <c r="A1237" i="5"/>
  <c r="A1236" i="5"/>
  <c r="A1235" i="5"/>
  <c r="A1234" i="5"/>
  <c r="A1233" i="5"/>
  <c r="A1232" i="5"/>
  <c r="A1231" i="5"/>
  <c r="A1230" i="5"/>
  <c r="A1229" i="5"/>
  <c r="A1228" i="5"/>
  <c r="A1227" i="5"/>
  <c r="A1226" i="5"/>
  <c r="A1225" i="5"/>
  <c r="A1224" i="5"/>
  <c r="A1223" i="5"/>
  <c r="A1222" i="5"/>
  <c r="A1221" i="5"/>
  <c r="A1220" i="5"/>
  <c r="A1219" i="5"/>
  <c r="A1218" i="5"/>
  <c r="A1217" i="5"/>
  <c r="A1216" i="5"/>
  <c r="A1215" i="5"/>
  <c r="A1214" i="5"/>
  <c r="A1213" i="5"/>
  <c r="A1212" i="5"/>
  <c r="A1211" i="5"/>
  <c r="A1210" i="5"/>
  <c r="A1209" i="5"/>
  <c r="A1208" i="5"/>
  <c r="A1207" i="5"/>
  <c r="A1206" i="5"/>
  <c r="A1205" i="5"/>
  <c r="A1204" i="5"/>
  <c r="A1203" i="5"/>
  <c r="A1202" i="5"/>
  <c r="A1201" i="5"/>
  <c r="A1200" i="5"/>
  <c r="A1199" i="5"/>
  <c r="A1198" i="5"/>
  <c r="A1197" i="5"/>
  <c r="A1196" i="5"/>
  <c r="A1195" i="5"/>
  <c r="A1194" i="5"/>
  <c r="A1193" i="5"/>
  <c r="A1192" i="5"/>
  <c r="A1191" i="5"/>
  <c r="A1190" i="5"/>
  <c r="A1189" i="5"/>
  <c r="A1188" i="5"/>
  <c r="A1187" i="5"/>
  <c r="A1186" i="5"/>
  <c r="A1185" i="5"/>
  <c r="A1184" i="5"/>
  <c r="A1183" i="5"/>
  <c r="A1182" i="5"/>
  <c r="A1181" i="5"/>
  <c r="A1180" i="5"/>
  <c r="A1179" i="5"/>
  <c r="A1178" i="5"/>
  <c r="A1177" i="5"/>
  <c r="A1176" i="5"/>
  <c r="A1175" i="5"/>
  <c r="A1174" i="5"/>
  <c r="A1173" i="5"/>
  <c r="A1172" i="5"/>
  <c r="A1171" i="5"/>
  <c r="A1170" i="5"/>
  <c r="A1169" i="5"/>
  <c r="A1168" i="5"/>
  <c r="A1167" i="5"/>
  <c r="A1166" i="5"/>
  <c r="A1165" i="5"/>
  <c r="A1164" i="5"/>
  <c r="A1163" i="5"/>
  <c r="A1162" i="5"/>
  <c r="A1161" i="5"/>
  <c r="A1160" i="5"/>
  <c r="A1159" i="5"/>
  <c r="A1158" i="5"/>
  <c r="A1157" i="5"/>
  <c r="A1156" i="5"/>
  <c r="A1155" i="5"/>
  <c r="A1154" i="5"/>
  <c r="A1153" i="5"/>
  <c r="A1152" i="5"/>
  <c r="A1151" i="5"/>
  <c r="A1150" i="5"/>
  <c r="A1149" i="5"/>
  <c r="A1148" i="5"/>
  <c r="A1147" i="5"/>
  <c r="A1146" i="5"/>
  <c r="A1145" i="5"/>
  <c r="A1144" i="5"/>
  <c r="A1143" i="5"/>
  <c r="A1142" i="5"/>
  <c r="A1141" i="5"/>
  <c r="A1140" i="5"/>
  <c r="A1139" i="5"/>
  <c r="A1138" i="5"/>
  <c r="A1137" i="5"/>
  <c r="A1136" i="5"/>
  <c r="A1135" i="5"/>
  <c r="A1134" i="5"/>
  <c r="A1133" i="5"/>
  <c r="A1132" i="5"/>
  <c r="A1131" i="5"/>
  <c r="A1130" i="5"/>
  <c r="A1129" i="5"/>
  <c r="A1128" i="5"/>
  <c r="A1127" i="5"/>
  <c r="A1126" i="5"/>
  <c r="A1125" i="5"/>
  <c r="A1124" i="5"/>
  <c r="A1123" i="5"/>
  <c r="A1122" i="5"/>
  <c r="A1121" i="5"/>
  <c r="A1120" i="5"/>
  <c r="A1119" i="5"/>
  <c r="A1118" i="5"/>
  <c r="A1117" i="5"/>
  <c r="A1116" i="5"/>
  <c r="A1115" i="5"/>
  <c r="A1114" i="5"/>
  <c r="A1113" i="5"/>
  <c r="A1112" i="5"/>
  <c r="A1111" i="5"/>
  <c r="A1110" i="5"/>
  <c r="A1109" i="5"/>
  <c r="A1108" i="5"/>
  <c r="A1107" i="5"/>
  <c r="A1106" i="5"/>
  <c r="A1105" i="5"/>
  <c r="A1104" i="5"/>
  <c r="A1103" i="5"/>
  <c r="A1102" i="5"/>
  <c r="A1101" i="5"/>
  <c r="A1100" i="5"/>
  <c r="A1099" i="5"/>
  <c r="A1098" i="5"/>
  <c r="A1097" i="5"/>
  <c r="A1096" i="5"/>
  <c r="A1095" i="5"/>
  <c r="A1094" i="5"/>
  <c r="A1093" i="5"/>
  <c r="A1092" i="5"/>
  <c r="A1091" i="5"/>
  <c r="A1090" i="5"/>
  <c r="A1089" i="5"/>
  <c r="A1088" i="5"/>
  <c r="A1087" i="5"/>
  <c r="A1086" i="5"/>
  <c r="A1085" i="5"/>
  <c r="A1084" i="5"/>
  <c r="A1083" i="5"/>
  <c r="A1082" i="5"/>
  <c r="A1081" i="5"/>
  <c r="A1080" i="5"/>
  <c r="A1079" i="5"/>
  <c r="A1078" i="5"/>
  <c r="A1077" i="5"/>
  <c r="A1076" i="5"/>
  <c r="A1075" i="5"/>
  <c r="A1074" i="5"/>
  <c r="A1073" i="5"/>
  <c r="A1072" i="5"/>
  <c r="A1071" i="5"/>
  <c r="A1070" i="5"/>
  <c r="A1069" i="5"/>
  <c r="A1068" i="5"/>
  <c r="A1067" i="5"/>
  <c r="A1066" i="5"/>
  <c r="A1065" i="5"/>
  <c r="A1064" i="5"/>
  <c r="A1063" i="5"/>
  <c r="A1062" i="5"/>
  <c r="A1061" i="5"/>
  <c r="A1060" i="5"/>
  <c r="A1059" i="5"/>
  <c r="A1058" i="5"/>
  <c r="A1057" i="5"/>
  <c r="A1056" i="5"/>
  <c r="A1055" i="5"/>
  <c r="A1054" i="5"/>
  <c r="A1053" i="5"/>
  <c r="A1052" i="5"/>
  <c r="A1051" i="5"/>
  <c r="A1050" i="5"/>
  <c r="A1049" i="5"/>
  <c r="A1048" i="5"/>
  <c r="A1047" i="5"/>
  <c r="A1046" i="5"/>
  <c r="A1045" i="5"/>
  <c r="A1044" i="5"/>
  <c r="A1043" i="5"/>
  <c r="A1042" i="5"/>
  <c r="A1041" i="5"/>
  <c r="A1040" i="5"/>
  <c r="A1039" i="5"/>
  <c r="A1038" i="5"/>
  <c r="A1037" i="5"/>
  <c r="A1036" i="5"/>
  <c r="A1035" i="5"/>
  <c r="A1034" i="5"/>
  <c r="A1033" i="5"/>
  <c r="A1032" i="5"/>
  <c r="A1031" i="5"/>
  <c r="A1030" i="5"/>
  <c r="A1029" i="5"/>
  <c r="A1028" i="5"/>
  <c r="A1027" i="5"/>
  <c r="A1026" i="5"/>
  <c r="A1025" i="5"/>
  <c r="A1024" i="5"/>
  <c r="A1023" i="5"/>
  <c r="A1022" i="5"/>
  <c r="A1021" i="5"/>
  <c r="A1020" i="5"/>
  <c r="A1019" i="5"/>
  <c r="A1018" i="5"/>
  <c r="A1017" i="5"/>
  <c r="A1016" i="5"/>
  <c r="A1015" i="5"/>
  <c r="A1014" i="5"/>
  <c r="A1013" i="5"/>
  <c r="A1012" i="5"/>
  <c r="A1011" i="5"/>
  <c r="A1010" i="5"/>
  <c r="A1009" i="5"/>
  <c r="A1008" i="5"/>
  <c r="A1007" i="5"/>
  <c r="A1006" i="5"/>
  <c r="A1005" i="5"/>
  <c r="A1004" i="5"/>
  <c r="A1003" i="5"/>
  <c r="A1002" i="5"/>
  <c r="A1001" i="5"/>
  <c r="A1000" i="5"/>
  <c r="A999" i="5"/>
  <c r="A998" i="5"/>
  <c r="A997" i="5"/>
  <c r="A996" i="5"/>
  <c r="A995" i="5"/>
  <c r="A994" i="5"/>
  <c r="A993" i="5"/>
  <c r="A992" i="5"/>
  <c r="A991" i="5"/>
  <c r="A990" i="5"/>
  <c r="A989" i="5"/>
  <c r="A988" i="5"/>
  <c r="A987" i="5"/>
  <c r="A986" i="5"/>
  <c r="A985" i="5"/>
  <c r="A984" i="5"/>
  <c r="A983" i="5"/>
  <c r="A982" i="5"/>
  <c r="A981" i="5"/>
  <c r="A980" i="5"/>
  <c r="A979" i="5"/>
  <c r="A978" i="5"/>
  <c r="A977" i="5"/>
  <c r="A976" i="5"/>
  <c r="A975" i="5"/>
  <c r="A974" i="5"/>
  <c r="A973" i="5"/>
  <c r="A972" i="5"/>
  <c r="A971" i="5"/>
  <c r="A970" i="5"/>
  <c r="A969" i="5"/>
  <c r="A968" i="5"/>
  <c r="A967" i="5"/>
  <c r="A966" i="5"/>
  <c r="A965" i="5"/>
  <c r="A964" i="5"/>
  <c r="A963" i="5"/>
  <c r="A962" i="5"/>
  <c r="A961" i="5"/>
  <c r="A960" i="5"/>
  <c r="A959" i="5"/>
  <c r="A958" i="5"/>
  <c r="A957" i="5"/>
  <c r="A956" i="5"/>
  <c r="A955" i="5"/>
  <c r="A954" i="5"/>
  <c r="A953" i="5"/>
  <c r="A952" i="5"/>
  <c r="A951" i="5"/>
  <c r="A950" i="5"/>
  <c r="A949" i="5"/>
  <c r="A948" i="5"/>
  <c r="A947" i="5"/>
  <c r="A946" i="5"/>
  <c r="A945" i="5"/>
  <c r="A944" i="5"/>
  <c r="A943" i="5"/>
  <c r="A942" i="5"/>
  <c r="A941" i="5"/>
  <c r="A940" i="5"/>
  <c r="A939" i="5"/>
  <c r="A938" i="5"/>
  <c r="A937" i="5"/>
  <c r="A936" i="5"/>
  <c r="A935" i="5"/>
  <c r="A934" i="5"/>
  <c r="A933" i="5"/>
  <c r="A932" i="5"/>
  <c r="A931" i="5"/>
  <c r="A930" i="5"/>
  <c r="A929" i="5"/>
  <c r="A928" i="5"/>
  <c r="A927" i="5"/>
  <c r="A926" i="5"/>
  <c r="A925" i="5"/>
  <c r="A924" i="5"/>
  <c r="A923" i="5"/>
  <c r="A922" i="5"/>
  <c r="A921" i="5"/>
  <c r="A920" i="5"/>
  <c r="A919" i="5"/>
  <c r="A918" i="5"/>
  <c r="A917" i="5"/>
  <c r="A916" i="5"/>
  <c r="A915" i="5"/>
  <c r="A914" i="5"/>
  <c r="A913" i="5"/>
  <c r="A912" i="5"/>
  <c r="A911" i="5"/>
  <c r="A910" i="5"/>
  <c r="A909" i="5"/>
  <c r="A908" i="5"/>
  <c r="A907" i="5"/>
  <c r="A906" i="5"/>
  <c r="A905" i="5"/>
  <c r="A904" i="5"/>
  <c r="A903" i="5"/>
  <c r="A902" i="5"/>
  <c r="A901" i="5"/>
  <c r="A900" i="5"/>
  <c r="A899" i="5"/>
  <c r="A898" i="5"/>
  <c r="A897" i="5"/>
  <c r="A896" i="5"/>
  <c r="A895" i="5"/>
  <c r="A894" i="5"/>
  <c r="A893" i="5"/>
  <c r="A892" i="5"/>
  <c r="A891" i="5"/>
  <c r="A890" i="5"/>
  <c r="A889" i="5"/>
  <c r="A888" i="5"/>
  <c r="A887" i="5"/>
  <c r="A886" i="5"/>
  <c r="A885" i="5"/>
  <c r="A884" i="5"/>
  <c r="A883" i="5"/>
  <c r="A882" i="5"/>
  <c r="A881" i="5"/>
  <c r="A880" i="5"/>
  <c r="A879" i="5"/>
  <c r="A878" i="5"/>
  <c r="A877" i="5"/>
  <c r="A876" i="5"/>
  <c r="A875" i="5"/>
  <c r="A874" i="5"/>
  <c r="A873" i="5"/>
  <c r="A872" i="5"/>
  <c r="A871" i="5"/>
  <c r="A870" i="5"/>
  <c r="A869" i="5"/>
  <c r="A868" i="5"/>
  <c r="A867" i="5"/>
  <c r="A866" i="5"/>
  <c r="A865" i="5"/>
  <c r="A864" i="5"/>
  <c r="A863" i="5"/>
  <c r="A862" i="5"/>
  <c r="A861" i="5"/>
  <c r="A860" i="5"/>
  <c r="A859" i="5"/>
  <c r="A858" i="5"/>
  <c r="A857" i="5"/>
  <c r="A856" i="5"/>
  <c r="A855" i="5"/>
  <c r="A854" i="5"/>
  <c r="A853" i="5"/>
  <c r="A852" i="5"/>
  <c r="A851" i="5"/>
  <c r="A850" i="5"/>
  <c r="A849" i="5"/>
  <c r="A848" i="5"/>
  <c r="A847" i="5"/>
  <c r="A846" i="5"/>
  <c r="A845" i="5"/>
  <c r="A844" i="5"/>
  <c r="A843" i="5"/>
  <c r="A842" i="5"/>
  <c r="A841" i="5"/>
  <c r="A840" i="5"/>
  <c r="A839" i="5"/>
  <c r="A838" i="5"/>
  <c r="A837" i="5"/>
  <c r="A836" i="5"/>
  <c r="A835" i="5"/>
  <c r="A834" i="5"/>
  <c r="A833" i="5"/>
  <c r="A832" i="5"/>
  <c r="A831" i="5"/>
  <c r="A830" i="5"/>
  <c r="A829" i="5"/>
  <c r="A828" i="5"/>
  <c r="A827" i="5"/>
  <c r="A826" i="5"/>
  <c r="A825" i="5"/>
  <c r="A824" i="5"/>
  <c r="A823" i="5"/>
  <c r="A822" i="5"/>
  <c r="A821" i="5"/>
  <c r="A820" i="5"/>
  <c r="A819" i="5"/>
  <c r="A818" i="5"/>
  <c r="A817" i="5"/>
  <c r="A816" i="5"/>
  <c r="A815" i="5"/>
  <c r="A814" i="5"/>
  <c r="A813" i="5"/>
  <c r="A812" i="5"/>
  <c r="A811" i="5"/>
  <c r="A810" i="5"/>
  <c r="A809" i="5"/>
  <c r="A808" i="5"/>
  <c r="A807" i="5"/>
  <c r="A806" i="5"/>
  <c r="A805" i="5"/>
  <c r="A804" i="5"/>
  <c r="A803" i="5"/>
  <c r="A802" i="5"/>
  <c r="A801" i="5"/>
  <c r="A800" i="5"/>
  <c r="A799" i="5"/>
  <c r="A798" i="5"/>
  <c r="A797" i="5"/>
  <c r="A796" i="5"/>
  <c r="A795" i="5"/>
  <c r="A794" i="5"/>
  <c r="A793" i="5"/>
  <c r="A792" i="5"/>
  <c r="A791" i="5"/>
  <c r="A790" i="5"/>
  <c r="A789" i="5"/>
  <c r="A788" i="5"/>
  <c r="A787" i="5"/>
  <c r="A786" i="5"/>
  <c r="A785" i="5"/>
  <c r="A784" i="5"/>
  <c r="A783" i="5"/>
  <c r="A782" i="5"/>
  <c r="A781" i="5"/>
  <c r="A780" i="5"/>
  <c r="A779" i="5"/>
  <c r="A778" i="5"/>
  <c r="A777" i="5"/>
  <c r="A776" i="5"/>
  <c r="A775" i="5"/>
  <c r="A774" i="5"/>
  <c r="A773" i="5"/>
  <c r="A772" i="5"/>
  <c r="A771" i="5"/>
  <c r="A770" i="5"/>
  <c r="A769" i="5"/>
  <c r="A768" i="5"/>
  <c r="A767" i="5"/>
  <c r="A766" i="5"/>
  <c r="A765" i="5"/>
  <c r="A764" i="5"/>
  <c r="A763" i="5"/>
  <c r="A762" i="5"/>
  <c r="A761" i="5"/>
  <c r="A760" i="5"/>
  <c r="A759" i="5"/>
  <c r="A758" i="5"/>
  <c r="A757" i="5"/>
  <c r="A756" i="5"/>
  <c r="A755" i="5"/>
  <c r="A754" i="5"/>
  <c r="A753" i="5"/>
  <c r="A752" i="5"/>
  <c r="A751" i="5"/>
  <c r="A750" i="5"/>
  <c r="A749" i="5"/>
  <c r="A748" i="5"/>
  <c r="A747" i="5"/>
  <c r="A746" i="5"/>
  <c r="A745" i="5"/>
  <c r="A744" i="5"/>
  <c r="A743" i="5"/>
  <c r="A742" i="5"/>
  <c r="A741" i="5"/>
  <c r="A740" i="5"/>
  <c r="A739" i="5"/>
  <c r="A738" i="5"/>
  <c r="A737" i="5"/>
  <c r="A736" i="5"/>
  <c r="A735" i="5"/>
  <c r="A734" i="5"/>
  <c r="A733" i="5"/>
  <c r="A732" i="5"/>
  <c r="A731" i="5"/>
  <c r="A730" i="5"/>
  <c r="A729" i="5"/>
  <c r="A728" i="5"/>
  <c r="A727" i="5"/>
  <c r="A726" i="5"/>
  <c r="A725" i="5"/>
  <c r="A724" i="5"/>
  <c r="A723" i="5"/>
  <c r="A722" i="5"/>
  <c r="A721" i="5"/>
  <c r="A720" i="5"/>
  <c r="A719" i="5"/>
  <c r="A718" i="5"/>
  <c r="A717" i="5"/>
  <c r="A716" i="5"/>
  <c r="A715" i="5"/>
  <c r="A714" i="5"/>
  <c r="A713" i="5"/>
  <c r="A712" i="5"/>
  <c r="A711" i="5"/>
  <c r="A710" i="5"/>
  <c r="A709" i="5"/>
  <c r="A708" i="5"/>
  <c r="A707" i="5"/>
  <c r="A706" i="5"/>
  <c r="A705" i="5"/>
  <c r="A704" i="5"/>
  <c r="A703" i="5"/>
  <c r="A702" i="5"/>
  <c r="A701" i="5"/>
  <c r="A700" i="5"/>
  <c r="A699" i="5"/>
  <c r="A698" i="5"/>
  <c r="A697" i="5"/>
  <c r="A696" i="5"/>
  <c r="A695" i="5"/>
  <c r="A694" i="5"/>
  <c r="A693" i="5"/>
  <c r="A692" i="5"/>
  <c r="A691" i="5"/>
  <c r="A690" i="5"/>
  <c r="A689" i="5"/>
  <c r="A688" i="5"/>
  <c r="A687" i="5"/>
  <c r="A686" i="5"/>
  <c r="A685" i="5"/>
  <c r="A684" i="5"/>
  <c r="A683" i="5"/>
  <c r="A682" i="5"/>
  <c r="A681" i="5"/>
  <c r="A680" i="5"/>
  <c r="A679" i="5"/>
  <c r="A678" i="5"/>
  <c r="A677" i="5"/>
  <c r="A676" i="5"/>
  <c r="A675" i="5"/>
  <c r="A674" i="5"/>
  <c r="A673" i="5"/>
  <c r="A672" i="5"/>
  <c r="A671" i="5"/>
  <c r="A670" i="5"/>
  <c r="A669" i="5"/>
  <c r="A668" i="5"/>
  <c r="A667" i="5"/>
  <c r="A666" i="5"/>
  <c r="A665" i="5"/>
  <c r="A664" i="5"/>
  <c r="A663" i="5"/>
  <c r="A662" i="5"/>
  <c r="A661" i="5"/>
  <c r="A660" i="5"/>
  <c r="A659" i="5"/>
  <c r="A658" i="5"/>
  <c r="A657" i="5"/>
  <c r="A656" i="5"/>
  <c r="A655" i="5"/>
  <c r="A654" i="5"/>
  <c r="A653" i="5"/>
  <c r="A652" i="5"/>
  <c r="A651" i="5"/>
  <c r="A650" i="5"/>
  <c r="A649" i="5"/>
  <c r="A648" i="5"/>
  <c r="A647" i="5"/>
  <c r="A646" i="5"/>
  <c r="A645" i="5"/>
  <c r="A644" i="5"/>
  <c r="A643" i="5"/>
  <c r="A642" i="5"/>
  <c r="A641" i="5"/>
  <c r="A640" i="5"/>
  <c r="A639" i="5"/>
  <c r="A638" i="5"/>
  <c r="A637" i="5"/>
  <c r="A636" i="5"/>
  <c r="A635" i="5"/>
  <c r="A634" i="5"/>
  <c r="A633" i="5"/>
  <c r="A632" i="5"/>
  <c r="A631" i="5"/>
  <c r="A630" i="5"/>
  <c r="A629" i="5"/>
  <c r="A628" i="5"/>
  <c r="A627" i="5"/>
  <c r="A626" i="5"/>
  <c r="A625" i="5"/>
  <c r="A624" i="5"/>
  <c r="A623" i="5"/>
  <c r="A622" i="5"/>
  <c r="A621" i="5"/>
  <c r="A620" i="5"/>
  <c r="A619" i="5"/>
  <c r="A618" i="5"/>
  <c r="A617" i="5"/>
  <c r="A616" i="5"/>
  <c r="A615" i="5"/>
  <c r="A614" i="5"/>
  <c r="A613" i="5"/>
  <c r="A612" i="5"/>
  <c r="A611" i="5"/>
  <c r="A610" i="5"/>
  <c r="A609" i="5"/>
  <c r="A608" i="5"/>
  <c r="A607" i="5"/>
  <c r="A606" i="5"/>
  <c r="A605" i="5"/>
  <c r="A604" i="5"/>
  <c r="A603" i="5"/>
  <c r="A602" i="5"/>
  <c r="A601" i="5"/>
  <c r="A600" i="5"/>
  <c r="A599" i="5"/>
  <c r="A598" i="5"/>
  <c r="A597" i="5"/>
  <c r="A596" i="5"/>
  <c r="A595" i="5"/>
  <c r="A594" i="5"/>
  <c r="A593" i="5"/>
  <c r="A592" i="5"/>
  <c r="A591" i="5"/>
  <c r="A590" i="5"/>
  <c r="A589" i="5"/>
  <c r="A588" i="5"/>
  <c r="A587" i="5"/>
  <c r="A586" i="5"/>
  <c r="A585" i="5"/>
  <c r="A584" i="5"/>
  <c r="A583" i="5"/>
  <c r="A582" i="5"/>
  <c r="A581" i="5"/>
  <c r="A580" i="5"/>
  <c r="A579" i="5"/>
  <c r="A578" i="5"/>
  <c r="A577" i="5"/>
  <c r="A576" i="5"/>
  <c r="A575" i="5"/>
  <c r="A574" i="5"/>
  <c r="A573" i="5"/>
  <c r="A572" i="5"/>
  <c r="A571" i="5"/>
  <c r="A570" i="5"/>
  <c r="A569" i="5"/>
  <c r="A568" i="5"/>
  <c r="A567" i="5"/>
  <c r="A566" i="5"/>
  <c r="A565" i="5"/>
  <c r="A564" i="5"/>
  <c r="A563" i="5"/>
  <c r="A562" i="5"/>
  <c r="A561" i="5"/>
  <c r="A560" i="5"/>
  <c r="A559" i="5"/>
  <c r="A558" i="5"/>
  <c r="A557" i="5"/>
  <c r="A556" i="5"/>
  <c r="A555" i="5"/>
  <c r="A554" i="5"/>
  <c r="A553" i="5"/>
  <c r="A552" i="5"/>
  <c r="A551" i="5"/>
  <c r="A550" i="5"/>
  <c r="A549" i="5"/>
  <c r="A548" i="5"/>
  <c r="A547" i="5"/>
  <c r="A546" i="5"/>
  <c r="A545" i="5"/>
  <c r="A544" i="5"/>
  <c r="A543" i="5"/>
  <c r="A542" i="5"/>
  <c r="A541" i="5"/>
  <c r="A540" i="5"/>
  <c r="A539" i="5"/>
  <c r="A538" i="5"/>
  <c r="A537" i="5"/>
  <c r="A536" i="5"/>
  <c r="A535" i="5"/>
  <c r="A534" i="5"/>
  <c r="A533" i="5"/>
  <c r="A532" i="5"/>
  <c r="A531" i="5"/>
  <c r="A530" i="5"/>
  <c r="A529" i="5"/>
  <c r="A528" i="5"/>
  <c r="A527" i="5"/>
  <c r="A526" i="5"/>
  <c r="A525" i="5"/>
  <c r="A524" i="5"/>
  <c r="A523" i="5"/>
  <c r="A522" i="5"/>
  <c r="A521" i="5"/>
  <c r="A520" i="5"/>
  <c r="A519" i="5"/>
  <c r="A518" i="5"/>
  <c r="A517" i="5"/>
  <c r="A516" i="5"/>
  <c r="A515" i="5"/>
  <c r="A514" i="5"/>
  <c r="A513" i="5"/>
  <c r="A512" i="5"/>
  <c r="A511" i="5"/>
  <c r="A510" i="5"/>
  <c r="A509" i="5"/>
  <c r="A508" i="5"/>
  <c r="A507" i="5"/>
  <c r="A506" i="5"/>
  <c r="A505" i="5"/>
  <c r="A504" i="5"/>
  <c r="A503" i="5"/>
  <c r="A502" i="5"/>
  <c r="A501" i="5"/>
  <c r="A500" i="5"/>
  <c r="A499" i="5"/>
  <c r="A498" i="5"/>
  <c r="A497" i="5"/>
  <c r="A496" i="5"/>
  <c r="A495" i="5"/>
  <c r="A494" i="5"/>
  <c r="A493" i="5"/>
  <c r="A492" i="5"/>
  <c r="A491" i="5"/>
  <c r="A490" i="5"/>
  <c r="A489" i="5"/>
  <c r="A488" i="5"/>
  <c r="A487" i="5"/>
  <c r="A486" i="5"/>
  <c r="A485" i="5"/>
  <c r="A484" i="5"/>
  <c r="A483" i="5"/>
  <c r="A482" i="5"/>
  <c r="A481" i="5"/>
  <c r="A480" i="5"/>
  <c r="A479" i="5"/>
  <c r="A478" i="5"/>
  <c r="A477" i="5"/>
  <c r="A476" i="5"/>
  <c r="A475" i="5"/>
  <c r="A474" i="5"/>
  <c r="A473" i="5"/>
  <c r="A472" i="5"/>
  <c r="A471" i="5"/>
  <c r="A470" i="5"/>
  <c r="A469" i="5"/>
  <c r="A468" i="5"/>
  <c r="A467" i="5"/>
  <c r="A466" i="5"/>
  <c r="A465" i="5"/>
  <c r="A464" i="5"/>
  <c r="A463" i="5"/>
  <c r="A462" i="5"/>
  <c r="A461" i="5"/>
  <c r="A460" i="5"/>
  <c r="A459" i="5"/>
  <c r="A458" i="5"/>
  <c r="A457" i="5"/>
  <c r="A456" i="5"/>
  <c r="A455" i="5"/>
  <c r="A454" i="5"/>
  <c r="A453" i="5"/>
  <c r="A452" i="5"/>
  <c r="A451" i="5"/>
  <c r="A450" i="5"/>
  <c r="A449" i="5"/>
  <c r="A448" i="5"/>
  <c r="A447" i="5"/>
  <c r="A446" i="5"/>
  <c r="A445" i="5"/>
  <c r="A444" i="5"/>
  <c r="A443" i="5"/>
  <c r="A442" i="5"/>
  <c r="A441" i="5"/>
  <c r="A440" i="5"/>
  <c r="A439" i="5"/>
  <c r="A438" i="5"/>
  <c r="A437" i="5"/>
  <c r="A436" i="5"/>
  <c r="A435" i="5"/>
  <c r="A434" i="5"/>
  <c r="A433" i="5"/>
  <c r="A432" i="5"/>
  <c r="A431" i="5"/>
  <c r="A430" i="5"/>
  <c r="A429" i="5"/>
  <c r="A428" i="5"/>
  <c r="A427" i="5"/>
  <c r="A426" i="5"/>
  <c r="A425" i="5"/>
  <c r="A424" i="5"/>
  <c r="A423" i="5"/>
  <c r="A422" i="5"/>
  <c r="A421" i="5"/>
  <c r="A420" i="5"/>
  <c r="A419" i="5"/>
  <c r="A418" i="5"/>
  <c r="A417" i="5"/>
  <c r="A416" i="5"/>
  <c r="A415" i="5"/>
  <c r="A414" i="5"/>
  <c r="A413" i="5"/>
  <c r="A412" i="5"/>
  <c r="A411" i="5"/>
  <c r="A410" i="5"/>
  <c r="A409" i="5"/>
  <c r="A408" i="5"/>
  <c r="A407" i="5"/>
  <c r="A406" i="5"/>
  <c r="A405" i="5"/>
  <c r="A404" i="5"/>
  <c r="A403" i="5"/>
  <c r="A402" i="5"/>
  <c r="A401" i="5"/>
  <c r="A400" i="5"/>
  <c r="A399" i="5"/>
  <c r="A398" i="5"/>
  <c r="A397" i="5"/>
  <c r="A396" i="5"/>
  <c r="A395" i="5"/>
  <c r="A394" i="5"/>
  <c r="A393" i="5"/>
  <c r="A392" i="5"/>
  <c r="A391" i="5"/>
  <c r="A390" i="5"/>
  <c r="A389" i="5"/>
  <c r="A388" i="5"/>
  <c r="A387" i="5"/>
  <c r="A386" i="5"/>
  <c r="A385" i="5"/>
  <c r="A384" i="5"/>
  <c r="A383" i="5"/>
  <c r="A382" i="5"/>
  <c r="A381" i="5"/>
  <c r="A380" i="5"/>
  <c r="A379" i="5"/>
  <c r="A378" i="5"/>
  <c r="A377" i="5"/>
  <c r="A376" i="5"/>
  <c r="A375" i="5"/>
  <c r="A374" i="5"/>
  <c r="A373" i="5"/>
  <c r="A372" i="5"/>
  <c r="A371" i="5"/>
  <c r="A370" i="5"/>
  <c r="A369" i="5"/>
  <c r="A368" i="5"/>
  <c r="A367" i="5"/>
  <c r="A366" i="5"/>
  <c r="A365" i="5"/>
  <c r="A364" i="5"/>
  <c r="A363" i="5"/>
  <c r="A362" i="5"/>
  <c r="A361" i="5"/>
  <c r="A360" i="5"/>
  <c r="A359" i="5"/>
  <c r="A358" i="5"/>
  <c r="A357" i="5"/>
  <c r="A356" i="5"/>
  <c r="A355" i="5"/>
  <c r="A354" i="5"/>
  <c r="A353" i="5"/>
  <c r="A352" i="5"/>
  <c r="A351" i="5"/>
  <c r="A350" i="5"/>
  <c r="A349" i="5"/>
  <c r="A348" i="5"/>
  <c r="A347" i="5"/>
  <c r="A346" i="5"/>
  <c r="A345" i="5"/>
  <c r="A344" i="5"/>
  <c r="A343" i="5"/>
  <c r="A342" i="5"/>
  <c r="A341" i="5"/>
  <c r="A340" i="5"/>
  <c r="A339" i="5"/>
  <c r="A338" i="5"/>
  <c r="A337" i="5"/>
  <c r="A336" i="5"/>
  <c r="A335" i="5"/>
  <c r="A334" i="5"/>
  <c r="A333" i="5"/>
  <c r="A332" i="5"/>
  <c r="A331" i="5"/>
  <c r="A330" i="5"/>
  <c r="A329" i="5"/>
  <c r="A328" i="5"/>
  <c r="A327" i="5"/>
  <c r="A326" i="5"/>
  <c r="A325" i="5"/>
  <c r="A324" i="5"/>
  <c r="A323" i="5"/>
  <c r="A322" i="5"/>
  <c r="A321" i="5"/>
  <c r="A320" i="5"/>
  <c r="A319" i="5"/>
  <c r="A318" i="5"/>
  <c r="A317" i="5"/>
  <c r="A316" i="5"/>
  <c r="A315" i="5"/>
  <c r="A314" i="5"/>
  <c r="A313" i="5"/>
  <c r="A312" i="5"/>
  <c r="A311" i="5"/>
  <c r="A310" i="5"/>
  <c r="A309" i="5"/>
  <c r="A308" i="5"/>
  <c r="A307" i="5"/>
  <c r="A306" i="5"/>
  <c r="A305" i="5"/>
  <c r="A304" i="5"/>
  <c r="A303" i="5"/>
  <c r="A302" i="5"/>
  <c r="A301" i="5"/>
  <c r="A300" i="5"/>
  <c r="A299" i="5"/>
  <c r="A298" i="5"/>
  <c r="A297" i="5"/>
  <c r="A296" i="5"/>
  <c r="A295" i="5"/>
  <c r="A294" i="5"/>
  <c r="A293" i="5"/>
  <c r="A292" i="5"/>
  <c r="A291" i="5"/>
  <c r="A290" i="5"/>
  <c r="A289" i="5"/>
  <c r="A288" i="5"/>
  <c r="A287" i="5"/>
  <c r="A286" i="5"/>
  <c r="A285" i="5"/>
  <c r="A284" i="5"/>
  <c r="A283" i="5"/>
  <c r="A282" i="5"/>
  <c r="A281" i="5"/>
  <c r="A280" i="5"/>
  <c r="A279" i="5"/>
  <c r="A278" i="5"/>
  <c r="A277" i="5"/>
  <c r="A276" i="5"/>
  <c r="A275" i="5"/>
  <c r="A274" i="5"/>
  <c r="A273" i="5"/>
  <c r="A272" i="5"/>
  <c r="A271" i="5"/>
  <c r="A270"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9" i="4" l="1"/>
  <c r="A10" i="4" s="1"/>
  <c r="H1" i="1" s="1"/>
  <c r="A350" i="9" l="1"/>
  <c r="A349" i="9"/>
  <c r="A348" i="9"/>
  <c r="A347" i="9"/>
  <c r="A346"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64" i="9"/>
  <c r="A65" i="9" s="1"/>
  <c r="A66" i="9" s="1"/>
  <c r="A67" i="9" s="1"/>
  <c r="A68" i="9" s="1"/>
  <c r="A69" i="9" s="1"/>
  <c r="A70" i="9" s="1"/>
  <c r="A71" i="9" s="1"/>
  <c r="A72" i="9" s="1"/>
  <c r="A73" i="9" s="1"/>
  <c r="A74" i="9" s="1"/>
  <c r="A75" i="9" s="1"/>
  <c r="A76" i="9" s="1"/>
  <c r="A77" i="9" s="1"/>
  <c r="A78" i="9" s="1"/>
  <c r="A5" i="9"/>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4" i="9"/>
  <c r="A3" i="9"/>
  <c r="A2" i="9"/>
  <c r="C350" i="9"/>
  <c r="C349" i="9"/>
  <c r="C348" i="9"/>
  <c r="C347" i="9"/>
  <c r="C346" i="9"/>
  <c r="C345" i="9"/>
  <c r="C344" i="9"/>
  <c r="C343" i="9"/>
  <c r="C342" i="9"/>
  <c r="C341" i="9"/>
  <c r="C340" i="9"/>
  <c r="C339" i="9"/>
  <c r="C338" i="9"/>
  <c r="C337" i="9"/>
  <c r="C336" i="9"/>
  <c r="C335" i="9"/>
  <c r="C334" i="9"/>
  <c r="C333" i="9"/>
  <c r="C332" i="9"/>
  <c r="C331" i="9"/>
  <c r="C330" i="9"/>
  <c r="C329" i="9"/>
  <c r="C328" i="9"/>
  <c r="C327" i="9"/>
  <c r="C326" i="9"/>
  <c r="C325" i="9"/>
  <c r="C324" i="9"/>
  <c r="C323" i="9"/>
  <c r="C322" i="9"/>
  <c r="C321" i="9"/>
  <c r="C320" i="9"/>
  <c r="C319" i="9"/>
  <c r="C318" i="9"/>
  <c r="C317" i="9"/>
  <c r="C316" i="9"/>
  <c r="C315" i="9"/>
  <c r="C314" i="9"/>
  <c r="C313" i="9"/>
  <c r="C312" i="9"/>
  <c r="C311" i="9"/>
  <c r="C310" i="9"/>
  <c r="C309" i="9"/>
  <c r="C308" i="9"/>
  <c r="C307" i="9"/>
  <c r="C306" i="9"/>
  <c r="C305" i="9"/>
  <c r="C304" i="9"/>
  <c r="C303" i="9"/>
  <c r="C302" i="9"/>
  <c r="C301" i="9"/>
  <c r="C300" i="9"/>
  <c r="C299" i="9"/>
  <c r="C298" i="9"/>
  <c r="C297" i="9"/>
  <c r="C296" i="9"/>
  <c r="C295" i="9"/>
  <c r="C294" i="9"/>
  <c r="C293" i="9"/>
  <c r="C292" i="9"/>
  <c r="C291" i="9"/>
  <c r="C290" i="9"/>
  <c r="C289" i="9"/>
  <c r="C288" i="9"/>
  <c r="C287" i="9"/>
  <c r="C286" i="9"/>
  <c r="C285" i="9"/>
  <c r="C284" i="9"/>
  <c r="C283" i="9"/>
  <c r="C282" i="9"/>
  <c r="C281" i="9"/>
  <c r="C280" i="9"/>
  <c r="C279" i="9"/>
  <c r="C278" i="9"/>
  <c r="C277" i="9"/>
  <c r="C276" i="9"/>
  <c r="C275" i="9"/>
  <c r="C274" i="9"/>
  <c r="C273" i="9"/>
  <c r="C272" i="9"/>
  <c r="C271" i="9"/>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C6" i="9"/>
  <c r="C5" i="9"/>
  <c r="C4" i="9"/>
  <c r="C3" i="9"/>
  <c r="O350" i="9"/>
  <c r="N350" i="9"/>
  <c r="M350" i="9"/>
  <c r="L350" i="9"/>
  <c r="O349" i="9"/>
  <c r="N349" i="9"/>
  <c r="M349" i="9"/>
  <c r="L349" i="9"/>
  <c r="O348" i="9"/>
  <c r="N348" i="9"/>
  <c r="M348" i="9"/>
  <c r="L348" i="9"/>
  <c r="O347" i="9"/>
  <c r="N347" i="9"/>
  <c r="M347" i="9"/>
  <c r="L347" i="9"/>
  <c r="O346" i="9"/>
  <c r="N346" i="9"/>
  <c r="M346" i="9"/>
  <c r="L346" i="9"/>
  <c r="O345" i="9"/>
  <c r="N345" i="9"/>
  <c r="M345" i="9"/>
  <c r="L345" i="9"/>
  <c r="O344" i="9"/>
  <c r="N344" i="9"/>
  <c r="M344" i="9"/>
  <c r="L344" i="9"/>
  <c r="O343" i="9"/>
  <c r="N343" i="9"/>
  <c r="M343" i="9"/>
  <c r="L343" i="9"/>
  <c r="O342" i="9"/>
  <c r="N342" i="9"/>
  <c r="M342" i="9"/>
  <c r="L342" i="9"/>
  <c r="O341" i="9"/>
  <c r="N341" i="9"/>
  <c r="M341" i="9"/>
  <c r="L341" i="9"/>
  <c r="O340" i="9"/>
  <c r="N340" i="9"/>
  <c r="M340" i="9"/>
  <c r="L340" i="9"/>
  <c r="O339" i="9"/>
  <c r="N339" i="9"/>
  <c r="M339" i="9"/>
  <c r="L339" i="9"/>
  <c r="O338" i="9"/>
  <c r="N338" i="9"/>
  <c r="M338" i="9"/>
  <c r="L338" i="9"/>
  <c r="O337" i="9"/>
  <c r="N337" i="9"/>
  <c r="M337" i="9"/>
  <c r="L337" i="9"/>
  <c r="O336" i="9"/>
  <c r="N336" i="9"/>
  <c r="M336" i="9"/>
  <c r="L336" i="9"/>
  <c r="O335" i="9"/>
  <c r="N335" i="9"/>
  <c r="M335" i="9"/>
  <c r="L335" i="9"/>
  <c r="O334" i="9"/>
  <c r="N334" i="9"/>
  <c r="M334" i="9"/>
  <c r="L334" i="9"/>
  <c r="O333" i="9"/>
  <c r="N333" i="9"/>
  <c r="M333" i="9"/>
  <c r="L333" i="9"/>
  <c r="O332" i="9"/>
  <c r="N332" i="9"/>
  <c r="M332" i="9"/>
  <c r="L332" i="9"/>
  <c r="O331" i="9"/>
  <c r="N331" i="9"/>
  <c r="M331" i="9"/>
  <c r="L331" i="9"/>
  <c r="O330" i="9"/>
  <c r="N330" i="9"/>
  <c r="M330" i="9"/>
  <c r="L330" i="9"/>
  <c r="O329" i="9"/>
  <c r="N329" i="9"/>
  <c r="M329" i="9"/>
  <c r="L329" i="9"/>
  <c r="O328" i="9"/>
  <c r="N328" i="9"/>
  <c r="M328" i="9"/>
  <c r="L328" i="9"/>
  <c r="O327" i="9"/>
  <c r="N327" i="9"/>
  <c r="M327" i="9"/>
  <c r="L327" i="9"/>
  <c r="O326" i="9"/>
  <c r="N326" i="9"/>
  <c r="M326" i="9"/>
  <c r="L326" i="9"/>
  <c r="O325" i="9"/>
  <c r="N325" i="9"/>
  <c r="M325" i="9"/>
  <c r="L325" i="9"/>
  <c r="O324" i="9"/>
  <c r="N324" i="9"/>
  <c r="M324" i="9"/>
  <c r="L324" i="9"/>
  <c r="O323" i="9"/>
  <c r="N323" i="9"/>
  <c r="M323" i="9"/>
  <c r="L323" i="9"/>
  <c r="O322" i="9"/>
  <c r="N322" i="9"/>
  <c r="M322" i="9"/>
  <c r="L322" i="9"/>
  <c r="O321" i="9"/>
  <c r="N321" i="9"/>
  <c r="M321" i="9"/>
  <c r="L321" i="9"/>
  <c r="O320" i="9"/>
  <c r="N320" i="9"/>
  <c r="M320" i="9"/>
  <c r="L320" i="9"/>
  <c r="O319" i="9"/>
  <c r="N319" i="9"/>
  <c r="M319" i="9"/>
  <c r="L319" i="9"/>
  <c r="O318" i="9"/>
  <c r="N318" i="9"/>
  <c r="M318" i="9"/>
  <c r="L318" i="9"/>
  <c r="O317" i="9"/>
  <c r="N317" i="9"/>
  <c r="M317" i="9"/>
  <c r="L317" i="9"/>
  <c r="O316" i="9"/>
  <c r="N316" i="9"/>
  <c r="M316" i="9"/>
  <c r="L316" i="9"/>
  <c r="O315" i="9"/>
  <c r="N315" i="9"/>
  <c r="M315" i="9"/>
  <c r="L315" i="9"/>
  <c r="O314" i="9"/>
  <c r="N314" i="9"/>
  <c r="M314" i="9"/>
  <c r="L314" i="9"/>
  <c r="O313" i="9"/>
  <c r="N313" i="9"/>
  <c r="M313" i="9"/>
  <c r="L313" i="9"/>
  <c r="O312" i="9"/>
  <c r="N312" i="9"/>
  <c r="M312" i="9"/>
  <c r="L312" i="9"/>
  <c r="O311" i="9"/>
  <c r="N311" i="9"/>
  <c r="M311" i="9"/>
  <c r="L311" i="9"/>
  <c r="O310" i="9"/>
  <c r="N310" i="9"/>
  <c r="M310" i="9"/>
  <c r="L310" i="9"/>
  <c r="O309" i="9"/>
  <c r="N309" i="9"/>
  <c r="M309" i="9"/>
  <c r="L309" i="9"/>
  <c r="O308" i="9"/>
  <c r="N308" i="9"/>
  <c r="M308" i="9"/>
  <c r="L308" i="9"/>
  <c r="O307" i="9"/>
  <c r="N307" i="9"/>
  <c r="M307" i="9"/>
  <c r="L307" i="9"/>
  <c r="O306" i="9"/>
  <c r="N306" i="9"/>
  <c r="M306" i="9"/>
  <c r="L306" i="9"/>
  <c r="O305" i="9"/>
  <c r="N305" i="9"/>
  <c r="M305" i="9"/>
  <c r="L305" i="9"/>
  <c r="O304" i="9"/>
  <c r="N304" i="9"/>
  <c r="M304" i="9"/>
  <c r="L304" i="9"/>
  <c r="O303" i="9"/>
  <c r="N303" i="9"/>
  <c r="M303" i="9"/>
  <c r="L303" i="9"/>
  <c r="O302" i="9"/>
  <c r="N302" i="9"/>
  <c r="M302" i="9"/>
  <c r="L302" i="9"/>
  <c r="O301" i="9"/>
  <c r="N301" i="9"/>
  <c r="M301" i="9"/>
  <c r="L301" i="9"/>
  <c r="O300" i="9"/>
  <c r="N300" i="9"/>
  <c r="M300" i="9"/>
  <c r="L300" i="9"/>
  <c r="O299" i="9"/>
  <c r="N299" i="9"/>
  <c r="M299" i="9"/>
  <c r="L299" i="9"/>
  <c r="O298" i="9"/>
  <c r="N298" i="9"/>
  <c r="M298" i="9"/>
  <c r="L298" i="9"/>
  <c r="O297" i="9"/>
  <c r="N297" i="9"/>
  <c r="M297" i="9"/>
  <c r="L297" i="9"/>
  <c r="O296" i="9"/>
  <c r="N296" i="9"/>
  <c r="M296" i="9"/>
  <c r="L296" i="9"/>
  <c r="O295" i="9"/>
  <c r="N295" i="9"/>
  <c r="M295" i="9"/>
  <c r="L295" i="9"/>
  <c r="O294" i="9"/>
  <c r="N294" i="9"/>
  <c r="M294" i="9"/>
  <c r="L294" i="9"/>
  <c r="O293" i="9"/>
  <c r="N293" i="9"/>
  <c r="M293" i="9"/>
  <c r="L293" i="9"/>
  <c r="O292" i="9"/>
  <c r="N292" i="9"/>
  <c r="M292" i="9"/>
  <c r="L292" i="9"/>
  <c r="O291" i="9"/>
  <c r="N291" i="9"/>
  <c r="M291" i="9"/>
  <c r="L291" i="9"/>
  <c r="O290" i="9"/>
  <c r="N290" i="9"/>
  <c r="M290" i="9"/>
  <c r="L290" i="9"/>
  <c r="O289" i="9"/>
  <c r="N289" i="9"/>
  <c r="M289" i="9"/>
  <c r="L289" i="9"/>
  <c r="O288" i="9"/>
  <c r="N288" i="9"/>
  <c r="M288" i="9"/>
  <c r="L288" i="9"/>
  <c r="O287" i="9"/>
  <c r="N287" i="9"/>
  <c r="M287" i="9"/>
  <c r="L287" i="9"/>
  <c r="O286" i="9"/>
  <c r="N286" i="9"/>
  <c r="M286" i="9"/>
  <c r="L286" i="9"/>
  <c r="O285" i="9"/>
  <c r="N285" i="9"/>
  <c r="M285" i="9"/>
  <c r="L285" i="9"/>
  <c r="O284" i="9"/>
  <c r="N284" i="9"/>
  <c r="M284" i="9"/>
  <c r="L284" i="9"/>
  <c r="O283" i="9"/>
  <c r="N283" i="9"/>
  <c r="M283" i="9"/>
  <c r="L283" i="9"/>
  <c r="O282" i="9"/>
  <c r="N282" i="9"/>
  <c r="M282" i="9"/>
  <c r="L282" i="9"/>
  <c r="O281" i="9"/>
  <c r="N281" i="9"/>
  <c r="M281" i="9"/>
  <c r="L281" i="9"/>
  <c r="O280" i="9"/>
  <c r="N280" i="9"/>
  <c r="M280" i="9"/>
  <c r="L280" i="9"/>
  <c r="O279" i="9"/>
  <c r="N279" i="9"/>
  <c r="M279" i="9"/>
  <c r="L279" i="9"/>
  <c r="O278" i="9"/>
  <c r="N278" i="9"/>
  <c r="M278" i="9"/>
  <c r="L278" i="9"/>
  <c r="O277" i="9"/>
  <c r="N277" i="9"/>
  <c r="M277" i="9"/>
  <c r="L277" i="9"/>
  <c r="O276" i="9"/>
  <c r="N276" i="9"/>
  <c r="M276" i="9"/>
  <c r="L276" i="9"/>
  <c r="O275" i="9"/>
  <c r="N275" i="9"/>
  <c r="M275" i="9"/>
  <c r="L275" i="9"/>
  <c r="O274" i="9"/>
  <c r="N274" i="9"/>
  <c r="M274" i="9"/>
  <c r="L274" i="9"/>
  <c r="O273" i="9"/>
  <c r="N273" i="9"/>
  <c r="M273" i="9"/>
  <c r="L273" i="9"/>
  <c r="O272" i="9"/>
  <c r="N272" i="9"/>
  <c r="M272" i="9"/>
  <c r="L272" i="9"/>
  <c r="O271" i="9"/>
  <c r="N271" i="9"/>
  <c r="M271" i="9"/>
  <c r="L271" i="9"/>
  <c r="O270" i="9"/>
  <c r="N270" i="9"/>
  <c r="M270" i="9"/>
  <c r="L270" i="9"/>
  <c r="O269" i="9"/>
  <c r="N269" i="9"/>
  <c r="M269" i="9"/>
  <c r="L269" i="9"/>
  <c r="O268" i="9"/>
  <c r="N268" i="9"/>
  <c r="M268" i="9"/>
  <c r="L268" i="9"/>
  <c r="O267" i="9"/>
  <c r="N267" i="9"/>
  <c r="M267" i="9"/>
  <c r="L267" i="9"/>
  <c r="O266" i="9"/>
  <c r="N266" i="9"/>
  <c r="M266" i="9"/>
  <c r="L266" i="9"/>
  <c r="O265" i="9"/>
  <c r="N265" i="9"/>
  <c r="M265" i="9"/>
  <c r="L265" i="9"/>
  <c r="O264" i="9"/>
  <c r="N264" i="9"/>
  <c r="M264" i="9"/>
  <c r="L264" i="9"/>
  <c r="O263" i="9"/>
  <c r="N263" i="9"/>
  <c r="M263" i="9"/>
  <c r="L263" i="9"/>
  <c r="O262" i="9"/>
  <c r="N262" i="9"/>
  <c r="M262" i="9"/>
  <c r="L262" i="9"/>
  <c r="O261" i="9"/>
  <c r="N261" i="9"/>
  <c r="M261" i="9"/>
  <c r="L261" i="9"/>
  <c r="O260" i="9"/>
  <c r="N260" i="9"/>
  <c r="M260" i="9"/>
  <c r="L260" i="9"/>
  <c r="O259" i="9"/>
  <c r="N259" i="9"/>
  <c r="M259" i="9"/>
  <c r="L259" i="9"/>
  <c r="O258" i="9"/>
  <c r="N258" i="9"/>
  <c r="M258" i="9"/>
  <c r="L258" i="9"/>
  <c r="O257" i="9"/>
  <c r="N257" i="9"/>
  <c r="M257" i="9"/>
  <c r="L257" i="9"/>
  <c r="O256" i="9"/>
  <c r="N256" i="9"/>
  <c r="M256" i="9"/>
  <c r="L256" i="9"/>
  <c r="O255" i="9"/>
  <c r="N255" i="9"/>
  <c r="M255" i="9"/>
  <c r="L255" i="9"/>
  <c r="O254" i="9"/>
  <c r="N254" i="9"/>
  <c r="M254" i="9"/>
  <c r="L254" i="9"/>
  <c r="O253" i="9"/>
  <c r="N253" i="9"/>
  <c r="M253" i="9"/>
  <c r="L253" i="9"/>
  <c r="O252" i="9"/>
  <c r="N252" i="9"/>
  <c r="M252" i="9"/>
  <c r="L252" i="9"/>
  <c r="O251" i="9"/>
  <c r="N251" i="9"/>
  <c r="M251" i="9"/>
  <c r="L251" i="9"/>
  <c r="O250" i="9"/>
  <c r="N250" i="9"/>
  <c r="M250" i="9"/>
  <c r="L250" i="9"/>
  <c r="O249" i="9"/>
  <c r="N249" i="9"/>
  <c r="M249" i="9"/>
  <c r="L249" i="9"/>
  <c r="O248" i="9"/>
  <c r="N248" i="9"/>
  <c r="M248" i="9"/>
  <c r="L248" i="9"/>
  <c r="O247" i="9"/>
  <c r="N247" i="9"/>
  <c r="M247" i="9"/>
  <c r="L247" i="9"/>
  <c r="O246" i="9"/>
  <c r="N246" i="9"/>
  <c r="M246" i="9"/>
  <c r="L246" i="9"/>
  <c r="O245" i="9"/>
  <c r="N245" i="9"/>
  <c r="M245" i="9"/>
  <c r="L245" i="9"/>
  <c r="O244" i="9"/>
  <c r="N244" i="9"/>
  <c r="M244" i="9"/>
  <c r="L244" i="9"/>
  <c r="O243" i="9"/>
  <c r="N243" i="9"/>
  <c r="M243" i="9"/>
  <c r="L243" i="9"/>
  <c r="O242" i="9"/>
  <c r="N242" i="9"/>
  <c r="M242" i="9"/>
  <c r="L242" i="9"/>
  <c r="O241" i="9"/>
  <c r="N241" i="9"/>
  <c r="M241" i="9"/>
  <c r="L241" i="9"/>
  <c r="O240" i="9"/>
  <c r="N240" i="9"/>
  <c r="M240" i="9"/>
  <c r="L240" i="9"/>
  <c r="O239" i="9"/>
  <c r="N239" i="9"/>
  <c r="M239" i="9"/>
  <c r="L239" i="9"/>
  <c r="B35" i="7" l="1"/>
  <c r="B34" i="7"/>
  <c r="V1561" i="7"/>
  <c r="W1561" i="7" s="1"/>
  <c r="U1561" i="7"/>
  <c r="X1561" i="7" s="1"/>
  <c r="T1561" i="7"/>
  <c r="R1561" i="7"/>
  <c r="V1560" i="7"/>
  <c r="W1560" i="7" s="1"/>
  <c r="U1560" i="7"/>
  <c r="T1560" i="7"/>
  <c r="R1560" i="7"/>
  <c r="V1559" i="7"/>
  <c r="W1559" i="7" s="1"/>
  <c r="U1559" i="7"/>
  <c r="T1559" i="7"/>
  <c r="R1559" i="7"/>
  <c r="V1558" i="7"/>
  <c r="W1558" i="7" s="1"/>
  <c r="U1558" i="7"/>
  <c r="T1558" i="7"/>
  <c r="R1558" i="7"/>
  <c r="V1557" i="7"/>
  <c r="W1557" i="7" s="1"/>
  <c r="U1557" i="7"/>
  <c r="T1557" i="7"/>
  <c r="R1557" i="7"/>
  <c r="V1556" i="7"/>
  <c r="W1556" i="7" s="1"/>
  <c r="U1556" i="7"/>
  <c r="T1556" i="7"/>
  <c r="R1556" i="7"/>
  <c r="V1555" i="7"/>
  <c r="W1555" i="7" s="1"/>
  <c r="U1555" i="7"/>
  <c r="T1555" i="7"/>
  <c r="R1555" i="7"/>
  <c r="V1554" i="7"/>
  <c r="W1554" i="7" s="1"/>
  <c r="U1554" i="7"/>
  <c r="T1554" i="7"/>
  <c r="R1554" i="7"/>
  <c r="V1553" i="7"/>
  <c r="W1553" i="7" s="1"/>
  <c r="U1553" i="7"/>
  <c r="T1553" i="7"/>
  <c r="R1553" i="7"/>
  <c r="V1552" i="7"/>
  <c r="W1552" i="7" s="1"/>
  <c r="U1552" i="7"/>
  <c r="T1552" i="7"/>
  <c r="R1552" i="7"/>
  <c r="V1551" i="7"/>
  <c r="W1551" i="7" s="1"/>
  <c r="U1551" i="7"/>
  <c r="T1551" i="7"/>
  <c r="R1551" i="7"/>
  <c r="V1550" i="7"/>
  <c r="W1550" i="7" s="1"/>
  <c r="U1550" i="7"/>
  <c r="X1550" i="7" s="1"/>
  <c r="T1550" i="7"/>
  <c r="R1550" i="7"/>
  <c r="V1549" i="7"/>
  <c r="W1549" i="7" s="1"/>
  <c r="U1549" i="7"/>
  <c r="X1549" i="7" s="1"/>
  <c r="T1549" i="7"/>
  <c r="R1549" i="7"/>
  <c r="D1561" i="7"/>
  <c r="D1560" i="7"/>
  <c r="D1559" i="7"/>
  <c r="D1558" i="7"/>
  <c r="D1557" i="7"/>
  <c r="D1556" i="7"/>
  <c r="D1555" i="7"/>
  <c r="D1554" i="7"/>
  <c r="D1553" i="7"/>
  <c r="D1552" i="7"/>
  <c r="D1551" i="7"/>
  <c r="D1550" i="7"/>
  <c r="D1549" i="7"/>
  <c r="D1262" i="7"/>
  <c r="D1261" i="7"/>
  <c r="D1260" i="7"/>
  <c r="D1259" i="7"/>
  <c r="D1258" i="7"/>
  <c r="D1257" i="7"/>
  <c r="D1256" i="7"/>
  <c r="D1255" i="7"/>
  <c r="D1254" i="7"/>
  <c r="D1253" i="7"/>
  <c r="D1252" i="7"/>
  <c r="D1251" i="7"/>
  <c r="D1250" i="7"/>
  <c r="D1249" i="7"/>
  <c r="D1248" i="7"/>
  <c r="D1247" i="7"/>
  <c r="D1246" i="7"/>
  <c r="D1245" i="7"/>
  <c r="D1244" i="7"/>
  <c r="D1243" i="7"/>
  <c r="D1242" i="7"/>
  <c r="D1241" i="7"/>
  <c r="D1240" i="7"/>
  <c r="D1239" i="7"/>
  <c r="D1238" i="7"/>
  <c r="D1237" i="7"/>
  <c r="D1236" i="7"/>
  <c r="D1235" i="7"/>
  <c r="D1234" i="7"/>
  <c r="D1233" i="7"/>
  <c r="D1232" i="7"/>
  <c r="D1231" i="7"/>
  <c r="D1230" i="7"/>
  <c r="D1229" i="7"/>
  <c r="D1228" i="7"/>
  <c r="D1227" i="7"/>
  <c r="D1226" i="7"/>
  <c r="D1225" i="7"/>
  <c r="D1224" i="7"/>
  <c r="D1223" i="7"/>
  <c r="D1222" i="7"/>
  <c r="D1221" i="7"/>
  <c r="D1220" i="7"/>
  <c r="D1219" i="7"/>
  <c r="D1218" i="7"/>
  <c r="D1217" i="7"/>
  <c r="D1216" i="7"/>
  <c r="D1215" i="7"/>
  <c r="D1214" i="7"/>
  <c r="D1213" i="7"/>
  <c r="D1212" i="7"/>
  <c r="R1224" i="7"/>
  <c r="T1224" i="7"/>
  <c r="U1224" i="7"/>
  <c r="X1224" i="7" s="1"/>
  <c r="V1224" i="7"/>
  <c r="W1224" i="7" s="1"/>
  <c r="R1225" i="7"/>
  <c r="T1225" i="7"/>
  <c r="U1225" i="7"/>
  <c r="X1225" i="7" s="1"/>
  <c r="V1225" i="7"/>
  <c r="W1225" i="7" s="1"/>
  <c r="R1226" i="7"/>
  <c r="T1226" i="7"/>
  <c r="U1226" i="7"/>
  <c r="V1226" i="7"/>
  <c r="W1226" i="7" s="1"/>
  <c r="R1227" i="7"/>
  <c r="T1227" i="7"/>
  <c r="U1227" i="7"/>
  <c r="V1227" i="7"/>
  <c r="W1227" i="7" s="1"/>
  <c r="R1228" i="7"/>
  <c r="T1228" i="7"/>
  <c r="U1228" i="7"/>
  <c r="V1228" i="7"/>
  <c r="W1228" i="7" s="1"/>
  <c r="R1229" i="7"/>
  <c r="T1229" i="7"/>
  <c r="U1229" i="7"/>
  <c r="V1229" i="7"/>
  <c r="W1229" i="7" s="1"/>
  <c r="R1230" i="7"/>
  <c r="T1230" i="7"/>
  <c r="U1230" i="7"/>
  <c r="V1230" i="7"/>
  <c r="W1230" i="7" s="1"/>
  <c r="R1231" i="7"/>
  <c r="T1231" i="7"/>
  <c r="U1231" i="7"/>
  <c r="V1231" i="7"/>
  <c r="W1231" i="7" s="1"/>
  <c r="R1232" i="7"/>
  <c r="T1232" i="7"/>
  <c r="X1232" i="7" s="1"/>
  <c r="U1232" i="7"/>
  <c r="V1232" i="7"/>
  <c r="W1232" i="7" s="1"/>
  <c r="R1233" i="7"/>
  <c r="T1233" i="7"/>
  <c r="U1233" i="7"/>
  <c r="V1233" i="7"/>
  <c r="W1233" i="7" s="1"/>
  <c r="R1234" i="7"/>
  <c r="T1234" i="7"/>
  <c r="U1234" i="7"/>
  <c r="V1234" i="7"/>
  <c r="W1234" i="7" s="1"/>
  <c r="R1235" i="7"/>
  <c r="T1235" i="7"/>
  <c r="U1235" i="7"/>
  <c r="V1235" i="7"/>
  <c r="W1235" i="7" s="1"/>
  <c r="R1236" i="7"/>
  <c r="T1236" i="7"/>
  <c r="U1236" i="7"/>
  <c r="X1236" i="7" s="1"/>
  <c r="V1236" i="7"/>
  <c r="W1236" i="7" s="1"/>
  <c r="R1237" i="7"/>
  <c r="T1237" i="7"/>
  <c r="U1237" i="7"/>
  <c r="X1237" i="7" s="1"/>
  <c r="V1237" i="7"/>
  <c r="W1237" i="7" s="1"/>
  <c r="R1238" i="7"/>
  <c r="T1238" i="7"/>
  <c r="U1238" i="7"/>
  <c r="V1238" i="7"/>
  <c r="W1238" i="7" s="1"/>
  <c r="R1239" i="7"/>
  <c r="T1239" i="7"/>
  <c r="U1239" i="7"/>
  <c r="V1239" i="7"/>
  <c r="W1239" i="7" s="1"/>
  <c r="R1240" i="7"/>
  <c r="T1240" i="7"/>
  <c r="U1240" i="7"/>
  <c r="V1240" i="7"/>
  <c r="W1240" i="7" s="1"/>
  <c r="R1241" i="7"/>
  <c r="T1241" i="7"/>
  <c r="U1241" i="7"/>
  <c r="V1241" i="7"/>
  <c r="W1241" i="7" s="1"/>
  <c r="R1242" i="7"/>
  <c r="T1242" i="7"/>
  <c r="U1242" i="7"/>
  <c r="V1242" i="7"/>
  <c r="W1242" i="7" s="1"/>
  <c r="R1243" i="7"/>
  <c r="T1243" i="7"/>
  <c r="U1243" i="7"/>
  <c r="V1243" i="7"/>
  <c r="W1243" i="7" s="1"/>
  <c r="R1244" i="7"/>
  <c r="T1244" i="7"/>
  <c r="U1244" i="7"/>
  <c r="V1244" i="7"/>
  <c r="W1244" i="7" s="1"/>
  <c r="R1245" i="7"/>
  <c r="T1245" i="7"/>
  <c r="U1245" i="7"/>
  <c r="V1245" i="7"/>
  <c r="W1245" i="7" s="1"/>
  <c r="R1246" i="7"/>
  <c r="T1246" i="7"/>
  <c r="U1246" i="7"/>
  <c r="V1246" i="7"/>
  <c r="W1246" i="7" s="1"/>
  <c r="R1247" i="7"/>
  <c r="T1247" i="7"/>
  <c r="U1247" i="7"/>
  <c r="V1247" i="7"/>
  <c r="W1247" i="7" s="1"/>
  <c r="R1248" i="7"/>
  <c r="T1248" i="7"/>
  <c r="U1248" i="7"/>
  <c r="X1248" i="7" s="1"/>
  <c r="V1248" i="7"/>
  <c r="W1248" i="7" s="1"/>
  <c r="R1249" i="7"/>
  <c r="T1249" i="7"/>
  <c r="U1249" i="7"/>
  <c r="X1249" i="7" s="1"/>
  <c r="V1249" i="7"/>
  <c r="W1249" i="7" s="1"/>
  <c r="R1250" i="7"/>
  <c r="T1250" i="7"/>
  <c r="X1250" i="7" s="1"/>
  <c r="U1250" i="7"/>
  <c r="V1250" i="7"/>
  <c r="W1250" i="7" s="1"/>
  <c r="R1251" i="7"/>
  <c r="T1251" i="7"/>
  <c r="U1251" i="7"/>
  <c r="V1251" i="7"/>
  <c r="W1251" i="7" s="1"/>
  <c r="R1252" i="7"/>
  <c r="T1252" i="7"/>
  <c r="X1252" i="7" s="1"/>
  <c r="U1252" i="7"/>
  <c r="V1252" i="7"/>
  <c r="W1252" i="7" s="1"/>
  <c r="R1253" i="7"/>
  <c r="T1253" i="7"/>
  <c r="U1253" i="7"/>
  <c r="V1253" i="7"/>
  <c r="W1253" i="7" s="1"/>
  <c r="R1254" i="7"/>
  <c r="T1254" i="7"/>
  <c r="X1254" i="7" s="1"/>
  <c r="U1254" i="7"/>
  <c r="V1254" i="7"/>
  <c r="W1254" i="7" s="1"/>
  <c r="R1255" i="7"/>
  <c r="T1255" i="7"/>
  <c r="U1255" i="7"/>
  <c r="V1255" i="7"/>
  <c r="W1255" i="7" s="1"/>
  <c r="R1256" i="7"/>
  <c r="T1256" i="7"/>
  <c r="X1256" i="7" s="1"/>
  <c r="U1256" i="7"/>
  <c r="V1256" i="7"/>
  <c r="W1256" i="7" s="1"/>
  <c r="R1257" i="7"/>
  <c r="T1257" i="7"/>
  <c r="U1257" i="7"/>
  <c r="V1257" i="7"/>
  <c r="W1257" i="7" s="1"/>
  <c r="R1258" i="7"/>
  <c r="T1258" i="7"/>
  <c r="X1258" i="7" s="1"/>
  <c r="U1258" i="7"/>
  <c r="V1258" i="7"/>
  <c r="W1258" i="7" s="1"/>
  <c r="R1259" i="7"/>
  <c r="T1259" i="7"/>
  <c r="U1259" i="7"/>
  <c r="V1259" i="7"/>
  <c r="W1259" i="7" s="1"/>
  <c r="R1260" i="7"/>
  <c r="T1260" i="7"/>
  <c r="U1260" i="7"/>
  <c r="X1260" i="7" s="1"/>
  <c r="V1260" i="7"/>
  <c r="W1260" i="7" s="1"/>
  <c r="R1261" i="7"/>
  <c r="T1261" i="7"/>
  <c r="U1261" i="7"/>
  <c r="X1261" i="7" s="1"/>
  <c r="V1261" i="7"/>
  <c r="W1261" i="7" s="1"/>
  <c r="V989" i="7"/>
  <c r="W989" i="7" s="1"/>
  <c r="U989" i="7"/>
  <c r="X989" i="7" s="1"/>
  <c r="T989" i="7"/>
  <c r="R989" i="7"/>
  <c r="D989" i="7"/>
  <c r="V988" i="7"/>
  <c r="W988" i="7" s="1"/>
  <c r="U988" i="7"/>
  <c r="T988" i="7"/>
  <c r="R988" i="7"/>
  <c r="D988" i="7"/>
  <c r="V987" i="7"/>
  <c r="W987" i="7" s="1"/>
  <c r="U987" i="7"/>
  <c r="T987" i="7"/>
  <c r="R987" i="7"/>
  <c r="D987" i="7"/>
  <c r="V986" i="7"/>
  <c r="W986" i="7" s="1"/>
  <c r="U986" i="7"/>
  <c r="T986" i="7"/>
  <c r="R986" i="7"/>
  <c r="D986" i="7"/>
  <c r="V985" i="7"/>
  <c r="W985" i="7" s="1"/>
  <c r="U985" i="7"/>
  <c r="T985" i="7"/>
  <c r="R985" i="7"/>
  <c r="D985" i="7"/>
  <c r="V984" i="7"/>
  <c r="W984" i="7" s="1"/>
  <c r="U984" i="7"/>
  <c r="T984" i="7"/>
  <c r="R984" i="7"/>
  <c r="D984" i="7"/>
  <c r="V983" i="7"/>
  <c r="W983" i="7" s="1"/>
  <c r="U983" i="7"/>
  <c r="T983" i="7"/>
  <c r="R983" i="7"/>
  <c r="D983" i="7"/>
  <c r="V982" i="7"/>
  <c r="W982" i="7" s="1"/>
  <c r="U982" i="7"/>
  <c r="T982" i="7"/>
  <c r="R982" i="7"/>
  <c r="D982" i="7"/>
  <c r="V981" i="7"/>
  <c r="W981" i="7" s="1"/>
  <c r="U981" i="7"/>
  <c r="T981" i="7"/>
  <c r="R981" i="7"/>
  <c r="D981" i="7"/>
  <c r="V980" i="7"/>
  <c r="W980" i="7" s="1"/>
  <c r="U980" i="7"/>
  <c r="T980" i="7"/>
  <c r="R980" i="7"/>
  <c r="D980" i="7"/>
  <c r="V979" i="7"/>
  <c r="W979" i="7" s="1"/>
  <c r="U979" i="7"/>
  <c r="T979" i="7"/>
  <c r="R979" i="7"/>
  <c r="D979" i="7"/>
  <c r="V978" i="7"/>
  <c r="W978" i="7" s="1"/>
  <c r="U978" i="7"/>
  <c r="T978" i="7"/>
  <c r="R978" i="7"/>
  <c r="D978" i="7"/>
  <c r="V977" i="7"/>
  <c r="W977" i="7" s="1"/>
  <c r="U977" i="7"/>
  <c r="X977" i="7" s="1"/>
  <c r="T977" i="7"/>
  <c r="R977" i="7"/>
  <c r="D977" i="7"/>
  <c r="V976" i="7"/>
  <c r="W976" i="7" s="1"/>
  <c r="U976" i="7"/>
  <c r="X976" i="7" s="1"/>
  <c r="T976" i="7"/>
  <c r="R976" i="7"/>
  <c r="D976" i="7"/>
  <c r="V975" i="7"/>
  <c r="W975" i="7" s="1"/>
  <c r="U975" i="7"/>
  <c r="T975" i="7"/>
  <c r="R975" i="7"/>
  <c r="D975" i="7"/>
  <c r="V974" i="7"/>
  <c r="W974" i="7" s="1"/>
  <c r="U974" i="7"/>
  <c r="T974" i="7"/>
  <c r="R974" i="7"/>
  <c r="D974" i="7"/>
  <c r="V973" i="7"/>
  <c r="W973" i="7" s="1"/>
  <c r="U973" i="7"/>
  <c r="T973" i="7"/>
  <c r="R973" i="7"/>
  <c r="D973" i="7"/>
  <c r="V972" i="7"/>
  <c r="W972" i="7" s="1"/>
  <c r="U972" i="7"/>
  <c r="T972" i="7"/>
  <c r="R972" i="7"/>
  <c r="D972" i="7"/>
  <c r="V971" i="7"/>
  <c r="W971" i="7" s="1"/>
  <c r="U971" i="7"/>
  <c r="T971" i="7"/>
  <c r="R971" i="7"/>
  <c r="D971" i="7"/>
  <c r="V970" i="7"/>
  <c r="W970" i="7" s="1"/>
  <c r="U970" i="7"/>
  <c r="T970" i="7"/>
  <c r="R970" i="7"/>
  <c r="D970" i="7"/>
  <c r="V969" i="7"/>
  <c r="W969" i="7" s="1"/>
  <c r="U969" i="7"/>
  <c r="T969" i="7"/>
  <c r="R969" i="7"/>
  <c r="D969" i="7"/>
  <c r="V968" i="7"/>
  <c r="W968" i="7" s="1"/>
  <c r="U968" i="7"/>
  <c r="T968" i="7"/>
  <c r="R968" i="7"/>
  <c r="D968" i="7"/>
  <c r="V967" i="7"/>
  <c r="W967" i="7" s="1"/>
  <c r="U967" i="7"/>
  <c r="T967" i="7"/>
  <c r="R967" i="7"/>
  <c r="D967" i="7"/>
  <c r="V966" i="7"/>
  <c r="W966" i="7" s="1"/>
  <c r="U966" i="7"/>
  <c r="T966" i="7"/>
  <c r="R966" i="7"/>
  <c r="D966" i="7"/>
  <c r="V965" i="7"/>
  <c r="W965" i="7" s="1"/>
  <c r="U965" i="7"/>
  <c r="X965" i="7" s="1"/>
  <c r="T965" i="7"/>
  <c r="R965" i="7"/>
  <c r="D965" i="7"/>
  <c r="V964" i="7"/>
  <c r="W964" i="7" s="1"/>
  <c r="U964" i="7"/>
  <c r="X964" i="7" s="1"/>
  <c r="T964" i="7"/>
  <c r="R964" i="7"/>
  <c r="D964" i="7"/>
  <c r="V790" i="7"/>
  <c r="W790" i="7" s="1"/>
  <c r="U790" i="7"/>
  <c r="X790" i="7" s="1"/>
  <c r="T790" i="7"/>
  <c r="R790" i="7"/>
  <c r="D790" i="7"/>
  <c r="V789" i="7"/>
  <c r="W789" i="7" s="1"/>
  <c r="U789" i="7"/>
  <c r="X789" i="7" s="1"/>
  <c r="T789" i="7"/>
  <c r="R789" i="7"/>
  <c r="D789" i="7"/>
  <c r="V788" i="7"/>
  <c r="W788" i="7" s="1"/>
  <c r="U788" i="7"/>
  <c r="T788" i="7"/>
  <c r="R788" i="7"/>
  <c r="D788" i="7"/>
  <c r="V787" i="7"/>
  <c r="W787" i="7" s="1"/>
  <c r="U787" i="7"/>
  <c r="T787" i="7"/>
  <c r="X787" i="7" s="1"/>
  <c r="R787" i="7"/>
  <c r="D787" i="7"/>
  <c r="V775" i="7"/>
  <c r="W775" i="7" s="1"/>
  <c r="U775" i="7"/>
  <c r="T775" i="7"/>
  <c r="R775" i="7"/>
  <c r="D775" i="7"/>
  <c r="V774" i="7"/>
  <c r="W774" i="7" s="1"/>
  <c r="U774" i="7"/>
  <c r="T774" i="7"/>
  <c r="R774" i="7"/>
  <c r="D774" i="7"/>
  <c r="V773" i="7"/>
  <c r="W773" i="7" s="1"/>
  <c r="U773" i="7"/>
  <c r="T773" i="7"/>
  <c r="R773" i="7"/>
  <c r="D773" i="7"/>
  <c r="D570" i="7"/>
  <c r="R570" i="7"/>
  <c r="T570" i="7"/>
  <c r="U570" i="7"/>
  <c r="V570" i="7"/>
  <c r="W570" i="7" s="1"/>
  <c r="D571" i="7"/>
  <c r="R571" i="7"/>
  <c r="T571" i="7"/>
  <c r="U571" i="7"/>
  <c r="V571" i="7"/>
  <c r="W571" i="7" s="1"/>
  <c r="D572" i="7"/>
  <c r="R572" i="7"/>
  <c r="T572" i="7"/>
  <c r="U572" i="7"/>
  <c r="V572" i="7"/>
  <c r="W572" i="7" s="1"/>
  <c r="D573" i="7"/>
  <c r="R573" i="7"/>
  <c r="T573" i="7"/>
  <c r="U573" i="7"/>
  <c r="V573" i="7"/>
  <c r="W573" i="7" s="1"/>
  <c r="D574" i="7"/>
  <c r="R574" i="7"/>
  <c r="T574" i="7"/>
  <c r="U574" i="7"/>
  <c r="V574" i="7"/>
  <c r="W574" i="7" s="1"/>
  <c r="D575" i="7"/>
  <c r="R575" i="7"/>
  <c r="T575" i="7"/>
  <c r="U575" i="7"/>
  <c r="V575" i="7"/>
  <c r="W575" i="7" s="1"/>
  <c r="D576" i="7"/>
  <c r="R576" i="7"/>
  <c r="T576" i="7"/>
  <c r="U576" i="7"/>
  <c r="V576" i="7"/>
  <c r="W576" i="7" s="1"/>
  <c r="D577" i="7"/>
  <c r="R577" i="7"/>
  <c r="T577" i="7"/>
  <c r="U577" i="7"/>
  <c r="V577" i="7"/>
  <c r="W577" i="7" s="1"/>
  <c r="D578" i="7"/>
  <c r="R578" i="7"/>
  <c r="T578" i="7"/>
  <c r="U578" i="7"/>
  <c r="V578" i="7"/>
  <c r="W578" i="7" s="1"/>
  <c r="D579" i="7"/>
  <c r="R579" i="7"/>
  <c r="T579" i="7"/>
  <c r="U579" i="7"/>
  <c r="V579" i="7"/>
  <c r="W579" i="7" s="1"/>
  <c r="D580" i="7"/>
  <c r="R580" i="7"/>
  <c r="T580" i="7"/>
  <c r="U580" i="7"/>
  <c r="V580" i="7"/>
  <c r="W580" i="7" s="1"/>
  <c r="D581" i="7"/>
  <c r="R581" i="7"/>
  <c r="T581" i="7"/>
  <c r="U581" i="7"/>
  <c r="V581" i="7"/>
  <c r="W581" i="7" s="1"/>
  <c r="D582" i="7"/>
  <c r="R582" i="7"/>
  <c r="T582" i="7"/>
  <c r="U582" i="7"/>
  <c r="V582" i="7"/>
  <c r="W582" i="7" s="1"/>
  <c r="D583" i="7"/>
  <c r="R583" i="7"/>
  <c r="T583" i="7"/>
  <c r="U583" i="7"/>
  <c r="V583" i="7"/>
  <c r="W583" i="7" s="1"/>
  <c r="D584" i="7"/>
  <c r="R584" i="7"/>
  <c r="T584" i="7"/>
  <c r="U584" i="7"/>
  <c r="V584" i="7"/>
  <c r="W584" i="7" s="1"/>
  <c r="D585" i="7"/>
  <c r="R585" i="7"/>
  <c r="T585" i="7"/>
  <c r="U585" i="7"/>
  <c r="V585" i="7"/>
  <c r="W585" i="7" s="1"/>
  <c r="D586" i="7"/>
  <c r="R586" i="7"/>
  <c r="T586" i="7"/>
  <c r="U586" i="7"/>
  <c r="V586" i="7"/>
  <c r="W586" i="7" s="1"/>
  <c r="D587" i="7"/>
  <c r="R587" i="7"/>
  <c r="T587" i="7"/>
  <c r="U587" i="7"/>
  <c r="V587" i="7"/>
  <c r="W587" i="7" s="1"/>
  <c r="D588" i="7"/>
  <c r="R588" i="7"/>
  <c r="T588" i="7"/>
  <c r="U588" i="7"/>
  <c r="V588" i="7"/>
  <c r="W588" i="7" s="1"/>
  <c r="D589" i="7"/>
  <c r="R589" i="7"/>
  <c r="T589" i="7"/>
  <c r="U589" i="7"/>
  <c r="V589" i="7"/>
  <c r="W589" i="7" s="1"/>
  <c r="D590" i="7"/>
  <c r="R590" i="7"/>
  <c r="T590" i="7"/>
  <c r="U590" i="7"/>
  <c r="V590" i="7"/>
  <c r="W590" i="7" s="1"/>
  <c r="D591" i="7"/>
  <c r="R591" i="7"/>
  <c r="T591" i="7"/>
  <c r="U591" i="7"/>
  <c r="V591" i="7"/>
  <c r="W591" i="7" s="1"/>
  <c r="D592" i="7"/>
  <c r="R592" i="7"/>
  <c r="T592" i="7"/>
  <c r="U592" i="7"/>
  <c r="V592" i="7"/>
  <c r="W592" i="7" s="1"/>
  <c r="D593" i="7"/>
  <c r="R593" i="7"/>
  <c r="T593" i="7"/>
  <c r="U593" i="7"/>
  <c r="V593" i="7"/>
  <c r="W593" i="7" s="1"/>
  <c r="D594" i="7"/>
  <c r="R594" i="7"/>
  <c r="T594" i="7"/>
  <c r="U594" i="7"/>
  <c r="V594" i="7"/>
  <c r="W594" i="7" s="1"/>
  <c r="D595" i="7"/>
  <c r="R595" i="7"/>
  <c r="T595" i="7"/>
  <c r="U595" i="7"/>
  <c r="V595" i="7"/>
  <c r="W595" i="7" s="1"/>
  <c r="D596" i="7"/>
  <c r="R596" i="7"/>
  <c r="T596" i="7"/>
  <c r="U596" i="7"/>
  <c r="V596" i="7"/>
  <c r="W596" i="7" s="1"/>
  <c r="D597" i="7"/>
  <c r="R597" i="7"/>
  <c r="T597" i="7"/>
  <c r="U597" i="7"/>
  <c r="V597" i="7"/>
  <c r="W597" i="7" s="1"/>
  <c r="D598" i="7"/>
  <c r="R598" i="7"/>
  <c r="T598" i="7"/>
  <c r="U598" i="7"/>
  <c r="V598" i="7"/>
  <c r="W598" i="7" s="1"/>
  <c r="D599" i="7"/>
  <c r="R599" i="7"/>
  <c r="T599" i="7"/>
  <c r="U599" i="7"/>
  <c r="V599" i="7"/>
  <c r="W599" i="7" s="1"/>
  <c r="D600" i="7"/>
  <c r="R600" i="7"/>
  <c r="T600" i="7"/>
  <c r="U600" i="7"/>
  <c r="V600" i="7"/>
  <c r="W600" i="7" s="1"/>
  <c r="D601" i="7"/>
  <c r="R601" i="7"/>
  <c r="T601" i="7"/>
  <c r="U601" i="7"/>
  <c r="V601" i="7"/>
  <c r="W601" i="7" s="1"/>
  <c r="D602" i="7"/>
  <c r="R602" i="7"/>
  <c r="T602" i="7"/>
  <c r="U602" i="7"/>
  <c r="V602" i="7"/>
  <c r="W602" i="7" s="1"/>
  <c r="D603" i="7"/>
  <c r="R603" i="7"/>
  <c r="T603" i="7"/>
  <c r="U603" i="7"/>
  <c r="V603" i="7"/>
  <c r="W603" i="7" s="1"/>
  <c r="D604" i="7"/>
  <c r="R604" i="7"/>
  <c r="T604" i="7"/>
  <c r="U604" i="7"/>
  <c r="V604" i="7"/>
  <c r="W604" i="7" s="1"/>
  <c r="D605" i="7"/>
  <c r="R605" i="7"/>
  <c r="T605" i="7"/>
  <c r="U605" i="7"/>
  <c r="V605" i="7"/>
  <c r="W605" i="7" s="1"/>
  <c r="D606" i="7"/>
  <c r="R606" i="7"/>
  <c r="T606" i="7"/>
  <c r="U606" i="7"/>
  <c r="V606" i="7"/>
  <c r="W606" i="7" s="1"/>
  <c r="D607" i="7"/>
  <c r="R607" i="7"/>
  <c r="T607" i="7"/>
  <c r="U607" i="7"/>
  <c r="V607" i="7"/>
  <c r="W607" i="7" s="1"/>
  <c r="D608" i="7"/>
  <c r="R608" i="7"/>
  <c r="T608" i="7"/>
  <c r="U608" i="7"/>
  <c r="V608" i="7"/>
  <c r="W608" i="7" s="1"/>
  <c r="D609" i="7"/>
  <c r="R609" i="7"/>
  <c r="T609" i="7"/>
  <c r="U609" i="7"/>
  <c r="V609" i="7"/>
  <c r="W609" i="7" s="1"/>
  <c r="D610" i="7"/>
  <c r="R610" i="7"/>
  <c r="T610" i="7"/>
  <c r="U610" i="7"/>
  <c r="V610" i="7"/>
  <c r="W610" i="7" s="1"/>
  <c r="D611" i="7"/>
  <c r="R611" i="7"/>
  <c r="T611" i="7"/>
  <c r="U611" i="7"/>
  <c r="V611" i="7"/>
  <c r="W611" i="7" s="1"/>
  <c r="D612" i="7"/>
  <c r="R612" i="7"/>
  <c r="T612" i="7"/>
  <c r="U612" i="7"/>
  <c r="V612" i="7"/>
  <c r="W612" i="7" s="1"/>
  <c r="D613" i="7"/>
  <c r="R613" i="7"/>
  <c r="T613" i="7"/>
  <c r="U613" i="7"/>
  <c r="V613" i="7"/>
  <c r="W613" i="7" s="1"/>
  <c r="D614" i="7"/>
  <c r="R614" i="7"/>
  <c r="T614" i="7"/>
  <c r="U614" i="7"/>
  <c r="V614" i="7"/>
  <c r="W614" i="7" s="1"/>
  <c r="D615" i="7"/>
  <c r="R615" i="7"/>
  <c r="T615" i="7"/>
  <c r="U615" i="7"/>
  <c r="V615" i="7"/>
  <c r="W615" i="7" s="1"/>
  <c r="D616" i="7"/>
  <c r="R616" i="7"/>
  <c r="T616" i="7"/>
  <c r="U616" i="7"/>
  <c r="V616" i="7"/>
  <c r="W616" i="7" s="1"/>
  <c r="D617" i="7"/>
  <c r="R617" i="7"/>
  <c r="T617" i="7"/>
  <c r="U617" i="7"/>
  <c r="V617" i="7"/>
  <c r="W617" i="7" s="1"/>
  <c r="D618" i="7"/>
  <c r="R618" i="7"/>
  <c r="T618" i="7"/>
  <c r="U618" i="7"/>
  <c r="V618" i="7"/>
  <c r="W618" i="7" s="1"/>
  <c r="D619" i="7"/>
  <c r="R619" i="7"/>
  <c r="T619" i="7"/>
  <c r="U619" i="7"/>
  <c r="V619" i="7"/>
  <c r="W619" i="7" s="1"/>
  <c r="D620" i="7"/>
  <c r="R620" i="7"/>
  <c r="T620" i="7"/>
  <c r="U620" i="7"/>
  <c r="V620" i="7"/>
  <c r="W620" i="7" s="1"/>
  <c r="D621" i="7"/>
  <c r="R621" i="7"/>
  <c r="T621" i="7"/>
  <c r="U621" i="7"/>
  <c r="V621" i="7"/>
  <c r="W621" i="7" s="1"/>
  <c r="D622" i="7"/>
  <c r="R622" i="7"/>
  <c r="T622" i="7"/>
  <c r="U622" i="7"/>
  <c r="V622" i="7"/>
  <c r="W622" i="7" s="1"/>
  <c r="D623" i="7"/>
  <c r="R623" i="7"/>
  <c r="T623" i="7"/>
  <c r="U623" i="7"/>
  <c r="V623" i="7"/>
  <c r="W623" i="7" s="1"/>
  <c r="D624" i="7"/>
  <c r="R624" i="7"/>
  <c r="T624" i="7"/>
  <c r="U624" i="7"/>
  <c r="V624" i="7"/>
  <c r="W624" i="7" s="1"/>
  <c r="D625" i="7"/>
  <c r="R625" i="7"/>
  <c r="T625" i="7"/>
  <c r="U625" i="7"/>
  <c r="V625" i="7"/>
  <c r="W625" i="7" s="1"/>
  <c r="D626" i="7"/>
  <c r="R626" i="7"/>
  <c r="T626" i="7"/>
  <c r="U626" i="7"/>
  <c r="V626" i="7"/>
  <c r="W626" i="7" s="1"/>
  <c r="D627" i="7"/>
  <c r="R627" i="7"/>
  <c r="T627" i="7"/>
  <c r="U627" i="7"/>
  <c r="V627" i="7"/>
  <c r="W627" i="7" s="1"/>
  <c r="D628" i="7"/>
  <c r="R628" i="7"/>
  <c r="T628" i="7"/>
  <c r="U628" i="7"/>
  <c r="V628" i="7"/>
  <c r="W628" i="7" s="1"/>
  <c r="D629" i="7"/>
  <c r="R629" i="7"/>
  <c r="T629" i="7"/>
  <c r="U629" i="7"/>
  <c r="V629" i="7"/>
  <c r="W629" i="7" s="1"/>
  <c r="D630" i="7"/>
  <c r="R630" i="7"/>
  <c r="T630" i="7"/>
  <c r="U630" i="7"/>
  <c r="V630" i="7"/>
  <c r="W630" i="7" s="1"/>
  <c r="D631" i="7"/>
  <c r="R631" i="7"/>
  <c r="T631" i="7"/>
  <c r="U631" i="7"/>
  <c r="V631" i="7"/>
  <c r="W631" i="7" s="1"/>
  <c r="D632" i="7"/>
  <c r="R632" i="7"/>
  <c r="T632" i="7"/>
  <c r="U632" i="7"/>
  <c r="V632" i="7"/>
  <c r="W632" i="7" s="1"/>
  <c r="D633" i="7"/>
  <c r="R633" i="7"/>
  <c r="T633" i="7"/>
  <c r="U633" i="7"/>
  <c r="V633" i="7"/>
  <c r="W633" i="7" s="1"/>
  <c r="D634" i="7"/>
  <c r="R634" i="7"/>
  <c r="T634" i="7"/>
  <c r="U634" i="7"/>
  <c r="V634" i="7"/>
  <c r="W634" i="7" s="1"/>
  <c r="D635" i="7"/>
  <c r="R635" i="7"/>
  <c r="T635" i="7"/>
  <c r="U635" i="7"/>
  <c r="V635" i="7"/>
  <c r="W635" i="7" s="1"/>
  <c r="D636" i="7"/>
  <c r="R636" i="7"/>
  <c r="T636" i="7"/>
  <c r="U636" i="7"/>
  <c r="V636" i="7"/>
  <c r="W636" i="7" s="1"/>
  <c r="D637" i="7"/>
  <c r="R637" i="7"/>
  <c r="T637" i="7"/>
  <c r="U637" i="7"/>
  <c r="V637" i="7"/>
  <c r="W637" i="7" s="1"/>
  <c r="D638" i="7"/>
  <c r="R638" i="7"/>
  <c r="T638" i="7"/>
  <c r="U638" i="7"/>
  <c r="V638" i="7"/>
  <c r="W638" i="7" s="1"/>
  <c r="D639" i="7"/>
  <c r="R639" i="7"/>
  <c r="T639" i="7"/>
  <c r="U639" i="7"/>
  <c r="V639" i="7"/>
  <c r="W639" i="7" s="1"/>
  <c r="D640" i="7"/>
  <c r="R640" i="7"/>
  <c r="T640" i="7"/>
  <c r="U640" i="7"/>
  <c r="V640" i="7"/>
  <c r="W640" i="7" s="1"/>
  <c r="D641" i="7"/>
  <c r="R641" i="7"/>
  <c r="T641" i="7"/>
  <c r="U641" i="7"/>
  <c r="V641" i="7"/>
  <c r="W641" i="7" s="1"/>
  <c r="D642" i="7"/>
  <c r="R642" i="7"/>
  <c r="T642" i="7"/>
  <c r="U642" i="7"/>
  <c r="V642" i="7"/>
  <c r="W642" i="7" s="1"/>
  <c r="D643" i="7"/>
  <c r="R643" i="7"/>
  <c r="T643" i="7"/>
  <c r="U643" i="7"/>
  <c r="V643" i="7"/>
  <c r="W643" i="7" s="1"/>
  <c r="D644" i="7"/>
  <c r="R644" i="7"/>
  <c r="T644" i="7"/>
  <c r="U644" i="7"/>
  <c r="V644" i="7"/>
  <c r="W644" i="7" s="1"/>
  <c r="D645" i="7"/>
  <c r="R645" i="7"/>
  <c r="T645" i="7"/>
  <c r="U645" i="7"/>
  <c r="V645" i="7"/>
  <c r="W645" i="7" s="1"/>
  <c r="D646" i="7"/>
  <c r="R646" i="7"/>
  <c r="T646" i="7"/>
  <c r="U646" i="7"/>
  <c r="V646" i="7"/>
  <c r="W646" i="7" s="1"/>
  <c r="D647" i="7"/>
  <c r="R647" i="7"/>
  <c r="T647" i="7"/>
  <c r="U647" i="7"/>
  <c r="V647" i="7"/>
  <c r="W647" i="7" s="1"/>
  <c r="D648" i="7"/>
  <c r="R648" i="7"/>
  <c r="T648" i="7"/>
  <c r="U648" i="7"/>
  <c r="V648" i="7"/>
  <c r="W648" i="7" s="1"/>
  <c r="D649" i="7"/>
  <c r="R649" i="7"/>
  <c r="T649" i="7"/>
  <c r="U649" i="7"/>
  <c r="V649" i="7"/>
  <c r="W649" i="7" s="1"/>
  <c r="D650" i="7"/>
  <c r="R650" i="7"/>
  <c r="T650" i="7"/>
  <c r="U650" i="7"/>
  <c r="V650" i="7"/>
  <c r="W650" i="7" s="1"/>
  <c r="D651" i="7"/>
  <c r="R651" i="7"/>
  <c r="T651" i="7"/>
  <c r="U651" i="7"/>
  <c r="V651" i="7"/>
  <c r="W651" i="7" s="1"/>
  <c r="D652" i="7"/>
  <c r="R652" i="7"/>
  <c r="T652" i="7"/>
  <c r="U652" i="7"/>
  <c r="V652" i="7"/>
  <c r="W652" i="7" s="1"/>
  <c r="D653" i="7"/>
  <c r="R653" i="7"/>
  <c r="T653" i="7"/>
  <c r="U653" i="7"/>
  <c r="V653" i="7"/>
  <c r="W653" i="7" s="1"/>
  <c r="D654" i="7"/>
  <c r="R654" i="7"/>
  <c r="T654" i="7"/>
  <c r="U654" i="7"/>
  <c r="V654" i="7"/>
  <c r="W654" i="7" s="1"/>
  <c r="D655" i="7"/>
  <c r="R655" i="7"/>
  <c r="T655" i="7"/>
  <c r="U655" i="7"/>
  <c r="V655" i="7"/>
  <c r="W655" i="7" s="1"/>
  <c r="D656" i="7"/>
  <c r="R656" i="7"/>
  <c r="T656" i="7"/>
  <c r="U656" i="7"/>
  <c r="V656" i="7"/>
  <c r="W656" i="7" s="1"/>
  <c r="D657" i="7"/>
  <c r="R657" i="7"/>
  <c r="T657" i="7"/>
  <c r="U657" i="7"/>
  <c r="V657" i="7"/>
  <c r="W657" i="7" s="1"/>
  <c r="D658" i="7"/>
  <c r="R658" i="7"/>
  <c r="T658" i="7"/>
  <c r="U658" i="7"/>
  <c r="V658" i="7"/>
  <c r="W658" i="7" s="1"/>
  <c r="D659" i="7"/>
  <c r="R659" i="7"/>
  <c r="T659" i="7"/>
  <c r="U659" i="7"/>
  <c r="V659" i="7"/>
  <c r="W659" i="7" s="1"/>
  <c r="D660" i="7"/>
  <c r="R660" i="7"/>
  <c r="T660" i="7"/>
  <c r="U660" i="7"/>
  <c r="V660" i="7"/>
  <c r="W660" i="7" s="1"/>
  <c r="D661" i="7"/>
  <c r="R661" i="7"/>
  <c r="T661" i="7"/>
  <c r="U661" i="7"/>
  <c r="V661" i="7"/>
  <c r="W661" i="7" s="1"/>
  <c r="D662" i="7"/>
  <c r="R662" i="7"/>
  <c r="T662" i="7"/>
  <c r="U662" i="7"/>
  <c r="V662" i="7"/>
  <c r="W662" i="7" s="1"/>
  <c r="D663" i="7"/>
  <c r="R663" i="7"/>
  <c r="T663" i="7"/>
  <c r="U663" i="7"/>
  <c r="V663" i="7"/>
  <c r="W663" i="7" s="1"/>
  <c r="D664" i="7"/>
  <c r="R664" i="7"/>
  <c r="T664" i="7"/>
  <c r="U664" i="7"/>
  <c r="V664" i="7"/>
  <c r="W664" i="7" s="1"/>
  <c r="D665" i="7"/>
  <c r="R665" i="7"/>
  <c r="T665" i="7"/>
  <c r="U665" i="7"/>
  <c r="V665" i="7"/>
  <c r="W665" i="7" s="1"/>
  <c r="D666" i="7"/>
  <c r="R666" i="7"/>
  <c r="T666" i="7"/>
  <c r="U666" i="7"/>
  <c r="V666" i="7"/>
  <c r="W666" i="7" s="1"/>
  <c r="D667" i="7"/>
  <c r="R667" i="7"/>
  <c r="T667" i="7"/>
  <c r="U667" i="7"/>
  <c r="V667" i="7"/>
  <c r="W667" i="7" s="1"/>
  <c r="D668" i="7"/>
  <c r="R668" i="7"/>
  <c r="T668" i="7"/>
  <c r="U668" i="7"/>
  <c r="V668" i="7"/>
  <c r="W668" i="7" s="1"/>
  <c r="D669" i="7"/>
  <c r="R669" i="7"/>
  <c r="T669" i="7"/>
  <c r="U669" i="7"/>
  <c r="V669" i="7"/>
  <c r="W669" i="7" s="1"/>
  <c r="D670" i="7"/>
  <c r="R670" i="7"/>
  <c r="T670" i="7"/>
  <c r="U670" i="7"/>
  <c r="V670" i="7"/>
  <c r="W670" i="7" s="1"/>
  <c r="D671" i="7"/>
  <c r="R671" i="7"/>
  <c r="T671" i="7"/>
  <c r="U671" i="7"/>
  <c r="V671" i="7"/>
  <c r="W671" i="7" s="1"/>
  <c r="D672" i="7"/>
  <c r="R672" i="7"/>
  <c r="T672" i="7"/>
  <c r="U672" i="7"/>
  <c r="V672" i="7"/>
  <c r="W672" i="7" s="1"/>
  <c r="D673" i="7"/>
  <c r="R673" i="7"/>
  <c r="T673" i="7"/>
  <c r="U673" i="7"/>
  <c r="V673" i="7"/>
  <c r="W673" i="7" s="1"/>
  <c r="D674" i="7"/>
  <c r="R674" i="7"/>
  <c r="T674" i="7"/>
  <c r="U674" i="7"/>
  <c r="V674" i="7"/>
  <c r="W674" i="7" s="1"/>
  <c r="D675" i="7"/>
  <c r="R675" i="7"/>
  <c r="T675" i="7"/>
  <c r="U675" i="7"/>
  <c r="V675" i="7"/>
  <c r="W675" i="7" s="1"/>
  <c r="D676" i="7"/>
  <c r="R676" i="7"/>
  <c r="T676" i="7"/>
  <c r="U676" i="7"/>
  <c r="V676" i="7"/>
  <c r="W676" i="7" s="1"/>
  <c r="D677" i="7"/>
  <c r="R677" i="7"/>
  <c r="T677" i="7"/>
  <c r="U677" i="7"/>
  <c r="V677" i="7"/>
  <c r="W677" i="7" s="1"/>
  <c r="D678" i="7"/>
  <c r="R678" i="7"/>
  <c r="T678" i="7"/>
  <c r="U678" i="7"/>
  <c r="V678" i="7"/>
  <c r="W678" i="7" s="1"/>
  <c r="D679" i="7"/>
  <c r="R679" i="7"/>
  <c r="T679" i="7"/>
  <c r="U679" i="7"/>
  <c r="V679" i="7"/>
  <c r="W679" i="7" s="1"/>
  <c r="D680" i="7"/>
  <c r="R680" i="7"/>
  <c r="T680" i="7"/>
  <c r="U680" i="7"/>
  <c r="V680" i="7"/>
  <c r="W680" i="7" s="1"/>
  <c r="D681" i="7"/>
  <c r="R681" i="7"/>
  <c r="T681" i="7"/>
  <c r="U681" i="7"/>
  <c r="V681" i="7"/>
  <c r="W681" i="7" s="1"/>
  <c r="D682" i="7"/>
  <c r="R682" i="7"/>
  <c r="T682" i="7"/>
  <c r="U682" i="7"/>
  <c r="V682" i="7"/>
  <c r="W682" i="7" s="1"/>
  <c r="D683" i="7"/>
  <c r="R683" i="7"/>
  <c r="T683" i="7"/>
  <c r="U683" i="7"/>
  <c r="V683" i="7"/>
  <c r="W683" i="7" s="1"/>
  <c r="D684" i="7"/>
  <c r="R684" i="7"/>
  <c r="T684" i="7"/>
  <c r="U684" i="7"/>
  <c r="V684" i="7"/>
  <c r="W684" i="7" s="1"/>
  <c r="D685" i="7"/>
  <c r="R685" i="7"/>
  <c r="T685" i="7"/>
  <c r="U685" i="7"/>
  <c r="V685" i="7"/>
  <c r="W685" i="7" s="1"/>
  <c r="D686" i="7"/>
  <c r="R686" i="7"/>
  <c r="T686" i="7"/>
  <c r="U686" i="7"/>
  <c r="V686" i="7"/>
  <c r="W686" i="7" s="1"/>
  <c r="D687" i="7"/>
  <c r="R687" i="7"/>
  <c r="T687" i="7"/>
  <c r="U687" i="7"/>
  <c r="V687" i="7"/>
  <c r="W687" i="7" s="1"/>
  <c r="D688" i="7"/>
  <c r="R688" i="7"/>
  <c r="T688" i="7"/>
  <c r="U688" i="7"/>
  <c r="V688" i="7"/>
  <c r="W688" i="7" s="1"/>
  <c r="D689" i="7"/>
  <c r="R689" i="7"/>
  <c r="T689" i="7"/>
  <c r="U689" i="7"/>
  <c r="V689" i="7"/>
  <c r="W689" i="7" s="1"/>
  <c r="D690" i="7"/>
  <c r="R690" i="7"/>
  <c r="T690" i="7"/>
  <c r="U690" i="7"/>
  <c r="V690" i="7"/>
  <c r="W690" i="7" s="1"/>
  <c r="D691" i="7"/>
  <c r="R691" i="7"/>
  <c r="T691" i="7"/>
  <c r="U691" i="7"/>
  <c r="V691" i="7"/>
  <c r="W691" i="7" s="1"/>
  <c r="D692" i="7"/>
  <c r="R692" i="7"/>
  <c r="T692" i="7"/>
  <c r="U692" i="7"/>
  <c r="V692" i="7"/>
  <c r="W692" i="7" s="1"/>
  <c r="D693" i="7"/>
  <c r="R693" i="7"/>
  <c r="T693" i="7"/>
  <c r="U693" i="7"/>
  <c r="V693" i="7"/>
  <c r="W693" i="7" s="1"/>
  <c r="D694" i="7"/>
  <c r="R694" i="7"/>
  <c r="T694" i="7"/>
  <c r="U694" i="7"/>
  <c r="V694" i="7"/>
  <c r="W694" i="7" s="1"/>
  <c r="D695" i="7"/>
  <c r="R695" i="7"/>
  <c r="T695" i="7"/>
  <c r="U695" i="7"/>
  <c r="V695" i="7"/>
  <c r="W695" i="7" s="1"/>
  <c r="D696" i="7"/>
  <c r="R696" i="7"/>
  <c r="T696" i="7"/>
  <c r="U696" i="7"/>
  <c r="V696" i="7"/>
  <c r="W696" i="7" s="1"/>
  <c r="D697" i="7"/>
  <c r="R697" i="7"/>
  <c r="T697" i="7"/>
  <c r="U697" i="7"/>
  <c r="V697" i="7"/>
  <c r="W697" i="7" s="1"/>
  <c r="D698" i="7"/>
  <c r="R698" i="7"/>
  <c r="T698" i="7"/>
  <c r="U698" i="7"/>
  <c r="V698" i="7"/>
  <c r="W698" i="7" s="1"/>
  <c r="D699" i="7"/>
  <c r="R699" i="7"/>
  <c r="T699" i="7"/>
  <c r="U699" i="7"/>
  <c r="V699" i="7"/>
  <c r="W699" i="7" s="1"/>
  <c r="D700" i="7"/>
  <c r="R700" i="7"/>
  <c r="T700" i="7"/>
  <c r="U700" i="7"/>
  <c r="V700" i="7"/>
  <c r="W700" i="7" s="1"/>
  <c r="D701" i="7"/>
  <c r="R701" i="7"/>
  <c r="T701" i="7"/>
  <c r="U701" i="7"/>
  <c r="V701" i="7"/>
  <c r="W701" i="7" s="1"/>
  <c r="D702" i="7"/>
  <c r="R702" i="7"/>
  <c r="T702" i="7"/>
  <c r="U702" i="7"/>
  <c r="V702" i="7"/>
  <c r="W702" i="7" s="1"/>
  <c r="D703" i="7"/>
  <c r="R703" i="7"/>
  <c r="T703" i="7"/>
  <c r="U703" i="7"/>
  <c r="V703" i="7"/>
  <c r="W703" i="7" s="1"/>
  <c r="D704" i="7"/>
  <c r="R704" i="7"/>
  <c r="T704" i="7"/>
  <c r="U704" i="7"/>
  <c r="V704" i="7"/>
  <c r="W704" i="7" s="1"/>
  <c r="D705" i="7"/>
  <c r="R705" i="7"/>
  <c r="T705" i="7"/>
  <c r="U705" i="7"/>
  <c r="V705" i="7"/>
  <c r="W705" i="7" s="1"/>
  <c r="D706" i="7"/>
  <c r="R706" i="7"/>
  <c r="T706" i="7"/>
  <c r="U706" i="7"/>
  <c r="V706" i="7"/>
  <c r="W706" i="7" s="1"/>
  <c r="D707" i="7"/>
  <c r="R707" i="7"/>
  <c r="T707" i="7"/>
  <c r="U707" i="7"/>
  <c r="V707" i="7"/>
  <c r="W707" i="7" s="1"/>
  <c r="D708" i="7"/>
  <c r="R708" i="7"/>
  <c r="T708" i="7"/>
  <c r="U708" i="7"/>
  <c r="V708" i="7"/>
  <c r="W708" i="7" s="1"/>
  <c r="D709" i="7"/>
  <c r="R709" i="7"/>
  <c r="T709" i="7"/>
  <c r="U709" i="7"/>
  <c r="V709" i="7"/>
  <c r="W709" i="7" s="1"/>
  <c r="D710" i="7"/>
  <c r="R710" i="7"/>
  <c r="T710" i="7"/>
  <c r="U710" i="7"/>
  <c r="V710" i="7"/>
  <c r="W710" i="7" s="1"/>
  <c r="D711" i="7"/>
  <c r="R711" i="7"/>
  <c r="T711" i="7"/>
  <c r="U711" i="7"/>
  <c r="V711" i="7"/>
  <c r="W711" i="7" s="1"/>
  <c r="D712" i="7"/>
  <c r="R712" i="7"/>
  <c r="T712" i="7"/>
  <c r="U712" i="7"/>
  <c r="V712" i="7"/>
  <c r="W712" i="7" s="1"/>
  <c r="D713" i="7"/>
  <c r="R713" i="7"/>
  <c r="T713" i="7"/>
  <c r="U713" i="7"/>
  <c r="V713" i="7"/>
  <c r="W713" i="7" s="1"/>
  <c r="D714" i="7"/>
  <c r="R714" i="7"/>
  <c r="T714" i="7"/>
  <c r="U714" i="7"/>
  <c r="V714" i="7"/>
  <c r="W714" i="7" s="1"/>
  <c r="D715" i="7"/>
  <c r="R715" i="7"/>
  <c r="T715" i="7"/>
  <c r="U715" i="7"/>
  <c r="V715" i="7"/>
  <c r="W715" i="7" s="1"/>
  <c r="D716" i="7"/>
  <c r="R716" i="7"/>
  <c r="T716" i="7"/>
  <c r="U716" i="7"/>
  <c r="V716" i="7"/>
  <c r="W716" i="7" s="1"/>
  <c r="D717" i="7"/>
  <c r="R717" i="7"/>
  <c r="T717" i="7"/>
  <c r="U717" i="7"/>
  <c r="V717" i="7"/>
  <c r="W717" i="7" s="1"/>
  <c r="D718" i="7"/>
  <c r="R718" i="7"/>
  <c r="T718" i="7"/>
  <c r="U718" i="7"/>
  <c r="V718" i="7"/>
  <c r="W718" i="7" s="1"/>
  <c r="D719" i="7"/>
  <c r="R719" i="7"/>
  <c r="T719" i="7"/>
  <c r="U719" i="7"/>
  <c r="V719" i="7"/>
  <c r="W719" i="7" s="1"/>
  <c r="D720" i="7"/>
  <c r="R720" i="7"/>
  <c r="T720" i="7"/>
  <c r="U720" i="7"/>
  <c r="V720" i="7"/>
  <c r="W720" i="7" s="1"/>
  <c r="D721" i="7"/>
  <c r="R721" i="7"/>
  <c r="T721" i="7"/>
  <c r="U721" i="7"/>
  <c r="V721" i="7"/>
  <c r="W721" i="7" s="1"/>
  <c r="D722" i="7"/>
  <c r="R722" i="7"/>
  <c r="T722" i="7"/>
  <c r="U722" i="7"/>
  <c r="V722" i="7"/>
  <c r="W722" i="7" s="1"/>
  <c r="D723" i="7"/>
  <c r="R723" i="7"/>
  <c r="T723" i="7"/>
  <c r="U723" i="7"/>
  <c r="V723" i="7"/>
  <c r="W723" i="7" s="1"/>
  <c r="D724" i="7"/>
  <c r="R724" i="7"/>
  <c r="T724" i="7"/>
  <c r="U724" i="7"/>
  <c r="V724" i="7"/>
  <c r="W724" i="7" s="1"/>
  <c r="D725" i="7"/>
  <c r="R725" i="7"/>
  <c r="T725" i="7"/>
  <c r="U725" i="7"/>
  <c r="V725" i="7"/>
  <c r="W725" i="7" s="1"/>
  <c r="D726" i="7"/>
  <c r="R726" i="7"/>
  <c r="T726" i="7"/>
  <c r="U726" i="7"/>
  <c r="V726" i="7"/>
  <c r="W726" i="7" s="1"/>
  <c r="D727" i="7"/>
  <c r="R727" i="7"/>
  <c r="T727" i="7"/>
  <c r="U727" i="7"/>
  <c r="V727" i="7"/>
  <c r="W727" i="7" s="1"/>
  <c r="D728" i="7"/>
  <c r="R728" i="7"/>
  <c r="T728" i="7"/>
  <c r="U728" i="7"/>
  <c r="V728" i="7"/>
  <c r="W728" i="7" s="1"/>
  <c r="D729" i="7"/>
  <c r="R729" i="7"/>
  <c r="T729" i="7"/>
  <c r="U729" i="7"/>
  <c r="V729" i="7"/>
  <c r="W729" i="7" s="1"/>
  <c r="D730" i="7"/>
  <c r="R730" i="7"/>
  <c r="T730" i="7"/>
  <c r="U730" i="7"/>
  <c r="V730" i="7"/>
  <c r="W730" i="7" s="1"/>
  <c r="D731" i="7"/>
  <c r="R731" i="7"/>
  <c r="T731" i="7"/>
  <c r="U731" i="7"/>
  <c r="V731" i="7"/>
  <c r="W731" i="7" s="1"/>
  <c r="D732" i="7"/>
  <c r="R732" i="7"/>
  <c r="T732" i="7"/>
  <c r="U732" i="7"/>
  <c r="V732" i="7"/>
  <c r="W732" i="7" s="1"/>
  <c r="D733" i="7"/>
  <c r="R733" i="7"/>
  <c r="T733" i="7"/>
  <c r="U733" i="7"/>
  <c r="V733" i="7"/>
  <c r="W733" i="7" s="1"/>
  <c r="D734" i="7"/>
  <c r="R734" i="7"/>
  <c r="T734" i="7"/>
  <c r="U734" i="7"/>
  <c r="V734" i="7"/>
  <c r="W734" i="7" s="1"/>
  <c r="D735" i="7"/>
  <c r="R735" i="7"/>
  <c r="T735" i="7"/>
  <c r="U735" i="7"/>
  <c r="V735" i="7"/>
  <c r="W735" i="7" s="1"/>
  <c r="D736" i="7"/>
  <c r="R736" i="7"/>
  <c r="T736" i="7"/>
  <c r="U736" i="7"/>
  <c r="V736" i="7"/>
  <c r="W736" i="7" s="1"/>
  <c r="D737" i="7"/>
  <c r="R737" i="7"/>
  <c r="T737" i="7"/>
  <c r="U737" i="7"/>
  <c r="V737" i="7"/>
  <c r="W737" i="7" s="1"/>
  <c r="D738" i="7"/>
  <c r="R738" i="7"/>
  <c r="T738" i="7"/>
  <c r="U738" i="7"/>
  <c r="V738" i="7"/>
  <c r="W738" i="7" s="1"/>
  <c r="D739" i="7"/>
  <c r="R739" i="7"/>
  <c r="T739" i="7"/>
  <c r="U739" i="7"/>
  <c r="V739" i="7"/>
  <c r="W739" i="7" s="1"/>
  <c r="D740" i="7"/>
  <c r="R740" i="7"/>
  <c r="T740" i="7"/>
  <c r="U740" i="7"/>
  <c r="V740" i="7"/>
  <c r="W740" i="7" s="1"/>
  <c r="D741" i="7"/>
  <c r="R741" i="7"/>
  <c r="T741" i="7"/>
  <c r="U741" i="7"/>
  <c r="V741" i="7"/>
  <c r="W741" i="7" s="1"/>
  <c r="D742" i="7"/>
  <c r="R742" i="7"/>
  <c r="T742" i="7"/>
  <c r="U742" i="7"/>
  <c r="V742" i="7"/>
  <c r="W742" i="7" s="1"/>
  <c r="D743" i="7"/>
  <c r="R743" i="7"/>
  <c r="T743" i="7"/>
  <c r="U743" i="7"/>
  <c r="V743" i="7"/>
  <c r="W743" i="7" s="1"/>
  <c r="D744" i="7"/>
  <c r="R744" i="7"/>
  <c r="T744" i="7"/>
  <c r="U744" i="7"/>
  <c r="V744" i="7"/>
  <c r="W744" i="7" s="1"/>
  <c r="D745" i="7"/>
  <c r="R745" i="7"/>
  <c r="T745" i="7"/>
  <c r="U745" i="7"/>
  <c r="V745" i="7"/>
  <c r="W745" i="7" s="1"/>
  <c r="D746" i="7"/>
  <c r="R746" i="7"/>
  <c r="T746" i="7"/>
  <c r="U746" i="7"/>
  <c r="V746" i="7"/>
  <c r="W746" i="7" s="1"/>
  <c r="D747" i="7"/>
  <c r="R747" i="7"/>
  <c r="T747" i="7"/>
  <c r="U747" i="7"/>
  <c r="V747" i="7"/>
  <c r="W747" i="7" s="1"/>
  <c r="D748" i="7"/>
  <c r="R748" i="7"/>
  <c r="T748" i="7"/>
  <c r="U748" i="7"/>
  <c r="V748" i="7"/>
  <c r="W748" i="7" s="1"/>
  <c r="D749" i="7"/>
  <c r="R749" i="7"/>
  <c r="T749" i="7"/>
  <c r="U749" i="7"/>
  <c r="V749" i="7"/>
  <c r="W749" i="7" s="1"/>
  <c r="D750" i="7"/>
  <c r="R750" i="7"/>
  <c r="T750" i="7"/>
  <c r="U750" i="7"/>
  <c r="V750" i="7"/>
  <c r="W750" i="7" s="1"/>
  <c r="D751" i="7"/>
  <c r="R751" i="7"/>
  <c r="T751" i="7"/>
  <c r="U751" i="7"/>
  <c r="V751" i="7"/>
  <c r="W751" i="7" s="1"/>
  <c r="D752" i="7"/>
  <c r="R752" i="7"/>
  <c r="T752" i="7"/>
  <c r="U752" i="7"/>
  <c r="V752" i="7"/>
  <c r="W752" i="7" s="1"/>
  <c r="D753" i="7"/>
  <c r="R753" i="7"/>
  <c r="T753" i="7"/>
  <c r="U753" i="7"/>
  <c r="V753" i="7"/>
  <c r="W753" i="7" s="1"/>
  <c r="D754" i="7"/>
  <c r="R754" i="7"/>
  <c r="T754" i="7"/>
  <c r="U754" i="7"/>
  <c r="V754" i="7"/>
  <c r="W754" i="7" s="1"/>
  <c r="D755" i="7"/>
  <c r="R755" i="7"/>
  <c r="T755" i="7"/>
  <c r="U755" i="7"/>
  <c r="V755" i="7"/>
  <c r="W755" i="7" s="1"/>
  <c r="D756" i="7"/>
  <c r="R756" i="7"/>
  <c r="T756" i="7"/>
  <c r="U756" i="7"/>
  <c r="V756" i="7"/>
  <c r="W756" i="7" s="1"/>
  <c r="D757" i="7"/>
  <c r="R757" i="7"/>
  <c r="T757" i="7"/>
  <c r="U757" i="7"/>
  <c r="V757" i="7"/>
  <c r="W757" i="7" s="1"/>
  <c r="D758" i="7"/>
  <c r="R758" i="7"/>
  <c r="T758" i="7"/>
  <c r="U758" i="7"/>
  <c r="V758" i="7"/>
  <c r="W758" i="7" s="1"/>
  <c r="D759" i="7"/>
  <c r="R759" i="7"/>
  <c r="T759" i="7"/>
  <c r="U759" i="7"/>
  <c r="V759" i="7"/>
  <c r="W759" i="7" s="1"/>
  <c r="D760" i="7"/>
  <c r="R760" i="7"/>
  <c r="T760" i="7"/>
  <c r="U760" i="7"/>
  <c r="V760" i="7"/>
  <c r="W760" i="7" s="1"/>
  <c r="D761" i="7"/>
  <c r="R761" i="7"/>
  <c r="T761" i="7"/>
  <c r="U761" i="7"/>
  <c r="V761" i="7"/>
  <c r="W761" i="7" s="1"/>
  <c r="D762" i="7"/>
  <c r="R762" i="7"/>
  <c r="T762" i="7"/>
  <c r="U762" i="7"/>
  <c r="V762" i="7"/>
  <c r="W762" i="7" s="1"/>
  <c r="D763" i="7"/>
  <c r="R763" i="7"/>
  <c r="T763" i="7"/>
  <c r="U763" i="7"/>
  <c r="V763" i="7"/>
  <c r="W763" i="7" s="1"/>
  <c r="D764" i="7"/>
  <c r="R764" i="7"/>
  <c r="T764" i="7"/>
  <c r="U764" i="7"/>
  <c r="V764" i="7"/>
  <c r="W764" i="7" s="1"/>
  <c r="D765" i="7"/>
  <c r="R765" i="7"/>
  <c r="T765" i="7"/>
  <c r="U765" i="7"/>
  <c r="V765" i="7"/>
  <c r="W765" i="7" s="1"/>
  <c r="D766" i="7"/>
  <c r="R766" i="7"/>
  <c r="T766" i="7"/>
  <c r="U766" i="7"/>
  <c r="V766" i="7"/>
  <c r="W766" i="7" s="1"/>
  <c r="D767" i="7"/>
  <c r="R767" i="7"/>
  <c r="T767" i="7"/>
  <c r="U767" i="7"/>
  <c r="V767" i="7"/>
  <c r="W767" i="7" s="1"/>
  <c r="D768" i="7"/>
  <c r="R768" i="7"/>
  <c r="T768" i="7"/>
  <c r="U768" i="7"/>
  <c r="V768" i="7"/>
  <c r="W768" i="7" s="1"/>
  <c r="D769" i="7"/>
  <c r="R769" i="7"/>
  <c r="T769" i="7"/>
  <c r="U769" i="7"/>
  <c r="V769" i="7"/>
  <c r="W769" i="7" s="1"/>
  <c r="D770" i="7"/>
  <c r="R770" i="7"/>
  <c r="T770" i="7"/>
  <c r="U770" i="7"/>
  <c r="V770" i="7"/>
  <c r="W770" i="7" s="1"/>
  <c r="D771" i="7"/>
  <c r="R771" i="7"/>
  <c r="T771" i="7"/>
  <c r="U771" i="7"/>
  <c r="V771" i="7"/>
  <c r="W771" i="7" s="1"/>
  <c r="D772" i="7"/>
  <c r="R772" i="7"/>
  <c r="T772" i="7"/>
  <c r="U772" i="7"/>
  <c r="V772" i="7"/>
  <c r="W772" i="7" s="1"/>
  <c r="D776" i="7"/>
  <c r="R776" i="7"/>
  <c r="T776" i="7"/>
  <c r="U776" i="7"/>
  <c r="V776" i="7"/>
  <c r="W776" i="7" s="1"/>
  <c r="D777" i="7"/>
  <c r="R777" i="7"/>
  <c r="T777" i="7"/>
  <c r="U777" i="7"/>
  <c r="V777" i="7"/>
  <c r="W777" i="7" s="1"/>
  <c r="D778" i="7"/>
  <c r="R778" i="7"/>
  <c r="T778" i="7"/>
  <c r="U778" i="7"/>
  <c r="V778" i="7"/>
  <c r="W778" i="7" s="1"/>
  <c r="D779" i="7"/>
  <c r="R779" i="7"/>
  <c r="T779" i="7"/>
  <c r="U779" i="7"/>
  <c r="V779" i="7"/>
  <c r="W779" i="7" s="1"/>
  <c r="D780" i="7"/>
  <c r="R780" i="7"/>
  <c r="T780" i="7"/>
  <c r="U780" i="7"/>
  <c r="V780" i="7"/>
  <c r="W780" i="7" s="1"/>
  <c r="D781" i="7"/>
  <c r="R781" i="7"/>
  <c r="T781" i="7"/>
  <c r="U781" i="7"/>
  <c r="V781" i="7"/>
  <c r="W781" i="7" s="1"/>
  <c r="D782" i="7"/>
  <c r="R782" i="7"/>
  <c r="T782" i="7"/>
  <c r="U782" i="7"/>
  <c r="V782" i="7"/>
  <c r="W782" i="7" s="1"/>
  <c r="D783" i="7"/>
  <c r="R783" i="7"/>
  <c r="T783" i="7"/>
  <c r="U783" i="7"/>
  <c r="V783" i="7"/>
  <c r="W783" i="7" s="1"/>
  <c r="D784" i="7"/>
  <c r="R784" i="7"/>
  <c r="T784" i="7"/>
  <c r="U784" i="7"/>
  <c r="V784" i="7"/>
  <c r="W784" i="7" s="1"/>
  <c r="D785" i="7"/>
  <c r="R785" i="7"/>
  <c r="T785" i="7"/>
  <c r="U785" i="7"/>
  <c r="V785" i="7"/>
  <c r="W785" i="7" s="1"/>
  <c r="D786" i="7"/>
  <c r="R786" i="7"/>
  <c r="T786" i="7"/>
  <c r="U786" i="7"/>
  <c r="V786" i="7"/>
  <c r="W786" i="7" s="1"/>
  <c r="V182" i="7"/>
  <c r="W182" i="7" s="1"/>
  <c r="U182" i="7"/>
  <c r="X182" i="7" s="1"/>
  <c r="T182" i="7"/>
  <c r="R182" i="7"/>
  <c r="D182" i="7"/>
  <c r="V181" i="7"/>
  <c r="W181" i="7" s="1"/>
  <c r="U181" i="7"/>
  <c r="T181" i="7"/>
  <c r="R181" i="7"/>
  <c r="D181" i="7"/>
  <c r="V180" i="7"/>
  <c r="W180" i="7" s="1"/>
  <c r="U180" i="7"/>
  <c r="T180" i="7"/>
  <c r="R180" i="7"/>
  <c r="D180" i="7"/>
  <c r="V179" i="7"/>
  <c r="W179" i="7" s="1"/>
  <c r="U179" i="7"/>
  <c r="T179" i="7"/>
  <c r="R179" i="7"/>
  <c r="D179" i="7"/>
  <c r="V178" i="7"/>
  <c r="W178" i="7" s="1"/>
  <c r="U178" i="7"/>
  <c r="T178" i="7"/>
  <c r="R178" i="7"/>
  <c r="D178" i="7"/>
  <c r="V177" i="7"/>
  <c r="W177" i="7" s="1"/>
  <c r="U177" i="7"/>
  <c r="T177" i="7"/>
  <c r="R177" i="7"/>
  <c r="D177" i="7"/>
  <c r="V176" i="7"/>
  <c r="W176" i="7" s="1"/>
  <c r="U176" i="7"/>
  <c r="T176" i="7"/>
  <c r="R176" i="7"/>
  <c r="D176" i="7"/>
  <c r="V175" i="7"/>
  <c r="W175" i="7" s="1"/>
  <c r="U175" i="7"/>
  <c r="T175" i="7"/>
  <c r="R175" i="7"/>
  <c r="D175" i="7"/>
  <c r="V174" i="7"/>
  <c r="W174" i="7" s="1"/>
  <c r="U174" i="7"/>
  <c r="T174" i="7"/>
  <c r="R174" i="7"/>
  <c r="D174" i="7"/>
  <c r="V173" i="7"/>
  <c r="W173" i="7" s="1"/>
  <c r="U173" i="7"/>
  <c r="T173" i="7"/>
  <c r="R173" i="7"/>
  <c r="D173" i="7"/>
  <c r="V172" i="7"/>
  <c r="W172" i="7" s="1"/>
  <c r="U172" i="7"/>
  <c r="T172" i="7"/>
  <c r="R172" i="7"/>
  <c r="D172" i="7"/>
  <c r="V171" i="7"/>
  <c r="W171" i="7" s="1"/>
  <c r="U171" i="7"/>
  <c r="T171" i="7"/>
  <c r="R171" i="7"/>
  <c r="D171" i="7"/>
  <c r="V170" i="7"/>
  <c r="W170" i="7" s="1"/>
  <c r="U170" i="7"/>
  <c r="T170" i="7"/>
  <c r="R170" i="7"/>
  <c r="D170" i="7"/>
  <c r="V169" i="7"/>
  <c r="W169" i="7" s="1"/>
  <c r="U169" i="7"/>
  <c r="T169" i="7"/>
  <c r="R169" i="7"/>
  <c r="D169" i="7"/>
  <c r="V168" i="7"/>
  <c r="W168" i="7" s="1"/>
  <c r="U168" i="7"/>
  <c r="T168" i="7"/>
  <c r="R168" i="7"/>
  <c r="D168" i="7"/>
  <c r="V167" i="7"/>
  <c r="W167" i="7" s="1"/>
  <c r="U167" i="7"/>
  <c r="T167" i="7"/>
  <c r="R167" i="7"/>
  <c r="D167" i="7"/>
  <c r="V166" i="7"/>
  <c r="W166" i="7" s="1"/>
  <c r="U166" i="7"/>
  <c r="T166" i="7"/>
  <c r="R166" i="7"/>
  <c r="D166" i="7"/>
  <c r="V165" i="7"/>
  <c r="W165" i="7" s="1"/>
  <c r="U165" i="7"/>
  <c r="T165" i="7"/>
  <c r="R165" i="7"/>
  <c r="D165" i="7"/>
  <c r="V164" i="7"/>
  <c r="W164" i="7" s="1"/>
  <c r="U164" i="7"/>
  <c r="T164" i="7"/>
  <c r="R164" i="7"/>
  <c r="D164" i="7"/>
  <c r="V163" i="7"/>
  <c r="W163" i="7" s="1"/>
  <c r="U163" i="7"/>
  <c r="T163" i="7"/>
  <c r="R163" i="7"/>
  <c r="D163" i="7"/>
  <c r="V162" i="7"/>
  <c r="W162" i="7" s="1"/>
  <c r="U162" i="7"/>
  <c r="T162" i="7"/>
  <c r="R162" i="7"/>
  <c r="D162" i="7"/>
  <c r="V161" i="7"/>
  <c r="W161" i="7" s="1"/>
  <c r="U161" i="7"/>
  <c r="T161" i="7"/>
  <c r="R161" i="7"/>
  <c r="D161" i="7"/>
  <c r="V160" i="7"/>
  <c r="W160" i="7" s="1"/>
  <c r="U160" i="7"/>
  <c r="T160" i="7"/>
  <c r="R160" i="7"/>
  <c r="D160" i="7"/>
  <c r="V159" i="7"/>
  <c r="W159" i="7" s="1"/>
  <c r="U159" i="7"/>
  <c r="T159" i="7"/>
  <c r="R159" i="7"/>
  <c r="D159" i="7"/>
  <c r="V158" i="7"/>
  <c r="W158" i="7" s="1"/>
  <c r="U158" i="7"/>
  <c r="T158" i="7"/>
  <c r="R158" i="7"/>
  <c r="D158" i="7"/>
  <c r="V157" i="7"/>
  <c r="W157" i="7" s="1"/>
  <c r="U157" i="7"/>
  <c r="X157" i="7" s="1"/>
  <c r="T157" i="7"/>
  <c r="R157" i="7"/>
  <c r="D157" i="7"/>
  <c r="V156" i="7"/>
  <c r="W156" i="7" s="1"/>
  <c r="U156" i="7"/>
  <c r="X156" i="7" s="1"/>
  <c r="T156" i="7"/>
  <c r="R156" i="7"/>
  <c r="D156" i="7"/>
  <c r="V77" i="7"/>
  <c r="W77" i="7" s="1"/>
  <c r="U77" i="7"/>
  <c r="X77" i="7" s="1"/>
  <c r="T77" i="7"/>
  <c r="R77" i="7"/>
  <c r="D77" i="7"/>
  <c r="V76" i="7"/>
  <c r="W76" i="7" s="1"/>
  <c r="U76" i="7"/>
  <c r="X76" i="7" s="1"/>
  <c r="T76" i="7"/>
  <c r="R76" i="7"/>
  <c r="D76" i="7"/>
  <c r="V75" i="7"/>
  <c r="W75" i="7" s="1"/>
  <c r="U75" i="7"/>
  <c r="T75" i="7"/>
  <c r="R75" i="7"/>
  <c r="D75" i="7"/>
  <c r="V74" i="7"/>
  <c r="W74" i="7" s="1"/>
  <c r="U74" i="7"/>
  <c r="T74" i="7"/>
  <c r="R74" i="7"/>
  <c r="D74" i="7"/>
  <c r="V73" i="7"/>
  <c r="W73" i="7" s="1"/>
  <c r="U73" i="7"/>
  <c r="T73" i="7"/>
  <c r="R73" i="7"/>
  <c r="D73" i="7"/>
  <c r="V72" i="7"/>
  <c r="W72" i="7" s="1"/>
  <c r="U72" i="7"/>
  <c r="T72" i="7"/>
  <c r="R72" i="7"/>
  <c r="D72" i="7"/>
  <c r="V71" i="7"/>
  <c r="W71" i="7" s="1"/>
  <c r="U71" i="7"/>
  <c r="T71" i="7"/>
  <c r="R71" i="7"/>
  <c r="D71" i="7"/>
  <c r="V70" i="7"/>
  <c r="W70" i="7" s="1"/>
  <c r="U70" i="7"/>
  <c r="T70" i="7"/>
  <c r="R70" i="7"/>
  <c r="D70" i="7"/>
  <c r="V69" i="7"/>
  <c r="W69" i="7" s="1"/>
  <c r="U69" i="7"/>
  <c r="T69" i="7"/>
  <c r="R69" i="7"/>
  <c r="D69" i="7"/>
  <c r="V68" i="7"/>
  <c r="W68" i="7" s="1"/>
  <c r="U68" i="7"/>
  <c r="T68" i="7"/>
  <c r="R68" i="7"/>
  <c r="D68" i="7"/>
  <c r="V67" i="7"/>
  <c r="W67" i="7" s="1"/>
  <c r="U67" i="7"/>
  <c r="T67" i="7"/>
  <c r="R67" i="7"/>
  <c r="D67" i="7"/>
  <c r="V66" i="7"/>
  <c r="W66" i="7" s="1"/>
  <c r="U66" i="7"/>
  <c r="T66" i="7"/>
  <c r="R66" i="7"/>
  <c r="D66" i="7"/>
  <c r="V65" i="7"/>
  <c r="W65" i="7" s="1"/>
  <c r="U65" i="7"/>
  <c r="T65" i="7"/>
  <c r="R65" i="7"/>
  <c r="D65" i="7"/>
  <c r="V64" i="7"/>
  <c r="W64" i="7" s="1"/>
  <c r="U64" i="7"/>
  <c r="T64" i="7"/>
  <c r="R64" i="7"/>
  <c r="D64" i="7"/>
  <c r="V63" i="7"/>
  <c r="W63" i="7" s="1"/>
  <c r="U63" i="7"/>
  <c r="T63" i="7"/>
  <c r="R63" i="7"/>
  <c r="D63" i="7"/>
  <c r="V62" i="7"/>
  <c r="W62" i="7" s="1"/>
  <c r="U62" i="7"/>
  <c r="T62" i="7"/>
  <c r="R62" i="7"/>
  <c r="D62" i="7"/>
  <c r="V61" i="7"/>
  <c r="W61" i="7" s="1"/>
  <c r="U61" i="7"/>
  <c r="T61" i="7"/>
  <c r="R61" i="7"/>
  <c r="D61" i="7"/>
  <c r="V60" i="7"/>
  <c r="W60" i="7" s="1"/>
  <c r="U60" i="7"/>
  <c r="T60" i="7"/>
  <c r="R60" i="7"/>
  <c r="D60" i="7"/>
  <c r="V59" i="7"/>
  <c r="W59" i="7" s="1"/>
  <c r="U59" i="7"/>
  <c r="T59" i="7"/>
  <c r="R59" i="7"/>
  <c r="D59" i="7"/>
  <c r="V58" i="7"/>
  <c r="W58" i="7" s="1"/>
  <c r="U58" i="7"/>
  <c r="T58" i="7"/>
  <c r="R58" i="7"/>
  <c r="D58" i="7"/>
  <c r="V57" i="7"/>
  <c r="W57" i="7" s="1"/>
  <c r="U57" i="7"/>
  <c r="T57" i="7"/>
  <c r="R57" i="7"/>
  <c r="D57" i="7"/>
  <c r="V56" i="7"/>
  <c r="W56" i="7" s="1"/>
  <c r="U56" i="7"/>
  <c r="T56" i="7"/>
  <c r="R56" i="7"/>
  <c r="D56" i="7"/>
  <c r="V55" i="7"/>
  <c r="W55" i="7" s="1"/>
  <c r="U55" i="7"/>
  <c r="T55" i="7"/>
  <c r="R55" i="7"/>
  <c r="D55" i="7"/>
  <c r="V54" i="7"/>
  <c r="W54" i="7" s="1"/>
  <c r="U54" i="7"/>
  <c r="T54" i="7"/>
  <c r="R54" i="7"/>
  <c r="D54" i="7"/>
  <c r="V53" i="7"/>
  <c r="W53" i="7" s="1"/>
  <c r="U53" i="7"/>
  <c r="T53" i="7"/>
  <c r="R53" i="7"/>
  <c r="D53" i="7"/>
  <c r="V52" i="7"/>
  <c r="W52" i="7" s="1"/>
  <c r="U52" i="7"/>
  <c r="T52" i="7"/>
  <c r="R52" i="7"/>
  <c r="D52" i="7"/>
  <c r="V51" i="7"/>
  <c r="W51" i="7" s="1"/>
  <c r="U51" i="7"/>
  <c r="T51" i="7"/>
  <c r="R51" i="7"/>
  <c r="D51" i="7"/>
  <c r="V50" i="7"/>
  <c r="W50" i="7" s="1"/>
  <c r="U50" i="7"/>
  <c r="T50" i="7"/>
  <c r="R50" i="7"/>
  <c r="D50" i="7"/>
  <c r="V49" i="7"/>
  <c r="W49" i="7" s="1"/>
  <c r="U49" i="7"/>
  <c r="T49" i="7"/>
  <c r="R49" i="7"/>
  <c r="D49" i="7"/>
  <c r="V48" i="7"/>
  <c r="W48" i="7" s="1"/>
  <c r="U48" i="7"/>
  <c r="T48" i="7"/>
  <c r="R48" i="7"/>
  <c r="D48" i="7"/>
  <c r="V47" i="7"/>
  <c r="W47" i="7" s="1"/>
  <c r="U47" i="7"/>
  <c r="T47" i="7"/>
  <c r="R47" i="7"/>
  <c r="D47" i="7"/>
  <c r="V46" i="7"/>
  <c r="W46" i="7" s="1"/>
  <c r="U46" i="7"/>
  <c r="T46" i="7"/>
  <c r="R46" i="7"/>
  <c r="D46" i="7"/>
  <c r="V45" i="7"/>
  <c r="W45" i="7" s="1"/>
  <c r="U45" i="7"/>
  <c r="T45" i="7"/>
  <c r="R45" i="7"/>
  <c r="D45" i="7"/>
  <c r="V44" i="7"/>
  <c r="W44" i="7" s="1"/>
  <c r="U44" i="7"/>
  <c r="T44" i="7"/>
  <c r="R44" i="7"/>
  <c r="D44" i="7"/>
  <c r="V43" i="7"/>
  <c r="W43" i="7" s="1"/>
  <c r="U43" i="7"/>
  <c r="T43" i="7"/>
  <c r="R43" i="7"/>
  <c r="D43" i="7"/>
  <c r="V42" i="7"/>
  <c r="W42" i="7" s="1"/>
  <c r="U42" i="7"/>
  <c r="T42" i="7"/>
  <c r="R42" i="7"/>
  <c r="D42" i="7"/>
  <c r="V41" i="7"/>
  <c r="W41" i="7" s="1"/>
  <c r="U41" i="7"/>
  <c r="T41" i="7"/>
  <c r="R41" i="7"/>
  <c r="D41" i="7"/>
  <c r="V40" i="7"/>
  <c r="W40" i="7" s="1"/>
  <c r="U40" i="7"/>
  <c r="T40" i="7"/>
  <c r="R40" i="7"/>
  <c r="D40" i="7"/>
  <c r="V39" i="7"/>
  <c r="W39" i="7" s="1"/>
  <c r="U39" i="7"/>
  <c r="T39" i="7"/>
  <c r="R39" i="7"/>
  <c r="D39" i="7"/>
  <c r="V38" i="7"/>
  <c r="W38" i="7" s="1"/>
  <c r="U38" i="7"/>
  <c r="T38" i="7"/>
  <c r="R38" i="7"/>
  <c r="D38" i="7"/>
  <c r="V37" i="7"/>
  <c r="W37" i="7" s="1"/>
  <c r="U37" i="7"/>
  <c r="T37" i="7"/>
  <c r="R37" i="7"/>
  <c r="D37" i="7"/>
  <c r="V36" i="7"/>
  <c r="W36" i="7" s="1"/>
  <c r="U36" i="7"/>
  <c r="T36" i="7"/>
  <c r="R36" i="7"/>
  <c r="D36" i="7"/>
  <c r="V35" i="7"/>
  <c r="W35" i="7" s="1"/>
  <c r="U35" i="7"/>
  <c r="T35" i="7"/>
  <c r="R35" i="7"/>
  <c r="D35" i="7"/>
  <c r="V34" i="7"/>
  <c r="W34" i="7" s="1"/>
  <c r="U34" i="7"/>
  <c r="X34" i="7" s="1"/>
  <c r="T34" i="7"/>
  <c r="R34" i="7"/>
  <c r="D34" i="7"/>
  <c r="V33" i="7"/>
  <c r="W33" i="7" s="1"/>
  <c r="U33" i="7"/>
  <c r="X33" i="7" s="1"/>
  <c r="T33" i="7"/>
  <c r="R33" i="7"/>
  <c r="D33" i="7"/>
  <c r="X983" i="7" l="1"/>
  <c r="X1259" i="7"/>
  <c r="X1257" i="7"/>
  <c r="X1255" i="7"/>
  <c r="X1253" i="7"/>
  <c r="X1251" i="7"/>
  <c r="X1233" i="7"/>
  <c r="X1227" i="7"/>
  <c r="X979" i="7"/>
  <c r="X987" i="7"/>
  <c r="X1228" i="7"/>
  <c r="X660" i="7"/>
  <c r="X774" i="7"/>
  <c r="X788" i="7"/>
  <c r="X969" i="7"/>
  <c r="X973" i="7"/>
  <c r="X981" i="7"/>
  <c r="X985" i="7"/>
  <c r="X1246" i="7"/>
  <c r="X1552" i="7"/>
  <c r="X1554" i="7"/>
  <c r="X1556" i="7"/>
  <c r="X1558" i="7"/>
  <c r="X1560" i="7"/>
  <c r="X1239" i="7"/>
  <c r="X1238" i="7"/>
  <c r="X1235" i="7"/>
  <c r="X1234" i="7"/>
  <c r="X1231" i="7"/>
  <c r="X1229" i="7"/>
  <c r="X1226" i="7"/>
  <c r="X1230" i="7"/>
  <c r="X1551" i="7"/>
  <c r="X1553" i="7"/>
  <c r="X1555" i="7"/>
  <c r="X1557" i="7"/>
  <c r="X1559" i="7"/>
  <c r="X1247" i="7"/>
  <c r="X1245" i="7"/>
  <c r="X1244" i="7"/>
  <c r="X1243" i="7"/>
  <c r="X1242" i="7"/>
  <c r="X1241" i="7"/>
  <c r="X1240" i="7"/>
  <c r="B36" i="7"/>
  <c r="X35" i="7"/>
  <c r="X760" i="7"/>
  <c r="X756" i="7"/>
  <c r="X752" i="7"/>
  <c r="X704" i="7"/>
  <c r="X692" i="7"/>
  <c r="X676" i="7"/>
  <c r="X668" i="7"/>
  <c r="X664" i="7"/>
  <c r="X649" i="7"/>
  <c r="X633" i="7"/>
  <c r="X629" i="7"/>
  <c r="X613" i="7"/>
  <c r="X612" i="7"/>
  <c r="X608" i="7"/>
  <c r="X604" i="7"/>
  <c r="X600" i="7"/>
  <c r="X596" i="7"/>
  <c r="X592" i="7"/>
  <c r="X968" i="7"/>
  <c r="X785" i="7"/>
  <c r="X782" i="7"/>
  <c r="X778" i="7"/>
  <c r="X771" i="7"/>
  <c r="X766" i="7"/>
  <c r="X699" i="7"/>
  <c r="X698" i="7"/>
  <c r="X690" i="7"/>
  <c r="X970" i="7"/>
  <c r="X974" i="7"/>
  <c r="X980" i="7"/>
  <c r="X984" i="7"/>
  <c r="X988" i="7"/>
  <c r="X978" i="7"/>
  <c r="X982" i="7"/>
  <c r="X986" i="7"/>
  <c r="X972" i="7"/>
  <c r="X966" i="7"/>
  <c r="X967" i="7"/>
  <c r="X971" i="7"/>
  <c r="X975" i="7"/>
  <c r="X37" i="7"/>
  <c r="X53" i="7"/>
  <c r="X763" i="7"/>
  <c r="X748" i="7"/>
  <c r="X732" i="7"/>
  <c r="X731" i="7"/>
  <c r="X723" i="7"/>
  <c r="X715" i="7"/>
  <c r="X622" i="7"/>
  <c r="X614" i="7"/>
  <c r="X588" i="7"/>
  <c r="X584" i="7"/>
  <c r="X580" i="7"/>
  <c r="X38" i="7"/>
  <c r="X765" i="7"/>
  <c r="X710" i="7"/>
  <c r="X705" i="7"/>
  <c r="X659" i="7"/>
  <c r="X631" i="7"/>
  <c r="X623" i="7"/>
  <c r="X775" i="7"/>
  <c r="X773" i="7"/>
  <c r="X570" i="7"/>
  <c r="X61" i="7"/>
  <c r="X69" i="7"/>
  <c r="X767" i="7"/>
  <c r="X761" i="7"/>
  <c r="X750" i="7"/>
  <c r="X742" i="7"/>
  <c r="X734" i="7"/>
  <c r="X726" i="7"/>
  <c r="X706" i="7"/>
  <c r="X688" i="7"/>
  <c r="X641" i="7"/>
  <c r="X637" i="7"/>
  <c r="X682" i="7"/>
  <c r="X617" i="7"/>
  <c r="X70" i="7"/>
  <c r="X736" i="7"/>
  <c r="X733" i="7"/>
  <c r="X725" i="7"/>
  <c r="X720" i="7"/>
  <c r="X717" i="7"/>
  <c r="X701" i="7"/>
  <c r="X693" i="7"/>
  <c r="X576" i="7"/>
  <c r="X54" i="7"/>
  <c r="X780" i="7"/>
  <c r="X776" i="7"/>
  <c r="X769" i="7"/>
  <c r="X757" i="7"/>
  <c r="X716" i="7"/>
  <c r="X712" i="7"/>
  <c r="X708" i="7"/>
  <c r="X691" i="7"/>
  <c r="X683" i="7"/>
  <c r="X672" i="7"/>
  <c r="X657" i="7"/>
  <c r="X646" i="7"/>
  <c r="X638" i="7"/>
  <c r="X615" i="7"/>
  <c r="X36" i="7"/>
  <c r="X45" i="7"/>
  <c r="X62" i="7"/>
  <c r="X762" i="7"/>
  <c r="X755" i="7"/>
  <c r="X749" i="7"/>
  <c r="X744" i="7"/>
  <c r="X741" i="7"/>
  <c r="X740" i="7"/>
  <c r="X718" i="7"/>
  <c r="X700" i="7"/>
  <c r="X696" i="7"/>
  <c r="X685" i="7"/>
  <c r="X677" i="7"/>
  <c r="X675" i="7"/>
  <c r="X674" i="7"/>
  <c r="X667" i="7"/>
  <c r="X666" i="7"/>
  <c r="X645" i="7"/>
  <c r="X644" i="7"/>
  <c r="X636" i="7"/>
  <c r="X630" i="7"/>
  <c r="X625" i="7"/>
  <c r="X621" i="7"/>
  <c r="X578" i="7"/>
  <c r="X574" i="7"/>
  <c r="X764" i="7"/>
  <c r="X758" i="7"/>
  <c r="X747" i="7"/>
  <c r="X739" i="7"/>
  <c r="X728" i="7"/>
  <c r="X724" i="7"/>
  <c r="X703" i="7"/>
  <c r="X684" i="7"/>
  <c r="X680" i="7"/>
  <c r="X669" i="7"/>
  <c r="X661" i="7"/>
  <c r="X658" i="7"/>
  <c r="X647" i="7"/>
  <c r="X639" i="7"/>
  <c r="X628" i="7"/>
  <c r="X620" i="7"/>
  <c r="X46" i="7"/>
  <c r="X41" i="7"/>
  <c r="X50" i="7"/>
  <c r="X57" i="7"/>
  <c r="X66" i="7"/>
  <c r="X786" i="7"/>
  <c r="X783" i="7"/>
  <c r="X779" i="7"/>
  <c r="X772" i="7"/>
  <c r="X768" i="7"/>
  <c r="X759" i="7"/>
  <c r="X753" i="7"/>
  <c r="X746" i="7"/>
  <c r="X743" i="7"/>
  <c r="X737" i="7"/>
  <c r="X730" i="7"/>
  <c r="X727" i="7"/>
  <c r="X721" i="7"/>
  <c r="X714" i="7"/>
  <c r="X711" i="7"/>
  <c r="X707" i="7"/>
  <c r="X702" i="7"/>
  <c r="X689" i="7"/>
  <c r="X687" i="7"/>
  <c r="X686" i="7"/>
  <c r="X673" i="7"/>
  <c r="X671" i="7"/>
  <c r="X670" i="7"/>
  <c r="X654" i="7"/>
  <c r="X653" i="7"/>
  <c r="X650" i="7"/>
  <c r="X643" i="7"/>
  <c r="X640" i="7"/>
  <c r="X634" i="7"/>
  <c r="X627" i="7"/>
  <c r="X624" i="7"/>
  <c r="X618" i="7"/>
  <c r="X611" i="7"/>
  <c r="X607" i="7"/>
  <c r="X603" i="7"/>
  <c r="X599" i="7"/>
  <c r="X595" i="7"/>
  <c r="X591" i="7"/>
  <c r="X587" i="7"/>
  <c r="X583" i="7"/>
  <c r="X579" i="7"/>
  <c r="X575" i="7"/>
  <c r="X572" i="7"/>
  <c r="X42" i="7"/>
  <c r="X49" i="7"/>
  <c r="X58" i="7"/>
  <c r="X65" i="7"/>
  <c r="X784" i="7"/>
  <c r="X781" i="7"/>
  <c r="X777" i="7"/>
  <c r="X770" i="7"/>
  <c r="X754" i="7"/>
  <c r="X751" i="7"/>
  <c r="X745" i="7"/>
  <c r="X738" i="7"/>
  <c r="X735" i="7"/>
  <c r="X729" i="7"/>
  <c r="X722" i="7"/>
  <c r="X719" i="7"/>
  <c r="X713" i="7"/>
  <c r="X709" i="7"/>
  <c r="X697" i="7"/>
  <c r="X695" i="7"/>
  <c r="X694" i="7"/>
  <c r="X681" i="7"/>
  <c r="X679" i="7"/>
  <c r="X678" i="7"/>
  <c r="X665" i="7"/>
  <c r="X663" i="7"/>
  <c r="X662" i="7"/>
  <c r="X656" i="7"/>
  <c r="X655" i="7"/>
  <c r="X651" i="7"/>
  <c r="X648" i="7"/>
  <c r="X642" i="7"/>
  <c r="X635" i="7"/>
  <c r="X632" i="7"/>
  <c r="X626" i="7"/>
  <c r="X619" i="7"/>
  <c r="X616" i="7"/>
  <c r="X610" i="7"/>
  <c r="X609" i="7"/>
  <c r="X606" i="7"/>
  <c r="X605" i="7"/>
  <c r="X602" i="7"/>
  <c r="X601" i="7"/>
  <c r="X598" i="7"/>
  <c r="X597" i="7"/>
  <c r="X594" i="7"/>
  <c r="X593" i="7"/>
  <c r="X590" i="7"/>
  <c r="X589" i="7"/>
  <c r="X586" i="7"/>
  <c r="X585" i="7"/>
  <c r="X582" i="7"/>
  <c r="X581" i="7"/>
  <c r="X577" i="7"/>
  <c r="X573" i="7"/>
  <c r="X571" i="7"/>
  <c r="X652" i="7"/>
  <c r="X39" i="7"/>
  <c r="X44" i="7"/>
  <c r="X47" i="7"/>
  <c r="X52" i="7"/>
  <c r="X55" i="7"/>
  <c r="X60" i="7"/>
  <c r="X63" i="7"/>
  <c r="X68" i="7"/>
  <c r="X71" i="7"/>
  <c r="X74" i="7"/>
  <c r="X40" i="7"/>
  <c r="X43" i="7"/>
  <c r="X48" i="7"/>
  <c r="X51" i="7"/>
  <c r="X56" i="7"/>
  <c r="X59" i="7"/>
  <c r="X64" i="7"/>
  <c r="X67" i="7"/>
  <c r="X72" i="7"/>
  <c r="X73" i="7"/>
  <c r="X75" i="7"/>
  <c r="X158" i="7"/>
  <c r="X160" i="7"/>
  <c r="X162" i="7"/>
  <c r="X164" i="7"/>
  <c r="X166" i="7"/>
  <c r="X168" i="7"/>
  <c r="X170" i="7"/>
  <c r="X172" i="7"/>
  <c r="X174" i="7"/>
  <c r="X176" i="7"/>
  <c r="X178" i="7"/>
  <c r="X180" i="7"/>
  <c r="X159" i="7"/>
  <c r="X161" i="7"/>
  <c r="X163" i="7"/>
  <c r="X165" i="7"/>
  <c r="X167" i="7"/>
  <c r="X169" i="7"/>
  <c r="X171" i="7"/>
  <c r="X173" i="7"/>
  <c r="X175" i="7"/>
  <c r="X177" i="7"/>
  <c r="X179" i="7"/>
  <c r="X181" i="7"/>
  <c r="B1526" i="7"/>
  <c r="B1525" i="7"/>
  <c r="B1524" i="7"/>
  <c r="B1523" i="7"/>
  <c r="B1522" i="7"/>
  <c r="B1521" i="7"/>
  <c r="B1520" i="7"/>
  <c r="B1519" i="7"/>
  <c r="B1518" i="7"/>
  <c r="B1517" i="7"/>
  <c r="B1516" i="7"/>
  <c r="B1515" i="7"/>
  <c r="B1514" i="7"/>
  <c r="B1513" i="7"/>
  <c r="B1512" i="7"/>
  <c r="B1511" i="7"/>
  <c r="B1510" i="7"/>
  <c r="B1509" i="7"/>
  <c r="B1508" i="7"/>
  <c r="B1507" i="7"/>
  <c r="B1506" i="7"/>
  <c r="B1505" i="7"/>
  <c r="B1504" i="7"/>
  <c r="B1503" i="7"/>
  <c r="B1502" i="7"/>
  <c r="B1501" i="7"/>
  <c r="B1500" i="7"/>
  <c r="B1499" i="7"/>
  <c r="B1498" i="7"/>
  <c r="B1497" i="7"/>
  <c r="B1496" i="7"/>
  <c r="B1495" i="7"/>
  <c r="B1494" i="7"/>
  <c r="B1493" i="7"/>
  <c r="B1492" i="7"/>
  <c r="B1491" i="7"/>
  <c r="B1490" i="7"/>
  <c r="B1489" i="7"/>
  <c r="B1488" i="7"/>
  <c r="B1487" i="7"/>
  <c r="B1486" i="7"/>
  <c r="B1485" i="7"/>
  <c r="B1484" i="7"/>
  <c r="B1483" i="7"/>
  <c r="B1482" i="7"/>
  <c r="B1481" i="7"/>
  <c r="B1480" i="7"/>
  <c r="B1479" i="7"/>
  <c r="B1478" i="7"/>
  <c r="B1477" i="7"/>
  <c r="B1476" i="7"/>
  <c r="B1475" i="7"/>
  <c r="B1474" i="7"/>
  <c r="B1473" i="7"/>
  <c r="B1472" i="7"/>
  <c r="B1471" i="7"/>
  <c r="B1470" i="7"/>
  <c r="B1469" i="7"/>
  <c r="B1468" i="7"/>
  <c r="B1467" i="7"/>
  <c r="B1466" i="7"/>
  <c r="B1465" i="7"/>
  <c r="B1464" i="7"/>
  <c r="B1463" i="7"/>
  <c r="B1462" i="7"/>
  <c r="B1461" i="7"/>
  <c r="B1460" i="7"/>
  <c r="B1459" i="7"/>
  <c r="B1458" i="7"/>
  <c r="B1457" i="7"/>
  <c r="B1456" i="7"/>
  <c r="B1455" i="7"/>
  <c r="B1454" i="7"/>
  <c r="B1453" i="7"/>
  <c r="B1452" i="7"/>
  <c r="B1451" i="7"/>
  <c r="B1450" i="7"/>
  <c r="B1449" i="7"/>
  <c r="B1448" i="7"/>
  <c r="B1447" i="7"/>
  <c r="B1446" i="7"/>
  <c r="B1445" i="7"/>
  <c r="B1444" i="7"/>
  <c r="B1443" i="7"/>
  <c r="B1442" i="7"/>
  <c r="B1441" i="7"/>
  <c r="B1440" i="7"/>
  <c r="B1439" i="7"/>
  <c r="B1438" i="7"/>
  <c r="B1437" i="7"/>
  <c r="B1436" i="7"/>
  <c r="B1435" i="7"/>
  <c r="B1434" i="7"/>
  <c r="B1433" i="7"/>
  <c r="B1432" i="7"/>
  <c r="B1431" i="7"/>
  <c r="B1430" i="7"/>
  <c r="B1429" i="7"/>
  <c r="B1428" i="7"/>
  <c r="B1427" i="7"/>
  <c r="B1426" i="7"/>
  <c r="B1425" i="7"/>
  <c r="B1424" i="7"/>
  <c r="B1423" i="7"/>
  <c r="B1422" i="7"/>
  <c r="B1421" i="7"/>
  <c r="B1420" i="7"/>
  <c r="B1419" i="7"/>
  <c r="B1418" i="7"/>
  <c r="B1417" i="7"/>
  <c r="B1416" i="7"/>
  <c r="B1415" i="7"/>
  <c r="B1414" i="7"/>
  <c r="B1413" i="7"/>
  <c r="B1412" i="7"/>
  <c r="B1411" i="7"/>
  <c r="B1410" i="7"/>
  <c r="B1409" i="7"/>
  <c r="B1408" i="7"/>
  <c r="B1407" i="7"/>
  <c r="B1406" i="7"/>
  <c r="B1405" i="7"/>
  <c r="B1404" i="7"/>
  <c r="B1403" i="7"/>
  <c r="B1402" i="7"/>
  <c r="B1401" i="7"/>
  <c r="B1400" i="7"/>
  <c r="B1399" i="7"/>
  <c r="B1398" i="7"/>
  <c r="B1397" i="7"/>
  <c r="B1396" i="7"/>
  <c r="B1395" i="7"/>
  <c r="B1394" i="7"/>
  <c r="B1393" i="7"/>
  <c r="B1392" i="7"/>
  <c r="B1391" i="7"/>
  <c r="B1390" i="7"/>
  <c r="B1389" i="7"/>
  <c r="B1388" i="7"/>
  <c r="B1387" i="7"/>
  <c r="B1386" i="7"/>
  <c r="B1385" i="7"/>
  <c r="B1384" i="7"/>
  <c r="B1383" i="7"/>
  <c r="B1382" i="7"/>
  <c r="B1381" i="7"/>
  <c r="B1380" i="7"/>
  <c r="B1379" i="7"/>
  <c r="B1378" i="7"/>
  <c r="B1377" i="7"/>
  <c r="B1376" i="7"/>
  <c r="B1375" i="7"/>
  <c r="B1374" i="7"/>
  <c r="B1373" i="7"/>
  <c r="B1372" i="7"/>
  <c r="B1371" i="7"/>
  <c r="B1370" i="7"/>
  <c r="B1369" i="7"/>
  <c r="B1368" i="7"/>
  <c r="B1367" i="7"/>
  <c r="B1366" i="7"/>
  <c r="B1365" i="7"/>
  <c r="B1364" i="7"/>
  <c r="B1363" i="7"/>
  <c r="B1362" i="7"/>
  <c r="B1361" i="7"/>
  <c r="B1360" i="7"/>
  <c r="B1359" i="7"/>
  <c r="B1141" i="7"/>
  <c r="B1140" i="7"/>
  <c r="B1139" i="7"/>
  <c r="B1138" i="7"/>
  <c r="B1137" i="7"/>
  <c r="B1136" i="7"/>
  <c r="B1135" i="7"/>
  <c r="B1134" i="7"/>
  <c r="B1133" i="7"/>
  <c r="B1132" i="7"/>
  <c r="B1131" i="7"/>
  <c r="B1130" i="7"/>
  <c r="B1129" i="7"/>
  <c r="B1128" i="7"/>
  <c r="B1127" i="7"/>
  <c r="B1126" i="7"/>
  <c r="B1125" i="7"/>
  <c r="B1124" i="7"/>
  <c r="B1123" i="7"/>
  <c r="B1122" i="7"/>
  <c r="B1121" i="7"/>
  <c r="B1120" i="7"/>
  <c r="B1119" i="7"/>
  <c r="B1118" i="7"/>
  <c r="B1117" i="7"/>
  <c r="B1116" i="7"/>
  <c r="B1115" i="7"/>
  <c r="B1114" i="7"/>
  <c r="B1113" i="7"/>
  <c r="B1112" i="7"/>
  <c r="B1111" i="7"/>
  <c r="B1110" i="7"/>
  <c r="B1109" i="7"/>
  <c r="B1108" i="7"/>
  <c r="B1107" i="7"/>
  <c r="B1106" i="7"/>
  <c r="B1105" i="7"/>
  <c r="B1104" i="7"/>
  <c r="B1103" i="7"/>
  <c r="B1102" i="7"/>
  <c r="B1101" i="7"/>
  <c r="B1100" i="7"/>
  <c r="B1099" i="7"/>
  <c r="B1098" i="7"/>
  <c r="V1045" i="7"/>
  <c r="W1045" i="7" s="1"/>
  <c r="U1045" i="7"/>
  <c r="X1045" i="7" s="1"/>
  <c r="T1045" i="7"/>
  <c r="R1045" i="7"/>
  <c r="V1044" i="7"/>
  <c r="W1044" i="7" s="1"/>
  <c r="U1044" i="7"/>
  <c r="X1044" i="7" s="1"/>
  <c r="T1044" i="7"/>
  <c r="R1044" i="7"/>
  <c r="V1043" i="7"/>
  <c r="W1043" i="7" s="1"/>
  <c r="U1043" i="7"/>
  <c r="T1043" i="7"/>
  <c r="R1043" i="7"/>
  <c r="V1042" i="7"/>
  <c r="W1042" i="7" s="1"/>
  <c r="U1042" i="7"/>
  <c r="T1042" i="7"/>
  <c r="R1042" i="7"/>
  <c r="V1041" i="7"/>
  <c r="W1041" i="7" s="1"/>
  <c r="U1041" i="7"/>
  <c r="T1041" i="7"/>
  <c r="R1041" i="7"/>
  <c r="V1040" i="7"/>
  <c r="W1040" i="7" s="1"/>
  <c r="U1040" i="7"/>
  <c r="T1040" i="7"/>
  <c r="R1040" i="7"/>
  <c r="V1039" i="7"/>
  <c r="W1039" i="7" s="1"/>
  <c r="U1039" i="7"/>
  <c r="T1039" i="7"/>
  <c r="R1039" i="7"/>
  <c r="V1038" i="7"/>
  <c r="W1038" i="7" s="1"/>
  <c r="U1038" i="7"/>
  <c r="T1038" i="7"/>
  <c r="R1038" i="7"/>
  <c r="V1037" i="7"/>
  <c r="W1037" i="7" s="1"/>
  <c r="U1037" i="7"/>
  <c r="T1037" i="7"/>
  <c r="R1037" i="7"/>
  <c r="V1036" i="7"/>
  <c r="W1036" i="7" s="1"/>
  <c r="U1036" i="7"/>
  <c r="T1036" i="7"/>
  <c r="R1036" i="7"/>
  <c r="V1035" i="7"/>
  <c r="W1035" i="7" s="1"/>
  <c r="U1035" i="7"/>
  <c r="T1035" i="7"/>
  <c r="R1035" i="7"/>
  <c r="V1034" i="7"/>
  <c r="W1034" i="7" s="1"/>
  <c r="U1034" i="7"/>
  <c r="T1034" i="7"/>
  <c r="R1034" i="7"/>
  <c r="V1033" i="7"/>
  <c r="W1033" i="7" s="1"/>
  <c r="U1033" i="7"/>
  <c r="T1033" i="7"/>
  <c r="R1033" i="7"/>
  <c r="V1032" i="7"/>
  <c r="W1032" i="7" s="1"/>
  <c r="U1032" i="7"/>
  <c r="T1032" i="7"/>
  <c r="R1032" i="7"/>
  <c r="V1031" i="7"/>
  <c r="W1031" i="7" s="1"/>
  <c r="U1031" i="7"/>
  <c r="T1031" i="7"/>
  <c r="R1031" i="7"/>
  <c r="V1030" i="7"/>
  <c r="W1030" i="7" s="1"/>
  <c r="U1030" i="7"/>
  <c r="T1030" i="7"/>
  <c r="R1030" i="7"/>
  <c r="V1029" i="7"/>
  <c r="W1029" i="7" s="1"/>
  <c r="U1029" i="7"/>
  <c r="T1029" i="7"/>
  <c r="R1029" i="7"/>
  <c r="V1028" i="7"/>
  <c r="W1028" i="7" s="1"/>
  <c r="U1028" i="7"/>
  <c r="T1028" i="7"/>
  <c r="R1028" i="7"/>
  <c r="V1027" i="7"/>
  <c r="W1027" i="7" s="1"/>
  <c r="U1027" i="7"/>
  <c r="T1027" i="7"/>
  <c r="R1027" i="7"/>
  <c r="V1026" i="7"/>
  <c r="W1026" i="7" s="1"/>
  <c r="U1026" i="7"/>
  <c r="X1026" i="7" s="1"/>
  <c r="T1026" i="7"/>
  <c r="R1026" i="7"/>
  <c r="V1025" i="7"/>
  <c r="W1025" i="7" s="1"/>
  <c r="U1025" i="7"/>
  <c r="X1025" i="7" s="1"/>
  <c r="T1025" i="7"/>
  <c r="R1025" i="7"/>
  <c r="D1046" i="7"/>
  <c r="D1045" i="7"/>
  <c r="D1044" i="7"/>
  <c r="D1043" i="7"/>
  <c r="D1042" i="7"/>
  <c r="D1041" i="7"/>
  <c r="D1040" i="7"/>
  <c r="D1039" i="7"/>
  <c r="D1038" i="7"/>
  <c r="D1037" i="7"/>
  <c r="D1036" i="7"/>
  <c r="D1035" i="7"/>
  <c r="D1034" i="7"/>
  <c r="D1033" i="7"/>
  <c r="D1032" i="7"/>
  <c r="D1031" i="7"/>
  <c r="D1030" i="7"/>
  <c r="D1029" i="7"/>
  <c r="D1028" i="7"/>
  <c r="D1027" i="7"/>
  <c r="D1026" i="7"/>
  <c r="D1025" i="7"/>
  <c r="B1025" i="7"/>
  <c r="B38" i="7" l="1"/>
  <c r="B39" i="7"/>
  <c r="B37" i="7"/>
  <c r="X1043" i="7"/>
  <c r="X1027" i="7"/>
  <c r="X1028" i="7"/>
  <c r="X1029" i="7"/>
  <c r="X1030" i="7"/>
  <c r="X1031" i="7"/>
  <c r="X1032" i="7"/>
  <c r="X1033" i="7"/>
  <c r="X1034" i="7"/>
  <c r="X1037" i="7"/>
  <c r="X1038" i="7"/>
  <c r="X1039" i="7"/>
  <c r="X1040" i="7"/>
  <c r="X1041" i="7"/>
  <c r="X1042" i="7"/>
  <c r="X1035" i="7"/>
  <c r="X1036" i="7"/>
  <c r="D942" i="7"/>
  <c r="D943" i="7"/>
  <c r="D944" i="7"/>
  <c r="D945" i="7"/>
  <c r="D946" i="7"/>
  <c r="D947" i="7"/>
  <c r="D948" i="7"/>
  <c r="D949" i="7"/>
  <c r="D950" i="7"/>
  <c r="D951" i="7"/>
  <c r="D952" i="7"/>
  <c r="D953" i="7"/>
  <c r="D954" i="7"/>
  <c r="D955" i="7"/>
  <c r="D956" i="7"/>
  <c r="D957" i="7"/>
  <c r="D958" i="7"/>
  <c r="D959" i="7"/>
  <c r="D960" i="7"/>
  <c r="D961" i="7"/>
  <c r="D962" i="7"/>
  <c r="D963" i="7"/>
  <c r="D990" i="7"/>
  <c r="V990" i="7"/>
  <c r="W990" i="7" s="1"/>
  <c r="U990" i="7"/>
  <c r="X990" i="7" s="1"/>
  <c r="T990" i="7"/>
  <c r="R990" i="7"/>
  <c r="V963" i="7"/>
  <c r="W963" i="7" s="1"/>
  <c r="U963" i="7"/>
  <c r="T963" i="7"/>
  <c r="R963" i="7"/>
  <c r="V962" i="7"/>
  <c r="W962" i="7" s="1"/>
  <c r="U962" i="7"/>
  <c r="T962" i="7"/>
  <c r="R962" i="7"/>
  <c r="V961" i="7"/>
  <c r="W961" i="7" s="1"/>
  <c r="U961" i="7"/>
  <c r="T961" i="7"/>
  <c r="R961" i="7"/>
  <c r="V960" i="7"/>
  <c r="W960" i="7" s="1"/>
  <c r="U960" i="7"/>
  <c r="T960" i="7"/>
  <c r="R960" i="7"/>
  <c r="V959" i="7"/>
  <c r="W959" i="7" s="1"/>
  <c r="U959" i="7"/>
  <c r="T959" i="7"/>
  <c r="R959" i="7"/>
  <c r="V958" i="7"/>
  <c r="W958" i="7" s="1"/>
  <c r="U958" i="7"/>
  <c r="T958" i="7"/>
  <c r="R958" i="7"/>
  <c r="V957" i="7"/>
  <c r="W957" i="7" s="1"/>
  <c r="U957" i="7"/>
  <c r="T957" i="7"/>
  <c r="R957" i="7"/>
  <c r="V956" i="7"/>
  <c r="W956" i="7" s="1"/>
  <c r="U956" i="7"/>
  <c r="T956" i="7"/>
  <c r="R956" i="7"/>
  <c r="V955" i="7"/>
  <c r="W955" i="7" s="1"/>
  <c r="U955" i="7"/>
  <c r="T955" i="7"/>
  <c r="R955" i="7"/>
  <c r="V954" i="7"/>
  <c r="W954" i="7" s="1"/>
  <c r="U954" i="7"/>
  <c r="T954" i="7"/>
  <c r="R954" i="7"/>
  <c r="V953" i="7"/>
  <c r="W953" i="7" s="1"/>
  <c r="U953" i="7"/>
  <c r="X953" i="7" s="1"/>
  <c r="T953" i="7"/>
  <c r="R953" i="7"/>
  <c r="V952" i="7"/>
  <c r="W952" i="7" s="1"/>
  <c r="U952" i="7"/>
  <c r="X952" i="7" s="1"/>
  <c r="T952" i="7"/>
  <c r="R952" i="7"/>
  <c r="V951" i="7"/>
  <c r="W951" i="7" s="1"/>
  <c r="U951" i="7"/>
  <c r="T951" i="7"/>
  <c r="R951" i="7"/>
  <c r="V950" i="7"/>
  <c r="W950" i="7" s="1"/>
  <c r="U950" i="7"/>
  <c r="T950" i="7"/>
  <c r="R950" i="7"/>
  <c r="V949" i="7"/>
  <c r="W949" i="7" s="1"/>
  <c r="U949" i="7"/>
  <c r="T949" i="7"/>
  <c r="R949" i="7"/>
  <c r="V948" i="7"/>
  <c r="W948" i="7" s="1"/>
  <c r="U948" i="7"/>
  <c r="T948" i="7"/>
  <c r="R948" i="7"/>
  <c r="V947" i="7"/>
  <c r="W947" i="7" s="1"/>
  <c r="U947" i="7"/>
  <c r="T947" i="7"/>
  <c r="R947" i="7"/>
  <c r="V946" i="7"/>
  <c r="W946" i="7" s="1"/>
  <c r="U946" i="7"/>
  <c r="T946" i="7"/>
  <c r="R946" i="7"/>
  <c r="V945" i="7"/>
  <c r="W945" i="7" s="1"/>
  <c r="U945" i="7"/>
  <c r="T945" i="7"/>
  <c r="R945" i="7"/>
  <c r="V944" i="7"/>
  <c r="W944" i="7" s="1"/>
  <c r="U944" i="7"/>
  <c r="T944" i="7"/>
  <c r="R944" i="7"/>
  <c r="V943" i="7"/>
  <c r="W943" i="7" s="1"/>
  <c r="U943" i="7"/>
  <c r="X943" i="7" s="1"/>
  <c r="T943" i="7"/>
  <c r="R943" i="7"/>
  <c r="V942" i="7"/>
  <c r="W942" i="7" s="1"/>
  <c r="U942" i="7"/>
  <c r="X942" i="7" s="1"/>
  <c r="T942" i="7"/>
  <c r="R942" i="7"/>
  <c r="B41" i="7" l="1"/>
  <c r="B40" i="7"/>
  <c r="X958" i="7"/>
  <c r="X956" i="7"/>
  <c r="X955" i="7"/>
  <c r="X960" i="7"/>
  <c r="X962" i="7"/>
  <c r="X954" i="7"/>
  <c r="X947" i="7"/>
  <c r="X951" i="7"/>
  <c r="X945" i="7"/>
  <c r="X949" i="7"/>
  <c r="X963" i="7"/>
  <c r="X961" i="7"/>
  <c r="X959" i="7"/>
  <c r="X957" i="7"/>
  <c r="X950" i="7"/>
  <c r="X948" i="7"/>
  <c r="X946" i="7"/>
  <c r="X944" i="7"/>
  <c r="O238" i="9"/>
  <c r="N238" i="9"/>
  <c r="M238" i="9"/>
  <c r="L238" i="9"/>
  <c r="O237" i="9"/>
  <c r="N237" i="9"/>
  <c r="M237" i="9"/>
  <c r="L237" i="9"/>
  <c r="O236" i="9"/>
  <c r="N236" i="9"/>
  <c r="M236" i="9"/>
  <c r="L236" i="9"/>
  <c r="O235" i="9"/>
  <c r="N235" i="9"/>
  <c r="M235" i="9"/>
  <c r="L235" i="9"/>
  <c r="O234" i="9"/>
  <c r="N234" i="9"/>
  <c r="M234" i="9"/>
  <c r="L234" i="9"/>
  <c r="O233" i="9"/>
  <c r="N233" i="9"/>
  <c r="M233" i="9"/>
  <c r="L233" i="9"/>
  <c r="O232" i="9"/>
  <c r="N232" i="9"/>
  <c r="M232" i="9"/>
  <c r="L232" i="9"/>
  <c r="O231" i="9"/>
  <c r="N231" i="9"/>
  <c r="M231" i="9"/>
  <c r="L231" i="9"/>
  <c r="O230" i="9"/>
  <c r="N230" i="9"/>
  <c r="M230" i="9"/>
  <c r="L230" i="9"/>
  <c r="O229" i="9"/>
  <c r="N229" i="9"/>
  <c r="M229" i="9"/>
  <c r="L229" i="9"/>
  <c r="O228" i="9"/>
  <c r="N228" i="9"/>
  <c r="M228" i="9"/>
  <c r="L228" i="9"/>
  <c r="O227" i="9"/>
  <c r="N227" i="9"/>
  <c r="M227" i="9"/>
  <c r="L227" i="9"/>
  <c r="O226" i="9"/>
  <c r="N226" i="9"/>
  <c r="M226" i="9"/>
  <c r="L226" i="9"/>
  <c r="O225" i="9"/>
  <c r="N225" i="9"/>
  <c r="M225" i="9"/>
  <c r="L225" i="9"/>
  <c r="O224" i="9"/>
  <c r="N224" i="9"/>
  <c r="M224" i="9"/>
  <c r="L224" i="9"/>
  <c r="O223" i="9"/>
  <c r="N223" i="9"/>
  <c r="M223" i="9"/>
  <c r="L223" i="9"/>
  <c r="O222" i="9"/>
  <c r="N222" i="9"/>
  <c r="M222" i="9"/>
  <c r="L222" i="9"/>
  <c r="O221" i="9"/>
  <c r="N221" i="9"/>
  <c r="M221" i="9"/>
  <c r="L221" i="9"/>
  <c r="O220" i="9"/>
  <c r="N220" i="9"/>
  <c r="M220" i="9"/>
  <c r="L220" i="9"/>
  <c r="O219" i="9"/>
  <c r="N219" i="9"/>
  <c r="M219" i="9"/>
  <c r="L219" i="9"/>
  <c r="O218" i="9"/>
  <c r="N218" i="9"/>
  <c r="M218" i="9"/>
  <c r="L218" i="9"/>
  <c r="O217" i="9"/>
  <c r="N217" i="9"/>
  <c r="M217" i="9"/>
  <c r="L217" i="9"/>
  <c r="O216" i="9"/>
  <c r="N216" i="9"/>
  <c r="M216" i="9"/>
  <c r="L216" i="9"/>
  <c r="O215" i="9"/>
  <c r="N215" i="9"/>
  <c r="M215" i="9"/>
  <c r="L215" i="9"/>
  <c r="O214" i="9"/>
  <c r="N214" i="9"/>
  <c r="M214" i="9"/>
  <c r="L214" i="9"/>
  <c r="O213" i="9"/>
  <c r="N213" i="9"/>
  <c r="M213" i="9"/>
  <c r="L213" i="9"/>
  <c r="O212" i="9"/>
  <c r="N212" i="9"/>
  <c r="M212" i="9"/>
  <c r="L212" i="9"/>
  <c r="O211" i="9"/>
  <c r="N211" i="9"/>
  <c r="M211" i="9"/>
  <c r="L211" i="9"/>
  <c r="O210" i="9"/>
  <c r="N210" i="9"/>
  <c r="M210" i="9"/>
  <c r="L210" i="9"/>
  <c r="O209" i="9"/>
  <c r="N209" i="9"/>
  <c r="M209" i="9"/>
  <c r="L209" i="9"/>
  <c r="O208" i="9"/>
  <c r="N208" i="9"/>
  <c r="M208" i="9"/>
  <c r="L208" i="9"/>
  <c r="O207" i="9"/>
  <c r="N207" i="9"/>
  <c r="M207" i="9"/>
  <c r="L207" i="9"/>
  <c r="O206" i="9"/>
  <c r="N206" i="9"/>
  <c r="M206" i="9"/>
  <c r="L206" i="9"/>
  <c r="O205" i="9"/>
  <c r="N205" i="9"/>
  <c r="M205" i="9"/>
  <c r="L205" i="9"/>
  <c r="O204" i="9"/>
  <c r="N204" i="9"/>
  <c r="M204" i="9"/>
  <c r="L204" i="9"/>
  <c r="O203" i="9"/>
  <c r="N203" i="9"/>
  <c r="M203" i="9"/>
  <c r="L203" i="9"/>
  <c r="O202" i="9"/>
  <c r="N202" i="9"/>
  <c r="M202" i="9"/>
  <c r="L202" i="9"/>
  <c r="O201" i="9"/>
  <c r="N201" i="9"/>
  <c r="M201" i="9"/>
  <c r="L201" i="9"/>
  <c r="O200" i="9"/>
  <c r="N200" i="9"/>
  <c r="M200" i="9"/>
  <c r="L200" i="9"/>
  <c r="O199" i="9"/>
  <c r="N199" i="9"/>
  <c r="M199" i="9"/>
  <c r="L199" i="9"/>
  <c r="O198" i="9"/>
  <c r="N198" i="9"/>
  <c r="M198" i="9"/>
  <c r="L198" i="9"/>
  <c r="O197" i="9"/>
  <c r="N197" i="9"/>
  <c r="M197" i="9"/>
  <c r="L197" i="9"/>
  <c r="O196" i="9"/>
  <c r="N196" i="9"/>
  <c r="M196" i="9"/>
  <c r="L196" i="9"/>
  <c r="O195" i="9"/>
  <c r="N195" i="9"/>
  <c r="M195" i="9"/>
  <c r="L195" i="9"/>
  <c r="O194" i="9"/>
  <c r="N194" i="9"/>
  <c r="M194" i="9"/>
  <c r="L194" i="9"/>
  <c r="O193" i="9"/>
  <c r="N193" i="9"/>
  <c r="M193" i="9"/>
  <c r="L193" i="9"/>
  <c r="O192" i="9"/>
  <c r="N192" i="9"/>
  <c r="M192" i="9"/>
  <c r="L192" i="9"/>
  <c r="O191" i="9"/>
  <c r="N191" i="9"/>
  <c r="M191" i="9"/>
  <c r="L191" i="9"/>
  <c r="O190" i="9"/>
  <c r="N190" i="9"/>
  <c r="M190" i="9"/>
  <c r="L190" i="9"/>
  <c r="O189" i="9"/>
  <c r="N189" i="9"/>
  <c r="M189" i="9"/>
  <c r="L189" i="9"/>
  <c r="O188" i="9"/>
  <c r="N188" i="9"/>
  <c r="M188" i="9"/>
  <c r="L188" i="9"/>
  <c r="O187" i="9"/>
  <c r="N187" i="9"/>
  <c r="M187" i="9"/>
  <c r="L187" i="9"/>
  <c r="O186" i="9"/>
  <c r="N186" i="9"/>
  <c r="M186" i="9"/>
  <c r="L186" i="9"/>
  <c r="O185" i="9"/>
  <c r="N185" i="9"/>
  <c r="M185" i="9"/>
  <c r="L185" i="9"/>
  <c r="O184" i="9"/>
  <c r="N184" i="9"/>
  <c r="M184" i="9"/>
  <c r="L184" i="9"/>
  <c r="O183" i="9"/>
  <c r="N183" i="9"/>
  <c r="M183" i="9"/>
  <c r="L183" i="9"/>
  <c r="O182" i="9"/>
  <c r="N182" i="9"/>
  <c r="M182" i="9"/>
  <c r="L182" i="9"/>
  <c r="O181" i="9"/>
  <c r="N181" i="9"/>
  <c r="M181" i="9"/>
  <c r="L181" i="9"/>
  <c r="O180" i="9"/>
  <c r="N180" i="9"/>
  <c r="M180" i="9"/>
  <c r="L180" i="9"/>
  <c r="O179" i="9"/>
  <c r="N179" i="9"/>
  <c r="M179" i="9"/>
  <c r="L179" i="9"/>
  <c r="O178" i="9"/>
  <c r="N178" i="9"/>
  <c r="M178" i="9"/>
  <c r="L178" i="9"/>
  <c r="O177" i="9"/>
  <c r="N177" i="9"/>
  <c r="M177" i="9"/>
  <c r="L177" i="9"/>
  <c r="O176" i="9"/>
  <c r="N176" i="9"/>
  <c r="M176" i="9"/>
  <c r="L176" i="9"/>
  <c r="O175" i="9"/>
  <c r="N175" i="9"/>
  <c r="M175" i="9"/>
  <c r="L175" i="9"/>
  <c r="O174" i="9"/>
  <c r="N174" i="9"/>
  <c r="M174" i="9"/>
  <c r="L174" i="9"/>
  <c r="O173" i="9"/>
  <c r="N173" i="9"/>
  <c r="M173" i="9"/>
  <c r="L173" i="9"/>
  <c r="O172" i="9"/>
  <c r="N172" i="9"/>
  <c r="M172" i="9"/>
  <c r="L172" i="9"/>
  <c r="O171" i="9"/>
  <c r="N171" i="9"/>
  <c r="M171" i="9"/>
  <c r="L171" i="9"/>
  <c r="O170" i="9"/>
  <c r="N170" i="9"/>
  <c r="M170" i="9"/>
  <c r="L170" i="9"/>
  <c r="O169" i="9"/>
  <c r="N169" i="9"/>
  <c r="M169" i="9"/>
  <c r="L169" i="9"/>
  <c r="O168" i="9"/>
  <c r="N168" i="9"/>
  <c r="M168" i="9"/>
  <c r="L168" i="9"/>
  <c r="O167" i="9"/>
  <c r="N167" i="9"/>
  <c r="M167" i="9"/>
  <c r="L167" i="9"/>
  <c r="O166" i="9"/>
  <c r="N166" i="9"/>
  <c r="M166" i="9"/>
  <c r="L166" i="9"/>
  <c r="O165" i="9"/>
  <c r="N165" i="9"/>
  <c r="M165" i="9"/>
  <c r="L165" i="9"/>
  <c r="O164" i="9"/>
  <c r="N164" i="9"/>
  <c r="M164" i="9"/>
  <c r="L164" i="9"/>
  <c r="O163" i="9"/>
  <c r="N163" i="9"/>
  <c r="M163" i="9"/>
  <c r="L163" i="9"/>
  <c r="O162" i="9"/>
  <c r="N162" i="9"/>
  <c r="M162" i="9"/>
  <c r="L162" i="9"/>
  <c r="O161" i="9"/>
  <c r="N161" i="9"/>
  <c r="M161" i="9"/>
  <c r="L161" i="9"/>
  <c r="O160" i="9"/>
  <c r="N160" i="9"/>
  <c r="M160" i="9"/>
  <c r="L160" i="9"/>
  <c r="O159" i="9"/>
  <c r="N159" i="9"/>
  <c r="M159" i="9"/>
  <c r="L159" i="9"/>
  <c r="O158" i="9"/>
  <c r="N158" i="9"/>
  <c r="M158" i="9"/>
  <c r="L158" i="9"/>
  <c r="O157" i="9"/>
  <c r="N157" i="9"/>
  <c r="M157" i="9"/>
  <c r="L157" i="9"/>
  <c r="O156" i="9"/>
  <c r="N156" i="9"/>
  <c r="M156" i="9"/>
  <c r="L156" i="9"/>
  <c r="O155" i="9"/>
  <c r="N155" i="9"/>
  <c r="M155" i="9"/>
  <c r="L155" i="9"/>
  <c r="O154" i="9"/>
  <c r="N154" i="9"/>
  <c r="M154" i="9"/>
  <c r="L154" i="9"/>
  <c r="O153" i="9"/>
  <c r="N153" i="9"/>
  <c r="M153" i="9"/>
  <c r="L153" i="9"/>
  <c r="O152" i="9"/>
  <c r="N152" i="9"/>
  <c r="M152" i="9"/>
  <c r="L152" i="9"/>
  <c r="O151" i="9"/>
  <c r="N151" i="9"/>
  <c r="M151" i="9"/>
  <c r="L151" i="9"/>
  <c r="O150" i="9"/>
  <c r="N150" i="9"/>
  <c r="M150" i="9"/>
  <c r="L150" i="9"/>
  <c r="O149" i="9"/>
  <c r="N149" i="9"/>
  <c r="M149" i="9"/>
  <c r="L149" i="9"/>
  <c r="O148" i="9"/>
  <c r="N148" i="9"/>
  <c r="M148" i="9"/>
  <c r="L148" i="9"/>
  <c r="O147" i="9"/>
  <c r="N147" i="9"/>
  <c r="M147" i="9"/>
  <c r="L147" i="9"/>
  <c r="O146" i="9"/>
  <c r="N146" i="9"/>
  <c r="M146" i="9"/>
  <c r="L146" i="9"/>
  <c r="O145" i="9"/>
  <c r="N145" i="9"/>
  <c r="M145" i="9"/>
  <c r="L145" i="9"/>
  <c r="O144" i="9"/>
  <c r="N144" i="9"/>
  <c r="M144" i="9"/>
  <c r="L144" i="9"/>
  <c r="O143" i="9"/>
  <c r="N143" i="9"/>
  <c r="M143" i="9"/>
  <c r="L143" i="9"/>
  <c r="O142" i="9"/>
  <c r="N142" i="9"/>
  <c r="M142" i="9"/>
  <c r="L142" i="9"/>
  <c r="O141" i="9"/>
  <c r="N141" i="9"/>
  <c r="M141" i="9"/>
  <c r="L141" i="9"/>
  <c r="O140" i="9"/>
  <c r="N140" i="9"/>
  <c r="M140" i="9"/>
  <c r="L140" i="9"/>
  <c r="O139" i="9"/>
  <c r="N139" i="9"/>
  <c r="M139" i="9"/>
  <c r="L139" i="9"/>
  <c r="O138" i="9"/>
  <c r="N138" i="9"/>
  <c r="M138" i="9"/>
  <c r="L138" i="9"/>
  <c r="O137" i="9"/>
  <c r="N137" i="9"/>
  <c r="M137" i="9"/>
  <c r="L137" i="9"/>
  <c r="O136" i="9"/>
  <c r="N136" i="9"/>
  <c r="M136" i="9"/>
  <c r="L136" i="9"/>
  <c r="O135" i="9"/>
  <c r="N135" i="9"/>
  <c r="M135" i="9"/>
  <c r="L135" i="9"/>
  <c r="O134" i="9"/>
  <c r="N134" i="9"/>
  <c r="M134" i="9"/>
  <c r="L134" i="9"/>
  <c r="O133" i="9"/>
  <c r="N133" i="9"/>
  <c r="M133" i="9"/>
  <c r="L133" i="9"/>
  <c r="O132" i="9"/>
  <c r="N132" i="9"/>
  <c r="M132" i="9"/>
  <c r="L132" i="9"/>
  <c r="O131" i="9"/>
  <c r="N131" i="9"/>
  <c r="M131" i="9"/>
  <c r="L131" i="9"/>
  <c r="O130" i="9"/>
  <c r="N130" i="9"/>
  <c r="M130" i="9"/>
  <c r="L130" i="9"/>
  <c r="O129" i="9"/>
  <c r="N129" i="9"/>
  <c r="M129" i="9"/>
  <c r="L129" i="9"/>
  <c r="O128" i="9"/>
  <c r="N128" i="9"/>
  <c r="M128" i="9"/>
  <c r="L128" i="9"/>
  <c r="O127" i="9"/>
  <c r="N127" i="9"/>
  <c r="M127" i="9"/>
  <c r="L127" i="9"/>
  <c r="O126" i="9"/>
  <c r="N126" i="9"/>
  <c r="M126" i="9"/>
  <c r="L126" i="9"/>
  <c r="O125" i="9"/>
  <c r="N125" i="9"/>
  <c r="M125" i="9"/>
  <c r="L125" i="9"/>
  <c r="O124" i="9"/>
  <c r="N124" i="9"/>
  <c r="M124" i="9"/>
  <c r="L124" i="9"/>
  <c r="O123" i="9"/>
  <c r="N123" i="9"/>
  <c r="M123" i="9"/>
  <c r="L123" i="9"/>
  <c r="O122" i="9"/>
  <c r="N122" i="9"/>
  <c r="M122" i="9"/>
  <c r="L122" i="9"/>
  <c r="O121" i="9"/>
  <c r="N121" i="9"/>
  <c r="M121" i="9"/>
  <c r="L121" i="9"/>
  <c r="O120" i="9"/>
  <c r="N120" i="9"/>
  <c r="M120" i="9"/>
  <c r="L120" i="9"/>
  <c r="O119" i="9"/>
  <c r="N119" i="9"/>
  <c r="M119" i="9"/>
  <c r="L119" i="9"/>
  <c r="O118" i="9"/>
  <c r="N118" i="9"/>
  <c r="M118" i="9"/>
  <c r="L118" i="9"/>
  <c r="O117" i="9"/>
  <c r="N117" i="9"/>
  <c r="M117" i="9"/>
  <c r="L117" i="9"/>
  <c r="O116" i="9"/>
  <c r="N116" i="9"/>
  <c r="M116" i="9"/>
  <c r="L116" i="9"/>
  <c r="O115" i="9"/>
  <c r="N115" i="9"/>
  <c r="M115" i="9"/>
  <c r="L115" i="9"/>
  <c r="O114" i="9"/>
  <c r="N114" i="9"/>
  <c r="M114" i="9"/>
  <c r="L114" i="9"/>
  <c r="O113" i="9"/>
  <c r="N113" i="9"/>
  <c r="M113" i="9"/>
  <c r="L113" i="9"/>
  <c r="O112" i="9"/>
  <c r="N112" i="9"/>
  <c r="M112" i="9"/>
  <c r="L112" i="9"/>
  <c r="O111" i="9"/>
  <c r="N111" i="9"/>
  <c r="M111" i="9"/>
  <c r="L111" i="9"/>
  <c r="O110" i="9"/>
  <c r="N110" i="9"/>
  <c r="M110" i="9"/>
  <c r="L110" i="9"/>
  <c r="O109" i="9"/>
  <c r="N109" i="9"/>
  <c r="M109" i="9"/>
  <c r="L109" i="9"/>
  <c r="O108" i="9"/>
  <c r="N108" i="9"/>
  <c r="M108" i="9"/>
  <c r="L108" i="9"/>
  <c r="O107" i="9"/>
  <c r="N107" i="9"/>
  <c r="M107" i="9"/>
  <c r="L107" i="9"/>
  <c r="O106" i="9"/>
  <c r="N106" i="9"/>
  <c r="M106" i="9"/>
  <c r="L106" i="9"/>
  <c r="O105" i="9"/>
  <c r="N105" i="9"/>
  <c r="M105" i="9"/>
  <c r="L105" i="9"/>
  <c r="O104" i="9"/>
  <c r="N104" i="9"/>
  <c r="M104" i="9"/>
  <c r="L104" i="9"/>
  <c r="O103" i="9"/>
  <c r="N103" i="9"/>
  <c r="M103" i="9"/>
  <c r="L103" i="9"/>
  <c r="O102" i="9"/>
  <c r="N102" i="9"/>
  <c r="M102" i="9"/>
  <c r="L102" i="9"/>
  <c r="O101" i="9"/>
  <c r="N101" i="9"/>
  <c r="M101" i="9"/>
  <c r="L101" i="9"/>
  <c r="O100" i="9"/>
  <c r="N100" i="9"/>
  <c r="M100" i="9"/>
  <c r="L100" i="9"/>
  <c r="O99" i="9"/>
  <c r="N99" i="9"/>
  <c r="M99" i="9"/>
  <c r="L99" i="9"/>
  <c r="O98" i="9"/>
  <c r="N98" i="9"/>
  <c r="M98" i="9"/>
  <c r="L98" i="9"/>
  <c r="O97" i="9"/>
  <c r="N97" i="9"/>
  <c r="M97" i="9"/>
  <c r="L97" i="9"/>
  <c r="O96" i="9"/>
  <c r="N96" i="9"/>
  <c r="M96" i="9"/>
  <c r="L96" i="9"/>
  <c r="O95" i="9"/>
  <c r="N95" i="9"/>
  <c r="M95" i="9"/>
  <c r="L95" i="9"/>
  <c r="O94" i="9"/>
  <c r="N94" i="9"/>
  <c r="M94" i="9"/>
  <c r="L94" i="9"/>
  <c r="O93" i="9"/>
  <c r="N93" i="9"/>
  <c r="M93" i="9"/>
  <c r="L93" i="9"/>
  <c r="O92" i="9"/>
  <c r="N92" i="9"/>
  <c r="M92" i="9"/>
  <c r="L92" i="9"/>
  <c r="O91" i="9"/>
  <c r="N91" i="9"/>
  <c r="M91" i="9"/>
  <c r="L91" i="9"/>
  <c r="O90" i="9"/>
  <c r="N90" i="9"/>
  <c r="M90" i="9"/>
  <c r="L90" i="9"/>
  <c r="O89" i="9"/>
  <c r="N89" i="9"/>
  <c r="M89" i="9"/>
  <c r="L89" i="9"/>
  <c r="O88" i="9"/>
  <c r="N88" i="9"/>
  <c r="M88" i="9"/>
  <c r="L88" i="9"/>
  <c r="O87" i="9"/>
  <c r="N87" i="9"/>
  <c r="M87" i="9"/>
  <c r="L87" i="9"/>
  <c r="O86" i="9"/>
  <c r="N86" i="9"/>
  <c r="M86" i="9"/>
  <c r="L86" i="9"/>
  <c r="O85" i="9"/>
  <c r="N85" i="9"/>
  <c r="M85" i="9"/>
  <c r="L85" i="9"/>
  <c r="O84" i="9"/>
  <c r="N84" i="9"/>
  <c r="M84" i="9"/>
  <c r="L84" i="9"/>
  <c r="O83" i="9"/>
  <c r="N83" i="9"/>
  <c r="M83" i="9"/>
  <c r="L83" i="9"/>
  <c r="O82" i="9"/>
  <c r="N82" i="9"/>
  <c r="M82" i="9"/>
  <c r="L82" i="9"/>
  <c r="O81" i="9"/>
  <c r="N81" i="9"/>
  <c r="M81" i="9"/>
  <c r="L81" i="9"/>
  <c r="O80" i="9"/>
  <c r="N80" i="9"/>
  <c r="M80" i="9"/>
  <c r="L80" i="9"/>
  <c r="O79" i="9"/>
  <c r="N79" i="9"/>
  <c r="M79" i="9"/>
  <c r="L79" i="9"/>
  <c r="O78" i="9"/>
  <c r="N78" i="9"/>
  <c r="M78" i="9"/>
  <c r="L78" i="9"/>
  <c r="O3" i="9"/>
  <c r="O4" i="9" s="1"/>
  <c r="O5" i="9" s="1"/>
  <c r="O6" i="9" s="1"/>
  <c r="O7" i="9" s="1"/>
  <c r="O8" i="9" s="1"/>
  <c r="O9" i="9" s="1"/>
  <c r="O10" i="9" s="1"/>
  <c r="O11" i="9" s="1"/>
  <c r="O12" i="9" s="1"/>
  <c r="O13" i="9" s="1"/>
  <c r="O14" i="9" s="1"/>
  <c r="O15" i="9" s="1"/>
  <c r="O16" i="9" s="1"/>
  <c r="O17" i="9" s="1"/>
  <c r="O18" i="9" s="1"/>
  <c r="O19" i="9" s="1"/>
  <c r="O20" i="9" s="1"/>
  <c r="O21" i="9" s="1"/>
  <c r="O22" i="9" s="1"/>
  <c r="O23" i="9" s="1"/>
  <c r="O24" i="9" s="1"/>
  <c r="O25" i="9" s="1"/>
  <c r="O26" i="9" s="1"/>
  <c r="O27" i="9" s="1"/>
  <c r="O28" i="9" s="1"/>
  <c r="O29" i="9" s="1"/>
  <c r="O30" i="9" s="1"/>
  <c r="O31" i="9" s="1"/>
  <c r="O32" i="9" s="1"/>
  <c r="O33" i="9" s="1"/>
  <c r="O34" i="9" s="1"/>
  <c r="O35" i="9" s="1"/>
  <c r="O36" i="9" s="1"/>
  <c r="O37" i="9" s="1"/>
  <c r="O38" i="9" s="1"/>
  <c r="O39" i="9" s="1"/>
  <c r="O40" i="9" s="1"/>
  <c r="O41" i="9" s="1"/>
  <c r="O42" i="9" s="1"/>
  <c r="O43" i="9" s="1"/>
  <c r="O44" i="9" s="1"/>
  <c r="O45" i="9" s="1"/>
  <c r="O46" i="9" s="1"/>
  <c r="O47" i="9" s="1"/>
  <c r="O48" i="9" s="1"/>
  <c r="O49" i="9" s="1"/>
  <c r="O50" i="9" s="1"/>
  <c r="O51" i="9" s="1"/>
  <c r="O52" i="9" s="1"/>
  <c r="O53" i="9" s="1"/>
  <c r="O54" i="9" s="1"/>
  <c r="O55" i="9" s="1"/>
  <c r="O56" i="9" s="1"/>
  <c r="O57" i="9" s="1"/>
  <c r="O58" i="9" s="1"/>
  <c r="O59" i="9" s="1"/>
  <c r="O60" i="9" s="1"/>
  <c r="O61" i="9" s="1"/>
  <c r="O62" i="9" s="1"/>
  <c r="O63" i="9" s="1"/>
  <c r="O64" i="9" s="1"/>
  <c r="O65" i="9" s="1"/>
  <c r="O66" i="9" s="1"/>
  <c r="O67" i="9" s="1"/>
  <c r="O68" i="9" s="1"/>
  <c r="O69" i="9" s="1"/>
  <c r="O70" i="9" s="1"/>
  <c r="O71" i="9" s="1"/>
  <c r="O72" i="9" s="1"/>
  <c r="O73" i="9" s="1"/>
  <c r="O74" i="9" s="1"/>
  <c r="O75" i="9" s="1"/>
  <c r="O76" i="9" s="1"/>
  <c r="O77" i="9" s="1"/>
  <c r="N3" i="9"/>
  <c r="N4" i="9" s="1"/>
  <c r="N5" i="9" s="1"/>
  <c r="N6" i="9" s="1"/>
  <c r="N7" i="9" s="1"/>
  <c r="N8" i="9" s="1"/>
  <c r="N9" i="9" s="1"/>
  <c r="N10" i="9" s="1"/>
  <c r="N11" i="9" s="1"/>
  <c r="N12" i="9" s="1"/>
  <c r="N13" i="9" s="1"/>
  <c r="N14" i="9" s="1"/>
  <c r="N15" i="9" s="1"/>
  <c r="N16" i="9" s="1"/>
  <c r="N17" i="9" s="1"/>
  <c r="N18" i="9" s="1"/>
  <c r="N19" i="9" s="1"/>
  <c r="N20" i="9" s="1"/>
  <c r="N21" i="9" s="1"/>
  <c r="N22" i="9" s="1"/>
  <c r="N23" i="9" s="1"/>
  <c r="N24" i="9" s="1"/>
  <c r="N25" i="9" s="1"/>
  <c r="N26" i="9" s="1"/>
  <c r="N27" i="9" s="1"/>
  <c r="N28" i="9" s="1"/>
  <c r="N29" i="9" s="1"/>
  <c r="N30" i="9" s="1"/>
  <c r="N31" i="9" s="1"/>
  <c r="N32" i="9" s="1"/>
  <c r="N33" i="9" s="1"/>
  <c r="N34" i="9" s="1"/>
  <c r="N35" i="9" s="1"/>
  <c r="N36" i="9" s="1"/>
  <c r="N37" i="9" s="1"/>
  <c r="N38" i="9" s="1"/>
  <c r="N39" i="9" s="1"/>
  <c r="N40" i="9" s="1"/>
  <c r="N41" i="9" s="1"/>
  <c r="N42" i="9" s="1"/>
  <c r="N43" i="9" s="1"/>
  <c r="N44" i="9" s="1"/>
  <c r="N45" i="9" s="1"/>
  <c r="N46" i="9" s="1"/>
  <c r="N47" i="9" s="1"/>
  <c r="N48" i="9" s="1"/>
  <c r="N49" i="9" s="1"/>
  <c r="N50" i="9" s="1"/>
  <c r="N51" i="9" s="1"/>
  <c r="N52" i="9" s="1"/>
  <c r="N53" i="9" s="1"/>
  <c r="N54" i="9" s="1"/>
  <c r="N55" i="9" s="1"/>
  <c r="N56" i="9" s="1"/>
  <c r="N57" i="9" s="1"/>
  <c r="N58" i="9" s="1"/>
  <c r="N59" i="9" s="1"/>
  <c r="N60" i="9" s="1"/>
  <c r="N61" i="9" s="1"/>
  <c r="N62" i="9" s="1"/>
  <c r="N63" i="9" s="1"/>
  <c r="N64" i="9" s="1"/>
  <c r="N65" i="9" s="1"/>
  <c r="N66" i="9" s="1"/>
  <c r="N67" i="9" s="1"/>
  <c r="N68" i="9" s="1"/>
  <c r="N69" i="9" s="1"/>
  <c r="N70" i="9" s="1"/>
  <c r="N71" i="9" s="1"/>
  <c r="N72" i="9" s="1"/>
  <c r="N73" i="9" s="1"/>
  <c r="N74" i="9" s="1"/>
  <c r="N75" i="9" s="1"/>
  <c r="N76" i="9" s="1"/>
  <c r="N77" i="9" s="1"/>
  <c r="M3" i="9"/>
  <c r="M4" i="9" s="1"/>
  <c r="M5" i="9" s="1"/>
  <c r="M6" i="9" s="1"/>
  <c r="M7" i="9" s="1"/>
  <c r="M8" i="9" s="1"/>
  <c r="M9" i="9" s="1"/>
  <c r="M10" i="9" s="1"/>
  <c r="M11" i="9" s="1"/>
  <c r="M12" i="9" s="1"/>
  <c r="M13" i="9" s="1"/>
  <c r="M14" i="9" s="1"/>
  <c r="M15" i="9" s="1"/>
  <c r="M16" i="9" s="1"/>
  <c r="M17" i="9" s="1"/>
  <c r="M18" i="9" s="1"/>
  <c r="M19" i="9" s="1"/>
  <c r="M20" i="9" s="1"/>
  <c r="M21" i="9" s="1"/>
  <c r="M22" i="9" s="1"/>
  <c r="M23" i="9" s="1"/>
  <c r="M24" i="9" s="1"/>
  <c r="M25" i="9" s="1"/>
  <c r="M26" i="9" s="1"/>
  <c r="M27" i="9" s="1"/>
  <c r="M28" i="9" s="1"/>
  <c r="M29" i="9" s="1"/>
  <c r="M30" i="9" s="1"/>
  <c r="M31" i="9" s="1"/>
  <c r="M32" i="9" s="1"/>
  <c r="M33" i="9" s="1"/>
  <c r="M34" i="9" s="1"/>
  <c r="M35" i="9" s="1"/>
  <c r="M36" i="9" s="1"/>
  <c r="M37" i="9" s="1"/>
  <c r="M38" i="9" s="1"/>
  <c r="M39" i="9" s="1"/>
  <c r="M40" i="9" s="1"/>
  <c r="M41" i="9" s="1"/>
  <c r="M42" i="9" s="1"/>
  <c r="M43" i="9" s="1"/>
  <c r="M44" i="9" s="1"/>
  <c r="M45" i="9" s="1"/>
  <c r="M46" i="9" s="1"/>
  <c r="M47" i="9" s="1"/>
  <c r="M48" i="9" s="1"/>
  <c r="M49" i="9" s="1"/>
  <c r="M50" i="9" s="1"/>
  <c r="M51" i="9" s="1"/>
  <c r="M52" i="9" s="1"/>
  <c r="M53" i="9" s="1"/>
  <c r="M54" i="9" s="1"/>
  <c r="M55" i="9" s="1"/>
  <c r="M56" i="9" s="1"/>
  <c r="M57" i="9" s="1"/>
  <c r="M58" i="9" s="1"/>
  <c r="M59" i="9" s="1"/>
  <c r="M60" i="9" s="1"/>
  <c r="M61" i="9" s="1"/>
  <c r="M62" i="9" s="1"/>
  <c r="M63" i="9" s="1"/>
  <c r="M64" i="9" s="1"/>
  <c r="M65" i="9" s="1"/>
  <c r="M66" i="9" s="1"/>
  <c r="M67" i="9" s="1"/>
  <c r="M68" i="9" s="1"/>
  <c r="M69" i="9" s="1"/>
  <c r="M70" i="9" s="1"/>
  <c r="M71" i="9" s="1"/>
  <c r="M72" i="9" s="1"/>
  <c r="M73" i="9" s="1"/>
  <c r="M74" i="9" s="1"/>
  <c r="M75" i="9" s="1"/>
  <c r="M76" i="9" s="1"/>
  <c r="M77" i="9" s="1"/>
  <c r="L3" i="9"/>
  <c r="L4" i="9" s="1"/>
  <c r="L5" i="9" s="1"/>
  <c r="L6" i="9" s="1"/>
  <c r="L7" i="9" s="1"/>
  <c r="L8" i="9" s="1"/>
  <c r="L9" i="9" s="1"/>
  <c r="L10" i="9" s="1"/>
  <c r="L11" i="9" s="1"/>
  <c r="L12" i="9" s="1"/>
  <c r="L13" i="9" s="1"/>
  <c r="L14" i="9" s="1"/>
  <c r="L15" i="9" s="1"/>
  <c r="L16" i="9" s="1"/>
  <c r="L17" i="9" s="1"/>
  <c r="L18" i="9" s="1"/>
  <c r="L19" i="9" s="1"/>
  <c r="L20" i="9" s="1"/>
  <c r="L21" i="9" s="1"/>
  <c r="L22" i="9" s="1"/>
  <c r="L23" i="9" s="1"/>
  <c r="L24" i="9" s="1"/>
  <c r="L25" i="9" s="1"/>
  <c r="L26" i="9" s="1"/>
  <c r="L27" i="9" s="1"/>
  <c r="L28" i="9" s="1"/>
  <c r="L29" i="9" s="1"/>
  <c r="L30" i="9" s="1"/>
  <c r="L31" i="9" s="1"/>
  <c r="L32" i="9" s="1"/>
  <c r="L33" i="9" s="1"/>
  <c r="L34" i="9" s="1"/>
  <c r="L35" i="9" s="1"/>
  <c r="L36" i="9" s="1"/>
  <c r="L37" i="9" s="1"/>
  <c r="L38" i="9" s="1"/>
  <c r="L39" i="9" s="1"/>
  <c r="L40" i="9" s="1"/>
  <c r="L41" i="9" s="1"/>
  <c r="L42" i="9" s="1"/>
  <c r="L43" i="9" s="1"/>
  <c r="L44" i="9" s="1"/>
  <c r="L45" i="9" s="1"/>
  <c r="L46" i="9" s="1"/>
  <c r="L47" i="9" s="1"/>
  <c r="L48" i="9" s="1"/>
  <c r="L49" i="9" s="1"/>
  <c r="L50" i="9" s="1"/>
  <c r="L51" i="9" s="1"/>
  <c r="L52" i="9" s="1"/>
  <c r="L53" i="9" s="1"/>
  <c r="L54" i="9" s="1"/>
  <c r="L55" i="9" s="1"/>
  <c r="L56" i="9" s="1"/>
  <c r="L57" i="9" s="1"/>
  <c r="L58" i="9" s="1"/>
  <c r="L59" i="9" s="1"/>
  <c r="L60" i="9" s="1"/>
  <c r="L61" i="9" s="1"/>
  <c r="L62" i="9" s="1"/>
  <c r="L63" i="9" s="1"/>
  <c r="L64" i="9" s="1"/>
  <c r="L65" i="9" s="1"/>
  <c r="L66" i="9" s="1"/>
  <c r="L67" i="9" s="1"/>
  <c r="L68" i="9" s="1"/>
  <c r="L69" i="9" s="1"/>
  <c r="L70" i="9" s="1"/>
  <c r="L71" i="9" s="1"/>
  <c r="L72" i="9" s="1"/>
  <c r="L73" i="9" s="1"/>
  <c r="L74" i="9" s="1"/>
  <c r="L75" i="9" s="1"/>
  <c r="L76" i="9" s="1"/>
  <c r="L77" i="9" s="1"/>
  <c r="B43" i="7" l="1"/>
  <c r="B42" i="7"/>
  <c r="R8" i="7"/>
  <c r="R1548" i="7"/>
  <c r="R1547" i="7"/>
  <c r="R1546" i="7"/>
  <c r="R1545" i="7"/>
  <c r="R1544" i="7"/>
  <c r="R1543" i="7"/>
  <c r="R1542" i="7"/>
  <c r="R1541" i="7"/>
  <c r="R1540" i="7"/>
  <c r="R1539" i="7"/>
  <c r="R1538" i="7"/>
  <c r="R1537" i="7"/>
  <c r="R1536" i="7"/>
  <c r="R1535" i="7"/>
  <c r="R1534" i="7"/>
  <c r="R1533" i="7"/>
  <c r="R1532" i="7"/>
  <c r="R1531" i="7"/>
  <c r="R1530" i="7"/>
  <c r="R1529" i="7"/>
  <c r="R1528" i="7"/>
  <c r="R1527" i="7"/>
  <c r="R1526" i="7"/>
  <c r="R1525" i="7"/>
  <c r="R1524" i="7"/>
  <c r="R1523" i="7"/>
  <c r="R1522" i="7"/>
  <c r="R1521" i="7"/>
  <c r="R1520" i="7"/>
  <c r="R1519" i="7"/>
  <c r="R1518" i="7"/>
  <c r="R1517" i="7"/>
  <c r="R1516" i="7"/>
  <c r="R1515" i="7"/>
  <c r="R1514" i="7"/>
  <c r="R1513" i="7"/>
  <c r="R1512" i="7"/>
  <c r="R1511" i="7"/>
  <c r="R1510" i="7"/>
  <c r="R1509" i="7"/>
  <c r="R1508" i="7"/>
  <c r="R1507" i="7"/>
  <c r="R1506" i="7"/>
  <c r="R1505" i="7"/>
  <c r="R1504" i="7"/>
  <c r="R1503" i="7"/>
  <c r="R1502" i="7"/>
  <c r="R1501" i="7"/>
  <c r="R1500" i="7"/>
  <c r="R1499" i="7"/>
  <c r="R1498" i="7"/>
  <c r="R1497" i="7"/>
  <c r="R1496" i="7"/>
  <c r="R1495" i="7"/>
  <c r="R1494" i="7"/>
  <c r="R1493" i="7"/>
  <c r="R1492" i="7"/>
  <c r="R1491" i="7"/>
  <c r="R1490" i="7"/>
  <c r="R1489" i="7"/>
  <c r="R1488" i="7"/>
  <c r="R1487" i="7"/>
  <c r="R1486" i="7"/>
  <c r="R1485" i="7"/>
  <c r="R1484" i="7"/>
  <c r="R1483" i="7"/>
  <c r="R1482" i="7"/>
  <c r="R1481" i="7"/>
  <c r="R1480" i="7"/>
  <c r="R1479" i="7"/>
  <c r="R1478" i="7"/>
  <c r="R1477" i="7"/>
  <c r="R1476" i="7"/>
  <c r="R1475" i="7"/>
  <c r="R1474" i="7"/>
  <c r="R1473" i="7"/>
  <c r="R1472" i="7"/>
  <c r="R1471" i="7"/>
  <c r="R1470" i="7"/>
  <c r="R1469" i="7"/>
  <c r="R1468" i="7"/>
  <c r="R1467" i="7"/>
  <c r="R1466" i="7"/>
  <c r="R1465" i="7"/>
  <c r="R1464" i="7"/>
  <c r="R1463" i="7"/>
  <c r="R1462" i="7"/>
  <c r="R1461" i="7"/>
  <c r="R1460" i="7"/>
  <c r="R1459" i="7"/>
  <c r="R1458" i="7"/>
  <c r="R1457" i="7"/>
  <c r="R1456" i="7"/>
  <c r="R1455" i="7"/>
  <c r="R1454" i="7"/>
  <c r="R1453" i="7"/>
  <c r="R1452" i="7"/>
  <c r="R1451" i="7"/>
  <c r="R1450" i="7"/>
  <c r="R1449" i="7"/>
  <c r="R1448" i="7"/>
  <c r="R1447" i="7"/>
  <c r="R1446" i="7"/>
  <c r="R1445" i="7"/>
  <c r="R1444" i="7"/>
  <c r="R1443" i="7"/>
  <c r="R1442" i="7"/>
  <c r="R1441" i="7"/>
  <c r="R1440" i="7"/>
  <c r="R1439" i="7"/>
  <c r="R1438" i="7"/>
  <c r="R1437" i="7"/>
  <c r="R1436" i="7"/>
  <c r="R1435" i="7"/>
  <c r="R1434" i="7"/>
  <c r="R1433" i="7"/>
  <c r="R1432" i="7"/>
  <c r="R1431" i="7"/>
  <c r="R1430" i="7"/>
  <c r="R1429" i="7"/>
  <c r="R1428" i="7"/>
  <c r="R1427" i="7"/>
  <c r="R1426" i="7"/>
  <c r="R1425" i="7"/>
  <c r="R1424" i="7"/>
  <c r="R1423" i="7"/>
  <c r="R1422" i="7"/>
  <c r="R1421" i="7"/>
  <c r="R1420" i="7"/>
  <c r="R1419" i="7"/>
  <c r="R1418" i="7"/>
  <c r="R1417" i="7"/>
  <c r="R1416" i="7"/>
  <c r="R1415" i="7"/>
  <c r="R1414" i="7"/>
  <c r="R1413" i="7"/>
  <c r="R1412" i="7"/>
  <c r="R1411" i="7"/>
  <c r="R1410" i="7"/>
  <c r="R1409" i="7"/>
  <c r="R1408" i="7"/>
  <c r="R1407" i="7"/>
  <c r="R1406" i="7"/>
  <c r="R1405" i="7"/>
  <c r="R1404" i="7"/>
  <c r="R1403" i="7"/>
  <c r="R1402" i="7"/>
  <c r="R1401" i="7"/>
  <c r="R1400" i="7"/>
  <c r="R1399" i="7"/>
  <c r="R1398" i="7"/>
  <c r="R1397" i="7"/>
  <c r="R1396" i="7"/>
  <c r="R1395" i="7"/>
  <c r="R1394" i="7"/>
  <c r="R1393" i="7"/>
  <c r="R1392" i="7"/>
  <c r="R1391" i="7"/>
  <c r="R1390" i="7"/>
  <c r="R1389" i="7"/>
  <c r="R1388" i="7"/>
  <c r="R1387" i="7"/>
  <c r="R1386" i="7"/>
  <c r="R1385" i="7"/>
  <c r="R1384" i="7"/>
  <c r="R1383" i="7"/>
  <c r="R1382" i="7"/>
  <c r="R1381" i="7"/>
  <c r="R1380" i="7"/>
  <c r="R1379" i="7"/>
  <c r="R1378" i="7"/>
  <c r="R1377" i="7"/>
  <c r="R1376" i="7"/>
  <c r="R1375" i="7"/>
  <c r="R1374" i="7"/>
  <c r="R1373" i="7"/>
  <c r="R1372" i="7"/>
  <c r="R1371" i="7"/>
  <c r="R1370" i="7"/>
  <c r="R1369" i="7"/>
  <c r="R1368" i="7"/>
  <c r="R1367" i="7"/>
  <c r="R1366" i="7"/>
  <c r="R1365" i="7"/>
  <c r="R1364" i="7"/>
  <c r="R1363" i="7"/>
  <c r="R1362" i="7"/>
  <c r="R1361" i="7"/>
  <c r="R1360" i="7"/>
  <c r="R1359" i="7"/>
  <c r="R1358" i="7"/>
  <c r="R1357" i="7"/>
  <c r="R1356" i="7"/>
  <c r="R1355" i="7"/>
  <c r="R1354" i="7"/>
  <c r="R1353" i="7"/>
  <c r="R1352" i="7"/>
  <c r="R1351" i="7"/>
  <c r="R1350" i="7"/>
  <c r="R1349" i="7"/>
  <c r="R1348" i="7"/>
  <c r="R1347" i="7"/>
  <c r="R1346" i="7"/>
  <c r="R1345" i="7"/>
  <c r="R1344" i="7"/>
  <c r="R1343" i="7"/>
  <c r="R1342" i="7"/>
  <c r="R1341" i="7"/>
  <c r="R1340" i="7"/>
  <c r="R1339" i="7"/>
  <c r="R1338" i="7"/>
  <c r="R1337" i="7"/>
  <c r="R1336" i="7"/>
  <c r="R1335" i="7"/>
  <c r="R1334" i="7"/>
  <c r="R1333" i="7"/>
  <c r="R1332" i="7"/>
  <c r="R1331" i="7"/>
  <c r="R1330" i="7"/>
  <c r="R1329" i="7"/>
  <c r="R1328" i="7"/>
  <c r="R1327" i="7"/>
  <c r="R1326" i="7"/>
  <c r="R1325" i="7"/>
  <c r="R1324" i="7"/>
  <c r="R1323" i="7"/>
  <c r="R1322" i="7"/>
  <c r="R1321" i="7"/>
  <c r="R1320" i="7"/>
  <c r="R1319" i="7"/>
  <c r="R1318" i="7"/>
  <c r="R1317" i="7"/>
  <c r="R1316" i="7"/>
  <c r="R1315" i="7"/>
  <c r="R1314" i="7"/>
  <c r="R1313" i="7"/>
  <c r="R1312" i="7"/>
  <c r="R1311" i="7"/>
  <c r="R1310" i="7"/>
  <c r="R1309" i="7"/>
  <c r="R1308" i="7"/>
  <c r="R1307" i="7"/>
  <c r="R1306" i="7"/>
  <c r="R1305" i="7"/>
  <c r="R1304" i="7"/>
  <c r="R1303" i="7"/>
  <c r="R1302" i="7"/>
  <c r="R1301" i="7"/>
  <c r="R1300" i="7"/>
  <c r="R1299" i="7"/>
  <c r="R1298" i="7"/>
  <c r="R1297" i="7"/>
  <c r="R1296" i="7"/>
  <c r="R1295" i="7"/>
  <c r="R1294" i="7"/>
  <c r="R1293" i="7"/>
  <c r="R1292" i="7"/>
  <c r="R1291" i="7"/>
  <c r="R1290" i="7"/>
  <c r="R1289" i="7"/>
  <c r="R1288" i="7"/>
  <c r="R1287" i="7"/>
  <c r="R1286" i="7"/>
  <c r="R1285" i="7"/>
  <c r="R1284" i="7"/>
  <c r="R1283" i="7"/>
  <c r="R1282" i="7"/>
  <c r="R1281" i="7"/>
  <c r="R1280" i="7"/>
  <c r="R1279" i="7"/>
  <c r="R1278" i="7"/>
  <c r="R1277" i="7"/>
  <c r="R1276" i="7"/>
  <c r="R1275" i="7"/>
  <c r="R1274" i="7"/>
  <c r="R1273" i="7"/>
  <c r="R1272" i="7"/>
  <c r="R1271" i="7"/>
  <c r="R1270" i="7"/>
  <c r="R1269" i="7"/>
  <c r="R1268" i="7"/>
  <c r="R1267" i="7"/>
  <c r="R1266" i="7"/>
  <c r="R1265" i="7"/>
  <c r="R1264" i="7"/>
  <c r="R1263" i="7"/>
  <c r="R1262" i="7"/>
  <c r="R1223" i="7"/>
  <c r="R1222" i="7"/>
  <c r="R1221" i="7"/>
  <c r="R1220" i="7"/>
  <c r="R1219" i="7"/>
  <c r="R1218" i="7"/>
  <c r="R1217" i="7"/>
  <c r="R1216" i="7"/>
  <c r="R1215" i="7"/>
  <c r="R1214" i="7"/>
  <c r="R1213" i="7"/>
  <c r="R1212" i="7"/>
  <c r="R1211" i="7"/>
  <c r="R1210" i="7"/>
  <c r="R1209" i="7"/>
  <c r="R1208" i="7"/>
  <c r="R1207" i="7"/>
  <c r="R1206" i="7"/>
  <c r="R1205" i="7"/>
  <c r="R1204" i="7"/>
  <c r="R1203" i="7"/>
  <c r="R1202" i="7"/>
  <c r="R1201" i="7"/>
  <c r="R1200" i="7"/>
  <c r="R1199" i="7"/>
  <c r="R1198" i="7"/>
  <c r="R1197" i="7"/>
  <c r="R1196" i="7"/>
  <c r="R1195" i="7"/>
  <c r="R1194" i="7"/>
  <c r="R1193" i="7"/>
  <c r="R1192" i="7"/>
  <c r="R1191" i="7"/>
  <c r="R1190" i="7"/>
  <c r="R1189" i="7"/>
  <c r="R1188" i="7"/>
  <c r="R1187" i="7"/>
  <c r="R1186" i="7"/>
  <c r="R1185" i="7"/>
  <c r="R1184" i="7"/>
  <c r="R1183" i="7"/>
  <c r="R1182" i="7"/>
  <c r="R1181" i="7"/>
  <c r="R1180" i="7"/>
  <c r="R1179" i="7"/>
  <c r="R1178" i="7"/>
  <c r="R1177" i="7"/>
  <c r="R1176" i="7"/>
  <c r="R1175" i="7"/>
  <c r="R1174" i="7"/>
  <c r="R1173" i="7"/>
  <c r="R1172" i="7"/>
  <c r="R1171" i="7"/>
  <c r="R1170" i="7"/>
  <c r="R1169" i="7"/>
  <c r="R1168" i="7"/>
  <c r="R1167" i="7"/>
  <c r="R1166" i="7"/>
  <c r="R1165" i="7"/>
  <c r="R1164" i="7"/>
  <c r="R1163" i="7"/>
  <c r="R1162" i="7"/>
  <c r="R1161" i="7"/>
  <c r="R1160" i="7"/>
  <c r="R1159" i="7"/>
  <c r="R1158" i="7"/>
  <c r="R1157" i="7"/>
  <c r="R1156" i="7"/>
  <c r="R1155" i="7"/>
  <c r="R1154" i="7"/>
  <c r="R1153" i="7"/>
  <c r="R1152" i="7"/>
  <c r="R1151" i="7"/>
  <c r="R1150" i="7"/>
  <c r="R1149" i="7"/>
  <c r="R1148" i="7"/>
  <c r="R1147" i="7"/>
  <c r="R1146" i="7"/>
  <c r="R1145" i="7"/>
  <c r="R1144" i="7"/>
  <c r="R1143" i="7"/>
  <c r="R1142" i="7"/>
  <c r="R1141" i="7"/>
  <c r="R1140" i="7"/>
  <c r="R1139" i="7"/>
  <c r="R1138" i="7"/>
  <c r="R1137" i="7"/>
  <c r="R1136" i="7"/>
  <c r="R1135" i="7"/>
  <c r="R1134" i="7"/>
  <c r="R1133" i="7"/>
  <c r="R1132" i="7"/>
  <c r="R1131" i="7"/>
  <c r="R1130" i="7"/>
  <c r="R1129" i="7"/>
  <c r="R1128" i="7"/>
  <c r="R1127" i="7"/>
  <c r="R1126" i="7"/>
  <c r="R1125" i="7"/>
  <c r="R1124" i="7"/>
  <c r="R1123" i="7"/>
  <c r="R1122" i="7"/>
  <c r="R1121" i="7"/>
  <c r="R1120" i="7"/>
  <c r="R1119" i="7"/>
  <c r="R1118" i="7"/>
  <c r="R1117" i="7"/>
  <c r="R1116" i="7"/>
  <c r="R1115" i="7"/>
  <c r="R1114" i="7"/>
  <c r="R1113" i="7"/>
  <c r="R1112" i="7"/>
  <c r="R1111" i="7"/>
  <c r="R1110" i="7"/>
  <c r="R1109" i="7"/>
  <c r="R1108" i="7"/>
  <c r="R1107" i="7"/>
  <c r="R1106" i="7"/>
  <c r="R1105" i="7"/>
  <c r="R1104" i="7"/>
  <c r="R1103" i="7"/>
  <c r="R1102" i="7"/>
  <c r="R1101" i="7"/>
  <c r="R1100" i="7"/>
  <c r="R1099" i="7"/>
  <c r="R1098" i="7"/>
  <c r="R1097" i="7"/>
  <c r="R1096" i="7"/>
  <c r="R1095" i="7"/>
  <c r="R1094" i="7"/>
  <c r="R1093" i="7"/>
  <c r="R1092" i="7"/>
  <c r="R1091" i="7"/>
  <c r="R1090" i="7"/>
  <c r="R1089" i="7"/>
  <c r="R1088" i="7"/>
  <c r="R1087" i="7"/>
  <c r="R1086" i="7"/>
  <c r="R1085" i="7"/>
  <c r="R1084" i="7"/>
  <c r="R1083" i="7"/>
  <c r="R1082" i="7"/>
  <c r="R1081" i="7"/>
  <c r="R1080" i="7"/>
  <c r="R1079" i="7"/>
  <c r="R1078" i="7"/>
  <c r="R1077" i="7"/>
  <c r="R1076" i="7"/>
  <c r="R1075" i="7"/>
  <c r="R1074" i="7"/>
  <c r="R1073" i="7"/>
  <c r="R1072" i="7"/>
  <c r="R1071" i="7"/>
  <c r="R1070" i="7"/>
  <c r="R1069" i="7"/>
  <c r="R1068" i="7"/>
  <c r="R1067" i="7"/>
  <c r="R1066" i="7"/>
  <c r="R1065" i="7"/>
  <c r="R1064" i="7"/>
  <c r="R1063" i="7"/>
  <c r="R1062" i="7"/>
  <c r="R1061" i="7"/>
  <c r="R1060" i="7"/>
  <c r="R1059" i="7"/>
  <c r="R1058" i="7"/>
  <c r="R1057" i="7"/>
  <c r="R1056" i="7"/>
  <c r="R1055" i="7"/>
  <c r="R1054" i="7"/>
  <c r="R1053" i="7"/>
  <c r="R1052" i="7"/>
  <c r="R1051" i="7"/>
  <c r="R1050" i="7"/>
  <c r="R1049" i="7"/>
  <c r="R1048" i="7"/>
  <c r="R1047" i="7"/>
  <c r="R1046" i="7"/>
  <c r="R1024" i="7"/>
  <c r="R1023" i="7"/>
  <c r="R1022" i="7"/>
  <c r="R1021" i="7"/>
  <c r="R1020" i="7"/>
  <c r="R1019" i="7"/>
  <c r="R1018" i="7"/>
  <c r="R1017" i="7"/>
  <c r="R1016" i="7"/>
  <c r="R1015" i="7"/>
  <c r="R1014" i="7"/>
  <c r="R1013" i="7"/>
  <c r="R1012" i="7"/>
  <c r="R1011" i="7"/>
  <c r="R1010" i="7"/>
  <c r="R1009" i="7"/>
  <c r="R1008" i="7"/>
  <c r="R1007" i="7"/>
  <c r="R1006" i="7"/>
  <c r="R1005" i="7"/>
  <c r="R1004" i="7"/>
  <c r="R1003" i="7"/>
  <c r="R1002" i="7"/>
  <c r="R1001" i="7"/>
  <c r="R1000" i="7"/>
  <c r="R999" i="7"/>
  <c r="R998" i="7"/>
  <c r="R997" i="7"/>
  <c r="R996" i="7"/>
  <c r="R995" i="7"/>
  <c r="R994" i="7"/>
  <c r="R993" i="7"/>
  <c r="R992" i="7"/>
  <c r="R991" i="7"/>
  <c r="R941" i="7"/>
  <c r="R940" i="7"/>
  <c r="R939" i="7"/>
  <c r="R938" i="7"/>
  <c r="R937" i="7"/>
  <c r="R936" i="7"/>
  <c r="R935" i="7"/>
  <c r="R934" i="7"/>
  <c r="R933" i="7"/>
  <c r="R932" i="7"/>
  <c r="R931" i="7"/>
  <c r="R930" i="7"/>
  <c r="R929" i="7"/>
  <c r="R928" i="7"/>
  <c r="R927" i="7"/>
  <c r="R926" i="7"/>
  <c r="R925" i="7"/>
  <c r="R924" i="7"/>
  <c r="R923" i="7"/>
  <c r="R922" i="7"/>
  <c r="R921" i="7"/>
  <c r="R920" i="7"/>
  <c r="R919" i="7"/>
  <c r="R918" i="7"/>
  <c r="R917" i="7"/>
  <c r="R916" i="7"/>
  <c r="R915" i="7"/>
  <c r="R914" i="7"/>
  <c r="R913" i="7"/>
  <c r="R912" i="7"/>
  <c r="R911" i="7"/>
  <c r="R910" i="7"/>
  <c r="R909" i="7"/>
  <c r="R908" i="7"/>
  <c r="R907" i="7"/>
  <c r="R906" i="7"/>
  <c r="R905" i="7"/>
  <c r="R904" i="7"/>
  <c r="R903" i="7"/>
  <c r="R902" i="7"/>
  <c r="R901" i="7"/>
  <c r="R900" i="7"/>
  <c r="R899" i="7"/>
  <c r="R898" i="7"/>
  <c r="R897" i="7"/>
  <c r="R896" i="7"/>
  <c r="R895" i="7"/>
  <c r="R894" i="7"/>
  <c r="R893" i="7"/>
  <c r="R892" i="7"/>
  <c r="R891" i="7"/>
  <c r="R890" i="7"/>
  <c r="R889" i="7"/>
  <c r="R888" i="7"/>
  <c r="R887" i="7"/>
  <c r="R886" i="7"/>
  <c r="R885" i="7"/>
  <c r="R884" i="7"/>
  <c r="R883" i="7"/>
  <c r="R882" i="7"/>
  <c r="R881" i="7"/>
  <c r="R880" i="7"/>
  <c r="R879" i="7"/>
  <c r="R878" i="7"/>
  <c r="R877" i="7"/>
  <c r="R876" i="7"/>
  <c r="R875" i="7"/>
  <c r="R874" i="7"/>
  <c r="R873" i="7"/>
  <c r="R872" i="7"/>
  <c r="R871" i="7"/>
  <c r="R870" i="7"/>
  <c r="R869" i="7"/>
  <c r="R868" i="7"/>
  <c r="R867" i="7"/>
  <c r="R866" i="7"/>
  <c r="R865" i="7"/>
  <c r="R864" i="7"/>
  <c r="R863" i="7"/>
  <c r="R862" i="7"/>
  <c r="R861" i="7"/>
  <c r="R860" i="7"/>
  <c r="R859" i="7"/>
  <c r="R858" i="7"/>
  <c r="R857" i="7"/>
  <c r="R856" i="7"/>
  <c r="R855" i="7"/>
  <c r="R854" i="7"/>
  <c r="R853" i="7"/>
  <c r="R852" i="7"/>
  <c r="R851" i="7"/>
  <c r="R850" i="7"/>
  <c r="R849" i="7"/>
  <c r="R848" i="7"/>
  <c r="R847" i="7"/>
  <c r="R846" i="7"/>
  <c r="R845" i="7"/>
  <c r="R844" i="7"/>
  <c r="R843" i="7"/>
  <c r="R842" i="7"/>
  <c r="R841" i="7"/>
  <c r="R840" i="7"/>
  <c r="R839" i="7"/>
  <c r="R838" i="7"/>
  <c r="R837" i="7"/>
  <c r="R836" i="7"/>
  <c r="R835" i="7"/>
  <c r="R834" i="7"/>
  <c r="R833" i="7"/>
  <c r="R832" i="7"/>
  <c r="R831" i="7"/>
  <c r="R830" i="7"/>
  <c r="R829" i="7"/>
  <c r="R828" i="7"/>
  <c r="R827" i="7"/>
  <c r="R826" i="7"/>
  <c r="R825" i="7"/>
  <c r="R824" i="7"/>
  <c r="R823" i="7"/>
  <c r="R822" i="7"/>
  <c r="R821" i="7"/>
  <c r="R820" i="7"/>
  <c r="R819" i="7"/>
  <c r="R818" i="7"/>
  <c r="R817" i="7"/>
  <c r="R816" i="7"/>
  <c r="R815" i="7"/>
  <c r="R814" i="7"/>
  <c r="R813" i="7"/>
  <c r="R812" i="7"/>
  <c r="R811" i="7"/>
  <c r="R810" i="7"/>
  <c r="R809" i="7"/>
  <c r="R808" i="7"/>
  <c r="R807" i="7"/>
  <c r="R806" i="7"/>
  <c r="R805" i="7"/>
  <c r="R804" i="7"/>
  <c r="R803" i="7"/>
  <c r="R802" i="7"/>
  <c r="R801" i="7"/>
  <c r="R800" i="7"/>
  <c r="R799" i="7"/>
  <c r="R798" i="7"/>
  <c r="R797" i="7"/>
  <c r="R796" i="7"/>
  <c r="R795" i="7"/>
  <c r="R794" i="7"/>
  <c r="R793" i="7"/>
  <c r="R792" i="7"/>
  <c r="R791" i="7"/>
  <c r="R569" i="7"/>
  <c r="R568" i="7"/>
  <c r="R567" i="7"/>
  <c r="R566" i="7"/>
  <c r="R565" i="7"/>
  <c r="R564" i="7"/>
  <c r="R563" i="7"/>
  <c r="R562" i="7"/>
  <c r="R561" i="7"/>
  <c r="R560" i="7"/>
  <c r="R559" i="7"/>
  <c r="R558" i="7"/>
  <c r="R557" i="7"/>
  <c r="R556" i="7"/>
  <c r="R555" i="7"/>
  <c r="R554" i="7"/>
  <c r="R553" i="7"/>
  <c r="R552" i="7"/>
  <c r="R551" i="7"/>
  <c r="R550" i="7"/>
  <c r="R549" i="7"/>
  <c r="R548" i="7"/>
  <c r="R547" i="7"/>
  <c r="R546" i="7"/>
  <c r="R545" i="7"/>
  <c r="R544" i="7"/>
  <c r="R543" i="7"/>
  <c r="R542" i="7"/>
  <c r="R541" i="7"/>
  <c r="R540" i="7"/>
  <c r="R539" i="7"/>
  <c r="R538" i="7"/>
  <c r="R537" i="7"/>
  <c r="R536" i="7"/>
  <c r="R535" i="7"/>
  <c r="R534" i="7"/>
  <c r="R533" i="7"/>
  <c r="R532" i="7"/>
  <c r="R531" i="7"/>
  <c r="R530" i="7"/>
  <c r="R529" i="7"/>
  <c r="R528" i="7"/>
  <c r="R527" i="7"/>
  <c r="R526" i="7"/>
  <c r="R525" i="7"/>
  <c r="R524" i="7"/>
  <c r="R523" i="7"/>
  <c r="R522" i="7"/>
  <c r="R521" i="7"/>
  <c r="R520" i="7"/>
  <c r="R519" i="7"/>
  <c r="R518" i="7"/>
  <c r="R517" i="7"/>
  <c r="R516" i="7"/>
  <c r="R515" i="7"/>
  <c r="R514" i="7"/>
  <c r="R513" i="7"/>
  <c r="R512" i="7"/>
  <c r="R511" i="7"/>
  <c r="R510" i="7"/>
  <c r="R509" i="7"/>
  <c r="R508" i="7"/>
  <c r="R507" i="7"/>
  <c r="R506" i="7"/>
  <c r="R505" i="7"/>
  <c r="R504" i="7"/>
  <c r="R503" i="7"/>
  <c r="R502" i="7"/>
  <c r="R501" i="7"/>
  <c r="R500" i="7"/>
  <c r="R499" i="7"/>
  <c r="R498" i="7"/>
  <c r="R497" i="7"/>
  <c r="R496" i="7"/>
  <c r="R495" i="7"/>
  <c r="R494" i="7"/>
  <c r="R493" i="7"/>
  <c r="R492" i="7"/>
  <c r="R491" i="7"/>
  <c r="R490" i="7"/>
  <c r="R489" i="7"/>
  <c r="R488" i="7"/>
  <c r="R487" i="7"/>
  <c r="R486" i="7"/>
  <c r="R485" i="7"/>
  <c r="R484" i="7"/>
  <c r="R483" i="7"/>
  <c r="R482" i="7"/>
  <c r="R481" i="7"/>
  <c r="R480" i="7"/>
  <c r="R479" i="7"/>
  <c r="R478" i="7"/>
  <c r="R477" i="7"/>
  <c r="R476" i="7"/>
  <c r="R475" i="7"/>
  <c r="R474" i="7"/>
  <c r="R473" i="7"/>
  <c r="R472" i="7"/>
  <c r="R471" i="7"/>
  <c r="R470" i="7"/>
  <c r="R469" i="7"/>
  <c r="R468" i="7"/>
  <c r="R467" i="7"/>
  <c r="R466" i="7"/>
  <c r="R465" i="7"/>
  <c r="R464" i="7"/>
  <c r="R463" i="7"/>
  <c r="R462" i="7"/>
  <c r="R461" i="7"/>
  <c r="R460" i="7"/>
  <c r="R459" i="7"/>
  <c r="R458" i="7"/>
  <c r="R457" i="7"/>
  <c r="R456" i="7"/>
  <c r="R455" i="7"/>
  <c r="R454" i="7"/>
  <c r="R453" i="7"/>
  <c r="R452" i="7"/>
  <c r="R451" i="7"/>
  <c r="R450" i="7"/>
  <c r="R449" i="7"/>
  <c r="R448" i="7"/>
  <c r="R447" i="7"/>
  <c r="R446" i="7"/>
  <c r="R445" i="7"/>
  <c r="R444" i="7"/>
  <c r="R443" i="7"/>
  <c r="R442" i="7"/>
  <c r="R441" i="7"/>
  <c r="R440" i="7"/>
  <c r="R439" i="7"/>
  <c r="R438" i="7"/>
  <c r="R437" i="7"/>
  <c r="R436" i="7"/>
  <c r="R435" i="7"/>
  <c r="R434" i="7"/>
  <c r="R433" i="7"/>
  <c r="R432" i="7"/>
  <c r="R431" i="7"/>
  <c r="R430" i="7"/>
  <c r="R429" i="7"/>
  <c r="R428" i="7"/>
  <c r="R427" i="7"/>
  <c r="R426" i="7"/>
  <c r="R425" i="7"/>
  <c r="R424" i="7"/>
  <c r="R423" i="7"/>
  <c r="R422" i="7"/>
  <c r="R421" i="7"/>
  <c r="R420" i="7"/>
  <c r="R419" i="7"/>
  <c r="R418" i="7"/>
  <c r="R417" i="7"/>
  <c r="R416" i="7"/>
  <c r="R415" i="7"/>
  <c r="R414" i="7"/>
  <c r="R413" i="7"/>
  <c r="R412" i="7"/>
  <c r="R411" i="7"/>
  <c r="R410" i="7"/>
  <c r="R409" i="7"/>
  <c r="R408" i="7"/>
  <c r="R407" i="7"/>
  <c r="R406" i="7"/>
  <c r="R405" i="7"/>
  <c r="R404" i="7"/>
  <c r="R403" i="7"/>
  <c r="R402" i="7"/>
  <c r="R401" i="7"/>
  <c r="R400" i="7"/>
  <c r="R399" i="7"/>
  <c r="R398" i="7"/>
  <c r="R397" i="7"/>
  <c r="R396" i="7"/>
  <c r="R395" i="7"/>
  <c r="R394" i="7"/>
  <c r="R393" i="7"/>
  <c r="R392" i="7"/>
  <c r="R391" i="7"/>
  <c r="R390" i="7"/>
  <c r="R389" i="7"/>
  <c r="R388" i="7"/>
  <c r="R387" i="7"/>
  <c r="R386" i="7"/>
  <c r="R385" i="7"/>
  <c r="R384" i="7"/>
  <c r="R383" i="7"/>
  <c r="R382" i="7"/>
  <c r="R381" i="7"/>
  <c r="R380" i="7"/>
  <c r="R379" i="7"/>
  <c r="R378" i="7"/>
  <c r="R377" i="7"/>
  <c r="R376" i="7"/>
  <c r="R375" i="7"/>
  <c r="R374" i="7"/>
  <c r="R373" i="7"/>
  <c r="R372" i="7"/>
  <c r="R371" i="7"/>
  <c r="R370" i="7"/>
  <c r="R369" i="7"/>
  <c r="R368" i="7"/>
  <c r="R367" i="7"/>
  <c r="R366" i="7"/>
  <c r="R365" i="7"/>
  <c r="R364" i="7"/>
  <c r="R363" i="7"/>
  <c r="R362" i="7"/>
  <c r="R361" i="7"/>
  <c r="R360" i="7"/>
  <c r="R359" i="7"/>
  <c r="R358" i="7"/>
  <c r="R357" i="7"/>
  <c r="R356" i="7"/>
  <c r="R355" i="7"/>
  <c r="R354" i="7"/>
  <c r="R353" i="7"/>
  <c r="R352" i="7"/>
  <c r="R351" i="7"/>
  <c r="R350" i="7"/>
  <c r="R349" i="7"/>
  <c r="R348" i="7"/>
  <c r="R347" i="7"/>
  <c r="R346" i="7"/>
  <c r="R345" i="7"/>
  <c r="R344" i="7"/>
  <c r="R343" i="7"/>
  <c r="R342" i="7"/>
  <c r="R341" i="7"/>
  <c r="R340" i="7"/>
  <c r="R339" i="7"/>
  <c r="R338" i="7"/>
  <c r="R337" i="7"/>
  <c r="R336" i="7"/>
  <c r="R335" i="7"/>
  <c r="R334" i="7"/>
  <c r="R333" i="7"/>
  <c r="R332" i="7"/>
  <c r="R331" i="7"/>
  <c r="R330" i="7"/>
  <c r="R329" i="7"/>
  <c r="R328" i="7"/>
  <c r="R327" i="7"/>
  <c r="R326" i="7"/>
  <c r="R325" i="7"/>
  <c r="R324" i="7"/>
  <c r="R323" i="7"/>
  <c r="R322" i="7"/>
  <c r="R321" i="7"/>
  <c r="R320" i="7"/>
  <c r="R319" i="7"/>
  <c r="R318" i="7"/>
  <c r="R317" i="7"/>
  <c r="R316" i="7"/>
  <c r="R315" i="7"/>
  <c r="R314" i="7"/>
  <c r="R313" i="7"/>
  <c r="R312" i="7"/>
  <c r="R311" i="7"/>
  <c r="R310" i="7"/>
  <c r="R309" i="7"/>
  <c r="R308" i="7"/>
  <c r="R307" i="7"/>
  <c r="R306" i="7"/>
  <c r="R305" i="7"/>
  <c r="R304" i="7"/>
  <c r="R303" i="7"/>
  <c r="R302" i="7"/>
  <c r="R301" i="7"/>
  <c r="R300" i="7"/>
  <c r="R299" i="7"/>
  <c r="R298" i="7"/>
  <c r="R297" i="7"/>
  <c r="R296" i="7"/>
  <c r="R295" i="7"/>
  <c r="R294" i="7"/>
  <c r="R293" i="7"/>
  <c r="R292" i="7"/>
  <c r="R291" i="7"/>
  <c r="R290" i="7"/>
  <c r="R289" i="7"/>
  <c r="R288" i="7"/>
  <c r="R287" i="7"/>
  <c r="R286" i="7"/>
  <c r="R285" i="7"/>
  <c r="R284" i="7"/>
  <c r="R283" i="7"/>
  <c r="R282" i="7"/>
  <c r="R281" i="7"/>
  <c r="R280" i="7"/>
  <c r="R279" i="7"/>
  <c r="R278" i="7"/>
  <c r="R277" i="7"/>
  <c r="R276" i="7"/>
  <c r="R275" i="7"/>
  <c r="R274" i="7"/>
  <c r="R273" i="7"/>
  <c r="R272" i="7"/>
  <c r="R271" i="7"/>
  <c r="R270" i="7"/>
  <c r="R269" i="7"/>
  <c r="R268" i="7"/>
  <c r="R267" i="7"/>
  <c r="R266" i="7"/>
  <c r="R265" i="7"/>
  <c r="R264" i="7"/>
  <c r="R263" i="7"/>
  <c r="R262" i="7"/>
  <c r="R261" i="7"/>
  <c r="R260" i="7"/>
  <c r="R259" i="7"/>
  <c r="R258" i="7"/>
  <c r="R257" i="7"/>
  <c r="R256" i="7"/>
  <c r="R255" i="7"/>
  <c r="R254" i="7"/>
  <c r="R253" i="7"/>
  <c r="R252" i="7"/>
  <c r="R251" i="7"/>
  <c r="R250" i="7"/>
  <c r="R249" i="7"/>
  <c r="R248" i="7"/>
  <c r="R247" i="7"/>
  <c r="R246" i="7"/>
  <c r="R245" i="7"/>
  <c r="R244" i="7"/>
  <c r="R243" i="7"/>
  <c r="R242" i="7"/>
  <c r="R241" i="7"/>
  <c r="R240" i="7"/>
  <c r="R239" i="7"/>
  <c r="R238" i="7"/>
  <c r="R237" i="7"/>
  <c r="R236" i="7"/>
  <c r="R235" i="7"/>
  <c r="R234" i="7"/>
  <c r="R233" i="7"/>
  <c r="R232" i="7"/>
  <c r="R231" i="7"/>
  <c r="R230" i="7"/>
  <c r="R229" i="7"/>
  <c r="R228" i="7"/>
  <c r="R227" i="7"/>
  <c r="R226" i="7"/>
  <c r="R225" i="7"/>
  <c r="R224" i="7"/>
  <c r="R223" i="7"/>
  <c r="R222" i="7"/>
  <c r="R221" i="7"/>
  <c r="R220" i="7"/>
  <c r="R219" i="7"/>
  <c r="R218" i="7"/>
  <c r="R217" i="7"/>
  <c r="R216" i="7"/>
  <c r="R215" i="7"/>
  <c r="R214" i="7"/>
  <c r="R213" i="7"/>
  <c r="R212" i="7"/>
  <c r="R211" i="7"/>
  <c r="R210" i="7"/>
  <c r="R209" i="7"/>
  <c r="R208" i="7"/>
  <c r="R207" i="7"/>
  <c r="R206" i="7"/>
  <c r="R205" i="7"/>
  <c r="R204" i="7"/>
  <c r="R203" i="7"/>
  <c r="R202" i="7"/>
  <c r="R201" i="7"/>
  <c r="R200" i="7"/>
  <c r="R199" i="7"/>
  <c r="R198" i="7"/>
  <c r="R197" i="7"/>
  <c r="R196" i="7"/>
  <c r="R195" i="7"/>
  <c r="R194" i="7"/>
  <c r="R193" i="7"/>
  <c r="R192" i="7"/>
  <c r="R191" i="7"/>
  <c r="R190" i="7"/>
  <c r="R189" i="7"/>
  <c r="R188" i="7"/>
  <c r="R187" i="7"/>
  <c r="R186" i="7"/>
  <c r="R185" i="7"/>
  <c r="R184" i="7"/>
  <c r="R183" i="7"/>
  <c r="R155" i="7"/>
  <c r="R154" i="7"/>
  <c r="R153" i="7"/>
  <c r="R152" i="7"/>
  <c r="R151" i="7"/>
  <c r="R150" i="7"/>
  <c r="R149" i="7"/>
  <c r="R148" i="7"/>
  <c r="R147" i="7"/>
  <c r="R146" i="7"/>
  <c r="R145" i="7"/>
  <c r="R144" i="7"/>
  <c r="R143" i="7"/>
  <c r="R142" i="7"/>
  <c r="R141" i="7"/>
  <c r="R140" i="7"/>
  <c r="R139" i="7"/>
  <c r="R138" i="7"/>
  <c r="R137" i="7"/>
  <c r="R136" i="7"/>
  <c r="R134" i="7"/>
  <c r="R133" i="7"/>
  <c r="R132" i="7"/>
  <c r="R131" i="7"/>
  <c r="R130" i="7"/>
  <c r="R129" i="7"/>
  <c r="R128" i="7"/>
  <c r="R127" i="7"/>
  <c r="R126" i="7"/>
  <c r="R125" i="7"/>
  <c r="R124" i="7"/>
  <c r="R123" i="7"/>
  <c r="R122" i="7"/>
  <c r="R121" i="7"/>
  <c r="R120" i="7"/>
  <c r="R119" i="7"/>
  <c r="R118" i="7"/>
  <c r="R117" i="7"/>
  <c r="R116" i="7"/>
  <c r="R115" i="7"/>
  <c r="R114" i="7"/>
  <c r="R113" i="7"/>
  <c r="R112" i="7"/>
  <c r="R111" i="7"/>
  <c r="R110" i="7"/>
  <c r="R109" i="7"/>
  <c r="R108" i="7"/>
  <c r="R107" i="7"/>
  <c r="R106" i="7"/>
  <c r="R105" i="7"/>
  <c r="R104" i="7"/>
  <c r="R103" i="7"/>
  <c r="R102" i="7"/>
  <c r="R101" i="7"/>
  <c r="R100" i="7"/>
  <c r="R99" i="7"/>
  <c r="R98" i="7"/>
  <c r="R97" i="7"/>
  <c r="R96" i="7"/>
  <c r="R95" i="7"/>
  <c r="R94" i="7"/>
  <c r="R93" i="7"/>
  <c r="R92" i="7"/>
  <c r="R91" i="7"/>
  <c r="R90" i="7"/>
  <c r="R89" i="7"/>
  <c r="R88" i="7"/>
  <c r="R87" i="7"/>
  <c r="R86" i="7"/>
  <c r="R85" i="7"/>
  <c r="R84" i="7"/>
  <c r="R83" i="7"/>
  <c r="R82" i="7"/>
  <c r="R81" i="7"/>
  <c r="R80" i="7"/>
  <c r="R79" i="7"/>
  <c r="R78" i="7"/>
  <c r="R32" i="7"/>
  <c r="R31" i="7"/>
  <c r="R30" i="7"/>
  <c r="R29" i="7"/>
  <c r="R28" i="7"/>
  <c r="R27" i="7"/>
  <c r="R26" i="7"/>
  <c r="R25" i="7"/>
  <c r="R24" i="7"/>
  <c r="R23" i="7"/>
  <c r="R22" i="7"/>
  <c r="R21" i="7"/>
  <c r="R20" i="7"/>
  <c r="R19" i="7"/>
  <c r="R18" i="7"/>
  <c r="R17" i="7"/>
  <c r="R16" i="7"/>
  <c r="R15" i="7"/>
  <c r="R14" i="7"/>
  <c r="R13" i="7"/>
  <c r="R12" i="7"/>
  <c r="R11" i="7"/>
  <c r="R10" i="7"/>
  <c r="R9" i="7"/>
  <c r="R7" i="7"/>
  <c r="R6" i="7"/>
  <c r="R5" i="7"/>
  <c r="R4" i="7"/>
  <c r="R3" i="7"/>
  <c r="R2" i="7"/>
  <c r="R135" i="7"/>
  <c r="D1004" i="7"/>
  <c r="D1003" i="7"/>
  <c r="D1002" i="7"/>
  <c r="D1001" i="7"/>
  <c r="D1000" i="7"/>
  <c r="D999" i="7"/>
  <c r="D998" i="7"/>
  <c r="D997" i="7"/>
  <c r="D996" i="7"/>
  <c r="D995" i="7"/>
  <c r="D994" i="7"/>
  <c r="D993" i="7"/>
  <c r="D992" i="7"/>
  <c r="D991" i="7"/>
  <c r="V1004" i="7"/>
  <c r="W1004" i="7" s="1"/>
  <c r="U1004" i="7"/>
  <c r="X1004" i="7" s="1"/>
  <c r="T1004" i="7"/>
  <c r="V1003" i="7"/>
  <c r="W1003" i="7" s="1"/>
  <c r="U1003" i="7"/>
  <c r="X1003" i="7" s="1"/>
  <c r="T1003" i="7"/>
  <c r="V1002" i="7"/>
  <c r="W1002" i="7" s="1"/>
  <c r="U1002" i="7"/>
  <c r="T1002" i="7"/>
  <c r="V1001" i="7"/>
  <c r="W1001" i="7" s="1"/>
  <c r="U1001" i="7"/>
  <c r="T1001" i="7"/>
  <c r="V1000" i="7"/>
  <c r="W1000" i="7" s="1"/>
  <c r="U1000" i="7"/>
  <c r="T1000" i="7"/>
  <c r="V999" i="7"/>
  <c r="W999" i="7" s="1"/>
  <c r="U999" i="7"/>
  <c r="T999" i="7"/>
  <c r="V998" i="7"/>
  <c r="W998" i="7" s="1"/>
  <c r="U998" i="7"/>
  <c r="T998" i="7"/>
  <c r="V997" i="7"/>
  <c r="W997" i="7" s="1"/>
  <c r="U997" i="7"/>
  <c r="T997" i="7"/>
  <c r="V996" i="7"/>
  <c r="W996" i="7" s="1"/>
  <c r="U996" i="7"/>
  <c r="T996" i="7"/>
  <c r="V995" i="7"/>
  <c r="W995" i="7" s="1"/>
  <c r="U995" i="7"/>
  <c r="T995" i="7"/>
  <c r="V994" i="7"/>
  <c r="W994" i="7" s="1"/>
  <c r="U994" i="7"/>
  <c r="T994" i="7"/>
  <c r="V993" i="7"/>
  <c r="W993" i="7" s="1"/>
  <c r="U993" i="7"/>
  <c r="T993" i="7"/>
  <c r="V992" i="7"/>
  <c r="W992" i="7" s="1"/>
  <c r="U992" i="7"/>
  <c r="T992" i="7"/>
  <c r="V991" i="7"/>
  <c r="W991" i="7" s="1"/>
  <c r="U991" i="7"/>
  <c r="T991" i="7"/>
  <c r="V1213" i="7"/>
  <c r="W1213" i="7" s="1"/>
  <c r="U1213" i="7"/>
  <c r="X1213" i="7" s="1"/>
  <c r="T1213" i="7"/>
  <c r="V1212" i="7"/>
  <c r="W1212" i="7" s="1"/>
  <c r="U1212" i="7"/>
  <c r="X1212" i="7" s="1"/>
  <c r="T1212" i="7"/>
  <c r="V1211" i="7"/>
  <c r="W1211" i="7" s="1"/>
  <c r="U1211" i="7"/>
  <c r="T1211" i="7"/>
  <c r="V1210" i="7"/>
  <c r="W1210" i="7" s="1"/>
  <c r="U1210" i="7"/>
  <c r="T1210" i="7"/>
  <c r="V1209" i="7"/>
  <c r="W1209" i="7" s="1"/>
  <c r="U1209" i="7"/>
  <c r="T1209" i="7"/>
  <c r="V1208" i="7"/>
  <c r="W1208" i="7" s="1"/>
  <c r="U1208" i="7"/>
  <c r="T1208" i="7"/>
  <c r="V1207" i="7"/>
  <c r="W1207" i="7" s="1"/>
  <c r="U1207" i="7"/>
  <c r="T1207" i="7"/>
  <c r="V1206" i="7"/>
  <c r="W1206" i="7" s="1"/>
  <c r="U1206" i="7"/>
  <c r="T1206" i="7"/>
  <c r="V1205" i="7"/>
  <c r="W1205" i="7" s="1"/>
  <c r="U1205" i="7"/>
  <c r="T1205" i="7"/>
  <c r="V1204" i="7"/>
  <c r="W1204" i="7" s="1"/>
  <c r="U1204" i="7"/>
  <c r="T1204" i="7"/>
  <c r="V1203" i="7"/>
  <c r="W1203" i="7" s="1"/>
  <c r="U1203" i="7"/>
  <c r="T1203" i="7"/>
  <c r="V1202" i="7"/>
  <c r="W1202" i="7" s="1"/>
  <c r="U1202" i="7"/>
  <c r="T1202" i="7"/>
  <c r="V1201" i="7"/>
  <c r="W1201" i="7" s="1"/>
  <c r="U1201" i="7"/>
  <c r="T1201" i="7"/>
  <c r="V1200" i="7"/>
  <c r="W1200" i="7" s="1"/>
  <c r="U1200" i="7"/>
  <c r="T1200" i="7"/>
  <c r="V1199" i="7"/>
  <c r="W1199" i="7" s="1"/>
  <c r="U1199" i="7"/>
  <c r="T1199" i="7"/>
  <c r="V1198" i="7"/>
  <c r="W1198" i="7" s="1"/>
  <c r="U1198" i="7"/>
  <c r="T1198" i="7"/>
  <c r="V1197" i="7"/>
  <c r="W1197" i="7" s="1"/>
  <c r="U1197" i="7"/>
  <c r="X1197" i="7" s="1"/>
  <c r="T1197" i="7"/>
  <c r="V1196" i="7"/>
  <c r="W1196" i="7" s="1"/>
  <c r="U1196" i="7"/>
  <c r="X1196" i="7" s="1"/>
  <c r="T1196" i="7"/>
  <c r="D1211" i="7"/>
  <c r="D1210" i="7"/>
  <c r="D1209" i="7"/>
  <c r="D1208" i="7"/>
  <c r="D1207" i="7"/>
  <c r="D1206" i="7"/>
  <c r="D1205" i="7"/>
  <c r="D1204" i="7"/>
  <c r="D1203" i="7"/>
  <c r="D1202" i="7"/>
  <c r="D1201" i="7"/>
  <c r="D1200" i="7"/>
  <c r="D1199" i="7"/>
  <c r="D1198" i="7"/>
  <c r="D1197" i="7"/>
  <c r="D1196" i="7"/>
  <c r="V1548" i="7"/>
  <c r="V1547" i="7"/>
  <c r="W1547" i="7" s="1"/>
  <c r="V1546" i="7"/>
  <c r="W1546" i="7" s="1"/>
  <c r="V1545" i="7"/>
  <c r="W1545" i="7" s="1"/>
  <c r="V1544" i="7"/>
  <c r="W1544" i="7" s="1"/>
  <c r="V1543" i="7"/>
  <c r="W1543" i="7" s="1"/>
  <c r="V1542" i="7"/>
  <c r="W1542" i="7" s="1"/>
  <c r="V1541" i="7"/>
  <c r="W1541" i="7" s="1"/>
  <c r="V1540" i="7"/>
  <c r="V1539" i="7"/>
  <c r="W1539" i="7" s="1"/>
  <c r="V1538" i="7"/>
  <c r="W1538" i="7" s="1"/>
  <c r="V1537" i="7"/>
  <c r="W1537" i="7" s="1"/>
  <c r="V1536" i="7"/>
  <c r="W1536" i="7" s="1"/>
  <c r="V1535" i="7"/>
  <c r="W1535" i="7" s="1"/>
  <c r="V1534" i="7"/>
  <c r="W1534" i="7" s="1"/>
  <c r="V1533" i="7"/>
  <c r="W1533" i="7" s="1"/>
  <c r="V1532" i="7"/>
  <c r="V1531" i="7"/>
  <c r="W1531" i="7" s="1"/>
  <c r="V1530" i="7"/>
  <c r="W1530" i="7" s="1"/>
  <c r="V1529" i="7"/>
  <c r="W1529" i="7" s="1"/>
  <c r="V1528" i="7"/>
  <c r="W1528" i="7" s="1"/>
  <c r="V1527" i="7"/>
  <c r="W1527" i="7" s="1"/>
  <c r="V1526" i="7"/>
  <c r="W1526" i="7" s="1"/>
  <c r="V1525" i="7"/>
  <c r="W1525" i="7" s="1"/>
  <c r="V1524" i="7"/>
  <c r="V1523" i="7"/>
  <c r="W1523" i="7" s="1"/>
  <c r="V1522" i="7"/>
  <c r="W1522" i="7" s="1"/>
  <c r="V1521" i="7"/>
  <c r="W1521" i="7" s="1"/>
  <c r="V1520" i="7"/>
  <c r="W1520" i="7" s="1"/>
  <c r="V1519" i="7"/>
  <c r="W1519" i="7" s="1"/>
  <c r="V1518" i="7"/>
  <c r="W1518" i="7" s="1"/>
  <c r="V1517" i="7"/>
  <c r="W1517" i="7" s="1"/>
  <c r="V1516" i="7"/>
  <c r="V1515" i="7"/>
  <c r="W1515" i="7" s="1"/>
  <c r="V1514" i="7"/>
  <c r="W1514" i="7" s="1"/>
  <c r="V1513" i="7"/>
  <c r="W1513" i="7" s="1"/>
  <c r="V1512" i="7"/>
  <c r="W1512" i="7" s="1"/>
  <c r="V1511" i="7"/>
  <c r="W1511" i="7" s="1"/>
  <c r="V1510" i="7"/>
  <c r="W1510" i="7" s="1"/>
  <c r="V1509" i="7"/>
  <c r="W1509" i="7" s="1"/>
  <c r="V1508" i="7"/>
  <c r="V1507" i="7"/>
  <c r="W1507" i="7" s="1"/>
  <c r="V1506" i="7"/>
  <c r="W1506" i="7" s="1"/>
  <c r="V1505" i="7"/>
  <c r="W1505" i="7" s="1"/>
  <c r="V1504" i="7"/>
  <c r="W1504" i="7" s="1"/>
  <c r="V1503" i="7"/>
  <c r="W1503" i="7" s="1"/>
  <c r="V1502" i="7"/>
  <c r="W1502" i="7" s="1"/>
  <c r="V1501" i="7"/>
  <c r="W1501" i="7" s="1"/>
  <c r="V1500" i="7"/>
  <c r="V1499" i="7"/>
  <c r="W1499" i="7" s="1"/>
  <c r="V1498" i="7"/>
  <c r="W1498" i="7" s="1"/>
  <c r="V1497" i="7"/>
  <c r="W1497" i="7" s="1"/>
  <c r="V1496" i="7"/>
  <c r="W1496" i="7" s="1"/>
  <c r="V1495" i="7"/>
  <c r="W1495" i="7" s="1"/>
  <c r="V1494" i="7"/>
  <c r="W1494" i="7" s="1"/>
  <c r="V1493" i="7"/>
  <c r="W1493" i="7" s="1"/>
  <c r="V1492" i="7"/>
  <c r="V1491" i="7"/>
  <c r="W1491" i="7" s="1"/>
  <c r="V1490" i="7"/>
  <c r="W1490" i="7" s="1"/>
  <c r="V1489" i="7"/>
  <c r="W1489" i="7" s="1"/>
  <c r="V1488" i="7"/>
  <c r="W1488" i="7" s="1"/>
  <c r="V1487" i="7"/>
  <c r="W1487" i="7" s="1"/>
  <c r="V1486" i="7"/>
  <c r="W1486" i="7" s="1"/>
  <c r="V1485" i="7"/>
  <c r="V1484" i="7"/>
  <c r="V1483" i="7"/>
  <c r="W1483" i="7" s="1"/>
  <c r="V1482" i="7"/>
  <c r="W1482" i="7" s="1"/>
  <c r="V1481" i="7"/>
  <c r="W1481" i="7" s="1"/>
  <c r="V1480" i="7"/>
  <c r="W1480" i="7" s="1"/>
  <c r="V1479" i="7"/>
  <c r="W1479" i="7" s="1"/>
  <c r="V1478" i="7"/>
  <c r="W1478" i="7" s="1"/>
  <c r="V1477" i="7"/>
  <c r="W1477" i="7" s="1"/>
  <c r="V1476" i="7"/>
  <c r="V1475" i="7"/>
  <c r="W1475" i="7" s="1"/>
  <c r="V1474" i="7"/>
  <c r="W1474" i="7" s="1"/>
  <c r="V1473" i="7"/>
  <c r="W1473" i="7" s="1"/>
  <c r="V1472" i="7"/>
  <c r="W1472" i="7" s="1"/>
  <c r="V1471" i="7"/>
  <c r="W1471" i="7" s="1"/>
  <c r="V1470" i="7"/>
  <c r="W1470" i="7" s="1"/>
  <c r="V1469" i="7"/>
  <c r="W1469" i="7" s="1"/>
  <c r="V1468" i="7"/>
  <c r="V1467" i="7"/>
  <c r="W1467" i="7" s="1"/>
  <c r="V1466" i="7"/>
  <c r="W1466" i="7" s="1"/>
  <c r="V1465" i="7"/>
  <c r="W1465" i="7" s="1"/>
  <c r="V1464" i="7"/>
  <c r="W1464" i="7" s="1"/>
  <c r="V1463" i="7"/>
  <c r="W1463" i="7" s="1"/>
  <c r="V1462" i="7"/>
  <c r="W1462" i="7" s="1"/>
  <c r="V1461" i="7"/>
  <c r="W1461" i="7" s="1"/>
  <c r="V1460" i="7"/>
  <c r="V1459" i="7"/>
  <c r="W1459" i="7" s="1"/>
  <c r="V1458" i="7"/>
  <c r="W1458" i="7" s="1"/>
  <c r="V1457" i="7"/>
  <c r="W1457" i="7" s="1"/>
  <c r="V1456" i="7"/>
  <c r="W1456" i="7" s="1"/>
  <c r="V1455" i="7"/>
  <c r="W1455" i="7" s="1"/>
  <c r="V1454" i="7"/>
  <c r="W1454" i="7" s="1"/>
  <c r="V1453" i="7"/>
  <c r="W1453" i="7" s="1"/>
  <c r="V1452" i="7"/>
  <c r="V1451" i="7"/>
  <c r="W1451" i="7" s="1"/>
  <c r="V1450" i="7"/>
  <c r="W1450" i="7" s="1"/>
  <c r="V1449" i="7"/>
  <c r="W1449" i="7" s="1"/>
  <c r="V1448" i="7"/>
  <c r="W1448" i="7" s="1"/>
  <c r="V1447" i="7"/>
  <c r="W1447" i="7" s="1"/>
  <c r="V1446" i="7"/>
  <c r="W1446" i="7" s="1"/>
  <c r="V1445" i="7"/>
  <c r="W1445" i="7" s="1"/>
  <c r="V1444" i="7"/>
  <c r="V1443" i="7"/>
  <c r="W1443" i="7" s="1"/>
  <c r="V1442" i="7"/>
  <c r="W1442" i="7" s="1"/>
  <c r="V1441" i="7"/>
  <c r="W1441" i="7" s="1"/>
  <c r="V1440" i="7"/>
  <c r="W1440" i="7" s="1"/>
  <c r="V1439" i="7"/>
  <c r="W1439" i="7" s="1"/>
  <c r="V1438" i="7"/>
  <c r="W1438" i="7" s="1"/>
  <c r="V1437" i="7"/>
  <c r="W1437" i="7" s="1"/>
  <c r="V1436" i="7"/>
  <c r="V1435" i="7"/>
  <c r="W1435" i="7" s="1"/>
  <c r="V1434" i="7"/>
  <c r="W1434" i="7" s="1"/>
  <c r="V1433" i="7"/>
  <c r="W1433" i="7" s="1"/>
  <c r="V1432" i="7"/>
  <c r="W1432" i="7" s="1"/>
  <c r="V1431" i="7"/>
  <c r="W1431" i="7" s="1"/>
  <c r="V1430" i="7"/>
  <c r="W1430" i="7" s="1"/>
  <c r="V1429" i="7"/>
  <c r="W1429" i="7" s="1"/>
  <c r="V1428" i="7"/>
  <c r="V1427" i="7"/>
  <c r="W1427" i="7" s="1"/>
  <c r="V1426" i="7"/>
  <c r="W1426" i="7" s="1"/>
  <c r="V1425" i="7"/>
  <c r="W1425" i="7" s="1"/>
  <c r="V1424" i="7"/>
  <c r="W1424" i="7" s="1"/>
  <c r="V1423" i="7"/>
  <c r="W1423" i="7" s="1"/>
  <c r="V1422" i="7"/>
  <c r="W1422" i="7" s="1"/>
  <c r="V1421" i="7"/>
  <c r="W1421" i="7" s="1"/>
  <c r="V1420" i="7"/>
  <c r="V1419" i="7"/>
  <c r="W1419" i="7" s="1"/>
  <c r="V1418" i="7"/>
  <c r="W1418" i="7" s="1"/>
  <c r="V1417" i="7"/>
  <c r="W1417" i="7" s="1"/>
  <c r="V1416" i="7"/>
  <c r="W1416" i="7" s="1"/>
  <c r="V1415" i="7"/>
  <c r="W1415" i="7" s="1"/>
  <c r="V1414" i="7"/>
  <c r="W1414" i="7" s="1"/>
  <c r="V1413" i="7"/>
  <c r="W1413" i="7" s="1"/>
  <c r="V1412" i="7"/>
  <c r="V1411" i="7"/>
  <c r="W1411" i="7" s="1"/>
  <c r="V1410" i="7"/>
  <c r="W1410" i="7" s="1"/>
  <c r="V1409" i="7"/>
  <c r="W1409" i="7" s="1"/>
  <c r="V1408" i="7"/>
  <c r="W1408" i="7" s="1"/>
  <c r="V1407" i="7"/>
  <c r="W1407" i="7" s="1"/>
  <c r="V1406" i="7"/>
  <c r="W1406" i="7" s="1"/>
  <c r="V1405" i="7"/>
  <c r="W1405" i="7" s="1"/>
  <c r="V1404" i="7"/>
  <c r="V1403" i="7"/>
  <c r="W1403" i="7" s="1"/>
  <c r="V1402" i="7"/>
  <c r="W1402" i="7" s="1"/>
  <c r="V1401" i="7"/>
  <c r="W1401" i="7" s="1"/>
  <c r="V1400" i="7"/>
  <c r="W1400" i="7" s="1"/>
  <c r="V1399" i="7"/>
  <c r="W1399" i="7" s="1"/>
  <c r="V1398" i="7"/>
  <c r="W1398" i="7" s="1"/>
  <c r="V1397" i="7"/>
  <c r="W1397" i="7" s="1"/>
  <c r="V1396" i="7"/>
  <c r="V1395" i="7"/>
  <c r="W1395" i="7" s="1"/>
  <c r="V1394" i="7"/>
  <c r="W1394" i="7" s="1"/>
  <c r="V1393" i="7"/>
  <c r="W1393" i="7" s="1"/>
  <c r="V1392" i="7"/>
  <c r="W1392" i="7" s="1"/>
  <c r="V1391" i="7"/>
  <c r="W1391" i="7" s="1"/>
  <c r="V1390" i="7"/>
  <c r="W1390" i="7" s="1"/>
  <c r="V1389" i="7"/>
  <c r="W1389" i="7" s="1"/>
  <c r="V1388" i="7"/>
  <c r="V1387" i="7"/>
  <c r="W1387" i="7" s="1"/>
  <c r="V1386" i="7"/>
  <c r="W1386" i="7" s="1"/>
  <c r="V1385" i="7"/>
  <c r="W1385" i="7" s="1"/>
  <c r="V1384" i="7"/>
  <c r="W1384" i="7" s="1"/>
  <c r="V1383" i="7"/>
  <c r="W1383" i="7" s="1"/>
  <c r="V1382" i="7"/>
  <c r="W1382" i="7" s="1"/>
  <c r="V1381" i="7"/>
  <c r="W1381" i="7" s="1"/>
  <c r="V1380" i="7"/>
  <c r="V1379" i="7"/>
  <c r="W1379" i="7" s="1"/>
  <c r="V1378" i="7"/>
  <c r="W1378" i="7" s="1"/>
  <c r="V1377" i="7"/>
  <c r="W1377" i="7" s="1"/>
  <c r="V1376" i="7"/>
  <c r="W1376" i="7" s="1"/>
  <c r="V1375" i="7"/>
  <c r="W1375" i="7" s="1"/>
  <c r="V1374" i="7"/>
  <c r="W1374" i="7" s="1"/>
  <c r="V1373" i="7"/>
  <c r="W1373" i="7" s="1"/>
  <c r="V1372" i="7"/>
  <c r="V1371" i="7"/>
  <c r="W1371" i="7" s="1"/>
  <c r="V1370" i="7"/>
  <c r="W1370" i="7" s="1"/>
  <c r="V1369" i="7"/>
  <c r="W1369" i="7" s="1"/>
  <c r="V1368" i="7"/>
  <c r="W1368" i="7" s="1"/>
  <c r="V1367" i="7"/>
  <c r="W1367" i="7" s="1"/>
  <c r="V1366" i="7"/>
  <c r="W1366" i="7" s="1"/>
  <c r="V1365" i="7"/>
  <c r="W1365" i="7" s="1"/>
  <c r="V1364" i="7"/>
  <c r="V1363" i="7"/>
  <c r="W1363" i="7" s="1"/>
  <c r="V1362" i="7"/>
  <c r="W1362" i="7" s="1"/>
  <c r="V1361" i="7"/>
  <c r="W1361" i="7" s="1"/>
  <c r="V1360" i="7"/>
  <c r="W1360" i="7" s="1"/>
  <c r="V1359" i="7"/>
  <c r="W1359" i="7" s="1"/>
  <c r="V1358" i="7"/>
  <c r="W1358" i="7" s="1"/>
  <c r="V1357" i="7"/>
  <c r="W1357" i="7" s="1"/>
  <c r="V1356" i="7"/>
  <c r="W1356" i="7" s="1"/>
  <c r="V1355" i="7"/>
  <c r="W1355" i="7" s="1"/>
  <c r="V1354" i="7"/>
  <c r="W1354" i="7" s="1"/>
  <c r="V1353" i="7"/>
  <c r="W1353" i="7" s="1"/>
  <c r="V1352" i="7"/>
  <c r="W1352" i="7" s="1"/>
  <c r="V1351" i="7"/>
  <c r="W1351" i="7" s="1"/>
  <c r="V1350" i="7"/>
  <c r="W1350" i="7" s="1"/>
  <c r="V1349" i="7"/>
  <c r="W1349" i="7" s="1"/>
  <c r="V1348" i="7"/>
  <c r="W1348" i="7" s="1"/>
  <c r="V1347" i="7"/>
  <c r="W1347" i="7" s="1"/>
  <c r="V1346" i="7"/>
  <c r="W1346" i="7" s="1"/>
  <c r="V1345" i="7"/>
  <c r="W1345" i="7" s="1"/>
  <c r="V1344" i="7"/>
  <c r="W1344" i="7" s="1"/>
  <c r="V1343" i="7"/>
  <c r="W1343" i="7" s="1"/>
  <c r="V1342" i="7"/>
  <c r="W1342" i="7" s="1"/>
  <c r="V1341" i="7"/>
  <c r="W1341" i="7" s="1"/>
  <c r="V1340" i="7"/>
  <c r="W1340" i="7" s="1"/>
  <c r="V1339" i="7"/>
  <c r="W1339" i="7" s="1"/>
  <c r="V1338" i="7"/>
  <c r="W1338" i="7" s="1"/>
  <c r="V1337" i="7"/>
  <c r="W1337" i="7" s="1"/>
  <c r="V1336" i="7"/>
  <c r="W1336" i="7" s="1"/>
  <c r="V1335" i="7"/>
  <c r="W1335" i="7" s="1"/>
  <c r="V1334" i="7"/>
  <c r="W1334" i="7" s="1"/>
  <c r="V1333" i="7"/>
  <c r="W1333" i="7" s="1"/>
  <c r="V1332" i="7"/>
  <c r="V1331" i="7"/>
  <c r="W1331" i="7" s="1"/>
  <c r="V1330" i="7"/>
  <c r="W1330" i="7" s="1"/>
  <c r="V1329" i="7"/>
  <c r="W1329" i="7" s="1"/>
  <c r="V1328" i="7"/>
  <c r="W1328" i="7" s="1"/>
  <c r="V1327" i="7"/>
  <c r="W1327" i="7" s="1"/>
  <c r="V1326" i="7"/>
  <c r="W1326" i="7" s="1"/>
  <c r="V1325" i="7"/>
  <c r="W1325" i="7" s="1"/>
  <c r="V1324" i="7"/>
  <c r="V1323" i="7"/>
  <c r="W1323" i="7" s="1"/>
  <c r="V1322" i="7"/>
  <c r="W1322" i="7" s="1"/>
  <c r="V1321" i="7"/>
  <c r="W1321" i="7" s="1"/>
  <c r="V1320" i="7"/>
  <c r="W1320" i="7" s="1"/>
  <c r="V1319" i="7"/>
  <c r="W1319" i="7" s="1"/>
  <c r="V1318" i="7"/>
  <c r="W1318" i="7" s="1"/>
  <c r="V1317" i="7"/>
  <c r="W1317" i="7" s="1"/>
  <c r="V1316" i="7"/>
  <c r="V1315" i="7"/>
  <c r="W1315" i="7" s="1"/>
  <c r="V1314" i="7"/>
  <c r="W1314" i="7" s="1"/>
  <c r="V1313" i="7"/>
  <c r="W1313" i="7" s="1"/>
  <c r="V1312" i="7"/>
  <c r="W1312" i="7" s="1"/>
  <c r="V1311" i="7"/>
  <c r="W1311" i="7" s="1"/>
  <c r="V1310" i="7"/>
  <c r="W1310" i="7" s="1"/>
  <c r="V1309" i="7"/>
  <c r="W1309" i="7" s="1"/>
  <c r="V1308" i="7"/>
  <c r="W1308" i="7" s="1"/>
  <c r="V1307" i="7"/>
  <c r="W1307" i="7" s="1"/>
  <c r="V1306" i="7"/>
  <c r="W1306" i="7" s="1"/>
  <c r="V1305" i="7"/>
  <c r="W1305" i="7" s="1"/>
  <c r="V1304" i="7"/>
  <c r="W1304" i="7" s="1"/>
  <c r="V1303" i="7"/>
  <c r="W1303" i="7" s="1"/>
  <c r="V1302" i="7"/>
  <c r="W1302" i="7" s="1"/>
  <c r="V1301" i="7"/>
  <c r="W1301" i="7" s="1"/>
  <c r="V1300" i="7"/>
  <c r="W1300" i="7" s="1"/>
  <c r="V1299" i="7"/>
  <c r="W1299" i="7" s="1"/>
  <c r="V1298" i="7"/>
  <c r="W1298" i="7" s="1"/>
  <c r="V1297" i="7"/>
  <c r="W1297" i="7" s="1"/>
  <c r="V1296" i="7"/>
  <c r="W1296" i="7" s="1"/>
  <c r="V1295" i="7"/>
  <c r="W1295" i="7" s="1"/>
  <c r="V1294" i="7"/>
  <c r="W1294" i="7" s="1"/>
  <c r="V1293" i="7"/>
  <c r="W1293" i="7" s="1"/>
  <c r="V1292" i="7"/>
  <c r="W1292" i="7" s="1"/>
  <c r="V1291" i="7"/>
  <c r="W1291" i="7" s="1"/>
  <c r="V1290" i="7"/>
  <c r="W1290" i="7" s="1"/>
  <c r="V1289" i="7"/>
  <c r="W1289" i="7" s="1"/>
  <c r="V1288" i="7"/>
  <c r="W1288" i="7" s="1"/>
  <c r="V1287" i="7"/>
  <c r="W1287" i="7" s="1"/>
  <c r="V1286" i="7"/>
  <c r="W1286" i="7" s="1"/>
  <c r="V1285" i="7"/>
  <c r="W1285" i="7" s="1"/>
  <c r="V1284" i="7"/>
  <c r="W1284" i="7" s="1"/>
  <c r="V1283" i="7"/>
  <c r="W1283" i="7" s="1"/>
  <c r="V1282" i="7"/>
  <c r="W1282" i="7" s="1"/>
  <c r="V1281" i="7"/>
  <c r="W1281" i="7" s="1"/>
  <c r="V1280" i="7"/>
  <c r="W1280" i="7" s="1"/>
  <c r="V1279" i="7"/>
  <c r="W1279" i="7" s="1"/>
  <c r="V1278" i="7"/>
  <c r="W1278" i="7" s="1"/>
  <c r="V1277" i="7"/>
  <c r="W1277" i="7" s="1"/>
  <c r="V1276" i="7"/>
  <c r="V1275" i="7"/>
  <c r="W1275" i="7" s="1"/>
  <c r="V1274" i="7"/>
  <c r="W1274" i="7" s="1"/>
  <c r="V1273" i="7"/>
  <c r="W1273" i="7" s="1"/>
  <c r="V1272" i="7"/>
  <c r="W1272" i="7" s="1"/>
  <c r="V1271" i="7"/>
  <c r="W1271" i="7" s="1"/>
  <c r="V1270" i="7"/>
  <c r="W1270" i="7" s="1"/>
  <c r="V1269" i="7"/>
  <c r="W1269" i="7" s="1"/>
  <c r="V1268" i="7"/>
  <c r="W1268" i="7" s="1"/>
  <c r="V1267" i="7"/>
  <c r="W1267" i="7" s="1"/>
  <c r="V1266" i="7"/>
  <c r="W1266" i="7" s="1"/>
  <c r="V1265" i="7"/>
  <c r="W1265" i="7" s="1"/>
  <c r="V1264" i="7"/>
  <c r="W1264" i="7" s="1"/>
  <c r="V1263" i="7"/>
  <c r="W1263" i="7" s="1"/>
  <c r="V1262" i="7"/>
  <c r="W1262" i="7" s="1"/>
  <c r="V1223" i="7"/>
  <c r="W1223" i="7" s="1"/>
  <c r="V1222" i="7"/>
  <c r="W1222" i="7" s="1"/>
  <c r="V1221" i="7"/>
  <c r="W1221" i="7" s="1"/>
  <c r="V1220" i="7"/>
  <c r="W1220" i="7" s="1"/>
  <c r="V1219" i="7"/>
  <c r="W1219" i="7" s="1"/>
  <c r="V1218" i="7"/>
  <c r="W1218" i="7" s="1"/>
  <c r="V1217" i="7"/>
  <c r="W1217" i="7" s="1"/>
  <c r="V1216" i="7"/>
  <c r="V1215" i="7"/>
  <c r="W1215" i="7" s="1"/>
  <c r="V1214" i="7"/>
  <c r="W1214" i="7" s="1"/>
  <c r="V1195" i="7"/>
  <c r="W1195" i="7" s="1"/>
  <c r="V1194" i="7"/>
  <c r="W1194" i="7" s="1"/>
  <c r="V1193" i="7"/>
  <c r="W1193" i="7" s="1"/>
  <c r="V1192" i="7"/>
  <c r="W1192" i="7" s="1"/>
  <c r="V1191" i="7"/>
  <c r="W1191" i="7" s="1"/>
  <c r="V1190" i="7"/>
  <c r="W1190" i="7" s="1"/>
  <c r="V1189" i="7"/>
  <c r="W1189" i="7" s="1"/>
  <c r="V1188" i="7"/>
  <c r="W1188" i="7" s="1"/>
  <c r="V1187" i="7"/>
  <c r="W1187" i="7" s="1"/>
  <c r="V1186" i="7"/>
  <c r="W1186" i="7" s="1"/>
  <c r="V1185" i="7"/>
  <c r="W1185" i="7" s="1"/>
  <c r="V1184" i="7"/>
  <c r="W1184" i="7" s="1"/>
  <c r="V1183" i="7"/>
  <c r="W1183" i="7" s="1"/>
  <c r="V1182" i="7"/>
  <c r="W1182" i="7" s="1"/>
  <c r="V1181" i="7"/>
  <c r="W1181" i="7" s="1"/>
  <c r="V1180" i="7"/>
  <c r="W1180" i="7" s="1"/>
  <c r="V1179" i="7"/>
  <c r="W1179" i="7" s="1"/>
  <c r="V1178" i="7"/>
  <c r="W1178" i="7" s="1"/>
  <c r="V1177" i="7"/>
  <c r="W1177" i="7" s="1"/>
  <c r="V1176" i="7"/>
  <c r="W1176" i="7" s="1"/>
  <c r="V1175" i="7"/>
  <c r="W1175" i="7" s="1"/>
  <c r="V1174" i="7"/>
  <c r="W1174" i="7" s="1"/>
  <c r="V1173" i="7"/>
  <c r="W1173" i="7" s="1"/>
  <c r="V1172" i="7"/>
  <c r="W1172" i="7" s="1"/>
  <c r="V1171" i="7"/>
  <c r="W1171" i="7" s="1"/>
  <c r="V1170" i="7"/>
  <c r="W1170" i="7" s="1"/>
  <c r="V1169" i="7"/>
  <c r="W1169" i="7" s="1"/>
  <c r="V1168" i="7"/>
  <c r="W1168" i="7" s="1"/>
  <c r="V1167" i="7"/>
  <c r="W1167" i="7" s="1"/>
  <c r="V1166" i="7"/>
  <c r="W1166" i="7" s="1"/>
  <c r="V1165" i="7"/>
  <c r="W1165" i="7" s="1"/>
  <c r="V1164" i="7"/>
  <c r="W1164" i="7" s="1"/>
  <c r="V1163" i="7"/>
  <c r="W1163" i="7" s="1"/>
  <c r="V1162" i="7"/>
  <c r="W1162" i="7" s="1"/>
  <c r="V1161" i="7"/>
  <c r="W1161" i="7" s="1"/>
  <c r="V1160" i="7"/>
  <c r="V1159" i="7"/>
  <c r="W1159" i="7" s="1"/>
  <c r="V1158" i="7"/>
  <c r="W1158" i="7" s="1"/>
  <c r="V1157" i="7"/>
  <c r="W1157" i="7" s="1"/>
  <c r="V1156" i="7"/>
  <c r="W1156" i="7" s="1"/>
  <c r="V1155" i="7"/>
  <c r="W1155" i="7" s="1"/>
  <c r="V1154" i="7"/>
  <c r="W1154" i="7" s="1"/>
  <c r="V1153" i="7"/>
  <c r="W1153" i="7" s="1"/>
  <c r="V1152" i="7"/>
  <c r="V1151" i="7"/>
  <c r="W1151" i="7" s="1"/>
  <c r="V1150" i="7"/>
  <c r="W1150" i="7" s="1"/>
  <c r="V1149" i="7"/>
  <c r="W1149" i="7" s="1"/>
  <c r="V1148" i="7"/>
  <c r="W1148" i="7" s="1"/>
  <c r="V1147" i="7"/>
  <c r="W1147" i="7" s="1"/>
  <c r="V1146" i="7"/>
  <c r="W1146" i="7" s="1"/>
  <c r="V1145" i="7"/>
  <c r="V1144" i="7"/>
  <c r="V1143" i="7"/>
  <c r="W1143" i="7" s="1"/>
  <c r="V1142" i="7"/>
  <c r="V1141" i="7"/>
  <c r="V1140" i="7"/>
  <c r="W1140" i="7" s="1"/>
  <c r="V1139" i="7"/>
  <c r="W1139" i="7" s="1"/>
  <c r="V1138" i="7"/>
  <c r="W1138" i="7" s="1"/>
  <c r="V1137" i="7"/>
  <c r="W1137" i="7" s="1"/>
  <c r="V1136" i="7"/>
  <c r="W1136" i="7" s="1"/>
  <c r="V1135" i="7"/>
  <c r="W1135" i="7" s="1"/>
  <c r="V1134" i="7"/>
  <c r="W1134" i="7" s="1"/>
  <c r="V1133" i="7"/>
  <c r="W1133" i="7" s="1"/>
  <c r="V1132" i="7"/>
  <c r="W1132" i="7" s="1"/>
  <c r="V1131" i="7"/>
  <c r="W1131" i="7" s="1"/>
  <c r="V1130" i="7"/>
  <c r="W1130" i="7" s="1"/>
  <c r="V1129" i="7"/>
  <c r="V1128" i="7"/>
  <c r="W1128" i="7" s="1"/>
  <c r="V1127" i="7"/>
  <c r="W1127" i="7" s="1"/>
  <c r="V1126" i="7"/>
  <c r="W1126" i="7" s="1"/>
  <c r="V1125" i="7"/>
  <c r="W1125" i="7" s="1"/>
  <c r="V1124" i="7"/>
  <c r="V1123" i="7"/>
  <c r="W1123" i="7" s="1"/>
  <c r="V1122" i="7"/>
  <c r="W1122" i="7" s="1"/>
  <c r="V1121" i="7"/>
  <c r="W1121" i="7" s="1"/>
  <c r="V1120" i="7"/>
  <c r="V1119" i="7"/>
  <c r="W1119" i="7" s="1"/>
  <c r="V1118" i="7"/>
  <c r="V1117" i="7"/>
  <c r="W1117" i="7" s="1"/>
  <c r="V1116" i="7"/>
  <c r="W1116" i="7" s="1"/>
  <c r="V1115" i="7"/>
  <c r="W1115" i="7" s="1"/>
  <c r="V1114" i="7"/>
  <c r="W1114" i="7" s="1"/>
  <c r="V1113" i="7"/>
  <c r="W1113" i="7" s="1"/>
  <c r="V1112" i="7"/>
  <c r="W1112" i="7" s="1"/>
  <c r="V1111" i="7"/>
  <c r="W1111" i="7" s="1"/>
  <c r="V1110" i="7"/>
  <c r="W1110" i="7" s="1"/>
  <c r="V1109" i="7"/>
  <c r="W1109" i="7" s="1"/>
  <c r="V1108" i="7"/>
  <c r="W1108" i="7" s="1"/>
  <c r="V1107" i="7"/>
  <c r="W1107" i="7" s="1"/>
  <c r="V1106" i="7"/>
  <c r="W1106" i="7" s="1"/>
  <c r="V1105" i="7"/>
  <c r="W1105" i="7" s="1"/>
  <c r="V1104" i="7"/>
  <c r="W1104" i="7" s="1"/>
  <c r="V1103" i="7"/>
  <c r="W1103" i="7" s="1"/>
  <c r="V1102" i="7"/>
  <c r="W1102" i="7" s="1"/>
  <c r="V1101" i="7"/>
  <c r="W1101" i="7" s="1"/>
  <c r="V1100" i="7"/>
  <c r="W1100" i="7" s="1"/>
  <c r="V1099" i="7"/>
  <c r="W1099" i="7" s="1"/>
  <c r="V1098" i="7"/>
  <c r="V1097" i="7"/>
  <c r="W1097" i="7" s="1"/>
  <c r="V1096" i="7"/>
  <c r="W1096" i="7" s="1"/>
  <c r="V1095" i="7"/>
  <c r="W1095" i="7" s="1"/>
  <c r="V1094" i="7"/>
  <c r="W1094" i="7" s="1"/>
  <c r="V1093" i="7"/>
  <c r="W1093" i="7" s="1"/>
  <c r="V1092" i="7"/>
  <c r="W1092" i="7" s="1"/>
  <c r="V1091" i="7"/>
  <c r="W1091" i="7" s="1"/>
  <c r="V1090" i="7"/>
  <c r="W1090" i="7" s="1"/>
  <c r="V1089" i="7"/>
  <c r="W1089" i="7" s="1"/>
  <c r="V1088" i="7"/>
  <c r="W1088" i="7" s="1"/>
  <c r="V1087" i="7"/>
  <c r="W1087" i="7" s="1"/>
  <c r="V1086" i="7"/>
  <c r="V1085" i="7"/>
  <c r="W1085" i="7" s="1"/>
  <c r="V1084" i="7"/>
  <c r="W1084" i="7" s="1"/>
  <c r="V1083" i="7"/>
  <c r="W1083" i="7" s="1"/>
  <c r="V1082" i="7"/>
  <c r="W1082" i="7" s="1"/>
  <c r="V1081" i="7"/>
  <c r="W1081" i="7" s="1"/>
  <c r="V1080" i="7"/>
  <c r="W1080" i="7" s="1"/>
  <c r="V1079" i="7"/>
  <c r="W1079" i="7" s="1"/>
  <c r="V1078" i="7"/>
  <c r="W1078" i="7" s="1"/>
  <c r="V1077" i="7"/>
  <c r="W1077" i="7" s="1"/>
  <c r="V1076" i="7"/>
  <c r="W1076" i="7" s="1"/>
  <c r="V1075" i="7"/>
  <c r="W1075" i="7" s="1"/>
  <c r="V1074" i="7"/>
  <c r="W1074" i="7" s="1"/>
  <c r="V1073" i="7"/>
  <c r="W1073" i="7" s="1"/>
  <c r="V1072" i="7"/>
  <c r="W1072" i="7" s="1"/>
  <c r="V1071" i="7"/>
  <c r="W1071" i="7" s="1"/>
  <c r="V1070" i="7"/>
  <c r="W1070" i="7" s="1"/>
  <c r="V1069" i="7"/>
  <c r="V1068" i="7"/>
  <c r="V1067" i="7"/>
  <c r="W1067" i="7" s="1"/>
  <c r="V1066" i="7"/>
  <c r="W1066" i="7" s="1"/>
  <c r="V1065" i="7"/>
  <c r="W1065" i="7" s="1"/>
  <c r="V1064" i="7"/>
  <c r="W1064" i="7" s="1"/>
  <c r="V1063" i="7"/>
  <c r="W1063" i="7" s="1"/>
  <c r="V1062" i="7"/>
  <c r="W1062" i="7" s="1"/>
  <c r="V1061" i="7"/>
  <c r="W1061" i="7" s="1"/>
  <c r="V1060" i="7"/>
  <c r="W1060" i="7" s="1"/>
  <c r="V1059" i="7"/>
  <c r="W1059" i="7" s="1"/>
  <c r="V1058" i="7"/>
  <c r="W1058" i="7" s="1"/>
  <c r="V1057" i="7"/>
  <c r="W1057" i="7" s="1"/>
  <c r="V1056" i="7"/>
  <c r="W1056" i="7" s="1"/>
  <c r="V1055" i="7"/>
  <c r="W1055" i="7" s="1"/>
  <c r="V1054" i="7"/>
  <c r="W1054" i="7" s="1"/>
  <c r="V1053" i="7"/>
  <c r="W1053" i="7" s="1"/>
  <c r="V1052" i="7"/>
  <c r="W1052" i="7" s="1"/>
  <c r="V1051" i="7"/>
  <c r="W1051" i="7" s="1"/>
  <c r="V1050" i="7"/>
  <c r="W1050" i="7" s="1"/>
  <c r="V1049" i="7"/>
  <c r="W1049" i="7" s="1"/>
  <c r="V1048" i="7"/>
  <c r="W1048" i="7" s="1"/>
  <c r="V1047" i="7"/>
  <c r="W1047" i="7" s="1"/>
  <c r="V1046" i="7"/>
  <c r="W1046" i="7" s="1"/>
  <c r="V1024" i="7"/>
  <c r="W1024" i="7" s="1"/>
  <c r="V1023" i="7"/>
  <c r="W1023" i="7" s="1"/>
  <c r="V1022" i="7"/>
  <c r="W1022" i="7" s="1"/>
  <c r="V1021" i="7"/>
  <c r="V1020" i="7"/>
  <c r="W1020" i="7" s="1"/>
  <c r="V1019" i="7"/>
  <c r="W1019" i="7" s="1"/>
  <c r="V1018" i="7"/>
  <c r="W1018" i="7" s="1"/>
  <c r="V1017" i="7"/>
  <c r="W1017" i="7" s="1"/>
  <c r="V1016" i="7"/>
  <c r="W1016" i="7" s="1"/>
  <c r="V1015" i="7"/>
  <c r="W1015" i="7" s="1"/>
  <c r="V1014" i="7"/>
  <c r="W1014" i="7" s="1"/>
  <c r="V1013" i="7"/>
  <c r="W1013" i="7" s="1"/>
  <c r="V1012" i="7"/>
  <c r="W1012" i="7" s="1"/>
  <c r="V1011" i="7"/>
  <c r="W1011" i="7" s="1"/>
  <c r="V1010" i="7"/>
  <c r="W1010" i="7" s="1"/>
  <c r="V1009" i="7"/>
  <c r="W1009" i="7" s="1"/>
  <c r="V1008" i="7"/>
  <c r="W1008" i="7" s="1"/>
  <c r="V1007" i="7"/>
  <c r="W1007" i="7" s="1"/>
  <c r="V1006" i="7"/>
  <c r="V1005" i="7"/>
  <c r="V941" i="7"/>
  <c r="W941" i="7" s="1"/>
  <c r="V940" i="7"/>
  <c r="W940" i="7" s="1"/>
  <c r="V939" i="7"/>
  <c r="W939" i="7" s="1"/>
  <c r="V938" i="7"/>
  <c r="W938" i="7" s="1"/>
  <c r="V937" i="7"/>
  <c r="W937" i="7" s="1"/>
  <c r="V936" i="7"/>
  <c r="W936" i="7" s="1"/>
  <c r="V935" i="7"/>
  <c r="W935" i="7" s="1"/>
  <c r="V934" i="7"/>
  <c r="W934" i="7" s="1"/>
  <c r="V933" i="7"/>
  <c r="W933" i="7" s="1"/>
  <c r="V932" i="7"/>
  <c r="W932" i="7" s="1"/>
  <c r="V931" i="7"/>
  <c r="W931" i="7" s="1"/>
  <c r="V930" i="7"/>
  <c r="W930" i="7" s="1"/>
  <c r="V929" i="7"/>
  <c r="W929" i="7" s="1"/>
  <c r="V928" i="7"/>
  <c r="W928" i="7" s="1"/>
  <c r="V927" i="7"/>
  <c r="W927" i="7" s="1"/>
  <c r="V926" i="7"/>
  <c r="W926" i="7" s="1"/>
  <c r="V925" i="7"/>
  <c r="W925" i="7" s="1"/>
  <c r="V924" i="7"/>
  <c r="W924" i="7" s="1"/>
  <c r="V923" i="7"/>
  <c r="W923" i="7" s="1"/>
  <c r="V922" i="7"/>
  <c r="W922" i="7" s="1"/>
  <c r="V921" i="7"/>
  <c r="W921" i="7" s="1"/>
  <c r="V920" i="7"/>
  <c r="W920" i="7" s="1"/>
  <c r="V919" i="7"/>
  <c r="W919" i="7" s="1"/>
  <c r="V918" i="7"/>
  <c r="W918" i="7" s="1"/>
  <c r="V917" i="7"/>
  <c r="W917" i="7" s="1"/>
  <c r="V916" i="7"/>
  <c r="W916" i="7" s="1"/>
  <c r="V915" i="7"/>
  <c r="W915" i="7" s="1"/>
  <c r="V914" i="7"/>
  <c r="W914" i="7" s="1"/>
  <c r="V913" i="7"/>
  <c r="W913" i="7" s="1"/>
  <c r="V912" i="7"/>
  <c r="W912" i="7" s="1"/>
  <c r="V911" i="7"/>
  <c r="W911" i="7" s="1"/>
  <c r="V910" i="7"/>
  <c r="W910" i="7" s="1"/>
  <c r="V909" i="7"/>
  <c r="W909" i="7" s="1"/>
  <c r="V908" i="7"/>
  <c r="W908" i="7" s="1"/>
  <c r="V907" i="7"/>
  <c r="W907" i="7" s="1"/>
  <c r="V906" i="7"/>
  <c r="W906" i="7" s="1"/>
  <c r="V905" i="7"/>
  <c r="W905" i="7" s="1"/>
  <c r="V904" i="7"/>
  <c r="W904" i="7" s="1"/>
  <c r="V903" i="7"/>
  <c r="W903" i="7" s="1"/>
  <c r="V902" i="7"/>
  <c r="W902" i="7" s="1"/>
  <c r="V901" i="7"/>
  <c r="W901" i="7" s="1"/>
  <c r="V900" i="7"/>
  <c r="W900" i="7" s="1"/>
  <c r="V899" i="7"/>
  <c r="V898" i="7"/>
  <c r="W898" i="7" s="1"/>
  <c r="V897" i="7"/>
  <c r="W897" i="7" s="1"/>
  <c r="V896" i="7"/>
  <c r="V895" i="7"/>
  <c r="W895" i="7" s="1"/>
  <c r="V894" i="7"/>
  <c r="W894" i="7" s="1"/>
  <c r="V893" i="7"/>
  <c r="W893" i="7" s="1"/>
  <c r="V892" i="7"/>
  <c r="W892" i="7" s="1"/>
  <c r="V891" i="7"/>
  <c r="W891" i="7" s="1"/>
  <c r="V890" i="7"/>
  <c r="W890" i="7" s="1"/>
  <c r="V889" i="7"/>
  <c r="W889" i="7" s="1"/>
  <c r="V888" i="7"/>
  <c r="W888" i="7" s="1"/>
  <c r="V887" i="7"/>
  <c r="W887" i="7" s="1"/>
  <c r="V886" i="7"/>
  <c r="W886" i="7" s="1"/>
  <c r="V885" i="7"/>
  <c r="W885" i="7" s="1"/>
  <c r="V884" i="7"/>
  <c r="W884" i="7" s="1"/>
  <c r="V883" i="7"/>
  <c r="W883" i="7" s="1"/>
  <c r="V882" i="7"/>
  <c r="W882" i="7" s="1"/>
  <c r="V881" i="7"/>
  <c r="W881" i="7" s="1"/>
  <c r="V880" i="7"/>
  <c r="V879" i="7"/>
  <c r="W879" i="7" s="1"/>
  <c r="V878" i="7"/>
  <c r="W878" i="7" s="1"/>
  <c r="V877" i="7"/>
  <c r="W877" i="7" s="1"/>
  <c r="V876" i="7"/>
  <c r="W876" i="7" s="1"/>
  <c r="V875" i="7"/>
  <c r="W875" i="7" s="1"/>
  <c r="V874" i="7"/>
  <c r="W874" i="7" s="1"/>
  <c r="V873" i="7"/>
  <c r="W873" i="7" s="1"/>
  <c r="V872" i="7"/>
  <c r="W872" i="7" s="1"/>
  <c r="V871" i="7"/>
  <c r="W871" i="7" s="1"/>
  <c r="V870" i="7"/>
  <c r="W870" i="7" s="1"/>
  <c r="V869" i="7"/>
  <c r="W869" i="7" s="1"/>
  <c r="V868" i="7"/>
  <c r="W868" i="7" s="1"/>
  <c r="V867" i="7"/>
  <c r="V866" i="7"/>
  <c r="W866" i="7" s="1"/>
  <c r="V865" i="7"/>
  <c r="W865" i="7" s="1"/>
  <c r="V864" i="7"/>
  <c r="V863" i="7"/>
  <c r="W863" i="7" s="1"/>
  <c r="V862" i="7"/>
  <c r="W862" i="7" s="1"/>
  <c r="V861" i="7"/>
  <c r="W861" i="7" s="1"/>
  <c r="V860" i="7"/>
  <c r="W860" i="7" s="1"/>
  <c r="V859" i="7"/>
  <c r="W859" i="7" s="1"/>
  <c r="V858" i="7"/>
  <c r="W858" i="7" s="1"/>
  <c r="V857" i="7"/>
  <c r="W857" i="7" s="1"/>
  <c r="V856" i="7"/>
  <c r="W856" i="7" s="1"/>
  <c r="V855" i="7"/>
  <c r="W855" i="7" s="1"/>
  <c r="V854" i="7"/>
  <c r="W854" i="7" s="1"/>
  <c r="V853" i="7"/>
  <c r="W853" i="7" s="1"/>
  <c r="V852" i="7"/>
  <c r="W852" i="7" s="1"/>
  <c r="V851" i="7"/>
  <c r="W851" i="7" s="1"/>
  <c r="V850" i="7"/>
  <c r="W850" i="7" s="1"/>
  <c r="V849" i="7"/>
  <c r="W849" i="7" s="1"/>
  <c r="V848" i="7"/>
  <c r="V847" i="7"/>
  <c r="W847" i="7" s="1"/>
  <c r="V846" i="7"/>
  <c r="W846" i="7" s="1"/>
  <c r="V845" i="7"/>
  <c r="W845" i="7" s="1"/>
  <c r="V844" i="7"/>
  <c r="W844" i="7" s="1"/>
  <c r="V843" i="7"/>
  <c r="W843" i="7" s="1"/>
  <c r="V842" i="7"/>
  <c r="W842" i="7" s="1"/>
  <c r="V841" i="7"/>
  <c r="W841" i="7" s="1"/>
  <c r="V840" i="7"/>
  <c r="W840" i="7" s="1"/>
  <c r="V839" i="7"/>
  <c r="W839" i="7" s="1"/>
  <c r="V838" i="7"/>
  <c r="W838" i="7" s="1"/>
  <c r="V837" i="7"/>
  <c r="W837" i="7" s="1"/>
  <c r="V836" i="7"/>
  <c r="W836" i="7" s="1"/>
  <c r="V835" i="7"/>
  <c r="V834" i="7"/>
  <c r="W834" i="7" s="1"/>
  <c r="V833" i="7"/>
  <c r="W833" i="7" s="1"/>
  <c r="V832" i="7"/>
  <c r="V831" i="7"/>
  <c r="W831" i="7" s="1"/>
  <c r="V830" i="7"/>
  <c r="W830" i="7" s="1"/>
  <c r="V829" i="7"/>
  <c r="W829" i="7" s="1"/>
  <c r="V828" i="7"/>
  <c r="W828" i="7" s="1"/>
  <c r="V827" i="7"/>
  <c r="W827" i="7" s="1"/>
  <c r="V826" i="7"/>
  <c r="W826" i="7" s="1"/>
  <c r="V825" i="7"/>
  <c r="W825" i="7" s="1"/>
  <c r="V824" i="7"/>
  <c r="W824" i="7" s="1"/>
  <c r="V823" i="7"/>
  <c r="W823" i="7" s="1"/>
  <c r="V822" i="7"/>
  <c r="W822" i="7" s="1"/>
  <c r="V821" i="7"/>
  <c r="W821" i="7" s="1"/>
  <c r="V820" i="7"/>
  <c r="W820" i="7" s="1"/>
  <c r="V819" i="7"/>
  <c r="W819" i="7" s="1"/>
  <c r="V818" i="7"/>
  <c r="W818" i="7" s="1"/>
  <c r="V817" i="7"/>
  <c r="W817" i="7" s="1"/>
  <c r="V816" i="7"/>
  <c r="V815" i="7"/>
  <c r="W815" i="7" s="1"/>
  <c r="V814" i="7"/>
  <c r="W814" i="7" s="1"/>
  <c r="V813" i="7"/>
  <c r="W813" i="7" s="1"/>
  <c r="V812" i="7"/>
  <c r="W812" i="7" s="1"/>
  <c r="V811" i="7"/>
  <c r="V810" i="7"/>
  <c r="W810" i="7" s="1"/>
  <c r="V809" i="7"/>
  <c r="W809" i="7" s="1"/>
  <c r="V808" i="7"/>
  <c r="W808" i="7" s="1"/>
  <c r="V807" i="7"/>
  <c r="W807" i="7" s="1"/>
  <c r="V806" i="7"/>
  <c r="W806" i="7" s="1"/>
  <c r="V805" i="7"/>
  <c r="W805" i="7" s="1"/>
  <c r="V804" i="7"/>
  <c r="W804" i="7" s="1"/>
  <c r="V803" i="7"/>
  <c r="W803" i="7" s="1"/>
  <c r="V802" i="7"/>
  <c r="W802" i="7" s="1"/>
  <c r="V801" i="7"/>
  <c r="W801" i="7" s="1"/>
  <c r="V800" i="7"/>
  <c r="V799" i="7"/>
  <c r="W799" i="7" s="1"/>
  <c r="V798" i="7"/>
  <c r="W798" i="7" s="1"/>
  <c r="V797" i="7"/>
  <c r="W797" i="7" s="1"/>
  <c r="V796" i="7"/>
  <c r="W796" i="7" s="1"/>
  <c r="V795" i="7"/>
  <c r="V794" i="7"/>
  <c r="W794" i="7" s="1"/>
  <c r="V793" i="7"/>
  <c r="W793" i="7" s="1"/>
  <c r="V792" i="7"/>
  <c r="W792" i="7" s="1"/>
  <c r="V791" i="7"/>
  <c r="W791" i="7" s="1"/>
  <c r="V569" i="7"/>
  <c r="W569" i="7" s="1"/>
  <c r="V568" i="7"/>
  <c r="W568" i="7" s="1"/>
  <c r="V567" i="7"/>
  <c r="W567" i="7" s="1"/>
  <c r="V566" i="7"/>
  <c r="W566" i="7" s="1"/>
  <c r="V565" i="7"/>
  <c r="W565" i="7" s="1"/>
  <c r="V564" i="7"/>
  <c r="V563" i="7"/>
  <c r="W563" i="7" s="1"/>
  <c r="V562" i="7"/>
  <c r="W562" i="7" s="1"/>
  <c r="V561" i="7"/>
  <c r="W561" i="7" s="1"/>
  <c r="V560" i="7"/>
  <c r="W560" i="7" s="1"/>
  <c r="V559" i="7"/>
  <c r="W559" i="7" s="1"/>
  <c r="V558" i="7"/>
  <c r="W558" i="7" s="1"/>
  <c r="V557" i="7"/>
  <c r="W557" i="7" s="1"/>
  <c r="V556" i="7"/>
  <c r="W556" i="7" s="1"/>
  <c r="V555" i="7"/>
  <c r="W555" i="7" s="1"/>
  <c r="V554" i="7"/>
  <c r="W554" i="7" s="1"/>
  <c r="V553" i="7"/>
  <c r="W553" i="7" s="1"/>
  <c r="V552" i="7"/>
  <c r="V551" i="7"/>
  <c r="W551" i="7" s="1"/>
  <c r="V550" i="7"/>
  <c r="V549" i="7"/>
  <c r="V548" i="7"/>
  <c r="W548" i="7" s="1"/>
  <c r="V547" i="7"/>
  <c r="W547" i="7" s="1"/>
  <c r="V546" i="7"/>
  <c r="W546" i="7" s="1"/>
  <c r="V545" i="7"/>
  <c r="W545" i="7" s="1"/>
  <c r="V544" i="7"/>
  <c r="W544" i="7" s="1"/>
  <c r="V543" i="7"/>
  <c r="W543" i="7" s="1"/>
  <c r="V542" i="7"/>
  <c r="W542" i="7" s="1"/>
  <c r="V541" i="7"/>
  <c r="W541" i="7" s="1"/>
  <c r="V540" i="7"/>
  <c r="W540" i="7" s="1"/>
  <c r="V539" i="7"/>
  <c r="W539" i="7" s="1"/>
  <c r="V538" i="7"/>
  <c r="W538" i="7" s="1"/>
  <c r="V537" i="7"/>
  <c r="W537" i="7" s="1"/>
  <c r="V536" i="7"/>
  <c r="W536" i="7" s="1"/>
  <c r="V535" i="7"/>
  <c r="W535" i="7" s="1"/>
  <c r="V534" i="7"/>
  <c r="W534" i="7" s="1"/>
  <c r="V533" i="7"/>
  <c r="V532" i="7"/>
  <c r="W532" i="7" s="1"/>
  <c r="V531" i="7"/>
  <c r="W531" i="7" s="1"/>
  <c r="V530" i="7"/>
  <c r="V529" i="7"/>
  <c r="W529" i="7" s="1"/>
  <c r="V528" i="7"/>
  <c r="W528" i="7" s="1"/>
  <c r="V527" i="7"/>
  <c r="W527" i="7" s="1"/>
  <c r="V526" i="7"/>
  <c r="W526" i="7" s="1"/>
  <c r="V525" i="7"/>
  <c r="V524" i="7"/>
  <c r="W524" i="7" s="1"/>
  <c r="V523" i="7"/>
  <c r="W523" i="7" s="1"/>
  <c r="V522" i="7"/>
  <c r="V521" i="7"/>
  <c r="W521" i="7" s="1"/>
  <c r="V520" i="7"/>
  <c r="V519" i="7"/>
  <c r="W519" i="7" s="1"/>
  <c r="V518" i="7"/>
  <c r="W518" i="7" s="1"/>
  <c r="V517" i="7"/>
  <c r="W517" i="7" s="1"/>
  <c r="V516" i="7"/>
  <c r="W516" i="7" s="1"/>
  <c r="V515" i="7"/>
  <c r="W515" i="7" s="1"/>
  <c r="V514" i="7"/>
  <c r="W514" i="7" s="1"/>
  <c r="V513" i="7"/>
  <c r="W513" i="7" s="1"/>
  <c r="V512" i="7"/>
  <c r="V511" i="7"/>
  <c r="W511" i="7" s="1"/>
  <c r="V510" i="7"/>
  <c r="W510" i="7" s="1"/>
  <c r="V509" i="7"/>
  <c r="V508" i="7"/>
  <c r="W508" i="7" s="1"/>
  <c r="V507" i="7"/>
  <c r="W507" i="7" s="1"/>
  <c r="V506" i="7"/>
  <c r="W506" i="7" s="1"/>
  <c r="V505" i="7"/>
  <c r="W505" i="7" s="1"/>
  <c r="V504" i="7"/>
  <c r="W504" i="7" s="1"/>
  <c r="V503" i="7"/>
  <c r="W503" i="7" s="1"/>
  <c r="V502" i="7"/>
  <c r="V501" i="7"/>
  <c r="V500" i="7"/>
  <c r="W500" i="7" s="1"/>
  <c r="V499" i="7"/>
  <c r="W499" i="7" s="1"/>
  <c r="V498" i="7"/>
  <c r="W498" i="7" s="1"/>
  <c r="V497" i="7"/>
  <c r="W497" i="7" s="1"/>
  <c r="V496" i="7"/>
  <c r="W496" i="7" s="1"/>
  <c r="V495" i="7"/>
  <c r="W495" i="7" s="1"/>
  <c r="V494" i="7"/>
  <c r="W494" i="7" s="1"/>
  <c r="V493" i="7"/>
  <c r="V492" i="7"/>
  <c r="W492" i="7" s="1"/>
  <c r="V491" i="7"/>
  <c r="W491" i="7" s="1"/>
  <c r="V490" i="7"/>
  <c r="W490" i="7" s="1"/>
  <c r="V489" i="7"/>
  <c r="V488" i="7"/>
  <c r="W488" i="7" s="1"/>
  <c r="V487" i="7"/>
  <c r="W487" i="7" s="1"/>
  <c r="V486" i="7"/>
  <c r="V485" i="7"/>
  <c r="W485" i="7" s="1"/>
  <c r="V484" i="7"/>
  <c r="W484" i="7" s="1"/>
  <c r="V483" i="7"/>
  <c r="W483" i="7" s="1"/>
  <c r="V482" i="7"/>
  <c r="W482" i="7" s="1"/>
  <c r="V481" i="7"/>
  <c r="W481" i="7" s="1"/>
  <c r="V480" i="7"/>
  <c r="W480" i="7" s="1"/>
  <c r="V479" i="7"/>
  <c r="W479" i="7" s="1"/>
  <c r="V478" i="7"/>
  <c r="V477" i="7"/>
  <c r="W477" i="7" s="1"/>
  <c r="V476" i="7"/>
  <c r="W476" i="7" s="1"/>
  <c r="V475" i="7"/>
  <c r="W475" i="7" s="1"/>
  <c r="V474" i="7"/>
  <c r="W474" i="7" s="1"/>
  <c r="V473" i="7"/>
  <c r="W473" i="7" s="1"/>
  <c r="V472" i="7"/>
  <c r="W472" i="7" s="1"/>
  <c r="V471" i="7"/>
  <c r="W471" i="7" s="1"/>
  <c r="V470" i="7"/>
  <c r="W470" i="7" s="1"/>
  <c r="V469" i="7"/>
  <c r="V468" i="7"/>
  <c r="W468" i="7" s="1"/>
  <c r="V467" i="7"/>
  <c r="W467" i="7" s="1"/>
  <c r="V466" i="7"/>
  <c r="W466" i="7" s="1"/>
  <c r="V465" i="7"/>
  <c r="W465" i="7" s="1"/>
  <c r="V464" i="7"/>
  <c r="W464" i="7" s="1"/>
  <c r="V463" i="7"/>
  <c r="W463" i="7" s="1"/>
  <c r="V462" i="7"/>
  <c r="W462" i="7" s="1"/>
  <c r="V461" i="7"/>
  <c r="V460" i="7"/>
  <c r="W460" i="7" s="1"/>
  <c r="V459" i="7"/>
  <c r="W459" i="7" s="1"/>
  <c r="V458" i="7"/>
  <c r="W458" i="7" s="1"/>
  <c r="V457" i="7"/>
  <c r="W457" i="7" s="1"/>
  <c r="V456" i="7"/>
  <c r="V455" i="7"/>
  <c r="W455" i="7" s="1"/>
  <c r="V454" i="7"/>
  <c r="W454" i="7" s="1"/>
  <c r="V453" i="7"/>
  <c r="V452" i="7"/>
  <c r="W452" i="7" s="1"/>
  <c r="V451" i="7"/>
  <c r="W451" i="7" s="1"/>
  <c r="V450" i="7"/>
  <c r="W450" i="7" s="1"/>
  <c r="V449" i="7"/>
  <c r="V448" i="7"/>
  <c r="W448" i="7" s="1"/>
  <c r="V447" i="7"/>
  <c r="W447" i="7" s="1"/>
  <c r="V446" i="7"/>
  <c r="V445" i="7"/>
  <c r="W445" i="7" s="1"/>
  <c r="V444" i="7"/>
  <c r="W444" i="7" s="1"/>
  <c r="V443" i="7"/>
  <c r="W443" i="7" s="1"/>
  <c r="V442" i="7"/>
  <c r="V441" i="7"/>
  <c r="W441" i="7" s="1"/>
  <c r="V440" i="7"/>
  <c r="W440" i="7" s="1"/>
  <c r="V439" i="7"/>
  <c r="W439" i="7" s="1"/>
  <c r="V438" i="7"/>
  <c r="V437" i="7"/>
  <c r="V436" i="7"/>
  <c r="W436" i="7" s="1"/>
  <c r="V435" i="7"/>
  <c r="W435" i="7" s="1"/>
  <c r="V434" i="7"/>
  <c r="W434" i="7" s="1"/>
  <c r="V433" i="7"/>
  <c r="W433" i="7" s="1"/>
  <c r="V432" i="7"/>
  <c r="W432" i="7" s="1"/>
  <c r="V431" i="7"/>
  <c r="W431" i="7" s="1"/>
  <c r="V430" i="7"/>
  <c r="W430" i="7" s="1"/>
  <c r="V429" i="7"/>
  <c r="V428" i="7"/>
  <c r="W428" i="7" s="1"/>
  <c r="V427" i="7"/>
  <c r="W427" i="7" s="1"/>
  <c r="V426" i="7"/>
  <c r="W426" i="7" s="1"/>
  <c r="V425" i="7"/>
  <c r="W425" i="7" s="1"/>
  <c r="V424" i="7"/>
  <c r="W424" i="7" s="1"/>
  <c r="V423" i="7"/>
  <c r="W423" i="7" s="1"/>
  <c r="V422" i="7"/>
  <c r="V421" i="7"/>
  <c r="V420" i="7"/>
  <c r="W420" i="7" s="1"/>
  <c r="V419" i="7"/>
  <c r="W419" i="7" s="1"/>
  <c r="V418" i="7"/>
  <c r="W418" i="7" s="1"/>
  <c r="V417" i="7"/>
  <c r="W417" i="7" s="1"/>
  <c r="V416" i="7"/>
  <c r="W416" i="7" s="1"/>
  <c r="V415" i="7"/>
  <c r="W415" i="7" s="1"/>
  <c r="V414" i="7"/>
  <c r="W414" i="7" s="1"/>
  <c r="V413" i="7"/>
  <c r="V412" i="7"/>
  <c r="W412" i="7" s="1"/>
  <c r="V411" i="7"/>
  <c r="W411" i="7" s="1"/>
  <c r="V410" i="7"/>
  <c r="W410" i="7" s="1"/>
  <c r="V409" i="7"/>
  <c r="W409" i="7" s="1"/>
  <c r="V408" i="7"/>
  <c r="W408" i="7" s="1"/>
  <c r="V407" i="7"/>
  <c r="W407" i="7" s="1"/>
  <c r="V406" i="7"/>
  <c r="W406" i="7" s="1"/>
  <c r="V405" i="7"/>
  <c r="W405" i="7" s="1"/>
  <c r="V404" i="7"/>
  <c r="W404" i="7" s="1"/>
  <c r="V403" i="7"/>
  <c r="W403" i="7" s="1"/>
  <c r="V402" i="7"/>
  <c r="V401" i="7"/>
  <c r="W401" i="7" s="1"/>
  <c r="V400" i="7"/>
  <c r="W400" i="7" s="1"/>
  <c r="V399" i="7"/>
  <c r="W399" i="7" s="1"/>
  <c r="V398" i="7"/>
  <c r="W398" i="7" s="1"/>
  <c r="V397" i="7"/>
  <c r="W397" i="7" s="1"/>
  <c r="V396" i="7"/>
  <c r="W396" i="7" s="1"/>
  <c r="V395" i="7"/>
  <c r="W395" i="7" s="1"/>
  <c r="V394" i="7"/>
  <c r="W394" i="7" s="1"/>
  <c r="V393" i="7"/>
  <c r="W393" i="7" s="1"/>
  <c r="V392" i="7"/>
  <c r="W392" i="7" s="1"/>
  <c r="V391" i="7"/>
  <c r="W391" i="7" s="1"/>
  <c r="V390" i="7"/>
  <c r="W390" i="7" s="1"/>
  <c r="V389" i="7"/>
  <c r="W389" i="7" s="1"/>
  <c r="V388" i="7"/>
  <c r="W388" i="7" s="1"/>
  <c r="V387" i="7"/>
  <c r="W387" i="7" s="1"/>
  <c r="V386" i="7"/>
  <c r="W386" i="7" s="1"/>
  <c r="V385" i="7"/>
  <c r="W385" i="7" s="1"/>
  <c r="V384" i="7"/>
  <c r="W384" i="7" s="1"/>
  <c r="V383" i="7"/>
  <c r="W383" i="7" s="1"/>
  <c r="V382" i="7"/>
  <c r="V381" i="7"/>
  <c r="V380" i="7"/>
  <c r="W380" i="7" s="1"/>
  <c r="V379" i="7"/>
  <c r="W379" i="7" s="1"/>
  <c r="V378" i="7"/>
  <c r="W378" i="7" s="1"/>
  <c r="V377" i="7"/>
  <c r="W377" i="7" s="1"/>
  <c r="V376" i="7"/>
  <c r="W376" i="7" s="1"/>
  <c r="V375" i="7"/>
  <c r="W375" i="7" s="1"/>
  <c r="V374" i="7"/>
  <c r="W374" i="7" s="1"/>
  <c r="V373" i="7"/>
  <c r="V372" i="7"/>
  <c r="W372" i="7" s="1"/>
  <c r="V371" i="7"/>
  <c r="W371" i="7" s="1"/>
  <c r="V370" i="7"/>
  <c r="V369" i="7"/>
  <c r="W369" i="7" s="1"/>
  <c r="V368" i="7"/>
  <c r="V367" i="7"/>
  <c r="W367" i="7" s="1"/>
  <c r="V366" i="7"/>
  <c r="W366" i="7" s="1"/>
  <c r="V365" i="7"/>
  <c r="V364" i="7"/>
  <c r="W364" i="7" s="1"/>
  <c r="V363" i="7"/>
  <c r="W363" i="7" s="1"/>
  <c r="V362" i="7"/>
  <c r="W362" i="7" s="1"/>
  <c r="V361" i="7"/>
  <c r="W361" i="7" s="1"/>
  <c r="V360" i="7"/>
  <c r="W360" i="7" s="1"/>
  <c r="V359" i="7"/>
  <c r="W359" i="7" s="1"/>
  <c r="V358" i="7"/>
  <c r="V357" i="7"/>
  <c r="W357" i="7" s="1"/>
  <c r="V356" i="7"/>
  <c r="W356" i="7" s="1"/>
  <c r="V355" i="7"/>
  <c r="W355" i="7" s="1"/>
  <c r="V354" i="7"/>
  <c r="W354" i="7" s="1"/>
  <c r="V353" i="7"/>
  <c r="W353" i="7" s="1"/>
  <c r="V352" i="7"/>
  <c r="W352" i="7" s="1"/>
  <c r="V351" i="7"/>
  <c r="W351" i="7" s="1"/>
  <c r="V350" i="7"/>
  <c r="W350" i="7" s="1"/>
  <c r="V349" i="7"/>
  <c r="W349" i="7" s="1"/>
  <c r="V348" i="7"/>
  <c r="W348" i="7" s="1"/>
  <c r="V347" i="7"/>
  <c r="W347" i="7" s="1"/>
  <c r="V346" i="7"/>
  <c r="W346" i="7" s="1"/>
  <c r="V345" i="7"/>
  <c r="W345" i="7" s="1"/>
  <c r="V344" i="7"/>
  <c r="W344" i="7" s="1"/>
  <c r="V343" i="7"/>
  <c r="W343" i="7" s="1"/>
  <c r="V342" i="7"/>
  <c r="W342" i="7" s="1"/>
  <c r="V341" i="7"/>
  <c r="V340" i="7"/>
  <c r="W340" i="7" s="1"/>
  <c r="V339" i="7"/>
  <c r="W339" i="7" s="1"/>
  <c r="V338" i="7"/>
  <c r="V337" i="7"/>
  <c r="W337" i="7" s="1"/>
  <c r="V336" i="7"/>
  <c r="W336" i="7" s="1"/>
  <c r="V335" i="7"/>
  <c r="W335" i="7" s="1"/>
  <c r="V334" i="7"/>
  <c r="W334" i="7" s="1"/>
  <c r="V333" i="7"/>
  <c r="W333" i="7" s="1"/>
  <c r="V332" i="7"/>
  <c r="W332" i="7" s="1"/>
  <c r="V331" i="7"/>
  <c r="W331" i="7" s="1"/>
  <c r="V330" i="7"/>
  <c r="W330" i="7" s="1"/>
  <c r="V329" i="7"/>
  <c r="W329" i="7" s="1"/>
  <c r="V328" i="7"/>
  <c r="W328" i="7" s="1"/>
  <c r="V327" i="7"/>
  <c r="W327" i="7" s="1"/>
  <c r="V326" i="7"/>
  <c r="W326" i="7" s="1"/>
  <c r="V325" i="7"/>
  <c r="V324" i="7"/>
  <c r="W324" i="7" s="1"/>
  <c r="V323" i="7"/>
  <c r="W323" i="7" s="1"/>
  <c r="V322" i="7"/>
  <c r="W322" i="7" s="1"/>
  <c r="V321" i="7"/>
  <c r="W321" i="7" s="1"/>
  <c r="V320" i="7"/>
  <c r="W320" i="7" s="1"/>
  <c r="V319" i="7"/>
  <c r="W319" i="7" s="1"/>
  <c r="V318" i="7"/>
  <c r="W318" i="7" s="1"/>
  <c r="V317" i="7"/>
  <c r="W317" i="7" s="1"/>
  <c r="V316" i="7"/>
  <c r="W316" i="7" s="1"/>
  <c r="V315" i="7"/>
  <c r="W315" i="7" s="1"/>
  <c r="V314" i="7"/>
  <c r="W314" i="7" s="1"/>
  <c r="V313" i="7"/>
  <c r="W313" i="7" s="1"/>
  <c r="V312" i="7"/>
  <c r="W312" i="7" s="1"/>
  <c r="V311" i="7"/>
  <c r="W311" i="7" s="1"/>
  <c r="V310" i="7"/>
  <c r="V309" i="7"/>
  <c r="W309" i="7" s="1"/>
  <c r="V308" i="7"/>
  <c r="W308" i="7" s="1"/>
  <c r="V307" i="7"/>
  <c r="W307" i="7" s="1"/>
  <c r="V306" i="7"/>
  <c r="W306" i="7" s="1"/>
  <c r="V305" i="7"/>
  <c r="W305" i="7" s="1"/>
  <c r="V304" i="7"/>
  <c r="V303" i="7"/>
  <c r="W303" i="7" s="1"/>
  <c r="V302" i="7"/>
  <c r="W302" i="7" s="1"/>
  <c r="V301" i="7"/>
  <c r="W301" i="7" s="1"/>
  <c r="V300" i="7"/>
  <c r="W300" i="7" s="1"/>
  <c r="V299" i="7"/>
  <c r="W299" i="7" s="1"/>
  <c r="V298" i="7"/>
  <c r="V297" i="7"/>
  <c r="W297" i="7" s="1"/>
  <c r="V296" i="7"/>
  <c r="W296" i="7" s="1"/>
  <c r="V295" i="7"/>
  <c r="W295" i="7" s="1"/>
  <c r="V294" i="7"/>
  <c r="W294" i="7" s="1"/>
  <c r="V293" i="7"/>
  <c r="V292" i="7"/>
  <c r="W292" i="7" s="1"/>
  <c r="V291" i="7"/>
  <c r="W291" i="7" s="1"/>
  <c r="V290" i="7"/>
  <c r="W290" i="7" s="1"/>
  <c r="V289" i="7"/>
  <c r="W289" i="7" s="1"/>
  <c r="V288" i="7"/>
  <c r="W288" i="7" s="1"/>
  <c r="V287" i="7"/>
  <c r="W287" i="7" s="1"/>
  <c r="V286" i="7"/>
  <c r="W286" i="7" s="1"/>
  <c r="V285" i="7"/>
  <c r="W285" i="7" s="1"/>
  <c r="V284" i="7"/>
  <c r="W284" i="7" s="1"/>
  <c r="V283" i="7"/>
  <c r="W283" i="7" s="1"/>
  <c r="V282" i="7"/>
  <c r="W282" i="7" s="1"/>
  <c r="V281" i="7"/>
  <c r="W281" i="7" s="1"/>
  <c r="V280" i="7"/>
  <c r="W280" i="7" s="1"/>
  <c r="V279" i="7"/>
  <c r="W279" i="7" s="1"/>
  <c r="V278" i="7"/>
  <c r="W278" i="7" s="1"/>
  <c r="V277" i="7"/>
  <c r="V276" i="7"/>
  <c r="W276" i="7" s="1"/>
  <c r="V275" i="7"/>
  <c r="W275" i="7" s="1"/>
  <c r="V274" i="7"/>
  <c r="W274" i="7" s="1"/>
  <c r="V273" i="7"/>
  <c r="W273" i="7" s="1"/>
  <c r="V272" i="7"/>
  <c r="W272" i="7" s="1"/>
  <c r="V271" i="7"/>
  <c r="W271" i="7" s="1"/>
  <c r="V270" i="7"/>
  <c r="W270" i="7" s="1"/>
  <c r="V269" i="7"/>
  <c r="V268" i="7"/>
  <c r="W268" i="7" s="1"/>
  <c r="V266" i="7"/>
  <c r="W266" i="7" s="1"/>
  <c r="V265" i="7"/>
  <c r="W265" i="7" s="1"/>
  <c r="V264" i="7"/>
  <c r="W264" i="7" s="1"/>
  <c r="V263" i="7"/>
  <c r="W263" i="7" s="1"/>
  <c r="V262" i="7"/>
  <c r="W262" i="7" s="1"/>
  <c r="V261" i="7"/>
  <c r="W261" i="7" s="1"/>
  <c r="V260" i="7"/>
  <c r="W260" i="7" s="1"/>
  <c r="V259" i="7"/>
  <c r="W259" i="7" s="1"/>
  <c r="V258" i="7"/>
  <c r="W258" i="7" s="1"/>
  <c r="V257" i="7"/>
  <c r="W257" i="7" s="1"/>
  <c r="V256" i="7"/>
  <c r="W256" i="7" s="1"/>
  <c r="V255" i="7"/>
  <c r="W255" i="7" s="1"/>
  <c r="V254" i="7"/>
  <c r="W254" i="7" s="1"/>
  <c r="V253" i="7"/>
  <c r="W253" i="7" s="1"/>
  <c r="V252" i="7"/>
  <c r="W252" i="7" s="1"/>
  <c r="V251" i="7"/>
  <c r="W251" i="7" s="1"/>
  <c r="V250" i="7"/>
  <c r="W250" i="7" s="1"/>
  <c r="V249" i="7"/>
  <c r="W249" i="7" s="1"/>
  <c r="V248" i="7"/>
  <c r="W248" i="7" s="1"/>
  <c r="V247" i="7"/>
  <c r="W247" i="7" s="1"/>
  <c r="V246" i="7"/>
  <c r="W246" i="7" s="1"/>
  <c r="V245" i="7"/>
  <c r="W245" i="7" s="1"/>
  <c r="V244" i="7"/>
  <c r="W244" i="7" s="1"/>
  <c r="V243" i="7"/>
  <c r="W243" i="7" s="1"/>
  <c r="V242" i="7"/>
  <c r="W242" i="7" s="1"/>
  <c r="V241" i="7"/>
  <c r="W241" i="7" s="1"/>
  <c r="V240" i="7"/>
  <c r="W240" i="7" s="1"/>
  <c r="V239" i="7"/>
  <c r="W239" i="7" s="1"/>
  <c r="V238" i="7"/>
  <c r="W238" i="7" s="1"/>
  <c r="V237" i="7"/>
  <c r="W237" i="7" s="1"/>
  <c r="V236" i="7"/>
  <c r="W236" i="7" s="1"/>
  <c r="V235" i="7"/>
  <c r="W235" i="7" s="1"/>
  <c r="V234" i="7"/>
  <c r="W234" i="7" s="1"/>
  <c r="V233" i="7"/>
  <c r="W233" i="7" s="1"/>
  <c r="V232" i="7"/>
  <c r="W232" i="7" s="1"/>
  <c r="V231" i="7"/>
  <c r="W231" i="7" s="1"/>
  <c r="V230" i="7"/>
  <c r="W230" i="7" s="1"/>
  <c r="V229" i="7"/>
  <c r="W229" i="7" s="1"/>
  <c r="V228" i="7"/>
  <c r="W228" i="7" s="1"/>
  <c r="V227" i="7"/>
  <c r="W227" i="7" s="1"/>
  <c r="V226" i="7"/>
  <c r="W226" i="7" s="1"/>
  <c r="V225" i="7"/>
  <c r="W225" i="7" s="1"/>
  <c r="V224" i="7"/>
  <c r="W224" i="7" s="1"/>
  <c r="V223" i="7"/>
  <c r="W223" i="7" s="1"/>
  <c r="V222" i="7"/>
  <c r="W222" i="7" s="1"/>
  <c r="V221" i="7"/>
  <c r="W221" i="7" s="1"/>
  <c r="V220" i="7"/>
  <c r="W220" i="7" s="1"/>
  <c r="V219" i="7"/>
  <c r="W219" i="7" s="1"/>
  <c r="V218" i="7"/>
  <c r="W218" i="7" s="1"/>
  <c r="V217" i="7"/>
  <c r="W217" i="7" s="1"/>
  <c r="V216" i="7"/>
  <c r="W216" i="7" s="1"/>
  <c r="V215" i="7"/>
  <c r="W215" i="7" s="1"/>
  <c r="V214" i="7"/>
  <c r="W214" i="7" s="1"/>
  <c r="V213" i="7"/>
  <c r="W213" i="7" s="1"/>
  <c r="V212" i="7"/>
  <c r="W212" i="7" s="1"/>
  <c r="V211" i="7"/>
  <c r="W211" i="7" s="1"/>
  <c r="V210" i="7"/>
  <c r="V209" i="7"/>
  <c r="W209" i="7" s="1"/>
  <c r="V208" i="7"/>
  <c r="V207" i="7"/>
  <c r="V206" i="7"/>
  <c r="V205" i="7"/>
  <c r="W205" i="7" s="1"/>
  <c r="V204" i="7"/>
  <c r="W204" i="7" s="1"/>
  <c r="V203" i="7"/>
  <c r="W203" i="7" s="1"/>
  <c r="V202" i="7"/>
  <c r="W202" i="7" s="1"/>
  <c r="V201" i="7"/>
  <c r="W201" i="7" s="1"/>
  <c r="V200" i="7"/>
  <c r="W200" i="7" s="1"/>
  <c r="V199" i="7"/>
  <c r="W199" i="7" s="1"/>
  <c r="V198" i="7"/>
  <c r="W198" i="7" s="1"/>
  <c r="V197" i="7"/>
  <c r="W197" i="7" s="1"/>
  <c r="V196" i="7"/>
  <c r="W196" i="7" s="1"/>
  <c r="V195" i="7"/>
  <c r="W195" i="7" s="1"/>
  <c r="V194" i="7"/>
  <c r="V193" i="7"/>
  <c r="W193" i="7" s="1"/>
  <c r="V192" i="7"/>
  <c r="W192" i="7" s="1"/>
  <c r="V191" i="7"/>
  <c r="W191" i="7" s="1"/>
  <c r="V190" i="7"/>
  <c r="W190" i="7" s="1"/>
  <c r="V189" i="7"/>
  <c r="W189" i="7" s="1"/>
  <c r="V188" i="7"/>
  <c r="W188" i="7" s="1"/>
  <c r="V187" i="7"/>
  <c r="W187" i="7" s="1"/>
  <c r="V186" i="7"/>
  <c r="W186" i="7" s="1"/>
  <c r="V185" i="7"/>
  <c r="W185" i="7" s="1"/>
  <c r="V184" i="7"/>
  <c r="W184" i="7" s="1"/>
  <c r="V183" i="7"/>
  <c r="W183" i="7" s="1"/>
  <c r="V155" i="7"/>
  <c r="W155" i="7" s="1"/>
  <c r="V154" i="7"/>
  <c r="W154" i="7" s="1"/>
  <c r="V153" i="7"/>
  <c r="W153" i="7" s="1"/>
  <c r="V152" i="7"/>
  <c r="W152" i="7" s="1"/>
  <c r="V151" i="7"/>
  <c r="V150" i="7"/>
  <c r="W150" i="7" s="1"/>
  <c r="V149" i="7"/>
  <c r="W149" i="7" s="1"/>
  <c r="V148" i="7"/>
  <c r="W148" i="7" s="1"/>
  <c r="V147" i="7"/>
  <c r="W147" i="7" s="1"/>
  <c r="V146" i="7"/>
  <c r="W146" i="7" s="1"/>
  <c r="V145" i="7"/>
  <c r="W145" i="7" s="1"/>
  <c r="V144" i="7"/>
  <c r="W144" i="7" s="1"/>
  <c r="V143" i="7"/>
  <c r="W143" i="7" s="1"/>
  <c r="V142" i="7"/>
  <c r="W142" i="7" s="1"/>
  <c r="V141" i="7"/>
  <c r="W141" i="7" s="1"/>
  <c r="V140" i="7"/>
  <c r="W140" i="7" s="1"/>
  <c r="V139" i="7"/>
  <c r="W139" i="7" s="1"/>
  <c r="V138" i="7"/>
  <c r="W138" i="7" s="1"/>
  <c r="V137" i="7"/>
  <c r="W137" i="7" s="1"/>
  <c r="V136" i="7"/>
  <c r="W136" i="7" s="1"/>
  <c r="V135" i="7"/>
  <c r="W135" i="7" s="1"/>
  <c r="V134" i="7"/>
  <c r="W134" i="7" s="1"/>
  <c r="V133" i="7"/>
  <c r="W133" i="7" s="1"/>
  <c r="V132" i="7"/>
  <c r="W132" i="7" s="1"/>
  <c r="V131" i="7"/>
  <c r="W131" i="7" s="1"/>
  <c r="V130" i="7"/>
  <c r="W130" i="7" s="1"/>
  <c r="V129" i="7"/>
  <c r="W129" i="7" s="1"/>
  <c r="V128" i="7"/>
  <c r="W128" i="7" s="1"/>
  <c r="V127" i="7"/>
  <c r="W127" i="7" s="1"/>
  <c r="V126" i="7"/>
  <c r="V125" i="7"/>
  <c r="W125" i="7" s="1"/>
  <c r="V124" i="7"/>
  <c r="W124" i="7" s="1"/>
  <c r="V123" i="7"/>
  <c r="W123" i="7" s="1"/>
  <c r="V122" i="7"/>
  <c r="W122" i="7" s="1"/>
  <c r="V121" i="7"/>
  <c r="W121" i="7" s="1"/>
  <c r="V120" i="7"/>
  <c r="W120" i="7" s="1"/>
  <c r="V119" i="7"/>
  <c r="W119" i="7" s="1"/>
  <c r="V118" i="7"/>
  <c r="W118" i="7" s="1"/>
  <c r="V117" i="7"/>
  <c r="W117" i="7" s="1"/>
  <c r="V116" i="7"/>
  <c r="W116" i="7" s="1"/>
  <c r="V115" i="7"/>
  <c r="W115" i="7" s="1"/>
  <c r="V114" i="7"/>
  <c r="W114" i="7" s="1"/>
  <c r="V113" i="7"/>
  <c r="W113" i="7" s="1"/>
  <c r="V112" i="7"/>
  <c r="W112" i="7" s="1"/>
  <c r="V111" i="7"/>
  <c r="W111" i="7" s="1"/>
  <c r="V110" i="7"/>
  <c r="W110" i="7" s="1"/>
  <c r="V109" i="7"/>
  <c r="W109" i="7" s="1"/>
  <c r="V108" i="7"/>
  <c r="W108" i="7" s="1"/>
  <c r="V107" i="7"/>
  <c r="W107" i="7" s="1"/>
  <c r="V106" i="7"/>
  <c r="W106" i="7" s="1"/>
  <c r="V105" i="7"/>
  <c r="W105" i="7" s="1"/>
  <c r="V104" i="7"/>
  <c r="W104" i="7" s="1"/>
  <c r="V103" i="7"/>
  <c r="W103" i="7" s="1"/>
  <c r="V102" i="7"/>
  <c r="W102" i="7" s="1"/>
  <c r="V101" i="7"/>
  <c r="W101" i="7" s="1"/>
  <c r="V100" i="7"/>
  <c r="W100" i="7" s="1"/>
  <c r="V99" i="7"/>
  <c r="W99" i="7" s="1"/>
  <c r="V98" i="7"/>
  <c r="W98" i="7" s="1"/>
  <c r="V97" i="7"/>
  <c r="W97" i="7" s="1"/>
  <c r="V96" i="7"/>
  <c r="W96" i="7" s="1"/>
  <c r="V95" i="7"/>
  <c r="W95" i="7" s="1"/>
  <c r="V94" i="7"/>
  <c r="W94" i="7" s="1"/>
  <c r="V93" i="7"/>
  <c r="W93" i="7" s="1"/>
  <c r="V92" i="7"/>
  <c r="W92" i="7" s="1"/>
  <c r="V91" i="7"/>
  <c r="W91" i="7" s="1"/>
  <c r="V90" i="7"/>
  <c r="W90" i="7" s="1"/>
  <c r="V89" i="7"/>
  <c r="W89" i="7" s="1"/>
  <c r="V88" i="7"/>
  <c r="W88" i="7" s="1"/>
  <c r="V87" i="7"/>
  <c r="W87" i="7" s="1"/>
  <c r="V86" i="7"/>
  <c r="W86" i="7" s="1"/>
  <c r="V85" i="7"/>
  <c r="W85" i="7" s="1"/>
  <c r="V84" i="7"/>
  <c r="W84" i="7" s="1"/>
  <c r="V83" i="7"/>
  <c r="W83" i="7" s="1"/>
  <c r="V82" i="7"/>
  <c r="W82" i="7" s="1"/>
  <c r="V81" i="7"/>
  <c r="W81" i="7" s="1"/>
  <c r="V80" i="7"/>
  <c r="W80" i="7" s="1"/>
  <c r="V79" i="7"/>
  <c r="V78" i="7"/>
  <c r="W78" i="7" s="1"/>
  <c r="V32" i="7"/>
  <c r="W32" i="7" s="1"/>
  <c r="V31" i="7"/>
  <c r="W31" i="7" s="1"/>
  <c r="V30" i="7"/>
  <c r="W30" i="7" s="1"/>
  <c r="V29" i="7"/>
  <c r="W29" i="7" s="1"/>
  <c r="V28" i="7"/>
  <c r="W28" i="7" s="1"/>
  <c r="V27" i="7"/>
  <c r="W27" i="7" s="1"/>
  <c r="V26" i="7"/>
  <c r="W26" i="7" s="1"/>
  <c r="V25" i="7"/>
  <c r="W25" i="7" s="1"/>
  <c r="V24" i="7"/>
  <c r="W24" i="7" s="1"/>
  <c r="V23" i="7"/>
  <c r="W23" i="7" s="1"/>
  <c r="V22" i="7"/>
  <c r="W22" i="7" s="1"/>
  <c r="V21" i="7"/>
  <c r="W21" i="7" s="1"/>
  <c r="V20" i="7"/>
  <c r="W20" i="7" s="1"/>
  <c r="V19" i="7"/>
  <c r="W19" i="7" s="1"/>
  <c r="V18" i="7"/>
  <c r="W18" i="7" s="1"/>
  <c r="V17" i="7"/>
  <c r="W17" i="7" s="1"/>
  <c r="V16" i="7"/>
  <c r="W16" i="7" s="1"/>
  <c r="V15" i="7"/>
  <c r="W15" i="7" s="1"/>
  <c r="V14" i="7"/>
  <c r="W14" i="7" s="1"/>
  <c r="V13" i="7"/>
  <c r="W13" i="7" s="1"/>
  <c r="V12" i="7"/>
  <c r="W12" i="7" s="1"/>
  <c r="V11" i="7"/>
  <c r="W11" i="7" s="1"/>
  <c r="V10" i="7"/>
  <c r="W10" i="7" s="1"/>
  <c r="V9" i="7"/>
  <c r="W9" i="7" s="1"/>
  <c r="V8" i="7"/>
  <c r="W8" i="7" s="1"/>
  <c r="V7" i="7"/>
  <c r="W7" i="7" s="1"/>
  <c r="V6" i="7"/>
  <c r="W6" i="7" s="1"/>
  <c r="V5" i="7"/>
  <c r="W5" i="7" s="1"/>
  <c r="V4" i="7"/>
  <c r="W4" i="7" s="1"/>
  <c r="V3" i="7"/>
  <c r="W3" i="7" s="1"/>
  <c r="V2" i="7"/>
  <c r="W2" i="7" s="1"/>
  <c r="V267" i="7"/>
  <c r="W267" i="7" s="1"/>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W269" i="7"/>
  <c r="U269" i="7"/>
  <c r="X269" i="7" s="1"/>
  <c r="T269" i="7"/>
  <c r="U268" i="7"/>
  <c r="X268" i="7" s="1"/>
  <c r="T268" i="7"/>
  <c r="U267" i="7"/>
  <c r="T267" i="7"/>
  <c r="U266" i="7"/>
  <c r="T266" i="7"/>
  <c r="U265" i="7"/>
  <c r="T265" i="7"/>
  <c r="U264" i="7"/>
  <c r="T264" i="7"/>
  <c r="U263" i="7"/>
  <c r="T263" i="7"/>
  <c r="U262" i="7"/>
  <c r="T262" i="7"/>
  <c r="U261" i="7"/>
  <c r="T261" i="7"/>
  <c r="U260" i="7"/>
  <c r="T260" i="7"/>
  <c r="U259" i="7"/>
  <c r="T259" i="7"/>
  <c r="U258" i="7"/>
  <c r="T258" i="7"/>
  <c r="U257" i="7"/>
  <c r="T257" i="7"/>
  <c r="U256" i="7"/>
  <c r="T256" i="7"/>
  <c r="U255" i="7"/>
  <c r="T255" i="7"/>
  <c r="U254" i="7"/>
  <c r="T254" i="7"/>
  <c r="U253" i="7"/>
  <c r="T253" i="7"/>
  <c r="U252" i="7"/>
  <c r="T252" i="7"/>
  <c r="U251" i="7"/>
  <c r="T251" i="7"/>
  <c r="U250" i="7"/>
  <c r="T250" i="7"/>
  <c r="U249" i="7"/>
  <c r="T249" i="7"/>
  <c r="U248" i="7"/>
  <c r="T248" i="7"/>
  <c r="U247" i="7"/>
  <c r="T247" i="7"/>
  <c r="U246" i="7"/>
  <c r="T246" i="7"/>
  <c r="U245" i="7"/>
  <c r="T245" i="7"/>
  <c r="U244" i="7"/>
  <c r="T244" i="7"/>
  <c r="U243" i="7"/>
  <c r="T243" i="7"/>
  <c r="U242" i="7"/>
  <c r="T242" i="7"/>
  <c r="U241" i="7"/>
  <c r="T241" i="7"/>
  <c r="U240" i="7"/>
  <c r="T240" i="7"/>
  <c r="U239" i="7"/>
  <c r="T239" i="7"/>
  <c r="U238" i="7"/>
  <c r="T238" i="7"/>
  <c r="U237" i="7"/>
  <c r="T237" i="7"/>
  <c r="U236" i="7"/>
  <c r="T236" i="7"/>
  <c r="U235" i="7"/>
  <c r="T235" i="7"/>
  <c r="U234" i="7"/>
  <c r="X234" i="7" s="1"/>
  <c r="T234" i="7"/>
  <c r="W1216" i="7"/>
  <c r="W1160" i="7"/>
  <c r="W1152" i="7"/>
  <c r="W1144" i="7"/>
  <c r="W1141" i="7"/>
  <c r="W1124" i="7"/>
  <c r="W1120" i="7"/>
  <c r="W1069" i="7"/>
  <c r="W1068" i="7"/>
  <c r="W530" i="7"/>
  <c r="W522" i="7"/>
  <c r="W502" i="7"/>
  <c r="W489" i="7"/>
  <c r="W486" i="7"/>
  <c r="W442" i="7"/>
  <c r="W438" i="7"/>
  <c r="W422" i="7"/>
  <c r="W402" i="7"/>
  <c r="W382" i="7"/>
  <c r="W370" i="7"/>
  <c r="W358" i="7"/>
  <c r="W338" i="7"/>
  <c r="W310" i="7"/>
  <c r="W298" i="7"/>
  <c r="W206" i="7"/>
  <c r="W151" i="7"/>
  <c r="W79" i="7"/>
  <c r="W1098" i="7"/>
  <c r="U1098" i="7"/>
  <c r="X1098" i="7" s="1"/>
  <c r="T1098" i="7"/>
  <c r="U1097" i="7"/>
  <c r="X1097" i="7" s="1"/>
  <c r="T1097" i="7"/>
  <c r="U1096" i="7"/>
  <c r="T1096" i="7"/>
  <c r="U1095" i="7"/>
  <c r="T1095" i="7"/>
  <c r="U1094" i="7"/>
  <c r="T1094" i="7"/>
  <c r="U1093" i="7"/>
  <c r="T1093" i="7"/>
  <c r="U1092" i="7"/>
  <c r="T1092" i="7"/>
  <c r="U1091" i="7"/>
  <c r="T1091" i="7"/>
  <c r="U1090" i="7"/>
  <c r="T1090" i="7"/>
  <c r="U1089" i="7"/>
  <c r="T1089" i="7"/>
  <c r="U1088" i="7"/>
  <c r="T1088" i="7"/>
  <c r="U1087" i="7"/>
  <c r="T1087" i="7"/>
  <c r="W1086" i="7"/>
  <c r="U1086" i="7"/>
  <c r="T1086" i="7"/>
  <c r="U1085" i="7"/>
  <c r="T1085" i="7"/>
  <c r="U1084" i="7"/>
  <c r="T1084" i="7"/>
  <c r="U1083" i="7"/>
  <c r="T1083" i="7"/>
  <c r="U1082" i="7"/>
  <c r="T1082" i="7"/>
  <c r="U1081" i="7"/>
  <c r="T1081" i="7"/>
  <c r="U1080" i="7"/>
  <c r="T1080" i="7"/>
  <c r="U1079" i="7"/>
  <c r="T1079" i="7"/>
  <c r="U1078" i="7"/>
  <c r="T1078" i="7"/>
  <c r="U1077" i="7"/>
  <c r="T1077" i="7"/>
  <c r="U1076" i="7"/>
  <c r="X1076" i="7" s="1"/>
  <c r="T1076" i="7"/>
  <c r="U1075" i="7"/>
  <c r="X1075" i="7" s="1"/>
  <c r="T1075" i="7"/>
  <c r="D1098" i="7"/>
  <c r="D1097" i="7"/>
  <c r="D1096" i="7"/>
  <c r="D1095" i="7"/>
  <c r="D1094" i="7"/>
  <c r="D1093" i="7"/>
  <c r="D1092" i="7"/>
  <c r="D1091" i="7"/>
  <c r="D1090" i="7"/>
  <c r="D1089" i="7"/>
  <c r="D1088" i="7"/>
  <c r="D1087" i="7"/>
  <c r="D1086" i="7"/>
  <c r="D1085" i="7"/>
  <c r="D1084" i="7"/>
  <c r="D1083" i="7"/>
  <c r="D1082" i="7"/>
  <c r="D1081" i="7"/>
  <c r="D1080" i="7"/>
  <c r="D1079" i="7"/>
  <c r="D1078" i="7"/>
  <c r="D1077" i="7"/>
  <c r="D1076" i="7"/>
  <c r="D1075" i="7"/>
  <c r="D1074" i="7"/>
  <c r="D1073" i="7"/>
  <c r="D1072" i="7"/>
  <c r="B3" i="7"/>
  <c r="B2" i="7"/>
  <c r="P5" i="1"/>
  <c r="P4" i="1"/>
  <c r="P3" i="1"/>
  <c r="P2" i="1"/>
  <c r="W1548" i="7"/>
  <c r="W1540" i="7"/>
  <c r="W1532" i="7"/>
  <c r="W1524" i="7"/>
  <c r="W1516" i="7"/>
  <c r="W1508" i="7"/>
  <c r="W1500" i="7"/>
  <c r="W1492" i="7"/>
  <c r="W1485" i="7"/>
  <c r="W1484" i="7"/>
  <c r="W1476" i="7"/>
  <c r="W1468" i="7"/>
  <c r="W1460" i="7"/>
  <c r="W1452" i="7"/>
  <c r="W1444" i="7"/>
  <c r="W1436" i="7"/>
  <c r="W1428" i="7"/>
  <c r="W1420" i="7"/>
  <c r="W1412" i="7"/>
  <c r="W1404" i="7"/>
  <c r="W1396" i="7"/>
  <c r="W1388" i="7"/>
  <c r="W1380" i="7"/>
  <c r="W1372" i="7"/>
  <c r="W1364" i="7"/>
  <c r="W1332" i="7"/>
  <c r="W1324" i="7"/>
  <c r="W1316" i="7"/>
  <c r="W1276" i="7"/>
  <c r="W1145" i="7"/>
  <c r="W1142" i="7"/>
  <c r="W1129" i="7"/>
  <c r="W1118" i="7"/>
  <c r="W1021" i="7"/>
  <c r="W1006" i="7"/>
  <c r="W1005" i="7"/>
  <c r="W899" i="7"/>
  <c r="W896" i="7"/>
  <c r="W880" i="7"/>
  <c r="W867" i="7"/>
  <c r="W864" i="7"/>
  <c r="W848" i="7"/>
  <c r="W835" i="7"/>
  <c r="W832" i="7"/>
  <c r="W816" i="7"/>
  <c r="W811" i="7"/>
  <c r="W800" i="7"/>
  <c r="W795" i="7"/>
  <c r="W564" i="7"/>
  <c r="W552" i="7"/>
  <c r="W550" i="7"/>
  <c r="W549" i="7"/>
  <c r="W533" i="7"/>
  <c r="W525" i="7"/>
  <c r="W520" i="7"/>
  <c r="W453" i="7"/>
  <c r="W449" i="7"/>
  <c r="W421" i="7"/>
  <c r="W413" i="7"/>
  <c r="W381" i="7"/>
  <c r="W373" i="7"/>
  <c r="W368" i="7"/>
  <c r="W365" i="7"/>
  <c r="W341" i="7"/>
  <c r="W325" i="7"/>
  <c r="W304" i="7"/>
  <c r="W293" i="7"/>
  <c r="W277" i="7"/>
  <c r="W210" i="7"/>
  <c r="W208" i="7"/>
  <c r="W207" i="7"/>
  <c r="W194" i="7"/>
  <c r="W126" i="7"/>
  <c r="W512" i="7"/>
  <c r="W509" i="7"/>
  <c r="W501" i="7"/>
  <c r="W493" i="7"/>
  <c r="W478" i="7"/>
  <c r="W469" i="7"/>
  <c r="W461" i="7"/>
  <c r="W456" i="7"/>
  <c r="W446" i="7"/>
  <c r="W437" i="7"/>
  <c r="W429" i="7"/>
  <c r="D1548" i="7"/>
  <c r="D1547" i="7"/>
  <c r="D1546" i="7"/>
  <c r="D1545" i="7"/>
  <c r="D1544" i="7"/>
  <c r="D1543" i="7"/>
  <c r="D1542" i="7"/>
  <c r="D1541" i="7"/>
  <c r="D1540" i="7"/>
  <c r="D1539" i="7"/>
  <c r="D1538" i="7"/>
  <c r="D1537" i="7"/>
  <c r="D1536" i="7"/>
  <c r="D1535" i="7"/>
  <c r="D1534" i="7"/>
  <c r="D1533" i="7"/>
  <c r="D1532" i="7"/>
  <c r="D1531" i="7"/>
  <c r="D1530" i="7"/>
  <c r="D1529" i="7"/>
  <c r="D1528" i="7"/>
  <c r="D1527" i="7"/>
  <c r="D1526" i="7"/>
  <c r="D1525" i="7"/>
  <c r="D1524" i="7"/>
  <c r="D1523" i="7"/>
  <c r="D1522" i="7"/>
  <c r="D1521" i="7"/>
  <c r="D1520" i="7"/>
  <c r="D1519" i="7"/>
  <c r="D1518" i="7"/>
  <c r="D1517" i="7"/>
  <c r="D1516" i="7"/>
  <c r="D1515" i="7"/>
  <c r="D1514" i="7"/>
  <c r="D1513" i="7"/>
  <c r="D1512" i="7"/>
  <c r="D1511" i="7"/>
  <c r="D1510" i="7"/>
  <c r="D1509" i="7"/>
  <c r="D1508" i="7"/>
  <c r="D1507" i="7"/>
  <c r="D1506" i="7"/>
  <c r="D1505" i="7"/>
  <c r="D1504" i="7"/>
  <c r="D1503" i="7"/>
  <c r="D1502" i="7"/>
  <c r="D1501" i="7"/>
  <c r="D1500" i="7"/>
  <c r="D1499" i="7"/>
  <c r="D1498" i="7"/>
  <c r="D1497" i="7"/>
  <c r="D1496" i="7"/>
  <c r="D1495" i="7"/>
  <c r="D1494" i="7"/>
  <c r="D1493" i="7"/>
  <c r="D1492" i="7"/>
  <c r="D1491" i="7"/>
  <c r="D1490" i="7"/>
  <c r="D1489" i="7"/>
  <c r="D1488" i="7"/>
  <c r="D1487" i="7"/>
  <c r="D1486" i="7"/>
  <c r="D1485" i="7"/>
  <c r="D1484" i="7"/>
  <c r="D1483" i="7"/>
  <c r="D1482" i="7"/>
  <c r="D1481" i="7"/>
  <c r="D1480" i="7"/>
  <c r="D1479" i="7"/>
  <c r="D1478" i="7"/>
  <c r="D1477" i="7"/>
  <c r="D1476" i="7"/>
  <c r="D1475" i="7"/>
  <c r="D1474" i="7"/>
  <c r="D1473" i="7"/>
  <c r="D1472" i="7"/>
  <c r="D1471" i="7"/>
  <c r="D1470" i="7"/>
  <c r="D1469" i="7"/>
  <c r="D1468" i="7"/>
  <c r="D1467" i="7"/>
  <c r="D1466" i="7"/>
  <c r="D1465" i="7"/>
  <c r="D1464" i="7"/>
  <c r="D1463" i="7"/>
  <c r="D1462" i="7"/>
  <c r="D1461" i="7"/>
  <c r="D1460" i="7"/>
  <c r="D1459" i="7"/>
  <c r="D1458" i="7"/>
  <c r="D1457" i="7"/>
  <c r="D1456" i="7"/>
  <c r="D1455" i="7"/>
  <c r="D1454" i="7"/>
  <c r="D1453" i="7"/>
  <c r="D1452" i="7"/>
  <c r="D1451" i="7"/>
  <c r="D1450" i="7"/>
  <c r="D1449" i="7"/>
  <c r="D1448" i="7"/>
  <c r="D1447" i="7"/>
  <c r="D1446" i="7"/>
  <c r="D1445" i="7"/>
  <c r="D1444" i="7"/>
  <c r="D1443" i="7"/>
  <c r="D1442" i="7"/>
  <c r="D1441" i="7"/>
  <c r="D1440" i="7"/>
  <c r="D1439" i="7"/>
  <c r="D1438" i="7"/>
  <c r="D1437" i="7"/>
  <c r="D1436" i="7"/>
  <c r="D1435" i="7"/>
  <c r="D1434" i="7"/>
  <c r="D1433" i="7"/>
  <c r="D1432" i="7"/>
  <c r="D1431" i="7"/>
  <c r="D1430" i="7"/>
  <c r="D1429" i="7"/>
  <c r="D1428" i="7"/>
  <c r="D1427" i="7"/>
  <c r="D1426" i="7"/>
  <c r="D1425" i="7"/>
  <c r="D1424" i="7"/>
  <c r="D1423" i="7"/>
  <c r="D1422" i="7"/>
  <c r="D1421" i="7"/>
  <c r="D1420" i="7"/>
  <c r="D1419" i="7"/>
  <c r="D1418" i="7"/>
  <c r="D1417" i="7"/>
  <c r="D1416" i="7"/>
  <c r="D1415" i="7"/>
  <c r="D1414" i="7"/>
  <c r="D1413" i="7"/>
  <c r="D1412" i="7"/>
  <c r="D1411" i="7"/>
  <c r="D1410" i="7"/>
  <c r="D1409" i="7"/>
  <c r="D1408" i="7"/>
  <c r="D1407" i="7"/>
  <c r="D1406" i="7"/>
  <c r="D1405" i="7"/>
  <c r="D1404" i="7"/>
  <c r="D1403" i="7"/>
  <c r="D1402" i="7"/>
  <c r="D1401" i="7"/>
  <c r="D1400" i="7"/>
  <c r="D1399" i="7"/>
  <c r="D1398" i="7"/>
  <c r="D1397" i="7"/>
  <c r="D1396" i="7"/>
  <c r="D1395" i="7"/>
  <c r="D1394" i="7"/>
  <c r="D1393" i="7"/>
  <c r="D1392" i="7"/>
  <c r="D1391" i="7"/>
  <c r="D1390" i="7"/>
  <c r="D1389" i="7"/>
  <c r="D1388" i="7"/>
  <c r="D1387" i="7"/>
  <c r="D1386" i="7"/>
  <c r="D1385" i="7"/>
  <c r="D1384" i="7"/>
  <c r="D1383" i="7"/>
  <c r="D1382" i="7"/>
  <c r="D1381" i="7"/>
  <c r="D1380" i="7"/>
  <c r="D1379" i="7"/>
  <c r="D1378" i="7"/>
  <c r="D1377" i="7"/>
  <c r="D1376" i="7"/>
  <c r="D1375" i="7"/>
  <c r="D1374" i="7"/>
  <c r="D1373" i="7"/>
  <c r="D1372" i="7"/>
  <c r="D1371" i="7"/>
  <c r="D1370" i="7"/>
  <c r="D1369" i="7"/>
  <c r="D1368" i="7"/>
  <c r="D1367" i="7"/>
  <c r="D1366" i="7"/>
  <c r="D1365" i="7"/>
  <c r="D1364" i="7"/>
  <c r="D1363" i="7"/>
  <c r="D1362" i="7"/>
  <c r="D1361" i="7"/>
  <c r="D1360" i="7"/>
  <c r="D1359" i="7"/>
  <c r="D1358" i="7"/>
  <c r="D1357" i="7"/>
  <c r="D1356" i="7"/>
  <c r="D1355" i="7"/>
  <c r="D1354" i="7"/>
  <c r="D1353" i="7"/>
  <c r="D1352" i="7"/>
  <c r="D1351" i="7"/>
  <c r="D1350" i="7"/>
  <c r="D1349" i="7"/>
  <c r="D1348" i="7"/>
  <c r="D1347" i="7"/>
  <c r="D1346" i="7"/>
  <c r="D1345" i="7"/>
  <c r="D1344" i="7"/>
  <c r="D1343" i="7"/>
  <c r="D1342" i="7"/>
  <c r="D1341" i="7"/>
  <c r="D1340" i="7"/>
  <c r="D1339" i="7"/>
  <c r="D1338" i="7"/>
  <c r="D1337" i="7"/>
  <c r="D1336" i="7"/>
  <c r="D1335" i="7"/>
  <c r="D1334" i="7"/>
  <c r="D1333" i="7"/>
  <c r="D1332" i="7"/>
  <c r="D1331" i="7"/>
  <c r="D1330" i="7"/>
  <c r="D1329" i="7"/>
  <c r="D1328" i="7"/>
  <c r="D1327" i="7"/>
  <c r="D1326" i="7"/>
  <c r="D1325" i="7"/>
  <c r="D1324" i="7"/>
  <c r="D1323" i="7"/>
  <c r="D1322" i="7"/>
  <c r="D1321" i="7"/>
  <c r="D1320" i="7"/>
  <c r="D1319" i="7"/>
  <c r="D1318" i="7"/>
  <c r="D1317" i="7"/>
  <c r="D1316" i="7"/>
  <c r="D1315" i="7"/>
  <c r="D1314" i="7"/>
  <c r="D1313" i="7"/>
  <c r="D1312" i="7"/>
  <c r="D1311" i="7"/>
  <c r="D1310" i="7"/>
  <c r="D1309" i="7"/>
  <c r="D1308" i="7"/>
  <c r="D1307" i="7"/>
  <c r="D1306" i="7"/>
  <c r="D1305" i="7"/>
  <c r="D1304" i="7"/>
  <c r="D1303" i="7"/>
  <c r="D1302" i="7"/>
  <c r="D1301" i="7"/>
  <c r="D1300" i="7"/>
  <c r="D1299" i="7"/>
  <c r="D1298" i="7"/>
  <c r="D1297" i="7"/>
  <c r="D1296" i="7"/>
  <c r="D1295" i="7"/>
  <c r="D1294" i="7"/>
  <c r="D1293" i="7"/>
  <c r="D1292" i="7"/>
  <c r="D1291" i="7"/>
  <c r="D1290" i="7"/>
  <c r="D1289" i="7"/>
  <c r="D1288" i="7"/>
  <c r="D1287" i="7"/>
  <c r="D1286" i="7"/>
  <c r="D1285" i="7"/>
  <c r="D1284" i="7"/>
  <c r="D1283" i="7"/>
  <c r="D1282" i="7"/>
  <c r="D1281" i="7"/>
  <c r="D1280" i="7"/>
  <c r="D1279" i="7"/>
  <c r="D1278" i="7"/>
  <c r="D1277" i="7"/>
  <c r="D1276" i="7"/>
  <c r="D1275" i="7"/>
  <c r="D1274" i="7"/>
  <c r="D1273" i="7"/>
  <c r="D1272" i="7"/>
  <c r="D1271" i="7"/>
  <c r="D1270" i="7"/>
  <c r="D1269" i="7"/>
  <c r="D1268" i="7"/>
  <c r="D1267" i="7"/>
  <c r="D1266" i="7"/>
  <c r="D1265" i="7"/>
  <c r="D1264" i="7"/>
  <c r="D1263" i="7"/>
  <c r="D1195" i="7"/>
  <c r="D1194" i="7"/>
  <c r="D1193" i="7"/>
  <c r="D1192" i="7"/>
  <c r="D1191" i="7"/>
  <c r="D1190" i="7"/>
  <c r="D1189" i="7"/>
  <c r="D1188" i="7"/>
  <c r="D1187" i="7"/>
  <c r="D1186" i="7"/>
  <c r="D1185" i="7"/>
  <c r="D1184" i="7"/>
  <c r="D1183" i="7"/>
  <c r="D1182" i="7"/>
  <c r="D1181" i="7"/>
  <c r="D1180" i="7"/>
  <c r="D1179" i="7"/>
  <c r="D1178" i="7"/>
  <c r="D1177" i="7"/>
  <c r="D1176" i="7"/>
  <c r="D1175" i="7"/>
  <c r="D1174" i="7"/>
  <c r="D1173" i="7"/>
  <c r="D1172" i="7"/>
  <c r="D1171"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71" i="7"/>
  <c r="D1070" i="7"/>
  <c r="D1069" i="7"/>
  <c r="D1068" i="7"/>
  <c r="D1067" i="7"/>
  <c r="D1066" i="7"/>
  <c r="D1065" i="7"/>
  <c r="D1064" i="7"/>
  <c r="D1063" i="7"/>
  <c r="D1062" i="7"/>
  <c r="D1061" i="7"/>
  <c r="D1060" i="7"/>
  <c r="D1059" i="7"/>
  <c r="D1058" i="7"/>
  <c r="D1057" i="7"/>
  <c r="D1056" i="7"/>
  <c r="D1055" i="7"/>
  <c r="D1054" i="7"/>
  <c r="D1053" i="7"/>
  <c r="D1052" i="7"/>
  <c r="D1051" i="7"/>
  <c r="D1050" i="7"/>
  <c r="D1049" i="7"/>
  <c r="D1048" i="7"/>
  <c r="D1047" i="7"/>
  <c r="D1024" i="7"/>
  <c r="D1023" i="7"/>
  <c r="D1022" i="7"/>
  <c r="D1021" i="7"/>
  <c r="D1020" i="7"/>
  <c r="D1019" i="7"/>
  <c r="D1018" i="7"/>
  <c r="D1017" i="7"/>
  <c r="D1016" i="7"/>
  <c r="D1015" i="7"/>
  <c r="D1014" i="7"/>
  <c r="D1013" i="7"/>
  <c r="D1012" i="7"/>
  <c r="D1011" i="7"/>
  <c r="D1010" i="7"/>
  <c r="D1009" i="7"/>
  <c r="D1008" i="7"/>
  <c r="D1007" i="7"/>
  <c r="D1006" i="7"/>
  <c r="D1005" i="7"/>
  <c r="D941" i="7"/>
  <c r="D940" i="7"/>
  <c r="D939" i="7"/>
  <c r="D938" i="7"/>
  <c r="D937" i="7"/>
  <c r="D936" i="7"/>
  <c r="D935" i="7"/>
  <c r="D934" i="7"/>
  <c r="D933" i="7"/>
  <c r="D932" i="7"/>
  <c r="D931" i="7"/>
  <c r="D930" i="7"/>
  <c r="D929" i="7"/>
  <c r="D928" i="7"/>
  <c r="D927" i="7"/>
  <c r="D926" i="7"/>
  <c r="D925" i="7"/>
  <c r="D924" i="7"/>
  <c r="D923" i="7"/>
  <c r="D922" i="7"/>
  <c r="D921" i="7"/>
  <c r="D920" i="7"/>
  <c r="D919" i="7"/>
  <c r="D918" i="7"/>
  <c r="D917" i="7"/>
  <c r="D916" i="7"/>
  <c r="D915" i="7"/>
  <c r="D914" i="7"/>
  <c r="D913" i="7"/>
  <c r="D912" i="7"/>
  <c r="D911" i="7"/>
  <c r="D910" i="7"/>
  <c r="D909" i="7"/>
  <c r="D908" i="7"/>
  <c r="D907" i="7"/>
  <c r="D906" i="7"/>
  <c r="D905" i="7"/>
  <c r="D904" i="7"/>
  <c r="D903" i="7"/>
  <c r="D902" i="7"/>
  <c r="D901" i="7"/>
  <c r="D900" i="7"/>
  <c r="D899" i="7"/>
  <c r="D898" i="7"/>
  <c r="D897" i="7"/>
  <c r="D896" i="7"/>
  <c r="D895" i="7"/>
  <c r="D894" i="7"/>
  <c r="D893" i="7"/>
  <c r="D892" i="7"/>
  <c r="D891" i="7"/>
  <c r="D890" i="7"/>
  <c r="D889" i="7"/>
  <c r="D888" i="7"/>
  <c r="D887" i="7"/>
  <c r="D886" i="7"/>
  <c r="D885" i="7"/>
  <c r="D884" i="7"/>
  <c r="D883" i="7"/>
  <c r="D882" i="7"/>
  <c r="D881" i="7"/>
  <c r="D880" i="7"/>
  <c r="D879" i="7"/>
  <c r="D878" i="7"/>
  <c r="D877" i="7"/>
  <c r="D876" i="7"/>
  <c r="D875" i="7"/>
  <c r="D874" i="7"/>
  <c r="D873" i="7"/>
  <c r="D872" i="7"/>
  <c r="D871" i="7"/>
  <c r="D870" i="7"/>
  <c r="D869" i="7"/>
  <c r="D868" i="7"/>
  <c r="D867" i="7"/>
  <c r="D866" i="7"/>
  <c r="D865" i="7"/>
  <c r="D864" i="7"/>
  <c r="D863" i="7"/>
  <c r="D862" i="7"/>
  <c r="D861" i="7"/>
  <c r="D860" i="7"/>
  <c r="D859" i="7"/>
  <c r="D858" i="7"/>
  <c r="D857" i="7"/>
  <c r="D856" i="7"/>
  <c r="D855" i="7"/>
  <c r="D854" i="7"/>
  <c r="D853" i="7"/>
  <c r="D852" i="7"/>
  <c r="D851" i="7"/>
  <c r="D850" i="7"/>
  <c r="D849" i="7"/>
  <c r="D848" i="7"/>
  <c r="D847" i="7"/>
  <c r="D846" i="7"/>
  <c r="D845" i="7"/>
  <c r="D844" i="7"/>
  <c r="D843" i="7"/>
  <c r="D842" i="7"/>
  <c r="D841" i="7"/>
  <c r="D840" i="7"/>
  <c r="D839" i="7"/>
  <c r="D838" i="7"/>
  <c r="D837" i="7"/>
  <c r="D836" i="7"/>
  <c r="D835" i="7"/>
  <c r="D834" i="7"/>
  <c r="D833" i="7"/>
  <c r="D832" i="7"/>
  <c r="D831" i="7"/>
  <c r="D830" i="7"/>
  <c r="D829" i="7"/>
  <c r="D828" i="7"/>
  <c r="D827" i="7"/>
  <c r="D826" i="7"/>
  <c r="D825" i="7"/>
  <c r="D824" i="7"/>
  <c r="D823" i="7"/>
  <c r="D822" i="7"/>
  <c r="D821" i="7"/>
  <c r="D820" i="7"/>
  <c r="D819" i="7"/>
  <c r="D818" i="7"/>
  <c r="D817" i="7"/>
  <c r="D816" i="7"/>
  <c r="D815" i="7"/>
  <c r="D814" i="7"/>
  <c r="D813" i="7"/>
  <c r="D812" i="7"/>
  <c r="D811" i="7"/>
  <c r="D810" i="7"/>
  <c r="D809" i="7"/>
  <c r="D808" i="7"/>
  <c r="D807" i="7"/>
  <c r="D806" i="7"/>
  <c r="D805" i="7"/>
  <c r="D804" i="7"/>
  <c r="D803" i="7"/>
  <c r="D802" i="7"/>
  <c r="D801" i="7"/>
  <c r="D800" i="7"/>
  <c r="D799" i="7"/>
  <c r="D798" i="7"/>
  <c r="D797" i="7"/>
  <c r="D796" i="7"/>
  <c r="D795" i="7"/>
  <c r="D794" i="7"/>
  <c r="D793" i="7"/>
  <c r="D792" i="7"/>
  <c r="D791"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40" i="7"/>
  <c r="D539" i="7"/>
  <c r="D538" i="7"/>
  <c r="D537" i="7"/>
  <c r="D536" i="7"/>
  <c r="D535" i="7"/>
  <c r="D534" i="7"/>
  <c r="D533" i="7"/>
  <c r="D532" i="7"/>
  <c r="D531" i="7"/>
  <c r="D530" i="7"/>
  <c r="D529" i="7"/>
  <c r="D528" i="7"/>
  <c r="D527" i="7"/>
  <c r="D526" i="7"/>
  <c r="D525" i="7"/>
  <c r="D524" i="7"/>
  <c r="D523" i="7"/>
  <c r="D522" i="7"/>
  <c r="D521" i="7"/>
  <c r="D520" i="7"/>
  <c r="D519" i="7"/>
  <c r="D518" i="7"/>
  <c r="D517" i="7"/>
  <c r="D516" i="7"/>
  <c r="D515" i="7"/>
  <c r="D514" i="7"/>
  <c r="D513" i="7"/>
  <c r="D512" i="7"/>
  <c r="D511" i="7"/>
  <c r="D510" i="7"/>
  <c r="D509" i="7"/>
  <c r="D508" i="7"/>
  <c r="D507" i="7"/>
  <c r="D506" i="7"/>
  <c r="D505" i="7"/>
  <c r="D504" i="7"/>
  <c r="D503" i="7"/>
  <c r="D502" i="7"/>
  <c r="D501" i="7"/>
  <c r="D500" i="7"/>
  <c r="D499" i="7"/>
  <c r="D498" i="7"/>
  <c r="D497" i="7"/>
  <c r="D496" i="7"/>
  <c r="D495" i="7"/>
  <c r="D494" i="7"/>
  <c r="D493" i="7"/>
  <c r="D492" i="7"/>
  <c r="D491" i="7"/>
  <c r="D490" i="7"/>
  <c r="D489" i="7"/>
  <c r="D488" i="7"/>
  <c r="D487" i="7"/>
  <c r="D486" i="7"/>
  <c r="D485" i="7"/>
  <c r="D484" i="7"/>
  <c r="D483" i="7"/>
  <c r="D482" i="7"/>
  <c r="D481" i="7"/>
  <c r="D480" i="7"/>
  <c r="D479" i="7"/>
  <c r="D478" i="7"/>
  <c r="D477" i="7"/>
  <c r="D476" i="7"/>
  <c r="D475" i="7"/>
  <c r="D474" i="7"/>
  <c r="D473" i="7"/>
  <c r="D472" i="7"/>
  <c r="D471" i="7"/>
  <c r="D470" i="7"/>
  <c r="D469" i="7"/>
  <c r="D468" i="7"/>
  <c r="D467" i="7"/>
  <c r="D466" i="7"/>
  <c r="D465" i="7"/>
  <c r="D464" i="7"/>
  <c r="D463" i="7"/>
  <c r="D462" i="7"/>
  <c r="D461" i="7"/>
  <c r="D460" i="7"/>
  <c r="D459" i="7"/>
  <c r="D458" i="7"/>
  <c r="D457" i="7"/>
  <c r="D456" i="7"/>
  <c r="D455" i="7"/>
  <c r="D454" i="7"/>
  <c r="D453" i="7"/>
  <c r="D452" i="7"/>
  <c r="D451" i="7"/>
  <c r="D450" i="7"/>
  <c r="D449" i="7"/>
  <c r="D448" i="7"/>
  <c r="D447" i="7"/>
  <c r="D446" i="7"/>
  <c r="D445" i="7"/>
  <c r="D444" i="7"/>
  <c r="D443" i="7"/>
  <c r="D442" i="7"/>
  <c r="D441" i="7"/>
  <c r="D440" i="7"/>
  <c r="D439" i="7"/>
  <c r="D438" i="7"/>
  <c r="D437" i="7"/>
  <c r="D436" i="7"/>
  <c r="D435" i="7"/>
  <c r="D434" i="7"/>
  <c r="D433" i="7"/>
  <c r="D432" i="7"/>
  <c r="D431" i="7"/>
  <c r="D430" i="7"/>
  <c r="D429" i="7"/>
  <c r="D428" i="7"/>
  <c r="D427" i="7"/>
  <c r="D426" i="7"/>
  <c r="D425" i="7"/>
  <c r="D424" i="7"/>
  <c r="D423" i="7"/>
  <c r="D422" i="7"/>
  <c r="D421" i="7"/>
  <c r="D420" i="7"/>
  <c r="D419" i="7"/>
  <c r="D418" i="7"/>
  <c r="D417" i="7"/>
  <c r="D416" i="7"/>
  <c r="D415" i="7"/>
  <c r="D414" i="7"/>
  <c r="D413" i="7"/>
  <c r="D412" i="7"/>
  <c r="D411" i="7"/>
  <c r="D410" i="7"/>
  <c r="D409" i="7"/>
  <c r="D408" i="7"/>
  <c r="D407" i="7"/>
  <c r="D406" i="7"/>
  <c r="D405" i="7"/>
  <c r="D404" i="7"/>
  <c r="D403" i="7"/>
  <c r="D402" i="7"/>
  <c r="D401" i="7"/>
  <c r="D400" i="7"/>
  <c r="D399" i="7"/>
  <c r="D398" i="7"/>
  <c r="D397" i="7"/>
  <c r="D396" i="7"/>
  <c r="D395" i="7"/>
  <c r="D394" i="7"/>
  <c r="D393" i="7"/>
  <c r="D392" i="7"/>
  <c r="D391" i="7"/>
  <c r="D390" i="7"/>
  <c r="D389" i="7"/>
  <c r="D388" i="7"/>
  <c r="D387" i="7"/>
  <c r="D386" i="7"/>
  <c r="D385" i="7"/>
  <c r="D384" i="7"/>
  <c r="D383" i="7"/>
  <c r="D382" i="7"/>
  <c r="D381" i="7"/>
  <c r="D380" i="7"/>
  <c r="D379" i="7"/>
  <c r="D378" i="7"/>
  <c r="D377" i="7"/>
  <c r="D376" i="7"/>
  <c r="D375" i="7"/>
  <c r="D374" i="7"/>
  <c r="D373" i="7"/>
  <c r="D372" i="7"/>
  <c r="D371" i="7"/>
  <c r="D370" i="7"/>
  <c r="D369" i="7"/>
  <c r="D368" i="7"/>
  <c r="D367" i="7"/>
  <c r="D366" i="7"/>
  <c r="D365" i="7"/>
  <c r="D364" i="7"/>
  <c r="D363" i="7"/>
  <c r="D362" i="7"/>
  <c r="D361" i="7"/>
  <c r="D360" i="7"/>
  <c r="D359" i="7"/>
  <c r="D358" i="7"/>
  <c r="D357" i="7"/>
  <c r="D356" i="7"/>
  <c r="D355" i="7"/>
  <c r="D354" i="7"/>
  <c r="D353" i="7"/>
  <c r="D352" i="7"/>
  <c r="D351" i="7"/>
  <c r="D350" i="7"/>
  <c r="D349" i="7"/>
  <c r="D348" i="7"/>
  <c r="D347" i="7"/>
  <c r="D346" i="7"/>
  <c r="D345" i="7"/>
  <c r="D344" i="7"/>
  <c r="D343" i="7"/>
  <c r="D342" i="7"/>
  <c r="D341" i="7"/>
  <c r="D340" i="7"/>
  <c r="D339" i="7"/>
  <c r="D338" i="7"/>
  <c r="D337" i="7"/>
  <c r="D336" i="7"/>
  <c r="D335" i="7"/>
  <c r="D334" i="7"/>
  <c r="D333" i="7"/>
  <c r="D332" i="7"/>
  <c r="D331" i="7"/>
  <c r="D330" i="7"/>
  <c r="D329" i="7"/>
  <c r="D328" i="7"/>
  <c r="D327" i="7"/>
  <c r="D326" i="7"/>
  <c r="D325" i="7"/>
  <c r="D324" i="7"/>
  <c r="D323" i="7"/>
  <c r="D322" i="7"/>
  <c r="D321"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198" i="7"/>
  <c r="D197" i="7"/>
  <c r="D196" i="7"/>
  <c r="D195" i="7"/>
  <c r="D194" i="7"/>
  <c r="D193" i="7"/>
  <c r="D192" i="7"/>
  <c r="D191" i="7"/>
  <c r="D190" i="7"/>
  <c r="D189" i="7"/>
  <c r="D188" i="7"/>
  <c r="D187" i="7"/>
  <c r="D186" i="7"/>
  <c r="D185" i="7"/>
  <c r="D184" i="7"/>
  <c r="D183"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3" i="7"/>
  <c r="D2" i="7"/>
  <c r="U1548" i="7"/>
  <c r="T1548" i="7"/>
  <c r="U1547" i="7"/>
  <c r="T1547" i="7"/>
  <c r="U1546" i="7"/>
  <c r="T1546" i="7"/>
  <c r="U1545" i="7"/>
  <c r="T1545" i="7"/>
  <c r="U1544" i="7"/>
  <c r="T1544" i="7"/>
  <c r="U1543" i="7"/>
  <c r="T1543" i="7"/>
  <c r="U1542" i="7"/>
  <c r="T1542" i="7"/>
  <c r="U1541" i="7"/>
  <c r="T1541" i="7"/>
  <c r="U1540" i="7"/>
  <c r="T1540" i="7"/>
  <c r="U1539" i="7"/>
  <c r="T1539" i="7"/>
  <c r="U1538" i="7"/>
  <c r="T1538" i="7"/>
  <c r="U1537" i="7"/>
  <c r="T1537" i="7"/>
  <c r="U1536" i="7"/>
  <c r="T1536" i="7"/>
  <c r="U1535" i="7"/>
  <c r="T1535" i="7"/>
  <c r="U1534" i="7"/>
  <c r="T1534" i="7"/>
  <c r="U1533" i="7"/>
  <c r="T1533" i="7"/>
  <c r="U1532" i="7"/>
  <c r="T1532" i="7"/>
  <c r="U1531" i="7"/>
  <c r="T1531" i="7"/>
  <c r="U1530" i="7"/>
  <c r="T1530" i="7"/>
  <c r="U1529" i="7"/>
  <c r="T1529" i="7"/>
  <c r="U1528" i="7"/>
  <c r="T1528" i="7"/>
  <c r="U1527" i="7"/>
  <c r="X1527" i="7" s="1"/>
  <c r="T1527" i="7"/>
  <c r="U1526" i="7"/>
  <c r="X1526" i="7" s="1"/>
  <c r="T1526" i="7"/>
  <c r="U1525" i="7"/>
  <c r="T1525" i="7"/>
  <c r="U1524" i="7"/>
  <c r="T1524" i="7"/>
  <c r="U1523" i="7"/>
  <c r="T1523" i="7"/>
  <c r="U1522" i="7"/>
  <c r="T1522" i="7"/>
  <c r="U1521" i="7"/>
  <c r="T1521" i="7"/>
  <c r="U1520" i="7"/>
  <c r="T1520" i="7"/>
  <c r="U1519" i="7"/>
  <c r="T1519" i="7"/>
  <c r="U1518" i="7"/>
  <c r="T1518" i="7"/>
  <c r="U1517" i="7"/>
  <c r="T1517" i="7"/>
  <c r="U1516" i="7"/>
  <c r="T1516" i="7"/>
  <c r="U1515" i="7"/>
  <c r="T1515" i="7"/>
  <c r="U1514" i="7"/>
  <c r="T1514" i="7"/>
  <c r="U1513" i="7"/>
  <c r="X1513" i="7" s="1"/>
  <c r="T1513" i="7"/>
  <c r="U1512" i="7"/>
  <c r="X1512" i="7" s="1"/>
  <c r="T1512" i="7"/>
  <c r="U1511" i="7"/>
  <c r="T1511" i="7"/>
  <c r="U1510" i="7"/>
  <c r="T1510" i="7"/>
  <c r="U1509" i="7"/>
  <c r="T1509" i="7"/>
  <c r="U1508" i="7"/>
  <c r="T1508" i="7"/>
  <c r="U1507" i="7"/>
  <c r="T1507" i="7"/>
  <c r="U1506" i="7"/>
  <c r="T1506" i="7"/>
  <c r="U1505" i="7"/>
  <c r="T1505" i="7"/>
  <c r="U1504" i="7"/>
  <c r="T1504" i="7"/>
  <c r="U1503" i="7"/>
  <c r="T1503" i="7"/>
  <c r="U1502" i="7"/>
  <c r="T1502" i="7"/>
  <c r="U1501" i="7"/>
  <c r="T1501" i="7"/>
  <c r="U1500" i="7"/>
  <c r="T1500" i="7"/>
  <c r="U1499" i="7"/>
  <c r="X1499" i="7" s="1"/>
  <c r="T1499" i="7"/>
  <c r="U1498" i="7"/>
  <c r="X1498" i="7" s="1"/>
  <c r="T1498" i="7"/>
  <c r="U1497" i="7"/>
  <c r="T1497" i="7"/>
  <c r="U1496" i="7"/>
  <c r="T1496" i="7"/>
  <c r="U1495" i="7"/>
  <c r="T1495" i="7"/>
  <c r="U1494" i="7"/>
  <c r="T1494" i="7"/>
  <c r="U1493" i="7"/>
  <c r="T1493" i="7"/>
  <c r="U1492" i="7"/>
  <c r="T1492" i="7"/>
  <c r="U1491" i="7"/>
  <c r="T1491" i="7"/>
  <c r="U1490" i="7"/>
  <c r="T1490" i="7"/>
  <c r="U1489" i="7"/>
  <c r="T1489" i="7"/>
  <c r="U1488" i="7"/>
  <c r="T1488" i="7"/>
  <c r="U1487" i="7"/>
  <c r="T1487" i="7"/>
  <c r="U1486" i="7"/>
  <c r="T1486" i="7"/>
  <c r="U1485" i="7"/>
  <c r="X1485" i="7" s="1"/>
  <c r="T1485" i="7"/>
  <c r="U1484" i="7"/>
  <c r="X1484" i="7" s="1"/>
  <c r="T1484" i="7"/>
  <c r="U1483" i="7"/>
  <c r="T1483" i="7"/>
  <c r="U1482" i="7"/>
  <c r="T1482" i="7"/>
  <c r="U1481" i="7"/>
  <c r="T1481" i="7"/>
  <c r="U1480" i="7"/>
  <c r="T1480" i="7"/>
  <c r="U1479" i="7"/>
  <c r="T1479" i="7"/>
  <c r="U1478" i="7"/>
  <c r="T1478" i="7"/>
  <c r="U1477" i="7"/>
  <c r="T1477" i="7"/>
  <c r="U1476" i="7"/>
  <c r="T1476" i="7"/>
  <c r="U1475" i="7"/>
  <c r="T1475" i="7"/>
  <c r="U1474" i="7"/>
  <c r="T1474" i="7"/>
  <c r="U1473" i="7"/>
  <c r="T1473" i="7"/>
  <c r="U1472" i="7"/>
  <c r="T1472" i="7"/>
  <c r="U1471" i="7"/>
  <c r="X1471" i="7" s="1"/>
  <c r="T1471" i="7"/>
  <c r="U1470" i="7"/>
  <c r="X1470" i="7" s="1"/>
  <c r="T1470" i="7"/>
  <c r="U1469" i="7"/>
  <c r="T1469" i="7"/>
  <c r="U1468" i="7"/>
  <c r="T1468" i="7"/>
  <c r="U1467" i="7"/>
  <c r="T1467" i="7"/>
  <c r="U1466" i="7"/>
  <c r="T1466" i="7"/>
  <c r="U1465" i="7"/>
  <c r="T1465" i="7"/>
  <c r="U1464" i="7"/>
  <c r="T1464" i="7"/>
  <c r="U1463" i="7"/>
  <c r="T1463" i="7"/>
  <c r="U1462" i="7"/>
  <c r="T1462" i="7"/>
  <c r="U1461" i="7"/>
  <c r="T1461" i="7"/>
  <c r="U1460" i="7"/>
  <c r="T1460" i="7"/>
  <c r="U1459" i="7"/>
  <c r="T1459" i="7"/>
  <c r="U1458" i="7"/>
  <c r="T1458" i="7"/>
  <c r="U1457" i="7"/>
  <c r="X1457" i="7" s="1"/>
  <c r="T1457" i="7"/>
  <c r="U1456" i="7"/>
  <c r="X1456" i="7" s="1"/>
  <c r="T1456" i="7"/>
  <c r="U1455" i="7"/>
  <c r="T1455" i="7"/>
  <c r="U1454" i="7"/>
  <c r="T1454" i="7"/>
  <c r="U1453" i="7"/>
  <c r="T1453" i="7"/>
  <c r="U1452" i="7"/>
  <c r="T1452" i="7"/>
  <c r="U1451" i="7"/>
  <c r="T1451" i="7"/>
  <c r="U1450" i="7"/>
  <c r="T1450" i="7"/>
  <c r="U1449" i="7"/>
  <c r="T1449" i="7"/>
  <c r="U1448" i="7"/>
  <c r="T1448" i="7"/>
  <c r="U1447" i="7"/>
  <c r="T1447" i="7"/>
  <c r="U1446" i="7"/>
  <c r="T1446" i="7"/>
  <c r="U1445" i="7"/>
  <c r="T1445" i="7"/>
  <c r="U1444" i="7"/>
  <c r="T1444" i="7"/>
  <c r="U1443" i="7"/>
  <c r="X1443" i="7" s="1"/>
  <c r="T1443" i="7"/>
  <c r="U1442" i="7"/>
  <c r="X1442" i="7" s="1"/>
  <c r="T1442" i="7"/>
  <c r="U1441" i="7"/>
  <c r="T1441" i="7"/>
  <c r="U1440" i="7"/>
  <c r="T1440" i="7"/>
  <c r="U1439" i="7"/>
  <c r="T1439" i="7"/>
  <c r="U1438" i="7"/>
  <c r="T1438" i="7"/>
  <c r="U1437" i="7"/>
  <c r="T1437" i="7"/>
  <c r="U1436" i="7"/>
  <c r="T1436" i="7"/>
  <c r="U1435" i="7"/>
  <c r="T1435" i="7"/>
  <c r="U1434" i="7"/>
  <c r="T1434" i="7"/>
  <c r="U1433" i="7"/>
  <c r="T1433" i="7"/>
  <c r="U1432" i="7"/>
  <c r="T1432" i="7"/>
  <c r="U1431" i="7"/>
  <c r="T1431" i="7"/>
  <c r="U1430" i="7"/>
  <c r="T1430" i="7"/>
  <c r="U1429" i="7"/>
  <c r="X1429" i="7" s="1"/>
  <c r="T1429" i="7"/>
  <c r="U1428" i="7"/>
  <c r="X1428" i="7" s="1"/>
  <c r="T1428" i="7"/>
  <c r="U1427" i="7"/>
  <c r="T1427" i="7"/>
  <c r="U1426" i="7"/>
  <c r="T1426" i="7"/>
  <c r="U1425" i="7"/>
  <c r="T1425" i="7"/>
  <c r="U1424" i="7"/>
  <c r="T1424" i="7"/>
  <c r="U1423" i="7"/>
  <c r="T1423" i="7"/>
  <c r="U1422" i="7"/>
  <c r="T1422" i="7"/>
  <c r="U1421" i="7"/>
  <c r="T1421" i="7"/>
  <c r="U1420" i="7"/>
  <c r="T1420" i="7"/>
  <c r="U1419" i="7"/>
  <c r="T1419" i="7"/>
  <c r="U1418" i="7"/>
  <c r="T1418" i="7"/>
  <c r="U1417" i="7"/>
  <c r="T1417" i="7"/>
  <c r="U1416" i="7"/>
  <c r="T1416" i="7"/>
  <c r="U1415" i="7"/>
  <c r="X1415" i="7" s="1"/>
  <c r="T1415" i="7"/>
  <c r="U1414" i="7"/>
  <c r="X1414" i="7" s="1"/>
  <c r="T1414" i="7"/>
  <c r="U1413" i="7"/>
  <c r="T1413" i="7"/>
  <c r="U1412" i="7"/>
  <c r="T1412" i="7"/>
  <c r="U1411" i="7"/>
  <c r="T1411" i="7"/>
  <c r="U1410" i="7"/>
  <c r="T1410" i="7"/>
  <c r="U1409" i="7"/>
  <c r="T1409" i="7"/>
  <c r="U1408" i="7"/>
  <c r="T1408" i="7"/>
  <c r="U1407" i="7"/>
  <c r="T1407" i="7"/>
  <c r="U1406" i="7"/>
  <c r="T1406" i="7"/>
  <c r="U1405" i="7"/>
  <c r="T1405" i="7"/>
  <c r="U1404" i="7"/>
  <c r="T1404" i="7"/>
  <c r="U1403" i="7"/>
  <c r="T1403" i="7"/>
  <c r="U1402" i="7"/>
  <c r="T1402" i="7"/>
  <c r="U1401" i="7"/>
  <c r="X1401" i="7" s="1"/>
  <c r="T1401" i="7"/>
  <c r="U1400" i="7"/>
  <c r="X1400" i="7" s="1"/>
  <c r="T1400" i="7"/>
  <c r="U1399" i="7"/>
  <c r="T1399" i="7"/>
  <c r="U1398" i="7"/>
  <c r="T1398" i="7"/>
  <c r="U1397" i="7"/>
  <c r="T1397" i="7"/>
  <c r="U1396" i="7"/>
  <c r="T1396" i="7"/>
  <c r="U1395" i="7"/>
  <c r="T1395" i="7"/>
  <c r="U1394" i="7"/>
  <c r="T1394" i="7"/>
  <c r="U1393" i="7"/>
  <c r="T1393" i="7"/>
  <c r="U1392" i="7"/>
  <c r="T1392" i="7"/>
  <c r="U1391" i="7"/>
  <c r="T1391" i="7"/>
  <c r="U1390" i="7"/>
  <c r="T1390" i="7"/>
  <c r="U1389" i="7"/>
  <c r="T1389" i="7"/>
  <c r="U1388" i="7"/>
  <c r="T1388" i="7"/>
  <c r="U1387" i="7"/>
  <c r="X1387" i="7" s="1"/>
  <c r="T1387" i="7"/>
  <c r="U1386" i="7"/>
  <c r="X1386" i="7" s="1"/>
  <c r="T1386" i="7"/>
  <c r="U1385" i="7"/>
  <c r="T1385" i="7"/>
  <c r="U1384" i="7"/>
  <c r="T1384" i="7"/>
  <c r="U1383" i="7"/>
  <c r="T1383" i="7"/>
  <c r="U1382" i="7"/>
  <c r="T1382" i="7"/>
  <c r="U1381" i="7"/>
  <c r="T1381" i="7"/>
  <c r="U1380" i="7"/>
  <c r="T1380" i="7"/>
  <c r="U1379" i="7"/>
  <c r="T1379" i="7"/>
  <c r="U1378" i="7"/>
  <c r="T1378" i="7"/>
  <c r="U1377" i="7"/>
  <c r="T1377" i="7"/>
  <c r="U1376" i="7"/>
  <c r="T1376" i="7"/>
  <c r="U1375" i="7"/>
  <c r="T1375" i="7"/>
  <c r="U1374" i="7"/>
  <c r="T1374" i="7"/>
  <c r="U1373" i="7"/>
  <c r="X1373" i="7" s="1"/>
  <c r="T1373" i="7"/>
  <c r="U1372" i="7"/>
  <c r="X1372" i="7" s="1"/>
  <c r="T1372" i="7"/>
  <c r="U1371" i="7"/>
  <c r="T1371" i="7"/>
  <c r="U1370" i="7"/>
  <c r="T1370" i="7"/>
  <c r="U1369" i="7"/>
  <c r="T1369" i="7"/>
  <c r="U1368" i="7"/>
  <c r="T1368" i="7"/>
  <c r="U1367" i="7"/>
  <c r="T1367" i="7"/>
  <c r="U1366" i="7"/>
  <c r="T1366" i="7"/>
  <c r="U1365" i="7"/>
  <c r="T1365" i="7"/>
  <c r="U1364" i="7"/>
  <c r="T1364" i="7"/>
  <c r="U1363" i="7"/>
  <c r="T1363" i="7"/>
  <c r="U1362" i="7"/>
  <c r="T1362" i="7"/>
  <c r="U1361" i="7"/>
  <c r="T1361" i="7"/>
  <c r="U1360" i="7"/>
  <c r="T1360" i="7"/>
  <c r="U1359" i="7"/>
  <c r="X1359" i="7" s="1"/>
  <c r="T1359" i="7"/>
  <c r="U1358" i="7"/>
  <c r="X1358" i="7" s="1"/>
  <c r="T1358" i="7"/>
  <c r="U1357" i="7"/>
  <c r="T1357" i="7"/>
  <c r="U1356" i="7"/>
  <c r="T1356" i="7"/>
  <c r="U1355" i="7"/>
  <c r="T1355" i="7"/>
  <c r="U1354" i="7"/>
  <c r="T1354" i="7"/>
  <c r="U1353" i="7"/>
  <c r="T1353" i="7"/>
  <c r="U1352" i="7"/>
  <c r="T1352" i="7"/>
  <c r="U1351" i="7"/>
  <c r="T1351" i="7"/>
  <c r="U1350" i="7"/>
  <c r="T1350" i="7"/>
  <c r="U1349" i="7"/>
  <c r="T1349" i="7"/>
  <c r="U1348" i="7"/>
  <c r="T1348" i="7"/>
  <c r="U1347" i="7"/>
  <c r="T1347" i="7"/>
  <c r="U1346" i="7"/>
  <c r="T1346" i="7"/>
  <c r="U1345" i="7"/>
  <c r="X1345" i="7" s="1"/>
  <c r="T1345" i="7"/>
  <c r="U1344" i="7"/>
  <c r="X1344" i="7" s="1"/>
  <c r="T1344" i="7"/>
  <c r="U1343" i="7"/>
  <c r="T1343" i="7"/>
  <c r="U1342" i="7"/>
  <c r="T1342" i="7"/>
  <c r="U1341" i="7"/>
  <c r="T1341" i="7"/>
  <c r="U1340" i="7"/>
  <c r="T1340" i="7"/>
  <c r="U1339" i="7"/>
  <c r="T1339" i="7"/>
  <c r="U1338" i="7"/>
  <c r="T1338" i="7"/>
  <c r="U1337" i="7"/>
  <c r="T1337" i="7"/>
  <c r="U1336" i="7"/>
  <c r="T1336" i="7"/>
  <c r="U1335" i="7"/>
  <c r="T1335" i="7"/>
  <c r="U1334" i="7"/>
  <c r="T1334" i="7"/>
  <c r="U1333" i="7"/>
  <c r="T1333" i="7"/>
  <c r="U1332" i="7"/>
  <c r="T1332" i="7"/>
  <c r="U1331" i="7"/>
  <c r="X1331" i="7" s="1"/>
  <c r="T1331" i="7"/>
  <c r="U1330" i="7"/>
  <c r="X1330" i="7" s="1"/>
  <c r="T1330" i="7"/>
  <c r="U1329" i="7"/>
  <c r="T1329" i="7"/>
  <c r="U1328" i="7"/>
  <c r="T1328" i="7"/>
  <c r="U1327" i="7"/>
  <c r="T1327" i="7"/>
  <c r="U1326" i="7"/>
  <c r="T1326" i="7"/>
  <c r="U1325" i="7"/>
  <c r="T1325" i="7"/>
  <c r="U1324" i="7"/>
  <c r="T1324" i="7"/>
  <c r="U1323" i="7"/>
  <c r="T1323" i="7"/>
  <c r="U1322" i="7"/>
  <c r="T1322" i="7"/>
  <c r="U1321" i="7"/>
  <c r="T1321" i="7"/>
  <c r="U1320" i="7"/>
  <c r="T1320" i="7"/>
  <c r="U1319" i="7"/>
  <c r="T1319" i="7"/>
  <c r="U1318" i="7"/>
  <c r="T1318" i="7"/>
  <c r="U1317" i="7"/>
  <c r="X1317" i="7" s="1"/>
  <c r="T1317" i="7"/>
  <c r="U1316" i="7"/>
  <c r="X1316" i="7" s="1"/>
  <c r="T1316" i="7"/>
  <c r="U1315" i="7"/>
  <c r="T1315" i="7"/>
  <c r="U1314" i="7"/>
  <c r="T1314" i="7"/>
  <c r="U1313" i="7"/>
  <c r="T1313" i="7"/>
  <c r="U1312" i="7"/>
  <c r="T1312" i="7"/>
  <c r="U1311" i="7"/>
  <c r="T1311" i="7"/>
  <c r="U1310" i="7"/>
  <c r="T1310" i="7"/>
  <c r="U1309" i="7"/>
  <c r="T1309" i="7"/>
  <c r="U1308" i="7"/>
  <c r="T1308" i="7"/>
  <c r="U1307" i="7"/>
  <c r="T1307" i="7"/>
  <c r="U1306" i="7"/>
  <c r="T1306" i="7"/>
  <c r="U1305" i="7"/>
  <c r="T1305" i="7"/>
  <c r="U1304" i="7"/>
  <c r="T1304" i="7"/>
  <c r="U1303" i="7"/>
  <c r="X1303" i="7" s="1"/>
  <c r="T1303" i="7"/>
  <c r="U1302" i="7"/>
  <c r="X1302" i="7" s="1"/>
  <c r="T1302" i="7"/>
  <c r="U1301" i="7"/>
  <c r="T1301" i="7"/>
  <c r="U1300" i="7"/>
  <c r="T1300" i="7"/>
  <c r="U1299" i="7"/>
  <c r="T1299" i="7"/>
  <c r="U1298" i="7"/>
  <c r="T1298" i="7"/>
  <c r="U1297" i="7"/>
  <c r="T1297" i="7"/>
  <c r="U1296" i="7"/>
  <c r="T1296" i="7"/>
  <c r="U1295" i="7"/>
  <c r="T1295" i="7"/>
  <c r="U1294" i="7"/>
  <c r="T1294" i="7"/>
  <c r="U1293" i="7"/>
  <c r="T1293" i="7"/>
  <c r="U1292" i="7"/>
  <c r="T1292" i="7"/>
  <c r="U1291" i="7"/>
  <c r="T1291" i="7"/>
  <c r="U1290" i="7"/>
  <c r="T1290" i="7"/>
  <c r="U1289" i="7"/>
  <c r="X1289" i="7" s="1"/>
  <c r="T1289" i="7"/>
  <c r="U1288" i="7"/>
  <c r="X1288" i="7" s="1"/>
  <c r="T1288" i="7"/>
  <c r="U1287" i="7"/>
  <c r="T1287" i="7"/>
  <c r="U1286" i="7"/>
  <c r="T1286" i="7"/>
  <c r="U1285" i="7"/>
  <c r="T1285" i="7"/>
  <c r="U1284" i="7"/>
  <c r="T1284" i="7"/>
  <c r="U1283" i="7"/>
  <c r="T1283" i="7"/>
  <c r="U1282" i="7"/>
  <c r="T1282" i="7"/>
  <c r="U1281" i="7"/>
  <c r="T1281" i="7"/>
  <c r="U1280" i="7"/>
  <c r="T1280" i="7"/>
  <c r="U1279" i="7"/>
  <c r="T1279" i="7"/>
  <c r="U1278" i="7"/>
  <c r="T1278" i="7"/>
  <c r="U1277" i="7"/>
  <c r="T1277" i="7"/>
  <c r="U1276" i="7"/>
  <c r="T1276" i="7"/>
  <c r="U1275" i="7"/>
  <c r="X1275" i="7" s="1"/>
  <c r="T1275" i="7"/>
  <c r="U1274" i="7"/>
  <c r="X1274" i="7" s="1"/>
  <c r="T1274" i="7"/>
  <c r="U1273" i="7"/>
  <c r="T1273" i="7"/>
  <c r="U1272" i="7"/>
  <c r="T1272" i="7"/>
  <c r="U1271" i="7"/>
  <c r="T1271" i="7"/>
  <c r="U1270" i="7"/>
  <c r="T1270" i="7"/>
  <c r="U1269" i="7"/>
  <c r="T1269" i="7"/>
  <c r="U1268" i="7"/>
  <c r="T1268" i="7"/>
  <c r="U1267" i="7"/>
  <c r="T1267" i="7"/>
  <c r="U1266" i="7"/>
  <c r="T1266" i="7"/>
  <c r="U1265" i="7"/>
  <c r="T1265" i="7"/>
  <c r="U1264" i="7"/>
  <c r="T1264" i="7"/>
  <c r="U1263" i="7"/>
  <c r="T1263" i="7"/>
  <c r="U1262" i="7"/>
  <c r="T1262" i="7"/>
  <c r="U1223" i="7"/>
  <c r="T1223" i="7"/>
  <c r="U1222" i="7"/>
  <c r="T1222" i="7"/>
  <c r="U1221" i="7"/>
  <c r="T1221" i="7"/>
  <c r="U1220" i="7"/>
  <c r="T1220" i="7"/>
  <c r="U1219" i="7"/>
  <c r="T1219" i="7"/>
  <c r="U1218" i="7"/>
  <c r="T1218" i="7"/>
  <c r="U1217" i="7"/>
  <c r="T1217" i="7"/>
  <c r="U1216" i="7"/>
  <c r="T1216" i="7"/>
  <c r="U1215" i="7"/>
  <c r="T1215" i="7"/>
  <c r="U1214" i="7"/>
  <c r="T1214" i="7"/>
  <c r="U1195" i="7"/>
  <c r="T1195" i="7"/>
  <c r="U1194" i="7"/>
  <c r="T1194" i="7"/>
  <c r="U1193" i="7"/>
  <c r="T1193" i="7"/>
  <c r="U1192" i="7"/>
  <c r="T1192" i="7"/>
  <c r="U1191" i="7"/>
  <c r="T1191" i="7"/>
  <c r="U1190" i="7"/>
  <c r="T1190" i="7"/>
  <c r="U1189" i="7"/>
  <c r="T1189" i="7"/>
  <c r="U1188" i="7"/>
  <c r="T1188" i="7"/>
  <c r="U1187" i="7"/>
  <c r="T1187" i="7"/>
  <c r="U1186" i="7"/>
  <c r="T1186" i="7"/>
  <c r="U1185" i="7"/>
  <c r="T1185" i="7"/>
  <c r="U1184" i="7"/>
  <c r="T1184" i="7"/>
  <c r="U1183" i="7"/>
  <c r="T1183" i="7"/>
  <c r="U1182" i="7"/>
  <c r="T1182" i="7"/>
  <c r="U1181" i="7"/>
  <c r="T1181" i="7"/>
  <c r="U1180" i="7"/>
  <c r="T1180" i="7"/>
  <c r="U1179" i="7"/>
  <c r="X1179" i="7" s="1"/>
  <c r="T1179" i="7"/>
  <c r="U1178" i="7"/>
  <c r="X1178" i="7" s="1"/>
  <c r="T1178" i="7"/>
  <c r="U1177" i="7"/>
  <c r="T1177" i="7"/>
  <c r="U1176" i="7"/>
  <c r="T1176" i="7"/>
  <c r="U1175" i="7"/>
  <c r="T1175" i="7"/>
  <c r="U1174" i="7"/>
  <c r="T1174" i="7"/>
  <c r="U1173" i="7"/>
  <c r="T1173" i="7"/>
  <c r="U1172" i="7"/>
  <c r="T1172" i="7"/>
  <c r="U1171" i="7"/>
  <c r="T1171" i="7"/>
  <c r="U1170" i="7"/>
  <c r="T1170" i="7"/>
  <c r="U1169" i="7"/>
  <c r="T1169" i="7"/>
  <c r="U1168" i="7"/>
  <c r="T1168" i="7"/>
  <c r="U1167" i="7"/>
  <c r="T1167" i="7"/>
  <c r="U1166" i="7"/>
  <c r="T1166" i="7"/>
  <c r="U1165" i="7"/>
  <c r="T1165" i="7"/>
  <c r="U1164" i="7"/>
  <c r="T1164" i="7"/>
  <c r="U1163" i="7"/>
  <c r="T1163" i="7"/>
  <c r="U1162" i="7"/>
  <c r="T1162" i="7"/>
  <c r="U1161" i="7"/>
  <c r="X1161" i="7" s="1"/>
  <c r="T1161" i="7"/>
  <c r="U1160" i="7"/>
  <c r="X1160" i="7" s="1"/>
  <c r="T1160" i="7"/>
  <c r="U1159" i="7"/>
  <c r="T1159" i="7"/>
  <c r="U1158" i="7"/>
  <c r="T1158" i="7"/>
  <c r="U1157" i="7"/>
  <c r="T1157" i="7"/>
  <c r="U1156" i="7"/>
  <c r="T1156" i="7"/>
  <c r="U1155" i="7"/>
  <c r="T1155" i="7"/>
  <c r="U1154" i="7"/>
  <c r="T1154" i="7"/>
  <c r="U1153" i="7"/>
  <c r="T1153" i="7"/>
  <c r="U1152" i="7"/>
  <c r="T1152" i="7"/>
  <c r="U1151" i="7"/>
  <c r="T1151" i="7"/>
  <c r="U1150" i="7"/>
  <c r="T1150" i="7"/>
  <c r="U1149" i="7"/>
  <c r="T1149" i="7"/>
  <c r="U1148" i="7"/>
  <c r="T1148" i="7"/>
  <c r="U1147" i="7"/>
  <c r="T1147" i="7"/>
  <c r="U1146" i="7"/>
  <c r="T1146" i="7"/>
  <c r="U1145" i="7"/>
  <c r="T1145" i="7"/>
  <c r="U1144" i="7"/>
  <c r="T1144" i="7"/>
  <c r="U1143" i="7"/>
  <c r="T1143" i="7"/>
  <c r="U1142" i="7"/>
  <c r="X1142" i="7" s="1"/>
  <c r="T1142" i="7"/>
  <c r="U1141" i="7"/>
  <c r="X1141" i="7" s="1"/>
  <c r="T1141" i="7"/>
  <c r="U1140" i="7"/>
  <c r="T1140" i="7"/>
  <c r="U1139" i="7"/>
  <c r="T1139" i="7"/>
  <c r="U1138" i="7"/>
  <c r="T1138" i="7"/>
  <c r="U1137" i="7"/>
  <c r="T1137" i="7"/>
  <c r="U1136" i="7"/>
  <c r="T1136" i="7"/>
  <c r="U1135" i="7"/>
  <c r="T1135" i="7"/>
  <c r="U1134" i="7"/>
  <c r="T1134" i="7"/>
  <c r="U1133" i="7"/>
  <c r="T1133" i="7"/>
  <c r="U1132" i="7"/>
  <c r="T1132" i="7"/>
  <c r="U1131" i="7"/>
  <c r="T1131" i="7"/>
  <c r="U1130" i="7"/>
  <c r="T1130" i="7"/>
  <c r="U1129" i="7"/>
  <c r="T1129" i="7"/>
  <c r="U1128" i="7"/>
  <c r="T1128" i="7"/>
  <c r="U1127" i="7"/>
  <c r="T1127" i="7"/>
  <c r="U1126" i="7"/>
  <c r="T1126" i="7"/>
  <c r="U1125" i="7"/>
  <c r="T1125" i="7"/>
  <c r="U1124" i="7"/>
  <c r="T1124" i="7"/>
  <c r="U1123" i="7"/>
  <c r="X1123" i="7" s="1"/>
  <c r="T1123" i="7"/>
  <c r="U1122" i="7"/>
  <c r="X1122" i="7" s="1"/>
  <c r="T1122" i="7"/>
  <c r="U1121" i="7"/>
  <c r="T1121" i="7"/>
  <c r="U1120" i="7"/>
  <c r="T1120" i="7"/>
  <c r="U1119" i="7"/>
  <c r="T1119" i="7"/>
  <c r="U1118" i="7"/>
  <c r="T1118" i="7"/>
  <c r="U1117" i="7"/>
  <c r="T1117" i="7"/>
  <c r="U1116" i="7"/>
  <c r="T1116" i="7"/>
  <c r="U1115" i="7"/>
  <c r="T1115" i="7"/>
  <c r="U1114" i="7"/>
  <c r="T1114" i="7"/>
  <c r="U1113" i="7"/>
  <c r="T1113" i="7"/>
  <c r="U1112" i="7"/>
  <c r="T1112" i="7"/>
  <c r="U1111" i="7"/>
  <c r="T1111" i="7"/>
  <c r="U1110" i="7"/>
  <c r="T1110" i="7"/>
  <c r="U1109" i="7"/>
  <c r="T1109" i="7"/>
  <c r="U1108" i="7"/>
  <c r="T1108" i="7"/>
  <c r="U1107" i="7"/>
  <c r="T1107" i="7"/>
  <c r="U1106" i="7"/>
  <c r="T1106" i="7"/>
  <c r="U1105" i="7"/>
  <c r="T1105" i="7"/>
  <c r="U1104" i="7"/>
  <c r="T1104" i="7"/>
  <c r="U1103" i="7"/>
  <c r="T1103" i="7"/>
  <c r="U1102" i="7"/>
  <c r="T1102" i="7"/>
  <c r="U1101" i="7"/>
  <c r="T1101" i="7"/>
  <c r="U1100" i="7"/>
  <c r="T1100" i="7"/>
  <c r="U1099" i="7"/>
  <c r="T1099" i="7"/>
  <c r="U1074" i="7"/>
  <c r="T1074" i="7"/>
  <c r="U1073" i="7"/>
  <c r="T1073" i="7"/>
  <c r="U1072" i="7"/>
  <c r="T1072" i="7"/>
  <c r="U1071" i="7"/>
  <c r="T1071" i="7"/>
  <c r="U1070" i="7"/>
  <c r="T1070" i="7"/>
  <c r="U1069" i="7"/>
  <c r="T1069" i="7"/>
  <c r="U1068" i="7"/>
  <c r="T1068" i="7"/>
  <c r="U1067" i="7"/>
  <c r="T1067" i="7"/>
  <c r="U1066" i="7"/>
  <c r="T1066" i="7"/>
  <c r="U1065" i="7"/>
  <c r="T1065" i="7"/>
  <c r="U1064" i="7"/>
  <c r="T1064" i="7"/>
  <c r="U1063" i="7"/>
  <c r="T1063" i="7"/>
  <c r="U1062" i="7"/>
  <c r="T1062" i="7"/>
  <c r="U1061" i="7"/>
  <c r="X1061" i="7" s="1"/>
  <c r="T1061" i="7"/>
  <c r="U1060" i="7"/>
  <c r="X1060" i="7" s="1"/>
  <c r="T1060" i="7"/>
  <c r="U1059" i="7"/>
  <c r="T1059" i="7"/>
  <c r="U1058" i="7"/>
  <c r="T1058" i="7"/>
  <c r="U1057" i="7"/>
  <c r="T1057" i="7"/>
  <c r="U1056" i="7"/>
  <c r="T1056" i="7"/>
  <c r="U1055" i="7"/>
  <c r="T1055" i="7"/>
  <c r="U1054" i="7"/>
  <c r="T1054" i="7"/>
  <c r="U1053" i="7"/>
  <c r="X1053" i="7" s="1"/>
  <c r="T1053" i="7"/>
  <c r="U1052" i="7"/>
  <c r="X1052" i="7" s="1"/>
  <c r="T1052" i="7"/>
  <c r="U1051" i="7"/>
  <c r="T1051" i="7"/>
  <c r="U1050" i="7"/>
  <c r="T1050" i="7"/>
  <c r="U1049" i="7"/>
  <c r="T1049" i="7"/>
  <c r="U1048" i="7"/>
  <c r="T1048" i="7"/>
  <c r="U1047" i="7"/>
  <c r="T1047" i="7"/>
  <c r="U1046" i="7"/>
  <c r="T1046" i="7"/>
  <c r="U1024" i="7"/>
  <c r="T1024" i="7"/>
  <c r="U1023" i="7"/>
  <c r="T1023" i="7"/>
  <c r="U1022" i="7"/>
  <c r="T1022" i="7"/>
  <c r="U1021" i="7"/>
  <c r="T1021" i="7"/>
  <c r="U1020" i="7"/>
  <c r="T1020" i="7"/>
  <c r="U1019" i="7"/>
  <c r="T1019" i="7"/>
  <c r="U1018" i="7"/>
  <c r="T1018" i="7"/>
  <c r="U1017" i="7"/>
  <c r="T1017" i="7"/>
  <c r="U1016" i="7"/>
  <c r="T1016" i="7"/>
  <c r="U1015" i="7"/>
  <c r="T1015" i="7"/>
  <c r="U1014" i="7"/>
  <c r="T1014" i="7"/>
  <c r="U1013" i="7"/>
  <c r="T1013" i="7"/>
  <c r="U1012" i="7"/>
  <c r="T1012" i="7"/>
  <c r="U1011" i="7"/>
  <c r="T1011" i="7"/>
  <c r="U1010" i="7"/>
  <c r="T1010" i="7"/>
  <c r="U1009" i="7"/>
  <c r="T1009" i="7"/>
  <c r="U1008" i="7"/>
  <c r="T1008" i="7"/>
  <c r="U1007" i="7"/>
  <c r="T1007" i="7"/>
  <c r="U1006" i="7"/>
  <c r="T1006" i="7"/>
  <c r="U1005" i="7"/>
  <c r="T1005" i="7"/>
  <c r="U941" i="7"/>
  <c r="T941" i="7"/>
  <c r="U940" i="7"/>
  <c r="T940" i="7"/>
  <c r="U939" i="7"/>
  <c r="T939" i="7"/>
  <c r="U938" i="7"/>
  <c r="T938" i="7"/>
  <c r="U937" i="7"/>
  <c r="T937" i="7"/>
  <c r="U936" i="7"/>
  <c r="T936" i="7"/>
  <c r="U935" i="7"/>
  <c r="T935" i="7"/>
  <c r="U934" i="7"/>
  <c r="T934" i="7"/>
  <c r="U933" i="7"/>
  <c r="T933" i="7"/>
  <c r="U932" i="7"/>
  <c r="T932" i="7"/>
  <c r="U931" i="7"/>
  <c r="X931" i="7" s="1"/>
  <c r="T931" i="7"/>
  <c r="U930" i="7"/>
  <c r="X930" i="7" s="1"/>
  <c r="T930" i="7"/>
  <c r="U929" i="7"/>
  <c r="T929" i="7"/>
  <c r="U928" i="7"/>
  <c r="T928" i="7"/>
  <c r="U927" i="7"/>
  <c r="T927" i="7"/>
  <c r="U926" i="7"/>
  <c r="T926" i="7"/>
  <c r="U925" i="7"/>
  <c r="T925" i="7"/>
  <c r="U924" i="7"/>
  <c r="T924" i="7"/>
  <c r="U923" i="7"/>
  <c r="T923" i="7"/>
  <c r="U922" i="7"/>
  <c r="T922" i="7"/>
  <c r="U921" i="7"/>
  <c r="T921" i="7"/>
  <c r="U920" i="7"/>
  <c r="T920" i="7"/>
  <c r="U919" i="7"/>
  <c r="X919" i="7" s="1"/>
  <c r="T919" i="7"/>
  <c r="U918" i="7"/>
  <c r="X918" i="7" s="1"/>
  <c r="T918" i="7"/>
  <c r="U917" i="7"/>
  <c r="T917" i="7"/>
  <c r="U916" i="7"/>
  <c r="T916" i="7"/>
  <c r="U915" i="7"/>
  <c r="T915" i="7"/>
  <c r="U914" i="7"/>
  <c r="T914" i="7"/>
  <c r="U913" i="7"/>
  <c r="T913" i="7"/>
  <c r="U912" i="7"/>
  <c r="T912" i="7"/>
  <c r="U911" i="7"/>
  <c r="T911" i="7"/>
  <c r="U910" i="7"/>
  <c r="T910" i="7"/>
  <c r="U909" i="7"/>
  <c r="T909" i="7"/>
  <c r="U908" i="7"/>
  <c r="T908" i="7"/>
  <c r="U907" i="7"/>
  <c r="X907" i="7" s="1"/>
  <c r="T907" i="7"/>
  <c r="U906" i="7"/>
  <c r="X906" i="7" s="1"/>
  <c r="T906" i="7"/>
  <c r="U905" i="7"/>
  <c r="T905" i="7"/>
  <c r="U904" i="7"/>
  <c r="T904" i="7"/>
  <c r="U903" i="7"/>
  <c r="T903" i="7"/>
  <c r="U902" i="7"/>
  <c r="T902" i="7"/>
  <c r="U901" i="7"/>
  <c r="T901" i="7"/>
  <c r="U900" i="7"/>
  <c r="T900" i="7"/>
  <c r="U899" i="7"/>
  <c r="T899" i="7"/>
  <c r="U898" i="7"/>
  <c r="T898" i="7"/>
  <c r="U897" i="7"/>
  <c r="T897" i="7"/>
  <c r="U896" i="7"/>
  <c r="T896" i="7"/>
  <c r="U895" i="7"/>
  <c r="X895" i="7" s="1"/>
  <c r="T895" i="7"/>
  <c r="U894" i="7"/>
  <c r="X894" i="7" s="1"/>
  <c r="T894" i="7"/>
  <c r="U893" i="7"/>
  <c r="T893" i="7"/>
  <c r="U892" i="7"/>
  <c r="T892" i="7"/>
  <c r="U891" i="7"/>
  <c r="T891" i="7"/>
  <c r="U890" i="7"/>
  <c r="T890" i="7"/>
  <c r="U889" i="7"/>
  <c r="T889" i="7"/>
  <c r="U888" i="7"/>
  <c r="T888" i="7"/>
  <c r="U887" i="7"/>
  <c r="T887" i="7"/>
  <c r="U886" i="7"/>
  <c r="T886" i="7"/>
  <c r="U885" i="7"/>
  <c r="T885" i="7"/>
  <c r="U884" i="7"/>
  <c r="T884" i="7"/>
  <c r="U883" i="7"/>
  <c r="T883" i="7"/>
  <c r="U882" i="7"/>
  <c r="T882" i="7"/>
  <c r="U881" i="7"/>
  <c r="X881" i="7" s="1"/>
  <c r="T881" i="7"/>
  <c r="U880" i="7"/>
  <c r="X880" i="7" s="1"/>
  <c r="T880" i="7"/>
  <c r="U879" i="7"/>
  <c r="T879" i="7"/>
  <c r="U878" i="7"/>
  <c r="T878" i="7"/>
  <c r="U877" i="7"/>
  <c r="T877" i="7"/>
  <c r="U876" i="7"/>
  <c r="T876" i="7"/>
  <c r="U875" i="7"/>
  <c r="T875" i="7"/>
  <c r="U874" i="7"/>
  <c r="T874" i="7"/>
  <c r="U873" i="7"/>
  <c r="T873" i="7"/>
  <c r="U872" i="7"/>
  <c r="T872" i="7"/>
  <c r="U871" i="7"/>
  <c r="T871" i="7"/>
  <c r="U870" i="7"/>
  <c r="T870" i="7"/>
  <c r="U869" i="7"/>
  <c r="T869" i="7"/>
  <c r="U868" i="7"/>
  <c r="T868" i="7"/>
  <c r="U867" i="7"/>
  <c r="X867" i="7" s="1"/>
  <c r="T867" i="7"/>
  <c r="U866" i="7"/>
  <c r="X866" i="7" s="1"/>
  <c r="T866" i="7"/>
  <c r="U865" i="7"/>
  <c r="T865" i="7"/>
  <c r="U864" i="7"/>
  <c r="T864" i="7"/>
  <c r="U863" i="7"/>
  <c r="T863" i="7"/>
  <c r="U862" i="7"/>
  <c r="T862" i="7"/>
  <c r="U861" i="7"/>
  <c r="T861" i="7"/>
  <c r="U860" i="7"/>
  <c r="T860" i="7"/>
  <c r="U859" i="7"/>
  <c r="T859" i="7"/>
  <c r="U858" i="7"/>
  <c r="T858" i="7"/>
  <c r="U857" i="7"/>
  <c r="T857" i="7"/>
  <c r="U856" i="7"/>
  <c r="T856" i="7"/>
  <c r="U855" i="7"/>
  <c r="T855" i="7"/>
  <c r="U854" i="7"/>
  <c r="T854" i="7"/>
  <c r="U853" i="7"/>
  <c r="X853" i="7" s="1"/>
  <c r="T853" i="7"/>
  <c r="U852" i="7"/>
  <c r="X852" i="7" s="1"/>
  <c r="T852" i="7"/>
  <c r="U851" i="7"/>
  <c r="T851" i="7"/>
  <c r="U850" i="7"/>
  <c r="T850" i="7"/>
  <c r="U849" i="7"/>
  <c r="T849" i="7"/>
  <c r="U848" i="7"/>
  <c r="T848" i="7"/>
  <c r="U847" i="7"/>
  <c r="T847" i="7"/>
  <c r="U846" i="7"/>
  <c r="T846" i="7"/>
  <c r="U845" i="7"/>
  <c r="T845" i="7"/>
  <c r="U844" i="7"/>
  <c r="T844" i="7"/>
  <c r="U843" i="7"/>
  <c r="X843" i="7" s="1"/>
  <c r="T843" i="7"/>
  <c r="U842" i="7"/>
  <c r="X842" i="7" s="1"/>
  <c r="T842" i="7"/>
  <c r="U841" i="7"/>
  <c r="T841" i="7"/>
  <c r="U840" i="7"/>
  <c r="T840" i="7"/>
  <c r="U839" i="7"/>
  <c r="T839" i="7"/>
  <c r="U838" i="7"/>
  <c r="T838" i="7"/>
  <c r="U837" i="7"/>
  <c r="T837" i="7"/>
  <c r="U836" i="7"/>
  <c r="T836" i="7"/>
  <c r="U835" i="7"/>
  <c r="T835" i="7"/>
  <c r="U834" i="7"/>
  <c r="T834" i="7"/>
  <c r="U833" i="7"/>
  <c r="X833" i="7" s="1"/>
  <c r="T833" i="7"/>
  <c r="U832" i="7"/>
  <c r="X832" i="7" s="1"/>
  <c r="T832" i="7"/>
  <c r="U831" i="7"/>
  <c r="T831" i="7"/>
  <c r="U830" i="7"/>
  <c r="T830" i="7"/>
  <c r="U829" i="7"/>
  <c r="T829" i="7"/>
  <c r="U828" i="7"/>
  <c r="T828" i="7"/>
  <c r="U827" i="7"/>
  <c r="T827" i="7"/>
  <c r="U826" i="7"/>
  <c r="T826" i="7"/>
  <c r="U825" i="7"/>
  <c r="T825" i="7"/>
  <c r="U824" i="7"/>
  <c r="T824" i="7"/>
  <c r="U823" i="7"/>
  <c r="X823" i="7" s="1"/>
  <c r="T823" i="7"/>
  <c r="U822" i="7"/>
  <c r="X822" i="7" s="1"/>
  <c r="T822" i="7"/>
  <c r="U821" i="7"/>
  <c r="T821" i="7"/>
  <c r="U820" i="7"/>
  <c r="T820" i="7"/>
  <c r="U819" i="7"/>
  <c r="T819" i="7"/>
  <c r="U818" i="7"/>
  <c r="X818" i="7" s="1"/>
  <c r="T818" i="7"/>
  <c r="U817" i="7"/>
  <c r="X817" i="7" s="1"/>
  <c r="T817" i="7"/>
  <c r="U816" i="7"/>
  <c r="T816" i="7"/>
  <c r="U815" i="7"/>
  <c r="T815" i="7"/>
  <c r="U814" i="7"/>
  <c r="T814" i="7"/>
  <c r="U813" i="7"/>
  <c r="T813" i="7"/>
  <c r="U812" i="7"/>
  <c r="T812" i="7"/>
  <c r="U811" i="7"/>
  <c r="T811" i="7"/>
  <c r="U810" i="7"/>
  <c r="T810" i="7"/>
  <c r="U809" i="7"/>
  <c r="T809" i="7"/>
  <c r="U808" i="7"/>
  <c r="X808" i="7" s="1"/>
  <c r="T808" i="7"/>
  <c r="U807" i="7"/>
  <c r="X807" i="7" s="1"/>
  <c r="T807" i="7"/>
  <c r="U806" i="7"/>
  <c r="T806" i="7"/>
  <c r="U805" i="7"/>
  <c r="T805" i="7"/>
  <c r="U804" i="7"/>
  <c r="T804" i="7"/>
  <c r="U803" i="7"/>
  <c r="T803" i="7"/>
  <c r="U802" i="7"/>
  <c r="T802" i="7"/>
  <c r="U801" i="7"/>
  <c r="T801" i="7"/>
  <c r="U800" i="7"/>
  <c r="T800" i="7"/>
  <c r="U799" i="7"/>
  <c r="T799" i="7"/>
  <c r="U798" i="7"/>
  <c r="X798" i="7" s="1"/>
  <c r="T798" i="7"/>
  <c r="U797" i="7"/>
  <c r="X797" i="7" s="1"/>
  <c r="T797" i="7"/>
  <c r="U796" i="7"/>
  <c r="T796" i="7"/>
  <c r="U795" i="7"/>
  <c r="T795" i="7"/>
  <c r="U794" i="7"/>
  <c r="T794" i="7"/>
  <c r="U793" i="7"/>
  <c r="T793" i="7"/>
  <c r="U792" i="7"/>
  <c r="T792" i="7"/>
  <c r="U791" i="7"/>
  <c r="T791" i="7"/>
  <c r="U569" i="7"/>
  <c r="X569" i="7" s="1"/>
  <c r="T569" i="7"/>
  <c r="U568" i="7"/>
  <c r="X568" i="7" s="1"/>
  <c r="T568" i="7"/>
  <c r="U567" i="7"/>
  <c r="T567" i="7"/>
  <c r="U566" i="7"/>
  <c r="T566" i="7"/>
  <c r="U565" i="7"/>
  <c r="T565" i="7"/>
  <c r="U564" i="7"/>
  <c r="T564" i="7"/>
  <c r="U563" i="7"/>
  <c r="T563" i="7"/>
  <c r="U562" i="7"/>
  <c r="T562" i="7"/>
  <c r="U561" i="7"/>
  <c r="T561" i="7"/>
  <c r="U560" i="7"/>
  <c r="T560" i="7"/>
  <c r="U559" i="7"/>
  <c r="T559" i="7"/>
  <c r="U558" i="7"/>
  <c r="T558" i="7"/>
  <c r="U557" i="7"/>
  <c r="T557" i="7"/>
  <c r="U556" i="7"/>
  <c r="T556" i="7"/>
  <c r="U555" i="7"/>
  <c r="T555" i="7"/>
  <c r="U554" i="7"/>
  <c r="T554" i="7"/>
  <c r="U553" i="7"/>
  <c r="T553" i="7"/>
  <c r="U552" i="7"/>
  <c r="T552" i="7"/>
  <c r="U551" i="7"/>
  <c r="X551" i="7" s="1"/>
  <c r="T551" i="7"/>
  <c r="U550" i="7"/>
  <c r="X550" i="7" s="1"/>
  <c r="T550" i="7"/>
  <c r="U549" i="7"/>
  <c r="T549" i="7"/>
  <c r="U548" i="7"/>
  <c r="T548" i="7"/>
  <c r="U547" i="7"/>
  <c r="T547" i="7"/>
  <c r="U546" i="7"/>
  <c r="T546" i="7"/>
  <c r="U545" i="7"/>
  <c r="T545" i="7"/>
  <c r="U544" i="7"/>
  <c r="T544" i="7"/>
  <c r="U543" i="7"/>
  <c r="T543" i="7"/>
  <c r="U542" i="7"/>
  <c r="T542" i="7"/>
  <c r="U541" i="7"/>
  <c r="T541" i="7"/>
  <c r="U540" i="7"/>
  <c r="T540" i="7"/>
  <c r="U539" i="7"/>
  <c r="T539" i="7"/>
  <c r="U538" i="7"/>
  <c r="T538" i="7"/>
  <c r="U537" i="7"/>
  <c r="T537" i="7"/>
  <c r="U536" i="7"/>
  <c r="T536" i="7"/>
  <c r="U535" i="7"/>
  <c r="T535" i="7"/>
  <c r="U534" i="7"/>
  <c r="T534" i="7"/>
  <c r="U533" i="7"/>
  <c r="T533" i="7"/>
  <c r="U532" i="7"/>
  <c r="T532" i="7"/>
  <c r="U531" i="7"/>
  <c r="T531" i="7"/>
  <c r="U530" i="7"/>
  <c r="T530" i="7"/>
  <c r="U529" i="7"/>
  <c r="T529" i="7"/>
  <c r="U528" i="7"/>
  <c r="T528" i="7"/>
  <c r="U527" i="7"/>
  <c r="T527" i="7"/>
  <c r="U526" i="7"/>
  <c r="X526" i="7" s="1"/>
  <c r="T526" i="7"/>
  <c r="U525" i="7"/>
  <c r="X525" i="7" s="1"/>
  <c r="T525" i="7"/>
  <c r="U524" i="7"/>
  <c r="T524" i="7"/>
  <c r="U523" i="7"/>
  <c r="T523" i="7"/>
  <c r="U522" i="7"/>
  <c r="T522" i="7"/>
  <c r="U521" i="7"/>
  <c r="T521" i="7"/>
  <c r="U520" i="7"/>
  <c r="T520" i="7"/>
  <c r="U519" i="7"/>
  <c r="T519" i="7"/>
  <c r="U518" i="7"/>
  <c r="T518" i="7"/>
  <c r="U517" i="7"/>
  <c r="T517" i="7"/>
  <c r="U516" i="7"/>
  <c r="T516" i="7"/>
  <c r="U515" i="7"/>
  <c r="T515" i="7"/>
  <c r="U514" i="7"/>
  <c r="X514" i="7" s="1"/>
  <c r="T514" i="7"/>
  <c r="U513" i="7"/>
  <c r="X513" i="7" s="1"/>
  <c r="T513" i="7"/>
  <c r="U512" i="7"/>
  <c r="T512" i="7"/>
  <c r="U511" i="7"/>
  <c r="T511" i="7"/>
  <c r="U510" i="7"/>
  <c r="T510" i="7"/>
  <c r="U509" i="7"/>
  <c r="T509" i="7"/>
  <c r="U508" i="7"/>
  <c r="T508" i="7"/>
  <c r="U507" i="7"/>
  <c r="T507" i="7"/>
  <c r="U506" i="7"/>
  <c r="T506" i="7"/>
  <c r="U505" i="7"/>
  <c r="T505" i="7"/>
  <c r="U504" i="7"/>
  <c r="T504" i="7"/>
  <c r="U503" i="7"/>
  <c r="T503" i="7"/>
  <c r="U502" i="7"/>
  <c r="T502" i="7"/>
  <c r="U501" i="7"/>
  <c r="T501" i="7"/>
  <c r="U500" i="7"/>
  <c r="T500" i="7"/>
  <c r="U499" i="7"/>
  <c r="T499" i="7"/>
  <c r="U498" i="7"/>
  <c r="T498" i="7"/>
  <c r="U497" i="7"/>
  <c r="T497" i="7"/>
  <c r="U496" i="7"/>
  <c r="X496" i="7" s="1"/>
  <c r="T496" i="7"/>
  <c r="U495" i="7"/>
  <c r="X495" i="7" s="1"/>
  <c r="T495" i="7"/>
  <c r="U494" i="7"/>
  <c r="T494" i="7"/>
  <c r="U493" i="7"/>
  <c r="T493" i="7"/>
  <c r="U492" i="7"/>
  <c r="T492" i="7"/>
  <c r="U491" i="7"/>
  <c r="T491" i="7"/>
  <c r="U490" i="7"/>
  <c r="T490" i="7"/>
  <c r="U489" i="7"/>
  <c r="T489" i="7"/>
  <c r="U488" i="7"/>
  <c r="T488" i="7"/>
  <c r="U487" i="7"/>
  <c r="T487" i="7"/>
  <c r="U486" i="7"/>
  <c r="T486" i="7"/>
  <c r="U485" i="7"/>
  <c r="T485" i="7"/>
  <c r="U484" i="7"/>
  <c r="T484" i="7"/>
  <c r="U483" i="7"/>
  <c r="T483" i="7"/>
  <c r="U482" i="7"/>
  <c r="T482" i="7"/>
  <c r="U481" i="7"/>
  <c r="T481" i="7"/>
  <c r="U480" i="7"/>
  <c r="X480" i="7" s="1"/>
  <c r="T480" i="7"/>
  <c r="U479" i="7"/>
  <c r="X479" i="7" s="1"/>
  <c r="T479" i="7"/>
  <c r="U478" i="7"/>
  <c r="T478" i="7"/>
  <c r="U477" i="7"/>
  <c r="T477" i="7"/>
  <c r="U476" i="7"/>
  <c r="T476" i="7"/>
  <c r="U475" i="7"/>
  <c r="T475" i="7"/>
  <c r="U474" i="7"/>
  <c r="T474" i="7"/>
  <c r="U473" i="7"/>
  <c r="T473" i="7"/>
  <c r="U472" i="7"/>
  <c r="T472" i="7"/>
  <c r="U471" i="7"/>
  <c r="T471" i="7"/>
  <c r="U470" i="7"/>
  <c r="T470" i="7"/>
  <c r="U469" i="7"/>
  <c r="T469" i="7"/>
  <c r="U468" i="7"/>
  <c r="T468" i="7"/>
  <c r="U467" i="7"/>
  <c r="T467" i="7"/>
  <c r="U466" i="7"/>
  <c r="T466" i="7"/>
  <c r="U465" i="7"/>
  <c r="T465" i="7"/>
  <c r="U464" i="7"/>
  <c r="T464" i="7"/>
  <c r="U463" i="7"/>
  <c r="T463" i="7"/>
  <c r="U462" i="7"/>
  <c r="T462" i="7"/>
  <c r="U461" i="7"/>
  <c r="T461" i="7"/>
  <c r="U460" i="7"/>
  <c r="T460" i="7"/>
  <c r="U459" i="7"/>
  <c r="T459" i="7"/>
  <c r="U458" i="7"/>
  <c r="T458" i="7"/>
  <c r="U457" i="7"/>
  <c r="T457" i="7"/>
  <c r="U456" i="7"/>
  <c r="T456" i="7"/>
  <c r="U455" i="7"/>
  <c r="T455" i="7"/>
  <c r="U454" i="7"/>
  <c r="X454" i="7" s="1"/>
  <c r="T454" i="7"/>
  <c r="U453" i="7"/>
  <c r="X453" i="7" s="1"/>
  <c r="T453" i="7"/>
  <c r="U452" i="7"/>
  <c r="T452" i="7"/>
  <c r="U451" i="7"/>
  <c r="T451" i="7"/>
  <c r="U450" i="7"/>
  <c r="T450" i="7"/>
  <c r="U449" i="7"/>
  <c r="T449" i="7"/>
  <c r="U448" i="7"/>
  <c r="T448" i="7"/>
  <c r="U447" i="7"/>
  <c r="T447" i="7"/>
  <c r="U446" i="7"/>
  <c r="T446" i="7"/>
  <c r="U445" i="7"/>
  <c r="T445" i="7"/>
  <c r="U444" i="7"/>
  <c r="T444" i="7"/>
  <c r="U443" i="7"/>
  <c r="T443" i="7"/>
  <c r="U442" i="7"/>
  <c r="T442" i="7"/>
  <c r="U441" i="7"/>
  <c r="T441" i="7"/>
  <c r="U440" i="7"/>
  <c r="X440" i="7" s="1"/>
  <c r="T440" i="7"/>
  <c r="U439" i="7"/>
  <c r="X439" i="7" s="1"/>
  <c r="T439" i="7"/>
  <c r="U438" i="7"/>
  <c r="T438" i="7"/>
  <c r="U437" i="7"/>
  <c r="T437" i="7"/>
  <c r="U436" i="7"/>
  <c r="T436" i="7"/>
  <c r="U435" i="7"/>
  <c r="T435" i="7"/>
  <c r="U434" i="7"/>
  <c r="T434" i="7"/>
  <c r="U433" i="7"/>
  <c r="T433" i="7"/>
  <c r="U432" i="7"/>
  <c r="T432" i="7"/>
  <c r="U431" i="7"/>
  <c r="T431" i="7"/>
  <c r="U430" i="7"/>
  <c r="T430" i="7"/>
  <c r="U429" i="7"/>
  <c r="T429" i="7"/>
  <c r="U428" i="7"/>
  <c r="T428" i="7"/>
  <c r="U427" i="7"/>
  <c r="X427" i="7" s="1"/>
  <c r="T427" i="7"/>
  <c r="U426" i="7"/>
  <c r="X426" i="7" s="1"/>
  <c r="T426" i="7"/>
  <c r="U425" i="7"/>
  <c r="T425" i="7"/>
  <c r="U424" i="7"/>
  <c r="T424" i="7"/>
  <c r="U423" i="7"/>
  <c r="T423" i="7"/>
  <c r="U422" i="7"/>
  <c r="T422" i="7"/>
  <c r="U421" i="7"/>
  <c r="T421" i="7"/>
  <c r="U420" i="7"/>
  <c r="T420" i="7"/>
  <c r="U419" i="7"/>
  <c r="T419" i="7"/>
  <c r="U418" i="7"/>
  <c r="T418" i="7"/>
  <c r="U417" i="7"/>
  <c r="T417" i="7"/>
  <c r="U416" i="7"/>
  <c r="T416" i="7"/>
  <c r="U415" i="7"/>
  <c r="T415" i="7"/>
  <c r="U414" i="7"/>
  <c r="T414" i="7"/>
  <c r="U413" i="7"/>
  <c r="T413" i="7"/>
  <c r="U412" i="7"/>
  <c r="T412" i="7"/>
  <c r="U411" i="7"/>
  <c r="T411" i="7"/>
  <c r="U410" i="7"/>
  <c r="X410" i="7" s="1"/>
  <c r="T410" i="7"/>
  <c r="U409" i="7"/>
  <c r="X409" i="7" s="1"/>
  <c r="T409" i="7"/>
  <c r="U408" i="7"/>
  <c r="T408" i="7"/>
  <c r="U407" i="7"/>
  <c r="T407" i="7"/>
  <c r="U406" i="7"/>
  <c r="T406" i="7"/>
  <c r="U405" i="7"/>
  <c r="T405" i="7"/>
  <c r="U404" i="7"/>
  <c r="T404" i="7"/>
  <c r="U403" i="7"/>
  <c r="T403" i="7"/>
  <c r="U402" i="7"/>
  <c r="T402" i="7"/>
  <c r="U401" i="7"/>
  <c r="T401" i="7"/>
  <c r="U400" i="7"/>
  <c r="T400" i="7"/>
  <c r="U399" i="7"/>
  <c r="T399" i="7"/>
  <c r="U398" i="7"/>
  <c r="T398" i="7"/>
  <c r="U397" i="7"/>
  <c r="T397" i="7"/>
  <c r="U396" i="7"/>
  <c r="T396" i="7"/>
  <c r="U395" i="7"/>
  <c r="T395" i="7"/>
  <c r="U394" i="7"/>
  <c r="T394" i="7"/>
  <c r="U393" i="7"/>
  <c r="T393" i="7"/>
  <c r="U392" i="7"/>
  <c r="X392" i="7" s="1"/>
  <c r="T392" i="7"/>
  <c r="U391" i="7"/>
  <c r="X391" i="7" s="1"/>
  <c r="T391" i="7"/>
  <c r="U390" i="7"/>
  <c r="T390" i="7"/>
  <c r="U389" i="7"/>
  <c r="T389" i="7"/>
  <c r="U388" i="7"/>
  <c r="T388" i="7"/>
  <c r="U387" i="7"/>
  <c r="T387" i="7"/>
  <c r="U386" i="7"/>
  <c r="T386" i="7"/>
  <c r="U385" i="7"/>
  <c r="T385" i="7"/>
  <c r="U384" i="7"/>
  <c r="T384" i="7"/>
  <c r="U383" i="7"/>
  <c r="T383" i="7"/>
  <c r="U382" i="7"/>
  <c r="T382" i="7"/>
  <c r="U381" i="7"/>
  <c r="T381" i="7"/>
  <c r="U380" i="7"/>
  <c r="T380" i="7"/>
  <c r="U379" i="7"/>
  <c r="T379" i="7"/>
  <c r="U378" i="7"/>
  <c r="T378" i="7"/>
  <c r="U377" i="7"/>
  <c r="T377" i="7"/>
  <c r="U376" i="7"/>
  <c r="T376" i="7"/>
  <c r="U375" i="7"/>
  <c r="T375" i="7"/>
  <c r="U374" i="7"/>
  <c r="X374" i="7" s="1"/>
  <c r="T374" i="7"/>
  <c r="U373" i="7"/>
  <c r="X373" i="7" s="1"/>
  <c r="T373" i="7"/>
  <c r="U372" i="7"/>
  <c r="T372" i="7"/>
  <c r="U371" i="7"/>
  <c r="T371" i="7"/>
  <c r="U370" i="7"/>
  <c r="T370" i="7"/>
  <c r="U369" i="7"/>
  <c r="T369" i="7"/>
  <c r="U368" i="7"/>
  <c r="T368" i="7"/>
  <c r="U367" i="7"/>
  <c r="T367" i="7"/>
  <c r="U366" i="7"/>
  <c r="T366" i="7"/>
  <c r="U365" i="7"/>
  <c r="T365" i="7"/>
  <c r="U364" i="7"/>
  <c r="T364" i="7"/>
  <c r="U363" i="7"/>
  <c r="T363" i="7"/>
  <c r="U362" i="7"/>
  <c r="T362" i="7"/>
  <c r="U361" i="7"/>
  <c r="T361" i="7"/>
  <c r="U360" i="7"/>
  <c r="T360" i="7"/>
  <c r="U359" i="7"/>
  <c r="T359" i="7"/>
  <c r="U358" i="7"/>
  <c r="T358" i="7"/>
  <c r="U357" i="7"/>
  <c r="X357" i="7" s="1"/>
  <c r="T357" i="7"/>
  <c r="U356" i="7"/>
  <c r="X356" i="7" s="1"/>
  <c r="T356" i="7"/>
  <c r="U355" i="7"/>
  <c r="T355" i="7"/>
  <c r="U354" i="7"/>
  <c r="T354" i="7"/>
  <c r="U353" i="7"/>
  <c r="T353" i="7"/>
  <c r="U352" i="7"/>
  <c r="T352" i="7"/>
  <c r="U351" i="7"/>
  <c r="T351" i="7"/>
  <c r="U350" i="7"/>
  <c r="T350" i="7"/>
  <c r="U349" i="7"/>
  <c r="T349" i="7"/>
  <c r="U348" i="7"/>
  <c r="T348" i="7"/>
  <c r="U347" i="7"/>
  <c r="T347" i="7"/>
  <c r="U346" i="7"/>
  <c r="T346" i="7"/>
  <c r="U345" i="7"/>
  <c r="X345" i="7" s="1"/>
  <c r="T345" i="7"/>
  <c r="U344" i="7"/>
  <c r="X344" i="7" s="1"/>
  <c r="T344" i="7"/>
  <c r="U343" i="7"/>
  <c r="T343" i="7"/>
  <c r="U342" i="7"/>
  <c r="T342" i="7"/>
  <c r="U341" i="7"/>
  <c r="T341" i="7"/>
  <c r="U340" i="7"/>
  <c r="T340" i="7"/>
  <c r="U339" i="7"/>
  <c r="T339" i="7"/>
  <c r="U338" i="7"/>
  <c r="T338" i="7"/>
  <c r="U337" i="7"/>
  <c r="T337" i="7"/>
  <c r="U336" i="7"/>
  <c r="T336" i="7"/>
  <c r="U335" i="7"/>
  <c r="T335" i="7"/>
  <c r="U334" i="7"/>
  <c r="T334" i="7"/>
  <c r="U333" i="7"/>
  <c r="T333" i="7"/>
  <c r="U332" i="7"/>
  <c r="T332" i="7"/>
  <c r="U331" i="7"/>
  <c r="X331" i="7" s="1"/>
  <c r="T331" i="7"/>
  <c r="U330" i="7"/>
  <c r="X330" i="7" s="1"/>
  <c r="T330" i="7"/>
  <c r="U329" i="7"/>
  <c r="T329" i="7"/>
  <c r="U328" i="7"/>
  <c r="T328" i="7"/>
  <c r="U327" i="7"/>
  <c r="T327" i="7"/>
  <c r="U326" i="7"/>
  <c r="T326" i="7"/>
  <c r="U325" i="7"/>
  <c r="T325" i="7"/>
  <c r="U324" i="7"/>
  <c r="T324" i="7"/>
  <c r="U323" i="7"/>
  <c r="T323" i="7"/>
  <c r="U322" i="7"/>
  <c r="T322" i="7"/>
  <c r="U321" i="7"/>
  <c r="X321" i="7" s="1"/>
  <c r="T321" i="7"/>
  <c r="U320" i="7"/>
  <c r="X320" i="7" s="1"/>
  <c r="T320" i="7"/>
  <c r="U319" i="7"/>
  <c r="T319" i="7"/>
  <c r="U318" i="7"/>
  <c r="T318" i="7"/>
  <c r="U317" i="7"/>
  <c r="T317" i="7"/>
  <c r="U316" i="7"/>
  <c r="T316" i="7"/>
  <c r="U315" i="7"/>
  <c r="T315" i="7"/>
  <c r="U314" i="7"/>
  <c r="T314" i="7"/>
  <c r="U313" i="7"/>
  <c r="T313" i="7"/>
  <c r="U312" i="7"/>
  <c r="T312" i="7"/>
  <c r="U311" i="7"/>
  <c r="T311" i="7"/>
  <c r="U310" i="7"/>
  <c r="X310" i="7" s="1"/>
  <c r="T310" i="7"/>
  <c r="U309" i="7"/>
  <c r="X309" i="7" s="1"/>
  <c r="T309" i="7"/>
  <c r="U308" i="7"/>
  <c r="T308" i="7"/>
  <c r="U307" i="7"/>
  <c r="T307" i="7"/>
  <c r="U306" i="7"/>
  <c r="T306" i="7"/>
  <c r="U305" i="7"/>
  <c r="T305" i="7"/>
  <c r="U304" i="7"/>
  <c r="T304" i="7"/>
  <c r="U303" i="7"/>
  <c r="X303" i="7" s="1"/>
  <c r="T303" i="7"/>
  <c r="U302" i="7"/>
  <c r="X302" i="7" s="1"/>
  <c r="T302" i="7"/>
  <c r="U301" i="7"/>
  <c r="T301" i="7"/>
  <c r="U300" i="7"/>
  <c r="T300" i="7"/>
  <c r="U299" i="7"/>
  <c r="T299" i="7"/>
  <c r="U298" i="7"/>
  <c r="T298" i="7"/>
  <c r="U297" i="7"/>
  <c r="T297" i="7"/>
  <c r="U296" i="7"/>
  <c r="T296" i="7"/>
  <c r="U295" i="7"/>
  <c r="T295" i="7"/>
  <c r="U294" i="7"/>
  <c r="T294" i="7"/>
  <c r="U293" i="7"/>
  <c r="T293" i="7"/>
  <c r="U292" i="7"/>
  <c r="T292" i="7"/>
  <c r="U291" i="7"/>
  <c r="X291" i="7" s="1"/>
  <c r="T291" i="7"/>
  <c r="U290" i="7"/>
  <c r="X290" i="7" s="1"/>
  <c r="T290" i="7"/>
  <c r="U289" i="7"/>
  <c r="T289" i="7"/>
  <c r="U288" i="7"/>
  <c r="T288" i="7"/>
  <c r="U287" i="7"/>
  <c r="T287" i="7"/>
  <c r="U286" i="7"/>
  <c r="T286" i="7"/>
  <c r="U285" i="7"/>
  <c r="T285" i="7"/>
  <c r="U284" i="7"/>
  <c r="T284" i="7"/>
  <c r="U283" i="7"/>
  <c r="T283" i="7"/>
  <c r="U282" i="7"/>
  <c r="T282" i="7"/>
  <c r="U281" i="7"/>
  <c r="X281" i="7" s="1"/>
  <c r="T281" i="7"/>
  <c r="U280" i="7"/>
  <c r="X280" i="7" s="1"/>
  <c r="T280" i="7"/>
  <c r="U279" i="7"/>
  <c r="T279" i="7"/>
  <c r="U278" i="7"/>
  <c r="T278" i="7"/>
  <c r="U277" i="7"/>
  <c r="T277" i="7"/>
  <c r="U276" i="7"/>
  <c r="T276" i="7"/>
  <c r="U275" i="7"/>
  <c r="T275" i="7"/>
  <c r="U274" i="7"/>
  <c r="T274" i="7"/>
  <c r="U273" i="7"/>
  <c r="T273" i="7"/>
  <c r="U272" i="7"/>
  <c r="T272" i="7"/>
  <c r="U271" i="7"/>
  <c r="T271" i="7"/>
  <c r="U270" i="7"/>
  <c r="T270" i="7"/>
  <c r="U233" i="7"/>
  <c r="X233" i="7" s="1"/>
  <c r="T233" i="7"/>
  <c r="U232" i="7"/>
  <c r="T232" i="7"/>
  <c r="U231" i="7"/>
  <c r="T231" i="7"/>
  <c r="U230" i="7"/>
  <c r="T230" i="7"/>
  <c r="U229" i="7"/>
  <c r="T229" i="7"/>
  <c r="U228" i="7"/>
  <c r="T228" i="7"/>
  <c r="U227" i="7"/>
  <c r="T227" i="7"/>
  <c r="U226" i="7"/>
  <c r="T226" i="7"/>
  <c r="U225" i="7"/>
  <c r="T225" i="7"/>
  <c r="U224" i="7"/>
  <c r="T224" i="7"/>
  <c r="U223" i="7"/>
  <c r="T223" i="7"/>
  <c r="U222" i="7"/>
  <c r="T222" i="7"/>
  <c r="U221" i="7"/>
  <c r="T221" i="7"/>
  <c r="U220" i="7"/>
  <c r="T220" i="7"/>
  <c r="U219" i="7"/>
  <c r="T219" i="7"/>
  <c r="U218" i="7"/>
  <c r="X218" i="7" s="1"/>
  <c r="T218" i="7"/>
  <c r="U217" i="7"/>
  <c r="X217" i="7" s="1"/>
  <c r="T217" i="7"/>
  <c r="U216" i="7"/>
  <c r="T216" i="7"/>
  <c r="U215" i="7"/>
  <c r="T215" i="7"/>
  <c r="U214" i="7"/>
  <c r="T214" i="7"/>
  <c r="U213" i="7"/>
  <c r="T213" i="7"/>
  <c r="U212" i="7"/>
  <c r="T212" i="7"/>
  <c r="U211" i="7"/>
  <c r="T211" i="7"/>
  <c r="U210" i="7"/>
  <c r="T210" i="7"/>
  <c r="U209" i="7"/>
  <c r="T209" i="7"/>
  <c r="U208" i="7"/>
  <c r="T208" i="7"/>
  <c r="U207" i="7"/>
  <c r="T207" i="7"/>
  <c r="U206" i="7"/>
  <c r="T206" i="7"/>
  <c r="U205" i="7"/>
  <c r="X205" i="7" s="1"/>
  <c r="T205" i="7"/>
  <c r="U204" i="7"/>
  <c r="X204" i="7" s="1"/>
  <c r="T204" i="7"/>
  <c r="U203" i="7"/>
  <c r="T203" i="7"/>
  <c r="U202" i="7"/>
  <c r="T202" i="7"/>
  <c r="U201" i="7"/>
  <c r="T201" i="7"/>
  <c r="U200" i="7"/>
  <c r="T200" i="7"/>
  <c r="U199" i="7"/>
  <c r="T199" i="7"/>
  <c r="U198" i="7"/>
  <c r="T198" i="7"/>
  <c r="U197" i="7"/>
  <c r="T197" i="7"/>
  <c r="U196" i="7"/>
  <c r="T196" i="7"/>
  <c r="U195" i="7"/>
  <c r="T195" i="7"/>
  <c r="U194" i="7"/>
  <c r="T194" i="7"/>
  <c r="U193" i="7"/>
  <c r="T193" i="7"/>
  <c r="U192" i="7"/>
  <c r="T192" i="7"/>
  <c r="U191" i="7"/>
  <c r="T191" i="7"/>
  <c r="U190" i="7"/>
  <c r="T190" i="7"/>
  <c r="U189" i="7"/>
  <c r="T189" i="7"/>
  <c r="U188" i="7"/>
  <c r="T188" i="7"/>
  <c r="U187" i="7"/>
  <c r="T187" i="7"/>
  <c r="U186" i="7"/>
  <c r="T186" i="7"/>
  <c r="U185" i="7"/>
  <c r="T185" i="7"/>
  <c r="U184" i="7"/>
  <c r="T184" i="7"/>
  <c r="U183" i="7"/>
  <c r="X183" i="7" s="1"/>
  <c r="T183" i="7"/>
  <c r="U155" i="7"/>
  <c r="T155" i="7"/>
  <c r="U154" i="7"/>
  <c r="T154" i="7"/>
  <c r="U153" i="7"/>
  <c r="T153" i="7"/>
  <c r="U152" i="7"/>
  <c r="T152" i="7"/>
  <c r="U151" i="7"/>
  <c r="T151" i="7"/>
  <c r="U150" i="7"/>
  <c r="T150" i="7"/>
  <c r="U149" i="7"/>
  <c r="T149" i="7"/>
  <c r="U148" i="7"/>
  <c r="T148" i="7"/>
  <c r="U147" i="7"/>
  <c r="X147" i="7" s="1"/>
  <c r="T147" i="7"/>
  <c r="U146" i="7"/>
  <c r="X146" i="7" s="1"/>
  <c r="T146" i="7"/>
  <c r="U145" i="7"/>
  <c r="T145" i="7"/>
  <c r="U144" i="7"/>
  <c r="T144" i="7"/>
  <c r="U143" i="7"/>
  <c r="T143" i="7"/>
  <c r="U142" i="7"/>
  <c r="T142" i="7"/>
  <c r="U141" i="7"/>
  <c r="T141" i="7"/>
  <c r="U140" i="7"/>
  <c r="T140" i="7"/>
  <c r="U139" i="7"/>
  <c r="T139" i="7"/>
  <c r="U138" i="7"/>
  <c r="T138" i="7"/>
  <c r="U137" i="7"/>
  <c r="X137" i="7" s="1"/>
  <c r="T137" i="7"/>
  <c r="U136" i="7"/>
  <c r="X136" i="7" s="1"/>
  <c r="T136" i="7"/>
  <c r="U135" i="7"/>
  <c r="T135" i="7"/>
  <c r="U134" i="7"/>
  <c r="T134" i="7"/>
  <c r="U133" i="7"/>
  <c r="T133" i="7"/>
  <c r="U132" i="7"/>
  <c r="T132" i="7"/>
  <c r="U131" i="7"/>
  <c r="T131" i="7"/>
  <c r="U130" i="7"/>
  <c r="T130" i="7"/>
  <c r="U129" i="7"/>
  <c r="T129" i="7"/>
  <c r="U128" i="7"/>
  <c r="T128" i="7"/>
  <c r="U127" i="7"/>
  <c r="X127" i="7" s="1"/>
  <c r="T127" i="7"/>
  <c r="U126" i="7"/>
  <c r="X126" i="7" s="1"/>
  <c r="T126" i="7"/>
  <c r="U125" i="7"/>
  <c r="T125" i="7"/>
  <c r="U124" i="7"/>
  <c r="T124" i="7"/>
  <c r="U123" i="7"/>
  <c r="T123" i="7"/>
  <c r="U122" i="7"/>
  <c r="T122" i="7"/>
  <c r="U121" i="7"/>
  <c r="T121" i="7"/>
  <c r="U120" i="7"/>
  <c r="T120" i="7"/>
  <c r="U119" i="7"/>
  <c r="T119" i="7"/>
  <c r="U118" i="7"/>
  <c r="T118" i="7"/>
  <c r="U117" i="7"/>
  <c r="X117" i="7" s="1"/>
  <c r="T117" i="7"/>
  <c r="U116" i="7"/>
  <c r="X116" i="7" s="1"/>
  <c r="T116" i="7"/>
  <c r="U115" i="7"/>
  <c r="T115" i="7"/>
  <c r="U114" i="7"/>
  <c r="T114" i="7"/>
  <c r="U113" i="7"/>
  <c r="T113" i="7"/>
  <c r="U112" i="7"/>
  <c r="T112" i="7"/>
  <c r="U111" i="7"/>
  <c r="T111" i="7"/>
  <c r="U110" i="7"/>
  <c r="T110" i="7"/>
  <c r="U109" i="7"/>
  <c r="T109" i="7"/>
  <c r="U108" i="7"/>
  <c r="T108" i="7"/>
  <c r="U107" i="7"/>
  <c r="X107" i="7" s="1"/>
  <c r="T107" i="7"/>
  <c r="U106" i="7"/>
  <c r="X106" i="7" s="1"/>
  <c r="T106" i="7"/>
  <c r="U105" i="7"/>
  <c r="T105" i="7"/>
  <c r="U104" i="7"/>
  <c r="T104" i="7"/>
  <c r="U103" i="7"/>
  <c r="T103" i="7"/>
  <c r="U102" i="7"/>
  <c r="T102" i="7"/>
  <c r="U101" i="7"/>
  <c r="T101" i="7"/>
  <c r="U100" i="7"/>
  <c r="T100" i="7"/>
  <c r="U99" i="7"/>
  <c r="T99" i="7"/>
  <c r="U98" i="7"/>
  <c r="T98" i="7"/>
  <c r="U97" i="7"/>
  <c r="X97" i="7" s="1"/>
  <c r="T97" i="7"/>
  <c r="U96" i="7"/>
  <c r="X96" i="7" s="1"/>
  <c r="T96" i="7"/>
  <c r="U95" i="7"/>
  <c r="T95" i="7"/>
  <c r="U94" i="7"/>
  <c r="T94" i="7"/>
  <c r="U93" i="7"/>
  <c r="T93" i="7"/>
  <c r="U92" i="7"/>
  <c r="T92" i="7"/>
  <c r="U91" i="7"/>
  <c r="T91" i="7"/>
  <c r="U90" i="7"/>
  <c r="T90" i="7"/>
  <c r="U89" i="7"/>
  <c r="T89" i="7"/>
  <c r="U88" i="7"/>
  <c r="T88" i="7"/>
  <c r="U87" i="7"/>
  <c r="X87" i="7" s="1"/>
  <c r="T87" i="7"/>
  <c r="U86" i="7"/>
  <c r="X86" i="7" s="1"/>
  <c r="T86" i="7"/>
  <c r="U85" i="7"/>
  <c r="T85" i="7"/>
  <c r="U84" i="7"/>
  <c r="T84" i="7"/>
  <c r="U83" i="7"/>
  <c r="T83" i="7"/>
  <c r="U82" i="7"/>
  <c r="T82" i="7"/>
  <c r="U81" i="7"/>
  <c r="T81" i="7"/>
  <c r="U80" i="7"/>
  <c r="T80" i="7"/>
  <c r="U79" i="7"/>
  <c r="T79" i="7"/>
  <c r="U78" i="7"/>
  <c r="T78" i="7"/>
  <c r="U32" i="7"/>
  <c r="T32" i="7"/>
  <c r="U31" i="7"/>
  <c r="T31" i="7"/>
  <c r="U30" i="7"/>
  <c r="T30" i="7"/>
  <c r="U29" i="7"/>
  <c r="T29" i="7"/>
  <c r="U28" i="7"/>
  <c r="T28" i="7"/>
  <c r="U27" i="7"/>
  <c r="T27" i="7"/>
  <c r="U26" i="7"/>
  <c r="T26" i="7"/>
  <c r="U25" i="7"/>
  <c r="T25" i="7"/>
  <c r="U24" i="7"/>
  <c r="X24" i="7" s="1"/>
  <c r="T24" i="7"/>
  <c r="U23" i="7"/>
  <c r="X23" i="7" s="1"/>
  <c r="T23" i="7"/>
  <c r="U22" i="7"/>
  <c r="T22" i="7"/>
  <c r="U21" i="7"/>
  <c r="T21" i="7"/>
  <c r="U20" i="7"/>
  <c r="T20" i="7"/>
  <c r="U19" i="7"/>
  <c r="T19" i="7"/>
  <c r="U18" i="7"/>
  <c r="T18" i="7"/>
  <c r="U17" i="7"/>
  <c r="T17" i="7"/>
  <c r="U16" i="7"/>
  <c r="T16" i="7"/>
  <c r="U15" i="7"/>
  <c r="T15" i="7"/>
  <c r="U14" i="7"/>
  <c r="X14" i="7" s="1"/>
  <c r="T14" i="7"/>
  <c r="U13" i="7"/>
  <c r="X13" i="7" s="1"/>
  <c r="T13" i="7"/>
  <c r="U12" i="7"/>
  <c r="T12" i="7"/>
  <c r="U11" i="7"/>
  <c r="T11" i="7"/>
  <c r="U10" i="7"/>
  <c r="T10" i="7"/>
  <c r="U9" i="7"/>
  <c r="T9" i="7"/>
  <c r="U8" i="7"/>
  <c r="T8" i="7"/>
  <c r="U7" i="7"/>
  <c r="T7" i="7"/>
  <c r="U6" i="7"/>
  <c r="T6" i="7"/>
  <c r="U5" i="7"/>
  <c r="T5" i="7"/>
  <c r="U4" i="7"/>
  <c r="T4" i="7"/>
  <c r="U3" i="7"/>
  <c r="T3" i="7"/>
  <c r="U2" i="7"/>
  <c r="X2" i="7" s="1"/>
  <c r="T2" i="7"/>
  <c r="C2" i="9" s="1"/>
  <c r="A9" i="5"/>
  <c r="A13" i="5"/>
  <c r="A10" i="5" l="1"/>
  <c r="H1" i="11"/>
  <c r="B45" i="7"/>
  <c r="B44" i="7"/>
  <c r="X1047" i="7"/>
  <c r="X1046" i="7"/>
  <c r="X792" i="7"/>
  <c r="X796" i="7"/>
  <c r="X800" i="7"/>
  <c r="X804" i="7"/>
  <c r="X812" i="7"/>
  <c r="X816" i="7"/>
  <c r="X820" i="7"/>
  <c r="X824" i="7"/>
  <c r="X828" i="7"/>
  <c r="X836" i="7"/>
  <c r="X840" i="7"/>
  <c r="X844" i="7"/>
  <c r="X848" i="7"/>
  <c r="X856" i="7"/>
  <c r="X860" i="7"/>
  <c r="X864" i="7"/>
  <c r="X868" i="7"/>
  <c r="X872" i="7"/>
  <c r="X876" i="7"/>
  <c r="X884" i="7"/>
  <c r="X888" i="7"/>
  <c r="X892" i="7"/>
  <c r="X896" i="7"/>
  <c r="X900" i="7"/>
  <c r="X904" i="7"/>
  <c r="X908" i="7"/>
  <c r="X912" i="7"/>
  <c r="X916" i="7"/>
  <c r="X920" i="7"/>
  <c r="X924" i="7"/>
  <c r="X928" i="7"/>
  <c r="X932" i="7"/>
  <c r="X936" i="7"/>
  <c r="X940" i="7"/>
  <c r="X1007" i="7"/>
  <c r="X1011" i="7"/>
  <c r="X1015" i="7"/>
  <c r="X1019" i="7"/>
  <c r="X1023" i="7"/>
  <c r="X1050" i="7"/>
  <c r="X1054" i="7"/>
  <c r="X1058" i="7"/>
  <c r="X1062" i="7"/>
  <c r="X1066" i="7"/>
  <c r="X1070" i="7"/>
  <c r="X1074" i="7"/>
  <c r="X1102" i="7"/>
  <c r="X1106" i="7"/>
  <c r="X1110" i="7"/>
  <c r="X1114" i="7"/>
  <c r="X1118" i="7"/>
  <c r="X1126" i="7"/>
  <c r="X1130" i="7"/>
  <c r="X1134" i="7"/>
  <c r="X1138" i="7"/>
  <c r="X1146" i="7"/>
  <c r="X1150" i="7"/>
  <c r="X1154" i="7"/>
  <c r="X1158" i="7"/>
  <c r="X1162" i="7"/>
  <c r="X1166" i="7"/>
  <c r="X1170" i="7"/>
  <c r="X1174" i="7"/>
  <c r="X1182" i="7"/>
  <c r="X1186" i="7"/>
  <c r="X1190" i="7"/>
  <c r="X1194" i="7"/>
  <c r="X1216" i="7"/>
  <c r="X1220" i="7"/>
  <c r="X1264" i="7"/>
  <c r="X1268" i="7"/>
  <c r="X1272" i="7"/>
  <c r="X1276" i="7"/>
  <c r="X1280" i="7"/>
  <c r="X1284" i="7"/>
  <c r="X1292" i="7"/>
  <c r="X1296" i="7"/>
  <c r="X1300" i="7"/>
  <c r="X1304" i="7"/>
  <c r="X1308" i="7"/>
  <c r="X1312" i="7"/>
  <c r="X1320" i="7"/>
  <c r="X1324" i="7"/>
  <c r="X1328" i="7"/>
  <c r="X1332" i="7"/>
  <c r="X1336" i="7"/>
  <c r="X1340" i="7"/>
  <c r="X1348" i="7"/>
  <c r="X1352" i="7"/>
  <c r="X1356" i="7"/>
  <c r="X1360" i="7"/>
  <c r="X1364" i="7"/>
  <c r="X1368" i="7"/>
  <c r="X1376" i="7"/>
  <c r="X1380" i="7"/>
  <c r="X1384" i="7"/>
  <c r="X1388" i="7"/>
  <c r="X1392" i="7"/>
  <c r="X1396" i="7"/>
  <c r="X1404" i="7"/>
  <c r="X1408" i="7"/>
  <c r="X1412" i="7"/>
  <c r="X1416" i="7"/>
  <c r="X1420" i="7"/>
  <c r="X1424" i="7"/>
  <c r="X1432" i="7"/>
  <c r="X1436" i="7"/>
  <c r="X1440" i="7"/>
  <c r="X1444" i="7"/>
  <c r="X1448" i="7"/>
  <c r="X1452" i="7"/>
  <c r="X1460" i="7"/>
  <c r="X1464" i="7"/>
  <c r="X1468" i="7"/>
  <c r="X1472" i="7"/>
  <c r="X1476" i="7"/>
  <c r="X1480" i="7"/>
  <c r="X1488" i="7"/>
  <c r="X1492" i="7"/>
  <c r="X1496" i="7"/>
  <c r="X1500" i="7"/>
  <c r="X1504" i="7"/>
  <c r="X1508" i="7"/>
  <c r="X1516" i="7"/>
  <c r="X1520" i="7"/>
  <c r="X1524" i="7"/>
  <c r="X1528" i="7"/>
  <c r="X1532" i="7"/>
  <c r="X1536" i="7"/>
  <c r="X1540" i="7"/>
  <c r="X1544" i="7"/>
  <c r="X1548" i="7"/>
  <c r="X1080" i="7"/>
  <c r="X1084" i="7"/>
  <c r="X1199" i="7"/>
  <c r="X1203" i="7"/>
  <c r="X1207" i="7"/>
  <c r="X1211" i="7"/>
  <c r="X994" i="7"/>
  <c r="X998" i="7"/>
  <c r="X1002" i="7"/>
  <c r="X1079" i="7"/>
  <c r="X1081" i="7"/>
  <c r="X1083" i="7"/>
  <c r="X6" i="7"/>
  <c r="X10" i="7"/>
  <c r="X18" i="7"/>
  <c r="X22" i="7"/>
  <c r="X26" i="7"/>
  <c r="X30" i="7"/>
  <c r="X81" i="7"/>
  <c r="X85" i="7"/>
  <c r="X89" i="7"/>
  <c r="X93" i="7"/>
  <c r="X101" i="7"/>
  <c r="X105" i="7"/>
  <c r="X109" i="7"/>
  <c r="X113" i="7"/>
  <c r="X121" i="7"/>
  <c r="X125" i="7"/>
  <c r="X129" i="7"/>
  <c r="X133" i="7"/>
  <c r="X141" i="7"/>
  <c r="X145" i="7"/>
  <c r="X149" i="7"/>
  <c r="X1077" i="7"/>
  <c r="X1088" i="7"/>
  <c r="X1090" i="7"/>
  <c r="X153" i="7"/>
  <c r="X187" i="7"/>
  <c r="X191" i="7"/>
  <c r="X195" i="7"/>
  <c r="X199" i="7"/>
  <c r="X203" i="7"/>
  <c r="X207" i="7"/>
  <c r="X211" i="7"/>
  <c r="X215" i="7"/>
  <c r="X219" i="7"/>
  <c r="X223" i="7"/>
  <c r="X227" i="7"/>
  <c r="X231" i="7"/>
  <c r="X270" i="7"/>
  <c r="X274" i="7"/>
  <c r="X278" i="7"/>
  <c r="X282" i="7"/>
  <c r="X286" i="7"/>
  <c r="X294" i="7"/>
  <c r="X298" i="7"/>
  <c r="X306" i="7"/>
  <c r="X314" i="7"/>
  <c r="X318" i="7"/>
  <c r="X322" i="7"/>
  <c r="X326" i="7"/>
  <c r="X334" i="7"/>
  <c r="X338" i="7"/>
  <c r="X342" i="7"/>
  <c r="X346" i="7"/>
  <c r="X350" i="7"/>
  <c r="X354" i="7"/>
  <c r="X358" i="7"/>
  <c r="X362" i="7"/>
  <c r="X366" i="7"/>
  <c r="X370" i="7"/>
  <c r="X378" i="7"/>
  <c r="X382" i="7"/>
  <c r="X386" i="7"/>
  <c r="X390" i="7"/>
  <c r="X394" i="7"/>
  <c r="X398" i="7"/>
  <c r="X402" i="7"/>
  <c r="X406" i="7"/>
  <c r="X414" i="7"/>
  <c r="X418" i="7"/>
  <c r="X422" i="7"/>
  <c r="X430" i="7"/>
  <c r="X434" i="7"/>
  <c r="X438" i="7"/>
  <c r="X442" i="7"/>
  <c r="X446" i="7"/>
  <c r="X450" i="7"/>
  <c r="X458" i="7"/>
  <c r="X462" i="7"/>
  <c r="X466" i="7"/>
  <c r="X470" i="7"/>
  <c r="X474" i="7"/>
  <c r="X478" i="7"/>
  <c r="X482" i="7"/>
  <c r="X486" i="7"/>
  <c r="X490" i="7"/>
  <c r="X494" i="7"/>
  <c r="X498" i="7"/>
  <c r="X502" i="7"/>
  <c r="X506" i="7"/>
  <c r="X510" i="7"/>
  <c r="X518" i="7"/>
  <c r="X522" i="7"/>
  <c r="X530" i="7"/>
  <c r="X534" i="7"/>
  <c r="X538" i="7"/>
  <c r="X542" i="7"/>
  <c r="X546" i="7"/>
  <c r="X554" i="7"/>
  <c r="X558" i="7"/>
  <c r="X562" i="7"/>
  <c r="X566" i="7"/>
  <c r="X1087" i="7"/>
  <c r="X1091" i="7"/>
  <c r="X1095" i="7"/>
  <c r="X235" i="7"/>
  <c r="X239" i="7"/>
  <c r="X243" i="7"/>
  <c r="X247" i="7"/>
  <c r="X251" i="7"/>
  <c r="X255" i="7"/>
  <c r="X259" i="7"/>
  <c r="X263" i="7"/>
  <c r="X267" i="7"/>
  <c r="X1204" i="7"/>
  <c r="X995" i="7"/>
  <c r="X3" i="7"/>
  <c r="X7" i="7"/>
  <c r="X11" i="7"/>
  <c r="X15" i="7"/>
  <c r="X19" i="7"/>
  <c r="X27" i="7"/>
  <c r="X31" i="7"/>
  <c r="X90" i="7"/>
  <c r="X94" i="7"/>
  <c r="X98" i="7"/>
  <c r="X102" i="7"/>
  <c r="X110" i="7"/>
  <c r="X114" i="7"/>
  <c r="X118" i="7"/>
  <c r="X122" i="7"/>
  <c r="X130" i="7"/>
  <c r="X134" i="7"/>
  <c r="X138" i="7"/>
  <c r="X142" i="7"/>
  <c r="X150" i="7"/>
  <c r="X154" i="7"/>
  <c r="X184" i="7"/>
  <c r="X188" i="7"/>
  <c r="X192" i="7"/>
  <c r="X196" i="7"/>
  <c r="X200" i="7"/>
  <c r="X208" i="7"/>
  <c r="X212" i="7"/>
  <c r="X216" i="7"/>
  <c r="X220" i="7"/>
  <c r="X224" i="7"/>
  <c r="X228" i="7"/>
  <c r="X232" i="7"/>
  <c r="X271" i="7"/>
  <c r="X275" i="7"/>
  <c r="X279" i="7"/>
  <c r="X283" i="7"/>
  <c r="X287" i="7"/>
  <c r="X295" i="7"/>
  <c r="X299" i="7"/>
  <c r="X307" i="7"/>
  <c r="X311" i="7"/>
  <c r="X315" i="7"/>
  <c r="X319" i="7"/>
  <c r="X323" i="7"/>
  <c r="X327" i="7"/>
  <c r="X335" i="7"/>
  <c r="X339" i="7"/>
  <c r="X343" i="7"/>
  <c r="X347" i="7"/>
  <c r="X351" i="7"/>
  <c r="X355" i="7"/>
  <c r="X359" i="7"/>
  <c r="X363" i="7"/>
  <c r="X367" i="7"/>
  <c r="X371" i="7"/>
  <c r="X375" i="7"/>
  <c r="X379" i="7"/>
  <c r="X383" i="7"/>
  <c r="X387" i="7"/>
  <c r="X395" i="7"/>
  <c r="X399" i="7"/>
  <c r="X403" i="7"/>
  <c r="X407" i="7"/>
  <c r="X411" i="7"/>
  <c r="X415" i="7"/>
  <c r="X419" i="7"/>
  <c r="X423" i="7"/>
  <c r="X431" i="7"/>
  <c r="X435" i="7"/>
  <c r="X443" i="7"/>
  <c r="X447" i="7"/>
  <c r="X451" i="7"/>
  <c r="X455" i="7"/>
  <c r="X459" i="7"/>
  <c r="X463" i="7"/>
  <c r="X467" i="7"/>
  <c r="X471" i="7"/>
  <c r="X475" i="7"/>
  <c r="X483" i="7"/>
  <c r="X487" i="7"/>
  <c r="X491" i="7"/>
  <c r="X499" i="7"/>
  <c r="X503" i="7"/>
  <c r="X507" i="7"/>
  <c r="X511" i="7"/>
  <c r="X515" i="7"/>
  <c r="X519" i="7"/>
  <c r="X523" i="7"/>
  <c r="X527" i="7"/>
  <c r="X531" i="7"/>
  <c r="X535" i="7"/>
  <c r="X539" i="7"/>
  <c r="X543" i="7"/>
  <c r="X547" i="7"/>
  <c r="X555" i="7"/>
  <c r="X559" i="7"/>
  <c r="X563" i="7"/>
  <c r="X567" i="7"/>
  <c r="X793" i="7"/>
  <c r="X801" i="7"/>
  <c r="X805" i="7"/>
  <c r="X809" i="7"/>
  <c r="X813" i="7"/>
  <c r="X821" i="7"/>
  <c r="X825" i="7"/>
  <c r="X829" i="7"/>
  <c r="X837" i="7"/>
  <c r="X841" i="7"/>
  <c r="X845" i="7"/>
  <c r="X849" i="7"/>
  <c r="X857" i="7"/>
  <c r="X861" i="7"/>
  <c r="X865" i="7"/>
  <c r="X869" i="7"/>
  <c r="X873" i="7"/>
  <c r="X877" i="7"/>
  <c r="X885" i="7"/>
  <c r="X889" i="7"/>
  <c r="X893" i="7"/>
  <c r="X897" i="7"/>
  <c r="X901" i="7"/>
  <c r="X905" i="7"/>
  <c r="X909" i="7"/>
  <c r="X913" i="7"/>
  <c r="X917" i="7"/>
  <c r="X921" i="7"/>
  <c r="X82" i="7"/>
  <c r="X78" i="7"/>
  <c r="X933" i="7"/>
  <c r="X1012" i="7"/>
  <c r="X1059" i="7"/>
  <c r="X1099" i="7"/>
  <c r="X1115" i="7"/>
  <c r="X1143" i="7"/>
  <c r="X1159" i="7"/>
  <c r="X1175" i="7"/>
  <c r="X1191" i="7"/>
  <c r="X1277" i="7"/>
  <c r="X1297" i="7"/>
  <c r="X1309" i="7"/>
  <c r="X1325" i="7"/>
  <c r="X1341" i="7"/>
  <c r="X1357" i="7"/>
  <c r="X1377" i="7"/>
  <c r="X1393" i="7"/>
  <c r="X1409" i="7"/>
  <c r="X1425" i="7"/>
  <c r="X1441" i="7"/>
  <c r="X1461" i="7"/>
  <c r="X1477" i="7"/>
  <c r="X1493" i="7"/>
  <c r="X1509" i="7"/>
  <c r="X1529" i="7"/>
  <c r="X1541" i="7"/>
  <c r="X1096" i="7"/>
  <c r="X240" i="7"/>
  <c r="X256" i="7"/>
  <c r="X1202" i="7"/>
  <c r="X1078" i="7"/>
  <c r="X1082" i="7"/>
  <c r="X1089" i="7"/>
  <c r="X1205" i="7"/>
  <c r="X996" i="7"/>
  <c r="X4" i="7"/>
  <c r="X8" i="7"/>
  <c r="X12" i="7"/>
  <c r="X16" i="7"/>
  <c r="X20" i="7"/>
  <c r="X28" i="7"/>
  <c r="X32" i="7"/>
  <c r="X79" i="7"/>
  <c r="X83" i="7"/>
  <c r="X91" i="7"/>
  <c r="X95" i="7"/>
  <c r="X99" i="7"/>
  <c r="X103" i="7"/>
  <c r="X111" i="7"/>
  <c r="X115" i="7"/>
  <c r="X119" i="7"/>
  <c r="X123" i="7"/>
  <c r="X131" i="7"/>
  <c r="X135" i="7"/>
  <c r="X139" i="7"/>
  <c r="X143" i="7"/>
  <c r="X151" i="7"/>
  <c r="X155" i="7"/>
  <c r="X185" i="7"/>
  <c r="X189" i="7"/>
  <c r="X193" i="7"/>
  <c r="X197" i="7"/>
  <c r="X201" i="7"/>
  <c r="X209" i="7"/>
  <c r="X213" i="7"/>
  <c r="X221" i="7"/>
  <c r="X225" i="7"/>
  <c r="X229" i="7"/>
  <c r="X272" i="7"/>
  <c r="X276" i="7"/>
  <c r="X284" i="7"/>
  <c r="X288" i="7"/>
  <c r="X292" i="7"/>
  <c r="X296" i="7"/>
  <c r="X300" i="7"/>
  <c r="X304" i="7"/>
  <c r="X308" i="7"/>
  <c r="X312" i="7"/>
  <c r="X316" i="7"/>
  <c r="X324" i="7"/>
  <c r="X328" i="7"/>
  <c r="X332" i="7"/>
  <c r="X336" i="7"/>
  <c r="X340" i="7"/>
  <c r="X348" i="7"/>
  <c r="X352" i="7"/>
  <c r="X360" i="7"/>
  <c r="X364" i="7"/>
  <c r="X368" i="7"/>
  <c r="X372" i="7"/>
  <c r="X376" i="7"/>
  <c r="X380" i="7"/>
  <c r="X384" i="7"/>
  <c r="X388" i="7"/>
  <c r="X396" i="7"/>
  <c r="X400" i="7"/>
  <c r="X404" i="7"/>
  <c r="X408" i="7"/>
  <c r="X412" i="7"/>
  <c r="X416" i="7"/>
  <c r="X420" i="7"/>
  <c r="X424" i="7"/>
  <c r="X428" i="7"/>
  <c r="X432" i="7"/>
  <c r="X436" i="7"/>
  <c r="X444" i="7"/>
  <c r="X448" i="7"/>
  <c r="X452" i="7"/>
  <c r="X456" i="7"/>
  <c r="X460" i="7"/>
  <c r="X464" i="7"/>
  <c r="X468" i="7"/>
  <c r="X472" i="7"/>
  <c r="X476" i="7"/>
  <c r="X484" i="7"/>
  <c r="X488" i="7"/>
  <c r="X492" i="7"/>
  <c r="X500" i="7"/>
  <c r="X504" i="7"/>
  <c r="X508" i="7"/>
  <c r="X512" i="7"/>
  <c r="X516" i="7"/>
  <c r="X520" i="7"/>
  <c r="X524" i="7"/>
  <c r="X528" i="7"/>
  <c r="X532" i="7"/>
  <c r="X536" i="7"/>
  <c r="X540" i="7"/>
  <c r="X544" i="7"/>
  <c r="X548" i="7"/>
  <c r="X552" i="7"/>
  <c r="X556" i="7"/>
  <c r="X560" i="7"/>
  <c r="X564" i="7"/>
  <c r="X794" i="7"/>
  <c r="X802" i="7"/>
  <c r="X806" i="7"/>
  <c r="X810" i="7"/>
  <c r="X814" i="7"/>
  <c r="X826" i="7"/>
  <c r="X830" i="7"/>
  <c r="X834" i="7"/>
  <c r="X838" i="7"/>
  <c r="X846" i="7"/>
  <c r="X850" i="7"/>
  <c r="X854" i="7"/>
  <c r="X858" i="7"/>
  <c r="X862" i="7"/>
  <c r="X870" i="7"/>
  <c r="X874" i="7"/>
  <c r="X878" i="7"/>
  <c r="X882" i="7"/>
  <c r="X886" i="7"/>
  <c r="X890" i="7"/>
  <c r="X898" i="7"/>
  <c r="X902" i="7"/>
  <c r="X910" i="7"/>
  <c r="X914" i="7"/>
  <c r="X922" i="7"/>
  <c r="X926" i="7"/>
  <c r="X934" i="7"/>
  <c r="X938" i="7"/>
  <c r="X1005" i="7"/>
  <c r="X1009" i="7"/>
  <c r="X1013" i="7"/>
  <c r="X1017" i="7"/>
  <c r="X1021" i="7"/>
  <c r="X1048" i="7"/>
  <c r="X1056" i="7"/>
  <c r="X1064" i="7"/>
  <c r="X1068" i="7"/>
  <c r="X1072" i="7"/>
  <c r="X1100" i="7"/>
  <c r="X1104" i="7"/>
  <c r="X1108" i="7"/>
  <c r="X1112" i="7"/>
  <c r="X1116" i="7"/>
  <c r="X1120" i="7"/>
  <c r="X1124" i="7"/>
  <c r="X1128" i="7"/>
  <c r="X1132" i="7"/>
  <c r="X1136" i="7"/>
  <c r="X1140" i="7"/>
  <c r="X1144" i="7"/>
  <c r="X1148" i="7"/>
  <c r="X1152" i="7"/>
  <c r="X1156" i="7"/>
  <c r="X1164" i="7"/>
  <c r="X1168" i="7"/>
  <c r="X1172" i="7"/>
  <c r="X1176" i="7"/>
  <c r="X1180" i="7"/>
  <c r="X1184" i="7"/>
  <c r="X1188" i="7"/>
  <c r="X1192" i="7"/>
  <c r="X1214" i="7"/>
  <c r="X1218" i="7"/>
  <c r="X1222" i="7"/>
  <c r="X1262" i="7"/>
  <c r="X1266" i="7"/>
  <c r="X1270" i="7"/>
  <c r="X1278" i="7"/>
  <c r="X1282" i="7"/>
  <c r="X1286" i="7"/>
  <c r="X1290" i="7"/>
  <c r="X1294" i="7"/>
  <c r="X1298" i="7"/>
  <c r="X1306" i="7"/>
  <c r="X1310" i="7"/>
  <c r="X1314" i="7"/>
  <c r="X1318" i="7"/>
  <c r="X1322" i="7"/>
  <c r="X1326" i="7"/>
  <c r="X1334" i="7"/>
  <c r="X1338" i="7"/>
  <c r="X1342" i="7"/>
  <c r="X1346" i="7"/>
  <c r="X1350" i="7"/>
  <c r="X1354" i="7"/>
  <c r="X1362" i="7"/>
  <c r="X1366" i="7"/>
  <c r="X1370" i="7"/>
  <c r="X1374" i="7"/>
  <c r="X1378" i="7"/>
  <c r="X1382" i="7"/>
  <c r="X1390" i="7"/>
  <c r="X1394" i="7"/>
  <c r="X1398" i="7"/>
  <c r="X1402" i="7"/>
  <c r="X1406" i="7"/>
  <c r="X1410" i="7"/>
  <c r="X1418" i="7"/>
  <c r="X1422" i="7"/>
  <c r="X1426" i="7"/>
  <c r="X1430" i="7"/>
  <c r="X1434" i="7"/>
  <c r="X1438" i="7"/>
  <c r="X1446" i="7"/>
  <c r="X1450" i="7"/>
  <c r="X1454" i="7"/>
  <c r="X1458" i="7"/>
  <c r="X1462" i="7"/>
  <c r="X1466" i="7"/>
  <c r="X1474" i="7"/>
  <c r="X1478" i="7"/>
  <c r="X1482" i="7"/>
  <c r="X1486" i="7"/>
  <c r="X1490" i="7"/>
  <c r="X1494" i="7"/>
  <c r="X1502" i="7"/>
  <c r="X1506" i="7"/>
  <c r="X1510" i="7"/>
  <c r="X1514" i="7"/>
  <c r="X1518" i="7"/>
  <c r="X1522" i="7"/>
  <c r="X1530" i="7"/>
  <c r="X1534" i="7"/>
  <c r="X1538" i="7"/>
  <c r="X1542" i="7"/>
  <c r="X1546" i="7"/>
  <c r="X1086" i="7"/>
  <c r="X1093" i="7"/>
  <c r="X237" i="7"/>
  <c r="X241" i="7"/>
  <c r="X245" i="7"/>
  <c r="X249" i="7"/>
  <c r="X253" i="7"/>
  <c r="X257" i="7"/>
  <c r="X261" i="7"/>
  <c r="X265" i="7"/>
  <c r="X1200" i="7"/>
  <c r="X1208" i="7"/>
  <c r="X991" i="7"/>
  <c r="X999" i="7"/>
  <c r="X929" i="7"/>
  <c r="X1008" i="7"/>
  <c r="X1024" i="7"/>
  <c r="X1063" i="7"/>
  <c r="X1103" i="7"/>
  <c r="X1119" i="7"/>
  <c r="X1135" i="7"/>
  <c r="X1151" i="7"/>
  <c r="X1167" i="7"/>
  <c r="X1187" i="7"/>
  <c r="X1217" i="7"/>
  <c r="X1269" i="7"/>
  <c r="X1285" i="7"/>
  <c r="X1305" i="7"/>
  <c r="X1333" i="7"/>
  <c r="X1361" i="7"/>
  <c r="X1381" i="7"/>
  <c r="X1397" i="7"/>
  <c r="X1417" i="7"/>
  <c r="X1445" i="7"/>
  <c r="X1465" i="7"/>
  <c r="X1481" i="7"/>
  <c r="X1497" i="7"/>
  <c r="X1525" i="7"/>
  <c r="X1537" i="7"/>
  <c r="X244" i="7"/>
  <c r="X260" i="7"/>
  <c r="X1210" i="7"/>
  <c r="X993" i="7"/>
  <c r="X5" i="7"/>
  <c r="X9" i="7"/>
  <c r="X17" i="7"/>
  <c r="X21" i="7"/>
  <c r="X25" i="7"/>
  <c r="X29" i="7"/>
  <c r="X80" i="7"/>
  <c r="X84" i="7"/>
  <c r="X88" i="7"/>
  <c r="X92" i="7"/>
  <c r="X100" i="7"/>
  <c r="X104" i="7"/>
  <c r="X108" i="7"/>
  <c r="X112" i="7"/>
  <c r="X120" i="7"/>
  <c r="X124" i="7"/>
  <c r="X128" i="7"/>
  <c r="X132" i="7"/>
  <c r="X140" i="7"/>
  <c r="X144" i="7"/>
  <c r="X148" i="7"/>
  <c r="X152" i="7"/>
  <c r="X186" i="7"/>
  <c r="X190" i="7"/>
  <c r="X194" i="7"/>
  <c r="X198" i="7"/>
  <c r="X202" i="7"/>
  <c r="X206" i="7"/>
  <c r="X210" i="7"/>
  <c r="X214" i="7"/>
  <c r="X222" i="7"/>
  <c r="X226" i="7"/>
  <c r="X230" i="7"/>
  <c r="X273" i="7"/>
  <c r="X277" i="7"/>
  <c r="X285" i="7"/>
  <c r="X289" i="7"/>
  <c r="X293" i="7"/>
  <c r="X297" i="7"/>
  <c r="X301" i="7"/>
  <c r="X305" i="7"/>
  <c r="X313" i="7"/>
  <c r="X317" i="7"/>
  <c r="X325" i="7"/>
  <c r="X329" i="7"/>
  <c r="X333" i="7"/>
  <c r="X337" i="7"/>
  <c r="X341" i="7"/>
  <c r="X349" i="7"/>
  <c r="X353" i="7"/>
  <c r="X361" i="7"/>
  <c r="X365" i="7"/>
  <c r="X369" i="7"/>
  <c r="X377" i="7"/>
  <c r="X381" i="7"/>
  <c r="X385" i="7"/>
  <c r="X389" i="7"/>
  <c r="X393" i="7"/>
  <c r="X397" i="7"/>
  <c r="X401" i="7"/>
  <c r="X405" i="7"/>
  <c r="X413" i="7"/>
  <c r="X417" i="7"/>
  <c r="X421" i="7"/>
  <c r="X425" i="7"/>
  <c r="X429" i="7"/>
  <c r="X433" i="7"/>
  <c r="X437" i="7"/>
  <c r="X441" i="7"/>
  <c r="X445" i="7"/>
  <c r="X449" i="7"/>
  <c r="X457" i="7"/>
  <c r="X461" i="7"/>
  <c r="X465" i="7"/>
  <c r="X469" i="7"/>
  <c r="X473" i="7"/>
  <c r="X477" i="7"/>
  <c r="X481" i="7"/>
  <c r="X485" i="7"/>
  <c r="X489" i="7"/>
  <c r="X493" i="7"/>
  <c r="X497" i="7"/>
  <c r="X501" i="7"/>
  <c r="X505" i="7"/>
  <c r="X509" i="7"/>
  <c r="X517" i="7"/>
  <c r="X521" i="7"/>
  <c r="X529" i="7"/>
  <c r="X533" i="7"/>
  <c r="X537" i="7"/>
  <c r="X541" i="7"/>
  <c r="X545" i="7"/>
  <c r="X549" i="7"/>
  <c r="X553" i="7"/>
  <c r="X557" i="7"/>
  <c r="X561" i="7"/>
  <c r="X565" i="7"/>
  <c r="X791" i="7"/>
  <c r="X795" i="7"/>
  <c r="X799" i="7"/>
  <c r="X803" i="7"/>
  <c r="X811" i="7"/>
  <c r="X815" i="7"/>
  <c r="X819" i="7"/>
  <c r="X827" i="7"/>
  <c r="X831" i="7"/>
  <c r="X835" i="7"/>
  <c r="X839" i="7"/>
  <c r="X847" i="7"/>
  <c r="X851" i="7"/>
  <c r="X855" i="7"/>
  <c r="X859" i="7"/>
  <c r="X863" i="7"/>
  <c r="X871" i="7"/>
  <c r="X875" i="7"/>
  <c r="X879" i="7"/>
  <c r="X883" i="7"/>
  <c r="X887" i="7"/>
  <c r="X891" i="7"/>
  <c r="X899" i="7"/>
  <c r="X903" i="7"/>
  <c r="X911" i="7"/>
  <c r="X915" i="7"/>
  <c r="X923" i="7"/>
  <c r="X927" i="7"/>
  <c r="X935" i="7"/>
  <c r="X939" i="7"/>
  <c r="X1006" i="7"/>
  <c r="X1010" i="7"/>
  <c r="X1014" i="7"/>
  <c r="X1018" i="7"/>
  <c r="X1022" i="7"/>
  <c r="X1049" i="7"/>
  <c r="X1057" i="7"/>
  <c r="X1065" i="7"/>
  <c r="X1069" i="7"/>
  <c r="X1073" i="7"/>
  <c r="X1101" i="7"/>
  <c r="X1105" i="7"/>
  <c r="X1109" i="7"/>
  <c r="X1113" i="7"/>
  <c r="X1117" i="7"/>
  <c r="X1121" i="7"/>
  <c r="X1125" i="7"/>
  <c r="X1129" i="7"/>
  <c r="X1133" i="7"/>
  <c r="X1137" i="7"/>
  <c r="X1145" i="7"/>
  <c r="X1149" i="7"/>
  <c r="X1153" i="7"/>
  <c r="X1157" i="7"/>
  <c r="X1165" i="7"/>
  <c r="X1169" i="7"/>
  <c r="X1173" i="7"/>
  <c r="X1177" i="7"/>
  <c r="X1181" i="7"/>
  <c r="X1185" i="7"/>
  <c r="X1189" i="7"/>
  <c r="X1193" i="7"/>
  <c r="X1215" i="7"/>
  <c r="X1219" i="7"/>
  <c r="X1223" i="7"/>
  <c r="X1263" i="7"/>
  <c r="X1267" i="7"/>
  <c r="X1271" i="7"/>
  <c r="X1279" i="7"/>
  <c r="X1283" i="7"/>
  <c r="X1287" i="7"/>
  <c r="X1291" i="7"/>
  <c r="X1295" i="7"/>
  <c r="X1299" i="7"/>
  <c r="X1307" i="7"/>
  <c r="X1311" i="7"/>
  <c r="X1315" i="7"/>
  <c r="X1319" i="7"/>
  <c r="X1323" i="7"/>
  <c r="X1327" i="7"/>
  <c r="X1335" i="7"/>
  <c r="X1339" i="7"/>
  <c r="X1343" i="7"/>
  <c r="X1347" i="7"/>
  <c r="X1351" i="7"/>
  <c r="X1355" i="7"/>
  <c r="X1363" i="7"/>
  <c r="X1367" i="7"/>
  <c r="X1371" i="7"/>
  <c r="X1375" i="7"/>
  <c r="X1379" i="7"/>
  <c r="X1383" i="7"/>
  <c r="X1391" i="7"/>
  <c r="X1395" i="7"/>
  <c r="X1399" i="7"/>
  <c r="X1403" i="7"/>
  <c r="X1407" i="7"/>
  <c r="X1411" i="7"/>
  <c r="X1419" i="7"/>
  <c r="X1423" i="7"/>
  <c r="X1427" i="7"/>
  <c r="X1431" i="7"/>
  <c r="X1435" i="7"/>
  <c r="X1439" i="7"/>
  <c r="X1447" i="7"/>
  <c r="X1451" i="7"/>
  <c r="X1455" i="7"/>
  <c r="X1459" i="7"/>
  <c r="X1463" i="7"/>
  <c r="X1467" i="7"/>
  <c r="X1475" i="7"/>
  <c r="X1479" i="7"/>
  <c r="X1483" i="7"/>
  <c r="X1487" i="7"/>
  <c r="X1491" i="7"/>
  <c r="X1495" i="7"/>
  <c r="X1503" i="7"/>
  <c r="X1507" i="7"/>
  <c r="X1511" i="7"/>
  <c r="X1515" i="7"/>
  <c r="X1519" i="7"/>
  <c r="X1523" i="7"/>
  <c r="X1531" i="7"/>
  <c r="X1535" i="7"/>
  <c r="X1539" i="7"/>
  <c r="X1543" i="7"/>
  <c r="X1547" i="7"/>
  <c r="X1094" i="7"/>
  <c r="X238" i="7"/>
  <c r="X242" i="7"/>
  <c r="X246" i="7"/>
  <c r="X250" i="7"/>
  <c r="X254" i="7"/>
  <c r="X258" i="7"/>
  <c r="X262" i="7"/>
  <c r="X266" i="7"/>
  <c r="X1198" i="7"/>
  <c r="X1206" i="7"/>
  <c r="X997" i="7"/>
  <c r="X925" i="7"/>
  <c r="X941" i="7"/>
  <c r="X1020" i="7"/>
  <c r="X1055" i="7"/>
  <c r="X1071" i="7"/>
  <c r="X1111" i="7"/>
  <c r="X1131" i="7"/>
  <c r="X1147" i="7"/>
  <c r="X1163" i="7"/>
  <c r="X1183" i="7"/>
  <c r="X1195" i="7"/>
  <c r="X1265" i="7"/>
  <c r="X1281" i="7"/>
  <c r="X1301" i="7"/>
  <c r="X1321" i="7"/>
  <c r="X1337" i="7"/>
  <c r="X1353" i="7"/>
  <c r="X1369" i="7"/>
  <c r="X1385" i="7"/>
  <c r="X1405" i="7"/>
  <c r="X1421" i="7"/>
  <c r="X1437" i="7"/>
  <c r="X1453" i="7"/>
  <c r="X1469" i="7"/>
  <c r="X1489" i="7"/>
  <c r="X1505" i="7"/>
  <c r="X1517" i="7"/>
  <c r="X1533" i="7"/>
  <c r="X1092" i="7"/>
  <c r="X248" i="7"/>
  <c r="X264" i="7"/>
  <c r="C7600" i="9"/>
  <c r="C7592" i="9"/>
  <c r="C7584" i="9"/>
  <c r="C7576" i="9"/>
  <c r="C7568" i="9"/>
  <c r="C7560" i="9"/>
  <c r="C7552" i="9"/>
  <c r="C7544" i="9"/>
  <c r="C7536" i="9"/>
  <c r="C7528" i="9"/>
  <c r="C7520" i="9"/>
  <c r="C7512" i="9"/>
  <c r="C7504" i="9"/>
  <c r="C7496" i="9"/>
  <c r="C7488" i="9"/>
  <c r="C7480" i="9"/>
  <c r="C7472" i="9"/>
  <c r="C7464" i="9"/>
  <c r="C7456" i="9"/>
  <c r="C7448" i="9"/>
  <c r="C7440" i="9"/>
  <c r="C7432" i="9"/>
  <c r="C7424" i="9"/>
  <c r="C7416" i="9"/>
  <c r="C7408" i="9"/>
  <c r="C7400" i="9"/>
  <c r="C7392" i="9"/>
  <c r="C7384" i="9"/>
  <c r="C7376" i="9"/>
  <c r="C7368" i="9"/>
  <c r="C7360" i="9"/>
  <c r="C7352" i="9"/>
  <c r="C7344" i="9"/>
  <c r="C7336" i="9"/>
  <c r="C7328" i="9"/>
  <c r="C7320" i="9"/>
  <c r="C7312" i="9"/>
  <c r="C7304" i="9"/>
  <c r="C7296" i="9"/>
  <c r="C7288" i="9"/>
  <c r="C7280" i="9"/>
  <c r="C7272" i="9"/>
  <c r="C7264" i="9"/>
  <c r="C7256" i="9"/>
  <c r="C7248" i="9"/>
  <c r="C7240" i="9"/>
  <c r="C7232" i="9"/>
  <c r="C7224" i="9"/>
  <c r="C7216" i="9"/>
  <c r="C7208" i="9"/>
  <c r="C7200" i="9"/>
  <c r="C7192" i="9"/>
  <c r="C7184" i="9"/>
  <c r="C7176" i="9"/>
  <c r="C7168" i="9"/>
  <c r="C7160" i="9"/>
  <c r="C7152" i="9"/>
  <c r="C7144" i="9"/>
  <c r="C7136" i="9"/>
  <c r="C7128" i="9"/>
  <c r="C7120" i="9"/>
  <c r="C7112" i="9"/>
  <c r="C7104" i="9"/>
  <c r="C7096" i="9"/>
  <c r="C7088" i="9"/>
  <c r="C7080" i="9"/>
  <c r="C7072" i="9"/>
  <c r="C7064" i="9"/>
  <c r="C7056" i="9"/>
  <c r="C7048" i="9"/>
  <c r="C7040" i="9"/>
  <c r="C7032" i="9"/>
  <c r="C7024" i="9"/>
  <c r="C7016" i="9"/>
  <c r="C7008" i="9"/>
  <c r="C7000" i="9"/>
  <c r="C6992" i="9"/>
  <c r="C6984" i="9"/>
  <c r="C6976" i="9"/>
  <c r="C6968" i="9"/>
  <c r="C6960" i="9"/>
  <c r="C6952" i="9"/>
  <c r="C6944" i="9"/>
  <c r="C6936" i="9"/>
  <c r="C6928" i="9"/>
  <c r="C7599" i="9"/>
  <c r="C7591" i="9"/>
  <c r="C7583" i="9"/>
  <c r="C7575" i="9"/>
  <c r="C7567" i="9"/>
  <c r="C7559" i="9"/>
  <c r="C7551" i="9"/>
  <c r="C7543" i="9"/>
  <c r="C7535" i="9"/>
  <c r="C7527" i="9"/>
  <c r="C7519" i="9"/>
  <c r="C7511" i="9"/>
  <c r="C7503" i="9"/>
  <c r="C7495" i="9"/>
  <c r="C7487" i="9"/>
  <c r="C7479" i="9"/>
  <c r="C7471" i="9"/>
  <c r="C7463" i="9"/>
  <c r="C7455" i="9"/>
  <c r="C7447" i="9"/>
  <c r="C7439" i="9"/>
  <c r="C7431" i="9"/>
  <c r="C7423" i="9"/>
  <c r="C7415" i="9"/>
  <c r="C7407" i="9"/>
  <c r="C7399" i="9"/>
  <c r="C7391" i="9"/>
  <c r="C7383" i="9"/>
  <c r="C7375" i="9"/>
  <c r="C7367" i="9"/>
  <c r="C7359" i="9"/>
  <c r="C7351" i="9"/>
  <c r="C7343" i="9"/>
  <c r="C7335" i="9"/>
  <c r="C7327" i="9"/>
  <c r="C7319" i="9"/>
  <c r="C7311" i="9"/>
  <c r="C7303" i="9"/>
  <c r="C7295" i="9"/>
  <c r="C7287" i="9"/>
  <c r="C7279" i="9"/>
  <c r="C7271" i="9"/>
  <c r="C7263" i="9"/>
  <c r="C7255" i="9"/>
  <c r="C7247" i="9"/>
  <c r="C7239" i="9"/>
  <c r="C7231" i="9"/>
  <c r="C7223" i="9"/>
  <c r="C7215" i="9"/>
  <c r="C7207" i="9"/>
  <c r="C7199" i="9"/>
  <c r="C7191" i="9"/>
  <c r="C7183" i="9"/>
  <c r="C7175" i="9"/>
  <c r="C7167" i="9"/>
  <c r="C7159" i="9"/>
  <c r="C7151" i="9"/>
  <c r="C7143" i="9"/>
  <c r="C7135" i="9"/>
  <c r="C7127" i="9"/>
  <c r="C7119" i="9"/>
  <c r="C7111" i="9"/>
  <c r="C7103" i="9"/>
  <c r="C7095" i="9"/>
  <c r="C7087" i="9"/>
  <c r="C7079" i="9"/>
  <c r="C7071" i="9"/>
  <c r="C7063" i="9"/>
  <c r="C7055" i="9"/>
  <c r="C7047" i="9"/>
  <c r="C7039" i="9"/>
  <c r="C7031" i="9"/>
  <c r="C7023" i="9"/>
  <c r="C7015" i="9"/>
  <c r="C7007" i="9"/>
  <c r="C6999" i="9"/>
  <c r="C6991" i="9"/>
  <c r="C6983" i="9"/>
  <c r="C6975" i="9"/>
  <c r="C6967" i="9"/>
  <c r="C6959" i="9"/>
  <c r="C6951" i="9"/>
  <c r="C6943" i="9"/>
  <c r="C6935" i="9"/>
  <c r="C6927" i="9"/>
  <c r="C7596" i="9"/>
  <c r="C7588" i="9"/>
  <c r="C7580" i="9"/>
  <c r="C7572" i="9"/>
  <c r="C7564" i="9"/>
  <c r="C7556" i="9"/>
  <c r="C7548" i="9"/>
  <c r="C7540" i="9"/>
  <c r="C7532" i="9"/>
  <c r="C7524" i="9"/>
  <c r="C7516" i="9"/>
  <c r="C7508" i="9"/>
  <c r="C7500" i="9"/>
  <c r="C7492" i="9"/>
  <c r="C7484" i="9"/>
  <c r="C7476" i="9"/>
  <c r="C7468" i="9"/>
  <c r="C7460" i="9"/>
  <c r="C7452" i="9"/>
  <c r="C7444" i="9"/>
  <c r="C7436" i="9"/>
  <c r="C7428" i="9"/>
  <c r="C7420" i="9"/>
  <c r="C7412" i="9"/>
  <c r="C7404" i="9"/>
  <c r="C7396" i="9"/>
  <c r="C7388" i="9"/>
  <c r="C7380" i="9"/>
  <c r="C7372" i="9"/>
  <c r="C7364" i="9"/>
  <c r="C7356" i="9"/>
  <c r="C7348" i="9"/>
  <c r="C7340" i="9"/>
  <c r="C7332" i="9"/>
  <c r="C7324" i="9"/>
  <c r="C7316" i="9"/>
  <c r="C7308" i="9"/>
  <c r="C7300" i="9"/>
  <c r="C7292" i="9"/>
  <c r="C7284" i="9"/>
  <c r="C7276" i="9"/>
  <c r="C7268" i="9"/>
  <c r="C7260" i="9"/>
  <c r="C7252" i="9"/>
  <c r="C7244" i="9"/>
  <c r="C7236" i="9"/>
  <c r="C7228" i="9"/>
  <c r="C7220" i="9"/>
  <c r="C7212" i="9"/>
  <c r="C7204" i="9"/>
  <c r="C7196" i="9"/>
  <c r="C7188" i="9"/>
  <c r="C7180" i="9"/>
  <c r="C7172" i="9"/>
  <c r="C7164" i="9"/>
  <c r="C7156" i="9"/>
  <c r="C7148" i="9"/>
  <c r="C7140" i="9"/>
  <c r="C7132" i="9"/>
  <c r="C7124" i="9"/>
  <c r="C7116" i="9"/>
  <c r="C7108" i="9"/>
  <c r="C7100" i="9"/>
  <c r="C7092" i="9"/>
  <c r="C7084" i="9"/>
  <c r="C7076" i="9"/>
  <c r="C7068" i="9"/>
  <c r="C7060" i="9"/>
  <c r="C7052" i="9"/>
  <c r="C7044" i="9"/>
  <c r="C7036" i="9"/>
  <c r="C7028" i="9"/>
  <c r="C7020" i="9"/>
  <c r="C7012" i="9"/>
  <c r="C7004" i="9"/>
  <c r="C6996" i="9"/>
  <c r="C6988" i="9"/>
  <c r="C6980" i="9"/>
  <c r="C6972" i="9"/>
  <c r="C6964" i="9"/>
  <c r="C6956" i="9"/>
  <c r="C6948" i="9"/>
  <c r="C6940" i="9"/>
  <c r="C6932" i="9"/>
  <c r="C6924" i="9"/>
  <c r="C7598" i="9"/>
  <c r="C7586" i="9"/>
  <c r="C7573" i="9"/>
  <c r="C7561" i="9"/>
  <c r="C7547" i="9"/>
  <c r="C7534" i="9"/>
  <c r="C7522" i="9"/>
  <c r="C7509" i="9"/>
  <c r="C7497" i="9"/>
  <c r="C7483" i="9"/>
  <c r="C7470" i="9"/>
  <c r="C7458" i="9"/>
  <c r="C7445" i="9"/>
  <c r="C7433" i="9"/>
  <c r="C7419" i="9"/>
  <c r="C7406" i="9"/>
  <c r="C7394" i="9"/>
  <c r="C7381" i="9"/>
  <c r="C7369" i="9"/>
  <c r="C7355" i="9"/>
  <c r="C7342" i="9"/>
  <c r="C7330" i="9"/>
  <c r="C7317" i="9"/>
  <c r="C7305" i="9"/>
  <c r="C7291" i="9"/>
  <c r="C7278" i="9"/>
  <c r="C7266" i="9"/>
  <c r="C7253" i="9"/>
  <c r="C7241" i="9"/>
  <c r="C7227" i="9"/>
  <c r="C7214" i="9"/>
  <c r="C7202" i="9"/>
  <c r="C7189" i="9"/>
  <c r="C7177" i="9"/>
  <c r="C7163" i="9"/>
  <c r="C7150" i="9"/>
  <c r="C7138" i="9"/>
  <c r="C7125" i="9"/>
  <c r="C7113" i="9"/>
  <c r="C7099" i="9"/>
  <c r="C7086" i="9"/>
  <c r="C7074" i="9"/>
  <c r="C7597" i="9"/>
  <c r="C7585" i="9"/>
  <c r="C7571" i="9"/>
  <c r="C7558" i="9"/>
  <c r="C7546" i="9"/>
  <c r="C7533" i="9"/>
  <c r="C7521" i="9"/>
  <c r="C7507" i="9"/>
  <c r="C7494" i="9"/>
  <c r="C7482" i="9"/>
  <c r="C7469" i="9"/>
  <c r="C7457" i="9"/>
  <c r="C7443" i="9"/>
  <c r="C7430" i="9"/>
  <c r="C7418" i="9"/>
  <c r="C7405" i="9"/>
  <c r="C7393" i="9"/>
  <c r="C7379" i="9"/>
  <c r="C7366" i="9"/>
  <c r="C7354" i="9"/>
  <c r="C7341" i="9"/>
  <c r="C7329" i="9"/>
  <c r="C7315" i="9"/>
  <c r="C7302" i="9"/>
  <c r="C7290" i="9"/>
  <c r="C7277" i="9"/>
  <c r="C7265" i="9"/>
  <c r="C7251" i="9"/>
  <c r="C7238" i="9"/>
  <c r="C7226" i="9"/>
  <c r="C7213" i="9"/>
  <c r="C7201" i="9"/>
  <c r="C7187" i="9"/>
  <c r="C7174" i="9"/>
  <c r="C7162" i="9"/>
  <c r="C7149" i="9"/>
  <c r="C7137" i="9"/>
  <c r="C7123" i="9"/>
  <c r="C7110" i="9"/>
  <c r="C7098" i="9"/>
  <c r="C7085" i="9"/>
  <c r="C7073" i="9"/>
  <c r="C7059" i="9"/>
  <c r="C7046" i="9"/>
  <c r="C7034" i="9"/>
  <c r="C7021" i="9"/>
  <c r="C7009" i="9"/>
  <c r="C6995" i="9"/>
  <c r="C6982" i="9"/>
  <c r="C6970" i="9"/>
  <c r="C6957" i="9"/>
  <c r="C6945" i="9"/>
  <c r="C6931" i="9"/>
  <c r="C6920" i="9"/>
  <c r="C6912" i="9"/>
  <c r="C6904" i="9"/>
  <c r="C6896" i="9"/>
  <c r="C6888" i="9"/>
  <c r="C6880" i="9"/>
  <c r="C6872" i="9"/>
  <c r="C6864" i="9"/>
  <c r="C6856" i="9"/>
  <c r="C6848" i="9"/>
  <c r="C6840" i="9"/>
  <c r="C6832" i="9"/>
  <c r="C6824" i="9"/>
  <c r="C6816" i="9"/>
  <c r="C6808" i="9"/>
  <c r="C6800" i="9"/>
  <c r="C6792" i="9"/>
  <c r="C6784" i="9"/>
  <c r="C6776" i="9"/>
  <c r="C6768" i="9"/>
  <c r="C6760" i="9"/>
  <c r="C6752" i="9"/>
  <c r="C6744" i="9"/>
  <c r="C6736" i="9"/>
  <c r="C6728" i="9"/>
  <c r="C6720" i="9"/>
  <c r="C6712" i="9"/>
  <c r="C6704" i="9"/>
  <c r="C6696" i="9"/>
  <c r="C6688" i="9"/>
  <c r="C6680" i="9"/>
  <c r="C6672" i="9"/>
  <c r="C6664" i="9"/>
  <c r="C7593" i="9"/>
  <c r="C7579" i="9"/>
  <c r="C7566" i="9"/>
  <c r="C7554" i="9"/>
  <c r="C7541" i="9"/>
  <c r="C7529" i="9"/>
  <c r="C7515" i="9"/>
  <c r="C7502" i="9"/>
  <c r="C7490" i="9"/>
  <c r="C7477" i="9"/>
  <c r="C7465" i="9"/>
  <c r="C7451" i="9"/>
  <c r="C7438" i="9"/>
  <c r="C7426" i="9"/>
  <c r="C7413" i="9"/>
  <c r="C7401" i="9"/>
  <c r="C7387" i="9"/>
  <c r="C7374" i="9"/>
  <c r="C7362" i="9"/>
  <c r="C7349" i="9"/>
  <c r="C7337" i="9"/>
  <c r="C7323" i="9"/>
  <c r="C7310" i="9"/>
  <c r="C7298" i="9"/>
  <c r="C7285" i="9"/>
  <c r="C7273" i="9"/>
  <c r="C7259" i="9"/>
  <c r="C7246" i="9"/>
  <c r="C7234" i="9"/>
  <c r="C7221" i="9"/>
  <c r="C7209" i="9"/>
  <c r="C7195" i="9"/>
  <c r="C7182" i="9"/>
  <c r="C7170" i="9"/>
  <c r="C7157" i="9"/>
  <c r="C7145" i="9"/>
  <c r="C7131" i="9"/>
  <c r="C7118" i="9"/>
  <c r="C7106" i="9"/>
  <c r="C7093" i="9"/>
  <c r="C7081" i="9"/>
  <c r="C7067" i="9"/>
  <c r="C7054" i="9"/>
  <c r="C7042" i="9"/>
  <c r="C7029" i="9"/>
  <c r="C7017" i="9"/>
  <c r="C7003" i="9"/>
  <c r="C6990" i="9"/>
  <c r="C6978" i="9"/>
  <c r="C6965" i="9"/>
  <c r="C6953" i="9"/>
  <c r="C6939" i="9"/>
  <c r="C6926" i="9"/>
  <c r="C6917" i="9"/>
  <c r="C6909" i="9"/>
  <c r="C6901" i="9"/>
  <c r="C6893" i="9"/>
  <c r="C6885" i="9"/>
  <c r="C6877" i="9"/>
  <c r="C6869" i="9"/>
  <c r="C6861" i="9"/>
  <c r="C6853" i="9"/>
  <c r="C6845" i="9"/>
  <c r="C6837" i="9"/>
  <c r="C6829" i="9"/>
  <c r="C6821" i="9"/>
  <c r="C6813" i="9"/>
  <c r="C6805" i="9"/>
  <c r="C6797" i="9"/>
  <c r="C6789" i="9"/>
  <c r="C6781" i="9"/>
  <c r="C6773" i="9"/>
  <c r="C6765" i="9"/>
  <c r="C6757" i="9"/>
  <c r="C6749" i="9"/>
  <c r="C6741" i="9"/>
  <c r="C6733" i="9"/>
  <c r="C6725" i="9"/>
  <c r="C6717" i="9"/>
  <c r="C6709" i="9"/>
  <c r="C6701" i="9"/>
  <c r="C6693" i="9"/>
  <c r="C6685" i="9"/>
  <c r="C6677" i="9"/>
  <c r="C6669" i="9"/>
  <c r="C7595" i="9"/>
  <c r="C7577" i="9"/>
  <c r="C7555" i="9"/>
  <c r="C7537" i="9"/>
  <c r="C7514" i="9"/>
  <c r="C7493" i="9"/>
  <c r="C7474" i="9"/>
  <c r="C7453" i="9"/>
  <c r="C7434" i="9"/>
  <c r="C7411" i="9"/>
  <c r="C7390" i="9"/>
  <c r="C7371" i="9"/>
  <c r="C7350" i="9"/>
  <c r="C7331" i="9"/>
  <c r="C7309" i="9"/>
  <c r="C7289" i="9"/>
  <c r="C7269" i="9"/>
  <c r="C7249" i="9"/>
  <c r="C7229" i="9"/>
  <c r="C7206" i="9"/>
  <c r="C7186" i="9"/>
  <c r="C7166" i="9"/>
  <c r="C7146" i="9"/>
  <c r="C7126" i="9"/>
  <c r="C7105" i="9"/>
  <c r="C7083" i="9"/>
  <c r="C7065" i="9"/>
  <c r="C7049" i="9"/>
  <c r="C7030" i="9"/>
  <c r="C7013" i="9"/>
  <c r="C6997" i="9"/>
  <c r="C6979" i="9"/>
  <c r="C6962" i="9"/>
  <c r="C6946" i="9"/>
  <c r="C6929" i="9"/>
  <c r="C6915" i="9"/>
  <c r="C6905" i="9"/>
  <c r="C6894" i="9"/>
  <c r="C6883" i="9"/>
  <c r="C6873" i="9"/>
  <c r="C6862" i="9"/>
  <c r="C6851" i="9"/>
  <c r="C6841" i="9"/>
  <c r="C6830" i="9"/>
  <c r="C6819" i="9"/>
  <c r="C6809" i="9"/>
  <c r="C6798" i="9"/>
  <c r="C6787" i="9"/>
  <c r="C6777" i="9"/>
  <c r="C6766" i="9"/>
  <c r="C6755" i="9"/>
  <c r="C6745" i="9"/>
  <c r="C6734" i="9"/>
  <c r="C6723" i="9"/>
  <c r="C6713" i="9"/>
  <c r="C6702" i="9"/>
  <c r="C6691" i="9"/>
  <c r="C6681" i="9"/>
  <c r="C6670" i="9"/>
  <c r="C6660" i="9"/>
  <c r="C6652" i="9"/>
  <c r="C6644" i="9"/>
  <c r="C6636" i="9"/>
  <c r="C6628" i="9"/>
  <c r="C6620" i="9"/>
  <c r="C6612" i="9"/>
  <c r="C6604" i="9"/>
  <c r="C6596" i="9"/>
  <c r="C6588" i="9"/>
  <c r="C6580" i="9"/>
  <c r="C6572" i="9"/>
  <c r="C6564" i="9"/>
  <c r="C6556" i="9"/>
  <c r="C6548" i="9"/>
  <c r="C6540" i="9"/>
  <c r="C6532" i="9"/>
  <c r="C6524" i="9"/>
  <c r="C6516" i="9"/>
  <c r="C6508" i="9"/>
  <c r="C6500" i="9"/>
  <c r="C6492" i="9"/>
  <c r="C6484" i="9"/>
  <c r="C6476" i="9"/>
  <c r="C6468" i="9"/>
  <c r="C6460" i="9"/>
  <c r="C7594" i="9"/>
  <c r="C7574" i="9"/>
  <c r="C7553" i="9"/>
  <c r="C7531" i="9"/>
  <c r="C7513" i="9"/>
  <c r="C7491" i="9"/>
  <c r="C7473" i="9"/>
  <c r="C7450" i="9"/>
  <c r="C7429" i="9"/>
  <c r="C7410" i="9"/>
  <c r="C7389" i="9"/>
  <c r="C7370" i="9"/>
  <c r="C7347" i="9"/>
  <c r="C7326" i="9"/>
  <c r="C7307" i="9"/>
  <c r="C7286" i="9"/>
  <c r="C7267" i="9"/>
  <c r="C7245" i="9"/>
  <c r="C7225" i="9"/>
  <c r="C7205" i="9"/>
  <c r="C7185" i="9"/>
  <c r="C7165" i="9"/>
  <c r="C7142" i="9"/>
  <c r="C7122" i="9"/>
  <c r="C7102" i="9"/>
  <c r="C7082" i="9"/>
  <c r="C7062" i="9"/>
  <c r="C7045" i="9"/>
  <c r="C7027" i="9"/>
  <c r="C7011" i="9"/>
  <c r="C6994" i="9"/>
  <c r="C6977" i="9"/>
  <c r="C6961" i="9"/>
  <c r="C6942" i="9"/>
  <c r="C6925" i="9"/>
  <c r="C6914" i="9"/>
  <c r="C6903" i="9"/>
  <c r="C6892" i="9"/>
  <c r="C6882" i="9"/>
  <c r="C6871" i="9"/>
  <c r="C6860" i="9"/>
  <c r="C6850" i="9"/>
  <c r="C6839" i="9"/>
  <c r="C6828" i="9"/>
  <c r="C6818" i="9"/>
  <c r="C6807" i="9"/>
  <c r="C6796" i="9"/>
  <c r="C6786" i="9"/>
  <c r="C6775" i="9"/>
  <c r="C6764" i="9"/>
  <c r="C6754" i="9"/>
  <c r="C6743" i="9"/>
  <c r="C6732" i="9"/>
  <c r="C6722" i="9"/>
  <c r="C6711" i="9"/>
  <c r="C6700" i="9"/>
  <c r="C6690" i="9"/>
  <c r="C6679" i="9"/>
  <c r="C6668" i="9"/>
  <c r="C6659" i="9"/>
  <c r="C6651" i="9"/>
  <c r="C6643" i="9"/>
  <c r="C6635" i="9"/>
  <c r="C6627" i="9"/>
  <c r="C6619" i="9"/>
  <c r="C6611" i="9"/>
  <c r="C6603" i="9"/>
  <c r="C6595" i="9"/>
  <c r="C6587" i="9"/>
  <c r="C6579" i="9"/>
  <c r="C6571" i="9"/>
  <c r="C6563" i="9"/>
  <c r="C6555" i="9"/>
  <c r="C6547" i="9"/>
  <c r="C6539" i="9"/>
  <c r="C6531" i="9"/>
  <c r="C6523" i="9"/>
  <c r="C6515" i="9"/>
  <c r="C6507" i="9"/>
  <c r="C6499" i="9"/>
  <c r="C6491" i="9"/>
  <c r="C6483" i="9"/>
  <c r="C6475" i="9"/>
  <c r="C6467" i="9"/>
  <c r="C6459" i="9"/>
  <c r="C6451" i="9"/>
  <c r="C6443" i="9"/>
  <c r="C6435" i="9"/>
  <c r="C6427" i="9"/>
  <c r="C6419" i="9"/>
  <c r="C6411" i="9"/>
  <c r="C6403" i="9"/>
  <c r="C6395" i="9"/>
  <c r="C6387" i="9"/>
  <c r="C6379" i="9"/>
  <c r="C6371" i="9"/>
  <c r="C6363" i="9"/>
  <c r="C6355" i="9"/>
  <c r="C6347" i="9"/>
  <c r="C6339" i="9"/>
  <c r="C6331" i="9"/>
  <c r="C6323" i="9"/>
  <c r="C6315" i="9"/>
  <c r="C6307" i="9"/>
  <c r="C6299" i="9"/>
  <c r="C6291" i="9"/>
  <c r="C6283" i="9"/>
  <c r="C6275" i="9"/>
  <c r="C6267" i="9"/>
  <c r="C6259" i="9"/>
  <c r="C6251" i="9"/>
  <c r="C6243" i="9"/>
  <c r="C6235" i="9"/>
  <c r="C6227" i="9"/>
  <c r="C6219" i="9"/>
  <c r="C6211" i="9"/>
  <c r="C6203" i="9"/>
  <c r="C6195" i="9"/>
  <c r="C6187" i="9"/>
  <c r="C6179" i="9"/>
  <c r="C6171" i="9"/>
  <c r="C6163" i="9"/>
  <c r="C6155" i="9"/>
  <c r="C6147" i="9"/>
  <c r="C6139" i="9"/>
  <c r="C6131" i="9"/>
  <c r="C6123" i="9"/>
  <c r="C6115" i="9"/>
  <c r="C6107" i="9"/>
  <c r="C6099" i="9"/>
  <c r="C6091" i="9"/>
  <c r="C6083" i="9"/>
  <c r="C6075" i="9"/>
  <c r="C7587" i="9"/>
  <c r="C7565" i="9"/>
  <c r="C7545" i="9"/>
  <c r="C7525" i="9"/>
  <c r="C7505" i="9"/>
  <c r="C7485" i="9"/>
  <c r="C7462" i="9"/>
  <c r="C7442" i="9"/>
  <c r="C7422" i="9"/>
  <c r="C7402" i="9"/>
  <c r="C7382" i="9"/>
  <c r="C7361" i="9"/>
  <c r="C7339" i="9"/>
  <c r="C7321" i="9"/>
  <c r="C7299" i="9"/>
  <c r="C7281" i="9"/>
  <c r="C7258" i="9"/>
  <c r="C7237" i="9"/>
  <c r="C7218" i="9"/>
  <c r="C7197" i="9"/>
  <c r="C7178" i="9"/>
  <c r="C7155" i="9"/>
  <c r="C7134" i="9"/>
  <c r="C7115" i="9"/>
  <c r="C7094" i="9"/>
  <c r="C7075" i="9"/>
  <c r="C7057" i="9"/>
  <c r="C7038" i="9"/>
  <c r="C7022" i="9"/>
  <c r="C7005" i="9"/>
  <c r="C6987" i="9"/>
  <c r="C6971" i="9"/>
  <c r="C6954" i="9"/>
  <c r="C6937" i="9"/>
  <c r="C6921" i="9"/>
  <c r="C6910" i="9"/>
  <c r="C6899" i="9"/>
  <c r="C6889" i="9"/>
  <c r="C6878" i="9"/>
  <c r="C6867" i="9"/>
  <c r="C6857" i="9"/>
  <c r="C6846" i="9"/>
  <c r="C6835" i="9"/>
  <c r="C6825" i="9"/>
  <c r="C6814" i="9"/>
  <c r="C6803" i="9"/>
  <c r="C6793" i="9"/>
  <c r="C6782" i="9"/>
  <c r="C6771" i="9"/>
  <c r="C6761" i="9"/>
  <c r="C6750" i="9"/>
  <c r="C6739" i="9"/>
  <c r="C6729" i="9"/>
  <c r="C6718" i="9"/>
  <c r="C6707" i="9"/>
  <c r="C6697" i="9"/>
  <c r="C6686" i="9"/>
  <c r="C6675" i="9"/>
  <c r="C6665" i="9"/>
  <c r="C6656" i="9"/>
  <c r="C6648" i="9"/>
  <c r="C6640" i="9"/>
  <c r="C6632" i="9"/>
  <c r="C6624" i="9"/>
  <c r="C6616" i="9"/>
  <c r="C6608" i="9"/>
  <c r="C6600" i="9"/>
  <c r="C6592" i="9"/>
  <c r="C6584" i="9"/>
  <c r="C6576" i="9"/>
  <c r="C6568" i="9"/>
  <c r="C6560" i="9"/>
  <c r="C6552" i="9"/>
  <c r="C6544" i="9"/>
  <c r="C6536" i="9"/>
  <c r="C6528" i="9"/>
  <c r="C6520" i="9"/>
  <c r="C6512" i="9"/>
  <c r="C6504" i="9"/>
  <c r="C6496" i="9"/>
  <c r="C6488" i="9"/>
  <c r="C6480" i="9"/>
  <c r="C6472" i="9"/>
  <c r="C6464" i="9"/>
  <c r="C6456" i="9"/>
  <c r="C6448" i="9"/>
  <c r="C6440" i="9"/>
  <c r="C6432" i="9"/>
  <c r="C6424" i="9"/>
  <c r="C6416" i="9"/>
  <c r="C6408" i="9"/>
  <c r="C6400" i="9"/>
  <c r="C6392" i="9"/>
  <c r="C6384" i="9"/>
  <c r="C6376" i="9"/>
  <c r="C6368" i="9"/>
  <c r="C6360" i="9"/>
  <c r="C6352" i="9"/>
  <c r="C6344" i="9"/>
  <c r="C6336" i="9"/>
  <c r="C6328" i="9"/>
  <c r="C6320" i="9"/>
  <c r="C6312" i="9"/>
  <c r="C6304" i="9"/>
  <c r="C6296" i="9"/>
  <c r="C6288" i="9"/>
  <c r="C6280" i="9"/>
  <c r="C6272" i="9"/>
  <c r="C6264" i="9"/>
  <c r="C6256" i="9"/>
  <c r="C6248" i="9"/>
  <c r="C6240" i="9"/>
  <c r="C6232" i="9"/>
  <c r="C6224" i="9"/>
  <c r="C6216" i="9"/>
  <c r="C6208" i="9"/>
  <c r="C6200" i="9"/>
  <c r="C6192" i="9"/>
  <c r="C6184" i="9"/>
  <c r="C6176" i="9"/>
  <c r="C6168" i="9"/>
  <c r="C6160" i="9"/>
  <c r="C6152" i="9"/>
  <c r="C6144" i="9"/>
  <c r="C6136" i="9"/>
  <c r="C6128" i="9"/>
  <c r="C6120" i="9"/>
  <c r="C6112" i="9"/>
  <c r="C6104" i="9"/>
  <c r="C6096" i="9"/>
  <c r="C6088" i="9"/>
  <c r="C6080" i="9"/>
  <c r="C6072" i="9"/>
  <c r="C7590" i="9"/>
  <c r="C7562" i="9"/>
  <c r="C7526" i="9"/>
  <c r="C7498" i="9"/>
  <c r="C7461" i="9"/>
  <c r="C7427" i="9"/>
  <c r="C7397" i="9"/>
  <c r="C7363" i="9"/>
  <c r="C7333" i="9"/>
  <c r="C7297" i="9"/>
  <c r="C7262" i="9"/>
  <c r="C7233" i="9"/>
  <c r="C7198" i="9"/>
  <c r="C7169" i="9"/>
  <c r="C7133" i="9"/>
  <c r="C7101" i="9"/>
  <c r="C7069" i="9"/>
  <c r="C7041" i="9"/>
  <c r="C7014" i="9"/>
  <c r="C6986" i="9"/>
  <c r="C6958" i="9"/>
  <c r="C6933" i="9"/>
  <c r="C6911" i="9"/>
  <c r="C6895" i="9"/>
  <c r="C6876" i="9"/>
  <c r="C6859" i="9"/>
  <c r="C6843" i="9"/>
  <c r="C6826" i="9"/>
  <c r="C6810" i="9"/>
  <c r="C6791" i="9"/>
  <c r="C6774" i="9"/>
  <c r="C6758" i="9"/>
  <c r="C6740" i="9"/>
  <c r="C6724" i="9"/>
  <c r="C6706" i="9"/>
  <c r="C6689" i="9"/>
  <c r="C6673" i="9"/>
  <c r="C6657" i="9"/>
  <c r="C6645" i="9"/>
  <c r="C6631" i="9"/>
  <c r="C6618" i="9"/>
  <c r="C6606" i="9"/>
  <c r="C6593" i="9"/>
  <c r="C6581" i="9"/>
  <c r="C6567" i="9"/>
  <c r="C6554" i="9"/>
  <c r="C6542" i="9"/>
  <c r="C6529" i="9"/>
  <c r="C6517" i="9"/>
  <c r="C6503" i="9"/>
  <c r="C6490" i="9"/>
  <c r="C6478" i="9"/>
  <c r="C6465" i="9"/>
  <c r="C6453" i="9"/>
  <c r="C6442" i="9"/>
  <c r="C6431" i="9"/>
  <c r="C6421" i="9"/>
  <c r="C6410" i="9"/>
  <c r="C6399" i="9"/>
  <c r="C6389" i="9"/>
  <c r="C6378" i="9"/>
  <c r="C6367" i="9"/>
  <c r="C6357" i="9"/>
  <c r="C6346" i="9"/>
  <c r="C6335" i="9"/>
  <c r="C6325" i="9"/>
  <c r="C6314" i="9"/>
  <c r="C6303" i="9"/>
  <c r="C6293" i="9"/>
  <c r="C6282" i="9"/>
  <c r="C6271" i="9"/>
  <c r="C6261" i="9"/>
  <c r="C6250" i="9"/>
  <c r="C6239" i="9"/>
  <c r="C6229" i="9"/>
  <c r="C6218" i="9"/>
  <c r="C6207" i="9"/>
  <c r="C6197" i="9"/>
  <c r="C6186" i="9"/>
  <c r="C6175" i="9"/>
  <c r="C6165" i="9"/>
  <c r="C6154" i="9"/>
  <c r="C6143" i="9"/>
  <c r="C6133" i="9"/>
  <c r="C6122" i="9"/>
  <c r="C6111" i="9"/>
  <c r="C6101" i="9"/>
  <c r="C6090" i="9"/>
  <c r="C6079" i="9"/>
  <c r="C6069" i="9"/>
  <c r="C6061" i="9"/>
  <c r="C6053" i="9"/>
  <c r="C6045" i="9"/>
  <c r="C6037" i="9"/>
  <c r="C6029" i="9"/>
  <c r="C6021" i="9"/>
  <c r="C6013" i="9"/>
  <c r="C6005" i="9"/>
  <c r="C5997" i="9"/>
  <c r="C5989" i="9"/>
  <c r="C5981" i="9"/>
  <c r="C5973" i="9"/>
  <c r="C5965" i="9"/>
  <c r="C5957" i="9"/>
  <c r="C5949" i="9"/>
  <c r="C5941" i="9"/>
  <c r="C5933" i="9"/>
  <c r="C5925" i="9"/>
  <c r="C5917" i="9"/>
  <c r="C5909" i="9"/>
  <c r="C5901" i="9"/>
  <c r="C5893" i="9"/>
  <c r="C5885" i="9"/>
  <c r="C5877" i="9"/>
  <c r="C5869" i="9"/>
  <c r="C5861" i="9"/>
  <c r="C5853" i="9"/>
  <c r="C5845" i="9"/>
  <c r="C5837" i="9"/>
  <c r="C5829" i="9"/>
  <c r="C5821" i="9"/>
  <c r="C5813" i="9"/>
  <c r="C5805" i="9"/>
  <c r="C5797" i="9"/>
  <c r="C5789" i="9"/>
  <c r="C5781" i="9"/>
  <c r="C5773" i="9"/>
  <c r="C5765" i="9"/>
  <c r="C5757" i="9"/>
  <c r="C5749" i="9"/>
  <c r="C5741" i="9"/>
  <c r="C5733" i="9"/>
  <c r="C5725" i="9"/>
  <c r="C5717" i="9"/>
  <c r="C5709" i="9"/>
  <c r="C5701" i="9"/>
  <c r="C5693" i="9"/>
  <c r="C5685" i="9"/>
  <c r="C5677" i="9"/>
  <c r="C5669" i="9"/>
  <c r="C5661" i="9"/>
  <c r="C5653" i="9"/>
  <c r="C5645" i="9"/>
  <c r="C5637" i="9"/>
  <c r="C5629" i="9"/>
  <c r="C5621" i="9"/>
  <c r="C5613" i="9"/>
  <c r="C5605" i="9"/>
  <c r="C5597" i="9"/>
  <c r="C5589" i="9"/>
  <c r="C5581" i="9"/>
  <c r="C5573" i="9"/>
  <c r="C5565" i="9"/>
  <c r="C5557" i="9"/>
  <c r="C5549" i="9"/>
  <c r="C5541" i="9"/>
  <c r="C5533" i="9"/>
  <c r="C5525" i="9"/>
  <c r="C5517" i="9"/>
  <c r="C5509" i="9"/>
  <c r="C5501" i="9"/>
  <c r="C5493" i="9"/>
  <c r="C5485" i="9"/>
  <c r="C5477" i="9"/>
  <c r="C7589" i="9"/>
  <c r="C7557" i="9"/>
  <c r="C7523" i="9"/>
  <c r="C7489" i="9"/>
  <c r="C7459" i="9"/>
  <c r="C7425" i="9"/>
  <c r="C7395" i="9"/>
  <c r="C7358" i="9"/>
  <c r="C7325" i="9"/>
  <c r="C7294" i="9"/>
  <c r="C7261" i="9"/>
  <c r="C7230" i="9"/>
  <c r="C7194" i="9"/>
  <c r="C7161" i="9"/>
  <c r="C7130" i="9"/>
  <c r="C7097" i="9"/>
  <c r="C7066" i="9"/>
  <c r="C7037" i="9"/>
  <c r="C7010" i="9"/>
  <c r="C6985" i="9"/>
  <c r="C6955" i="9"/>
  <c r="C6930" i="9"/>
  <c r="C6908" i="9"/>
  <c r="C6891" i="9"/>
  <c r="C6875" i="9"/>
  <c r="C6858" i="9"/>
  <c r="C6842" i="9"/>
  <c r="C6823" i="9"/>
  <c r="C6806" i="9"/>
  <c r="C6790" i="9"/>
  <c r="C6772" i="9"/>
  <c r="C6756" i="9"/>
  <c r="C6738" i="9"/>
  <c r="C6721" i="9"/>
  <c r="C6705" i="9"/>
  <c r="C6687" i="9"/>
  <c r="C6671" i="9"/>
  <c r="C6655" i="9"/>
  <c r="C6642" i="9"/>
  <c r="C6630" i="9"/>
  <c r="C6617" i="9"/>
  <c r="C6605" i="9"/>
  <c r="C6591" i="9"/>
  <c r="C6578" i="9"/>
  <c r="C6566" i="9"/>
  <c r="C6553" i="9"/>
  <c r="C6541" i="9"/>
  <c r="C6527" i="9"/>
  <c r="C6514" i="9"/>
  <c r="C6502" i="9"/>
  <c r="C6489" i="9"/>
  <c r="C6477" i="9"/>
  <c r="C6463" i="9"/>
  <c r="C6452" i="9"/>
  <c r="C6441" i="9"/>
  <c r="C6430" i="9"/>
  <c r="C6420" i="9"/>
  <c r="C6409" i="9"/>
  <c r="C6398" i="9"/>
  <c r="C6388" i="9"/>
  <c r="C6377" i="9"/>
  <c r="C6366" i="9"/>
  <c r="C6356" i="9"/>
  <c r="C6345" i="9"/>
  <c r="C6334" i="9"/>
  <c r="C6324" i="9"/>
  <c r="C6313" i="9"/>
  <c r="C6302" i="9"/>
  <c r="C6292" i="9"/>
  <c r="C6281" i="9"/>
  <c r="C6270" i="9"/>
  <c r="C6260" i="9"/>
  <c r="C6249" i="9"/>
  <c r="C6238" i="9"/>
  <c r="C6228" i="9"/>
  <c r="C6217" i="9"/>
  <c r="C6206" i="9"/>
  <c r="C6196" i="9"/>
  <c r="C6185" i="9"/>
  <c r="C6174" i="9"/>
  <c r="C6164" i="9"/>
  <c r="C6153" i="9"/>
  <c r="C6142" i="9"/>
  <c r="C6132" i="9"/>
  <c r="C6121" i="9"/>
  <c r="C6110" i="9"/>
  <c r="C6100" i="9"/>
  <c r="C6089" i="9"/>
  <c r="C6078" i="9"/>
  <c r="C6068" i="9"/>
  <c r="C6060" i="9"/>
  <c r="C6052" i="9"/>
  <c r="C6044" i="9"/>
  <c r="C6036" i="9"/>
  <c r="C6028" i="9"/>
  <c r="C6020" i="9"/>
  <c r="C6012" i="9"/>
  <c r="C6004" i="9"/>
  <c r="C5996" i="9"/>
  <c r="C5988" i="9"/>
  <c r="C5980" i="9"/>
  <c r="C5972" i="9"/>
  <c r="C5964" i="9"/>
  <c r="C5956" i="9"/>
  <c r="C5948" i="9"/>
  <c r="C5940" i="9"/>
  <c r="C5932" i="9"/>
  <c r="C5924" i="9"/>
  <c r="C5916" i="9"/>
  <c r="C5908" i="9"/>
  <c r="C5900" i="9"/>
  <c r="C5892" i="9"/>
  <c r="C5884" i="9"/>
  <c r="C5876" i="9"/>
  <c r="C5868" i="9"/>
  <c r="C5860" i="9"/>
  <c r="C5852" i="9"/>
  <c r="C5844" i="9"/>
  <c r="C5836" i="9"/>
  <c r="C5828" i="9"/>
  <c r="C5820" i="9"/>
  <c r="C5812" i="9"/>
  <c r="C5804" i="9"/>
  <c r="C5796" i="9"/>
  <c r="C5788" i="9"/>
  <c r="C5780" i="9"/>
  <c r="C5772" i="9"/>
  <c r="C5764" i="9"/>
  <c r="C5756" i="9"/>
  <c r="C5748" i="9"/>
  <c r="C5740" i="9"/>
  <c r="C5732" i="9"/>
  <c r="C5724" i="9"/>
  <c r="C5716" i="9"/>
  <c r="C5708" i="9"/>
  <c r="C5700" i="9"/>
  <c r="C5692" i="9"/>
  <c r="C5684" i="9"/>
  <c r="C5676" i="9"/>
  <c r="C5668" i="9"/>
  <c r="C5660" i="9"/>
  <c r="C5652" i="9"/>
  <c r="C5644" i="9"/>
  <c r="C5636" i="9"/>
  <c r="C5628" i="9"/>
  <c r="C5620" i="9"/>
  <c r="C5612" i="9"/>
  <c r="C5604" i="9"/>
  <c r="C5596" i="9"/>
  <c r="C5588" i="9"/>
  <c r="C5580" i="9"/>
  <c r="C5572" i="9"/>
  <c r="C5564" i="9"/>
  <c r="C5556" i="9"/>
  <c r="C5548" i="9"/>
  <c r="C5540" i="9"/>
  <c r="C5532" i="9"/>
  <c r="C5524" i="9"/>
  <c r="C5516" i="9"/>
  <c r="C5508" i="9"/>
  <c r="C5500" i="9"/>
  <c r="C5492" i="9"/>
  <c r="C5484" i="9"/>
  <c r="C5476" i="9"/>
  <c r="C5468" i="9"/>
  <c r="C5460" i="9"/>
  <c r="C5452" i="9"/>
  <c r="C5444" i="9"/>
  <c r="C5436" i="9"/>
  <c r="C5428" i="9"/>
  <c r="C7578" i="9"/>
  <c r="C7542" i="9"/>
  <c r="C7510" i="9"/>
  <c r="C7478" i="9"/>
  <c r="C7446" i="9"/>
  <c r="C7414" i="9"/>
  <c r="C7378" i="9"/>
  <c r="C7346" i="9"/>
  <c r="C7314" i="9"/>
  <c r="C7282" i="9"/>
  <c r="C7250" i="9"/>
  <c r="C7217" i="9"/>
  <c r="C7181" i="9"/>
  <c r="C7153" i="9"/>
  <c r="C7117" i="9"/>
  <c r="C7089" i="9"/>
  <c r="C7053" i="9"/>
  <c r="C7026" i="9"/>
  <c r="C7001" i="9"/>
  <c r="C6973" i="9"/>
  <c r="C6947" i="9"/>
  <c r="C6919" i="9"/>
  <c r="C6902" i="9"/>
  <c r="C6886" i="9"/>
  <c r="C6868" i="9"/>
  <c r="C6852" i="9"/>
  <c r="C6834" i="9"/>
  <c r="C6817" i="9"/>
  <c r="C6801" i="9"/>
  <c r="C6783" i="9"/>
  <c r="C6767" i="9"/>
  <c r="C6748" i="9"/>
  <c r="C6731" i="9"/>
  <c r="C6715" i="9"/>
  <c r="C6698" i="9"/>
  <c r="C6682" i="9"/>
  <c r="C6663" i="9"/>
  <c r="C6650" i="9"/>
  <c r="C6638" i="9"/>
  <c r="C6625" i="9"/>
  <c r="C6613" i="9"/>
  <c r="C6599" i="9"/>
  <c r="C6586" i="9"/>
  <c r="C6574" i="9"/>
  <c r="C6561" i="9"/>
  <c r="C6549" i="9"/>
  <c r="C6535" i="9"/>
  <c r="C6522" i="9"/>
  <c r="C6510" i="9"/>
  <c r="C6497" i="9"/>
  <c r="C6485" i="9"/>
  <c r="C6471" i="9"/>
  <c r="C6458" i="9"/>
  <c r="C6447" i="9"/>
  <c r="C6437" i="9"/>
  <c r="C6426" i="9"/>
  <c r="C6415" i="9"/>
  <c r="C6405" i="9"/>
  <c r="C6394" i="9"/>
  <c r="C6383" i="9"/>
  <c r="C6373" i="9"/>
  <c r="C6362" i="9"/>
  <c r="C6351" i="9"/>
  <c r="C6341" i="9"/>
  <c r="C6330" i="9"/>
  <c r="C6319" i="9"/>
  <c r="C6309" i="9"/>
  <c r="C6298" i="9"/>
  <c r="C6287" i="9"/>
  <c r="C6277" i="9"/>
  <c r="C6266" i="9"/>
  <c r="C6255" i="9"/>
  <c r="C6245" i="9"/>
  <c r="C6234" i="9"/>
  <c r="C6223" i="9"/>
  <c r="C6213" i="9"/>
  <c r="C6202" i="9"/>
  <c r="C6191" i="9"/>
  <c r="C6181" i="9"/>
  <c r="C6170" i="9"/>
  <c r="C6159" i="9"/>
  <c r="C6149" i="9"/>
  <c r="C6138" i="9"/>
  <c r="C6127" i="9"/>
  <c r="C6117" i="9"/>
  <c r="C6106" i="9"/>
  <c r="C6095" i="9"/>
  <c r="C6085" i="9"/>
  <c r="C6074" i="9"/>
  <c r="C6065" i="9"/>
  <c r="C6057" i="9"/>
  <c r="C6049" i="9"/>
  <c r="C6041" i="9"/>
  <c r="C6033" i="9"/>
  <c r="C6025" i="9"/>
  <c r="C6017" i="9"/>
  <c r="C6009" i="9"/>
  <c r="C6001" i="9"/>
  <c r="C5993" i="9"/>
  <c r="C5985" i="9"/>
  <c r="C5977" i="9"/>
  <c r="C5969" i="9"/>
  <c r="C5961" i="9"/>
  <c r="C5953" i="9"/>
  <c r="C5945" i="9"/>
  <c r="C5937" i="9"/>
  <c r="C5929" i="9"/>
  <c r="C5921" i="9"/>
  <c r="C5913" i="9"/>
  <c r="C5905" i="9"/>
  <c r="C5897" i="9"/>
  <c r="C5889" i="9"/>
  <c r="C5881" i="9"/>
  <c r="C5873" i="9"/>
  <c r="C5865" i="9"/>
  <c r="C5857" i="9"/>
  <c r="C5849" i="9"/>
  <c r="C5841" i="9"/>
  <c r="C5833" i="9"/>
  <c r="C5825" i="9"/>
  <c r="C5817" i="9"/>
  <c r="C5809" i="9"/>
  <c r="C5801" i="9"/>
  <c r="C5793" i="9"/>
  <c r="C5785" i="9"/>
  <c r="C5777" i="9"/>
  <c r="C5769" i="9"/>
  <c r="C5761" i="9"/>
  <c r="C5753" i="9"/>
  <c r="C5745" i="9"/>
  <c r="C5737" i="9"/>
  <c r="C5729" i="9"/>
  <c r="C5721" i="9"/>
  <c r="C5713" i="9"/>
  <c r="C5705" i="9"/>
  <c r="C5697" i="9"/>
  <c r="C5689" i="9"/>
  <c r="C5681" i="9"/>
  <c r="C5673" i="9"/>
  <c r="C5665" i="9"/>
  <c r="C5657" i="9"/>
  <c r="C5649" i="9"/>
  <c r="C5641" i="9"/>
  <c r="C5633" i="9"/>
  <c r="C5625" i="9"/>
  <c r="C5617" i="9"/>
  <c r="C5609" i="9"/>
  <c r="C5601" i="9"/>
  <c r="C5593" i="9"/>
  <c r="C5585" i="9"/>
  <c r="C5577" i="9"/>
  <c r="C5569" i="9"/>
  <c r="C5561" i="9"/>
  <c r="C5553" i="9"/>
  <c r="C5545" i="9"/>
  <c r="C5537" i="9"/>
  <c r="C5529" i="9"/>
  <c r="C5521" i="9"/>
  <c r="C5513" i="9"/>
  <c r="C5505" i="9"/>
  <c r="C5497" i="9"/>
  <c r="C5489" i="9"/>
  <c r="C5481" i="9"/>
  <c r="C5473" i="9"/>
  <c r="C5465" i="9"/>
  <c r="C5457" i="9"/>
  <c r="C5449" i="9"/>
  <c r="C5441" i="9"/>
  <c r="C5433" i="9"/>
  <c r="C5425" i="9"/>
  <c r="C7582" i="9"/>
  <c r="C7538" i="9"/>
  <c r="C7481" i="9"/>
  <c r="C7435" i="9"/>
  <c r="C7377" i="9"/>
  <c r="C7322" i="9"/>
  <c r="C7274" i="9"/>
  <c r="C7219" i="9"/>
  <c r="C7171" i="9"/>
  <c r="C7114" i="9"/>
  <c r="C7061" i="9"/>
  <c r="C7019" i="9"/>
  <c r="C6974" i="9"/>
  <c r="C6934" i="9"/>
  <c r="C6900" i="9"/>
  <c r="C6874" i="9"/>
  <c r="C6847" i="9"/>
  <c r="C6820" i="9"/>
  <c r="C6794" i="9"/>
  <c r="C6763" i="9"/>
  <c r="C6737" i="9"/>
  <c r="C6710" i="9"/>
  <c r="C6683" i="9"/>
  <c r="C6658" i="9"/>
  <c r="C6637" i="9"/>
  <c r="C6615" i="9"/>
  <c r="C6597" i="9"/>
  <c r="C6575" i="9"/>
  <c r="C6557" i="9"/>
  <c r="C6534" i="9"/>
  <c r="C6513" i="9"/>
  <c r="C6494" i="9"/>
  <c r="C6473" i="9"/>
  <c r="C6454" i="9"/>
  <c r="C6436" i="9"/>
  <c r="C6418" i="9"/>
  <c r="C6402" i="9"/>
  <c r="C6385" i="9"/>
  <c r="C6369" i="9"/>
  <c r="C6350" i="9"/>
  <c r="C6333" i="9"/>
  <c r="C6317" i="9"/>
  <c r="C6300" i="9"/>
  <c r="C6284" i="9"/>
  <c r="C6265" i="9"/>
  <c r="C6247" i="9"/>
  <c r="C6231" i="9"/>
  <c r="C6214" i="9"/>
  <c r="C6198" i="9"/>
  <c r="C6180" i="9"/>
  <c r="C6162" i="9"/>
  <c r="C6146" i="9"/>
  <c r="C6129" i="9"/>
  <c r="C6113" i="9"/>
  <c r="C6094" i="9"/>
  <c r="C6077" i="9"/>
  <c r="C6063" i="9"/>
  <c r="C6050" i="9"/>
  <c r="C6038" i="9"/>
  <c r="C6024" i="9"/>
  <c r="C6011" i="9"/>
  <c r="C5999" i="9"/>
  <c r="C5986" i="9"/>
  <c r="C5974" i="9"/>
  <c r="C5960" i="9"/>
  <c r="C5947" i="9"/>
  <c r="C5935" i="9"/>
  <c r="C5922" i="9"/>
  <c r="C5910" i="9"/>
  <c r="C5896" i="9"/>
  <c r="C5883" i="9"/>
  <c r="C5871" i="9"/>
  <c r="C5858" i="9"/>
  <c r="C5846" i="9"/>
  <c r="C5832" i="9"/>
  <c r="C5819" i="9"/>
  <c r="C5807" i="9"/>
  <c r="C5794" i="9"/>
  <c r="C5782" i="9"/>
  <c r="C5768" i="9"/>
  <c r="C5755" i="9"/>
  <c r="C5743" i="9"/>
  <c r="C5730" i="9"/>
  <c r="C5718" i="9"/>
  <c r="C5704" i="9"/>
  <c r="C5691" i="9"/>
  <c r="C5679" i="9"/>
  <c r="C5666" i="9"/>
  <c r="C5654" i="9"/>
  <c r="C5640" i="9"/>
  <c r="C5627" i="9"/>
  <c r="C5615" i="9"/>
  <c r="C5602" i="9"/>
  <c r="C5590" i="9"/>
  <c r="C5576" i="9"/>
  <c r="C5563" i="9"/>
  <c r="C5551" i="9"/>
  <c r="C5538" i="9"/>
  <c r="C5526" i="9"/>
  <c r="C5512" i="9"/>
  <c r="C5499" i="9"/>
  <c r="C5487" i="9"/>
  <c r="C5474" i="9"/>
  <c r="C5463" i="9"/>
  <c r="C5453" i="9"/>
  <c r="C5442" i="9"/>
  <c r="C5431" i="9"/>
  <c r="C5421" i="9"/>
  <c r="C5413" i="9"/>
  <c r="C5405" i="9"/>
  <c r="C5397" i="9"/>
  <c r="C5389" i="9"/>
  <c r="C5381" i="9"/>
  <c r="C5373" i="9"/>
  <c r="C5365" i="9"/>
  <c r="C5357" i="9"/>
  <c r="C5349" i="9"/>
  <c r="C5341" i="9"/>
  <c r="C5333" i="9"/>
  <c r="C5325" i="9"/>
  <c r="C5317" i="9"/>
  <c r="C5309" i="9"/>
  <c r="C5301" i="9"/>
  <c r="C5293" i="9"/>
  <c r="C5285" i="9"/>
  <c r="C5277" i="9"/>
  <c r="C5269" i="9"/>
  <c r="C5261" i="9"/>
  <c r="C5253" i="9"/>
  <c r="C5245" i="9"/>
  <c r="C5237" i="9"/>
  <c r="C5229" i="9"/>
  <c r="C5221" i="9"/>
  <c r="C5213" i="9"/>
  <c r="C5205" i="9"/>
  <c r="C5197" i="9"/>
  <c r="C5189" i="9"/>
  <c r="C5181" i="9"/>
  <c r="C5173" i="9"/>
  <c r="C5165" i="9"/>
  <c r="C5157" i="9"/>
  <c r="C5149" i="9"/>
  <c r="C5141" i="9"/>
  <c r="C5133" i="9"/>
  <c r="C5125" i="9"/>
  <c r="C5117" i="9"/>
  <c r="C5109" i="9"/>
  <c r="C5101" i="9"/>
  <c r="C5093" i="9"/>
  <c r="C5085" i="9"/>
  <c r="C5077" i="9"/>
  <c r="C5069" i="9"/>
  <c r="C5061" i="9"/>
  <c r="C5053" i="9"/>
  <c r="C5045" i="9"/>
  <c r="C5037" i="9"/>
  <c r="C7581" i="9"/>
  <c r="C7530" i="9"/>
  <c r="C7475" i="9"/>
  <c r="C7421" i="9"/>
  <c r="C7373" i="9"/>
  <c r="C7318" i="9"/>
  <c r="C7270" i="9"/>
  <c r="C7211" i="9"/>
  <c r="C7158" i="9"/>
  <c r="C7109" i="9"/>
  <c r="C7058" i="9"/>
  <c r="C7018" i="9"/>
  <c r="C6969" i="9"/>
  <c r="C6923" i="9"/>
  <c r="C6898" i="9"/>
  <c r="C6870" i="9"/>
  <c r="C6844" i="9"/>
  <c r="C6815" i="9"/>
  <c r="C6788" i="9"/>
  <c r="C6762" i="9"/>
  <c r="C6735" i="9"/>
  <c r="C6708" i="9"/>
  <c r="C6678" i="9"/>
  <c r="C6654" i="9"/>
  <c r="C6634" i="9"/>
  <c r="C6614" i="9"/>
  <c r="C6594" i="9"/>
  <c r="C6573" i="9"/>
  <c r="C6551" i="9"/>
  <c r="C6533" i="9"/>
  <c r="C6511" i="9"/>
  <c r="C6493" i="9"/>
  <c r="C6470" i="9"/>
  <c r="C6450" i="9"/>
  <c r="C6434" i="9"/>
  <c r="C6417" i="9"/>
  <c r="C6401" i="9"/>
  <c r="C6382" i="9"/>
  <c r="C6365" i="9"/>
  <c r="C6349" i="9"/>
  <c r="C6332" i="9"/>
  <c r="C6316" i="9"/>
  <c r="C6297" i="9"/>
  <c r="C6279" i="9"/>
  <c r="C6263" i="9"/>
  <c r="C6246" i="9"/>
  <c r="C6230" i="9"/>
  <c r="C6212" i="9"/>
  <c r="C6194" i="9"/>
  <c r="C6178" i="9"/>
  <c r="C6161" i="9"/>
  <c r="C6145" i="9"/>
  <c r="C6126" i="9"/>
  <c r="C6109" i="9"/>
  <c r="C6093" i="9"/>
  <c r="C6076" i="9"/>
  <c r="C6062" i="9"/>
  <c r="C6048" i="9"/>
  <c r="C6035" i="9"/>
  <c r="C6023" i="9"/>
  <c r="C6010" i="9"/>
  <c r="C5998" i="9"/>
  <c r="C5984" i="9"/>
  <c r="C5971" i="9"/>
  <c r="C5959" i="9"/>
  <c r="C5946" i="9"/>
  <c r="C5934" i="9"/>
  <c r="C5920" i="9"/>
  <c r="C5907" i="9"/>
  <c r="C5895" i="9"/>
  <c r="C5882" i="9"/>
  <c r="C5870" i="9"/>
  <c r="C5856" i="9"/>
  <c r="C5843" i="9"/>
  <c r="C5831" i="9"/>
  <c r="C5818" i="9"/>
  <c r="C5806" i="9"/>
  <c r="C5792" i="9"/>
  <c r="C5779" i="9"/>
  <c r="C5767" i="9"/>
  <c r="C5754" i="9"/>
  <c r="C5742" i="9"/>
  <c r="C5728" i="9"/>
  <c r="C5715" i="9"/>
  <c r="C5703" i="9"/>
  <c r="C5690" i="9"/>
  <c r="C5678" i="9"/>
  <c r="C5664" i="9"/>
  <c r="C5651" i="9"/>
  <c r="C5639" i="9"/>
  <c r="C5626" i="9"/>
  <c r="C5614" i="9"/>
  <c r="C5600" i="9"/>
  <c r="C5587" i="9"/>
  <c r="C5575" i="9"/>
  <c r="C5562" i="9"/>
  <c r="C5550" i="9"/>
  <c r="C5536" i="9"/>
  <c r="C5523" i="9"/>
  <c r="C5511" i="9"/>
  <c r="C5498" i="9"/>
  <c r="C5486" i="9"/>
  <c r="C5472" i="9"/>
  <c r="C5462" i="9"/>
  <c r="C5451" i="9"/>
  <c r="C5440" i="9"/>
  <c r="C5430" i="9"/>
  <c r="C5420" i="9"/>
  <c r="C5412" i="9"/>
  <c r="C5404" i="9"/>
  <c r="C5396" i="9"/>
  <c r="C5388" i="9"/>
  <c r="C5380" i="9"/>
  <c r="C5372" i="9"/>
  <c r="C5364" i="9"/>
  <c r="C5356" i="9"/>
  <c r="C5348" i="9"/>
  <c r="C5340" i="9"/>
  <c r="C5332" i="9"/>
  <c r="C5324" i="9"/>
  <c r="C5316" i="9"/>
  <c r="C5308" i="9"/>
  <c r="C5300" i="9"/>
  <c r="C5292" i="9"/>
  <c r="C5284" i="9"/>
  <c r="C5276" i="9"/>
  <c r="C5268" i="9"/>
  <c r="C5260" i="9"/>
  <c r="C5252" i="9"/>
  <c r="C5244" i="9"/>
  <c r="C5236" i="9"/>
  <c r="C5228" i="9"/>
  <c r="C5220" i="9"/>
  <c r="C5212" i="9"/>
  <c r="C5204" i="9"/>
  <c r="C5196" i="9"/>
  <c r="C5188" i="9"/>
  <c r="C5180" i="9"/>
  <c r="C5172" i="9"/>
  <c r="C5164" i="9"/>
  <c r="C5156" i="9"/>
  <c r="C5148" i="9"/>
  <c r="C5140" i="9"/>
  <c r="C5132" i="9"/>
  <c r="C5124" i="9"/>
  <c r="C5116" i="9"/>
  <c r="C5108" i="9"/>
  <c r="C5100" i="9"/>
  <c r="C5092" i="9"/>
  <c r="C5084" i="9"/>
  <c r="C5076" i="9"/>
  <c r="C5068" i="9"/>
  <c r="C5060" i="9"/>
  <c r="C5052" i="9"/>
  <c r="C5044" i="9"/>
  <c r="C5036" i="9"/>
  <c r="C5028" i="9"/>
  <c r="C5020" i="9"/>
  <c r="C5012" i="9"/>
  <c r="C5004" i="9"/>
  <c r="C4996" i="9"/>
  <c r="C7563" i="9"/>
  <c r="C7506" i="9"/>
  <c r="C7454" i="9"/>
  <c r="C7403" i="9"/>
  <c r="C7353" i="9"/>
  <c r="C7301" i="9"/>
  <c r="C7243" i="9"/>
  <c r="C7193" i="9"/>
  <c r="C7141" i="9"/>
  <c r="C7090" i="9"/>
  <c r="C7043" i="9"/>
  <c r="C6998" i="9"/>
  <c r="C6950" i="9"/>
  <c r="C6916" i="9"/>
  <c r="C6887" i="9"/>
  <c r="C6863" i="9"/>
  <c r="C6833" i="9"/>
  <c r="C6804" i="9"/>
  <c r="C6779" i="9"/>
  <c r="C6751" i="9"/>
  <c r="C6726" i="9"/>
  <c r="C6695" i="9"/>
  <c r="C6667" i="9"/>
  <c r="C6647" i="9"/>
  <c r="C6626" i="9"/>
  <c r="C6607" i="9"/>
  <c r="C6585" i="9"/>
  <c r="C6565" i="9"/>
  <c r="C6545" i="9"/>
  <c r="C6525" i="9"/>
  <c r="C6505" i="9"/>
  <c r="C6482" i="9"/>
  <c r="C6462" i="9"/>
  <c r="C6445" i="9"/>
  <c r="C6428" i="9"/>
  <c r="C6412" i="9"/>
  <c r="C6393" i="9"/>
  <c r="C6375" i="9"/>
  <c r="C6359" i="9"/>
  <c r="C6342" i="9"/>
  <c r="C6326" i="9"/>
  <c r="C6308" i="9"/>
  <c r="C6290" i="9"/>
  <c r="C6274" i="9"/>
  <c r="C6257" i="9"/>
  <c r="C6241" i="9"/>
  <c r="C6222" i="9"/>
  <c r="C6205" i="9"/>
  <c r="C6189" i="9"/>
  <c r="C6172" i="9"/>
  <c r="C6156" i="9"/>
  <c r="C6137" i="9"/>
  <c r="C6119" i="9"/>
  <c r="C6103" i="9"/>
  <c r="C6086" i="9"/>
  <c r="C6070" i="9"/>
  <c r="C6056" i="9"/>
  <c r="C6043" i="9"/>
  <c r="C6031" i="9"/>
  <c r="C6018" i="9"/>
  <c r="C6006" i="9"/>
  <c r="C5992" i="9"/>
  <c r="C5979" i="9"/>
  <c r="C5967" i="9"/>
  <c r="C5954" i="9"/>
  <c r="C5942" i="9"/>
  <c r="C5928" i="9"/>
  <c r="C5915" i="9"/>
  <c r="C5903" i="9"/>
  <c r="C5890" i="9"/>
  <c r="C5878" i="9"/>
  <c r="C5864" i="9"/>
  <c r="C5851" i="9"/>
  <c r="C5839" i="9"/>
  <c r="C5826" i="9"/>
  <c r="C5814" i="9"/>
  <c r="C5800" i="9"/>
  <c r="C5787" i="9"/>
  <c r="C5775" i="9"/>
  <c r="C5762" i="9"/>
  <c r="C5750" i="9"/>
  <c r="C5736" i="9"/>
  <c r="C5723" i="9"/>
  <c r="C5711" i="9"/>
  <c r="C5698" i="9"/>
  <c r="C5686" i="9"/>
  <c r="C5672" i="9"/>
  <c r="C5659" i="9"/>
  <c r="C5647" i="9"/>
  <c r="C5634" i="9"/>
  <c r="C5622" i="9"/>
  <c r="C5608" i="9"/>
  <c r="C5595" i="9"/>
  <c r="C5583" i="9"/>
  <c r="C5570" i="9"/>
  <c r="C5558" i="9"/>
  <c r="C5544" i="9"/>
  <c r="C5531" i="9"/>
  <c r="C5519" i="9"/>
  <c r="C5506" i="9"/>
  <c r="C5494" i="9"/>
  <c r="C5480" i="9"/>
  <c r="C5469" i="9"/>
  <c r="C5458" i="9"/>
  <c r="C5447" i="9"/>
  <c r="C5437" i="9"/>
  <c r="C5426" i="9"/>
  <c r="C5417" i="9"/>
  <c r="C5409" i="9"/>
  <c r="C5401" i="9"/>
  <c r="C5393" i="9"/>
  <c r="C5385" i="9"/>
  <c r="C5377" i="9"/>
  <c r="C5369" i="9"/>
  <c r="C5361" i="9"/>
  <c r="C5353" i="9"/>
  <c r="C5345" i="9"/>
  <c r="C5337" i="9"/>
  <c r="C5329" i="9"/>
  <c r="C5321" i="9"/>
  <c r="C5313" i="9"/>
  <c r="C5305" i="9"/>
  <c r="C5297" i="9"/>
  <c r="C5289" i="9"/>
  <c r="C5281" i="9"/>
  <c r="C5273" i="9"/>
  <c r="C5265" i="9"/>
  <c r="C5257" i="9"/>
  <c r="C5249" i="9"/>
  <c r="C5241" i="9"/>
  <c r="C5233" i="9"/>
  <c r="C5225" i="9"/>
  <c r="C5217" i="9"/>
  <c r="C5209" i="9"/>
  <c r="C5201" i="9"/>
  <c r="C5193" i="9"/>
  <c r="C5185" i="9"/>
  <c r="C5177" i="9"/>
  <c r="C5169" i="9"/>
  <c r="C5161" i="9"/>
  <c r="C5153" i="9"/>
  <c r="C5145" i="9"/>
  <c r="C5137" i="9"/>
  <c r="C5129" i="9"/>
  <c r="C5121" i="9"/>
  <c r="C5113" i="9"/>
  <c r="C5105" i="9"/>
  <c r="C5097" i="9"/>
  <c r="C5089" i="9"/>
  <c r="C5081" i="9"/>
  <c r="C5073" i="9"/>
  <c r="C5065" i="9"/>
  <c r="C5057" i="9"/>
  <c r="C5049" i="9"/>
  <c r="C5041" i="9"/>
  <c r="C5033" i="9"/>
  <c r="C5025" i="9"/>
  <c r="C5017" i="9"/>
  <c r="C5009" i="9"/>
  <c r="C5001" i="9"/>
  <c r="C4993" i="9"/>
  <c r="C4985" i="9"/>
  <c r="C4977" i="9"/>
  <c r="C4969" i="9"/>
  <c r="C4961" i="9"/>
  <c r="C4953" i="9"/>
  <c r="C4945" i="9"/>
  <c r="C4937" i="9"/>
  <c r="C4929" i="9"/>
  <c r="C4921" i="9"/>
  <c r="C7570" i="9"/>
  <c r="C7499" i="9"/>
  <c r="C7409" i="9"/>
  <c r="C7334" i="9"/>
  <c r="C7242" i="9"/>
  <c r="C7154" i="9"/>
  <c r="C7077" i="9"/>
  <c r="C7002" i="9"/>
  <c r="C6938" i="9"/>
  <c r="C6884" i="9"/>
  <c r="C6838" i="9"/>
  <c r="C6799" i="9"/>
  <c r="C6753" i="9"/>
  <c r="C6714" i="9"/>
  <c r="C6666" i="9"/>
  <c r="C6633" i="9"/>
  <c r="C6601" i="9"/>
  <c r="C6569" i="9"/>
  <c r="C6537" i="9"/>
  <c r="C6501" i="9"/>
  <c r="C6469" i="9"/>
  <c r="C6439" i="9"/>
  <c r="C6413" i="9"/>
  <c r="C6386" i="9"/>
  <c r="C6358" i="9"/>
  <c r="C6329" i="9"/>
  <c r="C6305" i="9"/>
  <c r="C6276" i="9"/>
  <c r="C6252" i="9"/>
  <c r="C6221" i="9"/>
  <c r="C6193" i="9"/>
  <c r="C6167" i="9"/>
  <c r="C6140" i="9"/>
  <c r="C6114" i="9"/>
  <c r="C6084" i="9"/>
  <c r="C6059" i="9"/>
  <c r="C6040" i="9"/>
  <c r="C6019" i="9"/>
  <c r="C6000" i="9"/>
  <c r="C5978" i="9"/>
  <c r="C5958" i="9"/>
  <c r="C5938" i="9"/>
  <c r="C5918" i="9"/>
  <c r="C5898" i="9"/>
  <c r="C5875" i="9"/>
  <c r="C5855" i="9"/>
  <c r="C5835" i="9"/>
  <c r="C5815" i="9"/>
  <c r="C5795" i="9"/>
  <c r="C5774" i="9"/>
  <c r="C5752" i="9"/>
  <c r="C5734" i="9"/>
  <c r="C5712" i="9"/>
  <c r="C5694" i="9"/>
  <c r="C5671" i="9"/>
  <c r="C5650" i="9"/>
  <c r="C5631" i="9"/>
  <c r="C5610" i="9"/>
  <c r="C5591" i="9"/>
  <c r="C5568" i="9"/>
  <c r="C5547" i="9"/>
  <c r="C5528" i="9"/>
  <c r="C5507" i="9"/>
  <c r="C5488" i="9"/>
  <c r="C5467" i="9"/>
  <c r="C5450" i="9"/>
  <c r="C5434" i="9"/>
  <c r="C5418" i="9"/>
  <c r="C5406" i="9"/>
  <c r="C5392" i="9"/>
  <c r="C5379" i="9"/>
  <c r="C5367" i="9"/>
  <c r="C5354" i="9"/>
  <c r="C5342" i="9"/>
  <c r="C5328" i="9"/>
  <c r="C5315" i="9"/>
  <c r="C5303" i="9"/>
  <c r="C5290" i="9"/>
  <c r="C5278" i="9"/>
  <c r="C5264" i="9"/>
  <c r="C5251" i="9"/>
  <c r="C5239" i="9"/>
  <c r="C5226" i="9"/>
  <c r="C5214" i="9"/>
  <c r="C5200" i="9"/>
  <c r="C5187" i="9"/>
  <c r="C5175" i="9"/>
  <c r="C5162" i="9"/>
  <c r="C5150" i="9"/>
  <c r="C5136" i="9"/>
  <c r="C5123" i="9"/>
  <c r="C5111" i="9"/>
  <c r="C5098" i="9"/>
  <c r="C5086" i="9"/>
  <c r="C5072" i="9"/>
  <c r="C5059" i="9"/>
  <c r="C5047" i="9"/>
  <c r="C5034" i="9"/>
  <c r="C5023" i="9"/>
  <c r="C5013" i="9"/>
  <c r="C5002" i="9"/>
  <c r="C4991" i="9"/>
  <c r="C4982" i="9"/>
  <c r="C4973" i="9"/>
  <c r="C4964" i="9"/>
  <c r="C4955" i="9"/>
  <c r="C4946" i="9"/>
  <c r="C4936" i="9"/>
  <c r="C4927" i="9"/>
  <c r="C4918" i="9"/>
  <c r="C4910" i="9"/>
  <c r="C4902" i="9"/>
  <c r="C4894" i="9"/>
  <c r="C4886" i="9"/>
  <c r="C4878" i="9"/>
  <c r="C4870" i="9"/>
  <c r="C4862" i="9"/>
  <c r="C4854" i="9"/>
  <c r="C4846" i="9"/>
  <c r="C4838" i="9"/>
  <c r="C4830" i="9"/>
  <c r="C4822" i="9"/>
  <c r="C4814" i="9"/>
  <c r="C4806" i="9"/>
  <c r="C4798" i="9"/>
  <c r="C4790" i="9"/>
  <c r="C4782" i="9"/>
  <c r="C4774" i="9"/>
  <c r="C4766" i="9"/>
  <c r="C4758" i="9"/>
  <c r="C4750" i="9"/>
  <c r="C4742" i="9"/>
  <c r="C4734" i="9"/>
  <c r="C4726" i="9"/>
  <c r="C4718" i="9"/>
  <c r="C4710" i="9"/>
  <c r="C4702" i="9"/>
  <c r="C4694" i="9"/>
  <c r="C4686" i="9"/>
  <c r="C4678" i="9"/>
  <c r="C4670" i="9"/>
  <c r="C4662" i="9"/>
  <c r="C4654" i="9"/>
  <c r="C4646" i="9"/>
  <c r="C4638" i="9"/>
  <c r="C4630" i="9"/>
  <c r="C4622" i="9"/>
  <c r="C4614" i="9"/>
  <c r="C4606" i="9"/>
  <c r="C4598" i="9"/>
  <c r="C4590" i="9"/>
  <c r="C4582" i="9"/>
  <c r="C4574" i="9"/>
  <c r="C4566" i="9"/>
  <c r="C4558" i="9"/>
  <c r="C4550" i="9"/>
  <c r="C4542" i="9"/>
  <c r="C4534" i="9"/>
  <c r="C4526" i="9"/>
  <c r="C4518" i="9"/>
  <c r="C4510" i="9"/>
  <c r="C4502" i="9"/>
  <c r="C4494" i="9"/>
  <c r="C4486" i="9"/>
  <c r="C4478" i="9"/>
  <c r="C4470" i="9"/>
  <c r="C4462" i="9"/>
  <c r="C4454" i="9"/>
  <c r="C4446" i="9"/>
  <c r="C4438" i="9"/>
  <c r="C7569" i="9"/>
  <c r="C7486" i="9"/>
  <c r="C7398" i="9"/>
  <c r="C7313" i="9"/>
  <c r="C7235" i="9"/>
  <c r="C7147" i="9"/>
  <c r="C7070" i="9"/>
  <c r="C6993" i="9"/>
  <c r="C6922" i="9"/>
  <c r="C6881" i="9"/>
  <c r="C6836" i="9"/>
  <c r="C6795" i="9"/>
  <c r="C6747" i="9"/>
  <c r="C6703" i="9"/>
  <c r="C6662" i="9"/>
  <c r="C6629" i="9"/>
  <c r="C6598" i="9"/>
  <c r="C6562" i="9"/>
  <c r="C6530" i="9"/>
  <c r="C6498" i="9"/>
  <c r="C6466" i="9"/>
  <c r="C6438" i="9"/>
  <c r="C6407" i="9"/>
  <c r="C6381" i="9"/>
  <c r="C6354" i="9"/>
  <c r="C6327" i="9"/>
  <c r="C6301" i="9"/>
  <c r="C6273" i="9"/>
  <c r="C6244" i="9"/>
  <c r="C6220" i="9"/>
  <c r="C6190" i="9"/>
  <c r="C6166" i="9"/>
  <c r="C6135" i="9"/>
  <c r="C6108" i="9"/>
  <c r="C6082" i="9"/>
  <c r="C6058" i="9"/>
  <c r="C6039" i="9"/>
  <c r="C6016" i="9"/>
  <c r="C5995" i="9"/>
  <c r="C5976" i="9"/>
  <c r="C5955" i="9"/>
  <c r="C5936" i="9"/>
  <c r="C5914" i="9"/>
  <c r="C5894" i="9"/>
  <c r="C5874" i="9"/>
  <c r="C5854" i="9"/>
  <c r="C5834" i="9"/>
  <c r="C5811" i="9"/>
  <c r="C5791" i="9"/>
  <c r="C5771" i="9"/>
  <c r="C5751" i="9"/>
  <c r="C5731" i="9"/>
  <c r="C5710" i="9"/>
  <c r="C5688" i="9"/>
  <c r="C5670" i="9"/>
  <c r="C5648" i="9"/>
  <c r="C5630" i="9"/>
  <c r="C5607" i="9"/>
  <c r="C5586" i="9"/>
  <c r="C5567" i="9"/>
  <c r="C5546" i="9"/>
  <c r="C5527" i="9"/>
  <c r="C5504" i="9"/>
  <c r="C5483" i="9"/>
  <c r="C5466" i="9"/>
  <c r="C5448" i="9"/>
  <c r="C5432" i="9"/>
  <c r="C5416" i="9"/>
  <c r="C5403" i="9"/>
  <c r="C5391" i="9"/>
  <c r="C5378" i="9"/>
  <c r="C5366" i="9"/>
  <c r="C5352" i="9"/>
  <c r="C5339" i="9"/>
  <c r="C5327" i="9"/>
  <c r="C5314" i="9"/>
  <c r="C5302" i="9"/>
  <c r="C5288" i="9"/>
  <c r="C5275" i="9"/>
  <c r="C5263" i="9"/>
  <c r="C5250" i="9"/>
  <c r="C5238" i="9"/>
  <c r="C5224" i="9"/>
  <c r="C5211" i="9"/>
  <c r="C5199" i="9"/>
  <c r="C5186" i="9"/>
  <c r="C5174" i="9"/>
  <c r="C5160" i="9"/>
  <c r="C5147" i="9"/>
  <c r="C5135" i="9"/>
  <c r="C5122" i="9"/>
  <c r="C5110" i="9"/>
  <c r="C5096" i="9"/>
  <c r="C5083" i="9"/>
  <c r="C5071" i="9"/>
  <c r="C5058" i="9"/>
  <c r="C5046" i="9"/>
  <c r="C5032" i="9"/>
  <c r="C5022" i="9"/>
  <c r="C5011" i="9"/>
  <c r="C5000" i="9"/>
  <c r="C4990" i="9"/>
  <c r="C4981" i="9"/>
  <c r="C4972" i="9"/>
  <c r="C4963" i="9"/>
  <c r="C4954" i="9"/>
  <c r="C4944" i="9"/>
  <c r="C4935" i="9"/>
  <c r="C4926" i="9"/>
  <c r="C4917" i="9"/>
  <c r="C4909" i="9"/>
  <c r="C4901" i="9"/>
  <c r="C4893" i="9"/>
  <c r="C4885" i="9"/>
  <c r="C4877" i="9"/>
  <c r="C4869" i="9"/>
  <c r="C4861" i="9"/>
  <c r="C4853" i="9"/>
  <c r="C4845" i="9"/>
  <c r="C4837" i="9"/>
  <c r="C4829" i="9"/>
  <c r="C4821" i="9"/>
  <c r="C4813" i="9"/>
  <c r="C4805" i="9"/>
  <c r="C4797" i="9"/>
  <c r="C4789" i="9"/>
  <c r="C4781" i="9"/>
  <c r="C4773" i="9"/>
  <c r="C4765" i="9"/>
  <c r="C4757" i="9"/>
  <c r="C4749" i="9"/>
  <c r="C4741" i="9"/>
  <c r="C4733" i="9"/>
  <c r="C4725" i="9"/>
  <c r="C4717" i="9"/>
  <c r="C4709" i="9"/>
  <c r="C4701" i="9"/>
  <c r="C4693" i="9"/>
  <c r="C4685" i="9"/>
  <c r="C4677" i="9"/>
  <c r="C4669" i="9"/>
  <c r="C4661" i="9"/>
  <c r="C4653" i="9"/>
  <c r="C4645" i="9"/>
  <c r="C4637" i="9"/>
  <c r="C4629" i="9"/>
  <c r="C4621" i="9"/>
  <c r="C4613" i="9"/>
  <c r="C4605" i="9"/>
  <c r="C4597" i="9"/>
  <c r="C4589" i="9"/>
  <c r="C4581" i="9"/>
  <c r="C4573" i="9"/>
  <c r="C4565" i="9"/>
  <c r="C4557" i="9"/>
  <c r="C4549" i="9"/>
  <c r="C4541" i="9"/>
  <c r="C4533" i="9"/>
  <c r="C4525" i="9"/>
  <c r="C4517" i="9"/>
  <c r="C4509" i="9"/>
  <c r="C4501" i="9"/>
  <c r="C4493" i="9"/>
  <c r="C4485" i="9"/>
  <c r="C4477" i="9"/>
  <c r="C4469" i="9"/>
  <c r="C4461" i="9"/>
  <c r="C4453" i="9"/>
  <c r="C4445" i="9"/>
  <c r="C4437" i="9"/>
  <c r="C4429" i="9"/>
  <c r="C4421" i="9"/>
  <c r="C7539" i="9"/>
  <c r="C7449" i="9"/>
  <c r="C7365" i="9"/>
  <c r="C7283" i="9"/>
  <c r="C7203" i="9"/>
  <c r="C7121" i="9"/>
  <c r="C7035" i="9"/>
  <c r="C6966" i="9"/>
  <c r="C6907" i="9"/>
  <c r="C6865" i="9"/>
  <c r="C6822" i="9"/>
  <c r="C6778" i="9"/>
  <c r="C6730" i="9"/>
  <c r="C6692" i="9"/>
  <c r="C6649" i="9"/>
  <c r="C6621" i="9"/>
  <c r="C6583" i="9"/>
  <c r="C6550" i="9"/>
  <c r="C6519" i="9"/>
  <c r="C6486" i="9"/>
  <c r="C6455" i="9"/>
  <c r="C6425" i="9"/>
  <c r="C6397" i="9"/>
  <c r="C6372" i="9"/>
  <c r="C6343" i="9"/>
  <c r="C6318" i="9"/>
  <c r="C6289" i="9"/>
  <c r="C6262" i="9"/>
  <c r="C6236" i="9"/>
  <c r="C6209" i="9"/>
  <c r="C6182" i="9"/>
  <c r="C6151" i="9"/>
  <c r="C6125" i="9"/>
  <c r="C6098" i="9"/>
  <c r="C6071" i="9"/>
  <c r="C6051" i="9"/>
  <c r="C6030" i="9"/>
  <c r="C6008" i="9"/>
  <c r="C5990" i="9"/>
  <c r="C5968" i="9"/>
  <c r="C5950" i="9"/>
  <c r="C5927" i="9"/>
  <c r="C5906" i="9"/>
  <c r="C5887" i="9"/>
  <c r="C5866" i="9"/>
  <c r="C5847" i="9"/>
  <c r="C5824" i="9"/>
  <c r="C5803" i="9"/>
  <c r="C5784" i="9"/>
  <c r="C5763" i="9"/>
  <c r="C5744" i="9"/>
  <c r="C5722" i="9"/>
  <c r="C5702" i="9"/>
  <c r="C5682" i="9"/>
  <c r="C5662" i="9"/>
  <c r="C5642" i="9"/>
  <c r="C5619" i="9"/>
  <c r="C5599" i="9"/>
  <c r="C5579" i="9"/>
  <c r="C5559" i="9"/>
  <c r="C5539" i="9"/>
  <c r="C5518" i="9"/>
  <c r="C5496" i="9"/>
  <c r="C5478" i="9"/>
  <c r="C5459" i="9"/>
  <c r="C5443" i="9"/>
  <c r="C5424" i="9"/>
  <c r="C5411" i="9"/>
  <c r="C5399" i="9"/>
  <c r="C5386" i="9"/>
  <c r="C5374" i="9"/>
  <c r="C5360" i="9"/>
  <c r="C5347" i="9"/>
  <c r="C5335" i="9"/>
  <c r="C5322" i="9"/>
  <c r="C5310" i="9"/>
  <c r="C5296" i="9"/>
  <c r="C5283" i="9"/>
  <c r="C5271" i="9"/>
  <c r="C5258" i="9"/>
  <c r="C5246" i="9"/>
  <c r="C5232" i="9"/>
  <c r="C5219" i="9"/>
  <c r="C5207" i="9"/>
  <c r="C5194" i="9"/>
  <c r="C5182" i="9"/>
  <c r="C5168" i="9"/>
  <c r="C5155" i="9"/>
  <c r="C5143" i="9"/>
  <c r="C5130" i="9"/>
  <c r="C5118" i="9"/>
  <c r="C5104" i="9"/>
  <c r="C5091" i="9"/>
  <c r="C5079" i="9"/>
  <c r="C5066" i="9"/>
  <c r="C5054" i="9"/>
  <c r="C5040" i="9"/>
  <c r="C5029" i="9"/>
  <c r="C5018" i="9"/>
  <c r="C5007" i="9"/>
  <c r="C4997" i="9"/>
  <c r="C4987" i="9"/>
  <c r="C4978" i="9"/>
  <c r="C4968" i="9"/>
  <c r="C4959" i="9"/>
  <c r="C4950" i="9"/>
  <c r="C4941" i="9"/>
  <c r="C4932" i="9"/>
  <c r="C4923" i="9"/>
  <c r="C4914" i="9"/>
  <c r="C4906" i="9"/>
  <c r="C4898" i="9"/>
  <c r="C4890" i="9"/>
  <c r="C4882" i="9"/>
  <c r="C4874" i="9"/>
  <c r="C4866" i="9"/>
  <c r="C4858" i="9"/>
  <c r="C4850" i="9"/>
  <c r="C4842" i="9"/>
  <c r="C4834" i="9"/>
  <c r="C4826" i="9"/>
  <c r="C4818" i="9"/>
  <c r="C4810" i="9"/>
  <c r="C4802" i="9"/>
  <c r="C4794" i="9"/>
  <c r="C4786" i="9"/>
  <c r="C4778" i="9"/>
  <c r="C4770" i="9"/>
  <c r="C4762" i="9"/>
  <c r="C4754" i="9"/>
  <c r="C4746" i="9"/>
  <c r="C4738" i="9"/>
  <c r="C4730" i="9"/>
  <c r="C4722" i="9"/>
  <c r="C4714" i="9"/>
  <c r="C4706" i="9"/>
  <c r="C4698" i="9"/>
  <c r="C4690" i="9"/>
  <c r="C4682" i="9"/>
  <c r="C4674" i="9"/>
  <c r="C4666" i="9"/>
  <c r="C4658" i="9"/>
  <c r="C4650" i="9"/>
  <c r="C4642" i="9"/>
  <c r="C4634" i="9"/>
  <c r="C4626" i="9"/>
  <c r="C4618" i="9"/>
  <c r="C4610" i="9"/>
  <c r="C4602" i="9"/>
  <c r="C4594" i="9"/>
  <c r="C4586" i="9"/>
  <c r="C4578" i="9"/>
  <c r="C4570" i="9"/>
  <c r="C4562" i="9"/>
  <c r="C4554" i="9"/>
  <c r="C4546" i="9"/>
  <c r="C4538" i="9"/>
  <c r="C4530" i="9"/>
  <c r="C4522" i="9"/>
  <c r="C4514" i="9"/>
  <c r="C4506" i="9"/>
  <c r="C4498" i="9"/>
  <c r="C4490" i="9"/>
  <c r="C4482" i="9"/>
  <c r="C4474" i="9"/>
  <c r="C4466" i="9"/>
  <c r="C4458" i="9"/>
  <c r="C4450" i="9"/>
  <c r="C4442" i="9"/>
  <c r="C4434" i="9"/>
  <c r="C4426" i="9"/>
  <c r="C4418" i="9"/>
  <c r="C4410" i="9"/>
  <c r="C4402" i="9"/>
  <c r="C4394" i="9"/>
  <c r="C4386" i="9"/>
  <c r="C4378" i="9"/>
  <c r="C4370" i="9"/>
  <c r="C4362" i="9"/>
  <c r="C4354" i="9"/>
  <c r="C4346" i="9"/>
  <c r="C4338" i="9"/>
  <c r="C4330" i="9"/>
  <c r="C4322" i="9"/>
  <c r="C4314" i="9"/>
  <c r="C4306" i="9"/>
  <c r="C4298" i="9"/>
  <c r="C7518" i="9"/>
  <c r="C7441" i="9"/>
  <c r="C7357" i="9"/>
  <c r="C7275" i="9"/>
  <c r="C7190" i="9"/>
  <c r="C7107" i="9"/>
  <c r="C7033" i="9"/>
  <c r="C6963" i="9"/>
  <c r="C6906" i="9"/>
  <c r="C6855" i="9"/>
  <c r="C6812" i="9"/>
  <c r="C6770" i="9"/>
  <c r="C7550" i="9"/>
  <c r="C7386" i="9"/>
  <c r="C7222" i="9"/>
  <c r="C7051" i="9"/>
  <c r="C6918" i="9"/>
  <c r="C6831" i="9"/>
  <c r="C6746" i="9"/>
  <c r="C6676" i="9"/>
  <c r="C6622" i="9"/>
  <c r="C6570" i="9"/>
  <c r="C6518" i="9"/>
  <c r="C6461" i="9"/>
  <c r="C6422" i="9"/>
  <c r="C6374" i="9"/>
  <c r="C6337" i="9"/>
  <c r="C6286" i="9"/>
  <c r="C6242" i="9"/>
  <c r="C6201" i="9"/>
  <c r="C6157" i="9"/>
  <c r="C6116" i="9"/>
  <c r="C6067" i="9"/>
  <c r="C6034" i="9"/>
  <c r="C6003" i="9"/>
  <c r="C5970" i="9"/>
  <c r="C5939" i="9"/>
  <c r="C5904" i="9"/>
  <c r="C5872" i="9"/>
  <c r="C5840" i="9"/>
  <c r="C5808" i="9"/>
  <c r="C5776" i="9"/>
  <c r="C5739" i="9"/>
  <c r="C5707" i="9"/>
  <c r="C5675" i="9"/>
  <c r="C5643" i="9"/>
  <c r="C5611" i="9"/>
  <c r="C5578" i="9"/>
  <c r="C5543" i="9"/>
  <c r="C5514" i="9"/>
  <c r="C5479" i="9"/>
  <c r="C5454" i="9"/>
  <c r="C5423" i="9"/>
  <c r="C5402" i="9"/>
  <c r="C5383" i="9"/>
  <c r="C5362" i="9"/>
  <c r="C5343" i="9"/>
  <c r="C5320" i="9"/>
  <c r="C5299" i="9"/>
  <c r="C5280" i="9"/>
  <c r="C5259" i="9"/>
  <c r="C5240" i="9"/>
  <c r="C5218" i="9"/>
  <c r="C5198" i="9"/>
  <c r="C5178" i="9"/>
  <c r="C5158" i="9"/>
  <c r="C5138" i="9"/>
  <c r="C5115" i="9"/>
  <c r="C5095" i="9"/>
  <c r="C5075" i="9"/>
  <c r="C5055" i="9"/>
  <c r="C5035" i="9"/>
  <c r="C5016" i="9"/>
  <c r="C4999" i="9"/>
  <c r="C4984" i="9"/>
  <c r="C4970" i="9"/>
  <c r="C4956" i="9"/>
  <c r="C4940" i="9"/>
  <c r="C4925" i="9"/>
  <c r="C4912" i="9"/>
  <c r="C4899" i="9"/>
  <c r="C4887" i="9"/>
  <c r="C4873" i="9"/>
  <c r="C4860" i="9"/>
  <c r="C4848" i="9"/>
  <c r="C4835" i="9"/>
  <c r="C4823" i="9"/>
  <c r="C4809" i="9"/>
  <c r="C4796" i="9"/>
  <c r="C4784" i="9"/>
  <c r="C4771" i="9"/>
  <c r="C4759" i="9"/>
  <c r="C4745" i="9"/>
  <c r="C4732" i="9"/>
  <c r="C4720" i="9"/>
  <c r="C4707" i="9"/>
  <c r="C4695" i="9"/>
  <c r="C4681" i="9"/>
  <c r="C4668" i="9"/>
  <c r="C4656" i="9"/>
  <c r="C4643" i="9"/>
  <c r="C4631" i="9"/>
  <c r="C4617" i="9"/>
  <c r="C4604" i="9"/>
  <c r="C4592" i="9"/>
  <c r="C4579" i="9"/>
  <c r="C4567" i="9"/>
  <c r="C4553" i="9"/>
  <c r="C4540" i="9"/>
  <c r="C4528" i="9"/>
  <c r="C4515" i="9"/>
  <c r="C4503" i="9"/>
  <c r="C4489" i="9"/>
  <c r="C4476" i="9"/>
  <c r="C4464" i="9"/>
  <c r="C4451" i="9"/>
  <c r="C4439" i="9"/>
  <c r="C4427" i="9"/>
  <c r="C4416" i="9"/>
  <c r="C4407" i="9"/>
  <c r="C4398" i="9"/>
  <c r="C4389" i="9"/>
  <c r="C4380" i="9"/>
  <c r="C4371" i="9"/>
  <c r="C4361" i="9"/>
  <c r="C4352" i="9"/>
  <c r="C4343" i="9"/>
  <c r="C4334" i="9"/>
  <c r="C4325" i="9"/>
  <c r="C4316" i="9"/>
  <c r="C4307" i="9"/>
  <c r="C4297" i="9"/>
  <c r="C4289" i="9"/>
  <c r="C7549" i="9"/>
  <c r="C7385" i="9"/>
  <c r="C7210" i="9"/>
  <c r="C7050" i="9"/>
  <c r="C6913" i="9"/>
  <c r="C6827" i="9"/>
  <c r="C6742" i="9"/>
  <c r="C6674" i="9"/>
  <c r="C6610" i="9"/>
  <c r="C6559" i="9"/>
  <c r="C6509" i="9"/>
  <c r="C6457" i="9"/>
  <c r="C6414" i="9"/>
  <c r="C6370" i="9"/>
  <c r="C6322" i="9"/>
  <c r="C6285" i="9"/>
  <c r="C6237" i="9"/>
  <c r="C6199" i="9"/>
  <c r="C6150" i="9"/>
  <c r="C6105" i="9"/>
  <c r="C6066" i="9"/>
  <c r="C6032" i="9"/>
  <c r="C6002" i="9"/>
  <c r="C5966" i="9"/>
  <c r="C5931" i="9"/>
  <c r="C5902" i="9"/>
  <c r="C5867" i="9"/>
  <c r="C5838" i="9"/>
  <c r="C5802" i="9"/>
  <c r="C5770" i="9"/>
  <c r="C5738" i="9"/>
  <c r="C5706" i="9"/>
  <c r="C5674" i="9"/>
  <c r="C5638" i="9"/>
  <c r="C5606" i="9"/>
  <c r="C5574" i="9"/>
  <c r="C5542" i="9"/>
  <c r="C5510" i="9"/>
  <c r="C5475" i="9"/>
  <c r="C5446" i="9"/>
  <c r="C5422" i="9"/>
  <c r="C5400" i="9"/>
  <c r="C5382" i="9"/>
  <c r="C5359" i="9"/>
  <c r="C5338" i="9"/>
  <c r="C5319" i="9"/>
  <c r="C5298" i="9"/>
  <c r="C5279" i="9"/>
  <c r="C5256" i="9"/>
  <c r="C5235" i="9"/>
  <c r="C5216" i="9"/>
  <c r="C5195" i="9"/>
  <c r="C5176" i="9"/>
  <c r="C5154" i="9"/>
  <c r="C5134" i="9"/>
  <c r="C5114" i="9"/>
  <c r="C5094" i="9"/>
  <c r="C5074" i="9"/>
  <c r="C5051" i="9"/>
  <c r="C5031" i="9"/>
  <c r="C5015" i="9"/>
  <c r="C4998" i="9"/>
  <c r="C4983" i="9"/>
  <c r="C4967" i="9"/>
  <c r="C4952" i="9"/>
  <c r="C4939" i="9"/>
  <c r="C4924" i="9"/>
  <c r="C4911" i="9"/>
  <c r="C4897" i="9"/>
  <c r="C4884" i="9"/>
  <c r="C4872" i="9"/>
  <c r="C4859" i="9"/>
  <c r="C4847" i="9"/>
  <c r="C4833" i="9"/>
  <c r="C4820" i="9"/>
  <c r="C4808" i="9"/>
  <c r="C4795" i="9"/>
  <c r="C4783" i="9"/>
  <c r="C4769" i="9"/>
  <c r="C4756" i="9"/>
  <c r="C4744" i="9"/>
  <c r="C4731" i="9"/>
  <c r="C4719" i="9"/>
  <c r="C4705" i="9"/>
  <c r="C4692" i="9"/>
  <c r="C4680" i="9"/>
  <c r="C4667" i="9"/>
  <c r="C4655" i="9"/>
  <c r="C4641" i="9"/>
  <c r="C4628" i="9"/>
  <c r="C4616" i="9"/>
  <c r="C4603" i="9"/>
  <c r="C4591" i="9"/>
  <c r="C4577" i="9"/>
  <c r="C4564" i="9"/>
  <c r="C4552" i="9"/>
  <c r="C4539" i="9"/>
  <c r="C4527" i="9"/>
  <c r="C4513" i="9"/>
  <c r="C4500" i="9"/>
  <c r="C4488" i="9"/>
  <c r="C4475" i="9"/>
  <c r="C4463" i="9"/>
  <c r="C4449" i="9"/>
  <c r="C4436" i="9"/>
  <c r="C4425" i="9"/>
  <c r="C4415" i="9"/>
  <c r="C4406" i="9"/>
  <c r="C4397" i="9"/>
  <c r="C4388" i="9"/>
  <c r="C4379" i="9"/>
  <c r="C4369" i="9"/>
  <c r="C4360" i="9"/>
  <c r="C4351" i="9"/>
  <c r="C4342" i="9"/>
  <c r="C4333" i="9"/>
  <c r="C4324" i="9"/>
  <c r="C4315" i="9"/>
  <c r="C4305" i="9"/>
  <c r="C4296" i="9"/>
  <c r="C4288" i="9"/>
  <c r="C4280" i="9"/>
  <c r="C7517" i="9"/>
  <c r="C7345" i="9"/>
  <c r="C7179" i="9"/>
  <c r="C7025" i="9"/>
  <c r="C6897" i="9"/>
  <c r="C6811" i="9"/>
  <c r="C6727" i="9"/>
  <c r="C6661" i="9"/>
  <c r="C6609" i="9"/>
  <c r="C6558" i="9"/>
  <c r="C6506" i="9"/>
  <c r="C6449" i="9"/>
  <c r="C6406" i="9"/>
  <c r="C6364" i="9"/>
  <c r="C6321" i="9"/>
  <c r="C6278" i="9"/>
  <c r="C6233" i="9"/>
  <c r="C6188" i="9"/>
  <c r="C6148" i="9"/>
  <c r="C6102" i="9"/>
  <c r="C6064" i="9"/>
  <c r="C6027" i="9"/>
  <c r="C5994" i="9"/>
  <c r="C5963" i="9"/>
  <c r="C5930" i="9"/>
  <c r="C5899" i="9"/>
  <c r="C5863" i="9"/>
  <c r="C5830" i="9"/>
  <c r="C5799" i="9"/>
  <c r="C5766" i="9"/>
  <c r="C5735" i="9"/>
  <c r="C5699" i="9"/>
  <c r="C5667" i="9"/>
  <c r="C5635" i="9"/>
  <c r="C5603" i="9"/>
  <c r="C5571" i="9"/>
  <c r="C5535" i="9"/>
  <c r="C5503" i="9"/>
  <c r="C5471" i="9"/>
  <c r="C5445" i="9"/>
  <c r="C5419" i="9"/>
  <c r="C5398" i="9"/>
  <c r="C5376" i="9"/>
  <c r="C5358" i="9"/>
  <c r="C5336" i="9"/>
  <c r="C5318" i="9"/>
  <c r="C5295" i="9"/>
  <c r="C5274" i="9"/>
  <c r="C5255" i="9"/>
  <c r="C5234" i="9"/>
  <c r="C5215" i="9"/>
  <c r="C5192" i="9"/>
  <c r="C5171" i="9"/>
  <c r="C5152" i="9"/>
  <c r="C5131" i="9"/>
  <c r="C5112" i="9"/>
  <c r="C5090" i="9"/>
  <c r="C5070" i="9"/>
  <c r="C5050" i="9"/>
  <c r="C5030" i="9"/>
  <c r="C5014" i="9"/>
  <c r="C4995" i="9"/>
  <c r="C4980" i="9"/>
  <c r="C4966" i="9"/>
  <c r="C4951" i="9"/>
  <c r="C4938" i="9"/>
  <c r="C4922" i="9"/>
  <c r="C4908" i="9"/>
  <c r="C4896" i="9"/>
  <c r="C4883" i="9"/>
  <c r="C4871" i="9"/>
  <c r="C4857" i="9"/>
  <c r="C4844" i="9"/>
  <c r="C4832" i="9"/>
  <c r="C4819" i="9"/>
  <c r="C4807" i="9"/>
  <c r="C4793" i="9"/>
  <c r="C4780" i="9"/>
  <c r="C4768" i="9"/>
  <c r="C4755" i="9"/>
  <c r="C4743" i="9"/>
  <c r="C4729" i="9"/>
  <c r="C4716" i="9"/>
  <c r="C4704" i="9"/>
  <c r="C4691" i="9"/>
  <c r="C7467" i="9"/>
  <c r="C7306" i="9"/>
  <c r="C7139" i="9"/>
  <c r="C6989" i="9"/>
  <c r="C6879" i="9"/>
  <c r="C6785" i="9"/>
  <c r="C6716" i="9"/>
  <c r="C6646" i="9"/>
  <c r="C6590" i="9"/>
  <c r="C6543" i="9"/>
  <c r="C6487" i="9"/>
  <c r="C6444" i="9"/>
  <c r="C6396" i="9"/>
  <c r="C6353" i="9"/>
  <c r="C6310" i="9"/>
  <c r="C6268" i="9"/>
  <c r="C6225" i="9"/>
  <c r="C6177" i="9"/>
  <c r="C6134" i="9"/>
  <c r="C6092" i="9"/>
  <c r="C6054" i="9"/>
  <c r="C6022" i="9"/>
  <c r="C5987" i="9"/>
  <c r="C5952" i="9"/>
  <c r="C5923" i="9"/>
  <c r="C5888" i="9"/>
  <c r="C5859" i="9"/>
  <c r="C5823" i="9"/>
  <c r="C5790" i="9"/>
  <c r="C5759" i="9"/>
  <c r="C5726" i="9"/>
  <c r="C5695" i="9"/>
  <c r="C5658" i="9"/>
  <c r="C5624" i="9"/>
  <c r="C5594" i="9"/>
  <c r="C5560" i="9"/>
  <c r="C5530" i="9"/>
  <c r="C5495" i="9"/>
  <c r="C5464" i="9"/>
  <c r="C5438" i="9"/>
  <c r="C5414" i="9"/>
  <c r="C5394" i="9"/>
  <c r="C5371" i="9"/>
  <c r="C5351" i="9"/>
  <c r="C5331" i="9"/>
  <c r="C5311" i="9"/>
  <c r="C5291" i="9"/>
  <c r="C5270" i="9"/>
  <c r="C5248" i="9"/>
  <c r="C5230" i="9"/>
  <c r="C5208" i="9"/>
  <c r="C5190" i="9"/>
  <c r="C5167" i="9"/>
  <c r="C5146" i="9"/>
  <c r="C5127" i="9"/>
  <c r="C5106" i="9"/>
  <c r="C5087" i="9"/>
  <c r="C5064" i="9"/>
  <c r="C5043" i="9"/>
  <c r="C5026" i="9"/>
  <c r="C5008" i="9"/>
  <c r="C4992" i="9"/>
  <c r="C4976" i="9"/>
  <c r="C4962" i="9"/>
  <c r="C4948" i="9"/>
  <c r="C4933" i="9"/>
  <c r="C4919" i="9"/>
  <c r="C4905" i="9"/>
  <c r="C4892" i="9"/>
  <c r="C4880" i="9"/>
  <c r="C4867" i="9"/>
  <c r="C4855" i="9"/>
  <c r="C4841" i="9"/>
  <c r="C4828" i="9"/>
  <c r="C4816" i="9"/>
  <c r="C4803" i="9"/>
  <c r="C4791" i="9"/>
  <c r="C4777" i="9"/>
  <c r="C4764" i="9"/>
  <c r="C4752" i="9"/>
  <c r="C4739" i="9"/>
  <c r="C4727" i="9"/>
  <c r="C4713" i="9"/>
  <c r="C4700" i="9"/>
  <c r="C4688" i="9"/>
  <c r="C4675" i="9"/>
  <c r="C4663" i="9"/>
  <c r="C4649" i="9"/>
  <c r="C4636" i="9"/>
  <c r="C4624" i="9"/>
  <c r="C4611" i="9"/>
  <c r="C4599" i="9"/>
  <c r="C4585" i="9"/>
  <c r="C4572" i="9"/>
  <c r="C4560" i="9"/>
  <c r="C4547" i="9"/>
  <c r="C4535" i="9"/>
  <c r="C4521" i="9"/>
  <c r="C4508" i="9"/>
  <c r="C4496" i="9"/>
  <c r="C4483" i="9"/>
  <c r="C4471" i="9"/>
  <c r="C4457" i="9"/>
  <c r="C4444" i="9"/>
  <c r="C4432" i="9"/>
  <c r="C4422" i="9"/>
  <c r="C4412" i="9"/>
  <c r="C4403" i="9"/>
  <c r="C4393" i="9"/>
  <c r="C4384" i="9"/>
  <c r="C4375" i="9"/>
  <c r="C4366" i="9"/>
  <c r="C4357" i="9"/>
  <c r="C4348" i="9"/>
  <c r="C4339" i="9"/>
  <c r="C4329" i="9"/>
  <c r="C4320" i="9"/>
  <c r="C4311" i="9"/>
  <c r="C4302" i="9"/>
  <c r="C4293" i="9"/>
  <c r="C4285" i="9"/>
  <c r="C4277" i="9"/>
  <c r="C4269" i="9"/>
  <c r="C4261" i="9"/>
  <c r="C4253" i="9"/>
  <c r="C4245" i="9"/>
  <c r="C4237" i="9"/>
  <c r="C4229" i="9"/>
  <c r="C4221" i="9"/>
  <c r="C4213" i="9"/>
  <c r="C4205" i="9"/>
  <c r="C4197" i="9"/>
  <c r="C4189" i="9"/>
  <c r="C4181" i="9"/>
  <c r="C4173" i="9"/>
  <c r="C4165" i="9"/>
  <c r="C4157" i="9"/>
  <c r="C4149" i="9"/>
  <c r="C4141" i="9"/>
  <c r="C4133" i="9"/>
  <c r="C4125" i="9"/>
  <c r="C4117" i="9"/>
  <c r="C4109" i="9"/>
  <c r="C4101" i="9"/>
  <c r="C4093" i="9"/>
  <c r="C4085" i="9"/>
  <c r="C4077" i="9"/>
  <c r="C4069" i="9"/>
  <c r="C7501" i="9"/>
  <c r="C7173" i="9"/>
  <c r="C6890" i="9"/>
  <c r="C6719" i="9"/>
  <c r="C6602" i="9"/>
  <c r="C6495" i="9"/>
  <c r="C6404" i="9"/>
  <c r="C6311" i="9"/>
  <c r="C6226" i="9"/>
  <c r="C6141" i="9"/>
  <c r="C6055" i="9"/>
  <c r="C5991" i="9"/>
  <c r="C5926" i="9"/>
  <c r="C5862" i="9"/>
  <c r="C5798" i="9"/>
  <c r="C5727" i="9"/>
  <c r="C5663" i="9"/>
  <c r="C5598" i="9"/>
  <c r="C5534" i="9"/>
  <c r="C5470" i="9"/>
  <c r="C5415" i="9"/>
  <c r="C5375" i="9"/>
  <c r="C5334" i="9"/>
  <c r="C5294" i="9"/>
  <c r="C5254" i="9"/>
  <c r="C5210" i="9"/>
  <c r="C5170" i="9"/>
  <c r="C5128" i="9"/>
  <c r="C5088" i="9"/>
  <c r="C5048" i="9"/>
  <c r="C5010" i="9"/>
  <c r="C4979" i="9"/>
  <c r="C4949" i="9"/>
  <c r="C4920" i="9"/>
  <c r="C4895" i="9"/>
  <c r="C4868" i="9"/>
  <c r="C4843" i="9"/>
  <c r="C4817" i="9"/>
  <c r="C4792" i="9"/>
  <c r="C4767" i="9"/>
  <c r="C4740" i="9"/>
  <c r="C4715" i="9"/>
  <c r="C4689" i="9"/>
  <c r="C4671" i="9"/>
  <c r="C4648" i="9"/>
  <c r="C4627" i="9"/>
  <c r="C4608" i="9"/>
  <c r="C4587" i="9"/>
  <c r="C4568" i="9"/>
  <c r="C4545" i="9"/>
  <c r="C4524" i="9"/>
  <c r="C4505" i="9"/>
  <c r="C4484" i="9"/>
  <c r="C4465" i="9"/>
  <c r="C4443" i="9"/>
  <c r="C4424" i="9"/>
  <c r="C4409" i="9"/>
  <c r="C4395" i="9"/>
  <c r="C4381" i="9"/>
  <c r="C4365" i="9"/>
  <c r="C4350" i="9"/>
  <c r="C4336" i="9"/>
  <c r="C4321" i="9"/>
  <c r="C4308" i="9"/>
  <c r="C4292" i="9"/>
  <c r="C4281" i="9"/>
  <c r="C4271" i="9"/>
  <c r="C4262" i="9"/>
  <c r="C4252" i="9"/>
  <c r="C4243" i="9"/>
  <c r="C4234" i="9"/>
  <c r="C4225" i="9"/>
  <c r="C4216" i="9"/>
  <c r="C4207" i="9"/>
  <c r="C4198" i="9"/>
  <c r="C4188" i="9"/>
  <c r="C4179" i="9"/>
  <c r="C4170" i="9"/>
  <c r="C4161" i="9"/>
  <c r="C4152" i="9"/>
  <c r="C4143" i="9"/>
  <c r="C4134" i="9"/>
  <c r="C4124" i="9"/>
  <c r="C4115" i="9"/>
  <c r="C4106" i="9"/>
  <c r="C4097" i="9"/>
  <c r="C4088" i="9"/>
  <c r="C4079" i="9"/>
  <c r="C4070" i="9"/>
  <c r="C4061" i="9"/>
  <c r="C4053" i="9"/>
  <c r="C4045" i="9"/>
  <c r="C4037" i="9"/>
  <c r="C4029" i="9"/>
  <c r="C4021" i="9"/>
  <c r="C4013" i="9"/>
  <c r="C4005" i="9"/>
  <c r="C3997" i="9"/>
  <c r="C3989" i="9"/>
  <c r="C3981" i="9"/>
  <c r="C3973" i="9"/>
  <c r="C3965" i="9"/>
  <c r="C3957" i="9"/>
  <c r="C3949" i="9"/>
  <c r="C3941" i="9"/>
  <c r="C3933" i="9"/>
  <c r="C3925" i="9"/>
  <c r="C3917" i="9"/>
  <c r="C3909" i="9"/>
  <c r="C3901" i="9"/>
  <c r="C3893" i="9"/>
  <c r="C3885" i="9"/>
  <c r="C3877" i="9"/>
  <c r="C3869" i="9"/>
  <c r="C3861" i="9"/>
  <c r="C3853" i="9"/>
  <c r="C3845" i="9"/>
  <c r="C3837" i="9"/>
  <c r="C3829" i="9"/>
  <c r="C3821" i="9"/>
  <c r="C3813" i="9"/>
  <c r="C3805" i="9"/>
  <c r="C3797" i="9"/>
  <c r="C3789" i="9"/>
  <c r="C3781" i="9"/>
  <c r="C3773" i="9"/>
  <c r="C3765" i="9"/>
  <c r="C3757" i="9"/>
  <c r="C3749" i="9"/>
  <c r="C3741" i="9"/>
  <c r="C3733" i="9"/>
  <c r="C3725" i="9"/>
  <c r="C3717" i="9"/>
  <c r="C3709" i="9"/>
  <c r="C3701" i="9"/>
  <c r="C3693" i="9"/>
  <c r="C3685" i="9"/>
  <c r="C3677" i="9"/>
  <c r="C3669" i="9"/>
  <c r="C3661" i="9"/>
  <c r="C3653" i="9"/>
  <c r="C3645" i="9"/>
  <c r="C3637" i="9"/>
  <c r="C3629" i="9"/>
  <c r="C3621" i="9"/>
  <c r="C3613" i="9"/>
  <c r="C3605" i="9"/>
  <c r="C3597" i="9"/>
  <c r="C3589" i="9"/>
  <c r="C3581" i="9"/>
  <c r="C3573" i="9"/>
  <c r="C3565" i="9"/>
  <c r="C3557" i="9"/>
  <c r="C3549" i="9"/>
  <c r="C3541" i="9"/>
  <c r="C3533" i="9"/>
  <c r="C3525" i="9"/>
  <c r="C3517" i="9"/>
  <c r="C3509" i="9"/>
  <c r="C3501" i="9"/>
  <c r="C3493" i="9"/>
  <c r="C3485" i="9"/>
  <c r="C3477" i="9"/>
  <c r="C3469" i="9"/>
  <c r="C3461" i="9"/>
  <c r="C3453" i="9"/>
  <c r="C3445" i="9"/>
  <c r="C3437" i="9"/>
  <c r="C3429" i="9"/>
  <c r="C3421" i="9"/>
  <c r="C3413" i="9"/>
  <c r="C3405" i="9"/>
  <c r="C3397" i="9"/>
  <c r="C3389" i="9"/>
  <c r="C3381" i="9"/>
  <c r="C3373" i="9"/>
  <c r="C3365" i="9"/>
  <c r="C3357" i="9"/>
  <c r="C3349" i="9"/>
  <c r="C3341" i="9"/>
  <c r="C3333" i="9"/>
  <c r="C3325" i="9"/>
  <c r="C3317" i="9"/>
  <c r="C3309" i="9"/>
  <c r="C3301" i="9"/>
  <c r="C3293" i="9"/>
  <c r="C3285" i="9"/>
  <c r="C3277" i="9"/>
  <c r="C3269" i="9"/>
  <c r="C3261" i="9"/>
  <c r="C3253" i="9"/>
  <c r="C3245" i="9"/>
  <c r="C3237" i="9"/>
  <c r="C3229" i="9"/>
  <c r="C3221" i="9"/>
  <c r="C3213" i="9"/>
  <c r="C3205" i="9"/>
  <c r="C3197" i="9"/>
  <c r="C3189" i="9"/>
  <c r="C3181" i="9"/>
  <c r="C3173" i="9"/>
  <c r="C3165" i="9"/>
  <c r="C7466" i="9"/>
  <c r="C7129" i="9"/>
  <c r="C6866" i="9"/>
  <c r="C6699" i="9"/>
  <c r="C6589" i="9"/>
  <c r="C6481" i="9"/>
  <c r="C6391" i="9"/>
  <c r="C6306" i="9"/>
  <c r="C6215" i="9"/>
  <c r="C6130" i="9"/>
  <c r="C6047" i="9"/>
  <c r="C5983" i="9"/>
  <c r="C5919" i="9"/>
  <c r="C5850" i="9"/>
  <c r="C5786" i="9"/>
  <c r="C5720" i="9"/>
  <c r="C5656" i="9"/>
  <c r="C5592" i="9"/>
  <c r="C5522" i="9"/>
  <c r="C5461" i="9"/>
  <c r="C5410" i="9"/>
  <c r="C5370" i="9"/>
  <c r="C5330" i="9"/>
  <c r="C5287" i="9"/>
  <c r="C5247" i="9"/>
  <c r="C5206" i="9"/>
  <c r="C5166" i="9"/>
  <c r="C5126" i="9"/>
  <c r="C5082" i="9"/>
  <c r="C5042" i="9"/>
  <c r="C5006" i="9"/>
  <c r="C4975" i="9"/>
  <c r="C4947" i="9"/>
  <c r="C4916" i="9"/>
  <c r="C4891" i="9"/>
  <c r="C4865" i="9"/>
  <c r="C4840" i="9"/>
  <c r="C4815" i="9"/>
  <c r="C4788" i="9"/>
  <c r="C4763" i="9"/>
  <c r="C4737" i="9"/>
  <c r="C4712" i="9"/>
  <c r="C4687" i="9"/>
  <c r="C4665" i="9"/>
  <c r="C4647" i="9"/>
  <c r="C4625" i="9"/>
  <c r="C4607" i="9"/>
  <c r="C4584" i="9"/>
  <c r="C4563" i="9"/>
  <c r="C4544" i="9"/>
  <c r="C4523" i="9"/>
  <c r="C4504" i="9"/>
  <c r="C4481" i="9"/>
  <c r="C4460" i="9"/>
  <c r="C4441" i="9"/>
  <c r="C4423" i="9"/>
  <c r="C4408" i="9"/>
  <c r="C4392" i="9"/>
  <c r="C4377" i="9"/>
  <c r="C4364" i="9"/>
  <c r="C4349" i="9"/>
  <c r="C4335" i="9"/>
  <c r="C4319" i="9"/>
  <c r="C4304" i="9"/>
  <c r="C4291" i="9"/>
  <c r="C4279" i="9"/>
  <c r="C4270" i="9"/>
  <c r="C4260" i="9"/>
  <c r="C4251" i="9"/>
  <c r="C4242" i="9"/>
  <c r="C4233" i="9"/>
  <c r="C4224" i="9"/>
  <c r="C4215" i="9"/>
  <c r="C4206" i="9"/>
  <c r="C4196" i="9"/>
  <c r="C4187" i="9"/>
  <c r="C4178" i="9"/>
  <c r="C4169" i="9"/>
  <c r="C4160" i="9"/>
  <c r="C4151" i="9"/>
  <c r="C4142" i="9"/>
  <c r="C4132" i="9"/>
  <c r="C4123" i="9"/>
  <c r="C4114" i="9"/>
  <c r="C4105" i="9"/>
  <c r="C4096" i="9"/>
  <c r="C4087" i="9"/>
  <c r="C4078" i="9"/>
  <c r="C4068" i="9"/>
  <c r="C4060" i="9"/>
  <c r="C4052" i="9"/>
  <c r="C4044" i="9"/>
  <c r="C4036" i="9"/>
  <c r="C4028" i="9"/>
  <c r="C4020" i="9"/>
  <c r="C4012" i="9"/>
  <c r="C4004" i="9"/>
  <c r="C3996" i="9"/>
  <c r="C3988" i="9"/>
  <c r="C3980" i="9"/>
  <c r="C3972" i="9"/>
  <c r="C3964" i="9"/>
  <c r="C3956" i="9"/>
  <c r="C3948" i="9"/>
  <c r="C3940" i="9"/>
  <c r="C3932" i="9"/>
  <c r="C3924" i="9"/>
  <c r="C3916" i="9"/>
  <c r="C3908" i="9"/>
  <c r="C3900" i="9"/>
  <c r="C3892" i="9"/>
  <c r="C3884" i="9"/>
  <c r="C3876" i="9"/>
  <c r="C3868" i="9"/>
  <c r="C3860" i="9"/>
  <c r="C3852" i="9"/>
  <c r="C3844" i="9"/>
  <c r="C3836" i="9"/>
  <c r="C3828" i="9"/>
  <c r="C3820" i="9"/>
  <c r="C3812" i="9"/>
  <c r="C3804" i="9"/>
  <c r="C3796" i="9"/>
  <c r="C3788" i="9"/>
  <c r="C3780" i="9"/>
  <c r="C3772" i="9"/>
  <c r="C3764" i="9"/>
  <c r="C3756" i="9"/>
  <c r="C3748" i="9"/>
  <c r="C3740" i="9"/>
  <c r="C3732" i="9"/>
  <c r="C3724" i="9"/>
  <c r="C3716" i="9"/>
  <c r="C3708" i="9"/>
  <c r="C3700" i="9"/>
  <c r="C3692" i="9"/>
  <c r="C3684" i="9"/>
  <c r="C3676" i="9"/>
  <c r="C3668" i="9"/>
  <c r="C3660" i="9"/>
  <c r="C3652" i="9"/>
  <c r="C3644" i="9"/>
  <c r="C3636" i="9"/>
  <c r="C3628" i="9"/>
  <c r="C3620" i="9"/>
  <c r="C3612" i="9"/>
  <c r="C3604" i="9"/>
  <c r="C3596" i="9"/>
  <c r="C3588" i="9"/>
  <c r="C3580" i="9"/>
  <c r="C3572" i="9"/>
  <c r="C3564" i="9"/>
  <c r="C3556" i="9"/>
  <c r="C3548" i="9"/>
  <c r="C3540" i="9"/>
  <c r="C3532" i="9"/>
  <c r="C3524" i="9"/>
  <c r="C3516" i="9"/>
  <c r="C3508" i="9"/>
  <c r="C3500" i="9"/>
  <c r="C3492" i="9"/>
  <c r="C3484" i="9"/>
  <c r="C3476" i="9"/>
  <c r="C3468" i="9"/>
  <c r="C3460" i="9"/>
  <c r="C3452" i="9"/>
  <c r="C3444" i="9"/>
  <c r="C3436" i="9"/>
  <c r="C3428" i="9"/>
  <c r="C3420" i="9"/>
  <c r="C3412" i="9"/>
  <c r="C3404" i="9"/>
  <c r="C3396" i="9"/>
  <c r="C3388" i="9"/>
  <c r="C3380" i="9"/>
  <c r="C3372" i="9"/>
  <c r="C3364" i="9"/>
  <c r="C3356" i="9"/>
  <c r="C3348" i="9"/>
  <c r="C3340" i="9"/>
  <c r="C3332" i="9"/>
  <c r="C3324" i="9"/>
  <c r="C3316" i="9"/>
  <c r="C3308" i="9"/>
  <c r="C3300" i="9"/>
  <c r="C3292" i="9"/>
  <c r="C3284" i="9"/>
  <c r="C3276" i="9"/>
  <c r="C3268" i="9"/>
  <c r="C3260" i="9"/>
  <c r="C3252" i="9"/>
  <c r="C3244" i="9"/>
  <c r="C3236" i="9"/>
  <c r="C3228" i="9"/>
  <c r="C3220" i="9"/>
  <c r="C3212" i="9"/>
  <c r="C3204" i="9"/>
  <c r="C3196" i="9"/>
  <c r="C3188" i="9"/>
  <c r="C3180" i="9"/>
  <c r="C3172" i="9"/>
  <c r="C3164" i="9"/>
  <c r="C3156" i="9"/>
  <c r="C3148" i="9"/>
  <c r="C3140" i="9"/>
  <c r="C3132" i="9"/>
  <c r="C3124" i="9"/>
  <c r="C3116" i="9"/>
  <c r="C3108" i="9"/>
  <c r="C3100" i="9"/>
  <c r="C3092" i="9"/>
  <c r="C3084" i="9"/>
  <c r="C3076" i="9"/>
  <c r="C3068" i="9"/>
  <c r="C3060" i="9"/>
  <c r="C3052" i="9"/>
  <c r="C3044" i="9"/>
  <c r="C3036" i="9"/>
  <c r="C3028" i="9"/>
  <c r="C3020" i="9"/>
  <c r="C3012" i="9"/>
  <c r="C3004" i="9"/>
  <c r="C7437" i="9"/>
  <c r="C7091" i="9"/>
  <c r="C6854" i="9"/>
  <c r="C6694" i="9"/>
  <c r="C6582" i="9"/>
  <c r="C6479" i="9"/>
  <c r="C6390" i="9"/>
  <c r="C6295" i="9"/>
  <c r="C6210" i="9"/>
  <c r="C6124" i="9"/>
  <c r="C6046" i="9"/>
  <c r="C5982" i="9"/>
  <c r="C5912" i="9"/>
  <c r="C5848" i="9"/>
  <c r="C5783" i="9"/>
  <c r="C5719" i="9"/>
  <c r="C5655" i="9"/>
  <c r="C5584" i="9"/>
  <c r="C5520" i="9"/>
  <c r="C5456" i="9"/>
  <c r="C5408" i="9"/>
  <c r="C5368" i="9"/>
  <c r="C5326" i="9"/>
  <c r="C5286" i="9"/>
  <c r="C5243" i="9"/>
  <c r="C5203" i="9"/>
  <c r="C5163" i="9"/>
  <c r="C5120" i="9"/>
  <c r="C5080" i="9"/>
  <c r="C5039" i="9"/>
  <c r="C5005" i="9"/>
  <c r="C4974" i="9"/>
  <c r="C4943" i="9"/>
  <c r="C4915" i="9"/>
  <c r="C4889" i="9"/>
  <c r="C4864" i="9"/>
  <c r="C4839" i="9"/>
  <c r="C4812" i="9"/>
  <c r="C4787" i="9"/>
  <c r="C4761" i="9"/>
  <c r="C4736" i="9"/>
  <c r="C4711" i="9"/>
  <c r="C4684" i="9"/>
  <c r="C4664" i="9"/>
  <c r="C4644" i="9"/>
  <c r="C4623" i="9"/>
  <c r="C4601" i="9"/>
  <c r="C4583" i="9"/>
  <c r="C4561" i="9"/>
  <c r="C4543" i="9"/>
  <c r="C4520" i="9"/>
  <c r="C4499" i="9"/>
  <c r="C4480" i="9"/>
  <c r="C4459" i="9"/>
  <c r="C4440" i="9"/>
  <c r="C4420" i="9"/>
  <c r="C4405" i="9"/>
  <c r="C4391" i="9"/>
  <c r="C4376" i="9"/>
  <c r="C4363" i="9"/>
  <c r="C4347" i="9"/>
  <c r="C4332" i="9"/>
  <c r="C4318" i="9"/>
  <c r="C4303" i="9"/>
  <c r="C4290" i="9"/>
  <c r="C4278" i="9"/>
  <c r="C4268" i="9"/>
  <c r="C4259" i="9"/>
  <c r="C4250" i="9"/>
  <c r="C4241" i="9"/>
  <c r="C4232" i="9"/>
  <c r="C4223" i="9"/>
  <c r="C4214" i="9"/>
  <c r="C4204" i="9"/>
  <c r="C4195" i="9"/>
  <c r="C4186" i="9"/>
  <c r="C4177" i="9"/>
  <c r="C4168" i="9"/>
  <c r="C4159" i="9"/>
  <c r="C4150" i="9"/>
  <c r="C4140" i="9"/>
  <c r="C4131" i="9"/>
  <c r="C4122" i="9"/>
  <c r="C4113" i="9"/>
  <c r="C4104" i="9"/>
  <c r="C4095" i="9"/>
  <c r="C4086" i="9"/>
  <c r="C4076" i="9"/>
  <c r="C4067" i="9"/>
  <c r="C4059" i="9"/>
  <c r="C4051" i="9"/>
  <c r="C4043" i="9"/>
  <c r="C4035" i="9"/>
  <c r="C4027" i="9"/>
  <c r="C4019" i="9"/>
  <c r="C4011" i="9"/>
  <c r="C4003" i="9"/>
  <c r="C3995" i="9"/>
  <c r="C3987" i="9"/>
  <c r="C3979" i="9"/>
  <c r="C3971" i="9"/>
  <c r="C3963" i="9"/>
  <c r="C3955" i="9"/>
  <c r="C3947" i="9"/>
  <c r="C3939" i="9"/>
  <c r="C3931" i="9"/>
  <c r="C3923" i="9"/>
  <c r="C3915" i="9"/>
  <c r="C3907" i="9"/>
  <c r="C3899" i="9"/>
  <c r="C3891" i="9"/>
  <c r="C3883" i="9"/>
  <c r="C3875" i="9"/>
  <c r="C3867" i="9"/>
  <c r="C3859" i="9"/>
  <c r="C3851" i="9"/>
  <c r="C3843" i="9"/>
  <c r="C3835" i="9"/>
  <c r="C3827" i="9"/>
  <c r="C3819" i="9"/>
  <c r="C3811" i="9"/>
  <c r="C3803" i="9"/>
  <c r="C3795" i="9"/>
  <c r="C3787" i="9"/>
  <c r="C3779" i="9"/>
  <c r="C3771" i="9"/>
  <c r="C3763" i="9"/>
  <c r="C3755" i="9"/>
  <c r="C3747" i="9"/>
  <c r="C3739" i="9"/>
  <c r="C3731" i="9"/>
  <c r="C3723" i="9"/>
  <c r="C3715" i="9"/>
  <c r="C3707" i="9"/>
  <c r="C3699" i="9"/>
  <c r="C3691" i="9"/>
  <c r="C3683" i="9"/>
  <c r="C3675" i="9"/>
  <c r="C3667" i="9"/>
  <c r="C3659" i="9"/>
  <c r="C3651" i="9"/>
  <c r="C3643" i="9"/>
  <c r="C3635" i="9"/>
  <c r="C3627" i="9"/>
  <c r="C3619" i="9"/>
  <c r="C3611" i="9"/>
  <c r="C3603" i="9"/>
  <c r="C3595" i="9"/>
  <c r="C3587" i="9"/>
  <c r="C3579" i="9"/>
  <c r="C3571" i="9"/>
  <c r="C3563" i="9"/>
  <c r="C3555" i="9"/>
  <c r="C3547" i="9"/>
  <c r="C3539" i="9"/>
  <c r="C3531" i="9"/>
  <c r="C3523" i="9"/>
  <c r="C3515" i="9"/>
  <c r="C3507" i="9"/>
  <c r="C3499" i="9"/>
  <c r="C3491" i="9"/>
  <c r="C3483" i="9"/>
  <c r="C3475" i="9"/>
  <c r="C3467" i="9"/>
  <c r="C3459" i="9"/>
  <c r="C3451" i="9"/>
  <c r="C3443" i="9"/>
  <c r="C3435" i="9"/>
  <c r="C3427" i="9"/>
  <c r="C3419" i="9"/>
  <c r="C7338" i="9"/>
  <c r="C7006" i="9"/>
  <c r="C6802" i="9"/>
  <c r="C6653" i="9"/>
  <c r="C6546" i="9"/>
  <c r="C6446" i="9"/>
  <c r="C6361" i="9"/>
  <c r="C6269" i="9"/>
  <c r="C6183" i="9"/>
  <c r="C6097" i="9"/>
  <c r="C6026" i="9"/>
  <c r="C5962" i="9"/>
  <c r="C5891" i="9"/>
  <c r="C5827" i="9"/>
  <c r="C5760" i="9"/>
  <c r="C5696" i="9"/>
  <c r="C5632" i="9"/>
  <c r="C5566" i="9"/>
  <c r="C5502" i="9"/>
  <c r="C5439" i="9"/>
  <c r="C5395" i="9"/>
  <c r="C5355" i="9"/>
  <c r="C5312" i="9"/>
  <c r="C5272" i="9"/>
  <c r="C5231" i="9"/>
  <c r="C5191" i="9"/>
  <c r="C5151" i="9"/>
  <c r="C5107" i="9"/>
  <c r="C5067" i="9"/>
  <c r="C5027" i="9"/>
  <c r="C4994" i="9"/>
  <c r="C4965" i="9"/>
  <c r="C4934" i="9"/>
  <c r="C4907" i="9"/>
  <c r="C4881" i="9"/>
  <c r="C4856" i="9"/>
  <c r="C4831" i="9"/>
  <c r="C4804" i="9"/>
  <c r="C4779" i="9"/>
  <c r="C4753" i="9"/>
  <c r="C4728" i="9"/>
  <c r="C4703" i="9"/>
  <c r="C4679" i="9"/>
  <c r="C4659" i="9"/>
  <c r="C4639" i="9"/>
  <c r="C4619" i="9"/>
  <c r="C4596" i="9"/>
  <c r="C4576" i="9"/>
  <c r="C4556" i="9"/>
  <c r="C4536" i="9"/>
  <c r="C4516" i="9"/>
  <c r="C4495" i="9"/>
  <c r="C4473" i="9"/>
  <c r="C4455" i="9"/>
  <c r="C4433" i="9"/>
  <c r="C4417" i="9"/>
  <c r="C4401" i="9"/>
  <c r="C4387" i="9"/>
  <c r="C4373" i="9"/>
  <c r="C4358" i="9"/>
  <c r="C4344" i="9"/>
  <c r="C4328" i="9"/>
  <c r="C4313" i="9"/>
  <c r="C4300" i="9"/>
  <c r="C4286" i="9"/>
  <c r="C4275" i="9"/>
  <c r="C4266" i="9"/>
  <c r="C4257" i="9"/>
  <c r="C4248" i="9"/>
  <c r="C4239" i="9"/>
  <c r="C4230" i="9"/>
  <c r="C4220" i="9"/>
  <c r="C4211" i="9"/>
  <c r="C4202" i="9"/>
  <c r="C4193" i="9"/>
  <c r="C4184" i="9"/>
  <c r="C4175" i="9"/>
  <c r="C4166" i="9"/>
  <c r="C4156" i="9"/>
  <c r="C4147" i="9"/>
  <c r="C4138" i="9"/>
  <c r="C4129" i="9"/>
  <c r="C4120" i="9"/>
  <c r="C4111" i="9"/>
  <c r="C4102" i="9"/>
  <c r="C4092" i="9"/>
  <c r="C4083" i="9"/>
  <c r="C4074" i="9"/>
  <c r="C4065" i="9"/>
  <c r="C4057" i="9"/>
  <c r="C4049" i="9"/>
  <c r="C4041" i="9"/>
  <c r="C4033" i="9"/>
  <c r="C4025" i="9"/>
  <c r="C4017" i="9"/>
  <c r="C4009" i="9"/>
  <c r="C4001" i="9"/>
  <c r="C3993" i="9"/>
  <c r="C3985" i="9"/>
  <c r="C3977" i="9"/>
  <c r="C3969" i="9"/>
  <c r="C3961" i="9"/>
  <c r="C3953" i="9"/>
  <c r="C3945" i="9"/>
  <c r="C3937" i="9"/>
  <c r="C3929" i="9"/>
  <c r="C3921" i="9"/>
  <c r="C3913" i="9"/>
  <c r="C3905" i="9"/>
  <c r="C3897" i="9"/>
  <c r="C3889" i="9"/>
  <c r="C3881" i="9"/>
  <c r="C3873" i="9"/>
  <c r="C3865" i="9"/>
  <c r="C3857" i="9"/>
  <c r="C3849" i="9"/>
  <c r="C3841" i="9"/>
  <c r="C3833" i="9"/>
  <c r="C3825" i="9"/>
  <c r="C3817" i="9"/>
  <c r="C3809" i="9"/>
  <c r="C3801" i="9"/>
  <c r="C3793" i="9"/>
  <c r="C3785" i="9"/>
  <c r="C3777" i="9"/>
  <c r="C3769" i="9"/>
  <c r="C3761" i="9"/>
  <c r="C3753" i="9"/>
  <c r="C3745" i="9"/>
  <c r="C3737" i="9"/>
  <c r="C3729" i="9"/>
  <c r="C3721" i="9"/>
  <c r="C3713" i="9"/>
  <c r="C3705" i="9"/>
  <c r="C3697" i="9"/>
  <c r="C3689" i="9"/>
  <c r="C3681" i="9"/>
  <c r="C3673" i="9"/>
  <c r="C3665" i="9"/>
  <c r="C3657" i="9"/>
  <c r="C3649" i="9"/>
  <c r="C3641" i="9"/>
  <c r="C3633" i="9"/>
  <c r="C3625" i="9"/>
  <c r="C3617" i="9"/>
  <c r="C3609" i="9"/>
  <c r="C3601" i="9"/>
  <c r="C3593" i="9"/>
  <c r="C3585" i="9"/>
  <c r="C3577" i="9"/>
  <c r="C3569" i="9"/>
  <c r="C3561" i="9"/>
  <c r="C3553" i="9"/>
  <c r="C3545" i="9"/>
  <c r="C3537" i="9"/>
  <c r="C3529" i="9"/>
  <c r="C3521" i="9"/>
  <c r="C3513" i="9"/>
  <c r="C3505" i="9"/>
  <c r="C3497" i="9"/>
  <c r="C3489" i="9"/>
  <c r="C3481" i="9"/>
  <c r="C3473" i="9"/>
  <c r="C3465" i="9"/>
  <c r="C3457" i="9"/>
  <c r="C3449" i="9"/>
  <c r="C3441" i="9"/>
  <c r="C3433" i="9"/>
  <c r="C3425" i="9"/>
  <c r="C3417" i="9"/>
  <c r="C3409" i="9"/>
  <c r="C3401" i="9"/>
  <c r="C3393" i="9"/>
  <c r="C3385" i="9"/>
  <c r="C3377" i="9"/>
  <c r="C3369" i="9"/>
  <c r="C3361" i="9"/>
  <c r="C3353" i="9"/>
  <c r="C3345" i="9"/>
  <c r="C3337" i="9"/>
  <c r="C3329" i="9"/>
  <c r="C3321" i="9"/>
  <c r="C3313" i="9"/>
  <c r="C3305" i="9"/>
  <c r="C3297" i="9"/>
  <c r="C3289" i="9"/>
  <c r="C3281" i="9"/>
  <c r="C3273" i="9"/>
  <c r="C3265" i="9"/>
  <c r="C3257" i="9"/>
  <c r="C3249" i="9"/>
  <c r="C3241" i="9"/>
  <c r="C3233" i="9"/>
  <c r="C3225" i="9"/>
  <c r="C3217" i="9"/>
  <c r="C3209" i="9"/>
  <c r="C3201" i="9"/>
  <c r="C3193" i="9"/>
  <c r="C3185" i="9"/>
  <c r="C3177" i="9"/>
  <c r="C3169" i="9"/>
  <c r="C3161" i="9"/>
  <c r="C3153" i="9"/>
  <c r="C3145" i="9"/>
  <c r="C3137" i="9"/>
  <c r="C3129" i="9"/>
  <c r="C3121" i="9"/>
  <c r="C3113" i="9"/>
  <c r="C3105" i="9"/>
  <c r="C3097" i="9"/>
  <c r="C3089" i="9"/>
  <c r="C3081" i="9"/>
  <c r="C3073" i="9"/>
  <c r="C3065" i="9"/>
  <c r="C3057" i="9"/>
  <c r="C3049" i="9"/>
  <c r="C3041" i="9"/>
  <c r="C3033" i="9"/>
  <c r="C3025" i="9"/>
  <c r="C3017" i="9"/>
  <c r="C3009" i="9"/>
  <c r="C3001" i="9"/>
  <c r="C2993" i="9"/>
  <c r="C2985" i="9"/>
  <c r="C2977" i="9"/>
  <c r="C2969" i="9"/>
  <c r="C2961" i="9"/>
  <c r="C2953" i="9"/>
  <c r="C7417" i="9"/>
  <c r="C6849" i="9"/>
  <c r="C6577" i="9"/>
  <c r="C6380" i="9"/>
  <c r="C6204" i="9"/>
  <c r="C6042" i="9"/>
  <c r="C5911" i="9"/>
  <c r="C5778" i="9"/>
  <c r="C5646" i="9"/>
  <c r="C5515" i="9"/>
  <c r="C5407" i="9"/>
  <c r="C5323" i="9"/>
  <c r="C5242" i="9"/>
  <c r="C5159" i="9"/>
  <c r="C5078" i="9"/>
  <c r="C5003" i="9"/>
  <c r="C4942" i="9"/>
  <c r="C4888" i="9"/>
  <c r="C4836" i="9"/>
  <c r="C4785" i="9"/>
  <c r="C4735" i="9"/>
  <c r="C4683" i="9"/>
  <c r="C4640" i="9"/>
  <c r="C4600" i="9"/>
  <c r="C4559" i="9"/>
  <c r="C4519" i="9"/>
  <c r="C4479" i="9"/>
  <c r="C4435" i="9"/>
  <c r="C4404" i="9"/>
  <c r="C4374" i="9"/>
  <c r="C4345" i="9"/>
  <c r="C4317" i="9"/>
  <c r="C4287" i="9"/>
  <c r="C4267" i="9"/>
  <c r="C4249" i="9"/>
  <c r="C4231" i="9"/>
  <c r="C4212" i="9"/>
  <c r="C4194" i="9"/>
  <c r="C4176" i="9"/>
  <c r="C4158" i="9"/>
  <c r="C4139" i="9"/>
  <c r="C4121" i="9"/>
  <c r="C4103" i="9"/>
  <c r="C4084" i="9"/>
  <c r="C4066" i="9"/>
  <c r="C4050" i="9"/>
  <c r="C4034" i="9"/>
  <c r="C4018" i="9"/>
  <c r="C4002" i="9"/>
  <c r="C3986" i="9"/>
  <c r="C3970" i="9"/>
  <c r="C3954" i="9"/>
  <c r="C3938" i="9"/>
  <c r="C3922" i="9"/>
  <c r="C3906" i="9"/>
  <c r="C3890" i="9"/>
  <c r="C3874" i="9"/>
  <c r="C3858" i="9"/>
  <c r="C3842" i="9"/>
  <c r="C3826" i="9"/>
  <c r="C3810" i="9"/>
  <c r="C3794" i="9"/>
  <c r="C3778" i="9"/>
  <c r="C3762" i="9"/>
  <c r="C3746" i="9"/>
  <c r="C3730" i="9"/>
  <c r="C3714" i="9"/>
  <c r="C3698" i="9"/>
  <c r="C3682" i="9"/>
  <c r="C3666" i="9"/>
  <c r="C3650" i="9"/>
  <c r="C3634" i="9"/>
  <c r="C3618" i="9"/>
  <c r="C3602" i="9"/>
  <c r="C3586" i="9"/>
  <c r="C3570" i="9"/>
  <c r="C3554" i="9"/>
  <c r="C3538" i="9"/>
  <c r="C3522" i="9"/>
  <c r="C3506" i="9"/>
  <c r="C3490" i="9"/>
  <c r="C3474" i="9"/>
  <c r="C3458" i="9"/>
  <c r="C3442" i="9"/>
  <c r="C3426" i="9"/>
  <c r="C3411" i="9"/>
  <c r="C3399" i="9"/>
  <c r="C3386" i="9"/>
  <c r="C3374" i="9"/>
  <c r="C3360" i="9"/>
  <c r="C3347" i="9"/>
  <c r="C3335" i="9"/>
  <c r="C3322" i="9"/>
  <c r="C3310" i="9"/>
  <c r="C3296" i="9"/>
  <c r="C3283" i="9"/>
  <c r="C3271" i="9"/>
  <c r="C3258" i="9"/>
  <c r="C3246" i="9"/>
  <c r="C3232" i="9"/>
  <c r="C3219" i="9"/>
  <c r="C3207" i="9"/>
  <c r="C3194" i="9"/>
  <c r="C3182" i="9"/>
  <c r="C3168" i="9"/>
  <c r="C3157" i="9"/>
  <c r="C3146" i="9"/>
  <c r="C3135" i="9"/>
  <c r="C3125" i="9"/>
  <c r="C3114" i="9"/>
  <c r="C3103" i="9"/>
  <c r="C3093" i="9"/>
  <c r="C3082" i="9"/>
  <c r="C3071" i="9"/>
  <c r="C3061" i="9"/>
  <c r="C3050" i="9"/>
  <c r="C3039" i="9"/>
  <c r="C3029" i="9"/>
  <c r="C3018" i="9"/>
  <c r="C3007" i="9"/>
  <c r="C2997" i="9"/>
  <c r="C2988" i="9"/>
  <c r="C2979" i="9"/>
  <c r="C2970" i="9"/>
  <c r="C2960" i="9"/>
  <c r="C2951" i="9"/>
  <c r="C2943" i="9"/>
  <c r="C2935" i="9"/>
  <c r="C2927" i="9"/>
  <c r="C2919" i="9"/>
  <c r="C2911" i="9"/>
  <c r="C2903" i="9"/>
  <c r="C2895" i="9"/>
  <c r="C2887" i="9"/>
  <c r="C2879" i="9"/>
  <c r="C2871" i="9"/>
  <c r="C2863" i="9"/>
  <c r="C2855" i="9"/>
  <c r="C2847" i="9"/>
  <c r="C2839" i="9"/>
  <c r="C2831" i="9"/>
  <c r="C2823" i="9"/>
  <c r="C2815" i="9"/>
  <c r="C2807" i="9"/>
  <c r="C2799" i="9"/>
  <c r="C2791" i="9"/>
  <c r="C2783" i="9"/>
  <c r="C2775" i="9"/>
  <c r="C2767" i="9"/>
  <c r="C2759" i="9"/>
  <c r="C2751" i="9"/>
  <c r="C2743" i="9"/>
  <c r="C2735" i="9"/>
  <c r="C2727" i="9"/>
  <c r="C2719" i="9"/>
  <c r="C2711" i="9"/>
  <c r="C2703" i="9"/>
  <c r="C2695" i="9"/>
  <c r="C2687" i="9"/>
  <c r="C2679" i="9"/>
  <c r="C2671" i="9"/>
  <c r="C2663" i="9"/>
  <c r="C2655" i="9"/>
  <c r="C2647" i="9"/>
  <c r="C2639" i="9"/>
  <c r="C2631" i="9"/>
  <c r="C2623" i="9"/>
  <c r="C2615" i="9"/>
  <c r="C2607" i="9"/>
  <c r="C2599" i="9"/>
  <c r="C2591" i="9"/>
  <c r="C2583" i="9"/>
  <c r="C2575" i="9"/>
  <c r="C2567" i="9"/>
  <c r="C2559" i="9"/>
  <c r="C2551" i="9"/>
  <c r="C2543" i="9"/>
  <c r="C2535" i="9"/>
  <c r="C2527" i="9"/>
  <c r="C2519" i="9"/>
  <c r="C2511" i="9"/>
  <c r="C2503" i="9"/>
  <c r="C2495" i="9"/>
  <c r="C2487" i="9"/>
  <c r="C2479" i="9"/>
  <c r="C2471" i="9"/>
  <c r="C2463" i="9"/>
  <c r="C2455" i="9"/>
  <c r="C2447" i="9"/>
  <c r="C2439" i="9"/>
  <c r="C2431" i="9"/>
  <c r="C2423" i="9"/>
  <c r="C2415" i="9"/>
  <c r="C2407" i="9"/>
  <c r="C2399" i="9"/>
  <c r="C2391" i="9"/>
  <c r="C2383" i="9"/>
  <c r="C2375" i="9"/>
  <c r="C2367" i="9"/>
  <c r="C2359" i="9"/>
  <c r="C2351" i="9"/>
  <c r="C2343" i="9"/>
  <c r="C2335" i="9"/>
  <c r="C2327" i="9"/>
  <c r="C2319" i="9"/>
  <c r="C2311" i="9"/>
  <c r="C2303" i="9"/>
  <c r="C2295" i="9"/>
  <c r="C2287" i="9"/>
  <c r="C2279" i="9"/>
  <c r="C2271" i="9"/>
  <c r="C2263" i="9"/>
  <c r="C2255" i="9"/>
  <c r="C2247" i="9"/>
  <c r="C2239" i="9"/>
  <c r="C2231" i="9"/>
  <c r="C2223" i="9"/>
  <c r="C2215" i="9"/>
  <c r="C2207" i="9"/>
  <c r="C2199" i="9"/>
  <c r="C2191" i="9"/>
  <c r="C2183" i="9"/>
  <c r="C2175" i="9"/>
  <c r="C2167" i="9"/>
  <c r="C2159" i="9"/>
  <c r="C2151" i="9"/>
  <c r="C2143" i="9"/>
  <c r="C2135" i="9"/>
  <c r="C2127" i="9"/>
  <c r="C2119" i="9"/>
  <c r="C2111" i="9"/>
  <c r="C2103" i="9"/>
  <c r="C2095" i="9"/>
  <c r="C2087" i="9"/>
  <c r="C2079" i="9"/>
  <c r="C2071" i="9"/>
  <c r="C2063" i="9"/>
  <c r="C2055" i="9"/>
  <c r="C2047" i="9"/>
  <c r="C2039" i="9"/>
  <c r="C2031" i="9"/>
  <c r="C2023" i="9"/>
  <c r="C2015" i="9"/>
  <c r="C2007" i="9"/>
  <c r="C1999" i="9"/>
  <c r="C1991" i="9"/>
  <c r="C1983" i="9"/>
  <c r="C1975" i="9"/>
  <c r="C1967" i="9"/>
  <c r="C1959" i="9"/>
  <c r="C1951" i="9"/>
  <c r="C1943" i="9"/>
  <c r="C1935" i="9"/>
  <c r="C1927" i="9"/>
  <c r="C1919" i="9"/>
  <c r="C1911" i="9"/>
  <c r="C1903" i="9"/>
  <c r="C1895" i="9"/>
  <c r="C1887" i="9"/>
  <c r="C1879" i="9"/>
  <c r="C1871" i="9"/>
  <c r="C1863" i="9"/>
  <c r="C1855" i="9"/>
  <c r="C1847" i="9"/>
  <c r="C1839" i="9"/>
  <c r="C1831" i="9"/>
  <c r="C1823" i="9"/>
  <c r="C1815" i="9"/>
  <c r="C1807" i="9"/>
  <c r="C1799" i="9"/>
  <c r="C1791" i="9"/>
  <c r="C1783" i="9"/>
  <c r="C1775" i="9"/>
  <c r="C1767" i="9"/>
  <c r="C1759" i="9"/>
  <c r="C1751" i="9"/>
  <c r="C1743" i="9"/>
  <c r="C1735" i="9"/>
  <c r="C1727" i="9"/>
  <c r="C1719" i="9"/>
  <c r="C1711" i="9"/>
  <c r="C1703" i="9"/>
  <c r="C1695" i="9"/>
  <c r="C1687" i="9"/>
  <c r="C1679" i="9"/>
  <c r="C1671" i="9"/>
  <c r="C1663" i="9"/>
  <c r="C1655" i="9"/>
  <c r="C1647" i="9"/>
  <c r="C1639" i="9"/>
  <c r="C1631" i="9"/>
  <c r="C1623" i="9"/>
  <c r="C1615" i="9"/>
  <c r="C1607" i="9"/>
  <c r="C1599" i="9"/>
  <c r="C1591" i="9"/>
  <c r="C1583" i="9"/>
  <c r="C1575" i="9"/>
  <c r="C1567" i="9"/>
  <c r="C1559" i="9"/>
  <c r="C1551" i="9"/>
  <c r="C1543" i="9"/>
  <c r="C1535" i="9"/>
  <c r="C1527" i="9"/>
  <c r="C1519" i="9"/>
  <c r="C1511" i="9"/>
  <c r="C1503" i="9"/>
  <c r="C1495" i="9"/>
  <c r="C1487" i="9"/>
  <c r="C1479" i="9"/>
  <c r="C1471" i="9"/>
  <c r="C7293" i="9"/>
  <c r="C6780" i="9"/>
  <c r="C6538" i="9"/>
  <c r="C6348" i="9"/>
  <c r="C6173" i="9"/>
  <c r="C6015" i="9"/>
  <c r="C5886" i="9"/>
  <c r="C5758" i="9"/>
  <c r="C5623" i="9"/>
  <c r="C5491" i="9"/>
  <c r="C5390" i="9"/>
  <c r="C5307" i="9"/>
  <c r="C5227" i="9"/>
  <c r="C5144" i="9"/>
  <c r="C5063" i="9"/>
  <c r="C4989" i="9"/>
  <c r="C4931" i="9"/>
  <c r="C4879" i="9"/>
  <c r="C4827" i="9"/>
  <c r="C4776" i="9"/>
  <c r="C4724" i="9"/>
  <c r="C4676" i="9"/>
  <c r="C4635" i="9"/>
  <c r="C4595" i="9"/>
  <c r="C4555" i="9"/>
  <c r="C4512" i="9"/>
  <c r="C4472" i="9"/>
  <c r="C4431" i="9"/>
  <c r="C4400" i="9"/>
  <c r="C4372" i="9"/>
  <c r="C4341" i="9"/>
  <c r="C4312" i="9"/>
  <c r="C4284" i="9"/>
  <c r="C4265" i="9"/>
  <c r="C4247" i="9"/>
  <c r="C4228" i="9"/>
  <c r="C4210" i="9"/>
  <c r="C4192" i="9"/>
  <c r="C4174" i="9"/>
  <c r="C4155" i="9"/>
  <c r="C4137" i="9"/>
  <c r="C4119" i="9"/>
  <c r="C4100" i="9"/>
  <c r="C4082" i="9"/>
  <c r="C4064" i="9"/>
  <c r="C4048" i="9"/>
  <c r="C4032" i="9"/>
  <c r="C4016" i="9"/>
  <c r="C4000" i="9"/>
  <c r="C3984" i="9"/>
  <c r="C3968" i="9"/>
  <c r="C3952" i="9"/>
  <c r="C3936" i="9"/>
  <c r="C3920" i="9"/>
  <c r="C3904" i="9"/>
  <c r="C3888" i="9"/>
  <c r="C3872" i="9"/>
  <c r="C3856" i="9"/>
  <c r="C3840" i="9"/>
  <c r="C3824" i="9"/>
  <c r="C3808" i="9"/>
  <c r="C3792" i="9"/>
  <c r="C3776" i="9"/>
  <c r="C3760" i="9"/>
  <c r="C3744" i="9"/>
  <c r="C3728" i="9"/>
  <c r="C3712" i="9"/>
  <c r="C3696" i="9"/>
  <c r="C3680" i="9"/>
  <c r="C3664" i="9"/>
  <c r="C3648" i="9"/>
  <c r="C3632" i="9"/>
  <c r="C3616" i="9"/>
  <c r="C3600" i="9"/>
  <c r="C3584" i="9"/>
  <c r="C3568" i="9"/>
  <c r="C3552" i="9"/>
  <c r="C3536" i="9"/>
  <c r="C3520" i="9"/>
  <c r="C3504" i="9"/>
  <c r="C3488" i="9"/>
  <c r="C3472" i="9"/>
  <c r="C3456" i="9"/>
  <c r="C3440" i="9"/>
  <c r="C3424" i="9"/>
  <c r="C3410" i="9"/>
  <c r="C3398" i="9"/>
  <c r="C3384" i="9"/>
  <c r="C3371" i="9"/>
  <c r="C3359" i="9"/>
  <c r="C3346" i="9"/>
  <c r="C3334" i="9"/>
  <c r="C3320" i="9"/>
  <c r="C3307" i="9"/>
  <c r="C3295" i="9"/>
  <c r="C3282" i="9"/>
  <c r="C3270" i="9"/>
  <c r="C3256" i="9"/>
  <c r="C3243" i="9"/>
  <c r="C3231" i="9"/>
  <c r="C3218" i="9"/>
  <c r="C3206" i="9"/>
  <c r="C3192" i="9"/>
  <c r="C3179" i="9"/>
  <c r="C3167" i="9"/>
  <c r="C3155" i="9"/>
  <c r="C3144" i="9"/>
  <c r="C3134" i="9"/>
  <c r="C3123" i="9"/>
  <c r="C3112" i="9"/>
  <c r="C3102" i="9"/>
  <c r="C3091" i="9"/>
  <c r="C3080" i="9"/>
  <c r="C3070" i="9"/>
  <c r="C3059" i="9"/>
  <c r="C3048" i="9"/>
  <c r="C3038" i="9"/>
  <c r="C3027" i="9"/>
  <c r="C3016" i="9"/>
  <c r="C3006" i="9"/>
  <c r="C2996" i="9"/>
  <c r="C2987" i="9"/>
  <c r="C2978" i="9"/>
  <c r="C2968" i="9"/>
  <c r="C2959" i="9"/>
  <c r="C2950" i="9"/>
  <c r="C2942" i="9"/>
  <c r="C2934" i="9"/>
  <c r="C2926" i="9"/>
  <c r="C2918" i="9"/>
  <c r="C2910" i="9"/>
  <c r="C2902" i="9"/>
  <c r="C2894" i="9"/>
  <c r="C2886" i="9"/>
  <c r="C2878" i="9"/>
  <c r="C2870" i="9"/>
  <c r="C2862" i="9"/>
  <c r="C2854" i="9"/>
  <c r="C2846" i="9"/>
  <c r="C2838" i="9"/>
  <c r="C2830" i="9"/>
  <c r="C2822" i="9"/>
  <c r="C2814" i="9"/>
  <c r="C2806" i="9"/>
  <c r="C2798" i="9"/>
  <c r="C2790" i="9"/>
  <c r="C2782" i="9"/>
  <c r="C2774" i="9"/>
  <c r="C2766" i="9"/>
  <c r="C2758" i="9"/>
  <c r="C2750" i="9"/>
  <c r="C2742" i="9"/>
  <c r="C2734" i="9"/>
  <c r="C2726" i="9"/>
  <c r="C2718" i="9"/>
  <c r="C2710" i="9"/>
  <c r="C2702" i="9"/>
  <c r="C2694" i="9"/>
  <c r="C2686" i="9"/>
  <c r="C2678" i="9"/>
  <c r="C2670" i="9"/>
  <c r="C2662" i="9"/>
  <c r="C2654" i="9"/>
  <c r="C2646" i="9"/>
  <c r="C2638" i="9"/>
  <c r="C2630" i="9"/>
  <c r="C2622" i="9"/>
  <c r="C2614" i="9"/>
  <c r="C2606" i="9"/>
  <c r="C2598" i="9"/>
  <c r="C2590" i="9"/>
  <c r="C2582" i="9"/>
  <c r="C2574" i="9"/>
  <c r="C2566" i="9"/>
  <c r="C2558" i="9"/>
  <c r="C2550" i="9"/>
  <c r="C2542" i="9"/>
  <c r="C2534" i="9"/>
  <c r="C2526" i="9"/>
  <c r="C2518" i="9"/>
  <c r="C2510" i="9"/>
  <c r="C2502" i="9"/>
  <c r="C2494" i="9"/>
  <c r="C2486" i="9"/>
  <c r="C2478" i="9"/>
  <c r="C2470" i="9"/>
  <c r="C2462" i="9"/>
  <c r="C2454" i="9"/>
  <c r="C2446" i="9"/>
  <c r="C2438" i="9"/>
  <c r="C2430" i="9"/>
  <c r="C2422" i="9"/>
  <c r="C2414" i="9"/>
  <c r="C2406" i="9"/>
  <c r="C2398" i="9"/>
  <c r="C2390" i="9"/>
  <c r="C2382" i="9"/>
  <c r="C2374" i="9"/>
  <c r="C2366" i="9"/>
  <c r="C2358" i="9"/>
  <c r="C2350" i="9"/>
  <c r="C2342" i="9"/>
  <c r="C2334" i="9"/>
  <c r="C2326" i="9"/>
  <c r="C2318" i="9"/>
  <c r="C2310" i="9"/>
  <c r="C2302" i="9"/>
  <c r="C2294" i="9"/>
  <c r="C2286" i="9"/>
  <c r="C2278" i="9"/>
  <c r="C2270" i="9"/>
  <c r="C2262" i="9"/>
  <c r="C2254" i="9"/>
  <c r="C2246" i="9"/>
  <c r="C2238" i="9"/>
  <c r="C2230" i="9"/>
  <c r="C2222" i="9"/>
  <c r="C2214" i="9"/>
  <c r="C2206" i="9"/>
  <c r="C2198" i="9"/>
  <c r="C2190" i="9"/>
  <c r="C2182" i="9"/>
  <c r="C2174" i="9"/>
  <c r="C2166" i="9"/>
  <c r="C2158" i="9"/>
  <c r="C2150" i="9"/>
  <c r="C2142" i="9"/>
  <c r="C2134" i="9"/>
  <c r="C2126" i="9"/>
  <c r="C2118" i="9"/>
  <c r="C2110" i="9"/>
  <c r="C2102" i="9"/>
  <c r="C2094" i="9"/>
  <c r="C2086" i="9"/>
  <c r="C2078" i="9"/>
  <c r="C2070" i="9"/>
  <c r="C2062" i="9"/>
  <c r="C2054" i="9"/>
  <c r="C2046" i="9"/>
  <c r="C2038" i="9"/>
  <c r="C2030" i="9"/>
  <c r="C2022" i="9"/>
  <c r="C2014" i="9"/>
  <c r="C2006" i="9"/>
  <c r="C1998" i="9"/>
  <c r="C1990" i="9"/>
  <c r="C1982" i="9"/>
  <c r="C1974" i="9"/>
  <c r="C1966" i="9"/>
  <c r="C1958" i="9"/>
  <c r="C1950" i="9"/>
  <c r="C1942" i="9"/>
  <c r="C1934" i="9"/>
  <c r="C1926" i="9"/>
  <c r="C1918" i="9"/>
  <c r="C1910" i="9"/>
  <c r="C1902" i="9"/>
  <c r="C1894" i="9"/>
  <c r="C1886" i="9"/>
  <c r="C1878" i="9"/>
  <c r="C1870" i="9"/>
  <c r="C1862" i="9"/>
  <c r="C1854" i="9"/>
  <c r="C1846" i="9"/>
  <c r="C1838" i="9"/>
  <c r="C1830" i="9"/>
  <c r="C1822" i="9"/>
  <c r="C1814" i="9"/>
  <c r="C1806" i="9"/>
  <c r="C1798" i="9"/>
  <c r="C1790" i="9"/>
  <c r="C1782" i="9"/>
  <c r="C1774" i="9"/>
  <c r="C1766" i="9"/>
  <c r="C1758" i="9"/>
  <c r="C1750" i="9"/>
  <c r="C1742" i="9"/>
  <c r="C1734" i="9"/>
  <c r="C1726" i="9"/>
  <c r="C1718" i="9"/>
  <c r="C1710" i="9"/>
  <c r="C1702" i="9"/>
  <c r="C1694" i="9"/>
  <c r="C1686" i="9"/>
  <c r="C1678" i="9"/>
  <c r="C1670" i="9"/>
  <c r="C1662" i="9"/>
  <c r="C1654" i="9"/>
  <c r="C1646" i="9"/>
  <c r="C1638" i="9"/>
  <c r="C1630" i="9"/>
  <c r="C1622" i="9"/>
  <c r="C1614" i="9"/>
  <c r="C1606" i="9"/>
  <c r="C1598" i="9"/>
  <c r="C1590" i="9"/>
  <c r="C1582" i="9"/>
  <c r="C1574" i="9"/>
  <c r="C1566" i="9"/>
  <c r="C1558" i="9"/>
  <c r="C1550" i="9"/>
  <c r="C1542" i="9"/>
  <c r="C1534" i="9"/>
  <c r="C1526" i="9"/>
  <c r="C1518" i="9"/>
  <c r="C1510" i="9"/>
  <c r="C1502" i="9"/>
  <c r="C1494" i="9"/>
  <c r="C1486" i="9"/>
  <c r="C1478" i="9"/>
  <c r="C1470" i="9"/>
  <c r="C1462" i="9"/>
  <c r="C1454" i="9"/>
  <c r="C1446" i="9"/>
  <c r="C1438" i="9"/>
  <c r="C1430" i="9"/>
  <c r="C1422" i="9"/>
  <c r="C1414" i="9"/>
  <c r="C1406" i="9"/>
  <c r="C1398" i="9"/>
  <c r="C1390" i="9"/>
  <c r="C1382" i="9"/>
  <c r="C1374" i="9"/>
  <c r="C1366" i="9"/>
  <c r="C1358" i="9"/>
  <c r="C1350" i="9"/>
  <c r="C1342" i="9"/>
  <c r="C1334" i="9"/>
  <c r="C1326" i="9"/>
  <c r="C1318" i="9"/>
  <c r="C7257" i="9"/>
  <c r="C6769" i="9"/>
  <c r="C6526" i="9"/>
  <c r="C6340" i="9"/>
  <c r="C6169" i="9"/>
  <c r="C6014" i="9"/>
  <c r="C5880" i="9"/>
  <c r="C5747" i="9"/>
  <c r="C5618" i="9"/>
  <c r="C5490" i="9"/>
  <c r="C5387" i="9"/>
  <c r="C5306" i="9"/>
  <c r="C5223" i="9"/>
  <c r="C5142" i="9"/>
  <c r="C5062" i="9"/>
  <c r="C4988" i="9"/>
  <c r="C4930" i="9"/>
  <c r="C4876" i="9"/>
  <c r="C4825" i="9"/>
  <c r="C4775" i="9"/>
  <c r="C4723" i="9"/>
  <c r="C4673" i="9"/>
  <c r="C4633" i="9"/>
  <c r="C4593" i="9"/>
  <c r="C4551" i="9"/>
  <c r="C4511" i="9"/>
  <c r="C4468" i="9"/>
  <c r="C4430" i="9"/>
  <c r="C4399" i="9"/>
  <c r="C4368" i="9"/>
  <c r="C4340" i="9"/>
  <c r="C4310" i="9"/>
  <c r="C4283" i="9"/>
  <c r="C4264" i="9"/>
  <c r="C4246" i="9"/>
  <c r="C4227" i="9"/>
  <c r="C4209" i="9"/>
  <c r="C4191" i="9"/>
  <c r="C4172" i="9"/>
  <c r="C4154" i="9"/>
  <c r="C4136" i="9"/>
  <c r="C4118" i="9"/>
  <c r="C4099" i="9"/>
  <c r="C4081" i="9"/>
  <c r="C4063" i="9"/>
  <c r="C4047" i="9"/>
  <c r="C4031" i="9"/>
  <c r="C4015" i="9"/>
  <c r="C3999" i="9"/>
  <c r="C3983" i="9"/>
  <c r="C3967" i="9"/>
  <c r="C3951" i="9"/>
  <c r="C3935" i="9"/>
  <c r="C3919" i="9"/>
  <c r="C3903" i="9"/>
  <c r="C3887" i="9"/>
  <c r="C3871" i="9"/>
  <c r="C3855" i="9"/>
  <c r="C3839" i="9"/>
  <c r="C3823" i="9"/>
  <c r="C3807" i="9"/>
  <c r="C3791" i="9"/>
  <c r="C3775" i="9"/>
  <c r="C3759" i="9"/>
  <c r="C3743" i="9"/>
  <c r="C3727" i="9"/>
  <c r="C3711" i="9"/>
  <c r="C3695" i="9"/>
  <c r="C3679" i="9"/>
  <c r="C3663" i="9"/>
  <c r="C3647" i="9"/>
  <c r="C3631" i="9"/>
  <c r="C3615" i="9"/>
  <c r="C3599" i="9"/>
  <c r="C3583" i="9"/>
  <c r="C3567" i="9"/>
  <c r="C3551" i="9"/>
  <c r="C3535" i="9"/>
  <c r="C3519" i="9"/>
  <c r="C3503" i="9"/>
  <c r="C3487" i="9"/>
  <c r="C3471" i="9"/>
  <c r="C3455" i="9"/>
  <c r="C3439" i="9"/>
  <c r="C3423" i="9"/>
  <c r="C3408" i="9"/>
  <c r="C3395" i="9"/>
  <c r="C3383" i="9"/>
  <c r="C3370" i="9"/>
  <c r="C3358" i="9"/>
  <c r="C3344" i="9"/>
  <c r="C3331" i="9"/>
  <c r="C3319" i="9"/>
  <c r="C3306" i="9"/>
  <c r="C3294" i="9"/>
  <c r="C3280" i="9"/>
  <c r="C3267" i="9"/>
  <c r="C3255" i="9"/>
  <c r="C3242" i="9"/>
  <c r="C3230" i="9"/>
  <c r="C3216" i="9"/>
  <c r="C3203" i="9"/>
  <c r="C3191" i="9"/>
  <c r="C3178" i="9"/>
  <c r="C3166" i="9"/>
  <c r="C3154" i="9"/>
  <c r="C3143" i="9"/>
  <c r="C3133" i="9"/>
  <c r="C3122" i="9"/>
  <c r="C3111" i="9"/>
  <c r="C3101" i="9"/>
  <c r="C3090" i="9"/>
  <c r="C3079" i="9"/>
  <c r="C3069" i="9"/>
  <c r="C3058" i="9"/>
  <c r="C3047" i="9"/>
  <c r="C3037" i="9"/>
  <c r="C3026" i="9"/>
  <c r="C3015" i="9"/>
  <c r="C3005" i="9"/>
  <c r="C2995" i="9"/>
  <c r="C2986" i="9"/>
  <c r="C2976" i="9"/>
  <c r="C2967" i="9"/>
  <c r="C2958" i="9"/>
  <c r="C2949" i="9"/>
  <c r="C2941" i="9"/>
  <c r="C2933" i="9"/>
  <c r="C2925" i="9"/>
  <c r="C2917" i="9"/>
  <c r="C2909" i="9"/>
  <c r="C2901" i="9"/>
  <c r="C2893" i="9"/>
  <c r="C2885" i="9"/>
  <c r="C2877" i="9"/>
  <c r="C2869" i="9"/>
  <c r="C2861" i="9"/>
  <c r="C2853" i="9"/>
  <c r="C2845" i="9"/>
  <c r="C2837" i="9"/>
  <c r="C2829" i="9"/>
  <c r="C2821" i="9"/>
  <c r="C2813" i="9"/>
  <c r="C2805" i="9"/>
  <c r="C2797" i="9"/>
  <c r="C2789" i="9"/>
  <c r="C2781" i="9"/>
  <c r="C2773" i="9"/>
  <c r="C2765" i="9"/>
  <c r="C2757" i="9"/>
  <c r="C2749" i="9"/>
  <c r="C2741" i="9"/>
  <c r="C2733" i="9"/>
  <c r="C2725" i="9"/>
  <c r="C2717" i="9"/>
  <c r="C2709" i="9"/>
  <c r="C2701" i="9"/>
  <c r="C2693" i="9"/>
  <c r="C2685" i="9"/>
  <c r="C2677" i="9"/>
  <c r="C2669" i="9"/>
  <c r="C2661" i="9"/>
  <c r="C2653" i="9"/>
  <c r="C2645" i="9"/>
  <c r="C2637" i="9"/>
  <c r="C2629" i="9"/>
  <c r="C2621" i="9"/>
  <c r="C2613" i="9"/>
  <c r="C2605" i="9"/>
  <c r="C2597" i="9"/>
  <c r="C2589" i="9"/>
  <c r="C2581" i="9"/>
  <c r="C2573" i="9"/>
  <c r="C2565" i="9"/>
  <c r="C2557" i="9"/>
  <c r="C2549" i="9"/>
  <c r="C2541" i="9"/>
  <c r="C2533" i="9"/>
  <c r="C2525" i="9"/>
  <c r="C2517" i="9"/>
  <c r="C2509" i="9"/>
  <c r="C2501" i="9"/>
  <c r="C2493" i="9"/>
  <c r="C2485" i="9"/>
  <c r="C2477" i="9"/>
  <c r="C2469" i="9"/>
  <c r="C2461" i="9"/>
  <c r="C2453" i="9"/>
  <c r="C2445" i="9"/>
  <c r="C2437" i="9"/>
  <c r="C2429" i="9"/>
  <c r="C2421" i="9"/>
  <c r="C2413" i="9"/>
  <c r="C2405" i="9"/>
  <c r="C2397" i="9"/>
  <c r="C2389" i="9"/>
  <c r="C2381" i="9"/>
  <c r="C2373" i="9"/>
  <c r="C2365" i="9"/>
  <c r="C2357" i="9"/>
  <c r="C2349" i="9"/>
  <c r="C2341" i="9"/>
  <c r="C2333" i="9"/>
  <c r="C2325" i="9"/>
  <c r="C2317" i="9"/>
  <c r="C2309" i="9"/>
  <c r="C2301" i="9"/>
  <c r="C2293" i="9"/>
  <c r="C2285" i="9"/>
  <c r="C2277" i="9"/>
  <c r="C2269" i="9"/>
  <c r="C2261" i="9"/>
  <c r="C2253" i="9"/>
  <c r="C2245" i="9"/>
  <c r="C2237" i="9"/>
  <c r="C2229" i="9"/>
  <c r="C2221" i="9"/>
  <c r="C2213" i="9"/>
  <c r="C2205" i="9"/>
  <c r="C2197" i="9"/>
  <c r="C2189" i="9"/>
  <c r="C2181" i="9"/>
  <c r="C2173" i="9"/>
  <c r="C2165" i="9"/>
  <c r="C2157" i="9"/>
  <c r="C2149" i="9"/>
  <c r="C2141" i="9"/>
  <c r="C2133" i="9"/>
  <c r="C2125" i="9"/>
  <c r="C2117" i="9"/>
  <c r="C2109" i="9"/>
  <c r="C2101" i="9"/>
  <c r="C2093" i="9"/>
  <c r="C2085" i="9"/>
  <c r="C2077" i="9"/>
  <c r="C2069" i="9"/>
  <c r="C2061" i="9"/>
  <c r="C2053" i="9"/>
  <c r="C2045" i="9"/>
  <c r="C2037" i="9"/>
  <c r="C2029" i="9"/>
  <c r="C2021" i="9"/>
  <c r="C2013" i="9"/>
  <c r="C2005" i="9"/>
  <c r="C1997" i="9"/>
  <c r="C1989" i="9"/>
  <c r="C1981" i="9"/>
  <c r="C1973" i="9"/>
  <c r="C1965" i="9"/>
  <c r="C1957" i="9"/>
  <c r="C1949" i="9"/>
  <c r="C1941" i="9"/>
  <c r="C1933" i="9"/>
  <c r="C1925" i="9"/>
  <c r="C1917" i="9"/>
  <c r="C1909" i="9"/>
  <c r="C1901" i="9"/>
  <c r="C1893" i="9"/>
  <c r="C1885" i="9"/>
  <c r="C1877" i="9"/>
  <c r="C1869" i="9"/>
  <c r="C1861" i="9"/>
  <c r="C1853" i="9"/>
  <c r="C1845" i="9"/>
  <c r="C1837" i="9"/>
  <c r="C1829" i="9"/>
  <c r="C1821" i="9"/>
  <c r="C1813" i="9"/>
  <c r="C1805" i="9"/>
  <c r="C1797" i="9"/>
  <c r="C1789" i="9"/>
  <c r="C1781" i="9"/>
  <c r="C1773" i="9"/>
  <c r="C1765" i="9"/>
  <c r="C1757" i="9"/>
  <c r="C1749" i="9"/>
  <c r="C1741" i="9"/>
  <c r="C1733" i="9"/>
  <c r="C7078" i="9"/>
  <c r="C6684" i="9"/>
  <c r="C6474" i="9"/>
  <c r="C6294" i="9"/>
  <c r="C6118" i="9"/>
  <c r="C5975" i="9"/>
  <c r="C5842" i="9"/>
  <c r="C5714" i="9"/>
  <c r="C5582" i="9"/>
  <c r="C5455" i="9"/>
  <c r="C5363" i="9"/>
  <c r="C5282" i="9"/>
  <c r="C5202" i="9"/>
  <c r="C5119" i="9"/>
  <c r="C5038" i="9"/>
  <c r="C4971" i="9"/>
  <c r="C4913" i="9"/>
  <c r="C4863" i="9"/>
  <c r="C4811" i="9"/>
  <c r="C4760" i="9"/>
  <c r="C4708" i="9"/>
  <c r="C4660" i="9"/>
  <c r="C4620" i="9"/>
  <c r="C4580" i="9"/>
  <c r="C4537" i="9"/>
  <c r="C4497" i="9"/>
  <c r="C4456" i="9"/>
  <c r="C4419" i="9"/>
  <c r="C4390" i="9"/>
  <c r="C4359" i="9"/>
  <c r="C4331" i="9"/>
  <c r="C4301" i="9"/>
  <c r="C4276" i="9"/>
  <c r="C4258" i="9"/>
  <c r="C4240" i="9"/>
  <c r="C4222" i="9"/>
  <c r="C4203" i="9"/>
  <c r="C4185" i="9"/>
  <c r="C4167" i="9"/>
  <c r="C4148" i="9"/>
  <c r="C4130" i="9"/>
  <c r="C4112" i="9"/>
  <c r="C4094" i="9"/>
  <c r="C4075" i="9"/>
  <c r="C4058" i="9"/>
  <c r="C4042" i="9"/>
  <c r="C4026" i="9"/>
  <c r="C4010" i="9"/>
  <c r="C3994" i="9"/>
  <c r="C3978" i="9"/>
  <c r="C3962" i="9"/>
  <c r="C3946" i="9"/>
  <c r="C3930" i="9"/>
  <c r="C3914" i="9"/>
  <c r="C3898" i="9"/>
  <c r="C3882" i="9"/>
  <c r="C3866" i="9"/>
  <c r="C3850" i="9"/>
  <c r="C3834" i="9"/>
  <c r="C3818" i="9"/>
  <c r="C3802" i="9"/>
  <c r="C3786" i="9"/>
  <c r="C3770" i="9"/>
  <c r="C3754" i="9"/>
  <c r="C3738" i="9"/>
  <c r="C3722" i="9"/>
  <c r="C3706" i="9"/>
  <c r="C3690" i="9"/>
  <c r="C3674" i="9"/>
  <c r="C3658" i="9"/>
  <c r="C3642" i="9"/>
  <c r="C3626" i="9"/>
  <c r="C3610" i="9"/>
  <c r="C3594" i="9"/>
  <c r="C3578" i="9"/>
  <c r="C3562" i="9"/>
  <c r="C3546" i="9"/>
  <c r="C3530" i="9"/>
  <c r="C3514" i="9"/>
  <c r="C3498" i="9"/>
  <c r="C3482" i="9"/>
  <c r="C3466" i="9"/>
  <c r="C3450" i="9"/>
  <c r="C3434" i="9"/>
  <c r="C3418" i="9"/>
  <c r="C3406" i="9"/>
  <c r="C3392" i="9"/>
  <c r="C3379" i="9"/>
  <c r="C3367" i="9"/>
  <c r="C3354" i="9"/>
  <c r="C3342" i="9"/>
  <c r="C3328" i="9"/>
  <c r="C3315" i="9"/>
  <c r="C3303" i="9"/>
  <c r="C3290" i="9"/>
  <c r="C3278" i="9"/>
  <c r="C3264" i="9"/>
  <c r="C3251" i="9"/>
  <c r="C3239" i="9"/>
  <c r="C3226" i="9"/>
  <c r="C3214" i="9"/>
  <c r="C3200" i="9"/>
  <c r="C3187" i="9"/>
  <c r="C3175" i="9"/>
  <c r="C3162" i="9"/>
  <c r="C3151" i="9"/>
  <c r="C3141" i="9"/>
  <c r="C3130" i="9"/>
  <c r="C3119" i="9"/>
  <c r="C3109" i="9"/>
  <c r="C3098" i="9"/>
  <c r="C3087" i="9"/>
  <c r="C3077" i="9"/>
  <c r="C3066" i="9"/>
  <c r="C3055" i="9"/>
  <c r="C3045" i="9"/>
  <c r="C3034" i="9"/>
  <c r="C3023" i="9"/>
  <c r="C3013" i="9"/>
  <c r="C3002" i="9"/>
  <c r="C2992" i="9"/>
  <c r="C2983" i="9"/>
  <c r="C2974" i="9"/>
  <c r="C2965" i="9"/>
  <c r="C2956" i="9"/>
  <c r="C2947" i="9"/>
  <c r="C2939" i="9"/>
  <c r="C2931" i="9"/>
  <c r="C2923" i="9"/>
  <c r="C2915" i="9"/>
  <c r="C2907" i="9"/>
  <c r="C2899" i="9"/>
  <c r="C2891" i="9"/>
  <c r="C2883" i="9"/>
  <c r="C2875" i="9"/>
  <c r="C2867" i="9"/>
  <c r="C2859" i="9"/>
  <c r="C2851" i="9"/>
  <c r="C2843" i="9"/>
  <c r="C2835" i="9"/>
  <c r="C2827" i="9"/>
  <c r="C2819" i="9"/>
  <c r="C2811" i="9"/>
  <c r="C2803" i="9"/>
  <c r="C2795" i="9"/>
  <c r="C2787" i="9"/>
  <c r="C2779" i="9"/>
  <c r="C2771" i="9"/>
  <c r="C2763" i="9"/>
  <c r="C2755" i="9"/>
  <c r="C2747" i="9"/>
  <c r="C2739" i="9"/>
  <c r="C2731" i="9"/>
  <c r="C2723" i="9"/>
  <c r="C2715" i="9"/>
  <c r="C2707" i="9"/>
  <c r="C2699" i="9"/>
  <c r="C2691" i="9"/>
  <c r="C2683" i="9"/>
  <c r="C2675" i="9"/>
  <c r="C2667" i="9"/>
  <c r="C2659" i="9"/>
  <c r="C2651" i="9"/>
  <c r="C2643" i="9"/>
  <c r="C2635" i="9"/>
  <c r="C2627" i="9"/>
  <c r="C2619" i="9"/>
  <c r="C2611" i="9"/>
  <c r="C2603" i="9"/>
  <c r="C2595" i="9"/>
  <c r="C2587" i="9"/>
  <c r="C2579" i="9"/>
  <c r="C2571" i="9"/>
  <c r="C2563" i="9"/>
  <c r="C2555" i="9"/>
  <c r="C2547" i="9"/>
  <c r="C2539" i="9"/>
  <c r="C2531" i="9"/>
  <c r="C2523" i="9"/>
  <c r="C2515" i="9"/>
  <c r="C2507" i="9"/>
  <c r="C2499" i="9"/>
  <c r="C2491" i="9"/>
  <c r="C2483" i="9"/>
  <c r="C2475" i="9"/>
  <c r="C2467" i="9"/>
  <c r="C2459" i="9"/>
  <c r="C2451" i="9"/>
  <c r="C2443" i="9"/>
  <c r="C2435" i="9"/>
  <c r="C2427" i="9"/>
  <c r="C2419" i="9"/>
  <c r="C2411" i="9"/>
  <c r="C2403" i="9"/>
  <c r="C2395" i="9"/>
  <c r="C2387" i="9"/>
  <c r="C2379" i="9"/>
  <c r="C2371" i="9"/>
  <c r="C2363" i="9"/>
  <c r="C2355" i="9"/>
  <c r="C2347" i="9"/>
  <c r="C2339" i="9"/>
  <c r="C2331" i="9"/>
  <c r="C2323" i="9"/>
  <c r="C2315" i="9"/>
  <c r="C2307" i="9"/>
  <c r="C2299" i="9"/>
  <c r="C2291" i="9"/>
  <c r="C2283" i="9"/>
  <c r="C2275" i="9"/>
  <c r="C2267" i="9"/>
  <c r="C2259" i="9"/>
  <c r="C2251" i="9"/>
  <c r="C2243" i="9"/>
  <c r="C2235" i="9"/>
  <c r="C2227" i="9"/>
  <c r="C2219" i="9"/>
  <c r="C2211" i="9"/>
  <c r="C2203" i="9"/>
  <c r="C2195" i="9"/>
  <c r="C2187" i="9"/>
  <c r="C2179" i="9"/>
  <c r="C2171" i="9"/>
  <c r="C2163" i="9"/>
  <c r="C2155" i="9"/>
  <c r="C2147" i="9"/>
  <c r="C2139" i="9"/>
  <c r="C2131" i="9"/>
  <c r="C2123" i="9"/>
  <c r="C2115" i="9"/>
  <c r="C2107" i="9"/>
  <c r="C2099" i="9"/>
  <c r="C2091" i="9"/>
  <c r="C2083" i="9"/>
  <c r="C2075" i="9"/>
  <c r="C2067" i="9"/>
  <c r="C2059" i="9"/>
  <c r="C2051" i="9"/>
  <c r="C2043" i="9"/>
  <c r="C2035" i="9"/>
  <c r="C2027" i="9"/>
  <c r="C2019" i="9"/>
  <c r="C2011" i="9"/>
  <c r="C2003" i="9"/>
  <c r="C1995" i="9"/>
  <c r="C1987" i="9"/>
  <c r="C1979" i="9"/>
  <c r="C1971" i="9"/>
  <c r="C1963" i="9"/>
  <c r="C1955" i="9"/>
  <c r="C1947" i="9"/>
  <c r="C1939" i="9"/>
  <c r="C1931" i="9"/>
  <c r="C1923" i="9"/>
  <c r="C1915" i="9"/>
  <c r="C1907" i="9"/>
  <c r="C1899" i="9"/>
  <c r="C1891" i="9"/>
  <c r="C1883" i="9"/>
  <c r="C1875" i="9"/>
  <c r="C1867" i="9"/>
  <c r="C1859" i="9"/>
  <c r="C1851" i="9"/>
  <c r="C1843" i="9"/>
  <c r="C1835" i="9"/>
  <c r="C1827" i="9"/>
  <c r="C1819" i="9"/>
  <c r="C1811" i="9"/>
  <c r="C1803" i="9"/>
  <c r="C1795" i="9"/>
  <c r="C1787" i="9"/>
  <c r="C1779" i="9"/>
  <c r="C1771" i="9"/>
  <c r="C1763" i="9"/>
  <c r="C1755" i="9"/>
  <c r="C1747" i="9"/>
  <c r="C1739" i="9"/>
  <c r="C1731" i="9"/>
  <c r="C1723" i="9"/>
  <c r="C1715" i="9"/>
  <c r="C1707" i="9"/>
  <c r="C1699" i="9"/>
  <c r="C1691" i="9"/>
  <c r="C1683" i="9"/>
  <c r="C1675" i="9"/>
  <c r="C1667" i="9"/>
  <c r="C1659" i="9"/>
  <c r="C1651" i="9"/>
  <c r="C1643" i="9"/>
  <c r="C1635" i="9"/>
  <c r="C1627" i="9"/>
  <c r="C1619" i="9"/>
  <c r="C1611" i="9"/>
  <c r="C1603" i="9"/>
  <c r="C1595" i="9"/>
  <c r="C1587" i="9"/>
  <c r="C1579" i="9"/>
  <c r="C1571" i="9"/>
  <c r="C1563" i="9"/>
  <c r="C1555" i="9"/>
  <c r="C1547" i="9"/>
  <c r="C1539" i="9"/>
  <c r="C1531" i="9"/>
  <c r="C1523" i="9"/>
  <c r="C1515" i="9"/>
  <c r="C1507" i="9"/>
  <c r="C1499" i="9"/>
  <c r="C1491" i="9"/>
  <c r="C1483" i="9"/>
  <c r="C1475" i="9"/>
  <c r="C1467" i="9"/>
  <c r="C1459" i="9"/>
  <c r="C1451" i="9"/>
  <c r="C1443" i="9"/>
  <c r="C1435" i="9"/>
  <c r="C1427" i="9"/>
  <c r="C1419" i="9"/>
  <c r="C1411" i="9"/>
  <c r="C1403" i="9"/>
  <c r="C1395" i="9"/>
  <c r="C1387" i="9"/>
  <c r="C1379" i="9"/>
  <c r="C1371" i="9"/>
  <c r="C1363" i="9"/>
  <c r="C1355" i="9"/>
  <c r="C1347" i="9"/>
  <c r="C1339" i="9"/>
  <c r="C1331" i="9"/>
  <c r="C1323" i="9"/>
  <c r="C1315" i="9"/>
  <c r="C1307" i="9"/>
  <c r="C1299" i="9"/>
  <c r="C1291" i="9"/>
  <c r="C1283" i="9"/>
  <c r="C1275" i="9"/>
  <c r="C1267" i="9"/>
  <c r="C1259" i="9"/>
  <c r="C1251" i="9"/>
  <c r="C1243" i="9"/>
  <c r="C1235" i="9"/>
  <c r="C1227" i="9"/>
  <c r="C7254" i="9"/>
  <c r="C6521" i="9"/>
  <c r="C6158" i="9"/>
  <c r="C5879" i="9"/>
  <c r="C5616" i="9"/>
  <c r="C5384" i="9"/>
  <c r="C5222" i="9"/>
  <c r="C5056" i="9"/>
  <c r="C4928" i="9"/>
  <c r="C4824" i="9"/>
  <c r="C4721" i="9"/>
  <c r="C4632" i="9"/>
  <c r="C4548" i="9"/>
  <c r="C4467" i="9"/>
  <c r="C4396" i="9"/>
  <c r="C4337" i="9"/>
  <c r="C4282" i="9"/>
  <c r="C4244" i="9"/>
  <c r="C4208" i="9"/>
  <c r="C4171" i="9"/>
  <c r="C4135" i="9"/>
  <c r="C4098" i="9"/>
  <c r="C4062" i="9"/>
  <c r="C4030" i="9"/>
  <c r="C3998" i="9"/>
  <c r="C3966" i="9"/>
  <c r="C3934" i="9"/>
  <c r="C3902" i="9"/>
  <c r="C3870" i="9"/>
  <c r="C3838" i="9"/>
  <c r="C3806" i="9"/>
  <c r="C3774" i="9"/>
  <c r="C3742" i="9"/>
  <c r="C3710" i="9"/>
  <c r="C3678" i="9"/>
  <c r="C3646" i="9"/>
  <c r="C3614" i="9"/>
  <c r="C3582" i="9"/>
  <c r="C3550" i="9"/>
  <c r="C3518" i="9"/>
  <c r="C3486" i="9"/>
  <c r="C3454" i="9"/>
  <c r="C3422" i="9"/>
  <c r="C3394" i="9"/>
  <c r="C3368" i="9"/>
  <c r="C3343" i="9"/>
  <c r="C3318" i="9"/>
  <c r="C3291" i="9"/>
  <c r="C3266" i="9"/>
  <c r="C3240" i="9"/>
  <c r="C3215" i="9"/>
  <c r="C3190" i="9"/>
  <c r="C3163" i="9"/>
  <c r="C3142" i="9"/>
  <c r="C3120" i="9"/>
  <c r="C3099" i="9"/>
  <c r="C3078" i="9"/>
  <c r="C3056" i="9"/>
  <c r="C3035" i="9"/>
  <c r="C3014" i="9"/>
  <c r="C2994" i="9"/>
  <c r="C2975" i="9"/>
  <c r="C2957" i="9"/>
  <c r="C2940" i="9"/>
  <c r="C2924" i="9"/>
  <c r="C2908" i="9"/>
  <c r="C2892" i="9"/>
  <c r="C2876" i="9"/>
  <c r="C2860" i="9"/>
  <c r="C2844" i="9"/>
  <c r="C2828" i="9"/>
  <c r="C2812" i="9"/>
  <c r="C2796" i="9"/>
  <c r="C2780" i="9"/>
  <c r="C2764" i="9"/>
  <c r="C2748" i="9"/>
  <c r="C2732" i="9"/>
  <c r="C2716" i="9"/>
  <c r="C2700" i="9"/>
  <c r="C2684" i="9"/>
  <c r="C2668" i="9"/>
  <c r="C2652" i="9"/>
  <c r="C2636" i="9"/>
  <c r="C2620" i="9"/>
  <c r="C2604" i="9"/>
  <c r="C2588" i="9"/>
  <c r="C2572" i="9"/>
  <c r="C2556" i="9"/>
  <c r="C2540" i="9"/>
  <c r="C2524" i="9"/>
  <c r="C2508" i="9"/>
  <c r="C2492" i="9"/>
  <c r="C2476" i="9"/>
  <c r="C6981" i="9"/>
  <c r="C6433" i="9"/>
  <c r="C6087" i="9"/>
  <c r="C5822" i="9"/>
  <c r="C5555" i="9"/>
  <c r="C5350" i="9"/>
  <c r="C5184" i="9"/>
  <c r="C5024" i="9"/>
  <c r="C4904" i="9"/>
  <c r="C4801" i="9"/>
  <c r="C4699" i="9"/>
  <c r="C4615" i="9"/>
  <c r="C4532" i="9"/>
  <c r="C4452" i="9"/>
  <c r="C4385" i="9"/>
  <c r="C4327" i="9"/>
  <c r="C4274" i="9"/>
  <c r="C4238" i="9"/>
  <c r="C4201" i="9"/>
  <c r="C4164" i="9"/>
  <c r="C4128" i="9"/>
  <c r="C4091" i="9"/>
  <c r="C4056" i="9"/>
  <c r="C4024" i="9"/>
  <c r="C3992" i="9"/>
  <c r="C3960" i="9"/>
  <c r="C3928" i="9"/>
  <c r="C3896" i="9"/>
  <c r="C3864" i="9"/>
  <c r="C3832" i="9"/>
  <c r="C3800" i="9"/>
  <c r="C3768" i="9"/>
  <c r="C3736" i="9"/>
  <c r="C3704" i="9"/>
  <c r="C3672" i="9"/>
  <c r="C3640" i="9"/>
  <c r="C3608" i="9"/>
  <c r="C3576" i="9"/>
  <c r="C3544" i="9"/>
  <c r="C3512" i="9"/>
  <c r="C3480" i="9"/>
  <c r="C3448" i="9"/>
  <c r="C3416" i="9"/>
  <c r="C3391" i="9"/>
  <c r="C3366" i="9"/>
  <c r="C3339" i="9"/>
  <c r="C3314" i="9"/>
  <c r="C3288" i="9"/>
  <c r="C3263" i="9"/>
  <c r="C3238" i="9"/>
  <c r="C3211" i="9"/>
  <c r="C3186" i="9"/>
  <c r="C3160" i="9"/>
  <c r="C3139" i="9"/>
  <c r="C3118" i="9"/>
  <c r="C3096" i="9"/>
  <c r="C3075" i="9"/>
  <c r="C3054" i="9"/>
  <c r="C3032" i="9"/>
  <c r="C3011" i="9"/>
  <c r="C2991" i="9"/>
  <c r="C2973" i="9"/>
  <c r="C2955" i="9"/>
  <c r="C2938" i="9"/>
  <c r="C2922" i="9"/>
  <c r="C2906" i="9"/>
  <c r="C2890" i="9"/>
  <c r="C2874" i="9"/>
  <c r="C2858" i="9"/>
  <c r="C2842" i="9"/>
  <c r="C2826" i="9"/>
  <c r="C2810" i="9"/>
  <c r="C2794" i="9"/>
  <c r="C2778" i="9"/>
  <c r="C2762" i="9"/>
  <c r="C2746" i="9"/>
  <c r="C2730" i="9"/>
  <c r="C2714" i="9"/>
  <c r="C2698" i="9"/>
  <c r="C2682" i="9"/>
  <c r="C2666" i="9"/>
  <c r="C2650" i="9"/>
  <c r="C2634" i="9"/>
  <c r="C2618" i="9"/>
  <c r="C2602" i="9"/>
  <c r="C2586" i="9"/>
  <c r="C2570" i="9"/>
  <c r="C2554" i="9"/>
  <c r="C2538" i="9"/>
  <c r="C2522" i="9"/>
  <c r="C2506" i="9"/>
  <c r="C2490" i="9"/>
  <c r="C2474" i="9"/>
  <c r="C6949" i="9"/>
  <c r="C6429" i="9"/>
  <c r="C6081" i="9"/>
  <c r="C5816" i="9"/>
  <c r="C5554" i="9"/>
  <c r="C5346" i="9"/>
  <c r="C5183" i="9"/>
  <c r="C5021" i="9"/>
  <c r="C4903" i="9"/>
  <c r="C4800" i="9"/>
  <c r="C4697" i="9"/>
  <c r="C4612" i="9"/>
  <c r="C4531" i="9"/>
  <c r="C4448" i="9"/>
  <c r="C4383" i="9"/>
  <c r="C4326" i="9"/>
  <c r="C4273" i="9"/>
  <c r="C4236" i="9"/>
  <c r="C4200" i="9"/>
  <c r="C4163" i="9"/>
  <c r="C4127" i="9"/>
  <c r="C4090" i="9"/>
  <c r="C4055" i="9"/>
  <c r="C4023" i="9"/>
  <c r="C3991" i="9"/>
  <c r="C3959" i="9"/>
  <c r="C3927" i="9"/>
  <c r="C3895" i="9"/>
  <c r="C3863" i="9"/>
  <c r="C3831" i="9"/>
  <c r="C3799" i="9"/>
  <c r="C3767" i="9"/>
  <c r="C3735" i="9"/>
  <c r="C3703" i="9"/>
  <c r="C3671" i="9"/>
  <c r="C3639" i="9"/>
  <c r="C3607" i="9"/>
  <c r="C3575" i="9"/>
  <c r="C3543" i="9"/>
  <c r="C3511" i="9"/>
  <c r="C3479" i="9"/>
  <c r="C3447" i="9"/>
  <c r="C3415" i="9"/>
  <c r="C3390" i="9"/>
  <c r="C3363" i="9"/>
  <c r="C3338" i="9"/>
  <c r="C3312" i="9"/>
  <c r="C3287" i="9"/>
  <c r="C3262" i="9"/>
  <c r="C3235" i="9"/>
  <c r="C3210" i="9"/>
  <c r="C3184" i="9"/>
  <c r="C3159" i="9"/>
  <c r="C3138" i="9"/>
  <c r="C3117" i="9"/>
  <c r="C3095" i="9"/>
  <c r="C3074" i="9"/>
  <c r="C3053" i="9"/>
  <c r="C3031" i="9"/>
  <c r="C3010" i="9"/>
  <c r="C2990" i="9"/>
  <c r="C2972" i="9"/>
  <c r="C2954" i="9"/>
  <c r="C2937" i="9"/>
  <c r="C2921" i="9"/>
  <c r="C2905" i="9"/>
  <c r="C2889" i="9"/>
  <c r="C2873" i="9"/>
  <c r="C2857" i="9"/>
  <c r="C2841" i="9"/>
  <c r="C2825" i="9"/>
  <c r="C2809" i="9"/>
  <c r="C2793" i="9"/>
  <c r="C2777" i="9"/>
  <c r="C2761" i="9"/>
  <c r="C2745" i="9"/>
  <c r="C2729" i="9"/>
  <c r="C2713" i="9"/>
  <c r="C2697" i="9"/>
  <c r="C2681" i="9"/>
  <c r="C2665" i="9"/>
  <c r="C2649" i="9"/>
  <c r="C2633" i="9"/>
  <c r="C2617" i="9"/>
  <c r="C2601" i="9"/>
  <c r="C2585" i="9"/>
  <c r="C2569" i="9"/>
  <c r="C2553" i="9"/>
  <c r="C2537" i="9"/>
  <c r="C2521" i="9"/>
  <c r="C2505" i="9"/>
  <c r="C2489" i="9"/>
  <c r="C2473" i="9"/>
  <c r="C6641" i="9"/>
  <c r="C6258" i="9"/>
  <c r="C5951" i="9"/>
  <c r="C5687" i="9"/>
  <c r="C5435" i="9"/>
  <c r="C5267" i="9"/>
  <c r="C5103" i="9"/>
  <c r="C4960" i="9"/>
  <c r="C4852" i="9"/>
  <c r="C4751" i="9"/>
  <c r="C4657" i="9"/>
  <c r="C4575" i="9"/>
  <c r="C4492" i="9"/>
  <c r="C4414" i="9"/>
  <c r="C4356" i="9"/>
  <c r="C4299" i="9"/>
  <c r="C4256" i="9"/>
  <c r="C4219" i="9"/>
  <c r="C4183" i="9"/>
  <c r="C4146" i="9"/>
  <c r="C4110" i="9"/>
  <c r="C4073" i="9"/>
  <c r="C4040" i="9"/>
  <c r="C4008" i="9"/>
  <c r="C3976" i="9"/>
  <c r="C3944" i="9"/>
  <c r="C3912" i="9"/>
  <c r="C3880" i="9"/>
  <c r="C3848" i="9"/>
  <c r="C3816" i="9"/>
  <c r="C3784" i="9"/>
  <c r="C3752" i="9"/>
  <c r="C3720" i="9"/>
  <c r="C3688" i="9"/>
  <c r="C3656" i="9"/>
  <c r="C3624" i="9"/>
  <c r="C3592" i="9"/>
  <c r="C3560" i="9"/>
  <c r="C3528" i="9"/>
  <c r="C3496" i="9"/>
  <c r="C3464" i="9"/>
  <c r="C3432" i="9"/>
  <c r="C3403" i="9"/>
  <c r="C3378" i="9"/>
  <c r="C3352" i="9"/>
  <c r="C3327" i="9"/>
  <c r="C3302" i="9"/>
  <c r="C3275" i="9"/>
  <c r="C3250" i="9"/>
  <c r="C3224" i="9"/>
  <c r="C3199" i="9"/>
  <c r="C3174" i="9"/>
  <c r="C3150" i="9"/>
  <c r="C3128" i="9"/>
  <c r="C3107" i="9"/>
  <c r="C3086" i="9"/>
  <c r="C3064" i="9"/>
  <c r="C3043" i="9"/>
  <c r="C3022" i="9"/>
  <c r="C3000" i="9"/>
  <c r="C2982" i="9"/>
  <c r="C2964" i="9"/>
  <c r="C2946" i="9"/>
  <c r="C2930" i="9"/>
  <c r="C2914" i="9"/>
  <c r="C2898" i="9"/>
  <c r="C2882" i="9"/>
  <c r="C2866" i="9"/>
  <c r="C2850" i="9"/>
  <c r="C2834" i="9"/>
  <c r="C2818" i="9"/>
  <c r="C2802" i="9"/>
  <c r="C2786" i="9"/>
  <c r="C2770" i="9"/>
  <c r="C2754" i="9"/>
  <c r="C2738" i="9"/>
  <c r="C2722" i="9"/>
  <c r="C2706" i="9"/>
  <c r="C2690" i="9"/>
  <c r="C2674" i="9"/>
  <c r="C2658" i="9"/>
  <c r="C2642" i="9"/>
  <c r="C2626" i="9"/>
  <c r="C2610" i="9"/>
  <c r="C2594" i="9"/>
  <c r="C6941" i="9"/>
  <c r="C6073" i="9"/>
  <c r="C5552" i="9"/>
  <c r="C5179" i="9"/>
  <c r="C4900" i="9"/>
  <c r="C4696" i="9"/>
  <c r="C4529" i="9"/>
  <c r="C4382" i="9"/>
  <c r="C4272" i="9"/>
  <c r="C4199" i="9"/>
  <c r="C4126" i="9"/>
  <c r="C4054" i="9"/>
  <c r="C3990" i="9"/>
  <c r="C3926" i="9"/>
  <c r="C3862" i="9"/>
  <c r="C3798" i="9"/>
  <c r="C3734" i="9"/>
  <c r="C3670" i="9"/>
  <c r="C3606" i="9"/>
  <c r="C3542" i="9"/>
  <c r="C3478" i="9"/>
  <c r="C3414" i="9"/>
  <c r="C3362" i="9"/>
  <c r="C3311" i="9"/>
  <c r="C3259" i="9"/>
  <c r="C3208" i="9"/>
  <c r="C3158" i="9"/>
  <c r="C3115" i="9"/>
  <c r="C3072" i="9"/>
  <c r="C3030" i="9"/>
  <c r="C2989" i="9"/>
  <c r="C2952" i="9"/>
  <c r="C2920" i="9"/>
  <c r="C2888" i="9"/>
  <c r="C2856" i="9"/>
  <c r="C2824" i="9"/>
  <c r="C2792" i="9"/>
  <c r="C2760" i="9"/>
  <c r="C2728" i="9"/>
  <c r="C2696" i="9"/>
  <c r="C2664" i="9"/>
  <c r="C2632" i="9"/>
  <c r="C2600" i="9"/>
  <c r="C2576" i="9"/>
  <c r="C2546" i="9"/>
  <c r="C2520" i="9"/>
  <c r="C2497" i="9"/>
  <c r="C2468" i="9"/>
  <c r="C2452" i="9"/>
  <c r="C2436" i="9"/>
  <c r="C2420" i="9"/>
  <c r="C2404" i="9"/>
  <c r="C2388" i="9"/>
  <c r="C2372" i="9"/>
  <c r="C2356" i="9"/>
  <c r="C2340" i="9"/>
  <c r="C2324" i="9"/>
  <c r="C2308" i="9"/>
  <c r="C2292" i="9"/>
  <c r="C2276" i="9"/>
  <c r="C2260" i="9"/>
  <c r="C2244" i="9"/>
  <c r="C2228" i="9"/>
  <c r="C2212" i="9"/>
  <c r="C2196" i="9"/>
  <c r="C2180" i="9"/>
  <c r="C2164" i="9"/>
  <c r="C2148" i="9"/>
  <c r="C2132" i="9"/>
  <c r="C2116" i="9"/>
  <c r="C2100" i="9"/>
  <c r="C2084" i="9"/>
  <c r="C2068" i="9"/>
  <c r="C2052" i="9"/>
  <c r="C2036" i="9"/>
  <c r="C2020" i="9"/>
  <c r="C2004" i="9"/>
  <c r="C1988" i="9"/>
  <c r="C1972" i="9"/>
  <c r="C1956" i="9"/>
  <c r="C1940" i="9"/>
  <c r="C1924" i="9"/>
  <c r="C1908" i="9"/>
  <c r="C1892" i="9"/>
  <c r="C1876" i="9"/>
  <c r="C1860" i="9"/>
  <c r="C1844" i="9"/>
  <c r="C1828" i="9"/>
  <c r="C1812" i="9"/>
  <c r="C1796" i="9"/>
  <c r="C1780" i="9"/>
  <c r="C1764" i="9"/>
  <c r="C1748" i="9"/>
  <c r="C1732" i="9"/>
  <c r="C1720" i="9"/>
  <c r="C1706" i="9"/>
  <c r="C1693" i="9"/>
  <c r="C1681" i="9"/>
  <c r="C1668" i="9"/>
  <c r="C1656" i="9"/>
  <c r="C1642" i="9"/>
  <c r="C1629" i="9"/>
  <c r="C1617" i="9"/>
  <c r="C1604" i="9"/>
  <c r="C1592" i="9"/>
  <c r="C1578" i="9"/>
  <c r="C1565" i="9"/>
  <c r="C1553" i="9"/>
  <c r="C1540" i="9"/>
  <c r="C1528" i="9"/>
  <c r="C1514" i="9"/>
  <c r="C1501" i="9"/>
  <c r="C1489" i="9"/>
  <c r="C1476" i="9"/>
  <c r="C1464" i="9"/>
  <c r="C1453" i="9"/>
  <c r="C1442" i="9"/>
  <c r="C1432" i="9"/>
  <c r="C1421" i="9"/>
  <c r="C1410" i="9"/>
  <c r="C1400" i="9"/>
  <c r="C1389" i="9"/>
  <c r="C1378" i="9"/>
  <c r="C1368" i="9"/>
  <c r="C1357" i="9"/>
  <c r="C1346" i="9"/>
  <c r="C1336" i="9"/>
  <c r="C1325" i="9"/>
  <c r="C1314" i="9"/>
  <c r="C1305" i="9"/>
  <c r="C1296" i="9"/>
  <c r="C1287" i="9"/>
  <c r="C1278" i="9"/>
  <c r="C1269" i="9"/>
  <c r="C1260" i="9"/>
  <c r="C1250" i="9"/>
  <c r="C1241" i="9"/>
  <c r="C1232" i="9"/>
  <c r="C1223" i="9"/>
  <c r="C1215" i="9"/>
  <c r="C1207" i="9"/>
  <c r="C1199" i="9"/>
  <c r="C1191" i="9"/>
  <c r="C1183" i="9"/>
  <c r="C1175" i="9"/>
  <c r="C1167" i="9"/>
  <c r="C1159" i="9"/>
  <c r="C1151" i="9"/>
  <c r="C1143" i="9"/>
  <c r="C1135" i="9"/>
  <c r="C1127" i="9"/>
  <c r="C1119" i="9"/>
  <c r="C1111" i="9"/>
  <c r="C1103" i="9"/>
  <c r="C1095" i="9"/>
  <c r="C1087" i="9"/>
  <c r="C1079" i="9"/>
  <c r="C6759" i="9"/>
  <c r="C6007" i="9"/>
  <c r="C5482" i="9"/>
  <c r="C5139" i="9"/>
  <c r="C4875" i="9"/>
  <c r="C4672" i="9"/>
  <c r="C4507" i="9"/>
  <c r="C4367" i="9"/>
  <c r="C4263" i="9"/>
  <c r="C4190" i="9"/>
  <c r="C4116" i="9"/>
  <c r="C4046" i="9"/>
  <c r="C3982" i="9"/>
  <c r="C3918" i="9"/>
  <c r="C3854" i="9"/>
  <c r="C3790" i="9"/>
  <c r="C3726" i="9"/>
  <c r="C3662" i="9"/>
  <c r="C3598" i="9"/>
  <c r="C3534" i="9"/>
  <c r="C3470" i="9"/>
  <c r="C3407" i="9"/>
  <c r="C3355" i="9"/>
  <c r="C3304" i="9"/>
  <c r="C3254" i="9"/>
  <c r="C3202" i="9"/>
  <c r="C3152" i="9"/>
  <c r="C3110" i="9"/>
  <c r="C3067" i="9"/>
  <c r="C3024" i="9"/>
  <c r="C2984" i="9"/>
  <c r="C2948" i="9"/>
  <c r="C2916" i="9"/>
  <c r="C2884" i="9"/>
  <c r="C2852" i="9"/>
  <c r="C2820" i="9"/>
  <c r="C2788" i="9"/>
  <c r="C2756" i="9"/>
  <c r="C2724" i="9"/>
  <c r="C2692" i="9"/>
  <c r="C2660" i="9"/>
  <c r="C2628" i="9"/>
  <c r="C2596" i="9"/>
  <c r="C2568" i="9"/>
  <c r="C2545" i="9"/>
  <c r="C2516" i="9"/>
  <c r="C2496" i="9"/>
  <c r="C2466" i="9"/>
  <c r="C2450" i="9"/>
  <c r="C2434" i="9"/>
  <c r="C2418" i="9"/>
  <c r="C2402" i="9"/>
  <c r="C2386" i="9"/>
  <c r="C2370" i="9"/>
  <c r="C2354" i="9"/>
  <c r="C2338" i="9"/>
  <c r="C2322" i="9"/>
  <c r="C2306" i="9"/>
  <c r="C2290" i="9"/>
  <c r="C2274" i="9"/>
  <c r="C2258" i="9"/>
  <c r="C2242" i="9"/>
  <c r="C2226" i="9"/>
  <c r="C2210" i="9"/>
  <c r="C2194" i="9"/>
  <c r="C2178" i="9"/>
  <c r="C2162" i="9"/>
  <c r="C2146" i="9"/>
  <c r="C2130" i="9"/>
  <c r="C2114" i="9"/>
  <c r="C2098" i="9"/>
  <c r="C2082" i="9"/>
  <c r="C2066" i="9"/>
  <c r="C2050" i="9"/>
  <c r="C2034" i="9"/>
  <c r="C2018" i="9"/>
  <c r="C2002" i="9"/>
  <c r="C1986" i="9"/>
  <c r="C1970" i="9"/>
  <c r="C1954" i="9"/>
  <c r="C1938" i="9"/>
  <c r="C1922" i="9"/>
  <c r="C1906" i="9"/>
  <c r="C1890" i="9"/>
  <c r="C1874" i="9"/>
  <c r="C1858" i="9"/>
  <c r="C1842" i="9"/>
  <c r="C1826" i="9"/>
  <c r="C1810" i="9"/>
  <c r="C1794" i="9"/>
  <c r="C1778" i="9"/>
  <c r="C1762" i="9"/>
  <c r="C1746" i="9"/>
  <c r="C1730" i="9"/>
  <c r="C1717" i="9"/>
  <c r="C1705" i="9"/>
  <c r="C1692" i="9"/>
  <c r="C1680" i="9"/>
  <c r="C1666" i="9"/>
  <c r="C1653" i="9"/>
  <c r="C1641" i="9"/>
  <c r="C1628" i="9"/>
  <c r="C1616" i="9"/>
  <c r="C1602" i="9"/>
  <c r="C1589" i="9"/>
  <c r="C1577" i="9"/>
  <c r="C1564" i="9"/>
  <c r="C1552" i="9"/>
  <c r="C1538" i="9"/>
  <c r="C1525" i="9"/>
  <c r="C1513" i="9"/>
  <c r="C1500" i="9"/>
  <c r="C1488" i="9"/>
  <c r="C1474" i="9"/>
  <c r="C1463" i="9"/>
  <c r="C1452" i="9"/>
  <c r="C1441" i="9"/>
  <c r="C1431" i="9"/>
  <c r="C1420" i="9"/>
  <c r="C1409" i="9"/>
  <c r="C1399" i="9"/>
  <c r="C1388" i="9"/>
  <c r="C1377" i="9"/>
  <c r="C1367" i="9"/>
  <c r="C1356" i="9"/>
  <c r="C1345" i="9"/>
  <c r="C1335" i="9"/>
  <c r="C1324" i="9"/>
  <c r="C1313" i="9"/>
  <c r="C1304" i="9"/>
  <c r="C1295" i="9"/>
  <c r="C1286" i="9"/>
  <c r="C1277" i="9"/>
  <c r="C1268" i="9"/>
  <c r="C1258" i="9"/>
  <c r="C1249" i="9"/>
  <c r="C1240" i="9"/>
  <c r="C1231" i="9"/>
  <c r="C1222" i="9"/>
  <c r="C1214" i="9"/>
  <c r="C1206" i="9"/>
  <c r="C1198" i="9"/>
  <c r="C1190" i="9"/>
  <c r="C1182" i="9"/>
  <c r="C1174" i="9"/>
  <c r="C1166" i="9"/>
  <c r="C1158" i="9"/>
  <c r="C1150" i="9"/>
  <c r="C1142" i="9"/>
  <c r="C1134" i="9"/>
  <c r="C1126" i="9"/>
  <c r="C1118" i="9"/>
  <c r="C1110" i="9"/>
  <c r="C1102" i="9"/>
  <c r="C1094" i="9"/>
  <c r="C1086" i="9"/>
  <c r="C1078" i="9"/>
  <c r="C1070" i="9"/>
  <c r="C1062" i="9"/>
  <c r="C1054" i="9"/>
  <c r="C1046" i="9"/>
  <c r="C1038" i="9"/>
  <c r="C6639" i="9"/>
  <c r="C5944" i="9"/>
  <c r="C5429" i="9"/>
  <c r="C5102" i="9"/>
  <c r="C4851" i="9"/>
  <c r="C4652" i="9"/>
  <c r="C4491" i="9"/>
  <c r="C4355" i="9"/>
  <c r="C4255" i="9"/>
  <c r="C4182" i="9"/>
  <c r="C4108" i="9"/>
  <c r="C4039" i="9"/>
  <c r="C3975" i="9"/>
  <c r="C3911" i="9"/>
  <c r="C3847" i="9"/>
  <c r="C3783" i="9"/>
  <c r="C3719" i="9"/>
  <c r="C3655" i="9"/>
  <c r="C3591" i="9"/>
  <c r="C3527" i="9"/>
  <c r="C3463" i="9"/>
  <c r="C3402" i="9"/>
  <c r="C3351" i="9"/>
  <c r="C3299" i="9"/>
  <c r="C3248" i="9"/>
  <c r="C3198" i="9"/>
  <c r="C3149" i="9"/>
  <c r="C3106" i="9"/>
  <c r="C3063" i="9"/>
  <c r="C3021" i="9"/>
  <c r="C2981" i="9"/>
  <c r="C2945" i="9"/>
  <c r="C2913" i="9"/>
  <c r="C2881" i="9"/>
  <c r="C2849" i="9"/>
  <c r="C2817" i="9"/>
  <c r="C2785" i="9"/>
  <c r="C2753" i="9"/>
  <c r="C2721" i="9"/>
  <c r="C2689" i="9"/>
  <c r="C2657" i="9"/>
  <c r="C2625" i="9"/>
  <c r="C2593" i="9"/>
  <c r="C2564" i="9"/>
  <c r="C2544" i="9"/>
  <c r="C2514" i="9"/>
  <c r="C2488" i="9"/>
  <c r="C2465" i="9"/>
  <c r="C2449" i="9"/>
  <c r="C2433" i="9"/>
  <c r="C2417" i="9"/>
  <c r="C2401" i="9"/>
  <c r="C2385" i="9"/>
  <c r="C2369" i="9"/>
  <c r="C2353" i="9"/>
  <c r="C2337" i="9"/>
  <c r="C2321" i="9"/>
  <c r="C2305" i="9"/>
  <c r="C2289" i="9"/>
  <c r="C2273" i="9"/>
  <c r="C2257" i="9"/>
  <c r="C2241" i="9"/>
  <c r="C2225" i="9"/>
  <c r="C2209" i="9"/>
  <c r="C2193" i="9"/>
  <c r="C2177" i="9"/>
  <c r="C2161" i="9"/>
  <c r="C2145" i="9"/>
  <c r="C2129" i="9"/>
  <c r="C2113" i="9"/>
  <c r="C2097" i="9"/>
  <c r="C2081" i="9"/>
  <c r="C2065" i="9"/>
  <c r="C2049" i="9"/>
  <c r="C2033" i="9"/>
  <c r="C2017" i="9"/>
  <c r="C2001" i="9"/>
  <c r="C1985" i="9"/>
  <c r="C1969" i="9"/>
  <c r="C1953" i="9"/>
  <c r="C1937" i="9"/>
  <c r="C1921" i="9"/>
  <c r="C1905" i="9"/>
  <c r="C1889" i="9"/>
  <c r="C1873" i="9"/>
  <c r="C1857" i="9"/>
  <c r="C1841" i="9"/>
  <c r="C1825" i="9"/>
  <c r="C1809" i="9"/>
  <c r="C1793" i="9"/>
  <c r="C1777" i="9"/>
  <c r="C1761" i="9"/>
  <c r="C1745" i="9"/>
  <c r="C1729" i="9"/>
  <c r="C1716" i="9"/>
  <c r="C1704" i="9"/>
  <c r="C1690" i="9"/>
  <c r="C1677" i="9"/>
  <c r="C1665" i="9"/>
  <c r="C1652" i="9"/>
  <c r="C1640" i="9"/>
  <c r="C1626" i="9"/>
  <c r="C1613" i="9"/>
  <c r="C1601" i="9"/>
  <c r="C1588" i="9"/>
  <c r="C1576" i="9"/>
  <c r="C1562" i="9"/>
  <c r="C1549" i="9"/>
  <c r="C1537" i="9"/>
  <c r="C1524" i="9"/>
  <c r="C1512" i="9"/>
  <c r="C1498" i="9"/>
  <c r="C1485" i="9"/>
  <c r="C1473" i="9"/>
  <c r="C1461" i="9"/>
  <c r="C1450" i="9"/>
  <c r="C1440" i="9"/>
  <c r="C1429" i="9"/>
  <c r="C1418" i="9"/>
  <c r="C1408" i="9"/>
  <c r="C1397" i="9"/>
  <c r="C1386" i="9"/>
  <c r="C1376" i="9"/>
  <c r="C1365" i="9"/>
  <c r="C1354" i="9"/>
  <c r="C1344" i="9"/>
  <c r="C1333" i="9"/>
  <c r="C1322" i="9"/>
  <c r="C1312" i="9"/>
  <c r="C1303" i="9"/>
  <c r="C1294" i="9"/>
  <c r="C1285" i="9"/>
  <c r="C1276" i="9"/>
  <c r="C1266" i="9"/>
  <c r="C1257" i="9"/>
  <c r="C1248" i="9"/>
  <c r="C1239" i="9"/>
  <c r="C1230" i="9"/>
  <c r="C1221" i="9"/>
  <c r="C1213" i="9"/>
  <c r="C1205" i="9"/>
  <c r="C1197" i="9"/>
  <c r="C1189" i="9"/>
  <c r="C1181" i="9"/>
  <c r="C1173" i="9"/>
  <c r="C1165" i="9"/>
  <c r="C1157" i="9"/>
  <c r="C1149" i="9"/>
  <c r="C1141" i="9"/>
  <c r="C1133" i="9"/>
  <c r="C1125" i="9"/>
  <c r="C1117" i="9"/>
  <c r="C1109" i="9"/>
  <c r="C1101" i="9"/>
  <c r="C1093" i="9"/>
  <c r="C1085" i="9"/>
  <c r="C1077" i="9"/>
  <c r="C1069" i="9"/>
  <c r="C1061" i="9"/>
  <c r="C1053" i="9"/>
  <c r="C1045" i="9"/>
  <c r="C1037" i="9"/>
  <c r="C6338" i="9"/>
  <c r="C5746" i="9"/>
  <c r="C5304" i="9"/>
  <c r="C4986" i="9"/>
  <c r="C4772" i="9"/>
  <c r="C4588" i="9"/>
  <c r="C4428" i="9"/>
  <c r="C4309" i="9"/>
  <c r="C4226" i="9"/>
  <c r="C4153" i="9"/>
  <c r="C4080" i="9"/>
  <c r="C4014" i="9"/>
  <c r="C3950" i="9"/>
  <c r="C3886" i="9"/>
  <c r="C3822" i="9"/>
  <c r="C3758" i="9"/>
  <c r="C3694" i="9"/>
  <c r="C3630" i="9"/>
  <c r="C3566" i="9"/>
  <c r="C3502" i="9"/>
  <c r="C3438" i="9"/>
  <c r="C3382" i="9"/>
  <c r="C3330" i="9"/>
  <c r="C3279" i="9"/>
  <c r="C3227" i="9"/>
  <c r="C3176" i="9"/>
  <c r="C3131" i="9"/>
  <c r="C3088" i="9"/>
  <c r="C3046" i="9"/>
  <c r="C3003" i="9"/>
  <c r="C2966" i="9"/>
  <c r="C2932" i="9"/>
  <c r="C2900" i="9"/>
  <c r="C2868" i="9"/>
  <c r="C2836" i="9"/>
  <c r="C2804" i="9"/>
  <c r="C2772" i="9"/>
  <c r="C2740" i="9"/>
  <c r="C2708" i="9"/>
  <c r="C2676" i="9"/>
  <c r="C2644" i="9"/>
  <c r="C2612" i="9"/>
  <c r="C2580" i="9"/>
  <c r="C2560" i="9"/>
  <c r="C2530" i="9"/>
  <c r="C2504" i="9"/>
  <c r="C2481" i="9"/>
  <c r="C2458" i="9"/>
  <c r="C2442" i="9"/>
  <c r="C2426" i="9"/>
  <c r="C2410" i="9"/>
  <c r="C2394" i="9"/>
  <c r="C2378" i="9"/>
  <c r="C2362" i="9"/>
  <c r="C2346" i="9"/>
  <c r="C2330" i="9"/>
  <c r="C2314" i="9"/>
  <c r="C2298" i="9"/>
  <c r="C2282" i="9"/>
  <c r="C2266" i="9"/>
  <c r="C2250" i="9"/>
  <c r="C2234" i="9"/>
  <c r="C2218" i="9"/>
  <c r="C2202" i="9"/>
  <c r="C2186" i="9"/>
  <c r="C2170" i="9"/>
  <c r="C2154" i="9"/>
  <c r="C2138" i="9"/>
  <c r="C2122" i="9"/>
  <c r="C2106" i="9"/>
  <c r="C2090" i="9"/>
  <c r="C2074" i="9"/>
  <c r="C2058" i="9"/>
  <c r="C2042" i="9"/>
  <c r="C2026" i="9"/>
  <c r="C2010" i="9"/>
  <c r="C1994" i="9"/>
  <c r="C1978" i="9"/>
  <c r="C1962" i="9"/>
  <c r="C1946" i="9"/>
  <c r="C1930" i="9"/>
  <c r="C1914" i="9"/>
  <c r="C1898" i="9"/>
  <c r="C1882" i="9"/>
  <c r="C1866" i="9"/>
  <c r="C1850" i="9"/>
  <c r="C1834" i="9"/>
  <c r="C1818" i="9"/>
  <c r="C1802" i="9"/>
  <c r="C1786" i="9"/>
  <c r="C1770" i="9"/>
  <c r="C1754" i="9"/>
  <c r="C1738" i="9"/>
  <c r="C1724" i="9"/>
  <c r="C1712" i="9"/>
  <c r="C1698" i="9"/>
  <c r="C1685" i="9"/>
  <c r="C1673" i="9"/>
  <c r="C1660" i="9"/>
  <c r="C1648" i="9"/>
  <c r="C1634" i="9"/>
  <c r="C1621" i="9"/>
  <c r="C1609" i="9"/>
  <c r="C1596" i="9"/>
  <c r="C1584" i="9"/>
  <c r="C1570" i="9"/>
  <c r="C1557" i="9"/>
  <c r="C1545" i="9"/>
  <c r="C1532" i="9"/>
  <c r="C1520" i="9"/>
  <c r="C1506" i="9"/>
  <c r="C1493" i="9"/>
  <c r="C1481" i="9"/>
  <c r="C1468" i="9"/>
  <c r="C1457" i="9"/>
  <c r="C1447" i="9"/>
  <c r="C1436" i="9"/>
  <c r="C1425" i="9"/>
  <c r="C1415" i="9"/>
  <c r="C1404" i="9"/>
  <c r="C1393" i="9"/>
  <c r="C1383" i="9"/>
  <c r="C1372" i="9"/>
  <c r="C1361" i="9"/>
  <c r="C1351" i="9"/>
  <c r="C1340" i="9"/>
  <c r="C1329" i="9"/>
  <c r="C1319" i="9"/>
  <c r="C1309" i="9"/>
  <c r="C1300" i="9"/>
  <c r="C1290" i="9"/>
  <c r="C1281" i="9"/>
  <c r="C1272" i="9"/>
  <c r="C1263" i="9"/>
  <c r="C1254" i="9"/>
  <c r="C1245" i="9"/>
  <c r="C1236" i="9"/>
  <c r="C1226" i="9"/>
  <c r="C1218" i="9"/>
  <c r="C1210" i="9"/>
  <c r="C1202" i="9"/>
  <c r="C1194" i="9"/>
  <c r="C1186" i="9"/>
  <c r="C1178" i="9"/>
  <c r="C1170" i="9"/>
  <c r="C1162" i="9"/>
  <c r="C1154" i="9"/>
  <c r="C1146" i="9"/>
  <c r="C1138" i="9"/>
  <c r="C1130" i="9"/>
  <c r="C1122" i="9"/>
  <c r="C1114" i="9"/>
  <c r="C1106" i="9"/>
  <c r="C1098" i="9"/>
  <c r="C1090" i="9"/>
  <c r="C1082" i="9"/>
  <c r="C1074" i="9"/>
  <c r="C1066" i="9"/>
  <c r="C1058" i="9"/>
  <c r="C1050" i="9"/>
  <c r="C1042" i="9"/>
  <c r="C1034" i="9"/>
  <c r="C1026" i="9"/>
  <c r="C1018" i="9"/>
  <c r="C1010" i="9"/>
  <c r="C1002" i="9"/>
  <c r="C994" i="9"/>
  <c r="C986" i="9"/>
  <c r="C978" i="9"/>
  <c r="C970" i="9"/>
  <c r="C6623" i="9"/>
  <c r="C5427" i="9"/>
  <c r="C4849" i="9"/>
  <c r="C4487" i="9"/>
  <c r="C4254" i="9"/>
  <c r="C4107" i="9"/>
  <c r="C3974" i="9"/>
  <c r="C3846" i="9"/>
  <c r="C3718" i="9"/>
  <c r="C3590" i="9"/>
  <c r="C3462" i="9"/>
  <c r="C3350" i="9"/>
  <c r="C3247" i="9"/>
  <c r="C3147" i="9"/>
  <c r="C3062" i="9"/>
  <c r="C2980" i="9"/>
  <c r="C2912" i="9"/>
  <c r="C2848" i="9"/>
  <c r="C2784" i="9"/>
  <c r="C2720" i="9"/>
  <c r="C2656" i="9"/>
  <c r="C2592" i="9"/>
  <c r="C2536" i="9"/>
  <c r="C2484" i="9"/>
  <c r="C2448" i="9"/>
  <c r="C2416" i="9"/>
  <c r="C2384" i="9"/>
  <c r="C2352" i="9"/>
  <c r="C2320" i="9"/>
  <c r="C2288" i="9"/>
  <c r="C2256" i="9"/>
  <c r="C2224" i="9"/>
  <c r="C2192" i="9"/>
  <c r="C2160" i="9"/>
  <c r="C2128" i="9"/>
  <c r="C2096" i="9"/>
  <c r="C2064" i="9"/>
  <c r="C2032" i="9"/>
  <c r="C2000" i="9"/>
  <c r="C1968" i="9"/>
  <c r="C1936" i="9"/>
  <c r="C1904" i="9"/>
  <c r="C1872" i="9"/>
  <c r="C1840" i="9"/>
  <c r="C1808" i="9"/>
  <c r="C1776" i="9"/>
  <c r="C1744" i="9"/>
  <c r="C1714" i="9"/>
  <c r="C1689" i="9"/>
  <c r="C1664" i="9"/>
  <c r="C1637" i="9"/>
  <c r="C1612" i="9"/>
  <c r="C1586" i="9"/>
  <c r="C1561" i="9"/>
  <c r="C1536" i="9"/>
  <c r="C1509" i="9"/>
  <c r="C1484" i="9"/>
  <c r="C1460" i="9"/>
  <c r="C1439" i="9"/>
  <c r="C1417" i="9"/>
  <c r="C1396" i="9"/>
  <c r="C1375" i="9"/>
  <c r="C1353" i="9"/>
  <c r="C1332" i="9"/>
  <c r="C1311" i="9"/>
  <c r="C1293" i="9"/>
  <c r="C1274" i="9"/>
  <c r="C1256" i="9"/>
  <c r="C1238" i="9"/>
  <c r="C1220" i="9"/>
  <c r="C1204" i="9"/>
  <c r="C1188" i="9"/>
  <c r="C1172" i="9"/>
  <c r="C1156" i="9"/>
  <c r="C1140" i="9"/>
  <c r="C1124" i="9"/>
  <c r="C1108" i="9"/>
  <c r="C1092" i="9"/>
  <c r="C1076" i="9"/>
  <c r="C1064" i="9"/>
  <c r="C1051" i="9"/>
  <c r="C1039" i="9"/>
  <c r="C1028" i="9"/>
  <c r="C1019" i="9"/>
  <c r="C1009" i="9"/>
  <c r="C1000" i="9"/>
  <c r="C991" i="9"/>
  <c r="C982" i="9"/>
  <c r="C973" i="9"/>
  <c r="C964" i="9"/>
  <c r="C956" i="9"/>
  <c r="C948" i="9"/>
  <c r="C940" i="9"/>
  <c r="C932" i="9"/>
  <c r="C924" i="9"/>
  <c r="C916" i="9"/>
  <c r="C908" i="9"/>
  <c r="C900" i="9"/>
  <c r="C892" i="9"/>
  <c r="C884" i="9"/>
  <c r="C876" i="9"/>
  <c r="C868" i="9"/>
  <c r="C860" i="9"/>
  <c r="C852" i="9"/>
  <c r="C844" i="9"/>
  <c r="C836" i="9"/>
  <c r="C828" i="9"/>
  <c r="C820" i="9"/>
  <c r="C812" i="9"/>
  <c r="C804" i="9"/>
  <c r="C796" i="9"/>
  <c r="C788" i="9"/>
  <c r="C780" i="9"/>
  <c r="C772" i="9"/>
  <c r="C764" i="9"/>
  <c r="C756" i="9"/>
  <c r="C748" i="9"/>
  <c r="C740" i="9"/>
  <c r="C732" i="9"/>
  <c r="C724" i="9"/>
  <c r="C716" i="9"/>
  <c r="C708" i="9"/>
  <c r="C700" i="9"/>
  <c r="C692" i="9"/>
  <c r="C684" i="9"/>
  <c r="C676" i="9"/>
  <c r="C668" i="9"/>
  <c r="C660" i="9"/>
  <c r="C652" i="9"/>
  <c r="C644" i="9"/>
  <c r="C636" i="9"/>
  <c r="C628" i="9"/>
  <c r="C620" i="9"/>
  <c r="C612" i="9"/>
  <c r="C604" i="9"/>
  <c r="C596" i="9"/>
  <c r="C588" i="9"/>
  <c r="C580" i="9"/>
  <c r="C572" i="9"/>
  <c r="C564" i="9"/>
  <c r="C556" i="9"/>
  <c r="C548" i="9"/>
  <c r="C540" i="9"/>
  <c r="C532" i="9"/>
  <c r="C524" i="9"/>
  <c r="C516" i="9"/>
  <c r="C508" i="9"/>
  <c r="C500" i="9"/>
  <c r="C492" i="9"/>
  <c r="C484" i="9"/>
  <c r="C476" i="9"/>
  <c r="C468" i="9"/>
  <c r="C460" i="9"/>
  <c r="C452" i="9"/>
  <c r="C444" i="9"/>
  <c r="C436" i="9"/>
  <c r="C428" i="9"/>
  <c r="C420" i="9"/>
  <c r="C412" i="9"/>
  <c r="C404" i="9"/>
  <c r="C396" i="9"/>
  <c r="C388" i="9"/>
  <c r="C380" i="9"/>
  <c r="C372" i="9"/>
  <c r="C364" i="9"/>
  <c r="C356" i="9"/>
  <c r="C6423" i="9"/>
  <c r="C5344" i="9"/>
  <c r="C4799" i="9"/>
  <c r="C4447" i="9"/>
  <c r="C4235" i="9"/>
  <c r="C4089" i="9"/>
  <c r="C3958" i="9"/>
  <c r="C3830" i="9"/>
  <c r="C3702" i="9"/>
  <c r="C3574" i="9"/>
  <c r="C3446" i="9"/>
  <c r="C3336" i="9"/>
  <c r="C3234" i="9"/>
  <c r="C3136" i="9"/>
  <c r="C3051" i="9"/>
  <c r="C2971" i="9"/>
  <c r="C2904" i="9"/>
  <c r="C2840" i="9"/>
  <c r="C2776" i="9"/>
  <c r="C2712" i="9"/>
  <c r="C2648" i="9"/>
  <c r="C2584" i="9"/>
  <c r="C2532" i="9"/>
  <c r="C2482" i="9"/>
  <c r="C2444" i="9"/>
  <c r="C2412" i="9"/>
  <c r="C2380" i="9"/>
  <c r="C2348" i="9"/>
  <c r="C2316" i="9"/>
  <c r="C2284" i="9"/>
  <c r="C2252" i="9"/>
  <c r="C2220" i="9"/>
  <c r="C2188" i="9"/>
  <c r="C2156" i="9"/>
  <c r="C2124" i="9"/>
  <c r="C2092" i="9"/>
  <c r="C2060" i="9"/>
  <c r="C2028" i="9"/>
  <c r="C1996" i="9"/>
  <c r="C1964" i="9"/>
  <c r="C1932" i="9"/>
  <c r="C1900" i="9"/>
  <c r="C1868" i="9"/>
  <c r="C1836" i="9"/>
  <c r="C1804" i="9"/>
  <c r="C1772" i="9"/>
  <c r="C1740" i="9"/>
  <c r="C1713" i="9"/>
  <c r="C1688" i="9"/>
  <c r="C1661" i="9"/>
  <c r="C1636" i="9"/>
  <c r="C1610" i="9"/>
  <c r="C1585" i="9"/>
  <c r="C1560" i="9"/>
  <c r="C1533" i="9"/>
  <c r="C1508" i="9"/>
  <c r="C1482" i="9"/>
  <c r="C1458" i="9"/>
  <c r="C1437" i="9"/>
  <c r="C1416" i="9"/>
  <c r="C1394" i="9"/>
  <c r="C1373" i="9"/>
  <c r="C1352" i="9"/>
  <c r="C1330" i="9"/>
  <c r="C1310" i="9"/>
  <c r="C1292" i="9"/>
  <c r="C1273" i="9"/>
  <c r="C1255" i="9"/>
  <c r="C1237" i="9"/>
  <c r="C1219" i="9"/>
  <c r="C1203" i="9"/>
  <c r="C1187" i="9"/>
  <c r="C1171" i="9"/>
  <c r="C1155" i="9"/>
  <c r="C1139" i="9"/>
  <c r="C1123" i="9"/>
  <c r="C1107" i="9"/>
  <c r="C1091" i="9"/>
  <c r="C1075" i="9"/>
  <c r="C1063" i="9"/>
  <c r="C1049" i="9"/>
  <c r="C1036" i="9"/>
  <c r="C1027" i="9"/>
  <c r="C1017" i="9"/>
  <c r="C1008" i="9"/>
  <c r="C999" i="9"/>
  <c r="C990" i="9"/>
  <c r="C981" i="9"/>
  <c r="C972" i="9"/>
  <c r="C963" i="9"/>
  <c r="C955" i="9"/>
  <c r="C947" i="9"/>
  <c r="C939" i="9"/>
  <c r="C931" i="9"/>
  <c r="C923" i="9"/>
  <c r="C915" i="9"/>
  <c r="C907" i="9"/>
  <c r="C899" i="9"/>
  <c r="C891" i="9"/>
  <c r="C883" i="9"/>
  <c r="C875" i="9"/>
  <c r="C867" i="9"/>
  <c r="C859" i="9"/>
  <c r="C851" i="9"/>
  <c r="C843" i="9"/>
  <c r="C835" i="9"/>
  <c r="C827" i="9"/>
  <c r="C819" i="9"/>
  <c r="C811" i="9"/>
  <c r="C803" i="9"/>
  <c r="C795" i="9"/>
  <c r="C787" i="9"/>
  <c r="C779" i="9"/>
  <c r="C771" i="9"/>
  <c r="C763" i="9"/>
  <c r="C755" i="9"/>
  <c r="C747" i="9"/>
  <c r="C739" i="9"/>
  <c r="C731" i="9"/>
  <c r="C723" i="9"/>
  <c r="C715" i="9"/>
  <c r="C707" i="9"/>
  <c r="C699" i="9"/>
  <c r="C691" i="9"/>
  <c r="C683" i="9"/>
  <c r="C675" i="9"/>
  <c r="C667" i="9"/>
  <c r="C659" i="9"/>
  <c r="C651" i="9"/>
  <c r="C643" i="9"/>
  <c r="C635" i="9"/>
  <c r="C627" i="9"/>
  <c r="C619" i="9"/>
  <c r="C611" i="9"/>
  <c r="C603" i="9"/>
  <c r="C595" i="9"/>
  <c r="C587" i="9"/>
  <c r="C579" i="9"/>
  <c r="C571" i="9"/>
  <c r="C563" i="9"/>
  <c r="C555" i="9"/>
  <c r="C547" i="9"/>
  <c r="C539" i="9"/>
  <c r="C531" i="9"/>
  <c r="C523" i="9"/>
  <c r="C515" i="9"/>
  <c r="C507" i="9"/>
  <c r="C499" i="9"/>
  <c r="C491" i="9"/>
  <c r="C483" i="9"/>
  <c r="C475" i="9"/>
  <c r="C467" i="9"/>
  <c r="C459" i="9"/>
  <c r="C451" i="9"/>
  <c r="C443" i="9"/>
  <c r="C435" i="9"/>
  <c r="C427" i="9"/>
  <c r="C419" i="9"/>
  <c r="C411" i="9"/>
  <c r="C403" i="9"/>
  <c r="C395" i="9"/>
  <c r="C387" i="9"/>
  <c r="C379" i="9"/>
  <c r="C371" i="9"/>
  <c r="C363" i="9"/>
  <c r="C355" i="9"/>
  <c r="C6254" i="9"/>
  <c r="C5266" i="9"/>
  <c r="C4748" i="9"/>
  <c r="C4413" i="9"/>
  <c r="C4218" i="9"/>
  <c r="C4072" i="9"/>
  <c r="C3943" i="9"/>
  <c r="C3815" i="9"/>
  <c r="C3687" i="9"/>
  <c r="C3559" i="9"/>
  <c r="C3431" i="9"/>
  <c r="C3326" i="9"/>
  <c r="C3223" i="9"/>
  <c r="C3127" i="9"/>
  <c r="C3042" i="9"/>
  <c r="C2963" i="9"/>
  <c r="C2897" i="9"/>
  <c r="C2833" i="9"/>
  <c r="C2769" i="9"/>
  <c r="C2705" i="9"/>
  <c r="C2641" i="9"/>
  <c r="C2578" i="9"/>
  <c r="C2529" i="9"/>
  <c r="C2480" i="9"/>
  <c r="C2441" i="9"/>
  <c r="C2409" i="9"/>
  <c r="C2377" i="9"/>
  <c r="C2345" i="9"/>
  <c r="C2313" i="9"/>
  <c r="C2281" i="9"/>
  <c r="C2249" i="9"/>
  <c r="C2217" i="9"/>
  <c r="C2185" i="9"/>
  <c r="C2153" i="9"/>
  <c r="C2121" i="9"/>
  <c r="C2089" i="9"/>
  <c r="C2057" i="9"/>
  <c r="C2025" i="9"/>
  <c r="C1993" i="9"/>
  <c r="C1961" i="9"/>
  <c r="C1929" i="9"/>
  <c r="C1897" i="9"/>
  <c r="C1865" i="9"/>
  <c r="C1833" i="9"/>
  <c r="C1801" i="9"/>
  <c r="C1769" i="9"/>
  <c r="C1737" i="9"/>
  <c r="C1709" i="9"/>
  <c r="C1684" i="9"/>
  <c r="C1658" i="9"/>
  <c r="C1633" i="9"/>
  <c r="C1608" i="9"/>
  <c r="C1581" i="9"/>
  <c r="C1556" i="9"/>
  <c r="C1530" i="9"/>
  <c r="C1505" i="9"/>
  <c r="C1480" i="9"/>
  <c r="C1456" i="9"/>
  <c r="C1434" i="9"/>
  <c r="C1413" i="9"/>
  <c r="C1392" i="9"/>
  <c r="C1370" i="9"/>
  <c r="C1349" i="9"/>
  <c r="C1328" i="9"/>
  <c r="C1308" i="9"/>
  <c r="C1289" i="9"/>
  <c r="C1271" i="9"/>
  <c r="C1253" i="9"/>
  <c r="C1234" i="9"/>
  <c r="C1217" i="9"/>
  <c r="C1201" i="9"/>
  <c r="C1185" i="9"/>
  <c r="C1169" i="9"/>
  <c r="C1153" i="9"/>
  <c r="C1137" i="9"/>
  <c r="C1121" i="9"/>
  <c r="C1105" i="9"/>
  <c r="C1089" i="9"/>
  <c r="C1073" i="9"/>
  <c r="C1060" i="9"/>
  <c r="C1048" i="9"/>
  <c r="C1035" i="9"/>
  <c r="C1025" i="9"/>
  <c r="C1016" i="9"/>
  <c r="C1007" i="9"/>
  <c r="C998" i="9"/>
  <c r="C989" i="9"/>
  <c r="C980" i="9"/>
  <c r="C971" i="9"/>
  <c r="C962" i="9"/>
  <c r="C954" i="9"/>
  <c r="C946" i="9"/>
  <c r="C938" i="9"/>
  <c r="C930" i="9"/>
  <c r="C922" i="9"/>
  <c r="C914" i="9"/>
  <c r="C906" i="9"/>
  <c r="C898" i="9"/>
  <c r="C890" i="9"/>
  <c r="C882" i="9"/>
  <c r="C874" i="9"/>
  <c r="C866" i="9"/>
  <c r="C858" i="9"/>
  <c r="C850" i="9"/>
  <c r="C842" i="9"/>
  <c r="C834" i="9"/>
  <c r="C826" i="9"/>
  <c r="C818" i="9"/>
  <c r="C810" i="9"/>
  <c r="C802" i="9"/>
  <c r="C794" i="9"/>
  <c r="C786" i="9"/>
  <c r="C778" i="9"/>
  <c r="C770" i="9"/>
  <c r="C762" i="9"/>
  <c r="C754" i="9"/>
  <c r="C746" i="9"/>
  <c r="C738" i="9"/>
  <c r="C730" i="9"/>
  <c r="C722" i="9"/>
  <c r="C714" i="9"/>
  <c r="C706" i="9"/>
  <c r="C698" i="9"/>
  <c r="C690" i="9"/>
  <c r="C682" i="9"/>
  <c r="C674" i="9"/>
  <c r="C666" i="9"/>
  <c r="C658" i="9"/>
  <c r="C650" i="9"/>
  <c r="C642" i="9"/>
  <c r="C634" i="9"/>
  <c r="C626" i="9"/>
  <c r="C618" i="9"/>
  <c r="C610" i="9"/>
  <c r="C602" i="9"/>
  <c r="C594" i="9"/>
  <c r="C586" i="9"/>
  <c r="C578" i="9"/>
  <c r="C570" i="9"/>
  <c r="C562" i="9"/>
  <c r="C554" i="9"/>
  <c r="C546" i="9"/>
  <c r="C538" i="9"/>
  <c r="C530" i="9"/>
  <c r="C522" i="9"/>
  <c r="C514" i="9"/>
  <c r="C506" i="9"/>
  <c r="C498" i="9"/>
  <c r="C490" i="9"/>
  <c r="C482" i="9"/>
  <c r="C474" i="9"/>
  <c r="C466" i="9"/>
  <c r="C458" i="9"/>
  <c r="C450" i="9"/>
  <c r="C442" i="9"/>
  <c r="C434" i="9"/>
  <c r="C426" i="9"/>
  <c r="C418" i="9"/>
  <c r="C410" i="9"/>
  <c r="C402" i="9"/>
  <c r="C394" i="9"/>
  <c r="C386" i="9"/>
  <c r="C378" i="9"/>
  <c r="C370" i="9"/>
  <c r="C362" i="9"/>
  <c r="C354" i="9"/>
  <c r="C5943" i="9"/>
  <c r="C5099" i="9"/>
  <c r="C4651" i="9"/>
  <c r="C4353" i="9"/>
  <c r="C4180" i="9"/>
  <c r="C4038" i="9"/>
  <c r="C3910" i="9"/>
  <c r="C3782" i="9"/>
  <c r="C3654" i="9"/>
  <c r="C3526" i="9"/>
  <c r="C3400" i="9"/>
  <c r="C3298" i="9"/>
  <c r="C3195" i="9"/>
  <c r="C3104" i="9"/>
  <c r="C3019" i="9"/>
  <c r="C2944" i="9"/>
  <c r="C2880" i="9"/>
  <c r="C2816" i="9"/>
  <c r="C2752" i="9"/>
  <c r="C2688" i="9"/>
  <c r="C2624" i="9"/>
  <c r="C2562" i="9"/>
  <c r="C2513" i="9"/>
  <c r="C2464" i="9"/>
  <c r="C2432" i="9"/>
  <c r="C2400" i="9"/>
  <c r="C2368" i="9"/>
  <c r="C2336" i="9"/>
  <c r="C2304" i="9"/>
  <c r="C2272" i="9"/>
  <c r="C2240" i="9"/>
  <c r="C2208" i="9"/>
  <c r="C2176" i="9"/>
  <c r="C2144" i="9"/>
  <c r="C2112" i="9"/>
  <c r="C2080" i="9"/>
  <c r="C2048" i="9"/>
  <c r="C2016" i="9"/>
  <c r="C1984" i="9"/>
  <c r="C1952" i="9"/>
  <c r="C1920" i="9"/>
  <c r="C1888" i="9"/>
  <c r="C1856" i="9"/>
  <c r="C1824" i="9"/>
  <c r="C1792" i="9"/>
  <c r="C1760" i="9"/>
  <c r="C1728" i="9"/>
  <c r="C1701" i="9"/>
  <c r="C1676" i="9"/>
  <c r="C1650" i="9"/>
  <c r="C1625" i="9"/>
  <c r="C1600" i="9"/>
  <c r="C1573" i="9"/>
  <c r="C1548" i="9"/>
  <c r="C1522" i="9"/>
  <c r="C1497" i="9"/>
  <c r="C1472" i="9"/>
  <c r="C1449" i="9"/>
  <c r="C1428" i="9"/>
  <c r="C1407" i="9"/>
  <c r="C1385" i="9"/>
  <c r="C1364" i="9"/>
  <c r="C1343" i="9"/>
  <c r="C1321" i="9"/>
  <c r="C1302" i="9"/>
  <c r="C1284" i="9"/>
  <c r="C1265" i="9"/>
  <c r="C1247" i="9"/>
  <c r="C1229" i="9"/>
  <c r="C1212" i="9"/>
  <c r="C1196" i="9"/>
  <c r="C1180" i="9"/>
  <c r="C1164" i="9"/>
  <c r="C1148" i="9"/>
  <c r="C1132" i="9"/>
  <c r="C1116" i="9"/>
  <c r="C1100" i="9"/>
  <c r="C1084" i="9"/>
  <c r="C1071" i="9"/>
  <c r="C1057" i="9"/>
  <c r="C1044" i="9"/>
  <c r="C1032" i="9"/>
  <c r="C1023" i="9"/>
  <c r="C1014" i="9"/>
  <c r="C1005" i="9"/>
  <c r="C996" i="9"/>
  <c r="C987" i="9"/>
  <c r="C977" i="9"/>
  <c r="C968" i="9"/>
  <c r="C960" i="9"/>
  <c r="C952" i="9"/>
  <c r="C944" i="9"/>
  <c r="C936" i="9"/>
  <c r="C928" i="9"/>
  <c r="C920" i="9"/>
  <c r="C912" i="9"/>
  <c r="C904" i="9"/>
  <c r="C896" i="9"/>
  <c r="C888" i="9"/>
  <c r="C880" i="9"/>
  <c r="C872" i="9"/>
  <c r="C864" i="9"/>
  <c r="C856" i="9"/>
  <c r="C848" i="9"/>
  <c r="C840" i="9"/>
  <c r="C832" i="9"/>
  <c r="C824" i="9"/>
  <c r="C816" i="9"/>
  <c r="C808" i="9"/>
  <c r="C800" i="9"/>
  <c r="C792" i="9"/>
  <c r="C784" i="9"/>
  <c r="C776" i="9"/>
  <c r="C768" i="9"/>
  <c r="C760" i="9"/>
  <c r="C752" i="9"/>
  <c r="C744" i="9"/>
  <c r="C736" i="9"/>
  <c r="C728" i="9"/>
  <c r="C720" i="9"/>
  <c r="C712" i="9"/>
  <c r="C704" i="9"/>
  <c r="C696" i="9"/>
  <c r="C688" i="9"/>
  <c r="C680" i="9"/>
  <c r="C672" i="9"/>
  <c r="C664" i="9"/>
  <c r="C656" i="9"/>
  <c r="C648" i="9"/>
  <c r="C640" i="9"/>
  <c r="C632" i="9"/>
  <c r="C624" i="9"/>
  <c r="C616" i="9"/>
  <c r="C608" i="9"/>
  <c r="C600" i="9"/>
  <c r="C592" i="9"/>
  <c r="C584" i="9"/>
  <c r="C576" i="9"/>
  <c r="C568" i="9"/>
  <c r="C560" i="9"/>
  <c r="C552" i="9"/>
  <c r="C544" i="9"/>
  <c r="C536" i="9"/>
  <c r="C528" i="9"/>
  <c r="C520" i="9"/>
  <c r="C512" i="9"/>
  <c r="C504" i="9"/>
  <c r="C496" i="9"/>
  <c r="C488" i="9"/>
  <c r="C480" i="9"/>
  <c r="C472" i="9"/>
  <c r="C464" i="9"/>
  <c r="C456" i="9"/>
  <c r="C448" i="9"/>
  <c r="C440" i="9"/>
  <c r="C432" i="9"/>
  <c r="C424" i="9"/>
  <c r="C416" i="9"/>
  <c r="C408" i="9"/>
  <c r="C400" i="9"/>
  <c r="C392" i="9"/>
  <c r="C384" i="9"/>
  <c r="C376" i="9"/>
  <c r="C368" i="9"/>
  <c r="C360" i="9"/>
  <c r="C352" i="9"/>
  <c r="C6253" i="9"/>
  <c r="C4747" i="9"/>
  <c r="C4217" i="9"/>
  <c r="C3942" i="9"/>
  <c r="C3686" i="9"/>
  <c r="C3430" i="9"/>
  <c r="C3222" i="9"/>
  <c r="C3040" i="9"/>
  <c r="C2896" i="9"/>
  <c r="C2768" i="9"/>
  <c r="C2640" i="9"/>
  <c r="C2528" i="9"/>
  <c r="C2440" i="9"/>
  <c r="C2376" i="9"/>
  <c r="C2312" i="9"/>
  <c r="C2248" i="9"/>
  <c r="C2184" i="9"/>
  <c r="C2120" i="9"/>
  <c r="C2056" i="9"/>
  <c r="C1992" i="9"/>
  <c r="C1928" i="9"/>
  <c r="C1864" i="9"/>
  <c r="C1800" i="9"/>
  <c r="C1736" i="9"/>
  <c r="C1682" i="9"/>
  <c r="C1632" i="9"/>
  <c r="C1580" i="9"/>
  <c r="C1529" i="9"/>
  <c r="C1477" i="9"/>
  <c r="C1433" i="9"/>
  <c r="C1391" i="9"/>
  <c r="C1348" i="9"/>
  <c r="C1306" i="9"/>
  <c r="C1270" i="9"/>
  <c r="C1233" i="9"/>
  <c r="C1200" i="9"/>
  <c r="C1168" i="9"/>
  <c r="C1136" i="9"/>
  <c r="C1104" i="9"/>
  <c r="C1072" i="9"/>
  <c r="C1047" i="9"/>
  <c r="C1024" i="9"/>
  <c r="C1006" i="9"/>
  <c r="C988" i="9"/>
  <c r="C969" i="9"/>
  <c r="C953" i="9"/>
  <c r="C937" i="9"/>
  <c r="C921" i="9"/>
  <c r="C905" i="9"/>
  <c r="C889" i="9"/>
  <c r="C873" i="9"/>
  <c r="C857" i="9"/>
  <c r="C841" i="9"/>
  <c r="C825" i="9"/>
  <c r="C809" i="9"/>
  <c r="C793" i="9"/>
  <c r="C777" i="9"/>
  <c r="C761" i="9"/>
  <c r="C745" i="9"/>
  <c r="C729" i="9"/>
  <c r="C713" i="9"/>
  <c r="C697" i="9"/>
  <c r="C681" i="9"/>
  <c r="C665" i="9"/>
  <c r="C649" i="9"/>
  <c r="C633" i="9"/>
  <c r="C617" i="9"/>
  <c r="C601" i="9"/>
  <c r="C585" i="9"/>
  <c r="C569" i="9"/>
  <c r="C553" i="9"/>
  <c r="C537" i="9"/>
  <c r="C521" i="9"/>
  <c r="C505" i="9"/>
  <c r="C489" i="9"/>
  <c r="C473" i="9"/>
  <c r="C457" i="9"/>
  <c r="C441" i="9"/>
  <c r="C425" i="9"/>
  <c r="C409" i="9"/>
  <c r="C393" i="9"/>
  <c r="C377" i="9"/>
  <c r="C361" i="9"/>
  <c r="C4569" i="9"/>
  <c r="C2736" i="9"/>
  <c r="C2296" i="9"/>
  <c r="C2104" i="9"/>
  <c r="C1912" i="9"/>
  <c r="C1721" i="9"/>
  <c r="C1669" i="9"/>
  <c r="C1516" i="9"/>
  <c r="C1380" i="9"/>
  <c r="C1261" i="9"/>
  <c r="C1160" i="9"/>
  <c r="C1065" i="9"/>
  <c r="C1001" i="9"/>
  <c r="C949" i="9"/>
  <c r="C901" i="9"/>
  <c r="C853" i="9"/>
  <c r="C805" i="9"/>
  <c r="C757" i="9"/>
  <c r="C693" i="9"/>
  <c r="C629" i="9"/>
  <c r="C597" i="9"/>
  <c r="C549" i="9"/>
  <c r="C501" i="9"/>
  <c r="C453" i="9"/>
  <c r="C405" i="9"/>
  <c r="C357" i="9"/>
  <c r="C4295" i="9"/>
  <c r="C2457" i="9"/>
  <c r="C2137" i="9"/>
  <c r="C1881" i="9"/>
  <c r="C1697" i="9"/>
  <c r="C1492" i="9"/>
  <c r="C1317" i="9"/>
  <c r="C1244" i="9"/>
  <c r="C1113" i="9"/>
  <c r="C1012" i="9"/>
  <c r="C926" i="9"/>
  <c r="C862" i="9"/>
  <c r="C798" i="9"/>
  <c r="C734" i="9"/>
  <c r="C686" i="9"/>
  <c r="C654" i="9"/>
  <c r="C590" i="9"/>
  <c r="C526" i="9"/>
  <c r="C462" i="9"/>
  <c r="C398" i="9"/>
  <c r="C5810" i="9"/>
  <c r="C4609" i="9"/>
  <c r="C4162" i="9"/>
  <c r="C3894" i="9"/>
  <c r="C3638" i="9"/>
  <c r="C3387" i="9"/>
  <c r="C3183" i="9"/>
  <c r="C3008" i="9"/>
  <c r="C2872" i="9"/>
  <c r="C2744" i="9"/>
  <c r="C2616" i="9"/>
  <c r="C2512" i="9"/>
  <c r="C2428" i="9"/>
  <c r="C2364" i="9"/>
  <c r="C2300" i="9"/>
  <c r="C2236" i="9"/>
  <c r="C2172" i="9"/>
  <c r="C2108" i="9"/>
  <c r="C2044" i="9"/>
  <c r="C1980" i="9"/>
  <c r="C1916" i="9"/>
  <c r="C1852" i="9"/>
  <c r="C1788" i="9"/>
  <c r="C1725" i="9"/>
  <c r="C1674" i="9"/>
  <c r="C1624" i="9"/>
  <c r="C1572" i="9"/>
  <c r="C1521" i="9"/>
  <c r="C1469" i="9"/>
  <c r="C1426" i="9"/>
  <c r="C1384" i="9"/>
  <c r="C1341" i="9"/>
  <c r="C1301" i="9"/>
  <c r="C1264" i="9"/>
  <c r="C1228" i="9"/>
  <c r="C1195" i="9"/>
  <c r="C1163" i="9"/>
  <c r="C1131" i="9"/>
  <c r="C1099" i="9"/>
  <c r="C1068" i="9"/>
  <c r="C1043" i="9"/>
  <c r="C1022" i="9"/>
  <c r="C1004" i="9"/>
  <c r="C985" i="9"/>
  <c r="C967" i="9"/>
  <c r="C951" i="9"/>
  <c r="C935" i="9"/>
  <c r="C919" i="9"/>
  <c r="C903" i="9"/>
  <c r="C887" i="9"/>
  <c r="C871" i="9"/>
  <c r="C855" i="9"/>
  <c r="C839" i="9"/>
  <c r="C823" i="9"/>
  <c r="C807" i="9"/>
  <c r="C791" i="9"/>
  <c r="C775" i="9"/>
  <c r="C759" i="9"/>
  <c r="C743" i="9"/>
  <c r="C727" i="9"/>
  <c r="C711" i="9"/>
  <c r="C695" i="9"/>
  <c r="C679" i="9"/>
  <c r="C663" i="9"/>
  <c r="C647" i="9"/>
  <c r="C631" i="9"/>
  <c r="C615" i="9"/>
  <c r="C599" i="9"/>
  <c r="C583" i="9"/>
  <c r="C567" i="9"/>
  <c r="C551" i="9"/>
  <c r="C535" i="9"/>
  <c r="C519" i="9"/>
  <c r="C503" i="9"/>
  <c r="C487" i="9"/>
  <c r="C471" i="9"/>
  <c r="C455" i="9"/>
  <c r="C439" i="9"/>
  <c r="C423" i="9"/>
  <c r="C407" i="9"/>
  <c r="C391" i="9"/>
  <c r="C375" i="9"/>
  <c r="C359" i="9"/>
  <c r="C5680" i="9"/>
  <c r="C2998" i="9"/>
  <c r="C2498" i="9"/>
  <c r="C2360" i="9"/>
  <c r="C2168" i="9"/>
  <c r="C1976" i="9"/>
  <c r="C1848" i="9"/>
  <c r="C1618" i="9"/>
  <c r="C1423" i="9"/>
  <c r="C1297" i="9"/>
  <c r="C1192" i="9"/>
  <c r="C1096" i="9"/>
  <c r="C1020" i="9"/>
  <c r="C965" i="9"/>
  <c r="C917" i="9"/>
  <c r="C869" i="9"/>
  <c r="C821" i="9"/>
  <c r="C773" i="9"/>
  <c r="C725" i="9"/>
  <c r="C677" i="9"/>
  <c r="C661" i="9"/>
  <c r="C613" i="9"/>
  <c r="C565" i="9"/>
  <c r="C517" i="9"/>
  <c r="C469" i="9"/>
  <c r="C437" i="9"/>
  <c r="C389" i="9"/>
  <c r="C3751" i="9"/>
  <c r="C2265" i="9"/>
  <c r="C2009" i="9"/>
  <c r="C1753" i="9"/>
  <c r="C1594" i="9"/>
  <c r="C1402" i="9"/>
  <c r="C1209" i="9"/>
  <c r="C1055" i="9"/>
  <c r="C975" i="9"/>
  <c r="C910" i="9"/>
  <c r="C846" i="9"/>
  <c r="C782" i="9"/>
  <c r="C718" i="9"/>
  <c r="C638" i="9"/>
  <c r="C574" i="9"/>
  <c r="C510" i="9"/>
  <c r="C414" i="9"/>
  <c r="C5683" i="9"/>
  <c r="C4571" i="9"/>
  <c r="C4145" i="9"/>
  <c r="C3879" i="9"/>
  <c r="C3623" i="9"/>
  <c r="C3376" i="9"/>
  <c r="C3171" i="9"/>
  <c r="C2999" i="9"/>
  <c r="C2865" i="9"/>
  <c r="C2737" i="9"/>
  <c r="C2609" i="9"/>
  <c r="C2500" i="9"/>
  <c r="C2425" i="9"/>
  <c r="C2361" i="9"/>
  <c r="C2297" i="9"/>
  <c r="C2233" i="9"/>
  <c r="C2169" i="9"/>
  <c r="C2105" i="9"/>
  <c r="C2041" i="9"/>
  <c r="C1977" i="9"/>
  <c r="C1913" i="9"/>
  <c r="C1849" i="9"/>
  <c r="C1785" i="9"/>
  <c r="C1722" i="9"/>
  <c r="C1672" i="9"/>
  <c r="C1620" i="9"/>
  <c r="C1569" i="9"/>
  <c r="C1517" i="9"/>
  <c r="C1466" i="9"/>
  <c r="C1424" i="9"/>
  <c r="C1381" i="9"/>
  <c r="C1338" i="9"/>
  <c r="C1298" i="9"/>
  <c r="C1262" i="9"/>
  <c r="C1225" i="9"/>
  <c r="C1193" i="9"/>
  <c r="C1161" i="9"/>
  <c r="C1129" i="9"/>
  <c r="C1097" i="9"/>
  <c r="C1067" i="9"/>
  <c r="C1041" i="9"/>
  <c r="C1021" i="9"/>
  <c r="C1003" i="9"/>
  <c r="C984" i="9"/>
  <c r="C966" i="9"/>
  <c r="C950" i="9"/>
  <c r="C934" i="9"/>
  <c r="C918" i="9"/>
  <c r="C902" i="9"/>
  <c r="C886" i="9"/>
  <c r="C870" i="9"/>
  <c r="C854" i="9"/>
  <c r="C838" i="9"/>
  <c r="C822" i="9"/>
  <c r="C806" i="9"/>
  <c r="C790" i="9"/>
  <c r="C774" i="9"/>
  <c r="C758" i="9"/>
  <c r="C742" i="9"/>
  <c r="C726" i="9"/>
  <c r="C710" i="9"/>
  <c r="C694" i="9"/>
  <c r="C678" i="9"/>
  <c r="C662" i="9"/>
  <c r="C646" i="9"/>
  <c r="C630" i="9"/>
  <c r="C614" i="9"/>
  <c r="C598" i="9"/>
  <c r="C582" i="9"/>
  <c r="C566" i="9"/>
  <c r="C550" i="9"/>
  <c r="C534" i="9"/>
  <c r="C518" i="9"/>
  <c r="C502" i="9"/>
  <c r="C486" i="9"/>
  <c r="C470" i="9"/>
  <c r="C454" i="9"/>
  <c r="C438" i="9"/>
  <c r="C422" i="9"/>
  <c r="C406" i="9"/>
  <c r="C390" i="9"/>
  <c r="C374" i="9"/>
  <c r="C358" i="9"/>
  <c r="C4144" i="9"/>
  <c r="C3878" i="9"/>
  <c r="C3622" i="9"/>
  <c r="C3375" i="9"/>
  <c r="C3170" i="9"/>
  <c r="C2864" i="9"/>
  <c r="C2608" i="9"/>
  <c r="C2424" i="9"/>
  <c r="C2232" i="9"/>
  <c r="C2040" i="9"/>
  <c r="C1784" i="9"/>
  <c r="C1568" i="9"/>
  <c r="C1465" i="9"/>
  <c r="C1337" i="9"/>
  <c r="C1224" i="9"/>
  <c r="C1128" i="9"/>
  <c r="C1040" i="9"/>
  <c r="C983" i="9"/>
  <c r="C933" i="9"/>
  <c r="C885" i="9"/>
  <c r="C837" i="9"/>
  <c r="C789" i="9"/>
  <c r="C741" i="9"/>
  <c r="C709" i="9"/>
  <c r="C645" i="9"/>
  <c r="C581" i="9"/>
  <c r="C533" i="9"/>
  <c r="C485" i="9"/>
  <c r="C421" i="9"/>
  <c r="C373" i="9"/>
  <c r="C4958" i="9"/>
  <c r="C2329" i="9"/>
  <c r="C1945" i="9"/>
  <c r="C1645" i="9"/>
  <c r="C1445" i="9"/>
  <c r="C1280" i="9"/>
  <c r="C1145" i="9"/>
  <c r="C1030" i="9"/>
  <c r="C958" i="9"/>
  <c r="C894" i="9"/>
  <c r="C830" i="9"/>
  <c r="C750" i="9"/>
  <c r="C670" i="9"/>
  <c r="C606" i="9"/>
  <c r="C542" i="9"/>
  <c r="C478" i="9"/>
  <c r="C446" i="9"/>
  <c r="C382" i="9"/>
  <c r="C5262" i="9"/>
  <c r="C4411" i="9"/>
  <c r="C4071" i="9"/>
  <c r="C3814" i="9"/>
  <c r="C3558" i="9"/>
  <c r="C3323" i="9"/>
  <c r="C3126" i="9"/>
  <c r="C2962" i="9"/>
  <c r="C2832" i="9"/>
  <c r="C2704" i="9"/>
  <c r="C2577" i="9"/>
  <c r="C2472" i="9"/>
  <c r="C2408" i="9"/>
  <c r="C2344" i="9"/>
  <c r="C2280" i="9"/>
  <c r="C2216" i="9"/>
  <c r="C2152" i="9"/>
  <c r="C2088" i="9"/>
  <c r="C2024" i="9"/>
  <c r="C1960" i="9"/>
  <c r="C1896" i="9"/>
  <c r="C1832" i="9"/>
  <c r="C1768" i="9"/>
  <c r="C1708" i="9"/>
  <c r="C1657" i="9"/>
  <c r="C1605" i="9"/>
  <c r="C1554" i="9"/>
  <c r="C1504" i="9"/>
  <c r="C1455" i="9"/>
  <c r="C1412" i="9"/>
  <c r="C1369" i="9"/>
  <c r="C1327" i="9"/>
  <c r="C1288" i="9"/>
  <c r="C1252" i="9"/>
  <c r="C1216" i="9"/>
  <c r="C1184" i="9"/>
  <c r="C1152" i="9"/>
  <c r="C1120" i="9"/>
  <c r="C1088" i="9"/>
  <c r="C1059" i="9"/>
  <c r="C1033" i="9"/>
  <c r="C1015" i="9"/>
  <c r="C997" i="9"/>
  <c r="C979" i="9"/>
  <c r="C961" i="9"/>
  <c r="C945" i="9"/>
  <c r="C929" i="9"/>
  <c r="C913" i="9"/>
  <c r="C897" i="9"/>
  <c r="C881" i="9"/>
  <c r="C865" i="9"/>
  <c r="C849" i="9"/>
  <c r="C833" i="9"/>
  <c r="C817" i="9"/>
  <c r="C801" i="9"/>
  <c r="C785" i="9"/>
  <c r="C769" i="9"/>
  <c r="C753" i="9"/>
  <c r="C737" i="9"/>
  <c r="C721" i="9"/>
  <c r="C705" i="9"/>
  <c r="C689" i="9"/>
  <c r="C673" i="9"/>
  <c r="C657" i="9"/>
  <c r="C641" i="9"/>
  <c r="C625" i="9"/>
  <c r="C609" i="9"/>
  <c r="C593" i="9"/>
  <c r="C577" i="9"/>
  <c r="C561" i="9"/>
  <c r="C545" i="9"/>
  <c r="C529" i="9"/>
  <c r="C513" i="9"/>
  <c r="C497" i="9"/>
  <c r="C481" i="9"/>
  <c r="C465" i="9"/>
  <c r="C449" i="9"/>
  <c r="C433" i="9"/>
  <c r="C417" i="9"/>
  <c r="C401" i="9"/>
  <c r="C385" i="9"/>
  <c r="C369" i="9"/>
  <c r="C353" i="9"/>
  <c r="C5019" i="9"/>
  <c r="C4323" i="9"/>
  <c r="C4022" i="9"/>
  <c r="C3766" i="9"/>
  <c r="C3510" i="9"/>
  <c r="C3286" i="9"/>
  <c r="C3094" i="9"/>
  <c r="C2936" i="9"/>
  <c r="C2808" i="9"/>
  <c r="C2680" i="9"/>
  <c r="C2561" i="9"/>
  <c r="C2460" i="9"/>
  <c r="C2396" i="9"/>
  <c r="C2332" i="9"/>
  <c r="C2268" i="9"/>
  <c r="C2204" i="9"/>
  <c r="C2140" i="9"/>
  <c r="C2076" i="9"/>
  <c r="C2012" i="9"/>
  <c r="C1948" i="9"/>
  <c r="C1884" i="9"/>
  <c r="C1820" i="9"/>
  <c r="C1756" i="9"/>
  <c r="C1700" i="9"/>
  <c r="C1649" i="9"/>
  <c r="C1597" i="9"/>
  <c r="C1546" i="9"/>
  <c r="C1496" i="9"/>
  <c r="C1448" i="9"/>
  <c r="C1405" i="9"/>
  <c r="C1362" i="9"/>
  <c r="C1320" i="9"/>
  <c r="C1282" i="9"/>
  <c r="C1246" i="9"/>
  <c r="C1211" i="9"/>
  <c r="C1179" i="9"/>
  <c r="C1147" i="9"/>
  <c r="C1115" i="9"/>
  <c r="C1083" i="9"/>
  <c r="C1056" i="9"/>
  <c r="C1031" i="9"/>
  <c r="C1013" i="9"/>
  <c r="C995" i="9"/>
  <c r="C976" i="9"/>
  <c r="C959" i="9"/>
  <c r="C943" i="9"/>
  <c r="C927" i="9"/>
  <c r="C911" i="9"/>
  <c r="C895" i="9"/>
  <c r="C879" i="9"/>
  <c r="C863" i="9"/>
  <c r="C847" i="9"/>
  <c r="C831" i="9"/>
  <c r="C815" i="9"/>
  <c r="C799" i="9"/>
  <c r="C783" i="9"/>
  <c r="C767" i="9"/>
  <c r="C751" i="9"/>
  <c r="C735" i="9"/>
  <c r="C719" i="9"/>
  <c r="C703" i="9"/>
  <c r="C687" i="9"/>
  <c r="C671" i="9"/>
  <c r="C655" i="9"/>
  <c r="C639" i="9"/>
  <c r="C623" i="9"/>
  <c r="C607" i="9"/>
  <c r="C591" i="9"/>
  <c r="C575" i="9"/>
  <c r="C559" i="9"/>
  <c r="C543" i="9"/>
  <c r="C527" i="9"/>
  <c r="C511" i="9"/>
  <c r="C495" i="9"/>
  <c r="C479" i="9"/>
  <c r="C463" i="9"/>
  <c r="C447" i="9"/>
  <c r="C431" i="9"/>
  <c r="C415" i="9"/>
  <c r="C399" i="9"/>
  <c r="C383" i="9"/>
  <c r="C367" i="9"/>
  <c r="C351" i="9"/>
  <c r="C4007" i="9"/>
  <c r="C3495" i="9"/>
  <c r="C3274" i="9"/>
  <c r="C3085" i="9"/>
  <c r="C2929" i="9"/>
  <c r="C2801" i="9"/>
  <c r="C2673" i="9"/>
  <c r="C2552" i="9"/>
  <c r="C2393" i="9"/>
  <c r="C2201" i="9"/>
  <c r="C2073" i="9"/>
  <c r="C1817" i="9"/>
  <c r="C1544" i="9"/>
  <c r="C1360" i="9"/>
  <c r="C1177" i="9"/>
  <c r="C1081" i="9"/>
  <c r="C993" i="9"/>
  <c r="C942" i="9"/>
  <c r="C878" i="9"/>
  <c r="C814" i="9"/>
  <c r="C766" i="9"/>
  <c r="C702" i="9"/>
  <c r="C622" i="9"/>
  <c r="C558" i="9"/>
  <c r="C494" i="9"/>
  <c r="C430" i="9"/>
  <c r="C366" i="9"/>
  <c r="C4957" i="9"/>
  <c r="C2800" i="9"/>
  <c r="C2136" i="9"/>
  <c r="C1644" i="9"/>
  <c r="C1279" i="9"/>
  <c r="C1029" i="9"/>
  <c r="C893" i="9"/>
  <c r="C765" i="9"/>
  <c r="C637" i="9"/>
  <c r="C509" i="9"/>
  <c r="C381" i="9"/>
  <c r="C2008" i="9"/>
  <c r="C1541" i="9"/>
  <c r="C992" i="9"/>
  <c r="C733" i="9"/>
  <c r="C2456" i="9"/>
  <c r="C1490" i="9"/>
  <c r="C845" i="9"/>
  <c r="C717" i="9"/>
  <c r="C1080" i="9"/>
  <c r="C413" i="9"/>
  <c r="C1316" i="9"/>
  <c r="C909" i="9"/>
  <c r="C525" i="9"/>
  <c r="C4294" i="9"/>
  <c r="C2672" i="9"/>
  <c r="C2072" i="9"/>
  <c r="C1593" i="9"/>
  <c r="C1242" i="9"/>
  <c r="C1011" i="9"/>
  <c r="C877" i="9"/>
  <c r="C749" i="9"/>
  <c r="C621" i="9"/>
  <c r="C493" i="9"/>
  <c r="C365" i="9"/>
  <c r="C2548" i="9"/>
  <c r="C1208" i="9"/>
  <c r="C861" i="9"/>
  <c r="C605" i="9"/>
  <c r="C3750" i="9"/>
  <c r="C1944" i="9"/>
  <c r="C974" i="9"/>
  <c r="C589" i="9"/>
  <c r="C461" i="9"/>
  <c r="C669" i="9"/>
  <c r="C1696" i="9"/>
  <c r="C653" i="9"/>
  <c r="C4006" i="9"/>
  <c r="C477" i="9"/>
  <c r="C1176" i="9"/>
  <c r="C925" i="9"/>
  <c r="C2928" i="9"/>
  <c r="C1052" i="9"/>
  <c r="C397" i="9"/>
  <c r="C3494" i="9"/>
  <c r="C2392" i="9"/>
  <c r="C1880" i="9"/>
  <c r="C1444" i="9"/>
  <c r="C1144" i="9"/>
  <c r="C957" i="9"/>
  <c r="C829" i="9"/>
  <c r="C701" i="9"/>
  <c r="C573" i="9"/>
  <c r="C445" i="9"/>
  <c r="C3272" i="9"/>
  <c r="C2328" i="9"/>
  <c r="C1816" i="9"/>
  <c r="C1401" i="9"/>
  <c r="C1112" i="9"/>
  <c r="C941" i="9"/>
  <c r="C813" i="9"/>
  <c r="C685" i="9"/>
  <c r="C557" i="9"/>
  <c r="C429" i="9"/>
  <c r="C3083" i="9"/>
  <c r="C2264" i="9"/>
  <c r="C1752" i="9"/>
  <c r="C1359" i="9"/>
  <c r="C797" i="9"/>
  <c r="C541" i="9"/>
  <c r="C2200" i="9"/>
  <c r="C781" i="9"/>
  <c r="X1201" i="7"/>
  <c r="X1209" i="7"/>
  <c r="X992" i="7"/>
  <c r="X1000" i="7"/>
  <c r="X937" i="7"/>
  <c r="X1016" i="7"/>
  <c r="X1051" i="7"/>
  <c r="X1067" i="7"/>
  <c r="X1107" i="7"/>
  <c r="X1127" i="7"/>
  <c r="X1139" i="7"/>
  <c r="X1155" i="7"/>
  <c r="X1171" i="7"/>
  <c r="X1221" i="7"/>
  <c r="X1273" i="7"/>
  <c r="X1293" i="7"/>
  <c r="X1313" i="7"/>
  <c r="X1329" i="7"/>
  <c r="X1349" i="7"/>
  <c r="X1365" i="7"/>
  <c r="X1389" i="7"/>
  <c r="X1413" i="7"/>
  <c r="X1433" i="7"/>
  <c r="X1449" i="7"/>
  <c r="X1473" i="7"/>
  <c r="X1501" i="7"/>
  <c r="X1521" i="7"/>
  <c r="X1545" i="7"/>
  <c r="X1085" i="7"/>
  <c r="X236" i="7"/>
  <c r="X252" i="7"/>
  <c r="X1001" i="7"/>
  <c r="C3" i="1"/>
  <c r="C2" i="1"/>
  <c r="A3" i="1"/>
  <c r="A2" i="1"/>
  <c r="B4" i="7"/>
  <c r="G1" i="1" l="1"/>
  <c r="G1" i="11"/>
  <c r="A2" i="7"/>
  <c r="B46" i="7"/>
  <c r="C4" i="1"/>
  <c r="I3" i="1"/>
  <c r="G3" i="1" s="1"/>
  <c r="A4" i="1"/>
  <c r="B5" i="7"/>
  <c r="A3" i="7" l="1"/>
  <c r="A4" i="7"/>
  <c r="B47" i="7"/>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C5" i="1"/>
  <c r="M3" i="1"/>
  <c r="F3" i="1" s="1"/>
  <c r="E3" i="1" s="1"/>
  <c r="L3" i="1"/>
  <c r="J3" i="1"/>
  <c r="K3" i="1"/>
  <c r="A5" i="1"/>
  <c r="I4" i="1"/>
  <c r="G4" i="1" s="1"/>
  <c r="B6" i="7"/>
  <c r="A5" i="7" l="1"/>
  <c r="C6" i="1"/>
  <c r="A6" i="1"/>
  <c r="M4" i="1"/>
  <c r="F4" i="1" s="1"/>
  <c r="E4" i="1" s="1"/>
  <c r="H3" i="1"/>
  <c r="D3" i="1" s="1"/>
  <c r="L4" i="1"/>
  <c r="K4" i="1"/>
  <c r="J4" i="1"/>
  <c r="I5" i="1"/>
  <c r="B7" i="7"/>
  <c r="I6" i="1" l="1"/>
  <c r="G6" i="1" s="1"/>
  <c r="A6" i="7"/>
  <c r="C7" i="1"/>
  <c r="G5" i="1"/>
  <c r="M5" i="1"/>
  <c r="F5" i="1" s="1"/>
  <c r="E5" i="1" s="1"/>
  <c r="A7" i="1"/>
  <c r="H4" i="1"/>
  <c r="D4" i="1" s="1"/>
  <c r="J5" i="1"/>
  <c r="K5" i="1"/>
  <c r="L5" i="1"/>
  <c r="B8" i="7"/>
  <c r="J6" i="1" l="1"/>
  <c r="M6" i="1"/>
  <c r="F6" i="1" s="1"/>
  <c r="E6" i="1" s="1"/>
  <c r="K6" i="1"/>
  <c r="L6" i="1"/>
  <c r="A7" i="7"/>
  <c r="C8" i="1"/>
  <c r="A8" i="1"/>
  <c r="H5" i="1"/>
  <c r="D5" i="1" s="1"/>
  <c r="I7" i="1"/>
  <c r="M7" i="1" s="1"/>
  <c r="B9" i="7"/>
  <c r="H6" i="1" l="1"/>
  <c r="D6" i="1" s="1"/>
  <c r="F7" i="1"/>
  <c r="E7" i="1" s="1"/>
  <c r="G7" i="1"/>
  <c r="A9" i="1"/>
  <c r="J7" i="1"/>
  <c r="L7" i="1"/>
  <c r="K7" i="1"/>
  <c r="B10" i="7"/>
  <c r="H7" i="1" l="1"/>
  <c r="D7" i="1" s="1"/>
  <c r="B11" i="7"/>
  <c r="B12" i="7" l="1"/>
  <c r="B13" i="7" l="1"/>
  <c r="B14" i="7" l="1"/>
  <c r="B15" i="7" l="1"/>
  <c r="B16" i="7" l="1"/>
  <c r="B17" i="7" l="1"/>
  <c r="B18" i="7" l="1"/>
  <c r="B19" i="7" l="1"/>
  <c r="B20" i="7" l="1"/>
  <c r="B21" i="7" s="1"/>
  <c r="B22" i="7" l="1"/>
  <c r="B23" i="7" l="1"/>
  <c r="B24" i="7" s="1"/>
  <c r="B25" i="7" l="1"/>
  <c r="B26" i="7" s="1"/>
  <c r="B27" i="7" s="1"/>
  <c r="B28" i="7" l="1"/>
  <c r="B29" i="7" s="1"/>
  <c r="B30" i="7" s="1"/>
  <c r="B31" i="7" s="1"/>
  <c r="B32" i="7" s="1"/>
  <c r="B33" i="7" l="1"/>
  <c r="B77" i="7" l="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I2" i="1"/>
  <c r="B124" i="7" l="1"/>
  <c r="F2" i="1"/>
  <c r="E2" i="1" s="1"/>
  <c r="G2" i="1"/>
  <c r="M2" i="1"/>
  <c r="D2" i="1"/>
  <c r="K2" i="1"/>
  <c r="J2" i="1"/>
  <c r="H2" i="1"/>
  <c r="L2" i="1"/>
  <c r="B125" i="7" l="1"/>
  <c r="B126" i="7" l="1"/>
  <c r="B127" i="7" l="1"/>
  <c r="B128" i="7" l="1"/>
  <c r="B129" i="7" l="1"/>
  <c r="B130" i="7" l="1"/>
  <c r="B131" i="7" l="1"/>
  <c r="B132" i="7" l="1"/>
  <c r="B133" i="7" l="1"/>
  <c r="B134" i="7" l="1"/>
  <c r="B135" i="7" l="1"/>
  <c r="B136" i="7" l="1"/>
  <c r="B137" i="7" l="1"/>
  <c r="B138" i="7" l="1"/>
  <c r="B139" i="7" l="1"/>
  <c r="B140" i="7" l="1"/>
  <c r="B141" i="7" l="1"/>
  <c r="C77" i="1"/>
  <c r="C61" i="1"/>
  <c r="C39" i="1"/>
  <c r="C20" i="1"/>
  <c r="C48" i="1"/>
  <c r="C78" i="1"/>
  <c r="C80" i="1"/>
  <c r="C96" i="1"/>
  <c r="C90" i="1"/>
  <c r="C31" i="1"/>
  <c r="C85" i="1"/>
  <c r="C50" i="1"/>
  <c r="C13" i="1"/>
  <c r="C75" i="1"/>
  <c r="C40" i="1"/>
  <c r="C10" i="1"/>
  <c r="C14" i="1"/>
  <c r="C11" i="1"/>
  <c r="C86" i="1"/>
  <c r="C33" i="1"/>
  <c r="C41" i="1"/>
  <c r="C94" i="1"/>
  <c r="C68" i="1"/>
  <c r="C22" i="1"/>
  <c r="C51" i="1"/>
  <c r="C26" i="1"/>
  <c r="C73" i="1"/>
  <c r="C18" i="1"/>
  <c r="C56" i="1"/>
  <c r="C70" i="1"/>
  <c r="C62" i="1"/>
  <c r="C28" i="1"/>
  <c r="C38" i="1"/>
  <c r="C30" i="1"/>
  <c r="C79" i="1"/>
  <c r="C29" i="1"/>
  <c r="C37" i="1"/>
  <c r="C52" i="1"/>
  <c r="C9" i="1"/>
  <c r="C17" i="1"/>
  <c r="C12" i="1"/>
  <c r="C15" i="1"/>
  <c r="C93" i="1"/>
  <c r="C59" i="1"/>
  <c r="C67" i="1"/>
  <c r="C95" i="1"/>
  <c r="C21" i="1"/>
  <c r="C87" i="1"/>
  <c r="C66" i="1"/>
  <c r="C19" i="1"/>
  <c r="C54" i="1"/>
  <c r="C23" i="1"/>
  <c r="C64" i="1"/>
  <c r="C53" i="1"/>
  <c r="C45" i="1"/>
  <c r="C32" i="1"/>
  <c r="C82" i="1"/>
  <c r="C63" i="1"/>
  <c r="C76" i="1"/>
  <c r="C46" i="1"/>
  <c r="C89" i="1"/>
  <c r="C42" i="1"/>
  <c r="C84" i="1"/>
  <c r="C16" i="1"/>
  <c r="C65" i="1"/>
  <c r="C35" i="1"/>
  <c r="C34" i="1"/>
  <c r="C49" i="1"/>
  <c r="C36" i="1"/>
  <c r="C83" i="1"/>
  <c r="C98" i="1"/>
  <c r="C69" i="1"/>
  <c r="C92" i="1"/>
  <c r="C74" i="1"/>
  <c r="C97" i="1"/>
  <c r="C47" i="1"/>
  <c r="C81" i="1"/>
  <c r="C91" i="1"/>
  <c r="C44" i="1"/>
  <c r="C57" i="1"/>
  <c r="C88" i="1"/>
  <c r="C27" i="1"/>
  <c r="C72" i="1"/>
  <c r="C25" i="1"/>
  <c r="C55" i="1"/>
  <c r="C58" i="1"/>
  <c r="C71" i="1"/>
  <c r="C60" i="1"/>
  <c r="C24" i="1"/>
  <c r="C43" i="1"/>
  <c r="A87" i="1"/>
  <c r="A39" i="1"/>
  <c r="A94" i="1"/>
  <c r="A13" i="1"/>
  <c r="A37" i="1"/>
  <c r="A65" i="1"/>
  <c r="A53" i="1"/>
  <c r="A66" i="1"/>
  <c r="A54" i="1"/>
  <c r="A26" i="1"/>
  <c r="A23" i="1"/>
  <c r="A83" i="1"/>
  <c r="A30" i="1"/>
  <c r="A10" i="1"/>
  <c r="A97" i="1"/>
  <c r="A38" i="1"/>
  <c r="A74" i="1"/>
  <c r="A91" i="1"/>
  <c r="A40" i="1"/>
  <c r="I40" i="1" s="1"/>
  <c r="G40" i="1" s="1"/>
  <c r="A95" i="1"/>
  <c r="A48" i="1"/>
  <c r="A98" i="1"/>
  <c r="A25" i="1"/>
  <c r="I25" i="1" s="1"/>
  <c r="G25" i="1" s="1"/>
  <c r="A86" i="1"/>
  <c r="A19" i="1"/>
  <c r="A85" i="1"/>
  <c r="A46" i="1"/>
  <c r="A52" i="1"/>
  <c r="A44" i="1"/>
  <c r="A15" i="1"/>
  <c r="A75" i="1"/>
  <c r="A12" i="1"/>
  <c r="A47" i="1"/>
  <c r="I47" i="1" s="1"/>
  <c r="G47" i="1" s="1"/>
  <c r="A36" i="1"/>
  <c r="A27" i="1"/>
  <c r="A43" i="1"/>
  <c r="A63" i="1"/>
  <c r="A90" i="1"/>
  <c r="A14" i="1"/>
  <c r="A92" i="1"/>
  <c r="A78" i="1"/>
  <c r="A93" i="1"/>
  <c r="A18" i="1"/>
  <c r="A33" i="1"/>
  <c r="A62" i="1"/>
  <c r="A71" i="1"/>
  <c r="A60" i="1"/>
  <c r="A96" i="1"/>
  <c r="A69" i="1"/>
  <c r="A64" i="1"/>
  <c r="A79" i="1"/>
  <c r="A35" i="1"/>
  <c r="A29" i="1"/>
  <c r="A20" i="1"/>
  <c r="A61" i="1"/>
  <c r="A41" i="1"/>
  <c r="A59" i="1"/>
  <c r="A82" i="1"/>
  <c r="A84" i="1"/>
  <c r="A70" i="1"/>
  <c r="A24" i="1"/>
  <c r="A67" i="1"/>
  <c r="A28" i="1"/>
  <c r="A32" i="1"/>
  <c r="A81" i="1"/>
  <c r="A42" i="1"/>
  <c r="A73" i="1"/>
  <c r="A68" i="1"/>
  <c r="A45" i="1"/>
  <c r="A89" i="1"/>
  <c r="A56" i="1"/>
  <c r="A55" i="1"/>
  <c r="A49" i="1"/>
  <c r="A88" i="1"/>
  <c r="A31" i="1"/>
  <c r="A51" i="1"/>
  <c r="A17" i="1"/>
  <c r="A11" i="1"/>
  <c r="A16" i="1"/>
  <c r="A57" i="1"/>
  <c r="A34" i="1"/>
  <c r="A58" i="1"/>
  <c r="A77" i="1"/>
  <c r="A72" i="1"/>
  <c r="A80" i="1"/>
  <c r="A21" i="1"/>
  <c r="A76" i="1"/>
  <c r="A22" i="1"/>
  <c r="A50" i="1"/>
  <c r="I9" i="1"/>
  <c r="B142" i="7" l="1"/>
  <c r="I21" i="1"/>
  <c r="G21" i="1" s="1"/>
  <c r="I49" i="1"/>
  <c r="G49" i="1" s="1"/>
  <c r="I41" i="1"/>
  <c r="G41" i="1" s="1"/>
  <c r="I48" i="1"/>
  <c r="G48" i="1" s="1"/>
  <c r="I65" i="1"/>
  <c r="G65" i="1" s="1"/>
  <c r="I56" i="1"/>
  <c r="G56" i="1" s="1"/>
  <c r="I89" i="1"/>
  <c r="G89" i="1" s="1"/>
  <c r="I53" i="1"/>
  <c r="G53" i="1" s="1"/>
  <c r="G9" i="1"/>
  <c r="M9" i="1"/>
  <c r="F9" i="1" s="1"/>
  <c r="E9" i="1" s="1"/>
  <c r="M25" i="1"/>
  <c r="F25" i="1" s="1"/>
  <c r="E25" i="1" s="1"/>
  <c r="M40" i="1"/>
  <c r="F40" i="1" s="1"/>
  <c r="E40" i="1" s="1"/>
  <c r="I73" i="1"/>
  <c r="G73" i="1" s="1"/>
  <c r="M47" i="1"/>
  <c r="F47" i="1" s="1"/>
  <c r="E47" i="1" s="1"/>
  <c r="I82" i="1"/>
  <c r="G82" i="1" s="1"/>
  <c r="I12" i="1"/>
  <c r="M12" i="1" s="1"/>
  <c r="I46" i="1"/>
  <c r="I81" i="1"/>
  <c r="G81" i="1" s="1"/>
  <c r="I63" i="1"/>
  <c r="G63" i="1" s="1"/>
  <c r="I28" i="1"/>
  <c r="G28" i="1" s="1"/>
  <c r="I88" i="1"/>
  <c r="K25" i="1"/>
  <c r="L25" i="1"/>
  <c r="J25" i="1"/>
  <c r="I62" i="1"/>
  <c r="G62" i="1" s="1"/>
  <c r="I54" i="1"/>
  <c r="G54" i="1" s="1"/>
  <c r="I93" i="1"/>
  <c r="G93" i="1" s="1"/>
  <c r="I27" i="1"/>
  <c r="G27" i="1" s="1"/>
  <c r="I72" i="1"/>
  <c r="M72" i="1" s="1"/>
  <c r="I57" i="1"/>
  <c r="I85" i="1"/>
  <c r="I13" i="1"/>
  <c r="I8" i="1"/>
  <c r="I97" i="1"/>
  <c r="G97" i="1" s="1"/>
  <c r="I11" i="1"/>
  <c r="I31" i="1"/>
  <c r="M31" i="1" s="1"/>
  <c r="L9" i="1"/>
  <c r="J9" i="1"/>
  <c r="K9" i="1"/>
  <c r="I96" i="1"/>
  <c r="G96" i="1" s="1"/>
  <c r="I34" i="1"/>
  <c r="G34" i="1" s="1"/>
  <c r="I86" i="1"/>
  <c r="M86" i="1" s="1"/>
  <c r="I10" i="1"/>
  <c r="M10" i="1" s="1"/>
  <c r="I67" i="1"/>
  <c r="G67" i="1" s="1"/>
  <c r="I14" i="1"/>
  <c r="G14" i="1" s="1"/>
  <c r="I19" i="1"/>
  <c r="G19" i="1" s="1"/>
  <c r="I90" i="1"/>
  <c r="M90" i="1" s="1"/>
  <c r="I33" i="1"/>
  <c r="G33" i="1" s="1"/>
  <c r="I35" i="1"/>
  <c r="M35" i="1" s="1"/>
  <c r="I76" i="1"/>
  <c r="G76" i="1" s="1"/>
  <c r="I59" i="1"/>
  <c r="G59" i="1" s="1"/>
  <c r="I84" i="1"/>
  <c r="G84" i="1" s="1"/>
  <c r="I77" i="1"/>
  <c r="I58" i="1"/>
  <c r="L47" i="1"/>
  <c r="J47" i="1"/>
  <c r="K47" i="1"/>
  <c r="I68" i="1"/>
  <c r="M68" i="1" s="1"/>
  <c r="I39" i="1"/>
  <c r="G39" i="1" s="1"/>
  <c r="I92" i="1"/>
  <c r="M92" i="1" s="1"/>
  <c r="I26" i="1"/>
  <c r="G26" i="1" s="1"/>
  <c r="I44" i="1"/>
  <c r="G44" i="1" s="1"/>
  <c r="I71" i="1"/>
  <c r="G71" i="1" s="1"/>
  <c r="I17" i="1"/>
  <c r="G17" i="1" s="1"/>
  <c r="I60" i="1"/>
  <c r="G60" i="1" s="1"/>
  <c r="I69" i="1"/>
  <c r="M69" i="1" s="1"/>
  <c r="I22" i="1"/>
  <c r="M22" i="1" s="1"/>
  <c r="I45" i="1"/>
  <c r="I16" i="1"/>
  <c r="M16" i="1" s="1"/>
  <c r="I83" i="1"/>
  <c r="G83" i="1" s="1"/>
  <c r="I43" i="1"/>
  <c r="G43" i="1" s="1"/>
  <c r="I37" i="1"/>
  <c r="I15" i="1"/>
  <c r="G15" i="1" s="1"/>
  <c r="I70" i="1"/>
  <c r="I79" i="1"/>
  <c r="G79" i="1" s="1"/>
  <c r="I91" i="1"/>
  <c r="I42" i="1"/>
  <c r="M42" i="1" s="1"/>
  <c r="I95" i="1"/>
  <c r="M95" i="1" s="1"/>
  <c r="I36" i="1"/>
  <c r="M36" i="1" s="1"/>
  <c r="I75" i="1"/>
  <c r="M75" i="1" s="1"/>
  <c r="I29" i="1"/>
  <c r="J40" i="1"/>
  <c r="L40" i="1"/>
  <c r="K40" i="1"/>
  <c r="I32" i="1"/>
  <c r="G32" i="1" s="1"/>
  <c r="I23" i="1"/>
  <c r="G23" i="1" s="1"/>
  <c r="I24" i="1"/>
  <c r="G24" i="1" s="1"/>
  <c r="I51" i="1"/>
  <c r="I98" i="1"/>
  <c r="I55" i="1"/>
  <c r="I52" i="1"/>
  <c r="G52" i="1" s="1"/>
  <c r="I66" i="1"/>
  <c r="M66" i="1" s="1"/>
  <c r="I74" i="1"/>
  <c r="G74" i="1" s="1"/>
  <c r="I50" i="1"/>
  <c r="G50" i="1" s="1"/>
  <c r="I20" i="1"/>
  <c r="G20" i="1" s="1"/>
  <c r="I61" i="1"/>
  <c r="I94" i="1"/>
  <c r="G94" i="1" s="1"/>
  <c r="I87" i="1"/>
  <c r="G87" i="1" s="1"/>
  <c r="I38" i="1"/>
  <c r="M38" i="1" s="1"/>
  <c r="I30" i="1"/>
  <c r="G30" i="1" s="1"/>
  <c r="I80" i="1"/>
  <c r="G80" i="1" s="1"/>
  <c r="I18" i="1"/>
  <c r="G18" i="1" s="1"/>
  <c r="I64" i="1"/>
  <c r="G64" i="1" s="1"/>
  <c r="I78" i="1"/>
  <c r="M78" i="1" s="1"/>
  <c r="G13" i="1" l="1"/>
  <c r="A99" i="1"/>
  <c r="I99" i="1" s="1"/>
  <c r="K99" i="1" s="1"/>
  <c r="C99" i="1"/>
  <c r="B143" i="7"/>
  <c r="A100" i="1" s="1"/>
  <c r="J21" i="1"/>
  <c r="L21" i="1"/>
  <c r="L48" i="1"/>
  <c r="J41" i="1"/>
  <c r="K21" i="1"/>
  <c r="K73" i="1"/>
  <c r="L89" i="1"/>
  <c r="K48" i="1"/>
  <c r="M96" i="1"/>
  <c r="F96" i="1" s="1"/>
  <c r="E96" i="1" s="1"/>
  <c r="K49" i="1"/>
  <c r="M49" i="1"/>
  <c r="F49" i="1" s="1"/>
  <c r="E49" i="1" s="1"/>
  <c r="J48" i="1"/>
  <c r="L49" i="1"/>
  <c r="M76" i="1"/>
  <c r="F76" i="1" s="1"/>
  <c r="E76" i="1" s="1"/>
  <c r="J49" i="1"/>
  <c r="J53" i="1"/>
  <c r="L53" i="1"/>
  <c r="K53" i="1"/>
  <c r="M19" i="1"/>
  <c r="F19" i="1" s="1"/>
  <c r="E19" i="1" s="1"/>
  <c r="M26" i="1"/>
  <c r="F26" i="1" s="1"/>
  <c r="E26" i="1" s="1"/>
  <c r="M79" i="1"/>
  <c r="F79" i="1" s="1"/>
  <c r="E79" i="1" s="1"/>
  <c r="M33" i="1"/>
  <c r="K89" i="1"/>
  <c r="M97" i="1"/>
  <c r="F97" i="1" s="1"/>
  <c r="E97" i="1" s="1"/>
  <c r="L73" i="1"/>
  <c r="M73" i="1"/>
  <c r="F73" i="1" s="1"/>
  <c r="E73" i="1" s="1"/>
  <c r="J89" i="1"/>
  <c r="M52" i="1"/>
  <c r="F52" i="1" s="1"/>
  <c r="E52" i="1" s="1"/>
  <c r="M71" i="1"/>
  <c r="F71" i="1" s="1"/>
  <c r="E71" i="1" s="1"/>
  <c r="J73" i="1"/>
  <c r="G55" i="1"/>
  <c r="G29" i="1"/>
  <c r="G77" i="1"/>
  <c r="M62" i="1"/>
  <c r="F62" i="1" s="1"/>
  <c r="E62" i="1" s="1"/>
  <c r="M20" i="1"/>
  <c r="F20" i="1" s="1"/>
  <c r="E20" i="1" s="1"/>
  <c r="K41" i="1"/>
  <c r="M27" i="1"/>
  <c r="F27" i="1" s="1"/>
  <c r="E27" i="1" s="1"/>
  <c r="M56" i="1"/>
  <c r="F56" i="1" s="1"/>
  <c r="E56" i="1" s="1"/>
  <c r="M83" i="1"/>
  <c r="F83" i="1" s="1"/>
  <c r="E83" i="1" s="1"/>
  <c r="M41" i="1"/>
  <c r="F41" i="1" s="1"/>
  <c r="E41" i="1" s="1"/>
  <c r="G58" i="1"/>
  <c r="M13" i="1"/>
  <c r="M80" i="1"/>
  <c r="F80" i="1" s="1"/>
  <c r="E80" i="1" s="1"/>
  <c r="M59" i="1"/>
  <c r="F59" i="1" s="1"/>
  <c r="E59" i="1" s="1"/>
  <c r="M32" i="1"/>
  <c r="F32" i="1" s="1"/>
  <c r="E32" i="1" s="1"/>
  <c r="M81" i="1"/>
  <c r="F81" i="1" s="1"/>
  <c r="E81" i="1" s="1"/>
  <c r="M94" i="1"/>
  <c r="F94" i="1" s="1"/>
  <c r="E94" i="1" s="1"/>
  <c r="M63" i="1"/>
  <c r="G57" i="1"/>
  <c r="F68" i="1"/>
  <c r="E68" i="1" s="1"/>
  <c r="G68" i="1"/>
  <c r="G11" i="1"/>
  <c r="G8" i="1"/>
  <c r="M8" i="1"/>
  <c r="F8" i="1" s="1"/>
  <c r="E8" i="1" s="1"/>
  <c r="L56" i="1"/>
  <c r="M60" i="1"/>
  <c r="F60" i="1" s="1"/>
  <c r="E60" i="1" s="1"/>
  <c r="M34" i="1"/>
  <c r="M55" i="1"/>
  <c r="F55" i="1" s="1"/>
  <c r="E55" i="1" s="1"/>
  <c r="M89" i="1"/>
  <c r="F89" i="1" s="1"/>
  <c r="E89" i="1" s="1"/>
  <c r="M65" i="1"/>
  <c r="F65" i="1" s="1"/>
  <c r="E65" i="1" s="1"/>
  <c r="M39" i="1"/>
  <c r="F39" i="1" s="1"/>
  <c r="E39" i="1" s="1"/>
  <c r="G51" i="1"/>
  <c r="F66" i="1"/>
  <c r="E66" i="1" s="1"/>
  <c r="G66" i="1"/>
  <c r="F35" i="1"/>
  <c r="E35" i="1" s="1"/>
  <c r="G35" i="1"/>
  <c r="F90" i="1"/>
  <c r="E90" i="1" s="1"/>
  <c r="G90" i="1"/>
  <c r="G85" i="1"/>
  <c r="K56" i="1"/>
  <c r="M17" i="1"/>
  <c r="F17" i="1" s="1"/>
  <c r="E17" i="1" s="1"/>
  <c r="M50" i="1"/>
  <c r="F50" i="1" s="1"/>
  <c r="E50" i="1" s="1"/>
  <c r="M54" i="1"/>
  <c r="F54" i="1" s="1"/>
  <c r="E54" i="1" s="1"/>
  <c r="M18" i="1"/>
  <c r="F18" i="1" s="1"/>
  <c r="E18" i="1" s="1"/>
  <c r="M82" i="1"/>
  <c r="F82" i="1" s="1"/>
  <c r="E82" i="1" s="1"/>
  <c r="M11" i="1"/>
  <c r="F11" i="1" s="1"/>
  <c r="E11" i="1" s="1"/>
  <c r="M87" i="1"/>
  <c r="F87" i="1" s="1"/>
  <c r="E87" i="1" s="1"/>
  <c r="F10" i="1"/>
  <c r="E10" i="1" s="1"/>
  <c r="G10" i="1"/>
  <c r="F69" i="1"/>
  <c r="E69" i="1" s="1"/>
  <c r="G69" i="1"/>
  <c r="F31" i="1"/>
  <c r="E31" i="1" s="1"/>
  <c r="G31" i="1"/>
  <c r="G98" i="1"/>
  <c r="F42" i="1"/>
  <c r="E42" i="1" s="1"/>
  <c r="G42" i="1"/>
  <c r="G45" i="1"/>
  <c r="F78" i="1"/>
  <c r="E78" i="1" s="1"/>
  <c r="G78" i="1"/>
  <c r="G61" i="1"/>
  <c r="F36" i="1"/>
  <c r="E36" i="1" s="1"/>
  <c r="G36" i="1"/>
  <c r="G70" i="1"/>
  <c r="G37" i="1"/>
  <c r="F22" i="1"/>
  <c r="E22" i="1" s="1"/>
  <c r="G22" i="1"/>
  <c r="F92" i="1"/>
  <c r="E92" i="1" s="1"/>
  <c r="G92" i="1"/>
  <c r="G88" i="1"/>
  <c r="K65" i="1"/>
  <c r="J56" i="1"/>
  <c r="M74" i="1"/>
  <c r="F74" i="1" s="1"/>
  <c r="E74" i="1" s="1"/>
  <c r="M29" i="1"/>
  <c r="F29" i="1" s="1"/>
  <c r="E29" i="1" s="1"/>
  <c r="M67" i="1"/>
  <c r="F67" i="1" s="1"/>
  <c r="E67" i="1" s="1"/>
  <c r="M45" i="1"/>
  <c r="F45" i="1" s="1"/>
  <c r="E45" i="1" s="1"/>
  <c r="M61" i="1"/>
  <c r="F61" i="1" s="1"/>
  <c r="E61" i="1" s="1"/>
  <c r="M44" i="1"/>
  <c r="F44" i="1" s="1"/>
  <c r="E44" i="1" s="1"/>
  <c r="M51" i="1"/>
  <c r="F51" i="1" s="1"/>
  <c r="E51" i="1" s="1"/>
  <c r="M23" i="1"/>
  <c r="M70" i="1"/>
  <c r="F70" i="1" s="1"/>
  <c r="E70" i="1" s="1"/>
  <c r="M58" i="1"/>
  <c r="F58" i="1" s="1"/>
  <c r="E58" i="1" s="1"/>
  <c r="M48" i="1"/>
  <c r="F48" i="1" s="1"/>
  <c r="E48" i="1" s="1"/>
  <c r="M21" i="1"/>
  <c r="F21" i="1" s="1"/>
  <c r="E21" i="1" s="1"/>
  <c r="F95" i="1"/>
  <c r="E95" i="1" s="1"/>
  <c r="G95" i="1"/>
  <c r="G91" i="1"/>
  <c r="F16" i="1"/>
  <c r="E16" i="1" s="1"/>
  <c r="G16" i="1"/>
  <c r="F72" i="1"/>
  <c r="E72" i="1" s="1"/>
  <c r="G72" i="1"/>
  <c r="G46" i="1"/>
  <c r="J65" i="1"/>
  <c r="M64" i="1"/>
  <c r="F64" i="1" s="1"/>
  <c r="E64" i="1" s="1"/>
  <c r="M24" i="1"/>
  <c r="M43" i="1"/>
  <c r="F43" i="1" s="1"/>
  <c r="E43" i="1" s="1"/>
  <c r="M30" i="1"/>
  <c r="F30" i="1" s="1"/>
  <c r="E30" i="1" s="1"/>
  <c r="M85" i="1"/>
  <c r="F85" i="1" s="1"/>
  <c r="E85" i="1" s="1"/>
  <c r="M84" i="1"/>
  <c r="F84" i="1" s="1"/>
  <c r="E84" i="1" s="1"/>
  <c r="M57" i="1"/>
  <c r="F57" i="1" s="1"/>
  <c r="E57" i="1" s="1"/>
  <c r="M28" i="1"/>
  <c r="F28" i="1" s="1"/>
  <c r="E28" i="1" s="1"/>
  <c r="M98" i="1"/>
  <c r="F98" i="1" s="1"/>
  <c r="E98" i="1" s="1"/>
  <c r="F12" i="1"/>
  <c r="E12" i="1" s="1"/>
  <c r="G12" i="1"/>
  <c r="F38" i="1"/>
  <c r="E38" i="1" s="1"/>
  <c r="G38" i="1"/>
  <c r="F75" i="1"/>
  <c r="E75" i="1" s="1"/>
  <c r="G75" i="1"/>
  <c r="F86" i="1"/>
  <c r="E86" i="1" s="1"/>
  <c r="G86" i="1"/>
  <c r="L41" i="1"/>
  <c r="L65" i="1"/>
  <c r="M93" i="1"/>
  <c r="F93" i="1" s="1"/>
  <c r="E93" i="1" s="1"/>
  <c r="M15" i="1"/>
  <c r="F15" i="1" s="1"/>
  <c r="E15" i="1" s="1"/>
  <c r="M37" i="1"/>
  <c r="F37" i="1" s="1"/>
  <c r="E37" i="1" s="1"/>
  <c r="M46" i="1"/>
  <c r="F46" i="1" s="1"/>
  <c r="E46" i="1" s="1"/>
  <c r="M77" i="1"/>
  <c r="F77" i="1" s="1"/>
  <c r="E77" i="1" s="1"/>
  <c r="M14" i="1"/>
  <c r="M53" i="1"/>
  <c r="F53" i="1" s="1"/>
  <c r="E53" i="1" s="1"/>
  <c r="M91" i="1"/>
  <c r="F91" i="1" s="1"/>
  <c r="E91" i="1" s="1"/>
  <c r="M88" i="1"/>
  <c r="F88" i="1" s="1"/>
  <c r="E88" i="1" s="1"/>
  <c r="H47" i="1"/>
  <c r="D47" i="1" s="1"/>
  <c r="H25" i="1"/>
  <c r="D25" i="1" s="1"/>
  <c r="H9" i="1"/>
  <c r="D9" i="1" s="1"/>
  <c r="H40" i="1"/>
  <c r="D40" i="1" s="1"/>
  <c r="J52" i="1"/>
  <c r="K52" i="1"/>
  <c r="L52" i="1"/>
  <c r="J23" i="1"/>
  <c r="L23" i="1"/>
  <c r="F23" i="1"/>
  <c r="E23" i="1" s="1"/>
  <c r="D23" i="1"/>
  <c r="K23" i="1"/>
  <c r="H23" i="1"/>
  <c r="J87" i="1"/>
  <c r="L87" i="1"/>
  <c r="K87" i="1"/>
  <c r="K15" i="1"/>
  <c r="L15" i="1"/>
  <c r="J15" i="1"/>
  <c r="K43" i="1"/>
  <c r="J43" i="1"/>
  <c r="L43" i="1"/>
  <c r="J32" i="1"/>
  <c r="K32" i="1"/>
  <c r="L32" i="1"/>
  <c r="L50" i="1"/>
  <c r="K50" i="1"/>
  <c r="J50" i="1"/>
  <c r="J20" i="1"/>
  <c r="L20" i="1"/>
  <c r="K20" i="1"/>
  <c r="K64" i="1"/>
  <c r="L64" i="1"/>
  <c r="J64" i="1"/>
  <c r="J18" i="1"/>
  <c r="K18" i="1"/>
  <c r="L18" i="1"/>
  <c r="J30" i="1"/>
  <c r="K30" i="1"/>
  <c r="L30" i="1"/>
  <c r="J97" i="1"/>
  <c r="K97" i="1"/>
  <c r="L97" i="1"/>
  <c r="F63" i="1"/>
  <c r="E63" i="1" s="1"/>
  <c r="L63" i="1"/>
  <c r="J63" i="1"/>
  <c r="K63" i="1"/>
  <c r="J79" i="1"/>
  <c r="K79" i="1"/>
  <c r="L79" i="1"/>
  <c r="J80" i="1"/>
  <c r="K80" i="1"/>
  <c r="L80" i="1"/>
  <c r="K84" i="1"/>
  <c r="J84" i="1"/>
  <c r="L84" i="1"/>
  <c r="J59" i="1"/>
  <c r="L59" i="1"/>
  <c r="K59" i="1"/>
  <c r="K76" i="1"/>
  <c r="L76" i="1"/>
  <c r="J76" i="1"/>
  <c r="D34" i="1"/>
  <c r="H34" i="1"/>
  <c r="F34" i="1"/>
  <c r="E34" i="1" s="1"/>
  <c r="L34" i="1"/>
  <c r="J34" i="1"/>
  <c r="K34" i="1"/>
  <c r="L27" i="1"/>
  <c r="K27" i="1"/>
  <c r="J27" i="1"/>
  <c r="K38" i="1"/>
  <c r="J38" i="1"/>
  <c r="L38" i="1"/>
  <c r="J66" i="1"/>
  <c r="K66" i="1"/>
  <c r="L66" i="1"/>
  <c r="J55" i="1"/>
  <c r="K55" i="1"/>
  <c r="L55" i="1"/>
  <c r="L98" i="1"/>
  <c r="K98" i="1"/>
  <c r="J98" i="1"/>
  <c r="K42" i="1"/>
  <c r="J42" i="1"/>
  <c r="L42" i="1"/>
  <c r="K58" i="1"/>
  <c r="L58" i="1"/>
  <c r="J58" i="1"/>
  <c r="L33" i="1"/>
  <c r="F33" i="1"/>
  <c r="E33" i="1" s="1"/>
  <c r="K33" i="1"/>
  <c r="H33" i="1"/>
  <c r="J33" i="1"/>
  <c r="D33" i="1"/>
  <c r="L86" i="1"/>
  <c r="J86" i="1"/>
  <c r="K86" i="1"/>
  <c r="J31" i="1"/>
  <c r="L31" i="1"/>
  <c r="K31" i="1"/>
  <c r="L11" i="1"/>
  <c r="J11" i="1"/>
  <c r="K11" i="1"/>
  <c r="L8" i="1"/>
  <c r="J8" i="1"/>
  <c r="K8" i="1"/>
  <c r="J99" i="1"/>
  <c r="K26" i="1"/>
  <c r="L26" i="1"/>
  <c r="J26" i="1"/>
  <c r="J39" i="1"/>
  <c r="K39" i="1"/>
  <c r="L39" i="1"/>
  <c r="D14" i="1"/>
  <c r="L14" i="1"/>
  <c r="K14" i="1"/>
  <c r="J14" i="1"/>
  <c r="H14" i="1"/>
  <c r="F14" i="1"/>
  <c r="E14" i="1" s="1"/>
  <c r="J96" i="1"/>
  <c r="L96" i="1"/>
  <c r="K96" i="1"/>
  <c r="K28" i="1"/>
  <c r="J28" i="1"/>
  <c r="L28" i="1"/>
  <c r="K82" i="1"/>
  <c r="L82" i="1"/>
  <c r="J82" i="1"/>
  <c r="J17" i="1"/>
  <c r="L17" i="1"/>
  <c r="K17" i="1"/>
  <c r="J44" i="1"/>
  <c r="L44" i="1"/>
  <c r="K44" i="1"/>
  <c r="J67" i="1"/>
  <c r="K67" i="1"/>
  <c r="L67" i="1"/>
  <c r="J78" i="1"/>
  <c r="K78" i="1"/>
  <c r="L78" i="1"/>
  <c r="J94" i="1"/>
  <c r="K94" i="1"/>
  <c r="L94" i="1"/>
  <c r="L51" i="1"/>
  <c r="J51" i="1"/>
  <c r="K51" i="1"/>
  <c r="K29" i="1"/>
  <c r="J29" i="1"/>
  <c r="L29" i="1"/>
  <c r="J36" i="1"/>
  <c r="K36" i="1"/>
  <c r="L36" i="1"/>
  <c r="K95" i="1"/>
  <c r="L95" i="1"/>
  <c r="J95" i="1"/>
  <c r="J70" i="1"/>
  <c r="L70" i="1"/>
  <c r="K70" i="1"/>
  <c r="J83" i="1"/>
  <c r="L83" i="1"/>
  <c r="K83" i="1"/>
  <c r="K45" i="1"/>
  <c r="L45" i="1"/>
  <c r="J45" i="1"/>
  <c r="J77" i="1"/>
  <c r="L77" i="1"/>
  <c r="K77" i="1"/>
  <c r="K54" i="1"/>
  <c r="J54" i="1"/>
  <c r="L54" i="1"/>
  <c r="L88" i="1"/>
  <c r="J88" i="1"/>
  <c r="K88" i="1"/>
  <c r="J60" i="1"/>
  <c r="L60" i="1"/>
  <c r="K60" i="1"/>
  <c r="L62" i="1"/>
  <c r="K62" i="1"/>
  <c r="J62" i="1"/>
  <c r="L71" i="1"/>
  <c r="K71" i="1"/>
  <c r="J71" i="1"/>
  <c r="J19" i="1"/>
  <c r="K19" i="1"/>
  <c r="L19" i="1"/>
  <c r="L61" i="1"/>
  <c r="J61" i="1"/>
  <c r="K61" i="1"/>
  <c r="K74" i="1"/>
  <c r="L74" i="1"/>
  <c r="J74" i="1"/>
  <c r="L75" i="1"/>
  <c r="K75" i="1"/>
  <c r="J75" i="1"/>
  <c r="K91" i="1"/>
  <c r="J91" i="1"/>
  <c r="L91" i="1"/>
  <c r="L37" i="1"/>
  <c r="J37" i="1"/>
  <c r="K37" i="1"/>
  <c r="L81" i="1"/>
  <c r="J81" i="1"/>
  <c r="K81" i="1"/>
  <c r="L24" i="1"/>
  <c r="D24" i="1"/>
  <c r="H24" i="1"/>
  <c r="K24" i="1"/>
  <c r="J24" i="1"/>
  <c r="F24" i="1"/>
  <c r="E24" i="1" s="1"/>
  <c r="J16" i="1"/>
  <c r="L16" i="1"/>
  <c r="K16" i="1"/>
  <c r="L22" i="1"/>
  <c r="J22" i="1"/>
  <c r="K22" i="1"/>
  <c r="J69" i="1"/>
  <c r="L69" i="1"/>
  <c r="K69" i="1"/>
  <c r="K92" i="1"/>
  <c r="J92" i="1"/>
  <c r="L92" i="1"/>
  <c r="K68" i="1"/>
  <c r="J68" i="1"/>
  <c r="L68" i="1"/>
  <c r="K35" i="1"/>
  <c r="J35" i="1"/>
  <c r="L35" i="1"/>
  <c r="K90" i="1"/>
  <c r="L90" i="1"/>
  <c r="J90" i="1"/>
  <c r="L10" i="1"/>
  <c r="K10" i="1"/>
  <c r="J10" i="1"/>
  <c r="D13" i="1"/>
  <c r="L13" i="1"/>
  <c r="J13" i="1"/>
  <c r="H13" i="1"/>
  <c r="F13" i="1"/>
  <c r="K13" i="1"/>
  <c r="K85" i="1"/>
  <c r="L85" i="1"/>
  <c r="J85" i="1"/>
  <c r="L57" i="1"/>
  <c r="J57" i="1"/>
  <c r="K57" i="1"/>
  <c r="L72" i="1"/>
  <c r="J72" i="1"/>
  <c r="K72" i="1"/>
  <c r="K93" i="1"/>
  <c r="J93" i="1"/>
  <c r="L93" i="1"/>
  <c r="K46" i="1"/>
  <c r="L46" i="1"/>
  <c r="J46" i="1"/>
  <c r="L12" i="1"/>
  <c r="K12" i="1"/>
  <c r="J12" i="1"/>
  <c r="M99" i="1" l="1"/>
  <c r="F99" i="1" s="1"/>
  <c r="E99" i="1" s="1"/>
  <c r="L99" i="1"/>
  <c r="G99" i="1"/>
  <c r="E13" i="1"/>
  <c r="I100" i="1"/>
  <c r="M100" i="1" s="1"/>
  <c r="F100" i="1" s="1"/>
  <c r="E100" i="1" s="1"/>
  <c r="C100" i="1"/>
  <c r="H53" i="1"/>
  <c r="D53" i="1" s="1"/>
  <c r="B144" i="7"/>
  <c r="H64" i="1"/>
  <c r="D64" i="1" s="1"/>
  <c r="H54" i="1"/>
  <c r="D54" i="1" s="1"/>
  <c r="H84" i="1"/>
  <c r="D84" i="1" s="1"/>
  <c r="H74" i="1"/>
  <c r="D74" i="1" s="1"/>
  <c r="H94" i="1"/>
  <c r="D94" i="1" s="1"/>
  <c r="H44" i="1"/>
  <c r="D44" i="1" s="1"/>
  <c r="H73" i="1"/>
  <c r="D73" i="1" s="1"/>
  <c r="H83" i="1"/>
  <c r="D83" i="1" s="1"/>
  <c r="H93" i="1"/>
  <c r="D93" i="1" s="1"/>
  <c r="H43" i="1"/>
  <c r="D43" i="1" s="1"/>
  <c r="H63" i="1"/>
  <c r="D63" i="1" s="1"/>
  <c r="H89" i="1"/>
  <c r="D89" i="1" s="1"/>
  <c r="H41" i="1"/>
  <c r="D41" i="1" s="1"/>
  <c r="H21" i="1"/>
  <c r="D21" i="1" s="1"/>
  <c r="H48" i="1"/>
  <c r="D48" i="1" s="1"/>
  <c r="H56" i="1"/>
  <c r="D56" i="1" s="1"/>
  <c r="H49" i="1"/>
  <c r="D49" i="1" s="1"/>
  <c r="H65" i="1"/>
  <c r="D65" i="1" s="1"/>
  <c r="H86" i="1"/>
  <c r="D86" i="1" s="1"/>
  <c r="H68" i="1"/>
  <c r="D68" i="1" s="1"/>
  <c r="H57" i="1"/>
  <c r="D57" i="1" s="1"/>
  <c r="H66" i="1"/>
  <c r="D66" i="1" s="1"/>
  <c r="H61" i="1"/>
  <c r="D61" i="1" s="1"/>
  <c r="H15" i="1"/>
  <c r="D15" i="1" s="1"/>
  <c r="H58" i="1"/>
  <c r="D58" i="1" s="1"/>
  <c r="H77" i="1"/>
  <c r="D77" i="1" s="1"/>
  <c r="H95" i="1"/>
  <c r="D95" i="1" s="1"/>
  <c r="H45" i="1"/>
  <c r="D45" i="1" s="1"/>
  <c r="H60" i="1"/>
  <c r="D60" i="1" s="1"/>
  <c r="H98" i="1"/>
  <c r="D98" i="1" s="1"/>
  <c r="H97" i="1"/>
  <c r="D97" i="1" s="1"/>
  <c r="H52" i="1"/>
  <c r="D52" i="1" s="1"/>
  <c r="H29" i="1"/>
  <c r="D29" i="1" s="1"/>
  <c r="H96" i="1"/>
  <c r="D96" i="1" s="1"/>
  <c r="H8" i="1"/>
  <c r="D8" i="1" s="1"/>
  <c r="H30" i="1"/>
  <c r="D30" i="1" s="1"/>
  <c r="H72" i="1"/>
  <c r="D72" i="1" s="1"/>
  <c r="H46" i="1"/>
  <c r="D46" i="1" s="1"/>
  <c r="H91" i="1"/>
  <c r="D91" i="1" s="1"/>
  <c r="H70" i="1"/>
  <c r="D70" i="1" s="1"/>
  <c r="H51" i="1"/>
  <c r="D51" i="1" s="1"/>
  <c r="H31" i="1"/>
  <c r="D31" i="1" s="1"/>
  <c r="H90" i="1"/>
  <c r="D90" i="1" s="1"/>
  <c r="H71" i="1"/>
  <c r="D71" i="1" s="1"/>
  <c r="H50" i="1"/>
  <c r="D50" i="1" s="1"/>
  <c r="H32" i="1"/>
  <c r="D32" i="1" s="1"/>
  <c r="H35" i="1"/>
  <c r="D35" i="1" s="1"/>
  <c r="H62" i="1"/>
  <c r="D62" i="1" s="1"/>
  <c r="H85" i="1"/>
  <c r="D85" i="1" s="1"/>
  <c r="H92" i="1"/>
  <c r="D92" i="1" s="1"/>
  <c r="H16" i="1"/>
  <c r="D16" i="1" s="1"/>
  <c r="H75" i="1"/>
  <c r="D75" i="1" s="1"/>
  <c r="H36" i="1"/>
  <c r="D36" i="1" s="1"/>
  <c r="H18" i="1"/>
  <c r="D18" i="1" s="1"/>
  <c r="H28" i="1"/>
  <c r="D28" i="1" s="1"/>
  <c r="H42" i="1"/>
  <c r="D42" i="1" s="1"/>
  <c r="H55" i="1"/>
  <c r="D55" i="1" s="1"/>
  <c r="H38" i="1"/>
  <c r="D38" i="1" s="1"/>
  <c r="H87" i="1"/>
  <c r="D87" i="1" s="1"/>
  <c r="H67" i="1"/>
  <c r="D67" i="1" s="1"/>
  <c r="H12" i="1"/>
  <c r="D12" i="1" s="1"/>
  <c r="H78" i="1"/>
  <c r="D78" i="1" s="1"/>
  <c r="H39" i="1"/>
  <c r="D39" i="1" s="1"/>
  <c r="H99" i="1"/>
  <c r="H59" i="1"/>
  <c r="D59" i="1" s="1"/>
  <c r="H79" i="1"/>
  <c r="D79" i="1" s="1"/>
  <c r="H81" i="1"/>
  <c r="D81" i="1" s="1"/>
  <c r="H10" i="1"/>
  <c r="D10" i="1" s="1"/>
  <c r="H22" i="1"/>
  <c r="D22" i="1" s="1"/>
  <c r="H17" i="1"/>
  <c r="D17" i="1" s="1"/>
  <c r="H27" i="1"/>
  <c r="D27" i="1" s="1"/>
  <c r="H80" i="1"/>
  <c r="D80" i="1" s="1"/>
  <c r="H26" i="1"/>
  <c r="D26" i="1" s="1"/>
  <c r="H76" i="1"/>
  <c r="D76" i="1" s="1"/>
  <c r="H20" i="1"/>
  <c r="D20" i="1" s="1"/>
  <c r="H19" i="1"/>
  <c r="D19" i="1" s="1"/>
  <c r="H69" i="1"/>
  <c r="D69" i="1" s="1"/>
  <c r="H37" i="1"/>
  <c r="D37" i="1" s="1"/>
  <c r="H88" i="1"/>
  <c r="D88" i="1" s="1"/>
  <c r="H82" i="1"/>
  <c r="D82" i="1" s="1"/>
  <c r="H11" i="1"/>
  <c r="D11" i="1" s="1"/>
  <c r="D99" i="1" l="1"/>
  <c r="G100" i="1"/>
  <c r="J100" i="1"/>
  <c r="K100" i="1"/>
  <c r="L100" i="1"/>
  <c r="C101" i="1"/>
  <c r="A101" i="1"/>
  <c r="B145" i="7"/>
  <c r="H100" i="1" l="1"/>
  <c r="D100" i="1" s="1"/>
  <c r="I101" i="1"/>
  <c r="M101" i="1" s="1"/>
  <c r="F101" i="1" s="1"/>
  <c r="E101" i="1" s="1"/>
  <c r="A102" i="1"/>
  <c r="I102" i="1" s="1"/>
  <c r="C102" i="1"/>
  <c r="B146" i="7"/>
  <c r="G101" i="1" l="1"/>
  <c r="J101" i="1"/>
  <c r="K101" i="1"/>
  <c r="L101" i="1"/>
  <c r="A103" i="1"/>
  <c r="M102" i="1"/>
  <c r="F102" i="1" s="1"/>
  <c r="E102" i="1" s="1"/>
  <c r="G102" i="1"/>
  <c r="L102" i="1"/>
  <c r="J102" i="1"/>
  <c r="K102" i="1"/>
  <c r="B147" i="7"/>
  <c r="C104" i="1" s="1"/>
  <c r="H101" i="1" l="1"/>
  <c r="D101" i="1" s="1"/>
  <c r="H102" i="1"/>
  <c r="D102" i="1"/>
  <c r="I103" i="1"/>
  <c r="M103" i="1" s="1"/>
  <c r="F103" i="1" s="1"/>
  <c r="E103" i="1" s="1"/>
  <c r="B148" i="7"/>
  <c r="G103" i="1" l="1"/>
  <c r="J103" i="1"/>
  <c r="L103" i="1"/>
  <c r="K103" i="1"/>
  <c r="H103" i="1"/>
  <c r="D103" i="1" s="1"/>
  <c r="B149" i="7"/>
  <c r="B150" i="7" l="1"/>
  <c r="B1004" i="7"/>
  <c r="B151" i="7" l="1"/>
  <c r="B152" i="7" s="1"/>
  <c r="B153" i="7" s="1"/>
  <c r="B154" i="7" s="1"/>
  <c r="B155" i="7" s="1"/>
  <c r="B1005" i="7"/>
  <c r="B156" i="7" l="1"/>
  <c r="B1006" i="7"/>
  <c r="B157" i="7" l="1"/>
  <c r="B1007" i="7"/>
  <c r="B158" i="7" l="1"/>
  <c r="B1008" i="7"/>
  <c r="B1009" i="7" s="1"/>
  <c r="B1010" i="7" s="1"/>
  <c r="B1011" i="7" s="1"/>
  <c r="B1012" i="7" s="1"/>
  <c r="B1013" i="7" s="1"/>
  <c r="B1014" i="7" s="1"/>
  <c r="B1015" i="7" s="1"/>
  <c r="B1016" i="7" s="1"/>
  <c r="B1017" i="7" s="1"/>
  <c r="B1018" i="7" s="1"/>
  <c r="B1019" i="7" s="1"/>
  <c r="B1020" i="7" s="1"/>
  <c r="B1021" i="7" s="1"/>
  <c r="B1022" i="7" s="1"/>
  <c r="B1023" i="7" s="1"/>
  <c r="B1024" i="7" s="1"/>
  <c r="B159" i="7" l="1"/>
  <c r="B160" i="7" l="1"/>
  <c r="B161" i="7" l="1"/>
  <c r="B162" i="7" l="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l="1"/>
  <c r="B184" i="7" s="1"/>
  <c r="B185" i="7" l="1"/>
  <c r="B186" i="7" s="1"/>
  <c r="B187" i="7" s="1"/>
  <c r="B188" i="7" l="1"/>
  <c r="B189" i="7" l="1"/>
  <c r="B190" i="7" l="1"/>
  <c r="B191" i="7" l="1"/>
  <c r="B192" i="7" l="1"/>
  <c r="B193" i="7" l="1"/>
  <c r="B194" i="7" l="1"/>
  <c r="B195" i="7" l="1"/>
  <c r="B196" i="7" l="1"/>
  <c r="B197" i="7" l="1"/>
  <c r="B198" i="7" l="1"/>
  <c r="B199" i="7" l="1"/>
  <c r="B200" i="7" l="1"/>
  <c r="B201" i="7" l="1"/>
  <c r="B202" i="7" l="1"/>
  <c r="B203" i="7" l="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C199" i="1" l="1"/>
  <c r="A198" i="1"/>
  <c r="I198" i="1" s="1"/>
  <c r="C207" i="1"/>
  <c r="C231" i="1"/>
  <c r="A215" i="1"/>
  <c r="I215" i="1" s="1"/>
  <c r="K215" i="1" s="1"/>
  <c r="A226" i="1"/>
  <c r="I226" i="1" s="1"/>
  <c r="G226" i="1" s="1"/>
  <c r="A217" i="1"/>
  <c r="I217" i="1" s="1"/>
  <c r="M217" i="1" s="1"/>
  <c r="F217" i="1" s="1"/>
  <c r="E217" i="1" s="1"/>
  <c r="A229" i="1"/>
  <c r="I229" i="1" s="1"/>
  <c r="J229" i="1" s="1"/>
  <c r="A240" i="1"/>
  <c r="I240" i="1" s="1"/>
  <c r="M240" i="1" s="1"/>
  <c r="F240" i="1" s="1"/>
  <c r="E240" i="1" s="1"/>
  <c r="C216" i="1"/>
  <c r="C217" i="1"/>
  <c r="C237" i="1"/>
  <c r="C239" i="1"/>
  <c r="C228" i="1"/>
  <c r="B318" i="7"/>
  <c r="G217" i="1"/>
  <c r="J217" i="1" l="1"/>
  <c r="K217" i="1"/>
  <c r="L217" i="1"/>
  <c r="H217" i="1" s="1"/>
  <c r="D217" i="1" s="1"/>
  <c r="L215" i="1"/>
  <c r="M215" i="1"/>
  <c r="F215" i="1" s="1"/>
  <c r="E215" i="1" s="1"/>
  <c r="M198" i="1"/>
  <c r="F198" i="1" s="1"/>
  <c r="E198" i="1" s="1"/>
  <c r="L198" i="1"/>
  <c r="G198" i="1"/>
  <c r="K198" i="1"/>
  <c r="J198" i="1"/>
  <c r="J215" i="1"/>
  <c r="H215" i="1" s="1"/>
  <c r="G215" i="1"/>
  <c r="D215" i="1" s="1"/>
  <c r="K226" i="1"/>
  <c r="M226" i="1"/>
  <c r="F226" i="1" s="1"/>
  <c r="E226" i="1" s="1"/>
  <c r="L229" i="1"/>
  <c r="H229" i="1" s="1"/>
  <c r="G229" i="1"/>
  <c r="K229" i="1"/>
  <c r="M229" i="1"/>
  <c r="F229" i="1" s="1"/>
  <c r="E229" i="1" s="1"/>
  <c r="J226" i="1"/>
  <c r="L226" i="1"/>
  <c r="B319" i="7"/>
  <c r="G240" i="1"/>
  <c r="J240" i="1"/>
  <c r="K240" i="1"/>
  <c r="L240" i="1"/>
  <c r="A241" i="1" l="1"/>
  <c r="I241" i="1" s="1"/>
  <c r="H198" i="1"/>
  <c r="D198" i="1" s="1"/>
  <c r="D229" i="1"/>
  <c r="H226" i="1"/>
  <c r="D226" i="1" s="1"/>
  <c r="H240" i="1"/>
  <c r="D240" i="1" s="1"/>
  <c r="B320" i="7"/>
  <c r="A192" i="1"/>
  <c r="C213" i="1"/>
  <c r="A237" i="1"/>
  <c r="C203" i="1"/>
  <c r="A199" i="1"/>
  <c r="I199" i="1" s="1"/>
  <c r="A228" i="1"/>
  <c r="C215" i="1"/>
  <c r="C241" i="1"/>
  <c r="C221" i="1"/>
  <c r="A219" i="1"/>
  <c r="I219" i="1" s="1"/>
  <c r="A204" i="1"/>
  <c r="A194" i="1"/>
  <c r="I194" i="1" s="1"/>
  <c r="A205" i="1"/>
  <c r="I205" i="1" s="1"/>
  <c r="C226" i="1"/>
  <c r="A212" i="1"/>
  <c r="A218" i="1"/>
  <c r="A235" i="1"/>
  <c r="C232" i="1"/>
  <c r="A213" i="1"/>
  <c r="A197" i="1"/>
  <c r="A206" i="1"/>
  <c r="I206" i="1" s="1"/>
  <c r="C220" i="1"/>
  <c r="A227" i="1"/>
  <c r="C212" i="1"/>
  <c r="C198" i="1"/>
  <c r="A208" i="1"/>
  <c r="C233" i="1"/>
  <c r="C195" i="1"/>
  <c r="C194" i="1"/>
  <c r="C236" i="1"/>
  <c r="A203" i="1"/>
  <c r="I203" i="1" s="1"/>
  <c r="C205" i="1"/>
  <c r="A233" i="1"/>
  <c r="C208" i="1"/>
  <c r="A234" i="1"/>
  <c r="A222" i="1"/>
  <c r="A236" i="1"/>
  <c r="I236" i="1" s="1"/>
  <c r="A196" i="1"/>
  <c r="A210" i="1"/>
  <c r="I210" i="1" s="1"/>
  <c r="C242" i="1"/>
  <c r="C222" i="1"/>
  <c r="C235" i="1"/>
  <c r="A231" i="1"/>
  <c r="C234" i="1"/>
  <c r="A202" i="1"/>
  <c r="I202" i="1" s="1"/>
  <c r="C202" i="1"/>
  <c r="C204" i="1"/>
  <c r="C206" i="1"/>
  <c r="A223" i="1"/>
  <c r="C209" i="1"/>
  <c r="A239" i="1"/>
  <c r="I239" i="1" s="1"/>
  <c r="C200" i="1"/>
  <c r="C201" i="1"/>
  <c r="A195" i="1"/>
  <c r="C230" i="1"/>
  <c r="A220" i="1"/>
  <c r="C229" i="1"/>
  <c r="A232" i="1"/>
  <c r="C240" i="1"/>
  <c r="A221" i="1"/>
  <c r="I221" i="1" s="1"/>
  <c r="C214" i="1"/>
  <c r="A230" i="1"/>
  <c r="C238" i="1"/>
  <c r="C227" i="1"/>
  <c r="C196" i="1"/>
  <c r="A216" i="1"/>
  <c r="I216" i="1" s="1"/>
  <c r="A225" i="1"/>
  <c r="I225" i="1" s="1"/>
  <c r="A201" i="1"/>
  <c r="I201" i="1" s="1"/>
  <c r="C193" i="1"/>
  <c r="C225" i="1"/>
  <c r="A214" i="1"/>
  <c r="I214" i="1" s="1"/>
  <c r="A209" i="1"/>
  <c r="A193" i="1"/>
  <c r="A207" i="1"/>
  <c r="I207" i="1" s="1"/>
  <c r="C211" i="1"/>
  <c r="C210" i="1"/>
  <c r="C223" i="1"/>
  <c r="C219" i="1"/>
  <c r="A211" i="1"/>
  <c r="C197" i="1"/>
  <c r="C218" i="1"/>
  <c r="A200" i="1"/>
  <c r="A238" i="1"/>
  <c r="I238" i="1" s="1"/>
  <c r="M241" i="1" l="1"/>
  <c r="F241" i="1" s="1"/>
  <c r="E241" i="1" s="1"/>
  <c r="G241" i="1"/>
  <c r="J241" i="1"/>
  <c r="L241" i="1"/>
  <c r="K241" i="1"/>
  <c r="A242" i="1"/>
  <c r="B321" i="7"/>
  <c r="I193" i="1"/>
  <c r="M193" i="1" s="1"/>
  <c r="F193" i="1" s="1"/>
  <c r="E193" i="1" s="1"/>
  <c r="M214" i="1"/>
  <c r="F214" i="1" s="1"/>
  <c r="E214" i="1" s="1"/>
  <c r="J214" i="1"/>
  <c r="G214" i="1"/>
  <c r="K214" i="1"/>
  <c r="L214" i="1"/>
  <c r="M216" i="1"/>
  <c r="F216" i="1" s="1"/>
  <c r="E216" i="1" s="1"/>
  <c r="L216" i="1"/>
  <c r="K216" i="1"/>
  <c r="J216" i="1"/>
  <c r="G216" i="1"/>
  <c r="I195" i="1"/>
  <c r="I196" i="1"/>
  <c r="M196" i="1" s="1"/>
  <c r="F196" i="1" s="1"/>
  <c r="E196" i="1" s="1"/>
  <c r="I222" i="1"/>
  <c r="M222" i="1" s="1"/>
  <c r="M194" i="1"/>
  <c r="F194" i="1" s="1"/>
  <c r="E194" i="1" s="1"/>
  <c r="K194" i="1"/>
  <c r="L194" i="1"/>
  <c r="J194" i="1"/>
  <c r="G194" i="1"/>
  <c r="I228" i="1"/>
  <c r="M228" i="1" s="1"/>
  <c r="F228" i="1" s="1"/>
  <c r="E228" i="1" s="1"/>
  <c r="M225" i="1"/>
  <c r="F225" i="1" s="1"/>
  <c r="E225" i="1" s="1"/>
  <c r="K225" i="1"/>
  <c r="J225" i="1"/>
  <c r="L225" i="1"/>
  <c r="G225" i="1"/>
  <c r="M221" i="1"/>
  <c r="F221" i="1" s="1"/>
  <c r="E221" i="1" s="1"/>
  <c r="L221" i="1"/>
  <c r="G221" i="1"/>
  <c r="K221" i="1"/>
  <c r="J221" i="1"/>
  <c r="I234" i="1"/>
  <c r="M234" i="1" s="1"/>
  <c r="F234" i="1" s="1"/>
  <c r="E234" i="1" s="1"/>
  <c r="I233" i="1"/>
  <c r="M233" i="1" s="1"/>
  <c r="F233" i="1" s="1"/>
  <c r="E233" i="1" s="1"/>
  <c r="M203" i="1"/>
  <c r="F203" i="1" s="1"/>
  <c r="E203" i="1" s="1"/>
  <c r="G203" i="1"/>
  <c r="L203" i="1"/>
  <c r="K203" i="1"/>
  <c r="J203" i="1"/>
  <c r="M199" i="1"/>
  <c r="F199" i="1" s="1"/>
  <c r="E199" i="1" s="1"/>
  <c r="L199" i="1"/>
  <c r="J199" i="1"/>
  <c r="G199" i="1"/>
  <c r="K199" i="1"/>
  <c r="I237" i="1"/>
  <c r="I200" i="1"/>
  <c r="I211" i="1"/>
  <c r="M201" i="1"/>
  <c r="F201" i="1" s="1"/>
  <c r="E201" i="1" s="1"/>
  <c r="J201" i="1"/>
  <c r="K201" i="1"/>
  <c r="L201" i="1"/>
  <c r="G201" i="1"/>
  <c r="I232" i="1"/>
  <c r="M232" i="1" s="1"/>
  <c r="F232" i="1" s="1"/>
  <c r="E232" i="1" s="1"/>
  <c r="I220" i="1"/>
  <c r="M220" i="1" s="1"/>
  <c r="F220" i="1" s="1"/>
  <c r="E220" i="1" s="1"/>
  <c r="M239" i="1"/>
  <c r="F239" i="1" s="1"/>
  <c r="E239" i="1" s="1"/>
  <c r="L239" i="1"/>
  <c r="K239" i="1"/>
  <c r="J239" i="1"/>
  <c r="G239" i="1"/>
  <c r="M210" i="1"/>
  <c r="F210" i="1" s="1"/>
  <c r="E210" i="1" s="1"/>
  <c r="L210" i="1"/>
  <c r="K210" i="1"/>
  <c r="G210" i="1"/>
  <c r="J210" i="1"/>
  <c r="M236" i="1"/>
  <c r="F236" i="1" s="1"/>
  <c r="E236" i="1" s="1"/>
  <c r="L236" i="1"/>
  <c r="K236" i="1"/>
  <c r="G236" i="1"/>
  <c r="J236" i="1"/>
  <c r="I227" i="1"/>
  <c r="M227" i="1" s="1"/>
  <c r="M206" i="1"/>
  <c r="F206" i="1" s="1"/>
  <c r="E206" i="1" s="1"/>
  <c r="G206" i="1"/>
  <c r="L206" i="1"/>
  <c r="J206" i="1"/>
  <c r="K206" i="1"/>
  <c r="I213" i="1"/>
  <c r="M213" i="1" s="1"/>
  <c r="F213" i="1" s="1"/>
  <c r="E213" i="1" s="1"/>
  <c r="I218" i="1"/>
  <c r="M218" i="1" s="1"/>
  <c r="F218" i="1" s="1"/>
  <c r="E218" i="1" s="1"/>
  <c r="I212" i="1"/>
  <c r="M212" i="1" s="1"/>
  <c r="F212" i="1" s="1"/>
  <c r="E212" i="1" s="1"/>
  <c r="M238" i="1"/>
  <c r="F238" i="1" s="1"/>
  <c r="E238" i="1" s="1"/>
  <c r="G238" i="1"/>
  <c r="L238" i="1"/>
  <c r="J238" i="1"/>
  <c r="K238" i="1"/>
  <c r="M207" i="1"/>
  <c r="F207" i="1" s="1"/>
  <c r="E207" i="1" s="1"/>
  <c r="G207" i="1"/>
  <c r="K207" i="1"/>
  <c r="J207" i="1"/>
  <c r="L207" i="1"/>
  <c r="I209" i="1"/>
  <c r="M209" i="1" s="1"/>
  <c r="I230" i="1"/>
  <c r="M230" i="1" s="1"/>
  <c r="F230" i="1" s="1"/>
  <c r="E230" i="1" s="1"/>
  <c r="I223" i="1"/>
  <c r="M202" i="1"/>
  <c r="F202" i="1" s="1"/>
  <c r="E202" i="1" s="1"/>
  <c r="J202" i="1"/>
  <c r="G202" i="1"/>
  <c r="L202" i="1"/>
  <c r="K202" i="1"/>
  <c r="I231" i="1"/>
  <c r="M231" i="1" s="1"/>
  <c r="F231" i="1" s="1"/>
  <c r="E231" i="1" s="1"/>
  <c r="I208" i="1"/>
  <c r="M208" i="1" s="1"/>
  <c r="F208" i="1" s="1"/>
  <c r="E208" i="1" s="1"/>
  <c r="I197" i="1"/>
  <c r="I235" i="1"/>
  <c r="M235" i="1" s="1"/>
  <c r="F235" i="1" s="1"/>
  <c r="E235" i="1" s="1"/>
  <c r="M205" i="1"/>
  <c r="F205" i="1" s="1"/>
  <c r="E205" i="1" s="1"/>
  <c r="G205" i="1"/>
  <c r="L205" i="1"/>
  <c r="K205" i="1"/>
  <c r="J205" i="1"/>
  <c r="H205" i="1" s="1"/>
  <c r="I204" i="1"/>
  <c r="M204" i="1" s="1"/>
  <c r="F204" i="1" s="1"/>
  <c r="E204" i="1" s="1"/>
  <c r="M219" i="1"/>
  <c r="F219" i="1" s="1"/>
  <c r="E219" i="1" s="1"/>
  <c r="J219" i="1"/>
  <c r="G219" i="1"/>
  <c r="K219" i="1"/>
  <c r="L219" i="1"/>
  <c r="I192" i="1"/>
  <c r="M192" i="1" s="1"/>
  <c r="F192" i="1" s="1"/>
  <c r="E192" i="1" s="1"/>
  <c r="H241" i="1" l="1"/>
  <c r="D241" i="1" s="1"/>
  <c r="A243" i="1"/>
  <c r="C243" i="1"/>
  <c r="D205" i="1"/>
  <c r="I242" i="1"/>
  <c r="M242" i="1" s="1"/>
  <c r="F242" i="1" s="1"/>
  <c r="E242" i="1" s="1"/>
  <c r="H201" i="1"/>
  <c r="D201" i="1" s="1"/>
  <c r="H210" i="1"/>
  <c r="D210" i="1" s="1"/>
  <c r="H199" i="1"/>
  <c r="D199" i="1" s="1"/>
  <c r="H225" i="1"/>
  <c r="H219" i="1"/>
  <c r="D219" i="1" s="1"/>
  <c r="H239" i="1"/>
  <c r="D239" i="1" s="1"/>
  <c r="H203" i="1"/>
  <c r="D203" i="1" s="1"/>
  <c r="H216" i="1"/>
  <c r="D216" i="1" s="1"/>
  <c r="B322" i="7"/>
  <c r="L197" i="1"/>
  <c r="J197" i="1"/>
  <c r="K197" i="1"/>
  <c r="G197" i="1"/>
  <c r="G192" i="1"/>
  <c r="K192" i="1"/>
  <c r="L192" i="1"/>
  <c r="J192" i="1"/>
  <c r="M197" i="1"/>
  <c r="F197" i="1" s="1"/>
  <c r="E197" i="1" s="1"/>
  <c r="K208" i="1"/>
  <c r="G208" i="1"/>
  <c r="J208" i="1"/>
  <c r="L208" i="1"/>
  <c r="J209" i="1"/>
  <c r="G209" i="1"/>
  <c r="F209" i="1"/>
  <c r="E209" i="1" s="1"/>
  <c r="K209" i="1"/>
  <c r="L209" i="1"/>
  <c r="H207" i="1"/>
  <c r="D207" i="1" s="1"/>
  <c r="H238" i="1"/>
  <c r="D238" i="1" s="1"/>
  <c r="K212" i="1"/>
  <c r="G212" i="1"/>
  <c r="L212" i="1"/>
  <c r="J212" i="1"/>
  <c r="G220" i="1"/>
  <c r="J220" i="1"/>
  <c r="K220" i="1"/>
  <c r="L220" i="1"/>
  <c r="J232" i="1"/>
  <c r="G232" i="1"/>
  <c r="K232" i="1"/>
  <c r="L232" i="1"/>
  <c r="L211" i="1"/>
  <c r="J211" i="1"/>
  <c r="K211" i="1"/>
  <c r="G211" i="1"/>
  <c r="K200" i="1"/>
  <c r="G200" i="1"/>
  <c r="L200" i="1"/>
  <c r="J200" i="1"/>
  <c r="J237" i="1"/>
  <c r="L237" i="1"/>
  <c r="G237" i="1"/>
  <c r="K237" i="1"/>
  <c r="H221" i="1"/>
  <c r="D221" i="1" s="1"/>
  <c r="D225" i="1"/>
  <c r="L196" i="1"/>
  <c r="J196" i="1"/>
  <c r="K196" i="1"/>
  <c r="G196" i="1"/>
  <c r="L195" i="1"/>
  <c r="G195" i="1"/>
  <c r="K195" i="1"/>
  <c r="J195" i="1"/>
  <c r="L227" i="1"/>
  <c r="G227" i="1"/>
  <c r="J227" i="1"/>
  <c r="K227" i="1"/>
  <c r="F227" i="1"/>
  <c r="E227" i="1" s="1"/>
  <c r="K233" i="1"/>
  <c r="G233" i="1"/>
  <c r="J233" i="1"/>
  <c r="L233" i="1"/>
  <c r="K234" i="1"/>
  <c r="G234" i="1"/>
  <c r="J234" i="1"/>
  <c r="L234" i="1"/>
  <c r="K228" i="1"/>
  <c r="L228" i="1"/>
  <c r="G228" i="1"/>
  <c r="J228" i="1"/>
  <c r="L223" i="1"/>
  <c r="K223" i="1"/>
  <c r="J223" i="1"/>
  <c r="G223" i="1"/>
  <c r="K204" i="1"/>
  <c r="J204" i="1"/>
  <c r="G204" i="1"/>
  <c r="L204" i="1"/>
  <c r="K235" i="1"/>
  <c r="G235" i="1"/>
  <c r="J235" i="1"/>
  <c r="L235" i="1"/>
  <c r="L231" i="1"/>
  <c r="K231" i="1"/>
  <c r="G231" i="1"/>
  <c r="J231" i="1"/>
  <c r="H202" i="1"/>
  <c r="D202" i="1" s="1"/>
  <c r="M223" i="1"/>
  <c r="F223" i="1" s="1"/>
  <c r="E223" i="1" s="1"/>
  <c r="K230" i="1"/>
  <c r="J230" i="1"/>
  <c r="G230" i="1"/>
  <c r="L230" i="1"/>
  <c r="H206" i="1"/>
  <c r="D206" i="1" s="1"/>
  <c r="H236" i="1"/>
  <c r="D236" i="1" s="1"/>
  <c r="H214" i="1"/>
  <c r="D214" i="1" s="1"/>
  <c r="L218" i="1"/>
  <c r="J218" i="1"/>
  <c r="K218" i="1"/>
  <c r="G218" i="1"/>
  <c r="G213" i="1"/>
  <c r="J213" i="1"/>
  <c r="K213" i="1"/>
  <c r="L213" i="1"/>
  <c r="M211" i="1"/>
  <c r="F211" i="1" s="1"/>
  <c r="E211" i="1" s="1"/>
  <c r="M200" i="1"/>
  <c r="F200" i="1" s="1"/>
  <c r="E200" i="1" s="1"/>
  <c r="M237" i="1"/>
  <c r="F237" i="1" s="1"/>
  <c r="E237" i="1" s="1"/>
  <c r="H194" i="1"/>
  <c r="D194" i="1" s="1"/>
  <c r="J222" i="1"/>
  <c r="L222" i="1"/>
  <c r="G222" i="1"/>
  <c r="F222" i="1"/>
  <c r="E222" i="1" s="1"/>
  <c r="K222" i="1"/>
  <c r="M195" i="1"/>
  <c r="F195" i="1" s="1"/>
  <c r="E195" i="1" s="1"/>
  <c r="J193" i="1"/>
  <c r="K193" i="1"/>
  <c r="L193" i="1"/>
  <c r="G193" i="1"/>
  <c r="H234" i="1" l="1"/>
  <c r="D234" i="1" s="1"/>
  <c r="A244" i="1"/>
  <c r="I244" i="1" s="1"/>
  <c r="I243" i="1"/>
  <c r="M243" i="1" s="1"/>
  <c r="F243" i="1" s="1"/>
  <c r="E243" i="1" s="1"/>
  <c r="J242" i="1"/>
  <c r="G242" i="1"/>
  <c r="L242" i="1"/>
  <c r="K242" i="1"/>
  <c r="H218" i="1"/>
  <c r="D218" i="1" s="1"/>
  <c r="C244" i="1"/>
  <c r="H204" i="1"/>
  <c r="D204" i="1" s="1"/>
  <c r="H233" i="1"/>
  <c r="D233" i="1" s="1"/>
  <c r="H213" i="1"/>
  <c r="D213" i="1" s="1"/>
  <c r="H192" i="1"/>
  <c r="D192" i="1" s="1"/>
  <c r="H232" i="1"/>
  <c r="D232" i="1" s="1"/>
  <c r="H200" i="1"/>
  <c r="D200" i="1" s="1"/>
  <c r="H193" i="1"/>
  <c r="D193" i="1" s="1"/>
  <c r="H230" i="1"/>
  <c r="D230" i="1" s="1"/>
  <c r="H237" i="1"/>
  <c r="D237" i="1" s="1"/>
  <c r="H208" i="1"/>
  <c r="D208" i="1" s="1"/>
  <c r="H222" i="1"/>
  <c r="D222" i="1" s="1"/>
  <c r="H223" i="1"/>
  <c r="D223" i="1" s="1"/>
  <c r="H212" i="1"/>
  <c r="D212" i="1" s="1"/>
  <c r="H220" i="1"/>
  <c r="D220" i="1" s="1"/>
  <c r="H197" i="1"/>
  <c r="D197" i="1" s="1"/>
  <c r="H235" i="1"/>
  <c r="D235" i="1" s="1"/>
  <c r="H227" i="1"/>
  <c r="D227" i="1" s="1"/>
  <c r="H195" i="1"/>
  <c r="D195" i="1" s="1"/>
  <c r="H211" i="1"/>
  <c r="D211" i="1" s="1"/>
  <c r="B323" i="7"/>
  <c r="H228" i="1"/>
  <c r="D228" i="1" s="1"/>
  <c r="H231" i="1"/>
  <c r="D231" i="1" s="1"/>
  <c r="H196" i="1"/>
  <c r="D196" i="1" s="1"/>
  <c r="H209" i="1"/>
  <c r="D209" i="1" s="1"/>
  <c r="H242" i="1" l="1"/>
  <c r="D242" i="1" s="1"/>
  <c r="C245" i="1"/>
  <c r="A245" i="1"/>
  <c r="K243" i="1"/>
  <c r="J243" i="1"/>
  <c r="G243" i="1"/>
  <c r="L243" i="1"/>
  <c r="M244" i="1"/>
  <c r="F244" i="1" s="1"/>
  <c r="E244" i="1" s="1"/>
  <c r="L244" i="1"/>
  <c r="K244" i="1"/>
  <c r="G244" i="1"/>
  <c r="J244" i="1"/>
  <c r="H244" i="1" s="1"/>
  <c r="B324" i="7"/>
  <c r="H243" i="1" l="1"/>
  <c r="D243" i="1" s="1"/>
  <c r="A246" i="1"/>
  <c r="I246" i="1" s="1"/>
  <c r="I245" i="1"/>
  <c r="M245" i="1" s="1"/>
  <c r="F245" i="1" s="1"/>
  <c r="E245" i="1" s="1"/>
  <c r="D244" i="1"/>
  <c r="B325" i="7"/>
  <c r="M246" i="1" l="1"/>
  <c r="F246" i="1" s="1"/>
  <c r="E246" i="1" s="1"/>
  <c r="G246" i="1"/>
  <c r="K246" i="1"/>
  <c r="L246" i="1"/>
  <c r="J246" i="1"/>
  <c r="H246" i="1" s="1"/>
  <c r="C247" i="1"/>
  <c r="L245" i="1"/>
  <c r="G245" i="1"/>
  <c r="J245" i="1"/>
  <c r="K245" i="1"/>
  <c r="A247" i="1"/>
  <c r="I247" i="1" s="1"/>
  <c r="B326" i="7"/>
  <c r="D246" i="1" l="1"/>
  <c r="H245" i="1"/>
  <c r="D245" i="1" s="1"/>
  <c r="A248" i="1"/>
  <c r="M247" i="1"/>
  <c r="F247" i="1" s="1"/>
  <c r="E247" i="1" s="1"/>
  <c r="J247" i="1"/>
  <c r="G247" i="1"/>
  <c r="K247" i="1"/>
  <c r="L247" i="1"/>
  <c r="H247" i="1" s="1"/>
  <c r="D247" i="1" s="1"/>
  <c r="B327" i="7"/>
  <c r="I248" i="1" l="1"/>
  <c r="M248" i="1" s="1"/>
  <c r="F248" i="1" s="1"/>
  <c r="E248" i="1" s="1"/>
  <c r="B328" i="7"/>
  <c r="L248" i="1" l="1"/>
  <c r="G248" i="1"/>
  <c r="K248" i="1"/>
  <c r="J248" i="1"/>
  <c r="H248" i="1" s="1"/>
  <c r="D248" i="1" s="1"/>
  <c r="B329" i="7"/>
  <c r="B330" i="7" l="1"/>
  <c r="B331" i="7" l="1"/>
  <c r="B332" i="7" l="1"/>
  <c r="B333" i="7" l="1"/>
  <c r="B334" i="7" l="1"/>
  <c r="B335" i="7" l="1"/>
  <c r="B336" i="7" l="1"/>
  <c r="B337" i="7" l="1"/>
  <c r="B338" i="7" l="1"/>
  <c r="B339" i="7" l="1"/>
  <c r="B340" i="7" l="1"/>
  <c r="B341" i="7" l="1"/>
  <c r="B342" i="7" l="1"/>
  <c r="B343" i="7" l="1"/>
  <c r="B344" i="7" l="1"/>
  <c r="B345" i="7" l="1"/>
  <c r="B346" i="7" l="1"/>
  <c r="B347" i="7" l="1"/>
  <c r="B348" i="7" l="1"/>
  <c r="B349" i="7" l="1"/>
  <c r="B350" i="7" l="1"/>
  <c r="B351" i="7" l="1"/>
  <c r="B352" i="7" l="1"/>
  <c r="B353" i="7" l="1"/>
  <c r="B354" i="7" l="1"/>
  <c r="B355" i="7" l="1"/>
  <c r="B356" i="7" l="1"/>
  <c r="B357" i="7" l="1"/>
  <c r="B358" i="7" l="1"/>
  <c r="B359" i="7" l="1"/>
  <c r="B360" i="7" l="1"/>
  <c r="B361" i="7" l="1"/>
  <c r="B362" i="7" l="1"/>
  <c r="B363" i="7" l="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B387" i="7" s="1"/>
  <c r="B388" i="7" s="1"/>
  <c r="B389" i="7" s="1"/>
  <c r="B390" i="7" s="1"/>
  <c r="B391" i="7" s="1"/>
  <c r="B392" i="7" s="1"/>
  <c r="B393" i="7" s="1"/>
  <c r="B394" i="7" s="1"/>
  <c r="B395" i="7" s="1"/>
  <c r="B396" i="7" s="1"/>
  <c r="B397" i="7" s="1"/>
  <c r="B398" i="7" s="1"/>
  <c r="B399" i="7" s="1"/>
  <c r="B400" i="7" s="1"/>
  <c r="B401" i="7" s="1"/>
  <c r="B402" i="7" s="1"/>
  <c r="B403" i="7" s="1"/>
  <c r="B404" i="7" s="1"/>
  <c r="B405" i="7" s="1"/>
  <c r="B406" i="7" s="1"/>
  <c r="B407" i="7" s="1"/>
  <c r="B408" i="7" s="1"/>
  <c r="B409" i="7" s="1"/>
  <c r="B410" i="7" s="1"/>
  <c r="B411" i="7" s="1"/>
  <c r="B412" i="7" s="1"/>
  <c r="B413" i="7" s="1"/>
  <c r="B414" i="7" s="1"/>
  <c r="B415" i="7" s="1"/>
  <c r="B416" i="7" s="1"/>
  <c r="B417" i="7" s="1"/>
  <c r="B418" i="7" s="1"/>
  <c r="B419" i="7" s="1"/>
  <c r="B420" i="7" s="1"/>
  <c r="B421" i="7" s="1"/>
  <c r="B422" i="7" s="1"/>
  <c r="B423" i="7" s="1"/>
  <c r="B424" i="7" s="1"/>
  <c r="B425" i="7" s="1"/>
  <c r="B426" i="7" s="1"/>
  <c r="B427" i="7" s="1"/>
  <c r="B428" i="7" s="1"/>
  <c r="B429" i="7" s="1"/>
  <c r="B430" i="7" s="1"/>
  <c r="B431" i="7" s="1"/>
  <c r="B432" i="7" s="1"/>
  <c r="B433" i="7" s="1"/>
  <c r="B434" i="7" s="1"/>
  <c r="B435" i="7" s="1"/>
  <c r="B436" i="7" s="1"/>
  <c r="B437" i="7" s="1"/>
  <c r="B438" i="7" s="1"/>
  <c r="B439" i="7" s="1"/>
  <c r="B440" i="7" s="1"/>
  <c r="B441" i="7" s="1"/>
  <c r="B442" i="7" s="1"/>
  <c r="B443" i="7" s="1"/>
  <c r="B444" i="7" s="1"/>
  <c r="B445" i="7" s="1"/>
  <c r="B446" i="7" s="1"/>
  <c r="B447" i="7" s="1"/>
  <c r="B448" i="7" s="1"/>
  <c r="B449" i="7" l="1"/>
  <c r="B450" i="7" s="1"/>
  <c r="B451" i="7" l="1"/>
  <c r="B452" i="7" l="1"/>
  <c r="B453" i="7" l="1"/>
  <c r="B454" i="7" l="1"/>
  <c r="B455" i="7" l="1"/>
  <c r="B456" i="7" l="1"/>
  <c r="B457" i="7" l="1"/>
  <c r="B458" i="7" l="1"/>
  <c r="B459" i="7" l="1"/>
  <c r="B460" i="7" l="1"/>
  <c r="B461" i="7" l="1"/>
  <c r="B462" i="7" l="1"/>
  <c r="B463" i="7" l="1"/>
  <c r="B464" i="7" l="1"/>
  <c r="B465" i="7" l="1"/>
  <c r="B466" i="7" l="1"/>
  <c r="B467" i="7" l="1"/>
  <c r="B468" i="7" l="1"/>
  <c r="B469" i="7" l="1"/>
  <c r="B470" i="7" l="1"/>
  <c r="B471" i="7" l="1"/>
  <c r="B472" i="7" l="1"/>
  <c r="B473" i="7" l="1"/>
  <c r="B474" i="7" l="1"/>
  <c r="B475" i="7" l="1"/>
  <c r="B476" i="7" l="1"/>
  <c r="B477" i="7" l="1"/>
  <c r="B478" i="7" l="1"/>
  <c r="B479" i="7" l="1"/>
  <c r="B480" i="7" l="1"/>
  <c r="B481" i="7" l="1"/>
  <c r="B482" i="7" l="1"/>
  <c r="B483" i="7" l="1"/>
  <c r="B484" i="7" l="1"/>
  <c r="B485" i="7" l="1"/>
  <c r="B486" i="7" l="1"/>
  <c r="B487" i="7" s="1"/>
  <c r="B488" i="7" s="1"/>
  <c r="B489" i="7" s="1"/>
  <c r="B490" i="7" s="1"/>
  <c r="B491" i="7" s="1"/>
  <c r="B492" i="7" s="1"/>
  <c r="B493" i="7" s="1"/>
  <c r="B494" i="7" s="1"/>
  <c r="B495" i="7" s="1"/>
  <c r="B496" i="7" s="1"/>
  <c r="B497" i="7" s="1"/>
  <c r="B498" i="7" s="1"/>
  <c r="B499" i="7" s="1"/>
  <c r="B500" i="7" s="1"/>
  <c r="B501" i="7" s="1"/>
  <c r="B502" i="7" s="1"/>
  <c r="B503" i="7" s="1"/>
  <c r="B504" i="7" s="1"/>
  <c r="B505" i="7" s="1"/>
  <c r="B506" i="7" s="1"/>
  <c r="B507" i="7" s="1"/>
  <c r="B508" i="7" s="1"/>
  <c r="B509" i="7" s="1"/>
  <c r="B510" i="7" s="1"/>
  <c r="B511" i="7" s="1"/>
  <c r="B512" i="7" s="1"/>
  <c r="B513" i="7" s="1"/>
  <c r="B514" i="7" s="1"/>
  <c r="B515" i="7" s="1"/>
  <c r="B516" i="7" s="1"/>
  <c r="B517" i="7" s="1"/>
  <c r="B518" i="7" s="1"/>
  <c r="B519" i="7" s="1"/>
  <c r="B520" i="7" s="1"/>
  <c r="B521" i="7" s="1"/>
  <c r="B522" i="7" s="1"/>
  <c r="B523" i="7" s="1"/>
  <c r="B524" i="7" s="1"/>
  <c r="B525" i="7" s="1"/>
  <c r="B526" i="7" s="1"/>
  <c r="B527" i="7" s="1"/>
  <c r="B528" i="7" s="1"/>
  <c r="B529" i="7" s="1"/>
  <c r="B530" i="7" s="1"/>
  <c r="B531" i="7" s="1"/>
  <c r="B532" i="7" s="1"/>
  <c r="B533" i="7" s="1"/>
  <c r="B534" i="7" s="1"/>
  <c r="B535" i="7" s="1"/>
  <c r="B536" i="7" s="1"/>
  <c r="B537" i="7" s="1"/>
  <c r="B538" i="7" s="1"/>
  <c r="B539" i="7" s="1"/>
  <c r="B540" i="7" s="1"/>
  <c r="B541" i="7" s="1"/>
  <c r="B542" i="7" s="1"/>
  <c r="B543" i="7" s="1"/>
  <c r="B544" i="7" s="1"/>
  <c r="B545" i="7" s="1"/>
  <c r="B546" i="7" s="1"/>
  <c r="B547" i="7" s="1"/>
  <c r="B548" i="7" s="1"/>
  <c r="B549" i="7" s="1"/>
  <c r="B550" i="7" s="1"/>
  <c r="B551" i="7" s="1"/>
  <c r="B552" i="7" s="1"/>
  <c r="B553" i="7" s="1"/>
  <c r="B554" i="7" s="1"/>
  <c r="B555" i="7" s="1"/>
  <c r="B556" i="7" s="1"/>
  <c r="B557" i="7" s="1"/>
  <c r="B558" i="7" s="1"/>
  <c r="B559" i="7" s="1"/>
  <c r="B560" i="7" s="1"/>
  <c r="B561" i="7" s="1"/>
  <c r="B562" i="7" s="1"/>
  <c r="B563" i="7" s="1"/>
  <c r="B564" i="7" s="1"/>
  <c r="B565" i="7" s="1"/>
  <c r="B566" i="7" s="1"/>
  <c r="B567" i="7" s="1"/>
  <c r="B568" i="7" s="1"/>
  <c r="B569" i="7" s="1"/>
  <c r="B570" i="7" s="1"/>
  <c r="B571" i="7" s="1"/>
  <c r="B572" i="7" s="1"/>
  <c r="B573" i="7" s="1"/>
  <c r="B574" i="7" s="1"/>
  <c r="B575" i="7" s="1"/>
  <c r="B576" i="7" s="1"/>
  <c r="B577" i="7" s="1"/>
  <c r="B578" i="7" s="1"/>
  <c r="B579" i="7" s="1"/>
  <c r="B580" i="7" s="1"/>
  <c r="B581" i="7" s="1"/>
  <c r="B582" i="7" s="1"/>
  <c r="B583" i="7" s="1"/>
  <c r="B584" i="7" s="1"/>
  <c r="B585" i="7" s="1"/>
  <c r="B586" i="7" s="1"/>
  <c r="B587" i="7" s="1"/>
  <c r="B588" i="7" s="1"/>
  <c r="B589" i="7" s="1"/>
  <c r="B590" i="7" s="1"/>
  <c r="B591" i="7" s="1"/>
  <c r="B592" i="7" s="1"/>
  <c r="B593" i="7" s="1"/>
  <c r="B594" i="7" s="1"/>
  <c r="B595" i="7" s="1"/>
  <c r="B596" i="7" s="1"/>
  <c r="B597" i="7" s="1"/>
  <c r="B598" i="7" s="1"/>
  <c r="B599" i="7" s="1"/>
  <c r="B600" i="7" s="1"/>
  <c r="B601" i="7" s="1"/>
  <c r="B602" i="7" s="1"/>
  <c r="B603" i="7" s="1"/>
  <c r="B604" i="7" s="1"/>
  <c r="B605" i="7" s="1"/>
  <c r="B606" i="7" s="1"/>
  <c r="B607" i="7" s="1"/>
  <c r="B608" i="7" s="1"/>
  <c r="B609" i="7" s="1"/>
  <c r="B610" i="7" s="1"/>
  <c r="B611" i="7" s="1"/>
  <c r="B612" i="7" s="1"/>
  <c r="B613" i="7" s="1"/>
  <c r="B614" i="7" s="1"/>
  <c r="B615" i="7" s="1"/>
  <c r="B616" i="7" s="1"/>
  <c r="B617" i="7" s="1"/>
  <c r="B618" i="7" s="1"/>
  <c r="B619" i="7" s="1"/>
  <c r="B620" i="7" s="1"/>
  <c r="B621" i="7" s="1"/>
  <c r="B622" i="7" s="1"/>
  <c r="B623" i="7" s="1"/>
  <c r="B624" i="7" s="1"/>
  <c r="B625" i="7" s="1"/>
  <c r="B626" i="7" s="1"/>
  <c r="B627" i="7" s="1"/>
  <c r="B628" i="7" s="1"/>
  <c r="B629" i="7" s="1"/>
  <c r="B630" i="7" s="1"/>
  <c r="B631" i="7" s="1"/>
  <c r="B632" i="7" s="1"/>
  <c r="B633" i="7" s="1"/>
  <c r="B634" i="7" s="1"/>
  <c r="B635" i="7" s="1"/>
  <c r="B636" i="7" s="1"/>
  <c r="B637" i="7" s="1"/>
  <c r="B638" i="7" s="1"/>
  <c r="B639" i="7" s="1"/>
  <c r="B640" i="7" s="1"/>
  <c r="B641" i="7" s="1"/>
  <c r="B642" i="7" s="1"/>
  <c r="B643" i="7" s="1"/>
  <c r="B644" i="7" s="1"/>
  <c r="B645" i="7" s="1"/>
  <c r="B646" i="7" s="1"/>
  <c r="B647" i="7" s="1"/>
  <c r="B648" i="7" s="1"/>
  <c r="B649" i="7" s="1"/>
  <c r="B650" i="7" s="1"/>
  <c r="B651" i="7" s="1"/>
  <c r="B652" i="7" s="1"/>
  <c r="B653" i="7" s="1"/>
  <c r="B654" i="7" s="1"/>
  <c r="B655" i="7" s="1"/>
  <c r="B656" i="7" s="1"/>
  <c r="B657" i="7" s="1"/>
  <c r="B658" i="7" s="1"/>
  <c r="B659" i="7" s="1"/>
  <c r="B660" i="7" s="1"/>
  <c r="B661" i="7" s="1"/>
  <c r="B662" i="7" s="1"/>
  <c r="B663" i="7" s="1"/>
  <c r="B664" i="7" s="1"/>
  <c r="B665" i="7" s="1"/>
  <c r="B666" i="7" s="1"/>
  <c r="B667" i="7" s="1"/>
  <c r="B668" i="7" s="1"/>
  <c r="B669" i="7" s="1"/>
  <c r="B670" i="7" s="1"/>
  <c r="B671" i="7" s="1"/>
  <c r="B672" i="7" s="1"/>
  <c r="B673" i="7" s="1"/>
  <c r="B674" i="7" s="1"/>
  <c r="B675" i="7" s="1"/>
  <c r="B676" i="7" s="1"/>
  <c r="B677" i="7" s="1"/>
  <c r="B678" i="7" s="1"/>
  <c r="B679" i="7" s="1"/>
  <c r="B680" i="7" s="1"/>
  <c r="B681" i="7" s="1"/>
  <c r="B682" i="7" s="1"/>
  <c r="B683" i="7" s="1"/>
  <c r="B684" i="7" s="1"/>
  <c r="B685" i="7" s="1"/>
  <c r="B686" i="7" s="1"/>
  <c r="B687" i="7" s="1"/>
  <c r="B688" i="7" s="1"/>
  <c r="B689" i="7" s="1"/>
  <c r="B690" i="7" s="1"/>
  <c r="B691" i="7" s="1"/>
  <c r="B692" i="7" s="1"/>
  <c r="B693" i="7" s="1"/>
  <c r="B694" i="7" s="1"/>
  <c r="B695" i="7" s="1"/>
  <c r="B696" i="7" s="1"/>
  <c r="B697" i="7" s="1"/>
  <c r="B698" i="7" s="1"/>
  <c r="B699" i="7" s="1"/>
  <c r="B700" i="7" s="1"/>
  <c r="B701" i="7" s="1"/>
  <c r="B702" i="7" s="1"/>
  <c r="B703" i="7" s="1"/>
  <c r="B704" i="7" s="1"/>
  <c r="B705" i="7" s="1"/>
  <c r="B706" i="7" s="1"/>
  <c r="B707" i="7" s="1"/>
  <c r="B708" i="7" s="1"/>
  <c r="B709" i="7" s="1"/>
  <c r="B710" i="7" s="1"/>
  <c r="B711" i="7" s="1"/>
  <c r="B712" i="7" s="1"/>
  <c r="B713" i="7" s="1"/>
  <c r="B714" i="7" s="1"/>
  <c r="B715" i="7" s="1"/>
  <c r="B716" i="7" s="1"/>
  <c r="B717" i="7" s="1"/>
  <c r="B718" i="7" s="1"/>
  <c r="B719" i="7" s="1"/>
  <c r="B720" i="7" s="1"/>
  <c r="B721" i="7" s="1"/>
  <c r="B722" i="7" s="1"/>
  <c r="B723" i="7" s="1"/>
  <c r="B724" i="7" s="1"/>
  <c r="B725" i="7" s="1"/>
  <c r="B726" i="7" s="1"/>
  <c r="B727" i="7" s="1"/>
  <c r="B728" i="7" s="1"/>
  <c r="B729" i="7" s="1"/>
  <c r="B730" i="7" s="1"/>
  <c r="B731" i="7" s="1"/>
  <c r="B732" i="7" s="1"/>
  <c r="B733" i="7" s="1"/>
  <c r="B734" i="7" s="1"/>
  <c r="B735" i="7" s="1"/>
  <c r="B736" i="7" s="1"/>
  <c r="B737" i="7" s="1"/>
  <c r="B738" i="7" s="1"/>
  <c r="B739" i="7" s="1"/>
  <c r="B740" i="7" s="1"/>
  <c r="B741" i="7" l="1"/>
  <c r="B742" i="7" l="1"/>
  <c r="B743" i="7" l="1"/>
  <c r="B744" i="7" l="1"/>
  <c r="B745" i="7" l="1"/>
  <c r="B746" i="7" l="1"/>
  <c r="B747" i="7" s="1"/>
  <c r="B748" i="7" s="1"/>
  <c r="B749" i="7" l="1"/>
  <c r="B750" i="7" s="1"/>
  <c r="B751" i="7" s="1"/>
  <c r="B752" i="7" s="1"/>
  <c r="B753" i="7" s="1"/>
  <c r="B754" i="7" s="1"/>
  <c r="B755" i="7" s="1"/>
  <c r="B756" i="7" s="1"/>
  <c r="B757" i="7" s="1"/>
  <c r="B758" i="7" s="1"/>
  <c r="B759" i="7" s="1"/>
  <c r="B760" i="7" s="1"/>
  <c r="B761" i="7" s="1"/>
  <c r="B762" i="7" s="1"/>
  <c r="B763" i="7" s="1"/>
  <c r="B764" i="7" s="1"/>
  <c r="B765" i="7" s="1"/>
  <c r="B766" i="7" s="1"/>
  <c r="B767" i="7" s="1"/>
  <c r="B768" i="7" s="1"/>
  <c r="B769" i="7" s="1"/>
  <c r="B770" i="7" s="1"/>
  <c r="B771" i="7" s="1"/>
  <c r="B772" i="7" s="1"/>
  <c r="B773" i="7" s="1"/>
  <c r="B774" i="7" s="1"/>
  <c r="B775" i="7" s="1"/>
  <c r="B776" i="7" s="1"/>
  <c r="B777" i="7" s="1"/>
  <c r="B778" i="7" s="1"/>
  <c r="B779" i="7" s="1"/>
  <c r="B780" i="7" s="1"/>
  <c r="B781" i="7" s="1"/>
  <c r="B782" i="7" s="1"/>
  <c r="B783" i="7" s="1"/>
  <c r="B784" i="7" s="1"/>
  <c r="B785" i="7" s="1"/>
  <c r="B786" i="7" s="1"/>
  <c r="B787" i="7" s="1"/>
  <c r="B788" i="7" s="1"/>
  <c r="B789" i="7" s="1"/>
  <c r="B790" i="7" s="1"/>
  <c r="B791" i="7" s="1"/>
  <c r="B792" i="7" s="1"/>
  <c r="B793" i="7" s="1"/>
  <c r="B794" i="7" s="1"/>
  <c r="B795" i="7" s="1"/>
  <c r="B796" i="7" s="1"/>
  <c r="B797" i="7" s="1"/>
  <c r="B798" i="7" s="1"/>
  <c r="B799" i="7" s="1"/>
  <c r="B800" i="7" s="1"/>
  <c r="B801" i="7" s="1"/>
  <c r="B802" i="7" s="1"/>
  <c r="B803" i="7" s="1"/>
  <c r="B804" i="7" s="1"/>
  <c r="B805" i="7" s="1"/>
  <c r="B806" i="7" s="1"/>
  <c r="B807" i="7" s="1"/>
  <c r="B808" i="7" s="1"/>
  <c r="B809" i="7" s="1"/>
  <c r="B810" i="7" s="1"/>
  <c r="B811" i="7" s="1"/>
  <c r="B812" i="7" s="1"/>
  <c r="B813" i="7" s="1"/>
  <c r="B814" i="7" s="1"/>
  <c r="B815" i="7" s="1"/>
  <c r="B816" i="7" s="1"/>
  <c r="B817" i="7" s="1"/>
  <c r="B818" i="7" s="1"/>
  <c r="B819" i="7" s="1"/>
  <c r="B820" i="7" s="1"/>
  <c r="B821" i="7" s="1"/>
  <c r="B822" i="7" s="1"/>
  <c r="B823" i="7" s="1"/>
  <c r="B824" i="7" s="1"/>
  <c r="B825" i="7" s="1"/>
  <c r="B826" i="7" s="1"/>
  <c r="B827" i="7" s="1"/>
  <c r="B828" i="7" s="1"/>
  <c r="B829" i="7" s="1"/>
  <c r="B830" i="7" s="1"/>
  <c r="B831" i="7" s="1"/>
  <c r="B832" i="7" s="1"/>
  <c r="B833" i="7" s="1"/>
  <c r="B834" i="7" s="1"/>
  <c r="B835" i="7" s="1"/>
  <c r="B836" i="7" s="1"/>
  <c r="B837" i="7" s="1"/>
  <c r="B838" i="7" s="1"/>
  <c r="B839" i="7" s="1"/>
  <c r="B840" i="7" s="1"/>
  <c r="B841" i="7" s="1"/>
  <c r="B842" i="7" s="1"/>
  <c r="B843" i="7" s="1"/>
  <c r="B844" i="7" s="1"/>
  <c r="B845" i="7" s="1"/>
  <c r="B846" i="7" s="1"/>
  <c r="B847" i="7" s="1"/>
  <c r="B848" i="7" s="1"/>
  <c r="B849" i="7" s="1"/>
  <c r="B850" i="7" s="1"/>
  <c r="B851" i="7" s="1"/>
  <c r="B852" i="7" s="1"/>
  <c r="B853" i="7" s="1"/>
  <c r="B854" i="7" s="1"/>
  <c r="B855" i="7" s="1"/>
  <c r="B856" i="7" s="1"/>
  <c r="B857" i="7" s="1"/>
  <c r="B858" i="7" s="1"/>
  <c r="B859" i="7" s="1"/>
  <c r="B860" i="7" s="1"/>
  <c r="B861" i="7" s="1"/>
  <c r="B862" i="7" s="1"/>
  <c r="B863" i="7" s="1"/>
  <c r="B864" i="7" s="1"/>
  <c r="B865" i="7" s="1"/>
  <c r="B866" i="7" s="1"/>
  <c r="B867" i="7" s="1"/>
  <c r="B868" i="7" s="1"/>
  <c r="B869" i="7" s="1"/>
  <c r="B870" i="7" s="1"/>
  <c r="B871" i="7" s="1"/>
  <c r="B872" i="7" s="1"/>
  <c r="B873" i="7" s="1"/>
  <c r="B874" i="7" s="1"/>
  <c r="B875" i="7" s="1"/>
  <c r="B876" i="7" s="1"/>
  <c r="B877" i="7" s="1"/>
  <c r="B878" i="7" s="1"/>
  <c r="B879" i="7" s="1"/>
  <c r="B880" i="7" s="1"/>
  <c r="B881" i="7" s="1"/>
  <c r="B882" i="7" s="1"/>
  <c r="B883" i="7" s="1"/>
  <c r="B884" i="7" s="1"/>
  <c r="B885" i="7" s="1"/>
  <c r="B886" i="7" s="1"/>
  <c r="B887" i="7" s="1"/>
  <c r="B888" i="7" s="1"/>
  <c r="B889" i="7" s="1"/>
  <c r="B890" i="7" s="1"/>
  <c r="B891" i="7" s="1"/>
  <c r="B892" i="7" s="1"/>
  <c r="B893" i="7" s="1"/>
  <c r="B894" i="7" s="1"/>
  <c r="B895" i="7" s="1"/>
  <c r="B896" i="7" s="1"/>
  <c r="B897" i="7" s="1"/>
  <c r="B898" i="7" s="1"/>
  <c r="B899" i="7" s="1"/>
  <c r="B900" i="7" s="1"/>
  <c r="B901" i="7" s="1"/>
  <c r="B902" i="7" s="1"/>
  <c r="B903" i="7" s="1"/>
  <c r="B904" i="7" s="1"/>
  <c r="B905" i="7" s="1"/>
  <c r="B906" i="7" s="1"/>
  <c r="B907" i="7" s="1"/>
  <c r="B908" i="7" s="1"/>
  <c r="B909" i="7" s="1"/>
  <c r="B910" i="7" s="1"/>
  <c r="B911" i="7" s="1"/>
  <c r="B912" i="7" s="1"/>
  <c r="B913" i="7" s="1"/>
  <c r="B914" i="7" s="1"/>
  <c r="B915" i="7" s="1"/>
  <c r="B916" i="7" s="1"/>
  <c r="B917" i="7" s="1"/>
  <c r="B918" i="7" s="1"/>
  <c r="B919" i="7" s="1"/>
  <c r="B920" i="7" s="1"/>
  <c r="B921" i="7" s="1"/>
  <c r="B922" i="7" s="1"/>
  <c r="B923" i="7" s="1"/>
  <c r="B924" i="7" s="1"/>
  <c r="B925" i="7" s="1"/>
  <c r="B926" i="7" s="1"/>
  <c r="B927" i="7" s="1"/>
  <c r="B928" i="7" s="1"/>
  <c r="B929" i="7" s="1"/>
  <c r="B930" i="7" s="1"/>
  <c r="B931" i="7" s="1"/>
  <c r="B932" i="7" s="1"/>
  <c r="B933" i="7" s="1"/>
  <c r="B934" i="7" s="1"/>
  <c r="B935" i="7" s="1"/>
  <c r="B936" i="7" s="1"/>
  <c r="B937" i="7" s="1"/>
  <c r="B938" i="7" s="1"/>
  <c r="B939" i="7" s="1"/>
  <c r="B940" i="7" s="1"/>
  <c r="B941" i="7" s="1"/>
  <c r="B942" i="7" s="1"/>
  <c r="B943" i="7" s="1"/>
  <c r="B944" i="7" s="1"/>
  <c r="B945" i="7" s="1"/>
  <c r="B946" i="7" s="1"/>
  <c r="B947" i="7" s="1"/>
  <c r="B948" i="7" s="1"/>
  <c r="B949" i="7" s="1"/>
  <c r="B950" i="7" s="1"/>
  <c r="B951" i="7" s="1"/>
  <c r="B952" i="7" s="1"/>
  <c r="B953" i="7" s="1"/>
  <c r="B954" i="7" s="1"/>
  <c r="B955" i="7" s="1"/>
  <c r="B956" i="7" s="1"/>
  <c r="B957" i="7" s="1"/>
  <c r="B958" i="7" s="1"/>
  <c r="B959" i="7" s="1"/>
  <c r="B960" i="7" s="1"/>
  <c r="B961" i="7" s="1"/>
  <c r="B962" i="7" s="1"/>
  <c r="B963" i="7" s="1"/>
  <c r="B964" i="7" s="1"/>
  <c r="B965" i="7" s="1"/>
  <c r="B966" i="7" s="1"/>
  <c r="B967" i="7" s="1"/>
  <c r="B968" i="7" s="1"/>
  <c r="B969" i="7" s="1"/>
  <c r="B970" i="7" s="1"/>
  <c r="B971" i="7" s="1"/>
  <c r="B972" i="7" s="1"/>
  <c r="B973" i="7" s="1"/>
  <c r="B974" i="7" s="1"/>
  <c r="B975" i="7" s="1"/>
  <c r="B976" i="7" s="1"/>
  <c r="B977" i="7" s="1"/>
  <c r="B978" i="7" s="1"/>
  <c r="B979" i="7" s="1"/>
  <c r="B980" i="7" s="1"/>
  <c r="B981" i="7" s="1"/>
  <c r="B982" i="7" s="1"/>
  <c r="B983" i="7" s="1"/>
  <c r="B984" i="7" s="1"/>
  <c r="B985" i="7" s="1"/>
  <c r="B986" i="7" s="1"/>
  <c r="B987" i="7" s="1"/>
  <c r="B988" i="7" s="1"/>
  <c r="B989" i="7" s="1"/>
  <c r="B990" i="7" s="1"/>
  <c r="B991" i="7" s="1"/>
  <c r="B992" i="7" s="1"/>
  <c r="B993" i="7" s="1"/>
  <c r="B994" i="7" s="1"/>
  <c r="B995" i="7" s="1"/>
  <c r="B996" i="7" s="1"/>
  <c r="B997" i="7" s="1"/>
  <c r="B998" i="7" s="1"/>
  <c r="B999" i="7" s="1"/>
  <c r="B1000" i="7" s="1"/>
  <c r="B1001" i="7" s="1"/>
  <c r="B1002" i="7" s="1"/>
  <c r="B1003" i="7" s="1"/>
  <c r="B1026" i="7" s="1"/>
  <c r="B1027" i="7" s="1"/>
  <c r="B1028" i="7" s="1"/>
  <c r="B1029" i="7" s="1"/>
  <c r="B1030" i="7" s="1"/>
  <c r="B1031" i="7" s="1"/>
  <c r="B1032" i="7" s="1"/>
  <c r="B1033" i="7" s="1"/>
  <c r="B1034" i="7" s="1"/>
  <c r="B1035" i="7" s="1"/>
  <c r="B1036" i="7" s="1"/>
  <c r="B1037" i="7" s="1"/>
  <c r="B1038" i="7" s="1"/>
  <c r="B1039" i="7" s="1"/>
  <c r="B1040" i="7" s="1"/>
  <c r="B1041" i="7" s="1"/>
  <c r="B1042" i="7" s="1"/>
  <c r="B1043" i="7" s="1"/>
  <c r="B1044" i="7" s="1"/>
  <c r="B1045" i="7" s="1"/>
  <c r="B1046" i="7" s="1"/>
  <c r="B1047" i="7" s="1"/>
  <c r="B1048" i="7" s="1"/>
  <c r="B1049" i="7" s="1"/>
  <c r="B1050" i="7" s="1"/>
  <c r="B1051" i="7" s="1"/>
  <c r="B1052" i="7" s="1"/>
  <c r="B1053" i="7" s="1"/>
  <c r="B1054" i="7" s="1"/>
  <c r="B1055" i="7" s="1"/>
  <c r="B1056" i="7" s="1"/>
  <c r="B1057" i="7" s="1"/>
  <c r="B1058" i="7" s="1"/>
  <c r="B1059" i="7" s="1"/>
  <c r="B1060" i="7" s="1"/>
  <c r="B1061" i="7" s="1"/>
  <c r="B1062" i="7" s="1"/>
  <c r="B1063" i="7" s="1"/>
  <c r="B1064" i="7" s="1"/>
  <c r="B1065" i="7" s="1"/>
  <c r="B1066" i="7" s="1"/>
  <c r="B1067" i="7" s="1"/>
  <c r="B1068" i="7" s="1"/>
  <c r="B1069" i="7" s="1"/>
  <c r="B1070" i="7" s="1"/>
  <c r="B1071" i="7" s="1"/>
  <c r="B1072" i="7" s="1"/>
  <c r="B1073" i="7" s="1"/>
  <c r="B1074" i="7" s="1"/>
  <c r="B1075" i="7" s="1"/>
  <c r="B1076" i="7" s="1"/>
  <c r="B1077" i="7" s="1"/>
  <c r="B1078" i="7" s="1"/>
  <c r="B1079" i="7" s="1"/>
  <c r="B1080" i="7" s="1"/>
  <c r="B1081" i="7" s="1"/>
  <c r="B1082" i="7" s="1"/>
  <c r="B1083" i="7" s="1"/>
  <c r="B1084" i="7" s="1"/>
  <c r="B1085" i="7" s="1"/>
  <c r="B1086" i="7" s="1"/>
  <c r="B1087" i="7" s="1"/>
  <c r="B1088" i="7" s="1"/>
  <c r="B1089" i="7" s="1"/>
  <c r="B1090" i="7" s="1"/>
  <c r="B1091" i="7" s="1"/>
  <c r="B1092" i="7" s="1"/>
  <c r="B1093" i="7" s="1"/>
  <c r="B1094" i="7" s="1"/>
  <c r="B1095" i="7" s="1"/>
  <c r="B1096" i="7" s="1"/>
  <c r="B1097" i="7" s="1"/>
  <c r="B1142" i="7" s="1"/>
  <c r="B1143" i="7" s="1"/>
  <c r="B1144" i="7" s="1"/>
  <c r="B1145" i="7" s="1"/>
  <c r="B1146" i="7" s="1"/>
  <c r="B1147" i="7" s="1"/>
  <c r="B1148" i="7" s="1"/>
  <c r="B1149" i="7" s="1"/>
  <c r="B1150" i="7" s="1"/>
  <c r="B1151" i="7" s="1"/>
  <c r="B1152" i="7" s="1"/>
  <c r="B1153" i="7" s="1"/>
  <c r="B1154" i="7" s="1"/>
  <c r="B1155" i="7" s="1"/>
  <c r="B1156" i="7" s="1"/>
  <c r="B1157" i="7" s="1"/>
  <c r="B1158" i="7" s="1"/>
  <c r="B1159" i="7" s="1"/>
  <c r="B1160" i="7" s="1"/>
  <c r="B1161" i="7" s="1"/>
  <c r="B1162" i="7" s="1"/>
  <c r="B1163" i="7" s="1"/>
  <c r="B1164" i="7" s="1"/>
  <c r="B1165" i="7" s="1"/>
  <c r="B1166" i="7" s="1"/>
  <c r="B1167" i="7" s="1"/>
  <c r="B1168" i="7" s="1"/>
  <c r="B1169" i="7" s="1"/>
  <c r="B1170" i="7" s="1"/>
  <c r="B1171" i="7" s="1"/>
  <c r="B1172" i="7" s="1"/>
  <c r="B1173" i="7" s="1"/>
  <c r="B1174" i="7" s="1"/>
  <c r="B1175" i="7" s="1"/>
  <c r="B1176" i="7" s="1"/>
  <c r="B1177" i="7" s="1"/>
  <c r="B1178" i="7" s="1"/>
  <c r="B1179" i="7" s="1"/>
  <c r="B1180" i="7" s="1"/>
  <c r="B1181" i="7" s="1"/>
  <c r="B1182" i="7" s="1"/>
  <c r="B1183" i="7" s="1"/>
  <c r="B1184" i="7" s="1"/>
  <c r="B1185" i="7" s="1"/>
  <c r="B1186" i="7" s="1"/>
  <c r="B1187" i="7" s="1"/>
  <c r="B1188" i="7" s="1"/>
  <c r="B1189" i="7" s="1"/>
  <c r="B1190" i="7" s="1"/>
  <c r="B1191" i="7" s="1"/>
  <c r="B1192" i="7" s="1"/>
  <c r="B1193" i="7" s="1"/>
  <c r="B1194" i="7" s="1"/>
  <c r="B1195" i="7" s="1"/>
  <c r="B1196" i="7" s="1"/>
  <c r="B1197" i="7" s="1"/>
  <c r="B1198" i="7" s="1"/>
  <c r="B1199" i="7" s="1"/>
  <c r="B1200" i="7" s="1"/>
  <c r="B1201" i="7" s="1"/>
  <c r="B1202" i="7" s="1"/>
  <c r="B1203" i="7" s="1"/>
  <c r="B1204" i="7" s="1"/>
  <c r="B1205" i="7" s="1"/>
  <c r="B1206" i="7" s="1"/>
  <c r="B1207" i="7" s="1"/>
  <c r="B1208" i="7" s="1"/>
  <c r="B1209" i="7" s="1"/>
  <c r="B1210" i="7" s="1"/>
  <c r="B1211" i="7" s="1"/>
  <c r="B1212" i="7" s="1"/>
  <c r="B1213" i="7" s="1"/>
  <c r="B1214" i="7" s="1"/>
  <c r="B1215" i="7" s="1"/>
  <c r="B1216" i="7" s="1"/>
  <c r="B1217" i="7" s="1"/>
  <c r="B1218" i="7" s="1"/>
  <c r="B1219" i="7" s="1"/>
  <c r="B1220" i="7" s="1"/>
  <c r="B1221" i="7" s="1"/>
  <c r="B1222" i="7" s="1"/>
  <c r="B1223" i="7" s="1"/>
  <c r="B1224" i="7" s="1"/>
  <c r="B1225" i="7" s="1"/>
  <c r="B1226" i="7" s="1"/>
  <c r="B1227" i="7" s="1"/>
  <c r="B1228" i="7" s="1"/>
  <c r="B1229" i="7" s="1"/>
  <c r="B1230" i="7" s="1"/>
  <c r="B1231" i="7" s="1"/>
  <c r="B1232" i="7" s="1"/>
  <c r="B1233" i="7" s="1"/>
  <c r="B1234" i="7" s="1"/>
  <c r="B1235" i="7" s="1"/>
  <c r="B1236" i="7" s="1"/>
  <c r="B1237" i="7" s="1"/>
  <c r="B1238" i="7" s="1"/>
  <c r="B1239" i="7" s="1"/>
  <c r="B1240" i="7" s="1"/>
  <c r="B1241" i="7" s="1"/>
  <c r="B1242" i="7" s="1"/>
  <c r="B1243" i="7" s="1"/>
  <c r="B1244" i="7" s="1"/>
  <c r="B1245" i="7" s="1"/>
  <c r="B1246" i="7" s="1"/>
  <c r="B1247" i="7" s="1"/>
  <c r="B1248" i="7" s="1"/>
  <c r="B1249" i="7" s="1"/>
  <c r="B1250" i="7" s="1"/>
  <c r="B1251" i="7" s="1"/>
  <c r="B1252" i="7" s="1"/>
  <c r="B1253" i="7" s="1"/>
  <c r="B1254" i="7" s="1"/>
  <c r="B1255" i="7" s="1"/>
  <c r="B1256" i="7" s="1"/>
  <c r="B1257" i="7" s="1"/>
  <c r="B1258" i="7" s="1"/>
  <c r="B1259" i="7" s="1"/>
  <c r="B1260" i="7" s="1"/>
  <c r="B1261" i="7" s="1"/>
  <c r="B1262" i="7" s="1"/>
  <c r="B1263" i="7" s="1"/>
  <c r="B1264" i="7" s="1"/>
  <c r="B1265" i="7" s="1"/>
  <c r="B1266" i="7" s="1"/>
  <c r="B1267" i="7" s="1"/>
  <c r="B1268" i="7" s="1"/>
  <c r="B1269" i="7" s="1"/>
  <c r="B1270" i="7" s="1"/>
  <c r="B1271" i="7" s="1"/>
  <c r="B1272" i="7" s="1"/>
  <c r="B1273" i="7" s="1"/>
  <c r="B1274" i="7" s="1"/>
  <c r="B1275" i="7" s="1"/>
  <c r="B1276" i="7" s="1"/>
  <c r="B1277" i="7" s="1"/>
  <c r="B1278" i="7" s="1"/>
  <c r="B1279" i="7" s="1"/>
  <c r="B1280" i="7" s="1"/>
  <c r="B1281" i="7" s="1"/>
  <c r="B1282" i="7" s="1"/>
  <c r="B1283" i="7" s="1"/>
  <c r="B1284" i="7" s="1"/>
  <c r="B1285" i="7" s="1"/>
  <c r="B1286" i="7" s="1"/>
  <c r="B1287" i="7" s="1"/>
  <c r="B1288" i="7" s="1"/>
  <c r="B1289" i="7" s="1"/>
  <c r="B1290" i="7" s="1"/>
  <c r="B1291" i="7" s="1"/>
  <c r="B1292" i="7" s="1"/>
  <c r="B1293" i="7" s="1"/>
  <c r="B1294" i="7" s="1"/>
  <c r="B1295" i="7" s="1"/>
  <c r="B1296" i="7" s="1"/>
  <c r="B1297" i="7" s="1"/>
  <c r="B1298" i="7" s="1"/>
  <c r="B1299" i="7" s="1"/>
  <c r="B1300" i="7" s="1"/>
  <c r="B1301" i="7" s="1"/>
  <c r="B1302" i="7" s="1"/>
  <c r="B1303" i="7" s="1"/>
  <c r="B1304" i="7" s="1"/>
  <c r="B1305" i="7" s="1"/>
  <c r="B1306" i="7" s="1"/>
  <c r="B1307" i="7" s="1"/>
  <c r="B1308" i="7" s="1"/>
  <c r="B1309" i="7" s="1"/>
  <c r="B1310" i="7" s="1"/>
  <c r="B1311" i="7" s="1"/>
  <c r="B1312" i="7" s="1"/>
  <c r="B1313" i="7" s="1"/>
  <c r="B1314" i="7" s="1"/>
  <c r="B1315" i="7" s="1"/>
  <c r="B1316" i="7" s="1"/>
  <c r="B1317" i="7" s="1"/>
  <c r="B1318" i="7" s="1"/>
  <c r="B1319" i="7" s="1"/>
  <c r="B1320" i="7" s="1"/>
  <c r="B1321" i="7" s="1"/>
  <c r="C718" i="1" l="1"/>
  <c r="C716" i="1"/>
  <c r="C722" i="1"/>
  <c r="A719" i="1"/>
  <c r="I719" i="1" s="1"/>
  <c r="A715" i="1"/>
  <c r="A717" i="1"/>
  <c r="I717" i="1" s="1"/>
  <c r="B1322" i="7"/>
  <c r="M719" i="1" l="1"/>
  <c r="F719" i="1" s="1"/>
  <c r="E719" i="1" s="1"/>
  <c r="J719" i="1"/>
  <c r="L719" i="1"/>
  <c r="K719" i="1"/>
  <c r="G719" i="1"/>
  <c r="M717" i="1"/>
  <c r="F717" i="1" s="1"/>
  <c r="E717" i="1" s="1"/>
  <c r="J717" i="1"/>
  <c r="K717" i="1"/>
  <c r="L717" i="1"/>
  <c r="G717" i="1"/>
  <c r="B1323" i="7"/>
  <c r="I715" i="1"/>
  <c r="H719" i="1" l="1"/>
  <c r="H717" i="1"/>
  <c r="D717" i="1" s="1"/>
  <c r="G715" i="1"/>
  <c r="L715" i="1"/>
  <c r="J715" i="1"/>
  <c r="K715" i="1"/>
  <c r="B1324" i="7"/>
  <c r="D719" i="1"/>
  <c r="M715" i="1"/>
  <c r="F715" i="1" s="1"/>
  <c r="E715" i="1" s="1"/>
  <c r="H715" i="1" l="1"/>
  <c r="D715" i="1" s="1"/>
  <c r="B1325" i="7"/>
  <c r="B1326" i="7" l="1"/>
  <c r="B1327" i="7" l="1"/>
  <c r="B1328" i="7" s="1"/>
  <c r="B1329" i="7" s="1"/>
  <c r="B1330" i="7" s="1"/>
  <c r="B1331" i="7" s="1"/>
  <c r="B1332" i="7" s="1"/>
  <c r="B1333" i="7" s="1"/>
  <c r="B1334" i="7" s="1"/>
  <c r="B1335" i="7" s="1"/>
  <c r="B1336" i="7" s="1"/>
  <c r="B1337" i="7" s="1"/>
  <c r="B1338" i="7" s="1"/>
  <c r="B1339" i="7" s="1"/>
  <c r="B1340" i="7" s="1"/>
  <c r="B1341" i="7" s="1"/>
  <c r="B1342" i="7" s="1"/>
  <c r="B1343" i="7" s="1"/>
  <c r="B1344" i="7" s="1"/>
  <c r="B1345" i="7" s="1"/>
  <c r="B1346" i="7" s="1"/>
  <c r="B1347" i="7" s="1"/>
  <c r="B1348" i="7" s="1"/>
  <c r="B1349" i="7" s="1"/>
  <c r="B1350" i="7" s="1"/>
  <c r="B1351" i="7" s="1"/>
  <c r="B1352" i="7" s="1"/>
  <c r="B1353" i="7" s="1"/>
  <c r="B1354" i="7" s="1"/>
  <c r="B1355" i="7" s="1"/>
  <c r="B1356" i="7" s="1"/>
  <c r="B1357" i="7" s="1"/>
  <c r="B1358" i="7" s="1"/>
  <c r="B1527" i="7" s="1"/>
  <c r="B1528" i="7" s="1"/>
  <c r="B1529" i="7" s="1"/>
  <c r="B1530" i="7" s="1"/>
  <c r="B1531" i="7" s="1"/>
  <c r="B1532" i="7" s="1"/>
  <c r="B1533" i="7" s="1"/>
  <c r="B1534" i="7" s="1"/>
  <c r="B1535" i="7" s="1"/>
  <c r="B1536" i="7" s="1"/>
  <c r="B1537" i="7" s="1"/>
  <c r="B1538" i="7" s="1"/>
  <c r="B1539" i="7" s="1"/>
  <c r="B1540" i="7" s="1"/>
  <c r="B1541" i="7" s="1"/>
  <c r="B1542" i="7" s="1"/>
  <c r="B1543" i="7" s="1"/>
  <c r="B1544" i="7" s="1"/>
  <c r="B1545" i="7" s="1"/>
  <c r="B1546" i="7" s="1"/>
  <c r="B1547" i="7" s="1"/>
  <c r="B1548" i="7" s="1"/>
  <c r="B1549" i="7" s="1"/>
  <c r="B1550" i="7" s="1"/>
  <c r="B1551" i="7" s="1"/>
  <c r="B1552" i="7" s="1"/>
  <c r="B1553" i="7" s="1"/>
  <c r="B1554" i="7" s="1"/>
  <c r="B1555" i="7" s="1"/>
  <c r="B1556" i="7" s="1"/>
  <c r="B1557" i="7" s="1"/>
  <c r="B1558" i="7" s="1"/>
  <c r="B1559" i="7" s="1"/>
  <c r="B1560" i="7" s="1"/>
  <c r="B1561" i="7" s="1"/>
  <c r="A224" i="1" l="1"/>
  <c r="C224" i="1"/>
  <c r="C250" i="1"/>
  <c r="C246" i="1"/>
  <c r="C253" i="1"/>
  <c r="A252" i="1"/>
  <c r="C251" i="1"/>
  <c r="C248" i="1"/>
  <c r="A249" i="1"/>
  <c r="A250" i="1"/>
  <c r="A251" i="1"/>
  <c r="I251" i="1" s="1"/>
  <c r="C249" i="1"/>
  <c r="C252" i="1"/>
  <c r="A253" i="1"/>
  <c r="I253" i="1" s="1"/>
  <c r="A256" i="1"/>
  <c r="A254" i="1"/>
  <c r="C255" i="1"/>
  <c r="C256" i="1"/>
  <c r="C254" i="1"/>
  <c r="A257" i="1"/>
  <c r="C257" i="1"/>
  <c r="A1234" i="1"/>
  <c r="I1234" i="1" s="1"/>
  <c r="C1231" i="1"/>
  <c r="C1232" i="1"/>
  <c r="A1233" i="1"/>
  <c r="I1233" i="1" s="1"/>
  <c r="C1447" i="1"/>
  <c r="C103" i="1"/>
  <c r="A114" i="1"/>
  <c r="C116" i="1"/>
  <c r="A117" i="1"/>
  <c r="C124" i="1"/>
  <c r="C122" i="1"/>
  <c r="A141" i="1"/>
  <c r="I141" i="1" s="1"/>
  <c r="A127" i="1"/>
  <c r="C121" i="1"/>
  <c r="C109" i="1"/>
  <c r="C138" i="1"/>
  <c r="A106" i="1"/>
  <c r="A133" i="1"/>
  <c r="C117" i="1"/>
  <c r="A124" i="1"/>
  <c r="A139" i="1"/>
  <c r="C126" i="1"/>
  <c r="A138" i="1"/>
  <c r="C123" i="1"/>
  <c r="C119" i="1"/>
  <c r="A118" i="1"/>
  <c r="A123" i="1"/>
  <c r="C107" i="1"/>
  <c r="C125" i="1"/>
  <c r="A108" i="1"/>
  <c r="A136" i="1"/>
  <c r="A107" i="1"/>
  <c r="C113" i="1"/>
  <c r="A104" i="1"/>
  <c r="C106" i="1"/>
  <c r="C140" i="1"/>
  <c r="A131" i="1"/>
  <c r="C132" i="1"/>
  <c r="C108" i="1"/>
  <c r="C120" i="1"/>
  <c r="A115" i="1"/>
  <c r="C105" i="1"/>
  <c r="A140" i="1"/>
  <c r="I140" i="1" s="1"/>
  <c r="A132" i="1"/>
  <c r="I132" i="1" s="1"/>
  <c r="C129" i="1"/>
  <c r="A112" i="1"/>
  <c r="C136" i="1"/>
  <c r="A121" i="1"/>
  <c r="A109" i="1"/>
  <c r="A116" i="1"/>
  <c r="C127" i="1"/>
  <c r="C111" i="1"/>
  <c r="C137" i="1"/>
  <c r="A120" i="1"/>
  <c r="I120" i="1" s="1"/>
  <c r="A111" i="1"/>
  <c r="C115" i="1"/>
  <c r="A129" i="1"/>
  <c r="A135" i="1"/>
  <c r="C114" i="1"/>
  <c r="C135" i="1"/>
  <c r="A119" i="1"/>
  <c r="A130" i="1"/>
  <c r="I130" i="1" s="1"/>
  <c r="C141" i="1"/>
  <c r="A110" i="1"/>
  <c r="I110" i="1" s="1"/>
  <c r="A105" i="1"/>
  <c r="C130" i="1"/>
  <c r="C112" i="1"/>
  <c r="A137" i="1"/>
  <c r="C133" i="1"/>
  <c r="A122" i="1"/>
  <c r="A128" i="1"/>
  <c r="C134" i="1"/>
  <c r="A134" i="1"/>
  <c r="I134" i="1" s="1"/>
  <c r="A126" i="1"/>
  <c r="A125" i="1"/>
  <c r="C118" i="1"/>
  <c r="C110" i="1"/>
  <c r="C142" i="1"/>
  <c r="C128" i="1"/>
  <c r="C131" i="1"/>
  <c r="A113" i="1"/>
  <c r="C139" i="1"/>
  <c r="A142" i="1"/>
  <c r="I142" i="1" s="1"/>
  <c r="A143" i="1"/>
  <c r="C143" i="1"/>
  <c r="A144" i="1"/>
  <c r="I144" i="1" s="1"/>
  <c r="C144" i="1"/>
  <c r="C146" i="1"/>
  <c r="C145" i="1"/>
  <c r="A145" i="1"/>
  <c r="I145" i="1" s="1"/>
  <c r="A146" i="1"/>
  <c r="I146" i="1" s="1"/>
  <c r="A147" i="1"/>
  <c r="C147" i="1"/>
  <c r="C148" i="1"/>
  <c r="A149" i="1"/>
  <c r="I149" i="1" s="1"/>
  <c r="A151" i="1"/>
  <c r="I151" i="1" s="1"/>
  <c r="C150" i="1"/>
  <c r="A148" i="1"/>
  <c r="I148" i="1" s="1"/>
  <c r="C149" i="1"/>
  <c r="C152" i="1"/>
  <c r="A150" i="1"/>
  <c r="I150" i="1" s="1"/>
  <c r="A153" i="1"/>
  <c r="C151" i="1"/>
  <c r="C156" i="1"/>
  <c r="A155" i="1"/>
  <c r="I155" i="1" s="1"/>
  <c r="A152" i="1"/>
  <c r="C153" i="1"/>
  <c r="A154" i="1"/>
  <c r="I154" i="1" s="1"/>
  <c r="C155" i="1"/>
  <c r="C154" i="1"/>
  <c r="A157" i="1"/>
  <c r="I157" i="1" s="1"/>
  <c r="C157" i="1"/>
  <c r="A156" i="1"/>
  <c r="I156" i="1" s="1"/>
  <c r="A173" i="1"/>
  <c r="I173" i="1" s="1"/>
  <c r="A158" i="1"/>
  <c r="I158" i="1" s="1"/>
  <c r="C168" i="1"/>
  <c r="C159" i="1"/>
  <c r="C170" i="1"/>
  <c r="A169" i="1"/>
  <c r="I169" i="1" s="1"/>
  <c r="A159" i="1"/>
  <c r="C180" i="1"/>
  <c r="C169" i="1"/>
  <c r="C183" i="1"/>
  <c r="C171" i="1"/>
  <c r="A162" i="1"/>
  <c r="I162" i="1" s="1"/>
  <c r="C164" i="1"/>
  <c r="A161" i="1"/>
  <c r="I161" i="1" s="1"/>
  <c r="A160" i="1"/>
  <c r="A182" i="1"/>
  <c r="I182" i="1" s="1"/>
  <c r="C167" i="1"/>
  <c r="A172" i="1"/>
  <c r="A174" i="1"/>
  <c r="A166" i="1"/>
  <c r="I166" i="1" s="1"/>
  <c r="C182" i="1"/>
  <c r="A170" i="1"/>
  <c r="C166" i="1"/>
  <c r="C160" i="1"/>
  <c r="C173" i="1"/>
  <c r="C179" i="1"/>
  <c r="A175" i="1"/>
  <c r="I175" i="1" s="1"/>
  <c r="A163" i="1"/>
  <c r="I163" i="1" s="1"/>
  <c r="C162" i="1"/>
  <c r="A167" i="1"/>
  <c r="I167" i="1" s="1"/>
  <c r="A171" i="1"/>
  <c r="I171" i="1" s="1"/>
  <c r="A177" i="1"/>
  <c r="I177" i="1" s="1"/>
  <c r="A164" i="1"/>
  <c r="I164" i="1" s="1"/>
  <c r="C178" i="1"/>
  <c r="A178" i="1"/>
  <c r="I178" i="1" s="1"/>
  <c r="C175" i="1"/>
  <c r="C163" i="1"/>
  <c r="A181" i="1"/>
  <c r="I181" i="1" s="1"/>
  <c r="C165" i="1"/>
  <c r="A180" i="1"/>
  <c r="I180" i="1" s="1"/>
  <c r="A165" i="1"/>
  <c r="C158" i="1"/>
  <c r="C174" i="1"/>
  <c r="C177" i="1"/>
  <c r="A183" i="1"/>
  <c r="I183" i="1" s="1"/>
  <c r="A176" i="1"/>
  <c r="I176" i="1" s="1"/>
  <c r="C161" i="1"/>
  <c r="A168" i="1"/>
  <c r="I168" i="1" s="1"/>
  <c r="C186" i="1"/>
  <c r="A185" i="1"/>
  <c r="I185" i="1" s="1"/>
  <c r="A186" i="1"/>
  <c r="I186" i="1" s="1"/>
  <c r="C185" i="1"/>
  <c r="A184" i="1"/>
  <c r="A187" i="1"/>
  <c r="C184" i="1"/>
  <c r="A188" i="1"/>
  <c r="A189" i="1"/>
  <c r="I189" i="1" s="1"/>
  <c r="C187" i="1"/>
  <c r="C190" i="1"/>
  <c r="C188" i="1"/>
  <c r="A190" i="1"/>
  <c r="I190" i="1" s="1"/>
  <c r="C189" i="1"/>
  <c r="C191" i="1"/>
  <c r="C172" i="1"/>
  <c r="A179" i="1"/>
  <c r="A191" i="1"/>
  <c r="I191" i="1" s="1"/>
  <c r="C176" i="1"/>
  <c r="C181" i="1"/>
  <c r="C192" i="1"/>
  <c r="A264" i="1"/>
  <c r="C284" i="1"/>
  <c r="A277" i="1"/>
  <c r="A268" i="1"/>
  <c r="A260" i="1"/>
  <c r="I260" i="1" s="1"/>
  <c r="A289" i="1"/>
  <c r="I289" i="1" s="1"/>
  <c r="A273" i="1"/>
  <c r="A291" i="1"/>
  <c r="A255" i="1"/>
  <c r="A293" i="1"/>
  <c r="I293" i="1" s="1"/>
  <c r="A286" i="1"/>
  <c r="C276" i="1"/>
  <c r="A262" i="1"/>
  <c r="C273" i="1"/>
  <c r="A280" i="1"/>
  <c r="C281" i="1"/>
  <c r="C285" i="1"/>
  <c r="A294" i="1"/>
  <c r="C258" i="1"/>
  <c r="C264" i="1"/>
  <c r="C292" i="1"/>
  <c r="C290" i="1"/>
  <c r="C286" i="1"/>
  <c r="C265" i="1"/>
  <c r="C267" i="1"/>
  <c r="A287" i="1"/>
  <c r="C266" i="1"/>
  <c r="C279" i="1"/>
  <c r="A288" i="1"/>
  <c r="A275" i="1"/>
  <c r="A276" i="1"/>
  <c r="I276" i="1" s="1"/>
  <c r="C282" i="1"/>
  <c r="C295" i="1"/>
  <c r="C275" i="1"/>
  <c r="C280" i="1"/>
  <c r="C288" i="1"/>
  <c r="A267" i="1"/>
  <c r="A258" i="1"/>
  <c r="I258" i="1" s="1"/>
  <c r="A261" i="1"/>
  <c r="C291" i="1"/>
  <c r="C268" i="1"/>
  <c r="A285" i="1"/>
  <c r="I285" i="1" s="1"/>
  <c r="C274" i="1"/>
  <c r="A282" i="1"/>
  <c r="I282" i="1" s="1"/>
  <c r="A281" i="1"/>
  <c r="I281" i="1" s="1"/>
  <c r="C259" i="1"/>
  <c r="A266" i="1"/>
  <c r="C271" i="1"/>
  <c r="C293" i="1"/>
  <c r="C261" i="1"/>
  <c r="A283" i="1"/>
  <c r="I283" i="1" s="1"/>
  <c r="C262" i="1"/>
  <c r="A265" i="1"/>
  <c r="I265" i="1" s="1"/>
  <c r="A270" i="1"/>
  <c r="I270" i="1" s="1"/>
  <c r="C289" i="1"/>
  <c r="C277" i="1"/>
  <c r="C283" i="1"/>
  <c r="A279" i="1"/>
  <c r="I279" i="1" s="1"/>
  <c r="A272" i="1"/>
  <c r="A263" i="1"/>
  <c r="A271" i="1"/>
  <c r="I271" i="1" s="1"/>
  <c r="C272" i="1"/>
  <c r="C260" i="1"/>
  <c r="C294" i="1"/>
  <c r="C278" i="1"/>
  <c r="A284" i="1"/>
  <c r="I284" i="1" s="1"/>
  <c r="A296" i="1"/>
  <c r="C297" i="1"/>
  <c r="A292" i="1"/>
  <c r="A274" i="1"/>
  <c r="I274" i="1" s="1"/>
  <c r="C270" i="1"/>
  <c r="A269" i="1"/>
  <c r="I269" i="1" s="1"/>
  <c r="A290" i="1"/>
  <c r="I290" i="1" s="1"/>
  <c r="A295" i="1"/>
  <c r="I295" i="1" s="1"/>
  <c r="C287" i="1"/>
  <c r="A278" i="1"/>
  <c r="C269" i="1"/>
  <c r="A259" i="1"/>
  <c r="I259" i="1" s="1"/>
  <c r="C263" i="1"/>
  <c r="A297" i="1"/>
  <c r="I297" i="1" s="1"/>
  <c r="C296" i="1"/>
  <c r="A298" i="1"/>
  <c r="I298" i="1" s="1"/>
  <c r="C298" i="1"/>
  <c r="C301" i="1"/>
  <c r="C299" i="1"/>
  <c r="A299" i="1"/>
  <c r="I299" i="1" s="1"/>
  <c r="A300" i="1"/>
  <c r="I300" i="1" s="1"/>
  <c r="A301" i="1"/>
  <c r="I301" i="1" s="1"/>
  <c r="C300" i="1"/>
  <c r="A302" i="1"/>
  <c r="I302" i="1" s="1"/>
  <c r="C302" i="1"/>
  <c r="C312" i="1"/>
  <c r="A361" i="1"/>
  <c r="I361" i="1" s="1"/>
  <c r="C325" i="1"/>
  <c r="A306" i="1"/>
  <c r="C354" i="1"/>
  <c r="A321" i="1"/>
  <c r="I321" i="1" s="1"/>
  <c r="A307" i="1"/>
  <c r="C334" i="1"/>
  <c r="A314" i="1"/>
  <c r="I314" i="1" s="1"/>
  <c r="C309" i="1"/>
  <c r="C357" i="1"/>
  <c r="A365" i="1"/>
  <c r="I365" i="1" s="1"/>
  <c r="C304" i="1"/>
  <c r="C355" i="1"/>
  <c r="A414" i="1"/>
  <c r="C369" i="1"/>
  <c r="A411" i="1"/>
  <c r="I411" i="1" s="1"/>
  <c r="C418" i="1"/>
  <c r="A385" i="1"/>
  <c r="I385" i="1" s="1"/>
  <c r="C383" i="1"/>
  <c r="C417" i="1"/>
  <c r="A304" i="1"/>
  <c r="I304" i="1" s="1"/>
  <c r="A336" i="1"/>
  <c r="I336" i="1" s="1"/>
  <c r="C390" i="1"/>
  <c r="C328" i="1"/>
  <c r="A342" i="1"/>
  <c r="I342" i="1" s="1"/>
  <c r="A381" i="1"/>
  <c r="C411" i="1"/>
  <c r="C324" i="1"/>
  <c r="A388" i="1"/>
  <c r="I388" i="1" s="1"/>
  <c r="A313" i="1"/>
  <c r="I313" i="1" s="1"/>
  <c r="A376" i="1"/>
  <c r="I376" i="1" s="1"/>
  <c r="C308" i="1"/>
  <c r="C356" i="1"/>
  <c r="A366" i="1"/>
  <c r="I366" i="1" s="1"/>
  <c r="C420" i="1"/>
  <c r="A389" i="1"/>
  <c r="I389" i="1" s="1"/>
  <c r="A326" i="1"/>
  <c r="I326" i="1" s="1"/>
  <c r="A346" i="1"/>
  <c r="I346" i="1" s="1"/>
  <c r="C414" i="1"/>
  <c r="A308" i="1"/>
  <c r="I308" i="1" s="1"/>
  <c r="C333" i="1"/>
  <c r="A407" i="1"/>
  <c r="I407" i="1" s="1"/>
  <c r="A369" i="1"/>
  <c r="A352" i="1"/>
  <c r="I352" i="1" s="1"/>
  <c r="A323" i="1"/>
  <c r="A409" i="1"/>
  <c r="I409" i="1" s="1"/>
  <c r="C316" i="1"/>
  <c r="A354" i="1"/>
  <c r="I354" i="1" s="1"/>
  <c r="C323" i="1"/>
  <c r="A399" i="1"/>
  <c r="I399" i="1" s="1"/>
  <c r="C319" i="1"/>
  <c r="C332" i="1"/>
  <c r="A347" i="1"/>
  <c r="C306" i="1"/>
  <c r="C314" i="1"/>
  <c r="C329" i="1"/>
  <c r="A403" i="1"/>
  <c r="A416" i="1"/>
  <c r="I416" i="1" s="1"/>
  <c r="A317" i="1"/>
  <c r="I317" i="1" s="1"/>
  <c r="A392" i="1"/>
  <c r="I392" i="1" s="1"/>
  <c r="A374" i="1"/>
  <c r="A371" i="1"/>
  <c r="I371" i="1" s="1"/>
  <c r="C391" i="1"/>
  <c r="A322" i="1"/>
  <c r="I322" i="1" s="1"/>
  <c r="A333" i="1"/>
  <c r="I333" i="1" s="1"/>
  <c r="C360" i="1"/>
  <c r="C310" i="1"/>
  <c r="C335" i="1"/>
  <c r="C350" i="1"/>
  <c r="C339" i="1"/>
  <c r="C315" i="1"/>
  <c r="A360" i="1"/>
  <c r="A401" i="1"/>
  <c r="I401" i="1" s="1"/>
  <c r="A413" i="1"/>
  <c r="I413" i="1" s="1"/>
  <c r="C407" i="1"/>
  <c r="C311" i="1"/>
  <c r="C330" i="1"/>
  <c r="A343" i="1"/>
  <c r="I343" i="1" s="1"/>
  <c r="A350" i="1"/>
  <c r="A348" i="1"/>
  <c r="I348" i="1" s="1"/>
  <c r="A404" i="1"/>
  <c r="A402" i="1"/>
  <c r="C359" i="1"/>
  <c r="A315" i="1"/>
  <c r="C381" i="1"/>
  <c r="C364" i="1"/>
  <c r="C372" i="1"/>
  <c r="C351" i="1"/>
  <c r="A380" i="1"/>
  <c r="I380" i="1" s="1"/>
  <c r="C327" i="1"/>
  <c r="A372" i="1"/>
  <c r="C347" i="1"/>
  <c r="C385" i="1"/>
  <c r="A335" i="1"/>
  <c r="I335" i="1" s="1"/>
  <c r="C331" i="1"/>
  <c r="C386" i="1"/>
  <c r="C320" i="1"/>
  <c r="A367" i="1"/>
  <c r="A387" i="1"/>
  <c r="A382" i="1"/>
  <c r="C409" i="1"/>
  <c r="A375" i="1"/>
  <c r="I375" i="1" s="1"/>
  <c r="C377" i="1"/>
  <c r="C421" i="1"/>
  <c r="C371" i="1"/>
  <c r="A364" i="1"/>
  <c r="I364" i="1" s="1"/>
  <c r="C370" i="1"/>
  <c r="C358" i="1"/>
  <c r="C384" i="1"/>
  <c r="A379" i="1"/>
  <c r="C382" i="1"/>
  <c r="A341" i="1"/>
  <c r="I341" i="1" s="1"/>
  <c r="A386" i="1"/>
  <c r="C321" i="1"/>
  <c r="C341" i="1"/>
  <c r="A417" i="1"/>
  <c r="A349" i="1"/>
  <c r="I349" i="1" s="1"/>
  <c r="A368" i="1"/>
  <c r="I368" i="1" s="1"/>
  <c r="A339" i="1"/>
  <c r="C394" i="1"/>
  <c r="A398" i="1"/>
  <c r="I398" i="1" s="1"/>
  <c r="C322" i="1"/>
  <c r="A384" i="1"/>
  <c r="I384" i="1" s="1"/>
  <c r="A395" i="1"/>
  <c r="C393" i="1"/>
  <c r="C363" i="1"/>
  <c r="C395" i="1"/>
  <c r="A394" i="1"/>
  <c r="A310" i="1"/>
  <c r="I310" i="1" s="1"/>
  <c r="C376" i="1"/>
  <c r="C410" i="1"/>
  <c r="C338" i="1"/>
  <c r="C326" i="1"/>
  <c r="C419" i="1"/>
  <c r="A358" i="1"/>
  <c r="A412" i="1"/>
  <c r="I412" i="1" s="1"/>
  <c r="C352" i="1"/>
  <c r="A309" i="1"/>
  <c r="C399" i="1"/>
  <c r="C368" i="1"/>
  <c r="A390" i="1"/>
  <c r="I390" i="1" s="1"/>
  <c r="A319" i="1"/>
  <c r="I319" i="1" s="1"/>
  <c r="A337" i="1"/>
  <c r="A334" i="1"/>
  <c r="I334" i="1" s="1"/>
  <c r="C337" i="1"/>
  <c r="A344" i="1"/>
  <c r="C403" i="1"/>
  <c r="C303" i="1"/>
  <c r="C380" i="1"/>
  <c r="C392" i="1"/>
  <c r="A312" i="1"/>
  <c r="C343" i="1"/>
  <c r="C340" i="1"/>
  <c r="A316" i="1"/>
  <c r="I316" i="1" s="1"/>
  <c r="A355" i="1"/>
  <c r="I355" i="1" s="1"/>
  <c r="C365" i="1"/>
  <c r="C402" i="1"/>
  <c r="C388" i="1"/>
  <c r="A377" i="1"/>
  <c r="I377" i="1" s="1"/>
  <c r="C373" i="1"/>
  <c r="C349" i="1"/>
  <c r="A345" i="1"/>
  <c r="C362" i="1"/>
  <c r="A332" i="1"/>
  <c r="I332" i="1" s="1"/>
  <c r="A396" i="1"/>
  <c r="C307" i="1"/>
  <c r="C379" i="1"/>
  <c r="C375" i="1"/>
  <c r="C346" i="1"/>
  <c r="C387" i="1"/>
  <c r="A400" i="1"/>
  <c r="A405" i="1"/>
  <c r="I405" i="1" s="1"/>
  <c r="A311" i="1"/>
  <c r="A363" i="1"/>
  <c r="C317" i="1"/>
  <c r="A357" i="1"/>
  <c r="I357" i="1" s="1"/>
  <c r="C353" i="1"/>
  <c r="C397" i="1"/>
  <c r="C344" i="1"/>
  <c r="C342" i="1"/>
  <c r="A393" i="1"/>
  <c r="I393" i="1" s="1"/>
  <c r="A351" i="1"/>
  <c r="C413" i="1"/>
  <c r="A338" i="1"/>
  <c r="A391" i="1"/>
  <c r="A325" i="1"/>
  <c r="A330" i="1"/>
  <c r="C408" i="1"/>
  <c r="C361" i="1"/>
  <c r="C398" i="1"/>
  <c r="A328" i="1"/>
  <c r="C389" i="1"/>
  <c r="C336" i="1"/>
  <c r="C367" i="1"/>
  <c r="A410" i="1"/>
  <c r="I410" i="1" s="1"/>
  <c r="A406" i="1"/>
  <c r="C404" i="1"/>
  <c r="C415" i="1"/>
  <c r="A327" i="1"/>
  <c r="C405" i="1"/>
  <c r="A329" i="1"/>
  <c r="I329" i="1" s="1"/>
  <c r="C378" i="1"/>
  <c r="A408" i="1"/>
  <c r="I408" i="1" s="1"/>
  <c r="C366" i="1"/>
  <c r="A419" i="1"/>
  <c r="I419" i="1" s="1"/>
  <c r="A305" i="1"/>
  <c r="I305" i="1" s="1"/>
  <c r="A324" i="1"/>
  <c r="I324" i="1" s="1"/>
  <c r="A373" i="1"/>
  <c r="C396" i="1"/>
  <c r="A318" i="1"/>
  <c r="A378" i="1"/>
  <c r="C374" i="1"/>
  <c r="A370" i="1"/>
  <c r="I370" i="1" s="1"/>
  <c r="A303" i="1"/>
  <c r="I303" i="1" s="1"/>
  <c r="A362" i="1"/>
  <c r="I362" i="1" s="1"/>
  <c r="A421" i="1"/>
  <c r="I421" i="1" s="1"/>
  <c r="A359" i="1"/>
  <c r="I359" i="1" s="1"/>
  <c r="A331" i="1"/>
  <c r="I331" i="1" s="1"/>
  <c r="A320" i="1"/>
  <c r="C412" i="1"/>
  <c r="C305" i="1"/>
  <c r="A397" i="1"/>
  <c r="I397" i="1" s="1"/>
  <c r="C318" i="1"/>
  <c r="A418" i="1"/>
  <c r="I418" i="1" s="1"/>
  <c r="C401" i="1"/>
  <c r="C416" i="1"/>
  <c r="C313" i="1"/>
  <c r="C400" i="1"/>
  <c r="A383" i="1"/>
  <c r="A340" i="1"/>
  <c r="I340" i="1" s="1"/>
  <c r="C348" i="1"/>
  <c r="C406" i="1"/>
  <c r="C345" i="1"/>
  <c r="A415" i="1"/>
  <c r="I415" i="1" s="1"/>
  <c r="A353" i="1"/>
  <c r="A420" i="1"/>
  <c r="I420" i="1" s="1"/>
  <c r="A356" i="1"/>
  <c r="I356" i="1" s="1"/>
  <c r="A425" i="1"/>
  <c r="C422" i="1"/>
  <c r="A422" i="1"/>
  <c r="A423" i="1"/>
  <c r="I423" i="1" s="1"/>
  <c r="C424" i="1"/>
  <c r="A424" i="1"/>
  <c r="I424" i="1" s="1"/>
  <c r="A451" i="1"/>
  <c r="A426" i="1"/>
  <c r="C426" i="1"/>
  <c r="A452" i="1"/>
  <c r="A428" i="1"/>
  <c r="C434" i="1"/>
  <c r="A439" i="1"/>
  <c r="I439" i="1" s="1"/>
  <c r="C428" i="1"/>
  <c r="C675" i="1"/>
  <c r="A521" i="1"/>
  <c r="I521" i="1" s="1"/>
  <c r="A429" i="1"/>
  <c r="I429" i="1" s="1"/>
  <c r="A440" i="1"/>
  <c r="I440" i="1" s="1"/>
  <c r="C582" i="1"/>
  <c r="A658" i="1"/>
  <c r="I658" i="1" s="1"/>
  <c r="A468" i="1"/>
  <c r="C431" i="1"/>
  <c r="C604" i="1"/>
  <c r="A539" i="1"/>
  <c r="C670" i="1"/>
  <c r="A509" i="1"/>
  <c r="A682" i="1"/>
  <c r="I682" i="1" s="1"/>
  <c r="C503" i="1"/>
  <c r="C565" i="1"/>
  <c r="C694" i="1"/>
  <c r="A555" i="1"/>
  <c r="I555" i="1" s="1"/>
  <c r="A574" i="1"/>
  <c r="I574" i="1" s="1"/>
  <c r="C474" i="1"/>
  <c r="A508" i="1"/>
  <c r="C512" i="1"/>
  <c r="A535" i="1"/>
  <c r="I535" i="1" s="1"/>
  <c r="C430" i="1"/>
  <c r="C547" i="1"/>
  <c r="A533" i="1"/>
  <c r="C541" i="1"/>
  <c r="A576" i="1"/>
  <c r="I576" i="1" s="1"/>
  <c r="A586" i="1"/>
  <c r="I586" i="1" s="1"/>
  <c r="C626" i="1"/>
  <c r="A560" i="1"/>
  <c r="I560" i="1" s="1"/>
  <c r="C513" i="1"/>
  <c r="A600" i="1"/>
  <c r="I600" i="1" s="1"/>
  <c r="A675" i="1"/>
  <c r="A524" i="1"/>
  <c r="I524" i="1" s="1"/>
  <c r="C601" i="1"/>
  <c r="A540" i="1"/>
  <c r="A465" i="1"/>
  <c r="I465" i="1" s="1"/>
  <c r="A455" i="1"/>
  <c r="C481" i="1"/>
  <c r="C454" i="1"/>
  <c r="A466" i="1"/>
  <c r="I466" i="1" s="1"/>
  <c r="C462" i="1"/>
  <c r="A602" i="1"/>
  <c r="C634" i="1"/>
  <c r="C613" i="1"/>
  <c r="C635" i="1"/>
  <c r="C651" i="1"/>
  <c r="C537" i="1"/>
  <c r="A436" i="1"/>
  <c r="I436" i="1" s="1"/>
  <c r="A665" i="1"/>
  <c r="A446" i="1"/>
  <c r="A542" i="1"/>
  <c r="A552" i="1"/>
  <c r="C624" i="1"/>
  <c r="C685" i="1"/>
  <c r="C610" i="1"/>
  <c r="A569" i="1"/>
  <c r="I569" i="1" s="1"/>
  <c r="A511" i="1"/>
  <c r="I511" i="1" s="1"/>
  <c r="C538" i="1"/>
  <c r="C509" i="1"/>
  <c r="C570" i="1"/>
  <c r="C648" i="1"/>
  <c r="A462" i="1"/>
  <c r="C691" i="1"/>
  <c r="C457" i="1"/>
  <c r="C528" i="1"/>
  <c r="C478" i="1"/>
  <c r="A432" i="1"/>
  <c r="I432" i="1" s="1"/>
  <c r="A482" i="1"/>
  <c r="A561" i="1"/>
  <c r="I561" i="1" s="1"/>
  <c r="C448" i="1"/>
  <c r="C489" i="1"/>
  <c r="A547" i="1"/>
  <c r="I547" i="1" s="1"/>
  <c r="C501" i="1"/>
  <c r="C536" i="1"/>
  <c r="C596" i="1"/>
  <c r="A689" i="1"/>
  <c r="C451" i="1"/>
  <c r="A554" i="1"/>
  <c r="I554" i="1" s="1"/>
  <c r="A607" i="1"/>
  <c r="A510" i="1"/>
  <c r="I510" i="1" s="1"/>
  <c r="A469" i="1"/>
  <c r="I469" i="1" s="1"/>
  <c r="C548" i="1"/>
  <c r="A597" i="1"/>
  <c r="I597" i="1" s="1"/>
  <c r="C522" i="1"/>
  <c r="C452" i="1"/>
  <c r="A433" i="1"/>
  <c r="I433" i="1" s="1"/>
  <c r="C639" i="1"/>
  <c r="C588" i="1"/>
  <c r="C560" i="1"/>
  <c r="C445" i="1"/>
  <c r="C568" i="1"/>
  <c r="A517" i="1"/>
  <c r="I517" i="1" s="1"/>
  <c r="C553" i="1"/>
  <c r="A536" i="1"/>
  <c r="C465" i="1"/>
  <c r="C572" i="1"/>
  <c r="C476" i="1"/>
  <c r="C539" i="1"/>
  <c r="C521" i="1"/>
  <c r="C517" i="1"/>
  <c r="A486" i="1"/>
  <c r="A447" i="1"/>
  <c r="I447" i="1" s="1"/>
  <c r="A430" i="1"/>
  <c r="I430" i="1" s="1"/>
  <c r="A472" i="1"/>
  <c r="A650" i="1"/>
  <c r="I650" i="1" s="1"/>
  <c r="C543" i="1"/>
  <c r="A623" i="1"/>
  <c r="I623" i="1" s="1"/>
  <c r="C468" i="1"/>
  <c r="C656" i="1"/>
  <c r="C603" i="1"/>
  <c r="C486" i="1"/>
  <c r="A565" i="1"/>
  <c r="A504" i="1"/>
  <c r="A492" i="1"/>
  <c r="I492" i="1" s="1"/>
  <c r="A683" i="1"/>
  <c r="A515" i="1"/>
  <c r="I515" i="1" s="1"/>
  <c r="C649" i="1"/>
  <c r="C483" i="1"/>
  <c r="A563" i="1"/>
  <c r="I563" i="1" s="1"/>
  <c r="C644" i="1"/>
  <c r="A480" i="1"/>
  <c r="A526" i="1"/>
  <c r="I526" i="1" s="1"/>
  <c r="C546" i="1"/>
  <c r="A712" i="1"/>
  <c r="A427" i="1"/>
  <c r="A519" i="1"/>
  <c r="I519" i="1" s="1"/>
  <c r="A531" i="1"/>
  <c r="I531" i="1" s="1"/>
  <c r="C579" i="1"/>
  <c r="C609" i="1"/>
  <c r="C687" i="1"/>
  <c r="C533" i="1"/>
  <c r="A643" i="1"/>
  <c r="I643" i="1" s="1"/>
  <c r="A435" i="1"/>
  <c r="A551" i="1"/>
  <c r="I551" i="1" s="1"/>
  <c r="C658" i="1"/>
  <c r="C490" i="1"/>
  <c r="A528" i="1"/>
  <c r="I528" i="1" s="1"/>
  <c r="C437" i="1"/>
  <c r="C453" i="1"/>
  <c r="C443" i="1"/>
  <c r="C591" i="1"/>
  <c r="C447" i="1"/>
  <c r="A575" i="1"/>
  <c r="A444" i="1"/>
  <c r="I444" i="1" s="1"/>
  <c r="A484" i="1"/>
  <c r="I484" i="1" s="1"/>
  <c r="A663" i="1"/>
  <c r="A617" i="1"/>
  <c r="A593" i="1"/>
  <c r="C472" i="1"/>
  <c r="C688" i="1"/>
  <c r="A645" i="1"/>
  <c r="C473" i="1"/>
  <c r="A474" i="1"/>
  <c r="I474" i="1" s="1"/>
  <c r="A485" i="1"/>
  <c r="C441" i="1"/>
  <c r="C496" i="1"/>
  <c r="A545" i="1"/>
  <c r="C500" i="1"/>
  <c r="A464" i="1"/>
  <c r="C458" i="1"/>
  <c r="C577" i="1"/>
  <c r="A632" i="1"/>
  <c r="C585" i="1"/>
  <c r="A566" i="1"/>
  <c r="I566" i="1" s="1"/>
  <c r="A579" i="1"/>
  <c r="I579" i="1" s="1"/>
  <c r="A653" i="1"/>
  <c r="I653" i="1" s="1"/>
  <c r="A577" i="1"/>
  <c r="I577" i="1" s="1"/>
  <c r="C555" i="1"/>
  <c r="A664" i="1"/>
  <c r="I664" i="1" s="1"/>
  <c r="A449" i="1"/>
  <c r="C655" i="1"/>
  <c r="C495" i="1"/>
  <c r="C673" i="1"/>
  <c r="A538" i="1"/>
  <c r="A527" i="1"/>
  <c r="I527" i="1" s="1"/>
  <c r="A475" i="1"/>
  <c r="A703" i="1"/>
  <c r="C432" i="1"/>
  <c r="A479" i="1"/>
  <c r="I479" i="1" s="1"/>
  <c r="C449" i="1"/>
  <c r="C450" i="1"/>
  <c r="A434" i="1"/>
  <c r="I434" i="1" s="1"/>
  <c r="C460" i="1"/>
  <c r="C471" i="1"/>
  <c r="A621" i="1"/>
  <c r="A448" i="1"/>
  <c r="I448" i="1" s="1"/>
  <c r="A558" i="1"/>
  <c r="A659" i="1"/>
  <c r="I659" i="1" s="1"/>
  <c r="C475" i="1"/>
  <c r="A513" i="1"/>
  <c r="A635" i="1"/>
  <c r="C590" i="1"/>
  <c r="C514" i="1"/>
  <c r="C580" i="1"/>
  <c r="A516" i="1"/>
  <c r="A456" i="1"/>
  <c r="A553" i="1"/>
  <c r="I553" i="1" s="1"/>
  <c r="C597" i="1"/>
  <c r="A686" i="1"/>
  <c r="I686" i="1" s="1"/>
  <c r="C444" i="1"/>
  <c r="A460" i="1"/>
  <c r="I460" i="1" s="1"/>
  <c r="C488" i="1"/>
  <c r="C482" i="1"/>
  <c r="C455" i="1"/>
  <c r="A677" i="1"/>
  <c r="I677" i="1" s="1"/>
  <c r="C493" i="1"/>
  <c r="A457" i="1"/>
  <c r="A530" i="1"/>
  <c r="A548" i="1"/>
  <c r="I548" i="1" s="1"/>
  <c r="A529" i="1"/>
  <c r="I529" i="1" s="1"/>
  <c r="C502" i="1"/>
  <c r="C550" i="1"/>
  <c r="A514" i="1"/>
  <c r="I514" i="1" s="1"/>
  <c r="A500" i="1"/>
  <c r="C689" i="1"/>
  <c r="C556" i="1"/>
  <c r="A441" i="1"/>
  <c r="A702" i="1"/>
  <c r="I702" i="1" s="1"/>
  <c r="A481" i="1"/>
  <c r="I481" i="1" s="1"/>
  <c r="C589" i="1"/>
  <c r="A463" i="1"/>
  <c r="A592" i="1"/>
  <c r="C660" i="1"/>
  <c r="A518" i="1"/>
  <c r="I518" i="1" s="1"/>
  <c r="A523" i="1"/>
  <c r="I523" i="1" s="1"/>
  <c r="C515" i="1"/>
  <c r="C667" i="1"/>
  <c r="C510" i="1"/>
  <c r="A573" i="1"/>
  <c r="I573" i="1" s="1"/>
  <c r="C632" i="1"/>
  <c r="A572" i="1"/>
  <c r="I572" i="1" s="1"/>
  <c r="A620" i="1"/>
  <c r="A537" i="1"/>
  <c r="I537" i="1" s="1"/>
  <c r="A590" i="1"/>
  <c r="I590" i="1" s="1"/>
  <c r="C551" i="1"/>
  <c r="C564" i="1"/>
  <c r="A442" i="1"/>
  <c r="I442" i="1" s="1"/>
  <c r="A604" i="1"/>
  <c r="I604" i="1" s="1"/>
  <c r="A707" i="1"/>
  <c r="I707" i="1" s="1"/>
  <c r="C621" i="1"/>
  <c r="A489" i="1"/>
  <c r="I489" i="1" s="1"/>
  <c r="A564" i="1"/>
  <c r="I564" i="1" s="1"/>
  <c r="A454" i="1"/>
  <c r="I454" i="1" s="1"/>
  <c r="C636" i="1"/>
  <c r="C520" i="1"/>
  <c r="A673" i="1"/>
  <c r="I673" i="1" s="1"/>
  <c r="A487" i="1"/>
  <c r="I487" i="1" s="1"/>
  <c r="C456" i="1"/>
  <c r="A661" i="1"/>
  <c r="A601" i="1"/>
  <c r="I601" i="1" s="1"/>
  <c r="C499" i="1"/>
  <c r="A651" i="1"/>
  <c r="I651" i="1" s="1"/>
  <c r="A467" i="1"/>
  <c r="I467" i="1" s="1"/>
  <c r="A591" i="1"/>
  <c r="I591" i="1" s="1"/>
  <c r="C561" i="1"/>
  <c r="C505" i="1"/>
  <c r="A522" i="1"/>
  <c r="I522" i="1" s="1"/>
  <c r="C498" i="1"/>
  <c r="A695" i="1"/>
  <c r="I695" i="1" s="1"/>
  <c r="C584" i="1"/>
  <c r="C494" i="1"/>
  <c r="C469" i="1"/>
  <c r="C595" i="1"/>
  <c r="C516" i="1"/>
  <c r="C578" i="1"/>
  <c r="A534" i="1"/>
  <c r="I534" i="1" s="1"/>
  <c r="C602" i="1"/>
  <c r="C542" i="1"/>
  <c r="C530" i="1"/>
  <c r="A676" i="1"/>
  <c r="I676" i="1" s="1"/>
  <c r="A496" i="1"/>
  <c r="I496" i="1" s="1"/>
  <c r="C527" i="1"/>
  <c r="A559" i="1"/>
  <c r="C442" i="1"/>
  <c r="A478" i="1"/>
  <c r="I478" i="1" s="1"/>
  <c r="C532" i="1"/>
  <c r="A546" i="1"/>
  <c r="I546" i="1" s="1"/>
  <c r="A543" i="1"/>
  <c r="I543" i="1" s="1"/>
  <c r="A606" i="1"/>
  <c r="I606" i="1" s="1"/>
  <c r="A488" i="1"/>
  <c r="A499" i="1"/>
  <c r="A694" i="1"/>
  <c r="I694" i="1" s="1"/>
  <c r="C552" i="1"/>
  <c r="C479" i="1"/>
  <c r="A437" i="1"/>
  <c r="I437" i="1" s="1"/>
  <c r="A494" i="1"/>
  <c r="I494" i="1" s="1"/>
  <c r="A647" i="1"/>
  <c r="C491" i="1"/>
  <c r="A502" i="1"/>
  <c r="I502" i="1" s="1"/>
  <c r="C485" i="1"/>
  <c r="C464" i="1"/>
  <c r="C484" i="1"/>
  <c r="A512" i="1"/>
  <c r="A603" i="1"/>
  <c r="I603" i="1" s="1"/>
  <c r="A477" i="1"/>
  <c r="I477" i="1" s="1"/>
  <c r="A491" i="1"/>
  <c r="A438" i="1"/>
  <c r="C571" i="1"/>
  <c r="A626" i="1"/>
  <c r="C519" i="1"/>
  <c r="C492" i="1"/>
  <c r="A598" i="1"/>
  <c r="I598" i="1" s="1"/>
  <c r="C504" i="1"/>
  <c r="C599" i="1"/>
  <c r="A498" i="1"/>
  <c r="I498" i="1" s="1"/>
  <c r="C615" i="1"/>
  <c r="C646" i="1"/>
  <c r="A570" i="1"/>
  <c r="I570" i="1" s="1"/>
  <c r="C459" i="1"/>
  <c r="C575" i="1"/>
  <c r="A459" i="1"/>
  <c r="I459" i="1" s="1"/>
  <c r="A672" i="1"/>
  <c r="I672" i="1" s="1"/>
  <c r="C611" i="1"/>
  <c r="A691" i="1"/>
  <c r="C463" i="1"/>
  <c r="C535" i="1"/>
  <c r="A483" i="1"/>
  <c r="C526" i="1"/>
  <c r="C508" i="1"/>
  <c r="C545" i="1"/>
  <c r="C702" i="1"/>
  <c r="A667" i="1"/>
  <c r="I667" i="1" s="1"/>
  <c r="C677" i="1"/>
  <c r="A493" i="1"/>
  <c r="C506" i="1"/>
  <c r="C554" i="1"/>
  <c r="C598" i="1"/>
  <c r="C534" i="1"/>
  <c r="C438" i="1"/>
  <c r="A612" i="1"/>
  <c r="C497" i="1"/>
  <c r="C627" i="1"/>
  <c r="A584" i="1"/>
  <c r="A588" i="1"/>
  <c r="I588" i="1" s="1"/>
  <c r="C544" i="1"/>
  <c r="C583" i="1"/>
  <c r="C630" i="1"/>
  <c r="C446" i="1"/>
  <c r="C668" i="1"/>
  <c r="A505" i="1"/>
  <c r="I505" i="1" s="1"/>
  <c r="C711" i="1"/>
  <c r="C487" i="1"/>
  <c r="A628" i="1"/>
  <c r="C567" i="1"/>
  <c r="A587" i="1"/>
  <c r="I587" i="1" s="1"/>
  <c r="A589" i="1"/>
  <c r="C531" i="1"/>
  <c r="C642" i="1"/>
  <c r="C681" i="1"/>
  <c r="A471" i="1"/>
  <c r="I471" i="1" s="1"/>
  <c r="C549" i="1"/>
  <c r="A490" i="1"/>
  <c r="I490" i="1" s="1"/>
  <c r="A562" i="1"/>
  <c r="A445" i="1"/>
  <c r="I445" i="1" s="1"/>
  <c r="A532" i="1"/>
  <c r="C605" i="1"/>
  <c r="C518" i="1"/>
  <c r="C557" i="1"/>
  <c r="A550" i="1"/>
  <c r="I550" i="1" s="1"/>
  <c r="A458" i="1"/>
  <c r="I458" i="1" s="1"/>
  <c r="A443" i="1"/>
  <c r="A453" i="1"/>
  <c r="A655" i="1"/>
  <c r="I655" i="1" s="1"/>
  <c r="A507" i="1"/>
  <c r="I507" i="1" s="1"/>
  <c r="C523" i="1"/>
  <c r="A461" i="1"/>
  <c r="C664" i="1"/>
  <c r="A541" i="1"/>
  <c r="I541" i="1" s="1"/>
  <c r="C511" i="1"/>
  <c r="A581" i="1"/>
  <c r="I581" i="1" s="1"/>
  <c r="A525" i="1"/>
  <c r="I525" i="1" s="1"/>
  <c r="A549" i="1"/>
  <c r="I549" i="1" s="1"/>
  <c r="A624" i="1"/>
  <c r="C477" i="1"/>
  <c r="C524" i="1"/>
  <c r="A473" i="1"/>
  <c r="A608" i="1"/>
  <c r="I608" i="1" s="1"/>
  <c r="C461" i="1"/>
  <c r="C676" i="1"/>
  <c r="C439" i="1"/>
  <c r="C563" i="1"/>
  <c r="C652" i="1"/>
  <c r="C507" i="1"/>
  <c r="A476" i="1"/>
  <c r="I476" i="1" s="1"/>
  <c r="C467" i="1"/>
  <c r="A649" i="1"/>
  <c r="A685" i="1"/>
  <c r="A470" i="1"/>
  <c r="I470" i="1" s="1"/>
  <c r="A450" i="1"/>
  <c r="I450" i="1" s="1"/>
  <c r="C540" i="1"/>
  <c r="C558" i="1"/>
  <c r="A690" i="1"/>
  <c r="C608" i="1"/>
  <c r="C574" i="1"/>
  <c r="A646" i="1"/>
  <c r="I646" i="1" s="1"/>
  <c r="A568" i="1"/>
  <c r="I568" i="1" s="1"/>
  <c r="A520" i="1"/>
  <c r="A631" i="1"/>
  <c r="C698" i="1"/>
  <c r="A501" i="1"/>
  <c r="C619" i="1"/>
  <c r="A557" i="1"/>
  <c r="C480" i="1"/>
  <c r="A431" i="1"/>
  <c r="I431" i="1" s="1"/>
  <c r="A503" i="1"/>
  <c r="C573" i="1"/>
  <c r="A625" i="1"/>
  <c r="I625" i="1" s="1"/>
  <c r="A497" i="1"/>
  <c r="I497" i="1" s="1"/>
  <c r="A582" i="1"/>
  <c r="I582" i="1" s="1"/>
  <c r="C436" i="1"/>
  <c r="C612" i="1"/>
  <c r="A495" i="1"/>
  <c r="I495" i="1" s="1"/>
  <c r="C435" i="1"/>
  <c r="A556" i="1"/>
  <c r="A616" i="1"/>
  <c r="I616" i="1" s="1"/>
  <c r="C576" i="1"/>
  <c r="C593" i="1"/>
  <c r="C440" i="1"/>
  <c r="C470" i="1"/>
  <c r="C433" i="1"/>
  <c r="C466" i="1"/>
  <c r="C525" i="1"/>
  <c r="C566" i="1"/>
  <c r="A544" i="1"/>
  <c r="A594" i="1"/>
  <c r="I594" i="1" s="1"/>
  <c r="A506" i="1"/>
  <c r="I506" i="1" s="1"/>
  <c r="C666" i="1"/>
  <c r="C529" i="1"/>
  <c r="A567" i="1"/>
  <c r="I567" i="1" s="1"/>
  <c r="A578" i="1"/>
  <c r="I578" i="1" s="1"/>
  <c r="A706" i="1"/>
  <c r="A692" i="1"/>
  <c r="C706" i="1"/>
  <c r="A640" i="1"/>
  <c r="I640" i="1" s="1"/>
  <c r="C633" i="1"/>
  <c r="C693" i="1"/>
  <c r="A599" i="1"/>
  <c r="A654" i="1"/>
  <c r="I654" i="1" s="1"/>
  <c r="C625" i="1"/>
  <c r="C692" i="1"/>
  <c r="A615" i="1"/>
  <c r="A585" i="1"/>
  <c r="I585" i="1" s="1"/>
  <c r="A595" i="1"/>
  <c r="I595" i="1" s="1"/>
  <c r="A671" i="1"/>
  <c r="I671" i="1" s="1"/>
  <c r="C690" i="1"/>
  <c r="C638" i="1"/>
  <c r="A697" i="1"/>
  <c r="I697" i="1" s="1"/>
  <c r="C581" i="1"/>
  <c r="A711" i="1"/>
  <c r="C663" i="1"/>
  <c r="C679" i="1"/>
  <c r="A642" i="1"/>
  <c r="I642" i="1" s="1"/>
  <c r="A657" i="1"/>
  <c r="I657" i="1" s="1"/>
  <c r="C606" i="1"/>
  <c r="A648" i="1"/>
  <c r="C662" i="1"/>
  <c r="C607" i="1"/>
  <c r="C645" i="1"/>
  <c r="A596" i="1"/>
  <c r="I596" i="1" s="1"/>
  <c r="A693" i="1"/>
  <c r="I693" i="1" s="1"/>
  <c r="A614" i="1"/>
  <c r="I614" i="1" s="1"/>
  <c r="A674" i="1"/>
  <c r="I674" i="1" s="1"/>
  <c r="A583" i="1"/>
  <c r="A605" i="1"/>
  <c r="I605" i="1" s="1"/>
  <c r="C674" i="1"/>
  <c r="A619" i="1"/>
  <c r="C708" i="1"/>
  <c r="C672" i="1"/>
  <c r="C614" i="1"/>
  <c r="C697" i="1"/>
  <c r="A637" i="1"/>
  <c r="C680" i="1"/>
  <c r="C665" i="1"/>
  <c r="C629" i="1"/>
  <c r="C631" i="1"/>
  <c r="C700" i="1"/>
  <c r="C620" i="1"/>
  <c r="A669" i="1"/>
  <c r="I669" i="1" s="1"/>
  <c r="A670" i="1"/>
  <c r="I670" i="1" s="1"/>
  <c r="A709" i="1"/>
  <c r="I709" i="1" s="1"/>
  <c r="A668" i="1"/>
  <c r="I668" i="1" s="1"/>
  <c r="C671" i="1"/>
  <c r="C569" i="1"/>
  <c r="C659" i="1"/>
  <c r="A699" i="1"/>
  <c r="I699" i="1" s="1"/>
  <c r="C696" i="1"/>
  <c r="A656" i="1"/>
  <c r="I656" i="1" s="1"/>
  <c r="A704" i="1"/>
  <c r="I704" i="1" s="1"/>
  <c r="A714" i="1"/>
  <c r="A613" i="1"/>
  <c r="I613" i="1" s="1"/>
  <c r="C562" i="1"/>
  <c r="A701" i="1"/>
  <c r="A705" i="1"/>
  <c r="I705" i="1" s="1"/>
  <c r="A680" i="1"/>
  <c r="I680" i="1" s="1"/>
  <c r="A652" i="1"/>
  <c r="I652" i="1" s="1"/>
  <c r="A639" i="1"/>
  <c r="I639" i="1" s="1"/>
  <c r="C686" i="1"/>
  <c r="A681" i="1"/>
  <c r="C650" i="1"/>
  <c r="C654" i="1"/>
  <c r="A636" i="1"/>
  <c r="C640" i="1"/>
  <c r="A708" i="1"/>
  <c r="I708" i="1" s="1"/>
  <c r="C623" i="1"/>
  <c r="A618" i="1"/>
  <c r="I618" i="1" s="1"/>
  <c r="A627" i="1"/>
  <c r="A684" i="1"/>
  <c r="C592" i="1"/>
  <c r="C618" i="1"/>
  <c r="C587" i="1"/>
  <c r="C657" i="1"/>
  <c r="A710" i="1"/>
  <c r="C653" i="1"/>
  <c r="A610" i="1"/>
  <c r="I610" i="1" s="1"/>
  <c r="A634" i="1"/>
  <c r="I634" i="1" s="1"/>
  <c r="A662" i="1"/>
  <c r="I662" i="1" s="1"/>
  <c r="A629" i="1"/>
  <c r="C637" i="1"/>
  <c r="A644" i="1"/>
  <c r="I644" i="1" s="1"/>
  <c r="C682" i="1"/>
  <c r="A580" i="1"/>
  <c r="I580" i="1" s="1"/>
  <c r="C683" i="1"/>
  <c r="A687" i="1"/>
  <c r="C559" i="1"/>
  <c r="C622" i="1"/>
  <c r="C661" i="1"/>
  <c r="C678" i="1"/>
  <c r="C641" i="1"/>
  <c r="C600" i="1"/>
  <c r="C628" i="1"/>
  <c r="A611" i="1"/>
  <c r="I611" i="1" s="1"/>
  <c r="A700" i="1"/>
  <c r="I700" i="1" s="1"/>
  <c r="C701" i="1"/>
  <c r="C616" i="1"/>
  <c r="C684" i="1"/>
  <c r="C617" i="1"/>
  <c r="C705" i="1"/>
  <c r="A622" i="1"/>
  <c r="A666" i="1"/>
  <c r="I666" i="1" s="1"/>
  <c r="C669" i="1"/>
  <c r="C586" i="1"/>
  <c r="A630" i="1"/>
  <c r="A641" i="1"/>
  <c r="I641" i="1" s="1"/>
  <c r="A688" i="1"/>
  <c r="I688" i="1" s="1"/>
  <c r="C707" i="1"/>
  <c r="A696" i="1"/>
  <c r="I696" i="1" s="1"/>
  <c r="C703" i="1"/>
  <c r="C695" i="1"/>
  <c r="A678" i="1"/>
  <c r="C699" i="1"/>
  <c r="C710" i="1"/>
  <c r="A638" i="1"/>
  <c r="I638" i="1" s="1"/>
  <c r="C713" i="1"/>
  <c r="A698" i="1"/>
  <c r="I698" i="1" s="1"/>
  <c r="A679" i="1"/>
  <c r="I679" i="1" s="1"/>
  <c r="A571" i="1"/>
  <c r="I571" i="1" s="1"/>
  <c r="C704" i="1"/>
  <c r="C709" i="1"/>
  <c r="C647" i="1"/>
  <c r="A660" i="1"/>
  <c r="I660" i="1" s="1"/>
  <c r="C594" i="1"/>
  <c r="A633" i="1"/>
  <c r="I633" i="1" s="1"/>
  <c r="A713" i="1"/>
  <c r="I713" i="1" s="1"/>
  <c r="C643" i="1"/>
  <c r="C712" i="1"/>
  <c r="A609" i="1"/>
  <c r="I609" i="1" s="1"/>
  <c r="A716" i="1"/>
  <c r="C715" i="1"/>
  <c r="C717" i="1"/>
  <c r="A718" i="1"/>
  <c r="I718" i="1" s="1"/>
  <c r="A720" i="1"/>
  <c r="I720" i="1" s="1"/>
  <c r="C719" i="1"/>
  <c r="C735" i="1"/>
  <c r="C720" i="1"/>
  <c r="A725" i="1"/>
  <c r="C726" i="1"/>
  <c r="A726" i="1"/>
  <c r="A723" i="1"/>
  <c r="C721" i="1"/>
  <c r="C723" i="1"/>
  <c r="A722" i="1"/>
  <c r="I722" i="1" s="1"/>
  <c r="C727" i="1"/>
  <c r="A721" i="1"/>
  <c r="I721" i="1" s="1"/>
  <c r="C740" i="1"/>
  <c r="C745" i="1"/>
  <c r="C747" i="1"/>
  <c r="C741" i="1"/>
  <c r="A736" i="1"/>
  <c r="A729" i="1"/>
  <c r="C737" i="1"/>
  <c r="C743" i="1"/>
  <c r="A732" i="1"/>
  <c r="I732" i="1" s="1"/>
  <c r="A743" i="1"/>
  <c r="C733" i="1"/>
  <c r="C742" i="1"/>
  <c r="A730" i="1"/>
  <c r="I730" i="1" s="1"/>
  <c r="C748" i="1"/>
  <c r="A741" i="1"/>
  <c r="I741" i="1" s="1"/>
  <c r="A724" i="1"/>
  <c r="A742" i="1"/>
  <c r="I742" i="1" s="1"/>
  <c r="A747" i="1"/>
  <c r="A738" i="1"/>
  <c r="I738" i="1" s="1"/>
  <c r="A737" i="1"/>
  <c r="C729" i="1"/>
  <c r="A749" i="1"/>
  <c r="C736" i="1"/>
  <c r="C730" i="1"/>
  <c r="A746" i="1"/>
  <c r="A731" i="1"/>
  <c r="C724" i="1"/>
  <c r="A727" i="1"/>
  <c r="A744" i="1"/>
  <c r="C746" i="1"/>
  <c r="C744" i="1"/>
  <c r="C739" i="1"/>
  <c r="C749" i="1"/>
  <c r="C732" i="1"/>
  <c r="A733" i="1"/>
  <c r="A748" i="1"/>
  <c r="I748" i="1" s="1"/>
  <c r="A734" i="1"/>
  <c r="I734" i="1" s="1"/>
  <c r="A735" i="1"/>
  <c r="C731" i="1"/>
  <c r="C725" i="1"/>
  <c r="A739" i="1"/>
  <c r="C738" i="1"/>
  <c r="C728" i="1"/>
  <c r="A745" i="1"/>
  <c r="I745" i="1" s="1"/>
  <c r="A740" i="1"/>
  <c r="I740" i="1" s="1"/>
  <c r="A728" i="1"/>
  <c r="I728" i="1" s="1"/>
  <c r="C734" i="1"/>
  <c r="A750" i="1"/>
  <c r="I750" i="1" s="1"/>
  <c r="C751" i="1"/>
  <c r="A751" i="1"/>
  <c r="I751" i="1" s="1"/>
  <c r="C750" i="1"/>
  <c r="A752" i="1"/>
  <c r="A753" i="1"/>
  <c r="C753" i="1"/>
  <c r="C752" i="1"/>
  <c r="C754" i="1"/>
  <c r="A754" i="1"/>
  <c r="I754" i="1" s="1"/>
  <c r="A755" i="1"/>
  <c r="C755" i="1"/>
  <c r="A757" i="1"/>
  <c r="I757" i="1" s="1"/>
  <c r="C757" i="1"/>
  <c r="A756" i="1"/>
  <c r="C756" i="1"/>
  <c r="C423" i="1"/>
  <c r="A758" i="1"/>
  <c r="C758" i="1"/>
  <c r="A759" i="1"/>
  <c r="C759" i="1"/>
  <c r="C425" i="1"/>
  <c r="C427" i="1"/>
  <c r="C429" i="1"/>
  <c r="C894" i="1"/>
  <c r="C897" i="1"/>
  <c r="C857" i="1"/>
  <c r="C860" i="1"/>
  <c r="C818" i="1"/>
  <c r="C914" i="1"/>
  <c r="C889" i="1"/>
  <c r="A868" i="1"/>
  <c r="I868" i="1" s="1"/>
  <c r="C799" i="1"/>
  <c r="C906" i="1"/>
  <c r="C877" i="1"/>
  <c r="A873" i="1"/>
  <c r="A767" i="1"/>
  <c r="A956" i="1"/>
  <c r="C923" i="1"/>
  <c r="C762" i="1"/>
  <c r="A859" i="1"/>
  <c r="A875" i="1"/>
  <c r="A861" i="1"/>
  <c r="C879" i="1"/>
  <c r="C852" i="1"/>
  <c r="A947" i="1"/>
  <c r="I947" i="1" s="1"/>
  <c r="C856" i="1"/>
  <c r="A927" i="1"/>
  <c r="I927" i="1" s="1"/>
  <c r="C845" i="1"/>
  <c r="C926" i="1"/>
  <c r="C945" i="1"/>
  <c r="C901" i="1"/>
  <c r="A830" i="1"/>
  <c r="A785" i="1"/>
  <c r="A810" i="1"/>
  <c r="A860" i="1"/>
  <c r="C770" i="1"/>
  <c r="C820" i="1"/>
  <c r="C773" i="1"/>
  <c r="A930" i="1"/>
  <c r="C788" i="1"/>
  <c r="A867" i="1"/>
  <c r="A804" i="1"/>
  <c r="I804" i="1" s="1"/>
  <c r="C851" i="1"/>
  <c r="C777" i="1"/>
  <c r="C873" i="1"/>
  <c r="C883" i="1"/>
  <c r="A853" i="1"/>
  <c r="C840" i="1"/>
  <c r="A872" i="1"/>
  <c r="A862" i="1"/>
  <c r="A909" i="1"/>
  <c r="I909" i="1" s="1"/>
  <c r="A849" i="1"/>
  <c r="C848" i="1"/>
  <c r="C900" i="1"/>
  <c r="C792" i="1"/>
  <c r="A923" i="1"/>
  <c r="I923" i="1" s="1"/>
  <c r="A926" i="1"/>
  <c r="A793" i="1"/>
  <c r="I793" i="1" s="1"/>
  <c r="C946" i="1"/>
  <c r="C785" i="1"/>
  <c r="A879" i="1"/>
  <c r="I879" i="1" s="1"/>
  <c r="A828" i="1"/>
  <c r="C837" i="1"/>
  <c r="A911" i="1"/>
  <c r="C927" i="1"/>
  <c r="C954" i="1"/>
  <c r="A803" i="1"/>
  <c r="A900" i="1"/>
  <c r="C821" i="1"/>
  <c r="C843" i="1"/>
  <c r="C928" i="1"/>
  <c r="A847" i="1"/>
  <c r="I847" i="1" s="1"/>
  <c r="A797" i="1"/>
  <c r="A951" i="1"/>
  <c r="I951" i="1" s="1"/>
  <c r="C950" i="1"/>
  <c r="C839" i="1"/>
  <c r="C882" i="1"/>
  <c r="C827" i="1"/>
  <c r="A917" i="1"/>
  <c r="A823" i="1"/>
  <c r="I823" i="1" s="1"/>
  <c r="A935" i="1"/>
  <c r="A769" i="1"/>
  <c r="A921" i="1"/>
  <c r="A819" i="1"/>
  <c r="I819" i="1" s="1"/>
  <c r="C775" i="1"/>
  <c r="A818" i="1"/>
  <c r="I818" i="1" s="1"/>
  <c r="C842" i="1"/>
  <c r="A878" i="1"/>
  <c r="I878" i="1" s="1"/>
  <c r="A835" i="1"/>
  <c r="I835" i="1" s="1"/>
  <c r="A916" i="1"/>
  <c r="I916" i="1" s="1"/>
  <c r="C789" i="1"/>
  <c r="A906" i="1"/>
  <c r="C781" i="1"/>
  <c r="C937" i="1"/>
  <c r="A796" i="1"/>
  <c r="I796" i="1" s="1"/>
  <c r="C844" i="1"/>
  <c r="C832" i="1"/>
  <c r="C924" i="1"/>
  <c r="A893" i="1"/>
  <c r="C838" i="1"/>
  <c r="C769" i="1"/>
  <c r="A915" i="1"/>
  <c r="A760" i="1"/>
  <c r="C905" i="1"/>
  <c r="A788" i="1"/>
  <c r="I788" i="1" s="1"/>
  <c r="A816" i="1"/>
  <c r="C881" i="1"/>
  <c r="A932" i="1"/>
  <c r="I932" i="1" s="1"/>
  <c r="A866" i="1"/>
  <c r="A895" i="1"/>
  <c r="A901" i="1"/>
  <c r="A805" i="1"/>
  <c r="C1059" i="1"/>
  <c r="C764" i="1"/>
  <c r="A772" i="1"/>
  <c r="I772" i="1" s="1"/>
  <c r="C814" i="1"/>
  <c r="C808" i="1"/>
  <c r="A802" i="1"/>
  <c r="C786" i="1"/>
  <c r="C794" i="1"/>
  <c r="C819" i="1"/>
  <c r="C763" i="1"/>
  <c r="A844" i="1"/>
  <c r="C805" i="1"/>
  <c r="A882" i="1"/>
  <c r="C829" i="1"/>
  <c r="A841" i="1"/>
  <c r="A815" i="1"/>
  <c r="C874" i="1"/>
  <c r="A763" i="1"/>
  <c r="A903" i="1"/>
  <c r="C765" i="1"/>
  <c r="C767" i="1"/>
  <c r="A908" i="1"/>
  <c r="C909" i="1"/>
  <c r="A880" i="1"/>
  <c r="C800" i="1"/>
  <c r="A894" i="1"/>
  <c r="A881" i="1"/>
  <c r="C776" i="1"/>
  <c r="C817" i="1"/>
  <c r="A831" i="1"/>
  <c r="I831" i="1" s="1"/>
  <c r="A886" i="1"/>
  <c r="C783" i="1"/>
  <c r="C791" i="1"/>
  <c r="A945" i="1"/>
  <c r="C809" i="1"/>
  <c r="A811" i="1"/>
  <c r="I811" i="1" s="1"/>
  <c r="C796" i="1"/>
  <c r="A773" i="1"/>
  <c r="I773" i="1" s="1"/>
  <c r="A833" i="1"/>
  <c r="C962" i="1"/>
  <c r="C779" i="1"/>
  <c r="C916" i="1"/>
  <c r="A777" i="1"/>
  <c r="A863" i="1"/>
  <c r="A936" i="1"/>
  <c r="C866" i="1"/>
  <c r="C922" i="1"/>
  <c r="A865" i="1"/>
  <c r="C947" i="1"/>
  <c r="A766" i="1"/>
  <c r="A887" i="1"/>
  <c r="A854" i="1"/>
  <c r="C803" i="1"/>
  <c r="A902" i="1"/>
  <c r="I902" i="1" s="1"/>
  <c r="A787" i="1"/>
  <c r="A918" i="1"/>
  <c r="C780" i="1"/>
  <c r="A928" i="1"/>
  <c r="A961" i="1"/>
  <c r="C940" i="1"/>
  <c r="A820" i="1"/>
  <c r="C891" i="1"/>
  <c r="A795" i="1"/>
  <c r="I795" i="1" s="1"/>
  <c r="C875" i="1"/>
  <c r="A904" i="1"/>
  <c r="A822" i="1"/>
  <c r="I822" i="1" s="1"/>
  <c r="C953" i="1"/>
  <c r="C863" i="1"/>
  <c r="A946" i="1"/>
  <c r="A840" i="1"/>
  <c r="I840" i="1" s="1"/>
  <c r="A814" i="1"/>
  <c r="A937" i="1"/>
  <c r="A789" i="1"/>
  <c r="I789" i="1" s="1"/>
  <c r="C925" i="1"/>
  <c r="C824" i="1"/>
  <c r="A958" i="1"/>
  <c r="C885" i="1"/>
  <c r="C841" i="1"/>
  <c r="A765" i="1"/>
  <c r="C867" i="1"/>
  <c r="C896" i="1"/>
  <c r="C961" i="1"/>
  <c r="C782" i="1"/>
  <c r="C884" i="1"/>
  <c r="A846" i="1"/>
  <c r="A954" i="1"/>
  <c r="A913" i="1"/>
  <c r="I913" i="1" s="1"/>
  <c r="A933" i="1"/>
  <c r="A839" i="1"/>
  <c r="C888" i="1"/>
  <c r="C793" i="1"/>
  <c r="A864" i="1"/>
  <c r="A829" i="1"/>
  <c r="C760" i="1"/>
  <c r="A957" i="1"/>
  <c r="A931" i="1"/>
  <c r="C920" i="1"/>
  <c r="C847" i="1"/>
  <c r="A801" i="1"/>
  <c r="I801" i="1" s="1"/>
  <c r="A955" i="1"/>
  <c r="A949" i="1"/>
  <c r="C834" i="1"/>
  <c r="A870" i="1"/>
  <c r="C861" i="1"/>
  <c r="A876" i="1"/>
  <c r="C831" i="1"/>
  <c r="A922" i="1"/>
  <c r="A837" i="1"/>
  <c r="A885" i="1"/>
  <c r="A809" i="1"/>
  <c r="I809" i="1" s="1"/>
  <c r="C887" i="1"/>
  <c r="C787" i="1"/>
  <c r="A962" i="1"/>
  <c r="I962" i="1" s="1"/>
  <c r="C813" i="1"/>
  <c r="A792" i="1"/>
  <c r="C836" i="1"/>
  <c r="A812" i="1"/>
  <c r="A770" i="1"/>
  <c r="A845" i="1"/>
  <c r="A771" i="1"/>
  <c r="I771" i="1" s="1"/>
  <c r="C904" i="1"/>
  <c r="A924" i="1"/>
  <c r="I924" i="1" s="1"/>
  <c r="A914" i="1"/>
  <c r="C802" i="1"/>
  <c r="A939" i="1"/>
  <c r="C963" i="1"/>
  <c r="C918" i="1"/>
  <c r="C944" i="1"/>
  <c r="A963" i="1"/>
  <c r="I963" i="1" s="1"/>
  <c r="A898" i="1"/>
  <c r="I898" i="1" s="1"/>
  <c r="C854" i="1"/>
  <c r="A855" i="1"/>
  <c r="I855" i="1" s="1"/>
  <c r="C761" i="1"/>
  <c r="A896" i="1"/>
  <c r="A817" i="1"/>
  <c r="C959" i="1"/>
  <c r="C833" i="1"/>
  <c r="C957" i="1"/>
  <c r="C771" i="1"/>
  <c r="A905" i="1"/>
  <c r="A834" i="1"/>
  <c r="C960" i="1"/>
  <c r="C804" i="1"/>
  <c r="A884" i="1"/>
  <c r="A783" i="1"/>
  <c r="I783" i="1" s="1"/>
  <c r="C942" i="1"/>
  <c r="C790" i="1"/>
  <c r="C908" i="1"/>
  <c r="C784" i="1"/>
  <c r="A764" i="1"/>
  <c r="I764" i="1" s="1"/>
  <c r="A836" i="1"/>
  <c r="C862" i="1"/>
  <c r="A807" i="1"/>
  <c r="I807" i="1" s="1"/>
  <c r="A938" i="1"/>
  <c r="C941" i="1"/>
  <c r="A761" i="1"/>
  <c r="I761" i="1" s="1"/>
  <c r="C907" i="1"/>
  <c r="A826" i="1"/>
  <c r="I826" i="1" s="1"/>
  <c r="C822" i="1"/>
  <c r="A799" i="1"/>
  <c r="I799" i="1" s="1"/>
  <c r="A824" i="1"/>
  <c r="I824" i="1" s="1"/>
  <c r="A825" i="1"/>
  <c r="A768" i="1"/>
  <c r="C830" i="1"/>
  <c r="C956" i="1"/>
  <c r="C772" i="1"/>
  <c r="A912" i="1"/>
  <c r="C816" i="1"/>
  <c r="C886" i="1"/>
  <c r="C890" i="1"/>
  <c r="A813" i="1"/>
  <c r="C958" i="1"/>
  <c r="A780" i="1"/>
  <c r="A869" i="1"/>
  <c r="C902" i="1"/>
  <c r="A798" i="1"/>
  <c r="I798" i="1" s="1"/>
  <c r="C846" i="1"/>
  <c r="C859" i="1"/>
  <c r="A874" i="1"/>
  <c r="I874" i="1" s="1"/>
  <c r="A850" i="1"/>
  <c r="C912" i="1"/>
  <c r="C868" i="1"/>
  <c r="C903" i="1"/>
  <c r="A856" i="1"/>
  <c r="I856" i="1" s="1"/>
  <c r="A907" i="1"/>
  <c r="A964" i="1"/>
  <c r="C768" i="1"/>
  <c r="C850" i="1"/>
  <c r="C952" i="1"/>
  <c r="C853" i="1"/>
  <c r="C858" i="1"/>
  <c r="C939" i="1"/>
  <c r="C876" i="1"/>
  <c r="A842" i="1"/>
  <c r="C872" i="1"/>
  <c r="C766" i="1"/>
  <c r="A891" i="1"/>
  <c r="C811" i="1"/>
  <c r="C815" i="1"/>
  <c r="A944" i="1"/>
  <c r="C864" i="1"/>
  <c r="C810" i="1"/>
  <c r="C911" i="1"/>
  <c r="C938" i="1"/>
  <c r="C943" i="1"/>
  <c r="A897" i="1"/>
  <c r="A871" i="1"/>
  <c r="A838" i="1"/>
  <c r="A827" i="1"/>
  <c r="I827" i="1" s="1"/>
  <c r="C892" i="1"/>
  <c r="A786" i="1"/>
  <c r="I786" i="1" s="1"/>
  <c r="A877" i="1"/>
  <c r="A821" i="1"/>
  <c r="C949" i="1"/>
  <c r="A776" i="1"/>
  <c r="I776" i="1" s="1"/>
  <c r="A890" i="1"/>
  <c r="A929" i="1"/>
  <c r="A959" i="1"/>
  <c r="A948" i="1"/>
  <c r="A790" i="1"/>
  <c r="C865" i="1"/>
  <c r="C812" i="1"/>
  <c r="C913" i="1"/>
  <c r="A762" i="1"/>
  <c r="C919" i="1"/>
  <c r="C797" i="1"/>
  <c r="A848" i="1"/>
  <c r="A940" i="1"/>
  <c r="C915" i="1"/>
  <c r="A960" i="1"/>
  <c r="C806" i="1"/>
  <c r="A899" i="1"/>
  <c r="C823" i="1"/>
  <c r="C899" i="1"/>
  <c r="A920" i="1"/>
  <c r="A794" i="1"/>
  <c r="C849" i="1"/>
  <c r="C917" i="1"/>
  <c r="A892" i="1"/>
  <c r="C801" i="1"/>
  <c r="A950" i="1"/>
  <c r="C878" i="1"/>
  <c r="C964" i="1"/>
  <c r="C778" i="1"/>
  <c r="A919" i="1"/>
  <c r="A778" i="1"/>
  <c r="A851" i="1"/>
  <c r="C825" i="1"/>
  <c r="A883" i="1"/>
  <c r="A800" i="1"/>
  <c r="I800" i="1" s="1"/>
  <c r="A942" i="1"/>
  <c r="I942" i="1" s="1"/>
  <c r="C936" i="1"/>
  <c r="A782" i="1"/>
  <c r="C880" i="1"/>
  <c r="C774" i="1"/>
  <c r="A925" i="1"/>
  <c r="C835" i="1"/>
  <c r="C933" i="1"/>
  <c r="C798" i="1"/>
  <c r="C934" i="1"/>
  <c r="C955" i="1"/>
  <c r="C930" i="1"/>
  <c r="C855" i="1"/>
  <c r="A888" i="1"/>
  <c r="C870" i="1"/>
  <c r="A910" i="1"/>
  <c r="A784" i="1"/>
  <c r="A952" i="1"/>
  <c r="A806" i="1"/>
  <c r="I806" i="1" s="1"/>
  <c r="C931" i="1"/>
  <c r="A843" i="1"/>
  <c r="C826" i="1"/>
  <c r="A791" i="1"/>
  <c r="C871" i="1"/>
  <c r="C893" i="1"/>
  <c r="A943" i="1"/>
  <c r="A779" i="1"/>
  <c r="A832" i="1"/>
  <c r="A941" i="1"/>
  <c r="A774" i="1"/>
  <c r="C869" i="1"/>
  <c r="C828" i="1"/>
  <c r="A858" i="1"/>
  <c r="A781" i="1"/>
  <c r="C910" i="1"/>
  <c r="C795" i="1"/>
  <c r="C932" i="1"/>
  <c r="A775" i="1"/>
  <c r="I775" i="1" s="1"/>
  <c r="C948" i="1"/>
  <c r="C807" i="1"/>
  <c r="C929" i="1"/>
  <c r="A953" i="1"/>
  <c r="A934" i="1"/>
  <c r="A889" i="1"/>
  <c r="C898" i="1"/>
  <c r="C895" i="1"/>
  <c r="C951" i="1"/>
  <c r="A808" i="1"/>
  <c r="C935" i="1"/>
  <c r="A852" i="1"/>
  <c r="A857" i="1"/>
  <c r="C965" i="1"/>
  <c r="C1104" i="1"/>
  <c r="C1025" i="1"/>
  <c r="A1054" i="1"/>
  <c r="I1054" i="1" s="1"/>
  <c r="A965" i="1"/>
  <c r="I965" i="1" s="1"/>
  <c r="C1195" i="1"/>
  <c r="C1188" i="1"/>
  <c r="A1021" i="1"/>
  <c r="I1021" i="1" s="1"/>
  <c r="A1121" i="1"/>
  <c r="I1121" i="1" s="1"/>
  <c r="C1052" i="1"/>
  <c r="A1072" i="1"/>
  <c r="A1024" i="1"/>
  <c r="I1024" i="1" s="1"/>
  <c r="A1043" i="1"/>
  <c r="I1043" i="1" s="1"/>
  <c r="C1098" i="1"/>
  <c r="C1201" i="1"/>
  <c r="C1185" i="1"/>
  <c r="A986" i="1"/>
  <c r="I986" i="1" s="1"/>
  <c r="A1177" i="1"/>
  <c r="I1177" i="1" s="1"/>
  <c r="C1120" i="1"/>
  <c r="C984" i="1"/>
  <c r="C1038" i="1"/>
  <c r="C989" i="1"/>
  <c r="A1125" i="1"/>
  <c r="I1125" i="1" s="1"/>
  <c r="A1106" i="1"/>
  <c r="I1106" i="1" s="1"/>
  <c r="C1030" i="1"/>
  <c r="A973" i="1"/>
  <c r="I973" i="1" s="1"/>
  <c r="C1212" i="1"/>
  <c r="C986" i="1"/>
  <c r="C1081" i="1"/>
  <c r="A1208" i="1"/>
  <c r="I1208" i="1" s="1"/>
  <c r="A976" i="1"/>
  <c r="C1208" i="1"/>
  <c r="C1111" i="1"/>
  <c r="A1171" i="1"/>
  <c r="C1196" i="1"/>
  <c r="C1091" i="1"/>
  <c r="C1089" i="1"/>
  <c r="A1213" i="1"/>
  <c r="I1213" i="1" s="1"/>
  <c r="A1005" i="1"/>
  <c r="A1147" i="1"/>
  <c r="I1147" i="1" s="1"/>
  <c r="C1142" i="1"/>
  <c r="C993" i="1"/>
  <c r="A1219" i="1"/>
  <c r="I1219" i="1" s="1"/>
  <c r="C1048" i="1"/>
  <c r="A1000" i="1"/>
  <c r="A1191" i="1"/>
  <c r="A1116" i="1"/>
  <c r="I1116" i="1" s="1"/>
  <c r="A993" i="1"/>
  <c r="I993" i="1" s="1"/>
  <c r="C1129" i="1"/>
  <c r="C1088" i="1"/>
  <c r="A1149" i="1"/>
  <c r="C1054" i="1"/>
  <c r="C1184" i="1"/>
  <c r="A1114" i="1"/>
  <c r="C1186" i="1"/>
  <c r="C1152" i="1"/>
  <c r="A983" i="1"/>
  <c r="C1032" i="1"/>
  <c r="C1213" i="1"/>
  <c r="A1004" i="1"/>
  <c r="I1004" i="1" s="1"/>
  <c r="A1026" i="1"/>
  <c r="A1216" i="1"/>
  <c r="A1020" i="1"/>
  <c r="I1020" i="1" s="1"/>
  <c r="A1035" i="1"/>
  <c r="I1035" i="1" s="1"/>
  <c r="A1081" i="1"/>
  <c r="I1081" i="1" s="1"/>
  <c r="C1102" i="1"/>
  <c r="C972" i="1"/>
  <c r="A1142" i="1"/>
  <c r="I1142" i="1" s="1"/>
  <c r="C1024" i="1"/>
  <c r="C1039" i="1"/>
  <c r="A1079" i="1"/>
  <c r="I1079" i="1" s="1"/>
  <c r="A1093" i="1"/>
  <c r="A1187" i="1"/>
  <c r="C1004" i="1"/>
  <c r="A1196" i="1"/>
  <c r="I1196" i="1" s="1"/>
  <c r="A1175" i="1"/>
  <c r="A1100" i="1"/>
  <c r="I1100" i="1" s="1"/>
  <c r="A989" i="1"/>
  <c r="I989" i="1" s="1"/>
  <c r="C1153" i="1"/>
  <c r="A1193" i="1"/>
  <c r="I1193" i="1" s="1"/>
  <c r="A1037" i="1"/>
  <c r="I1037" i="1" s="1"/>
  <c r="A1025" i="1"/>
  <c r="I1025" i="1" s="1"/>
  <c r="A1150" i="1"/>
  <c r="I1150" i="1" s="1"/>
  <c r="C1140" i="1"/>
  <c r="C1037" i="1"/>
  <c r="C1067" i="1"/>
  <c r="C998" i="1"/>
  <c r="C1170" i="1"/>
  <c r="A969" i="1"/>
  <c r="I969" i="1" s="1"/>
  <c r="C1127" i="1"/>
  <c r="C983" i="1"/>
  <c r="A1120" i="1"/>
  <c r="I1120" i="1" s="1"/>
  <c r="A995" i="1"/>
  <c r="I995" i="1" s="1"/>
  <c r="C1173" i="1"/>
  <c r="C997" i="1"/>
  <c r="C1175" i="1"/>
  <c r="C1192" i="1"/>
  <c r="C966" i="1"/>
  <c r="A1198" i="1"/>
  <c r="A1057" i="1"/>
  <c r="I1057" i="1" s="1"/>
  <c r="C971" i="1"/>
  <c r="C1219" i="1"/>
  <c r="A1063" i="1"/>
  <c r="A971" i="1"/>
  <c r="I971" i="1" s="1"/>
  <c r="A1119" i="1"/>
  <c r="C1126" i="1"/>
  <c r="A1224" i="1"/>
  <c r="I1224" i="1" s="1"/>
  <c r="A1090" i="1"/>
  <c r="I1090" i="1" s="1"/>
  <c r="A1056" i="1"/>
  <c r="I1056" i="1" s="1"/>
  <c r="C968" i="1"/>
  <c r="A1036" i="1"/>
  <c r="I1036" i="1" s="1"/>
  <c r="A997" i="1"/>
  <c r="I997" i="1" s="1"/>
  <c r="C976" i="1"/>
  <c r="A1128" i="1"/>
  <c r="C1211" i="1"/>
  <c r="C1216" i="1"/>
  <c r="A1200" i="1"/>
  <c r="A1062" i="1"/>
  <c r="C1027" i="1"/>
  <c r="A1011" i="1"/>
  <c r="A1164" i="1"/>
  <c r="I1164" i="1" s="1"/>
  <c r="A1225" i="1"/>
  <c r="C1029" i="1"/>
  <c r="A1077" i="1"/>
  <c r="I1077" i="1" s="1"/>
  <c r="A1108" i="1"/>
  <c r="I1108" i="1" s="1"/>
  <c r="A979" i="1"/>
  <c r="I979" i="1" s="1"/>
  <c r="C1105" i="1"/>
  <c r="C1221" i="1"/>
  <c r="A1201" i="1"/>
  <c r="I1201" i="1" s="1"/>
  <c r="A1071" i="1"/>
  <c r="I1071" i="1" s="1"/>
  <c r="A1138" i="1"/>
  <c r="I1138" i="1" s="1"/>
  <c r="C1040" i="1"/>
  <c r="C996" i="1"/>
  <c r="A1016" i="1"/>
  <c r="I1016" i="1" s="1"/>
  <c r="C1154" i="1"/>
  <c r="C1176" i="1"/>
  <c r="C1095" i="1"/>
  <c r="C1046" i="1"/>
  <c r="C1107" i="1"/>
  <c r="A999" i="1"/>
  <c r="I999" i="1" s="1"/>
  <c r="C1093" i="1"/>
  <c r="C1125" i="1"/>
  <c r="C1014" i="1"/>
  <c r="C1086" i="1"/>
  <c r="C1000" i="1"/>
  <c r="A1188" i="1"/>
  <c r="I1188" i="1" s="1"/>
  <c r="A987" i="1"/>
  <c r="I987" i="1" s="1"/>
  <c r="C1011" i="1"/>
  <c r="C1136" i="1"/>
  <c r="A1019" i="1"/>
  <c r="I1019" i="1" s="1"/>
  <c r="A966" i="1"/>
  <c r="A1140" i="1"/>
  <c r="I1140" i="1" s="1"/>
  <c r="A1170" i="1"/>
  <c r="C1198" i="1"/>
  <c r="C991" i="1"/>
  <c r="C1109" i="1"/>
  <c r="A1223" i="1"/>
  <c r="I1223" i="1" s="1"/>
  <c r="C1005" i="1"/>
  <c r="C1181" i="1"/>
  <c r="C1065" i="1"/>
  <c r="C990" i="1"/>
  <c r="A1094" i="1"/>
  <c r="I1094" i="1" s="1"/>
  <c r="C1149" i="1"/>
  <c r="A1084" i="1"/>
  <c r="I1084" i="1" s="1"/>
  <c r="A1105" i="1"/>
  <c r="I1105" i="1" s="1"/>
  <c r="C1206" i="1"/>
  <c r="C1049" i="1"/>
  <c r="C977" i="1"/>
  <c r="A1195" i="1"/>
  <c r="I1195" i="1" s="1"/>
  <c r="C1026" i="1"/>
  <c r="C1183" i="1"/>
  <c r="C1021" i="1"/>
  <c r="C1191" i="1"/>
  <c r="C1101" i="1"/>
  <c r="C1100" i="1"/>
  <c r="C1199" i="1"/>
  <c r="C985" i="1"/>
  <c r="C1161" i="1"/>
  <c r="C1096" i="1"/>
  <c r="A1048" i="1"/>
  <c r="I1048" i="1" s="1"/>
  <c r="A1153" i="1"/>
  <c r="I1153" i="1" s="1"/>
  <c r="C1010" i="1"/>
  <c r="C1062" i="1"/>
  <c r="A1134" i="1"/>
  <c r="A1003" i="1"/>
  <c r="I1003" i="1" s="1"/>
  <c r="A981" i="1"/>
  <c r="I981" i="1" s="1"/>
  <c r="A1184" i="1"/>
  <c r="I1184" i="1" s="1"/>
  <c r="C1085" i="1"/>
  <c r="A1070" i="1"/>
  <c r="I1070" i="1" s="1"/>
  <c r="C1080" i="1"/>
  <c r="A1103" i="1"/>
  <c r="I1103" i="1" s="1"/>
  <c r="A1167" i="1"/>
  <c r="I1167" i="1" s="1"/>
  <c r="A1186" i="1"/>
  <c r="I1186" i="1" s="1"/>
  <c r="A1069" i="1"/>
  <c r="I1069" i="1" s="1"/>
  <c r="C1077" i="1"/>
  <c r="A1052" i="1"/>
  <c r="C1070" i="1"/>
  <c r="A970" i="1"/>
  <c r="I970" i="1" s="1"/>
  <c r="A1092" i="1"/>
  <c r="A1215" i="1"/>
  <c r="C1060" i="1"/>
  <c r="A974" i="1"/>
  <c r="I974" i="1" s="1"/>
  <c r="A1086" i="1"/>
  <c r="A1101" i="1"/>
  <c r="I1101" i="1" s="1"/>
  <c r="A1099" i="1"/>
  <c r="I1099" i="1" s="1"/>
  <c r="A1156" i="1"/>
  <c r="I1156" i="1" s="1"/>
  <c r="A1178" i="1"/>
  <c r="C988" i="1"/>
  <c r="C1072" i="1"/>
  <c r="C1202" i="1"/>
  <c r="C987" i="1"/>
  <c r="A1206" i="1"/>
  <c r="C1034" i="1"/>
  <c r="A1181" i="1"/>
  <c r="I1181" i="1" s="1"/>
  <c r="A1124" i="1"/>
  <c r="C1174" i="1"/>
  <c r="C1023" i="1"/>
  <c r="A1064" i="1"/>
  <c r="C1220" i="1"/>
  <c r="A1117" i="1"/>
  <c r="I1117" i="1" s="1"/>
  <c r="A977" i="1"/>
  <c r="A1110" i="1"/>
  <c r="I1110" i="1" s="1"/>
  <c r="A1126" i="1"/>
  <c r="I1126" i="1" s="1"/>
  <c r="C1097" i="1"/>
  <c r="A1132" i="1"/>
  <c r="C1157" i="1"/>
  <c r="C1150" i="1"/>
  <c r="A1104" i="1"/>
  <c r="C1194" i="1"/>
  <c r="A1130" i="1"/>
  <c r="I1130" i="1" s="1"/>
  <c r="A1180" i="1"/>
  <c r="I1180" i="1" s="1"/>
  <c r="C1099" i="1"/>
  <c r="C1082" i="1"/>
  <c r="C1214" i="1"/>
  <c r="C1018" i="1"/>
  <c r="A1032" i="1"/>
  <c r="I1032" i="1" s="1"/>
  <c r="C982" i="1"/>
  <c r="C1057" i="1"/>
  <c r="A1146" i="1"/>
  <c r="C1189" i="1"/>
  <c r="A972" i="1"/>
  <c r="I972" i="1" s="1"/>
  <c r="A1226" i="1"/>
  <c r="I1226" i="1" s="1"/>
  <c r="A1033" i="1"/>
  <c r="I1033" i="1" s="1"/>
  <c r="C1227" i="1"/>
  <c r="C1066" i="1"/>
  <c r="A1030" i="1"/>
  <c r="I1030" i="1" s="1"/>
  <c r="C1056" i="1"/>
  <c r="C1148" i="1"/>
  <c r="C1121" i="1"/>
  <c r="A1049" i="1"/>
  <c r="I1049" i="1" s="1"/>
  <c r="C1169" i="1"/>
  <c r="A1039" i="1"/>
  <c r="I1039" i="1" s="1"/>
  <c r="A980" i="1"/>
  <c r="C1158" i="1"/>
  <c r="A1214" i="1"/>
  <c r="I1214" i="1" s="1"/>
  <c r="C1193" i="1"/>
  <c r="C1045" i="1"/>
  <c r="C1041" i="1"/>
  <c r="A1089" i="1"/>
  <c r="A1002" i="1"/>
  <c r="I1002" i="1" s="1"/>
  <c r="A1044" i="1"/>
  <c r="I1044" i="1" s="1"/>
  <c r="C1047" i="1"/>
  <c r="C1068" i="1"/>
  <c r="A1212" i="1"/>
  <c r="I1212" i="1" s="1"/>
  <c r="A1102" i="1"/>
  <c r="I1102" i="1" s="1"/>
  <c r="A1166" i="1"/>
  <c r="I1166" i="1" s="1"/>
  <c r="A1051" i="1"/>
  <c r="I1051" i="1" s="1"/>
  <c r="C1138" i="1"/>
  <c r="A1066" i="1"/>
  <c r="I1066" i="1" s="1"/>
  <c r="C1028" i="1"/>
  <c r="C1223" i="1"/>
  <c r="A1207" i="1"/>
  <c r="I1207" i="1" s="1"/>
  <c r="A1015" i="1"/>
  <c r="A1203" i="1"/>
  <c r="I1203" i="1" s="1"/>
  <c r="C1178" i="1"/>
  <c r="A1059" i="1"/>
  <c r="I1059" i="1" s="1"/>
  <c r="A1137" i="1"/>
  <c r="I1137" i="1" s="1"/>
  <c r="A1107" i="1"/>
  <c r="C1002" i="1"/>
  <c r="A982" i="1"/>
  <c r="I982" i="1" s="1"/>
  <c r="A1091" i="1"/>
  <c r="I1091" i="1" s="1"/>
  <c r="C1007" i="1"/>
  <c r="C1079" i="1"/>
  <c r="C1226" i="1"/>
  <c r="A1098" i="1"/>
  <c r="I1098" i="1" s="1"/>
  <c r="A1001" i="1"/>
  <c r="I1001" i="1" s="1"/>
  <c r="A1023" i="1"/>
  <c r="I1023" i="1" s="1"/>
  <c r="C1205" i="1"/>
  <c r="A1209" i="1"/>
  <c r="I1209" i="1" s="1"/>
  <c r="C1051" i="1"/>
  <c r="C1167" i="1"/>
  <c r="C1134" i="1"/>
  <c r="A1158" i="1"/>
  <c r="A1163" i="1"/>
  <c r="I1163" i="1" s="1"/>
  <c r="A1159" i="1"/>
  <c r="I1159" i="1" s="1"/>
  <c r="A1210" i="1"/>
  <c r="C992" i="1"/>
  <c r="A1157" i="1"/>
  <c r="I1157" i="1" s="1"/>
  <c r="C1016" i="1"/>
  <c r="C1225" i="1"/>
  <c r="A1169" i="1"/>
  <c r="A1013" i="1"/>
  <c r="I1013" i="1" s="1"/>
  <c r="A1154" i="1"/>
  <c r="I1154" i="1" s="1"/>
  <c r="C970" i="1"/>
  <c r="A1017" i="1"/>
  <c r="I1017" i="1" s="1"/>
  <c r="A1083" i="1"/>
  <c r="I1083" i="1" s="1"/>
  <c r="C1115" i="1"/>
  <c r="C1137" i="1"/>
  <c r="A1115" i="1"/>
  <c r="I1115" i="1" s="1"/>
  <c r="C980" i="1"/>
  <c r="A1009" i="1"/>
  <c r="I1009" i="1" s="1"/>
  <c r="A1148" i="1"/>
  <c r="C994" i="1"/>
  <c r="A1220" i="1"/>
  <c r="I1220" i="1" s="1"/>
  <c r="A1183" i="1"/>
  <c r="C1147" i="1"/>
  <c r="C1003" i="1"/>
  <c r="A1222" i="1"/>
  <c r="A1145" i="1"/>
  <c r="C1033" i="1"/>
  <c r="C1141" i="1"/>
  <c r="A1010" i="1"/>
  <c r="I1010" i="1" s="1"/>
  <c r="C1017" i="1"/>
  <c r="A1173" i="1"/>
  <c r="A1055" i="1"/>
  <c r="A1034" i="1"/>
  <c r="A1096" i="1"/>
  <c r="I1096" i="1" s="1"/>
  <c r="A1127" i="1"/>
  <c r="I1127" i="1" s="1"/>
  <c r="C1168" i="1"/>
  <c r="A1027" i="1"/>
  <c r="I1027" i="1" s="1"/>
  <c r="C1114" i="1"/>
  <c r="A1012" i="1"/>
  <c r="I1012" i="1" s="1"/>
  <c r="A1160" i="1"/>
  <c r="I1160" i="1" s="1"/>
  <c r="A1111" i="1"/>
  <c r="I1111" i="1" s="1"/>
  <c r="C1131" i="1"/>
  <c r="A1053" i="1"/>
  <c r="C1151" i="1"/>
  <c r="C1210" i="1"/>
  <c r="C1156" i="1"/>
  <c r="A1202" i="1"/>
  <c r="C1171" i="1"/>
  <c r="A1082" i="1"/>
  <c r="I1082" i="1" s="1"/>
  <c r="A1075" i="1"/>
  <c r="A1112" i="1"/>
  <c r="I1112" i="1" s="1"/>
  <c r="C995" i="1"/>
  <c r="A1143" i="1"/>
  <c r="I1143" i="1" s="1"/>
  <c r="C1190" i="1"/>
  <c r="C973" i="1"/>
  <c r="C1200" i="1"/>
  <c r="A1088" i="1"/>
  <c r="I1088" i="1" s="1"/>
  <c r="A1006" i="1"/>
  <c r="I1006" i="1" s="1"/>
  <c r="C1177" i="1"/>
  <c r="A1176" i="1"/>
  <c r="I1176" i="1" s="1"/>
  <c r="A1031" i="1"/>
  <c r="C1103" i="1"/>
  <c r="A1205" i="1"/>
  <c r="I1205" i="1" s="1"/>
  <c r="C978" i="1"/>
  <c r="C967" i="1"/>
  <c r="A1218" i="1"/>
  <c r="A1152" i="1"/>
  <c r="I1152" i="1" s="1"/>
  <c r="C1084" i="1"/>
  <c r="C1118" i="1"/>
  <c r="A1165" i="1"/>
  <c r="A991" i="1"/>
  <c r="I991" i="1" s="1"/>
  <c r="C1135" i="1"/>
  <c r="C1172" i="1"/>
  <c r="C1090" i="1"/>
  <c r="C1022" i="1"/>
  <c r="A1129" i="1"/>
  <c r="I1129" i="1" s="1"/>
  <c r="C1110" i="1"/>
  <c r="C974" i="1"/>
  <c r="A1199" i="1"/>
  <c r="C1182" i="1"/>
  <c r="C981" i="1"/>
  <c r="A1144" i="1"/>
  <c r="I1144" i="1" s="1"/>
  <c r="C1124" i="1"/>
  <c r="C1162" i="1"/>
  <c r="C1113" i="1"/>
  <c r="C1197" i="1"/>
  <c r="A1085" i="1"/>
  <c r="I1085" i="1" s="1"/>
  <c r="C1036" i="1"/>
  <c r="C1050" i="1"/>
  <c r="A1182" i="1"/>
  <c r="I1182" i="1" s="1"/>
  <c r="A1028" i="1"/>
  <c r="A1073" i="1"/>
  <c r="C969" i="1"/>
  <c r="C1074" i="1"/>
  <c r="C1187" i="1"/>
  <c r="A1047" i="1"/>
  <c r="A1204" i="1"/>
  <c r="C1013" i="1"/>
  <c r="C1001" i="1"/>
  <c r="C1108" i="1"/>
  <c r="C1215" i="1"/>
  <c r="C1075" i="1"/>
  <c r="C1179" i="1"/>
  <c r="A990" i="1"/>
  <c r="I990" i="1" s="1"/>
  <c r="A1068" i="1"/>
  <c r="A1217" i="1"/>
  <c r="I1217" i="1" s="1"/>
  <c r="A1113" i="1"/>
  <c r="I1113" i="1" s="1"/>
  <c r="A1192" i="1"/>
  <c r="I1192" i="1" s="1"/>
  <c r="C1083" i="1"/>
  <c r="C1015" i="1"/>
  <c r="C1006" i="1"/>
  <c r="A1095" i="1"/>
  <c r="C1069" i="1"/>
  <c r="C1203" i="1"/>
  <c r="C1019" i="1"/>
  <c r="C1160" i="1"/>
  <c r="A1074" i="1"/>
  <c r="I1074" i="1" s="1"/>
  <c r="C1043" i="1"/>
  <c r="A1189" i="1"/>
  <c r="C1044" i="1"/>
  <c r="C1071" i="1"/>
  <c r="C1042" i="1"/>
  <c r="A1061" i="1"/>
  <c r="I1061" i="1" s="1"/>
  <c r="C1116" i="1"/>
  <c r="A985" i="1"/>
  <c r="I985" i="1" s="1"/>
  <c r="A1041" i="1"/>
  <c r="I1041" i="1" s="1"/>
  <c r="A1227" i="1"/>
  <c r="I1227" i="1" s="1"/>
  <c r="A984" i="1"/>
  <c r="I984" i="1" s="1"/>
  <c r="A1018" i="1"/>
  <c r="A988" i="1"/>
  <c r="C1164" i="1"/>
  <c r="A1014" i="1"/>
  <c r="I1014" i="1" s="1"/>
  <c r="A1161" i="1"/>
  <c r="I1161" i="1" s="1"/>
  <c r="A1097" i="1"/>
  <c r="I1097" i="1" s="1"/>
  <c r="C1094" i="1"/>
  <c r="A975" i="1"/>
  <c r="C1224" i="1"/>
  <c r="C1061" i="1"/>
  <c r="A996" i="1"/>
  <c r="A1141" i="1"/>
  <c r="I1141" i="1" s="1"/>
  <c r="A1029" i="1"/>
  <c r="C1144" i="1"/>
  <c r="A1022" i="1"/>
  <c r="I1022" i="1" s="1"/>
  <c r="C1180" i="1"/>
  <c r="A1190" i="1"/>
  <c r="I1190" i="1" s="1"/>
  <c r="C1112" i="1"/>
  <c r="A998" i="1"/>
  <c r="I998" i="1" s="1"/>
  <c r="C1128" i="1"/>
  <c r="C1145" i="1"/>
  <c r="A1162" i="1"/>
  <c r="I1162" i="1" s="1"/>
  <c r="C1146" i="1"/>
  <c r="C1163" i="1"/>
  <c r="C1204" i="1"/>
  <c r="A1172" i="1"/>
  <c r="A1194" i="1"/>
  <c r="I1194" i="1" s="1"/>
  <c r="C1020" i="1"/>
  <c r="A1076" i="1"/>
  <c r="I1076" i="1" s="1"/>
  <c r="A992" i="1"/>
  <c r="I992" i="1" s="1"/>
  <c r="C1119" i="1"/>
  <c r="A1197" i="1"/>
  <c r="I1197" i="1" s="1"/>
  <c r="C1123" i="1"/>
  <c r="C1031" i="1"/>
  <c r="A1136" i="1"/>
  <c r="I1136" i="1" s="1"/>
  <c r="A1040" i="1"/>
  <c r="I1040" i="1" s="1"/>
  <c r="C1122" i="1"/>
  <c r="C1218" i="1"/>
  <c r="C999" i="1"/>
  <c r="C1143" i="1"/>
  <c r="A1109" i="1"/>
  <c r="I1109" i="1" s="1"/>
  <c r="A1118" i="1"/>
  <c r="I1118" i="1" s="1"/>
  <c r="C1117" i="1"/>
  <c r="A1080" i="1"/>
  <c r="I1080" i="1" s="1"/>
  <c r="A967" i="1"/>
  <c r="I967" i="1" s="1"/>
  <c r="A1221" i="1"/>
  <c r="A1151" i="1"/>
  <c r="I1151" i="1" s="1"/>
  <c r="C1073" i="1"/>
  <c r="C1053" i="1"/>
  <c r="A1155" i="1"/>
  <c r="C979" i="1"/>
  <c r="A1060" i="1"/>
  <c r="I1060" i="1" s="1"/>
  <c r="A1042" i="1"/>
  <c r="I1042" i="1" s="1"/>
  <c r="C1012" i="1"/>
  <c r="A1008" i="1"/>
  <c r="I1008" i="1" s="1"/>
  <c r="A1087" i="1"/>
  <c r="I1087" i="1" s="1"/>
  <c r="C1078" i="1"/>
  <c r="A1050" i="1"/>
  <c r="I1050" i="1" s="1"/>
  <c r="A1065" i="1"/>
  <c r="I1065" i="1" s="1"/>
  <c r="C1166" i="1"/>
  <c r="A1067" i="1"/>
  <c r="I1067" i="1" s="1"/>
  <c r="C1159" i="1"/>
  <c r="A1139" i="1"/>
  <c r="I1139" i="1" s="1"/>
  <c r="A1122" i="1"/>
  <c r="I1122" i="1" s="1"/>
  <c r="A1179" i="1"/>
  <c r="I1179" i="1" s="1"/>
  <c r="A968" i="1"/>
  <c r="I968" i="1" s="1"/>
  <c r="A1228" i="1"/>
  <c r="I1228" i="1" s="1"/>
  <c r="A1211" i="1"/>
  <c r="I1211" i="1" s="1"/>
  <c r="A1135" i="1"/>
  <c r="I1135" i="1" s="1"/>
  <c r="C1217" i="1"/>
  <c r="C1087" i="1"/>
  <c r="A978" i="1"/>
  <c r="I978" i="1" s="1"/>
  <c r="C1064" i="1"/>
  <c r="C1155" i="1"/>
  <c r="C1055" i="1"/>
  <c r="A1045" i="1"/>
  <c r="A1133" i="1"/>
  <c r="I1133" i="1" s="1"/>
  <c r="C1165" i="1"/>
  <c r="C1139" i="1"/>
  <c r="C1209" i="1"/>
  <c r="C1063" i="1"/>
  <c r="C975" i="1"/>
  <c r="A994" i="1"/>
  <c r="I994" i="1" s="1"/>
  <c r="A1185" i="1"/>
  <c r="I1185" i="1" s="1"/>
  <c r="A1131" i="1"/>
  <c r="I1131" i="1" s="1"/>
  <c r="A1046" i="1"/>
  <c r="I1046" i="1" s="1"/>
  <c r="C1132" i="1"/>
  <c r="A1174" i="1"/>
  <c r="C1076" i="1"/>
  <c r="A1038" i="1"/>
  <c r="I1038" i="1" s="1"/>
  <c r="C1058" i="1"/>
  <c r="C1130" i="1"/>
  <c r="C1092" i="1"/>
  <c r="C1008" i="1"/>
  <c r="C1035" i="1"/>
  <c r="C1222" i="1"/>
  <c r="C1009" i="1"/>
  <c r="C1133" i="1"/>
  <c r="A1078" i="1"/>
  <c r="I1078" i="1" s="1"/>
  <c r="A1007" i="1"/>
  <c r="I1007" i="1" s="1"/>
  <c r="C1106" i="1"/>
  <c r="C1207" i="1"/>
  <c r="A1058" i="1"/>
  <c r="I1058" i="1" s="1"/>
  <c r="A1168" i="1"/>
  <c r="A1123" i="1"/>
  <c r="I1123" i="1" s="1"/>
  <c r="C1228" i="1"/>
  <c r="A1232" i="1"/>
  <c r="C1229" i="1"/>
  <c r="C1230" i="1"/>
  <c r="A1229" i="1"/>
  <c r="I1229" i="1" s="1"/>
  <c r="A1231" i="1"/>
  <c r="I1231" i="1" s="1"/>
  <c r="A1270" i="1"/>
  <c r="I1270" i="1" s="1"/>
  <c r="C1286" i="1"/>
  <c r="C1276" i="1"/>
  <c r="C1233" i="1"/>
  <c r="A1285" i="1"/>
  <c r="I1285" i="1" s="1"/>
  <c r="C1342" i="1"/>
  <c r="A1369" i="1"/>
  <c r="A1292" i="1"/>
  <c r="I1292" i="1" s="1"/>
  <c r="A1246" i="1"/>
  <c r="I1246" i="1" s="1"/>
  <c r="A1260" i="1"/>
  <c r="A1257" i="1"/>
  <c r="I1257" i="1" s="1"/>
  <c r="C1292" i="1"/>
  <c r="C1266" i="1"/>
  <c r="A1254" i="1"/>
  <c r="I1254" i="1" s="1"/>
  <c r="A1248" i="1"/>
  <c r="I1248" i="1" s="1"/>
  <c r="A1249" i="1"/>
  <c r="I1249" i="1" s="1"/>
  <c r="A1288" i="1"/>
  <c r="I1288" i="1" s="1"/>
  <c r="A1298" i="1"/>
  <c r="I1298" i="1" s="1"/>
  <c r="C1236" i="1"/>
  <c r="A1256" i="1"/>
  <c r="I1256" i="1" s="1"/>
  <c r="A1252" i="1"/>
  <c r="I1252" i="1" s="1"/>
  <c r="C1245" i="1"/>
  <c r="A1239" i="1"/>
  <c r="C1262" i="1"/>
  <c r="A1294" i="1"/>
  <c r="I1294" i="1" s="1"/>
  <c r="C1267" i="1"/>
  <c r="A1241" i="1"/>
  <c r="I1241" i="1" s="1"/>
  <c r="C1290" i="1"/>
  <c r="A1235" i="1"/>
  <c r="I1235" i="1" s="1"/>
  <c r="C1278" i="1"/>
  <c r="A1247" i="1"/>
  <c r="A1250" i="1"/>
  <c r="I1250" i="1" s="1"/>
  <c r="C1280" i="1"/>
  <c r="C1277" i="1"/>
  <c r="C1268" i="1"/>
  <c r="C1241" i="1"/>
  <c r="C1270" i="1"/>
  <c r="C1234" i="1"/>
  <c r="C1296" i="1"/>
  <c r="A1245" i="1"/>
  <c r="I1245" i="1" s="1"/>
  <c r="C1237" i="1"/>
  <c r="C1297" i="1"/>
  <c r="A1274" i="1"/>
  <c r="I1274" i="1" s="1"/>
  <c r="C1271" i="1"/>
  <c r="A1297" i="1"/>
  <c r="I1297" i="1" s="1"/>
  <c r="C1257" i="1"/>
  <c r="A1242" i="1"/>
  <c r="I1242" i="1" s="1"/>
  <c r="C1299" i="1"/>
  <c r="C1252" i="1"/>
  <c r="C1279" i="1"/>
  <c r="C1254" i="1"/>
  <c r="A1253" i="1"/>
  <c r="I1253" i="1" s="1"/>
  <c r="C1259" i="1"/>
  <c r="A1264" i="1"/>
  <c r="I1264" i="1" s="1"/>
  <c r="C1285" i="1"/>
  <c r="C1295" i="1"/>
  <c r="A1287" i="1"/>
  <c r="C1265" i="1"/>
  <c r="C1243" i="1"/>
  <c r="A1275" i="1"/>
  <c r="I1275" i="1" s="1"/>
  <c r="C1294" i="1"/>
  <c r="A1277" i="1"/>
  <c r="I1277" i="1" s="1"/>
  <c r="C1242" i="1"/>
  <c r="C1260" i="1"/>
  <c r="C1275" i="1"/>
  <c r="A1286" i="1"/>
  <c r="I1286" i="1" s="1"/>
  <c r="C921" i="1"/>
  <c r="C1287" i="1"/>
  <c r="C1250" i="1"/>
  <c r="C1263" i="1"/>
  <c r="A1240" i="1"/>
  <c r="C1238" i="1"/>
  <c r="A1262" i="1"/>
  <c r="I1262" i="1" s="1"/>
  <c r="C1235" i="1"/>
  <c r="C1251" i="1"/>
  <c r="A1267" i="1"/>
  <c r="A1269" i="1"/>
  <c r="I1269" i="1" s="1"/>
  <c r="A1283" i="1"/>
  <c r="C1269" i="1"/>
  <c r="C1293" i="1"/>
  <c r="C1247" i="1"/>
  <c r="A1281" i="1"/>
  <c r="I1281" i="1" s="1"/>
  <c r="C1298" i="1"/>
  <c r="C1244" i="1"/>
  <c r="A1280" i="1"/>
  <c r="I1280" i="1" s="1"/>
  <c r="C1246" i="1"/>
  <c r="A1261" i="1"/>
  <c r="A1238" i="1"/>
  <c r="I1238" i="1" s="1"/>
  <c r="C1261" i="1"/>
  <c r="A1296" i="1"/>
  <c r="A1273" i="1"/>
  <c r="I1273" i="1" s="1"/>
  <c r="C1248" i="1"/>
  <c r="C1253" i="1"/>
  <c r="C1256" i="1"/>
  <c r="C1288" i="1"/>
  <c r="C1264" i="1"/>
  <c r="C1239" i="1"/>
  <c r="C1272" i="1"/>
  <c r="C1249" i="1"/>
  <c r="A1290" i="1"/>
  <c r="I1290" i="1" s="1"/>
  <c r="C1255" i="1"/>
  <c r="A1268" i="1"/>
  <c r="I1268" i="1" s="1"/>
  <c r="A1284" i="1"/>
  <c r="A1291" i="1"/>
  <c r="C1284" i="1"/>
  <c r="C1273" i="1"/>
  <c r="A1237" i="1"/>
  <c r="I1237" i="1" s="1"/>
  <c r="A1278" i="1"/>
  <c r="I1278" i="1" s="1"/>
  <c r="A1282" i="1"/>
  <c r="I1282" i="1" s="1"/>
  <c r="A1258" i="1"/>
  <c r="I1258" i="1" s="1"/>
  <c r="A1295" i="1"/>
  <c r="I1295" i="1" s="1"/>
  <c r="A1255" i="1"/>
  <c r="C1240" i="1"/>
  <c r="A1276" i="1"/>
  <c r="I1276" i="1" s="1"/>
  <c r="A1251" i="1"/>
  <c r="C1282" i="1"/>
  <c r="C1258" i="1"/>
  <c r="A1293" i="1"/>
  <c r="A1289" i="1"/>
  <c r="A1259" i="1"/>
  <c r="C1289" i="1"/>
  <c r="C1291" i="1"/>
  <c r="A1243" i="1"/>
  <c r="I1243" i="1" s="1"/>
  <c r="A1266" i="1"/>
  <c r="A1236" i="1"/>
  <c r="C1281" i="1"/>
  <c r="A1263" i="1"/>
  <c r="I1263" i="1" s="1"/>
  <c r="A1299" i="1"/>
  <c r="I1299" i="1" s="1"/>
  <c r="A1265" i="1"/>
  <c r="I1265" i="1" s="1"/>
  <c r="C1274" i="1"/>
  <c r="C1283" i="1"/>
  <c r="A1244" i="1"/>
  <c r="I1244" i="1" s="1"/>
  <c r="A1272" i="1"/>
  <c r="I1272" i="1" s="1"/>
  <c r="A1271" i="1"/>
  <c r="I1271" i="1" s="1"/>
  <c r="A1279" i="1"/>
  <c r="I1279" i="1" s="1"/>
  <c r="A1423" i="1"/>
  <c r="C1469" i="1"/>
  <c r="C1327" i="1"/>
  <c r="C1370" i="1"/>
  <c r="A1417" i="1"/>
  <c r="I1417" i="1" s="1"/>
  <c r="A1483" i="1"/>
  <c r="C1456" i="1"/>
  <c r="C1417" i="1"/>
  <c r="C1347" i="1"/>
  <c r="A1395" i="1"/>
  <c r="C1419" i="1"/>
  <c r="A1300" i="1"/>
  <c r="I1300" i="1" s="1"/>
  <c r="C1479" i="1"/>
  <c r="C1300" i="1"/>
  <c r="A1498" i="1"/>
  <c r="A1401" i="1"/>
  <c r="C1430" i="1"/>
  <c r="A1303" i="1"/>
  <c r="I1303" i="1" s="1"/>
  <c r="A1352" i="1"/>
  <c r="C1465" i="1"/>
  <c r="A1480" i="1"/>
  <c r="A1360" i="1"/>
  <c r="C1441" i="1"/>
  <c r="C1319" i="1"/>
  <c r="A1334" i="1"/>
  <c r="C1488" i="1"/>
  <c r="A1400" i="1"/>
  <c r="I1400" i="1" s="1"/>
  <c r="C1387" i="1"/>
  <c r="C1341" i="1"/>
  <c r="A1486" i="1"/>
  <c r="I1486" i="1" s="1"/>
  <c r="C1312" i="1"/>
  <c r="A1378" i="1"/>
  <c r="C1464" i="1"/>
  <c r="A1356" i="1"/>
  <c r="A1332" i="1"/>
  <c r="C1302" i="1"/>
  <c r="A1309" i="1"/>
  <c r="C1429" i="1"/>
  <c r="A1461" i="1"/>
  <c r="A1338" i="1"/>
  <c r="C1310" i="1"/>
  <c r="A1371" i="1"/>
  <c r="C1326" i="1"/>
  <c r="A1493" i="1"/>
  <c r="A1402" i="1"/>
  <c r="A1398" i="1"/>
  <c r="I1398" i="1" s="1"/>
  <c r="A1339" i="1"/>
  <c r="C1466" i="1"/>
  <c r="A1392" i="1"/>
  <c r="A1463" i="1"/>
  <c r="C1457" i="1"/>
  <c r="C1391" i="1"/>
  <c r="C1458" i="1"/>
  <c r="A1385" i="1"/>
  <c r="C1320" i="1"/>
  <c r="A1379" i="1"/>
  <c r="A1468" i="1"/>
  <c r="A1434" i="1"/>
  <c r="C1470" i="1"/>
  <c r="A1457" i="1"/>
  <c r="A1482" i="1"/>
  <c r="A1491" i="1"/>
  <c r="A1432" i="1"/>
  <c r="C1486" i="1"/>
  <c r="C1369" i="1"/>
  <c r="A1485" i="1"/>
  <c r="I1485" i="1" s="1"/>
  <c r="C1437" i="1"/>
  <c r="A1500" i="1"/>
  <c r="C1411" i="1"/>
  <c r="C1478" i="1"/>
  <c r="C1477" i="1"/>
  <c r="A1305" i="1"/>
  <c r="I1305" i="1" s="1"/>
  <c r="A1399" i="1"/>
  <c r="I1399" i="1" s="1"/>
  <c r="A1473" i="1"/>
  <c r="I1473" i="1" s="1"/>
  <c r="A1321" i="1"/>
  <c r="A1408" i="1"/>
  <c r="I1408" i="1" s="1"/>
  <c r="C1407" i="1"/>
  <c r="A1308" i="1"/>
  <c r="C1345" i="1"/>
  <c r="A1354" i="1"/>
  <c r="C1449" i="1"/>
  <c r="A1415" i="1"/>
  <c r="I1415" i="1" s="1"/>
  <c r="A1406" i="1"/>
  <c r="C1409" i="1"/>
  <c r="C1432" i="1"/>
  <c r="A1465" i="1"/>
  <c r="A1315" i="1"/>
  <c r="A1317" i="1"/>
  <c r="A1340" i="1"/>
  <c r="A1418" i="1"/>
  <c r="I1418" i="1" s="1"/>
  <c r="A1375" i="1"/>
  <c r="A1497" i="1"/>
  <c r="A1391" i="1"/>
  <c r="I1391" i="1" s="1"/>
  <c r="C1388" i="1"/>
  <c r="C1439" i="1"/>
  <c r="A1459" i="1"/>
  <c r="A1499" i="1"/>
  <c r="C1368" i="1"/>
  <c r="A1495" i="1"/>
  <c r="C1424" i="1"/>
  <c r="C1381" i="1"/>
  <c r="A1489" i="1"/>
  <c r="A1419" i="1"/>
  <c r="I1419" i="1" s="1"/>
  <c r="A1475" i="1"/>
  <c r="A1311" i="1"/>
  <c r="I1311" i="1" s="1"/>
  <c r="A1456" i="1"/>
  <c r="C1305" i="1"/>
  <c r="A1410" i="1"/>
  <c r="A1337" i="1"/>
  <c r="I1337" i="1" s="1"/>
  <c r="A1384" i="1"/>
  <c r="A1365" i="1"/>
  <c r="C1416" i="1"/>
  <c r="C1334" i="1"/>
  <c r="C1340" i="1"/>
  <c r="C1355" i="1"/>
  <c r="A1474" i="1"/>
  <c r="I1474" i="1" s="1"/>
  <c r="A1422" i="1"/>
  <c r="A1301" i="1"/>
  <c r="C1471" i="1"/>
  <c r="A1405" i="1"/>
  <c r="A1344" i="1"/>
  <c r="A1370" i="1"/>
  <c r="I1370" i="1" s="1"/>
  <c r="A1364" i="1"/>
  <c r="I1364" i="1" s="1"/>
  <c r="C1442" i="1"/>
  <c r="C1363" i="1"/>
  <c r="C1498" i="1"/>
  <c r="A1367" i="1"/>
  <c r="C1306" i="1"/>
  <c r="A1464" i="1"/>
  <c r="A1346" i="1"/>
  <c r="A1381" i="1"/>
  <c r="C1495" i="1"/>
  <c r="C1359" i="1"/>
  <c r="A1447" i="1"/>
  <c r="I1447" i="1" s="1"/>
  <c r="A1358" i="1"/>
  <c r="C1481" i="1"/>
  <c r="C1343" i="1"/>
  <c r="C1330" i="1"/>
  <c r="C1426" i="1"/>
  <c r="C1462" i="1"/>
  <c r="A1355" i="1"/>
  <c r="C1350" i="1"/>
  <c r="C1376" i="1"/>
  <c r="C1366" i="1"/>
  <c r="C1415" i="1"/>
  <c r="C1318" i="1"/>
  <c r="A1342" i="1"/>
  <c r="C1440" i="1"/>
  <c r="C1408" i="1"/>
  <c r="C1438" i="1"/>
  <c r="A1376" i="1"/>
  <c r="I1376" i="1" s="1"/>
  <c r="C1455" i="1"/>
  <c r="A1390" i="1"/>
  <c r="C1315" i="1"/>
  <c r="A1319" i="1"/>
  <c r="C1399" i="1"/>
  <c r="A1326" i="1"/>
  <c r="C1372" i="1"/>
  <c r="C1472" i="1"/>
  <c r="C1483" i="1"/>
  <c r="A1471" i="1"/>
  <c r="A1318" i="1"/>
  <c r="A1458" i="1"/>
  <c r="C1353" i="1"/>
  <c r="A1477" i="1"/>
  <c r="C1412" i="1"/>
  <c r="A1324" i="1"/>
  <c r="A1469" i="1"/>
  <c r="C1346" i="1"/>
  <c r="C1379" i="1"/>
  <c r="A1450" i="1"/>
  <c r="I1450" i="1" s="1"/>
  <c r="C1473" i="1"/>
  <c r="C1394" i="1"/>
  <c r="C1421" i="1"/>
  <c r="C1463" i="1"/>
  <c r="A1341" i="1"/>
  <c r="C1493" i="1"/>
  <c r="C1325" i="1"/>
  <c r="C1403" i="1"/>
  <c r="A1488" i="1"/>
  <c r="A1478" i="1"/>
  <c r="I1478" i="1" s="1"/>
  <c r="C1476" i="1"/>
  <c r="A1407" i="1"/>
  <c r="C1404" i="1"/>
  <c r="C1500" i="1"/>
  <c r="A1413" i="1"/>
  <c r="C1339" i="1"/>
  <c r="A1323" i="1"/>
  <c r="C1382" i="1"/>
  <c r="A1351" i="1"/>
  <c r="C1487" i="1"/>
  <c r="C1371" i="1"/>
  <c r="C1496" i="1"/>
  <c r="A1387" i="1"/>
  <c r="A1490" i="1"/>
  <c r="A1494" i="1"/>
  <c r="I1494" i="1" s="1"/>
  <c r="A1322" i="1"/>
  <c r="C1344" i="1"/>
  <c r="A1414" i="1"/>
  <c r="A1362" i="1"/>
  <c r="C1497" i="1"/>
  <c r="C1414" i="1"/>
  <c r="A1373" i="1"/>
  <c r="I1373" i="1" s="1"/>
  <c r="A1349" i="1"/>
  <c r="A1451" i="1"/>
  <c r="C1443" i="1"/>
  <c r="C1423" i="1"/>
  <c r="C1338" i="1"/>
  <c r="A1448" i="1"/>
  <c r="A1388" i="1"/>
  <c r="C1375" i="1"/>
  <c r="C1380" i="1"/>
  <c r="A1386" i="1"/>
  <c r="I1386" i="1" s="1"/>
  <c r="C1448" i="1"/>
  <c r="C1491" i="1"/>
  <c r="C1384" i="1"/>
  <c r="C1467" i="1"/>
  <c r="C1301" i="1"/>
  <c r="C1494" i="1"/>
  <c r="A1440" i="1"/>
  <c r="A1421" i="1"/>
  <c r="C1392" i="1"/>
  <c r="A1453" i="1"/>
  <c r="I1453" i="1" s="1"/>
  <c r="A1353" i="1"/>
  <c r="C1356" i="1"/>
  <c r="C1489" i="1"/>
  <c r="C1309" i="1"/>
  <c r="C1395" i="1"/>
  <c r="C1303" i="1"/>
  <c r="C1499" i="1"/>
  <c r="A1479" i="1"/>
  <c r="C1451" i="1"/>
  <c r="C1398" i="1"/>
  <c r="C1454" i="1"/>
  <c r="C1385" i="1"/>
  <c r="C1425" i="1"/>
  <c r="C1358" i="1"/>
  <c r="A1462" i="1"/>
  <c r="A1397" i="1"/>
  <c r="I1397" i="1" s="1"/>
  <c r="A1350" i="1"/>
  <c r="A1427" i="1"/>
  <c r="I1427" i="1" s="1"/>
  <c r="A1404" i="1"/>
  <c r="A1345" i="1"/>
  <c r="C1329" i="1"/>
  <c r="C1492" i="1"/>
  <c r="A1470" i="1"/>
  <c r="C1308" i="1"/>
  <c r="C1433" i="1"/>
  <c r="A1403" i="1"/>
  <c r="I1403" i="1" s="1"/>
  <c r="A1436" i="1"/>
  <c r="A1454" i="1"/>
  <c r="C1307" i="1"/>
  <c r="A1327" i="1"/>
  <c r="C1357" i="1"/>
  <c r="C1328" i="1"/>
  <c r="C1362" i="1"/>
  <c r="A1366" i="1"/>
  <c r="C1401" i="1"/>
  <c r="A1424" i="1"/>
  <c r="I1424" i="1" s="1"/>
  <c r="A1320" i="1"/>
  <c r="A1307" i="1"/>
  <c r="C1324" i="1"/>
  <c r="C1383" i="1"/>
  <c r="A1437" i="1"/>
  <c r="A1442" i="1"/>
  <c r="A1420" i="1"/>
  <c r="I1420" i="1" s="1"/>
  <c r="C1397" i="1"/>
  <c r="C1446" i="1"/>
  <c r="A1394" i="1"/>
  <c r="C1445" i="1"/>
  <c r="A1409" i="1"/>
  <c r="C1332" i="1"/>
  <c r="C1337" i="1"/>
  <c r="A1452" i="1"/>
  <c r="I1452" i="1" s="1"/>
  <c r="C1474" i="1"/>
  <c r="A1306" i="1"/>
  <c r="C1317" i="1"/>
  <c r="A1496" i="1"/>
  <c r="I1496" i="1" s="1"/>
  <c r="A1393" i="1"/>
  <c r="A1431" i="1"/>
  <c r="A1467" i="1"/>
  <c r="C1485" i="1"/>
  <c r="A1481" i="1"/>
  <c r="C1436" i="1"/>
  <c r="C1352" i="1"/>
  <c r="A1441" i="1"/>
  <c r="I1441" i="1" s="1"/>
  <c r="C1331" i="1"/>
  <c r="C1405" i="1"/>
  <c r="A1446" i="1"/>
  <c r="C1321" i="1"/>
  <c r="C1459" i="1"/>
  <c r="C1484" i="1"/>
  <c r="C1348" i="1"/>
  <c r="A1389" i="1"/>
  <c r="C1461" i="1"/>
  <c r="A1310" i="1"/>
  <c r="A1380" i="1"/>
  <c r="C1431" i="1"/>
  <c r="A1348" i="1"/>
  <c r="A1425" i="1"/>
  <c r="A1412" i="1"/>
  <c r="I1412" i="1" s="1"/>
  <c r="A1325" i="1"/>
  <c r="C1361" i="1"/>
  <c r="C1316" i="1"/>
  <c r="A1476" i="1"/>
  <c r="C1435" i="1"/>
  <c r="A1487" i="1"/>
  <c r="I1487" i="1" s="1"/>
  <c r="A1316" i="1"/>
  <c r="A1439" i="1"/>
  <c r="A1331" i="1"/>
  <c r="C1304" i="1"/>
  <c r="A1357" i="1"/>
  <c r="I1357" i="1" s="1"/>
  <c r="A1416" i="1"/>
  <c r="C1468" i="1"/>
  <c r="C1351" i="1"/>
  <c r="A1368" i="1"/>
  <c r="C1460" i="1"/>
  <c r="A1314" i="1"/>
  <c r="C1402" i="1"/>
  <c r="C1311" i="1"/>
  <c r="A1377" i="1"/>
  <c r="A1455" i="1"/>
  <c r="C1490" i="1"/>
  <c r="A1444" i="1"/>
  <c r="I1444" i="1" s="1"/>
  <c r="C1406" i="1"/>
  <c r="C1336" i="1"/>
  <c r="C1354" i="1"/>
  <c r="A1382" i="1"/>
  <c r="I1382" i="1" s="1"/>
  <c r="A1302" i="1"/>
  <c r="I1302" i="1" s="1"/>
  <c r="C1422" i="1"/>
  <c r="A1336" i="1"/>
  <c r="C1444" i="1"/>
  <c r="C1365" i="1"/>
  <c r="A1492" i="1"/>
  <c r="A1411" i="1"/>
  <c r="I1411" i="1" s="1"/>
  <c r="C1482" i="1"/>
  <c r="C1314" i="1"/>
  <c r="A1330" i="1"/>
  <c r="C1450" i="1"/>
  <c r="C1378" i="1"/>
  <c r="C1323" i="1"/>
  <c r="C1349" i="1"/>
  <c r="A1428" i="1"/>
  <c r="C1452" i="1"/>
  <c r="A1445" i="1"/>
  <c r="A1484" i="1"/>
  <c r="I1484" i="1" s="1"/>
  <c r="C1333" i="1"/>
  <c r="A1466" i="1"/>
  <c r="C1413" i="1"/>
  <c r="C1393" i="1"/>
  <c r="C1377" i="1"/>
  <c r="A1438" i="1"/>
  <c r="A1429" i="1"/>
  <c r="A1435" i="1"/>
  <c r="C1434" i="1"/>
  <c r="C1374" i="1"/>
  <c r="C1410" i="1"/>
  <c r="A1426" i="1"/>
  <c r="I1426" i="1" s="1"/>
  <c r="C1475" i="1"/>
  <c r="C1480" i="1"/>
  <c r="A1304" i="1"/>
  <c r="I1304" i="1" s="1"/>
  <c r="A1329" i="1"/>
  <c r="C1386" i="1"/>
  <c r="A1333" i="1"/>
  <c r="C1313" i="1"/>
  <c r="A1361" i="1"/>
  <c r="C1335" i="1"/>
  <c r="C1390" i="1"/>
  <c r="C1428" i="1"/>
  <c r="C1360" i="1"/>
  <c r="A1460" i="1"/>
  <c r="I1460" i="1" s="1"/>
  <c r="C1322" i="1"/>
  <c r="A1359" i="1"/>
  <c r="A1372" i="1"/>
  <c r="C1420" i="1"/>
  <c r="A1472" i="1"/>
  <c r="C1367" i="1"/>
  <c r="C1427" i="1"/>
  <c r="A1430" i="1"/>
  <c r="A1328" i="1"/>
  <c r="A1343" i="1"/>
  <c r="I1343" i="1" s="1"/>
  <c r="C1400" i="1"/>
  <c r="A1374" i="1"/>
  <c r="C1418" i="1"/>
  <c r="A1443" i="1"/>
  <c r="A1433" i="1"/>
  <c r="A1313" i="1"/>
  <c r="C1396" i="1"/>
  <c r="C1364" i="1"/>
  <c r="A1312" i="1"/>
  <c r="A1335" i="1"/>
  <c r="A1347" i="1"/>
  <c r="C1373" i="1"/>
  <c r="C1453" i="1"/>
  <c r="A1363" i="1"/>
  <c r="A1383" i="1"/>
  <c r="I1383" i="1" s="1"/>
  <c r="A1449" i="1"/>
  <c r="I1449" i="1" s="1"/>
  <c r="A1396" i="1"/>
  <c r="C1389" i="1"/>
  <c r="C714" i="1"/>
  <c r="A1230" i="1"/>
  <c r="I1230" i="1" s="1"/>
  <c r="I224" i="1" l="1"/>
  <c r="M224" i="1" s="1"/>
  <c r="F224" i="1" s="1"/>
  <c r="E224" i="1" s="1"/>
  <c r="M253" i="1"/>
  <c r="F253" i="1" s="1"/>
  <c r="E253" i="1" s="1"/>
  <c r="L253" i="1"/>
  <c r="J253" i="1"/>
  <c r="H253" i="1" s="1"/>
  <c r="K253" i="1"/>
  <c r="G253" i="1"/>
  <c r="I250" i="1"/>
  <c r="M250" i="1" s="1"/>
  <c r="F250" i="1" s="1"/>
  <c r="E250" i="1" s="1"/>
  <c r="I252" i="1"/>
  <c r="M252" i="1" s="1"/>
  <c r="F252" i="1" s="1"/>
  <c r="E252" i="1" s="1"/>
  <c r="I249" i="1"/>
  <c r="M249" i="1" s="1"/>
  <c r="F249" i="1" s="1"/>
  <c r="E249" i="1" s="1"/>
  <c r="I257" i="1"/>
  <c r="M257" i="1" s="1"/>
  <c r="F257" i="1" s="1"/>
  <c r="E257" i="1" s="1"/>
  <c r="I254" i="1"/>
  <c r="M254" i="1" s="1"/>
  <c r="F254" i="1" s="1"/>
  <c r="E254" i="1" s="1"/>
  <c r="I256" i="1"/>
  <c r="M256" i="1" s="1"/>
  <c r="F256" i="1" s="1"/>
  <c r="E256" i="1" s="1"/>
  <c r="M251" i="1"/>
  <c r="F251" i="1" s="1"/>
  <c r="E251" i="1" s="1"/>
  <c r="G251" i="1"/>
  <c r="J251" i="1"/>
  <c r="K251" i="1"/>
  <c r="L251" i="1"/>
  <c r="I1500" i="1"/>
  <c r="A826" i="7"/>
  <c r="A1555" i="7"/>
  <c r="A1436" i="7"/>
  <c r="A614" i="7"/>
  <c r="A1294" i="7"/>
  <c r="A774" i="7"/>
  <c r="A330" i="7"/>
  <c r="A422" i="7"/>
  <c r="A1241" i="7"/>
  <c r="A76" i="7"/>
  <c r="A1066" i="7"/>
  <c r="A381" i="7"/>
  <c r="A1173" i="7"/>
  <c r="A1149" i="7"/>
  <c r="A976" i="7"/>
  <c r="A279" i="7"/>
  <c r="A1501" i="7"/>
  <c r="A833" i="7"/>
  <c r="A1048" i="7"/>
  <c r="A1393" i="7"/>
  <c r="A565" i="7"/>
  <c r="A933" i="7"/>
  <c r="A1483" i="7"/>
  <c r="A1174" i="7"/>
  <c r="A1410" i="7"/>
  <c r="A543" i="7"/>
  <c r="A984" i="7"/>
  <c r="A378" i="7"/>
  <c r="A499" i="7"/>
  <c r="A341" i="7"/>
  <c r="A1131" i="7"/>
  <c r="A931" i="7"/>
  <c r="A1065" i="7"/>
  <c r="A660" i="7"/>
  <c r="A1456" i="7"/>
  <c r="A1400" i="7"/>
  <c r="A1091" i="7"/>
  <c r="A943" i="7"/>
  <c r="A61" i="7"/>
  <c r="A538" i="7"/>
  <c r="A265" i="7"/>
  <c r="A710" i="7"/>
  <c r="A1505" i="7"/>
  <c r="A420" i="7"/>
  <c r="A1484" i="7"/>
  <c r="A1188" i="7"/>
  <c r="A405" i="7"/>
  <c r="A435" i="7"/>
  <c r="A506" i="7"/>
  <c r="A707" i="7"/>
  <c r="A602" i="7"/>
  <c r="A185" i="7"/>
  <c r="A967" i="7"/>
  <c r="A1454" i="7"/>
  <c r="A104" i="7"/>
  <c r="A877" i="7"/>
  <c r="A719" i="7"/>
  <c r="A302" i="7"/>
  <c r="A1493" i="7"/>
  <c r="A671" i="7"/>
  <c r="A1137" i="7"/>
  <c r="A896" i="7"/>
  <c r="A594" i="7"/>
  <c r="A1340" i="7"/>
  <c r="A574" i="7"/>
  <c r="A881" i="7"/>
  <c r="A492" i="7"/>
  <c r="A1156" i="7"/>
  <c r="A752" i="7"/>
  <c r="A415" i="7"/>
  <c r="A1476" i="7"/>
  <c r="A377" i="7"/>
  <c r="A424" i="7"/>
  <c r="A1538" i="7"/>
  <c r="A491" i="7"/>
  <c r="A1224" i="7"/>
  <c r="A1219" i="7"/>
  <c r="A19" i="7"/>
  <c r="A1068" i="7"/>
  <c r="A557" i="7"/>
  <c r="A1084" i="7"/>
  <c r="A811" i="7"/>
  <c r="A301" i="7"/>
  <c r="A1228" i="7"/>
  <c r="A662" i="7"/>
  <c r="A633" i="7"/>
  <c r="A57" i="7"/>
  <c r="A1152" i="7"/>
  <c r="A1312" i="7"/>
  <c r="A13" i="7"/>
  <c r="A1227" i="7"/>
  <c r="A624" i="7"/>
  <c r="A360" i="7"/>
  <c r="A1399" i="7"/>
  <c r="A608" i="7"/>
  <c r="A1513" i="7"/>
  <c r="A1030" i="7"/>
  <c r="A625" i="7"/>
  <c r="A1179" i="7"/>
  <c r="A1549" i="7"/>
  <c r="A867" i="7"/>
  <c r="A69" i="7"/>
  <c r="A858" i="7"/>
  <c r="A1128" i="7"/>
  <c r="A606" i="7"/>
  <c r="A1258" i="7"/>
  <c r="A793" i="7"/>
  <c r="A89" i="7"/>
  <c r="A1136" i="7"/>
  <c r="A1296" i="7"/>
  <c r="A383" i="7"/>
  <c r="A1017" i="7"/>
  <c r="A46" i="7"/>
  <c r="A1371" i="7"/>
  <c r="A371" i="7"/>
  <c r="A570" i="7"/>
  <c r="A664" i="7"/>
  <c r="A755" i="7"/>
  <c r="A1500" i="7"/>
  <c r="A788" i="7"/>
  <c r="A1028" i="7"/>
  <c r="A814" i="7"/>
  <c r="A163" i="7"/>
  <c r="A1050" i="7"/>
  <c r="A1489" i="7"/>
  <c r="A303" i="7"/>
  <c r="A836" i="7"/>
  <c r="A1322" i="7"/>
  <c r="A948" i="7"/>
  <c r="A1253" i="7"/>
  <c r="A1421" i="7"/>
  <c r="A1235" i="7"/>
  <c r="A1392" i="7"/>
  <c r="A806" i="7"/>
  <c r="A362" i="7"/>
  <c r="A620" i="7"/>
  <c r="A1229" i="7"/>
  <c r="A749" i="7"/>
  <c r="A1530" i="7"/>
  <c r="A958" i="7"/>
  <c r="A733" i="7"/>
  <c r="A1559" i="7"/>
  <c r="A738" i="7"/>
  <c r="A489" i="7"/>
  <c r="A1282" i="7"/>
  <c r="A271" i="7"/>
  <c r="A1494" i="7"/>
  <c r="A963" i="7"/>
  <c r="A216" i="7"/>
  <c r="A932" i="7"/>
  <c r="A472" i="7"/>
  <c r="A1220" i="7"/>
  <c r="A768" i="7"/>
  <c r="A12" i="7"/>
  <c r="A550" i="7"/>
  <c r="A975" i="7"/>
  <c r="A918" i="7"/>
  <c r="A474" i="7"/>
  <c r="A223" i="7"/>
  <c r="A1095" i="7"/>
  <c r="A1395" i="7"/>
  <c r="A264" i="7"/>
  <c r="A970" i="7"/>
  <c r="A590" i="7"/>
  <c r="A393" i="7"/>
  <c r="A1330" i="7"/>
  <c r="A542" i="7"/>
  <c r="A1291" i="7"/>
  <c r="A809" i="7"/>
  <c r="A466" i="7"/>
  <c r="A1354" i="7"/>
  <c r="A703" i="7"/>
  <c r="A840" i="7"/>
  <c r="A201" i="7"/>
  <c r="A775" i="7"/>
  <c r="A1033" i="7"/>
  <c r="A523" i="7"/>
  <c r="A1531" i="7"/>
  <c r="A1187" i="7"/>
  <c r="A568" i="7"/>
  <c r="A1545" i="7"/>
  <c r="A1062" i="7"/>
  <c r="A1327" i="7"/>
  <c r="A1036" i="7"/>
  <c r="A834" i="7"/>
  <c r="A1349" i="7"/>
  <c r="A87" i="7"/>
  <c r="A697" i="7"/>
  <c r="A1087" i="7"/>
  <c r="A1097" i="7"/>
  <c r="A1108" i="7"/>
  <c r="A677" i="7"/>
  <c r="A1225" i="7"/>
  <c r="A214" i="7"/>
  <c r="A801" i="7"/>
  <c r="A736" i="7"/>
  <c r="A1092" i="7"/>
  <c r="A512" i="7"/>
  <c r="A978" i="7"/>
  <c r="A578" i="7"/>
  <c r="A1276" i="7"/>
  <c r="A152" i="7"/>
  <c r="A829" i="7"/>
  <c r="A1247" i="7"/>
  <c r="A559" i="7"/>
  <c r="A1332" i="7"/>
  <c r="A1544" i="7"/>
  <c r="A989" i="7"/>
  <c r="A1175" i="7"/>
  <c r="A1475" i="7"/>
  <c r="A723" i="7"/>
  <c r="A618" i="7"/>
  <c r="A296" i="7"/>
  <c r="A1402" i="7"/>
  <c r="A419" i="7"/>
  <c r="A421" i="7"/>
  <c r="A1262" i="7"/>
  <c r="A473" i="7"/>
  <c r="A488" i="7"/>
  <c r="A1490" i="7"/>
  <c r="A1233" i="7"/>
  <c r="A1024" i="7"/>
  <c r="A1317" i="7"/>
  <c r="A588" i="7"/>
  <c r="A1529" i="7"/>
  <c r="A1046" i="7"/>
  <c r="A463" i="7"/>
  <c r="A1428" i="7"/>
  <c r="A685" i="7"/>
  <c r="A1407" i="7"/>
  <c r="A990" i="7"/>
  <c r="A236" i="7"/>
  <c r="A762" i="7"/>
  <c r="A1045" i="7"/>
  <c r="A835" i="7"/>
  <c r="A35" i="7"/>
  <c r="A1178" i="7"/>
  <c r="A1326" i="7"/>
  <c r="A241" i="7"/>
  <c r="A1032" i="7"/>
  <c r="A837" i="7"/>
  <c r="A770" i="7"/>
  <c r="A1365" i="7"/>
  <c r="A1000" i="7"/>
  <c r="A1009" i="7"/>
  <c r="A1520" i="7"/>
  <c r="A678" i="7"/>
  <c r="A661" i="7"/>
  <c r="A525" i="7"/>
  <c r="A1102" i="7"/>
  <c r="A500" i="7"/>
  <c r="A732" i="7"/>
  <c r="A1377" i="7"/>
  <c r="A304" i="7"/>
  <c r="A1462" i="7"/>
  <c r="A1311" i="7"/>
  <c r="A414" i="7"/>
  <c r="A1289" i="7"/>
  <c r="A841" i="7"/>
  <c r="A195" i="7"/>
  <c r="A1018" i="7"/>
  <c r="A116" i="7"/>
  <c r="A522" i="7"/>
  <c r="A1040" i="7"/>
  <c r="A1427" i="7"/>
  <c r="A753" i="7"/>
  <c r="A1103" i="7"/>
  <c r="A1375" i="7"/>
  <c r="A693" i="7"/>
  <c r="A249" i="7"/>
  <c r="A782" i="7"/>
  <c r="A790" i="7"/>
  <c r="A346" i="7"/>
  <c r="A90" i="7"/>
  <c r="A1223" i="7"/>
  <c r="A1523" i="7"/>
  <c r="A115" i="7"/>
  <c r="A1098" i="7"/>
  <c r="A537" i="7"/>
  <c r="A528" i="7"/>
  <c r="A1458" i="7"/>
  <c r="A509" i="7"/>
  <c r="A1385" i="7"/>
  <c r="A938" i="7"/>
  <c r="A338" i="7"/>
  <c r="A1141" i="7"/>
  <c r="A805" i="7"/>
  <c r="A696" i="7"/>
  <c r="A605" i="7"/>
  <c r="A956" i="7"/>
  <c r="A795" i="7"/>
  <c r="A885" i="7"/>
  <c r="A600" i="7"/>
  <c r="A1035" i="7"/>
  <c r="A1060" i="7"/>
  <c r="A1083" i="7"/>
  <c r="A406" i="7"/>
  <c r="A640" i="7"/>
  <c r="A1449" i="7"/>
  <c r="A668" i="7"/>
  <c r="A1239" i="7"/>
  <c r="A994" i="7"/>
  <c r="A1071" i="7"/>
  <c r="A720" i="7"/>
  <c r="A55" i="7"/>
  <c r="A650" i="7"/>
  <c r="A1119" i="7"/>
  <c r="A546" i="7"/>
  <c r="A1469" i="7"/>
  <c r="A915" i="7"/>
  <c r="A1139" i="7"/>
  <c r="A380" i="7"/>
  <c r="A1508" i="7"/>
  <c r="A592" i="7"/>
  <c r="A1309" i="7"/>
  <c r="A1150" i="7"/>
  <c r="A253" i="7"/>
  <c r="A906" i="7"/>
  <c r="A1176" i="7"/>
  <c r="A290" i="7"/>
  <c r="A1003" i="7"/>
  <c r="A742" i="7"/>
  <c r="A1196" i="7"/>
  <c r="A591" i="7"/>
  <c r="A797" i="7"/>
  <c r="A40" i="7"/>
  <c r="A643" i="7"/>
  <c r="A1345" i="7"/>
  <c r="A716" i="7"/>
  <c r="A484" i="7"/>
  <c r="A1186" i="7"/>
  <c r="A172" i="7"/>
  <c r="A846" i="7"/>
  <c r="A862" i="7"/>
  <c r="A712" i="7"/>
  <c r="A895" i="7"/>
  <c r="A263" i="7"/>
  <c r="A1274" i="7"/>
  <c r="A865" i="7"/>
  <c r="A607" i="7"/>
  <c r="A1284" i="7"/>
  <c r="A526" i="7"/>
  <c r="A361" i="7"/>
  <c r="A1346" i="7"/>
  <c r="A217" i="7"/>
  <c r="A1558" i="7"/>
  <c r="A1027" i="7"/>
  <c r="A211" i="7"/>
  <c r="A1002" i="7"/>
  <c r="A382" i="7"/>
  <c r="A849" i="7"/>
  <c r="A747" i="7"/>
  <c r="A258" i="7"/>
  <c r="A653" i="7"/>
  <c r="A240" i="7"/>
  <c r="A518" i="7"/>
  <c r="A1359" i="7"/>
  <c r="A1109" i="7"/>
  <c r="A815" i="7"/>
  <c r="A1339" i="7"/>
  <c r="A347" i="7"/>
  <c r="A1368" i="7"/>
  <c r="A1164" i="7"/>
  <c r="A828" i="7"/>
  <c r="A1025" i="7"/>
  <c r="A1536" i="7"/>
  <c r="A552" i="7"/>
  <c r="A1442" i="7"/>
  <c r="A204" i="7"/>
  <c r="A277" i="7"/>
  <c r="A1503" i="7"/>
  <c r="A404" i="7"/>
  <c r="A461" i="7"/>
  <c r="A1038" i="7"/>
  <c r="A859" i="7"/>
  <c r="A232" i="7"/>
  <c r="A916" i="7"/>
  <c r="A1113" i="7"/>
  <c r="A221" i="7"/>
  <c r="A1543" i="7"/>
  <c r="A299" i="7"/>
  <c r="A1416" i="7"/>
  <c r="A1212" i="7"/>
  <c r="A25" i="7"/>
  <c r="A1047" i="7"/>
  <c r="A1140" i="7"/>
  <c r="A851" i="7"/>
  <c r="A702" i="7"/>
  <c r="A649" i="7"/>
  <c r="A1388" i="7"/>
  <c r="A741" i="7"/>
  <c r="A1172" i="7"/>
  <c r="A99" i="7"/>
  <c r="A1114" i="7"/>
  <c r="A1553" i="7"/>
  <c r="A238" i="7"/>
  <c r="A900" i="7"/>
  <c r="A1147" i="7"/>
  <c r="A687" i="7"/>
  <c r="A1341" i="7"/>
  <c r="A533" i="7"/>
  <c r="A634" i="7"/>
  <c r="A639" i="7"/>
  <c r="A1491" i="7"/>
  <c r="A1138" i="7"/>
  <c r="A529" i="7"/>
  <c r="A1096" i="7"/>
  <c r="A483" i="7"/>
  <c r="A357" i="7"/>
  <c r="A1195" i="7"/>
  <c r="A345" i="7"/>
  <c r="A400" i="7"/>
  <c r="A1554" i="7"/>
  <c r="A924" i="7"/>
  <c r="A706" i="7"/>
  <c r="A1381" i="7"/>
  <c r="A504" i="7"/>
  <c r="A1302" i="7"/>
  <c r="A1110" i="7"/>
  <c r="A200" i="7"/>
  <c r="A781" i="7"/>
  <c r="A556" i="7"/>
  <c r="A1163" i="7"/>
  <c r="A704" i="7"/>
  <c r="A60" i="7"/>
  <c r="A486" i="7"/>
  <c r="A337" i="7"/>
  <c r="A730" i="7"/>
  <c r="A196" i="7"/>
  <c r="A1519" i="7"/>
  <c r="A1021" i="7"/>
  <c r="A603" i="7"/>
  <c r="A1451" i="7"/>
  <c r="A1107" i="7"/>
  <c r="A121" i="7"/>
  <c r="A1120" i="7"/>
  <c r="A569" i="7"/>
  <c r="A366" i="7"/>
  <c r="A1477" i="7"/>
  <c r="A218" i="7"/>
  <c r="A689" i="7"/>
  <c r="A1064" i="7"/>
  <c r="A408" i="7"/>
  <c r="A1061" i="7"/>
  <c r="A824" i="7"/>
  <c r="A479" i="7"/>
  <c r="A1412" i="7"/>
  <c r="A505" i="7"/>
  <c r="A508" i="7"/>
  <c r="A1474" i="7"/>
  <c r="A555" i="7"/>
  <c r="A1499" i="7"/>
  <c r="A1155" i="7"/>
  <c r="A83" i="7"/>
  <c r="A1130" i="7"/>
  <c r="A850" i="7"/>
  <c r="A808" i="7"/>
  <c r="A1008" i="7"/>
  <c r="A517" i="7"/>
  <c r="A514" i="7"/>
  <c r="A1546" i="7"/>
  <c r="A869" i="7"/>
  <c r="A993" i="7"/>
  <c r="A1504" i="7"/>
  <c r="A245" i="7"/>
  <c r="A1079" i="7"/>
  <c r="A1379" i="7"/>
  <c r="A641" i="7"/>
  <c r="A1252" i="7"/>
  <c r="A1414" i="7"/>
  <c r="A1222" i="7"/>
  <c r="A433" i="7"/>
  <c r="A946" i="7"/>
  <c r="A1470" i="7"/>
  <c r="A1112" i="7"/>
  <c r="A842" i="7"/>
  <c r="A101" i="7"/>
  <c r="A929" i="7"/>
  <c r="A627" i="7"/>
  <c r="A709" i="7"/>
  <c r="A394" i="7"/>
  <c r="A838" i="7"/>
  <c r="A1374" i="7"/>
  <c r="A446" i="7"/>
  <c r="A817" i="7"/>
  <c r="A731" i="7"/>
  <c r="A674" i="7"/>
  <c r="A457" i="7"/>
  <c r="A1298" i="7"/>
  <c r="A84" i="7"/>
  <c r="A1122" i="7"/>
  <c r="A1133" i="7"/>
  <c r="A637" i="7"/>
  <c r="A1337" i="7"/>
  <c r="A889" i="7"/>
  <c r="A399" i="7"/>
  <c r="A1492" i="7"/>
  <c r="A247" i="7"/>
  <c r="A1338" i="7"/>
  <c r="A897" i="7"/>
  <c r="A71" i="7"/>
  <c r="A698" i="7"/>
  <c r="A158" i="7"/>
  <c r="A647" i="7"/>
  <c r="A1267" i="7"/>
  <c r="A1320" i="7"/>
  <c r="A1116" i="7"/>
  <c r="A396" i="7"/>
  <c r="A1382" i="7"/>
  <c r="A1190" i="7"/>
  <c r="A293" i="7"/>
  <c r="A1063" i="7"/>
  <c r="A783" i="7"/>
  <c r="A708" i="7"/>
  <c r="A1231" i="7"/>
  <c r="A272" i="7"/>
  <c r="A746" i="7"/>
  <c r="A1215" i="7"/>
  <c r="A577" i="7"/>
  <c r="A987" i="7"/>
  <c r="A611" i="7"/>
  <c r="A1260" i="7"/>
  <c r="A1086" i="7"/>
  <c r="A1495" i="7"/>
  <c r="A655" i="7"/>
  <c r="A669" i="7"/>
  <c r="A1509" i="7"/>
  <c r="A336" i="7"/>
  <c r="A1430" i="7"/>
  <c r="A1243" i="7"/>
  <c r="A72" i="7"/>
  <c r="A429" i="7"/>
  <c r="A875" i="7"/>
  <c r="A188" i="7"/>
  <c r="A358" i="7"/>
  <c r="A726" i="7"/>
  <c r="A281" i="7"/>
  <c r="A189" i="7"/>
  <c r="A1088" i="7"/>
  <c r="A1248" i="7"/>
  <c r="A51" i="7"/>
  <c r="A1162" i="7"/>
  <c r="A409" i="7"/>
  <c r="A444" i="7"/>
  <c r="A1522" i="7"/>
  <c r="A1406" i="7"/>
  <c r="A917" i="7"/>
  <c r="A401" i="7"/>
  <c r="A1167" i="7"/>
  <c r="A183" i="7"/>
  <c r="A891" i="7"/>
  <c r="A779" i="7"/>
  <c r="A913" i="7"/>
  <c r="A725" i="7"/>
  <c r="A576" i="7"/>
  <c r="A1099" i="7"/>
  <c r="A688" i="7"/>
  <c r="A351" i="7"/>
  <c r="A1540" i="7"/>
  <c r="A604" i="7"/>
  <c r="A340" i="7"/>
  <c r="A1415" i="7"/>
  <c r="A427" i="7"/>
  <c r="A1288" i="7"/>
  <c r="A1363" i="7"/>
  <c r="A260" i="7"/>
  <c r="A1271" i="7"/>
  <c r="A724" i="7"/>
  <c r="A680" i="7"/>
  <c r="A830" i="7"/>
  <c r="A515" i="7"/>
  <c r="A389" i="7"/>
  <c r="A227" i="7"/>
  <c r="A757" i="7"/>
  <c r="A1439" i="7"/>
  <c r="A699" i="7"/>
  <c r="A44" i="7"/>
  <c r="A1202" i="7"/>
  <c r="A758" i="7"/>
  <c r="A1170" i="7"/>
  <c r="A966" i="7"/>
  <c r="A425" i="7"/>
  <c r="A1557" i="7"/>
  <c r="A1240" i="7"/>
  <c r="A68" i="7"/>
  <c r="A656" i="7"/>
  <c r="A1234" i="7"/>
  <c r="A465" i="7"/>
  <c r="A1010" i="7"/>
  <c r="A807" i="7"/>
  <c r="A129" i="7"/>
  <c r="A766" i="7"/>
  <c r="A516" i="7"/>
  <c r="A1383" i="7"/>
  <c r="A153" i="7"/>
  <c r="A1435" i="7"/>
  <c r="A269" i="7"/>
  <c r="A328" i="7"/>
  <c r="A937" i="7"/>
  <c r="A306" i="7"/>
  <c r="A1013" i="7"/>
  <c r="A890" i="7"/>
  <c r="A309" i="7"/>
  <c r="A298" i="7"/>
  <c r="A165" i="7"/>
  <c r="A1300" i="7"/>
  <c r="A955" i="7"/>
  <c r="A521" i="7"/>
  <c r="A1518" i="7"/>
  <c r="A1548" i="7"/>
  <c r="A374" i="7"/>
  <c r="A1072" i="7"/>
  <c r="A743" i="7"/>
  <c r="A1307" i="7"/>
  <c r="A370" i="7"/>
  <c r="A1001" i="7"/>
  <c r="A39" i="7"/>
  <c r="A666" i="7"/>
  <c r="A1135" i="7"/>
  <c r="A132" i="7"/>
  <c r="A981" i="7"/>
  <c r="A1085" i="7"/>
  <c r="A539" i="7"/>
  <c r="A1515" i="7"/>
  <c r="A1171" i="7"/>
  <c r="A1372" i="7"/>
  <c r="A1184" i="7"/>
  <c r="A441" i="7"/>
  <c r="A464" i="7"/>
  <c r="A1506" i="7"/>
  <c r="A220" i="7"/>
  <c r="A629" i="7"/>
  <c r="A1434" i="7"/>
  <c r="A8" i="7"/>
  <c r="A871" i="7"/>
  <c r="A628" i="7"/>
  <c r="A908" i="7"/>
  <c r="A1537" i="7"/>
  <c r="A460" i="7"/>
  <c r="A1334" i="7"/>
  <c r="A1142" i="7"/>
  <c r="A882" i="7"/>
  <c r="A1169" i="7"/>
  <c r="A928" i="7"/>
  <c r="A56" i="7"/>
  <c r="A268" i="7"/>
  <c r="A1272" i="7"/>
  <c r="A1299" i="7"/>
  <c r="A388" i="7"/>
  <c r="A919" i="7"/>
  <c r="A1226" i="7"/>
  <c r="A745" i="7"/>
  <c r="A601" i="7"/>
  <c r="A156" i="7"/>
  <c r="A326" i="7"/>
  <c r="A1356" i="7"/>
  <c r="A430" i="7"/>
  <c r="A1461" i="7"/>
  <c r="A212" i="7"/>
  <c r="A1560" i="7"/>
  <c r="A1005" i="7"/>
  <c r="A690" i="7"/>
  <c r="A1217" i="7"/>
  <c r="A1080" i="7"/>
  <c r="A527" i="7"/>
  <c r="A1364" i="7"/>
  <c r="A595" i="7"/>
  <c r="A1324" i="7"/>
  <c r="A1118" i="7"/>
  <c r="A133" i="7"/>
  <c r="A1026" i="7"/>
  <c r="A899" i="7"/>
  <c r="A750" i="7"/>
  <c r="A324" i="7"/>
  <c r="A1431" i="7"/>
  <c r="A911" i="7"/>
  <c r="A494" i="7"/>
  <c r="A1445" i="7"/>
  <c r="A416" i="7"/>
  <c r="A1366" i="7"/>
  <c r="A651" i="7"/>
  <c r="A872" i="7"/>
  <c r="A722" i="7"/>
  <c r="A434" i="7"/>
  <c r="A1081" i="7"/>
  <c r="A1183" i="7"/>
  <c r="A714" i="7"/>
  <c r="A18" i="7"/>
  <c r="A888" i="7"/>
  <c r="A231" i="7"/>
  <c r="A922" i="7"/>
  <c r="A1192" i="7"/>
  <c r="A331" i="7"/>
  <c r="A1384" i="7"/>
  <c r="A1180" i="7"/>
  <c r="A320" i="7"/>
  <c r="A1446" i="7"/>
  <c r="A1265" i="7"/>
  <c r="A186" i="7"/>
  <c r="A1127" i="7"/>
  <c r="A866" i="7"/>
  <c r="A553" i="7"/>
  <c r="A1541" i="7"/>
  <c r="A11" i="7"/>
  <c r="A470" i="7"/>
  <c r="A1238" i="7"/>
  <c r="A596" i="7"/>
  <c r="A844" i="7"/>
  <c r="A545" i="7"/>
  <c r="A1198" i="7"/>
  <c r="A541" i="7"/>
  <c r="A1369" i="7"/>
  <c r="A921" i="7"/>
  <c r="A1303" i="7"/>
  <c r="A1287" i="7"/>
  <c r="A1424" i="7"/>
  <c r="A254" i="7"/>
  <c r="A884" i="7"/>
  <c r="A443" i="7"/>
  <c r="A1542" i="7"/>
  <c r="A1011" i="7"/>
  <c r="A652" i="7"/>
  <c r="A942" i="7"/>
  <c r="A1278" i="7"/>
  <c r="A886" i="7"/>
  <c r="A442" i="7"/>
  <c r="A167" i="7"/>
  <c r="A582" i="7"/>
  <c r="A1007" i="7"/>
  <c r="A1308" i="7"/>
  <c r="A772" i="7"/>
  <c r="A1213" i="7"/>
  <c r="A411" i="7"/>
  <c r="A1304" i="7"/>
  <c r="A1100" i="7"/>
  <c r="A1090" i="7"/>
  <c r="A961" i="7"/>
  <c r="A1472" i="7"/>
  <c r="A308" i="7"/>
  <c r="A1447" i="7"/>
  <c r="A339" i="7"/>
  <c r="A501" i="7"/>
  <c r="A1221" i="7"/>
  <c r="A62" i="7"/>
  <c r="A658" i="7"/>
  <c r="A904" i="7"/>
  <c r="A667" i="7"/>
  <c r="A1297" i="7"/>
  <c r="A495" i="7"/>
  <c r="A1396" i="7"/>
  <c r="A164" i="7"/>
  <c r="A1485" i="7"/>
  <c r="A1053" i="7"/>
  <c r="A74" i="7"/>
  <c r="A1245" i="7"/>
  <c r="A1539" i="7"/>
  <c r="A659" i="7"/>
  <c r="A554" i="7"/>
  <c r="A364" i="7"/>
  <c r="A1214" i="7"/>
  <c r="A1452" i="7"/>
  <c r="A563" i="7"/>
  <c r="A314" i="7"/>
  <c r="A1293" i="7"/>
  <c r="A1521" i="7"/>
  <c r="A876" i="7"/>
  <c r="A612" i="7"/>
  <c r="A1039" i="7"/>
  <c r="A613" i="7"/>
  <c r="A1370" i="7"/>
  <c r="A587" i="7"/>
  <c r="A1467" i="7"/>
  <c r="A1123" i="7"/>
  <c r="A676" i="7"/>
  <c r="A1481" i="7"/>
  <c r="A998" i="7"/>
  <c r="A30" i="7"/>
  <c r="A1210" i="7"/>
  <c r="A1204" i="7"/>
  <c r="A751" i="7"/>
  <c r="A1285" i="7"/>
  <c r="A23" i="7"/>
  <c r="A682" i="7"/>
  <c r="A1151" i="7"/>
  <c r="A513" i="7"/>
  <c r="A1106" i="7"/>
  <c r="A386" i="7"/>
  <c r="A1325" i="7"/>
  <c r="A735" i="7"/>
  <c r="A1121" i="7"/>
  <c r="A880" i="7"/>
  <c r="A106" i="7"/>
  <c r="A1207" i="7"/>
  <c r="A1507" i="7"/>
  <c r="A511" i="7"/>
  <c r="A1380" i="7"/>
  <c r="A233" i="7"/>
  <c r="A1286" i="7"/>
  <c r="A1094" i="7"/>
  <c r="A561" i="7"/>
  <c r="A1279" i="7"/>
  <c r="A1280" i="7"/>
  <c r="A803" i="7"/>
  <c r="A654" i="7"/>
  <c r="A193" i="7"/>
  <c r="A794" i="7"/>
  <c r="A1283" i="7"/>
  <c r="A1512" i="7"/>
  <c r="A957" i="7"/>
  <c r="A717" i="7"/>
  <c r="A1387" i="7"/>
  <c r="A1043" i="7"/>
  <c r="A58" i="7"/>
  <c r="A1266" i="7"/>
  <c r="A398" i="7"/>
  <c r="A636" i="7"/>
  <c r="A1378" i="7"/>
  <c r="A140" i="7"/>
  <c r="A342" i="7"/>
  <c r="A1420" i="7"/>
  <c r="A468" i="7"/>
  <c r="A737" i="7"/>
  <c r="A1182" i="7"/>
  <c r="A923" i="7"/>
  <c r="A287" i="7"/>
  <c r="A852" i="7"/>
  <c r="A1049" i="7"/>
  <c r="A275" i="7"/>
  <c r="A1479" i="7"/>
  <c r="A1352" i="7"/>
  <c r="A1148" i="7"/>
  <c r="A1055" i="7"/>
  <c r="A630" i="7"/>
  <c r="A119" i="7"/>
  <c r="A996" i="7"/>
  <c r="A428" i="7"/>
  <c r="A1250" i="7"/>
  <c r="A1468" i="7"/>
  <c r="A626" i="7"/>
  <c r="A1329" i="7"/>
  <c r="A28" i="7"/>
  <c r="A454" i="7"/>
  <c r="A1218" i="7"/>
  <c r="A1058" i="7"/>
  <c r="A898" i="7"/>
  <c r="A1333" i="7"/>
  <c r="A282" i="7"/>
  <c r="A1432" i="7"/>
  <c r="A1259" i="7"/>
  <c r="A548" i="7"/>
  <c r="A780" i="7"/>
  <c r="A764" i="7"/>
  <c r="A532" i="7"/>
  <c r="A683" i="7"/>
  <c r="A273" i="7"/>
  <c r="A1314" i="7"/>
  <c r="A147" i="7"/>
  <c r="A1257" i="7"/>
  <c r="A475" i="7"/>
  <c r="A103" i="7"/>
  <c r="A1344" i="7"/>
  <c r="A691" i="7"/>
  <c r="A586" i="7"/>
  <c r="A581" i="7"/>
  <c r="A748" i="7"/>
  <c r="A274" i="7"/>
  <c r="A983" i="7"/>
  <c r="A571" i="7"/>
  <c r="A619" i="7"/>
  <c r="A1348" i="7"/>
  <c r="A385" i="7"/>
  <c r="A892" i="7"/>
  <c r="A964" i="7"/>
  <c r="A798" i="7"/>
  <c r="A705" i="7"/>
  <c r="A397" i="7"/>
  <c r="A791" i="7"/>
  <c r="A531" i="7"/>
  <c r="A945" i="7"/>
  <c r="A315" i="7"/>
  <c r="A802" i="7"/>
  <c r="A1031" i="7"/>
  <c r="A907" i="7"/>
  <c r="A1134" i="7"/>
  <c r="A365" i="7"/>
  <c r="A700" i="7"/>
  <c r="A1409" i="7"/>
  <c r="A1246" i="7"/>
  <c r="A1056" i="7"/>
  <c r="A174" i="7"/>
  <c r="A1067" i="7"/>
  <c r="A481" i="7"/>
  <c r="A1042" i="7"/>
  <c r="A1550" i="7"/>
  <c r="A413" i="7"/>
  <c r="A1433" i="7"/>
  <c r="A950" i="7"/>
  <c r="A962" i="7"/>
  <c r="A977" i="7"/>
  <c r="A1488" i="7"/>
  <c r="A285" i="7"/>
  <c r="A968" i="7"/>
  <c r="A379" i="7"/>
  <c r="A1336" i="7"/>
  <c r="A1132" i="7"/>
  <c r="A855" i="7"/>
  <c r="A1145" i="7"/>
  <c r="A610" i="7"/>
  <c r="A1404" i="7"/>
  <c r="A854" i="7"/>
  <c r="A410" i="7"/>
  <c r="A154" i="7"/>
  <c r="A1159" i="7"/>
  <c r="A1459" i="7"/>
  <c r="A179" i="7"/>
  <c r="A1034" i="7"/>
  <c r="A334" i="7"/>
  <c r="A616" i="7"/>
  <c r="A1394" i="7"/>
  <c r="A286" i="7"/>
  <c r="A1073" i="7"/>
  <c r="A832" i="7"/>
  <c r="A681" i="7"/>
  <c r="A585" i="7"/>
  <c r="A318" i="7"/>
  <c r="A974" i="7"/>
  <c r="A827" i="7"/>
  <c r="A436" i="7"/>
  <c r="A1044" i="7"/>
  <c r="A1281" i="7"/>
  <c r="A239" i="7"/>
  <c r="A1526" i="7"/>
  <c r="A995" i="7"/>
  <c r="A573" i="7"/>
  <c r="A1353" i="7"/>
  <c r="A131" i="7"/>
  <c r="A1082" i="7"/>
  <c r="A52" i="7"/>
  <c r="A901" i="7"/>
  <c r="A1165" i="7"/>
  <c r="A161" i="7"/>
  <c r="A810" i="7"/>
  <c r="A1347" i="7"/>
  <c r="A645" i="7"/>
  <c r="A547" i="7"/>
  <c r="A1516" i="7"/>
  <c r="A1343" i="7"/>
  <c r="A266" i="7"/>
  <c r="A1448" i="7"/>
  <c r="A1251" i="7"/>
  <c r="A255" i="7"/>
  <c r="A1510" i="7"/>
  <c r="A979" i="7"/>
  <c r="A122" i="7"/>
  <c r="A1534" i="7"/>
  <c r="A1482" i="7"/>
  <c r="A498" i="7"/>
  <c r="A1161" i="7"/>
  <c r="A110" i="7"/>
  <c r="A1124" i="7"/>
  <c r="A1020" i="7"/>
  <c r="A1466" i="7"/>
  <c r="A225" i="7"/>
  <c r="A1487" i="7"/>
  <c r="A322" i="7"/>
  <c r="A1077" i="7"/>
  <c r="A818" i="7"/>
  <c r="A1185" i="7"/>
  <c r="A952" i="7"/>
  <c r="A42" i="7"/>
  <c r="A1315" i="7"/>
  <c r="A1232" i="7"/>
  <c r="A447" i="7"/>
  <c r="A1444" i="7"/>
  <c r="A635" i="7"/>
  <c r="A1419" i="7"/>
  <c r="A1075" i="7"/>
  <c r="A580" i="7"/>
  <c r="A812" i="7"/>
  <c r="A1473" i="7"/>
  <c r="A822" i="7"/>
  <c r="A1244" i="7"/>
  <c r="A771" i="7"/>
  <c r="A713" i="7"/>
  <c r="A321" i="7"/>
  <c r="A1249" i="7"/>
  <c r="A1390" i="7"/>
  <c r="A168" i="7"/>
  <c r="A813" i="7"/>
  <c r="A1076" i="7"/>
  <c r="A558" i="7"/>
  <c r="A1429" i="7"/>
  <c r="A927" i="7"/>
  <c r="A1168" i="7"/>
  <c r="A1328" i="7"/>
  <c r="A426" i="7"/>
  <c r="A536" i="7"/>
  <c r="A1367" i="7"/>
  <c r="A784" i="7"/>
  <c r="A353" i="7"/>
  <c r="A821" i="7"/>
  <c r="A1342" i="7"/>
  <c r="A544" i="7"/>
  <c r="A1270" i="7"/>
  <c r="A799" i="7"/>
  <c r="A1105" i="7"/>
  <c r="A864" i="7"/>
  <c r="A861" i="7"/>
  <c r="A250" i="7"/>
  <c r="A1464" i="7"/>
  <c r="A1275" i="7"/>
  <c r="A78" i="7"/>
  <c r="A727" i="7"/>
  <c r="A985" i="7"/>
  <c r="A482" i="7"/>
  <c r="A291" i="7"/>
  <c r="A549" i="7"/>
  <c r="A1405" i="7"/>
  <c r="A462" i="7"/>
  <c r="A721" i="7"/>
  <c r="A1362" i="7"/>
  <c r="A20" i="7"/>
  <c r="A860" i="7"/>
  <c r="A1197" i="7"/>
  <c r="A477" i="7"/>
  <c r="A1401" i="7"/>
  <c r="A335" i="7"/>
  <c r="A1556" i="7"/>
  <c r="A312" i="7"/>
  <c r="A1373" i="7"/>
  <c r="A769" i="7"/>
  <c r="A135" i="7"/>
  <c r="A734" i="7"/>
  <c r="A883" i="7"/>
  <c r="A1166" i="7"/>
  <c r="A593" i="7"/>
  <c r="A1160" i="7"/>
  <c r="A1295" i="7"/>
  <c r="A502" i="7"/>
  <c r="A280" i="7"/>
  <c r="A763" i="7"/>
  <c r="A65" i="7"/>
  <c r="A839" i="7"/>
  <c r="A1129" i="7"/>
  <c r="A1211" i="7"/>
  <c r="A1351" i="7"/>
  <c r="A1440" i="7"/>
  <c r="A93" i="7"/>
  <c r="A1015" i="7"/>
  <c r="A1502" i="7"/>
  <c r="A1527" i="7"/>
  <c r="A440" i="7"/>
  <c r="A1350" i="7"/>
  <c r="A1158" i="7"/>
  <c r="A497" i="7"/>
  <c r="A1074" i="7"/>
  <c r="A1411" i="7"/>
  <c r="A739" i="7"/>
  <c r="A831" i="7"/>
  <c r="A728" i="7"/>
  <c r="A986" i="7"/>
  <c r="A1425" i="7"/>
  <c r="A367" i="7"/>
  <c r="A1524" i="7"/>
  <c r="A36" i="7"/>
  <c r="A773" i="7"/>
  <c r="A1181" i="7"/>
  <c r="A17" i="7"/>
  <c r="A1111" i="7"/>
  <c r="A1514" i="7"/>
  <c r="A787" i="7"/>
  <c r="A638" i="7"/>
  <c r="A1471" i="7"/>
  <c r="A1022" i="7"/>
  <c r="A609" i="7"/>
  <c r="A1115" i="7"/>
  <c r="A350" i="7"/>
  <c r="A1305" i="7"/>
  <c r="A857" i="7"/>
  <c r="A1455" i="7"/>
  <c r="A1200" i="7"/>
  <c r="A1360" i="7"/>
  <c r="A319" i="7"/>
  <c r="A820" i="7"/>
  <c r="A507" i="7"/>
  <c r="A1547" i="7"/>
  <c r="A1203" i="7"/>
  <c r="A452" i="7"/>
  <c r="A684" i="7"/>
  <c r="A1313" i="7"/>
  <c r="A694" i="7"/>
  <c r="A92" i="7"/>
  <c r="A390" i="7"/>
  <c r="A1154" i="7"/>
  <c r="A804" i="7"/>
  <c r="A642" i="7"/>
  <c r="A1397" i="7"/>
  <c r="A228" i="7"/>
  <c r="A1496" i="7"/>
  <c r="A960" i="7"/>
  <c r="A1153" i="7"/>
  <c r="A912" i="7"/>
  <c r="A920" i="7"/>
  <c r="A1263" i="7"/>
  <c r="A344" i="7"/>
  <c r="A949" i="7"/>
  <c r="A1486" i="7"/>
  <c r="A1193" i="7"/>
  <c r="A887" i="7"/>
  <c r="A356" i="7"/>
  <c r="A1498" i="7"/>
  <c r="A564" i="7"/>
  <c r="A796" i="7"/>
  <c r="A1457" i="7"/>
  <c r="A376" i="7"/>
  <c r="A1398" i="7"/>
  <c r="A1206" i="7"/>
  <c r="A729" i="7"/>
  <c r="A1237" i="7"/>
  <c r="A777" i="7"/>
  <c r="A329" i="7"/>
  <c r="A954" i="7"/>
  <c r="A180" i="7"/>
  <c r="A1450" i="7"/>
  <c r="A1037" i="7"/>
  <c r="A206" i="7"/>
  <c r="A848" i="7"/>
  <c r="A373" i="7"/>
  <c r="A190" i="7"/>
  <c r="A372" i="7"/>
  <c r="A1209" i="7"/>
  <c r="A930" i="7"/>
  <c r="A589" i="7"/>
  <c r="A1525" i="7"/>
  <c r="A148" i="7"/>
  <c r="A1242" i="7"/>
  <c r="A1069" i="7"/>
  <c r="A478" i="7"/>
  <c r="A1355" i="7"/>
  <c r="A825" i="7"/>
  <c r="A243" i="7"/>
  <c r="A1511" i="7"/>
  <c r="A403" i="7"/>
  <c r="A437" i="7"/>
  <c r="A965" i="7"/>
  <c r="A126" i="7"/>
  <c r="A679" i="7"/>
  <c r="A914" i="7"/>
  <c r="A792" i="7"/>
  <c r="A944" i="7"/>
  <c r="A24" i="7"/>
  <c r="A1004" i="7"/>
  <c r="A1361" i="7"/>
  <c r="A431" i="7"/>
  <c r="A1460" i="7"/>
  <c r="A100" i="7"/>
  <c r="A1019" i="7"/>
  <c r="A1117" i="7"/>
  <c r="A157" i="7"/>
  <c r="A1104" i="7"/>
  <c r="A1264" i="7"/>
  <c r="A934" i="7"/>
  <c r="A490" i="7"/>
  <c r="A448" i="7"/>
  <c r="A1269" i="7"/>
  <c r="A562" i="7"/>
  <c r="A1551" i="7"/>
  <c r="A761" i="7"/>
  <c r="A124" i="7"/>
  <c r="A1423" i="7"/>
  <c r="A33" i="7"/>
  <c r="A845" i="7"/>
  <c r="A754" i="7"/>
  <c r="A184" i="7"/>
  <c r="A1014" i="7"/>
  <c r="A1189" i="7"/>
  <c r="A510" i="7"/>
  <c r="A715" i="7"/>
  <c r="A786" i="7"/>
  <c r="A1201" i="7"/>
  <c r="A1552" i="7"/>
  <c r="A1230" i="7"/>
  <c r="A673" i="7"/>
  <c r="A939" i="7"/>
  <c r="A354" i="7"/>
  <c r="A648" i="7"/>
  <c r="A665" i="7"/>
  <c r="A1403" i="7"/>
  <c r="A1059" i="7"/>
  <c r="A445" i="7"/>
  <c r="A1417" i="7"/>
  <c r="A1052" i="7"/>
  <c r="A67" i="7"/>
  <c r="A1146" i="7"/>
  <c r="A1391" i="7"/>
  <c r="A1528" i="7"/>
  <c r="A973" i="7"/>
  <c r="A142" i="7"/>
  <c r="A663" i="7"/>
  <c r="A1319" i="7"/>
  <c r="A418" i="7"/>
  <c r="A1453" i="7"/>
  <c r="A355" i="7"/>
  <c r="A485" i="7"/>
  <c r="A1157" i="7"/>
  <c r="A621" i="7"/>
  <c r="A572" i="7"/>
  <c r="A1426" i="7"/>
  <c r="A1357" i="7"/>
  <c r="A879" i="7"/>
  <c r="A1277" i="7"/>
  <c r="A349" i="7"/>
  <c r="A1465" i="7"/>
  <c r="A982" i="7"/>
  <c r="A270" i="7"/>
  <c r="A868" i="7"/>
  <c r="A384" i="7"/>
  <c r="A1125" i="7"/>
  <c r="A199" i="7"/>
  <c r="A785" i="7"/>
  <c r="A1437" i="7"/>
  <c r="A874" i="7"/>
  <c r="A672" i="7"/>
  <c r="A1422" i="7"/>
  <c r="A863" i="7"/>
  <c r="A1236" i="7"/>
  <c r="A1273" i="7"/>
  <c r="A903" i="7"/>
  <c r="A1386" i="7"/>
  <c r="A1216" i="7"/>
  <c r="A1376" i="7"/>
  <c r="A209" i="7"/>
  <c r="A1438" i="7"/>
  <c r="A292" i="7"/>
  <c r="A1463" i="7"/>
  <c r="A524" i="7"/>
  <c r="A1321" i="7"/>
  <c r="A873" i="7"/>
  <c r="A402" i="7"/>
  <c r="A1389" i="7"/>
  <c r="A1012" i="7"/>
  <c r="A760" i="7"/>
  <c r="A910" i="7"/>
  <c r="A94" i="7"/>
  <c r="A711" i="7"/>
  <c r="A969" i="7"/>
  <c r="A459" i="7"/>
  <c r="A1256" i="7"/>
  <c r="A1261" i="7"/>
  <c r="A480" i="7"/>
  <c r="A1318" i="7"/>
  <c r="A1126" i="7"/>
  <c r="A125" i="7"/>
  <c r="A999" i="7"/>
  <c r="A740" i="7"/>
  <c r="A622" i="7"/>
  <c r="A1413" i="7"/>
  <c r="A151" i="7"/>
  <c r="A598" i="7"/>
  <c r="A1023" i="7"/>
  <c r="A718" i="7"/>
  <c r="A242" i="7"/>
  <c r="A597" i="7"/>
  <c r="A1306" i="7"/>
  <c r="A675" i="7"/>
  <c r="A1144" i="7"/>
  <c r="A1254" i="7"/>
  <c r="A1016" i="7"/>
  <c r="A1331" i="7"/>
  <c r="A1301" i="7"/>
  <c r="A1041" i="7"/>
  <c r="A632" i="7"/>
  <c r="A972" i="7"/>
  <c r="A1089" i="7"/>
  <c r="A467" i="7"/>
  <c r="A1208" i="7"/>
  <c r="A1205" i="7"/>
  <c r="A1532" i="7"/>
  <c r="A219" i="7"/>
  <c r="A765" i="7"/>
  <c r="A1177" i="7"/>
  <c r="A623" i="7"/>
  <c r="A1268" i="7"/>
  <c r="A234" i="7"/>
  <c r="A1480" i="7"/>
  <c r="A1335" i="7"/>
  <c r="A202" i="7"/>
  <c r="A1194" i="7"/>
  <c r="A767" i="7"/>
  <c r="A744" i="7"/>
  <c r="A894" i="7"/>
  <c r="A451" i="7"/>
  <c r="A453" i="7"/>
  <c r="A1029" i="7"/>
  <c r="A450" i="7"/>
  <c r="A1290" i="7"/>
  <c r="A692" i="7"/>
  <c r="A1057" i="7"/>
  <c r="A816" i="7"/>
  <c r="A170" i="7"/>
  <c r="A1143" i="7"/>
  <c r="A1443" i="7"/>
  <c r="A575" i="7"/>
  <c r="A1316" i="7"/>
  <c r="A288" i="7"/>
  <c r="A1478" i="7"/>
  <c r="A947" i="7"/>
  <c r="A369" i="7"/>
  <c r="A853" i="7"/>
  <c r="A1358" i="7"/>
  <c r="A1533" i="7"/>
  <c r="A97" i="7"/>
  <c r="A823" i="7"/>
  <c r="A1441" i="7"/>
  <c r="A940" i="7"/>
  <c r="A530" i="7"/>
  <c r="A1101" i="7"/>
  <c r="A136" i="7"/>
  <c r="A1191" i="7"/>
  <c r="A756" i="7"/>
  <c r="A417" i="7"/>
  <c r="A644" i="7"/>
  <c r="A1497" i="7"/>
  <c r="A251" i="7"/>
  <c r="A230" i="7"/>
  <c r="A778" i="7"/>
  <c r="A843" i="7"/>
  <c r="A14" i="7"/>
  <c r="A210" i="7"/>
  <c r="A176" i="7"/>
  <c r="A80" i="7"/>
  <c r="A54" i="7"/>
  <c r="A615" i="7"/>
  <c r="A66" i="7"/>
  <c r="A208" i="7"/>
  <c r="A191" i="7"/>
  <c r="A27" i="7"/>
  <c r="A991" i="7"/>
  <c r="A1535" i="7"/>
  <c r="A118" i="7"/>
  <c r="A289" i="7"/>
  <c r="A567" i="7"/>
  <c r="A64" i="7"/>
  <c r="A145" i="7"/>
  <c r="A583" i="7"/>
  <c r="A173" i="7"/>
  <c r="A112" i="7"/>
  <c r="A496" i="7"/>
  <c r="A1517" i="7"/>
  <c r="A1408" i="7"/>
  <c r="A455" i="7"/>
  <c r="A283" i="7"/>
  <c r="A229" i="7"/>
  <c r="A252" i="7"/>
  <c r="A776" i="7"/>
  <c r="A215" i="7"/>
  <c r="A246" i="7"/>
  <c r="A213" i="7"/>
  <c r="A34" i="7"/>
  <c r="A1054" i="7"/>
  <c r="A1006" i="7"/>
  <c r="A278" i="7"/>
  <c r="A197" i="7"/>
  <c r="A300" i="7"/>
  <c r="A261" i="7"/>
  <c r="A244" i="7"/>
  <c r="A584" i="7"/>
  <c r="A222" i="7"/>
  <c r="A535" i="7"/>
  <c r="A953" i="7"/>
  <c r="A670" i="7"/>
  <c r="A412" i="7"/>
  <c r="A141" i="7"/>
  <c r="A166" i="7"/>
  <c r="A31" i="7"/>
  <c r="A86" i="7"/>
  <c r="A267" i="7"/>
  <c r="A49" i="7"/>
  <c r="A127" i="7"/>
  <c r="A114" i="7"/>
  <c r="A1323" i="7"/>
  <c r="A566" i="7"/>
  <c r="A117" i="7"/>
  <c r="A139" i="7"/>
  <c r="A392" i="7"/>
  <c r="A43" i="7"/>
  <c r="A159" i="7"/>
  <c r="A327" i="7"/>
  <c r="A469" i="7"/>
  <c r="A617" i="7"/>
  <c r="A96" i="7"/>
  <c r="A297" i="7"/>
  <c r="A105" i="7"/>
  <c r="A224" i="7"/>
  <c r="A540" i="7"/>
  <c r="A198" i="7"/>
  <c r="A248" i="7"/>
  <c r="A295" i="7"/>
  <c r="A257" i="7"/>
  <c r="A325" i="7"/>
  <c r="A226" i="7"/>
  <c r="A375" i="7"/>
  <c r="A1418" i="7"/>
  <c r="A1093" i="7"/>
  <c r="A1051" i="7"/>
  <c r="A59" i="7"/>
  <c r="A182" i="7"/>
  <c r="A203" i="7"/>
  <c r="A85" i="7"/>
  <c r="A407" i="7"/>
  <c r="A181" i="7"/>
  <c r="A359" i="7"/>
  <c r="A48" i="7"/>
  <c r="A123" i="7"/>
  <c r="A310" i="7"/>
  <c r="A177" i="7"/>
  <c r="A262" i="7"/>
  <c r="A47" i="7"/>
  <c r="A41" i="7"/>
  <c r="A146" i="7"/>
  <c r="A311" i="7"/>
  <c r="A75" i="7"/>
  <c r="A256" i="7"/>
  <c r="A45" i="7"/>
  <c r="A343" i="7"/>
  <c r="A902" i="7"/>
  <c r="A800" i="7"/>
  <c r="A70" i="7"/>
  <c r="A144" i="7"/>
  <c r="A175" i="7"/>
  <c r="A317" i="7"/>
  <c r="A551" i="7"/>
  <c r="A439" i="7"/>
  <c r="A169" i="7"/>
  <c r="A192" i="7"/>
  <c r="A926" i="7"/>
  <c r="A646" i="7"/>
  <c r="A81" i="7"/>
  <c r="A26" i="7"/>
  <c r="A22" i="7"/>
  <c r="A657" i="7"/>
  <c r="A631" i="7"/>
  <c r="A102" i="7"/>
  <c r="A487" i="7"/>
  <c r="A237" i="7"/>
  <c r="A150" i="7"/>
  <c r="A155" i="7"/>
  <c r="A63" i="7"/>
  <c r="A1255" i="7"/>
  <c r="A503" i="7"/>
  <c r="A95" i="7"/>
  <c r="A560" i="7"/>
  <c r="A162" i="7"/>
  <c r="A368" i="7"/>
  <c r="A997" i="7"/>
  <c r="A1310" i="7"/>
  <c r="A79" i="7"/>
  <c r="A701" i="7"/>
  <c r="A53" i="7"/>
  <c r="A50" i="7"/>
  <c r="A187" i="7"/>
  <c r="A91" i="7"/>
  <c r="A205" i="7"/>
  <c r="A134" i="7"/>
  <c r="A980" i="7"/>
  <c r="A1292" i="7"/>
  <c r="A207" i="7"/>
  <c r="A171" i="7"/>
  <c r="A332" i="7"/>
  <c r="A77" i="7"/>
  <c r="A276" i="7"/>
  <c r="A599" i="7"/>
  <c r="A9" i="7"/>
  <c r="A819" i="7"/>
  <c r="A789" i="7"/>
  <c r="A348" i="7"/>
  <c r="A476" i="7"/>
  <c r="A109" i="7"/>
  <c r="A32" i="7"/>
  <c r="A37" i="7"/>
  <c r="A137" i="7"/>
  <c r="A316" i="7"/>
  <c r="A73" i="7"/>
  <c r="A305" i="7"/>
  <c r="A458" i="7"/>
  <c r="A695" i="7"/>
  <c r="A143" i="7"/>
  <c r="A194" i="7"/>
  <c r="A107" i="7"/>
  <c r="A113" i="7"/>
  <c r="A178" i="7"/>
  <c r="A456" i="7"/>
  <c r="A10" i="7"/>
  <c r="A235" i="7"/>
  <c r="A160" i="7"/>
  <c r="A519" i="7"/>
  <c r="A432" i="7"/>
  <c r="A471" i="7"/>
  <c r="A38" i="7"/>
  <c r="A391" i="7"/>
  <c r="A130" i="7"/>
  <c r="M1304" i="1"/>
  <c r="K1304" i="1"/>
  <c r="J1304" i="1"/>
  <c r="H1304" i="1" s="1"/>
  <c r="F1304" i="1"/>
  <c r="E1304" i="1" s="1"/>
  <c r="G1304" i="1"/>
  <c r="L1304" i="1"/>
  <c r="D1304" i="1"/>
  <c r="I1335" i="1"/>
  <c r="I1374" i="1"/>
  <c r="M1374" i="1" s="1"/>
  <c r="I1428" i="1"/>
  <c r="M1411" i="1"/>
  <c r="K1411" i="1"/>
  <c r="L1411" i="1"/>
  <c r="H1411" i="1"/>
  <c r="D1411" i="1"/>
  <c r="G1411" i="1"/>
  <c r="F1411" i="1"/>
  <c r="E1411" i="1" s="1"/>
  <c r="J1411" i="1"/>
  <c r="I1393" i="1"/>
  <c r="M1393" i="1" s="1"/>
  <c r="I1409" i="1"/>
  <c r="M1397" i="1"/>
  <c r="J1397" i="1"/>
  <c r="G1397" i="1"/>
  <c r="L1397" i="1"/>
  <c r="F1397" i="1"/>
  <c r="E1397" i="1" s="1"/>
  <c r="K1397" i="1"/>
  <c r="D1397" i="1"/>
  <c r="H1397" i="1"/>
  <c r="I1479" i="1"/>
  <c r="M1479" i="1" s="1"/>
  <c r="M1453" i="1"/>
  <c r="L1453" i="1"/>
  <c r="D1453" i="1"/>
  <c r="G1453" i="1"/>
  <c r="F1453" i="1"/>
  <c r="E1453" i="1" s="1"/>
  <c r="H1453" i="1"/>
  <c r="J1453" i="1"/>
  <c r="K1453" i="1"/>
  <c r="M1373" i="1"/>
  <c r="G1373" i="1"/>
  <c r="L1373" i="1"/>
  <c r="F1373" i="1"/>
  <c r="E1373" i="1" s="1"/>
  <c r="K1373" i="1"/>
  <c r="J1373" i="1"/>
  <c r="D1373" i="1"/>
  <c r="H1373" i="1"/>
  <c r="I1414" i="1"/>
  <c r="I1490" i="1"/>
  <c r="M1490" i="1" s="1"/>
  <c r="I1407" i="1"/>
  <c r="M1450" i="1"/>
  <c r="D1450" i="1"/>
  <c r="G1450" i="1"/>
  <c r="H1450" i="1"/>
  <c r="F1450" i="1"/>
  <c r="E1450" i="1" s="1"/>
  <c r="K1450" i="1"/>
  <c r="J1450" i="1"/>
  <c r="L1450" i="1"/>
  <c r="I1324" i="1"/>
  <c r="M1324" i="1" s="1"/>
  <c r="I1458" i="1"/>
  <c r="I1319" i="1"/>
  <c r="M1319" i="1" s="1"/>
  <c r="M1376" i="1"/>
  <c r="J1376" i="1"/>
  <c r="L1376" i="1"/>
  <c r="D1376" i="1"/>
  <c r="K1376" i="1"/>
  <c r="G1376" i="1"/>
  <c r="H1376" i="1"/>
  <c r="F1376" i="1"/>
  <c r="E1376" i="1" s="1"/>
  <c r="I1342" i="1"/>
  <c r="I1358" i="1"/>
  <c r="M1358" i="1" s="1"/>
  <c r="I1381" i="1"/>
  <c r="I1367" i="1"/>
  <c r="M1367" i="1" s="1"/>
  <c r="M1364" i="1"/>
  <c r="F1364" i="1"/>
  <c r="E1364" i="1" s="1"/>
  <c r="L1364" i="1"/>
  <c r="D1364" i="1"/>
  <c r="G1364" i="1"/>
  <c r="J1364" i="1"/>
  <c r="K1364" i="1"/>
  <c r="H1364" i="1"/>
  <c r="I1365" i="1"/>
  <c r="M1419" i="1"/>
  <c r="L1419" i="1"/>
  <c r="H1419" i="1"/>
  <c r="F1419" i="1"/>
  <c r="E1419" i="1" s="1"/>
  <c r="K1419" i="1"/>
  <c r="J1419" i="1"/>
  <c r="D1419" i="1"/>
  <c r="G1419" i="1"/>
  <c r="I1495" i="1"/>
  <c r="M1495" i="1" s="1"/>
  <c r="I1375" i="1"/>
  <c r="I1315" i="1"/>
  <c r="M1315" i="1" s="1"/>
  <c r="I1406" i="1"/>
  <c r="I1321" i="1"/>
  <c r="M1321" i="1" s="1"/>
  <c r="I1432" i="1"/>
  <c r="I1339" i="1"/>
  <c r="M1339" i="1" s="1"/>
  <c r="I1461" i="1"/>
  <c r="I1332" i="1"/>
  <c r="M1332" i="1" s="1"/>
  <c r="M1400" i="1"/>
  <c r="L1400" i="1"/>
  <c r="G1400" i="1"/>
  <c r="J1400" i="1"/>
  <c r="H1400" i="1"/>
  <c r="K1400" i="1"/>
  <c r="D1400" i="1"/>
  <c r="F1400" i="1"/>
  <c r="E1400" i="1" s="1"/>
  <c r="I1352" i="1"/>
  <c r="I1498" i="1"/>
  <c r="M1498" i="1" s="1"/>
  <c r="M1271" i="1"/>
  <c r="F1271" i="1" s="1"/>
  <c r="E1271" i="1" s="1"/>
  <c r="L1271" i="1"/>
  <c r="G1271" i="1"/>
  <c r="K1271" i="1"/>
  <c r="J1271" i="1"/>
  <c r="H1271" i="1" s="1"/>
  <c r="I1293" i="1"/>
  <c r="M1293" i="1" s="1"/>
  <c r="F1293" i="1" s="1"/>
  <c r="E1293" i="1" s="1"/>
  <c r="M1276" i="1"/>
  <c r="F1276" i="1" s="1"/>
  <c r="E1276" i="1" s="1"/>
  <c r="G1276" i="1"/>
  <c r="L1276" i="1"/>
  <c r="J1276" i="1"/>
  <c r="K1276" i="1"/>
  <c r="M1258" i="1"/>
  <c r="F1258" i="1" s="1"/>
  <c r="E1258" i="1" s="1"/>
  <c r="G1258" i="1"/>
  <c r="L1258" i="1"/>
  <c r="K1258" i="1"/>
  <c r="J1258" i="1"/>
  <c r="M1268" i="1"/>
  <c r="F1268" i="1" s="1"/>
  <c r="E1268" i="1" s="1"/>
  <c r="K1268" i="1"/>
  <c r="L1268" i="1"/>
  <c r="J1268" i="1"/>
  <c r="G1268" i="1"/>
  <c r="I1296" i="1"/>
  <c r="M1296" i="1" s="1"/>
  <c r="F1296" i="1" s="1"/>
  <c r="E1296" i="1" s="1"/>
  <c r="M1281" i="1"/>
  <c r="F1281" i="1" s="1"/>
  <c r="E1281" i="1" s="1"/>
  <c r="L1281" i="1"/>
  <c r="J1281" i="1"/>
  <c r="G1281" i="1"/>
  <c r="K1281" i="1"/>
  <c r="I1283" i="1"/>
  <c r="M1283" i="1" s="1"/>
  <c r="F1283" i="1" s="1"/>
  <c r="E1283" i="1" s="1"/>
  <c r="M1286" i="1"/>
  <c r="F1286" i="1" s="1"/>
  <c r="E1286" i="1" s="1"/>
  <c r="J1286" i="1"/>
  <c r="L1286" i="1"/>
  <c r="G1286" i="1"/>
  <c r="K1286" i="1"/>
  <c r="H1286" i="1"/>
  <c r="D1286" i="1" s="1"/>
  <c r="M1277" i="1"/>
  <c r="F1277" i="1" s="1"/>
  <c r="E1277" i="1" s="1"/>
  <c r="G1277" i="1"/>
  <c r="K1277" i="1"/>
  <c r="L1277" i="1"/>
  <c r="J1277" i="1"/>
  <c r="H1277" i="1" s="1"/>
  <c r="M1264" i="1"/>
  <c r="F1264" i="1" s="1"/>
  <c r="E1264" i="1" s="1"/>
  <c r="J1264" i="1"/>
  <c r="K1264" i="1"/>
  <c r="L1264" i="1"/>
  <c r="G1264" i="1"/>
  <c r="M1298" i="1"/>
  <c r="J1298" i="1"/>
  <c r="G1298" i="1"/>
  <c r="L1298" i="1"/>
  <c r="K1298" i="1"/>
  <c r="F1298" i="1"/>
  <c r="E1298" i="1" s="1"/>
  <c r="H1298" i="1"/>
  <c r="D1298" i="1" s="1"/>
  <c r="M1254" i="1"/>
  <c r="F1254" i="1" s="1"/>
  <c r="E1254" i="1" s="1"/>
  <c r="J1254" i="1"/>
  <c r="G1254" i="1"/>
  <c r="L1254" i="1"/>
  <c r="K1254" i="1"/>
  <c r="I1260" i="1"/>
  <c r="M1260" i="1" s="1"/>
  <c r="F1260" i="1" s="1"/>
  <c r="E1260" i="1" s="1"/>
  <c r="M1123" i="1"/>
  <c r="F1123" i="1" s="1"/>
  <c r="E1123" i="1" s="1"/>
  <c r="G1123" i="1"/>
  <c r="K1123" i="1"/>
  <c r="L1123" i="1"/>
  <c r="J1123" i="1"/>
  <c r="M1131" i="1"/>
  <c r="F1131" i="1" s="1"/>
  <c r="E1131" i="1" s="1"/>
  <c r="J1131" i="1"/>
  <c r="L1131" i="1"/>
  <c r="G1131" i="1"/>
  <c r="K1131" i="1"/>
  <c r="M1133" i="1"/>
  <c r="F1133" i="1" s="1"/>
  <c r="E1133" i="1" s="1"/>
  <c r="G1133" i="1"/>
  <c r="K1133" i="1"/>
  <c r="J1133" i="1"/>
  <c r="L1133" i="1"/>
  <c r="M1135" i="1"/>
  <c r="F1135" i="1" s="1"/>
  <c r="E1135" i="1" s="1"/>
  <c r="L1135" i="1"/>
  <c r="G1135" i="1"/>
  <c r="J1135" i="1"/>
  <c r="K1135" i="1"/>
  <c r="M1179" i="1"/>
  <c r="F1179" i="1" s="1"/>
  <c r="E1179" i="1" s="1"/>
  <c r="G1179" i="1"/>
  <c r="J1179" i="1"/>
  <c r="L1179" i="1"/>
  <c r="K1179" i="1"/>
  <c r="M1067" i="1"/>
  <c r="F1067" i="1" s="1"/>
  <c r="E1067" i="1" s="1"/>
  <c r="J1067" i="1"/>
  <c r="G1067" i="1"/>
  <c r="K1067" i="1"/>
  <c r="L1067" i="1"/>
  <c r="M1042" i="1"/>
  <c r="F1042" i="1" s="1"/>
  <c r="E1042" i="1" s="1"/>
  <c r="K1042" i="1"/>
  <c r="G1042" i="1"/>
  <c r="L1042" i="1"/>
  <c r="J1042" i="1"/>
  <c r="M967" i="1"/>
  <c r="F967" i="1" s="1"/>
  <c r="E967" i="1" s="1"/>
  <c r="L967" i="1"/>
  <c r="J967" i="1"/>
  <c r="G967" i="1"/>
  <c r="K967" i="1"/>
  <c r="M1109" i="1"/>
  <c r="F1109" i="1" s="1"/>
  <c r="E1109" i="1" s="1"/>
  <c r="J1109" i="1"/>
  <c r="L1109" i="1"/>
  <c r="G1109" i="1"/>
  <c r="K1109" i="1"/>
  <c r="M1076" i="1"/>
  <c r="F1076" i="1" s="1"/>
  <c r="E1076" i="1" s="1"/>
  <c r="J1076" i="1"/>
  <c r="L1076" i="1"/>
  <c r="G1076" i="1"/>
  <c r="K1076" i="1"/>
  <c r="M1190" i="1"/>
  <c r="F1190" i="1" s="1"/>
  <c r="E1190" i="1" s="1"/>
  <c r="K1190" i="1"/>
  <c r="J1190" i="1"/>
  <c r="G1190" i="1"/>
  <c r="L1190" i="1"/>
  <c r="I1029" i="1"/>
  <c r="M1029" i="1" s="1"/>
  <c r="F1029" i="1" s="1"/>
  <c r="E1029" i="1" s="1"/>
  <c r="M1161" i="1"/>
  <c r="F1161" i="1" s="1"/>
  <c r="E1161" i="1" s="1"/>
  <c r="G1161" i="1"/>
  <c r="J1161" i="1"/>
  <c r="K1161" i="1"/>
  <c r="L1161" i="1"/>
  <c r="I1018" i="1"/>
  <c r="M1018" i="1" s="1"/>
  <c r="F1018" i="1" s="1"/>
  <c r="E1018" i="1" s="1"/>
  <c r="M985" i="1"/>
  <c r="F985" i="1" s="1"/>
  <c r="E985" i="1" s="1"/>
  <c r="L985" i="1"/>
  <c r="J985" i="1"/>
  <c r="G985" i="1"/>
  <c r="K985" i="1"/>
  <c r="M1074" i="1"/>
  <c r="F1074" i="1" s="1"/>
  <c r="E1074" i="1" s="1"/>
  <c r="L1074" i="1"/>
  <c r="J1074" i="1"/>
  <c r="K1074" i="1"/>
  <c r="G1074" i="1"/>
  <c r="I1068" i="1"/>
  <c r="M1068" i="1" s="1"/>
  <c r="F1068" i="1" s="1"/>
  <c r="E1068" i="1" s="1"/>
  <c r="I1204" i="1"/>
  <c r="M1204" i="1" s="1"/>
  <c r="F1204" i="1" s="1"/>
  <c r="E1204" i="1" s="1"/>
  <c r="I1031" i="1"/>
  <c r="M1031" i="1" s="1"/>
  <c r="F1031" i="1" s="1"/>
  <c r="E1031" i="1" s="1"/>
  <c r="M1088" i="1"/>
  <c r="F1088" i="1" s="1"/>
  <c r="E1088" i="1" s="1"/>
  <c r="J1088" i="1"/>
  <c r="K1088" i="1"/>
  <c r="G1088" i="1"/>
  <c r="L1088" i="1"/>
  <c r="M1143" i="1"/>
  <c r="F1143" i="1" s="1"/>
  <c r="E1143" i="1" s="1"/>
  <c r="J1143" i="1"/>
  <c r="L1143" i="1"/>
  <c r="K1143" i="1"/>
  <c r="G1143" i="1"/>
  <c r="M1082" i="1"/>
  <c r="F1082" i="1" s="1"/>
  <c r="E1082" i="1" s="1"/>
  <c r="J1082" i="1"/>
  <c r="G1082" i="1"/>
  <c r="L1082" i="1"/>
  <c r="K1082" i="1"/>
  <c r="M1111" i="1"/>
  <c r="F1111" i="1" s="1"/>
  <c r="E1111" i="1" s="1"/>
  <c r="G1111" i="1"/>
  <c r="J1111" i="1"/>
  <c r="K1111" i="1"/>
  <c r="L1111" i="1"/>
  <c r="M1027" i="1"/>
  <c r="F1027" i="1" s="1"/>
  <c r="E1027" i="1" s="1"/>
  <c r="L1027" i="1"/>
  <c r="K1027" i="1"/>
  <c r="J1027" i="1"/>
  <c r="G1027" i="1"/>
  <c r="I1034" i="1"/>
  <c r="M1034" i="1" s="1"/>
  <c r="F1034" i="1" s="1"/>
  <c r="E1034" i="1" s="1"/>
  <c r="M1010" i="1"/>
  <c r="F1010" i="1" s="1"/>
  <c r="E1010" i="1" s="1"/>
  <c r="L1010" i="1"/>
  <c r="G1010" i="1"/>
  <c r="D1010" i="1" s="1"/>
  <c r="K1010" i="1"/>
  <c r="J1010" i="1"/>
  <c r="I1222" i="1"/>
  <c r="M1222" i="1" s="1"/>
  <c r="F1222" i="1" s="1"/>
  <c r="E1222" i="1" s="1"/>
  <c r="M1220" i="1"/>
  <c r="F1220" i="1" s="1"/>
  <c r="E1220" i="1" s="1"/>
  <c r="G1220" i="1"/>
  <c r="L1220" i="1"/>
  <c r="K1220" i="1"/>
  <c r="J1220" i="1"/>
  <c r="M1083" i="1"/>
  <c r="F1083" i="1" s="1"/>
  <c r="E1083" i="1" s="1"/>
  <c r="L1083" i="1"/>
  <c r="G1083" i="1"/>
  <c r="J1083" i="1"/>
  <c r="K1083" i="1"/>
  <c r="M1013" i="1"/>
  <c r="F1013" i="1" s="1"/>
  <c r="E1013" i="1" s="1"/>
  <c r="J1013" i="1"/>
  <c r="G1013" i="1"/>
  <c r="L1013" i="1"/>
  <c r="K1013" i="1"/>
  <c r="M1157" i="1"/>
  <c r="F1157" i="1" s="1"/>
  <c r="E1157" i="1" s="1"/>
  <c r="J1157" i="1"/>
  <c r="K1157" i="1"/>
  <c r="L1157" i="1"/>
  <c r="G1157" i="1"/>
  <c r="M1163" i="1"/>
  <c r="F1163" i="1" s="1"/>
  <c r="E1163" i="1" s="1"/>
  <c r="L1163" i="1"/>
  <c r="G1163" i="1"/>
  <c r="K1163" i="1"/>
  <c r="J1163" i="1"/>
  <c r="M1001" i="1"/>
  <c r="F1001" i="1" s="1"/>
  <c r="E1001" i="1" s="1"/>
  <c r="G1001" i="1"/>
  <c r="K1001" i="1"/>
  <c r="J1001" i="1"/>
  <c r="L1001" i="1"/>
  <c r="I1107" i="1"/>
  <c r="M1107" i="1" s="1"/>
  <c r="F1107" i="1" s="1"/>
  <c r="E1107" i="1" s="1"/>
  <c r="M1203" i="1"/>
  <c r="F1203" i="1" s="1"/>
  <c r="E1203" i="1" s="1"/>
  <c r="G1203" i="1"/>
  <c r="J1203" i="1"/>
  <c r="K1203" i="1"/>
  <c r="L1203" i="1"/>
  <c r="M1166" i="1"/>
  <c r="F1166" i="1" s="1"/>
  <c r="E1166" i="1" s="1"/>
  <c r="L1166" i="1"/>
  <c r="J1166" i="1"/>
  <c r="K1166" i="1"/>
  <c r="G1166" i="1"/>
  <c r="M1049" i="1"/>
  <c r="F1049" i="1" s="1"/>
  <c r="E1049" i="1" s="1"/>
  <c r="J1049" i="1"/>
  <c r="G1049" i="1"/>
  <c r="L1049" i="1"/>
  <c r="K1049" i="1"/>
  <c r="M1030" i="1"/>
  <c r="F1030" i="1" s="1"/>
  <c r="E1030" i="1" s="1"/>
  <c r="G1030" i="1"/>
  <c r="L1030" i="1"/>
  <c r="J1030" i="1"/>
  <c r="K1030" i="1"/>
  <c r="M1226" i="1"/>
  <c r="F1226" i="1" s="1"/>
  <c r="E1226" i="1" s="1"/>
  <c r="G1226" i="1"/>
  <c r="J1226" i="1"/>
  <c r="K1226" i="1"/>
  <c r="L1226" i="1"/>
  <c r="M1130" i="1"/>
  <c r="F1130" i="1" s="1"/>
  <c r="E1130" i="1" s="1"/>
  <c r="L1130" i="1"/>
  <c r="J1130" i="1"/>
  <c r="G1130" i="1"/>
  <c r="K1130" i="1"/>
  <c r="M1110" i="1"/>
  <c r="F1110" i="1" s="1"/>
  <c r="E1110" i="1" s="1"/>
  <c r="K1110" i="1"/>
  <c r="J1110" i="1"/>
  <c r="G1110" i="1"/>
  <c r="L1110" i="1"/>
  <c r="I1064" i="1"/>
  <c r="M1064" i="1" s="1"/>
  <c r="F1064" i="1" s="1"/>
  <c r="E1064" i="1" s="1"/>
  <c r="M1181" i="1"/>
  <c r="F1181" i="1" s="1"/>
  <c r="E1181" i="1" s="1"/>
  <c r="J1181" i="1"/>
  <c r="L1181" i="1"/>
  <c r="K1181" i="1"/>
  <c r="G1181" i="1"/>
  <c r="M1156" i="1"/>
  <c r="F1156" i="1" s="1"/>
  <c r="E1156" i="1" s="1"/>
  <c r="J1156" i="1"/>
  <c r="K1156" i="1"/>
  <c r="L1156" i="1"/>
  <c r="G1156" i="1"/>
  <c r="M974" i="1"/>
  <c r="F974" i="1" s="1"/>
  <c r="E974" i="1" s="1"/>
  <c r="G974" i="1"/>
  <c r="L974" i="1"/>
  <c r="J974" i="1"/>
  <c r="K974" i="1"/>
  <c r="M970" i="1"/>
  <c r="F970" i="1" s="1"/>
  <c r="E970" i="1" s="1"/>
  <c r="G970" i="1"/>
  <c r="L970" i="1"/>
  <c r="J970" i="1"/>
  <c r="K970" i="1"/>
  <c r="M1069" i="1"/>
  <c r="F1069" i="1" s="1"/>
  <c r="E1069" i="1" s="1"/>
  <c r="K1069" i="1"/>
  <c r="L1069" i="1"/>
  <c r="G1069" i="1"/>
  <c r="J1069" i="1"/>
  <c r="M981" i="1"/>
  <c r="F981" i="1" s="1"/>
  <c r="E981" i="1" s="1"/>
  <c r="L981" i="1"/>
  <c r="G981" i="1"/>
  <c r="J981" i="1"/>
  <c r="K981" i="1"/>
  <c r="M1094" i="1"/>
  <c r="F1094" i="1" s="1"/>
  <c r="E1094" i="1" s="1"/>
  <c r="L1094" i="1"/>
  <c r="K1094" i="1"/>
  <c r="G1094" i="1"/>
  <c r="J1094" i="1"/>
  <c r="M1019" i="1"/>
  <c r="F1019" i="1" s="1"/>
  <c r="E1019" i="1" s="1"/>
  <c r="G1019" i="1"/>
  <c r="L1019" i="1"/>
  <c r="K1019" i="1"/>
  <c r="J1019" i="1"/>
  <c r="M1188" i="1"/>
  <c r="F1188" i="1" s="1"/>
  <c r="E1188" i="1" s="1"/>
  <c r="L1188" i="1"/>
  <c r="K1188" i="1"/>
  <c r="J1188" i="1"/>
  <c r="G1188" i="1"/>
  <c r="M1016" i="1"/>
  <c r="F1016" i="1" s="1"/>
  <c r="E1016" i="1" s="1"/>
  <c r="L1016" i="1"/>
  <c r="J1016" i="1"/>
  <c r="G1016" i="1"/>
  <c r="K1016" i="1"/>
  <c r="M1071" i="1"/>
  <c r="F1071" i="1" s="1"/>
  <c r="E1071" i="1" s="1"/>
  <c r="G1071" i="1"/>
  <c r="L1071" i="1"/>
  <c r="J1071" i="1"/>
  <c r="K1071" i="1"/>
  <c r="M979" i="1"/>
  <c r="F979" i="1" s="1"/>
  <c r="E979" i="1" s="1"/>
  <c r="G979" i="1"/>
  <c r="D979" i="1" s="1"/>
  <c r="L979" i="1"/>
  <c r="K979" i="1"/>
  <c r="J979" i="1"/>
  <c r="H979" i="1" s="1"/>
  <c r="I1225" i="1"/>
  <c r="M1225" i="1" s="1"/>
  <c r="F1225" i="1" s="1"/>
  <c r="E1225" i="1" s="1"/>
  <c r="I1062" i="1"/>
  <c r="M1062" i="1" s="1"/>
  <c r="F1062" i="1" s="1"/>
  <c r="E1062" i="1" s="1"/>
  <c r="I1128" i="1"/>
  <c r="M1128" i="1" s="1"/>
  <c r="F1128" i="1" s="1"/>
  <c r="E1128" i="1" s="1"/>
  <c r="M1025" i="1"/>
  <c r="F1025" i="1" s="1"/>
  <c r="E1025" i="1" s="1"/>
  <c r="J1025" i="1"/>
  <c r="L1025" i="1"/>
  <c r="K1025" i="1"/>
  <c r="G1025" i="1"/>
  <c r="M989" i="1"/>
  <c r="F989" i="1" s="1"/>
  <c r="E989" i="1" s="1"/>
  <c r="L989" i="1"/>
  <c r="G989" i="1"/>
  <c r="K989" i="1"/>
  <c r="J989" i="1"/>
  <c r="I1216" i="1"/>
  <c r="M1216" i="1" s="1"/>
  <c r="F1216" i="1" s="1"/>
  <c r="E1216" i="1" s="1"/>
  <c r="I1114" i="1"/>
  <c r="M1114" i="1" s="1"/>
  <c r="F1114" i="1" s="1"/>
  <c r="E1114" i="1" s="1"/>
  <c r="I1191" i="1"/>
  <c r="M1191" i="1" s="1"/>
  <c r="F1191" i="1" s="1"/>
  <c r="E1191" i="1" s="1"/>
  <c r="M1213" i="1"/>
  <c r="F1213" i="1" s="1"/>
  <c r="E1213" i="1" s="1"/>
  <c r="J1213" i="1"/>
  <c r="K1213" i="1"/>
  <c r="G1213" i="1"/>
  <c r="L1213" i="1"/>
  <c r="I1171" i="1"/>
  <c r="M1171" i="1" s="1"/>
  <c r="F1171" i="1" s="1"/>
  <c r="E1171" i="1" s="1"/>
  <c r="M1208" i="1"/>
  <c r="F1208" i="1" s="1"/>
  <c r="E1208" i="1" s="1"/>
  <c r="L1208" i="1"/>
  <c r="J1208" i="1"/>
  <c r="G1208" i="1"/>
  <c r="K1208" i="1"/>
  <c r="M973" i="1"/>
  <c r="F973" i="1" s="1"/>
  <c r="E973" i="1" s="1"/>
  <c r="K973" i="1"/>
  <c r="J973" i="1"/>
  <c r="L973" i="1"/>
  <c r="G973" i="1"/>
  <c r="M1177" i="1"/>
  <c r="F1177" i="1" s="1"/>
  <c r="E1177" i="1" s="1"/>
  <c r="J1177" i="1"/>
  <c r="G1177" i="1"/>
  <c r="K1177" i="1"/>
  <c r="L1177" i="1"/>
  <c r="I858" i="1"/>
  <c r="M858" i="1" s="1"/>
  <c r="F858" i="1" s="1"/>
  <c r="E858" i="1" s="1"/>
  <c r="I941" i="1"/>
  <c r="M941" i="1" s="1"/>
  <c r="F941" i="1" s="1"/>
  <c r="E941" i="1" s="1"/>
  <c r="I843" i="1"/>
  <c r="M843" i="1" s="1"/>
  <c r="F843" i="1" s="1"/>
  <c r="E843" i="1" s="1"/>
  <c r="I784" i="1"/>
  <c r="M784" i="1" s="1"/>
  <c r="F784" i="1" s="1"/>
  <c r="E784" i="1" s="1"/>
  <c r="M942" i="1"/>
  <c r="F942" i="1" s="1"/>
  <c r="E942" i="1" s="1"/>
  <c r="L942" i="1"/>
  <c r="K942" i="1"/>
  <c r="J942" i="1"/>
  <c r="G942" i="1"/>
  <c r="I851" i="1"/>
  <c r="M851" i="1" s="1"/>
  <c r="F851" i="1" s="1"/>
  <c r="E851" i="1" s="1"/>
  <c r="I892" i="1"/>
  <c r="M892" i="1" s="1"/>
  <c r="F892" i="1" s="1"/>
  <c r="E892" i="1" s="1"/>
  <c r="I920" i="1"/>
  <c r="M920" i="1" s="1"/>
  <c r="F920" i="1" s="1"/>
  <c r="E920" i="1" s="1"/>
  <c r="I848" i="1"/>
  <c r="M848" i="1" s="1"/>
  <c r="F848" i="1" s="1"/>
  <c r="E848" i="1" s="1"/>
  <c r="I948" i="1"/>
  <c r="M948" i="1" s="1"/>
  <c r="F948" i="1" s="1"/>
  <c r="E948" i="1" s="1"/>
  <c r="M776" i="1"/>
  <c r="F776" i="1" s="1"/>
  <c r="E776" i="1" s="1"/>
  <c r="G776" i="1"/>
  <c r="K776" i="1"/>
  <c r="J776" i="1"/>
  <c r="L776" i="1"/>
  <c r="M786" i="1"/>
  <c r="F786" i="1" s="1"/>
  <c r="E786" i="1" s="1"/>
  <c r="G786" i="1"/>
  <c r="J786" i="1"/>
  <c r="L786" i="1"/>
  <c r="K786" i="1"/>
  <c r="I871" i="1"/>
  <c r="M871" i="1" s="1"/>
  <c r="F871" i="1" s="1"/>
  <c r="E871" i="1" s="1"/>
  <c r="M874" i="1"/>
  <c r="F874" i="1" s="1"/>
  <c r="E874" i="1" s="1"/>
  <c r="J874" i="1"/>
  <c r="G874" i="1"/>
  <c r="L874" i="1"/>
  <c r="H874" i="1" s="1"/>
  <c r="K874" i="1"/>
  <c r="I813" i="1"/>
  <c r="M813" i="1" s="1"/>
  <c r="F813" i="1" s="1"/>
  <c r="E813" i="1" s="1"/>
  <c r="I912" i="1"/>
  <c r="M912" i="1" s="1"/>
  <c r="F912" i="1" s="1"/>
  <c r="E912" i="1" s="1"/>
  <c r="I768" i="1"/>
  <c r="M768" i="1" s="1"/>
  <c r="F768" i="1" s="1"/>
  <c r="E768" i="1" s="1"/>
  <c r="I836" i="1"/>
  <c r="M836" i="1" s="1"/>
  <c r="F836" i="1" s="1"/>
  <c r="E836" i="1" s="1"/>
  <c r="I817" i="1"/>
  <c r="M817" i="1" s="1"/>
  <c r="F817" i="1" s="1"/>
  <c r="E817" i="1" s="1"/>
  <c r="I914" i="1"/>
  <c r="M914" i="1" s="1"/>
  <c r="F914" i="1" s="1"/>
  <c r="E914" i="1" s="1"/>
  <c r="I845" i="1"/>
  <c r="M845" i="1" s="1"/>
  <c r="F845" i="1" s="1"/>
  <c r="E845" i="1" s="1"/>
  <c r="I792" i="1"/>
  <c r="M792" i="1" s="1"/>
  <c r="F792" i="1" s="1"/>
  <c r="E792" i="1" s="1"/>
  <c r="I922" i="1"/>
  <c r="M922" i="1" s="1"/>
  <c r="F922" i="1" s="1"/>
  <c r="E922" i="1" s="1"/>
  <c r="I870" i="1"/>
  <c r="M870" i="1" s="1"/>
  <c r="F870" i="1" s="1"/>
  <c r="E870" i="1" s="1"/>
  <c r="M801" i="1"/>
  <c r="F801" i="1" s="1"/>
  <c r="E801" i="1" s="1"/>
  <c r="L801" i="1"/>
  <c r="G801" i="1"/>
  <c r="J801" i="1"/>
  <c r="K801" i="1"/>
  <c r="I957" i="1"/>
  <c r="M957" i="1" s="1"/>
  <c r="F957" i="1" s="1"/>
  <c r="E957" i="1" s="1"/>
  <c r="M913" i="1"/>
  <c r="F913" i="1" s="1"/>
  <c r="E913" i="1" s="1"/>
  <c r="J913" i="1"/>
  <c r="L913" i="1"/>
  <c r="G913" i="1"/>
  <c r="K913" i="1"/>
  <c r="I765" i="1"/>
  <c r="M765" i="1" s="1"/>
  <c r="F765" i="1" s="1"/>
  <c r="E765" i="1" s="1"/>
  <c r="I814" i="1"/>
  <c r="M814" i="1" s="1"/>
  <c r="F814" i="1" s="1"/>
  <c r="E814" i="1" s="1"/>
  <c r="M795" i="1"/>
  <c r="F795" i="1" s="1"/>
  <c r="E795" i="1" s="1"/>
  <c r="K795" i="1"/>
  <c r="G795" i="1"/>
  <c r="L795" i="1"/>
  <c r="J795" i="1"/>
  <c r="I961" i="1"/>
  <c r="M961" i="1" s="1"/>
  <c r="F961" i="1" s="1"/>
  <c r="E961" i="1" s="1"/>
  <c r="I787" i="1"/>
  <c r="M787" i="1" s="1"/>
  <c r="F787" i="1" s="1"/>
  <c r="E787" i="1" s="1"/>
  <c r="I887" i="1"/>
  <c r="M887" i="1" s="1"/>
  <c r="F887" i="1" s="1"/>
  <c r="E887" i="1" s="1"/>
  <c r="I777" i="1"/>
  <c r="M777" i="1" s="1"/>
  <c r="F777" i="1" s="1"/>
  <c r="E777" i="1" s="1"/>
  <c r="I833" i="1"/>
  <c r="M833" i="1" s="1"/>
  <c r="F833" i="1" s="1"/>
  <c r="E833" i="1" s="1"/>
  <c r="I886" i="1"/>
  <c r="M886" i="1" s="1"/>
  <c r="F886" i="1" s="1"/>
  <c r="E886" i="1" s="1"/>
  <c r="I881" i="1"/>
  <c r="M881" i="1" s="1"/>
  <c r="F881" i="1" s="1"/>
  <c r="E881" i="1" s="1"/>
  <c r="I903" i="1"/>
  <c r="M903" i="1" s="1"/>
  <c r="F903" i="1" s="1"/>
  <c r="E903" i="1" s="1"/>
  <c r="I841" i="1"/>
  <c r="M841" i="1" s="1"/>
  <c r="F841" i="1" s="1"/>
  <c r="E841" i="1" s="1"/>
  <c r="I844" i="1"/>
  <c r="M844" i="1" s="1"/>
  <c r="F844" i="1" s="1"/>
  <c r="E844" i="1" s="1"/>
  <c r="M772" i="1"/>
  <c r="F772" i="1" s="1"/>
  <c r="E772" i="1" s="1"/>
  <c r="K772" i="1"/>
  <c r="G772" i="1"/>
  <c r="J772" i="1"/>
  <c r="L772" i="1"/>
  <c r="I901" i="1"/>
  <c r="M901" i="1" s="1"/>
  <c r="F901" i="1" s="1"/>
  <c r="E901" i="1" s="1"/>
  <c r="I760" i="1"/>
  <c r="M760" i="1" s="1"/>
  <c r="F760" i="1" s="1"/>
  <c r="E760" i="1" s="1"/>
  <c r="I893" i="1"/>
  <c r="M893" i="1" s="1"/>
  <c r="F893" i="1" s="1"/>
  <c r="E893" i="1" s="1"/>
  <c r="M796" i="1"/>
  <c r="F796" i="1" s="1"/>
  <c r="E796" i="1" s="1"/>
  <c r="K796" i="1"/>
  <c r="G796" i="1"/>
  <c r="L796" i="1"/>
  <c r="J796" i="1"/>
  <c r="I921" i="1"/>
  <c r="M921" i="1" s="1"/>
  <c r="F921" i="1" s="1"/>
  <c r="E921" i="1" s="1"/>
  <c r="I917" i="1"/>
  <c r="M917" i="1" s="1"/>
  <c r="F917" i="1" s="1"/>
  <c r="E917" i="1" s="1"/>
  <c r="I803" i="1"/>
  <c r="M803" i="1" s="1"/>
  <c r="F803" i="1" s="1"/>
  <c r="E803" i="1" s="1"/>
  <c r="M909" i="1"/>
  <c r="F909" i="1" s="1"/>
  <c r="E909" i="1" s="1"/>
  <c r="K909" i="1"/>
  <c r="L909" i="1"/>
  <c r="J909" i="1"/>
  <c r="G909" i="1"/>
  <c r="H909" i="1"/>
  <c r="D909" i="1" s="1"/>
  <c r="I853" i="1"/>
  <c r="M853" i="1" s="1"/>
  <c r="F853" i="1" s="1"/>
  <c r="E853" i="1" s="1"/>
  <c r="I930" i="1"/>
  <c r="M930" i="1" s="1"/>
  <c r="F930" i="1" s="1"/>
  <c r="E930" i="1" s="1"/>
  <c r="I860" i="1"/>
  <c r="M860" i="1" s="1"/>
  <c r="F860" i="1" s="1"/>
  <c r="E860" i="1" s="1"/>
  <c r="M927" i="1"/>
  <c r="F927" i="1" s="1"/>
  <c r="E927" i="1" s="1"/>
  <c r="L927" i="1"/>
  <c r="J927" i="1"/>
  <c r="K927" i="1"/>
  <c r="G927" i="1"/>
  <c r="I873" i="1"/>
  <c r="M873" i="1" s="1"/>
  <c r="F873" i="1" s="1"/>
  <c r="E873" i="1" s="1"/>
  <c r="M868" i="1"/>
  <c r="F868" i="1" s="1"/>
  <c r="E868" i="1" s="1"/>
  <c r="K868" i="1"/>
  <c r="J868" i="1"/>
  <c r="G868" i="1"/>
  <c r="L868" i="1"/>
  <c r="I759" i="1"/>
  <c r="M759" i="1" s="1"/>
  <c r="F759" i="1" s="1"/>
  <c r="E759" i="1" s="1"/>
  <c r="I733" i="1"/>
  <c r="M733" i="1" s="1"/>
  <c r="F733" i="1" s="1"/>
  <c r="E733" i="1" s="1"/>
  <c r="M738" i="1"/>
  <c r="F738" i="1" s="1"/>
  <c r="E738" i="1" s="1"/>
  <c r="L738" i="1"/>
  <c r="J738" i="1"/>
  <c r="G738" i="1"/>
  <c r="K738" i="1"/>
  <c r="M741" i="1"/>
  <c r="F741" i="1" s="1"/>
  <c r="E741" i="1" s="1"/>
  <c r="K741" i="1"/>
  <c r="L741" i="1"/>
  <c r="J741" i="1"/>
  <c r="G741" i="1"/>
  <c r="I723" i="1"/>
  <c r="M723" i="1" s="1"/>
  <c r="F723" i="1" s="1"/>
  <c r="E723" i="1" s="1"/>
  <c r="M718" i="1"/>
  <c r="F718" i="1" s="1"/>
  <c r="E718" i="1" s="1"/>
  <c r="J718" i="1"/>
  <c r="G718" i="1"/>
  <c r="L718" i="1"/>
  <c r="K718" i="1"/>
  <c r="M609" i="1"/>
  <c r="F609" i="1" s="1"/>
  <c r="E609" i="1" s="1"/>
  <c r="J609" i="1"/>
  <c r="G609" i="1"/>
  <c r="K609" i="1"/>
  <c r="L609" i="1"/>
  <c r="M633" i="1"/>
  <c r="F633" i="1" s="1"/>
  <c r="E633" i="1" s="1"/>
  <c r="G633" i="1"/>
  <c r="K633" i="1"/>
  <c r="J633" i="1"/>
  <c r="L633" i="1"/>
  <c r="M698" i="1"/>
  <c r="F698" i="1" s="1"/>
  <c r="E698" i="1" s="1"/>
  <c r="J698" i="1"/>
  <c r="K698" i="1"/>
  <c r="G698" i="1"/>
  <c r="L698" i="1"/>
  <c r="M696" i="1"/>
  <c r="F696" i="1" s="1"/>
  <c r="E696" i="1" s="1"/>
  <c r="G696" i="1"/>
  <c r="K696" i="1"/>
  <c r="L696" i="1"/>
  <c r="J696" i="1"/>
  <c r="I630" i="1"/>
  <c r="M630" i="1" s="1"/>
  <c r="F630" i="1" s="1"/>
  <c r="E630" i="1" s="1"/>
  <c r="I622" i="1"/>
  <c r="M622" i="1" s="1"/>
  <c r="F622" i="1" s="1"/>
  <c r="E622" i="1" s="1"/>
  <c r="M610" i="1"/>
  <c r="F610" i="1" s="1"/>
  <c r="E610" i="1" s="1"/>
  <c r="L610" i="1"/>
  <c r="J610" i="1"/>
  <c r="H610" i="1" s="1"/>
  <c r="G610" i="1"/>
  <c r="K610" i="1"/>
  <c r="I627" i="1"/>
  <c r="M627" i="1" s="1"/>
  <c r="F627" i="1" s="1"/>
  <c r="E627" i="1" s="1"/>
  <c r="I681" i="1"/>
  <c r="M681" i="1" s="1"/>
  <c r="F681" i="1" s="1"/>
  <c r="E681" i="1" s="1"/>
  <c r="M680" i="1"/>
  <c r="F680" i="1" s="1"/>
  <c r="E680" i="1" s="1"/>
  <c r="G680" i="1"/>
  <c r="K680" i="1"/>
  <c r="L680" i="1"/>
  <c r="J680" i="1"/>
  <c r="M613" i="1"/>
  <c r="F613" i="1" s="1"/>
  <c r="E613" i="1" s="1"/>
  <c r="J613" i="1"/>
  <c r="L613" i="1"/>
  <c r="K613" i="1"/>
  <c r="G613" i="1"/>
  <c r="M669" i="1"/>
  <c r="F669" i="1" s="1"/>
  <c r="E669" i="1" s="1"/>
  <c r="L669" i="1"/>
  <c r="J669" i="1"/>
  <c r="G669" i="1"/>
  <c r="K669" i="1"/>
  <c r="I619" i="1"/>
  <c r="M619" i="1" s="1"/>
  <c r="F619" i="1" s="1"/>
  <c r="E619" i="1" s="1"/>
  <c r="M674" i="1"/>
  <c r="F674" i="1" s="1"/>
  <c r="E674" i="1" s="1"/>
  <c r="L674" i="1"/>
  <c r="J674" i="1"/>
  <c r="G674" i="1"/>
  <c r="K674" i="1"/>
  <c r="M585" i="1"/>
  <c r="F585" i="1" s="1"/>
  <c r="E585" i="1" s="1"/>
  <c r="K585" i="1"/>
  <c r="G585" i="1"/>
  <c r="L585" i="1"/>
  <c r="J585" i="1"/>
  <c r="M654" i="1"/>
  <c r="F654" i="1" s="1"/>
  <c r="E654" i="1" s="1"/>
  <c r="J654" i="1"/>
  <c r="G654" i="1"/>
  <c r="K654" i="1"/>
  <c r="L654" i="1"/>
  <c r="M640" i="1"/>
  <c r="F640" i="1" s="1"/>
  <c r="E640" i="1" s="1"/>
  <c r="L640" i="1"/>
  <c r="G640" i="1"/>
  <c r="K640" i="1"/>
  <c r="J640" i="1"/>
  <c r="M578" i="1"/>
  <c r="F578" i="1" s="1"/>
  <c r="E578" i="1" s="1"/>
  <c r="K578" i="1"/>
  <c r="J578" i="1"/>
  <c r="G578" i="1"/>
  <c r="L578" i="1"/>
  <c r="M506" i="1"/>
  <c r="F506" i="1" s="1"/>
  <c r="E506" i="1" s="1"/>
  <c r="L506" i="1"/>
  <c r="K506" i="1"/>
  <c r="G506" i="1"/>
  <c r="J506" i="1"/>
  <c r="I556" i="1"/>
  <c r="M556" i="1" s="1"/>
  <c r="F556" i="1" s="1"/>
  <c r="E556" i="1" s="1"/>
  <c r="I557" i="1"/>
  <c r="M557" i="1" s="1"/>
  <c r="F557" i="1" s="1"/>
  <c r="E557" i="1" s="1"/>
  <c r="I631" i="1"/>
  <c r="M631" i="1" s="1"/>
  <c r="F631" i="1" s="1"/>
  <c r="E631" i="1" s="1"/>
  <c r="I649" i="1"/>
  <c r="M649" i="1" s="1"/>
  <c r="F649" i="1" s="1"/>
  <c r="E649" i="1" s="1"/>
  <c r="M581" i="1"/>
  <c r="F581" i="1" s="1"/>
  <c r="E581" i="1" s="1"/>
  <c r="G581" i="1"/>
  <c r="L581" i="1"/>
  <c r="J581" i="1"/>
  <c r="K581" i="1"/>
  <c r="I461" i="1"/>
  <c r="M461" i="1" s="1"/>
  <c r="F461" i="1" s="1"/>
  <c r="E461" i="1" s="1"/>
  <c r="I453" i="1"/>
  <c r="M453" i="1" s="1"/>
  <c r="F453" i="1" s="1"/>
  <c r="E453" i="1" s="1"/>
  <c r="M445" i="1"/>
  <c r="F445" i="1" s="1"/>
  <c r="E445" i="1" s="1"/>
  <c r="G445" i="1"/>
  <c r="J445" i="1"/>
  <c r="K445" i="1"/>
  <c r="L445" i="1"/>
  <c r="M471" i="1"/>
  <c r="F471" i="1" s="1"/>
  <c r="E471" i="1" s="1"/>
  <c r="K471" i="1"/>
  <c r="G471" i="1"/>
  <c r="L471" i="1"/>
  <c r="J471" i="1"/>
  <c r="I589" i="1"/>
  <c r="M589" i="1" s="1"/>
  <c r="F589" i="1" s="1"/>
  <c r="E589" i="1" s="1"/>
  <c r="M588" i="1"/>
  <c r="F588" i="1" s="1"/>
  <c r="E588" i="1" s="1"/>
  <c r="K588" i="1"/>
  <c r="G588" i="1"/>
  <c r="J588" i="1"/>
  <c r="L588" i="1"/>
  <c r="I612" i="1"/>
  <c r="M612" i="1" s="1"/>
  <c r="F612" i="1" s="1"/>
  <c r="E612" i="1" s="1"/>
  <c r="M667" i="1"/>
  <c r="F667" i="1" s="1"/>
  <c r="E667" i="1" s="1"/>
  <c r="L667" i="1"/>
  <c r="J667" i="1"/>
  <c r="K667" i="1"/>
  <c r="G667" i="1"/>
  <c r="I691" i="1"/>
  <c r="M691" i="1" s="1"/>
  <c r="M598" i="1"/>
  <c r="F598" i="1" s="1"/>
  <c r="E598" i="1" s="1"/>
  <c r="K598" i="1"/>
  <c r="J598" i="1"/>
  <c r="L598" i="1"/>
  <c r="G598" i="1"/>
  <c r="M603" i="1"/>
  <c r="F603" i="1" s="1"/>
  <c r="E603" i="1" s="1"/>
  <c r="J603" i="1"/>
  <c r="G603" i="1"/>
  <c r="K603" i="1"/>
  <c r="L603" i="1"/>
  <c r="M494" i="1"/>
  <c r="F494" i="1" s="1"/>
  <c r="E494" i="1" s="1"/>
  <c r="G494" i="1"/>
  <c r="K494" i="1"/>
  <c r="L494" i="1"/>
  <c r="J494" i="1"/>
  <c r="M694" i="1"/>
  <c r="F694" i="1" s="1"/>
  <c r="E694" i="1" s="1"/>
  <c r="K694" i="1"/>
  <c r="G694" i="1"/>
  <c r="L694" i="1"/>
  <c r="J694" i="1"/>
  <c r="M543" i="1"/>
  <c r="F543" i="1" s="1"/>
  <c r="E543" i="1" s="1"/>
  <c r="G543" i="1"/>
  <c r="J543" i="1"/>
  <c r="L543" i="1"/>
  <c r="K543" i="1"/>
  <c r="M676" i="1"/>
  <c r="F676" i="1" s="1"/>
  <c r="E676" i="1" s="1"/>
  <c r="J676" i="1"/>
  <c r="L676" i="1"/>
  <c r="G676" i="1"/>
  <c r="K676" i="1"/>
  <c r="M534" i="1"/>
  <c r="F534" i="1" s="1"/>
  <c r="E534" i="1" s="1"/>
  <c r="K534" i="1"/>
  <c r="G534" i="1"/>
  <c r="L534" i="1"/>
  <c r="J534" i="1"/>
  <c r="M591" i="1"/>
  <c r="F591" i="1" s="1"/>
  <c r="E591" i="1" s="1"/>
  <c r="L591" i="1"/>
  <c r="K591" i="1"/>
  <c r="G591" i="1"/>
  <c r="J591" i="1"/>
  <c r="M601" i="1"/>
  <c r="F601" i="1" s="1"/>
  <c r="E601" i="1" s="1"/>
  <c r="K601" i="1"/>
  <c r="G601" i="1"/>
  <c r="J601" i="1"/>
  <c r="L601" i="1"/>
  <c r="M673" i="1"/>
  <c r="F673" i="1" s="1"/>
  <c r="E673" i="1" s="1"/>
  <c r="K673" i="1"/>
  <c r="L673" i="1"/>
  <c r="J673" i="1"/>
  <c r="G673" i="1"/>
  <c r="M564" i="1"/>
  <c r="F564" i="1" s="1"/>
  <c r="E564" i="1" s="1"/>
  <c r="J564" i="1"/>
  <c r="L564" i="1"/>
  <c r="K564" i="1"/>
  <c r="G564" i="1"/>
  <c r="M604" i="1"/>
  <c r="F604" i="1" s="1"/>
  <c r="E604" i="1" s="1"/>
  <c r="J604" i="1"/>
  <c r="G604" i="1"/>
  <c r="K604" i="1"/>
  <c r="L604" i="1"/>
  <c r="M590" i="1"/>
  <c r="F590" i="1" s="1"/>
  <c r="E590" i="1" s="1"/>
  <c r="K590" i="1"/>
  <c r="J590" i="1"/>
  <c r="L590" i="1"/>
  <c r="G590" i="1"/>
  <c r="I592" i="1"/>
  <c r="M592" i="1" s="1"/>
  <c r="F592" i="1" s="1"/>
  <c r="E592" i="1" s="1"/>
  <c r="M702" i="1"/>
  <c r="F702" i="1" s="1"/>
  <c r="E702" i="1" s="1"/>
  <c r="L702" i="1"/>
  <c r="G702" i="1"/>
  <c r="J702" i="1"/>
  <c r="K702" i="1"/>
  <c r="I500" i="1"/>
  <c r="M500" i="1" s="1"/>
  <c r="F500" i="1" s="1"/>
  <c r="E500" i="1" s="1"/>
  <c r="M529" i="1"/>
  <c r="F529" i="1" s="1"/>
  <c r="E529" i="1" s="1"/>
  <c r="J529" i="1"/>
  <c r="G529" i="1"/>
  <c r="K529" i="1"/>
  <c r="L529" i="1"/>
  <c r="I513" i="1"/>
  <c r="M513" i="1" s="1"/>
  <c r="F513" i="1" s="1"/>
  <c r="E513" i="1" s="1"/>
  <c r="M448" i="1"/>
  <c r="F448" i="1" s="1"/>
  <c r="E448" i="1" s="1"/>
  <c r="K448" i="1"/>
  <c r="J448" i="1"/>
  <c r="G448" i="1"/>
  <c r="L448" i="1"/>
  <c r="M434" i="1"/>
  <c r="F434" i="1" s="1"/>
  <c r="E434" i="1" s="1"/>
  <c r="G434" i="1"/>
  <c r="L434" i="1"/>
  <c r="K434" i="1"/>
  <c r="J434" i="1"/>
  <c r="I538" i="1"/>
  <c r="M538" i="1" s="1"/>
  <c r="F538" i="1" s="1"/>
  <c r="E538" i="1" s="1"/>
  <c r="I449" i="1"/>
  <c r="M449" i="1" s="1"/>
  <c r="F449" i="1" s="1"/>
  <c r="E449" i="1" s="1"/>
  <c r="M653" i="1"/>
  <c r="F653" i="1" s="1"/>
  <c r="E653" i="1" s="1"/>
  <c r="L653" i="1"/>
  <c r="K653" i="1"/>
  <c r="G653" i="1"/>
  <c r="J653" i="1"/>
  <c r="I632" i="1"/>
  <c r="M632" i="1" s="1"/>
  <c r="F632" i="1" s="1"/>
  <c r="E632" i="1" s="1"/>
  <c r="I485" i="1"/>
  <c r="M485" i="1" s="1"/>
  <c r="F485" i="1" s="1"/>
  <c r="E485" i="1" s="1"/>
  <c r="I663" i="1"/>
  <c r="M663" i="1" s="1"/>
  <c r="F663" i="1" s="1"/>
  <c r="E663" i="1" s="1"/>
  <c r="M551" i="1"/>
  <c r="F551" i="1" s="1"/>
  <c r="E551" i="1" s="1"/>
  <c r="K551" i="1"/>
  <c r="G551" i="1"/>
  <c r="L551" i="1"/>
  <c r="J551" i="1"/>
  <c r="M519" i="1"/>
  <c r="F519" i="1" s="1"/>
  <c r="E519" i="1" s="1"/>
  <c r="L519" i="1"/>
  <c r="J519" i="1"/>
  <c r="K519" i="1"/>
  <c r="G519" i="1"/>
  <c r="M526" i="1"/>
  <c r="F526" i="1" s="1"/>
  <c r="E526" i="1" s="1"/>
  <c r="K526" i="1"/>
  <c r="L526" i="1"/>
  <c r="J526" i="1"/>
  <c r="G526" i="1"/>
  <c r="M492" i="1"/>
  <c r="F492" i="1" s="1"/>
  <c r="E492" i="1" s="1"/>
  <c r="L492" i="1"/>
  <c r="J492" i="1"/>
  <c r="K492" i="1"/>
  <c r="G492" i="1"/>
  <c r="M447" i="1"/>
  <c r="F447" i="1" s="1"/>
  <c r="E447" i="1" s="1"/>
  <c r="G447" i="1"/>
  <c r="K447" i="1"/>
  <c r="L447" i="1"/>
  <c r="J447" i="1"/>
  <c r="I536" i="1"/>
  <c r="M536" i="1" s="1"/>
  <c r="F536" i="1" s="1"/>
  <c r="E536" i="1" s="1"/>
  <c r="M433" i="1"/>
  <c r="F433" i="1" s="1"/>
  <c r="E433" i="1" s="1"/>
  <c r="L433" i="1"/>
  <c r="G433" i="1"/>
  <c r="K433" i="1"/>
  <c r="J433" i="1"/>
  <c r="M554" i="1"/>
  <c r="F554" i="1" s="1"/>
  <c r="E554" i="1" s="1"/>
  <c r="L554" i="1"/>
  <c r="G554" i="1"/>
  <c r="J554" i="1"/>
  <c r="K554" i="1"/>
  <c r="I462" i="1"/>
  <c r="M462" i="1" s="1"/>
  <c r="F462" i="1" s="1"/>
  <c r="E462" i="1" s="1"/>
  <c r="I446" i="1"/>
  <c r="M446" i="1" s="1"/>
  <c r="F446" i="1" s="1"/>
  <c r="E446" i="1" s="1"/>
  <c r="I602" i="1"/>
  <c r="M602" i="1" s="1"/>
  <c r="F602" i="1" s="1"/>
  <c r="E602" i="1" s="1"/>
  <c r="M576" i="1"/>
  <c r="F576" i="1" s="1"/>
  <c r="E576" i="1" s="1"/>
  <c r="K576" i="1"/>
  <c r="J576" i="1"/>
  <c r="L576" i="1"/>
  <c r="G576" i="1"/>
  <c r="I468" i="1"/>
  <c r="M468" i="1" s="1"/>
  <c r="F468" i="1" s="1"/>
  <c r="E468" i="1" s="1"/>
  <c r="M429" i="1"/>
  <c r="F429" i="1" s="1"/>
  <c r="E429" i="1" s="1"/>
  <c r="K429" i="1"/>
  <c r="J429" i="1"/>
  <c r="L429" i="1"/>
  <c r="G429" i="1"/>
  <c r="M439" i="1"/>
  <c r="F439" i="1" s="1"/>
  <c r="E439" i="1" s="1"/>
  <c r="L439" i="1"/>
  <c r="J439" i="1"/>
  <c r="K439" i="1"/>
  <c r="G439" i="1"/>
  <c r="I425" i="1"/>
  <c r="M425" i="1" s="1"/>
  <c r="F425" i="1" s="1"/>
  <c r="E425" i="1" s="1"/>
  <c r="M415" i="1"/>
  <c r="F415" i="1" s="1"/>
  <c r="E415" i="1" s="1"/>
  <c r="L415" i="1"/>
  <c r="K415" i="1"/>
  <c r="J415" i="1"/>
  <c r="G415" i="1"/>
  <c r="M340" i="1"/>
  <c r="F340" i="1" s="1"/>
  <c r="E340" i="1" s="1"/>
  <c r="K340" i="1"/>
  <c r="J340" i="1"/>
  <c r="L340" i="1"/>
  <c r="G340" i="1"/>
  <c r="M397" i="1"/>
  <c r="F397" i="1" s="1"/>
  <c r="E397" i="1" s="1"/>
  <c r="J397" i="1"/>
  <c r="K397" i="1"/>
  <c r="L397" i="1"/>
  <c r="G397" i="1"/>
  <c r="M331" i="1"/>
  <c r="F331" i="1" s="1"/>
  <c r="E331" i="1" s="1"/>
  <c r="G331" i="1"/>
  <c r="K331" i="1"/>
  <c r="L331" i="1"/>
  <c r="J331" i="1"/>
  <c r="M303" i="1"/>
  <c r="F303" i="1" s="1"/>
  <c r="E303" i="1" s="1"/>
  <c r="G303" i="1"/>
  <c r="L303" i="1"/>
  <c r="J303" i="1"/>
  <c r="K303" i="1"/>
  <c r="I318" i="1"/>
  <c r="M318" i="1" s="1"/>
  <c r="F318" i="1" s="1"/>
  <c r="E318" i="1" s="1"/>
  <c r="M305" i="1"/>
  <c r="F305" i="1" s="1"/>
  <c r="E305" i="1" s="1"/>
  <c r="J305" i="1"/>
  <c r="K305" i="1"/>
  <c r="L305" i="1"/>
  <c r="G305" i="1"/>
  <c r="I325" i="1"/>
  <c r="M325" i="1" s="1"/>
  <c r="F325" i="1" s="1"/>
  <c r="E325" i="1" s="1"/>
  <c r="I351" i="1"/>
  <c r="M351" i="1" s="1"/>
  <c r="F351" i="1" s="1"/>
  <c r="E351" i="1" s="1"/>
  <c r="I363" i="1"/>
  <c r="M363" i="1" s="1"/>
  <c r="F363" i="1" s="1"/>
  <c r="E363" i="1" s="1"/>
  <c r="I345" i="1"/>
  <c r="M345" i="1" s="1"/>
  <c r="F345" i="1" s="1"/>
  <c r="E345" i="1" s="1"/>
  <c r="M316" i="1"/>
  <c r="F316" i="1" s="1"/>
  <c r="E316" i="1" s="1"/>
  <c r="K316" i="1"/>
  <c r="J316" i="1"/>
  <c r="L316" i="1"/>
  <c r="G316" i="1"/>
  <c r="I344" i="1"/>
  <c r="M344" i="1" s="1"/>
  <c r="F344" i="1" s="1"/>
  <c r="E344" i="1" s="1"/>
  <c r="M319" i="1"/>
  <c r="F319" i="1" s="1"/>
  <c r="E319" i="1" s="1"/>
  <c r="L319" i="1"/>
  <c r="K319" i="1"/>
  <c r="G319" i="1"/>
  <c r="J319" i="1"/>
  <c r="I309" i="1"/>
  <c r="M309" i="1" s="1"/>
  <c r="F309" i="1" s="1"/>
  <c r="E309" i="1" s="1"/>
  <c r="M368" i="1"/>
  <c r="F368" i="1" s="1"/>
  <c r="E368" i="1" s="1"/>
  <c r="G368" i="1"/>
  <c r="K368" i="1"/>
  <c r="L368" i="1"/>
  <c r="J368" i="1"/>
  <c r="I379" i="1"/>
  <c r="M379" i="1" s="1"/>
  <c r="F379" i="1" s="1"/>
  <c r="E379" i="1" s="1"/>
  <c r="M364" i="1"/>
  <c r="F364" i="1" s="1"/>
  <c r="E364" i="1" s="1"/>
  <c r="L364" i="1"/>
  <c r="K364" i="1"/>
  <c r="J364" i="1"/>
  <c r="G364" i="1"/>
  <c r="M375" i="1"/>
  <c r="F375" i="1" s="1"/>
  <c r="E375" i="1" s="1"/>
  <c r="J375" i="1"/>
  <c r="L375" i="1"/>
  <c r="K375" i="1"/>
  <c r="G375" i="1"/>
  <c r="I367" i="1"/>
  <c r="M367" i="1" s="1"/>
  <c r="F367" i="1" s="1"/>
  <c r="E367" i="1" s="1"/>
  <c r="M335" i="1"/>
  <c r="F335" i="1" s="1"/>
  <c r="E335" i="1" s="1"/>
  <c r="J335" i="1"/>
  <c r="L335" i="1"/>
  <c r="K335" i="1"/>
  <c r="G335" i="1"/>
  <c r="I402" i="1"/>
  <c r="M402" i="1" s="1"/>
  <c r="F402" i="1" s="1"/>
  <c r="E402" i="1" s="1"/>
  <c r="M343" i="1"/>
  <c r="F343" i="1" s="1"/>
  <c r="E343" i="1" s="1"/>
  <c r="L343" i="1"/>
  <c r="K343" i="1"/>
  <c r="J343" i="1"/>
  <c r="G343" i="1"/>
  <c r="M413" i="1"/>
  <c r="F413" i="1" s="1"/>
  <c r="E413" i="1" s="1"/>
  <c r="J413" i="1"/>
  <c r="G413" i="1"/>
  <c r="L413" i="1"/>
  <c r="K413" i="1"/>
  <c r="M371" i="1"/>
  <c r="F371" i="1" s="1"/>
  <c r="E371" i="1" s="1"/>
  <c r="G371" i="1"/>
  <c r="J371" i="1"/>
  <c r="K371" i="1"/>
  <c r="L371" i="1"/>
  <c r="M416" i="1"/>
  <c r="F416" i="1" s="1"/>
  <c r="E416" i="1" s="1"/>
  <c r="K416" i="1"/>
  <c r="G416" i="1"/>
  <c r="L416" i="1"/>
  <c r="J416" i="1"/>
  <c r="M399" i="1"/>
  <c r="F399" i="1" s="1"/>
  <c r="E399" i="1" s="1"/>
  <c r="L399" i="1"/>
  <c r="G399" i="1"/>
  <c r="K399" i="1"/>
  <c r="J399" i="1"/>
  <c r="M409" i="1"/>
  <c r="F409" i="1" s="1"/>
  <c r="E409" i="1" s="1"/>
  <c r="J409" i="1"/>
  <c r="G409" i="1"/>
  <c r="K409" i="1"/>
  <c r="L409" i="1"/>
  <c r="M407" i="1"/>
  <c r="F407" i="1" s="1"/>
  <c r="E407" i="1" s="1"/>
  <c r="J407" i="1"/>
  <c r="G407" i="1"/>
  <c r="L407" i="1"/>
  <c r="K407" i="1"/>
  <c r="M346" i="1"/>
  <c r="F346" i="1" s="1"/>
  <c r="E346" i="1" s="1"/>
  <c r="K346" i="1"/>
  <c r="L346" i="1"/>
  <c r="G346" i="1"/>
  <c r="J346" i="1"/>
  <c r="M366" i="1"/>
  <c r="F366" i="1" s="1"/>
  <c r="E366" i="1" s="1"/>
  <c r="K366" i="1"/>
  <c r="G366" i="1"/>
  <c r="J366" i="1"/>
  <c r="L366" i="1"/>
  <c r="M313" i="1"/>
  <c r="F313" i="1" s="1"/>
  <c r="E313" i="1" s="1"/>
  <c r="G313" i="1"/>
  <c r="L313" i="1"/>
  <c r="J313" i="1"/>
  <c r="K313" i="1"/>
  <c r="D313" i="1"/>
  <c r="I381" i="1"/>
  <c r="M381" i="1" s="1"/>
  <c r="F381" i="1" s="1"/>
  <c r="E381" i="1" s="1"/>
  <c r="M336" i="1"/>
  <c r="F336" i="1" s="1"/>
  <c r="E336" i="1" s="1"/>
  <c r="K336" i="1"/>
  <c r="G336" i="1"/>
  <c r="L336" i="1"/>
  <c r="J336" i="1"/>
  <c r="M385" i="1"/>
  <c r="F385" i="1" s="1"/>
  <c r="E385" i="1" s="1"/>
  <c r="L385" i="1"/>
  <c r="J385" i="1"/>
  <c r="G385" i="1"/>
  <c r="K385" i="1"/>
  <c r="I414" i="1"/>
  <c r="M414" i="1" s="1"/>
  <c r="F414" i="1" s="1"/>
  <c r="E414" i="1" s="1"/>
  <c r="I307" i="1"/>
  <c r="M307" i="1" s="1"/>
  <c r="F307" i="1" s="1"/>
  <c r="E307" i="1" s="1"/>
  <c r="M302" i="1"/>
  <c r="F302" i="1" s="1"/>
  <c r="E302" i="1" s="1"/>
  <c r="L302" i="1"/>
  <c r="K302" i="1"/>
  <c r="G302" i="1"/>
  <c r="J302" i="1"/>
  <c r="H302" i="1" s="1"/>
  <c r="D302" i="1" s="1"/>
  <c r="M299" i="1"/>
  <c r="F299" i="1" s="1"/>
  <c r="E299" i="1" s="1"/>
  <c r="G299" i="1"/>
  <c r="L299" i="1"/>
  <c r="J299" i="1"/>
  <c r="K299" i="1"/>
  <c r="M298" i="1"/>
  <c r="F298" i="1" s="1"/>
  <c r="E298" i="1" s="1"/>
  <c r="G298" i="1"/>
  <c r="J298" i="1"/>
  <c r="K298" i="1"/>
  <c r="L298" i="1"/>
  <c r="M259" i="1"/>
  <c r="F259" i="1" s="1"/>
  <c r="E259" i="1" s="1"/>
  <c r="J259" i="1"/>
  <c r="L259" i="1"/>
  <c r="G259" i="1"/>
  <c r="K259" i="1"/>
  <c r="M295" i="1"/>
  <c r="F295" i="1" s="1"/>
  <c r="E295" i="1" s="1"/>
  <c r="J295" i="1"/>
  <c r="K295" i="1"/>
  <c r="G295" i="1"/>
  <c r="L295" i="1"/>
  <c r="M274" i="1"/>
  <c r="F274" i="1" s="1"/>
  <c r="E274" i="1" s="1"/>
  <c r="L274" i="1"/>
  <c r="G274" i="1"/>
  <c r="K274" i="1"/>
  <c r="J274" i="1"/>
  <c r="M284" i="1"/>
  <c r="K284" i="1"/>
  <c r="J284" i="1"/>
  <c r="L284" i="1"/>
  <c r="F284" i="1"/>
  <c r="E284" i="1" s="1"/>
  <c r="G284" i="1"/>
  <c r="M279" i="1"/>
  <c r="F279" i="1" s="1"/>
  <c r="E279" i="1" s="1"/>
  <c r="K279" i="1"/>
  <c r="J279" i="1"/>
  <c r="L279" i="1"/>
  <c r="G279" i="1"/>
  <c r="M270" i="1"/>
  <c r="F270" i="1" s="1"/>
  <c r="E270" i="1" s="1"/>
  <c r="G270" i="1"/>
  <c r="K270" i="1"/>
  <c r="J270" i="1"/>
  <c r="L270" i="1"/>
  <c r="M285" i="1"/>
  <c r="F285" i="1" s="1"/>
  <c r="E285" i="1" s="1"/>
  <c r="J285" i="1"/>
  <c r="K285" i="1"/>
  <c r="G285" i="1"/>
  <c r="L285" i="1"/>
  <c r="M258" i="1"/>
  <c r="F258" i="1" s="1"/>
  <c r="E258" i="1" s="1"/>
  <c r="L258" i="1"/>
  <c r="K258" i="1"/>
  <c r="J258" i="1"/>
  <c r="G258" i="1"/>
  <c r="I275" i="1"/>
  <c r="M275" i="1" s="1"/>
  <c r="F275" i="1" s="1"/>
  <c r="E275" i="1" s="1"/>
  <c r="I287" i="1"/>
  <c r="M287" i="1" s="1"/>
  <c r="F287" i="1" s="1"/>
  <c r="E287" i="1" s="1"/>
  <c r="I294" i="1"/>
  <c r="M294" i="1" s="1"/>
  <c r="F294" i="1" s="1"/>
  <c r="E294" i="1" s="1"/>
  <c r="M293" i="1"/>
  <c r="F293" i="1" s="1"/>
  <c r="E293" i="1" s="1"/>
  <c r="G293" i="1"/>
  <c r="L293" i="1"/>
  <c r="J293" i="1"/>
  <c r="K293" i="1"/>
  <c r="M289" i="1"/>
  <c r="F289" i="1" s="1"/>
  <c r="E289" i="1" s="1"/>
  <c r="K289" i="1"/>
  <c r="G289" i="1"/>
  <c r="L289" i="1"/>
  <c r="J289" i="1"/>
  <c r="M186" i="1"/>
  <c r="F186" i="1" s="1"/>
  <c r="E186" i="1" s="1"/>
  <c r="K186" i="1"/>
  <c r="L186" i="1"/>
  <c r="J186" i="1"/>
  <c r="G186" i="1"/>
  <c r="M178" i="1"/>
  <c r="F178" i="1" s="1"/>
  <c r="E178" i="1" s="1"/>
  <c r="L178" i="1"/>
  <c r="J178" i="1"/>
  <c r="G178" i="1"/>
  <c r="K178" i="1"/>
  <c r="M171" i="1"/>
  <c r="F171" i="1" s="1"/>
  <c r="E171" i="1" s="1"/>
  <c r="J171" i="1"/>
  <c r="K171" i="1"/>
  <c r="G171" i="1"/>
  <c r="L171" i="1"/>
  <c r="H171" i="1" s="1"/>
  <c r="M175" i="1"/>
  <c r="J175" i="1"/>
  <c r="F175" i="1"/>
  <c r="E175" i="1" s="1"/>
  <c r="K175" i="1"/>
  <c r="G175" i="1"/>
  <c r="L175" i="1"/>
  <c r="H175" i="1"/>
  <c r="D175" i="1" s="1"/>
  <c r="I174" i="1"/>
  <c r="M174" i="1" s="1"/>
  <c r="F174" i="1" s="1"/>
  <c r="E174" i="1" s="1"/>
  <c r="I160" i="1"/>
  <c r="M160" i="1" s="1"/>
  <c r="F160" i="1" s="1"/>
  <c r="E160" i="1" s="1"/>
  <c r="I159" i="1"/>
  <c r="M159" i="1" s="1"/>
  <c r="F159" i="1" s="1"/>
  <c r="E159" i="1" s="1"/>
  <c r="M154" i="1"/>
  <c r="F154" i="1" s="1"/>
  <c r="E154" i="1" s="1"/>
  <c r="G154" i="1"/>
  <c r="K154" i="1"/>
  <c r="J154" i="1"/>
  <c r="L154" i="1"/>
  <c r="M151" i="1"/>
  <c r="F151" i="1" s="1"/>
  <c r="E151" i="1" s="1"/>
  <c r="J151" i="1"/>
  <c r="G151" i="1"/>
  <c r="L151" i="1"/>
  <c r="K151" i="1"/>
  <c r="I147" i="1"/>
  <c r="M147" i="1" s="1"/>
  <c r="I143" i="1"/>
  <c r="M143" i="1" s="1"/>
  <c r="F143" i="1" s="1"/>
  <c r="E143" i="1" s="1"/>
  <c r="I137" i="1"/>
  <c r="M137" i="1" s="1"/>
  <c r="F137" i="1" s="1"/>
  <c r="E137" i="1" s="1"/>
  <c r="M110" i="1"/>
  <c r="F110" i="1" s="1"/>
  <c r="E110" i="1" s="1"/>
  <c r="K110" i="1"/>
  <c r="J110" i="1"/>
  <c r="G110" i="1"/>
  <c r="L110" i="1"/>
  <c r="I121" i="1"/>
  <c r="M121" i="1" s="1"/>
  <c r="F121" i="1" s="1"/>
  <c r="E121" i="1" s="1"/>
  <c r="M132" i="1"/>
  <c r="F132" i="1" s="1"/>
  <c r="E132" i="1" s="1"/>
  <c r="G132" i="1"/>
  <c r="K132" i="1"/>
  <c r="J132" i="1"/>
  <c r="L132" i="1"/>
  <c r="I107" i="1"/>
  <c r="M107" i="1" s="1"/>
  <c r="F107" i="1" s="1"/>
  <c r="E107" i="1" s="1"/>
  <c r="I124" i="1"/>
  <c r="M124" i="1" s="1"/>
  <c r="F124" i="1" s="1"/>
  <c r="E124" i="1" s="1"/>
  <c r="M141" i="1"/>
  <c r="F141" i="1" s="1"/>
  <c r="E141" i="1" s="1"/>
  <c r="L141" i="1"/>
  <c r="G141" i="1"/>
  <c r="K141" i="1"/>
  <c r="J141" i="1"/>
  <c r="M1233" i="1"/>
  <c r="F1233" i="1" s="1"/>
  <c r="E1233" i="1" s="1"/>
  <c r="K1233" i="1"/>
  <c r="L1233" i="1"/>
  <c r="J1233" i="1"/>
  <c r="G1233" i="1"/>
  <c r="I1359" i="1"/>
  <c r="M1359" i="1" s="1"/>
  <c r="I1363" i="1"/>
  <c r="M1363" i="1" s="1"/>
  <c r="I1313" i="1"/>
  <c r="M1313" i="1" s="1"/>
  <c r="I1430" i="1"/>
  <c r="M1430" i="1" s="1"/>
  <c r="M1460" i="1"/>
  <c r="D1460" i="1"/>
  <c r="K1460" i="1"/>
  <c r="F1460" i="1"/>
  <c r="E1460" i="1" s="1"/>
  <c r="G1460" i="1"/>
  <c r="L1460" i="1"/>
  <c r="H1460" i="1"/>
  <c r="J1460" i="1"/>
  <c r="I1336" i="1"/>
  <c r="M1336" i="1" s="1"/>
  <c r="M1487" i="1"/>
  <c r="F1487" i="1"/>
  <c r="E1487" i="1" s="1"/>
  <c r="L1487" i="1"/>
  <c r="K1487" i="1"/>
  <c r="G1487" i="1"/>
  <c r="H1487" i="1"/>
  <c r="D1487" i="1"/>
  <c r="J1487" i="1"/>
  <c r="I1348" i="1"/>
  <c r="M1348" i="1" s="1"/>
  <c r="I1481" i="1"/>
  <c r="M1481" i="1" s="1"/>
  <c r="M1424" i="1"/>
  <c r="L1424" i="1"/>
  <c r="G1424" i="1"/>
  <c r="H1424" i="1"/>
  <c r="F1424" i="1"/>
  <c r="E1424" i="1" s="1"/>
  <c r="D1424" i="1"/>
  <c r="J1424" i="1"/>
  <c r="K1424" i="1"/>
  <c r="I1454" i="1"/>
  <c r="M1454" i="1" s="1"/>
  <c r="I1345" i="1"/>
  <c r="M1345" i="1" s="1"/>
  <c r="I1396" i="1"/>
  <c r="M1396" i="1" s="1"/>
  <c r="I1312" i="1"/>
  <c r="M1312" i="1" s="1"/>
  <c r="I1433" i="1"/>
  <c r="M1433" i="1" s="1"/>
  <c r="I1372" i="1"/>
  <c r="M1372" i="1" s="1"/>
  <c r="I1361" i="1"/>
  <c r="M1361" i="1" s="1"/>
  <c r="I1329" i="1"/>
  <c r="M1329" i="1" s="1"/>
  <c r="M1426" i="1"/>
  <c r="K1426" i="1"/>
  <c r="F1426" i="1"/>
  <c r="E1426" i="1" s="1"/>
  <c r="J1426" i="1"/>
  <c r="G1426" i="1"/>
  <c r="H1426" i="1"/>
  <c r="D1426" i="1"/>
  <c r="L1426" i="1"/>
  <c r="I1435" i="1"/>
  <c r="M1435" i="1" s="1"/>
  <c r="M1484" i="1"/>
  <c r="H1484" i="1"/>
  <c r="F1484" i="1"/>
  <c r="E1484" i="1" s="1"/>
  <c r="D1484" i="1"/>
  <c r="L1484" i="1"/>
  <c r="G1484" i="1"/>
  <c r="J1484" i="1"/>
  <c r="K1484" i="1"/>
  <c r="I1330" i="1"/>
  <c r="M1330" i="1" s="1"/>
  <c r="I1492" i="1"/>
  <c r="M1492" i="1" s="1"/>
  <c r="I1455" i="1"/>
  <c r="M1455" i="1" s="1"/>
  <c r="I1314" i="1"/>
  <c r="M1314" i="1" s="1"/>
  <c r="I1331" i="1"/>
  <c r="M1331" i="1" s="1"/>
  <c r="I1325" i="1"/>
  <c r="M1325" i="1" s="1"/>
  <c r="I1389" i="1"/>
  <c r="M1389" i="1" s="1"/>
  <c r="M1441" i="1"/>
  <c r="L1441" i="1"/>
  <c r="F1441" i="1"/>
  <c r="E1441" i="1" s="1"/>
  <c r="K1441" i="1"/>
  <c r="G1441" i="1"/>
  <c r="D1441" i="1"/>
  <c r="H1441" i="1"/>
  <c r="J1441" i="1"/>
  <c r="M1496" i="1"/>
  <c r="K1496" i="1"/>
  <c r="F1496" i="1"/>
  <c r="E1496" i="1" s="1"/>
  <c r="H1496" i="1"/>
  <c r="G1496" i="1"/>
  <c r="L1496" i="1"/>
  <c r="D1496" i="1"/>
  <c r="J1496" i="1"/>
  <c r="M1452" i="1"/>
  <c r="J1452" i="1"/>
  <c r="F1452" i="1"/>
  <c r="E1452" i="1" s="1"/>
  <c r="K1452" i="1"/>
  <c r="H1452" i="1"/>
  <c r="D1452" i="1"/>
  <c r="L1452" i="1"/>
  <c r="G1452" i="1"/>
  <c r="M1420" i="1"/>
  <c r="L1420" i="1"/>
  <c r="J1420" i="1"/>
  <c r="F1420" i="1"/>
  <c r="E1420" i="1" s="1"/>
  <c r="G1420" i="1"/>
  <c r="D1420" i="1"/>
  <c r="H1420" i="1"/>
  <c r="K1420" i="1"/>
  <c r="I1436" i="1"/>
  <c r="M1436" i="1" s="1"/>
  <c r="I1470" i="1"/>
  <c r="M1470" i="1" s="1"/>
  <c r="I1404" i="1"/>
  <c r="M1404" i="1" s="1"/>
  <c r="I1462" i="1"/>
  <c r="M1462" i="1" s="1"/>
  <c r="I1388" i="1"/>
  <c r="M1388" i="1" s="1"/>
  <c r="I1387" i="1"/>
  <c r="M1387" i="1" s="1"/>
  <c r="I1351" i="1"/>
  <c r="M1351" i="1" s="1"/>
  <c r="I1413" i="1"/>
  <c r="M1413" i="1" s="1"/>
  <c r="I1318" i="1"/>
  <c r="M1318" i="1" s="1"/>
  <c r="M1447" i="1"/>
  <c r="F1447" i="1"/>
  <c r="E1447" i="1" s="1"/>
  <c r="D1447" i="1"/>
  <c r="J1447" i="1"/>
  <c r="L1447" i="1"/>
  <c r="H1447" i="1"/>
  <c r="K1447" i="1"/>
  <c r="G1447" i="1"/>
  <c r="I1346" i="1"/>
  <c r="M1346" i="1" s="1"/>
  <c r="M1370" i="1"/>
  <c r="H1370" i="1"/>
  <c r="K1370" i="1"/>
  <c r="G1370" i="1"/>
  <c r="J1370" i="1"/>
  <c r="D1370" i="1"/>
  <c r="L1370" i="1"/>
  <c r="F1370" i="1"/>
  <c r="E1370" i="1" s="1"/>
  <c r="I1301" i="1"/>
  <c r="M1301" i="1" s="1"/>
  <c r="F1301" i="1" s="1"/>
  <c r="E1301" i="1" s="1"/>
  <c r="I1384" i="1"/>
  <c r="M1384" i="1" s="1"/>
  <c r="I1456" i="1"/>
  <c r="M1456" i="1" s="1"/>
  <c r="I1489" i="1"/>
  <c r="M1489" i="1" s="1"/>
  <c r="M1418" i="1"/>
  <c r="D1418" i="1"/>
  <c r="H1418" i="1"/>
  <c r="L1418" i="1"/>
  <c r="J1418" i="1"/>
  <c r="G1418" i="1"/>
  <c r="F1418" i="1"/>
  <c r="E1418" i="1" s="1"/>
  <c r="K1418" i="1"/>
  <c r="I1465" i="1"/>
  <c r="M1465" i="1" s="1"/>
  <c r="M1415" i="1"/>
  <c r="K1415" i="1"/>
  <c r="D1415" i="1"/>
  <c r="L1415" i="1"/>
  <c r="J1415" i="1"/>
  <c r="G1415" i="1"/>
  <c r="H1415" i="1"/>
  <c r="F1415" i="1"/>
  <c r="E1415" i="1" s="1"/>
  <c r="I1308" i="1"/>
  <c r="M1308" i="1" s="1"/>
  <c r="M1473" i="1"/>
  <c r="K1473" i="1"/>
  <c r="J1473" i="1"/>
  <c r="L1473" i="1"/>
  <c r="F1473" i="1"/>
  <c r="E1473" i="1" s="1"/>
  <c r="D1473" i="1"/>
  <c r="H1473" i="1"/>
  <c r="G1473" i="1"/>
  <c r="M1485" i="1"/>
  <c r="J1485" i="1"/>
  <c r="H1485" i="1"/>
  <c r="G1485" i="1"/>
  <c r="K1485" i="1"/>
  <c r="D1485" i="1"/>
  <c r="F1485" i="1"/>
  <c r="E1485" i="1" s="1"/>
  <c r="L1485" i="1"/>
  <c r="I1491" i="1"/>
  <c r="M1491" i="1" s="1"/>
  <c r="I1434" i="1"/>
  <c r="M1434" i="1" s="1"/>
  <c r="I1385" i="1"/>
  <c r="M1385" i="1" s="1"/>
  <c r="I1463" i="1"/>
  <c r="M1463" i="1" s="1"/>
  <c r="M1398" i="1"/>
  <c r="J1398" i="1"/>
  <c r="G1398" i="1"/>
  <c r="H1398" i="1"/>
  <c r="D1398" i="1"/>
  <c r="F1398" i="1"/>
  <c r="E1398" i="1" s="1"/>
  <c r="K1398" i="1"/>
  <c r="L1398" i="1"/>
  <c r="I1371" i="1"/>
  <c r="M1371" i="1" s="1"/>
  <c r="I1356" i="1"/>
  <c r="M1356" i="1" s="1"/>
  <c r="M1486" i="1"/>
  <c r="L1486" i="1"/>
  <c r="F1486" i="1"/>
  <c r="E1486" i="1" s="1"/>
  <c r="D1486" i="1"/>
  <c r="H1486" i="1"/>
  <c r="J1486" i="1"/>
  <c r="K1486" i="1"/>
  <c r="G1486" i="1"/>
  <c r="I1360" i="1"/>
  <c r="M1360" i="1" s="1"/>
  <c r="M1303" i="1"/>
  <c r="H1303" i="1"/>
  <c r="D1303" i="1" s="1"/>
  <c r="F1303" i="1"/>
  <c r="E1303" i="1" s="1"/>
  <c r="K1303" i="1"/>
  <c r="J1303" i="1"/>
  <c r="L1303" i="1"/>
  <c r="G1303" i="1"/>
  <c r="I1395" i="1"/>
  <c r="M1395" i="1" s="1"/>
  <c r="I1483" i="1"/>
  <c r="M1483" i="1" s="1"/>
  <c r="M1272" i="1"/>
  <c r="F1272" i="1" s="1"/>
  <c r="E1272" i="1" s="1"/>
  <c r="J1272" i="1"/>
  <c r="K1272" i="1"/>
  <c r="G1272" i="1"/>
  <c r="L1272" i="1"/>
  <c r="H1272" i="1"/>
  <c r="D1272" i="1" s="1"/>
  <c r="M1265" i="1"/>
  <c r="F1265" i="1" s="1"/>
  <c r="E1265" i="1" s="1"/>
  <c r="K1265" i="1"/>
  <c r="L1265" i="1"/>
  <c r="G1265" i="1"/>
  <c r="J1265" i="1"/>
  <c r="I1236" i="1"/>
  <c r="M1236" i="1" s="1"/>
  <c r="F1236" i="1" s="1"/>
  <c r="E1236" i="1" s="1"/>
  <c r="M1282" i="1"/>
  <c r="F1282" i="1" s="1"/>
  <c r="E1282" i="1" s="1"/>
  <c r="L1282" i="1"/>
  <c r="J1282" i="1"/>
  <c r="G1282" i="1"/>
  <c r="K1282" i="1"/>
  <c r="M1280" i="1"/>
  <c r="F1280" i="1" s="1"/>
  <c r="E1280" i="1" s="1"/>
  <c r="G1280" i="1"/>
  <c r="K1280" i="1"/>
  <c r="J1280" i="1"/>
  <c r="L1280" i="1"/>
  <c r="M1269" i="1"/>
  <c r="F1269" i="1" s="1"/>
  <c r="E1269" i="1" s="1"/>
  <c r="L1269" i="1"/>
  <c r="K1269" i="1"/>
  <c r="J1269" i="1"/>
  <c r="G1269" i="1"/>
  <c r="M1262" i="1"/>
  <c r="F1262" i="1" s="1"/>
  <c r="E1262" i="1" s="1"/>
  <c r="G1262" i="1"/>
  <c r="K1262" i="1"/>
  <c r="J1262" i="1"/>
  <c r="L1262" i="1"/>
  <c r="I1287" i="1"/>
  <c r="M1287" i="1" s="1"/>
  <c r="F1287" i="1" s="1"/>
  <c r="E1287" i="1" s="1"/>
  <c r="M1297" i="1"/>
  <c r="F1297" i="1"/>
  <c r="E1297" i="1" s="1"/>
  <c r="G1297" i="1"/>
  <c r="J1297" i="1"/>
  <c r="L1297" i="1"/>
  <c r="K1297" i="1"/>
  <c r="H1297" i="1"/>
  <c r="D1297" i="1" s="1"/>
  <c r="M1235" i="1"/>
  <c r="F1235" i="1" s="1"/>
  <c r="E1235" i="1" s="1"/>
  <c r="G1235" i="1"/>
  <c r="K1235" i="1"/>
  <c r="L1235" i="1"/>
  <c r="J1235" i="1"/>
  <c r="H1235" i="1" s="1"/>
  <c r="M1294" i="1"/>
  <c r="G1294" i="1"/>
  <c r="F1294" i="1"/>
  <c r="E1294" i="1" s="1"/>
  <c r="J1294" i="1"/>
  <c r="L1294" i="1"/>
  <c r="K1294" i="1"/>
  <c r="H1294" i="1"/>
  <c r="D1294" i="1" s="1"/>
  <c r="M1252" i="1"/>
  <c r="F1252" i="1" s="1"/>
  <c r="E1252" i="1" s="1"/>
  <c r="K1252" i="1"/>
  <c r="G1252" i="1"/>
  <c r="L1252" i="1"/>
  <c r="J1252" i="1"/>
  <c r="M1288" i="1"/>
  <c r="F1288" i="1" s="1"/>
  <c r="E1288" i="1" s="1"/>
  <c r="L1288" i="1"/>
  <c r="K1288" i="1"/>
  <c r="G1288" i="1"/>
  <c r="J1288" i="1"/>
  <c r="H1288" i="1"/>
  <c r="D1288" i="1" s="1"/>
  <c r="M1246" i="1"/>
  <c r="F1246" i="1" s="1"/>
  <c r="E1246" i="1" s="1"/>
  <c r="K1246" i="1"/>
  <c r="L1246" i="1"/>
  <c r="J1246" i="1"/>
  <c r="G1246" i="1"/>
  <c r="M1285" i="1"/>
  <c r="F1285" i="1" s="1"/>
  <c r="E1285" i="1" s="1"/>
  <c r="J1285" i="1"/>
  <c r="L1285" i="1"/>
  <c r="G1285" i="1"/>
  <c r="K1285" i="1"/>
  <c r="H1285" i="1"/>
  <c r="D1285" i="1"/>
  <c r="M1270" i="1"/>
  <c r="F1270" i="1" s="1"/>
  <c r="E1270" i="1" s="1"/>
  <c r="J1270" i="1"/>
  <c r="G1270" i="1"/>
  <c r="K1270" i="1"/>
  <c r="L1270" i="1"/>
  <c r="I1168" i="1"/>
  <c r="M1168" i="1" s="1"/>
  <c r="F1168" i="1" s="1"/>
  <c r="E1168" i="1" s="1"/>
  <c r="M1007" i="1"/>
  <c r="F1007" i="1" s="1"/>
  <c r="E1007" i="1" s="1"/>
  <c r="G1007" i="1"/>
  <c r="L1007" i="1"/>
  <c r="J1007" i="1"/>
  <c r="K1007" i="1"/>
  <c r="I1174" i="1"/>
  <c r="M1174" i="1" s="1"/>
  <c r="F1174" i="1" s="1"/>
  <c r="E1174" i="1" s="1"/>
  <c r="M1185" i="1"/>
  <c r="F1185" i="1" s="1"/>
  <c r="E1185" i="1" s="1"/>
  <c r="G1185" i="1"/>
  <c r="L1185" i="1"/>
  <c r="J1185" i="1"/>
  <c r="K1185" i="1"/>
  <c r="I1045" i="1"/>
  <c r="M1045" i="1" s="1"/>
  <c r="F1045" i="1" s="1"/>
  <c r="E1045" i="1" s="1"/>
  <c r="M978" i="1"/>
  <c r="F978" i="1" s="1"/>
  <c r="E978" i="1" s="1"/>
  <c r="J978" i="1"/>
  <c r="G978" i="1"/>
  <c r="K978" i="1"/>
  <c r="L978" i="1"/>
  <c r="M1211" i="1"/>
  <c r="F1211" i="1" s="1"/>
  <c r="E1211" i="1" s="1"/>
  <c r="J1211" i="1"/>
  <c r="L1211" i="1"/>
  <c r="G1211" i="1"/>
  <c r="K1211" i="1"/>
  <c r="M1122" i="1"/>
  <c r="F1122" i="1" s="1"/>
  <c r="E1122" i="1" s="1"/>
  <c r="L1122" i="1"/>
  <c r="J1122" i="1"/>
  <c r="G1122" i="1"/>
  <c r="K1122" i="1"/>
  <c r="M1087" i="1"/>
  <c r="F1087" i="1" s="1"/>
  <c r="E1087" i="1" s="1"/>
  <c r="L1087" i="1"/>
  <c r="J1087" i="1"/>
  <c r="K1087" i="1"/>
  <c r="G1087" i="1"/>
  <c r="M1060" i="1"/>
  <c r="F1060" i="1" s="1"/>
  <c r="E1060" i="1" s="1"/>
  <c r="K1060" i="1"/>
  <c r="J1060" i="1"/>
  <c r="G1060" i="1"/>
  <c r="L1060" i="1"/>
  <c r="M1080" i="1"/>
  <c r="F1080" i="1" s="1"/>
  <c r="E1080" i="1" s="1"/>
  <c r="G1080" i="1"/>
  <c r="J1080" i="1"/>
  <c r="K1080" i="1"/>
  <c r="L1080" i="1"/>
  <c r="M1040" i="1"/>
  <c r="F1040" i="1" s="1"/>
  <c r="E1040" i="1" s="1"/>
  <c r="J1040" i="1"/>
  <c r="K1040" i="1"/>
  <c r="L1040" i="1"/>
  <c r="G1040" i="1"/>
  <c r="M1197" i="1"/>
  <c r="F1197" i="1" s="1"/>
  <c r="E1197" i="1" s="1"/>
  <c r="J1197" i="1"/>
  <c r="K1197" i="1"/>
  <c r="G1197" i="1"/>
  <c r="L1197" i="1"/>
  <c r="M1141" i="1"/>
  <c r="F1141" i="1" s="1"/>
  <c r="E1141" i="1" s="1"/>
  <c r="G1141" i="1"/>
  <c r="L1141" i="1"/>
  <c r="J1141" i="1"/>
  <c r="K1141" i="1"/>
  <c r="I975" i="1"/>
  <c r="M975" i="1" s="1"/>
  <c r="F975" i="1" s="1"/>
  <c r="E975" i="1" s="1"/>
  <c r="M1014" i="1"/>
  <c r="F1014" i="1" s="1"/>
  <c r="E1014" i="1" s="1"/>
  <c r="K1014" i="1"/>
  <c r="G1014" i="1"/>
  <c r="J1014" i="1"/>
  <c r="L1014" i="1"/>
  <c r="M984" i="1"/>
  <c r="F984" i="1" s="1"/>
  <c r="E984" i="1" s="1"/>
  <c r="K984" i="1"/>
  <c r="G984" i="1"/>
  <c r="L984" i="1"/>
  <c r="J984" i="1"/>
  <c r="I1095" i="1"/>
  <c r="M1095" i="1" s="1"/>
  <c r="F1095" i="1" s="1"/>
  <c r="E1095" i="1" s="1"/>
  <c r="M1192" i="1"/>
  <c r="F1192" i="1" s="1"/>
  <c r="E1192" i="1" s="1"/>
  <c r="K1192" i="1"/>
  <c r="L1192" i="1"/>
  <c r="J1192" i="1"/>
  <c r="G1192" i="1"/>
  <c r="M990" i="1"/>
  <c r="F990" i="1" s="1"/>
  <c r="E990" i="1" s="1"/>
  <c r="J990" i="1"/>
  <c r="G990" i="1"/>
  <c r="L990" i="1"/>
  <c r="K990" i="1"/>
  <c r="I1047" i="1"/>
  <c r="M1047" i="1" s="1"/>
  <c r="F1047" i="1" s="1"/>
  <c r="E1047" i="1" s="1"/>
  <c r="I1073" i="1"/>
  <c r="M1073" i="1" s="1"/>
  <c r="F1073" i="1" s="1"/>
  <c r="E1073" i="1" s="1"/>
  <c r="M1129" i="1"/>
  <c r="F1129" i="1" s="1"/>
  <c r="E1129" i="1" s="1"/>
  <c r="J1129" i="1"/>
  <c r="G1129" i="1"/>
  <c r="L1129" i="1"/>
  <c r="K1129" i="1"/>
  <c r="M1176" i="1"/>
  <c r="F1176" i="1" s="1"/>
  <c r="E1176" i="1" s="1"/>
  <c r="J1176" i="1"/>
  <c r="L1176" i="1"/>
  <c r="G1176" i="1"/>
  <c r="K1176" i="1"/>
  <c r="M1160" i="1"/>
  <c r="F1160" i="1" s="1"/>
  <c r="E1160" i="1" s="1"/>
  <c r="K1160" i="1"/>
  <c r="J1160" i="1"/>
  <c r="G1160" i="1"/>
  <c r="L1160" i="1"/>
  <c r="I1055" i="1"/>
  <c r="M1055" i="1" s="1"/>
  <c r="F1055" i="1" s="1"/>
  <c r="E1055" i="1" s="1"/>
  <c r="M1115" i="1"/>
  <c r="F1115" i="1" s="1"/>
  <c r="E1115" i="1" s="1"/>
  <c r="G1115" i="1"/>
  <c r="J1115" i="1"/>
  <c r="H1115" i="1" s="1"/>
  <c r="L1115" i="1"/>
  <c r="K1115" i="1"/>
  <c r="D1115" i="1"/>
  <c r="M1017" i="1"/>
  <c r="F1017" i="1" s="1"/>
  <c r="E1017" i="1" s="1"/>
  <c r="L1017" i="1"/>
  <c r="K1017" i="1"/>
  <c r="G1017" i="1"/>
  <c r="J1017" i="1"/>
  <c r="I1169" i="1"/>
  <c r="M1169" i="1" s="1"/>
  <c r="F1169" i="1" s="1"/>
  <c r="E1169" i="1" s="1"/>
  <c r="I1158" i="1"/>
  <c r="M1158" i="1" s="1"/>
  <c r="F1158" i="1" s="1"/>
  <c r="E1158" i="1" s="1"/>
  <c r="M1209" i="1"/>
  <c r="F1209" i="1" s="1"/>
  <c r="E1209" i="1" s="1"/>
  <c r="J1209" i="1"/>
  <c r="L1209" i="1"/>
  <c r="G1209" i="1"/>
  <c r="K1209" i="1"/>
  <c r="M1098" i="1"/>
  <c r="F1098" i="1" s="1"/>
  <c r="E1098" i="1" s="1"/>
  <c r="G1098" i="1"/>
  <c r="K1098" i="1"/>
  <c r="L1098" i="1"/>
  <c r="J1098" i="1"/>
  <c r="M1091" i="1"/>
  <c r="F1091" i="1" s="1"/>
  <c r="E1091" i="1" s="1"/>
  <c r="G1091" i="1"/>
  <c r="K1091" i="1"/>
  <c r="J1091" i="1"/>
  <c r="L1091" i="1"/>
  <c r="M1137" i="1"/>
  <c r="F1137" i="1" s="1"/>
  <c r="E1137" i="1" s="1"/>
  <c r="J1137" i="1"/>
  <c r="L1137" i="1"/>
  <c r="G1137" i="1"/>
  <c r="K1137" i="1"/>
  <c r="I1015" i="1"/>
  <c r="M1015" i="1" s="1"/>
  <c r="F1015" i="1" s="1"/>
  <c r="E1015" i="1" s="1"/>
  <c r="M1066" i="1"/>
  <c r="F1066" i="1" s="1"/>
  <c r="E1066" i="1" s="1"/>
  <c r="G1066" i="1"/>
  <c r="J1066" i="1"/>
  <c r="K1066" i="1"/>
  <c r="L1066" i="1"/>
  <c r="M1102" i="1"/>
  <c r="F1102" i="1" s="1"/>
  <c r="E1102" i="1" s="1"/>
  <c r="K1102" i="1"/>
  <c r="J1102" i="1"/>
  <c r="G1102" i="1"/>
  <c r="L1102" i="1"/>
  <c r="M1044" i="1"/>
  <c r="F1044" i="1" s="1"/>
  <c r="E1044" i="1" s="1"/>
  <c r="L1044" i="1"/>
  <c r="G1044" i="1"/>
  <c r="J1044" i="1"/>
  <c r="K1044" i="1"/>
  <c r="I980" i="1"/>
  <c r="M980" i="1" s="1"/>
  <c r="F980" i="1" s="1"/>
  <c r="E980" i="1" s="1"/>
  <c r="M972" i="1"/>
  <c r="F972" i="1" s="1"/>
  <c r="E972" i="1" s="1"/>
  <c r="L972" i="1"/>
  <c r="G972" i="1"/>
  <c r="J972" i="1"/>
  <c r="K972" i="1"/>
  <c r="I1132" i="1"/>
  <c r="M1132" i="1" s="1"/>
  <c r="F1132" i="1" s="1"/>
  <c r="E1132" i="1" s="1"/>
  <c r="I977" i="1"/>
  <c r="M977" i="1" s="1"/>
  <c r="F977" i="1" s="1"/>
  <c r="E977" i="1" s="1"/>
  <c r="M1099" i="1"/>
  <c r="F1099" i="1" s="1"/>
  <c r="E1099" i="1" s="1"/>
  <c r="L1099" i="1"/>
  <c r="G1099" i="1"/>
  <c r="K1099" i="1"/>
  <c r="J1099" i="1"/>
  <c r="M1186" i="1"/>
  <c r="F1186" i="1" s="1"/>
  <c r="E1186" i="1" s="1"/>
  <c r="L1186" i="1"/>
  <c r="G1186" i="1"/>
  <c r="K1186" i="1"/>
  <c r="J1186" i="1"/>
  <c r="M1070" i="1"/>
  <c r="F1070" i="1" s="1"/>
  <c r="E1070" i="1" s="1"/>
  <c r="G1070" i="1"/>
  <c r="K1070" i="1"/>
  <c r="L1070" i="1"/>
  <c r="J1070" i="1"/>
  <c r="M1003" i="1"/>
  <c r="F1003" i="1" s="1"/>
  <c r="E1003" i="1" s="1"/>
  <c r="G1003" i="1"/>
  <c r="L1003" i="1"/>
  <c r="K1003" i="1"/>
  <c r="J1003" i="1"/>
  <c r="M1153" i="1"/>
  <c r="F1153" i="1" s="1"/>
  <c r="E1153" i="1" s="1"/>
  <c r="K1153" i="1"/>
  <c r="L1153" i="1"/>
  <c r="J1153" i="1"/>
  <c r="G1153" i="1"/>
  <c r="M1195" i="1"/>
  <c r="F1195" i="1" s="1"/>
  <c r="E1195" i="1" s="1"/>
  <c r="G1195" i="1"/>
  <c r="J1195" i="1"/>
  <c r="K1195" i="1"/>
  <c r="L1195" i="1"/>
  <c r="M1105" i="1"/>
  <c r="F1105" i="1" s="1"/>
  <c r="E1105" i="1" s="1"/>
  <c r="K1105" i="1"/>
  <c r="J1105" i="1"/>
  <c r="G1105" i="1"/>
  <c r="L1105" i="1"/>
  <c r="M1223" i="1"/>
  <c r="F1223" i="1" s="1"/>
  <c r="E1223" i="1" s="1"/>
  <c r="L1223" i="1"/>
  <c r="J1223" i="1"/>
  <c r="G1223" i="1"/>
  <c r="K1223" i="1"/>
  <c r="I1170" i="1"/>
  <c r="M1170" i="1" s="1"/>
  <c r="F1170" i="1" s="1"/>
  <c r="E1170" i="1" s="1"/>
  <c r="M1201" i="1"/>
  <c r="F1201" i="1" s="1"/>
  <c r="E1201" i="1" s="1"/>
  <c r="K1201" i="1"/>
  <c r="J1201" i="1"/>
  <c r="L1201" i="1"/>
  <c r="G1201" i="1"/>
  <c r="M1108" i="1"/>
  <c r="F1108" i="1" s="1"/>
  <c r="E1108" i="1" s="1"/>
  <c r="J1108" i="1"/>
  <c r="K1108" i="1"/>
  <c r="L1108" i="1"/>
  <c r="G1108" i="1"/>
  <c r="M1164" i="1"/>
  <c r="F1164" i="1" s="1"/>
  <c r="E1164" i="1" s="1"/>
  <c r="G1164" i="1"/>
  <c r="K1164" i="1"/>
  <c r="L1164" i="1"/>
  <c r="J1164" i="1"/>
  <c r="I1200" i="1"/>
  <c r="M1200" i="1" s="1"/>
  <c r="F1200" i="1" s="1"/>
  <c r="E1200" i="1" s="1"/>
  <c r="M1056" i="1"/>
  <c r="F1056" i="1" s="1"/>
  <c r="E1056" i="1" s="1"/>
  <c r="G1056" i="1"/>
  <c r="L1056" i="1"/>
  <c r="K1056" i="1"/>
  <c r="J1056" i="1"/>
  <c r="I1119" i="1"/>
  <c r="M1119" i="1" s="1"/>
  <c r="F1119" i="1" s="1"/>
  <c r="E1119" i="1" s="1"/>
  <c r="M995" i="1"/>
  <c r="F995" i="1" s="1"/>
  <c r="E995" i="1" s="1"/>
  <c r="K995" i="1"/>
  <c r="J995" i="1"/>
  <c r="G995" i="1"/>
  <c r="L995" i="1"/>
  <c r="M969" i="1"/>
  <c r="F969" i="1" s="1"/>
  <c r="E969" i="1" s="1"/>
  <c r="K969" i="1"/>
  <c r="J969" i="1"/>
  <c r="L969" i="1"/>
  <c r="G969" i="1"/>
  <c r="M1037" i="1"/>
  <c r="F1037" i="1" s="1"/>
  <c r="E1037" i="1" s="1"/>
  <c r="L1037" i="1"/>
  <c r="J1037" i="1"/>
  <c r="G1037" i="1"/>
  <c r="K1037" i="1"/>
  <c r="M1100" i="1"/>
  <c r="F1100" i="1" s="1"/>
  <c r="E1100" i="1" s="1"/>
  <c r="L1100" i="1"/>
  <c r="J1100" i="1"/>
  <c r="K1100" i="1"/>
  <c r="G1100" i="1"/>
  <c r="I1187" i="1"/>
  <c r="M1187" i="1" s="1"/>
  <c r="F1187" i="1" s="1"/>
  <c r="E1187" i="1" s="1"/>
  <c r="M1081" i="1"/>
  <c r="F1081" i="1" s="1"/>
  <c r="E1081" i="1" s="1"/>
  <c r="G1081" i="1"/>
  <c r="J1081" i="1"/>
  <c r="K1081" i="1"/>
  <c r="L1081" i="1"/>
  <c r="I1026" i="1"/>
  <c r="M1026" i="1" s="1"/>
  <c r="F1026" i="1" s="1"/>
  <c r="E1026" i="1" s="1"/>
  <c r="I983" i="1"/>
  <c r="M983" i="1" s="1"/>
  <c r="F983" i="1" s="1"/>
  <c r="E983" i="1" s="1"/>
  <c r="I1000" i="1"/>
  <c r="M1000" i="1" s="1"/>
  <c r="F1000" i="1" s="1"/>
  <c r="E1000" i="1" s="1"/>
  <c r="M986" i="1"/>
  <c r="F986" i="1" s="1"/>
  <c r="E986" i="1" s="1"/>
  <c r="L986" i="1"/>
  <c r="G986" i="1"/>
  <c r="K986" i="1"/>
  <c r="J986" i="1"/>
  <c r="M1043" i="1"/>
  <c r="F1043" i="1" s="1"/>
  <c r="E1043" i="1" s="1"/>
  <c r="K1043" i="1"/>
  <c r="J1043" i="1"/>
  <c r="G1043" i="1"/>
  <c r="L1043" i="1"/>
  <c r="M1121" i="1"/>
  <c r="F1121" i="1" s="1"/>
  <c r="E1121" i="1" s="1"/>
  <c r="K1121" i="1"/>
  <c r="L1121" i="1"/>
  <c r="J1121" i="1"/>
  <c r="G1121" i="1"/>
  <c r="M965" i="1"/>
  <c r="F965" i="1" s="1"/>
  <c r="E965" i="1" s="1"/>
  <c r="J965" i="1"/>
  <c r="K965" i="1"/>
  <c r="L965" i="1"/>
  <c r="G965" i="1"/>
  <c r="I808" i="1"/>
  <c r="M808" i="1" s="1"/>
  <c r="F808" i="1" s="1"/>
  <c r="E808" i="1" s="1"/>
  <c r="I889" i="1"/>
  <c r="M889" i="1" s="1"/>
  <c r="F889" i="1" s="1"/>
  <c r="E889" i="1" s="1"/>
  <c r="I832" i="1"/>
  <c r="M832" i="1" s="1"/>
  <c r="F832" i="1" s="1"/>
  <c r="E832" i="1" s="1"/>
  <c r="I910" i="1"/>
  <c r="M910" i="1" s="1"/>
  <c r="F910" i="1" s="1"/>
  <c r="E910" i="1" s="1"/>
  <c r="M800" i="1"/>
  <c r="F800" i="1" s="1"/>
  <c r="E800" i="1" s="1"/>
  <c r="L800" i="1"/>
  <c r="K800" i="1"/>
  <c r="G800" i="1"/>
  <c r="J800" i="1"/>
  <c r="I778" i="1"/>
  <c r="M778" i="1" s="1"/>
  <c r="F778" i="1" s="1"/>
  <c r="E778" i="1" s="1"/>
  <c r="I960" i="1"/>
  <c r="M960" i="1" s="1"/>
  <c r="F960" i="1" s="1"/>
  <c r="E960" i="1" s="1"/>
  <c r="I959" i="1"/>
  <c r="M959" i="1" s="1"/>
  <c r="F959" i="1" s="1"/>
  <c r="E959" i="1" s="1"/>
  <c r="I897" i="1"/>
  <c r="M897" i="1" s="1"/>
  <c r="F897" i="1" s="1"/>
  <c r="E897" i="1" s="1"/>
  <c r="I842" i="1"/>
  <c r="M842" i="1" s="1"/>
  <c r="F842" i="1" s="1"/>
  <c r="E842" i="1" s="1"/>
  <c r="I964" i="1"/>
  <c r="M964" i="1" s="1"/>
  <c r="F964" i="1" s="1"/>
  <c r="E964" i="1" s="1"/>
  <c r="I869" i="1"/>
  <c r="M869" i="1" s="1"/>
  <c r="F869" i="1" s="1"/>
  <c r="E869" i="1" s="1"/>
  <c r="I825" i="1"/>
  <c r="M825" i="1" s="1"/>
  <c r="F825" i="1" s="1"/>
  <c r="E825" i="1" s="1"/>
  <c r="M826" i="1"/>
  <c r="F826" i="1" s="1"/>
  <c r="E826" i="1" s="1"/>
  <c r="K826" i="1"/>
  <c r="L826" i="1"/>
  <c r="J826" i="1"/>
  <c r="G826" i="1"/>
  <c r="I938" i="1"/>
  <c r="M938" i="1" s="1"/>
  <c r="F938" i="1" s="1"/>
  <c r="E938" i="1" s="1"/>
  <c r="M764" i="1"/>
  <c r="F764" i="1" s="1"/>
  <c r="E764" i="1" s="1"/>
  <c r="L764" i="1"/>
  <c r="G764" i="1"/>
  <c r="J764" i="1"/>
  <c r="K764" i="1"/>
  <c r="H764" i="1"/>
  <c r="D764" i="1" s="1"/>
  <c r="I896" i="1"/>
  <c r="M896" i="1" s="1"/>
  <c r="F896" i="1" s="1"/>
  <c r="E896" i="1" s="1"/>
  <c r="M898" i="1"/>
  <c r="F898" i="1" s="1"/>
  <c r="E898" i="1" s="1"/>
  <c r="L898" i="1"/>
  <c r="G898" i="1"/>
  <c r="K898" i="1"/>
  <c r="J898" i="1"/>
  <c r="M924" i="1"/>
  <c r="F924" i="1" s="1"/>
  <c r="E924" i="1" s="1"/>
  <c r="G924" i="1"/>
  <c r="K924" i="1"/>
  <c r="J924" i="1"/>
  <c r="L924" i="1"/>
  <c r="I770" i="1"/>
  <c r="M770" i="1" s="1"/>
  <c r="F770" i="1" s="1"/>
  <c r="E770" i="1" s="1"/>
  <c r="M809" i="1"/>
  <c r="F809" i="1" s="1"/>
  <c r="E809" i="1" s="1"/>
  <c r="J809" i="1"/>
  <c r="L809" i="1"/>
  <c r="G809" i="1"/>
  <c r="K809" i="1"/>
  <c r="I954" i="1"/>
  <c r="M954" i="1" s="1"/>
  <c r="F954" i="1" s="1"/>
  <c r="E954" i="1" s="1"/>
  <c r="M840" i="1"/>
  <c r="F840" i="1" s="1"/>
  <c r="E840" i="1" s="1"/>
  <c r="L840" i="1"/>
  <c r="J840" i="1"/>
  <c r="K840" i="1"/>
  <c r="G840" i="1"/>
  <c r="M822" i="1"/>
  <c r="F822" i="1" s="1"/>
  <c r="E822" i="1" s="1"/>
  <c r="G822" i="1"/>
  <c r="K822" i="1"/>
  <c r="L822" i="1"/>
  <c r="J822" i="1"/>
  <c r="I928" i="1"/>
  <c r="M928" i="1" s="1"/>
  <c r="F928" i="1" s="1"/>
  <c r="E928" i="1" s="1"/>
  <c r="M902" i="1"/>
  <c r="F902" i="1" s="1"/>
  <c r="E902" i="1" s="1"/>
  <c r="J902" i="1"/>
  <c r="L902" i="1"/>
  <c r="K902" i="1"/>
  <c r="G902" i="1"/>
  <c r="I766" i="1"/>
  <c r="M766" i="1" s="1"/>
  <c r="F766" i="1" s="1"/>
  <c r="E766" i="1" s="1"/>
  <c r="M773" i="1"/>
  <c r="F773" i="1" s="1"/>
  <c r="E773" i="1" s="1"/>
  <c r="K773" i="1"/>
  <c r="J773" i="1"/>
  <c r="G773" i="1"/>
  <c r="L773" i="1"/>
  <c r="I945" i="1"/>
  <c r="M945" i="1" s="1"/>
  <c r="F945" i="1" s="1"/>
  <c r="E945" i="1" s="1"/>
  <c r="M831" i="1"/>
  <c r="F831" i="1" s="1"/>
  <c r="E831" i="1" s="1"/>
  <c r="K831" i="1"/>
  <c r="G831" i="1"/>
  <c r="L831" i="1"/>
  <c r="J831" i="1"/>
  <c r="I894" i="1"/>
  <c r="M894" i="1" s="1"/>
  <c r="F894" i="1" s="1"/>
  <c r="E894" i="1" s="1"/>
  <c r="I908" i="1"/>
  <c r="M908" i="1" s="1"/>
  <c r="F908" i="1" s="1"/>
  <c r="E908" i="1" s="1"/>
  <c r="I763" i="1"/>
  <c r="M763" i="1" s="1"/>
  <c r="F763" i="1" s="1"/>
  <c r="E763" i="1" s="1"/>
  <c r="I802" i="1"/>
  <c r="M802" i="1" s="1"/>
  <c r="F802" i="1" s="1"/>
  <c r="E802" i="1" s="1"/>
  <c r="I895" i="1"/>
  <c r="M895" i="1" s="1"/>
  <c r="F895" i="1" s="1"/>
  <c r="E895" i="1" s="1"/>
  <c r="I816" i="1"/>
  <c r="M816" i="1" s="1"/>
  <c r="F816" i="1" s="1"/>
  <c r="E816" i="1" s="1"/>
  <c r="I915" i="1"/>
  <c r="M915" i="1" s="1"/>
  <c r="F915" i="1" s="1"/>
  <c r="E915" i="1" s="1"/>
  <c r="M916" i="1"/>
  <c r="F916" i="1" s="1"/>
  <c r="E916" i="1" s="1"/>
  <c r="J916" i="1"/>
  <c r="G916" i="1"/>
  <c r="K916" i="1"/>
  <c r="L916" i="1"/>
  <c r="M818" i="1"/>
  <c r="F818" i="1" s="1"/>
  <c r="E818" i="1" s="1"/>
  <c r="G818" i="1"/>
  <c r="L818" i="1"/>
  <c r="K818" i="1"/>
  <c r="J818" i="1"/>
  <c r="I769" i="1"/>
  <c r="M769" i="1" s="1"/>
  <c r="F769" i="1" s="1"/>
  <c r="E769" i="1" s="1"/>
  <c r="M951" i="1"/>
  <c r="F951" i="1" s="1"/>
  <c r="E951" i="1" s="1"/>
  <c r="G951" i="1"/>
  <c r="J951" i="1"/>
  <c r="L951" i="1"/>
  <c r="K951" i="1"/>
  <c r="I828" i="1"/>
  <c r="M828" i="1" s="1"/>
  <c r="F828" i="1" s="1"/>
  <c r="E828" i="1" s="1"/>
  <c r="M793" i="1"/>
  <c r="F793" i="1" s="1"/>
  <c r="E793" i="1" s="1"/>
  <c r="K793" i="1"/>
  <c r="L793" i="1"/>
  <c r="G793" i="1"/>
  <c r="J793" i="1"/>
  <c r="I862" i="1"/>
  <c r="M862" i="1" s="1"/>
  <c r="F862" i="1" s="1"/>
  <c r="E862" i="1" s="1"/>
  <c r="M804" i="1"/>
  <c r="F804" i="1" s="1"/>
  <c r="E804" i="1" s="1"/>
  <c r="K804" i="1"/>
  <c r="J804" i="1"/>
  <c r="L804" i="1"/>
  <c r="G804" i="1"/>
  <c r="I810" i="1"/>
  <c r="M810" i="1" s="1"/>
  <c r="F810" i="1" s="1"/>
  <c r="E810" i="1" s="1"/>
  <c r="I861" i="1"/>
  <c r="M861" i="1" s="1"/>
  <c r="F861" i="1" s="1"/>
  <c r="E861" i="1" s="1"/>
  <c r="I756" i="1"/>
  <c r="M756" i="1" s="1"/>
  <c r="F756" i="1" s="1"/>
  <c r="E756" i="1" s="1"/>
  <c r="I755" i="1"/>
  <c r="M755" i="1" s="1"/>
  <c r="F755" i="1" s="1"/>
  <c r="E755" i="1" s="1"/>
  <c r="M751" i="1"/>
  <c r="F751" i="1" s="1"/>
  <c r="E751" i="1" s="1"/>
  <c r="K751" i="1"/>
  <c r="G751" i="1"/>
  <c r="L751" i="1"/>
  <c r="J751" i="1"/>
  <c r="M728" i="1"/>
  <c r="F728" i="1" s="1"/>
  <c r="E728" i="1" s="1"/>
  <c r="G728" i="1"/>
  <c r="K728" i="1"/>
  <c r="J728" i="1"/>
  <c r="L728" i="1"/>
  <c r="I735" i="1"/>
  <c r="M735" i="1" s="1"/>
  <c r="F735" i="1" s="1"/>
  <c r="E735" i="1" s="1"/>
  <c r="I731" i="1"/>
  <c r="M731" i="1" s="1"/>
  <c r="F731" i="1" s="1"/>
  <c r="E731" i="1" s="1"/>
  <c r="I749" i="1"/>
  <c r="M749" i="1" s="1"/>
  <c r="F749" i="1" s="1"/>
  <c r="E749" i="1" s="1"/>
  <c r="I747" i="1"/>
  <c r="M747" i="1" s="1"/>
  <c r="F747" i="1" s="1"/>
  <c r="E747" i="1" s="1"/>
  <c r="I743" i="1"/>
  <c r="M743" i="1" s="1"/>
  <c r="F743" i="1" s="1"/>
  <c r="E743" i="1" s="1"/>
  <c r="I729" i="1"/>
  <c r="M729" i="1" s="1"/>
  <c r="F729" i="1" s="1"/>
  <c r="E729" i="1" s="1"/>
  <c r="M722" i="1"/>
  <c r="F722" i="1" s="1"/>
  <c r="E722" i="1" s="1"/>
  <c r="K722" i="1"/>
  <c r="L722" i="1"/>
  <c r="J722" i="1"/>
  <c r="G722" i="1"/>
  <c r="I726" i="1"/>
  <c r="M726" i="1" s="1"/>
  <c r="F726" i="1" s="1"/>
  <c r="E726" i="1" s="1"/>
  <c r="I678" i="1"/>
  <c r="M678" i="1" s="1"/>
  <c r="F678" i="1" s="1"/>
  <c r="E678" i="1" s="1"/>
  <c r="M580" i="1"/>
  <c r="F580" i="1" s="1"/>
  <c r="E580" i="1" s="1"/>
  <c r="L580" i="1"/>
  <c r="K580" i="1"/>
  <c r="J580" i="1"/>
  <c r="G580" i="1"/>
  <c r="I629" i="1"/>
  <c r="M629" i="1" s="1"/>
  <c r="F629" i="1" s="1"/>
  <c r="E629" i="1" s="1"/>
  <c r="M618" i="1"/>
  <c r="F618" i="1" s="1"/>
  <c r="E618" i="1" s="1"/>
  <c r="K618" i="1"/>
  <c r="G618" i="1"/>
  <c r="J618" i="1"/>
  <c r="L618" i="1"/>
  <c r="I636" i="1"/>
  <c r="M636" i="1" s="1"/>
  <c r="F636" i="1" s="1"/>
  <c r="E636" i="1" s="1"/>
  <c r="M705" i="1"/>
  <c r="F705" i="1" s="1"/>
  <c r="E705" i="1" s="1"/>
  <c r="G705" i="1"/>
  <c r="L705" i="1"/>
  <c r="J705" i="1"/>
  <c r="K705" i="1"/>
  <c r="I714" i="1"/>
  <c r="M714" i="1" s="1"/>
  <c r="F714" i="1" s="1"/>
  <c r="E714" i="1" s="1"/>
  <c r="M699" i="1"/>
  <c r="F699" i="1" s="1"/>
  <c r="E699" i="1" s="1"/>
  <c r="G699" i="1"/>
  <c r="K699" i="1"/>
  <c r="J699" i="1"/>
  <c r="L699" i="1"/>
  <c r="M668" i="1"/>
  <c r="F668" i="1" s="1"/>
  <c r="E668" i="1" s="1"/>
  <c r="J668" i="1"/>
  <c r="G668" i="1"/>
  <c r="K668" i="1"/>
  <c r="L668" i="1"/>
  <c r="M614" i="1"/>
  <c r="F614" i="1" s="1"/>
  <c r="E614" i="1" s="1"/>
  <c r="J614" i="1"/>
  <c r="K614" i="1"/>
  <c r="L614" i="1"/>
  <c r="G614" i="1"/>
  <c r="M657" i="1"/>
  <c r="F657" i="1" s="1"/>
  <c r="E657" i="1" s="1"/>
  <c r="K657" i="1"/>
  <c r="J657" i="1"/>
  <c r="L657" i="1"/>
  <c r="G657" i="1"/>
  <c r="I711" i="1"/>
  <c r="M711" i="1" s="1"/>
  <c r="F711" i="1" s="1"/>
  <c r="E711" i="1" s="1"/>
  <c r="I615" i="1"/>
  <c r="M615" i="1" s="1"/>
  <c r="F615" i="1" s="1"/>
  <c r="E615" i="1" s="1"/>
  <c r="I599" i="1"/>
  <c r="M599" i="1" s="1"/>
  <c r="F599" i="1" s="1"/>
  <c r="E599" i="1" s="1"/>
  <c r="M567" i="1"/>
  <c r="F567" i="1" s="1"/>
  <c r="E567" i="1" s="1"/>
  <c r="J567" i="1"/>
  <c r="L567" i="1"/>
  <c r="K567" i="1"/>
  <c r="G567" i="1"/>
  <c r="M594" i="1"/>
  <c r="F594" i="1" s="1"/>
  <c r="E594" i="1" s="1"/>
  <c r="G594" i="1"/>
  <c r="K594" i="1"/>
  <c r="J594" i="1"/>
  <c r="L594" i="1"/>
  <c r="M582" i="1"/>
  <c r="F582" i="1" s="1"/>
  <c r="E582" i="1" s="1"/>
  <c r="G582" i="1"/>
  <c r="K582" i="1"/>
  <c r="J582" i="1"/>
  <c r="L582" i="1"/>
  <c r="I503" i="1"/>
  <c r="M503" i="1" s="1"/>
  <c r="F503" i="1" s="1"/>
  <c r="E503" i="1" s="1"/>
  <c r="I520" i="1"/>
  <c r="M520" i="1" s="1"/>
  <c r="F520" i="1" s="1"/>
  <c r="E520" i="1" s="1"/>
  <c r="M450" i="1"/>
  <c r="F450" i="1" s="1"/>
  <c r="E450" i="1" s="1"/>
  <c r="G450" i="1"/>
  <c r="L450" i="1"/>
  <c r="J450" i="1"/>
  <c r="K450" i="1"/>
  <c r="M608" i="1"/>
  <c r="F608" i="1" s="1"/>
  <c r="E608" i="1" s="1"/>
  <c r="L608" i="1"/>
  <c r="G608" i="1"/>
  <c r="J608" i="1"/>
  <c r="K608" i="1"/>
  <c r="I624" i="1"/>
  <c r="M624" i="1" s="1"/>
  <c r="F624" i="1" s="1"/>
  <c r="E624" i="1" s="1"/>
  <c r="I443" i="1"/>
  <c r="M443" i="1" s="1"/>
  <c r="F443" i="1" s="1"/>
  <c r="E443" i="1" s="1"/>
  <c r="I562" i="1"/>
  <c r="M562" i="1" s="1"/>
  <c r="F562" i="1" s="1"/>
  <c r="E562" i="1" s="1"/>
  <c r="M587" i="1"/>
  <c r="F587" i="1" s="1"/>
  <c r="E587" i="1" s="1"/>
  <c r="G587" i="1"/>
  <c r="K587" i="1"/>
  <c r="J587" i="1"/>
  <c r="L587" i="1"/>
  <c r="I584" i="1"/>
  <c r="M584" i="1" s="1"/>
  <c r="F584" i="1" s="1"/>
  <c r="E584" i="1" s="1"/>
  <c r="I483" i="1"/>
  <c r="M483" i="1" s="1"/>
  <c r="F483" i="1" s="1"/>
  <c r="E483" i="1" s="1"/>
  <c r="M498" i="1"/>
  <c r="F498" i="1" s="1"/>
  <c r="E498" i="1" s="1"/>
  <c r="L498" i="1"/>
  <c r="G498" i="1"/>
  <c r="K498" i="1"/>
  <c r="J498" i="1"/>
  <c r="I438" i="1"/>
  <c r="M438" i="1" s="1"/>
  <c r="F438" i="1" s="1"/>
  <c r="E438" i="1" s="1"/>
  <c r="I512" i="1"/>
  <c r="M512" i="1" s="1"/>
  <c r="F512" i="1" s="1"/>
  <c r="E512" i="1" s="1"/>
  <c r="M502" i="1"/>
  <c r="F502" i="1" s="1"/>
  <c r="E502" i="1" s="1"/>
  <c r="J502" i="1"/>
  <c r="K502" i="1"/>
  <c r="G502" i="1"/>
  <c r="L502" i="1"/>
  <c r="M437" i="1"/>
  <c r="F437" i="1" s="1"/>
  <c r="E437" i="1" s="1"/>
  <c r="K437" i="1"/>
  <c r="G437" i="1"/>
  <c r="J437" i="1"/>
  <c r="L437" i="1"/>
  <c r="I499" i="1"/>
  <c r="M499" i="1" s="1"/>
  <c r="F499" i="1" s="1"/>
  <c r="E499" i="1" s="1"/>
  <c r="M546" i="1"/>
  <c r="F546" i="1" s="1"/>
  <c r="E546" i="1" s="1"/>
  <c r="G546" i="1"/>
  <c r="K546" i="1"/>
  <c r="J546" i="1"/>
  <c r="L546" i="1"/>
  <c r="I559" i="1"/>
  <c r="M559" i="1" s="1"/>
  <c r="F559" i="1" s="1"/>
  <c r="E559" i="1" s="1"/>
  <c r="M522" i="1"/>
  <c r="F522" i="1" s="1"/>
  <c r="E522" i="1" s="1"/>
  <c r="K522" i="1"/>
  <c r="G522" i="1"/>
  <c r="J522" i="1"/>
  <c r="L522" i="1"/>
  <c r="M467" i="1"/>
  <c r="F467" i="1" s="1"/>
  <c r="E467" i="1" s="1"/>
  <c r="L467" i="1"/>
  <c r="K467" i="1"/>
  <c r="J467" i="1"/>
  <c r="G467" i="1"/>
  <c r="I661" i="1"/>
  <c r="M661" i="1" s="1"/>
  <c r="F661" i="1" s="1"/>
  <c r="E661" i="1" s="1"/>
  <c r="M489" i="1"/>
  <c r="F489" i="1" s="1"/>
  <c r="E489" i="1" s="1"/>
  <c r="G489" i="1"/>
  <c r="J489" i="1"/>
  <c r="L489" i="1"/>
  <c r="K489" i="1"/>
  <c r="M442" i="1"/>
  <c r="F442" i="1" s="1"/>
  <c r="E442" i="1" s="1"/>
  <c r="K442" i="1"/>
  <c r="J442" i="1"/>
  <c r="G442" i="1"/>
  <c r="L442" i="1"/>
  <c r="M537" i="1"/>
  <c r="F537" i="1" s="1"/>
  <c r="E537" i="1" s="1"/>
  <c r="J537" i="1"/>
  <c r="L537" i="1"/>
  <c r="K537" i="1"/>
  <c r="G537" i="1"/>
  <c r="M573" i="1"/>
  <c r="F573" i="1" s="1"/>
  <c r="E573" i="1" s="1"/>
  <c r="L573" i="1"/>
  <c r="G573" i="1"/>
  <c r="J573" i="1"/>
  <c r="K573" i="1"/>
  <c r="M523" i="1"/>
  <c r="F523" i="1" s="1"/>
  <c r="E523" i="1" s="1"/>
  <c r="K523" i="1"/>
  <c r="G523" i="1"/>
  <c r="L523" i="1"/>
  <c r="J523" i="1"/>
  <c r="I463" i="1"/>
  <c r="M463" i="1" s="1"/>
  <c r="F463" i="1" s="1"/>
  <c r="E463" i="1" s="1"/>
  <c r="I441" i="1"/>
  <c r="M441" i="1" s="1"/>
  <c r="F441" i="1" s="1"/>
  <c r="E441" i="1" s="1"/>
  <c r="M514" i="1"/>
  <c r="F514" i="1" s="1"/>
  <c r="E514" i="1" s="1"/>
  <c r="J514" i="1"/>
  <c r="G514" i="1"/>
  <c r="K514" i="1"/>
  <c r="L514" i="1"/>
  <c r="M548" i="1"/>
  <c r="F548" i="1" s="1"/>
  <c r="E548" i="1" s="1"/>
  <c r="J548" i="1"/>
  <c r="K548" i="1"/>
  <c r="G548" i="1"/>
  <c r="L548" i="1"/>
  <c r="M677" i="1"/>
  <c r="F677" i="1" s="1"/>
  <c r="E677" i="1" s="1"/>
  <c r="G677" i="1"/>
  <c r="L677" i="1"/>
  <c r="K677" i="1"/>
  <c r="J677" i="1"/>
  <c r="M460" i="1"/>
  <c r="F460" i="1" s="1"/>
  <c r="E460" i="1" s="1"/>
  <c r="K460" i="1"/>
  <c r="L460" i="1"/>
  <c r="J460" i="1"/>
  <c r="G460" i="1"/>
  <c r="M553" i="1"/>
  <c r="F553" i="1" s="1"/>
  <c r="E553" i="1" s="1"/>
  <c r="L553" i="1"/>
  <c r="K553" i="1"/>
  <c r="J553" i="1"/>
  <c r="G553" i="1"/>
  <c r="I621" i="1"/>
  <c r="M621" i="1" s="1"/>
  <c r="F621" i="1" s="1"/>
  <c r="E621" i="1" s="1"/>
  <c r="I703" i="1"/>
  <c r="M703" i="1" s="1"/>
  <c r="F703" i="1" s="1"/>
  <c r="E703" i="1" s="1"/>
  <c r="M664" i="1"/>
  <c r="F664" i="1" s="1"/>
  <c r="E664" i="1" s="1"/>
  <c r="L664" i="1"/>
  <c r="K664" i="1"/>
  <c r="G664" i="1"/>
  <c r="J664" i="1"/>
  <c r="M579" i="1"/>
  <c r="F579" i="1" s="1"/>
  <c r="E579" i="1" s="1"/>
  <c r="L579" i="1"/>
  <c r="K579" i="1"/>
  <c r="J579" i="1"/>
  <c r="G579" i="1"/>
  <c r="I545" i="1"/>
  <c r="M545" i="1" s="1"/>
  <c r="F545" i="1" s="1"/>
  <c r="E545" i="1" s="1"/>
  <c r="M474" i="1"/>
  <c r="F474" i="1" s="1"/>
  <c r="E474" i="1" s="1"/>
  <c r="G474" i="1"/>
  <c r="J474" i="1"/>
  <c r="L474" i="1"/>
  <c r="K474" i="1"/>
  <c r="M484" i="1"/>
  <c r="F484" i="1" s="1"/>
  <c r="E484" i="1" s="1"/>
  <c r="K484" i="1"/>
  <c r="J484" i="1"/>
  <c r="L484" i="1"/>
  <c r="G484" i="1"/>
  <c r="M528" i="1"/>
  <c r="F528" i="1" s="1"/>
  <c r="E528" i="1" s="1"/>
  <c r="G528" i="1"/>
  <c r="K528" i="1"/>
  <c r="L528" i="1"/>
  <c r="J528" i="1"/>
  <c r="I435" i="1"/>
  <c r="M435" i="1" s="1"/>
  <c r="F435" i="1" s="1"/>
  <c r="E435" i="1" s="1"/>
  <c r="I427" i="1"/>
  <c r="M427" i="1" s="1"/>
  <c r="F427" i="1" s="1"/>
  <c r="E427" i="1" s="1"/>
  <c r="I480" i="1"/>
  <c r="M480" i="1" s="1"/>
  <c r="F480" i="1" s="1"/>
  <c r="E480" i="1" s="1"/>
  <c r="I504" i="1"/>
  <c r="M504" i="1" s="1"/>
  <c r="F504" i="1" s="1"/>
  <c r="E504" i="1" s="1"/>
  <c r="M650" i="1"/>
  <c r="F650" i="1" s="1"/>
  <c r="E650" i="1" s="1"/>
  <c r="L650" i="1"/>
  <c r="G650" i="1"/>
  <c r="K650" i="1"/>
  <c r="J650" i="1"/>
  <c r="I486" i="1"/>
  <c r="M486" i="1" s="1"/>
  <c r="F486" i="1" s="1"/>
  <c r="E486" i="1" s="1"/>
  <c r="M469" i="1"/>
  <c r="F469" i="1" s="1"/>
  <c r="E469" i="1" s="1"/>
  <c r="K469" i="1"/>
  <c r="G469" i="1"/>
  <c r="L469" i="1"/>
  <c r="J469" i="1"/>
  <c r="M561" i="1"/>
  <c r="F561" i="1" s="1"/>
  <c r="E561" i="1" s="1"/>
  <c r="J561" i="1"/>
  <c r="K561" i="1"/>
  <c r="G561" i="1"/>
  <c r="L561" i="1"/>
  <c r="M511" i="1"/>
  <c r="F511" i="1" s="1"/>
  <c r="E511" i="1" s="1"/>
  <c r="L511" i="1"/>
  <c r="K511" i="1"/>
  <c r="J511" i="1"/>
  <c r="G511" i="1"/>
  <c r="I665" i="1"/>
  <c r="M665" i="1" s="1"/>
  <c r="F665" i="1" s="1"/>
  <c r="E665" i="1" s="1"/>
  <c r="I455" i="1"/>
  <c r="M455" i="1" s="1"/>
  <c r="F455" i="1" s="1"/>
  <c r="E455" i="1" s="1"/>
  <c r="M524" i="1"/>
  <c r="F524" i="1" s="1"/>
  <c r="E524" i="1" s="1"/>
  <c r="G524" i="1"/>
  <c r="L524" i="1"/>
  <c r="J524" i="1"/>
  <c r="K524" i="1"/>
  <c r="M560" i="1"/>
  <c r="F560" i="1" s="1"/>
  <c r="E560" i="1" s="1"/>
  <c r="L560" i="1"/>
  <c r="G560" i="1"/>
  <c r="K560" i="1"/>
  <c r="J560" i="1"/>
  <c r="M535" i="1"/>
  <c r="F535" i="1" s="1"/>
  <c r="E535" i="1" s="1"/>
  <c r="K535" i="1"/>
  <c r="J535" i="1"/>
  <c r="L535" i="1"/>
  <c r="G535" i="1"/>
  <c r="M574" i="1"/>
  <c r="F574" i="1" s="1"/>
  <c r="E574" i="1" s="1"/>
  <c r="L574" i="1"/>
  <c r="J574" i="1"/>
  <c r="G574" i="1"/>
  <c r="K574" i="1"/>
  <c r="I539" i="1"/>
  <c r="M539" i="1" s="1"/>
  <c r="F539" i="1" s="1"/>
  <c r="E539" i="1" s="1"/>
  <c r="M658" i="1"/>
  <c r="F658" i="1" s="1"/>
  <c r="E658" i="1" s="1"/>
  <c r="G658" i="1"/>
  <c r="L658" i="1"/>
  <c r="J658" i="1"/>
  <c r="K658" i="1"/>
  <c r="M521" i="1"/>
  <c r="F521" i="1" s="1"/>
  <c r="E521" i="1" s="1"/>
  <c r="J521" i="1"/>
  <c r="G521" i="1"/>
  <c r="L521" i="1"/>
  <c r="K521" i="1"/>
  <c r="I426" i="1"/>
  <c r="M426" i="1" s="1"/>
  <c r="F426" i="1" s="1"/>
  <c r="E426" i="1" s="1"/>
  <c r="M423" i="1"/>
  <c r="F423" i="1" s="1"/>
  <c r="E423" i="1" s="1"/>
  <c r="L423" i="1"/>
  <c r="K423" i="1"/>
  <c r="G423" i="1"/>
  <c r="J423" i="1"/>
  <c r="M356" i="1"/>
  <c r="F356" i="1" s="1"/>
  <c r="E356" i="1" s="1"/>
  <c r="K356" i="1"/>
  <c r="L356" i="1"/>
  <c r="G356" i="1"/>
  <c r="J356" i="1"/>
  <c r="I383" i="1"/>
  <c r="M383" i="1" s="1"/>
  <c r="F383" i="1" s="1"/>
  <c r="E383" i="1" s="1"/>
  <c r="M359" i="1"/>
  <c r="F359" i="1" s="1"/>
  <c r="E359" i="1" s="1"/>
  <c r="L359" i="1"/>
  <c r="K359" i="1"/>
  <c r="J359" i="1"/>
  <c r="G359" i="1"/>
  <c r="M370" i="1"/>
  <c r="F370" i="1" s="1"/>
  <c r="E370" i="1" s="1"/>
  <c r="J370" i="1"/>
  <c r="K370" i="1"/>
  <c r="L370" i="1"/>
  <c r="G370" i="1"/>
  <c r="M419" i="1"/>
  <c r="F419" i="1" s="1"/>
  <c r="E419" i="1" s="1"/>
  <c r="K419" i="1"/>
  <c r="J419" i="1"/>
  <c r="G419" i="1"/>
  <c r="L419" i="1"/>
  <c r="M329" i="1"/>
  <c r="F329" i="1" s="1"/>
  <c r="E329" i="1" s="1"/>
  <c r="L329" i="1"/>
  <c r="J329" i="1"/>
  <c r="G329" i="1"/>
  <c r="K329" i="1"/>
  <c r="I391" i="1"/>
  <c r="M391" i="1" s="1"/>
  <c r="F391" i="1" s="1"/>
  <c r="E391" i="1" s="1"/>
  <c r="M393" i="1"/>
  <c r="F393" i="1" s="1"/>
  <c r="E393" i="1" s="1"/>
  <c r="J393" i="1"/>
  <c r="G393" i="1"/>
  <c r="L393" i="1"/>
  <c r="K393" i="1"/>
  <c r="I311" i="1"/>
  <c r="M311" i="1" s="1"/>
  <c r="F311" i="1" s="1"/>
  <c r="E311" i="1" s="1"/>
  <c r="I396" i="1"/>
  <c r="M396" i="1" s="1"/>
  <c r="F396" i="1" s="1"/>
  <c r="E396" i="1" s="1"/>
  <c r="M390" i="1"/>
  <c r="F390" i="1" s="1"/>
  <c r="E390" i="1" s="1"/>
  <c r="G390" i="1"/>
  <c r="J390" i="1"/>
  <c r="L390" i="1"/>
  <c r="K390" i="1"/>
  <c r="M310" i="1"/>
  <c r="F310" i="1" s="1"/>
  <c r="E310" i="1" s="1"/>
  <c r="J310" i="1"/>
  <c r="K310" i="1"/>
  <c r="G310" i="1"/>
  <c r="L310" i="1"/>
  <c r="M398" i="1"/>
  <c r="F398" i="1" s="1"/>
  <c r="E398" i="1" s="1"/>
  <c r="L398" i="1"/>
  <c r="J398" i="1"/>
  <c r="K398" i="1"/>
  <c r="G398" i="1"/>
  <c r="M349" i="1"/>
  <c r="F349" i="1" s="1"/>
  <c r="E349" i="1" s="1"/>
  <c r="L349" i="1"/>
  <c r="K349" i="1"/>
  <c r="J349" i="1"/>
  <c r="G349" i="1"/>
  <c r="I386" i="1"/>
  <c r="M386" i="1" s="1"/>
  <c r="F386" i="1" s="1"/>
  <c r="E386" i="1" s="1"/>
  <c r="M380" i="1"/>
  <c r="F380" i="1" s="1"/>
  <c r="E380" i="1" s="1"/>
  <c r="J380" i="1"/>
  <c r="K380" i="1"/>
  <c r="L380" i="1"/>
  <c r="G380" i="1"/>
  <c r="I404" i="1"/>
  <c r="M404" i="1" s="1"/>
  <c r="F404" i="1" s="1"/>
  <c r="E404" i="1" s="1"/>
  <c r="M401" i="1"/>
  <c r="F401" i="1" s="1"/>
  <c r="E401" i="1" s="1"/>
  <c r="K401" i="1"/>
  <c r="G401" i="1"/>
  <c r="L401" i="1"/>
  <c r="J401" i="1"/>
  <c r="M333" i="1"/>
  <c r="F333" i="1" s="1"/>
  <c r="E333" i="1" s="1"/>
  <c r="K333" i="1"/>
  <c r="G333" i="1"/>
  <c r="L333" i="1"/>
  <c r="J333" i="1"/>
  <c r="I374" i="1"/>
  <c r="M374" i="1" s="1"/>
  <c r="F374" i="1" s="1"/>
  <c r="E374" i="1" s="1"/>
  <c r="I403" i="1"/>
  <c r="I347" i="1"/>
  <c r="M347" i="1" s="1"/>
  <c r="F347" i="1" s="1"/>
  <c r="E347" i="1" s="1"/>
  <c r="I323" i="1"/>
  <c r="M326" i="1"/>
  <c r="F326" i="1" s="1"/>
  <c r="E326" i="1" s="1"/>
  <c r="J326" i="1"/>
  <c r="G326" i="1"/>
  <c r="K326" i="1"/>
  <c r="L326" i="1"/>
  <c r="M388" i="1"/>
  <c r="F388" i="1" s="1"/>
  <c r="E388" i="1" s="1"/>
  <c r="G388" i="1"/>
  <c r="J388" i="1"/>
  <c r="K388" i="1"/>
  <c r="L388" i="1"/>
  <c r="M342" i="1"/>
  <c r="F342" i="1" s="1"/>
  <c r="E342" i="1" s="1"/>
  <c r="L342" i="1"/>
  <c r="K342" i="1"/>
  <c r="G342" i="1"/>
  <c r="J342" i="1"/>
  <c r="M304" i="1"/>
  <c r="F304" i="1" s="1"/>
  <c r="E304" i="1" s="1"/>
  <c r="J304" i="1"/>
  <c r="K304" i="1"/>
  <c r="L304" i="1"/>
  <c r="G304" i="1"/>
  <c r="M321" i="1"/>
  <c r="F321" i="1" s="1"/>
  <c r="E321" i="1" s="1"/>
  <c r="K321" i="1"/>
  <c r="J321" i="1"/>
  <c r="L321" i="1"/>
  <c r="G321" i="1"/>
  <c r="M361" i="1"/>
  <c r="F361" i="1" s="1"/>
  <c r="E361" i="1" s="1"/>
  <c r="J361" i="1"/>
  <c r="K361" i="1"/>
  <c r="L361" i="1"/>
  <c r="G361" i="1"/>
  <c r="M290" i="1"/>
  <c r="F290" i="1" s="1"/>
  <c r="E290" i="1" s="1"/>
  <c r="J290" i="1"/>
  <c r="K290" i="1"/>
  <c r="L290" i="1"/>
  <c r="G290" i="1"/>
  <c r="I292" i="1"/>
  <c r="M292" i="1" s="1"/>
  <c r="F292" i="1" s="1"/>
  <c r="E292" i="1" s="1"/>
  <c r="M271" i="1"/>
  <c r="F271" i="1" s="1"/>
  <c r="E271" i="1" s="1"/>
  <c r="L271" i="1"/>
  <c r="G271" i="1"/>
  <c r="K271" i="1"/>
  <c r="J271" i="1"/>
  <c r="M265" i="1"/>
  <c r="F265" i="1" s="1"/>
  <c r="E265" i="1" s="1"/>
  <c r="J265" i="1"/>
  <c r="G265" i="1"/>
  <c r="L265" i="1"/>
  <c r="K265" i="1"/>
  <c r="M281" i="1"/>
  <c r="F281" i="1" s="1"/>
  <c r="E281" i="1" s="1"/>
  <c r="L281" i="1"/>
  <c r="J281" i="1"/>
  <c r="K281" i="1"/>
  <c r="G281" i="1"/>
  <c r="I267" i="1"/>
  <c r="M267" i="1" s="1"/>
  <c r="F267" i="1" s="1"/>
  <c r="E267" i="1" s="1"/>
  <c r="I288" i="1"/>
  <c r="M288" i="1" s="1"/>
  <c r="F288" i="1" s="1"/>
  <c r="E288" i="1" s="1"/>
  <c r="I262" i="1"/>
  <c r="M262" i="1" s="1"/>
  <c r="F262" i="1" s="1"/>
  <c r="E262" i="1" s="1"/>
  <c r="I255" i="1"/>
  <c r="M255" i="1" s="1"/>
  <c r="F255" i="1" s="1"/>
  <c r="E255" i="1" s="1"/>
  <c r="M260" i="1"/>
  <c r="F260" i="1" s="1"/>
  <c r="E260" i="1" s="1"/>
  <c r="L260" i="1"/>
  <c r="J260" i="1"/>
  <c r="K260" i="1"/>
  <c r="G260" i="1"/>
  <c r="I264" i="1"/>
  <c r="M264" i="1" s="1"/>
  <c r="F264" i="1" s="1"/>
  <c r="E264" i="1" s="1"/>
  <c r="M191" i="1"/>
  <c r="F191" i="1" s="1"/>
  <c r="E191" i="1" s="1"/>
  <c r="G191" i="1"/>
  <c r="J191" i="1"/>
  <c r="K191" i="1"/>
  <c r="L191" i="1"/>
  <c r="H191" i="1"/>
  <c r="D191" i="1" s="1"/>
  <c r="I187" i="1"/>
  <c r="M187" i="1" s="1"/>
  <c r="F187" i="1" s="1"/>
  <c r="E187" i="1" s="1"/>
  <c r="M185" i="1"/>
  <c r="F185" i="1" s="1"/>
  <c r="E185" i="1" s="1"/>
  <c r="G185" i="1"/>
  <c r="K185" i="1"/>
  <c r="L185" i="1"/>
  <c r="J185" i="1"/>
  <c r="M176" i="1"/>
  <c r="F176" i="1" s="1"/>
  <c r="E176" i="1" s="1"/>
  <c r="L176" i="1"/>
  <c r="J176" i="1"/>
  <c r="G176" i="1"/>
  <c r="K176" i="1"/>
  <c r="M181" i="1"/>
  <c r="F181" i="1" s="1"/>
  <c r="E181" i="1" s="1"/>
  <c r="L181" i="1"/>
  <c r="K181" i="1"/>
  <c r="J181" i="1"/>
  <c r="G181" i="1"/>
  <c r="M167" i="1"/>
  <c r="F167" i="1" s="1"/>
  <c r="E167" i="1" s="1"/>
  <c r="G167" i="1"/>
  <c r="K167" i="1"/>
  <c r="J167" i="1"/>
  <c r="L167" i="1"/>
  <c r="I170" i="1"/>
  <c r="M170" i="1" s="1"/>
  <c r="F170" i="1" s="1"/>
  <c r="E170" i="1" s="1"/>
  <c r="I172" i="1"/>
  <c r="M172" i="1" s="1"/>
  <c r="F172" i="1" s="1"/>
  <c r="E172" i="1" s="1"/>
  <c r="M161" i="1"/>
  <c r="F161" i="1"/>
  <c r="E161" i="1" s="1"/>
  <c r="J161" i="1"/>
  <c r="G161" i="1"/>
  <c r="L161" i="1"/>
  <c r="K161" i="1"/>
  <c r="H161" i="1"/>
  <c r="D161" i="1" s="1"/>
  <c r="M169" i="1"/>
  <c r="F169" i="1" s="1"/>
  <c r="E169" i="1" s="1"/>
  <c r="G169" i="1"/>
  <c r="L169" i="1"/>
  <c r="J169" i="1"/>
  <c r="K169" i="1"/>
  <c r="M158" i="1"/>
  <c r="F158" i="1" s="1"/>
  <c r="E158" i="1" s="1"/>
  <c r="J158" i="1"/>
  <c r="K158" i="1"/>
  <c r="G158" i="1"/>
  <c r="L158" i="1"/>
  <c r="M157" i="1"/>
  <c r="F157" i="1" s="1"/>
  <c r="E157" i="1" s="1"/>
  <c r="K157" i="1"/>
  <c r="J157" i="1"/>
  <c r="L157" i="1"/>
  <c r="G157" i="1"/>
  <c r="M149" i="1"/>
  <c r="F149" i="1" s="1"/>
  <c r="E149" i="1" s="1"/>
  <c r="J149" i="1"/>
  <c r="G149" i="1"/>
  <c r="L149" i="1"/>
  <c r="K149" i="1"/>
  <c r="M146" i="1"/>
  <c r="F146" i="1" s="1"/>
  <c r="E146" i="1" s="1"/>
  <c r="L146" i="1"/>
  <c r="G146" i="1"/>
  <c r="J146" i="1"/>
  <c r="K146" i="1"/>
  <c r="M142" i="1"/>
  <c r="F142" i="1" s="1"/>
  <c r="E142" i="1" s="1"/>
  <c r="J142" i="1"/>
  <c r="K142" i="1"/>
  <c r="G142" i="1"/>
  <c r="L142" i="1"/>
  <c r="I125" i="1"/>
  <c r="M125" i="1" s="1"/>
  <c r="F125" i="1" s="1"/>
  <c r="E125" i="1" s="1"/>
  <c r="I128" i="1"/>
  <c r="I111" i="1"/>
  <c r="M111" i="1" s="1"/>
  <c r="F111" i="1" s="1"/>
  <c r="E111" i="1" s="1"/>
  <c r="M140" i="1"/>
  <c r="K140" i="1"/>
  <c r="F140" i="1"/>
  <c r="E140" i="1" s="1"/>
  <c r="J140" i="1"/>
  <c r="G140" i="1"/>
  <c r="L140" i="1"/>
  <c r="H140" i="1"/>
  <c r="D140" i="1" s="1"/>
  <c r="I136" i="1"/>
  <c r="M136" i="1" s="1"/>
  <c r="I123" i="1"/>
  <c r="M123" i="1" s="1"/>
  <c r="F123" i="1" s="1"/>
  <c r="E123" i="1" s="1"/>
  <c r="I138" i="1"/>
  <c r="M138" i="1" s="1"/>
  <c r="F138" i="1" s="1"/>
  <c r="E138" i="1" s="1"/>
  <c r="I114" i="1"/>
  <c r="M114" i="1" s="1"/>
  <c r="F114" i="1" s="1"/>
  <c r="E114" i="1" s="1"/>
  <c r="M1230" i="1"/>
  <c r="F1230" i="1" s="1"/>
  <c r="E1230" i="1" s="1"/>
  <c r="L1230" i="1"/>
  <c r="J1230" i="1"/>
  <c r="G1230" i="1"/>
  <c r="K1230" i="1"/>
  <c r="I1443" i="1"/>
  <c r="M1443" i="1" s="1"/>
  <c r="I1429" i="1"/>
  <c r="M1429" i="1" s="1"/>
  <c r="I1445" i="1"/>
  <c r="M1445" i="1" s="1"/>
  <c r="M1302" i="1"/>
  <c r="F1302" i="1"/>
  <c r="E1302" i="1" s="1"/>
  <c r="J1302" i="1"/>
  <c r="H1302" i="1" s="1"/>
  <c r="D1302" i="1" s="1"/>
  <c r="L1302" i="1"/>
  <c r="G1302" i="1"/>
  <c r="K1302" i="1"/>
  <c r="I1377" i="1"/>
  <c r="M1377" i="1" s="1"/>
  <c r="I1416" i="1"/>
  <c r="M1416" i="1" s="1"/>
  <c r="I1476" i="1"/>
  <c r="M1476" i="1" s="1"/>
  <c r="I1380" i="1"/>
  <c r="M1380" i="1" s="1"/>
  <c r="I1446" i="1"/>
  <c r="M1446" i="1" s="1"/>
  <c r="I1467" i="1"/>
  <c r="M1467" i="1" s="1"/>
  <c r="I1442" i="1"/>
  <c r="M1442" i="1" s="1"/>
  <c r="I1366" i="1"/>
  <c r="M1366" i="1" s="1"/>
  <c r="M1403" i="1"/>
  <c r="L1403" i="1"/>
  <c r="H1403" i="1"/>
  <c r="D1403" i="1"/>
  <c r="K1403" i="1"/>
  <c r="J1403" i="1"/>
  <c r="G1403" i="1"/>
  <c r="F1403" i="1"/>
  <c r="E1403" i="1" s="1"/>
  <c r="M1427" i="1"/>
  <c r="G1427" i="1"/>
  <c r="D1427" i="1"/>
  <c r="F1427" i="1"/>
  <c r="E1427" i="1" s="1"/>
  <c r="K1427" i="1"/>
  <c r="H1427" i="1"/>
  <c r="L1427" i="1"/>
  <c r="J1427" i="1"/>
  <c r="I1448" i="1"/>
  <c r="M1448" i="1" s="1"/>
  <c r="I1471" i="1"/>
  <c r="M1471" i="1" s="1"/>
  <c r="I1390" i="1"/>
  <c r="M1390" i="1" s="1"/>
  <c r="I1464" i="1"/>
  <c r="M1464" i="1" s="1"/>
  <c r="I1344" i="1"/>
  <c r="M1344" i="1" s="1"/>
  <c r="M1311" i="1"/>
  <c r="K1311" i="1"/>
  <c r="L1311" i="1"/>
  <c r="H1311" i="1" s="1"/>
  <c r="J1311" i="1"/>
  <c r="D1311" i="1"/>
  <c r="F1311" i="1"/>
  <c r="E1311" i="1" s="1"/>
  <c r="G1311" i="1"/>
  <c r="I1499" i="1"/>
  <c r="M1499" i="1" s="1"/>
  <c r="I1340" i="1"/>
  <c r="M1399" i="1"/>
  <c r="L1399" i="1"/>
  <c r="K1399" i="1"/>
  <c r="J1399" i="1"/>
  <c r="H1399" i="1"/>
  <c r="F1399" i="1"/>
  <c r="E1399" i="1" s="1"/>
  <c r="G1399" i="1"/>
  <c r="D1399" i="1"/>
  <c r="I1468" i="1"/>
  <c r="M1468" i="1" s="1"/>
  <c r="I1392" i="1"/>
  <c r="I1334" i="1"/>
  <c r="M1334" i="1" s="1"/>
  <c r="I1423" i="1"/>
  <c r="M1244" i="1"/>
  <c r="F1244" i="1" s="1"/>
  <c r="E1244" i="1" s="1"/>
  <c r="L1244" i="1"/>
  <c r="J1244" i="1"/>
  <c r="G1244" i="1"/>
  <c r="K1244" i="1"/>
  <c r="M1299" i="1"/>
  <c r="J1299" i="1"/>
  <c r="K1299" i="1"/>
  <c r="G1299" i="1"/>
  <c r="D1299" i="1" s="1"/>
  <c r="F1299" i="1"/>
  <c r="E1299" i="1" s="1"/>
  <c r="L1299" i="1"/>
  <c r="H1299" i="1"/>
  <c r="I1266" i="1"/>
  <c r="I1259" i="1"/>
  <c r="M1259" i="1" s="1"/>
  <c r="F1259" i="1" s="1"/>
  <c r="E1259" i="1" s="1"/>
  <c r="I1255" i="1"/>
  <c r="M1278" i="1"/>
  <c r="F1278" i="1" s="1"/>
  <c r="E1278" i="1" s="1"/>
  <c r="G1278" i="1"/>
  <c r="L1278" i="1"/>
  <c r="J1278" i="1"/>
  <c r="K1278" i="1"/>
  <c r="I1291" i="1"/>
  <c r="M1290" i="1"/>
  <c r="F1290" i="1" s="1"/>
  <c r="E1290" i="1" s="1"/>
  <c r="G1290" i="1"/>
  <c r="H1290" i="1"/>
  <c r="D1290" i="1" s="1"/>
  <c r="L1290" i="1"/>
  <c r="K1290" i="1"/>
  <c r="J1290" i="1"/>
  <c r="M1238" i="1"/>
  <c r="F1238" i="1" s="1"/>
  <c r="E1238" i="1" s="1"/>
  <c r="L1238" i="1"/>
  <c r="G1238" i="1"/>
  <c r="K1238" i="1"/>
  <c r="J1238" i="1"/>
  <c r="I1267" i="1"/>
  <c r="M1267" i="1" s="1"/>
  <c r="F1267" i="1" s="1"/>
  <c r="E1267" i="1" s="1"/>
  <c r="M1275" i="1"/>
  <c r="F1275" i="1" s="1"/>
  <c r="E1275" i="1" s="1"/>
  <c r="J1275" i="1"/>
  <c r="G1275" i="1"/>
  <c r="L1275" i="1"/>
  <c r="K1275" i="1"/>
  <c r="M1253" i="1"/>
  <c r="F1253" i="1" s="1"/>
  <c r="E1253" i="1" s="1"/>
  <c r="L1253" i="1"/>
  <c r="K1253" i="1"/>
  <c r="G1253" i="1"/>
  <c r="J1253" i="1"/>
  <c r="M1245" i="1"/>
  <c r="F1245" i="1" s="1"/>
  <c r="E1245" i="1" s="1"/>
  <c r="K1245" i="1"/>
  <c r="G1245" i="1"/>
  <c r="J1245" i="1"/>
  <c r="L1245" i="1"/>
  <c r="M1250" i="1"/>
  <c r="F1250" i="1" s="1"/>
  <c r="E1250" i="1" s="1"/>
  <c r="L1250" i="1"/>
  <c r="K1250" i="1"/>
  <c r="G1250" i="1"/>
  <c r="J1250" i="1"/>
  <c r="M1256" i="1"/>
  <c r="F1256" i="1" s="1"/>
  <c r="E1256" i="1" s="1"/>
  <c r="J1256" i="1"/>
  <c r="G1256" i="1"/>
  <c r="L1256" i="1"/>
  <c r="K1256" i="1"/>
  <c r="M1249" i="1"/>
  <c r="F1249" i="1" s="1"/>
  <c r="E1249" i="1" s="1"/>
  <c r="K1249" i="1"/>
  <c r="L1249" i="1"/>
  <c r="J1249" i="1"/>
  <c r="G1249" i="1"/>
  <c r="M1292" i="1"/>
  <c r="F1292" i="1" s="1"/>
  <c r="E1292" i="1" s="1"/>
  <c r="K1292" i="1"/>
  <c r="G1292" i="1"/>
  <c r="J1292" i="1"/>
  <c r="L1292" i="1"/>
  <c r="H1292" i="1"/>
  <c r="D1292" i="1" s="1"/>
  <c r="M1231" i="1"/>
  <c r="F1231" i="1" s="1"/>
  <c r="E1231" i="1" s="1"/>
  <c r="G1231" i="1"/>
  <c r="J1231" i="1"/>
  <c r="K1231" i="1"/>
  <c r="L1231" i="1"/>
  <c r="I1232" i="1"/>
  <c r="M1232" i="1" s="1"/>
  <c r="F1232" i="1" s="1"/>
  <c r="E1232" i="1" s="1"/>
  <c r="M1058" i="1"/>
  <c r="F1058" i="1" s="1"/>
  <c r="E1058" i="1" s="1"/>
  <c r="K1058" i="1"/>
  <c r="G1058" i="1"/>
  <c r="L1058" i="1"/>
  <c r="J1058" i="1"/>
  <c r="M1078" i="1"/>
  <c r="F1078" i="1" s="1"/>
  <c r="E1078" i="1" s="1"/>
  <c r="J1078" i="1"/>
  <c r="L1078" i="1"/>
  <c r="K1078" i="1"/>
  <c r="G1078" i="1"/>
  <c r="M994" i="1"/>
  <c r="F994" i="1" s="1"/>
  <c r="E994" i="1" s="1"/>
  <c r="J994" i="1"/>
  <c r="L994" i="1"/>
  <c r="G994" i="1"/>
  <c r="K994" i="1"/>
  <c r="M1228" i="1"/>
  <c r="F1228" i="1" s="1"/>
  <c r="E1228" i="1" s="1"/>
  <c r="G1228" i="1"/>
  <c r="K1228" i="1"/>
  <c r="J1228" i="1"/>
  <c r="L1228" i="1"/>
  <c r="M1139" i="1"/>
  <c r="F1139" i="1" s="1"/>
  <c r="E1139" i="1" s="1"/>
  <c r="J1139" i="1"/>
  <c r="G1139" i="1"/>
  <c r="L1139" i="1"/>
  <c r="K1139" i="1"/>
  <c r="M1065" i="1"/>
  <c r="F1065" i="1" s="1"/>
  <c r="E1065" i="1" s="1"/>
  <c r="K1065" i="1"/>
  <c r="L1065" i="1"/>
  <c r="J1065" i="1"/>
  <c r="G1065" i="1"/>
  <c r="M1008" i="1"/>
  <c r="F1008" i="1" s="1"/>
  <c r="E1008" i="1" s="1"/>
  <c r="G1008" i="1"/>
  <c r="K1008" i="1"/>
  <c r="J1008" i="1"/>
  <c r="L1008" i="1"/>
  <c r="M1151" i="1"/>
  <c r="F1151" i="1" s="1"/>
  <c r="E1151" i="1" s="1"/>
  <c r="L1151" i="1"/>
  <c r="G1151" i="1"/>
  <c r="J1151" i="1"/>
  <c r="K1151" i="1"/>
  <c r="M1136" i="1"/>
  <c r="F1136" i="1" s="1"/>
  <c r="E1136" i="1" s="1"/>
  <c r="J1136" i="1"/>
  <c r="K1136" i="1"/>
  <c r="L1136" i="1"/>
  <c r="G1136" i="1"/>
  <c r="M1194" i="1"/>
  <c r="F1194" i="1" s="1"/>
  <c r="E1194" i="1" s="1"/>
  <c r="K1194" i="1"/>
  <c r="J1194" i="1"/>
  <c r="G1194" i="1"/>
  <c r="L1194" i="1"/>
  <c r="M998" i="1"/>
  <c r="F998" i="1" s="1"/>
  <c r="E998" i="1" s="1"/>
  <c r="K998" i="1"/>
  <c r="G998" i="1"/>
  <c r="L998" i="1"/>
  <c r="J998" i="1"/>
  <c r="M1022" i="1"/>
  <c r="F1022" i="1" s="1"/>
  <c r="E1022" i="1" s="1"/>
  <c r="L1022" i="1"/>
  <c r="J1022" i="1"/>
  <c r="G1022" i="1"/>
  <c r="K1022" i="1"/>
  <c r="I996" i="1"/>
  <c r="M996" i="1" s="1"/>
  <c r="F996" i="1" s="1"/>
  <c r="E996" i="1" s="1"/>
  <c r="M1227" i="1"/>
  <c r="F1227" i="1" s="1"/>
  <c r="E1227" i="1" s="1"/>
  <c r="K1227" i="1"/>
  <c r="L1227" i="1"/>
  <c r="J1227" i="1"/>
  <c r="G1227" i="1"/>
  <c r="M1061" i="1"/>
  <c r="F1061" i="1" s="1"/>
  <c r="E1061" i="1" s="1"/>
  <c r="L1061" i="1"/>
  <c r="K1061" i="1"/>
  <c r="J1061" i="1"/>
  <c r="G1061" i="1"/>
  <c r="I1189" i="1"/>
  <c r="M1189" i="1" s="1"/>
  <c r="F1189" i="1" s="1"/>
  <c r="E1189" i="1" s="1"/>
  <c r="M1113" i="1"/>
  <c r="F1113" i="1" s="1"/>
  <c r="E1113" i="1" s="1"/>
  <c r="G1113" i="1"/>
  <c r="L1113" i="1"/>
  <c r="J1113" i="1"/>
  <c r="K1113" i="1"/>
  <c r="I1028" i="1"/>
  <c r="M1028" i="1" s="1"/>
  <c r="F1028" i="1" s="1"/>
  <c r="E1028" i="1" s="1"/>
  <c r="M1085" i="1"/>
  <c r="F1085" i="1" s="1"/>
  <c r="E1085" i="1" s="1"/>
  <c r="K1085" i="1"/>
  <c r="J1085" i="1"/>
  <c r="G1085" i="1"/>
  <c r="L1085" i="1"/>
  <c r="I1199" i="1"/>
  <c r="M1199" i="1" s="1"/>
  <c r="F1199" i="1" s="1"/>
  <c r="E1199" i="1" s="1"/>
  <c r="M991" i="1"/>
  <c r="F991" i="1" s="1"/>
  <c r="E991" i="1" s="1"/>
  <c r="G991" i="1"/>
  <c r="L991" i="1"/>
  <c r="J991" i="1"/>
  <c r="K991" i="1"/>
  <c r="M1152" i="1"/>
  <c r="F1152" i="1" s="1"/>
  <c r="E1152" i="1" s="1"/>
  <c r="J1152" i="1"/>
  <c r="K1152" i="1"/>
  <c r="L1152" i="1"/>
  <c r="G1152" i="1"/>
  <c r="M1205" i="1"/>
  <c r="F1205" i="1" s="1"/>
  <c r="E1205" i="1" s="1"/>
  <c r="G1205" i="1"/>
  <c r="K1205" i="1"/>
  <c r="L1205" i="1"/>
  <c r="J1205" i="1"/>
  <c r="M1112" i="1"/>
  <c r="F1112" i="1" s="1"/>
  <c r="E1112" i="1" s="1"/>
  <c r="G1112" i="1"/>
  <c r="L1112" i="1"/>
  <c r="K1112" i="1"/>
  <c r="J1112" i="1"/>
  <c r="I1202" i="1"/>
  <c r="I1053" i="1"/>
  <c r="M1053" i="1" s="1"/>
  <c r="F1053" i="1" s="1"/>
  <c r="E1053" i="1" s="1"/>
  <c r="M1012" i="1"/>
  <c r="F1012" i="1" s="1"/>
  <c r="E1012" i="1" s="1"/>
  <c r="L1012" i="1"/>
  <c r="K1012" i="1"/>
  <c r="G1012" i="1"/>
  <c r="J1012" i="1"/>
  <c r="M1127" i="1"/>
  <c r="F1127" i="1" s="1"/>
  <c r="E1127" i="1" s="1"/>
  <c r="L1127" i="1"/>
  <c r="G1127" i="1"/>
  <c r="K1127" i="1"/>
  <c r="J1127" i="1"/>
  <c r="H1127" i="1"/>
  <c r="D1127" i="1" s="1"/>
  <c r="I1173" i="1"/>
  <c r="I1148" i="1"/>
  <c r="M1148" i="1" s="1"/>
  <c r="F1148" i="1" s="1"/>
  <c r="E1148" i="1" s="1"/>
  <c r="I1210" i="1"/>
  <c r="M982" i="1"/>
  <c r="F982" i="1" s="1"/>
  <c r="E982" i="1" s="1"/>
  <c r="G982" i="1"/>
  <c r="J982" i="1"/>
  <c r="K982" i="1"/>
  <c r="L982" i="1"/>
  <c r="M1059" i="1"/>
  <c r="F1059" i="1" s="1"/>
  <c r="E1059" i="1" s="1"/>
  <c r="L1059" i="1"/>
  <c r="K1059" i="1"/>
  <c r="J1059" i="1"/>
  <c r="G1059" i="1"/>
  <c r="M1207" i="1"/>
  <c r="F1207" i="1" s="1"/>
  <c r="E1207" i="1" s="1"/>
  <c r="J1207" i="1"/>
  <c r="K1207" i="1"/>
  <c r="L1207" i="1"/>
  <c r="G1207" i="1"/>
  <c r="M1212" i="1"/>
  <c r="F1212" i="1" s="1"/>
  <c r="E1212" i="1" s="1"/>
  <c r="K1212" i="1"/>
  <c r="J1212" i="1"/>
  <c r="G1212" i="1"/>
  <c r="L1212" i="1"/>
  <c r="M1002" i="1"/>
  <c r="F1002" i="1" s="1"/>
  <c r="E1002" i="1" s="1"/>
  <c r="L1002" i="1"/>
  <c r="J1002" i="1"/>
  <c r="G1002" i="1"/>
  <c r="K1002" i="1"/>
  <c r="M1039" i="1"/>
  <c r="F1039" i="1" s="1"/>
  <c r="E1039" i="1" s="1"/>
  <c r="K1039" i="1"/>
  <c r="J1039" i="1"/>
  <c r="G1039" i="1"/>
  <c r="L1039" i="1"/>
  <c r="M1032" i="1"/>
  <c r="F1032" i="1" s="1"/>
  <c r="E1032" i="1" s="1"/>
  <c r="G1032" i="1"/>
  <c r="L1032" i="1"/>
  <c r="J1032" i="1"/>
  <c r="K1032" i="1"/>
  <c r="I1104" i="1"/>
  <c r="M1117" i="1"/>
  <c r="F1117" i="1" s="1"/>
  <c r="E1117" i="1" s="1"/>
  <c r="G1117" i="1"/>
  <c r="K1117" i="1"/>
  <c r="L1117" i="1"/>
  <c r="J1117" i="1"/>
  <c r="I1206" i="1"/>
  <c r="M1101" i="1"/>
  <c r="F1101" i="1" s="1"/>
  <c r="E1101" i="1" s="1"/>
  <c r="K1101" i="1"/>
  <c r="G1101" i="1"/>
  <c r="J1101" i="1"/>
  <c r="L1101" i="1"/>
  <c r="I1215" i="1"/>
  <c r="M1215" i="1" s="1"/>
  <c r="F1215" i="1" s="1"/>
  <c r="E1215" i="1" s="1"/>
  <c r="I1052" i="1"/>
  <c r="M1052" i="1" s="1"/>
  <c r="F1052" i="1" s="1"/>
  <c r="E1052" i="1" s="1"/>
  <c r="M1167" i="1"/>
  <c r="F1167" i="1" s="1"/>
  <c r="E1167" i="1" s="1"/>
  <c r="J1167" i="1"/>
  <c r="K1167" i="1"/>
  <c r="G1167" i="1"/>
  <c r="L1167" i="1"/>
  <c r="I1134" i="1"/>
  <c r="M1134" i="1" s="1"/>
  <c r="F1134" i="1" s="1"/>
  <c r="E1134" i="1" s="1"/>
  <c r="M1048" i="1"/>
  <c r="F1048" i="1" s="1"/>
  <c r="E1048" i="1" s="1"/>
  <c r="J1048" i="1"/>
  <c r="L1048" i="1"/>
  <c r="K1048" i="1"/>
  <c r="G1048" i="1"/>
  <c r="M1084" i="1"/>
  <c r="F1084" i="1" s="1"/>
  <c r="E1084" i="1" s="1"/>
  <c r="L1084" i="1"/>
  <c r="J1084" i="1"/>
  <c r="K1084" i="1"/>
  <c r="G1084" i="1"/>
  <c r="M1140" i="1"/>
  <c r="F1140" i="1" s="1"/>
  <c r="E1140" i="1" s="1"/>
  <c r="L1140" i="1"/>
  <c r="G1140" i="1"/>
  <c r="D1140" i="1" s="1"/>
  <c r="K1140" i="1"/>
  <c r="J1140" i="1"/>
  <c r="H1140" i="1" s="1"/>
  <c r="M999" i="1"/>
  <c r="F999" i="1" s="1"/>
  <c r="E999" i="1" s="1"/>
  <c r="L999" i="1"/>
  <c r="J999" i="1"/>
  <c r="K999" i="1"/>
  <c r="G999" i="1"/>
  <c r="M1077" i="1"/>
  <c r="F1077" i="1" s="1"/>
  <c r="E1077" i="1" s="1"/>
  <c r="L1077" i="1"/>
  <c r="G1077" i="1"/>
  <c r="J1077" i="1"/>
  <c r="K1077" i="1"/>
  <c r="I1011" i="1"/>
  <c r="M997" i="1"/>
  <c r="F997" i="1" s="1"/>
  <c r="E997" i="1" s="1"/>
  <c r="L997" i="1"/>
  <c r="J997" i="1"/>
  <c r="G997" i="1"/>
  <c r="K997" i="1"/>
  <c r="M1090" i="1"/>
  <c r="F1090" i="1" s="1"/>
  <c r="E1090" i="1" s="1"/>
  <c r="G1090" i="1"/>
  <c r="J1090" i="1"/>
  <c r="L1090" i="1"/>
  <c r="K1090" i="1"/>
  <c r="M971" i="1"/>
  <c r="F971" i="1" s="1"/>
  <c r="E971" i="1" s="1"/>
  <c r="J971" i="1"/>
  <c r="K971" i="1"/>
  <c r="L971" i="1"/>
  <c r="G971" i="1"/>
  <c r="M1057" i="1"/>
  <c r="F1057" i="1" s="1"/>
  <c r="E1057" i="1" s="1"/>
  <c r="L1057" i="1"/>
  <c r="J1057" i="1"/>
  <c r="K1057" i="1"/>
  <c r="G1057" i="1"/>
  <c r="M1120" i="1"/>
  <c r="F1120" i="1" s="1"/>
  <c r="E1120" i="1" s="1"/>
  <c r="K1120" i="1"/>
  <c r="J1120" i="1"/>
  <c r="L1120" i="1"/>
  <c r="G1120" i="1"/>
  <c r="M1193" i="1"/>
  <c r="F1193" i="1" s="1"/>
  <c r="E1193" i="1" s="1"/>
  <c r="J1193" i="1"/>
  <c r="K1193" i="1"/>
  <c r="G1193" i="1"/>
  <c r="L1193" i="1"/>
  <c r="I1175" i="1"/>
  <c r="M1175" i="1" s="1"/>
  <c r="F1175" i="1" s="1"/>
  <c r="E1175" i="1" s="1"/>
  <c r="I1093" i="1"/>
  <c r="M1093" i="1" s="1"/>
  <c r="F1093" i="1" s="1"/>
  <c r="E1093" i="1" s="1"/>
  <c r="M1142" i="1"/>
  <c r="F1142" i="1" s="1"/>
  <c r="E1142" i="1" s="1"/>
  <c r="L1142" i="1"/>
  <c r="K1142" i="1"/>
  <c r="G1142" i="1"/>
  <c r="J1142" i="1"/>
  <c r="M1035" i="1"/>
  <c r="F1035" i="1" s="1"/>
  <c r="E1035" i="1" s="1"/>
  <c r="J1035" i="1"/>
  <c r="L1035" i="1"/>
  <c r="K1035" i="1"/>
  <c r="G1035" i="1"/>
  <c r="M1004" i="1"/>
  <c r="F1004" i="1" s="1"/>
  <c r="E1004" i="1" s="1"/>
  <c r="J1004" i="1"/>
  <c r="G1004" i="1"/>
  <c r="L1004" i="1"/>
  <c r="K1004" i="1"/>
  <c r="M993" i="1"/>
  <c r="F993" i="1" s="1"/>
  <c r="E993" i="1" s="1"/>
  <c r="G993" i="1"/>
  <c r="K993" i="1"/>
  <c r="J993" i="1"/>
  <c r="L993" i="1"/>
  <c r="M1147" i="1"/>
  <c r="F1147" i="1" s="1"/>
  <c r="E1147" i="1" s="1"/>
  <c r="G1147" i="1"/>
  <c r="J1147" i="1"/>
  <c r="L1147" i="1"/>
  <c r="K1147" i="1"/>
  <c r="M1106" i="1"/>
  <c r="F1106" i="1" s="1"/>
  <c r="E1106" i="1" s="1"/>
  <c r="L1106" i="1"/>
  <c r="J1106" i="1"/>
  <c r="K1106" i="1"/>
  <c r="G1106" i="1"/>
  <c r="M1024" i="1"/>
  <c r="F1024" i="1" s="1"/>
  <c r="E1024" i="1" s="1"/>
  <c r="K1024" i="1"/>
  <c r="G1024" i="1"/>
  <c r="J1024" i="1"/>
  <c r="L1024" i="1"/>
  <c r="M1021" i="1"/>
  <c r="F1021" i="1" s="1"/>
  <c r="E1021" i="1" s="1"/>
  <c r="G1021" i="1"/>
  <c r="J1021" i="1"/>
  <c r="K1021" i="1"/>
  <c r="L1021" i="1"/>
  <c r="M1054" i="1"/>
  <c r="F1054" i="1" s="1"/>
  <c r="E1054" i="1" s="1"/>
  <c r="L1054" i="1"/>
  <c r="J1054" i="1"/>
  <c r="G1054" i="1"/>
  <c r="K1054" i="1"/>
  <c r="I857" i="1"/>
  <c r="M857" i="1" s="1"/>
  <c r="F857" i="1" s="1"/>
  <c r="E857" i="1" s="1"/>
  <c r="I934" i="1"/>
  <c r="M934" i="1" s="1"/>
  <c r="F934" i="1" s="1"/>
  <c r="E934" i="1" s="1"/>
  <c r="I779" i="1"/>
  <c r="M779" i="1" s="1"/>
  <c r="F779" i="1" s="1"/>
  <c r="E779" i="1" s="1"/>
  <c r="I791" i="1"/>
  <c r="M791" i="1" s="1"/>
  <c r="F791" i="1" s="1"/>
  <c r="E791" i="1" s="1"/>
  <c r="M806" i="1"/>
  <c r="F806" i="1" s="1"/>
  <c r="E806" i="1" s="1"/>
  <c r="L806" i="1"/>
  <c r="G806" i="1"/>
  <c r="K806" i="1"/>
  <c r="J806" i="1"/>
  <c r="I782" i="1"/>
  <c r="M782" i="1" s="1"/>
  <c r="F782" i="1" s="1"/>
  <c r="E782" i="1" s="1"/>
  <c r="I883" i="1"/>
  <c r="M883" i="1" s="1"/>
  <c r="F883" i="1" s="1"/>
  <c r="E883" i="1" s="1"/>
  <c r="I919" i="1"/>
  <c r="M919" i="1" s="1"/>
  <c r="F919" i="1" s="1"/>
  <c r="E919" i="1" s="1"/>
  <c r="I950" i="1"/>
  <c r="M950" i="1" s="1"/>
  <c r="F950" i="1" s="1"/>
  <c r="E950" i="1" s="1"/>
  <c r="I929" i="1"/>
  <c r="M929" i="1" s="1"/>
  <c r="F929" i="1" s="1"/>
  <c r="E929" i="1" s="1"/>
  <c r="I821" i="1"/>
  <c r="M821" i="1" s="1"/>
  <c r="F821" i="1" s="1"/>
  <c r="E821" i="1" s="1"/>
  <c r="M827" i="1"/>
  <c r="F827" i="1" s="1"/>
  <c r="E827" i="1" s="1"/>
  <c r="G827" i="1"/>
  <c r="J827" i="1"/>
  <c r="K827" i="1"/>
  <c r="L827" i="1"/>
  <c r="I891" i="1"/>
  <c r="M891" i="1" s="1"/>
  <c r="F891" i="1" s="1"/>
  <c r="E891" i="1" s="1"/>
  <c r="I907" i="1"/>
  <c r="M907" i="1" s="1"/>
  <c r="F907" i="1" s="1"/>
  <c r="E907" i="1" s="1"/>
  <c r="I780" i="1"/>
  <c r="M780" i="1" s="1"/>
  <c r="F780" i="1" s="1"/>
  <c r="E780" i="1" s="1"/>
  <c r="M824" i="1"/>
  <c r="F824" i="1" s="1"/>
  <c r="E824" i="1" s="1"/>
  <c r="G824" i="1"/>
  <c r="J824" i="1"/>
  <c r="L824" i="1"/>
  <c r="K824" i="1"/>
  <c r="M807" i="1"/>
  <c r="F807" i="1" s="1"/>
  <c r="E807" i="1" s="1"/>
  <c r="G807" i="1"/>
  <c r="K807" i="1"/>
  <c r="J807" i="1"/>
  <c r="L807" i="1"/>
  <c r="M783" i="1"/>
  <c r="F783" i="1" s="1"/>
  <c r="E783" i="1" s="1"/>
  <c r="J783" i="1"/>
  <c r="G783" i="1"/>
  <c r="L783" i="1"/>
  <c r="K783" i="1"/>
  <c r="I834" i="1"/>
  <c r="M834" i="1" s="1"/>
  <c r="F834" i="1" s="1"/>
  <c r="E834" i="1" s="1"/>
  <c r="M963" i="1"/>
  <c r="F963" i="1" s="1"/>
  <c r="E963" i="1" s="1"/>
  <c r="J963" i="1"/>
  <c r="L963" i="1"/>
  <c r="K963" i="1"/>
  <c r="G963" i="1"/>
  <c r="I939" i="1"/>
  <c r="M939" i="1" s="1"/>
  <c r="F939" i="1" s="1"/>
  <c r="E939" i="1" s="1"/>
  <c r="I812" i="1"/>
  <c r="M812" i="1" s="1"/>
  <c r="F812" i="1" s="1"/>
  <c r="E812" i="1" s="1"/>
  <c r="M962" i="1"/>
  <c r="F962" i="1" s="1"/>
  <c r="E962" i="1" s="1"/>
  <c r="L962" i="1"/>
  <c r="G962" i="1"/>
  <c r="K962" i="1"/>
  <c r="J962" i="1"/>
  <c r="I885" i="1"/>
  <c r="M885" i="1" s="1"/>
  <c r="F885" i="1" s="1"/>
  <c r="E885" i="1" s="1"/>
  <c r="I876" i="1"/>
  <c r="M876" i="1" s="1"/>
  <c r="F876" i="1" s="1"/>
  <c r="E876" i="1" s="1"/>
  <c r="I949" i="1"/>
  <c r="M949" i="1" s="1"/>
  <c r="F949" i="1" s="1"/>
  <c r="E949" i="1" s="1"/>
  <c r="I829" i="1"/>
  <c r="M829" i="1" s="1"/>
  <c r="F829" i="1" s="1"/>
  <c r="E829" i="1" s="1"/>
  <c r="I839" i="1"/>
  <c r="M839" i="1" s="1"/>
  <c r="F839" i="1" s="1"/>
  <c r="E839" i="1" s="1"/>
  <c r="I846" i="1"/>
  <c r="M846" i="1" s="1"/>
  <c r="F846" i="1" s="1"/>
  <c r="E846" i="1" s="1"/>
  <c r="M789" i="1"/>
  <c r="F789" i="1" s="1"/>
  <c r="E789" i="1" s="1"/>
  <c r="J789" i="1"/>
  <c r="G789" i="1"/>
  <c r="K789" i="1"/>
  <c r="L789" i="1"/>
  <c r="I946" i="1"/>
  <c r="M946" i="1" s="1"/>
  <c r="F946" i="1" s="1"/>
  <c r="E946" i="1" s="1"/>
  <c r="I904" i="1"/>
  <c r="M904" i="1" s="1"/>
  <c r="F904" i="1" s="1"/>
  <c r="E904" i="1" s="1"/>
  <c r="I820" i="1"/>
  <c r="M820" i="1" s="1"/>
  <c r="F820" i="1" s="1"/>
  <c r="E820" i="1" s="1"/>
  <c r="I936" i="1"/>
  <c r="M936" i="1" s="1"/>
  <c r="F936" i="1" s="1"/>
  <c r="E936" i="1" s="1"/>
  <c r="I882" i="1"/>
  <c r="M882" i="1" s="1"/>
  <c r="F882" i="1" s="1"/>
  <c r="E882" i="1" s="1"/>
  <c r="I866" i="1"/>
  <c r="M866" i="1" s="1"/>
  <c r="F866" i="1" s="1"/>
  <c r="E866" i="1" s="1"/>
  <c r="M788" i="1"/>
  <c r="F788" i="1" s="1"/>
  <c r="E788" i="1" s="1"/>
  <c r="G788" i="1"/>
  <c r="L788" i="1"/>
  <c r="J788" i="1"/>
  <c r="K788" i="1"/>
  <c r="M835" i="1"/>
  <c r="F835" i="1" s="1"/>
  <c r="E835" i="1" s="1"/>
  <c r="J835" i="1"/>
  <c r="K835" i="1"/>
  <c r="L835" i="1"/>
  <c r="G835" i="1"/>
  <c r="I935" i="1"/>
  <c r="M935" i="1" s="1"/>
  <c r="F935" i="1" s="1"/>
  <c r="E935" i="1" s="1"/>
  <c r="I797" i="1"/>
  <c r="M797" i="1" s="1"/>
  <c r="F797" i="1" s="1"/>
  <c r="E797" i="1" s="1"/>
  <c r="M879" i="1"/>
  <c r="F879" i="1" s="1"/>
  <c r="E879" i="1" s="1"/>
  <c r="J879" i="1"/>
  <c r="L879" i="1"/>
  <c r="K879" i="1"/>
  <c r="G879" i="1"/>
  <c r="I926" i="1"/>
  <c r="M926" i="1" s="1"/>
  <c r="F926" i="1" s="1"/>
  <c r="E926" i="1" s="1"/>
  <c r="I872" i="1"/>
  <c r="M872" i="1" s="1"/>
  <c r="F872" i="1" s="1"/>
  <c r="E872" i="1" s="1"/>
  <c r="I867" i="1"/>
  <c r="M867" i="1" s="1"/>
  <c r="F867" i="1" s="1"/>
  <c r="E867" i="1" s="1"/>
  <c r="I785" i="1"/>
  <c r="M785" i="1" s="1"/>
  <c r="F785" i="1" s="1"/>
  <c r="E785" i="1" s="1"/>
  <c r="M947" i="1"/>
  <c r="F947" i="1" s="1"/>
  <c r="E947" i="1" s="1"/>
  <c r="L947" i="1"/>
  <c r="J947" i="1"/>
  <c r="K947" i="1"/>
  <c r="G947" i="1"/>
  <c r="I875" i="1"/>
  <c r="M875" i="1" s="1"/>
  <c r="F875" i="1" s="1"/>
  <c r="E875" i="1" s="1"/>
  <c r="I956" i="1"/>
  <c r="M956" i="1" s="1"/>
  <c r="F956" i="1" s="1"/>
  <c r="E956" i="1" s="1"/>
  <c r="I758" i="1"/>
  <c r="M758" i="1" s="1"/>
  <c r="F758" i="1" s="1"/>
  <c r="E758" i="1" s="1"/>
  <c r="M754" i="1"/>
  <c r="F754" i="1" s="1"/>
  <c r="E754" i="1" s="1"/>
  <c r="J754" i="1"/>
  <c r="L754" i="1"/>
  <c r="G754" i="1"/>
  <c r="K754" i="1"/>
  <c r="H754" i="1"/>
  <c r="D754" i="1"/>
  <c r="I753" i="1"/>
  <c r="M740" i="1"/>
  <c r="F740" i="1" s="1"/>
  <c r="E740" i="1" s="1"/>
  <c r="L740" i="1"/>
  <c r="G740" i="1"/>
  <c r="K740" i="1"/>
  <c r="J740" i="1"/>
  <c r="I739" i="1"/>
  <c r="M739" i="1" s="1"/>
  <c r="F739" i="1" s="1"/>
  <c r="E739" i="1" s="1"/>
  <c r="M734" i="1"/>
  <c r="F734" i="1" s="1"/>
  <c r="E734" i="1" s="1"/>
  <c r="G734" i="1"/>
  <c r="J734" i="1"/>
  <c r="K734" i="1"/>
  <c r="L734" i="1"/>
  <c r="I744" i="1"/>
  <c r="M744" i="1" s="1"/>
  <c r="F744" i="1" s="1"/>
  <c r="E744" i="1" s="1"/>
  <c r="I746" i="1"/>
  <c r="M742" i="1"/>
  <c r="F742" i="1" s="1"/>
  <c r="E742" i="1" s="1"/>
  <c r="K742" i="1"/>
  <c r="J742" i="1"/>
  <c r="L742" i="1"/>
  <c r="G742" i="1"/>
  <c r="M730" i="1"/>
  <c r="F730" i="1" s="1"/>
  <c r="E730" i="1" s="1"/>
  <c r="G730" i="1"/>
  <c r="J730" i="1"/>
  <c r="L730" i="1"/>
  <c r="K730" i="1"/>
  <c r="M732" i="1"/>
  <c r="F732" i="1" s="1"/>
  <c r="E732" i="1" s="1"/>
  <c r="J732" i="1"/>
  <c r="G732" i="1"/>
  <c r="K732" i="1"/>
  <c r="L732" i="1"/>
  <c r="I736" i="1"/>
  <c r="M660" i="1"/>
  <c r="F660" i="1" s="1"/>
  <c r="E660" i="1" s="1"/>
  <c r="G660" i="1"/>
  <c r="J660" i="1"/>
  <c r="L660" i="1"/>
  <c r="K660" i="1"/>
  <c r="M571" i="1"/>
  <c r="F571" i="1" s="1"/>
  <c r="E571" i="1" s="1"/>
  <c r="J571" i="1"/>
  <c r="L571" i="1"/>
  <c r="G571" i="1"/>
  <c r="K571" i="1"/>
  <c r="M638" i="1"/>
  <c r="F638" i="1" s="1"/>
  <c r="E638" i="1" s="1"/>
  <c r="K638" i="1"/>
  <c r="L638" i="1"/>
  <c r="G638" i="1"/>
  <c r="J638" i="1"/>
  <c r="M688" i="1"/>
  <c r="F688" i="1" s="1"/>
  <c r="E688" i="1" s="1"/>
  <c r="J688" i="1"/>
  <c r="G688" i="1"/>
  <c r="L688" i="1"/>
  <c r="K688" i="1"/>
  <c r="M700" i="1"/>
  <c r="F700" i="1" s="1"/>
  <c r="E700" i="1" s="1"/>
  <c r="G700" i="1"/>
  <c r="K700" i="1"/>
  <c r="J700" i="1"/>
  <c r="L700" i="1"/>
  <c r="M662" i="1"/>
  <c r="F662" i="1" s="1"/>
  <c r="E662" i="1" s="1"/>
  <c r="K662" i="1"/>
  <c r="J662" i="1"/>
  <c r="L662" i="1"/>
  <c r="G662" i="1"/>
  <c r="I710" i="1"/>
  <c r="M710" i="1" s="1"/>
  <c r="F710" i="1" s="1"/>
  <c r="E710" i="1" s="1"/>
  <c r="M639" i="1"/>
  <c r="F639" i="1" s="1"/>
  <c r="E639" i="1" s="1"/>
  <c r="G639" i="1"/>
  <c r="K639" i="1"/>
  <c r="J639" i="1"/>
  <c r="L639" i="1"/>
  <c r="I701" i="1"/>
  <c r="M701" i="1" s="1"/>
  <c r="F701" i="1" s="1"/>
  <c r="E701" i="1" s="1"/>
  <c r="M704" i="1"/>
  <c r="F704" i="1" s="1"/>
  <c r="E704" i="1" s="1"/>
  <c r="L704" i="1"/>
  <c r="J704" i="1"/>
  <c r="G704" i="1"/>
  <c r="K704" i="1"/>
  <c r="M709" i="1"/>
  <c r="F709" i="1" s="1"/>
  <c r="E709" i="1" s="1"/>
  <c r="K709" i="1"/>
  <c r="L709" i="1"/>
  <c r="J709" i="1"/>
  <c r="G709" i="1"/>
  <c r="M605" i="1"/>
  <c r="F605" i="1" s="1"/>
  <c r="E605" i="1" s="1"/>
  <c r="L605" i="1"/>
  <c r="K605" i="1"/>
  <c r="G605" i="1"/>
  <c r="J605" i="1"/>
  <c r="M693" i="1"/>
  <c r="F693" i="1" s="1"/>
  <c r="E693" i="1" s="1"/>
  <c r="L693" i="1"/>
  <c r="J693" i="1"/>
  <c r="K693" i="1"/>
  <c r="G693" i="1"/>
  <c r="M642" i="1"/>
  <c r="F642" i="1" s="1"/>
  <c r="E642" i="1" s="1"/>
  <c r="L642" i="1"/>
  <c r="K642" i="1"/>
  <c r="G642" i="1"/>
  <c r="J642" i="1"/>
  <c r="M671" i="1"/>
  <c r="F671" i="1" s="1"/>
  <c r="E671" i="1" s="1"/>
  <c r="G671" i="1"/>
  <c r="L671" i="1"/>
  <c r="J671" i="1"/>
  <c r="K671" i="1"/>
  <c r="I692" i="1"/>
  <c r="M692" i="1" s="1"/>
  <c r="F692" i="1" s="1"/>
  <c r="E692" i="1" s="1"/>
  <c r="I544" i="1"/>
  <c r="M544" i="1" s="1"/>
  <c r="F544" i="1" s="1"/>
  <c r="E544" i="1" s="1"/>
  <c r="M495" i="1"/>
  <c r="F495" i="1" s="1"/>
  <c r="E495" i="1" s="1"/>
  <c r="G495" i="1"/>
  <c r="J495" i="1"/>
  <c r="L495" i="1"/>
  <c r="K495" i="1"/>
  <c r="M497" i="1"/>
  <c r="F497" i="1" s="1"/>
  <c r="E497" i="1" s="1"/>
  <c r="K497" i="1"/>
  <c r="L497" i="1"/>
  <c r="J497" i="1"/>
  <c r="G497" i="1"/>
  <c r="M431" i="1"/>
  <c r="F431" i="1" s="1"/>
  <c r="E431" i="1" s="1"/>
  <c r="G431" i="1"/>
  <c r="L431" i="1"/>
  <c r="J431" i="1"/>
  <c r="K431" i="1"/>
  <c r="I501" i="1"/>
  <c r="M501" i="1" s="1"/>
  <c r="F501" i="1" s="1"/>
  <c r="E501" i="1" s="1"/>
  <c r="M568" i="1"/>
  <c r="F568" i="1" s="1"/>
  <c r="E568" i="1" s="1"/>
  <c r="G568" i="1"/>
  <c r="L568" i="1"/>
  <c r="K568" i="1"/>
  <c r="J568" i="1"/>
  <c r="I690" i="1"/>
  <c r="M690" i="1" s="1"/>
  <c r="F690" i="1" s="1"/>
  <c r="E690" i="1" s="1"/>
  <c r="M470" i="1"/>
  <c r="F470" i="1" s="1"/>
  <c r="E470" i="1" s="1"/>
  <c r="G470" i="1"/>
  <c r="K470" i="1"/>
  <c r="L470" i="1"/>
  <c r="J470" i="1"/>
  <c r="M476" i="1"/>
  <c r="F476" i="1" s="1"/>
  <c r="E476" i="1" s="1"/>
  <c r="K476" i="1"/>
  <c r="L476" i="1"/>
  <c r="J476" i="1"/>
  <c r="G476" i="1"/>
  <c r="I473" i="1"/>
  <c r="M549" i="1"/>
  <c r="F549" i="1" s="1"/>
  <c r="E549" i="1" s="1"/>
  <c r="J549" i="1"/>
  <c r="L549" i="1"/>
  <c r="G549" i="1"/>
  <c r="K549" i="1"/>
  <c r="M541" i="1"/>
  <c r="F541" i="1" s="1"/>
  <c r="E541" i="1" s="1"/>
  <c r="L541" i="1"/>
  <c r="K541" i="1"/>
  <c r="G541" i="1"/>
  <c r="J541" i="1"/>
  <c r="M507" i="1"/>
  <c r="F507" i="1" s="1"/>
  <c r="E507" i="1" s="1"/>
  <c r="G507" i="1"/>
  <c r="J507" i="1"/>
  <c r="K507" i="1"/>
  <c r="L507" i="1"/>
  <c r="M458" i="1"/>
  <c r="F458" i="1" s="1"/>
  <c r="E458" i="1" s="1"/>
  <c r="K458" i="1"/>
  <c r="L458" i="1"/>
  <c r="G458" i="1"/>
  <c r="J458" i="1"/>
  <c r="M490" i="1"/>
  <c r="F490" i="1" s="1"/>
  <c r="E490" i="1" s="1"/>
  <c r="L490" i="1"/>
  <c r="J490" i="1"/>
  <c r="G490" i="1"/>
  <c r="K490" i="1"/>
  <c r="M505" i="1"/>
  <c r="F505" i="1" s="1"/>
  <c r="E505" i="1" s="1"/>
  <c r="J505" i="1"/>
  <c r="L505" i="1"/>
  <c r="K505" i="1"/>
  <c r="G505" i="1"/>
  <c r="I493" i="1"/>
  <c r="M493" i="1" s="1"/>
  <c r="F493" i="1" s="1"/>
  <c r="E493" i="1" s="1"/>
  <c r="M672" i="1"/>
  <c r="F672" i="1" s="1"/>
  <c r="E672" i="1" s="1"/>
  <c r="K672" i="1"/>
  <c r="G672" i="1"/>
  <c r="L672" i="1"/>
  <c r="J672" i="1"/>
  <c r="M570" i="1"/>
  <c r="F570" i="1" s="1"/>
  <c r="E570" i="1" s="1"/>
  <c r="G570" i="1"/>
  <c r="L570" i="1"/>
  <c r="K570" i="1"/>
  <c r="J570" i="1"/>
  <c r="I491" i="1"/>
  <c r="M491" i="1" s="1"/>
  <c r="F491" i="1" s="1"/>
  <c r="E491" i="1" s="1"/>
  <c r="I488" i="1"/>
  <c r="M488" i="1" s="1"/>
  <c r="F488" i="1" s="1"/>
  <c r="E488" i="1" s="1"/>
  <c r="M651" i="1"/>
  <c r="F651" i="1" s="1"/>
  <c r="E651" i="1" s="1"/>
  <c r="K651" i="1"/>
  <c r="G651" i="1"/>
  <c r="L651" i="1"/>
  <c r="J651" i="1"/>
  <c r="I620" i="1"/>
  <c r="M518" i="1"/>
  <c r="F518" i="1" s="1"/>
  <c r="E518" i="1" s="1"/>
  <c r="J518" i="1"/>
  <c r="K518" i="1"/>
  <c r="G518" i="1"/>
  <c r="L518" i="1"/>
  <c r="I530" i="1"/>
  <c r="I456" i="1"/>
  <c r="M456" i="1" s="1"/>
  <c r="F456" i="1" s="1"/>
  <c r="E456" i="1" s="1"/>
  <c r="M659" i="1"/>
  <c r="F659" i="1" s="1"/>
  <c r="E659" i="1" s="1"/>
  <c r="J659" i="1"/>
  <c r="K659" i="1"/>
  <c r="G659" i="1"/>
  <c r="L659" i="1"/>
  <c r="I475" i="1"/>
  <c r="M475" i="1" s="1"/>
  <c r="F475" i="1" s="1"/>
  <c r="E475" i="1" s="1"/>
  <c r="M566" i="1"/>
  <c r="F566" i="1" s="1"/>
  <c r="E566" i="1" s="1"/>
  <c r="G566" i="1"/>
  <c r="L566" i="1"/>
  <c r="J566" i="1"/>
  <c r="K566" i="1"/>
  <c r="I593" i="1"/>
  <c r="M593" i="1" s="1"/>
  <c r="F593" i="1" s="1"/>
  <c r="E593" i="1" s="1"/>
  <c r="M444" i="1"/>
  <c r="F444" i="1" s="1"/>
  <c r="E444" i="1" s="1"/>
  <c r="K444" i="1"/>
  <c r="L444" i="1"/>
  <c r="G444" i="1"/>
  <c r="J444" i="1"/>
  <c r="M643" i="1"/>
  <c r="F643" i="1" s="1"/>
  <c r="E643" i="1" s="1"/>
  <c r="G643" i="1"/>
  <c r="J643" i="1"/>
  <c r="L643" i="1"/>
  <c r="K643" i="1"/>
  <c r="I712" i="1"/>
  <c r="M712" i="1" s="1"/>
  <c r="F712" i="1" s="1"/>
  <c r="E712" i="1" s="1"/>
  <c r="M515" i="1"/>
  <c r="F515" i="1" s="1"/>
  <c r="E515" i="1" s="1"/>
  <c r="J515" i="1"/>
  <c r="K515" i="1"/>
  <c r="G515" i="1"/>
  <c r="L515" i="1"/>
  <c r="I565" i="1"/>
  <c r="M565" i="1" s="1"/>
  <c r="F565" i="1" s="1"/>
  <c r="E565" i="1" s="1"/>
  <c r="I472" i="1"/>
  <c r="M472" i="1" s="1"/>
  <c r="F472" i="1" s="1"/>
  <c r="E472" i="1" s="1"/>
  <c r="M517" i="1"/>
  <c r="F517" i="1" s="1"/>
  <c r="E517" i="1" s="1"/>
  <c r="L517" i="1"/>
  <c r="G517" i="1"/>
  <c r="J517" i="1"/>
  <c r="K517" i="1"/>
  <c r="M510" i="1"/>
  <c r="F510" i="1" s="1"/>
  <c r="E510" i="1" s="1"/>
  <c r="G510" i="1"/>
  <c r="K510" i="1"/>
  <c r="L510" i="1"/>
  <c r="J510" i="1"/>
  <c r="I689" i="1"/>
  <c r="M689" i="1" s="1"/>
  <c r="F689" i="1" s="1"/>
  <c r="E689" i="1" s="1"/>
  <c r="M547" i="1"/>
  <c r="F547" i="1" s="1"/>
  <c r="E547" i="1" s="1"/>
  <c r="G547" i="1"/>
  <c r="K547" i="1"/>
  <c r="J547" i="1"/>
  <c r="L547" i="1"/>
  <c r="I482" i="1"/>
  <c r="M482" i="1" s="1"/>
  <c r="F482" i="1" s="1"/>
  <c r="E482" i="1" s="1"/>
  <c r="M569" i="1"/>
  <c r="F569" i="1" s="1"/>
  <c r="E569" i="1" s="1"/>
  <c r="L569" i="1"/>
  <c r="G569" i="1"/>
  <c r="K569" i="1"/>
  <c r="J569" i="1"/>
  <c r="I552" i="1"/>
  <c r="M552" i="1" s="1"/>
  <c r="F552" i="1" s="1"/>
  <c r="E552" i="1" s="1"/>
  <c r="M436" i="1"/>
  <c r="F436" i="1" s="1"/>
  <c r="E436" i="1" s="1"/>
  <c r="G436" i="1"/>
  <c r="K436" i="1"/>
  <c r="J436" i="1"/>
  <c r="L436" i="1"/>
  <c r="M466" i="1"/>
  <c r="F466" i="1" s="1"/>
  <c r="E466" i="1" s="1"/>
  <c r="J466" i="1"/>
  <c r="G466" i="1"/>
  <c r="K466" i="1"/>
  <c r="L466" i="1"/>
  <c r="M465" i="1"/>
  <c r="F465" i="1" s="1"/>
  <c r="E465" i="1" s="1"/>
  <c r="L465" i="1"/>
  <c r="G465" i="1"/>
  <c r="J465" i="1"/>
  <c r="K465" i="1"/>
  <c r="I675" i="1"/>
  <c r="M675" i="1" s="1"/>
  <c r="F675" i="1" s="1"/>
  <c r="E675" i="1" s="1"/>
  <c r="I533" i="1"/>
  <c r="M555" i="1"/>
  <c r="F555" i="1" s="1"/>
  <c r="E555" i="1" s="1"/>
  <c r="G555" i="1"/>
  <c r="K555" i="1"/>
  <c r="L555" i="1"/>
  <c r="J555" i="1"/>
  <c r="M682" i="1"/>
  <c r="F682" i="1" s="1"/>
  <c r="E682" i="1" s="1"/>
  <c r="G682" i="1"/>
  <c r="L682" i="1"/>
  <c r="J682" i="1"/>
  <c r="K682" i="1"/>
  <c r="I428" i="1"/>
  <c r="M428" i="1" s="1"/>
  <c r="I451" i="1"/>
  <c r="M451" i="1" s="1"/>
  <c r="F451" i="1" s="1"/>
  <c r="E451" i="1" s="1"/>
  <c r="I422" i="1"/>
  <c r="M422" i="1" s="1"/>
  <c r="F422" i="1" s="1"/>
  <c r="E422" i="1" s="1"/>
  <c r="M420" i="1"/>
  <c r="F420" i="1" s="1"/>
  <c r="E420" i="1" s="1"/>
  <c r="L420" i="1"/>
  <c r="G420" i="1"/>
  <c r="K420" i="1"/>
  <c r="J420" i="1"/>
  <c r="H420" i="1" s="1"/>
  <c r="M418" i="1"/>
  <c r="F418" i="1" s="1"/>
  <c r="E418" i="1" s="1"/>
  <c r="J418" i="1"/>
  <c r="L418" i="1"/>
  <c r="G418" i="1"/>
  <c r="K418" i="1"/>
  <c r="M421" i="1"/>
  <c r="F421" i="1" s="1"/>
  <c r="E421" i="1" s="1"/>
  <c r="L421" i="1"/>
  <c r="G421" i="1"/>
  <c r="J421" i="1"/>
  <c r="K421" i="1"/>
  <c r="I373" i="1"/>
  <c r="I406" i="1"/>
  <c r="M406" i="1" s="1"/>
  <c r="F406" i="1" s="1"/>
  <c r="E406" i="1" s="1"/>
  <c r="I338" i="1"/>
  <c r="M357" i="1"/>
  <c r="F357" i="1" s="1"/>
  <c r="E357" i="1" s="1"/>
  <c r="J357" i="1"/>
  <c r="L357" i="1"/>
  <c r="K357" i="1"/>
  <c r="G357" i="1"/>
  <c r="M405" i="1"/>
  <c r="F405" i="1" s="1"/>
  <c r="E405" i="1" s="1"/>
  <c r="K405" i="1"/>
  <c r="J405" i="1"/>
  <c r="G405" i="1"/>
  <c r="L405" i="1"/>
  <c r="M332" i="1"/>
  <c r="F332" i="1" s="1"/>
  <c r="E332" i="1" s="1"/>
  <c r="J332" i="1"/>
  <c r="K332" i="1"/>
  <c r="G332" i="1"/>
  <c r="L332" i="1"/>
  <c r="H332" i="1" s="1"/>
  <c r="M334" i="1"/>
  <c r="F334" i="1" s="1"/>
  <c r="E334" i="1" s="1"/>
  <c r="J334" i="1"/>
  <c r="G334" i="1"/>
  <c r="L334" i="1"/>
  <c r="K334" i="1"/>
  <c r="M412" i="1"/>
  <c r="F412" i="1" s="1"/>
  <c r="E412" i="1" s="1"/>
  <c r="L412" i="1"/>
  <c r="G412" i="1"/>
  <c r="J412" i="1"/>
  <c r="K412" i="1"/>
  <c r="I394" i="1"/>
  <c r="M394" i="1" s="1"/>
  <c r="F394" i="1" s="1"/>
  <c r="E394" i="1" s="1"/>
  <c r="I395" i="1"/>
  <c r="M395" i="1" s="1"/>
  <c r="F395" i="1" s="1"/>
  <c r="E395" i="1" s="1"/>
  <c r="I417" i="1"/>
  <c r="M417" i="1" s="1"/>
  <c r="F417" i="1" s="1"/>
  <c r="E417" i="1" s="1"/>
  <c r="M341" i="1"/>
  <c r="F341" i="1" s="1"/>
  <c r="E341" i="1" s="1"/>
  <c r="K341" i="1"/>
  <c r="J341" i="1"/>
  <c r="L341" i="1"/>
  <c r="G341" i="1"/>
  <c r="I382" i="1"/>
  <c r="M382" i="1" s="1"/>
  <c r="F382" i="1" s="1"/>
  <c r="E382" i="1" s="1"/>
  <c r="I315" i="1"/>
  <c r="M315" i="1" s="1"/>
  <c r="F315" i="1" s="1"/>
  <c r="E315" i="1" s="1"/>
  <c r="M348" i="1"/>
  <c r="F348" i="1" s="1"/>
  <c r="E348" i="1" s="1"/>
  <c r="J348" i="1"/>
  <c r="H348" i="1" s="1"/>
  <c r="D348" i="1" s="1"/>
  <c r="G348" i="1"/>
  <c r="K348" i="1"/>
  <c r="L348" i="1"/>
  <c r="I360" i="1"/>
  <c r="M360" i="1" s="1"/>
  <c r="F360" i="1" s="1"/>
  <c r="E360" i="1" s="1"/>
  <c r="M322" i="1"/>
  <c r="F322" i="1" s="1"/>
  <c r="E322" i="1" s="1"/>
  <c r="L322" i="1"/>
  <c r="G322" i="1"/>
  <c r="J322" i="1"/>
  <c r="K322" i="1"/>
  <c r="M392" i="1"/>
  <c r="F392" i="1" s="1"/>
  <c r="E392" i="1" s="1"/>
  <c r="L392" i="1"/>
  <c r="J392" i="1"/>
  <c r="G392" i="1"/>
  <c r="K392" i="1"/>
  <c r="M354" i="1"/>
  <c r="F354" i="1" s="1"/>
  <c r="E354" i="1" s="1"/>
  <c r="J354" i="1"/>
  <c r="G354" i="1"/>
  <c r="K354" i="1"/>
  <c r="L354" i="1"/>
  <c r="M352" i="1"/>
  <c r="F352" i="1" s="1"/>
  <c r="E352" i="1" s="1"/>
  <c r="G352" i="1"/>
  <c r="K352" i="1"/>
  <c r="L352" i="1"/>
  <c r="J352" i="1"/>
  <c r="M308" i="1"/>
  <c r="F308" i="1" s="1"/>
  <c r="E308" i="1" s="1"/>
  <c r="G308" i="1"/>
  <c r="K308" i="1"/>
  <c r="L308" i="1"/>
  <c r="J308" i="1"/>
  <c r="M389" i="1"/>
  <c r="F389" i="1" s="1"/>
  <c r="E389" i="1" s="1"/>
  <c r="G389" i="1"/>
  <c r="K389" i="1"/>
  <c r="J389" i="1"/>
  <c r="L389" i="1"/>
  <c r="M411" i="1"/>
  <c r="F411" i="1" s="1"/>
  <c r="E411" i="1" s="1"/>
  <c r="G411" i="1"/>
  <c r="J411" i="1"/>
  <c r="H411" i="1" s="1"/>
  <c r="D411" i="1" s="1"/>
  <c r="K411" i="1"/>
  <c r="L411" i="1"/>
  <c r="M314" i="1"/>
  <c r="F314" i="1" s="1"/>
  <c r="E314" i="1" s="1"/>
  <c r="J314" i="1"/>
  <c r="K314" i="1"/>
  <c r="L314" i="1"/>
  <c r="G314" i="1"/>
  <c r="D314" i="1" s="1"/>
  <c r="M301" i="1"/>
  <c r="F301" i="1" s="1"/>
  <c r="E301" i="1" s="1"/>
  <c r="L301" i="1"/>
  <c r="J301" i="1"/>
  <c r="G301" i="1"/>
  <c r="D301" i="1" s="1"/>
  <c r="K301" i="1"/>
  <c r="M297" i="1"/>
  <c r="F297" i="1" s="1"/>
  <c r="E297" i="1" s="1"/>
  <c r="K297" i="1"/>
  <c r="L297" i="1"/>
  <c r="J297" i="1"/>
  <c r="G297" i="1"/>
  <c r="I278" i="1"/>
  <c r="M278" i="1" s="1"/>
  <c r="F278" i="1" s="1"/>
  <c r="E278" i="1" s="1"/>
  <c r="M269" i="1"/>
  <c r="F269" i="1" s="1"/>
  <c r="E269" i="1" s="1"/>
  <c r="K269" i="1"/>
  <c r="G269" i="1"/>
  <c r="L269" i="1"/>
  <c r="J269" i="1"/>
  <c r="I263" i="1"/>
  <c r="M263" i="1" s="1"/>
  <c r="F263" i="1" s="1"/>
  <c r="E263" i="1" s="1"/>
  <c r="M282" i="1"/>
  <c r="F282" i="1" s="1"/>
  <c r="E282" i="1" s="1"/>
  <c r="J282" i="1"/>
  <c r="G282" i="1"/>
  <c r="K282" i="1"/>
  <c r="L282" i="1"/>
  <c r="I291" i="1"/>
  <c r="M291" i="1" s="1"/>
  <c r="F291" i="1" s="1"/>
  <c r="E291" i="1" s="1"/>
  <c r="I268" i="1"/>
  <c r="M268" i="1" s="1"/>
  <c r="F268" i="1" s="1"/>
  <c r="E268" i="1" s="1"/>
  <c r="I179" i="1"/>
  <c r="M179" i="1" s="1"/>
  <c r="F179" i="1" s="1"/>
  <c r="E179" i="1" s="1"/>
  <c r="M190" i="1"/>
  <c r="F190" i="1" s="1"/>
  <c r="E190" i="1" s="1"/>
  <c r="J190" i="1"/>
  <c r="L190" i="1"/>
  <c r="K190" i="1"/>
  <c r="G190" i="1"/>
  <c r="H190" i="1"/>
  <c r="D190" i="1" s="1"/>
  <c r="M189" i="1"/>
  <c r="F189" i="1" s="1"/>
  <c r="E189" i="1" s="1"/>
  <c r="K189" i="1"/>
  <c r="G189" i="1"/>
  <c r="J189" i="1"/>
  <c r="L189" i="1"/>
  <c r="I184" i="1"/>
  <c r="M184" i="1" s="1"/>
  <c r="F184" i="1" s="1"/>
  <c r="E184" i="1" s="1"/>
  <c r="M183" i="1"/>
  <c r="F183" i="1" s="1"/>
  <c r="E183" i="1" s="1"/>
  <c r="K183" i="1"/>
  <c r="J183" i="1"/>
  <c r="L183" i="1"/>
  <c r="G183" i="1"/>
  <c r="I165" i="1"/>
  <c r="M164" i="1"/>
  <c r="F164" i="1" s="1"/>
  <c r="E164" i="1" s="1"/>
  <c r="L164" i="1"/>
  <c r="K164" i="1"/>
  <c r="G164" i="1"/>
  <c r="J164" i="1"/>
  <c r="M173" i="1"/>
  <c r="F173" i="1" s="1"/>
  <c r="E173" i="1" s="1"/>
  <c r="J173" i="1"/>
  <c r="L173" i="1"/>
  <c r="G173" i="1"/>
  <c r="K173" i="1"/>
  <c r="I152" i="1"/>
  <c r="M152" i="1" s="1"/>
  <c r="F152" i="1" s="1"/>
  <c r="E152" i="1" s="1"/>
  <c r="I153" i="1"/>
  <c r="M148" i="1"/>
  <c r="F148" i="1" s="1"/>
  <c r="E148" i="1" s="1"/>
  <c r="J148" i="1"/>
  <c r="G148" i="1"/>
  <c r="L148" i="1"/>
  <c r="K148" i="1"/>
  <c r="M145" i="1"/>
  <c r="F145" i="1" s="1"/>
  <c r="E145" i="1" s="1"/>
  <c r="K145" i="1"/>
  <c r="L145" i="1"/>
  <c r="J145" i="1"/>
  <c r="G145" i="1"/>
  <c r="M144" i="1"/>
  <c r="F144" i="1" s="1"/>
  <c r="E144" i="1" s="1"/>
  <c r="K144" i="1"/>
  <c r="J144" i="1"/>
  <c r="G144" i="1"/>
  <c r="L144" i="1"/>
  <c r="I126" i="1"/>
  <c r="M126" i="1" s="1"/>
  <c r="F126" i="1" s="1"/>
  <c r="E126" i="1" s="1"/>
  <c r="I122" i="1"/>
  <c r="M122" i="1" s="1"/>
  <c r="F122" i="1" s="1"/>
  <c r="E122" i="1" s="1"/>
  <c r="M130" i="1"/>
  <c r="F130" i="1" s="1"/>
  <c r="E130" i="1" s="1"/>
  <c r="J130" i="1"/>
  <c r="G130" i="1"/>
  <c r="L130" i="1"/>
  <c r="K130" i="1"/>
  <c r="I135" i="1"/>
  <c r="M120" i="1"/>
  <c r="F120" i="1" s="1"/>
  <c r="E120" i="1" s="1"/>
  <c r="L120" i="1"/>
  <c r="J120" i="1"/>
  <c r="K120" i="1"/>
  <c r="G120" i="1"/>
  <c r="I116" i="1"/>
  <c r="M116" i="1" s="1"/>
  <c r="F116" i="1" s="1"/>
  <c r="E116" i="1" s="1"/>
  <c r="I112" i="1"/>
  <c r="M112" i="1" s="1"/>
  <c r="F112" i="1" s="1"/>
  <c r="E112" i="1" s="1"/>
  <c r="I104" i="1"/>
  <c r="M104" i="1" s="1"/>
  <c r="F104" i="1" s="1"/>
  <c r="E104" i="1" s="1"/>
  <c r="I108" i="1"/>
  <c r="M108" i="1" s="1"/>
  <c r="F108" i="1" s="1"/>
  <c r="E108" i="1" s="1"/>
  <c r="I118" i="1"/>
  <c r="M118" i="1" s="1"/>
  <c r="F118" i="1" s="1"/>
  <c r="E118" i="1" s="1"/>
  <c r="I133" i="1"/>
  <c r="M133" i="1" s="1"/>
  <c r="F133" i="1" s="1"/>
  <c r="E133" i="1" s="1"/>
  <c r="M1449" i="1"/>
  <c r="L1449" i="1"/>
  <c r="D1449" i="1"/>
  <c r="G1449" i="1"/>
  <c r="K1449" i="1"/>
  <c r="F1449" i="1"/>
  <c r="E1449" i="1" s="1"/>
  <c r="J1449" i="1"/>
  <c r="H1449" i="1"/>
  <c r="M1343" i="1"/>
  <c r="K1343" i="1"/>
  <c r="J1343" i="1"/>
  <c r="H1343" i="1" s="1"/>
  <c r="F1343" i="1"/>
  <c r="E1343" i="1" s="1"/>
  <c r="L1343" i="1"/>
  <c r="D1343" i="1"/>
  <c r="G1343" i="1"/>
  <c r="I1439" i="1"/>
  <c r="M1412" i="1"/>
  <c r="F1412" i="1"/>
  <c r="E1412" i="1" s="1"/>
  <c r="K1412" i="1"/>
  <c r="L1412" i="1"/>
  <c r="J1412" i="1"/>
  <c r="G1412" i="1"/>
  <c r="H1412" i="1"/>
  <c r="D1412" i="1"/>
  <c r="I1394" i="1"/>
  <c r="M1394" i="1" s="1"/>
  <c r="I1307" i="1"/>
  <c r="I1327" i="1"/>
  <c r="M1327" i="1" s="1"/>
  <c r="I1421" i="1"/>
  <c r="M1386" i="1"/>
  <c r="G1386" i="1"/>
  <c r="J1386" i="1"/>
  <c r="H1386" i="1"/>
  <c r="K1386" i="1"/>
  <c r="F1386" i="1"/>
  <c r="E1386" i="1" s="1"/>
  <c r="D1386" i="1"/>
  <c r="L1386" i="1"/>
  <c r="I1451" i="1"/>
  <c r="M1451" i="1" s="1"/>
  <c r="I1322" i="1"/>
  <c r="M1478" i="1"/>
  <c r="L1478" i="1"/>
  <c r="J1478" i="1"/>
  <c r="F1478" i="1"/>
  <c r="E1478" i="1" s="1"/>
  <c r="K1478" i="1"/>
  <c r="D1478" i="1"/>
  <c r="G1478" i="1"/>
  <c r="H1478" i="1"/>
  <c r="I1477" i="1"/>
  <c r="M1477" i="1" s="1"/>
  <c r="I1326" i="1"/>
  <c r="I1355" i="1"/>
  <c r="M1355" i="1" s="1"/>
  <c r="I1422" i="1"/>
  <c r="M1337" i="1"/>
  <c r="L1337" i="1"/>
  <c r="G1337" i="1"/>
  <c r="D1337" i="1"/>
  <c r="J1337" i="1"/>
  <c r="H1337" i="1" s="1"/>
  <c r="F1337" i="1"/>
  <c r="E1337" i="1" s="1"/>
  <c r="K1337" i="1"/>
  <c r="M1391" i="1"/>
  <c r="G1391" i="1"/>
  <c r="D1391" i="1"/>
  <c r="H1391" i="1"/>
  <c r="F1391" i="1"/>
  <c r="E1391" i="1" s="1"/>
  <c r="K1391" i="1"/>
  <c r="J1391" i="1"/>
  <c r="L1391" i="1"/>
  <c r="I1482" i="1"/>
  <c r="M1482" i="1" s="1"/>
  <c r="I1402" i="1"/>
  <c r="M1402" i="1" s="1"/>
  <c r="I1309" i="1"/>
  <c r="M1309" i="1" s="1"/>
  <c r="I1480" i="1"/>
  <c r="M1480" i="1" s="1"/>
  <c r="M1417" i="1"/>
  <c r="G1417" i="1"/>
  <c r="H1417" i="1"/>
  <c r="K1417" i="1"/>
  <c r="L1417" i="1"/>
  <c r="D1417" i="1"/>
  <c r="J1417" i="1"/>
  <c r="F1417" i="1"/>
  <c r="E1417" i="1" s="1"/>
  <c r="M1383" i="1"/>
  <c r="K1383" i="1"/>
  <c r="G1383" i="1"/>
  <c r="H1383" i="1"/>
  <c r="D1383" i="1"/>
  <c r="J1383" i="1"/>
  <c r="L1383" i="1"/>
  <c r="F1383" i="1"/>
  <c r="E1383" i="1" s="1"/>
  <c r="I1347" i="1"/>
  <c r="M1347" i="1" s="1"/>
  <c r="I1328" i="1"/>
  <c r="M1328" i="1" s="1"/>
  <c r="I1472" i="1"/>
  <c r="M1472" i="1" s="1"/>
  <c r="I1333" i="1"/>
  <c r="M1333" i="1" s="1"/>
  <c r="I1438" i="1"/>
  <c r="M1438" i="1" s="1"/>
  <c r="I1466" i="1"/>
  <c r="M1466" i="1" s="1"/>
  <c r="M1382" i="1"/>
  <c r="D1382" i="1"/>
  <c r="J1382" i="1"/>
  <c r="L1382" i="1"/>
  <c r="F1382" i="1"/>
  <c r="E1382" i="1" s="1"/>
  <c r="H1382" i="1"/>
  <c r="G1382" i="1"/>
  <c r="K1382" i="1"/>
  <c r="M1444" i="1"/>
  <c r="H1444" i="1"/>
  <c r="J1444" i="1"/>
  <c r="G1444" i="1"/>
  <c r="F1444" i="1"/>
  <c r="E1444" i="1" s="1"/>
  <c r="K1444" i="1"/>
  <c r="L1444" i="1"/>
  <c r="D1444" i="1"/>
  <c r="I1368" i="1"/>
  <c r="M1368" i="1" s="1"/>
  <c r="M1357" i="1"/>
  <c r="F1357" i="1"/>
  <c r="E1357" i="1" s="1"/>
  <c r="H1357" i="1"/>
  <c r="G1357" i="1"/>
  <c r="D1357" i="1"/>
  <c r="J1357" i="1"/>
  <c r="K1357" i="1"/>
  <c r="L1357" i="1"/>
  <c r="I1316" i="1"/>
  <c r="M1316" i="1" s="1"/>
  <c r="I1425" i="1"/>
  <c r="M1425" i="1" s="1"/>
  <c r="I1310" i="1"/>
  <c r="M1310" i="1" s="1"/>
  <c r="I1431" i="1"/>
  <c r="M1431" i="1" s="1"/>
  <c r="I1306" i="1"/>
  <c r="M1306" i="1" s="1"/>
  <c r="I1437" i="1"/>
  <c r="M1437" i="1" s="1"/>
  <c r="I1320" i="1"/>
  <c r="M1320" i="1" s="1"/>
  <c r="I1350" i="1"/>
  <c r="M1350" i="1" s="1"/>
  <c r="I1353" i="1"/>
  <c r="M1353" i="1" s="1"/>
  <c r="I1440" i="1"/>
  <c r="M1440" i="1" s="1"/>
  <c r="I1349" i="1"/>
  <c r="M1349" i="1" s="1"/>
  <c r="I1362" i="1"/>
  <c r="M1362" i="1" s="1"/>
  <c r="M1494" i="1"/>
  <c r="D1494" i="1"/>
  <c r="L1494" i="1"/>
  <c r="G1494" i="1"/>
  <c r="J1494" i="1"/>
  <c r="K1494" i="1"/>
  <c r="H1494" i="1"/>
  <c r="F1494" i="1"/>
  <c r="E1494" i="1" s="1"/>
  <c r="I1323" i="1"/>
  <c r="M1323" i="1" s="1"/>
  <c r="I1488" i="1"/>
  <c r="M1488" i="1" s="1"/>
  <c r="I1341" i="1"/>
  <c r="M1341" i="1" s="1"/>
  <c r="I1469" i="1"/>
  <c r="M1469" i="1" s="1"/>
  <c r="I1405" i="1"/>
  <c r="M1405" i="1" s="1"/>
  <c r="M1474" i="1"/>
  <c r="K1474" i="1"/>
  <c r="H1474" i="1"/>
  <c r="F1474" i="1"/>
  <c r="E1474" i="1" s="1"/>
  <c r="J1474" i="1"/>
  <c r="G1474" i="1"/>
  <c r="D1474" i="1"/>
  <c r="L1474" i="1"/>
  <c r="I1410" i="1"/>
  <c r="M1410" i="1" s="1"/>
  <c r="I1475" i="1"/>
  <c r="M1475" i="1" s="1"/>
  <c r="I1459" i="1"/>
  <c r="M1459" i="1" s="1"/>
  <c r="I1497" i="1"/>
  <c r="M1497" i="1" s="1"/>
  <c r="I1317" i="1"/>
  <c r="M1317" i="1" s="1"/>
  <c r="I1354" i="1"/>
  <c r="M1354" i="1" s="1"/>
  <c r="M1408" i="1"/>
  <c r="L1408" i="1"/>
  <c r="D1408" i="1"/>
  <c r="J1408" i="1"/>
  <c r="H1408" i="1"/>
  <c r="G1408" i="1"/>
  <c r="K1408" i="1"/>
  <c r="F1408" i="1"/>
  <c r="E1408" i="1" s="1"/>
  <c r="M1305" i="1"/>
  <c r="K1305" i="1"/>
  <c r="G1305" i="1"/>
  <c r="J1305" i="1"/>
  <c r="H1305" i="1" s="1"/>
  <c r="L1305" i="1"/>
  <c r="F1305" i="1"/>
  <c r="E1305" i="1" s="1"/>
  <c r="D1305" i="1"/>
  <c r="M1500" i="1"/>
  <c r="L1500" i="1"/>
  <c r="K1500" i="1"/>
  <c r="H1500" i="1"/>
  <c r="G1500" i="1"/>
  <c r="D1500" i="1"/>
  <c r="F1500" i="1"/>
  <c r="E1500" i="1" s="1"/>
  <c r="J1500" i="1"/>
  <c r="I1457" i="1"/>
  <c r="I1379" i="1"/>
  <c r="M1379" i="1" s="1"/>
  <c r="I1493" i="1"/>
  <c r="I1338" i="1"/>
  <c r="M1338" i="1" s="1"/>
  <c r="I1378" i="1"/>
  <c r="I1401" i="1"/>
  <c r="M1401" i="1" s="1"/>
  <c r="M1300" i="1"/>
  <c r="F1300" i="1" s="1"/>
  <c r="E1300" i="1" s="1"/>
  <c r="L1300" i="1"/>
  <c r="K1300" i="1"/>
  <c r="J1300" i="1"/>
  <c r="G1300" i="1"/>
  <c r="H1300" i="1"/>
  <c r="D1300" i="1" s="1"/>
  <c r="M1279" i="1"/>
  <c r="F1279" i="1" s="1"/>
  <c r="E1279" i="1" s="1"/>
  <c r="G1279" i="1"/>
  <c r="L1279" i="1"/>
  <c r="J1279" i="1"/>
  <c r="K1279" i="1"/>
  <c r="M1263" i="1"/>
  <c r="F1263" i="1" s="1"/>
  <c r="E1263" i="1" s="1"/>
  <c r="L1263" i="1"/>
  <c r="K1263" i="1"/>
  <c r="G1263" i="1"/>
  <c r="J1263" i="1"/>
  <c r="M1243" i="1"/>
  <c r="F1243" i="1" s="1"/>
  <c r="E1243" i="1" s="1"/>
  <c r="G1243" i="1"/>
  <c r="K1243" i="1"/>
  <c r="J1243" i="1"/>
  <c r="L1243" i="1"/>
  <c r="I1289" i="1"/>
  <c r="M1289" i="1" s="1"/>
  <c r="F1289" i="1" s="1"/>
  <c r="E1289" i="1" s="1"/>
  <c r="I1251" i="1"/>
  <c r="M1251" i="1" s="1"/>
  <c r="F1251" i="1" s="1"/>
  <c r="E1251" i="1" s="1"/>
  <c r="M1295" i="1"/>
  <c r="J1295" i="1"/>
  <c r="L1295" i="1"/>
  <c r="F1295" i="1"/>
  <c r="E1295" i="1" s="1"/>
  <c r="G1295" i="1"/>
  <c r="K1295" i="1"/>
  <c r="H1295" i="1"/>
  <c r="D1295" i="1"/>
  <c r="M1237" i="1"/>
  <c r="F1237" i="1" s="1"/>
  <c r="E1237" i="1" s="1"/>
  <c r="J1237" i="1"/>
  <c r="K1237" i="1"/>
  <c r="L1237" i="1"/>
  <c r="G1237" i="1"/>
  <c r="I1284" i="1"/>
  <c r="M1284" i="1" s="1"/>
  <c r="F1284" i="1" s="1"/>
  <c r="E1284" i="1" s="1"/>
  <c r="M1273" i="1"/>
  <c r="F1273" i="1" s="1"/>
  <c r="E1273" i="1" s="1"/>
  <c r="G1273" i="1"/>
  <c r="K1273" i="1"/>
  <c r="L1273" i="1"/>
  <c r="J1273" i="1"/>
  <c r="D1273" i="1"/>
  <c r="H1273" i="1"/>
  <c r="I1261" i="1"/>
  <c r="I1240" i="1"/>
  <c r="M1240" i="1" s="1"/>
  <c r="F1240" i="1" s="1"/>
  <c r="E1240" i="1" s="1"/>
  <c r="M1242" i="1"/>
  <c r="F1242" i="1" s="1"/>
  <c r="E1242" i="1" s="1"/>
  <c r="L1242" i="1"/>
  <c r="G1242" i="1"/>
  <c r="J1242" i="1"/>
  <c r="K1242" i="1"/>
  <c r="M1274" i="1"/>
  <c r="F1274" i="1" s="1"/>
  <c r="E1274" i="1" s="1"/>
  <c r="K1274" i="1"/>
  <c r="J1274" i="1"/>
  <c r="L1274" i="1"/>
  <c r="G1274" i="1"/>
  <c r="I1247" i="1"/>
  <c r="M1241" i="1"/>
  <c r="F1241" i="1" s="1"/>
  <c r="E1241" i="1" s="1"/>
  <c r="K1241" i="1"/>
  <c r="J1241" i="1"/>
  <c r="L1241" i="1"/>
  <c r="G1241" i="1"/>
  <c r="I1239" i="1"/>
  <c r="M1239" i="1" s="1"/>
  <c r="F1239" i="1" s="1"/>
  <c r="E1239" i="1" s="1"/>
  <c r="M1248" i="1"/>
  <c r="F1248" i="1" s="1"/>
  <c r="E1248" i="1" s="1"/>
  <c r="K1248" i="1"/>
  <c r="L1248" i="1"/>
  <c r="J1248" i="1"/>
  <c r="G1248" i="1"/>
  <c r="M1257" i="1"/>
  <c r="F1257" i="1" s="1"/>
  <c r="E1257" i="1" s="1"/>
  <c r="J1257" i="1"/>
  <c r="L1257" i="1"/>
  <c r="K1257" i="1"/>
  <c r="G1257" i="1"/>
  <c r="I1369" i="1"/>
  <c r="M1369" i="1" s="1"/>
  <c r="M1229" i="1"/>
  <c r="F1229" i="1" s="1"/>
  <c r="E1229" i="1" s="1"/>
  <c r="G1229" i="1"/>
  <c r="K1229" i="1"/>
  <c r="L1229" i="1"/>
  <c r="J1229" i="1"/>
  <c r="M1038" i="1"/>
  <c r="F1038" i="1" s="1"/>
  <c r="E1038" i="1" s="1"/>
  <c r="K1038" i="1"/>
  <c r="L1038" i="1"/>
  <c r="G1038" i="1"/>
  <c r="J1038" i="1"/>
  <c r="M1046" i="1"/>
  <c r="F1046" i="1" s="1"/>
  <c r="E1046" i="1" s="1"/>
  <c r="J1046" i="1"/>
  <c r="G1046" i="1"/>
  <c r="L1046" i="1"/>
  <c r="K1046" i="1"/>
  <c r="M968" i="1"/>
  <c r="F968" i="1" s="1"/>
  <c r="E968" i="1" s="1"/>
  <c r="G968" i="1"/>
  <c r="L968" i="1"/>
  <c r="K968" i="1"/>
  <c r="J968" i="1"/>
  <c r="M1050" i="1"/>
  <c r="F1050" i="1" s="1"/>
  <c r="E1050" i="1" s="1"/>
  <c r="K1050" i="1"/>
  <c r="J1050" i="1"/>
  <c r="G1050" i="1"/>
  <c r="L1050" i="1"/>
  <c r="I1155" i="1"/>
  <c r="M1155" i="1" s="1"/>
  <c r="F1155" i="1" s="1"/>
  <c r="E1155" i="1" s="1"/>
  <c r="I1221" i="1"/>
  <c r="M1221" i="1" s="1"/>
  <c r="F1221" i="1" s="1"/>
  <c r="E1221" i="1" s="1"/>
  <c r="M1118" i="1"/>
  <c r="F1118" i="1" s="1"/>
  <c r="E1118" i="1" s="1"/>
  <c r="L1118" i="1"/>
  <c r="G1118" i="1"/>
  <c r="J1118" i="1"/>
  <c r="K1118" i="1"/>
  <c r="M992" i="1"/>
  <c r="F992" i="1" s="1"/>
  <c r="E992" i="1" s="1"/>
  <c r="L992" i="1"/>
  <c r="J992" i="1"/>
  <c r="K992" i="1"/>
  <c r="G992" i="1"/>
  <c r="I1172" i="1"/>
  <c r="M1172" i="1" s="1"/>
  <c r="F1172" i="1" s="1"/>
  <c r="E1172" i="1" s="1"/>
  <c r="M1162" i="1"/>
  <c r="F1162" i="1" s="1"/>
  <c r="E1162" i="1" s="1"/>
  <c r="J1162" i="1"/>
  <c r="K1162" i="1"/>
  <c r="G1162" i="1"/>
  <c r="L1162" i="1"/>
  <c r="M1097" i="1"/>
  <c r="F1097" i="1" s="1"/>
  <c r="E1097" i="1" s="1"/>
  <c r="L1097" i="1"/>
  <c r="J1097" i="1"/>
  <c r="G1097" i="1"/>
  <c r="K1097" i="1"/>
  <c r="I988" i="1"/>
  <c r="M988" i="1" s="1"/>
  <c r="F988" i="1" s="1"/>
  <c r="E988" i="1" s="1"/>
  <c r="M1041" i="1"/>
  <c r="F1041" i="1" s="1"/>
  <c r="E1041" i="1" s="1"/>
  <c r="J1041" i="1"/>
  <c r="G1041" i="1"/>
  <c r="L1041" i="1"/>
  <c r="K1041" i="1"/>
  <c r="M1217" i="1"/>
  <c r="F1217" i="1" s="1"/>
  <c r="E1217" i="1" s="1"/>
  <c r="J1217" i="1"/>
  <c r="K1217" i="1"/>
  <c r="L1217" i="1"/>
  <c r="G1217" i="1"/>
  <c r="M1182" i="1"/>
  <c r="F1182" i="1" s="1"/>
  <c r="E1182" i="1" s="1"/>
  <c r="G1182" i="1"/>
  <c r="K1182" i="1"/>
  <c r="L1182" i="1"/>
  <c r="J1182" i="1"/>
  <c r="M1144" i="1"/>
  <c r="F1144" i="1" s="1"/>
  <c r="E1144" i="1" s="1"/>
  <c r="K1144" i="1"/>
  <c r="L1144" i="1"/>
  <c r="G1144" i="1"/>
  <c r="J1144" i="1"/>
  <c r="I1165" i="1"/>
  <c r="M1165" i="1" s="1"/>
  <c r="F1165" i="1" s="1"/>
  <c r="E1165" i="1" s="1"/>
  <c r="I1218" i="1"/>
  <c r="M1218" i="1" s="1"/>
  <c r="F1218" i="1" s="1"/>
  <c r="E1218" i="1" s="1"/>
  <c r="M1006" i="1"/>
  <c r="F1006" i="1" s="1"/>
  <c r="E1006" i="1" s="1"/>
  <c r="K1006" i="1"/>
  <c r="J1006" i="1"/>
  <c r="L1006" i="1"/>
  <c r="G1006" i="1"/>
  <c r="I1075" i="1"/>
  <c r="M1075" i="1" s="1"/>
  <c r="F1075" i="1" s="1"/>
  <c r="E1075" i="1" s="1"/>
  <c r="M1096" i="1"/>
  <c r="F1096" i="1" s="1"/>
  <c r="E1096" i="1" s="1"/>
  <c r="G1096" i="1"/>
  <c r="K1096" i="1"/>
  <c r="L1096" i="1"/>
  <c r="J1096" i="1"/>
  <c r="I1145" i="1"/>
  <c r="M1145" i="1" s="1"/>
  <c r="F1145" i="1" s="1"/>
  <c r="E1145" i="1" s="1"/>
  <c r="I1183" i="1"/>
  <c r="M1009" i="1"/>
  <c r="F1009" i="1" s="1"/>
  <c r="E1009" i="1" s="1"/>
  <c r="L1009" i="1"/>
  <c r="G1009" i="1"/>
  <c r="J1009" i="1"/>
  <c r="K1009" i="1"/>
  <c r="M1154" i="1"/>
  <c r="F1154" i="1" s="1"/>
  <c r="E1154" i="1" s="1"/>
  <c r="K1154" i="1"/>
  <c r="L1154" i="1"/>
  <c r="G1154" i="1"/>
  <c r="J1154" i="1"/>
  <c r="M1159" i="1"/>
  <c r="F1159" i="1" s="1"/>
  <c r="E1159" i="1" s="1"/>
  <c r="J1159" i="1"/>
  <c r="L1159" i="1"/>
  <c r="K1159" i="1"/>
  <c r="G1159" i="1"/>
  <c r="M1023" i="1"/>
  <c r="F1023" i="1" s="1"/>
  <c r="E1023" i="1" s="1"/>
  <c r="L1023" i="1"/>
  <c r="G1023" i="1"/>
  <c r="J1023" i="1"/>
  <c r="K1023" i="1"/>
  <c r="M1051" i="1"/>
  <c r="F1051" i="1" s="1"/>
  <c r="E1051" i="1" s="1"/>
  <c r="J1051" i="1"/>
  <c r="L1051" i="1"/>
  <c r="K1051" i="1"/>
  <c r="G1051" i="1"/>
  <c r="I1089" i="1"/>
  <c r="M1089" i="1" s="1"/>
  <c r="F1089" i="1" s="1"/>
  <c r="E1089" i="1" s="1"/>
  <c r="M1214" i="1"/>
  <c r="F1214" i="1" s="1"/>
  <c r="E1214" i="1" s="1"/>
  <c r="G1214" i="1"/>
  <c r="J1214" i="1"/>
  <c r="K1214" i="1"/>
  <c r="L1214" i="1"/>
  <c r="M1033" i="1"/>
  <c r="F1033" i="1" s="1"/>
  <c r="E1033" i="1" s="1"/>
  <c r="K1033" i="1"/>
  <c r="L1033" i="1"/>
  <c r="J1033" i="1"/>
  <c r="G1033" i="1"/>
  <c r="I1146" i="1"/>
  <c r="M1146" i="1" s="1"/>
  <c r="F1146" i="1" s="1"/>
  <c r="E1146" i="1" s="1"/>
  <c r="M1180" i="1"/>
  <c r="F1180" i="1" s="1"/>
  <c r="E1180" i="1" s="1"/>
  <c r="G1180" i="1"/>
  <c r="L1180" i="1"/>
  <c r="K1180" i="1"/>
  <c r="J1180" i="1"/>
  <c r="M1126" i="1"/>
  <c r="F1126" i="1" s="1"/>
  <c r="E1126" i="1" s="1"/>
  <c r="L1126" i="1"/>
  <c r="J1126" i="1"/>
  <c r="K1126" i="1"/>
  <c r="G1126" i="1"/>
  <c r="I1124" i="1"/>
  <c r="M1124" i="1" s="1"/>
  <c r="F1124" i="1" s="1"/>
  <c r="E1124" i="1" s="1"/>
  <c r="I1178" i="1"/>
  <c r="M1178" i="1" s="1"/>
  <c r="F1178" i="1" s="1"/>
  <c r="E1178" i="1" s="1"/>
  <c r="I1086" i="1"/>
  <c r="M1086" i="1" s="1"/>
  <c r="F1086" i="1" s="1"/>
  <c r="E1086" i="1" s="1"/>
  <c r="I1092" i="1"/>
  <c r="M1092" i="1" s="1"/>
  <c r="F1092" i="1" s="1"/>
  <c r="E1092" i="1" s="1"/>
  <c r="M1103" i="1"/>
  <c r="F1103" i="1" s="1"/>
  <c r="E1103" i="1" s="1"/>
  <c r="L1103" i="1"/>
  <c r="G1103" i="1"/>
  <c r="J1103" i="1"/>
  <c r="K1103" i="1"/>
  <c r="H1103" i="1"/>
  <c r="D1103" i="1"/>
  <c r="M1184" i="1"/>
  <c r="F1184" i="1" s="1"/>
  <c r="E1184" i="1" s="1"/>
  <c r="L1184" i="1"/>
  <c r="G1184" i="1"/>
  <c r="K1184" i="1"/>
  <c r="J1184" i="1"/>
  <c r="I966" i="1"/>
  <c r="M966" i="1" s="1"/>
  <c r="F966" i="1" s="1"/>
  <c r="E966" i="1" s="1"/>
  <c r="M987" i="1"/>
  <c r="F987" i="1" s="1"/>
  <c r="E987" i="1" s="1"/>
  <c r="L987" i="1"/>
  <c r="J987" i="1"/>
  <c r="G987" i="1"/>
  <c r="K987" i="1"/>
  <c r="M1138" i="1"/>
  <c r="F1138" i="1" s="1"/>
  <c r="E1138" i="1" s="1"/>
  <c r="K1138" i="1"/>
  <c r="L1138" i="1"/>
  <c r="J1138" i="1"/>
  <c r="G1138" i="1"/>
  <c r="M1036" i="1"/>
  <c r="F1036" i="1" s="1"/>
  <c r="E1036" i="1" s="1"/>
  <c r="G1036" i="1"/>
  <c r="L1036" i="1"/>
  <c r="J1036" i="1"/>
  <c r="K1036" i="1"/>
  <c r="M1224" i="1"/>
  <c r="F1224" i="1" s="1"/>
  <c r="E1224" i="1" s="1"/>
  <c r="G1224" i="1"/>
  <c r="K1224" i="1"/>
  <c r="L1224" i="1"/>
  <c r="J1224" i="1"/>
  <c r="I1063" i="1"/>
  <c r="I1198" i="1"/>
  <c r="M1198" i="1" s="1"/>
  <c r="F1198" i="1" s="1"/>
  <c r="E1198" i="1" s="1"/>
  <c r="M1150" i="1"/>
  <c r="F1150" i="1" s="1"/>
  <c r="E1150" i="1" s="1"/>
  <c r="L1150" i="1"/>
  <c r="G1150" i="1"/>
  <c r="J1150" i="1"/>
  <c r="K1150" i="1"/>
  <c r="M1196" i="1"/>
  <c r="F1196" i="1" s="1"/>
  <c r="E1196" i="1" s="1"/>
  <c r="J1196" i="1"/>
  <c r="L1196" i="1"/>
  <c r="H1196" i="1" s="1"/>
  <c r="K1196" i="1"/>
  <c r="G1196" i="1"/>
  <c r="M1079" i="1"/>
  <c r="F1079" i="1" s="1"/>
  <c r="E1079" i="1" s="1"/>
  <c r="J1079" i="1"/>
  <c r="L1079" i="1"/>
  <c r="H1079" i="1" s="1"/>
  <c r="G1079" i="1"/>
  <c r="K1079" i="1"/>
  <c r="M1020" i="1"/>
  <c r="F1020" i="1" s="1"/>
  <c r="E1020" i="1" s="1"/>
  <c r="G1020" i="1"/>
  <c r="L1020" i="1"/>
  <c r="K1020" i="1"/>
  <c r="J1020" i="1"/>
  <c r="I1149" i="1"/>
  <c r="M1149" i="1" s="1"/>
  <c r="F1149" i="1" s="1"/>
  <c r="E1149" i="1" s="1"/>
  <c r="M1116" i="1"/>
  <c r="F1116" i="1" s="1"/>
  <c r="E1116" i="1" s="1"/>
  <c r="K1116" i="1"/>
  <c r="L1116" i="1"/>
  <c r="J1116" i="1"/>
  <c r="G1116" i="1"/>
  <c r="M1219" i="1"/>
  <c r="F1219" i="1" s="1"/>
  <c r="E1219" i="1" s="1"/>
  <c r="L1219" i="1"/>
  <c r="G1219" i="1"/>
  <c r="J1219" i="1"/>
  <c r="K1219" i="1"/>
  <c r="I1005" i="1"/>
  <c r="M1005" i="1" s="1"/>
  <c r="F1005" i="1" s="1"/>
  <c r="E1005" i="1" s="1"/>
  <c r="I976" i="1"/>
  <c r="M976" i="1" s="1"/>
  <c r="F976" i="1" s="1"/>
  <c r="E976" i="1" s="1"/>
  <c r="M1125" i="1"/>
  <c r="F1125" i="1" s="1"/>
  <c r="E1125" i="1" s="1"/>
  <c r="L1125" i="1"/>
  <c r="K1125" i="1"/>
  <c r="G1125" i="1"/>
  <c r="J1125" i="1"/>
  <c r="I1072" i="1"/>
  <c r="I852" i="1"/>
  <c r="M852" i="1" s="1"/>
  <c r="F852" i="1" s="1"/>
  <c r="E852" i="1" s="1"/>
  <c r="I953" i="1"/>
  <c r="M775" i="1"/>
  <c r="F775" i="1" s="1"/>
  <c r="E775" i="1" s="1"/>
  <c r="G775" i="1"/>
  <c r="L775" i="1"/>
  <c r="K775" i="1"/>
  <c r="J775" i="1"/>
  <c r="H775" i="1"/>
  <c r="D775" i="1" s="1"/>
  <c r="I781" i="1"/>
  <c r="I774" i="1"/>
  <c r="M774" i="1" s="1"/>
  <c r="F774" i="1" s="1"/>
  <c r="E774" i="1" s="1"/>
  <c r="I943" i="1"/>
  <c r="I952" i="1"/>
  <c r="M952" i="1" s="1"/>
  <c r="F952" i="1" s="1"/>
  <c r="E952" i="1" s="1"/>
  <c r="I888" i="1"/>
  <c r="I925" i="1"/>
  <c r="M925" i="1" s="1"/>
  <c r="F925" i="1" s="1"/>
  <c r="E925" i="1" s="1"/>
  <c r="I794" i="1"/>
  <c r="I899" i="1"/>
  <c r="M899" i="1" s="1"/>
  <c r="F899" i="1" s="1"/>
  <c r="E899" i="1" s="1"/>
  <c r="I940" i="1"/>
  <c r="I762" i="1"/>
  <c r="M762" i="1" s="1"/>
  <c r="F762" i="1" s="1"/>
  <c r="E762" i="1" s="1"/>
  <c r="I790" i="1"/>
  <c r="I890" i="1"/>
  <c r="M890" i="1" s="1"/>
  <c r="F890" i="1" s="1"/>
  <c r="E890" i="1" s="1"/>
  <c r="I877" i="1"/>
  <c r="I838" i="1"/>
  <c r="M838" i="1" s="1"/>
  <c r="F838" i="1" s="1"/>
  <c r="E838" i="1" s="1"/>
  <c r="I944" i="1"/>
  <c r="M856" i="1"/>
  <c r="F856" i="1" s="1"/>
  <c r="E856" i="1" s="1"/>
  <c r="G856" i="1"/>
  <c r="J856" i="1"/>
  <c r="L856" i="1"/>
  <c r="K856" i="1"/>
  <c r="I850" i="1"/>
  <c r="M798" i="1"/>
  <c r="F798" i="1" s="1"/>
  <c r="E798" i="1" s="1"/>
  <c r="L798" i="1"/>
  <c r="G798" i="1"/>
  <c r="J798" i="1"/>
  <c r="K798" i="1"/>
  <c r="M799" i="1"/>
  <c r="F799" i="1" s="1"/>
  <c r="E799" i="1" s="1"/>
  <c r="J799" i="1"/>
  <c r="L799" i="1"/>
  <c r="H799" i="1" s="1"/>
  <c r="D799" i="1" s="1"/>
  <c r="G799" i="1"/>
  <c r="K799" i="1"/>
  <c r="M761" i="1"/>
  <c r="F761" i="1" s="1"/>
  <c r="E761" i="1" s="1"/>
  <c r="K761" i="1"/>
  <c r="J761" i="1"/>
  <c r="L761" i="1"/>
  <c r="G761" i="1"/>
  <c r="I884" i="1"/>
  <c r="M884" i="1" s="1"/>
  <c r="F884" i="1" s="1"/>
  <c r="E884" i="1" s="1"/>
  <c r="I905" i="1"/>
  <c r="M855" i="1"/>
  <c r="F855" i="1" s="1"/>
  <c r="E855" i="1" s="1"/>
  <c r="K855" i="1"/>
  <c r="G855" i="1"/>
  <c r="L855" i="1"/>
  <c r="J855" i="1"/>
  <c r="M771" i="1"/>
  <c r="F771" i="1" s="1"/>
  <c r="E771" i="1" s="1"/>
  <c r="K771" i="1"/>
  <c r="G771" i="1"/>
  <c r="L771" i="1"/>
  <c r="J771" i="1"/>
  <c r="I837" i="1"/>
  <c r="M837" i="1" s="1"/>
  <c r="F837" i="1" s="1"/>
  <c r="E837" i="1" s="1"/>
  <c r="I955" i="1"/>
  <c r="M955" i="1" s="1"/>
  <c r="F955" i="1" s="1"/>
  <c r="E955" i="1" s="1"/>
  <c r="I931" i="1"/>
  <c r="M931" i="1" s="1"/>
  <c r="F931" i="1" s="1"/>
  <c r="E931" i="1" s="1"/>
  <c r="I864" i="1"/>
  <c r="M864" i="1" s="1"/>
  <c r="F864" i="1" s="1"/>
  <c r="E864" i="1" s="1"/>
  <c r="I933" i="1"/>
  <c r="M933" i="1" s="1"/>
  <c r="F933" i="1" s="1"/>
  <c r="E933" i="1" s="1"/>
  <c r="I958" i="1"/>
  <c r="M958" i="1" s="1"/>
  <c r="F958" i="1" s="1"/>
  <c r="E958" i="1" s="1"/>
  <c r="I937" i="1"/>
  <c r="M937" i="1" s="1"/>
  <c r="F937" i="1" s="1"/>
  <c r="E937" i="1" s="1"/>
  <c r="I918" i="1"/>
  <c r="M918" i="1" s="1"/>
  <c r="F918" i="1" s="1"/>
  <c r="E918" i="1" s="1"/>
  <c r="I854" i="1"/>
  <c r="M854" i="1" s="1"/>
  <c r="F854" i="1" s="1"/>
  <c r="E854" i="1" s="1"/>
  <c r="I865" i="1"/>
  <c r="M865" i="1" s="1"/>
  <c r="F865" i="1" s="1"/>
  <c r="E865" i="1" s="1"/>
  <c r="I863" i="1"/>
  <c r="M863" i="1" s="1"/>
  <c r="F863" i="1" s="1"/>
  <c r="E863" i="1" s="1"/>
  <c r="M811" i="1"/>
  <c r="F811" i="1" s="1"/>
  <c r="E811" i="1" s="1"/>
  <c r="J811" i="1"/>
  <c r="L811" i="1"/>
  <c r="G811" i="1"/>
  <c r="K811" i="1"/>
  <c r="I880" i="1"/>
  <c r="M880" i="1" s="1"/>
  <c r="F880" i="1" s="1"/>
  <c r="E880" i="1" s="1"/>
  <c r="I815" i="1"/>
  <c r="M815" i="1" s="1"/>
  <c r="F815" i="1" s="1"/>
  <c r="E815" i="1" s="1"/>
  <c r="I805" i="1"/>
  <c r="M805" i="1" s="1"/>
  <c r="F805" i="1" s="1"/>
  <c r="E805" i="1" s="1"/>
  <c r="M932" i="1"/>
  <c r="F932" i="1" s="1"/>
  <c r="E932" i="1" s="1"/>
  <c r="J932" i="1"/>
  <c r="K932" i="1"/>
  <c r="G932" i="1"/>
  <c r="L932" i="1"/>
  <c r="I906" i="1"/>
  <c r="M878" i="1"/>
  <c r="F878" i="1" s="1"/>
  <c r="E878" i="1" s="1"/>
  <c r="L878" i="1"/>
  <c r="K878" i="1"/>
  <c r="J878" i="1"/>
  <c r="G878" i="1"/>
  <c r="M819" i="1"/>
  <c r="F819" i="1" s="1"/>
  <c r="E819" i="1" s="1"/>
  <c r="L819" i="1"/>
  <c r="K819" i="1"/>
  <c r="J819" i="1"/>
  <c r="G819" i="1"/>
  <c r="M823" i="1"/>
  <c r="J823" i="1"/>
  <c r="G823" i="1"/>
  <c r="D823" i="1" s="1"/>
  <c r="L823" i="1"/>
  <c r="F823" i="1"/>
  <c r="E823" i="1" s="1"/>
  <c r="K823" i="1"/>
  <c r="M847" i="1"/>
  <c r="F847" i="1" s="1"/>
  <c r="E847" i="1" s="1"/>
  <c r="J847" i="1"/>
  <c r="G847" i="1"/>
  <c r="L847" i="1"/>
  <c r="K847" i="1"/>
  <c r="I900" i="1"/>
  <c r="M900" i="1" s="1"/>
  <c r="F900" i="1" s="1"/>
  <c r="E900" i="1" s="1"/>
  <c r="I911" i="1"/>
  <c r="M911" i="1" s="1"/>
  <c r="F911" i="1" s="1"/>
  <c r="E911" i="1" s="1"/>
  <c r="M923" i="1"/>
  <c r="F923" i="1" s="1"/>
  <c r="E923" i="1" s="1"/>
  <c r="G923" i="1"/>
  <c r="J923" i="1"/>
  <c r="L923" i="1"/>
  <c r="K923" i="1"/>
  <c r="I849" i="1"/>
  <c r="M849" i="1" s="1"/>
  <c r="F849" i="1" s="1"/>
  <c r="E849" i="1" s="1"/>
  <c r="I830" i="1"/>
  <c r="I859" i="1"/>
  <c r="M859" i="1" s="1"/>
  <c r="F859" i="1" s="1"/>
  <c r="E859" i="1" s="1"/>
  <c r="I767" i="1"/>
  <c r="M757" i="1"/>
  <c r="F757" i="1" s="1"/>
  <c r="E757" i="1" s="1"/>
  <c r="G757" i="1"/>
  <c r="J757" i="1"/>
  <c r="K757" i="1"/>
  <c r="L757" i="1"/>
  <c r="I752" i="1"/>
  <c r="M750" i="1"/>
  <c r="F750" i="1" s="1"/>
  <c r="E750" i="1" s="1"/>
  <c r="K750" i="1"/>
  <c r="L750" i="1"/>
  <c r="G750" i="1"/>
  <c r="J750" i="1"/>
  <c r="M745" i="1"/>
  <c r="F745" i="1" s="1"/>
  <c r="E745" i="1" s="1"/>
  <c r="G745" i="1"/>
  <c r="L745" i="1"/>
  <c r="J745" i="1"/>
  <c r="K745" i="1"/>
  <c r="M748" i="1"/>
  <c r="F748" i="1" s="1"/>
  <c r="E748" i="1" s="1"/>
  <c r="K748" i="1"/>
  <c r="L748" i="1"/>
  <c r="G748" i="1"/>
  <c r="J748" i="1"/>
  <c r="I727" i="1"/>
  <c r="M727" i="1" s="1"/>
  <c r="F727" i="1" s="1"/>
  <c r="E727" i="1" s="1"/>
  <c r="I737" i="1"/>
  <c r="M737" i="1" s="1"/>
  <c r="F737" i="1" s="1"/>
  <c r="E737" i="1" s="1"/>
  <c r="I724" i="1"/>
  <c r="M724" i="1" s="1"/>
  <c r="F724" i="1" s="1"/>
  <c r="E724" i="1" s="1"/>
  <c r="M721" i="1"/>
  <c r="F721" i="1" s="1"/>
  <c r="E721" i="1" s="1"/>
  <c r="K721" i="1"/>
  <c r="J721" i="1"/>
  <c r="L721" i="1"/>
  <c r="G721" i="1"/>
  <c r="I725" i="1"/>
  <c r="M725" i="1" s="1"/>
  <c r="F725" i="1" s="1"/>
  <c r="E725" i="1" s="1"/>
  <c r="M720" i="1"/>
  <c r="F720" i="1" s="1"/>
  <c r="E720" i="1" s="1"/>
  <c r="J720" i="1"/>
  <c r="L720" i="1"/>
  <c r="G720" i="1"/>
  <c r="K720" i="1"/>
  <c r="I716" i="1"/>
  <c r="M716" i="1" s="1"/>
  <c r="F716" i="1" s="1"/>
  <c r="E716" i="1" s="1"/>
  <c r="M713" i="1"/>
  <c r="F713" i="1" s="1"/>
  <c r="E713" i="1" s="1"/>
  <c r="L713" i="1"/>
  <c r="J713" i="1"/>
  <c r="K713" i="1"/>
  <c r="G713" i="1"/>
  <c r="M679" i="1"/>
  <c r="F679" i="1" s="1"/>
  <c r="E679" i="1" s="1"/>
  <c r="J679" i="1"/>
  <c r="G679" i="1"/>
  <c r="L679" i="1"/>
  <c r="K679" i="1"/>
  <c r="M641" i="1"/>
  <c r="F641" i="1" s="1"/>
  <c r="E641" i="1" s="1"/>
  <c r="J641" i="1"/>
  <c r="G641" i="1"/>
  <c r="L641" i="1"/>
  <c r="K641" i="1"/>
  <c r="M666" i="1"/>
  <c r="F666" i="1" s="1"/>
  <c r="E666" i="1" s="1"/>
  <c r="G666" i="1"/>
  <c r="J666" i="1"/>
  <c r="K666" i="1"/>
  <c r="L666" i="1"/>
  <c r="M611" i="1"/>
  <c r="F611" i="1" s="1"/>
  <c r="E611" i="1" s="1"/>
  <c r="L611" i="1"/>
  <c r="K611" i="1"/>
  <c r="J611" i="1"/>
  <c r="G611" i="1"/>
  <c r="I687" i="1"/>
  <c r="M644" i="1"/>
  <c r="F644" i="1" s="1"/>
  <c r="E644" i="1" s="1"/>
  <c r="G644" i="1"/>
  <c r="J644" i="1"/>
  <c r="K644" i="1"/>
  <c r="L644" i="1"/>
  <c r="M634" i="1"/>
  <c r="F634" i="1" s="1"/>
  <c r="E634" i="1" s="1"/>
  <c r="K634" i="1"/>
  <c r="L634" i="1"/>
  <c r="J634" i="1"/>
  <c r="G634" i="1"/>
  <c r="I684" i="1"/>
  <c r="M684" i="1" s="1"/>
  <c r="F684" i="1" s="1"/>
  <c r="E684" i="1" s="1"/>
  <c r="M708" i="1"/>
  <c r="F708" i="1" s="1"/>
  <c r="E708" i="1" s="1"/>
  <c r="G708" i="1"/>
  <c r="K708" i="1"/>
  <c r="J708" i="1"/>
  <c r="L708" i="1"/>
  <c r="M652" i="1"/>
  <c r="F652" i="1" s="1"/>
  <c r="E652" i="1" s="1"/>
  <c r="G652" i="1"/>
  <c r="J652" i="1"/>
  <c r="K652" i="1"/>
  <c r="L652" i="1"/>
  <c r="M656" i="1"/>
  <c r="F656" i="1" s="1"/>
  <c r="E656" i="1" s="1"/>
  <c r="K656" i="1"/>
  <c r="G656" i="1"/>
  <c r="J656" i="1"/>
  <c r="L656" i="1"/>
  <c r="M670" i="1"/>
  <c r="F670" i="1" s="1"/>
  <c r="E670" i="1" s="1"/>
  <c r="J670" i="1"/>
  <c r="L670" i="1"/>
  <c r="G670" i="1"/>
  <c r="K670" i="1"/>
  <c r="I637" i="1"/>
  <c r="M637" i="1" s="1"/>
  <c r="F637" i="1" s="1"/>
  <c r="E637" i="1" s="1"/>
  <c r="I583" i="1"/>
  <c r="M583" i="1" s="1"/>
  <c r="F583" i="1" s="1"/>
  <c r="E583" i="1" s="1"/>
  <c r="M596" i="1"/>
  <c r="F596" i="1" s="1"/>
  <c r="E596" i="1" s="1"/>
  <c r="L596" i="1"/>
  <c r="G596" i="1"/>
  <c r="J596" i="1"/>
  <c r="K596" i="1"/>
  <c r="I648" i="1"/>
  <c r="M648" i="1" s="1"/>
  <c r="F648" i="1" s="1"/>
  <c r="E648" i="1" s="1"/>
  <c r="M697" i="1"/>
  <c r="F697" i="1" s="1"/>
  <c r="E697" i="1" s="1"/>
  <c r="G697" i="1"/>
  <c r="J697" i="1"/>
  <c r="L697" i="1"/>
  <c r="K697" i="1"/>
  <c r="M595" i="1"/>
  <c r="F595" i="1" s="1"/>
  <c r="E595" i="1" s="1"/>
  <c r="G595" i="1"/>
  <c r="J595" i="1"/>
  <c r="L595" i="1"/>
  <c r="K595" i="1"/>
  <c r="I706" i="1"/>
  <c r="M706" i="1" s="1"/>
  <c r="F706" i="1" s="1"/>
  <c r="E706" i="1" s="1"/>
  <c r="M616" i="1"/>
  <c r="F616" i="1" s="1"/>
  <c r="E616" i="1" s="1"/>
  <c r="G616" i="1"/>
  <c r="L616" i="1"/>
  <c r="K616" i="1"/>
  <c r="J616" i="1"/>
  <c r="M625" i="1"/>
  <c r="F625" i="1" s="1"/>
  <c r="E625" i="1" s="1"/>
  <c r="L625" i="1"/>
  <c r="K625" i="1"/>
  <c r="J625" i="1"/>
  <c r="G625" i="1"/>
  <c r="M646" i="1"/>
  <c r="F646" i="1" s="1"/>
  <c r="E646" i="1" s="1"/>
  <c r="G646" i="1"/>
  <c r="K646" i="1"/>
  <c r="J646" i="1"/>
  <c r="L646" i="1"/>
  <c r="I685" i="1"/>
  <c r="M685" i="1" s="1"/>
  <c r="F685" i="1" s="1"/>
  <c r="E685" i="1" s="1"/>
  <c r="M525" i="1"/>
  <c r="F525" i="1" s="1"/>
  <c r="E525" i="1" s="1"/>
  <c r="G525" i="1"/>
  <c r="J525" i="1"/>
  <c r="L525" i="1"/>
  <c r="K525" i="1"/>
  <c r="M655" i="1"/>
  <c r="F655" i="1" s="1"/>
  <c r="E655" i="1" s="1"/>
  <c r="J655" i="1"/>
  <c r="K655" i="1"/>
  <c r="G655" i="1"/>
  <c r="L655" i="1"/>
  <c r="M550" i="1"/>
  <c r="F550" i="1" s="1"/>
  <c r="E550" i="1" s="1"/>
  <c r="K550" i="1"/>
  <c r="L550" i="1"/>
  <c r="J550" i="1"/>
  <c r="G550" i="1"/>
  <c r="I532" i="1"/>
  <c r="M532" i="1" s="1"/>
  <c r="F532" i="1" s="1"/>
  <c r="E532" i="1" s="1"/>
  <c r="I628" i="1"/>
  <c r="M628" i="1" s="1"/>
  <c r="F628" i="1" s="1"/>
  <c r="E628" i="1" s="1"/>
  <c r="M459" i="1"/>
  <c r="F459" i="1" s="1"/>
  <c r="E459" i="1" s="1"/>
  <c r="G459" i="1"/>
  <c r="K459" i="1"/>
  <c r="J459" i="1"/>
  <c r="L459" i="1"/>
  <c r="I626" i="1"/>
  <c r="M626" i="1" s="1"/>
  <c r="F626" i="1" s="1"/>
  <c r="E626" i="1" s="1"/>
  <c r="M477" i="1"/>
  <c r="F477" i="1" s="1"/>
  <c r="E477" i="1" s="1"/>
  <c r="L477" i="1"/>
  <c r="G477" i="1"/>
  <c r="K477" i="1"/>
  <c r="J477" i="1"/>
  <c r="I647" i="1"/>
  <c r="M647" i="1" s="1"/>
  <c r="F647" i="1" s="1"/>
  <c r="E647" i="1" s="1"/>
  <c r="M606" i="1"/>
  <c r="F606" i="1" s="1"/>
  <c r="E606" i="1" s="1"/>
  <c r="J606" i="1"/>
  <c r="K606" i="1"/>
  <c r="L606" i="1"/>
  <c r="G606" i="1"/>
  <c r="M478" i="1"/>
  <c r="F478" i="1" s="1"/>
  <c r="E478" i="1" s="1"/>
  <c r="J478" i="1"/>
  <c r="G478" i="1"/>
  <c r="L478" i="1"/>
  <c r="K478" i="1"/>
  <c r="M496" i="1"/>
  <c r="F496" i="1" s="1"/>
  <c r="E496" i="1" s="1"/>
  <c r="G496" i="1"/>
  <c r="L496" i="1"/>
  <c r="J496" i="1"/>
  <c r="K496" i="1"/>
  <c r="M695" i="1"/>
  <c r="F695" i="1" s="1"/>
  <c r="E695" i="1" s="1"/>
  <c r="K695" i="1"/>
  <c r="G695" i="1"/>
  <c r="L695" i="1"/>
  <c r="J695" i="1"/>
  <c r="M487" i="1"/>
  <c r="F487" i="1" s="1"/>
  <c r="E487" i="1" s="1"/>
  <c r="K487" i="1"/>
  <c r="L487" i="1"/>
  <c r="G487" i="1"/>
  <c r="J487" i="1"/>
  <c r="M454" i="1"/>
  <c r="F454" i="1" s="1"/>
  <c r="E454" i="1" s="1"/>
  <c r="L454" i="1"/>
  <c r="K454" i="1"/>
  <c r="G454" i="1"/>
  <c r="J454" i="1"/>
  <c r="M707" i="1"/>
  <c r="F707" i="1" s="1"/>
  <c r="E707" i="1" s="1"/>
  <c r="J707" i="1"/>
  <c r="G707" i="1"/>
  <c r="K707" i="1"/>
  <c r="L707" i="1"/>
  <c r="M572" i="1"/>
  <c r="F572" i="1" s="1"/>
  <c r="E572" i="1" s="1"/>
  <c r="L572" i="1"/>
  <c r="K572" i="1"/>
  <c r="J572" i="1"/>
  <c r="G572" i="1"/>
  <c r="M481" i="1"/>
  <c r="F481" i="1" s="1"/>
  <c r="E481" i="1" s="1"/>
  <c r="J481" i="1"/>
  <c r="L481" i="1"/>
  <c r="K481" i="1"/>
  <c r="G481" i="1"/>
  <c r="I457" i="1"/>
  <c r="M457" i="1" s="1"/>
  <c r="F457" i="1" s="1"/>
  <c r="E457" i="1" s="1"/>
  <c r="M686" i="1"/>
  <c r="F686" i="1" s="1"/>
  <c r="E686" i="1" s="1"/>
  <c r="J686" i="1"/>
  <c r="G686" i="1"/>
  <c r="K686" i="1"/>
  <c r="L686" i="1"/>
  <c r="I516" i="1"/>
  <c r="M516" i="1" s="1"/>
  <c r="F516" i="1" s="1"/>
  <c r="E516" i="1" s="1"/>
  <c r="I635" i="1"/>
  <c r="I558" i="1"/>
  <c r="M558" i="1" s="1"/>
  <c r="F558" i="1" s="1"/>
  <c r="E558" i="1" s="1"/>
  <c r="M479" i="1"/>
  <c r="F479" i="1" s="1"/>
  <c r="E479" i="1" s="1"/>
  <c r="G479" i="1"/>
  <c r="L479" i="1"/>
  <c r="K479" i="1"/>
  <c r="J479" i="1"/>
  <c r="M527" i="1"/>
  <c r="F527" i="1" s="1"/>
  <c r="E527" i="1" s="1"/>
  <c r="G527" i="1"/>
  <c r="J527" i="1"/>
  <c r="K527" i="1"/>
  <c r="L527" i="1"/>
  <c r="M577" i="1"/>
  <c r="F577" i="1" s="1"/>
  <c r="E577" i="1" s="1"/>
  <c r="G577" i="1"/>
  <c r="J577" i="1"/>
  <c r="L577" i="1"/>
  <c r="K577" i="1"/>
  <c r="I464" i="1"/>
  <c r="M464" i="1" s="1"/>
  <c r="F464" i="1" s="1"/>
  <c r="E464" i="1" s="1"/>
  <c r="I645" i="1"/>
  <c r="M645" i="1" s="1"/>
  <c r="F645" i="1" s="1"/>
  <c r="E645" i="1" s="1"/>
  <c r="I617" i="1"/>
  <c r="M617" i="1" s="1"/>
  <c r="F617" i="1" s="1"/>
  <c r="E617" i="1" s="1"/>
  <c r="I575" i="1"/>
  <c r="M575" i="1" s="1"/>
  <c r="F575" i="1" s="1"/>
  <c r="E575" i="1" s="1"/>
  <c r="M531" i="1"/>
  <c r="F531" i="1" s="1"/>
  <c r="E531" i="1" s="1"/>
  <c r="G531" i="1"/>
  <c r="L531" i="1"/>
  <c r="J531" i="1"/>
  <c r="K531" i="1"/>
  <c r="M563" i="1"/>
  <c r="F563" i="1" s="1"/>
  <c r="E563" i="1" s="1"/>
  <c r="L563" i="1"/>
  <c r="K563" i="1"/>
  <c r="J563" i="1"/>
  <c r="G563" i="1"/>
  <c r="I683" i="1"/>
  <c r="M623" i="1"/>
  <c r="F623" i="1" s="1"/>
  <c r="E623" i="1" s="1"/>
  <c r="G623" i="1"/>
  <c r="L623" i="1"/>
  <c r="J623" i="1"/>
  <c r="K623" i="1"/>
  <c r="M430" i="1"/>
  <c r="F430" i="1" s="1"/>
  <c r="E430" i="1" s="1"/>
  <c r="K430" i="1"/>
  <c r="J430" i="1"/>
  <c r="L430" i="1"/>
  <c r="G430" i="1"/>
  <c r="M597" i="1"/>
  <c r="F597" i="1" s="1"/>
  <c r="E597" i="1" s="1"/>
  <c r="L597" i="1"/>
  <c r="G597" i="1"/>
  <c r="K597" i="1"/>
  <c r="J597" i="1"/>
  <c r="I607" i="1"/>
  <c r="M607" i="1" s="1"/>
  <c r="F607" i="1" s="1"/>
  <c r="E607" i="1" s="1"/>
  <c r="M432" i="1"/>
  <c r="F432" i="1" s="1"/>
  <c r="E432" i="1" s="1"/>
  <c r="K432" i="1"/>
  <c r="L432" i="1"/>
  <c r="G432" i="1"/>
  <c r="J432" i="1"/>
  <c r="I542" i="1"/>
  <c r="M542" i="1" s="1"/>
  <c r="F542" i="1" s="1"/>
  <c r="E542" i="1" s="1"/>
  <c r="I540" i="1"/>
  <c r="M540" i="1" s="1"/>
  <c r="F540" i="1" s="1"/>
  <c r="E540" i="1" s="1"/>
  <c r="M600" i="1"/>
  <c r="F600" i="1" s="1"/>
  <c r="E600" i="1" s="1"/>
  <c r="G600" i="1"/>
  <c r="L600" i="1"/>
  <c r="K600" i="1"/>
  <c r="J600" i="1"/>
  <c r="M586" i="1"/>
  <c r="F586" i="1" s="1"/>
  <c r="E586" i="1" s="1"/>
  <c r="G586" i="1"/>
  <c r="L586" i="1"/>
  <c r="K586" i="1"/>
  <c r="J586" i="1"/>
  <c r="I508" i="1"/>
  <c r="M508" i="1" s="1"/>
  <c r="F508" i="1" s="1"/>
  <c r="E508" i="1" s="1"/>
  <c r="I509" i="1"/>
  <c r="M509" i="1" s="1"/>
  <c r="F509" i="1" s="1"/>
  <c r="E509" i="1" s="1"/>
  <c r="M440" i="1"/>
  <c r="F440" i="1" s="1"/>
  <c r="E440" i="1" s="1"/>
  <c r="L440" i="1"/>
  <c r="K440" i="1"/>
  <c r="G440" i="1"/>
  <c r="J440" i="1"/>
  <c r="I452" i="1"/>
  <c r="M452" i="1" s="1"/>
  <c r="F452" i="1" s="1"/>
  <c r="E452" i="1" s="1"/>
  <c r="M424" i="1"/>
  <c r="F424" i="1" s="1"/>
  <c r="E424" i="1" s="1"/>
  <c r="L424" i="1"/>
  <c r="K424" i="1"/>
  <c r="J424" i="1"/>
  <c r="G424" i="1"/>
  <c r="I353" i="1"/>
  <c r="M353" i="1" s="1"/>
  <c r="F353" i="1" s="1"/>
  <c r="E353" i="1" s="1"/>
  <c r="I320" i="1"/>
  <c r="M320" i="1" s="1"/>
  <c r="F320" i="1" s="1"/>
  <c r="E320" i="1" s="1"/>
  <c r="M362" i="1"/>
  <c r="F362" i="1" s="1"/>
  <c r="E362" i="1" s="1"/>
  <c r="K362" i="1"/>
  <c r="G362" i="1"/>
  <c r="L362" i="1"/>
  <c r="J362" i="1"/>
  <c r="I378" i="1"/>
  <c r="M378" i="1" s="1"/>
  <c r="F378" i="1" s="1"/>
  <c r="E378" i="1" s="1"/>
  <c r="M324" i="1"/>
  <c r="F324" i="1" s="1"/>
  <c r="E324" i="1" s="1"/>
  <c r="G324" i="1"/>
  <c r="J324" i="1"/>
  <c r="K324" i="1"/>
  <c r="L324" i="1"/>
  <c r="M408" i="1"/>
  <c r="F408" i="1" s="1"/>
  <c r="E408" i="1" s="1"/>
  <c r="L408" i="1"/>
  <c r="K408" i="1"/>
  <c r="G408" i="1"/>
  <c r="J408" i="1"/>
  <c r="I327" i="1"/>
  <c r="M327" i="1" s="1"/>
  <c r="F327" i="1" s="1"/>
  <c r="E327" i="1" s="1"/>
  <c r="M410" i="1"/>
  <c r="F410" i="1" s="1"/>
  <c r="E410" i="1" s="1"/>
  <c r="K410" i="1"/>
  <c r="G410" i="1"/>
  <c r="L410" i="1"/>
  <c r="J410" i="1"/>
  <c r="H410" i="1" s="1"/>
  <c r="I328" i="1"/>
  <c r="M328" i="1" s="1"/>
  <c r="F328" i="1" s="1"/>
  <c r="E328" i="1" s="1"/>
  <c r="I330" i="1"/>
  <c r="M330" i="1" s="1"/>
  <c r="F330" i="1" s="1"/>
  <c r="E330" i="1" s="1"/>
  <c r="I400" i="1"/>
  <c r="M400" i="1" s="1"/>
  <c r="F400" i="1" s="1"/>
  <c r="E400" i="1" s="1"/>
  <c r="M377" i="1"/>
  <c r="F377" i="1" s="1"/>
  <c r="E377" i="1" s="1"/>
  <c r="G377" i="1"/>
  <c r="J377" i="1"/>
  <c r="L377" i="1"/>
  <c r="K377" i="1"/>
  <c r="M355" i="1"/>
  <c r="F355" i="1" s="1"/>
  <c r="E355" i="1" s="1"/>
  <c r="G355" i="1"/>
  <c r="K355" i="1"/>
  <c r="L355" i="1"/>
  <c r="J355" i="1"/>
  <c r="I312" i="1"/>
  <c r="M312" i="1" s="1"/>
  <c r="F312" i="1" s="1"/>
  <c r="E312" i="1" s="1"/>
  <c r="I337" i="1"/>
  <c r="M337" i="1" s="1"/>
  <c r="F337" i="1" s="1"/>
  <c r="E337" i="1" s="1"/>
  <c r="I358" i="1"/>
  <c r="M358" i="1" s="1"/>
  <c r="F358" i="1" s="1"/>
  <c r="E358" i="1" s="1"/>
  <c r="M384" i="1"/>
  <c r="F384" i="1" s="1"/>
  <c r="E384" i="1" s="1"/>
  <c r="L384" i="1"/>
  <c r="K384" i="1"/>
  <c r="G384" i="1"/>
  <c r="J384" i="1"/>
  <c r="I339" i="1"/>
  <c r="M339" i="1" s="1"/>
  <c r="F339" i="1" s="1"/>
  <c r="E339" i="1" s="1"/>
  <c r="I387" i="1"/>
  <c r="I372" i="1"/>
  <c r="M372" i="1" s="1"/>
  <c r="F372" i="1" s="1"/>
  <c r="E372" i="1" s="1"/>
  <c r="I350" i="1"/>
  <c r="M317" i="1"/>
  <c r="F317" i="1" s="1"/>
  <c r="E317" i="1" s="1"/>
  <c r="G317" i="1"/>
  <c r="L317" i="1"/>
  <c r="J317" i="1"/>
  <c r="K317" i="1"/>
  <c r="I369" i="1"/>
  <c r="M376" i="1"/>
  <c r="F376" i="1" s="1"/>
  <c r="E376" i="1" s="1"/>
  <c r="L376" i="1"/>
  <c r="J376" i="1"/>
  <c r="G376" i="1"/>
  <c r="K376" i="1"/>
  <c r="M365" i="1"/>
  <c r="F365" i="1" s="1"/>
  <c r="E365" i="1" s="1"/>
  <c r="J365" i="1"/>
  <c r="L365" i="1"/>
  <c r="K365" i="1"/>
  <c r="G365" i="1"/>
  <c r="I306" i="1"/>
  <c r="M306" i="1" s="1"/>
  <c r="F306" i="1" s="1"/>
  <c r="E306" i="1" s="1"/>
  <c r="M300" i="1"/>
  <c r="F300" i="1" s="1"/>
  <c r="E300" i="1" s="1"/>
  <c r="J300" i="1"/>
  <c r="K300" i="1"/>
  <c r="L300" i="1"/>
  <c r="G300" i="1"/>
  <c r="I296" i="1"/>
  <c r="M296" i="1" s="1"/>
  <c r="I272" i="1"/>
  <c r="M283" i="1"/>
  <c r="F283" i="1" s="1"/>
  <c r="E283" i="1" s="1"/>
  <c r="G283" i="1"/>
  <c r="J283" i="1"/>
  <c r="L283" i="1"/>
  <c r="K283" i="1"/>
  <c r="I266" i="1"/>
  <c r="I261" i="1"/>
  <c r="M261" i="1" s="1"/>
  <c r="F261" i="1" s="1"/>
  <c r="E261" i="1" s="1"/>
  <c r="M276" i="1"/>
  <c r="F276" i="1" s="1"/>
  <c r="E276" i="1" s="1"/>
  <c r="G276" i="1"/>
  <c r="L276" i="1"/>
  <c r="K276" i="1"/>
  <c r="J276" i="1"/>
  <c r="I280" i="1"/>
  <c r="M280" i="1" s="1"/>
  <c r="F280" i="1" s="1"/>
  <c r="E280" i="1" s="1"/>
  <c r="I286" i="1"/>
  <c r="I273" i="1"/>
  <c r="M273" i="1" s="1"/>
  <c r="F273" i="1" s="1"/>
  <c r="E273" i="1" s="1"/>
  <c r="I277" i="1"/>
  <c r="I188" i="1"/>
  <c r="M188" i="1" s="1"/>
  <c r="F188" i="1" s="1"/>
  <c r="E188" i="1" s="1"/>
  <c r="M168" i="1"/>
  <c r="F168" i="1" s="1"/>
  <c r="E168" i="1" s="1"/>
  <c r="L168" i="1"/>
  <c r="G168" i="1"/>
  <c r="J168" i="1"/>
  <c r="K168" i="1"/>
  <c r="M180" i="1"/>
  <c r="F180" i="1" s="1"/>
  <c r="E180" i="1" s="1"/>
  <c r="G180" i="1"/>
  <c r="L180" i="1"/>
  <c r="J180" i="1"/>
  <c r="K180" i="1"/>
  <c r="M177" i="1"/>
  <c r="F177" i="1" s="1"/>
  <c r="E177" i="1" s="1"/>
  <c r="G177" i="1"/>
  <c r="J177" i="1"/>
  <c r="L177" i="1"/>
  <c r="K177" i="1"/>
  <c r="M163" i="1"/>
  <c r="F163" i="1" s="1"/>
  <c r="E163" i="1" s="1"/>
  <c r="L163" i="1"/>
  <c r="K163" i="1"/>
  <c r="G163" i="1"/>
  <c r="J163" i="1"/>
  <c r="M166" i="1"/>
  <c r="F166" i="1" s="1"/>
  <c r="E166" i="1" s="1"/>
  <c r="L166" i="1"/>
  <c r="K166" i="1"/>
  <c r="J166" i="1"/>
  <c r="H166" i="1" s="1"/>
  <c r="G166" i="1"/>
  <c r="M182" i="1"/>
  <c r="F182" i="1" s="1"/>
  <c r="E182" i="1" s="1"/>
  <c r="J182" i="1"/>
  <c r="G182" i="1"/>
  <c r="L182" i="1"/>
  <c r="K182" i="1"/>
  <c r="M162" i="1"/>
  <c r="F162" i="1" s="1"/>
  <c r="E162" i="1" s="1"/>
  <c r="J162" i="1"/>
  <c r="K162" i="1"/>
  <c r="G162" i="1"/>
  <c r="L162" i="1"/>
  <c r="H162" i="1"/>
  <c r="D162" i="1" s="1"/>
  <c r="M156" i="1"/>
  <c r="F156" i="1" s="1"/>
  <c r="E156" i="1" s="1"/>
  <c r="K156" i="1"/>
  <c r="G156" i="1"/>
  <c r="J156" i="1"/>
  <c r="L156" i="1"/>
  <c r="M155" i="1"/>
  <c r="F155" i="1" s="1"/>
  <c r="E155" i="1" s="1"/>
  <c r="G155" i="1"/>
  <c r="L155" i="1"/>
  <c r="H155" i="1" s="1"/>
  <c r="K155" i="1"/>
  <c r="J155" i="1"/>
  <c r="M150" i="1"/>
  <c r="F150" i="1" s="1"/>
  <c r="E150" i="1" s="1"/>
  <c r="G150" i="1"/>
  <c r="J150" i="1"/>
  <c r="K150" i="1"/>
  <c r="L150" i="1"/>
  <c r="I113" i="1"/>
  <c r="M113" i="1" s="1"/>
  <c r="F113" i="1" s="1"/>
  <c r="E113" i="1" s="1"/>
  <c r="M134" i="1"/>
  <c r="F134" i="1" s="1"/>
  <c r="E134" i="1" s="1"/>
  <c r="G134" i="1"/>
  <c r="K134" i="1"/>
  <c r="L134" i="1"/>
  <c r="J134" i="1"/>
  <c r="I105" i="1"/>
  <c r="I119" i="1"/>
  <c r="M119" i="1" s="1"/>
  <c r="F119" i="1" s="1"/>
  <c r="E119" i="1" s="1"/>
  <c r="I129" i="1"/>
  <c r="I109" i="1"/>
  <c r="M109" i="1" s="1"/>
  <c r="F109" i="1" s="1"/>
  <c r="E109" i="1" s="1"/>
  <c r="I115" i="1"/>
  <c r="I131" i="1"/>
  <c r="M131" i="1" s="1"/>
  <c r="F131" i="1" s="1"/>
  <c r="E131" i="1" s="1"/>
  <c r="I139" i="1"/>
  <c r="I106" i="1"/>
  <c r="M106" i="1" s="1"/>
  <c r="F106" i="1" s="1"/>
  <c r="E106" i="1" s="1"/>
  <c r="I127" i="1"/>
  <c r="I117" i="1"/>
  <c r="M117" i="1" s="1"/>
  <c r="F117" i="1" s="1"/>
  <c r="E117" i="1" s="1"/>
  <c r="M1234" i="1"/>
  <c r="F1234" i="1" s="1"/>
  <c r="E1234" i="1" s="1"/>
  <c r="J1234" i="1"/>
  <c r="G1234" i="1"/>
  <c r="K1234" i="1"/>
  <c r="L1234" i="1"/>
  <c r="H168" i="1" l="1"/>
  <c r="H1197" i="1"/>
  <c r="D1277" i="1"/>
  <c r="H827" i="1"/>
  <c r="H1254" i="1"/>
  <c r="H1264" i="1"/>
  <c r="H1274" i="1"/>
  <c r="D1274" i="1" s="1"/>
  <c r="H392" i="1"/>
  <c r="H1181" i="1"/>
  <c r="L224" i="1"/>
  <c r="K224" i="1"/>
  <c r="J224" i="1"/>
  <c r="H224" i="1" s="1"/>
  <c r="G224" i="1"/>
  <c r="H1090" i="1"/>
  <c r="D1197" i="1"/>
  <c r="H868" i="1"/>
  <c r="D874" i="1"/>
  <c r="H1276" i="1"/>
  <c r="D1079" i="1"/>
  <c r="H963" i="1"/>
  <c r="D827" i="1"/>
  <c r="H561" i="1"/>
  <c r="H1108" i="1"/>
  <c r="H1091" i="1"/>
  <c r="H1141" i="1"/>
  <c r="H1262" i="1"/>
  <c r="H1282" i="1"/>
  <c r="H178" i="1"/>
  <c r="H289" i="1"/>
  <c r="D289" i="1" s="1"/>
  <c r="H1268" i="1"/>
  <c r="H359" i="1"/>
  <c r="H1105" i="1"/>
  <c r="D1276" i="1"/>
  <c r="H750" i="1"/>
  <c r="H1036" i="1"/>
  <c r="D1036" i="1" s="1"/>
  <c r="H1263" i="1"/>
  <c r="H1265" i="1"/>
  <c r="D1265" i="1" s="1"/>
  <c r="H445" i="1"/>
  <c r="D445" i="1" s="1"/>
  <c r="H276" i="1"/>
  <c r="H324" i="1"/>
  <c r="H458" i="1"/>
  <c r="D458" i="1" s="1"/>
  <c r="H1008" i="1"/>
  <c r="D1008" i="1" s="1"/>
  <c r="H185" i="1"/>
  <c r="H1270" i="1"/>
  <c r="H1269" i="1"/>
  <c r="H730" i="1"/>
  <c r="D730" i="1" s="1"/>
  <c r="H740" i="1"/>
  <c r="D740" i="1" s="1"/>
  <c r="H668" i="1"/>
  <c r="H986" i="1"/>
  <c r="D986" i="1" s="1"/>
  <c r="H335" i="1"/>
  <c r="D963" i="1"/>
  <c r="D1263" i="1"/>
  <c r="D1282" i="1"/>
  <c r="D1262" i="1"/>
  <c r="D1270" i="1"/>
  <c r="D1091" i="1"/>
  <c r="D1141" i="1"/>
  <c r="D1254" i="1"/>
  <c r="D1271" i="1"/>
  <c r="H713" i="1"/>
  <c r="H748" i="1"/>
  <c r="H847" i="1"/>
  <c r="D847" i="1" s="1"/>
  <c r="H855" i="1"/>
  <c r="D855" i="1" s="1"/>
  <c r="H1219" i="1"/>
  <c r="D1219" i="1" s="1"/>
  <c r="H1279" i="1"/>
  <c r="D1279" i="1" s="1"/>
  <c r="H412" i="1"/>
  <c r="D412" i="1" s="1"/>
  <c r="H1275" i="1"/>
  <c r="D1275" i="1" s="1"/>
  <c r="H393" i="1"/>
  <c r="H498" i="1"/>
  <c r="H608" i="1"/>
  <c r="H606" i="1"/>
  <c r="D606" i="1" s="1"/>
  <c r="H341" i="1"/>
  <c r="H682" i="1"/>
  <c r="H570" i="1"/>
  <c r="H497" i="1"/>
  <c r="H671" i="1"/>
  <c r="H709" i="1"/>
  <c r="H342" i="1"/>
  <c r="H574" i="1"/>
  <c r="H502" i="1"/>
  <c r="H924" i="1"/>
  <c r="H965" i="1"/>
  <c r="H1280" i="1"/>
  <c r="D1280" i="1" s="1"/>
  <c r="H942" i="1"/>
  <c r="H989" i="1"/>
  <c r="H985" i="1"/>
  <c r="D985" i="1" s="1"/>
  <c r="H145" i="1"/>
  <c r="D1090" i="1"/>
  <c r="H1078" i="1"/>
  <c r="H1278" i="1"/>
  <c r="D1278" i="1" s="1"/>
  <c r="H1044" i="1"/>
  <c r="D1044" i="1" s="1"/>
  <c r="H1027" i="1"/>
  <c r="D1027" i="1" s="1"/>
  <c r="H1143" i="1"/>
  <c r="D1143" i="1" s="1"/>
  <c r="H1281" i="1"/>
  <c r="D1281" i="1" s="1"/>
  <c r="H527" i="1"/>
  <c r="H479" i="1"/>
  <c r="D479" i="1" s="1"/>
  <c r="H652" i="1"/>
  <c r="D652" i="1" s="1"/>
  <c r="H644" i="1"/>
  <c r="D750" i="1"/>
  <c r="H798" i="1"/>
  <c r="D798" i="1" s="1"/>
  <c r="H1154" i="1"/>
  <c r="D1154" i="1" s="1"/>
  <c r="H164" i="1"/>
  <c r="H807" i="1"/>
  <c r="D807" i="1" s="1"/>
  <c r="H971" i="1"/>
  <c r="D971" i="1" s="1"/>
  <c r="H1212" i="1"/>
  <c r="H826" i="1"/>
  <c r="D826" i="1" s="1"/>
  <c r="H1102" i="1"/>
  <c r="D1102" i="1" s="1"/>
  <c r="H1211" i="1"/>
  <c r="D1211" i="1" s="1"/>
  <c r="H409" i="1"/>
  <c r="H305" i="1"/>
  <c r="D305" i="1" s="1"/>
  <c r="H970" i="1"/>
  <c r="D970" i="1" s="1"/>
  <c r="D1264" i="1"/>
  <c r="H251" i="1"/>
  <c r="D251" i="1" s="1"/>
  <c r="H134" i="1"/>
  <c r="H362" i="1"/>
  <c r="D362" i="1" s="1"/>
  <c r="H616" i="1"/>
  <c r="D616" i="1" s="1"/>
  <c r="H721" i="1"/>
  <c r="D721" i="1" s="1"/>
  <c r="H1224" i="1"/>
  <c r="D1224" i="1" s="1"/>
  <c r="H1126" i="1"/>
  <c r="D1126" i="1" s="1"/>
  <c r="H1096" i="1"/>
  <c r="H1248" i="1"/>
  <c r="D420" i="1"/>
  <c r="H962" i="1"/>
  <c r="D962" i="1" s="1"/>
  <c r="H1035" i="1"/>
  <c r="D1035" i="1" s="1"/>
  <c r="H579" i="1"/>
  <c r="H553" i="1"/>
  <c r="D553" i="1" s="1"/>
  <c r="H567" i="1"/>
  <c r="H614" i="1"/>
  <c r="H1223" i="1"/>
  <c r="H1066" i="1"/>
  <c r="H1080" i="1"/>
  <c r="D1080" i="1" s="1"/>
  <c r="H1007" i="1"/>
  <c r="D1007" i="1" s="1"/>
  <c r="H1252" i="1"/>
  <c r="H371" i="1"/>
  <c r="H585" i="1"/>
  <c r="D585" i="1" s="1"/>
  <c r="H1016" i="1"/>
  <c r="D1268" i="1"/>
  <c r="D608" i="1"/>
  <c r="H1176" i="1"/>
  <c r="D1269" i="1"/>
  <c r="D409" i="1"/>
  <c r="H416" i="1"/>
  <c r="D416" i="1" s="1"/>
  <c r="H316" i="1"/>
  <c r="D1096" i="1"/>
  <c r="H1182" i="1"/>
  <c r="D1182" i="1" s="1"/>
  <c r="H466" i="1"/>
  <c r="D253" i="1"/>
  <c r="D276" i="1"/>
  <c r="D324" i="1"/>
  <c r="D713" i="1"/>
  <c r="H1041" i="1"/>
  <c r="D1041" i="1" s="1"/>
  <c r="H144" i="1"/>
  <c r="H1021" i="1"/>
  <c r="H1004" i="1"/>
  <c r="D1004" i="1" s="1"/>
  <c r="H1207" i="1"/>
  <c r="H265" i="1"/>
  <c r="D342" i="1"/>
  <c r="D171" i="1"/>
  <c r="H1049" i="1"/>
  <c r="H550" i="1"/>
  <c r="D550" i="1" s="1"/>
  <c r="H611" i="1"/>
  <c r="H666" i="1"/>
  <c r="H641" i="1"/>
  <c r="H923" i="1"/>
  <c r="H1184" i="1"/>
  <c r="D1184" i="1" s="1"/>
  <c r="H1180" i="1"/>
  <c r="H1023" i="1"/>
  <c r="D1023" i="1" s="1"/>
  <c r="H301" i="1"/>
  <c r="H704" i="1"/>
  <c r="D704" i="1" s="1"/>
  <c r="H639" i="1"/>
  <c r="H571" i="1"/>
  <c r="H783" i="1"/>
  <c r="D783" i="1" s="1"/>
  <c r="H1142" i="1"/>
  <c r="D1142" i="1" s="1"/>
  <c r="H999" i="1"/>
  <c r="H1084" i="1"/>
  <c r="H1059" i="1"/>
  <c r="D1059" i="1" s="1"/>
  <c r="D1078" i="1"/>
  <c r="H528" i="1"/>
  <c r="D528" i="1" s="1"/>
  <c r="H474" i="1"/>
  <c r="D474" i="1" s="1"/>
  <c r="H548" i="1"/>
  <c r="D548" i="1" s="1"/>
  <c r="H523" i="1"/>
  <c r="D523" i="1" s="1"/>
  <c r="H537" i="1"/>
  <c r="D537" i="1" s="1"/>
  <c r="H902" i="1"/>
  <c r="H385" i="1"/>
  <c r="D385" i="1" s="1"/>
  <c r="H439" i="1"/>
  <c r="H429" i="1"/>
  <c r="D429" i="1" s="1"/>
  <c r="H973" i="1"/>
  <c r="D973" i="1" s="1"/>
  <c r="H1083" i="1"/>
  <c r="D1083" i="1" s="1"/>
  <c r="G254" i="1"/>
  <c r="J254" i="1"/>
  <c r="L254" i="1"/>
  <c r="K254" i="1"/>
  <c r="L249" i="1"/>
  <c r="J249" i="1"/>
  <c r="G249" i="1"/>
  <c r="K249" i="1"/>
  <c r="G250" i="1"/>
  <c r="J250" i="1"/>
  <c r="L250" i="1"/>
  <c r="K250" i="1"/>
  <c r="D1248" i="1"/>
  <c r="D341" i="1"/>
  <c r="D168" i="1"/>
  <c r="H531" i="1"/>
  <c r="D748" i="1"/>
  <c r="D1196" i="1"/>
  <c r="H1097" i="1"/>
  <c r="D1097" i="1" s="1"/>
  <c r="H992" i="1"/>
  <c r="H120" i="1"/>
  <c r="H297" i="1"/>
  <c r="D297" i="1" s="1"/>
  <c r="H555" i="1"/>
  <c r="D555" i="1" s="1"/>
  <c r="D570" i="1"/>
  <c r="H1147" i="1"/>
  <c r="D1147" i="1" s="1"/>
  <c r="H993" i="1"/>
  <c r="H1167" i="1"/>
  <c r="D1167" i="1" s="1"/>
  <c r="H1002" i="1"/>
  <c r="D1002" i="1" s="1"/>
  <c r="H158" i="1"/>
  <c r="H326" i="1"/>
  <c r="D326" i="1" s="1"/>
  <c r="D359" i="1"/>
  <c r="H722" i="1"/>
  <c r="D722" i="1" s="1"/>
  <c r="H809" i="1"/>
  <c r="D809" i="1" s="1"/>
  <c r="H1087" i="1"/>
  <c r="D1087" i="1" s="1"/>
  <c r="H285" i="1"/>
  <c r="D285" i="1" s="1"/>
  <c r="H299" i="1"/>
  <c r="D299" i="1" s="1"/>
  <c r="D371" i="1"/>
  <c r="H534" i="1"/>
  <c r="H669" i="1"/>
  <c r="D868" i="1"/>
  <c r="H927" i="1"/>
  <c r="D927" i="1" s="1"/>
  <c r="H1025" i="1"/>
  <c r="D1025" i="1" s="1"/>
  <c r="H1010" i="1"/>
  <c r="H1109" i="1"/>
  <c r="K256" i="1"/>
  <c r="G256" i="1"/>
  <c r="L256" i="1"/>
  <c r="J256" i="1"/>
  <c r="L257" i="1"/>
  <c r="J257" i="1"/>
  <c r="K257" i="1"/>
  <c r="G257" i="1"/>
  <c r="G252" i="1"/>
  <c r="K252" i="1"/>
  <c r="L252" i="1"/>
  <c r="J252" i="1"/>
  <c r="H252" i="1" s="1"/>
  <c r="H655" i="1"/>
  <c r="D655" i="1" s="1"/>
  <c r="H156" i="1"/>
  <c r="D156" i="1" s="1"/>
  <c r="H376" i="1"/>
  <c r="H377" i="1"/>
  <c r="H572" i="1"/>
  <c r="H177" i="1"/>
  <c r="H478" i="1"/>
  <c r="H625" i="1"/>
  <c r="H819" i="1"/>
  <c r="H1242" i="1"/>
  <c r="D1242" i="1" s="1"/>
  <c r="H1243" i="1"/>
  <c r="D1243" i="1" s="1"/>
  <c r="H148" i="1"/>
  <c r="D148" i="1" s="1"/>
  <c r="D335" i="1"/>
  <c r="H823" i="1"/>
  <c r="H968" i="1"/>
  <c r="H1229" i="1"/>
  <c r="D1229" i="1" s="1"/>
  <c r="H1237" i="1"/>
  <c r="D1237" i="1" s="1"/>
  <c r="H130" i="1"/>
  <c r="D130" i="1" s="1"/>
  <c r="H173" i="1"/>
  <c r="D173" i="1" s="1"/>
  <c r="H189" i="1"/>
  <c r="H352" i="1"/>
  <c r="D352" i="1" s="1"/>
  <c r="H436" i="1"/>
  <c r="D436" i="1" s="1"/>
  <c r="H547" i="1"/>
  <c r="H517" i="1"/>
  <c r="H651" i="1"/>
  <c r="D651" i="1" s="1"/>
  <c r="H431" i="1"/>
  <c r="H1057" i="1"/>
  <c r="H1032" i="1"/>
  <c r="D1032" i="1" s="1"/>
  <c r="D1207" i="1"/>
  <c r="H1012" i="1"/>
  <c r="D1012" i="1" s="1"/>
  <c r="H991" i="1"/>
  <c r="H1065" i="1"/>
  <c r="D1065" i="1" s="1"/>
  <c r="H994" i="1"/>
  <c r="D994" i="1" s="1"/>
  <c r="H1249" i="1"/>
  <c r="D1249" i="1" s="1"/>
  <c r="H1250" i="1"/>
  <c r="D1250" i="1" s="1"/>
  <c r="H1244" i="1"/>
  <c r="D1244" i="1" s="1"/>
  <c r="H181" i="1"/>
  <c r="H260" i="1"/>
  <c r="D260" i="1" s="1"/>
  <c r="H321" i="1"/>
  <c r="D321" i="1" s="1"/>
  <c r="H560" i="1"/>
  <c r="H916" i="1"/>
  <c r="D1105" i="1"/>
  <c r="H1070" i="1"/>
  <c r="H543" i="1"/>
  <c r="D543" i="1" s="1"/>
  <c r="H609" i="1"/>
  <c r="H1013" i="1"/>
  <c r="H1042" i="1"/>
  <c r="D1042" i="1" s="1"/>
  <c r="H1067" i="1"/>
  <c r="D1067" i="1" s="1"/>
  <c r="H1135" i="1"/>
  <c r="D1135" i="1" s="1"/>
  <c r="D671" i="1"/>
  <c r="H835" i="1"/>
  <c r="D993" i="1"/>
  <c r="H1061" i="1"/>
  <c r="D1061" i="1" s="1"/>
  <c r="H1151" i="1"/>
  <c r="D1151" i="1" s="1"/>
  <c r="H1231" i="1"/>
  <c r="H290" i="1"/>
  <c r="H511" i="1"/>
  <c r="D511" i="1" s="1"/>
  <c r="D561" i="1"/>
  <c r="H818" i="1"/>
  <c r="D818" i="1" s="1"/>
  <c r="D1176" i="1"/>
  <c r="H434" i="1"/>
  <c r="D434" i="1" s="1"/>
  <c r="H529" i="1"/>
  <c r="H603" i="1"/>
  <c r="D603" i="1" s="1"/>
  <c r="H1213" i="1"/>
  <c r="D1213" i="1" s="1"/>
  <c r="H1203" i="1"/>
  <c r="D1203" i="1" s="1"/>
  <c r="H1082" i="1"/>
  <c r="H1161" i="1"/>
  <c r="H646" i="1"/>
  <c r="H1125" i="1"/>
  <c r="D1125" i="1" s="1"/>
  <c r="D1180" i="1"/>
  <c r="H357" i="1"/>
  <c r="H418" i="1"/>
  <c r="D418" i="1" s="1"/>
  <c r="H515" i="1"/>
  <c r="D515" i="1" s="1"/>
  <c r="H643" i="1"/>
  <c r="D643" i="1" s="1"/>
  <c r="H518" i="1"/>
  <c r="D518" i="1" s="1"/>
  <c r="H549" i="1"/>
  <c r="H879" i="1"/>
  <c r="D879" i="1" s="1"/>
  <c r="D1021" i="1"/>
  <c r="H1120" i="1"/>
  <c r="D1120" i="1" s="1"/>
  <c r="H997" i="1"/>
  <c r="D997" i="1" s="1"/>
  <c r="D1212" i="1"/>
  <c r="H1113" i="1"/>
  <c r="D1113" i="1" s="1"/>
  <c r="H1227" i="1"/>
  <c r="D1227" i="1" s="1"/>
  <c r="H1058" i="1"/>
  <c r="D1058" i="1" s="1"/>
  <c r="H176" i="1"/>
  <c r="D176" i="1" s="1"/>
  <c r="H329" i="1"/>
  <c r="H546" i="1"/>
  <c r="D546" i="1" s="1"/>
  <c r="H699" i="1"/>
  <c r="D699" i="1" s="1"/>
  <c r="H580" i="1"/>
  <c r="D580" i="1" s="1"/>
  <c r="H840" i="1"/>
  <c r="D840" i="1" s="1"/>
  <c r="H1043" i="1"/>
  <c r="D1043" i="1" s="1"/>
  <c r="H1037" i="1"/>
  <c r="D1037" i="1" s="1"/>
  <c r="H1209" i="1"/>
  <c r="D1209" i="1" s="1"/>
  <c r="H1160" i="1"/>
  <c r="H1060" i="1"/>
  <c r="D1060" i="1" s="1"/>
  <c r="H978" i="1"/>
  <c r="D978" i="1" s="1"/>
  <c r="H1185" i="1"/>
  <c r="D1185" i="1" s="1"/>
  <c r="H110" i="1"/>
  <c r="D110" i="1" s="1"/>
  <c r="H270" i="1"/>
  <c r="D270" i="1" s="1"/>
  <c r="H284" i="1"/>
  <c r="D284" i="1" s="1"/>
  <c r="H295" i="1"/>
  <c r="D295" i="1" s="1"/>
  <c r="H313" i="1"/>
  <c r="H368" i="1"/>
  <c r="H397" i="1"/>
  <c r="D397" i="1" s="1"/>
  <c r="H554" i="1"/>
  <c r="H433" i="1"/>
  <c r="D433" i="1" s="1"/>
  <c r="H519" i="1"/>
  <c r="D519" i="1" s="1"/>
  <c r="H654" i="1"/>
  <c r="H674" i="1"/>
  <c r="D674" i="1" s="1"/>
  <c r="H613" i="1"/>
  <c r="D613" i="1" s="1"/>
  <c r="H698" i="1"/>
  <c r="D698" i="1" s="1"/>
  <c r="H718" i="1"/>
  <c r="D718" i="1" s="1"/>
  <c r="H913" i="1"/>
  <c r="H1156" i="1"/>
  <c r="D1156" i="1" s="1"/>
  <c r="D1049" i="1"/>
  <c r="H1076" i="1"/>
  <c r="D1076" i="1" s="1"/>
  <c r="H707" i="1"/>
  <c r="D707" i="1" s="1"/>
  <c r="D478" i="1"/>
  <c r="D625" i="1"/>
  <c r="H1241" i="1"/>
  <c r="D1241" i="1" s="1"/>
  <c r="D144" i="1"/>
  <c r="D145" i="1"/>
  <c r="H282" i="1"/>
  <c r="D282" i="1" s="1"/>
  <c r="D547" i="1"/>
  <c r="D549" i="1"/>
  <c r="D497" i="1"/>
  <c r="H642" i="1"/>
  <c r="D642" i="1" s="1"/>
  <c r="D709" i="1"/>
  <c r="D639" i="1"/>
  <c r="H662" i="1"/>
  <c r="H700" i="1"/>
  <c r="D571" i="1"/>
  <c r="H789" i="1"/>
  <c r="D789" i="1" s="1"/>
  <c r="H824" i="1"/>
  <c r="D824" i="1" s="1"/>
  <c r="D185" i="1"/>
  <c r="D265" i="1"/>
  <c r="H535" i="1"/>
  <c r="D579" i="1"/>
  <c r="H664" i="1"/>
  <c r="D664" i="1" s="1"/>
  <c r="H514" i="1"/>
  <c r="H522" i="1"/>
  <c r="D522" i="1" s="1"/>
  <c r="D498" i="1"/>
  <c r="H582" i="1"/>
  <c r="D668" i="1"/>
  <c r="H898" i="1"/>
  <c r="D898" i="1" s="1"/>
  <c r="D965" i="1"/>
  <c r="D1160" i="1"/>
  <c r="H576" i="1"/>
  <c r="H506" i="1"/>
  <c r="D506" i="1" s="1"/>
  <c r="H786" i="1"/>
  <c r="H776" i="1"/>
  <c r="D776" i="1" s="1"/>
  <c r="D942" i="1"/>
  <c r="D989" i="1"/>
  <c r="H981" i="1"/>
  <c r="D981" i="1" s="1"/>
  <c r="H1069" i="1"/>
  <c r="D1069" i="1" s="1"/>
  <c r="H1088" i="1"/>
  <c r="D1088" i="1" s="1"/>
  <c r="H1190" i="1"/>
  <c r="D1190" i="1" s="1"/>
  <c r="D1109" i="1"/>
  <c r="D376" i="1"/>
  <c r="H623" i="1"/>
  <c r="D623" i="1" s="1"/>
  <c r="H1234" i="1"/>
  <c r="D134" i="1"/>
  <c r="H424" i="1"/>
  <c r="H563" i="1"/>
  <c r="H481" i="1"/>
  <c r="D481" i="1" s="1"/>
  <c r="H595" i="1"/>
  <c r="H1020" i="1"/>
  <c r="D1020" i="1" s="1"/>
  <c r="H1150" i="1"/>
  <c r="D1150" i="1" s="1"/>
  <c r="H1138" i="1"/>
  <c r="D1138" i="1" s="1"/>
  <c r="H1144" i="1"/>
  <c r="D120" i="1"/>
  <c r="D189" i="1"/>
  <c r="H314" i="1"/>
  <c r="H465" i="1"/>
  <c r="H688" i="1"/>
  <c r="D688" i="1" s="1"/>
  <c r="H732" i="1"/>
  <c r="H734" i="1"/>
  <c r="H788" i="1"/>
  <c r="D788" i="1" s="1"/>
  <c r="H806" i="1"/>
  <c r="D806" i="1" s="1"/>
  <c r="H998" i="1"/>
  <c r="D998" i="1" s="1"/>
  <c r="H1136" i="1"/>
  <c r="D1136" i="1" s="1"/>
  <c r="H1228" i="1"/>
  <c r="D1228" i="1" s="1"/>
  <c r="H1245" i="1"/>
  <c r="D1245" i="1" s="1"/>
  <c r="H1253" i="1"/>
  <c r="D1253" i="1" s="1"/>
  <c r="H1238" i="1"/>
  <c r="D1238" i="1" s="1"/>
  <c r="H146" i="1"/>
  <c r="H167" i="1"/>
  <c r="D167" i="1" s="1"/>
  <c r="H310" i="1"/>
  <c r="D310" i="1" s="1"/>
  <c r="H573" i="1"/>
  <c r="D573" i="1" s="1"/>
  <c r="H442" i="1"/>
  <c r="D442" i="1" s="1"/>
  <c r="H594" i="1"/>
  <c r="D594" i="1" s="1"/>
  <c r="H618" i="1"/>
  <c r="D618" i="1" s="1"/>
  <c r="H800" i="1"/>
  <c r="D800" i="1" s="1"/>
  <c r="H995" i="1"/>
  <c r="D995" i="1" s="1"/>
  <c r="H990" i="1"/>
  <c r="D990" i="1" s="1"/>
  <c r="D1252" i="1"/>
  <c r="D1235" i="1"/>
  <c r="H186" i="1"/>
  <c r="D186" i="1" s="1"/>
  <c r="H258" i="1"/>
  <c r="D258" i="1" s="1"/>
  <c r="H399" i="1"/>
  <c r="H343" i="1"/>
  <c r="H340" i="1"/>
  <c r="H415" i="1"/>
  <c r="D415" i="1" s="1"/>
  <c r="H604" i="1"/>
  <c r="D604" i="1" s="1"/>
  <c r="H673" i="1"/>
  <c r="H601" i="1"/>
  <c r="D601" i="1" s="1"/>
  <c r="H591" i="1"/>
  <c r="D591" i="1" s="1"/>
  <c r="H598" i="1"/>
  <c r="D598" i="1" s="1"/>
  <c r="H581" i="1"/>
  <c r="D581" i="1" s="1"/>
  <c r="H738" i="1"/>
  <c r="H772" i="1"/>
  <c r="D772" i="1" s="1"/>
  <c r="H801" i="1"/>
  <c r="D801" i="1" s="1"/>
  <c r="H1177" i="1"/>
  <c r="H1094" i="1"/>
  <c r="D1094" i="1" s="1"/>
  <c r="H974" i="1"/>
  <c r="D974" i="1" s="1"/>
  <c r="H1226" i="1"/>
  <c r="H1001" i="1"/>
  <c r="D1001" i="1" s="1"/>
  <c r="H1163" i="1"/>
  <c r="D1163" i="1" s="1"/>
  <c r="H1157" i="1"/>
  <c r="D1157" i="1" s="1"/>
  <c r="H365" i="1"/>
  <c r="D365" i="1" s="1"/>
  <c r="D410" i="1"/>
  <c r="D572" i="1"/>
  <c r="D611" i="1"/>
  <c r="D666" i="1"/>
  <c r="D177" i="1"/>
  <c r="H586" i="1"/>
  <c r="H454" i="1"/>
  <c r="D454" i="1" s="1"/>
  <c r="H163" i="1"/>
  <c r="H283" i="1"/>
  <c r="H300" i="1"/>
  <c r="D300" i="1" s="1"/>
  <c r="H600" i="1"/>
  <c r="D600" i="1" s="1"/>
  <c r="H432" i="1"/>
  <c r="D432" i="1" s="1"/>
  <c r="H708" i="1"/>
  <c r="D708" i="1" s="1"/>
  <c r="H634" i="1"/>
  <c r="H761" i="1"/>
  <c r="H1033" i="1"/>
  <c r="D1033" i="1" s="1"/>
  <c r="H1214" i="1"/>
  <c r="D1144" i="1"/>
  <c r="H1050" i="1"/>
  <c r="D1050" i="1" s="1"/>
  <c r="H1046" i="1"/>
  <c r="D1046" i="1" s="1"/>
  <c r="H1038" i="1"/>
  <c r="D1038" i="1" s="1"/>
  <c r="H444" i="1"/>
  <c r="H672" i="1"/>
  <c r="D672" i="1" s="1"/>
  <c r="H505" i="1"/>
  <c r="H507" i="1"/>
  <c r="D507" i="1" s="1"/>
  <c r="H470" i="1"/>
  <c r="D470" i="1" s="1"/>
  <c r="H495" i="1"/>
  <c r="D495" i="1" s="1"/>
  <c r="H605" i="1"/>
  <c r="D605" i="1" s="1"/>
  <c r="H947" i="1"/>
  <c r="H1106" i="1"/>
  <c r="D1106" i="1" s="1"/>
  <c r="H1039" i="1"/>
  <c r="D1039" i="1" s="1"/>
  <c r="H1112" i="1"/>
  <c r="D1112" i="1" s="1"/>
  <c r="H1152" i="1"/>
  <c r="D1152" i="1" s="1"/>
  <c r="H1085" i="1"/>
  <c r="D1085" i="1" s="1"/>
  <c r="H1139" i="1"/>
  <c r="D1139" i="1" s="1"/>
  <c r="H142" i="1"/>
  <c r="D142" i="1" s="1"/>
  <c r="H169" i="1"/>
  <c r="D169" i="1" s="1"/>
  <c r="H281" i="1"/>
  <c r="D281" i="1" s="1"/>
  <c r="H401" i="1"/>
  <c r="D401" i="1" s="1"/>
  <c r="H380" i="1"/>
  <c r="D380" i="1" s="1"/>
  <c r="H398" i="1"/>
  <c r="H658" i="1"/>
  <c r="D658" i="1" s="1"/>
  <c r="H524" i="1"/>
  <c r="H469" i="1"/>
  <c r="D469" i="1" s="1"/>
  <c r="H484" i="1"/>
  <c r="D484" i="1" s="1"/>
  <c r="H460" i="1"/>
  <c r="D460" i="1" s="1"/>
  <c r="H437" i="1"/>
  <c r="D437" i="1" s="1"/>
  <c r="H705" i="1"/>
  <c r="D705" i="1" s="1"/>
  <c r="H751" i="1"/>
  <c r="H822" i="1"/>
  <c r="D822" i="1" s="1"/>
  <c r="H1081" i="1"/>
  <c r="H969" i="1"/>
  <c r="D969" i="1" s="1"/>
  <c r="H1164" i="1"/>
  <c r="H1195" i="1"/>
  <c r="D1195" i="1" s="1"/>
  <c r="H1099" i="1"/>
  <c r="D1099" i="1" s="1"/>
  <c r="H1137" i="1"/>
  <c r="D1137" i="1" s="1"/>
  <c r="H1192" i="1"/>
  <c r="H141" i="1"/>
  <c r="D141" i="1" s="1"/>
  <c r="H151" i="1"/>
  <c r="D151" i="1" s="1"/>
  <c r="H274" i="1"/>
  <c r="D274" i="1" s="1"/>
  <c r="H407" i="1"/>
  <c r="D407" i="1" s="1"/>
  <c r="H303" i="1"/>
  <c r="D303" i="1" s="1"/>
  <c r="H551" i="1"/>
  <c r="D551" i="1" s="1"/>
  <c r="H590" i="1"/>
  <c r="D590" i="1" s="1"/>
  <c r="H676" i="1"/>
  <c r="D676" i="1" s="1"/>
  <c r="H680" i="1"/>
  <c r="D680" i="1" s="1"/>
  <c r="D610" i="1"/>
  <c r="H696" i="1"/>
  <c r="D696" i="1" s="1"/>
  <c r="H795" i="1"/>
  <c r="H1208" i="1"/>
  <c r="D1208" i="1" s="1"/>
  <c r="H1019" i="1"/>
  <c r="H1131" i="1"/>
  <c r="D1131" i="1" s="1"/>
  <c r="H1123" i="1"/>
  <c r="D1123" i="1" s="1"/>
  <c r="H1258" i="1"/>
  <c r="D1258" i="1" s="1"/>
  <c r="A15" i="7"/>
  <c r="H150" i="1"/>
  <c r="D150" i="1" s="1"/>
  <c r="H180" i="1"/>
  <c r="D180" i="1" s="1"/>
  <c r="H317" i="1"/>
  <c r="D317" i="1" s="1"/>
  <c r="H355" i="1"/>
  <c r="D355" i="1" s="1"/>
  <c r="H440" i="1"/>
  <c r="D440" i="1" s="1"/>
  <c r="H597" i="1"/>
  <c r="D597" i="1" s="1"/>
  <c r="H430" i="1"/>
  <c r="D430" i="1" s="1"/>
  <c r="H577" i="1"/>
  <c r="D577" i="1" s="1"/>
  <c r="H686" i="1"/>
  <c r="D686" i="1" s="1"/>
  <c r="H496" i="1"/>
  <c r="D496" i="1" s="1"/>
  <c r="H477" i="1"/>
  <c r="D477" i="1" s="1"/>
  <c r="H459" i="1"/>
  <c r="H525" i="1"/>
  <c r="H596" i="1"/>
  <c r="D596" i="1" s="1"/>
  <c r="H656" i="1"/>
  <c r="D656" i="1" s="1"/>
  <c r="H757" i="1"/>
  <c r="D757" i="1" s="1"/>
  <c r="H1116" i="1"/>
  <c r="D1116" i="1" s="1"/>
  <c r="H1051" i="1"/>
  <c r="D1051" i="1" s="1"/>
  <c r="H1009" i="1"/>
  <c r="D1009" i="1" s="1"/>
  <c r="H1006" i="1"/>
  <c r="D1006" i="1" s="1"/>
  <c r="H1217" i="1"/>
  <c r="D1217" i="1" s="1"/>
  <c r="H1118" i="1"/>
  <c r="D1118" i="1" s="1"/>
  <c r="D968" i="1"/>
  <c r="D431" i="1"/>
  <c r="D283" i="1"/>
  <c r="D377" i="1"/>
  <c r="H487" i="1"/>
  <c r="D487" i="1" s="1"/>
  <c r="H679" i="1"/>
  <c r="D679" i="1" s="1"/>
  <c r="D923" i="1"/>
  <c r="H878" i="1"/>
  <c r="D878" i="1" s="1"/>
  <c r="D761" i="1"/>
  <c r="H421" i="1"/>
  <c r="D421" i="1" s="1"/>
  <c r="H568" i="1"/>
  <c r="D568" i="1" s="1"/>
  <c r="H384" i="1"/>
  <c r="H408" i="1"/>
  <c r="D408" i="1" s="1"/>
  <c r="D424" i="1"/>
  <c r="D531" i="1"/>
  <c r="H695" i="1"/>
  <c r="H697" i="1"/>
  <c r="D697" i="1" s="1"/>
  <c r="H670" i="1"/>
  <c r="D670" i="1" s="1"/>
  <c r="H720" i="1"/>
  <c r="D720" i="1" s="1"/>
  <c r="H745" i="1"/>
  <c r="H932" i="1"/>
  <c r="D932" i="1" s="1"/>
  <c r="H811" i="1"/>
  <c r="D811" i="1" s="1"/>
  <c r="H771" i="1"/>
  <c r="D771" i="1" s="1"/>
  <c r="H856" i="1"/>
  <c r="H987" i="1"/>
  <c r="D987" i="1" s="1"/>
  <c r="H1159" i="1"/>
  <c r="D1159" i="1" s="1"/>
  <c r="H1162" i="1"/>
  <c r="H1257" i="1"/>
  <c r="D1257" i="1" s="1"/>
  <c r="H308" i="1"/>
  <c r="D308" i="1" s="1"/>
  <c r="D392" i="1"/>
  <c r="D1162" i="1"/>
  <c r="H269" i="1"/>
  <c r="D269" i="1" s="1"/>
  <c r="H354" i="1"/>
  <c r="H322" i="1"/>
  <c r="D322" i="1" s="1"/>
  <c r="H334" i="1"/>
  <c r="D334" i="1" s="1"/>
  <c r="D332" i="1"/>
  <c r="H405" i="1"/>
  <c r="D405" i="1" s="1"/>
  <c r="D466" i="1"/>
  <c r="H510" i="1"/>
  <c r="D510" i="1" s="1"/>
  <c r="H659" i="1"/>
  <c r="H490" i="1"/>
  <c r="D490" i="1" s="1"/>
  <c r="H693" i="1"/>
  <c r="D693" i="1" s="1"/>
  <c r="H742" i="1"/>
  <c r="H1024" i="1"/>
  <c r="D1024" i="1" s="1"/>
  <c r="H1048" i="1"/>
  <c r="D1048" i="1" s="1"/>
  <c r="H1117" i="1"/>
  <c r="D1117" i="1" s="1"/>
  <c r="H982" i="1"/>
  <c r="D982" i="1" s="1"/>
  <c r="H1205" i="1"/>
  <c r="D1205" i="1" s="1"/>
  <c r="H1256" i="1"/>
  <c r="D1256" i="1" s="1"/>
  <c r="H157" i="1"/>
  <c r="H361" i="1"/>
  <c r="D361" i="1" s="1"/>
  <c r="H304" i="1"/>
  <c r="D304" i="1" s="1"/>
  <c r="H388" i="1"/>
  <c r="D388" i="1" s="1"/>
  <c r="H333" i="1"/>
  <c r="D333" i="1" s="1"/>
  <c r="H423" i="1"/>
  <c r="D423" i="1" s="1"/>
  <c r="H521" i="1"/>
  <c r="H450" i="1"/>
  <c r="D450" i="1" s="1"/>
  <c r="H657" i="1"/>
  <c r="D657" i="1" s="1"/>
  <c r="D614" i="1"/>
  <c r="H728" i="1"/>
  <c r="D728" i="1" s="1"/>
  <c r="H951" i="1"/>
  <c r="D951" i="1" s="1"/>
  <c r="H831" i="1"/>
  <c r="D831" i="1" s="1"/>
  <c r="H1056" i="1"/>
  <c r="D1056" i="1" s="1"/>
  <c r="D1164" i="1"/>
  <c r="H569" i="1"/>
  <c r="D569" i="1" s="1"/>
  <c r="H566" i="1"/>
  <c r="D566" i="1" s="1"/>
  <c r="H541" i="1"/>
  <c r="D541" i="1" s="1"/>
  <c r="H476" i="1"/>
  <c r="D476" i="1" s="1"/>
  <c r="H660" i="1"/>
  <c r="D660" i="1" s="1"/>
  <c r="D734" i="1"/>
  <c r="D835" i="1"/>
  <c r="H1054" i="1"/>
  <c r="D1054" i="1" s="1"/>
  <c r="H1193" i="1"/>
  <c r="D1193" i="1" s="1"/>
  <c r="H1101" i="1"/>
  <c r="D1101" i="1" s="1"/>
  <c r="H1022" i="1"/>
  <c r="D1022" i="1" s="1"/>
  <c r="D146" i="1"/>
  <c r="H271" i="1"/>
  <c r="D271" i="1" s="1"/>
  <c r="D290" i="1"/>
  <c r="H390" i="1"/>
  <c r="D390" i="1" s="1"/>
  <c r="H650" i="1"/>
  <c r="D650" i="1" s="1"/>
  <c r="H489" i="1"/>
  <c r="D489" i="1" s="1"/>
  <c r="H587" i="1"/>
  <c r="D587" i="1" s="1"/>
  <c r="D567" i="1"/>
  <c r="H804" i="1"/>
  <c r="D804" i="1" s="1"/>
  <c r="H1121" i="1"/>
  <c r="D1121" i="1" s="1"/>
  <c r="D700" i="1"/>
  <c r="H638" i="1"/>
  <c r="D638" i="1" s="1"/>
  <c r="D947" i="1"/>
  <c r="D1057" i="1"/>
  <c r="H1077" i="1"/>
  <c r="D1077" i="1" s="1"/>
  <c r="D991" i="1"/>
  <c r="H1194" i="1"/>
  <c r="D1194" i="1" s="1"/>
  <c r="H149" i="1"/>
  <c r="D149" i="1" s="1"/>
  <c r="D398" i="1"/>
  <c r="D329" i="1"/>
  <c r="H370" i="1"/>
  <c r="D370" i="1" s="1"/>
  <c r="H356" i="1"/>
  <c r="D356" i="1" s="1"/>
  <c r="H677" i="1"/>
  <c r="D677" i="1" s="1"/>
  <c r="H467" i="1"/>
  <c r="D467" i="1" s="1"/>
  <c r="D582" i="1"/>
  <c r="H793" i="1"/>
  <c r="D793" i="1" s="1"/>
  <c r="D902" i="1"/>
  <c r="D1108" i="1"/>
  <c r="D1066" i="1"/>
  <c r="H1098" i="1"/>
  <c r="D1098" i="1" s="1"/>
  <c r="H984" i="1"/>
  <c r="D984" i="1" s="1"/>
  <c r="H259" i="1"/>
  <c r="D259" i="1" s="1"/>
  <c r="H336" i="1"/>
  <c r="D399" i="1"/>
  <c r="H375" i="1"/>
  <c r="D576" i="1"/>
  <c r="H447" i="1"/>
  <c r="D447" i="1" s="1"/>
  <c r="D529" i="1"/>
  <c r="H702" i="1"/>
  <c r="D702" i="1" s="1"/>
  <c r="D673" i="1"/>
  <c r="H494" i="1"/>
  <c r="D494" i="1" s="1"/>
  <c r="H667" i="1"/>
  <c r="D667" i="1" s="1"/>
  <c r="H578" i="1"/>
  <c r="D578" i="1" s="1"/>
  <c r="H741" i="1"/>
  <c r="D741" i="1" s="1"/>
  <c r="D786" i="1"/>
  <c r="D1177" i="1"/>
  <c r="H1071" i="1"/>
  <c r="D1071" i="1" s="1"/>
  <c r="D1016" i="1"/>
  <c r="H1110" i="1"/>
  <c r="D1110" i="1" s="1"/>
  <c r="H1030" i="1"/>
  <c r="D1030" i="1" s="1"/>
  <c r="H1166" i="1"/>
  <c r="D1166" i="1" s="1"/>
  <c r="H1003" i="1"/>
  <c r="D1003" i="1" s="1"/>
  <c r="H1186" i="1"/>
  <c r="D1186" i="1" s="1"/>
  <c r="H972" i="1"/>
  <c r="D972" i="1" s="1"/>
  <c r="H1017" i="1"/>
  <c r="D1017" i="1" s="1"/>
  <c r="H1014" i="1"/>
  <c r="D1014" i="1" s="1"/>
  <c r="H1040" i="1"/>
  <c r="D1040" i="1" s="1"/>
  <c r="H1233" i="1"/>
  <c r="D1233" i="1" s="1"/>
  <c r="H154" i="1"/>
  <c r="D154" i="1" s="1"/>
  <c r="H279" i="1"/>
  <c r="D279" i="1" s="1"/>
  <c r="D534" i="1"/>
  <c r="H588" i="1"/>
  <c r="D588" i="1" s="1"/>
  <c r="H633" i="1"/>
  <c r="D633" i="1" s="1"/>
  <c r="D738" i="1"/>
  <c r="D1226" i="1"/>
  <c r="H773" i="1"/>
  <c r="D773" i="1" s="1"/>
  <c r="H1100" i="1"/>
  <c r="D1100" i="1" s="1"/>
  <c r="H1201" i="1"/>
  <c r="D1201" i="1" s="1"/>
  <c r="H1153" i="1"/>
  <c r="D1153" i="1" s="1"/>
  <c r="H1129" i="1"/>
  <c r="H1122" i="1"/>
  <c r="D1122" i="1" s="1"/>
  <c r="H1246" i="1"/>
  <c r="D1246" i="1" s="1"/>
  <c r="H132" i="1"/>
  <c r="D132" i="1" s="1"/>
  <c r="H293" i="1"/>
  <c r="D293" i="1" s="1"/>
  <c r="H298" i="1"/>
  <c r="D298" i="1" s="1"/>
  <c r="H366" i="1"/>
  <c r="H346" i="1"/>
  <c r="D346" i="1" s="1"/>
  <c r="H413" i="1"/>
  <c r="D413" i="1" s="1"/>
  <c r="H364" i="1"/>
  <c r="D364" i="1" s="1"/>
  <c r="H331" i="1"/>
  <c r="D331" i="1" s="1"/>
  <c r="D340" i="1"/>
  <c r="H492" i="1"/>
  <c r="H526" i="1"/>
  <c r="D526" i="1" s="1"/>
  <c r="H653" i="1"/>
  <c r="D653" i="1" s="1"/>
  <c r="H448" i="1"/>
  <c r="D448" i="1" s="1"/>
  <c r="H564" i="1"/>
  <c r="D564" i="1" s="1"/>
  <c r="H694" i="1"/>
  <c r="D694" i="1" s="1"/>
  <c r="H640" i="1"/>
  <c r="D640" i="1" s="1"/>
  <c r="D669" i="1"/>
  <c r="H796" i="1"/>
  <c r="H1188" i="1"/>
  <c r="D1188" i="1" s="1"/>
  <c r="H1130" i="1"/>
  <c r="D1130" i="1" s="1"/>
  <c r="H1220" i="1"/>
  <c r="D1220" i="1" s="1"/>
  <c r="H1111" i="1"/>
  <c r="D1111" i="1" s="1"/>
  <c r="H1074" i="1"/>
  <c r="D1074" i="1" s="1"/>
  <c r="H967" i="1"/>
  <c r="D967" i="1" s="1"/>
  <c r="H1179" i="1"/>
  <c r="D1179" i="1" s="1"/>
  <c r="H1133" i="1"/>
  <c r="D1133" i="1" s="1"/>
  <c r="D659" i="1"/>
  <c r="D1070" i="1"/>
  <c r="D1192" i="1"/>
  <c r="D796" i="1"/>
  <c r="D563" i="1"/>
  <c r="D1214" i="1"/>
  <c r="D517" i="1"/>
  <c r="G139" i="1"/>
  <c r="L139" i="1"/>
  <c r="K139" i="1"/>
  <c r="J139" i="1"/>
  <c r="H139" i="1"/>
  <c r="D139" i="1" s="1"/>
  <c r="K277" i="1"/>
  <c r="J277" i="1"/>
  <c r="L277" i="1"/>
  <c r="G277" i="1"/>
  <c r="L266" i="1"/>
  <c r="J266" i="1"/>
  <c r="G266" i="1"/>
  <c r="K266" i="1"/>
  <c r="G272" i="1"/>
  <c r="L272" i="1"/>
  <c r="K272" i="1"/>
  <c r="J272" i="1"/>
  <c r="L350" i="1"/>
  <c r="J350" i="1"/>
  <c r="K350" i="1"/>
  <c r="G350" i="1"/>
  <c r="D527" i="1"/>
  <c r="D646" i="1"/>
  <c r="D595" i="1"/>
  <c r="J767" i="1"/>
  <c r="L767" i="1"/>
  <c r="G767" i="1"/>
  <c r="K767" i="1"/>
  <c r="G830" i="1"/>
  <c r="K830" i="1"/>
  <c r="J830" i="1"/>
  <c r="L830" i="1"/>
  <c r="J905" i="1"/>
  <c r="K905" i="1"/>
  <c r="L905" i="1"/>
  <c r="G905" i="1"/>
  <c r="L940" i="1"/>
  <c r="J940" i="1"/>
  <c r="K940" i="1"/>
  <c r="G940" i="1"/>
  <c r="J794" i="1"/>
  <c r="G794" i="1"/>
  <c r="L794" i="1"/>
  <c r="K794" i="1"/>
  <c r="K943" i="1"/>
  <c r="J943" i="1"/>
  <c r="L943" i="1"/>
  <c r="G943" i="1"/>
  <c r="L781" i="1"/>
  <c r="J781" i="1"/>
  <c r="K781" i="1"/>
  <c r="G781" i="1"/>
  <c r="K953" i="1"/>
  <c r="J953" i="1"/>
  <c r="L953" i="1"/>
  <c r="G953" i="1"/>
  <c r="J1072" i="1"/>
  <c r="L1072" i="1"/>
  <c r="G1072" i="1"/>
  <c r="K1072" i="1"/>
  <c r="G1063" i="1"/>
  <c r="K1063" i="1"/>
  <c r="J1063" i="1"/>
  <c r="L1063" i="1"/>
  <c r="K1183" i="1"/>
  <c r="J1183" i="1"/>
  <c r="G1183" i="1"/>
  <c r="L1183" i="1"/>
  <c r="G1247" i="1"/>
  <c r="J1247" i="1"/>
  <c r="L1247" i="1"/>
  <c r="K1247" i="1"/>
  <c r="K1261" i="1"/>
  <c r="L1261" i="1"/>
  <c r="J1261" i="1"/>
  <c r="G1261" i="1"/>
  <c r="J1378" i="1"/>
  <c r="K1378" i="1"/>
  <c r="L1378" i="1"/>
  <c r="D1378" i="1"/>
  <c r="H1378" i="1"/>
  <c r="F1378" i="1"/>
  <c r="E1378" i="1" s="1"/>
  <c r="G1378" i="1"/>
  <c r="H1493" i="1"/>
  <c r="K1493" i="1"/>
  <c r="L1493" i="1"/>
  <c r="F1493" i="1"/>
  <c r="E1493" i="1" s="1"/>
  <c r="D1493" i="1"/>
  <c r="G1493" i="1"/>
  <c r="J1493" i="1"/>
  <c r="G1457" i="1"/>
  <c r="L1457" i="1"/>
  <c r="H1457" i="1"/>
  <c r="D1457" i="1"/>
  <c r="K1457" i="1"/>
  <c r="J1457" i="1"/>
  <c r="F1457" i="1"/>
  <c r="E1457" i="1" s="1"/>
  <c r="L1422" i="1"/>
  <c r="K1422" i="1"/>
  <c r="F1422" i="1"/>
  <c r="E1422" i="1" s="1"/>
  <c r="H1422" i="1"/>
  <c r="D1422" i="1"/>
  <c r="G1422" i="1"/>
  <c r="J1422" i="1"/>
  <c r="J1326" i="1"/>
  <c r="D1326" i="1"/>
  <c r="H1326" i="1"/>
  <c r="G1326" i="1"/>
  <c r="F1326" i="1"/>
  <c r="E1326" i="1" s="1"/>
  <c r="K1326" i="1"/>
  <c r="L1326" i="1"/>
  <c r="J1322" i="1"/>
  <c r="H1322" i="1" s="1"/>
  <c r="G1322" i="1"/>
  <c r="L1322" i="1"/>
  <c r="F1322" i="1"/>
  <c r="E1322" i="1" s="1"/>
  <c r="K1322" i="1"/>
  <c r="D1322" i="1"/>
  <c r="J1421" i="1"/>
  <c r="F1421" i="1"/>
  <c r="E1421" i="1" s="1"/>
  <c r="L1421" i="1"/>
  <c r="G1421" i="1"/>
  <c r="H1421" i="1"/>
  <c r="K1421" i="1"/>
  <c r="D1421" i="1"/>
  <c r="F1307" i="1"/>
  <c r="E1307" i="1" s="1"/>
  <c r="J1307" i="1"/>
  <c r="H1307" i="1" s="1"/>
  <c r="L1307" i="1"/>
  <c r="D1307" i="1"/>
  <c r="K1307" i="1"/>
  <c r="G1307" i="1"/>
  <c r="L1439" i="1"/>
  <c r="K1439" i="1"/>
  <c r="G1439" i="1"/>
  <c r="F1439" i="1"/>
  <c r="E1439" i="1" s="1"/>
  <c r="D1439" i="1"/>
  <c r="J1439" i="1"/>
  <c r="H1439" i="1"/>
  <c r="G135" i="1"/>
  <c r="J135" i="1"/>
  <c r="L135" i="1"/>
  <c r="K135" i="1"/>
  <c r="G153" i="1"/>
  <c r="L153" i="1"/>
  <c r="J153" i="1"/>
  <c r="K153" i="1"/>
  <c r="K165" i="1"/>
  <c r="G165" i="1"/>
  <c r="J165" i="1"/>
  <c r="L165" i="1"/>
  <c r="L338" i="1"/>
  <c r="G338" i="1"/>
  <c r="K338" i="1"/>
  <c r="J338" i="1"/>
  <c r="K373" i="1"/>
  <c r="L373" i="1"/>
  <c r="J373" i="1"/>
  <c r="G373" i="1"/>
  <c r="G533" i="1"/>
  <c r="K533" i="1"/>
  <c r="J533" i="1"/>
  <c r="L533" i="1"/>
  <c r="D444" i="1"/>
  <c r="J530" i="1"/>
  <c r="L530" i="1"/>
  <c r="G530" i="1"/>
  <c r="K530" i="1"/>
  <c r="K620" i="1"/>
  <c r="G620" i="1"/>
  <c r="J620" i="1"/>
  <c r="L620" i="1"/>
  <c r="K473" i="1"/>
  <c r="L473" i="1"/>
  <c r="J473" i="1"/>
  <c r="G473" i="1"/>
  <c r="K736" i="1"/>
  <c r="L736" i="1"/>
  <c r="J736" i="1"/>
  <c r="G736" i="1"/>
  <c r="L746" i="1"/>
  <c r="K746" i="1"/>
  <c r="J746" i="1"/>
  <c r="G746" i="1"/>
  <c r="K753" i="1"/>
  <c r="J753" i="1"/>
  <c r="L753" i="1"/>
  <c r="G753" i="1"/>
  <c r="J1011" i="1"/>
  <c r="G1011" i="1"/>
  <c r="L1011" i="1"/>
  <c r="H1011" i="1" s="1"/>
  <c r="K1011" i="1"/>
  <c r="J1206" i="1"/>
  <c r="K1206" i="1"/>
  <c r="G1206" i="1"/>
  <c r="L1206" i="1"/>
  <c r="J1104" i="1"/>
  <c r="L1104" i="1"/>
  <c r="G1104" i="1"/>
  <c r="D1104" i="1" s="1"/>
  <c r="K1104" i="1"/>
  <c r="G1210" i="1"/>
  <c r="J1210" i="1"/>
  <c r="K1210" i="1"/>
  <c r="L1210" i="1"/>
  <c r="K1173" i="1"/>
  <c r="G1173" i="1"/>
  <c r="L1173" i="1"/>
  <c r="J1173" i="1"/>
  <c r="J1202" i="1"/>
  <c r="G1202" i="1"/>
  <c r="L1202" i="1"/>
  <c r="K1202" i="1"/>
  <c r="D1231" i="1"/>
  <c r="L1291" i="1"/>
  <c r="K1291" i="1"/>
  <c r="J1291" i="1"/>
  <c r="H1291" i="1"/>
  <c r="G1291" i="1"/>
  <c r="D1291" i="1" s="1"/>
  <c r="L1255" i="1"/>
  <c r="J1255" i="1"/>
  <c r="G1255" i="1"/>
  <c r="K1255" i="1"/>
  <c r="J1266" i="1"/>
  <c r="L1266" i="1"/>
  <c r="G1266" i="1"/>
  <c r="K1266" i="1"/>
  <c r="J1423" i="1"/>
  <c r="H1423" i="1"/>
  <c r="L1423" i="1"/>
  <c r="G1423" i="1"/>
  <c r="F1423" i="1"/>
  <c r="E1423" i="1" s="1"/>
  <c r="D1423" i="1"/>
  <c r="K1423" i="1"/>
  <c r="L1392" i="1"/>
  <c r="D1392" i="1"/>
  <c r="G1392" i="1"/>
  <c r="F1392" i="1"/>
  <c r="E1392" i="1" s="1"/>
  <c r="H1392" i="1"/>
  <c r="K1392" i="1"/>
  <c r="J1392" i="1"/>
  <c r="J1340" i="1"/>
  <c r="L1340" i="1"/>
  <c r="D1340" i="1"/>
  <c r="H1340" i="1"/>
  <c r="F1340" i="1"/>
  <c r="E1340" i="1" s="1"/>
  <c r="K1340" i="1"/>
  <c r="G1340" i="1"/>
  <c r="G128" i="1"/>
  <c r="K128" i="1"/>
  <c r="L128" i="1"/>
  <c r="J128" i="1"/>
  <c r="K323" i="1"/>
  <c r="G323" i="1"/>
  <c r="J323" i="1"/>
  <c r="L323" i="1"/>
  <c r="G403" i="1"/>
  <c r="K403" i="1"/>
  <c r="J403" i="1"/>
  <c r="L403" i="1"/>
  <c r="J404" i="1"/>
  <c r="K404" i="1"/>
  <c r="L404" i="1"/>
  <c r="G404" i="1"/>
  <c r="G386" i="1"/>
  <c r="L386" i="1"/>
  <c r="J386" i="1"/>
  <c r="K386" i="1"/>
  <c r="D574" i="1"/>
  <c r="J665" i="1"/>
  <c r="K665" i="1"/>
  <c r="G665" i="1"/>
  <c r="L665" i="1"/>
  <c r="J441" i="1"/>
  <c r="K441" i="1"/>
  <c r="G441" i="1"/>
  <c r="L441" i="1"/>
  <c r="K512" i="1"/>
  <c r="L512" i="1"/>
  <c r="J512" i="1"/>
  <c r="G512" i="1"/>
  <c r="G584" i="1"/>
  <c r="L584" i="1"/>
  <c r="J584" i="1"/>
  <c r="K584" i="1"/>
  <c r="J562" i="1"/>
  <c r="G562" i="1"/>
  <c r="K562" i="1"/>
  <c r="L562" i="1"/>
  <c r="K624" i="1"/>
  <c r="G624" i="1"/>
  <c r="J624" i="1"/>
  <c r="L624" i="1"/>
  <c r="K615" i="1"/>
  <c r="L615" i="1"/>
  <c r="J615" i="1"/>
  <c r="G615" i="1"/>
  <c r="K726" i="1"/>
  <c r="J726" i="1"/>
  <c r="L726" i="1"/>
  <c r="G726" i="1"/>
  <c r="D751" i="1"/>
  <c r="J915" i="1"/>
  <c r="G915" i="1"/>
  <c r="K915" i="1"/>
  <c r="L915" i="1"/>
  <c r="J895" i="1"/>
  <c r="K895" i="1"/>
  <c r="L895" i="1"/>
  <c r="G895" i="1"/>
  <c r="K763" i="1"/>
  <c r="J763" i="1"/>
  <c r="L763" i="1"/>
  <c r="G763" i="1"/>
  <c r="K894" i="1"/>
  <c r="G894" i="1"/>
  <c r="L894" i="1"/>
  <c r="J894" i="1"/>
  <c r="L945" i="1"/>
  <c r="J945" i="1"/>
  <c r="G945" i="1"/>
  <c r="K945" i="1"/>
  <c r="K766" i="1"/>
  <c r="L766" i="1"/>
  <c r="G766" i="1"/>
  <c r="J766" i="1"/>
  <c r="J928" i="1"/>
  <c r="K928" i="1"/>
  <c r="L928" i="1"/>
  <c r="G928" i="1"/>
  <c r="G1169" i="1"/>
  <c r="J1169" i="1"/>
  <c r="K1169" i="1"/>
  <c r="L1169" i="1"/>
  <c r="D1129" i="1"/>
  <c r="L1073" i="1"/>
  <c r="K1073" i="1"/>
  <c r="J1073" i="1"/>
  <c r="G1073" i="1"/>
  <c r="J975" i="1"/>
  <c r="K975" i="1"/>
  <c r="G975" i="1"/>
  <c r="L975" i="1"/>
  <c r="K1287" i="1"/>
  <c r="L1287" i="1"/>
  <c r="J1287" i="1"/>
  <c r="G1287" i="1"/>
  <c r="D1287" i="1" s="1"/>
  <c r="H1287" i="1"/>
  <c r="H1360" i="1"/>
  <c r="L1360" i="1"/>
  <c r="J1360" i="1"/>
  <c r="D1360" i="1"/>
  <c r="G1360" i="1"/>
  <c r="F1360" i="1"/>
  <c r="E1360" i="1" s="1"/>
  <c r="K1360" i="1"/>
  <c r="L1371" i="1"/>
  <c r="F1371" i="1"/>
  <c r="E1371" i="1" s="1"/>
  <c r="K1371" i="1"/>
  <c r="G1371" i="1"/>
  <c r="H1371" i="1"/>
  <c r="D1371" i="1"/>
  <c r="J1371" i="1"/>
  <c r="F1385" i="1"/>
  <c r="E1385" i="1" s="1"/>
  <c r="J1385" i="1"/>
  <c r="H1385" i="1"/>
  <c r="L1385" i="1"/>
  <c r="K1385" i="1"/>
  <c r="G1385" i="1"/>
  <c r="D1385" i="1"/>
  <c r="G1491" i="1"/>
  <c r="K1491" i="1"/>
  <c r="L1491" i="1"/>
  <c r="H1491" i="1"/>
  <c r="F1491" i="1"/>
  <c r="E1491" i="1" s="1"/>
  <c r="J1491" i="1"/>
  <c r="D1491" i="1"/>
  <c r="K1465" i="1"/>
  <c r="H1465" i="1"/>
  <c r="J1465" i="1"/>
  <c r="F1465" i="1"/>
  <c r="E1465" i="1" s="1"/>
  <c r="G1465" i="1"/>
  <c r="D1465" i="1"/>
  <c r="L1465" i="1"/>
  <c r="J1456" i="1"/>
  <c r="G1456" i="1"/>
  <c r="D1456" i="1"/>
  <c r="H1456" i="1"/>
  <c r="L1456" i="1"/>
  <c r="K1456" i="1"/>
  <c r="F1456" i="1"/>
  <c r="E1456" i="1" s="1"/>
  <c r="J1301" i="1"/>
  <c r="K1301" i="1"/>
  <c r="L1301" i="1"/>
  <c r="G1301" i="1"/>
  <c r="H1301" i="1"/>
  <c r="D1301" i="1" s="1"/>
  <c r="D1318" i="1"/>
  <c r="H1318" i="1"/>
  <c r="L1318" i="1"/>
  <c r="G1318" i="1"/>
  <c r="F1318" i="1"/>
  <c r="E1318" i="1" s="1"/>
  <c r="K1318" i="1"/>
  <c r="J1318" i="1"/>
  <c r="K1351" i="1"/>
  <c r="L1351" i="1"/>
  <c r="F1351" i="1"/>
  <c r="E1351" i="1" s="1"/>
  <c r="H1351" i="1"/>
  <c r="D1351" i="1"/>
  <c r="G1351" i="1"/>
  <c r="J1351" i="1"/>
  <c r="K1388" i="1"/>
  <c r="D1388" i="1"/>
  <c r="F1388" i="1"/>
  <c r="E1388" i="1" s="1"/>
  <c r="G1388" i="1"/>
  <c r="L1388" i="1"/>
  <c r="H1388" i="1"/>
  <c r="J1388" i="1"/>
  <c r="D1404" i="1"/>
  <c r="F1404" i="1"/>
  <c r="E1404" i="1" s="1"/>
  <c r="K1404" i="1"/>
  <c r="H1404" i="1"/>
  <c r="G1404" i="1"/>
  <c r="L1404" i="1"/>
  <c r="J1404" i="1"/>
  <c r="F1436" i="1"/>
  <c r="E1436" i="1" s="1"/>
  <c r="D1436" i="1"/>
  <c r="H1436" i="1"/>
  <c r="J1436" i="1"/>
  <c r="L1436" i="1"/>
  <c r="G1436" i="1"/>
  <c r="K1436" i="1"/>
  <c r="F1325" i="1"/>
  <c r="E1325" i="1" s="1"/>
  <c r="K1325" i="1"/>
  <c r="G1325" i="1"/>
  <c r="J1325" i="1"/>
  <c r="H1325" i="1" s="1"/>
  <c r="D1325" i="1" s="1"/>
  <c r="L1325" i="1"/>
  <c r="G1314" i="1"/>
  <c r="J1314" i="1"/>
  <c r="H1314" i="1"/>
  <c r="D1314" i="1"/>
  <c r="K1314" i="1"/>
  <c r="L1314" i="1"/>
  <c r="F1314" i="1"/>
  <c r="E1314" i="1" s="1"/>
  <c r="F1492" i="1"/>
  <c r="E1492" i="1" s="1"/>
  <c r="K1492" i="1"/>
  <c r="D1492" i="1"/>
  <c r="H1492" i="1"/>
  <c r="L1492" i="1"/>
  <c r="G1492" i="1"/>
  <c r="J1492" i="1"/>
  <c r="G1435" i="1"/>
  <c r="F1435" i="1"/>
  <c r="E1435" i="1" s="1"/>
  <c r="K1435" i="1"/>
  <c r="J1435" i="1"/>
  <c r="H1435" i="1"/>
  <c r="D1435" i="1"/>
  <c r="L1435" i="1"/>
  <c r="L1361" i="1"/>
  <c r="J1361" i="1"/>
  <c r="H1361" i="1"/>
  <c r="K1361" i="1"/>
  <c r="D1361" i="1"/>
  <c r="F1361" i="1"/>
  <c r="E1361" i="1" s="1"/>
  <c r="G1361" i="1"/>
  <c r="F1433" i="1"/>
  <c r="E1433" i="1" s="1"/>
  <c r="D1433" i="1"/>
  <c r="L1433" i="1"/>
  <c r="J1433" i="1"/>
  <c r="K1433" i="1"/>
  <c r="H1433" i="1"/>
  <c r="G1433" i="1"/>
  <c r="L1396" i="1"/>
  <c r="F1396" i="1"/>
  <c r="E1396" i="1" s="1"/>
  <c r="H1396" i="1"/>
  <c r="J1396" i="1"/>
  <c r="D1396" i="1"/>
  <c r="K1396" i="1"/>
  <c r="G1396" i="1"/>
  <c r="D1454" i="1"/>
  <c r="L1454" i="1"/>
  <c r="F1454" i="1"/>
  <c r="E1454" i="1" s="1"/>
  <c r="G1454" i="1"/>
  <c r="K1454" i="1"/>
  <c r="H1454" i="1"/>
  <c r="J1454" i="1"/>
  <c r="K1348" i="1"/>
  <c r="G1348" i="1"/>
  <c r="F1348" i="1"/>
  <c r="E1348" i="1" s="1"/>
  <c r="J1348" i="1"/>
  <c r="L1348" i="1"/>
  <c r="D1348" i="1"/>
  <c r="H1348" i="1"/>
  <c r="L1430" i="1"/>
  <c r="G1430" i="1"/>
  <c r="F1430" i="1"/>
  <c r="E1430" i="1" s="1"/>
  <c r="D1430" i="1"/>
  <c r="H1430" i="1"/>
  <c r="K1430" i="1"/>
  <c r="J1430" i="1"/>
  <c r="J1363" i="1"/>
  <c r="H1363" i="1"/>
  <c r="F1363" i="1"/>
  <c r="E1363" i="1" s="1"/>
  <c r="K1363" i="1"/>
  <c r="L1363" i="1"/>
  <c r="G1363" i="1"/>
  <c r="D1363" i="1"/>
  <c r="K107" i="1"/>
  <c r="G107" i="1"/>
  <c r="J107" i="1"/>
  <c r="L107" i="1"/>
  <c r="G143" i="1"/>
  <c r="L143" i="1"/>
  <c r="K143" i="1"/>
  <c r="J143" i="1"/>
  <c r="L159" i="1"/>
  <c r="J159" i="1"/>
  <c r="K159" i="1"/>
  <c r="G159" i="1"/>
  <c r="G174" i="1"/>
  <c r="L174" i="1"/>
  <c r="J174" i="1"/>
  <c r="K174" i="1"/>
  <c r="H174" i="1"/>
  <c r="D174" i="1" s="1"/>
  <c r="L294" i="1"/>
  <c r="J294" i="1"/>
  <c r="G294" i="1"/>
  <c r="K294" i="1"/>
  <c r="J275" i="1"/>
  <c r="L275" i="1"/>
  <c r="G275" i="1"/>
  <c r="K275" i="1"/>
  <c r="K414" i="1"/>
  <c r="J414" i="1"/>
  <c r="G414" i="1"/>
  <c r="L414" i="1"/>
  <c r="D343" i="1"/>
  <c r="J425" i="1"/>
  <c r="L425" i="1"/>
  <c r="K425" i="1"/>
  <c r="G425" i="1"/>
  <c r="D554" i="1"/>
  <c r="J663" i="1"/>
  <c r="G663" i="1"/>
  <c r="K663" i="1"/>
  <c r="L663" i="1"/>
  <c r="L632" i="1"/>
  <c r="G632" i="1"/>
  <c r="K632" i="1"/>
  <c r="J632" i="1"/>
  <c r="J449" i="1"/>
  <c r="L449" i="1"/>
  <c r="G449" i="1"/>
  <c r="K449" i="1"/>
  <c r="J513" i="1"/>
  <c r="G513" i="1"/>
  <c r="L513" i="1"/>
  <c r="K513" i="1"/>
  <c r="J500" i="1"/>
  <c r="K500" i="1"/>
  <c r="G500" i="1"/>
  <c r="L500" i="1"/>
  <c r="L592" i="1"/>
  <c r="K592" i="1"/>
  <c r="J592" i="1"/>
  <c r="G592" i="1"/>
  <c r="K691" i="1"/>
  <c r="L691" i="1"/>
  <c r="G691" i="1"/>
  <c r="F691" i="1"/>
  <c r="E691" i="1" s="1"/>
  <c r="J691" i="1"/>
  <c r="L612" i="1"/>
  <c r="G612" i="1"/>
  <c r="J612" i="1"/>
  <c r="K612" i="1"/>
  <c r="J589" i="1"/>
  <c r="L589" i="1"/>
  <c r="K589" i="1"/>
  <c r="G589" i="1"/>
  <c r="D654" i="1"/>
  <c r="G681" i="1"/>
  <c r="K681" i="1"/>
  <c r="J681" i="1"/>
  <c r="L681" i="1"/>
  <c r="K630" i="1"/>
  <c r="J630" i="1"/>
  <c r="G630" i="1"/>
  <c r="L630" i="1"/>
  <c r="D609" i="1"/>
  <c r="K893" i="1"/>
  <c r="G893" i="1"/>
  <c r="L893" i="1"/>
  <c r="J893" i="1"/>
  <c r="L901" i="1"/>
  <c r="J901" i="1"/>
  <c r="G901" i="1"/>
  <c r="K901" i="1"/>
  <c r="D795" i="1"/>
  <c r="J871" i="1"/>
  <c r="K871" i="1"/>
  <c r="G871" i="1"/>
  <c r="L871" i="1"/>
  <c r="G848" i="1"/>
  <c r="J848" i="1"/>
  <c r="L848" i="1"/>
  <c r="K848" i="1"/>
  <c r="J892" i="1"/>
  <c r="K892" i="1"/>
  <c r="G892" i="1"/>
  <c r="L892" i="1"/>
  <c r="J843" i="1"/>
  <c r="L843" i="1"/>
  <c r="K843" i="1"/>
  <c r="G843" i="1"/>
  <c r="J858" i="1"/>
  <c r="L858" i="1"/>
  <c r="K858" i="1"/>
  <c r="G858" i="1"/>
  <c r="J1114" i="1"/>
  <c r="L1114" i="1"/>
  <c r="K1114" i="1"/>
  <c r="G1114" i="1"/>
  <c r="D1019" i="1"/>
  <c r="L1064" i="1"/>
  <c r="G1064" i="1"/>
  <c r="K1064" i="1"/>
  <c r="J1064" i="1"/>
  <c r="J1222" i="1"/>
  <c r="K1222" i="1"/>
  <c r="G1222" i="1"/>
  <c r="L1222" i="1"/>
  <c r="H1222" i="1" s="1"/>
  <c r="D1222" i="1" s="1"/>
  <c r="G1031" i="1"/>
  <c r="K1031" i="1"/>
  <c r="L1031" i="1"/>
  <c r="J1031" i="1"/>
  <c r="J1068" i="1"/>
  <c r="K1068" i="1"/>
  <c r="G1068" i="1"/>
  <c r="L1068" i="1"/>
  <c r="K1018" i="1"/>
  <c r="L1018" i="1"/>
  <c r="G1018" i="1"/>
  <c r="J1018" i="1"/>
  <c r="K1029" i="1"/>
  <c r="G1029" i="1"/>
  <c r="J1029" i="1"/>
  <c r="L1029" i="1"/>
  <c r="J1260" i="1"/>
  <c r="L1260" i="1"/>
  <c r="K1260" i="1"/>
  <c r="G1260" i="1"/>
  <c r="K1352" i="1"/>
  <c r="D1352" i="1"/>
  <c r="H1352" i="1"/>
  <c r="L1352" i="1"/>
  <c r="G1352" i="1"/>
  <c r="J1352" i="1"/>
  <c r="F1352" i="1"/>
  <c r="E1352" i="1" s="1"/>
  <c r="G1461" i="1"/>
  <c r="D1461" i="1"/>
  <c r="H1461" i="1"/>
  <c r="F1461" i="1"/>
  <c r="E1461" i="1" s="1"/>
  <c r="J1461" i="1"/>
  <c r="K1461" i="1"/>
  <c r="L1461" i="1"/>
  <c r="G1432" i="1"/>
  <c r="F1432" i="1"/>
  <c r="E1432" i="1" s="1"/>
  <c r="D1432" i="1"/>
  <c r="K1432" i="1"/>
  <c r="L1432" i="1"/>
  <c r="H1432" i="1"/>
  <c r="J1432" i="1"/>
  <c r="K1406" i="1"/>
  <c r="J1406" i="1"/>
  <c r="D1406" i="1"/>
  <c r="L1406" i="1"/>
  <c r="H1406" i="1"/>
  <c r="F1406" i="1"/>
  <c r="E1406" i="1" s="1"/>
  <c r="G1406" i="1"/>
  <c r="D1375" i="1"/>
  <c r="J1375" i="1"/>
  <c r="F1375" i="1"/>
  <c r="E1375" i="1" s="1"/>
  <c r="G1375" i="1"/>
  <c r="H1375" i="1"/>
  <c r="K1375" i="1"/>
  <c r="L1375" i="1"/>
  <c r="D1365" i="1"/>
  <c r="F1365" i="1"/>
  <c r="E1365" i="1" s="1"/>
  <c r="H1365" i="1"/>
  <c r="L1365" i="1"/>
  <c r="K1365" i="1"/>
  <c r="G1365" i="1"/>
  <c r="J1365" i="1"/>
  <c r="L1381" i="1"/>
  <c r="K1381" i="1"/>
  <c r="J1381" i="1"/>
  <c r="D1381" i="1"/>
  <c r="G1381" i="1"/>
  <c r="F1381" i="1"/>
  <c r="E1381" i="1" s="1"/>
  <c r="H1381" i="1"/>
  <c r="F1342" i="1"/>
  <c r="E1342" i="1" s="1"/>
  <c r="L1342" i="1"/>
  <c r="H1342" i="1" s="1"/>
  <c r="D1342" i="1" s="1"/>
  <c r="G1342" i="1"/>
  <c r="J1342" i="1"/>
  <c r="K1342" i="1"/>
  <c r="G1458" i="1"/>
  <c r="D1458" i="1"/>
  <c r="F1458" i="1"/>
  <c r="E1458" i="1" s="1"/>
  <c r="L1458" i="1"/>
  <c r="K1458" i="1"/>
  <c r="H1458" i="1"/>
  <c r="J1458" i="1"/>
  <c r="F1407" i="1"/>
  <c r="E1407" i="1" s="1"/>
  <c r="L1407" i="1"/>
  <c r="H1407" i="1"/>
  <c r="K1407" i="1"/>
  <c r="J1407" i="1"/>
  <c r="D1407" i="1"/>
  <c r="G1407" i="1"/>
  <c r="F1414" i="1"/>
  <c r="E1414" i="1" s="1"/>
  <c r="L1414" i="1"/>
  <c r="J1414" i="1"/>
  <c r="K1414" i="1"/>
  <c r="D1414" i="1"/>
  <c r="G1414" i="1"/>
  <c r="H1414" i="1"/>
  <c r="L1409" i="1"/>
  <c r="J1409" i="1"/>
  <c r="D1409" i="1"/>
  <c r="F1409" i="1"/>
  <c r="E1409" i="1" s="1"/>
  <c r="G1409" i="1"/>
  <c r="K1409" i="1"/>
  <c r="H1409" i="1"/>
  <c r="J1428" i="1"/>
  <c r="K1428" i="1"/>
  <c r="F1428" i="1"/>
  <c r="E1428" i="1" s="1"/>
  <c r="H1428" i="1"/>
  <c r="L1428" i="1"/>
  <c r="G1428" i="1"/>
  <c r="D1428" i="1"/>
  <c r="F1335" i="1"/>
  <c r="E1335" i="1" s="1"/>
  <c r="D1335" i="1"/>
  <c r="K1335" i="1"/>
  <c r="G1335" i="1"/>
  <c r="J1335" i="1"/>
  <c r="L1335" i="1"/>
  <c r="H1335" i="1" s="1"/>
  <c r="G129" i="1"/>
  <c r="L129" i="1"/>
  <c r="J129" i="1"/>
  <c r="K129" i="1"/>
  <c r="G105" i="1"/>
  <c r="L105" i="1"/>
  <c r="K105" i="1"/>
  <c r="J105" i="1"/>
  <c r="D155" i="1"/>
  <c r="L286" i="1"/>
  <c r="G286" i="1"/>
  <c r="J286" i="1"/>
  <c r="K286" i="1"/>
  <c r="K683" i="1"/>
  <c r="J683" i="1"/>
  <c r="L683" i="1"/>
  <c r="G683" i="1"/>
  <c r="K687" i="1"/>
  <c r="L687" i="1"/>
  <c r="J687" i="1"/>
  <c r="G687" i="1"/>
  <c r="J906" i="1"/>
  <c r="G906" i="1"/>
  <c r="L906" i="1"/>
  <c r="K906" i="1"/>
  <c r="G850" i="1"/>
  <c r="J850" i="1"/>
  <c r="K850" i="1"/>
  <c r="L850" i="1"/>
  <c r="K358" i="1"/>
  <c r="G358" i="1"/>
  <c r="J358" i="1"/>
  <c r="L358" i="1"/>
  <c r="G464" i="1"/>
  <c r="L464" i="1"/>
  <c r="J464" i="1"/>
  <c r="K464" i="1"/>
  <c r="G647" i="1"/>
  <c r="J647" i="1"/>
  <c r="K647" i="1"/>
  <c r="L647" i="1"/>
  <c r="G737" i="1"/>
  <c r="L737" i="1"/>
  <c r="K737" i="1"/>
  <c r="J737" i="1"/>
  <c r="J805" i="1"/>
  <c r="L805" i="1"/>
  <c r="G805" i="1"/>
  <c r="K805" i="1"/>
  <c r="L937" i="1"/>
  <c r="J937" i="1"/>
  <c r="K937" i="1"/>
  <c r="G937" i="1"/>
  <c r="L933" i="1"/>
  <c r="G933" i="1"/>
  <c r="D933" i="1" s="1"/>
  <c r="J933" i="1"/>
  <c r="K933" i="1"/>
  <c r="J931" i="1"/>
  <c r="G931" i="1"/>
  <c r="K931" i="1"/>
  <c r="L931" i="1"/>
  <c r="K837" i="1"/>
  <c r="L837" i="1"/>
  <c r="G837" i="1"/>
  <c r="J837" i="1"/>
  <c r="D856" i="1"/>
  <c r="G976" i="1"/>
  <c r="K976" i="1"/>
  <c r="L976" i="1"/>
  <c r="J976" i="1"/>
  <c r="J1149" i="1"/>
  <c r="K1149" i="1"/>
  <c r="L1149" i="1"/>
  <c r="G1149" i="1"/>
  <c r="K966" i="1"/>
  <c r="J966" i="1"/>
  <c r="G966" i="1"/>
  <c r="L966" i="1"/>
  <c r="J1092" i="1"/>
  <c r="L1092" i="1"/>
  <c r="G1092" i="1"/>
  <c r="K1092" i="1"/>
  <c r="L1178" i="1"/>
  <c r="K1178" i="1"/>
  <c r="G1178" i="1"/>
  <c r="J1178" i="1"/>
  <c r="J1165" i="1"/>
  <c r="L1165" i="1"/>
  <c r="K1165" i="1"/>
  <c r="G1165" i="1"/>
  <c r="L1221" i="1"/>
  <c r="K1221" i="1"/>
  <c r="G1221" i="1"/>
  <c r="J1221" i="1"/>
  <c r="K1369" i="1"/>
  <c r="H1369" i="1"/>
  <c r="D1369" i="1"/>
  <c r="G1369" i="1"/>
  <c r="L1369" i="1"/>
  <c r="J1369" i="1"/>
  <c r="F1369" i="1"/>
  <c r="E1369" i="1" s="1"/>
  <c r="J1284" i="1"/>
  <c r="G1284" i="1"/>
  <c r="D1284" i="1" s="1"/>
  <c r="L1284" i="1"/>
  <c r="K1284" i="1"/>
  <c r="H1284" i="1"/>
  <c r="K1251" i="1"/>
  <c r="J1251" i="1"/>
  <c r="L1251" i="1"/>
  <c r="G1251" i="1"/>
  <c r="D1354" i="1"/>
  <c r="F1354" i="1"/>
  <c r="E1354" i="1" s="1"/>
  <c r="H1354" i="1"/>
  <c r="G1354" i="1"/>
  <c r="J1354" i="1"/>
  <c r="K1354" i="1"/>
  <c r="L1354" i="1"/>
  <c r="H1497" i="1"/>
  <c r="K1497" i="1"/>
  <c r="J1497" i="1"/>
  <c r="L1497" i="1"/>
  <c r="G1497" i="1"/>
  <c r="F1497" i="1"/>
  <c r="E1497" i="1" s="1"/>
  <c r="D1497" i="1"/>
  <c r="D1475" i="1"/>
  <c r="K1475" i="1"/>
  <c r="G1475" i="1"/>
  <c r="L1475" i="1"/>
  <c r="J1475" i="1"/>
  <c r="H1475" i="1"/>
  <c r="F1475" i="1"/>
  <c r="E1475" i="1" s="1"/>
  <c r="K1405" i="1"/>
  <c r="G1405" i="1"/>
  <c r="H1405" i="1"/>
  <c r="D1405" i="1"/>
  <c r="J1405" i="1"/>
  <c r="L1405" i="1"/>
  <c r="F1405" i="1"/>
  <c r="E1405" i="1" s="1"/>
  <c r="G1341" i="1"/>
  <c r="L1341" i="1"/>
  <c r="J1341" i="1"/>
  <c r="H1341" i="1" s="1"/>
  <c r="D1341" i="1"/>
  <c r="F1341" i="1"/>
  <c r="E1341" i="1" s="1"/>
  <c r="K1341" i="1"/>
  <c r="K1323" i="1"/>
  <c r="J1323" i="1"/>
  <c r="D1323" i="1"/>
  <c r="F1323" i="1"/>
  <c r="E1323" i="1" s="1"/>
  <c r="L1323" i="1"/>
  <c r="H1323" i="1"/>
  <c r="G1323" i="1"/>
  <c r="F1349" i="1"/>
  <c r="E1349" i="1" s="1"/>
  <c r="H1349" i="1"/>
  <c r="J1349" i="1"/>
  <c r="G1349" i="1"/>
  <c r="D1349" i="1"/>
  <c r="K1349" i="1"/>
  <c r="L1349" i="1"/>
  <c r="G1353" i="1"/>
  <c r="H1353" i="1"/>
  <c r="J1353" i="1"/>
  <c r="D1353" i="1"/>
  <c r="K1353" i="1"/>
  <c r="F1353" i="1"/>
  <c r="E1353" i="1" s="1"/>
  <c r="L1353" i="1"/>
  <c r="J1320" i="1"/>
  <c r="H1320" i="1" s="1"/>
  <c r="F1320" i="1"/>
  <c r="E1320" i="1" s="1"/>
  <c r="K1320" i="1"/>
  <c r="D1320" i="1"/>
  <c r="L1320" i="1"/>
  <c r="G1320" i="1"/>
  <c r="K1306" i="1"/>
  <c r="J1306" i="1"/>
  <c r="H1306" i="1"/>
  <c r="F1306" i="1"/>
  <c r="E1306" i="1" s="1"/>
  <c r="D1306" i="1"/>
  <c r="L1306" i="1"/>
  <c r="G1306" i="1"/>
  <c r="G1310" i="1"/>
  <c r="F1310" i="1"/>
  <c r="E1310" i="1" s="1"/>
  <c r="K1310" i="1"/>
  <c r="D1310" i="1"/>
  <c r="L1310" i="1"/>
  <c r="J1310" i="1"/>
  <c r="H1310" i="1" s="1"/>
  <c r="D1316" i="1"/>
  <c r="H1316" i="1"/>
  <c r="K1316" i="1"/>
  <c r="J1316" i="1"/>
  <c r="G1316" i="1"/>
  <c r="L1316" i="1"/>
  <c r="F1316" i="1"/>
  <c r="E1316" i="1" s="1"/>
  <c r="L1466" i="1"/>
  <c r="G1466" i="1"/>
  <c r="H1466" i="1"/>
  <c r="J1466" i="1"/>
  <c r="F1466" i="1"/>
  <c r="E1466" i="1" s="1"/>
  <c r="K1466" i="1"/>
  <c r="D1466" i="1"/>
  <c r="J1333" i="1"/>
  <c r="F1333" i="1"/>
  <c r="E1333" i="1" s="1"/>
  <c r="K1333" i="1"/>
  <c r="L1333" i="1"/>
  <c r="H1333" i="1"/>
  <c r="G1333" i="1"/>
  <c r="D1333" i="1"/>
  <c r="J1328" i="1"/>
  <c r="G1328" i="1"/>
  <c r="F1328" i="1"/>
  <c r="E1328" i="1" s="1"/>
  <c r="L1328" i="1"/>
  <c r="K1328" i="1"/>
  <c r="D1328" i="1"/>
  <c r="H1328" i="1"/>
  <c r="J1480" i="1"/>
  <c r="L1480" i="1"/>
  <c r="H1480" i="1"/>
  <c r="G1480" i="1"/>
  <c r="F1480" i="1"/>
  <c r="E1480" i="1" s="1"/>
  <c r="D1480" i="1"/>
  <c r="K1480" i="1"/>
  <c r="L1402" i="1"/>
  <c r="G1402" i="1"/>
  <c r="F1402" i="1"/>
  <c r="E1402" i="1" s="1"/>
  <c r="D1402" i="1"/>
  <c r="K1402" i="1"/>
  <c r="J1402" i="1"/>
  <c r="H1402" i="1"/>
  <c r="G133" i="1"/>
  <c r="J133" i="1"/>
  <c r="K133" i="1"/>
  <c r="L133" i="1"/>
  <c r="G108" i="1"/>
  <c r="J108" i="1"/>
  <c r="L108" i="1"/>
  <c r="K108" i="1"/>
  <c r="G112" i="1"/>
  <c r="L112" i="1"/>
  <c r="J112" i="1"/>
  <c r="K112" i="1"/>
  <c r="G122" i="1"/>
  <c r="L122" i="1"/>
  <c r="K122" i="1"/>
  <c r="J122" i="1"/>
  <c r="D164" i="1"/>
  <c r="L179" i="1"/>
  <c r="G179" i="1"/>
  <c r="K179" i="1"/>
  <c r="J179" i="1"/>
  <c r="J291" i="1"/>
  <c r="L291" i="1"/>
  <c r="G291" i="1"/>
  <c r="K291" i="1"/>
  <c r="D354" i="1"/>
  <c r="J360" i="1"/>
  <c r="K360" i="1"/>
  <c r="G360" i="1"/>
  <c r="L360" i="1"/>
  <c r="G315" i="1"/>
  <c r="J315" i="1"/>
  <c r="K315" i="1"/>
  <c r="L315" i="1"/>
  <c r="K395" i="1"/>
  <c r="G395" i="1"/>
  <c r="L395" i="1"/>
  <c r="J395" i="1"/>
  <c r="D357" i="1"/>
  <c r="L422" i="1"/>
  <c r="K422" i="1"/>
  <c r="J422" i="1"/>
  <c r="G422" i="1"/>
  <c r="F428" i="1"/>
  <c r="E428" i="1" s="1"/>
  <c r="K428" i="1"/>
  <c r="L428" i="1"/>
  <c r="J428" i="1"/>
  <c r="G428" i="1"/>
  <c r="K472" i="1"/>
  <c r="J472" i="1"/>
  <c r="G472" i="1"/>
  <c r="L472" i="1"/>
  <c r="L593" i="1"/>
  <c r="K593" i="1"/>
  <c r="G593" i="1"/>
  <c r="J593" i="1"/>
  <c r="G475" i="1"/>
  <c r="J475" i="1"/>
  <c r="L475" i="1"/>
  <c r="K475" i="1"/>
  <c r="K488" i="1"/>
  <c r="J488" i="1"/>
  <c r="G488" i="1"/>
  <c r="L488" i="1"/>
  <c r="K690" i="1"/>
  <c r="G690" i="1"/>
  <c r="L690" i="1"/>
  <c r="J690" i="1"/>
  <c r="J501" i="1"/>
  <c r="G501" i="1"/>
  <c r="L501" i="1"/>
  <c r="K501" i="1"/>
  <c r="L544" i="1"/>
  <c r="K544" i="1"/>
  <c r="G544" i="1"/>
  <c r="J544" i="1"/>
  <c r="D732" i="1"/>
  <c r="K758" i="1"/>
  <c r="G758" i="1"/>
  <c r="J758" i="1"/>
  <c r="L758" i="1"/>
  <c r="J875" i="1"/>
  <c r="G875" i="1"/>
  <c r="K875" i="1"/>
  <c r="L875" i="1"/>
  <c r="H875" i="1"/>
  <c r="D875" i="1" s="1"/>
  <c r="K785" i="1"/>
  <c r="L785" i="1"/>
  <c r="G785" i="1"/>
  <c r="J785" i="1"/>
  <c r="G872" i="1"/>
  <c r="L872" i="1"/>
  <c r="J872" i="1"/>
  <c r="K872" i="1"/>
  <c r="L935" i="1"/>
  <c r="J935" i="1"/>
  <c r="G935" i="1"/>
  <c r="K935" i="1"/>
  <c r="L882" i="1"/>
  <c r="K882" i="1"/>
  <c r="G882" i="1"/>
  <c r="J882" i="1"/>
  <c r="K820" i="1"/>
  <c r="G820" i="1"/>
  <c r="J820" i="1"/>
  <c r="L820" i="1"/>
  <c r="G946" i="1"/>
  <c r="J946" i="1"/>
  <c r="L946" i="1"/>
  <c r="K946" i="1"/>
  <c r="K846" i="1"/>
  <c r="G846" i="1"/>
  <c r="J846" i="1"/>
  <c r="L846" i="1"/>
  <c r="J829" i="1"/>
  <c r="K829" i="1"/>
  <c r="L829" i="1"/>
  <c r="G829" i="1"/>
  <c r="K876" i="1"/>
  <c r="J876" i="1"/>
  <c r="G876" i="1"/>
  <c r="L876" i="1"/>
  <c r="L939" i="1"/>
  <c r="K939" i="1"/>
  <c r="J939" i="1"/>
  <c r="H939" i="1" s="1"/>
  <c r="G939" i="1"/>
  <c r="K834" i="1"/>
  <c r="J834" i="1"/>
  <c r="L834" i="1"/>
  <c r="G834" i="1"/>
  <c r="K780" i="1"/>
  <c r="J780" i="1"/>
  <c r="G780" i="1"/>
  <c r="D780" i="1" s="1"/>
  <c r="L780" i="1"/>
  <c r="K891" i="1"/>
  <c r="G891" i="1"/>
  <c r="J891" i="1"/>
  <c r="L891" i="1"/>
  <c r="K821" i="1"/>
  <c r="J821" i="1"/>
  <c r="G821" i="1"/>
  <c r="L821" i="1"/>
  <c r="J950" i="1"/>
  <c r="K950" i="1"/>
  <c r="L950" i="1"/>
  <c r="G950" i="1"/>
  <c r="J883" i="1"/>
  <c r="L883" i="1"/>
  <c r="G883" i="1"/>
  <c r="K883" i="1"/>
  <c r="J779" i="1"/>
  <c r="K779" i="1"/>
  <c r="L779" i="1"/>
  <c r="G779" i="1"/>
  <c r="J857" i="1"/>
  <c r="K857" i="1"/>
  <c r="L857" i="1"/>
  <c r="G857" i="1"/>
  <c r="L1175" i="1"/>
  <c r="K1175" i="1"/>
  <c r="G1175" i="1"/>
  <c r="J1175" i="1"/>
  <c r="D1084" i="1"/>
  <c r="L1134" i="1"/>
  <c r="J1134" i="1"/>
  <c r="K1134" i="1"/>
  <c r="G1134" i="1"/>
  <c r="J1052" i="1"/>
  <c r="L1052" i="1"/>
  <c r="K1052" i="1"/>
  <c r="G1052" i="1"/>
  <c r="G1199" i="1"/>
  <c r="K1199" i="1"/>
  <c r="J1199" i="1"/>
  <c r="L1199" i="1"/>
  <c r="G996" i="1"/>
  <c r="J996" i="1"/>
  <c r="K996" i="1"/>
  <c r="L996" i="1"/>
  <c r="L1267" i="1"/>
  <c r="J1267" i="1"/>
  <c r="K1267" i="1"/>
  <c r="G1267" i="1"/>
  <c r="J1464" i="1"/>
  <c r="D1464" i="1"/>
  <c r="L1464" i="1"/>
  <c r="H1464" i="1"/>
  <c r="F1464" i="1"/>
  <c r="E1464" i="1" s="1"/>
  <c r="G1464" i="1"/>
  <c r="K1464" i="1"/>
  <c r="G1471" i="1"/>
  <c r="L1471" i="1"/>
  <c r="F1471" i="1"/>
  <c r="E1471" i="1" s="1"/>
  <c r="H1471" i="1"/>
  <c r="D1471" i="1"/>
  <c r="J1471" i="1"/>
  <c r="K1471" i="1"/>
  <c r="J1366" i="1"/>
  <c r="D1366" i="1"/>
  <c r="H1366" i="1"/>
  <c r="L1366" i="1"/>
  <c r="K1366" i="1"/>
  <c r="F1366" i="1"/>
  <c r="E1366" i="1" s="1"/>
  <c r="G1366" i="1"/>
  <c r="G1467" i="1"/>
  <c r="H1467" i="1"/>
  <c r="L1467" i="1"/>
  <c r="F1467" i="1"/>
  <c r="E1467" i="1" s="1"/>
  <c r="J1467" i="1"/>
  <c r="D1467" i="1"/>
  <c r="K1467" i="1"/>
  <c r="D1380" i="1"/>
  <c r="F1380" i="1"/>
  <c r="E1380" i="1" s="1"/>
  <c r="J1380" i="1"/>
  <c r="G1380" i="1"/>
  <c r="H1380" i="1"/>
  <c r="L1380" i="1"/>
  <c r="K1380" i="1"/>
  <c r="L1416" i="1"/>
  <c r="J1416" i="1"/>
  <c r="H1416" i="1"/>
  <c r="D1416" i="1"/>
  <c r="K1416" i="1"/>
  <c r="F1416" i="1"/>
  <c r="E1416" i="1" s="1"/>
  <c r="G1416" i="1"/>
  <c r="K1429" i="1"/>
  <c r="F1429" i="1"/>
  <c r="E1429" i="1" s="1"/>
  <c r="L1429" i="1"/>
  <c r="H1429" i="1"/>
  <c r="J1429" i="1"/>
  <c r="G1429" i="1"/>
  <c r="D1429" i="1"/>
  <c r="G138" i="1"/>
  <c r="L138" i="1"/>
  <c r="K138" i="1"/>
  <c r="J138" i="1"/>
  <c r="G136" i="1"/>
  <c r="F136" i="1"/>
  <c r="E136" i="1" s="1"/>
  <c r="J136" i="1"/>
  <c r="K136" i="1"/>
  <c r="L136" i="1"/>
  <c r="D157" i="1"/>
  <c r="D158" i="1"/>
  <c r="G172" i="1"/>
  <c r="K172" i="1"/>
  <c r="L172" i="1"/>
  <c r="J172" i="1"/>
  <c r="K262" i="1"/>
  <c r="L262" i="1"/>
  <c r="G262" i="1"/>
  <c r="J262" i="1"/>
  <c r="J267" i="1"/>
  <c r="L267" i="1"/>
  <c r="H267" i="1" s="1"/>
  <c r="K267" i="1"/>
  <c r="G267" i="1"/>
  <c r="L292" i="1"/>
  <c r="G292" i="1"/>
  <c r="K292" i="1"/>
  <c r="J292" i="1"/>
  <c r="K396" i="1"/>
  <c r="L396" i="1"/>
  <c r="G396" i="1"/>
  <c r="D396" i="1" s="1"/>
  <c r="J396" i="1"/>
  <c r="G426" i="1"/>
  <c r="K426" i="1"/>
  <c r="J426" i="1"/>
  <c r="L426" i="1"/>
  <c r="D521" i="1"/>
  <c r="D560" i="1"/>
  <c r="K486" i="1"/>
  <c r="G486" i="1"/>
  <c r="J486" i="1"/>
  <c r="L486" i="1"/>
  <c r="L504" i="1"/>
  <c r="K504" i="1"/>
  <c r="G504" i="1"/>
  <c r="J504" i="1"/>
  <c r="L427" i="1"/>
  <c r="J427" i="1"/>
  <c r="H427" i="1" s="1"/>
  <c r="D427" i="1" s="1"/>
  <c r="G427" i="1"/>
  <c r="K427" i="1"/>
  <c r="K703" i="1"/>
  <c r="G703" i="1"/>
  <c r="J703" i="1"/>
  <c r="L703" i="1"/>
  <c r="D514" i="1"/>
  <c r="D502" i="1"/>
  <c r="K503" i="1"/>
  <c r="G503" i="1"/>
  <c r="J503" i="1"/>
  <c r="L503" i="1"/>
  <c r="L743" i="1"/>
  <c r="J743" i="1"/>
  <c r="G743" i="1"/>
  <c r="K743" i="1"/>
  <c r="G749" i="1"/>
  <c r="K749" i="1"/>
  <c r="L749" i="1"/>
  <c r="J749" i="1"/>
  <c r="J735" i="1"/>
  <c r="L735" i="1"/>
  <c r="K735" i="1"/>
  <c r="G735" i="1"/>
  <c r="K756" i="1"/>
  <c r="G756" i="1"/>
  <c r="L756" i="1"/>
  <c r="J756" i="1"/>
  <c r="J810" i="1"/>
  <c r="K810" i="1"/>
  <c r="L810" i="1"/>
  <c r="G810" i="1"/>
  <c r="L862" i="1"/>
  <c r="K862" i="1"/>
  <c r="G862" i="1"/>
  <c r="J862" i="1"/>
  <c r="J828" i="1"/>
  <c r="K828" i="1"/>
  <c r="G828" i="1"/>
  <c r="L828" i="1"/>
  <c r="G769" i="1"/>
  <c r="J769" i="1"/>
  <c r="L769" i="1"/>
  <c r="K769" i="1"/>
  <c r="D916" i="1"/>
  <c r="G896" i="1"/>
  <c r="J896" i="1"/>
  <c r="L896" i="1"/>
  <c r="K896" i="1"/>
  <c r="K938" i="1"/>
  <c r="G938" i="1"/>
  <c r="L938" i="1"/>
  <c r="J938" i="1"/>
  <c r="L825" i="1"/>
  <c r="G825" i="1"/>
  <c r="K825" i="1"/>
  <c r="J825" i="1"/>
  <c r="G964" i="1"/>
  <c r="L964" i="1"/>
  <c r="K964" i="1"/>
  <c r="J964" i="1"/>
  <c r="K897" i="1"/>
  <c r="J897" i="1"/>
  <c r="G897" i="1"/>
  <c r="L897" i="1"/>
  <c r="K960" i="1"/>
  <c r="L960" i="1"/>
  <c r="J960" i="1"/>
  <c r="G960" i="1"/>
  <c r="D960" i="1" s="1"/>
  <c r="L832" i="1"/>
  <c r="G832" i="1"/>
  <c r="K832" i="1"/>
  <c r="J832" i="1"/>
  <c r="L808" i="1"/>
  <c r="K808" i="1"/>
  <c r="J808" i="1"/>
  <c r="G808" i="1"/>
  <c r="J1000" i="1"/>
  <c r="L1000" i="1"/>
  <c r="K1000" i="1"/>
  <c r="G1000" i="1"/>
  <c r="K1026" i="1"/>
  <c r="L1026" i="1"/>
  <c r="J1026" i="1"/>
  <c r="G1026" i="1"/>
  <c r="J1187" i="1"/>
  <c r="G1187" i="1"/>
  <c r="K1187" i="1"/>
  <c r="L1187" i="1"/>
  <c r="G1170" i="1"/>
  <c r="K1170" i="1"/>
  <c r="L1170" i="1"/>
  <c r="J1170" i="1"/>
  <c r="L1132" i="1"/>
  <c r="G1132" i="1"/>
  <c r="J1132" i="1"/>
  <c r="K1132" i="1"/>
  <c r="J980" i="1"/>
  <c r="K980" i="1"/>
  <c r="G980" i="1"/>
  <c r="L980" i="1"/>
  <c r="H980" i="1" s="1"/>
  <c r="L1095" i="1"/>
  <c r="G1095" i="1"/>
  <c r="J1095" i="1"/>
  <c r="K1095" i="1"/>
  <c r="G1045" i="1"/>
  <c r="L1045" i="1"/>
  <c r="K1045" i="1"/>
  <c r="J1045" i="1"/>
  <c r="K1483" i="1"/>
  <c r="G1483" i="1"/>
  <c r="H1483" i="1"/>
  <c r="F1483" i="1"/>
  <c r="E1483" i="1" s="1"/>
  <c r="D1483" i="1"/>
  <c r="L1483" i="1"/>
  <c r="J1483" i="1"/>
  <c r="G121" i="1"/>
  <c r="J121" i="1"/>
  <c r="L121" i="1"/>
  <c r="K121" i="1"/>
  <c r="D336" i="1"/>
  <c r="J381" i="1"/>
  <c r="L381" i="1"/>
  <c r="G381" i="1"/>
  <c r="K381" i="1"/>
  <c r="D375" i="1"/>
  <c r="J344" i="1"/>
  <c r="G344" i="1"/>
  <c r="K344" i="1"/>
  <c r="L344" i="1"/>
  <c r="G345" i="1"/>
  <c r="J345" i="1"/>
  <c r="L345" i="1"/>
  <c r="K345" i="1"/>
  <c r="G351" i="1"/>
  <c r="J351" i="1"/>
  <c r="K351" i="1"/>
  <c r="L351" i="1"/>
  <c r="G446" i="1"/>
  <c r="J446" i="1"/>
  <c r="K446" i="1"/>
  <c r="L446" i="1"/>
  <c r="L536" i="1"/>
  <c r="J536" i="1"/>
  <c r="K536" i="1"/>
  <c r="G536" i="1"/>
  <c r="D492" i="1"/>
  <c r="H471" i="1"/>
  <c r="D471" i="1" s="1"/>
  <c r="L453" i="1"/>
  <c r="K453" i="1"/>
  <c r="G453" i="1"/>
  <c r="J453" i="1"/>
  <c r="G631" i="1"/>
  <c r="J631" i="1"/>
  <c r="K631" i="1"/>
  <c r="L631" i="1"/>
  <c r="G556" i="1"/>
  <c r="L556" i="1"/>
  <c r="J556" i="1"/>
  <c r="K556" i="1"/>
  <c r="L723" i="1"/>
  <c r="K723" i="1"/>
  <c r="G723" i="1"/>
  <c r="J723" i="1"/>
  <c r="G759" i="1"/>
  <c r="L759" i="1"/>
  <c r="K759" i="1"/>
  <c r="J759" i="1"/>
  <c r="J930" i="1"/>
  <c r="L930" i="1"/>
  <c r="G930" i="1"/>
  <c r="K930" i="1"/>
  <c r="J917" i="1"/>
  <c r="L917" i="1"/>
  <c r="G917" i="1"/>
  <c r="K917" i="1"/>
  <c r="J844" i="1"/>
  <c r="G844" i="1"/>
  <c r="L844" i="1"/>
  <c r="K844" i="1"/>
  <c r="K903" i="1"/>
  <c r="J903" i="1"/>
  <c r="L903" i="1"/>
  <c r="G903" i="1"/>
  <c r="J886" i="1"/>
  <c r="L886" i="1"/>
  <c r="G886" i="1"/>
  <c r="K886" i="1"/>
  <c r="G777" i="1"/>
  <c r="L777" i="1"/>
  <c r="K777" i="1"/>
  <c r="J777" i="1"/>
  <c r="L787" i="1"/>
  <c r="K787" i="1"/>
  <c r="J787" i="1"/>
  <c r="G787" i="1"/>
  <c r="G765" i="1"/>
  <c r="K765" i="1"/>
  <c r="J765" i="1"/>
  <c r="L765" i="1"/>
  <c r="H765" i="1"/>
  <c r="D765" i="1" s="1"/>
  <c r="G957" i="1"/>
  <c r="L957" i="1"/>
  <c r="J957" i="1"/>
  <c r="K957" i="1"/>
  <c r="L870" i="1"/>
  <c r="K870" i="1"/>
  <c r="J870" i="1"/>
  <c r="G870" i="1"/>
  <c r="K792" i="1"/>
  <c r="L792" i="1"/>
  <c r="J792" i="1"/>
  <c r="G792" i="1"/>
  <c r="G914" i="1"/>
  <c r="K914" i="1"/>
  <c r="L914" i="1"/>
  <c r="J914" i="1"/>
  <c r="L836" i="1"/>
  <c r="G836" i="1"/>
  <c r="J836" i="1"/>
  <c r="K836" i="1"/>
  <c r="G912" i="1"/>
  <c r="L912" i="1"/>
  <c r="J912" i="1"/>
  <c r="K912" i="1"/>
  <c r="K1171" i="1"/>
  <c r="J1171" i="1"/>
  <c r="G1171" i="1"/>
  <c r="L1171" i="1"/>
  <c r="J1128" i="1"/>
  <c r="G1128" i="1"/>
  <c r="L1128" i="1"/>
  <c r="K1128" i="1"/>
  <c r="J1225" i="1"/>
  <c r="G1225" i="1"/>
  <c r="K1225" i="1"/>
  <c r="L1225" i="1"/>
  <c r="D1181" i="1"/>
  <c r="L1034" i="1"/>
  <c r="J1034" i="1"/>
  <c r="G1034" i="1"/>
  <c r="K1034" i="1"/>
  <c r="D1161" i="1"/>
  <c r="K1283" i="1"/>
  <c r="J1283" i="1"/>
  <c r="G1283" i="1"/>
  <c r="L1283" i="1"/>
  <c r="K1296" i="1"/>
  <c r="L1296" i="1"/>
  <c r="J1296" i="1"/>
  <c r="G1296" i="1"/>
  <c r="H1296" i="1"/>
  <c r="D1296" i="1"/>
  <c r="J1293" i="1"/>
  <c r="K1293" i="1"/>
  <c r="L1293" i="1"/>
  <c r="G1293" i="1"/>
  <c r="H1293" i="1"/>
  <c r="D1293" i="1" s="1"/>
  <c r="G115" i="1"/>
  <c r="K115" i="1"/>
  <c r="J115" i="1"/>
  <c r="L115" i="1"/>
  <c r="J369" i="1"/>
  <c r="K369" i="1"/>
  <c r="L369" i="1"/>
  <c r="G369" i="1"/>
  <c r="J387" i="1"/>
  <c r="L387" i="1"/>
  <c r="K387" i="1"/>
  <c r="G387" i="1"/>
  <c r="D586" i="1"/>
  <c r="K635" i="1"/>
  <c r="G635" i="1"/>
  <c r="J635" i="1"/>
  <c r="L635" i="1"/>
  <c r="D641" i="1"/>
  <c r="J752" i="1"/>
  <c r="G752" i="1"/>
  <c r="K752" i="1"/>
  <c r="L752" i="1"/>
  <c r="G944" i="1"/>
  <c r="J944" i="1"/>
  <c r="L944" i="1"/>
  <c r="K944" i="1"/>
  <c r="G877" i="1"/>
  <c r="L877" i="1"/>
  <c r="K877" i="1"/>
  <c r="J877" i="1"/>
  <c r="L790" i="1"/>
  <c r="G790" i="1"/>
  <c r="J790" i="1"/>
  <c r="K790" i="1"/>
  <c r="K888" i="1"/>
  <c r="L888" i="1"/>
  <c r="G888" i="1"/>
  <c r="J888" i="1"/>
  <c r="G113" i="1"/>
  <c r="K113" i="1"/>
  <c r="L113" i="1"/>
  <c r="J113" i="1"/>
  <c r="H113" i="1" s="1"/>
  <c r="D113" i="1" s="1"/>
  <c r="H182" i="1"/>
  <c r="D182" i="1" s="1"/>
  <c r="D163" i="1"/>
  <c r="G312" i="1"/>
  <c r="K312" i="1"/>
  <c r="J312" i="1"/>
  <c r="L312" i="1"/>
  <c r="K330" i="1"/>
  <c r="L330" i="1"/>
  <c r="J330" i="1"/>
  <c r="G330" i="1"/>
  <c r="L353" i="1"/>
  <c r="G353" i="1"/>
  <c r="K353" i="1"/>
  <c r="J353" i="1"/>
  <c r="J452" i="1"/>
  <c r="G452" i="1"/>
  <c r="K452" i="1"/>
  <c r="L452" i="1"/>
  <c r="J509" i="1"/>
  <c r="K509" i="1"/>
  <c r="L509" i="1"/>
  <c r="G509" i="1"/>
  <c r="J540" i="1"/>
  <c r="G540" i="1"/>
  <c r="K540" i="1"/>
  <c r="L540" i="1"/>
  <c r="J617" i="1"/>
  <c r="G617" i="1"/>
  <c r="K617" i="1"/>
  <c r="L617" i="1"/>
  <c r="D695" i="1"/>
  <c r="L626" i="1"/>
  <c r="J626" i="1"/>
  <c r="K626" i="1"/>
  <c r="G626" i="1"/>
  <c r="G628" i="1"/>
  <c r="K628" i="1"/>
  <c r="J628" i="1"/>
  <c r="L628" i="1"/>
  <c r="G648" i="1"/>
  <c r="K648" i="1"/>
  <c r="J648" i="1"/>
  <c r="L648" i="1"/>
  <c r="K583" i="1"/>
  <c r="L583" i="1"/>
  <c r="G583" i="1"/>
  <c r="J583" i="1"/>
  <c r="D644" i="1"/>
  <c r="J900" i="1"/>
  <c r="L900" i="1"/>
  <c r="G900" i="1"/>
  <c r="K900" i="1"/>
  <c r="G880" i="1"/>
  <c r="K880" i="1"/>
  <c r="J880" i="1"/>
  <c r="L880" i="1"/>
  <c r="L863" i="1"/>
  <c r="J863" i="1"/>
  <c r="K863" i="1"/>
  <c r="G863" i="1"/>
  <c r="H863" i="1"/>
  <c r="K854" i="1"/>
  <c r="G854" i="1"/>
  <c r="J854" i="1"/>
  <c r="L854" i="1"/>
  <c r="D1234" i="1"/>
  <c r="G117" i="1"/>
  <c r="K117" i="1"/>
  <c r="J117" i="1"/>
  <c r="L117" i="1"/>
  <c r="J106" i="1"/>
  <c r="G106" i="1"/>
  <c r="K106" i="1"/>
  <c r="L106" i="1"/>
  <c r="G131" i="1"/>
  <c r="J131" i="1"/>
  <c r="K131" i="1"/>
  <c r="L131" i="1"/>
  <c r="G109" i="1"/>
  <c r="K109" i="1"/>
  <c r="J109" i="1"/>
  <c r="L109" i="1"/>
  <c r="G119" i="1"/>
  <c r="K119" i="1"/>
  <c r="J119" i="1"/>
  <c r="L119" i="1"/>
  <c r="G188" i="1"/>
  <c r="K188" i="1"/>
  <c r="J188" i="1"/>
  <c r="L188" i="1"/>
  <c r="K273" i="1"/>
  <c r="G273" i="1"/>
  <c r="J273" i="1"/>
  <c r="L273" i="1"/>
  <c r="J280" i="1"/>
  <c r="G280" i="1"/>
  <c r="L280" i="1"/>
  <c r="K280" i="1"/>
  <c r="K261" i="1"/>
  <c r="L261" i="1"/>
  <c r="J261" i="1"/>
  <c r="G261" i="1"/>
  <c r="K296" i="1"/>
  <c r="G296" i="1"/>
  <c r="F296" i="1"/>
  <c r="E296" i="1" s="1"/>
  <c r="L296" i="1"/>
  <c r="J296" i="1"/>
  <c r="L306" i="1"/>
  <c r="G306" i="1"/>
  <c r="J306" i="1"/>
  <c r="K306" i="1"/>
  <c r="L372" i="1"/>
  <c r="G372" i="1"/>
  <c r="J372" i="1"/>
  <c r="K372" i="1"/>
  <c r="L339" i="1"/>
  <c r="K339" i="1"/>
  <c r="J339" i="1"/>
  <c r="G339" i="1"/>
  <c r="J378" i="1"/>
  <c r="K378" i="1"/>
  <c r="L378" i="1"/>
  <c r="G378" i="1"/>
  <c r="G558" i="1"/>
  <c r="K558" i="1"/>
  <c r="L558" i="1"/>
  <c r="J558" i="1"/>
  <c r="K516" i="1"/>
  <c r="J516" i="1"/>
  <c r="G516" i="1"/>
  <c r="L516" i="1"/>
  <c r="G457" i="1"/>
  <c r="J457" i="1"/>
  <c r="L457" i="1"/>
  <c r="K457" i="1"/>
  <c r="D459" i="1"/>
  <c r="G684" i="1"/>
  <c r="J684" i="1"/>
  <c r="L684" i="1"/>
  <c r="K684" i="1"/>
  <c r="J716" i="1"/>
  <c r="K716" i="1"/>
  <c r="G716" i="1"/>
  <c r="L716" i="1"/>
  <c r="D745" i="1"/>
  <c r="J859" i="1"/>
  <c r="L859" i="1"/>
  <c r="K859" i="1"/>
  <c r="G859" i="1"/>
  <c r="L849" i="1"/>
  <c r="J849" i="1"/>
  <c r="K849" i="1"/>
  <c r="G849" i="1"/>
  <c r="K884" i="1"/>
  <c r="L884" i="1"/>
  <c r="G884" i="1"/>
  <c r="J884" i="1"/>
  <c r="L838" i="1"/>
  <c r="K838" i="1"/>
  <c r="J838" i="1"/>
  <c r="H838" i="1" s="1"/>
  <c r="D838" i="1" s="1"/>
  <c r="G838" i="1"/>
  <c r="K890" i="1"/>
  <c r="G890" i="1"/>
  <c r="J890" i="1"/>
  <c r="L890" i="1"/>
  <c r="L762" i="1"/>
  <c r="J762" i="1"/>
  <c r="G762" i="1"/>
  <c r="K762" i="1"/>
  <c r="G899" i="1"/>
  <c r="L899" i="1"/>
  <c r="J899" i="1"/>
  <c r="H899" i="1" s="1"/>
  <c r="D899" i="1" s="1"/>
  <c r="K899" i="1"/>
  <c r="L925" i="1"/>
  <c r="G925" i="1"/>
  <c r="K925" i="1"/>
  <c r="J925" i="1"/>
  <c r="G952" i="1"/>
  <c r="K952" i="1"/>
  <c r="J952" i="1"/>
  <c r="L952" i="1"/>
  <c r="G774" i="1"/>
  <c r="L774" i="1"/>
  <c r="K774" i="1"/>
  <c r="J774" i="1"/>
  <c r="H774" i="1"/>
  <c r="D774" i="1" s="1"/>
  <c r="J852" i="1"/>
  <c r="G852" i="1"/>
  <c r="L852" i="1"/>
  <c r="K852" i="1"/>
  <c r="L1198" i="1"/>
  <c r="K1198" i="1"/>
  <c r="G1198" i="1"/>
  <c r="J1198" i="1"/>
  <c r="L1089" i="1"/>
  <c r="G1089" i="1"/>
  <c r="K1089" i="1"/>
  <c r="J1089" i="1"/>
  <c r="J1145" i="1"/>
  <c r="L1145" i="1"/>
  <c r="K1145" i="1"/>
  <c r="G1145" i="1"/>
  <c r="K1172" i="1"/>
  <c r="G1172" i="1"/>
  <c r="L1172" i="1"/>
  <c r="J1172" i="1"/>
  <c r="K1240" i="1"/>
  <c r="L1240" i="1"/>
  <c r="G1240" i="1"/>
  <c r="J1240" i="1"/>
  <c r="G1401" i="1"/>
  <c r="J1401" i="1"/>
  <c r="K1401" i="1"/>
  <c r="L1401" i="1"/>
  <c r="D1401" i="1"/>
  <c r="F1401" i="1"/>
  <c r="E1401" i="1" s="1"/>
  <c r="H1401" i="1"/>
  <c r="F1338" i="1"/>
  <c r="E1338" i="1" s="1"/>
  <c r="K1338" i="1"/>
  <c r="G1338" i="1"/>
  <c r="L1338" i="1"/>
  <c r="D1338" i="1"/>
  <c r="J1338" i="1"/>
  <c r="H1338" i="1" s="1"/>
  <c r="F1379" i="1"/>
  <c r="E1379" i="1" s="1"/>
  <c r="L1379" i="1"/>
  <c r="J1379" i="1"/>
  <c r="H1379" i="1"/>
  <c r="K1379" i="1"/>
  <c r="D1379" i="1"/>
  <c r="G1379" i="1"/>
  <c r="K1355" i="1"/>
  <c r="F1355" i="1"/>
  <c r="E1355" i="1" s="1"/>
  <c r="J1355" i="1"/>
  <c r="G1355" i="1"/>
  <c r="L1355" i="1"/>
  <c r="D1355" i="1"/>
  <c r="H1355" i="1"/>
  <c r="G1477" i="1"/>
  <c r="L1477" i="1"/>
  <c r="H1477" i="1"/>
  <c r="K1477" i="1"/>
  <c r="J1477" i="1"/>
  <c r="D1477" i="1"/>
  <c r="F1477" i="1"/>
  <c r="E1477" i="1" s="1"/>
  <c r="F1451" i="1"/>
  <c r="E1451" i="1" s="1"/>
  <c r="K1451" i="1"/>
  <c r="D1451" i="1"/>
  <c r="L1451" i="1"/>
  <c r="G1451" i="1"/>
  <c r="H1451" i="1"/>
  <c r="J1451" i="1"/>
  <c r="D1327" i="1"/>
  <c r="G1327" i="1"/>
  <c r="L1327" i="1"/>
  <c r="H1327" i="1"/>
  <c r="J1327" i="1"/>
  <c r="K1327" i="1"/>
  <c r="F1327" i="1"/>
  <c r="E1327" i="1" s="1"/>
  <c r="J1394" i="1"/>
  <c r="F1394" i="1"/>
  <c r="E1394" i="1" s="1"/>
  <c r="G1394" i="1"/>
  <c r="K1394" i="1"/>
  <c r="D1394" i="1"/>
  <c r="H1394" i="1"/>
  <c r="L1394" i="1"/>
  <c r="G152" i="1"/>
  <c r="J152" i="1"/>
  <c r="K152" i="1"/>
  <c r="L152" i="1"/>
  <c r="H183" i="1"/>
  <c r="D183" i="1" s="1"/>
  <c r="G263" i="1"/>
  <c r="J263" i="1"/>
  <c r="H263" i="1" s="1"/>
  <c r="K263" i="1"/>
  <c r="L263" i="1"/>
  <c r="G278" i="1"/>
  <c r="L278" i="1"/>
  <c r="J278" i="1"/>
  <c r="K278" i="1"/>
  <c r="H389" i="1"/>
  <c r="D389" i="1" s="1"/>
  <c r="G406" i="1"/>
  <c r="K406" i="1"/>
  <c r="L406" i="1"/>
  <c r="J406" i="1"/>
  <c r="D682" i="1"/>
  <c r="G675" i="1"/>
  <c r="K675" i="1"/>
  <c r="L675" i="1"/>
  <c r="J675" i="1"/>
  <c r="D465" i="1"/>
  <c r="L552" i="1"/>
  <c r="K552" i="1"/>
  <c r="J552" i="1"/>
  <c r="H552" i="1" s="1"/>
  <c r="G552" i="1"/>
  <c r="K482" i="1"/>
  <c r="L482" i="1"/>
  <c r="G482" i="1"/>
  <c r="J482" i="1"/>
  <c r="H482" i="1" s="1"/>
  <c r="D482" i="1" s="1"/>
  <c r="L689" i="1"/>
  <c r="K689" i="1"/>
  <c r="G689" i="1"/>
  <c r="J689" i="1"/>
  <c r="J456" i="1"/>
  <c r="G456" i="1"/>
  <c r="K456" i="1"/>
  <c r="L456" i="1"/>
  <c r="J493" i="1"/>
  <c r="G493" i="1"/>
  <c r="L493" i="1"/>
  <c r="H493" i="1" s="1"/>
  <c r="K493" i="1"/>
  <c r="L701" i="1"/>
  <c r="G701" i="1"/>
  <c r="K701" i="1"/>
  <c r="J701" i="1"/>
  <c r="G710" i="1"/>
  <c r="L710" i="1"/>
  <c r="J710" i="1"/>
  <c r="K710" i="1"/>
  <c r="D742" i="1"/>
  <c r="J744" i="1"/>
  <c r="G744" i="1"/>
  <c r="K744" i="1"/>
  <c r="L744" i="1"/>
  <c r="L1148" i="1"/>
  <c r="J1148" i="1"/>
  <c r="G1148" i="1"/>
  <c r="K1148" i="1"/>
  <c r="J1053" i="1"/>
  <c r="K1053" i="1"/>
  <c r="L1053" i="1"/>
  <c r="G1053" i="1"/>
  <c r="G1028" i="1"/>
  <c r="J1028" i="1"/>
  <c r="L1028" i="1"/>
  <c r="K1028" i="1"/>
  <c r="K1189" i="1"/>
  <c r="L1189" i="1"/>
  <c r="G1189" i="1"/>
  <c r="J1189" i="1"/>
  <c r="K1259" i="1"/>
  <c r="J1259" i="1"/>
  <c r="H1259" i="1" s="1"/>
  <c r="G1259" i="1"/>
  <c r="L1259" i="1"/>
  <c r="J1334" i="1"/>
  <c r="H1334" i="1" s="1"/>
  <c r="L1334" i="1"/>
  <c r="F1334" i="1"/>
  <c r="E1334" i="1" s="1"/>
  <c r="G1334" i="1"/>
  <c r="K1334" i="1"/>
  <c r="D1334" i="1"/>
  <c r="H1468" i="1"/>
  <c r="F1468" i="1"/>
  <c r="E1468" i="1" s="1"/>
  <c r="D1468" i="1"/>
  <c r="K1468" i="1"/>
  <c r="J1468" i="1"/>
  <c r="G1468" i="1"/>
  <c r="L1468" i="1"/>
  <c r="D1499" i="1"/>
  <c r="K1499" i="1"/>
  <c r="H1499" i="1"/>
  <c r="G1499" i="1"/>
  <c r="L1499" i="1"/>
  <c r="F1499" i="1"/>
  <c r="E1499" i="1" s="1"/>
  <c r="J1499" i="1"/>
  <c r="G111" i="1"/>
  <c r="J111" i="1"/>
  <c r="L111" i="1"/>
  <c r="K111" i="1"/>
  <c r="G125" i="1"/>
  <c r="K125" i="1"/>
  <c r="J125" i="1"/>
  <c r="L125" i="1"/>
  <c r="L347" i="1"/>
  <c r="K347" i="1"/>
  <c r="G347" i="1"/>
  <c r="J347" i="1"/>
  <c r="J374" i="1"/>
  <c r="G374" i="1"/>
  <c r="L374" i="1"/>
  <c r="K374" i="1"/>
  <c r="H349" i="1"/>
  <c r="D349" i="1" s="1"/>
  <c r="H419" i="1"/>
  <c r="D419" i="1" s="1"/>
  <c r="L383" i="1"/>
  <c r="G383" i="1"/>
  <c r="J383" i="1"/>
  <c r="K383" i="1"/>
  <c r="G455" i="1"/>
  <c r="J455" i="1"/>
  <c r="L455" i="1"/>
  <c r="K455" i="1"/>
  <c r="L463" i="1"/>
  <c r="J463" i="1"/>
  <c r="K463" i="1"/>
  <c r="G463" i="1"/>
  <c r="J559" i="1"/>
  <c r="L559" i="1"/>
  <c r="G559" i="1"/>
  <c r="K559" i="1"/>
  <c r="G499" i="1"/>
  <c r="K499" i="1"/>
  <c r="J499" i="1"/>
  <c r="L499" i="1"/>
  <c r="G438" i="1"/>
  <c r="J438" i="1"/>
  <c r="L438" i="1"/>
  <c r="K438" i="1"/>
  <c r="K483" i="1"/>
  <c r="L483" i="1"/>
  <c r="H483" i="1" s="1"/>
  <c r="D483" i="1" s="1"/>
  <c r="J483" i="1"/>
  <c r="G483" i="1"/>
  <c r="G443" i="1"/>
  <c r="K443" i="1"/>
  <c r="L443" i="1"/>
  <c r="J443" i="1"/>
  <c r="L599" i="1"/>
  <c r="J599" i="1"/>
  <c r="G599" i="1"/>
  <c r="K599" i="1"/>
  <c r="J711" i="1"/>
  <c r="G711" i="1"/>
  <c r="K711" i="1"/>
  <c r="L711" i="1"/>
  <c r="J714" i="1"/>
  <c r="L714" i="1"/>
  <c r="G714" i="1"/>
  <c r="K714" i="1"/>
  <c r="J636" i="1"/>
  <c r="G636" i="1"/>
  <c r="L636" i="1"/>
  <c r="K636" i="1"/>
  <c r="L629" i="1"/>
  <c r="K629" i="1"/>
  <c r="G629" i="1"/>
  <c r="J629" i="1"/>
  <c r="G678" i="1"/>
  <c r="K678" i="1"/>
  <c r="J678" i="1"/>
  <c r="L678" i="1"/>
  <c r="J816" i="1"/>
  <c r="G816" i="1"/>
  <c r="L816" i="1"/>
  <c r="K816" i="1"/>
  <c r="K802" i="1"/>
  <c r="J802" i="1"/>
  <c r="L802" i="1"/>
  <c r="G802" i="1"/>
  <c r="J908" i="1"/>
  <c r="L908" i="1"/>
  <c r="K908" i="1"/>
  <c r="G908" i="1"/>
  <c r="G954" i="1"/>
  <c r="J954" i="1"/>
  <c r="K954" i="1"/>
  <c r="L954" i="1"/>
  <c r="G770" i="1"/>
  <c r="J770" i="1"/>
  <c r="L770" i="1"/>
  <c r="K770" i="1"/>
  <c r="D1081" i="1"/>
  <c r="K1119" i="1"/>
  <c r="J1119" i="1"/>
  <c r="G1119" i="1"/>
  <c r="L1119" i="1"/>
  <c r="D1223" i="1"/>
  <c r="J1158" i="1"/>
  <c r="K1158" i="1"/>
  <c r="G1158" i="1"/>
  <c r="L1158" i="1"/>
  <c r="K1047" i="1"/>
  <c r="J1047" i="1"/>
  <c r="L1047" i="1"/>
  <c r="G1047" i="1"/>
  <c r="G1174" i="1"/>
  <c r="L1174" i="1"/>
  <c r="K1174" i="1"/>
  <c r="J1174" i="1"/>
  <c r="L1356" i="1"/>
  <c r="G1356" i="1"/>
  <c r="K1356" i="1"/>
  <c r="F1356" i="1"/>
  <c r="E1356" i="1" s="1"/>
  <c r="D1356" i="1"/>
  <c r="J1356" i="1"/>
  <c r="H1356" i="1"/>
  <c r="D1463" i="1"/>
  <c r="K1463" i="1"/>
  <c r="J1463" i="1"/>
  <c r="G1463" i="1"/>
  <c r="H1463" i="1"/>
  <c r="F1463" i="1"/>
  <c r="E1463" i="1" s="1"/>
  <c r="L1463" i="1"/>
  <c r="G1434" i="1"/>
  <c r="D1434" i="1"/>
  <c r="F1434" i="1"/>
  <c r="E1434" i="1" s="1"/>
  <c r="K1434" i="1"/>
  <c r="H1434" i="1"/>
  <c r="J1434" i="1"/>
  <c r="L1434" i="1"/>
  <c r="J1308" i="1"/>
  <c r="H1308" i="1" s="1"/>
  <c r="L1308" i="1"/>
  <c r="K1308" i="1"/>
  <c r="G1308" i="1"/>
  <c r="F1308" i="1"/>
  <c r="E1308" i="1" s="1"/>
  <c r="D1308" i="1"/>
  <c r="F1489" i="1"/>
  <c r="E1489" i="1" s="1"/>
  <c r="G1489" i="1"/>
  <c r="K1489" i="1"/>
  <c r="H1489" i="1"/>
  <c r="J1489" i="1"/>
  <c r="D1489" i="1"/>
  <c r="L1489" i="1"/>
  <c r="K1384" i="1"/>
  <c r="J1384" i="1"/>
  <c r="F1384" i="1"/>
  <c r="E1384" i="1" s="1"/>
  <c r="D1384" i="1"/>
  <c r="L1384" i="1"/>
  <c r="H1384" i="1"/>
  <c r="G1384" i="1"/>
  <c r="F1346" i="1"/>
  <c r="E1346" i="1" s="1"/>
  <c r="J1346" i="1"/>
  <c r="L1346" i="1"/>
  <c r="H1346" i="1" s="1"/>
  <c r="K1346" i="1"/>
  <c r="D1346" i="1"/>
  <c r="G1346" i="1"/>
  <c r="K1413" i="1"/>
  <c r="G1413" i="1"/>
  <c r="F1413" i="1"/>
  <c r="E1413" i="1" s="1"/>
  <c r="J1413" i="1"/>
  <c r="D1413" i="1"/>
  <c r="L1413" i="1"/>
  <c r="H1413" i="1"/>
  <c r="F1387" i="1"/>
  <c r="E1387" i="1" s="1"/>
  <c r="G1387" i="1"/>
  <c r="K1387" i="1"/>
  <c r="J1387" i="1"/>
  <c r="H1387" i="1"/>
  <c r="L1387" i="1"/>
  <c r="D1387" i="1"/>
  <c r="K1462" i="1"/>
  <c r="J1462" i="1"/>
  <c r="G1462" i="1"/>
  <c r="F1462" i="1"/>
  <c r="E1462" i="1" s="1"/>
  <c r="D1462" i="1"/>
  <c r="L1462" i="1"/>
  <c r="H1462" i="1"/>
  <c r="J1470" i="1"/>
  <c r="D1470" i="1"/>
  <c r="H1470" i="1"/>
  <c r="K1470" i="1"/>
  <c r="F1470" i="1"/>
  <c r="E1470" i="1" s="1"/>
  <c r="L1470" i="1"/>
  <c r="G1470" i="1"/>
  <c r="G1389" i="1"/>
  <c r="J1389" i="1"/>
  <c r="F1389" i="1"/>
  <c r="E1389" i="1" s="1"/>
  <c r="D1389" i="1"/>
  <c r="K1389" i="1"/>
  <c r="H1389" i="1"/>
  <c r="L1389" i="1"/>
  <c r="L1331" i="1"/>
  <c r="G1331" i="1"/>
  <c r="F1331" i="1"/>
  <c r="E1331" i="1" s="1"/>
  <c r="K1331" i="1"/>
  <c r="J1331" i="1"/>
  <c r="H1331" i="1" s="1"/>
  <c r="D1331" i="1"/>
  <c r="L1455" i="1"/>
  <c r="D1455" i="1"/>
  <c r="J1455" i="1"/>
  <c r="G1455" i="1"/>
  <c r="F1455" i="1"/>
  <c r="E1455" i="1" s="1"/>
  <c r="K1455" i="1"/>
  <c r="H1455" i="1"/>
  <c r="H1330" i="1"/>
  <c r="K1330" i="1"/>
  <c r="L1330" i="1"/>
  <c r="G1330" i="1"/>
  <c r="J1330" i="1"/>
  <c r="F1330" i="1"/>
  <c r="E1330" i="1" s="1"/>
  <c r="D1330" i="1"/>
  <c r="L1329" i="1"/>
  <c r="G1329" i="1"/>
  <c r="J1329" i="1"/>
  <c r="H1329" i="1" s="1"/>
  <c r="D1329" i="1" s="1"/>
  <c r="K1329" i="1"/>
  <c r="F1329" i="1"/>
  <c r="E1329" i="1" s="1"/>
  <c r="H1372" i="1"/>
  <c r="L1372" i="1"/>
  <c r="F1372" i="1"/>
  <c r="E1372" i="1" s="1"/>
  <c r="G1372" i="1"/>
  <c r="J1372" i="1"/>
  <c r="D1372" i="1"/>
  <c r="K1372" i="1"/>
  <c r="K1312" i="1"/>
  <c r="G1312" i="1"/>
  <c r="F1312" i="1"/>
  <c r="E1312" i="1" s="1"/>
  <c r="L1312" i="1"/>
  <c r="H1312" i="1"/>
  <c r="D1312" i="1" s="1"/>
  <c r="J1312" i="1"/>
  <c r="G1345" i="1"/>
  <c r="J1345" i="1"/>
  <c r="K1345" i="1"/>
  <c r="D1345" i="1"/>
  <c r="F1345" i="1"/>
  <c r="E1345" i="1" s="1"/>
  <c r="L1345" i="1"/>
  <c r="H1345" i="1" s="1"/>
  <c r="G1481" i="1"/>
  <c r="L1481" i="1"/>
  <c r="K1481" i="1"/>
  <c r="D1481" i="1"/>
  <c r="J1481" i="1"/>
  <c r="F1481" i="1"/>
  <c r="E1481" i="1" s="1"/>
  <c r="H1481" i="1"/>
  <c r="D1336" i="1"/>
  <c r="K1336" i="1"/>
  <c r="F1336" i="1"/>
  <c r="E1336" i="1" s="1"/>
  <c r="L1336" i="1"/>
  <c r="J1336" i="1"/>
  <c r="H1336" i="1" s="1"/>
  <c r="G1336" i="1"/>
  <c r="K1313" i="1"/>
  <c r="F1313" i="1"/>
  <c r="E1313" i="1" s="1"/>
  <c r="J1313" i="1"/>
  <c r="L1313" i="1"/>
  <c r="H1313" i="1" s="1"/>
  <c r="G1313" i="1"/>
  <c r="D1313" i="1"/>
  <c r="H1359" i="1"/>
  <c r="K1359" i="1"/>
  <c r="G1359" i="1"/>
  <c r="J1359" i="1"/>
  <c r="F1359" i="1"/>
  <c r="E1359" i="1" s="1"/>
  <c r="L1359" i="1"/>
  <c r="D1359" i="1"/>
  <c r="G124" i="1"/>
  <c r="L124" i="1"/>
  <c r="K124" i="1"/>
  <c r="J124" i="1"/>
  <c r="G137" i="1"/>
  <c r="K137" i="1"/>
  <c r="J137" i="1"/>
  <c r="L137" i="1"/>
  <c r="F147" i="1"/>
  <c r="E147" i="1" s="1"/>
  <c r="K147" i="1"/>
  <c r="G147" i="1"/>
  <c r="L147" i="1"/>
  <c r="J147" i="1"/>
  <c r="G160" i="1"/>
  <c r="K160" i="1"/>
  <c r="J160" i="1"/>
  <c r="L160" i="1"/>
  <c r="D178" i="1"/>
  <c r="J287" i="1"/>
  <c r="K287" i="1"/>
  <c r="L287" i="1"/>
  <c r="G287" i="1"/>
  <c r="K307" i="1"/>
  <c r="L307" i="1"/>
  <c r="G307" i="1"/>
  <c r="J307" i="1"/>
  <c r="D366" i="1"/>
  <c r="L402" i="1"/>
  <c r="J402" i="1"/>
  <c r="G402" i="1"/>
  <c r="K402" i="1"/>
  <c r="K379" i="1"/>
  <c r="G379" i="1"/>
  <c r="J379" i="1"/>
  <c r="L379" i="1"/>
  <c r="L309" i="1"/>
  <c r="J309" i="1"/>
  <c r="G309" i="1"/>
  <c r="K309" i="1"/>
  <c r="H319" i="1"/>
  <c r="D319" i="1" s="1"/>
  <c r="D439" i="1"/>
  <c r="J485" i="1"/>
  <c r="L485" i="1"/>
  <c r="K485" i="1"/>
  <c r="G485" i="1"/>
  <c r="K538" i="1"/>
  <c r="L538" i="1"/>
  <c r="G538" i="1"/>
  <c r="J538" i="1"/>
  <c r="K627" i="1"/>
  <c r="G627" i="1"/>
  <c r="L627" i="1"/>
  <c r="J627" i="1"/>
  <c r="L622" i="1"/>
  <c r="G622" i="1"/>
  <c r="J622" i="1"/>
  <c r="K622" i="1"/>
  <c r="L873" i="1"/>
  <c r="G873" i="1"/>
  <c r="J873" i="1"/>
  <c r="K873" i="1"/>
  <c r="L760" i="1"/>
  <c r="K760" i="1"/>
  <c r="J760" i="1"/>
  <c r="G760" i="1"/>
  <c r="D913" i="1"/>
  <c r="L948" i="1"/>
  <c r="J948" i="1"/>
  <c r="G948" i="1"/>
  <c r="K948" i="1"/>
  <c r="J920" i="1"/>
  <c r="G920" i="1"/>
  <c r="L920" i="1"/>
  <c r="K920" i="1"/>
  <c r="J851" i="1"/>
  <c r="H851" i="1" s="1"/>
  <c r="D851" i="1" s="1"/>
  <c r="G851" i="1"/>
  <c r="K851" i="1"/>
  <c r="L851" i="1"/>
  <c r="K784" i="1"/>
  <c r="L784" i="1"/>
  <c r="G784" i="1"/>
  <c r="J784" i="1"/>
  <c r="K941" i="1"/>
  <c r="J941" i="1"/>
  <c r="L941" i="1"/>
  <c r="G941" i="1"/>
  <c r="G1191" i="1"/>
  <c r="L1191" i="1"/>
  <c r="J1191" i="1"/>
  <c r="K1191" i="1"/>
  <c r="K1216" i="1"/>
  <c r="L1216" i="1"/>
  <c r="J1216" i="1"/>
  <c r="G1216" i="1"/>
  <c r="J1204" i="1"/>
  <c r="G1204" i="1"/>
  <c r="L1204" i="1"/>
  <c r="K1204" i="1"/>
  <c r="F1498" i="1"/>
  <c r="E1498" i="1" s="1"/>
  <c r="G1498" i="1"/>
  <c r="D1498" i="1"/>
  <c r="H1498" i="1"/>
  <c r="J1498" i="1"/>
  <c r="K1498" i="1"/>
  <c r="L1498" i="1"/>
  <c r="K1332" i="1"/>
  <c r="D1332" i="1"/>
  <c r="F1332" i="1"/>
  <c r="E1332" i="1" s="1"/>
  <c r="J1332" i="1"/>
  <c r="G1332" i="1"/>
  <c r="L1332" i="1"/>
  <c r="H1332" i="1" s="1"/>
  <c r="J1339" i="1"/>
  <c r="K1339" i="1"/>
  <c r="G1339" i="1"/>
  <c r="F1339" i="1"/>
  <c r="E1339" i="1" s="1"/>
  <c r="H1339" i="1"/>
  <c r="L1339" i="1"/>
  <c r="D1339" i="1"/>
  <c r="L1321" i="1"/>
  <c r="J1321" i="1"/>
  <c r="H1321" i="1" s="1"/>
  <c r="D1321" i="1"/>
  <c r="F1321" i="1"/>
  <c r="E1321" i="1" s="1"/>
  <c r="G1321" i="1"/>
  <c r="K1321" i="1"/>
  <c r="G1315" i="1"/>
  <c r="H1315" i="1"/>
  <c r="F1315" i="1"/>
  <c r="E1315" i="1" s="1"/>
  <c r="L1315" i="1"/>
  <c r="D1315" i="1"/>
  <c r="K1315" i="1"/>
  <c r="J1315" i="1"/>
  <c r="J1495" i="1"/>
  <c r="D1495" i="1"/>
  <c r="K1495" i="1"/>
  <c r="H1495" i="1"/>
  <c r="F1495" i="1"/>
  <c r="E1495" i="1" s="1"/>
  <c r="G1495" i="1"/>
  <c r="L1495" i="1"/>
  <c r="D1367" i="1"/>
  <c r="K1367" i="1"/>
  <c r="G1367" i="1"/>
  <c r="H1367" i="1"/>
  <c r="J1367" i="1"/>
  <c r="L1367" i="1"/>
  <c r="F1367" i="1"/>
  <c r="E1367" i="1" s="1"/>
  <c r="G1358" i="1"/>
  <c r="K1358" i="1"/>
  <c r="F1358" i="1"/>
  <c r="E1358" i="1" s="1"/>
  <c r="J1358" i="1"/>
  <c r="H1358" i="1"/>
  <c r="D1358" i="1"/>
  <c r="L1358" i="1"/>
  <c r="K1319" i="1"/>
  <c r="H1319" i="1"/>
  <c r="L1319" i="1"/>
  <c r="G1319" i="1"/>
  <c r="D1319" i="1"/>
  <c r="F1319" i="1"/>
  <c r="E1319" i="1" s="1"/>
  <c r="J1319" i="1"/>
  <c r="K1324" i="1"/>
  <c r="F1324" i="1"/>
  <c r="E1324" i="1" s="1"/>
  <c r="D1324" i="1"/>
  <c r="L1324" i="1"/>
  <c r="J1324" i="1"/>
  <c r="H1324" i="1" s="1"/>
  <c r="G1324" i="1"/>
  <c r="K1490" i="1"/>
  <c r="J1490" i="1"/>
  <c r="H1490" i="1"/>
  <c r="F1490" i="1"/>
  <c r="E1490" i="1" s="1"/>
  <c r="L1490" i="1"/>
  <c r="D1490" i="1"/>
  <c r="G1490" i="1"/>
  <c r="F1479" i="1"/>
  <c r="E1479" i="1" s="1"/>
  <c r="G1479" i="1"/>
  <c r="H1479" i="1"/>
  <c r="D1479" i="1"/>
  <c r="K1479" i="1"/>
  <c r="L1479" i="1"/>
  <c r="J1479" i="1"/>
  <c r="L1393" i="1"/>
  <c r="H1393" i="1"/>
  <c r="D1393" i="1"/>
  <c r="K1393" i="1"/>
  <c r="F1393" i="1"/>
  <c r="E1393" i="1" s="1"/>
  <c r="J1393" i="1"/>
  <c r="G1393" i="1"/>
  <c r="L1374" i="1"/>
  <c r="G1374" i="1"/>
  <c r="J1374" i="1"/>
  <c r="F1374" i="1"/>
  <c r="E1374" i="1" s="1"/>
  <c r="K1374" i="1"/>
  <c r="H1374" i="1"/>
  <c r="D1374" i="1"/>
  <c r="G127" i="1"/>
  <c r="L127" i="1"/>
  <c r="J127" i="1"/>
  <c r="K127" i="1"/>
  <c r="M127" i="1"/>
  <c r="F127" i="1" s="1"/>
  <c r="E127" i="1" s="1"/>
  <c r="M139" i="1"/>
  <c r="F139" i="1" s="1"/>
  <c r="E139" i="1" s="1"/>
  <c r="M115" i="1"/>
  <c r="F115" i="1" s="1"/>
  <c r="E115" i="1" s="1"/>
  <c r="M129" i="1"/>
  <c r="F129" i="1" s="1"/>
  <c r="E129" i="1" s="1"/>
  <c r="M105" i="1"/>
  <c r="F105" i="1" s="1"/>
  <c r="E105" i="1" s="1"/>
  <c r="D166" i="1"/>
  <c r="M277" i="1"/>
  <c r="F277" i="1" s="1"/>
  <c r="E277" i="1" s="1"/>
  <c r="M286" i="1"/>
  <c r="F286" i="1" s="1"/>
  <c r="E286" i="1" s="1"/>
  <c r="M266" i="1"/>
  <c r="F266" i="1" s="1"/>
  <c r="E266" i="1" s="1"/>
  <c r="M272" i="1"/>
  <c r="F272" i="1" s="1"/>
  <c r="E272" i="1" s="1"/>
  <c r="M369" i="1"/>
  <c r="F369" i="1" s="1"/>
  <c r="E369" i="1" s="1"/>
  <c r="M350" i="1"/>
  <c r="F350" i="1" s="1"/>
  <c r="E350" i="1" s="1"/>
  <c r="M387" i="1"/>
  <c r="F387" i="1" s="1"/>
  <c r="E387" i="1" s="1"/>
  <c r="D384" i="1"/>
  <c r="L337" i="1"/>
  <c r="J337" i="1"/>
  <c r="G337" i="1"/>
  <c r="K337" i="1"/>
  <c r="J400" i="1"/>
  <c r="K400" i="1"/>
  <c r="G400" i="1"/>
  <c r="L400" i="1"/>
  <c r="K328" i="1"/>
  <c r="L328" i="1"/>
  <c r="G328" i="1"/>
  <c r="J328" i="1"/>
  <c r="G327" i="1"/>
  <c r="L327" i="1"/>
  <c r="J327" i="1"/>
  <c r="K327" i="1"/>
  <c r="K320" i="1"/>
  <c r="G320" i="1"/>
  <c r="L320" i="1"/>
  <c r="J320" i="1"/>
  <c r="G508" i="1"/>
  <c r="K508" i="1"/>
  <c r="J508" i="1"/>
  <c r="L508" i="1"/>
  <c r="L542" i="1"/>
  <c r="G542" i="1"/>
  <c r="K542" i="1"/>
  <c r="J542" i="1"/>
  <c r="J607" i="1"/>
  <c r="G607" i="1"/>
  <c r="K607" i="1"/>
  <c r="L607" i="1"/>
  <c r="M683" i="1"/>
  <c r="F683" i="1" s="1"/>
  <c r="E683" i="1" s="1"/>
  <c r="J575" i="1"/>
  <c r="L575" i="1"/>
  <c r="K575" i="1"/>
  <c r="G575" i="1"/>
  <c r="K645" i="1"/>
  <c r="G645" i="1"/>
  <c r="J645" i="1"/>
  <c r="L645" i="1"/>
  <c r="M635" i="1"/>
  <c r="F635" i="1" s="1"/>
  <c r="E635" i="1" s="1"/>
  <c r="K532" i="1"/>
  <c r="J532" i="1"/>
  <c r="L532" i="1"/>
  <c r="G532" i="1"/>
  <c r="D525" i="1"/>
  <c r="L685" i="1"/>
  <c r="G685" i="1"/>
  <c r="K685" i="1"/>
  <c r="J685" i="1"/>
  <c r="G706" i="1"/>
  <c r="L706" i="1"/>
  <c r="J706" i="1"/>
  <c r="K706" i="1"/>
  <c r="K637" i="1"/>
  <c r="G637" i="1"/>
  <c r="J637" i="1"/>
  <c r="L637" i="1"/>
  <c r="D634" i="1"/>
  <c r="M687" i="1"/>
  <c r="F687" i="1" s="1"/>
  <c r="E687" i="1" s="1"/>
  <c r="K725" i="1"/>
  <c r="L725" i="1"/>
  <c r="J725" i="1"/>
  <c r="G725" i="1"/>
  <c r="L724" i="1"/>
  <c r="K724" i="1"/>
  <c r="G724" i="1"/>
  <c r="J724" i="1"/>
  <c r="G727" i="1"/>
  <c r="J727" i="1"/>
  <c r="L727" i="1"/>
  <c r="K727" i="1"/>
  <c r="M752" i="1"/>
  <c r="F752" i="1" s="1"/>
  <c r="E752" i="1" s="1"/>
  <c r="M767" i="1"/>
  <c r="F767" i="1" s="1"/>
  <c r="E767" i="1" s="1"/>
  <c r="M830" i="1"/>
  <c r="F830" i="1" s="1"/>
  <c r="E830" i="1" s="1"/>
  <c r="K911" i="1"/>
  <c r="J911" i="1"/>
  <c r="L911" i="1"/>
  <c r="G911" i="1"/>
  <c r="D819" i="1"/>
  <c r="M906" i="1"/>
  <c r="F906" i="1" s="1"/>
  <c r="E906" i="1" s="1"/>
  <c r="G815" i="1"/>
  <c r="L815" i="1"/>
  <c r="J815" i="1"/>
  <c r="K815" i="1"/>
  <c r="G865" i="1"/>
  <c r="K865" i="1"/>
  <c r="L865" i="1"/>
  <c r="J865" i="1"/>
  <c r="K918" i="1"/>
  <c r="J918" i="1"/>
  <c r="L918" i="1"/>
  <c r="G918" i="1"/>
  <c r="K958" i="1"/>
  <c r="G958" i="1"/>
  <c r="L958" i="1"/>
  <c r="J958" i="1"/>
  <c r="K864" i="1"/>
  <c r="L864" i="1"/>
  <c r="G864" i="1"/>
  <c r="J864" i="1"/>
  <c r="J955" i="1"/>
  <c r="L955" i="1"/>
  <c r="K955" i="1"/>
  <c r="G955" i="1"/>
  <c r="M905" i="1"/>
  <c r="F905" i="1" s="1"/>
  <c r="E905" i="1" s="1"/>
  <c r="M850" i="1"/>
  <c r="F850" i="1" s="1"/>
  <c r="E850" i="1" s="1"/>
  <c r="M944" i="1"/>
  <c r="F944" i="1" s="1"/>
  <c r="E944" i="1" s="1"/>
  <c r="M877" i="1"/>
  <c r="F877" i="1" s="1"/>
  <c r="E877" i="1" s="1"/>
  <c r="M790" i="1"/>
  <c r="F790" i="1" s="1"/>
  <c r="E790" i="1" s="1"/>
  <c r="M940" i="1"/>
  <c r="F940" i="1" s="1"/>
  <c r="E940" i="1" s="1"/>
  <c r="M794" i="1"/>
  <c r="F794" i="1" s="1"/>
  <c r="E794" i="1" s="1"/>
  <c r="M888" i="1"/>
  <c r="F888" i="1" s="1"/>
  <c r="E888" i="1" s="1"/>
  <c r="M943" i="1"/>
  <c r="F943" i="1" s="1"/>
  <c r="E943" i="1" s="1"/>
  <c r="M781" i="1"/>
  <c r="F781" i="1" s="1"/>
  <c r="E781" i="1" s="1"/>
  <c r="M953" i="1"/>
  <c r="F953" i="1" s="1"/>
  <c r="E953" i="1" s="1"/>
  <c r="M1072" i="1"/>
  <c r="F1072" i="1" s="1"/>
  <c r="E1072" i="1" s="1"/>
  <c r="J1005" i="1"/>
  <c r="L1005" i="1"/>
  <c r="G1005" i="1"/>
  <c r="K1005" i="1"/>
  <c r="M1063" i="1"/>
  <c r="F1063" i="1" s="1"/>
  <c r="E1063" i="1" s="1"/>
  <c r="J1086" i="1"/>
  <c r="L1086" i="1"/>
  <c r="G1086" i="1"/>
  <c r="K1086" i="1"/>
  <c r="L1124" i="1"/>
  <c r="G1124" i="1"/>
  <c r="K1124" i="1"/>
  <c r="J1124" i="1"/>
  <c r="K1146" i="1"/>
  <c r="J1146" i="1"/>
  <c r="L1146" i="1"/>
  <c r="G1146" i="1"/>
  <c r="M1183" i="1"/>
  <c r="F1183" i="1" s="1"/>
  <c r="E1183" i="1" s="1"/>
  <c r="L1075" i="1"/>
  <c r="G1075" i="1"/>
  <c r="J1075" i="1"/>
  <c r="K1075" i="1"/>
  <c r="K1218" i="1"/>
  <c r="L1218" i="1"/>
  <c r="G1218" i="1"/>
  <c r="J1218" i="1"/>
  <c r="K988" i="1"/>
  <c r="J988" i="1"/>
  <c r="H988" i="1" s="1"/>
  <c r="L988" i="1"/>
  <c r="G988" i="1"/>
  <c r="D992" i="1"/>
  <c r="J1155" i="1"/>
  <c r="L1155" i="1"/>
  <c r="K1155" i="1"/>
  <c r="G1155" i="1"/>
  <c r="L1239" i="1"/>
  <c r="J1239" i="1"/>
  <c r="G1239" i="1"/>
  <c r="K1239" i="1"/>
  <c r="M1247" i="1"/>
  <c r="F1247" i="1" s="1"/>
  <c r="E1247" i="1" s="1"/>
  <c r="M1261" i="1"/>
  <c r="F1261" i="1" s="1"/>
  <c r="E1261" i="1" s="1"/>
  <c r="G1289" i="1"/>
  <c r="J1289" i="1"/>
  <c r="L1289" i="1"/>
  <c r="K1289" i="1"/>
  <c r="H1289" i="1"/>
  <c r="D1289" i="1" s="1"/>
  <c r="M1378" i="1"/>
  <c r="M1493" i="1"/>
  <c r="M1457" i="1"/>
  <c r="F1317" i="1"/>
  <c r="E1317" i="1" s="1"/>
  <c r="L1317" i="1"/>
  <c r="H1317" i="1" s="1"/>
  <c r="D1317" i="1" s="1"/>
  <c r="J1317" i="1"/>
  <c r="G1317" i="1"/>
  <c r="K1317" i="1"/>
  <c r="F1459" i="1"/>
  <c r="E1459" i="1" s="1"/>
  <c r="J1459" i="1"/>
  <c r="H1459" i="1"/>
  <c r="L1459" i="1"/>
  <c r="K1459" i="1"/>
  <c r="G1459" i="1"/>
  <c r="D1459" i="1"/>
  <c r="K1410" i="1"/>
  <c r="G1410" i="1"/>
  <c r="D1410" i="1"/>
  <c r="F1410" i="1"/>
  <c r="E1410" i="1" s="1"/>
  <c r="H1410" i="1"/>
  <c r="L1410" i="1"/>
  <c r="J1410" i="1"/>
  <c r="L1469" i="1"/>
  <c r="J1469" i="1"/>
  <c r="K1469" i="1"/>
  <c r="G1469" i="1"/>
  <c r="F1469" i="1"/>
  <c r="E1469" i="1" s="1"/>
  <c r="H1469" i="1"/>
  <c r="D1469" i="1"/>
  <c r="H1488" i="1"/>
  <c r="G1488" i="1"/>
  <c r="J1488" i="1"/>
  <c r="L1488" i="1"/>
  <c r="K1488" i="1"/>
  <c r="D1488" i="1"/>
  <c r="F1488" i="1"/>
  <c r="E1488" i="1" s="1"/>
  <c r="H1362" i="1"/>
  <c r="F1362" i="1"/>
  <c r="E1362" i="1" s="1"/>
  <c r="J1362" i="1"/>
  <c r="G1362" i="1"/>
  <c r="D1362" i="1"/>
  <c r="K1362" i="1"/>
  <c r="L1362" i="1"/>
  <c r="F1440" i="1"/>
  <c r="E1440" i="1" s="1"/>
  <c r="D1440" i="1"/>
  <c r="H1440" i="1"/>
  <c r="G1440" i="1"/>
  <c r="J1440" i="1"/>
  <c r="L1440" i="1"/>
  <c r="K1440" i="1"/>
  <c r="G1350" i="1"/>
  <c r="H1350" i="1"/>
  <c r="F1350" i="1"/>
  <c r="E1350" i="1" s="1"/>
  <c r="D1350" i="1"/>
  <c r="J1350" i="1"/>
  <c r="L1350" i="1"/>
  <c r="K1350" i="1"/>
  <c r="K1437" i="1"/>
  <c r="D1437" i="1"/>
  <c r="J1437" i="1"/>
  <c r="L1437" i="1"/>
  <c r="G1437" i="1"/>
  <c r="H1437" i="1"/>
  <c r="F1437" i="1"/>
  <c r="E1437" i="1" s="1"/>
  <c r="H1431" i="1"/>
  <c r="K1431" i="1"/>
  <c r="J1431" i="1"/>
  <c r="F1431" i="1"/>
  <c r="E1431" i="1" s="1"/>
  <c r="L1431" i="1"/>
  <c r="G1431" i="1"/>
  <c r="D1431" i="1"/>
  <c r="K1425" i="1"/>
  <c r="F1425" i="1"/>
  <c r="E1425" i="1" s="1"/>
  <c r="J1425" i="1"/>
  <c r="D1425" i="1"/>
  <c r="H1425" i="1"/>
  <c r="G1425" i="1"/>
  <c r="L1425" i="1"/>
  <c r="F1368" i="1"/>
  <c r="E1368" i="1" s="1"/>
  <c r="J1368" i="1"/>
  <c r="G1368" i="1"/>
  <c r="D1368" i="1"/>
  <c r="H1368" i="1"/>
  <c r="K1368" i="1"/>
  <c r="L1368" i="1"/>
  <c r="K1438" i="1"/>
  <c r="L1438" i="1"/>
  <c r="G1438" i="1"/>
  <c r="H1438" i="1"/>
  <c r="D1438" i="1"/>
  <c r="J1438" i="1"/>
  <c r="F1438" i="1"/>
  <c r="E1438" i="1" s="1"/>
  <c r="H1472" i="1"/>
  <c r="F1472" i="1"/>
  <c r="E1472" i="1" s="1"/>
  <c r="L1472" i="1"/>
  <c r="K1472" i="1"/>
  <c r="J1472" i="1"/>
  <c r="G1472" i="1"/>
  <c r="D1472" i="1"/>
  <c r="L1347" i="1"/>
  <c r="G1347" i="1"/>
  <c r="K1347" i="1"/>
  <c r="J1347" i="1"/>
  <c r="H1347" i="1" s="1"/>
  <c r="D1347" i="1" s="1"/>
  <c r="F1347" i="1"/>
  <c r="E1347" i="1" s="1"/>
  <c r="F1309" i="1"/>
  <c r="E1309" i="1" s="1"/>
  <c r="G1309" i="1"/>
  <c r="J1309" i="1"/>
  <c r="H1309" i="1" s="1"/>
  <c r="D1309" i="1"/>
  <c r="L1309" i="1"/>
  <c r="K1309" i="1"/>
  <c r="L1482" i="1"/>
  <c r="J1482" i="1"/>
  <c r="F1482" i="1"/>
  <c r="E1482" i="1" s="1"/>
  <c r="H1482" i="1"/>
  <c r="K1482" i="1"/>
  <c r="D1482" i="1"/>
  <c r="G1482" i="1"/>
  <c r="M1422" i="1"/>
  <c r="M1326" i="1"/>
  <c r="M1322" i="1"/>
  <c r="M1421" i="1"/>
  <c r="M1307" i="1"/>
  <c r="M1439" i="1"/>
  <c r="G118" i="1"/>
  <c r="L118" i="1"/>
  <c r="J118" i="1"/>
  <c r="K118" i="1"/>
  <c r="G104" i="1"/>
  <c r="D104" i="1"/>
  <c r="K104" i="1"/>
  <c r="J104" i="1"/>
  <c r="L104" i="1"/>
  <c r="H104" i="1"/>
  <c r="G116" i="1"/>
  <c r="L116" i="1"/>
  <c r="J116" i="1"/>
  <c r="K116" i="1"/>
  <c r="M135" i="1"/>
  <c r="F135" i="1" s="1"/>
  <c r="E135" i="1" s="1"/>
  <c r="G126" i="1"/>
  <c r="L126" i="1"/>
  <c r="J126" i="1"/>
  <c r="K126" i="1"/>
  <c r="M153" i="1"/>
  <c r="F153" i="1" s="1"/>
  <c r="E153" i="1" s="1"/>
  <c r="M165" i="1"/>
  <c r="F165" i="1" s="1"/>
  <c r="E165" i="1" s="1"/>
  <c r="G184" i="1"/>
  <c r="L184" i="1"/>
  <c r="K184" i="1"/>
  <c r="J184" i="1"/>
  <c r="J268" i="1"/>
  <c r="L268" i="1"/>
  <c r="G268" i="1"/>
  <c r="K268" i="1"/>
  <c r="G382" i="1"/>
  <c r="K382" i="1"/>
  <c r="J382" i="1"/>
  <c r="L382" i="1"/>
  <c r="J417" i="1"/>
  <c r="K417" i="1"/>
  <c r="L417" i="1"/>
  <c r="G417" i="1"/>
  <c r="K394" i="1"/>
  <c r="G394" i="1"/>
  <c r="L394" i="1"/>
  <c r="J394" i="1"/>
  <c r="M338" i="1"/>
  <c r="F338" i="1" s="1"/>
  <c r="E338" i="1" s="1"/>
  <c r="M373" i="1"/>
  <c r="F373" i="1" s="1"/>
  <c r="E373" i="1" s="1"/>
  <c r="L451" i="1"/>
  <c r="K451" i="1"/>
  <c r="G451" i="1"/>
  <c r="J451" i="1"/>
  <c r="M533" i="1"/>
  <c r="F533" i="1" s="1"/>
  <c r="E533" i="1" s="1"/>
  <c r="J565" i="1"/>
  <c r="G565" i="1"/>
  <c r="L565" i="1"/>
  <c r="K565" i="1"/>
  <c r="J712" i="1"/>
  <c r="K712" i="1"/>
  <c r="L712" i="1"/>
  <c r="G712" i="1"/>
  <c r="M530" i="1"/>
  <c r="F530" i="1" s="1"/>
  <c r="E530" i="1" s="1"/>
  <c r="M620" i="1"/>
  <c r="F620" i="1" s="1"/>
  <c r="E620" i="1" s="1"/>
  <c r="L491" i="1"/>
  <c r="K491" i="1"/>
  <c r="G491" i="1"/>
  <c r="J491" i="1"/>
  <c r="D505" i="1"/>
  <c r="M473" i="1"/>
  <c r="F473" i="1" s="1"/>
  <c r="E473" i="1" s="1"/>
  <c r="J692" i="1"/>
  <c r="L692" i="1"/>
  <c r="K692" i="1"/>
  <c r="G692" i="1"/>
  <c r="D662" i="1"/>
  <c r="M736" i="1"/>
  <c r="F736" i="1" s="1"/>
  <c r="E736" i="1" s="1"/>
  <c r="M746" i="1"/>
  <c r="F746" i="1" s="1"/>
  <c r="E746" i="1" s="1"/>
  <c r="G739" i="1"/>
  <c r="K739" i="1"/>
  <c r="L739" i="1"/>
  <c r="J739" i="1"/>
  <c r="M753" i="1"/>
  <c r="F753" i="1" s="1"/>
  <c r="E753" i="1" s="1"/>
  <c r="L956" i="1"/>
  <c r="K956" i="1"/>
  <c r="G956" i="1"/>
  <c r="J956" i="1"/>
  <c r="K867" i="1"/>
  <c r="J867" i="1"/>
  <c r="L867" i="1"/>
  <c r="G867" i="1"/>
  <c r="L926" i="1"/>
  <c r="G926" i="1"/>
  <c r="J926" i="1"/>
  <c r="K926" i="1"/>
  <c r="L797" i="1"/>
  <c r="K797" i="1"/>
  <c r="J797" i="1"/>
  <c r="G797" i="1"/>
  <c r="G866" i="1"/>
  <c r="L866" i="1"/>
  <c r="J866" i="1"/>
  <c r="K866" i="1"/>
  <c r="K936" i="1"/>
  <c r="J936" i="1"/>
  <c r="G936" i="1"/>
  <c r="L936" i="1"/>
  <c r="K904" i="1"/>
  <c r="L904" i="1"/>
  <c r="J904" i="1"/>
  <c r="G904" i="1"/>
  <c r="G839" i="1"/>
  <c r="J839" i="1"/>
  <c r="L839" i="1"/>
  <c r="K839" i="1"/>
  <c r="L949" i="1"/>
  <c r="J949" i="1"/>
  <c r="K949" i="1"/>
  <c r="G949" i="1"/>
  <c r="K885" i="1"/>
  <c r="G885" i="1"/>
  <c r="L885" i="1"/>
  <c r="J885" i="1"/>
  <c r="K812" i="1"/>
  <c r="G812" i="1"/>
  <c r="J812" i="1"/>
  <c r="L812" i="1"/>
  <c r="K907" i="1"/>
  <c r="L907" i="1"/>
  <c r="G907" i="1"/>
  <c r="J907" i="1"/>
  <c r="L929" i="1"/>
  <c r="J929" i="1"/>
  <c r="G929" i="1"/>
  <c r="K929" i="1"/>
  <c r="L919" i="1"/>
  <c r="J919" i="1"/>
  <c r="K919" i="1"/>
  <c r="G919" i="1"/>
  <c r="L782" i="1"/>
  <c r="K782" i="1"/>
  <c r="G782" i="1"/>
  <c r="J782" i="1"/>
  <c r="G791" i="1"/>
  <c r="K791" i="1"/>
  <c r="L791" i="1"/>
  <c r="J791" i="1"/>
  <c r="G934" i="1"/>
  <c r="L934" i="1"/>
  <c r="J934" i="1"/>
  <c r="K934" i="1"/>
  <c r="K1093" i="1"/>
  <c r="J1093" i="1"/>
  <c r="L1093" i="1"/>
  <c r="G1093" i="1"/>
  <c r="M1011" i="1"/>
  <c r="F1011" i="1" s="1"/>
  <c r="E1011" i="1" s="1"/>
  <c r="D999" i="1"/>
  <c r="G1215" i="1"/>
  <c r="J1215" i="1"/>
  <c r="L1215" i="1"/>
  <c r="K1215" i="1"/>
  <c r="M1206" i="1"/>
  <c r="F1206" i="1" s="1"/>
  <c r="E1206" i="1" s="1"/>
  <c r="M1104" i="1"/>
  <c r="F1104" i="1" s="1"/>
  <c r="E1104" i="1" s="1"/>
  <c r="M1210" i="1"/>
  <c r="F1210" i="1" s="1"/>
  <c r="E1210" i="1" s="1"/>
  <c r="M1173" i="1"/>
  <c r="F1173" i="1" s="1"/>
  <c r="E1173" i="1" s="1"/>
  <c r="M1202" i="1"/>
  <c r="F1202" i="1" s="1"/>
  <c r="E1202" i="1" s="1"/>
  <c r="L1232" i="1"/>
  <c r="G1232" i="1"/>
  <c r="J1232" i="1"/>
  <c r="K1232" i="1"/>
  <c r="M1291" i="1"/>
  <c r="F1291" i="1" s="1"/>
  <c r="E1291" i="1" s="1"/>
  <c r="M1255" i="1"/>
  <c r="F1255" i="1" s="1"/>
  <c r="E1255" i="1" s="1"/>
  <c r="M1266" i="1"/>
  <c r="F1266" i="1" s="1"/>
  <c r="E1266" i="1" s="1"/>
  <c r="M1423" i="1"/>
  <c r="M1392" i="1"/>
  <c r="M1340" i="1"/>
  <c r="J1344" i="1"/>
  <c r="F1344" i="1"/>
  <c r="E1344" i="1" s="1"/>
  <c r="G1344" i="1"/>
  <c r="L1344" i="1"/>
  <c r="H1344" i="1" s="1"/>
  <c r="D1344" i="1"/>
  <c r="K1344" i="1"/>
  <c r="G1390" i="1"/>
  <c r="F1390" i="1"/>
  <c r="E1390" i="1" s="1"/>
  <c r="L1390" i="1"/>
  <c r="J1390" i="1"/>
  <c r="K1390" i="1"/>
  <c r="H1390" i="1"/>
  <c r="D1390" i="1"/>
  <c r="H1448" i="1"/>
  <c r="L1448" i="1"/>
  <c r="F1448" i="1"/>
  <c r="E1448" i="1" s="1"/>
  <c r="K1448" i="1"/>
  <c r="D1448" i="1"/>
  <c r="J1448" i="1"/>
  <c r="G1448" i="1"/>
  <c r="L1442" i="1"/>
  <c r="D1442" i="1"/>
  <c r="F1442" i="1"/>
  <c r="E1442" i="1" s="1"/>
  <c r="H1442" i="1"/>
  <c r="K1442" i="1"/>
  <c r="J1442" i="1"/>
  <c r="G1442" i="1"/>
  <c r="F1446" i="1"/>
  <c r="E1446" i="1" s="1"/>
  <c r="J1446" i="1"/>
  <c r="L1446" i="1"/>
  <c r="H1446" i="1"/>
  <c r="K1446" i="1"/>
  <c r="D1446" i="1"/>
  <c r="G1446" i="1"/>
  <c r="J1476" i="1"/>
  <c r="G1476" i="1"/>
  <c r="H1476" i="1"/>
  <c r="L1476" i="1"/>
  <c r="D1476" i="1"/>
  <c r="K1476" i="1"/>
  <c r="F1476" i="1"/>
  <c r="E1476" i="1" s="1"/>
  <c r="H1377" i="1"/>
  <c r="F1377" i="1"/>
  <c r="E1377" i="1" s="1"/>
  <c r="G1377" i="1"/>
  <c r="K1377" i="1"/>
  <c r="D1377" i="1"/>
  <c r="J1377" i="1"/>
  <c r="L1377" i="1"/>
  <c r="F1445" i="1"/>
  <c r="E1445" i="1" s="1"/>
  <c r="K1445" i="1"/>
  <c r="G1445" i="1"/>
  <c r="H1445" i="1"/>
  <c r="L1445" i="1"/>
  <c r="J1445" i="1"/>
  <c r="D1445" i="1"/>
  <c r="J1443" i="1"/>
  <c r="H1443" i="1"/>
  <c r="K1443" i="1"/>
  <c r="G1443" i="1"/>
  <c r="L1443" i="1"/>
  <c r="F1443" i="1"/>
  <c r="E1443" i="1" s="1"/>
  <c r="D1443" i="1"/>
  <c r="H1230" i="1"/>
  <c r="D1230" i="1" s="1"/>
  <c r="G114" i="1"/>
  <c r="K114" i="1"/>
  <c r="J114" i="1"/>
  <c r="L114" i="1"/>
  <c r="H114" i="1"/>
  <c r="D114" i="1" s="1"/>
  <c r="G123" i="1"/>
  <c r="L123" i="1"/>
  <c r="K123" i="1"/>
  <c r="J123" i="1"/>
  <c r="M128" i="1"/>
  <c r="F128" i="1" s="1"/>
  <c r="E128" i="1" s="1"/>
  <c r="L170" i="1"/>
  <c r="J170" i="1"/>
  <c r="K170" i="1"/>
  <c r="G170" i="1"/>
  <c r="D181" i="1"/>
  <c r="L187" i="1"/>
  <c r="J187" i="1"/>
  <c r="K187" i="1"/>
  <c r="G187" i="1"/>
  <c r="G264" i="1"/>
  <c r="K264" i="1"/>
  <c r="J264" i="1"/>
  <c r="L264" i="1"/>
  <c r="L255" i="1"/>
  <c r="J255" i="1"/>
  <c r="K255" i="1"/>
  <c r="G255" i="1"/>
  <c r="J288" i="1"/>
  <c r="K288" i="1"/>
  <c r="L288" i="1"/>
  <c r="G288" i="1"/>
  <c r="H288" i="1"/>
  <c r="M323" i="1"/>
  <c r="F323" i="1" s="1"/>
  <c r="E323" i="1" s="1"/>
  <c r="M403" i="1"/>
  <c r="F403" i="1" s="1"/>
  <c r="E403" i="1" s="1"/>
  <c r="L311" i="1"/>
  <c r="G311" i="1"/>
  <c r="K311" i="1"/>
  <c r="J311" i="1"/>
  <c r="D393" i="1"/>
  <c r="G391" i="1"/>
  <c r="J391" i="1"/>
  <c r="K391" i="1"/>
  <c r="L391" i="1"/>
  <c r="L539" i="1"/>
  <c r="J539" i="1"/>
  <c r="G539" i="1"/>
  <c r="K539" i="1"/>
  <c r="D535" i="1"/>
  <c r="D524" i="1"/>
  <c r="J480" i="1"/>
  <c r="K480" i="1"/>
  <c r="G480" i="1"/>
  <c r="L480" i="1"/>
  <c r="J435" i="1"/>
  <c r="K435" i="1"/>
  <c r="G435" i="1"/>
  <c r="L435" i="1"/>
  <c r="J545" i="1"/>
  <c r="L545" i="1"/>
  <c r="K545" i="1"/>
  <c r="G545" i="1"/>
  <c r="K621" i="1"/>
  <c r="G621" i="1"/>
  <c r="J621" i="1"/>
  <c r="L621" i="1"/>
  <c r="L661" i="1"/>
  <c r="J661" i="1"/>
  <c r="K661" i="1"/>
  <c r="G661" i="1"/>
  <c r="L520" i="1"/>
  <c r="J520" i="1"/>
  <c r="G520" i="1"/>
  <c r="K520" i="1"/>
  <c r="L729" i="1"/>
  <c r="G729" i="1"/>
  <c r="J729" i="1"/>
  <c r="K729" i="1"/>
  <c r="L747" i="1"/>
  <c r="K747" i="1"/>
  <c r="J747" i="1"/>
  <c r="G747" i="1"/>
  <c r="J731" i="1"/>
  <c r="G731" i="1"/>
  <c r="K731" i="1"/>
  <c r="L731" i="1"/>
  <c r="L755" i="1"/>
  <c r="G755" i="1"/>
  <c r="D755" i="1" s="1"/>
  <c r="K755" i="1"/>
  <c r="J755" i="1"/>
  <c r="H755" i="1" s="1"/>
  <c r="K861" i="1"/>
  <c r="J861" i="1"/>
  <c r="L861" i="1"/>
  <c r="G861" i="1"/>
  <c r="D924" i="1"/>
  <c r="K869" i="1"/>
  <c r="J869" i="1"/>
  <c r="L869" i="1"/>
  <c r="G869" i="1"/>
  <c r="J842" i="1"/>
  <c r="G842" i="1"/>
  <c r="L842" i="1"/>
  <c r="K842" i="1"/>
  <c r="K959" i="1"/>
  <c r="J959" i="1"/>
  <c r="G959" i="1"/>
  <c r="L959" i="1"/>
  <c r="G778" i="1"/>
  <c r="K778" i="1"/>
  <c r="L778" i="1"/>
  <c r="J778" i="1"/>
  <c r="G910" i="1"/>
  <c r="J910" i="1"/>
  <c r="L910" i="1"/>
  <c r="K910" i="1"/>
  <c r="L889" i="1"/>
  <c r="J889" i="1"/>
  <c r="K889" i="1"/>
  <c r="G889" i="1"/>
  <c r="K983" i="1"/>
  <c r="J983" i="1"/>
  <c r="L983" i="1"/>
  <c r="G983" i="1"/>
  <c r="J1200" i="1"/>
  <c r="G1200" i="1"/>
  <c r="L1200" i="1"/>
  <c r="K1200" i="1"/>
  <c r="J977" i="1"/>
  <c r="K977" i="1"/>
  <c r="L977" i="1"/>
  <c r="G977" i="1"/>
  <c r="G1015" i="1"/>
  <c r="J1015" i="1"/>
  <c r="L1015" i="1"/>
  <c r="K1015" i="1"/>
  <c r="G1055" i="1"/>
  <c r="K1055" i="1"/>
  <c r="J1055" i="1"/>
  <c r="L1055" i="1"/>
  <c r="K1168" i="1"/>
  <c r="G1168" i="1"/>
  <c r="L1168" i="1"/>
  <c r="J1168" i="1"/>
  <c r="L1236" i="1"/>
  <c r="J1236" i="1"/>
  <c r="G1236" i="1"/>
  <c r="K1236" i="1"/>
  <c r="F1395" i="1"/>
  <c r="E1395" i="1" s="1"/>
  <c r="L1395" i="1"/>
  <c r="H1395" i="1"/>
  <c r="D1395" i="1"/>
  <c r="J1395" i="1"/>
  <c r="G1395" i="1"/>
  <c r="K1395" i="1"/>
  <c r="G367" i="1"/>
  <c r="J367" i="1"/>
  <c r="L367" i="1"/>
  <c r="K367" i="1"/>
  <c r="D368" i="1"/>
  <c r="D316" i="1"/>
  <c r="L363" i="1"/>
  <c r="G363" i="1"/>
  <c r="K363" i="1"/>
  <c r="J363" i="1"/>
  <c r="J325" i="1"/>
  <c r="L325" i="1"/>
  <c r="G325" i="1"/>
  <c r="K325" i="1"/>
  <c r="K318" i="1"/>
  <c r="L318" i="1"/>
  <c r="J318" i="1"/>
  <c r="G318" i="1"/>
  <c r="J468" i="1"/>
  <c r="L468" i="1"/>
  <c r="G468" i="1"/>
  <c r="K468" i="1"/>
  <c r="J602" i="1"/>
  <c r="K602" i="1"/>
  <c r="L602" i="1"/>
  <c r="G602" i="1"/>
  <c r="L462" i="1"/>
  <c r="K462" i="1"/>
  <c r="J462" i="1"/>
  <c r="G462" i="1"/>
  <c r="L461" i="1"/>
  <c r="G461" i="1"/>
  <c r="J461" i="1"/>
  <c r="K461" i="1"/>
  <c r="K649" i="1"/>
  <c r="J649" i="1"/>
  <c r="G649" i="1"/>
  <c r="L649" i="1"/>
  <c r="K557" i="1"/>
  <c r="J557" i="1"/>
  <c r="L557" i="1"/>
  <c r="G557" i="1"/>
  <c r="K619" i="1"/>
  <c r="J619" i="1"/>
  <c r="G619" i="1"/>
  <c r="L619" i="1"/>
  <c r="G733" i="1"/>
  <c r="J733" i="1"/>
  <c r="L733" i="1"/>
  <c r="K733" i="1"/>
  <c r="L860" i="1"/>
  <c r="G860" i="1"/>
  <c r="K860" i="1"/>
  <c r="J860" i="1"/>
  <c r="K853" i="1"/>
  <c r="L853" i="1"/>
  <c r="J853" i="1"/>
  <c r="G853" i="1"/>
  <c r="K803" i="1"/>
  <c r="J803" i="1"/>
  <c r="G803" i="1"/>
  <c r="L803" i="1"/>
  <c r="L921" i="1"/>
  <c r="J921" i="1"/>
  <c r="H921" i="1" s="1"/>
  <c r="D921" i="1" s="1"/>
  <c r="K921" i="1"/>
  <c r="G921" i="1"/>
  <c r="G841" i="1"/>
  <c r="J841" i="1"/>
  <c r="L841" i="1"/>
  <c r="K841" i="1"/>
  <c r="K881" i="1"/>
  <c r="G881" i="1"/>
  <c r="J881" i="1"/>
  <c r="L881" i="1"/>
  <c r="G833" i="1"/>
  <c r="J833" i="1"/>
  <c r="L833" i="1"/>
  <c r="K833" i="1"/>
  <c r="G887" i="1"/>
  <c r="L887" i="1"/>
  <c r="J887" i="1"/>
  <c r="K887" i="1"/>
  <c r="J961" i="1"/>
  <c r="L961" i="1"/>
  <c r="G961" i="1"/>
  <c r="D961" i="1" s="1"/>
  <c r="K961" i="1"/>
  <c r="G814" i="1"/>
  <c r="K814" i="1"/>
  <c r="L814" i="1"/>
  <c r="J814" i="1"/>
  <c r="L922" i="1"/>
  <c r="J922" i="1"/>
  <c r="H922" i="1" s="1"/>
  <c r="D922" i="1" s="1"/>
  <c r="G922" i="1"/>
  <c r="K922" i="1"/>
  <c r="L845" i="1"/>
  <c r="G845" i="1"/>
  <c r="K845" i="1"/>
  <c r="J845" i="1"/>
  <c r="L817" i="1"/>
  <c r="G817" i="1"/>
  <c r="K817" i="1"/>
  <c r="J817" i="1"/>
  <c r="G768" i="1"/>
  <c r="K768" i="1"/>
  <c r="L768" i="1"/>
  <c r="J768" i="1"/>
  <c r="L813" i="1"/>
  <c r="J813" i="1"/>
  <c r="G813" i="1"/>
  <c r="K813" i="1"/>
  <c r="G1062" i="1"/>
  <c r="L1062" i="1"/>
  <c r="J1062" i="1"/>
  <c r="K1062" i="1"/>
  <c r="J1107" i="1"/>
  <c r="G1107" i="1"/>
  <c r="L1107" i="1"/>
  <c r="K1107" i="1"/>
  <c r="D1013" i="1"/>
  <c r="D1082" i="1"/>
  <c r="M1352" i="1"/>
  <c r="M1461" i="1"/>
  <c r="M1432" i="1"/>
  <c r="M1406" i="1"/>
  <c r="M1375" i="1"/>
  <c r="M1365" i="1"/>
  <c r="M1381" i="1"/>
  <c r="M1342" i="1"/>
  <c r="M1458" i="1"/>
  <c r="M1407" i="1"/>
  <c r="M1414" i="1"/>
  <c r="M1409" i="1"/>
  <c r="M1428" i="1"/>
  <c r="M1335" i="1"/>
  <c r="H1053" i="1" l="1"/>
  <c r="D252" i="1"/>
  <c r="H372" i="1"/>
  <c r="H306" i="1"/>
  <c r="H1064" i="1"/>
  <c r="H1247" i="1"/>
  <c r="H812" i="1"/>
  <c r="H885" i="1"/>
  <c r="D224" i="1"/>
  <c r="H739" i="1"/>
  <c r="D739" i="1" s="1"/>
  <c r="H886" i="1"/>
  <c r="H917" i="1"/>
  <c r="H850" i="1"/>
  <c r="H955" i="1"/>
  <c r="H1266" i="1"/>
  <c r="H1261" i="1"/>
  <c r="H813" i="1"/>
  <c r="H187" i="1"/>
  <c r="H954" i="1"/>
  <c r="H896" i="1"/>
  <c r="H503" i="1"/>
  <c r="D1247" i="1"/>
  <c r="H1168" i="1"/>
  <c r="H936" i="1"/>
  <c r="H1155" i="1"/>
  <c r="H1283" i="1"/>
  <c r="H500" i="1"/>
  <c r="H663" i="1"/>
  <c r="H532" i="1"/>
  <c r="D532" i="1" s="1"/>
  <c r="H402" i="1"/>
  <c r="D402" i="1" s="1"/>
  <c r="H908" i="1"/>
  <c r="H802" i="1"/>
  <c r="H559" i="1"/>
  <c r="D559" i="1" s="1"/>
  <c r="D263" i="1"/>
  <c r="H1145" i="1"/>
  <c r="D1145" i="1" s="1"/>
  <c r="H1026" i="1"/>
  <c r="D1026" i="1" s="1"/>
  <c r="H862" i="1"/>
  <c r="D862" i="1" s="1"/>
  <c r="H262" i="1"/>
  <c r="D262" i="1" s="1"/>
  <c r="H1260" i="1"/>
  <c r="D1260" i="1" s="1"/>
  <c r="H386" i="1"/>
  <c r="H767" i="1"/>
  <c r="H417" i="1"/>
  <c r="H428" i="1"/>
  <c r="H272" i="1"/>
  <c r="D908" i="1"/>
  <c r="D802" i="1"/>
  <c r="D1259" i="1"/>
  <c r="D503" i="1"/>
  <c r="D372" i="1"/>
  <c r="D306" i="1"/>
  <c r="D1266" i="1"/>
  <c r="D1261" i="1"/>
  <c r="H749" i="1"/>
  <c r="D749" i="1" s="1"/>
  <c r="H1267" i="1"/>
  <c r="D1267" i="1" s="1"/>
  <c r="H435" i="1"/>
  <c r="H480" i="1"/>
  <c r="H919" i="1"/>
  <c r="H839" i="1"/>
  <c r="D839" i="1" s="1"/>
  <c r="D936" i="1"/>
  <c r="H729" i="1"/>
  <c r="D729" i="1" s="1"/>
  <c r="D428" i="1"/>
  <c r="H1149" i="1"/>
  <c r="H159" i="1"/>
  <c r="H726" i="1"/>
  <c r="D386" i="1"/>
  <c r="H1062" i="1"/>
  <c r="D1062" i="1" s="1"/>
  <c r="H861" i="1"/>
  <c r="H784" i="1"/>
  <c r="H884" i="1"/>
  <c r="H1095" i="1"/>
  <c r="H1132" i="1"/>
  <c r="H785" i="1"/>
  <c r="D785" i="1" s="1"/>
  <c r="H358" i="1"/>
  <c r="H1114" i="1"/>
  <c r="D1114" i="1" s="1"/>
  <c r="D1053" i="1"/>
  <c r="H1198" i="1"/>
  <c r="H1225" i="1"/>
  <c r="D1225" i="1" s="1"/>
  <c r="H446" i="1"/>
  <c r="D446" i="1" s="1"/>
  <c r="H344" i="1"/>
  <c r="H121" i="1"/>
  <c r="D121" i="1" s="1"/>
  <c r="H935" i="1"/>
  <c r="D935" i="1" s="1"/>
  <c r="H931" i="1"/>
  <c r="H901" i="1"/>
  <c r="H1073" i="1"/>
  <c r="H1169" i="1"/>
  <c r="D1169" i="1" s="1"/>
  <c r="H1210" i="1"/>
  <c r="D1210" i="1" s="1"/>
  <c r="H530" i="1"/>
  <c r="H1063" i="1"/>
  <c r="D1063" i="1" s="1"/>
  <c r="H794" i="1"/>
  <c r="D794" i="1" s="1"/>
  <c r="H905" i="1"/>
  <c r="D813" i="1"/>
  <c r="H1015" i="1"/>
  <c r="H869" i="1"/>
  <c r="H520" i="1"/>
  <c r="H661" i="1"/>
  <c r="H545" i="1"/>
  <c r="H692" i="1"/>
  <c r="D692" i="1" s="1"/>
  <c r="H491" i="1"/>
  <c r="H1075" i="1"/>
  <c r="H152" i="1"/>
  <c r="H457" i="1"/>
  <c r="D457" i="1" s="1"/>
  <c r="D1283" i="1"/>
  <c r="H870" i="1"/>
  <c r="D917" i="1"/>
  <c r="H1045" i="1"/>
  <c r="D1045" i="1" s="1"/>
  <c r="H897" i="1"/>
  <c r="D897" i="1" s="1"/>
  <c r="D896" i="1"/>
  <c r="D358" i="1"/>
  <c r="H425" i="1"/>
  <c r="H1183" i="1"/>
  <c r="D1183" i="1" s="1"/>
  <c r="H781" i="1"/>
  <c r="D781" i="1" s="1"/>
  <c r="H350" i="1"/>
  <c r="H250" i="1"/>
  <c r="D250" i="1" s="1"/>
  <c r="H249" i="1"/>
  <c r="D249" i="1" s="1"/>
  <c r="H814" i="1"/>
  <c r="D885" i="1"/>
  <c r="D491" i="1"/>
  <c r="D1155" i="1"/>
  <c r="H1146" i="1"/>
  <c r="D955" i="1"/>
  <c r="H637" i="1"/>
  <c r="H485" i="1"/>
  <c r="D954" i="1"/>
  <c r="D493" i="1"/>
  <c r="D884" i="1"/>
  <c r="H937" i="1"/>
  <c r="D937" i="1" s="1"/>
  <c r="H805" i="1"/>
  <c r="D850" i="1"/>
  <c r="H1029" i="1"/>
  <c r="H893" i="1"/>
  <c r="H323" i="1"/>
  <c r="D323" i="1" s="1"/>
  <c r="H1255" i="1"/>
  <c r="D1255" i="1" s="1"/>
  <c r="H1173" i="1"/>
  <c r="D1173" i="1" s="1"/>
  <c r="D272" i="1"/>
  <c r="H257" i="1"/>
  <c r="D257" i="1" s="1"/>
  <c r="H860" i="1"/>
  <c r="H649" i="1"/>
  <c r="H363" i="1"/>
  <c r="D1168" i="1"/>
  <c r="H1232" i="1"/>
  <c r="H867" i="1"/>
  <c r="D867" i="1" s="1"/>
  <c r="H268" i="1"/>
  <c r="H1239" i="1"/>
  <c r="D1239" i="1" s="1"/>
  <c r="H706" i="1"/>
  <c r="D706" i="1" s="1"/>
  <c r="H287" i="1"/>
  <c r="H147" i="1"/>
  <c r="D147" i="1" s="1"/>
  <c r="H1174" i="1"/>
  <c r="D1174" i="1" s="1"/>
  <c r="H1047" i="1"/>
  <c r="D1047" i="1" s="1"/>
  <c r="H714" i="1"/>
  <c r="H890" i="1"/>
  <c r="H900" i="1"/>
  <c r="H540" i="1"/>
  <c r="D540" i="1" s="1"/>
  <c r="H387" i="1"/>
  <c r="D387" i="1" s="1"/>
  <c r="D344" i="1"/>
  <c r="H703" i="1"/>
  <c r="D939" i="1"/>
  <c r="H501" i="1"/>
  <c r="D501" i="1" s="1"/>
  <c r="H422" i="1"/>
  <c r="H133" i="1"/>
  <c r="D133" i="1" s="1"/>
  <c r="H837" i="1"/>
  <c r="H612" i="1"/>
  <c r="D612" i="1" s="1"/>
  <c r="D500" i="1"/>
  <c r="H277" i="1"/>
  <c r="D277" i="1" s="1"/>
  <c r="H256" i="1"/>
  <c r="D256" i="1" s="1"/>
  <c r="H254" i="1"/>
  <c r="D254" i="1" s="1"/>
  <c r="D863" i="1"/>
  <c r="H883" i="1"/>
  <c r="D876" i="1"/>
  <c r="H593" i="1"/>
  <c r="H632" i="1"/>
  <c r="D632" i="1" s="1"/>
  <c r="D1073" i="1"/>
  <c r="H584" i="1"/>
  <c r="D584" i="1" s="1"/>
  <c r="H403" i="1"/>
  <c r="H830" i="1"/>
  <c r="D830" i="1" s="1"/>
  <c r="D350" i="1"/>
  <c r="D480" i="1"/>
  <c r="D288" i="1"/>
  <c r="H170" i="1"/>
  <c r="D919" i="1"/>
  <c r="D812" i="1"/>
  <c r="H347" i="1"/>
  <c r="D347" i="1" s="1"/>
  <c r="D1198" i="1"/>
  <c r="D268" i="1"/>
  <c r="D988" i="1"/>
  <c r="D784" i="1"/>
  <c r="H374" i="1"/>
  <c r="H1175" i="1"/>
  <c r="H475" i="1"/>
  <c r="D475" i="1" s="1"/>
  <c r="H871" i="1"/>
  <c r="H592" i="1"/>
  <c r="H449" i="1"/>
  <c r="D449" i="1" s="1"/>
  <c r="A16" i="7"/>
  <c r="H468" i="1"/>
  <c r="D468" i="1" s="1"/>
  <c r="H797" i="1"/>
  <c r="D797" i="1" s="1"/>
  <c r="H126" i="1"/>
  <c r="D126" i="1" s="1"/>
  <c r="H685" i="1"/>
  <c r="H327" i="1"/>
  <c r="H627" i="1"/>
  <c r="H137" i="1"/>
  <c r="D137" i="1" s="1"/>
  <c r="H770" i="1"/>
  <c r="H629" i="1"/>
  <c r="D629" i="1" s="1"/>
  <c r="H438" i="1"/>
  <c r="H701" i="1"/>
  <c r="D701" i="1" s="1"/>
  <c r="H925" i="1"/>
  <c r="D925" i="1" s="1"/>
  <c r="H378" i="1"/>
  <c r="H339" i="1"/>
  <c r="D339" i="1" s="1"/>
  <c r="H854" i="1"/>
  <c r="D854" i="1" s="1"/>
  <c r="H648" i="1"/>
  <c r="D648" i="1" s="1"/>
  <c r="H628" i="1"/>
  <c r="H617" i="1"/>
  <c r="D617" i="1" s="1"/>
  <c r="H353" i="1"/>
  <c r="D353" i="1" s="1"/>
  <c r="H1034" i="1"/>
  <c r="H536" i="1"/>
  <c r="H832" i="1"/>
  <c r="D832" i="1" s="1"/>
  <c r="H396" i="1"/>
  <c r="H292" i="1"/>
  <c r="H950" i="1"/>
  <c r="D950" i="1" s="1"/>
  <c r="D422" i="1"/>
  <c r="H291" i="1"/>
  <c r="H1251" i="1"/>
  <c r="D1251" i="1" s="1"/>
  <c r="H1165" i="1"/>
  <c r="D837" i="1"/>
  <c r="H589" i="1"/>
  <c r="H894" i="1"/>
  <c r="H915" i="1"/>
  <c r="H135" i="1"/>
  <c r="H539" i="1"/>
  <c r="D539" i="1" s="1"/>
  <c r="H815" i="1"/>
  <c r="H760" i="1"/>
  <c r="H873" i="1"/>
  <c r="D873" i="1" s="1"/>
  <c r="H622" i="1"/>
  <c r="H816" i="1"/>
  <c r="H710" i="1"/>
  <c r="D710" i="1" s="1"/>
  <c r="H859" i="1"/>
  <c r="H626" i="1"/>
  <c r="H836" i="1"/>
  <c r="H964" i="1"/>
  <c r="H938" i="1"/>
  <c r="D938" i="1" s="1"/>
  <c r="H810" i="1"/>
  <c r="H136" i="1"/>
  <c r="D136" i="1" s="1"/>
  <c r="H996" i="1"/>
  <c r="D996" i="1" s="1"/>
  <c r="H1199" i="1"/>
  <c r="D1199" i="1" s="1"/>
  <c r="H821" i="1"/>
  <c r="D159" i="1"/>
  <c r="H928" i="1"/>
  <c r="D928" i="1" s="1"/>
  <c r="H895" i="1"/>
  <c r="D980" i="1"/>
  <c r="H858" i="1"/>
  <c r="D858" i="1" s="1"/>
  <c r="H848" i="1"/>
  <c r="D848" i="1" s="1"/>
  <c r="H691" i="1"/>
  <c r="H945" i="1"/>
  <c r="D945" i="1" s="1"/>
  <c r="H512" i="1"/>
  <c r="D512" i="1" s="1"/>
  <c r="H1202" i="1"/>
  <c r="D1202" i="1" s="1"/>
  <c r="H373" i="1"/>
  <c r="H1072" i="1"/>
  <c r="D1072" i="1" s="1"/>
  <c r="D814" i="1"/>
  <c r="H961" i="1"/>
  <c r="H803" i="1"/>
  <c r="H619" i="1"/>
  <c r="H462" i="1"/>
  <c r="H983" i="1"/>
  <c r="H842" i="1"/>
  <c r="D842" i="1" s="1"/>
  <c r="D520" i="1"/>
  <c r="D661" i="1"/>
  <c r="H391" i="1"/>
  <c r="D391" i="1" s="1"/>
  <c r="H956" i="1"/>
  <c r="D956" i="1" s="1"/>
  <c r="D1146" i="1"/>
  <c r="H727" i="1"/>
  <c r="H725" i="1"/>
  <c r="D725" i="1" s="1"/>
  <c r="D637" i="1"/>
  <c r="H278" i="1"/>
  <c r="D152" i="1"/>
  <c r="H109" i="1"/>
  <c r="D109" i="1" s="1"/>
  <c r="H977" i="1"/>
  <c r="D977" i="1" s="1"/>
  <c r="D815" i="1"/>
  <c r="D327" i="1"/>
  <c r="D627" i="1"/>
  <c r="D714" i="1"/>
  <c r="H383" i="1"/>
  <c r="H516" i="1"/>
  <c r="D516" i="1" s="1"/>
  <c r="H131" i="1"/>
  <c r="D900" i="1"/>
  <c r="D628" i="1"/>
  <c r="H509" i="1"/>
  <c r="H790" i="1"/>
  <c r="H1171" i="1"/>
  <c r="D1171" i="1" s="1"/>
  <c r="H777" i="1"/>
  <c r="D777" i="1" s="1"/>
  <c r="H504" i="1"/>
  <c r="D1175" i="1"/>
  <c r="H846" i="1"/>
  <c r="D846" i="1" s="1"/>
  <c r="H820" i="1"/>
  <c r="D820" i="1" s="1"/>
  <c r="H758" i="1"/>
  <c r="D758" i="1" s="1"/>
  <c r="H544" i="1"/>
  <c r="D544" i="1" s="1"/>
  <c r="H472" i="1"/>
  <c r="D472" i="1" s="1"/>
  <c r="H315" i="1"/>
  <c r="D315" i="1" s="1"/>
  <c r="H1178" i="1"/>
  <c r="H966" i="1"/>
  <c r="D966" i="1" s="1"/>
  <c r="H105" i="1"/>
  <c r="D105" i="1" s="1"/>
  <c r="D893" i="1"/>
  <c r="H766" i="1"/>
  <c r="D766" i="1" s="1"/>
  <c r="H763" i="1"/>
  <c r="H562" i="1"/>
  <c r="D562" i="1" s="1"/>
  <c r="H1104" i="1"/>
  <c r="H736" i="1"/>
  <c r="D736" i="1" s="1"/>
  <c r="H473" i="1"/>
  <c r="D473" i="1" s="1"/>
  <c r="H338" i="1"/>
  <c r="D338" i="1" s="1"/>
  <c r="H953" i="1"/>
  <c r="D953" i="1" s="1"/>
  <c r="H845" i="1"/>
  <c r="D845" i="1" s="1"/>
  <c r="H731" i="1"/>
  <c r="D731" i="1" s="1"/>
  <c r="H621" i="1"/>
  <c r="H1093" i="1"/>
  <c r="D1093" i="1" s="1"/>
  <c r="H394" i="1"/>
  <c r="D394" i="1" s="1"/>
  <c r="D417" i="1"/>
  <c r="H1124" i="1"/>
  <c r="D1124" i="1" s="1"/>
  <c r="H1005" i="1"/>
  <c r="D1005" i="1" s="1"/>
  <c r="H1216" i="1"/>
  <c r="D1216" i="1" s="1"/>
  <c r="H1191" i="1"/>
  <c r="D1191" i="1" s="1"/>
  <c r="H948" i="1"/>
  <c r="D948" i="1" s="1"/>
  <c r="D760" i="1"/>
  <c r="H309" i="1"/>
  <c r="D309" i="1" s="1"/>
  <c r="H678" i="1"/>
  <c r="D678" i="1" s="1"/>
  <c r="H711" i="1"/>
  <c r="H443" i="1"/>
  <c r="D443" i="1" s="1"/>
  <c r="H463" i="1"/>
  <c r="D463" i="1" s="1"/>
  <c r="H455" i="1"/>
  <c r="H1028" i="1"/>
  <c r="H852" i="1"/>
  <c r="H762" i="1"/>
  <c r="D762" i="1" s="1"/>
  <c r="H273" i="1"/>
  <c r="D273" i="1" s="1"/>
  <c r="H119" i="1"/>
  <c r="D119" i="1" s="1"/>
  <c r="H877" i="1"/>
  <c r="D877" i="1" s="1"/>
  <c r="H944" i="1"/>
  <c r="D944" i="1" s="1"/>
  <c r="H635" i="1"/>
  <c r="D635" i="1" s="1"/>
  <c r="D1034" i="1"/>
  <c r="H1128" i="1"/>
  <c r="D1128" i="1" s="1"/>
  <c r="H957" i="1"/>
  <c r="D957" i="1" s="1"/>
  <c r="H844" i="1"/>
  <c r="D844" i="1" s="1"/>
  <c r="H743" i="1"/>
  <c r="H486" i="1"/>
  <c r="D486" i="1" s="1"/>
  <c r="H1052" i="1"/>
  <c r="D1052" i="1" s="1"/>
  <c r="H1134" i="1"/>
  <c r="D1134" i="1" s="1"/>
  <c r="H876" i="1"/>
  <c r="H464" i="1"/>
  <c r="D464" i="1" s="1"/>
  <c r="H1068" i="1"/>
  <c r="H1031" i="1"/>
  <c r="D1031" i="1" s="1"/>
  <c r="D1064" i="1"/>
  <c r="H892" i="1"/>
  <c r="D892" i="1" s="1"/>
  <c r="H681" i="1"/>
  <c r="D681" i="1" s="1"/>
  <c r="H513" i="1"/>
  <c r="D513" i="1" s="1"/>
  <c r="H615" i="1"/>
  <c r="D615" i="1" s="1"/>
  <c r="H1206" i="1"/>
  <c r="D649" i="1"/>
  <c r="D685" i="1"/>
  <c r="D1028" i="1"/>
  <c r="D905" i="1"/>
  <c r="D860" i="1"/>
  <c r="H768" i="1"/>
  <c r="D768" i="1" s="1"/>
  <c r="H841" i="1"/>
  <c r="H557" i="1"/>
  <c r="D557" i="1" s="1"/>
  <c r="H602" i="1"/>
  <c r="D602" i="1" s="1"/>
  <c r="H889" i="1"/>
  <c r="D889" i="1" s="1"/>
  <c r="H910" i="1"/>
  <c r="D910" i="1" s="1"/>
  <c r="H959" i="1"/>
  <c r="D959" i="1" s="1"/>
  <c r="H747" i="1"/>
  <c r="D747" i="1" s="1"/>
  <c r="H907" i="1"/>
  <c r="D907" i="1" s="1"/>
  <c r="H949" i="1"/>
  <c r="D949" i="1" s="1"/>
  <c r="H904" i="1"/>
  <c r="D904" i="1" s="1"/>
  <c r="H451" i="1"/>
  <c r="D451" i="1" s="1"/>
  <c r="H382" i="1"/>
  <c r="H116" i="1"/>
  <c r="D116" i="1" s="1"/>
  <c r="H1218" i="1"/>
  <c r="H958" i="1"/>
  <c r="D958" i="1" s="1"/>
  <c r="H911" i="1"/>
  <c r="D911" i="1" s="1"/>
  <c r="H607" i="1"/>
  <c r="D607" i="1" s="1"/>
  <c r="H542" i="1"/>
  <c r="H320" i="1"/>
  <c r="D320" i="1" s="1"/>
  <c r="H328" i="1"/>
  <c r="D328" i="1" s="1"/>
  <c r="H400" i="1"/>
  <c r="D400" i="1" s="1"/>
  <c r="H379" i="1"/>
  <c r="D379" i="1" s="1"/>
  <c r="H599" i="1"/>
  <c r="D599" i="1" s="1"/>
  <c r="H125" i="1"/>
  <c r="D125" i="1" s="1"/>
  <c r="H111" i="1"/>
  <c r="D111" i="1" s="1"/>
  <c r="H456" i="1"/>
  <c r="D456" i="1" s="1"/>
  <c r="H689" i="1"/>
  <c r="H675" i="1"/>
  <c r="D675" i="1" s="1"/>
  <c r="H716" i="1"/>
  <c r="D716" i="1" s="1"/>
  <c r="D378" i="1"/>
  <c r="H452" i="1"/>
  <c r="H752" i="1"/>
  <c r="D752" i="1" s="1"/>
  <c r="H115" i="1"/>
  <c r="H912" i="1"/>
  <c r="D912" i="1" s="1"/>
  <c r="H914" i="1"/>
  <c r="D914" i="1" s="1"/>
  <c r="H792" i="1"/>
  <c r="D792" i="1" s="1"/>
  <c r="H723" i="1"/>
  <c r="D723" i="1" s="1"/>
  <c r="H453" i="1"/>
  <c r="D453" i="1" s="1"/>
  <c r="D964" i="1"/>
  <c r="H825" i="1"/>
  <c r="H769" i="1"/>
  <c r="D769" i="1" s="1"/>
  <c r="D810" i="1"/>
  <c r="D883" i="1"/>
  <c r="H882" i="1"/>
  <c r="H179" i="1"/>
  <c r="D179" i="1" s="1"/>
  <c r="H687" i="1"/>
  <c r="D687" i="1" s="1"/>
  <c r="D895" i="1"/>
  <c r="H1107" i="1"/>
  <c r="D1107" i="1" s="1"/>
  <c r="H733" i="1"/>
  <c r="D733" i="1" s="1"/>
  <c r="D619" i="1"/>
  <c r="H1236" i="1"/>
  <c r="D1236" i="1" s="1"/>
  <c r="H311" i="1"/>
  <c r="D311" i="1" s="1"/>
  <c r="H264" i="1"/>
  <c r="D264" i="1" s="1"/>
  <c r="D1232" i="1"/>
  <c r="H1215" i="1"/>
  <c r="D1215" i="1" s="1"/>
  <c r="D1075" i="1"/>
  <c r="H918" i="1"/>
  <c r="D918" i="1" s="1"/>
  <c r="H724" i="1"/>
  <c r="D724" i="1" s="1"/>
  <c r="H508" i="1"/>
  <c r="D508" i="1" s="1"/>
  <c r="H941" i="1"/>
  <c r="D941" i="1" s="1"/>
  <c r="D485" i="1"/>
  <c r="H817" i="1"/>
  <c r="D817" i="1" s="1"/>
  <c r="H887" i="1"/>
  <c r="D887" i="1" s="1"/>
  <c r="H833" i="1"/>
  <c r="D833" i="1" s="1"/>
  <c r="H881" i="1"/>
  <c r="D881" i="1" s="1"/>
  <c r="H461" i="1"/>
  <c r="D461" i="1" s="1"/>
  <c r="D462" i="1"/>
  <c r="H325" i="1"/>
  <c r="D325" i="1" s="1"/>
  <c r="D363" i="1"/>
  <c r="H778" i="1"/>
  <c r="D778" i="1" s="1"/>
  <c r="H791" i="1"/>
  <c r="D791" i="1" s="1"/>
  <c r="H782" i="1"/>
  <c r="D782" i="1" s="1"/>
  <c r="H929" i="1"/>
  <c r="D929" i="1" s="1"/>
  <c r="H866" i="1"/>
  <c r="D866" i="1" s="1"/>
  <c r="H712" i="1"/>
  <c r="D712" i="1" s="1"/>
  <c r="H565" i="1"/>
  <c r="D565" i="1" s="1"/>
  <c r="H184" i="1"/>
  <c r="D184" i="1" s="1"/>
  <c r="H1086" i="1"/>
  <c r="D1086" i="1" s="1"/>
  <c r="H864" i="1"/>
  <c r="D864" i="1" s="1"/>
  <c r="H645" i="1"/>
  <c r="D645" i="1" s="1"/>
  <c r="H1204" i="1"/>
  <c r="D1204" i="1" s="1"/>
  <c r="D841" i="1"/>
  <c r="D803" i="1"/>
  <c r="H853" i="1"/>
  <c r="D853" i="1" s="1"/>
  <c r="H318" i="1"/>
  <c r="D318" i="1" s="1"/>
  <c r="H1055" i="1"/>
  <c r="D435" i="1"/>
  <c r="H123" i="1"/>
  <c r="D123" i="1" s="1"/>
  <c r="H934" i="1"/>
  <c r="D934" i="1" s="1"/>
  <c r="H926" i="1"/>
  <c r="D926" i="1" s="1"/>
  <c r="D382" i="1"/>
  <c r="H118" i="1"/>
  <c r="D118" i="1" s="1"/>
  <c r="H865" i="1"/>
  <c r="D865" i="1" s="1"/>
  <c r="D727" i="1"/>
  <c r="H575" i="1"/>
  <c r="D575" i="1" s="1"/>
  <c r="H127" i="1"/>
  <c r="D127" i="1" s="1"/>
  <c r="D287" i="1"/>
  <c r="D1068" i="1"/>
  <c r="D816" i="1"/>
  <c r="D383" i="1"/>
  <c r="H1148" i="1"/>
  <c r="D1148" i="1" s="1"/>
  <c r="H406" i="1"/>
  <c r="D406" i="1" s="1"/>
  <c r="H1172" i="1"/>
  <c r="D1172" i="1" s="1"/>
  <c r="D852" i="1"/>
  <c r="D890" i="1"/>
  <c r="H261" i="1"/>
  <c r="D261" i="1" s="1"/>
  <c r="D131" i="1"/>
  <c r="H880" i="1"/>
  <c r="D880" i="1" s="1"/>
  <c r="D870" i="1"/>
  <c r="H930" i="1"/>
  <c r="D930" i="1" s="1"/>
  <c r="H556" i="1"/>
  <c r="D556" i="1" s="1"/>
  <c r="H756" i="1"/>
  <c r="D703" i="1"/>
  <c r="D821" i="1"/>
  <c r="H946" i="1"/>
  <c r="D946" i="1" s="1"/>
  <c r="H690" i="1"/>
  <c r="D690" i="1" s="1"/>
  <c r="D593" i="1"/>
  <c r="D805" i="1"/>
  <c r="H683" i="1"/>
  <c r="D683" i="1" s="1"/>
  <c r="H294" i="1"/>
  <c r="D294" i="1" s="1"/>
  <c r="H975" i="1"/>
  <c r="D975" i="1" s="1"/>
  <c r="H624" i="1"/>
  <c r="D624" i="1" s="1"/>
  <c r="D403" i="1"/>
  <c r="H153" i="1"/>
  <c r="D153" i="1" s="1"/>
  <c r="H940" i="1"/>
  <c r="H920" i="1"/>
  <c r="D920" i="1" s="1"/>
  <c r="H538" i="1"/>
  <c r="D538" i="1" s="1"/>
  <c r="H307" i="1"/>
  <c r="D307" i="1" s="1"/>
  <c r="H160" i="1"/>
  <c r="D160" i="1" s="1"/>
  <c r="H124" i="1"/>
  <c r="D124" i="1" s="1"/>
  <c r="H1158" i="1"/>
  <c r="D1158" i="1" s="1"/>
  <c r="H1119" i="1"/>
  <c r="D1119" i="1" s="1"/>
  <c r="H636" i="1"/>
  <c r="D636" i="1" s="1"/>
  <c r="H499" i="1"/>
  <c r="D499" i="1" s="1"/>
  <c r="H744" i="1"/>
  <c r="D744" i="1" s="1"/>
  <c r="H1089" i="1"/>
  <c r="D1089" i="1" s="1"/>
  <c r="H952" i="1"/>
  <c r="D952" i="1" s="1"/>
  <c r="D859" i="1"/>
  <c r="H684" i="1"/>
  <c r="D684" i="1" s="1"/>
  <c r="H296" i="1"/>
  <c r="H188" i="1"/>
  <c r="D188" i="1" s="1"/>
  <c r="H106" i="1"/>
  <c r="D106" i="1" s="1"/>
  <c r="H117" i="1"/>
  <c r="D117" i="1" s="1"/>
  <c r="H583" i="1"/>
  <c r="D583" i="1" s="1"/>
  <c r="H888" i="1"/>
  <c r="D888" i="1" s="1"/>
  <c r="H903" i="1"/>
  <c r="D903" i="1" s="1"/>
  <c r="H759" i="1"/>
  <c r="D759" i="1" s="1"/>
  <c r="H351" i="1"/>
  <c r="D351" i="1" s="1"/>
  <c r="H345" i="1"/>
  <c r="D345" i="1" s="1"/>
  <c r="D1095" i="1"/>
  <c r="H1170" i="1"/>
  <c r="D1170" i="1" s="1"/>
  <c r="H1187" i="1"/>
  <c r="D1187" i="1" s="1"/>
  <c r="H1000" i="1"/>
  <c r="H960" i="1"/>
  <c r="H828" i="1"/>
  <c r="H735" i="1"/>
  <c r="D735" i="1" s="1"/>
  <c r="H426" i="1"/>
  <c r="D426" i="1" s="1"/>
  <c r="H857" i="1"/>
  <c r="D857" i="1" s="1"/>
  <c r="H779" i="1"/>
  <c r="D779" i="1" s="1"/>
  <c r="H780" i="1"/>
  <c r="H834" i="1"/>
  <c r="D834" i="1" s="1"/>
  <c r="H872" i="1"/>
  <c r="D872" i="1" s="1"/>
  <c r="H488" i="1"/>
  <c r="D488" i="1" s="1"/>
  <c r="H395" i="1"/>
  <c r="D395" i="1" s="1"/>
  <c r="H360" i="1"/>
  <c r="D360" i="1" s="1"/>
  <c r="H112" i="1"/>
  <c r="D112" i="1" s="1"/>
  <c r="H108" i="1"/>
  <c r="D108" i="1" s="1"/>
  <c r="H1221" i="1"/>
  <c r="D1221" i="1" s="1"/>
  <c r="H1092" i="1"/>
  <c r="D1092" i="1" s="1"/>
  <c r="H976" i="1"/>
  <c r="D976" i="1" s="1"/>
  <c r="H1018" i="1"/>
  <c r="D1018" i="1" s="1"/>
  <c r="D871" i="1"/>
  <c r="D894" i="1"/>
  <c r="H404" i="1"/>
  <c r="D404" i="1" s="1"/>
  <c r="H746" i="1"/>
  <c r="D746" i="1" s="1"/>
  <c r="H533" i="1"/>
  <c r="D533" i="1" s="1"/>
  <c r="D373" i="1"/>
  <c r="D770" i="1"/>
  <c r="D438" i="1"/>
  <c r="H1189" i="1"/>
  <c r="D1189" i="1" s="1"/>
  <c r="D278" i="1"/>
  <c r="H1240" i="1"/>
  <c r="D1240" i="1" s="1"/>
  <c r="H849" i="1"/>
  <c r="D849" i="1" s="1"/>
  <c r="H558" i="1"/>
  <c r="D558" i="1" s="1"/>
  <c r="H330" i="1"/>
  <c r="D330" i="1" s="1"/>
  <c r="H312" i="1"/>
  <c r="D312" i="1" s="1"/>
  <c r="H369" i="1"/>
  <c r="D369" i="1" s="1"/>
  <c r="D115" i="1"/>
  <c r="H787" i="1"/>
  <c r="D787" i="1" s="1"/>
  <c r="D886" i="1"/>
  <c r="H631" i="1"/>
  <c r="D631" i="1" s="1"/>
  <c r="H381" i="1"/>
  <c r="D381" i="1" s="1"/>
  <c r="H808" i="1"/>
  <c r="D808" i="1" s="1"/>
  <c r="D292" i="1"/>
  <c r="H138" i="1"/>
  <c r="D138" i="1" s="1"/>
  <c r="H891" i="1"/>
  <c r="D891" i="1" s="1"/>
  <c r="H829" i="1"/>
  <c r="D829" i="1" s="1"/>
  <c r="D882" i="1"/>
  <c r="H122" i="1"/>
  <c r="D122" i="1" s="1"/>
  <c r="D1165" i="1"/>
  <c r="H933" i="1"/>
  <c r="H737" i="1"/>
  <c r="D737" i="1" s="1"/>
  <c r="H647" i="1"/>
  <c r="D647" i="1" s="1"/>
  <c r="H906" i="1"/>
  <c r="D906" i="1" s="1"/>
  <c r="H129" i="1"/>
  <c r="D129" i="1" s="1"/>
  <c r="H843" i="1"/>
  <c r="D843" i="1" s="1"/>
  <c r="H630" i="1"/>
  <c r="D630" i="1" s="1"/>
  <c r="D589" i="1"/>
  <c r="H414" i="1"/>
  <c r="D414" i="1" s="1"/>
  <c r="H275" i="1"/>
  <c r="D275" i="1" s="1"/>
  <c r="H143" i="1"/>
  <c r="D143" i="1" s="1"/>
  <c r="H107" i="1"/>
  <c r="D107" i="1" s="1"/>
  <c r="H441" i="1"/>
  <c r="H665" i="1"/>
  <c r="D665" i="1" s="1"/>
  <c r="H128" i="1"/>
  <c r="D128" i="1" s="1"/>
  <c r="H753" i="1"/>
  <c r="D753" i="1" s="1"/>
  <c r="H620" i="1"/>
  <c r="D620" i="1" s="1"/>
  <c r="H165" i="1"/>
  <c r="D165" i="1" s="1"/>
  <c r="H943" i="1"/>
  <c r="D943" i="1" s="1"/>
  <c r="D940" i="1"/>
  <c r="H266" i="1"/>
  <c r="D504" i="1"/>
  <c r="D1055" i="1"/>
  <c r="D1218" i="1"/>
  <c r="D592" i="1"/>
  <c r="D1015" i="1"/>
  <c r="H255" i="1"/>
  <c r="D255" i="1" s="1"/>
  <c r="D542" i="1"/>
  <c r="D622" i="1"/>
  <c r="D689" i="1"/>
  <c r="H280" i="1"/>
  <c r="D280" i="1" s="1"/>
  <c r="D825" i="1"/>
  <c r="D1149" i="1"/>
  <c r="D931" i="1"/>
  <c r="D1029" i="1"/>
  <c r="D691" i="1"/>
  <c r="D663" i="1"/>
  <c r="D915" i="1"/>
  <c r="D1011" i="1"/>
  <c r="H367" i="1"/>
  <c r="D367" i="1" s="1"/>
  <c r="H1200" i="1"/>
  <c r="D1200" i="1" s="1"/>
  <c r="D861" i="1"/>
  <c r="D170" i="1"/>
  <c r="H337" i="1"/>
  <c r="D337" i="1" s="1"/>
  <c r="D1000" i="1"/>
  <c r="D743" i="1"/>
  <c r="H172" i="1"/>
  <c r="D172" i="1" s="1"/>
  <c r="D291" i="1"/>
  <c r="D1206" i="1"/>
  <c r="D135" i="1"/>
  <c r="D767" i="1"/>
  <c r="D983" i="1"/>
  <c r="D869" i="1"/>
  <c r="D545" i="1"/>
  <c r="D187" i="1"/>
  <c r="D455" i="1"/>
  <c r="D552" i="1"/>
  <c r="D626" i="1"/>
  <c r="D509" i="1"/>
  <c r="D536" i="1"/>
  <c r="D1132" i="1"/>
  <c r="D267" i="1"/>
  <c r="D1178" i="1"/>
  <c r="H286" i="1"/>
  <c r="D901" i="1"/>
  <c r="D425" i="1"/>
  <c r="D763" i="1"/>
  <c r="D726" i="1"/>
  <c r="D530" i="1"/>
  <c r="D266" i="1"/>
  <c r="D621" i="1"/>
  <c r="D711" i="1"/>
  <c r="D374" i="1"/>
  <c r="D296" i="1"/>
  <c r="D452" i="1"/>
  <c r="D790" i="1"/>
  <c r="D836" i="1"/>
  <c r="D828" i="1"/>
  <c r="D756" i="1"/>
  <c r="D286" i="1"/>
  <c r="D441" i="1"/>
  <c r="A21" i="7" l="1"/>
  <c r="A29" i="7" l="1"/>
  <c r="A82" i="7" l="1"/>
  <c r="A88" i="7" l="1"/>
  <c r="A98" i="7" l="1"/>
  <c r="A108" i="7" l="1"/>
  <c r="A111" i="7" s="1"/>
  <c r="A120" i="7" s="1"/>
  <c r="A128" i="7" s="1"/>
  <c r="A138" i="7" s="1"/>
  <c r="A149" i="7" s="1"/>
  <c r="A259" i="7" s="1"/>
  <c r="A284" i="7" l="1"/>
  <c r="A294" i="7" l="1"/>
  <c r="A307" i="7" s="1"/>
  <c r="A313" i="7" s="1"/>
  <c r="A323" i="7" l="1"/>
  <c r="A333" i="7" s="1"/>
  <c r="A352" i="7" l="1"/>
  <c r="A363" i="7" s="1"/>
  <c r="A387" i="7" s="1"/>
  <c r="A395" i="7" s="1"/>
  <c r="A423" i="7" l="1"/>
  <c r="A438" i="7" s="1"/>
  <c r="A449" i="7" s="1"/>
  <c r="A493" i="7" s="1"/>
  <c r="A520" i="7" l="1"/>
  <c r="A534" i="7"/>
  <c r="A579" i="7" l="1"/>
  <c r="A686" i="7" l="1"/>
  <c r="A759" i="7" s="1"/>
  <c r="A847" i="7" s="1"/>
  <c r="A856" i="7" l="1"/>
  <c r="A870" i="7" s="1"/>
  <c r="A878" i="7" s="1"/>
  <c r="A893" i="7" s="1"/>
  <c r="A905" i="7" l="1"/>
  <c r="A909" i="7" l="1"/>
  <c r="A925" i="7"/>
  <c r="A935" i="7" s="1"/>
  <c r="A936" i="7" s="1"/>
  <c r="A941" i="7" s="1"/>
  <c r="A951" i="7" s="1"/>
  <c r="A959" i="7" s="1"/>
  <c r="A971" i="7" s="1"/>
  <c r="A988" i="7" l="1"/>
  <c r="A992" i="7" s="1"/>
  <c r="A1070" i="7" l="1"/>
  <c r="A1078" i="7" l="1"/>
  <c r="A1199" i="7" l="1"/>
  <c r="B2" i="11" l="1"/>
  <c r="A2" i="11"/>
  <c r="A3" i="11"/>
  <c r="B3" i="11"/>
  <c r="B4" i="11"/>
  <c r="A4" i="11"/>
  <c r="A5" i="11"/>
  <c r="B5" i="11"/>
  <c r="B6" i="11"/>
  <c r="A6" i="11"/>
  <c r="A7" i="11"/>
  <c r="B7" i="11"/>
  <c r="B8" i="11"/>
  <c r="A8" i="11"/>
  <c r="A9" i="11"/>
  <c r="B9" i="11"/>
  <c r="A10" i="11"/>
  <c r="B10" i="11"/>
  <c r="B11" i="11"/>
  <c r="A11" i="11"/>
  <c r="B12" i="11"/>
  <c r="A12" i="11"/>
  <c r="A13" i="11"/>
  <c r="B13" i="11"/>
  <c r="B14" i="11"/>
  <c r="A14" i="11"/>
  <c r="B15" i="11"/>
  <c r="A15" i="11"/>
  <c r="A16" i="11"/>
  <c r="B16" i="11"/>
  <c r="A17" i="11"/>
  <c r="B17" i="11"/>
  <c r="B18" i="11"/>
  <c r="A18" i="11"/>
  <c r="B19" i="11"/>
  <c r="A19" i="11"/>
  <c r="B20" i="11"/>
  <c r="A20" i="11"/>
  <c r="B21" i="11"/>
  <c r="A21" i="11"/>
  <c r="A24" i="11"/>
  <c r="I24" i="11" s="1"/>
  <c r="A22" i="11"/>
  <c r="B22" i="11"/>
  <c r="B23" i="11"/>
  <c r="A23" i="11"/>
  <c r="A32" i="11"/>
  <c r="L32" i="11" s="1"/>
  <c r="B24" i="11"/>
  <c r="B25" i="11"/>
  <c r="A25" i="11"/>
  <c r="B26" i="11"/>
  <c r="A26" i="11"/>
  <c r="B27" i="11"/>
  <c r="A29" i="11"/>
  <c r="B33" i="11"/>
  <c r="A27" i="11"/>
  <c r="A33" i="11"/>
  <c r="D33" i="11" s="1"/>
  <c r="B46" i="11"/>
  <c r="B29" i="11"/>
  <c r="B31" i="11"/>
  <c r="A36" i="11"/>
  <c r="A37" i="11"/>
  <c r="A41" i="11"/>
  <c r="A40" i="11"/>
  <c r="A42" i="11"/>
  <c r="A43" i="11"/>
  <c r="B47" i="11"/>
  <c r="A54" i="11"/>
  <c r="A56" i="11"/>
  <c r="B51" i="11"/>
  <c r="B55" i="11"/>
  <c r="B52" i="11"/>
  <c r="B49" i="11"/>
  <c r="A31" i="11"/>
  <c r="A47" i="11"/>
  <c r="B36" i="11"/>
  <c r="B38" i="11"/>
  <c r="A39" i="11"/>
  <c r="B41" i="11"/>
  <c r="B44" i="11"/>
  <c r="A45" i="11"/>
  <c r="A46" i="11"/>
  <c r="B54" i="11"/>
  <c r="B57" i="11"/>
  <c r="A53" i="11"/>
  <c r="A57" i="11"/>
  <c r="B58" i="11"/>
  <c r="B28" i="11"/>
  <c r="A35" i="11"/>
  <c r="B35" i="11"/>
  <c r="A38" i="11"/>
  <c r="B42" i="11"/>
  <c r="B48" i="11"/>
  <c r="B43" i="11"/>
  <c r="A49" i="11"/>
  <c r="A60" i="11"/>
  <c r="B53" i="11"/>
  <c r="A59" i="11"/>
  <c r="B56" i="11"/>
  <c r="A55" i="11"/>
  <c r="B50" i="11"/>
  <c r="B32" i="11"/>
  <c r="B37" i="11"/>
  <c r="B39" i="11"/>
  <c r="B40" i="11"/>
  <c r="A48" i="11"/>
  <c r="A44" i="11"/>
  <c r="B45" i="11"/>
  <c r="A52" i="11"/>
  <c r="B60" i="11"/>
  <c r="A51" i="11"/>
  <c r="B59" i="11"/>
  <c r="A58" i="11"/>
  <c r="A50" i="11"/>
  <c r="H29" i="11"/>
  <c r="E29" i="11"/>
  <c r="C29" i="11"/>
  <c r="F29" i="11"/>
  <c r="L29" i="11"/>
  <c r="I29" i="11"/>
  <c r="M29" i="11"/>
  <c r="G29" i="11"/>
  <c r="J29" i="11"/>
  <c r="D29" i="11"/>
  <c r="K29" i="11"/>
  <c r="B30" i="11"/>
  <c r="A34" i="11"/>
  <c r="A30" i="11"/>
  <c r="B34" i="11"/>
  <c r="A28" i="11"/>
  <c r="F33" i="11" l="1"/>
  <c r="K33" i="11"/>
  <c r="H33" i="11"/>
  <c r="L33" i="11"/>
  <c r="M33" i="11"/>
  <c r="I33" i="11"/>
  <c r="G33" i="11"/>
  <c r="J33" i="11"/>
  <c r="C33" i="11"/>
  <c r="E33" i="11"/>
  <c r="I32" i="11"/>
  <c r="H2" i="11"/>
  <c r="L2" i="11"/>
  <c r="M2" i="11"/>
  <c r="C2" i="11"/>
  <c r="K2" i="11"/>
  <c r="G2" i="11"/>
  <c r="I2" i="11"/>
  <c r="J2" i="11"/>
  <c r="E2" i="11"/>
  <c r="F2" i="11"/>
  <c r="D2" i="11"/>
  <c r="C3" i="11"/>
  <c r="H3" i="11"/>
  <c r="E3" i="11"/>
  <c r="L3" i="11"/>
  <c r="I3" i="11"/>
  <c r="D3" i="11"/>
  <c r="K3" i="11"/>
  <c r="F3" i="11"/>
  <c r="G3" i="11"/>
  <c r="M3" i="11"/>
  <c r="J3" i="11"/>
  <c r="L4" i="11"/>
  <c r="M4" i="11"/>
  <c r="C4" i="11"/>
  <c r="E4" i="11"/>
  <c r="D4" i="11"/>
  <c r="H4" i="11"/>
  <c r="I4" i="11"/>
  <c r="K4" i="11"/>
  <c r="J4" i="11"/>
  <c r="F4" i="11"/>
  <c r="G4" i="11"/>
  <c r="K5" i="11"/>
  <c r="M5" i="11"/>
  <c r="I5" i="11"/>
  <c r="H5" i="11"/>
  <c r="C5" i="11"/>
  <c r="G5" i="11"/>
  <c r="E5" i="11"/>
  <c r="F5" i="11"/>
  <c r="L5" i="11"/>
  <c r="J5" i="11"/>
  <c r="D5" i="11"/>
  <c r="H6" i="11"/>
  <c r="D6" i="11"/>
  <c r="C6" i="11"/>
  <c r="K6" i="11"/>
  <c r="G6" i="11"/>
  <c r="F6" i="11"/>
  <c r="E6" i="11"/>
  <c r="L6" i="11"/>
  <c r="J6" i="11"/>
  <c r="M6" i="11"/>
  <c r="I6" i="11"/>
  <c r="I7" i="11"/>
  <c r="G7" i="11"/>
  <c r="J7" i="11"/>
  <c r="D7" i="11"/>
  <c r="K7" i="11"/>
  <c r="E7" i="11"/>
  <c r="M7" i="11"/>
  <c r="C7" i="11"/>
  <c r="L7" i="11"/>
  <c r="H7" i="11"/>
  <c r="F7" i="11"/>
  <c r="J8" i="11"/>
  <c r="L8" i="11"/>
  <c r="K8" i="11"/>
  <c r="I8" i="11"/>
  <c r="F8" i="11"/>
  <c r="H8" i="11"/>
  <c r="G8" i="11"/>
  <c r="M8" i="11"/>
  <c r="C8" i="11"/>
  <c r="E8" i="11"/>
  <c r="D8" i="11"/>
  <c r="K9" i="11"/>
  <c r="H9" i="11"/>
  <c r="F9" i="11"/>
  <c r="G9" i="11"/>
  <c r="D9" i="11"/>
  <c r="E9" i="11"/>
  <c r="I9" i="11"/>
  <c r="M9" i="11"/>
  <c r="J9" i="11"/>
  <c r="C9" i="11"/>
  <c r="L9" i="11"/>
  <c r="L10" i="11"/>
  <c r="I10" i="11"/>
  <c r="C10" i="11"/>
  <c r="H10" i="11"/>
  <c r="E10" i="11"/>
  <c r="J10" i="11"/>
  <c r="D10" i="11"/>
  <c r="F10" i="11"/>
  <c r="G10" i="11"/>
  <c r="M10" i="11"/>
  <c r="K10" i="11"/>
  <c r="M11" i="11"/>
  <c r="F11" i="11"/>
  <c r="D11" i="11"/>
  <c r="I11" i="11"/>
  <c r="K11" i="11"/>
  <c r="L11" i="11"/>
  <c r="E11" i="11"/>
  <c r="C11" i="11"/>
  <c r="G11" i="11"/>
  <c r="J11" i="11"/>
  <c r="H11" i="11"/>
  <c r="J12" i="11"/>
  <c r="C12" i="11"/>
  <c r="I12" i="11"/>
  <c r="G12" i="11"/>
  <c r="E12" i="11"/>
  <c r="F12" i="11"/>
  <c r="H12" i="11"/>
  <c r="D12" i="11"/>
  <c r="K12" i="11"/>
  <c r="M12" i="11"/>
  <c r="L12" i="11"/>
  <c r="G13" i="11"/>
  <c r="D13" i="11"/>
  <c r="I13" i="11"/>
  <c r="K13" i="11"/>
  <c r="H13" i="11"/>
  <c r="J13" i="11"/>
  <c r="C13" i="11"/>
  <c r="M13" i="11"/>
  <c r="F13" i="11"/>
  <c r="L13" i="11"/>
  <c r="E13" i="11"/>
  <c r="L14" i="11"/>
  <c r="I14" i="11"/>
  <c r="C14" i="11"/>
  <c r="H14" i="11"/>
  <c r="E14" i="11"/>
  <c r="K14" i="11"/>
  <c r="D14" i="11"/>
  <c r="J14" i="11"/>
  <c r="F14" i="11"/>
  <c r="M14" i="11"/>
  <c r="G14" i="11"/>
  <c r="J15" i="11"/>
  <c r="D15" i="11"/>
  <c r="G15" i="11"/>
  <c r="C15" i="11"/>
  <c r="M15" i="11"/>
  <c r="E15" i="11"/>
  <c r="F15" i="11"/>
  <c r="L15" i="11"/>
  <c r="H15" i="11"/>
  <c r="K15" i="11"/>
  <c r="I15" i="11"/>
  <c r="J16" i="11"/>
  <c r="I16" i="11"/>
  <c r="F16" i="11"/>
  <c r="E16" i="11"/>
  <c r="G16" i="11"/>
  <c r="M16" i="11"/>
  <c r="D16" i="11"/>
  <c r="H16" i="11"/>
  <c r="C16" i="11"/>
  <c r="K16" i="11"/>
  <c r="L16" i="11"/>
  <c r="E32" i="11"/>
  <c r="G17" i="11"/>
  <c r="M17" i="11"/>
  <c r="J17" i="11"/>
  <c r="C17" i="11"/>
  <c r="E17" i="11"/>
  <c r="K17" i="11"/>
  <c r="I17" i="11"/>
  <c r="L17" i="11"/>
  <c r="D17" i="11"/>
  <c r="H17" i="11"/>
  <c r="F17" i="11"/>
  <c r="H32" i="11"/>
  <c r="F32" i="11"/>
  <c r="L24" i="11"/>
  <c r="K32" i="11"/>
  <c r="D24" i="11"/>
  <c r="D32" i="11"/>
  <c r="H24" i="11"/>
  <c r="H18" i="11"/>
  <c r="F18" i="11"/>
  <c r="C18" i="11"/>
  <c r="E18" i="11"/>
  <c r="J18" i="11"/>
  <c r="I18" i="11"/>
  <c r="G18" i="11"/>
  <c r="M18" i="11"/>
  <c r="L18" i="11"/>
  <c r="D18" i="11"/>
  <c r="K18" i="11"/>
  <c r="C32" i="11"/>
  <c r="G32" i="11"/>
  <c r="G24" i="11"/>
  <c r="K24" i="11"/>
  <c r="J19" i="11"/>
  <c r="C19" i="11"/>
  <c r="I19" i="11"/>
  <c r="H19" i="11"/>
  <c r="L19" i="11"/>
  <c r="D19" i="11"/>
  <c r="K19" i="11"/>
  <c r="F19" i="11"/>
  <c r="E19" i="11"/>
  <c r="M19" i="11"/>
  <c r="G19" i="11"/>
  <c r="M24" i="11"/>
  <c r="K20" i="11"/>
  <c r="F20" i="11"/>
  <c r="C20" i="11"/>
  <c r="M20" i="11"/>
  <c r="H20" i="11"/>
  <c r="L20" i="11"/>
  <c r="E20" i="11"/>
  <c r="J20" i="11"/>
  <c r="G20" i="11"/>
  <c r="I20" i="11"/>
  <c r="D20" i="11"/>
  <c r="C24" i="11"/>
  <c r="J24" i="11"/>
  <c r="K21" i="11"/>
  <c r="H21" i="11"/>
  <c r="J21" i="11"/>
  <c r="L21" i="11"/>
  <c r="E21" i="11"/>
  <c r="G21" i="11"/>
  <c r="D21" i="11"/>
  <c r="F21" i="11"/>
  <c r="C21" i="11"/>
  <c r="M21" i="11"/>
  <c r="I21" i="11"/>
  <c r="J32" i="11"/>
  <c r="M32" i="11"/>
  <c r="F24" i="11"/>
  <c r="E24" i="11"/>
  <c r="D22" i="11"/>
  <c r="E22" i="11"/>
  <c r="H22" i="11"/>
  <c r="F22" i="11"/>
  <c r="L22" i="11"/>
  <c r="J22" i="11"/>
  <c r="G22" i="11"/>
  <c r="I22" i="11"/>
  <c r="C22" i="11"/>
  <c r="K22" i="11"/>
  <c r="M22" i="11"/>
  <c r="H23" i="11"/>
  <c r="J23" i="11"/>
  <c r="E23" i="11"/>
  <c r="D23" i="11"/>
  <c r="M23" i="11"/>
  <c r="L23" i="11"/>
  <c r="I23" i="11"/>
  <c r="F23" i="11"/>
  <c r="C23" i="11"/>
  <c r="G23" i="11"/>
  <c r="K23" i="11"/>
  <c r="F25" i="11"/>
  <c r="E25" i="11"/>
  <c r="D25" i="11"/>
  <c r="M25" i="11"/>
  <c r="I25" i="11"/>
  <c r="H25" i="11"/>
  <c r="C25" i="11"/>
  <c r="K25" i="11"/>
  <c r="L25" i="11"/>
  <c r="G25" i="11"/>
  <c r="J25" i="11"/>
  <c r="H26" i="11"/>
  <c r="D26" i="11"/>
  <c r="G26" i="11"/>
  <c r="F26" i="11"/>
  <c r="E26" i="11"/>
  <c r="M26" i="11"/>
  <c r="I26" i="11"/>
  <c r="L26" i="11"/>
  <c r="C26" i="11"/>
  <c r="J26" i="11"/>
  <c r="K26" i="11"/>
  <c r="D27" i="11"/>
  <c r="L27" i="11"/>
  <c r="H27" i="11"/>
  <c r="J27" i="11"/>
  <c r="G27" i="11"/>
  <c r="C27" i="11"/>
  <c r="E27" i="11"/>
  <c r="F27" i="11"/>
  <c r="K27" i="11"/>
  <c r="I27" i="11"/>
  <c r="M27" i="11"/>
  <c r="H34" i="11"/>
  <c r="J34" i="11"/>
  <c r="C34" i="11"/>
  <c r="F34" i="11"/>
  <c r="I34" i="11"/>
  <c r="D34" i="11"/>
  <c r="L34" i="11"/>
  <c r="G34" i="11"/>
  <c r="K34" i="11"/>
  <c r="E34" i="11"/>
  <c r="M34" i="11"/>
  <c r="I50" i="11"/>
  <c r="E50" i="11"/>
  <c r="C50" i="11"/>
  <c r="L50" i="11"/>
  <c r="H50" i="11"/>
  <c r="K50" i="11"/>
  <c r="F50" i="11"/>
  <c r="J50" i="11"/>
  <c r="D50" i="11"/>
  <c r="G50" i="11"/>
  <c r="M50" i="11"/>
  <c r="H48" i="11"/>
  <c r="G48" i="11"/>
  <c r="D48" i="11"/>
  <c r="M48" i="11"/>
  <c r="L48" i="11"/>
  <c r="F48" i="11"/>
  <c r="C48" i="11"/>
  <c r="J48" i="11"/>
  <c r="I48" i="11"/>
  <c r="E48" i="11"/>
  <c r="K48" i="11"/>
  <c r="D59" i="11"/>
  <c r="L59" i="11"/>
  <c r="M59" i="11"/>
  <c r="E59" i="11"/>
  <c r="C59" i="11"/>
  <c r="H59" i="11"/>
  <c r="K59" i="11"/>
  <c r="I59" i="11"/>
  <c r="G59" i="11"/>
  <c r="J59" i="11"/>
  <c r="F59" i="11"/>
  <c r="M57" i="11"/>
  <c r="J57" i="11"/>
  <c r="E57" i="11"/>
  <c r="C57" i="11"/>
  <c r="D57" i="11"/>
  <c r="G57" i="11"/>
  <c r="F57" i="11"/>
  <c r="I57" i="11"/>
  <c r="K57" i="11"/>
  <c r="L57" i="11"/>
  <c r="H57" i="11"/>
  <c r="I46" i="11"/>
  <c r="G46" i="11"/>
  <c r="M46" i="11"/>
  <c r="J46" i="11"/>
  <c r="L46" i="11"/>
  <c r="F46" i="11"/>
  <c r="C46" i="11"/>
  <c r="K46" i="11"/>
  <c r="D46" i="11"/>
  <c r="H46" i="11"/>
  <c r="E46" i="11"/>
  <c r="L39" i="11"/>
  <c r="I39" i="11"/>
  <c r="M39" i="11"/>
  <c r="E39" i="11"/>
  <c r="J39" i="11"/>
  <c r="H39" i="11"/>
  <c r="F39" i="11"/>
  <c r="K39" i="11"/>
  <c r="C39" i="11"/>
  <c r="G39" i="11"/>
  <c r="D39" i="11"/>
  <c r="F31" i="11"/>
  <c r="J31" i="11"/>
  <c r="M31" i="11"/>
  <c r="C31" i="11"/>
  <c r="K31" i="11"/>
  <c r="G31" i="11"/>
  <c r="L31" i="11"/>
  <c r="I31" i="11"/>
  <c r="E31" i="11"/>
  <c r="H31" i="11"/>
  <c r="D31" i="11"/>
  <c r="G43" i="11"/>
  <c r="I43" i="11"/>
  <c r="J43" i="11"/>
  <c r="E43" i="11"/>
  <c r="F43" i="11"/>
  <c r="C43" i="11"/>
  <c r="K43" i="11"/>
  <c r="H43" i="11"/>
  <c r="L43" i="11"/>
  <c r="D43" i="11"/>
  <c r="M43" i="11"/>
  <c r="M37" i="11"/>
  <c r="L37" i="11"/>
  <c r="C37" i="11"/>
  <c r="J37" i="11"/>
  <c r="K37" i="11"/>
  <c r="H37" i="11"/>
  <c r="F37" i="11"/>
  <c r="D37" i="11"/>
  <c r="I37" i="11"/>
  <c r="G37" i="11"/>
  <c r="E37" i="11"/>
  <c r="C28" i="11"/>
  <c r="H28" i="11"/>
  <c r="M28" i="11"/>
  <c r="G28" i="11"/>
  <c r="I28" i="11"/>
  <c r="F28" i="11"/>
  <c r="D28" i="11"/>
  <c r="E28" i="11"/>
  <c r="L28" i="11"/>
  <c r="K28" i="11"/>
  <c r="J28" i="11"/>
  <c r="J58" i="11"/>
  <c r="F58" i="11"/>
  <c r="C58" i="11"/>
  <c r="L58" i="11"/>
  <c r="H58" i="11"/>
  <c r="K58" i="11"/>
  <c r="I58" i="11"/>
  <c r="G58" i="11"/>
  <c r="M58" i="11"/>
  <c r="E58" i="11"/>
  <c r="D58" i="11"/>
  <c r="I52" i="11"/>
  <c r="M52" i="11"/>
  <c r="G52" i="11"/>
  <c r="J52" i="11"/>
  <c r="L52" i="11"/>
  <c r="K52" i="11"/>
  <c r="F52" i="11"/>
  <c r="E52" i="11"/>
  <c r="C52" i="11"/>
  <c r="H52" i="11"/>
  <c r="D52" i="11"/>
  <c r="E35" i="11"/>
  <c r="H35" i="11"/>
  <c r="G35" i="11"/>
  <c r="K35" i="11"/>
  <c r="J35" i="11"/>
  <c r="M35" i="11"/>
  <c r="I35" i="11"/>
  <c r="D35" i="11"/>
  <c r="C35" i="11"/>
  <c r="F35" i="11"/>
  <c r="L35" i="11"/>
  <c r="C53" i="11"/>
  <c r="L53" i="11"/>
  <c r="F53" i="11"/>
  <c r="I53" i="11"/>
  <c r="K53" i="11"/>
  <c r="D53" i="11"/>
  <c r="J53" i="11"/>
  <c r="H53" i="11"/>
  <c r="M53" i="11"/>
  <c r="E53" i="11"/>
  <c r="G53" i="11"/>
  <c r="J45" i="11"/>
  <c r="F45" i="11"/>
  <c r="H45" i="11"/>
  <c r="K45" i="11"/>
  <c r="L45" i="11"/>
  <c r="I45" i="11"/>
  <c r="C45" i="11"/>
  <c r="D45" i="11"/>
  <c r="M45" i="11"/>
  <c r="G45" i="11"/>
  <c r="E45" i="11"/>
  <c r="I56" i="11"/>
  <c r="H56" i="11"/>
  <c r="J56" i="11"/>
  <c r="L56" i="11"/>
  <c r="M56" i="11"/>
  <c r="K56" i="11"/>
  <c r="G56" i="11"/>
  <c r="E56" i="11"/>
  <c r="C56" i="11"/>
  <c r="D56" i="11"/>
  <c r="F56" i="11"/>
  <c r="D42" i="11"/>
  <c r="L42" i="11"/>
  <c r="M42" i="11"/>
  <c r="I42" i="11"/>
  <c r="F42" i="11"/>
  <c r="J42" i="11"/>
  <c r="K42" i="11"/>
  <c r="C42" i="11"/>
  <c r="G42" i="11"/>
  <c r="H42" i="11"/>
  <c r="E42" i="11"/>
  <c r="M36" i="11"/>
  <c r="K36" i="11"/>
  <c r="L36" i="11"/>
  <c r="H36" i="11"/>
  <c r="F36" i="11"/>
  <c r="E36" i="11"/>
  <c r="C36" i="11"/>
  <c r="J36" i="11"/>
  <c r="I36" i="11"/>
  <c r="G36" i="11"/>
  <c r="D36" i="11"/>
  <c r="F55" i="11"/>
  <c r="K55" i="11"/>
  <c r="E55" i="11"/>
  <c r="G55" i="11"/>
  <c r="D55" i="11"/>
  <c r="M55" i="11"/>
  <c r="I55" i="11"/>
  <c r="C55" i="11"/>
  <c r="L55" i="11"/>
  <c r="J55" i="11"/>
  <c r="H55" i="11"/>
  <c r="C60" i="11"/>
  <c r="K60" i="11"/>
  <c r="M60" i="11"/>
  <c r="I60" i="11"/>
  <c r="L60" i="11"/>
  <c r="E60" i="11"/>
  <c r="J60" i="11"/>
  <c r="G60" i="11"/>
  <c r="D60" i="11"/>
  <c r="F60" i="11"/>
  <c r="H60" i="11"/>
  <c r="K54" i="11"/>
  <c r="F54" i="11"/>
  <c r="E54" i="11"/>
  <c r="J54" i="11"/>
  <c r="L54" i="11"/>
  <c r="H54" i="11"/>
  <c r="I54" i="11"/>
  <c r="C54" i="11"/>
  <c r="M54" i="11"/>
  <c r="D54" i="11"/>
  <c r="G54" i="11"/>
  <c r="F40" i="11"/>
  <c r="D40" i="11"/>
  <c r="I40" i="11"/>
  <c r="J40" i="11"/>
  <c r="H40" i="11"/>
  <c r="M40" i="11"/>
  <c r="L40" i="11"/>
  <c r="C40" i="11"/>
  <c r="K40" i="11"/>
  <c r="G40" i="11"/>
  <c r="E40" i="11"/>
  <c r="D30" i="11"/>
  <c r="I30" i="11"/>
  <c r="J30" i="11"/>
  <c r="L30" i="11"/>
  <c r="G30" i="11"/>
  <c r="K30" i="11"/>
  <c r="H30" i="11"/>
  <c r="E30" i="11"/>
  <c r="F30" i="11"/>
  <c r="C30" i="11"/>
  <c r="M30" i="11"/>
  <c r="C51" i="11"/>
  <c r="J51" i="11"/>
  <c r="L51" i="11"/>
  <c r="G51" i="11"/>
  <c r="I51" i="11"/>
  <c r="M51" i="11"/>
  <c r="K51" i="11"/>
  <c r="H51" i="11"/>
  <c r="F51" i="11"/>
  <c r="E51" i="11"/>
  <c r="D51" i="11"/>
  <c r="K44" i="11"/>
  <c r="D44" i="11"/>
  <c r="C44" i="11"/>
  <c r="I44" i="11"/>
  <c r="M44" i="11"/>
  <c r="L44" i="11"/>
  <c r="F44" i="11"/>
  <c r="E44" i="11"/>
  <c r="H44" i="11"/>
  <c r="G44" i="11"/>
  <c r="J44" i="11"/>
  <c r="K49" i="11"/>
  <c r="D49" i="11"/>
  <c r="I49" i="11"/>
  <c r="C49" i="11"/>
  <c r="H49" i="11"/>
  <c r="M49" i="11"/>
  <c r="J49" i="11"/>
  <c r="L49" i="11"/>
  <c r="G49" i="11"/>
  <c r="F49" i="11"/>
  <c r="E49" i="11"/>
  <c r="I38" i="11"/>
  <c r="G38" i="11"/>
  <c r="E38" i="11"/>
  <c r="C38" i="11"/>
  <c r="L38" i="11"/>
  <c r="M38" i="11"/>
  <c r="H38" i="11"/>
  <c r="J38" i="11"/>
  <c r="D38" i="11"/>
  <c r="F38" i="11"/>
  <c r="K38" i="11"/>
  <c r="F47" i="11"/>
  <c r="D47" i="11"/>
  <c r="C47" i="11"/>
  <c r="G47" i="11"/>
  <c r="E47" i="11"/>
  <c r="L47" i="11"/>
  <c r="J47" i="11"/>
  <c r="H47" i="11"/>
  <c r="M47" i="11"/>
  <c r="K47" i="11"/>
  <c r="I47" i="11"/>
  <c r="K41" i="11"/>
  <c r="J41" i="11"/>
  <c r="E41" i="11"/>
  <c r="C41" i="11"/>
  <c r="D41" i="11"/>
  <c r="I41" i="11"/>
  <c r="G41" i="11"/>
  <c r="H41" i="11"/>
  <c r="M41" i="11"/>
  <c r="F41" i="11"/>
  <c r="L41" i="11"/>
</calcChain>
</file>

<file path=xl/sharedStrings.xml><?xml version="1.0" encoding="utf-8"?>
<sst xmlns="http://schemas.openxmlformats.org/spreadsheetml/2006/main" count="34813" uniqueCount="16206">
  <si>
    <t>Side</t>
  </si>
  <si>
    <t>Wins</t>
  </si>
  <si>
    <t>--- Beyond Valor ---</t>
  </si>
  <si>
    <t>Fighting Withdrawal [1]</t>
  </si>
  <si>
    <t>Russian</t>
  </si>
  <si>
    <t>Finnish</t>
  </si>
  <si>
    <t>Mila 18 [2]</t>
  </si>
  <si>
    <t>German</t>
  </si>
  <si>
    <t>ZOB</t>
  </si>
  <si>
    <t>The Czerniakow Bridgehead [3]</t>
  </si>
  <si>
    <t>Partisan/Russian</t>
  </si>
  <si>
    <t>The Commissar's House [4]</t>
  </si>
  <si>
    <t>In Sight of the Volga [5]</t>
  </si>
  <si>
    <t>Red Packets [6]</t>
  </si>
  <si>
    <t>Dash for the Bridge [7]</t>
  </si>
  <si>
    <t>The Fugitives [8]</t>
  </si>
  <si>
    <t>To the Square [9]</t>
  </si>
  <si>
    <t>The Citadel [10]</t>
  </si>
  <si>
    <t>--- Paratrooper ---</t>
  </si>
  <si>
    <t>Defiance on Hill 30 [11]</t>
  </si>
  <si>
    <t>American</t>
  </si>
  <si>
    <t>Confusion Reigns [12]</t>
  </si>
  <si>
    <t>Le Manoir (The Manor) [13]</t>
  </si>
  <si>
    <t>Silence that Gun [14]</t>
  </si>
  <si>
    <t>Trapped! [15]</t>
  </si>
  <si>
    <t>No Better Spot to Die [16]</t>
  </si>
  <si>
    <t>Lost Opportunities [17]</t>
  </si>
  <si>
    <t>The Roadblock [18]</t>
  </si>
  <si>
    <t>--- Yanks ---</t>
  </si>
  <si>
    <t>Backs to the Sea [19]</t>
  </si>
  <si>
    <t>Taking the Left Tit [20]</t>
  </si>
  <si>
    <t>Among the Ruins [21]</t>
  </si>
  <si>
    <t>Kurhaus Clash [22]</t>
  </si>
  <si>
    <t>Under the Noel Trees [23]</t>
  </si>
  <si>
    <t>The Mad Minute [24]</t>
  </si>
  <si>
    <t>Gavin's Gamble [25]</t>
  </si>
  <si>
    <t>Tanks in the Street [26]</t>
  </si>
  <si>
    <t>--- Partisan! ---</t>
  </si>
  <si>
    <t>The Liberation of Tulle [27]</t>
  </si>
  <si>
    <t>Ambush! [28]</t>
  </si>
  <si>
    <t>The Globus Raid [29]</t>
  </si>
  <si>
    <t>Sylvan Death [30]</t>
  </si>
  <si>
    <t>The Old Town [31]</t>
  </si>
  <si>
    <t>Subterranean Quarry [32]</t>
  </si>
  <si>
    <t>The Cossacks Are Coming [33]</t>
  </si>
  <si>
    <t>A New Kind of Foe [34]</t>
  </si>
  <si>
    <t>--- West of Alemein ---</t>
  </si>
  <si>
    <t>Blazin' Chariots [35]</t>
  </si>
  <si>
    <t>Rachi Ridge [36]</t>
  </si>
  <si>
    <t>Khamsin [37]</t>
  </si>
  <si>
    <t>Escape from Derna [38]</t>
  </si>
  <si>
    <t>Turning the Tables [39]</t>
  </si>
  <si>
    <t>Fort McGregor [40]</t>
  </si>
  <si>
    <t>A Bridgehead Too Wet [41]</t>
  </si>
  <si>
    <t>Point of No Return [42]</t>
  </si>
  <si>
    <t>--- The Last Hurrah ---</t>
  </si>
  <si>
    <t>Into the Fray [43]</t>
  </si>
  <si>
    <t>The Gauntlet [44]</t>
  </si>
  <si>
    <t>Revenge at Kastelli [45]</t>
  </si>
  <si>
    <t>Birds of Prey [46]</t>
  </si>
  <si>
    <t>Rude Awakening [47]</t>
  </si>
  <si>
    <t>Toujours l'audace (Always Audacity) [48]</t>
  </si>
  <si>
    <t>Piercing the Peel [49]</t>
  </si>
  <si>
    <t>Age-Old Foes [50]</t>
  </si>
  <si>
    <t>--- Hollow Legions ---</t>
  </si>
  <si>
    <t>The Taking of Takrouna [51]</t>
  </si>
  <si>
    <t>Too Little, Too Late [52]</t>
  </si>
  <si>
    <t>A High Price to Pay [53]</t>
  </si>
  <si>
    <t>Bridge to Nowhere [54]</t>
  </si>
  <si>
    <t>Retribution [55]</t>
  </si>
  <si>
    <t>Half a Chance [56]</t>
  </si>
  <si>
    <t>The Battle for Rome [57]</t>
  </si>
  <si>
    <t>Ci Arrendiamo [58]</t>
  </si>
  <si>
    <t>--- Code of Bushido ---</t>
  </si>
  <si>
    <t>Smertniki [59]</t>
  </si>
  <si>
    <t>On the Kokoda Trail [60]</t>
  </si>
  <si>
    <t>Shoestring Ridge [61]</t>
  </si>
  <si>
    <t>Bungle in the Jungle [62]</t>
  </si>
  <si>
    <t>The Eastern Gate [63]</t>
  </si>
  <si>
    <t>Hazardous Occupation [64]</t>
  </si>
  <si>
    <t>Red Star, Red Sun [65]</t>
  </si>
  <si>
    <t>The Bushmasters [66]</t>
  </si>
  <si>
    <t>--- Gung Ho! ---</t>
  </si>
  <si>
    <t>Cibik's Ridge [67]</t>
  </si>
  <si>
    <t>The Rock [68]</t>
  </si>
  <si>
    <t>Today We Attack [69]</t>
  </si>
  <si>
    <t>KP 167 [70]</t>
  </si>
  <si>
    <t>Jungle Citadel [71]</t>
  </si>
  <si>
    <t>Sea of Tranquility [72]</t>
  </si>
  <si>
    <t>Hell or High Water [73]</t>
  </si>
  <si>
    <t>Bloody Red Beach [74]</t>
  </si>
  <si>
    <t>--- Croix de Guerre ---</t>
  </si>
  <si>
    <t>Strangers in a Strange Land [75]</t>
  </si>
  <si>
    <t>End of the Ninth [76]</t>
  </si>
  <si>
    <t>Le hérisson (The Hedgehog) [77]</t>
  </si>
  <si>
    <t>Encounter at Cornimont [78]</t>
  </si>
  <si>
    <t>Bridge of the Seven Planets [79]</t>
  </si>
  <si>
    <t>Play Ball [80]</t>
  </si>
  <si>
    <t>Fratricidal Fighting [81]</t>
  </si>
  <si>
    <t>For Honor Alone [82]</t>
  </si>
  <si>
    <t>--- Doomed Battalions ---</t>
  </si>
  <si>
    <t>An Uncommon Occurrence [83]</t>
  </si>
  <si>
    <t>Round One [84]</t>
  </si>
  <si>
    <t>No Way Out [85]</t>
  </si>
  <si>
    <t>Fighting Back [86]</t>
  </si>
  <si>
    <t>Good Night, Sweet Prince [87]</t>
  </si>
  <si>
    <t>Art Nouveau [88]</t>
  </si>
  <si>
    <t>Rescue Attempt [89]</t>
  </si>
  <si>
    <t>Pride and Joy [90]</t>
  </si>
  <si>
    <t>--- Armies of Oblivion ---</t>
  </si>
  <si>
    <t>Balkan Sideshow [111]</t>
  </si>
  <si>
    <t>Out of Cowardice [112]</t>
  </si>
  <si>
    <t>Liberating Bessarabia [113]</t>
  </si>
  <si>
    <t>Cautious Crusaders [114]</t>
  </si>
  <si>
    <t>Huns of Steel [115]</t>
  </si>
  <si>
    <t>The Sixth Blow [116]</t>
  </si>
  <si>
    <t>With Tigers on their Tail [117]</t>
  </si>
  <si>
    <t>Downsizing the Uprising [118]</t>
  </si>
  <si>
    <t>Ancient Feud [119]</t>
  </si>
  <si>
    <t>Return to Sender [120]</t>
  </si>
  <si>
    <t>End Station Budapest [121]</t>
  </si>
  <si>
    <t>--- Streets of Fire ---</t>
  </si>
  <si>
    <t>Guryev's Headquarters [D1]</t>
  </si>
  <si>
    <t>Berserk! [D2]</t>
  </si>
  <si>
    <t>Storming the Factory [D3]</t>
  </si>
  <si>
    <t>First to Strike [D4]</t>
  </si>
  <si>
    <t>Little Stalingrad [D5]</t>
  </si>
  <si>
    <t>Draconian Measures [D6]</t>
  </si>
  <si>
    <t>With Flame and Shell [D7]</t>
  </si>
  <si>
    <t>The Schoolhouse [D8]</t>
  </si>
  <si>
    <t>Preparing the Way [D9]</t>
  </si>
  <si>
    <t>The Final Battle [D10]</t>
  </si>
  <si>
    <t>--- Hedgerow Hell ---</t>
  </si>
  <si>
    <t>Ripe Pickings [D11]</t>
  </si>
  <si>
    <t>Repulsed [D12]</t>
  </si>
  <si>
    <t>Bogged Down [D13]</t>
  </si>
  <si>
    <t>Buying the Farm [D14]</t>
  </si>
  <si>
    <t>Barkmann's Corner [D15]</t>
  </si>
  <si>
    <t>Clay Pigeons [D16]</t>
  </si>
  <si>
    <t>They're Coming! [D17]</t>
  </si>
  <si>
    <t>King of the Hill [D18]</t>
  </si>
  <si>
    <t>--- Red Barricades ---</t>
  </si>
  <si>
    <t>One Down, Two to Go [RB1]</t>
  </si>
  <si>
    <t>Blood and Guts [RB2]</t>
  </si>
  <si>
    <t>Bread Factory #2 [RB3]</t>
  </si>
  <si>
    <t>To the Rescue [RB4]</t>
  </si>
  <si>
    <t>The Last Bid [RB5]</t>
  </si>
  <si>
    <t>Turned Away [RB6]</t>
  </si>
  <si>
    <t>The Red House [RB7]</t>
  </si>
  <si>
    <t>Into the Factory [RB-I]</t>
  </si>
  <si>
    <t>Operation Hubertus [RB-II]</t>
  </si>
  <si>
    <t>The Barrikady [RB-III]</t>
  </si>
  <si>
    <t>--- Kampfgruppe Peiper I ---</t>
  </si>
  <si>
    <t>Shadows of Death [KGP1]</t>
  </si>
  <si>
    <t>Festung St. Edouard [KGP2]</t>
  </si>
  <si>
    <t>Panthers in the Mist [KGP3]</t>
  </si>
  <si>
    <t>Chapelle Ste. Anne [KGP4]</t>
  </si>
  <si>
    <t>Clash at Stoumont [KGP-I]</t>
  </si>
  <si>
    <t>--- Kampfgruppe Peiper II ---</t>
  </si>
  <si>
    <t>Marechal's Mill [KGP5]</t>
  </si>
  <si>
    <t>Probing the Villas [KGP6]</t>
  </si>
  <si>
    <t>The Bridge at Cheneux [KGP7]</t>
  </si>
  <si>
    <t>Les Montis [KGP8]</t>
  </si>
  <si>
    <t>Carnage in the Night [KGP9]</t>
  </si>
  <si>
    <t>Peiper's Last Gasp [KGP10]</t>
  </si>
  <si>
    <t>Beast at Bay [KGP11]</t>
  </si>
  <si>
    <t>The Bridge at Cheneux [KGP-II]</t>
  </si>
  <si>
    <t>Decision at La Gleize [KGP-III]</t>
  </si>
  <si>
    <t>--- Pegasus Bridge ---</t>
  </si>
  <si>
    <t>Ham and Bloody Jam [PB1]</t>
  </si>
  <si>
    <t>Howard's Men [PB2]</t>
  </si>
  <si>
    <t>Piecemeal [PB3]</t>
  </si>
  <si>
    <t>Killean's Red [PB4]</t>
  </si>
  <si>
    <t>Taylor Made Defense [PB5]</t>
  </si>
  <si>
    <t>It's About Time [PB6]</t>
  </si>
  <si>
    <t>Coup de main [PB-I]</t>
  </si>
  <si>
    <t>Hold Until Relieved [PB-II]</t>
  </si>
  <si>
    <t>--- A Bridge Too Far ---</t>
  </si>
  <si>
    <t>The Prize [ABTF1]</t>
  </si>
  <si>
    <t>Graebner's Folly [ABTF2]</t>
  </si>
  <si>
    <t>Late for Mass [ABTF3]</t>
  </si>
  <si>
    <t>First Threat [ABTF4]</t>
  </si>
  <si>
    <t>Tigers to the Bridge! [ABTF5]</t>
  </si>
  <si>
    <t>Just In Case [ABTF6]</t>
  </si>
  <si>
    <t>Among the Bravest [ABTF7]</t>
  </si>
  <si>
    <t>God Save the King! [ABTF8]</t>
  </si>
  <si>
    <t>Please Hurry [ABTF9]</t>
  </si>
  <si>
    <t>Block by Bloody Block [ABTF CG-I]</t>
  </si>
  <si>
    <t>A Dark and Fateful Day [ABTF CG-II]</t>
  </si>
  <si>
    <t>A Bridge Too Far [ABTF CG-III]</t>
  </si>
  <si>
    <t>--- Blood Reef: Tarawa ---</t>
  </si>
  <si>
    <t>The Hawk [BRT1]</t>
  </si>
  <si>
    <t>China Girl [BRT2]</t>
  </si>
  <si>
    <t>Ryan's Orphans [BRT3]</t>
  </si>
  <si>
    <t>Rikusentai [BRT4]</t>
  </si>
  <si>
    <t>Hell Wouldn't Have It [BRT5]</t>
  </si>
  <si>
    <t>A Legend is Born [BRT6]</t>
  </si>
  <si>
    <t>Didn't Have to be There [BRT7]</t>
  </si>
  <si>
    <t>A Hell of a Way to Die [BRT CG-I]</t>
  </si>
  <si>
    <t>A Special Valor [BRT CG-II]</t>
  </si>
  <si>
    <t>Utmost Savagery [BRT CG-III]</t>
  </si>
  <si>
    <t>--- For King and Country ---</t>
  </si>
  <si>
    <t>Ad Hoc at Beaurains [91]</t>
  </si>
  <si>
    <t>Stand Fast the Guards [92]</t>
  </si>
  <si>
    <t>Tavronitis Bridge [93]</t>
  </si>
  <si>
    <t>Bofors Bashing [94]</t>
  </si>
  <si>
    <t>Descent Into Hell [95]</t>
  </si>
  <si>
    <t>The Crux of Calais [96]</t>
  </si>
  <si>
    <t>A Desperate Affair [97]</t>
  </si>
  <si>
    <t>On Silent Wings [98]</t>
  </si>
  <si>
    <t>Probing Layforce [99]</t>
  </si>
  <si>
    <t>Regalbuto Ridge [100]</t>
  </si>
  <si>
    <t>Throwing Down the Gauntlet [101]</t>
  </si>
  <si>
    <t>Point of the Sword [102]</t>
  </si>
  <si>
    <t>A Day by the Shore [103]</t>
  </si>
  <si>
    <t>Hill of Death [104]</t>
  </si>
  <si>
    <t>Going to Church [105]</t>
  </si>
  <si>
    <t>Kangaroo Hop [106]</t>
  </si>
  <si>
    <t>Tettau's Attack [107]</t>
  </si>
  <si>
    <t>Guards Attack [108]</t>
  </si>
  <si>
    <t>Dreil Team [109]</t>
  </si>
  <si>
    <t>North Bank [110]</t>
  </si>
  <si>
    <t>--- 1989 Annual ---</t>
  </si>
  <si>
    <t>Tavronitis Bridge [A1]</t>
  </si>
  <si>
    <t>Bofors Bashing [A2]</t>
  </si>
  <si>
    <t>Descent into Hell [A3]</t>
  </si>
  <si>
    <t>Beyond the Blue Beach [A4]</t>
  </si>
  <si>
    <t>Holding the Rear [A5]</t>
  </si>
  <si>
    <t>The Price of Impatience [A6]</t>
  </si>
  <si>
    <t>Slamming of the Door [A7]</t>
  </si>
  <si>
    <t>The Agony of Doom [A8]</t>
  </si>
  <si>
    <t>Midnight Massacre [A9]</t>
  </si>
  <si>
    <t>The Borders are Burning [A10]</t>
  </si>
  <si>
    <t>Silent Death [A11]</t>
  </si>
  <si>
    <t>Savoia! [A12]</t>
  </si>
  <si>
    <t>L'école Normale (The Teacher's School) [AD1]</t>
  </si>
  <si>
    <t>Last Act in Lorraine [AD2]</t>
  </si>
  <si>
    <t>Back to School [AD3]</t>
  </si>
  <si>
    <t>--- 1990 Annual ---</t>
  </si>
  <si>
    <t>Able at Cesaro [A13]</t>
  </si>
  <si>
    <t>Monastery Hill [A14]</t>
  </si>
  <si>
    <t>Stand Fast the Guards [A15]</t>
  </si>
  <si>
    <t>On the Borderline [A16]</t>
  </si>
  <si>
    <t>The Penetration of Rostov [A17]</t>
  </si>
  <si>
    <t>Sbeitla Probe [A18]</t>
  </si>
  <si>
    <t>Cat and Mouse [A19]</t>
  </si>
  <si>
    <t>Counterattack at Sidi Bou Zid [A20]</t>
  </si>
  <si>
    <t>Counterattack on the Vistula [A21]</t>
  </si>
  <si>
    <t>The Crux of Calais [A22]</t>
  </si>
  <si>
    <t>Contest in the Clouds [A23]</t>
  </si>
  <si>
    <t>Regalbuto Ridge [A24]</t>
  </si>
  <si>
    <t>Cold Crocodiles [A25]</t>
  </si>
  <si>
    <t>The Island [AD4]</t>
  </si>
  <si>
    <t>Intimate War [AD5]</t>
  </si>
  <si>
    <t>Breakout [AD6]</t>
  </si>
  <si>
    <t>--- 1991 Annual ---</t>
  </si>
  <si>
    <t>Beachhead at Ozereyka Bay [A26]</t>
  </si>
  <si>
    <t>King's Castle [A27]</t>
  </si>
  <si>
    <t>The Professionals [A28]</t>
  </si>
  <si>
    <t>A Meeting of Patrols [A29]</t>
  </si>
  <si>
    <t>Defeat in Java [A30]</t>
  </si>
  <si>
    <t>On the Road to Andalsnes [A31]</t>
  </si>
  <si>
    <t>Zon with the Wind [A32]</t>
  </si>
  <si>
    <t>Tettau's Attack [A33]</t>
  </si>
  <si>
    <t>Lash Out [A34]</t>
  </si>
  <si>
    <t>Guards Attack [A35]</t>
  </si>
  <si>
    <t>Oy Veghel [A36]</t>
  </si>
  <si>
    <t>Dreil Team [A37]</t>
  </si>
  <si>
    <t>North Bank [A38]</t>
  </si>
  <si>
    <t>Lehr Sanction [AD7]</t>
  </si>
  <si>
    <t>Gruppo Mobile [AD8]</t>
  </si>
  <si>
    <t>Fire on the Volga [AH1]</t>
  </si>
  <si>
    <t>--- 1992 Annual ---</t>
  </si>
  <si>
    <t>Showdown at Tug Argan Pass [A39]</t>
  </si>
  <si>
    <t>Ad Hoc at Beaurains [A40]</t>
  </si>
  <si>
    <t>OP Hill [A41]</t>
  </si>
  <si>
    <t>Commando Hunt [A42]</t>
  </si>
  <si>
    <t>Probing Layforce [A43]</t>
  </si>
  <si>
    <t>Blocking Action at Lipki [A44]</t>
  </si>
  <si>
    <t>Chakila Sunrise [A45]</t>
  </si>
  <si>
    <t>Rattle of Sabres [A46]</t>
  </si>
  <si>
    <t>White Tigers [A47]</t>
  </si>
  <si>
    <t>Best-Laid Plans [A48]</t>
  </si>
  <si>
    <t>Delaying Action [A49]</t>
  </si>
  <si>
    <t>...and Here We Damned Well Stay [A50]</t>
  </si>
  <si>
    <t>Royal Marines [AD9]</t>
  </si>
  <si>
    <t>The Tiger of Toungoo [AD10]</t>
  </si>
  <si>
    <t>The Commissar's House [AH2]</t>
  </si>
  <si>
    <t>--- 1993a Annual ---</t>
  </si>
  <si>
    <t>Clash Along the Psel [A51]</t>
  </si>
  <si>
    <t>Swan Song [A52]</t>
  </si>
  <si>
    <t>Smith &amp; Weston [A53]</t>
  </si>
  <si>
    <t>The Raate Road [A54]</t>
  </si>
  <si>
    <t>The Cat Has Jumped [A55]</t>
  </si>
  <si>
    <t>A Good Party [A56]</t>
  </si>
  <si>
    <t>First Banzai [A57]</t>
  </si>
  <si>
    <t>Munda Mash (ATL1 redone) [A58]</t>
  </si>
  <si>
    <t>Death at Carentan (ATL2 redone) [A59]</t>
  </si>
  <si>
    <t>Totsugeki! (ATL3 redone) [A60]</t>
  </si>
  <si>
    <t>Sicilian Midnight [AD11]</t>
  </si>
  <si>
    <t>--- 1993b Annual ---</t>
  </si>
  <si>
    <t>Across the Wire [A61]</t>
  </si>
  <si>
    <t>Paole Zion [A62]</t>
  </si>
  <si>
    <t>Action at Balberkamp [A63]</t>
  </si>
  <si>
    <t>Chateau de Quesnoy [A64]</t>
  </si>
  <si>
    <t>The Dinant Bridgehead [A65]</t>
  </si>
  <si>
    <t>Counterstroke at Stonne [A66]</t>
  </si>
  <si>
    <t>Monte Castello [A67]</t>
  </si>
  <si>
    <t>Tussle at Thomashof [AD12]</t>
  </si>
  <si>
    <t>Grabbing Gavutu [AH3]</t>
  </si>
  <si>
    <t>Tanambogo Nightmare [AH4]</t>
  </si>
  <si>
    <t>Take Two [AH5]</t>
  </si>
  <si>
    <t>Sand and Blood [GT-I]</t>
  </si>
  <si>
    <t>--- 1995 Annual ---</t>
  </si>
  <si>
    <t>Acts of Defiance (CH5 repub.) [A68]</t>
  </si>
  <si>
    <t>Broich Bash (IC5 repub.) [A69]</t>
  </si>
  <si>
    <t>Wintergewitter (atp2 repub.) [A70]</t>
  </si>
  <si>
    <t>Patton's Prayers (ASLUG23 re.) [A71]</t>
  </si>
  <si>
    <t>Italian Brothers (atp8 repub.) [A72]</t>
  </si>
  <si>
    <t>Not Out of the Woods Yet (Z14 repub) [A73]</t>
  </si>
  <si>
    <t>Valhalla Bound (X11 repub.) [A74]</t>
  </si>
  <si>
    <t>Medal of Honor [A75]</t>
  </si>
  <si>
    <t>Night Drop [A76]</t>
  </si>
  <si>
    <t>Hide &amp; Seek [A77]</t>
  </si>
  <si>
    <t>Prelude to Breakout [A78]</t>
  </si>
  <si>
    <t>Mike Red [A79]</t>
  </si>
  <si>
    <t>Commando Schenke (SCA3 repub.) [A80]</t>
  </si>
  <si>
    <t>They Fired on Odessa (SCA2 re.) [A81]</t>
  </si>
  <si>
    <t>Orange at Walawbum (SCA5 re.) [A82]</t>
  </si>
  <si>
    <t>Last of the Strength (SCA1 re.) [A83]</t>
  </si>
  <si>
    <t>Endless Struggle [A84]</t>
  </si>
  <si>
    <t>Airborne Samurai [A85]</t>
  </si>
  <si>
    <t>Fighting Sparrow [A86]</t>
  </si>
  <si>
    <t>The Grand Canal [A87]</t>
  </si>
  <si>
    <t>Surprise Encounter (Z4 repub.) [A88]</t>
  </si>
  <si>
    <t>First Day of Diadem [A89]</t>
  </si>
  <si>
    <t>Cutting Out a Strongpoint [A90]</t>
  </si>
  <si>
    <t>The Mailed Fist (Z12 repub.) [AD13]</t>
  </si>
  <si>
    <t>--- 1996 Annual ---</t>
  </si>
  <si>
    <t>The Road to Gora [A91]</t>
  </si>
  <si>
    <t>Highway 5 [A92]</t>
  </si>
  <si>
    <t>Faugh A' Ballagh! [A93]</t>
  </si>
  <si>
    <t>Last Defense Line [A94]</t>
  </si>
  <si>
    <t>The Long Road [A95]</t>
  </si>
  <si>
    <t>In Rommel's Wake [A96]</t>
  </si>
  <si>
    <t>Tasimboko Raid [A97]</t>
  </si>
  <si>
    <t>Crossing the Gniloi Tikitsch [A98]</t>
  </si>
  <si>
    <t>To Clear a Roadblock [A99]</t>
  </si>
  <si>
    <t>Dorset Wood in the Rain [A100]</t>
  </si>
  <si>
    <t>The Drive for Taierzhuang [A101]</t>
  </si>
  <si>
    <t>On Silent Wings [A102]</t>
  </si>
  <si>
    <t>Mayhem in Manila [A103]</t>
  </si>
  <si>
    <t>In Front of the Storm [A104]</t>
  </si>
  <si>
    <t>--- 1997 Annual ---</t>
  </si>
  <si>
    <t>Police Action [A105]</t>
  </si>
  <si>
    <t>Debacle at Korosten [A106]</t>
  </si>
  <si>
    <t>The Red Wave [A107]</t>
  </si>
  <si>
    <t>Sudden Death [A108]</t>
  </si>
  <si>
    <t>Scouts Out [A109]</t>
  </si>
  <si>
    <t>Shanghai in Flames [A110]</t>
  </si>
  <si>
    <t>Cattern's Position [A111]</t>
  </si>
  <si>
    <t>Gift of Time [A112]</t>
  </si>
  <si>
    <t>Then Things Got Worse [A113]</t>
  </si>
  <si>
    <t>Hamlet's Demise [A114]</t>
  </si>
  <si>
    <t>Blockbusters [A115]</t>
  </si>
  <si>
    <t>Tangled Up in Blue [A116]</t>
  </si>
  <si>
    <t>Maggot Hill [A117]</t>
  </si>
  <si>
    <t>The Waterhole [A118]</t>
  </si>
  <si>
    <t>Showdown in Syria [A119]</t>
  </si>
  <si>
    <t>Uncommon Valor [A120]</t>
  </si>
  <si>
    <t>--- General ---</t>
  </si>
  <si>
    <t>Timoshenko's Attack [G1]</t>
  </si>
  <si>
    <t>Last Act in Lorraine [G2]</t>
  </si>
  <si>
    <t>The Forgotten Front [G3]</t>
  </si>
  <si>
    <t>First Action [G4]</t>
  </si>
  <si>
    <t>Six Came Back [G5]</t>
  </si>
  <si>
    <t>Rocket's Red Glare [G6]</t>
  </si>
  <si>
    <t>Bring up the Guns [G7]</t>
  </si>
  <si>
    <t>Recon in Force [G8]</t>
  </si>
  <si>
    <t>Sunday of the Dead [G9]</t>
  </si>
  <si>
    <t>Grab at Gribovo [G10]</t>
  </si>
  <si>
    <t>--- General Magazine: Updated SL Scenarios ---</t>
  </si>
  <si>
    <t>Guards Counterattack [A]</t>
  </si>
  <si>
    <t>Tractor Works [B]</t>
  </si>
  <si>
    <t>Streets of Stalingrad [C]</t>
  </si>
  <si>
    <t>Hedgehog of Piepsk [D]</t>
  </si>
  <si>
    <t>Hill 621 [E]</t>
  </si>
  <si>
    <t>The Paw of the Tiger [F]</t>
  </si>
  <si>
    <t>Hube's Pocket [G]</t>
  </si>
  <si>
    <t>Escape from Velikiye Luki [H]</t>
  </si>
  <si>
    <t>Buchholz Station [I]</t>
  </si>
  <si>
    <t>The Bitche Salient [J]</t>
  </si>
  <si>
    <t>The Cannes Strongpoint [K]</t>
  </si>
  <si>
    <t>Hitdorf on the Rhine [L]</t>
  </si>
  <si>
    <t>First Crisis at Army Group North [M]</t>
  </si>
  <si>
    <t>Soldiers of Destruction [N]</t>
  </si>
  <si>
    <t>The St. Goar Assault [O]</t>
  </si>
  <si>
    <t>The Road to Wiltz [P]</t>
  </si>
  <si>
    <t>Land Leviathans [Q]</t>
  </si>
  <si>
    <t>Burzevo [R]</t>
  </si>
  <si>
    <t>The Whirlwind [S]</t>
  </si>
  <si>
    <t>Pavlov's House [T]</t>
  </si>
  <si>
    <t>Chance d'une affaire (Chance for a Bargain) [U]</t>
  </si>
  <si>
    <t>Auld Lang Syne [V]</t>
  </si>
  <si>
    <t>The Defense Of Luga [W]</t>
  </si>
  <si>
    <t>--- General Magazine: Tournament Scenarios ---</t>
  </si>
  <si>
    <t>Gavin Take [T1]</t>
  </si>
  <si>
    <t>The Puma Prowls [T2]</t>
  </si>
  <si>
    <t>Ranger Stronghold [T3]</t>
  </si>
  <si>
    <t>Shklov's Labors Lost [T4]</t>
  </si>
  <si>
    <t>The Pouppeville Exit [T5]</t>
  </si>
  <si>
    <t>The Dead of Winter [T6]</t>
  </si>
  <si>
    <t>Hill 253.5 [T7]</t>
  </si>
  <si>
    <t>Aachen's Pall [T8]</t>
  </si>
  <si>
    <t>Niscemi-Biscari Highway [T9]</t>
  </si>
  <si>
    <t>Devil's Hill [T10]</t>
  </si>
  <si>
    <t>The Attempt to Relieve Peiper [T11]</t>
  </si>
  <si>
    <t>Hunters from the Sky [T12]</t>
  </si>
  <si>
    <t>Commando Raid at Dieppe [T13]</t>
  </si>
  <si>
    <t>Gambit [T14]</t>
  </si>
  <si>
    <t>The Akrotiri Peninsula [T15]</t>
  </si>
  <si>
    <t>Strayer's Strays [T16]</t>
  </si>
  <si>
    <t>--- ASL Journal ---</t>
  </si>
  <si>
    <t>Extracurricular Activity [122]</t>
  </si>
  <si>
    <t>Urban Guerillas [J1]</t>
  </si>
  <si>
    <t>Battlin' Buckeyes [J2]</t>
  </si>
  <si>
    <t>A Sunday Stroll [J3]</t>
  </si>
  <si>
    <t>Wet Sahwahs [J4]</t>
  </si>
  <si>
    <t>Bizory Loves Company [J5]</t>
  </si>
  <si>
    <t>St. Barthelemy Bash [J6]</t>
  </si>
  <si>
    <t>Slow and Steady [J7]</t>
  </si>
  <si>
    <t>Block Busting in Bokruisk [J8]</t>
  </si>
  <si>
    <t>A Stiff Fight [J9]</t>
  </si>
  <si>
    <t>Armored Fist [J10]</t>
  </si>
  <si>
    <t>In the Old Tradition [J11]</t>
  </si>
  <si>
    <t>Jungle Fighters [J12]</t>
  </si>
  <si>
    <t>The Gorge [J13]</t>
  </si>
  <si>
    <t>On the Hoss' Side [J14]</t>
  </si>
  <si>
    <t>Turning Off the Spigot [J15]</t>
  </si>
  <si>
    <t>Kakazu's Tombs [J16]</t>
  </si>
  <si>
    <t>Clearing Kakazu [J17]</t>
  </si>
  <si>
    <t>The Pinnacle (ASL Journal #2) [J18]</t>
  </si>
  <si>
    <t>Merzenhausen Zoo [J19]</t>
  </si>
  <si>
    <t>The Guns of Naro (ASL Journal #2) [J20]</t>
  </si>
  <si>
    <t>Scobie Preserves [J21]</t>
  </si>
  <si>
    <t>Oh Joy! [J22]</t>
  </si>
  <si>
    <t>Kampfgruppe at Karachev [J23]</t>
  </si>
  <si>
    <t>Smashing the 3rd [J24]</t>
  </si>
  <si>
    <t>The Weigh In [J25]</t>
  </si>
  <si>
    <t>Round Two [J26]</t>
  </si>
  <si>
    <t>High Tide at Heiligenbeil [J27]</t>
  </si>
  <si>
    <t>Inhumaine [J28]</t>
  </si>
  <si>
    <t>The Capture of Balta [J29]</t>
  </si>
  <si>
    <t>Nocturnal Attrition [J30]</t>
  </si>
  <si>
    <t>Lovat First Sight [J31]</t>
  </si>
  <si>
    <t>Panzer Graveyard [J32]</t>
  </si>
  <si>
    <t>The Slaughterhouse [J33]</t>
  </si>
  <si>
    <t>Men of the Mountains [J34]</t>
  </si>
  <si>
    <t>Siam Sambal [J35]</t>
  </si>
  <si>
    <t>The Bridge of Verdalsora [J36]</t>
  </si>
  <si>
    <t>Tretten in Flames [J37]</t>
  </si>
  <si>
    <t>Bitter Defense at Otta [J38]</t>
  </si>
  <si>
    <t>Indeed! [J39]</t>
  </si>
  <si>
    <t>Might Makes Right [J40]</t>
  </si>
  <si>
    <t>By Ourselves [J41]</t>
  </si>
  <si>
    <t>Grebbe End [J42]</t>
  </si>
  <si>
    <t>3rd RTR in the Rain [J43]</t>
  </si>
  <si>
    <t>Audacity! [J44]</t>
  </si>
  <si>
    <t>The Last Roadblock [J45]</t>
  </si>
  <si>
    <t>Strongpoint 11 [J46]</t>
  </si>
  <si>
    <t>They're Here! Reverse! [J47]</t>
  </si>
  <si>
    <t>Blood Enemies [J48]</t>
  </si>
  <si>
    <t>Desperate Dash [J49]</t>
  </si>
  <si>
    <t>The Cactus Farm [J50]</t>
  </si>
  <si>
    <t>Canicatti [J51]</t>
  </si>
  <si>
    <t>Dress Rehearsal [J52]</t>
  </si>
  <si>
    <t>Setting the Stage [J53]</t>
  </si>
  <si>
    <t>Showtime [J54]</t>
  </si>
  <si>
    <t>Matsumoto's Charge [J55]</t>
  </si>
  <si>
    <t>A Burnt Out Case [J56]</t>
  </si>
  <si>
    <t>Guards Artillery [J57]</t>
  </si>
  <si>
    <t>No. 8 Platoon Overrun [J58]</t>
  </si>
  <si>
    <t>Friday the 13th [J59]</t>
  </si>
  <si>
    <t>Bad Luck [J60]</t>
  </si>
  <si>
    <t>In the Bag [J61]</t>
  </si>
  <si>
    <t>Lee's Charge [J62]</t>
  </si>
  <si>
    <t>Silesian Interlude [J63]</t>
  </si>
  <si>
    <t>American Tragedy - Kakazu Ridge [J64]</t>
  </si>
  <si>
    <t>Brave Little Emchas [J65]</t>
  </si>
  <si>
    <t>Sound Retreat [J66]</t>
  </si>
  <si>
    <t>The Lawless Roads [J67]</t>
  </si>
  <si>
    <t>Unlucky Thirteenth [J68]</t>
  </si>
  <si>
    <t>The Army at the Edge of the World [J69]</t>
  </si>
  <si>
    <t>Just an Illusion [J70]</t>
  </si>
  <si>
    <t>Tomforce [J71]</t>
  </si>
  <si>
    <t>Cahier Carriers [J72]</t>
  </si>
  <si>
    <t>Tired and Unsupported [J73]</t>
  </si>
  <si>
    <t>Priests on the Line [J74]</t>
  </si>
  <si>
    <t>My Lonely Valentine [J75]</t>
  </si>
  <si>
    <t>Ultimate Treachery [J76]</t>
  </si>
  <si>
    <t>Moses' Blazes [J77]</t>
  </si>
  <si>
    <t>Fast Heinz [J78]</t>
  </si>
  <si>
    <t>Rommel's Remedy [J79]</t>
  </si>
  <si>
    <t>Egypt's Last Hope [J80]</t>
  </si>
  <si>
    <t>Twisted Knickers [J81]</t>
  </si>
  <si>
    <t>Pavlov's House [J82]</t>
  </si>
  <si>
    <t>Bloody Nose [J83]</t>
  </si>
  <si>
    <t>Makin Taken [J84]</t>
  </si>
  <si>
    <t>Ptichin' In [J85]</t>
  </si>
  <si>
    <t>Frontal Assault [J86]</t>
  </si>
  <si>
    <t>Flames of Unrest [J87]</t>
  </si>
  <si>
    <t>Escape to Wiltz [J88]</t>
  </si>
  <si>
    <t>Himmler's House [J89]</t>
  </si>
  <si>
    <t>The Time of Humiliations [J90]</t>
  </si>
  <si>
    <t>The Sooner the Better [J91]</t>
  </si>
  <si>
    <t>Your Turn Now [J92]</t>
  </si>
  <si>
    <t>The Porechye Bridgehead [J93]</t>
  </si>
  <si>
    <t>Kempf at Melikhovo [J94]</t>
  </si>
  <si>
    <t>Typical German Response [J95]</t>
  </si>
  <si>
    <t>Another Bloody Attack [J96]</t>
  </si>
  <si>
    <t>A Nice Morning for a Ride [J97]</t>
  </si>
  <si>
    <t>Lend-Lease Attack [J98]</t>
  </si>
  <si>
    <t>On to Florence [J99]</t>
  </si>
  <si>
    <t>For a Few Rounds More [J100]</t>
  </si>
  <si>
    <t>The Coconut Plantation [J101]</t>
  </si>
  <si>
    <t>The Yelnya Bridge [J102]</t>
  </si>
  <si>
    <t>Lenin's Sons [J103]</t>
  </si>
  <si>
    <t>Flanking Flamethrowers [J104]</t>
  </si>
  <si>
    <t>Borodino Train Station [J105]</t>
  </si>
  <si>
    <t>Marders Not Martyrs [J106]</t>
  </si>
  <si>
    <t>Operation Schwarz [J107]</t>
  </si>
  <si>
    <t>Danica Air [J108]</t>
  </si>
  <si>
    <t>Break for Hungary [J109]</t>
  </si>
  <si>
    <t>The Prelude to Spring [J110]</t>
  </si>
  <si>
    <t>Prussia in Flames [J111]</t>
  </si>
  <si>
    <t>Prelude to Dying [J112]</t>
  </si>
  <si>
    <t>Broadway to Prokhorovka [J-KURSK-CG]</t>
  </si>
  <si>
    <t>Prayers in the Dark [KGP-IV]</t>
  </si>
  <si>
    <t>A Line in the Sand [LitS-CG]</t>
  </si>
  <si>
    <t>It's About Time (ASL Journal #2 variant) [PB6a]</t>
  </si>
  <si>
    <t>Who are these Devils? [PBr-CG1]</t>
  </si>
  <si>
    <t>Paying the Devil's Bill [PBr-CG2]</t>
  </si>
  <si>
    <t>When Devils Collide [PBr-CG3]</t>
  </si>
  <si>
    <t>Bled White [RB-IV]</t>
  </si>
  <si>
    <t>--- Action Pack 1 ---</t>
  </si>
  <si>
    <t>The Ring [AP1]</t>
  </si>
  <si>
    <t>Storm of Steel [AP2]</t>
  </si>
  <si>
    <t>A Breezeless Day [AP3]</t>
  </si>
  <si>
    <t>L'abbaye blanche (The White Abbey) [AP4]</t>
  </si>
  <si>
    <t>Invisible Foes [AP5]</t>
  </si>
  <si>
    <t>Savannah Rain [AP6]</t>
  </si>
  <si>
    <t>Directive Number Three [AP7]</t>
  </si>
  <si>
    <t>A Bloody Harvest [AP8]</t>
  </si>
  <si>
    <t>--- Action Pack 2 ---</t>
  </si>
  <si>
    <t>Red Storm [AP9]</t>
  </si>
  <si>
    <t>Closing the Net [AP10]</t>
  </si>
  <si>
    <t>Swamp Cats [AP11]</t>
  </si>
  <si>
    <t>Cream of the Crop [AP12]</t>
  </si>
  <si>
    <t>Shielding Moscow [AP13]</t>
  </si>
  <si>
    <t>Ace in the Hole [AP14]</t>
  </si>
  <si>
    <t>Broken Bamboo [AP15]</t>
  </si>
  <si>
    <t>Danger Forward [AP16]</t>
  </si>
  <si>
    <t>--- Action Pack 3: Few Returned ---</t>
  </si>
  <si>
    <t>The Valley of Death [AP17]</t>
  </si>
  <si>
    <t>Village of the Damned [AP18]</t>
  </si>
  <si>
    <t>Winter of their Discontent [AP19]</t>
  </si>
  <si>
    <t>Victory is Life [AP20]</t>
  </si>
  <si>
    <t>Red Don [AP21]</t>
  </si>
  <si>
    <t>Ghost Riders [AP22]</t>
  </si>
  <si>
    <t>Agony at Arnautovo [AP23]</t>
  </si>
  <si>
    <t>Tridentina Avanti! [AP24]</t>
  </si>
  <si>
    <t>The Last Day of the Cuneense [AP25]</t>
  </si>
  <si>
    <t>Flea Circus [AP26]</t>
  </si>
  <si>
    <t>All Roads Lead to Rome [AP27]</t>
  </si>
  <si>
    <t>The Hunters Become the Hunted [AP28]</t>
  </si>
  <si>
    <t>--- Action Pack 4: Normandy 1944 ---</t>
  </si>
  <si>
    <t>Raff's Dilemma [AP29]</t>
  </si>
  <si>
    <t>Not Apt to Drag Feet [AP30]</t>
  </si>
  <si>
    <t>First Cristot [AP31]</t>
  </si>
  <si>
    <t>Second Crack at Caumont [AP32]</t>
  </si>
  <si>
    <t>Second Cristot [AP33]</t>
  </si>
  <si>
    <t>Bocage Blockage [AP34]</t>
  </si>
  <si>
    <t>A Lesson for Lehr [AP35]</t>
  </si>
  <si>
    <t>Take a Bath [AP36]</t>
  </si>
  <si>
    <t>Apples to Apples [AP37]</t>
  </si>
  <si>
    <t>Infiltrators [AP38]</t>
  </si>
  <si>
    <t>Old Hickory [AP39]</t>
  </si>
  <si>
    <t>The Head of the Mace [AP40]</t>
  </si>
  <si>
    <t>--- Action Pack 5: East Front ---</t>
  </si>
  <si>
    <t>The Meat Grinder [AP41]</t>
  </si>
  <si>
    <t>Frontiers and Pioneers [AP42]</t>
  </si>
  <si>
    <t>Escape from Encirclement [AP43]</t>
  </si>
  <si>
    <t>The Burial Mound [AP44]</t>
  </si>
  <si>
    <t>Reaping Rewards [AP45]</t>
  </si>
  <si>
    <t>Red Comrades [AP46]</t>
  </si>
  <si>
    <t>Insult to Injury [AP47]</t>
  </si>
  <si>
    <t>Up Inferno Hill [AP48]</t>
  </si>
  <si>
    <t>Retrained and Rearmed [AP49]</t>
  </si>
  <si>
    <t>Panzergeist [AP50]</t>
  </si>
  <si>
    <t>Something to Prove [AP51]</t>
  </si>
  <si>
    <t>Into Vienna Woods [AP52]</t>
  </si>
  <si>
    <t>--- FireFights ---</t>
  </si>
  <si>
    <t>Rabka-Mszana Road [FF1]</t>
  </si>
  <si>
    <t>Defiant Confrontation [FF2]</t>
  </si>
  <si>
    <t>Armor Clash [FF3]</t>
  </si>
  <si>
    <t>Walk in the Woods [FF4]</t>
  </si>
  <si>
    <t>The Sound of the Guns [FF5]</t>
  </si>
  <si>
    <t>Night Ferry [FF6]</t>
  </si>
  <si>
    <t>--- FireFights II ---</t>
  </si>
  <si>
    <t>Castle Keep [FF10]</t>
  </si>
  <si>
    <t>Out of Ethiopia [FF11]</t>
  </si>
  <si>
    <t>Easy Out [FF12]</t>
  </si>
  <si>
    <t>Fire on the Mountain [FF13]</t>
  </si>
  <si>
    <t>The Hunted [FF14]</t>
  </si>
  <si>
    <t>Dragoons Returned [FF15]</t>
  </si>
  <si>
    <t>--- A GI's Dozen Scenario Bundle ---</t>
  </si>
  <si>
    <t>The French Decide to Fight [U1]</t>
  </si>
  <si>
    <t>Sweep for Bordj Toum Bridge [U2]</t>
  </si>
  <si>
    <t>The Factory [U3]</t>
  </si>
  <si>
    <t>Climax at Nijmegen Bridge [U4]</t>
  </si>
  <si>
    <t>Point d'Appui [U5]</t>
  </si>
  <si>
    <t>Action at Kommerscheidt [U6]</t>
  </si>
  <si>
    <t>Han-Sur-Neid [U7]</t>
  </si>
  <si>
    <t>Weissnhof Crossroads [U8]</t>
  </si>
  <si>
    <t>A Belated Christmas [U9]</t>
  </si>
  <si>
    <t>Trial by Combat [U10]</t>
  </si>
  <si>
    <t>Thrust and Parry [U11]</t>
  </si>
  <si>
    <t>Riposte [U12]</t>
  </si>
  <si>
    <t>The Duel [U13]</t>
  </si>
  <si>
    <t>--- Onslaught to Orsha ---</t>
  </si>
  <si>
    <t>Down in a Hole [OB1]</t>
  </si>
  <si>
    <t>Hornet's Nest [OB2]</t>
  </si>
  <si>
    <t>Close Quarters [OB3]</t>
  </si>
  <si>
    <t>Motoring to Mogilev [OB4]</t>
  </si>
  <si>
    <t>Tangle at Tolochin [OB5]</t>
  </si>
  <si>
    <t>Hoffmeister's Charge [OB6]</t>
  </si>
  <si>
    <t>Where's the Beef? [OB7]</t>
  </si>
  <si>
    <t>Bloody Bobruisk [OB8]</t>
  </si>
  <si>
    <t>Oriola Force [OB9]</t>
  </si>
  <si>
    <t>Lapitschi Fit [OB10]</t>
  </si>
  <si>
    <t>Shootout at Slutsk [OB11]</t>
  </si>
  <si>
    <t>Bridgehead on the Berezina [OB12]</t>
  </si>
  <si>
    <t>The Cat's Lair [OB13]</t>
  </si>
  <si>
    <t>Berated at Baranovichi [OB14]</t>
  </si>
  <si>
    <t>Funnel of Death [OTO1]</t>
  </si>
  <si>
    <t>Bunker Burning [OTO2]</t>
  </si>
  <si>
    <t>Fire from the Hole [OTO3]</t>
  </si>
  <si>
    <t>The Orsha Plain [OTO4]</t>
  </si>
  <si>
    <t>Another Bloody Morning [OTO5]</t>
  </si>
  <si>
    <t>Sparkplug [OTO6]</t>
  </si>
  <si>
    <t>Falling Like Dominos [OTO7]</t>
  </si>
  <si>
    <t>Tooth and Nail [OTO8]</t>
  </si>
  <si>
    <t>On Track to Orsha [OTO-CG]</t>
  </si>
  <si>
    <t>--- Operation Veritable ---</t>
  </si>
  <si>
    <t>Riley's Road CG "Milk Factory" [CG1]</t>
  </si>
  <si>
    <t>Water Foul [HS17]</t>
  </si>
  <si>
    <t>To the Matter Born [HS18]</t>
  </si>
  <si>
    <t>Bewildered and Belligerent [HS19]</t>
  </si>
  <si>
    <t>Married Up [HS20]</t>
  </si>
  <si>
    <t>Hervorst Hell [HS21]</t>
  </si>
  <si>
    <t>Goch Ya [HS22]</t>
  </si>
  <si>
    <t>Tussle at Tomashof [HS23]</t>
  </si>
  <si>
    <t>Tickling the Ivories [HS24]</t>
  </si>
  <si>
    <t>Lambs Led to Slaughter [HS25]</t>
  </si>
  <si>
    <t>Got Milk? [HS26]</t>
  </si>
  <si>
    <t>Lawless Ways [HS27]</t>
  </si>
  <si>
    <t>Battered Remnants [HS28]</t>
  </si>
  <si>
    <t>Obstinate Canadians [HS29]</t>
  </si>
  <si>
    <t>The Good Shepherd [HS30]</t>
  </si>
  <si>
    <t>Protesting the Speculative [HS31]</t>
  </si>
  <si>
    <t>A Few Rounds [HS32]</t>
  </si>
  <si>
    <t>--- Operation Watchtower ---</t>
  </si>
  <si>
    <t>Bloody Ridge [ER CG]</t>
  </si>
  <si>
    <t>First Matanikau [HS1]</t>
  </si>
  <si>
    <t>War Without Quarter [HS2]</t>
  </si>
  <si>
    <t>Tasimboko Raid (rev. A97) [HS3]</t>
  </si>
  <si>
    <t>High Water Mark [HS4]</t>
  </si>
  <si>
    <t>Restoration [HS5]</t>
  </si>
  <si>
    <t>Just Fighting Through [HS6]</t>
  </si>
  <si>
    <t>We Know Where They Are [HS7]</t>
  </si>
  <si>
    <t>Bailey's Demise [HS8]</t>
  </si>
  <si>
    <t>Ambitious Plans (rev. BB16) [HS9]</t>
  </si>
  <si>
    <t>Government Property [HS10]</t>
  </si>
  <si>
    <t>The Sand Spit [HS11]</t>
  </si>
  <si>
    <t>Chesty's Turn [HS12]</t>
  </si>
  <si>
    <t>The Ravine [HS13]</t>
  </si>
  <si>
    <t>The Christmas Gifu [HS14]</t>
  </si>
  <si>
    <t>Hill 27 [HS15]</t>
  </si>
  <si>
    <t>Sims' Ridge [HS16]</t>
  </si>
  <si>
    <t>--- Out of the Attic ---</t>
  </si>
  <si>
    <t>The Road To St. Lo [OA1]</t>
  </si>
  <si>
    <t>Skirmish In The Snow [OA2]</t>
  </si>
  <si>
    <t>Waiting For Fredendall [OA3]</t>
  </si>
  <si>
    <t>Hell on Wheels [OA4]</t>
  </si>
  <si>
    <t>Rear Area Defenders [OA5]</t>
  </si>
  <si>
    <t>Mounted Extraction [OA6]</t>
  </si>
  <si>
    <t>Celles Melee [OA7]</t>
  </si>
  <si>
    <t>A Parting Blow [OA8]</t>
  </si>
  <si>
    <t>Tyranny's End [OA9]</t>
  </si>
  <si>
    <t>Monty's Mess [OA10]</t>
  </si>
  <si>
    <t>Crocodile Rock [OA11]</t>
  </si>
  <si>
    <t>Sicilian Midnight [OA12]</t>
  </si>
  <si>
    <t>Brief Breakfast [OA13]</t>
  </si>
  <si>
    <t>Across the Aisne and into Freineux [OA14]</t>
  </si>
  <si>
    <t>Shattering the Line [OA15]</t>
  </si>
  <si>
    <t>Surrender Or Die [OA16]</t>
  </si>
  <si>
    <t>--- Provence Pack ---</t>
  </si>
  <si>
    <t>Cut the Road to Marseille [PP1]</t>
  </si>
  <si>
    <t>Supply Detail [PP2]</t>
  </si>
  <si>
    <t>le viet relief [PP3]</t>
  </si>
  <si>
    <t>Peak Hour at the Golf-Hotel [PP4]</t>
  </si>
  <si>
    <t>Today We Take Hyeres [PP5]</t>
  </si>
  <si>
    <t>Under a Sky of Lead [PP6]</t>
  </si>
  <si>
    <t>A Hunter in a Hurry [PP7]</t>
  </si>
  <si>
    <t>A Little Bit Closer to Heaven [PP8]</t>
  </si>
  <si>
    <t>Night Hotchpotch [PP9]</t>
  </si>
  <si>
    <t>A Cab for Sainte-Anne [PP10]</t>
  </si>
  <si>
    <t>--- Schwerpunkt ---</t>
  </si>
  <si>
    <t>Raiders at Regi [SP1]</t>
  </si>
  <si>
    <t>Holding the Hotton Bridge [SP2]</t>
  </si>
  <si>
    <t>Duel at Reuler [SP3]</t>
  </si>
  <si>
    <t>Point 270 [SP4]</t>
  </si>
  <si>
    <t>The Hornet of Cloville [SP5]</t>
  </si>
  <si>
    <t>Udarnik Bridgehead [SP6]</t>
  </si>
  <si>
    <t>Delayed on Tiger Route [SP7]</t>
  </si>
  <si>
    <t>The Getaway [SP8]</t>
  </si>
  <si>
    <t>Gun Copse [SP9]</t>
  </si>
  <si>
    <t>Bring Up the Boys [SP10]</t>
  </si>
  <si>
    <t>Pomeranian Tigers [SP11]</t>
  </si>
  <si>
    <t>Piano Lupo [SP12]</t>
  </si>
  <si>
    <t>--- Schwerpunkt 2 ---</t>
  </si>
  <si>
    <t>Stopped Cold [SP13]</t>
  </si>
  <si>
    <t>The Green House [SP14]</t>
  </si>
  <si>
    <t>Tabacchificio Fiocche [SP15]</t>
  </si>
  <si>
    <t>Hilfe Kommt [SP16]</t>
  </si>
  <si>
    <t>Cross of Lorraine [SP17]</t>
  </si>
  <si>
    <t>An Arm and a Leg [SP18]</t>
  </si>
  <si>
    <t>Men From Mars [SP19]</t>
  </si>
  <si>
    <t>The Slaughter at Krutik [SP20]</t>
  </si>
  <si>
    <t>Johnny One [SP21]</t>
  </si>
  <si>
    <t>Tod's Last Stand [SP22]</t>
  </si>
  <si>
    <t>Assault on the Hotel Continental [SP23]</t>
  </si>
  <si>
    <t>Forest Fighting in Latvia [SP24]</t>
  </si>
  <si>
    <t>--- Schwerpunkt 3 ---</t>
  </si>
  <si>
    <t>Two Pounds in Return [SP25]</t>
  </si>
  <si>
    <t>Wollerscheim! [SP26]</t>
  </si>
  <si>
    <t>Sudden Fury [SP27]</t>
  </si>
  <si>
    <t>Clearing Qualberg [SP28]</t>
  </si>
  <si>
    <t>Schloss Bübingen [SP29]</t>
  </si>
  <si>
    <t>Evicting Yamagishi [SP30]</t>
  </si>
  <si>
    <t>The Hills of Lagonovo [SP31]</t>
  </si>
  <si>
    <t>Over Open Sights [SP32]</t>
  </si>
  <si>
    <t>The Eternal City [SP33]</t>
  </si>
  <si>
    <t>Frankforce [SP34]</t>
  </si>
  <si>
    <t>The Jungleers [SP35]</t>
  </si>
  <si>
    <t>Desantniki [SP36]</t>
  </si>
  <si>
    <t>--- Schwerpunkt 4 ---</t>
  </si>
  <si>
    <t>Last Stand at Iserlon [SP37]</t>
  </si>
  <si>
    <t>Led to the Slaughter [SP38]</t>
  </si>
  <si>
    <t>Down the Manipur Road [SP39]</t>
  </si>
  <si>
    <t>Stand at Festubert [SP40]</t>
  </si>
  <si>
    <t>Bloody Gulch [SP41]</t>
  </si>
  <si>
    <t>Hot in Kot [SP42]</t>
  </si>
  <si>
    <t>Deadeye Smoyer [SP43]</t>
  </si>
  <si>
    <t>Sufferin' Sudfrankreich [SP44]</t>
  </si>
  <si>
    <t>A Stroke of Luck [SP45]</t>
  </si>
  <si>
    <t>Give Then Some Steel! [SP46]</t>
  </si>
  <si>
    <t>Key to the Gate [SP47]</t>
  </si>
  <si>
    <t>Orlik and the Uhlans [SP48]</t>
  </si>
  <si>
    <t>--- Schwerpunkt 5 ---</t>
  </si>
  <si>
    <t>Audie Murphy [SP49]</t>
  </si>
  <si>
    <t>Paco Station [SP50]</t>
  </si>
  <si>
    <t>Stryker's Charge [SP51]</t>
  </si>
  <si>
    <t>The Amazing Tominac [SP52]</t>
  </si>
  <si>
    <t>Thorne in your Side [SP53]</t>
  </si>
  <si>
    <t>Manila John [SP54]</t>
  </si>
  <si>
    <t>Batterie du Port [SP55]</t>
  </si>
  <si>
    <t>No Good Reason [SP56]</t>
  </si>
  <si>
    <t>Big Tuol Pocket [SP57]</t>
  </si>
  <si>
    <t>Mars' Last Fight [SP58]</t>
  </si>
  <si>
    <t>Rivers' End [SP59]</t>
  </si>
  <si>
    <t>Commando Kelly [SP60]</t>
  </si>
  <si>
    <t>--- Schwerpunkt 6 ---</t>
  </si>
  <si>
    <t>Objective Exodus [SP61]</t>
  </si>
  <si>
    <t>ils ne passeront pas [SP62]</t>
  </si>
  <si>
    <t>Upham's Bar [SP63]</t>
  </si>
  <si>
    <t>Valour on the Bou [SP64]</t>
  </si>
  <si>
    <t>Ayo Gurkhali! [SP65]</t>
  </si>
  <si>
    <t>Nicholls and Nash [SP66]</t>
  </si>
  <si>
    <t>Backs to the Orne [SP67]</t>
  </si>
  <si>
    <t>Foote-ing the Bill [SP68]</t>
  </si>
  <si>
    <t>Meiktila Break-in [SP69]</t>
  </si>
  <si>
    <t>Weston's War [SP70]</t>
  </si>
  <si>
    <t>Cutler's Cross [SP71]</t>
  </si>
  <si>
    <t>One Tough Canuck [SP72]</t>
  </si>
  <si>
    <t>--- Schwerpunkt 7 ---</t>
  </si>
  <si>
    <t>Seregelyes Slug-out [SP73]</t>
  </si>
  <si>
    <t>The Last Tiger [SP74]</t>
  </si>
  <si>
    <t>Taurus Pursuant [SP75]</t>
  </si>
  <si>
    <t>Flaming of the Guard [SP76]</t>
  </si>
  <si>
    <t>Green Jackets' Bridge [SP77]</t>
  </si>
  <si>
    <t>The Golovchino Breakout [SP78]</t>
  </si>
  <si>
    <t>The Mius Trap [SP79]</t>
  </si>
  <si>
    <t>Die Gurkha Die! [SP80]</t>
  </si>
  <si>
    <t>Betje Wolf Plein [SP81]</t>
  </si>
  <si>
    <t>Norway in Half [SP82]</t>
  </si>
  <si>
    <t>Boeinked [SP83]</t>
  </si>
  <si>
    <t>von Bodenhausen's Ride [SP84]</t>
  </si>
  <si>
    <t>--- Schwerpunkt 8 ---</t>
  </si>
  <si>
    <t>The McCown Encounter [SP85]</t>
  </si>
  <si>
    <t>Bridge at Stavelot [SP86]</t>
  </si>
  <si>
    <t>Fangs of the Tiger [SP87]</t>
  </si>
  <si>
    <t>Race for the Sarvis [SP88]</t>
  </si>
  <si>
    <t>Assaulting Tes [SP89]</t>
  </si>
  <si>
    <t>Skirting the Mace [SP90]</t>
  </si>
  <si>
    <t>Show a Little Guts! [SP91]</t>
  </si>
  <si>
    <t>Seelow Seesaw [SP92]</t>
  </si>
  <si>
    <t>Oder Bound [SP93]</t>
  </si>
  <si>
    <t>Out of Order [SP94]</t>
  </si>
  <si>
    <t>Burn Gurkha Burn! [SP95]</t>
  </si>
  <si>
    <t>Husum Hotfoot [SP96]</t>
  </si>
  <si>
    <t>--- Schwerpunkt 9 ---</t>
  </si>
  <si>
    <t>Twilight of the Reich [SP97]</t>
  </si>
  <si>
    <t>Pesky Pachyderms [SP98]</t>
  </si>
  <si>
    <t>The Feineisen Factor [SP99]</t>
  </si>
  <si>
    <t>The Attu Climb [SP100]</t>
  </si>
  <si>
    <t>Jura Juggernaut [SP101]</t>
  </si>
  <si>
    <t>le diable noir [SP102]</t>
  </si>
  <si>
    <t>For Whom the Bells Toll [SP103]</t>
  </si>
  <si>
    <t>Easy's Bridge [SP104]</t>
  </si>
  <si>
    <t>Black Monday [SP105]</t>
  </si>
  <si>
    <t>After the Tea Break [SP106]</t>
  </si>
  <si>
    <t>The Sawmill [SP107]</t>
  </si>
  <si>
    <t>Searing Soltau [SP108]</t>
  </si>
  <si>
    <t>--- Schwerpunkt 10 ---</t>
  </si>
  <si>
    <t>Olboeter's Escape [SP109]</t>
  </si>
  <si>
    <t>The Chernichivo Shuffle [SP110]</t>
  </si>
  <si>
    <t>Why at Erp [SP111]</t>
  </si>
  <si>
    <t>Foreshadowing Silvertop [SP112]</t>
  </si>
  <si>
    <t>The Tigers Wrecked 'Em [SP113]</t>
  </si>
  <si>
    <t>Seizing Gyulamajor [SP114]</t>
  </si>
  <si>
    <t>The Five Pound Prize [SP115]</t>
  </si>
  <si>
    <t>Loonies and Leicesters [SP116]</t>
  </si>
  <si>
    <t>Stranded Cats [SP117]</t>
  </si>
  <si>
    <t>Seizing the Sittang Bridge [SP118]</t>
  </si>
  <si>
    <t>Captain Lambert's Factory [SP119]</t>
  </si>
  <si>
    <t>Kettlehut to the Rescue [SP120]</t>
  </si>
  <si>
    <t>--- Schwerpunkt 11 ---</t>
  </si>
  <si>
    <t>Danger Close! [SP121]</t>
  </si>
  <si>
    <t>Constant Sorrow [SP122]</t>
  </si>
  <si>
    <t>The Badger's Breath [SP123]</t>
  </si>
  <si>
    <t>Expelling the Guards [SP124]</t>
  </si>
  <si>
    <t>Nunshigum [SP125]</t>
  </si>
  <si>
    <t>Malignant Mahrattas [SP126]</t>
  </si>
  <si>
    <t>Bleed Gurkha Bleed! [SP127]</t>
  </si>
  <si>
    <t>Rupee Reward [SP128]</t>
  </si>
  <si>
    <t>Locking Horns at Lozovaja [SP129]</t>
  </si>
  <si>
    <t>Tiger's Whiskers [SP130]</t>
  </si>
  <si>
    <t>Pocket Panzers [SP131]</t>
  </si>
  <si>
    <t>Timmerman's Bridge [SP132]</t>
  </si>
  <si>
    <t>--- Schwerpunkt 12 ---</t>
  </si>
  <si>
    <t>Old Hickory's Path [SP133]</t>
  </si>
  <si>
    <t>Barracuda! [SP134]</t>
  </si>
  <si>
    <t>Tale of the Comet [SP135]</t>
  </si>
  <si>
    <t>Orczy Square [SP136]</t>
  </si>
  <si>
    <t>The Bozsoki Relay [SP137]</t>
  </si>
  <si>
    <t>Lacking Coordination [SP138]</t>
  </si>
  <si>
    <t>Oder Dare [SP139]</t>
  </si>
  <si>
    <t>Red Valentines [SP140]</t>
  </si>
  <si>
    <t>Broken Beek [SP141]</t>
  </si>
  <si>
    <t>To No Avail [SP142]</t>
  </si>
  <si>
    <t>The Battle for St. Cloud [SP143]</t>
  </si>
  <si>
    <t>One More Day of Freedom [SP144]</t>
  </si>
  <si>
    <t>--- Schwerpunkt 13 ---</t>
  </si>
  <si>
    <t>The Reluctant Tiger [SP145]</t>
  </si>
  <si>
    <t>Terrify and Destroy [SP146]</t>
  </si>
  <si>
    <t>The Zebra Mission [SP147]</t>
  </si>
  <si>
    <t>The Bears of St. Denis [SP148]</t>
  </si>
  <si>
    <t>Labarthe's Charade [SP149]</t>
  </si>
  <si>
    <t>The Legrew Maneuver [SP150]</t>
  </si>
  <si>
    <t>Bulanov Rebuked [SP151]</t>
  </si>
  <si>
    <t>Nova Bude Butte [SP152]</t>
  </si>
  <si>
    <t>The Wrong Side of Victory [SP153]</t>
  </si>
  <si>
    <t>On the Road to Hell [SP154]</t>
  </si>
  <si>
    <t>Casualties Cooks and Corpsmen [SP155]</t>
  </si>
  <si>
    <t>A Siege of their Own [SP156]</t>
  </si>
  <si>
    <t>--- Schwerpunkt 14 ---</t>
  </si>
  <si>
    <t>Edge of Extinction [SP157]</t>
  </si>
  <si>
    <t>The Fond Dagot Drag-Out [SP158]</t>
  </si>
  <si>
    <t>The Lisjanka Epitaph [SP159]</t>
  </si>
  <si>
    <t>The Lost Band of Edmontons [SP160]</t>
  </si>
  <si>
    <t>Federov's Incursion [SP161]</t>
  </si>
  <si>
    <t>The Buddha's Belly [SP162]</t>
  </si>
  <si>
    <t>First to Fastov [SP163]</t>
  </si>
  <si>
    <t>Tanks But No Tanks [SP164]</t>
  </si>
  <si>
    <t>A Promise Fulfilled [SP165]</t>
  </si>
  <si>
    <t>Blue Jacket Attack [SP166]</t>
  </si>
  <si>
    <t>Trigger Happy Joes [SP167]</t>
  </si>
  <si>
    <t>Muhlenkamp's Miracle [SP168]</t>
  </si>
  <si>
    <t>--- Valor of the Guards ---</t>
  </si>
  <si>
    <t>The First Bid [VotG1]</t>
  </si>
  <si>
    <t>Russe! Drown in the Volga [VotG2]</t>
  </si>
  <si>
    <t>Khopka's Crossing [VotG3]</t>
  </si>
  <si>
    <t>The Last Fifteen [VotG4]</t>
  </si>
  <si>
    <t>The Specialist's House [VotG5]</t>
  </si>
  <si>
    <t>Enter Dragan [VotG6]</t>
  </si>
  <si>
    <t>Storming the Station [VotG7]</t>
  </si>
  <si>
    <t>Hammer and Nail [VotG8]</t>
  </si>
  <si>
    <t>Eviction Notice [VotG9]</t>
  </si>
  <si>
    <t>The Darkest Day [VotG10]</t>
  </si>
  <si>
    <t>A Dangerous Possibility [VotG11]</t>
  </si>
  <si>
    <t>Siberian Shockwave [VotG12]</t>
  </si>
  <si>
    <t>Escape from Komsomol Park [VotG13]</t>
  </si>
  <si>
    <t>Pavlov's House [VotG14]</t>
  </si>
  <si>
    <t>Perfected in Battle [VotG15]</t>
  </si>
  <si>
    <t>Under Murderous Fire [VotG16]</t>
  </si>
  <si>
    <t>On the Verge of Extinction [VotG17]</t>
  </si>
  <si>
    <t>The Central Railway Station [VotG-I]</t>
  </si>
  <si>
    <t>Drive to the Volga [VotG-II]</t>
  </si>
  <si>
    <t>Battle Along the Riverbank [VotG-III]</t>
  </si>
  <si>
    <t>Savage Streets of Stalingrad [VotG-IV]</t>
  </si>
  <si>
    <t># Guns</t>
  </si>
  <si>
    <t>OBA</t>
  </si>
  <si>
    <t>Night</t>
  </si>
  <si>
    <t>Turns</t>
  </si>
  <si>
    <t>C</t>
  </si>
  <si>
    <t>Air</t>
  </si>
  <si>
    <t>Desert</t>
  </si>
  <si>
    <t>Scenario</t>
  </si>
  <si>
    <t>Min rating for green:</t>
  </si>
  <si>
    <t>Min rating for yellow:</t>
  </si>
  <si>
    <t>Min Balance for yellow:</t>
  </si>
  <si>
    <t>Min Balance for red:</t>
  </si>
  <si>
    <t># Squads</t>
  </si>
  <si>
    <t>Draws</t>
  </si>
  <si>
    <t>The Borders are Burning [123]</t>
  </si>
  <si>
    <t>On the Borderline [124]</t>
  </si>
  <si>
    <t>First Crisis at Army Group North [125]</t>
  </si>
  <si>
    <t>Commando Schenke [126]</t>
  </si>
  <si>
    <t>Land Leviathans [127]</t>
  </si>
  <si>
    <t>The Defense of Luga [128]</t>
  </si>
  <si>
    <t>Slamming of the Door [129]</t>
  </si>
  <si>
    <t>Debacle at Korosten [130]</t>
  </si>
  <si>
    <t>The Penetration of Rostov [131]</t>
  </si>
  <si>
    <t>Hill 253.5 [132]</t>
  </si>
  <si>
    <t>Block Busting in Bokruisk [133]</t>
  </si>
  <si>
    <t>Counterattack on the Vistula [134]</t>
  </si>
  <si>
    <t>Acts of Defiance [135]</t>
  </si>
  <si>
    <t>The Agony of Doom [136]</t>
  </si>
  <si>
    <t>--- Rising Sun ---</t>
  </si>
  <si>
    <t>Shanghai in Flames [145]</t>
  </si>
  <si>
    <t>The Drive for Taierzhuang [146]</t>
  </si>
  <si>
    <t>A Stiff Fight [147]</t>
  </si>
  <si>
    <t>Ramsey's Charge [148]</t>
  </si>
  <si>
    <t>Grabbing Gavutu [149]</t>
  </si>
  <si>
    <t>Tanambogo Nightmare [150]</t>
  </si>
  <si>
    <t>Take Two [151]</t>
  </si>
  <si>
    <t>Munda Mash [152]</t>
  </si>
  <si>
    <t>Totsugeki! [153]</t>
  </si>
  <si>
    <t>Orange at Walawbum [154]</t>
  </si>
  <si>
    <t>Smith &amp; Weston [155]</t>
  </si>
  <si>
    <t>Broken Bamboo [156]</t>
  </si>
  <si>
    <t>OP Hill [157]</t>
  </si>
  <si>
    <t>Last of Their Strength [158]</t>
  </si>
  <si>
    <t>White Tigers [159]</t>
  </si>
  <si>
    <t>Battlin' Buckeyes [160]</t>
  </si>
  <si>
    <t>Smertniki [{RS} 59]</t>
  </si>
  <si>
    <t>On the Kokoda Trail [{RS} 60]</t>
  </si>
  <si>
    <t>Shoestring Ridge [{RS} 61]</t>
  </si>
  <si>
    <t>Bungle in the Jungle [{RS} 62]</t>
  </si>
  <si>
    <t>The Eastern Gate [{RS} 63]</t>
  </si>
  <si>
    <t>Hazardous Occupation [{RS} 64]</t>
  </si>
  <si>
    <t>Red Star, Red Sun [{RS} 65]</t>
  </si>
  <si>
    <t>The Bushmasters [{RS} 66]</t>
  </si>
  <si>
    <t>Cibik's Ridge [{RS} 67]</t>
  </si>
  <si>
    <t>The Rock [{RS} 68]</t>
  </si>
  <si>
    <t>Today We Attack [{RS} 69]</t>
  </si>
  <si>
    <t>KP 167 [{RS} 70]</t>
  </si>
  <si>
    <t>Jungle Citadel [{RS} 71]</t>
  </si>
  <si>
    <t>Sea of Tranquility [{RS} 72]</t>
  </si>
  <si>
    <t>Hell or High Water [{RS} 73]</t>
  </si>
  <si>
    <t>Bloody Red Beach [{RS} 74]</t>
  </si>
  <si>
    <t>Sand &amp; Blood [{RS} GTCG-1]</t>
  </si>
  <si>
    <t>PTO</t>
  </si>
  <si>
    <t>Sea</t>
  </si>
  <si>
    <t>Bocage</t>
  </si>
  <si>
    <t>Italian Brothers [137]</t>
  </si>
  <si>
    <t>Rattle of Sabres [138]</t>
  </si>
  <si>
    <t>The Weigh In [139]</t>
  </si>
  <si>
    <t>Round Two [140]</t>
  </si>
  <si>
    <t>Action at Balberkamp [141]</t>
  </si>
  <si>
    <t>On the Road to Andalsnes [142]</t>
  </si>
  <si>
    <t>Grebbe End [143]</t>
  </si>
  <si>
    <t>The Professionals [144]</t>
  </si>
  <si>
    <t>Into the Fray [Third Edition43]</t>
  </si>
  <si>
    <t>The Gauntlet [Third Edition44]</t>
  </si>
  <si>
    <t>Revenge at Kastelli [Third Edition45]</t>
  </si>
  <si>
    <t>Birds of Prey [Third Edition46]</t>
  </si>
  <si>
    <t>Rude Awakening [Third Edition47]</t>
  </si>
  <si>
    <t>Toujours l'audace (Always Audacity) [Third Edition48]</t>
  </si>
  <si>
    <t>Piercing the Peel [Third Edition49]</t>
  </si>
  <si>
    <t>Age-Old Foes [Third Edition50]</t>
  </si>
  <si>
    <t>An Uncommon Occurrence [Third Edition83]</t>
  </si>
  <si>
    <t>Round One [Third Edition84]</t>
  </si>
  <si>
    <t>No Way Out [Third Edition85]</t>
  </si>
  <si>
    <t>Fighting Back [Third Edition86]</t>
  </si>
  <si>
    <t>Good Night, Sweet Prince [Third Edition87]</t>
  </si>
  <si>
    <t>Art Nouveau [Third Edition88]</t>
  </si>
  <si>
    <t>Rescue Attempt [Third Edition89]</t>
  </si>
  <si>
    <t>Pride and Joy [Third Edition90]</t>
  </si>
  <si>
    <t>Maczek Fire Brigade [J113]</t>
  </si>
  <si>
    <t>The Marketplace at Wormhoudt [J114]</t>
  </si>
  <si>
    <t>Last Push to Mozhaisk [J115]</t>
  </si>
  <si>
    <t>Brigade Hill [J116]</t>
  </si>
  <si>
    <t>The Triangle [J117]</t>
  </si>
  <si>
    <t>Elephants Unleashed [J118]</t>
  </si>
  <si>
    <t>Sovkhoz Haystacks [J119]</t>
  </si>
  <si>
    <t>Ishun Tank Traps [J120]</t>
  </si>
  <si>
    <t>Schloss Hemingstein [J121]</t>
  </si>
  <si>
    <t>Bloody Bois Jacques [J122]</t>
  </si>
  <si>
    <t>Charging Chaumont [J123]</t>
  </si>
  <si>
    <t>Cobra Kings [J124]</t>
  </si>
  <si>
    <t>Everything Is Lost [J125]</t>
  </si>
  <si>
    <t>Ugly Faces [J126]</t>
  </si>
  <si>
    <t>Messervy's Men [J127]</t>
  </si>
  <si>
    <t>Opium Hill [J128]</t>
  </si>
  <si>
    <t>Mountain Hunters [J129]</t>
  </si>
  <si>
    <t>The Art of Dying [J130]</t>
  </si>
  <si>
    <t>First Love [J131]</t>
  </si>
  <si>
    <t>Jungle Infiltration [J132]</t>
  </si>
  <si>
    <t>One Miserable Night [J133]</t>
  </si>
  <si>
    <t>Kerry's Crossing [J134]</t>
  </si>
  <si>
    <t>Diversion [J135]</t>
  </si>
  <si>
    <t>Muddy Mayhem [J136]</t>
  </si>
  <si>
    <t>No Mercy In Burcy [J137]</t>
  </si>
  <si>
    <t>Point to Make [J138]</t>
  </si>
  <si>
    <t>Light Aid Detached [J139]</t>
  </si>
  <si>
    <t>All Down the Line [J140]</t>
  </si>
  <si>
    <t>Riding with the King [J141]</t>
  </si>
  <si>
    <t>Penny Packets [J142]</t>
  </si>
  <si>
    <t>Circle of Doom [J143]</t>
  </si>
  <si>
    <t>Three for the Third [J144]</t>
  </si>
  <si>
    <t>Golden Pheasants [J145]</t>
  </si>
  <si>
    <t>Ragnarök (Ragnarok) [J146]</t>
  </si>
  <si>
    <t>Into the Grinding Mill [J147]</t>
  </si>
  <si>
    <t>Last Minute War [J148]</t>
  </si>
  <si>
    <t>Taking a Stand at Rosario [J149]</t>
  </si>
  <si>
    <t>The Shangshak Redemption [J150]</t>
  </si>
  <si>
    <t>Squeeze Play [J151]</t>
  </si>
  <si>
    <t>Messenger Boys [J152]</t>
  </si>
  <si>
    <t>Dawn's Early Light [J153]</t>
  </si>
  <si>
    <t>Cradle to Grave [J154]</t>
  </si>
  <si>
    <t>It's Hardly Fair [J155]</t>
  </si>
  <si>
    <t>Mageret Mixer [J156]</t>
  </si>
  <si>
    <t>Rage Against the Machine [J157]</t>
  </si>
  <si>
    <t>It Don't Come Easy [J158]</t>
  </si>
  <si>
    <t>Tropic Lightning [J159]</t>
  </si>
  <si>
    <t>Bienen Burnout [J160]</t>
  </si>
  <si>
    <t>Verdict at Nuremberg [J-VaN-CG]</t>
  </si>
  <si>
    <t>The Green Inferno [SC-CG1]</t>
  </si>
  <si>
    <t>Badanov's Boys [SoSB1]</t>
  </si>
  <si>
    <t>Assaulted at Arras [SoSB2]</t>
  </si>
  <si>
    <t>Marauding Marauders [SoSB3]</t>
  </si>
  <si>
    <t>Cellar Dwellers [VotG19]</t>
  </si>
  <si>
    <t>Terror at Twilight [VotG20]</t>
  </si>
  <si>
    <t>Defending the Voentorg [VotG21]</t>
  </si>
  <si>
    <t>Bark You Dogs! [VotG22]</t>
  </si>
  <si>
    <t>Heroes of the Soviet Union [VotG23]</t>
  </si>
  <si>
    <t>Raid on Rodimtsev [VotG24]</t>
  </si>
  <si>
    <t>Urban Nightmare [VotG25]</t>
  </si>
  <si>
    <t>--- ASL Starter Kit #1 ---</t>
  </si>
  <si>
    <t>Retaking Vierville [S1]</t>
  </si>
  <si>
    <t>War of the Rats [S2]</t>
  </si>
  <si>
    <t>Simple Equation [S3]</t>
  </si>
  <si>
    <t>Welcome Back [S4]</t>
  </si>
  <si>
    <t>Clearing Colleville [S5]</t>
  </si>
  <si>
    <t>Released from the East [S6]</t>
  </si>
  <si>
    <t>--- ASL Starter Kit #2 ---</t>
  </si>
  <si>
    <t>Ambitious Assault [S9]</t>
  </si>
  <si>
    <t>Paper Army [S10]</t>
  </si>
  <si>
    <t>A Long Way to Go [S11]</t>
  </si>
  <si>
    <t>Over Open Sights [S12]</t>
  </si>
  <si>
    <t>Priority Target [S13]</t>
  </si>
  <si>
    <t>88s at Zon [S14]</t>
  </si>
  <si>
    <t>Hammer to the Teeth [S15]</t>
  </si>
  <si>
    <t>Legio Patria Nostra [S16]</t>
  </si>
  <si>
    <t>--- ASL Starter Kit #3 ---</t>
  </si>
  <si>
    <t>Joseph 351 [S20]</t>
  </si>
  <si>
    <t>Clash at Borisovka [S21]</t>
  </si>
  <si>
    <t>Another Summer's Day [S22]</t>
  </si>
  <si>
    <t>Monty's Gamble [S23]</t>
  </si>
  <si>
    <t>Sherman Marches West [S24]</t>
  </si>
  <si>
    <t>Early Battles [S25]</t>
  </si>
  <si>
    <t>Last Ally, Last Victory [S26]</t>
  </si>
  <si>
    <t>Stand for New Zealand [S27]</t>
  </si>
  <si>
    <t>Sink's Encouragement [S41]</t>
  </si>
  <si>
    <t>One More Hedgerow [S42]</t>
  </si>
  <si>
    <t>Clearing Carentan [S43]</t>
  </si>
  <si>
    <t>Across the Border [S44]</t>
  </si>
  <si>
    <t>Contested Settlement [S45]</t>
  </si>
  <si>
    <t>Where the Winter Lingers [S46]</t>
  </si>
  <si>
    <t>Not So Disposed [S47]</t>
  </si>
  <si>
    <t>Converging Assaults [S48]</t>
  </si>
  <si>
    <t>Cooks, Clerks, and Bazookas [S49]</t>
  </si>
  <si>
    <t>N-463 [S50]</t>
  </si>
  <si>
    <t>Enter the Young [S51]</t>
  </si>
  <si>
    <t>Far From Home [AP53]</t>
  </si>
  <si>
    <t>800 Heroes [AP54]</t>
  </si>
  <si>
    <t>The Generalissimo's Own [AP55]</t>
  </si>
  <si>
    <t>Quagmire [AP56]</t>
  </si>
  <si>
    <t>Kleckerweise [AP57]</t>
  </si>
  <si>
    <t>Sat Sri Akal! [AP58]</t>
  </si>
  <si>
    <t>Taking Heads [AP59]</t>
  </si>
  <si>
    <t>Nishne, Nyet! [AP60]</t>
  </si>
  <si>
    <t>Desobry Defiant [AP61]</t>
  </si>
  <si>
    <t>Shouting Into the Storm [AP62]</t>
  </si>
  <si>
    <t>The Nutcracker [AP63]</t>
  </si>
  <si>
    <t>A Well-Engineered Ambush [AP64]</t>
  </si>
  <si>
    <t>Baw Drop [AP65]</t>
  </si>
  <si>
    <t>Cat's Cradle [AP66]</t>
  </si>
  <si>
    <t>Cherry Ripe [AP67]</t>
  </si>
  <si>
    <t>Odd Angry Shot [AP68]</t>
  </si>
  <si>
    <t>Uncommon Misery [AP69]</t>
  </si>
  <si>
    <t>Sons of Slava [AP70]</t>
  </si>
  <si>
    <t>Head in the Noose [AP71]</t>
  </si>
  <si>
    <t>Guns For St. Barbara [AP72]</t>
  </si>
  <si>
    <t>Happy Valley [AP73]</t>
  </si>
  <si>
    <t>Batty-P [AP74]</t>
  </si>
  <si>
    <t>Gabriel's Horn [AP75]</t>
  </si>
  <si>
    <t>Smoke 'em [AP76]</t>
  </si>
  <si>
    <t>Texas Flood [AP77]</t>
  </si>
  <si>
    <t>Crossfire [AP78]</t>
  </si>
  <si>
    <t>Rude Mood [AP79]</t>
  </si>
  <si>
    <t>A Bloody Waste [AP80]</t>
  </si>
  <si>
    <t>Lost Highway [AP81]</t>
  </si>
  <si>
    <t>Coriano [AP82]</t>
  </si>
  <si>
    <t>Thai Hot [AP83]</t>
  </si>
  <si>
    <t>Double Trouble [AP84]</t>
  </si>
  <si>
    <t>Slicing the Throat [AP85]</t>
  </si>
  <si>
    <t>Milling About [AP86]</t>
  </si>
  <si>
    <t>Empire's Fall [AP87]</t>
  </si>
  <si>
    <t>Full Moon Madness [AP88]</t>
  </si>
  <si>
    <t>To the Pain [AP89]</t>
  </si>
  <si>
    <t>Smashing the Hook [AP90]</t>
  </si>
  <si>
    <t>Parting Shots [AP91]</t>
  </si>
  <si>
    <t>End of the Beginning [AP92]</t>
  </si>
  <si>
    <t>The Marco Polo Bridge Incident [BoF1]</t>
  </si>
  <si>
    <t>A Polish Requiem [BoF2]</t>
  </si>
  <si>
    <t>The Abbeville Bridgehead [BoF3]</t>
  </si>
  <si>
    <t>About his Shadowy Sides [BoF4]</t>
  </si>
  <si>
    <t>Adolf's Amateurs [BoF5]</t>
  </si>
  <si>
    <t>Cavalry Brigade Model [BoF6]</t>
  </si>
  <si>
    <t>The Fields of Black Gold [BoF7]</t>
  </si>
  <si>
    <t>Sting of the Italian Hornet [BoF8]</t>
  </si>
  <si>
    <t>Pursuing Frank [BoF9]</t>
  </si>
  <si>
    <t>To Have and to Hold [BoF10]</t>
  </si>
  <si>
    <t>Second Thoughts [BoF11]</t>
  </si>
  <si>
    <t>Forging Spetsnaz [BoF12]</t>
  </si>
  <si>
    <t>--- Festung Budapest ---</t>
  </si>
  <si>
    <t>Uncles and Pups [FB1]</t>
  </si>
  <si>
    <t>The Devil's Free to Have a Try [FB2]</t>
  </si>
  <si>
    <t>Furor Hungaricus [FB3]</t>
  </si>
  <si>
    <t>HKL 259 [FB4]</t>
  </si>
  <si>
    <t>Siesta Time [FB5]</t>
  </si>
  <si>
    <t>Came Tumbling After [FB6]</t>
  </si>
  <si>
    <t>The Terror of the Castle [FB7]</t>
  </si>
  <si>
    <t>For Want of Either Crust or Crumb [FB8]</t>
  </si>
  <si>
    <t>The Shooting Gallery [FB9]</t>
  </si>
  <si>
    <t>Return of the Black Company [FB10]</t>
  </si>
  <si>
    <t>Boy Soldier [FB11]</t>
  </si>
  <si>
    <t>The Black Ravens Are Flying [FB12]</t>
  </si>
  <si>
    <t>Don't Economize [FB13]</t>
  </si>
  <si>
    <t>At the Narrow Passage [FB14]</t>
  </si>
  <si>
    <t>The Taking of Object 59 [FB15]</t>
  </si>
  <si>
    <t>Crossing the Bloody Meadow [FB16]</t>
  </si>
  <si>
    <t>Stalingrad Redux [FB17]</t>
  </si>
  <si>
    <t>Pearl of the Danube [FB-CG1]</t>
  </si>
  <si>
    <t>The Swept Away City [FB-CG2]</t>
  </si>
  <si>
    <t>City of Eternal Heroes [FB-CG3]</t>
  </si>
  <si>
    <t>--- Out of the Attic 2 ---</t>
  </si>
  <si>
    <t>Panzers Forward! [OA17]</t>
  </si>
  <si>
    <t>Parry and Strike [OA18]</t>
  </si>
  <si>
    <t>The Queen's Prequel [OA19]</t>
  </si>
  <si>
    <t>The Revenge of the Greys [OA20]</t>
  </si>
  <si>
    <t>Gunter Strikes Back [OA21]</t>
  </si>
  <si>
    <t>After the Disaster [OA22]</t>
  </si>
  <si>
    <t>A Midnight Clear [OA23]</t>
  </si>
  <si>
    <t>Buying Time [OA24]</t>
  </si>
  <si>
    <t>Side by Side [OA25]</t>
  </si>
  <si>
    <t>Vogt's Ritterkreuz [OA26]</t>
  </si>
  <si>
    <t>Long Range Recon [OA27]</t>
  </si>
  <si>
    <t>Where Iron Crosses Grow [OA28]</t>
  </si>
  <si>
    <t>The Amy H [OA29]</t>
  </si>
  <si>
    <t>Raider Ridge [OA30]</t>
  </si>
  <si>
    <t>With Friends Like These [OA31]</t>
  </si>
  <si>
    <t>The Riley Shuffle [OA32]</t>
  </si>
  <si>
    <t>--- Out of the Bunker ---</t>
  </si>
  <si>
    <t>Riding the Coattails [OB1]</t>
  </si>
  <si>
    <t>Point 247 [OB2]</t>
  </si>
  <si>
    <t>Brasche Encounter [OB3]</t>
  </si>
  <si>
    <t>Headhunting for Bloody Huns [OB4]</t>
  </si>
  <si>
    <t>Clearing Kamienka [OB5]</t>
  </si>
  <si>
    <t>First Clash in Tunisia [OB6]</t>
  </si>
  <si>
    <t>Crisis at Kasserine [OB7]</t>
  </si>
  <si>
    <t>Unhappy Trails [OB8]</t>
  </si>
  <si>
    <t>First Crack at Hellzapoppin' Ridge [OB9]</t>
  </si>
  <si>
    <t>The Men from Zadig [OB10]</t>
  </si>
  <si>
    <t>Avril Action [OB11]</t>
  </si>
  <si>
    <t>Block at Ville-sur-Illon [OB12]</t>
  </si>
  <si>
    <t>A Hotly Contested Crossroads [OB13]</t>
  </si>
  <si>
    <t>Pursuing Kobayashi [OB14]</t>
  </si>
  <si>
    <t>Ferenc Józef Barracks [RPT1]</t>
  </si>
  <si>
    <t>Kerepesi Cemetery [RPT2]</t>
  </si>
  <si>
    <t>Városmajor Grange [RPT3]</t>
  </si>
  <si>
    <t>Transylvania 6-5000 [RPT4]</t>
  </si>
  <si>
    <t>The Horváth Interlude [RPT5]</t>
  </si>
  <si>
    <t>Cadets and Cadre [RPT6]</t>
  </si>
  <si>
    <t>Romanian Hammers [RPT7]</t>
  </si>
  <si>
    <t>Well Taught [RPT8]</t>
  </si>
  <si>
    <t>Shelling the Sivash [RPT9]</t>
  </si>
  <si>
    <t>Slovak Salvation [RPT10]</t>
  </si>
  <si>
    <t>Butchers and Bakers [RPT11]</t>
  </si>
  <si>
    <t>Retreat from Bairak [RPT12]</t>
  </si>
  <si>
    <t>A Handful of Howdy [RPT13]</t>
  </si>
  <si>
    <t>Keitel and Cox [RPT14]</t>
  </si>
  <si>
    <t>Comrade Klimenkov [RPT15]</t>
  </si>
  <si>
    <t>Miracle at Sinagoga [RPT16]</t>
  </si>
  <si>
    <t>Hetzer Hunters [RPT17]</t>
  </si>
  <si>
    <t>Worker's Settlement No. 8 [RPT18]</t>
  </si>
  <si>
    <t>Mercury Rising [RPT19]</t>
  </si>
  <si>
    <t>The Trouble with Tigers [RPT20]</t>
  </si>
  <si>
    <t>Gotterdammerung! [RPT21]</t>
  </si>
  <si>
    <t>Convente Beato Sante [RPT22]</t>
  </si>
  <si>
    <t>The Bavent Recce [RPT23]</t>
  </si>
  <si>
    <t>Farmyard Affray [RPT24]</t>
  </si>
  <si>
    <t>A Cross in Gold [RPT26]</t>
  </si>
  <si>
    <t>Sycamore and Succotash [RPT27]</t>
  </si>
  <si>
    <t>The Polozkov Push [RPT28]</t>
  </si>
  <si>
    <t>The Sound of Hoof Beats [RPT29]</t>
  </si>
  <si>
    <t>Knocking on the Front Door [RPT30]</t>
  </si>
  <si>
    <t>--- Schwerpunkt 15 ---</t>
  </si>
  <si>
    <t>The Winnekendonk Cakewalk [SP169]</t>
  </si>
  <si>
    <t>Halfhearted Hiwis [SP170]</t>
  </si>
  <si>
    <t>Audacity of Innocence [SP171]</t>
  </si>
  <si>
    <t>Carstens' Lament [SP172]</t>
  </si>
  <si>
    <t>Der letzte Geburtstag [SP173]</t>
  </si>
  <si>
    <t>Krupki Station [SP174]</t>
  </si>
  <si>
    <t>Tisza Tease [SP175]</t>
  </si>
  <si>
    <t>Smiling Albert [SP176]</t>
  </si>
  <si>
    <t>Tic Tac Toe [SP177]</t>
  </si>
  <si>
    <t>Chiang's Finest [SP178]</t>
  </si>
  <si>
    <t>Brittany Speared [SP179]</t>
  </si>
  <si>
    <t>Encircle This! [SP180]</t>
  </si>
  <si>
    <t>--- Schwerpunkt 16 ---</t>
  </si>
  <si>
    <t>The Elefant of Surprise [SP181]</t>
  </si>
  <si>
    <t>Vlasov's Fist [SP182]</t>
  </si>
  <si>
    <t>The Last Full Measure [SP183]</t>
  </si>
  <si>
    <t>Cornered Beasts [SP184]</t>
  </si>
  <si>
    <t>Von Renesse's Recon [SP185]</t>
  </si>
  <si>
    <t>Beaufort's Feast [SP186]</t>
  </si>
  <si>
    <t>Stairway to Heaven [SP187]</t>
  </si>
  <si>
    <t>On the Road Again [SP188]</t>
  </si>
  <si>
    <t>Hell's Last Issue [SP189]</t>
  </si>
  <si>
    <t>Bottcher's Corner [SP190]</t>
  </si>
  <si>
    <t>Tatra Salad [SP191]</t>
  </si>
  <si>
    <t>Rock the Csaba [SP192]</t>
  </si>
  <si>
    <t>--- Schwerpunkt 17 ---</t>
  </si>
  <si>
    <t>Kamikaze Gorge [SP193]</t>
  </si>
  <si>
    <t>Requiem for a Dreadnaught [SP194]</t>
  </si>
  <si>
    <t>Retreat from Hannut [SP195]</t>
  </si>
  <si>
    <t>Hussars and Hounds [SP196]</t>
  </si>
  <si>
    <t>The Clinch [SP197]</t>
  </si>
  <si>
    <t>Fish in a Barrel [SP198]</t>
  </si>
  <si>
    <t>Para-trap [SP199]</t>
  </si>
  <si>
    <t>Three Card Monty [SP200]</t>
  </si>
  <si>
    <t>Doppleganger [SP201]</t>
  </si>
  <si>
    <t>Fiery Finale [SP202]</t>
  </si>
  <si>
    <t>Chaos Crossing [SP203]</t>
  </si>
  <si>
    <t>Yankee Pride [SP204]</t>
  </si>
  <si>
    <t>--- Schwerpunkt 18 ---</t>
  </si>
  <si>
    <t>Mius Miscchief [SP205]</t>
  </si>
  <si>
    <t>The Fraternal Grave [SP206]</t>
  </si>
  <si>
    <t>Resiste et Mords [SP207]</t>
  </si>
  <si>
    <t>Portomaggiore [SP208]</t>
  </si>
  <si>
    <t>Farmer's Market [SP209]</t>
  </si>
  <si>
    <t>Tea at Three [SP210]</t>
  </si>
  <si>
    <t>The Apiary [SP211]</t>
  </si>
  <si>
    <t>Merchant of Venice [SP212]</t>
  </si>
  <si>
    <t>The Mighty Have Fallen [SP213]</t>
  </si>
  <si>
    <t>Makela's End [SP214]</t>
  </si>
  <si>
    <t>Encircle That! [SP215]</t>
  </si>
  <si>
    <t>Toothless Tiger [SP216]</t>
  </si>
  <si>
    <t>--- Schwerpunkt 19 ---</t>
  </si>
  <si>
    <t>The Go Devils [SP217]</t>
  </si>
  <si>
    <t>Városliget Park [SP218]</t>
  </si>
  <si>
    <t>Play Havoc [SP219]</t>
  </si>
  <si>
    <t>Howpner's Edict [SP220]</t>
  </si>
  <si>
    <t>The Red Hammer [SP221]</t>
  </si>
  <si>
    <t>Ivan and the Three Bears [SP222]</t>
  </si>
  <si>
    <t>Road Warriors [SP223]</t>
  </si>
  <si>
    <t>The Crown of Thorn [SP224]</t>
  </si>
  <si>
    <t>Sunflowers Along the Kodyma [SP225]</t>
  </si>
  <si>
    <t>Grave Decision [SP226]</t>
  </si>
  <si>
    <t>Party Boys [SP227]</t>
  </si>
  <si>
    <t>Booster Shot [SP228]</t>
  </si>
  <si>
    <t>--- Turning the Tide ---</t>
  </si>
  <si>
    <t>Sacrifice of Polish Armor [U14]</t>
  </si>
  <si>
    <t>Battle for the Warta Line [U15]</t>
  </si>
  <si>
    <t>Under Cover of Darkness [U16]</t>
  </si>
  <si>
    <t>Resistance at Chabrehez [U17]</t>
  </si>
  <si>
    <t>Assault on a Queen [U18]</t>
  </si>
  <si>
    <t>Hasty Pudding [U19]</t>
  </si>
  <si>
    <t>Fighting at the World's Edge [U20]</t>
  </si>
  <si>
    <t>The French Perimeter [U21]</t>
  </si>
  <si>
    <t>Road to Kozani Pass [U22]</t>
  </si>
  <si>
    <t>Rehearsal for Crete [U23]</t>
  </si>
  <si>
    <t>Traverse Right...Fire! [U24]</t>
  </si>
  <si>
    <t>Breakout from Borisov [U25]</t>
  </si>
  <si>
    <t>Bald Hill [U26]</t>
  </si>
  <si>
    <t>A Winter Melee [U27]</t>
  </si>
  <si>
    <t>Sowchos 79 [U28]</t>
  </si>
  <si>
    <t>Night Battle at Noromaryevka [U29]</t>
  </si>
  <si>
    <t>Swatting at Tigers [U30]</t>
  </si>
  <si>
    <t>The Front in Flames [U31]</t>
  </si>
  <si>
    <t>Disaster on the Dnieper Loop [U32]</t>
  </si>
  <si>
    <t>The Bukrin Bridgehead [U33]</t>
  </si>
  <si>
    <t>Will to Fight - Eradicated [WCW1]</t>
  </si>
  <si>
    <t>Scotch on the Rocks [WCW2]</t>
  </si>
  <si>
    <t>Tigers at Merefa [WCW3]</t>
  </si>
  <si>
    <t>Cat Becomes Mouse [WCW4]</t>
  </si>
  <si>
    <t>Abandon Ship [WCW5]</t>
  </si>
  <si>
    <t>Los Ejercitos Nuevos [WCW6]</t>
  </si>
  <si>
    <t>Eye of the Tiger [WCW7]</t>
  </si>
  <si>
    <t>The Last VC in Europe [WCW8]</t>
  </si>
  <si>
    <t>Sweep Up [WCW9]</t>
  </si>
  <si>
    <t>Stand and Die [WCW10]</t>
  </si>
  <si>
    <t>Avg.</t>
  </si>
  <si>
    <t>Count of</t>
  </si>
  <si>
    <t>ID</t>
  </si>
  <si>
    <t>Recommend</t>
  </si>
  <si>
    <t>Players</t>
  </si>
  <si>
    <t>&lt; 10</t>
  </si>
  <si>
    <t>FF11</t>
  </si>
  <si>
    <t>Out of Ethiopia</t>
  </si>
  <si>
    <t>FF14</t>
  </si>
  <si>
    <t>Operation Rosselsprung</t>
  </si>
  <si>
    <t>L</t>
  </si>
  <si>
    <t>Death Ride</t>
  </si>
  <si>
    <t>T1</t>
  </si>
  <si>
    <t>D</t>
  </si>
  <si>
    <t>Hitler's Samurai</t>
  </si>
  <si>
    <t>FF12</t>
  </si>
  <si>
    <t>The Mighty Maus</t>
  </si>
  <si>
    <t>FF10</t>
  </si>
  <si>
    <t>A Bridge Too Far</t>
  </si>
  <si>
    <t>T</t>
  </si>
  <si>
    <t>U</t>
  </si>
  <si>
    <t>FF13</t>
  </si>
  <si>
    <t>W</t>
  </si>
  <si>
    <t>Tough Luck</t>
  </si>
  <si>
    <t>Castle Keep</t>
  </si>
  <si>
    <t>The Hunted</t>
  </si>
  <si>
    <t>Pegasus Bridge</t>
  </si>
  <si>
    <t/>
  </si>
  <si>
    <t># Vehicles</t>
  </si>
  <si>
    <t>Est Time to Play (hrs)</t>
  </si>
  <si>
    <t>Notes</t>
  </si>
  <si>
    <t>Scenario Name</t>
  </si>
  <si>
    <t>Home/more functions</t>
  </si>
  <si>
    <t>Add a playing</t>
  </si>
  <si>
    <t>Record by Name</t>
  </si>
  <si>
    <t>Contact ROAR</t>
  </si>
  <si>
    <t>Personal history</t>
  </si>
  <si>
    <t>Record by Publication</t>
  </si>
  <si>
    <t>ASL Articles</t>
  </si>
  <si>
    <t>ROAR: Recommended Scenarios</t>
  </si>
  <si>
    <t>Recommendations based on &lt; 10 players should be considered tentative; they may reflect untypical playings.</t>
  </si>
  <si>
    <t>The Automated Record</t>
  </si>
  <si>
    <t>By Publication</t>
  </si>
  <si>
    <t>--- Beyond Valor 3rd Edition---</t>
  </si>
  <si>
    <t>Cut-And-Paste Starting in B1=====&gt;</t>
  </si>
  <si>
    <t>--- Starter Kit Bonus Pack #1 Beyond the Beaches ---</t>
  </si>
  <si>
    <t>--- Starter Kit Expansion Pack #1 ---</t>
  </si>
  <si>
    <t>--- Action Pack 6: A  Decade of War---</t>
  </si>
  <si>
    <t>--- Action Pack 7 ---</t>
  </si>
  <si>
    <t>--- Action Pack 9 To The Bridge!---</t>
  </si>
  <si>
    <t>--- Action Pack 8 Roads Through Rome---</t>
  </si>
  <si>
    <t>4. Select Edit&gt;Copy</t>
  </si>
  <si>
    <t>5. In this spreadsheet, click on the "ROAR Ratings" tab at the bottom of the screen</t>
  </si>
  <si>
    <t>Tournament</t>
  </si>
  <si>
    <t>SSR</t>
  </si>
  <si>
    <t>Deluxe</t>
  </si>
  <si>
    <t>List #</t>
  </si>
  <si>
    <t>Missing Data</t>
  </si>
  <si>
    <t>Core Modules</t>
  </si>
  <si>
    <t>Red Barricades</t>
  </si>
  <si>
    <t>Kampfgruppe Peiper I, II</t>
  </si>
  <si>
    <t>Blood Reef:  Tarawa</t>
  </si>
  <si>
    <t>ASL Annuals</t>
  </si>
  <si>
    <t>General Magazine</t>
  </si>
  <si>
    <t>ASL Journals</t>
  </si>
  <si>
    <t>ASL Starter Kits</t>
  </si>
  <si>
    <t>Action Packs</t>
  </si>
  <si>
    <t>Festung Budapest</t>
  </si>
  <si>
    <t>Firefights I, II</t>
  </si>
  <si>
    <t>A GI's Dozen</t>
  </si>
  <si>
    <t>Onslaught to Orsha</t>
  </si>
  <si>
    <t>Operation Watchtower</t>
  </si>
  <si>
    <t>Operation Veritable</t>
  </si>
  <si>
    <t>Out of the Attic I, II</t>
  </si>
  <si>
    <t>Provence Pack</t>
  </si>
  <si>
    <t>Yes</t>
  </si>
  <si>
    <t>No</t>
  </si>
  <si>
    <t>Deluxe Modules</t>
  </si>
  <si>
    <t>Valor of the Guards</t>
  </si>
  <si>
    <t>Advanced Squad Leader</t>
  </si>
  <si>
    <t>"At-A-Glance" Scenario Listing</t>
  </si>
  <si>
    <t>Min Rating for green:</t>
  </si>
  <si>
    <t>Min Rating for yellow:</t>
  </si>
  <si>
    <t>To update the Ratings:</t>
  </si>
  <si>
    <t>To update the Balance:</t>
  </si>
  <si>
    <t>5. In this spreadsheet, click on the "ROAR Balance" tab at the bottom of the screen</t>
  </si>
  <si>
    <t>Note that the Balance and Ratings (from ROAR) have green/yellow/red indicators for your ease of use.  To change the levels for these indicators, simply input your desired values below:</t>
  </si>
  <si>
    <t>1. Log in to ROAR at:</t>
  </si>
  <si>
    <t>http://www.jrvdev.com/ROAR/VER1/default.asp</t>
  </si>
  <si>
    <t>Modify a player</t>
  </si>
  <si>
    <t>Not logged in</t>
  </si>
  <si>
    <t>Log in</t>
  </si>
  <si>
    <t>2. Select "Recommended Scenarios"; Wait for page to fully load</t>
  </si>
  <si>
    <t>2. Select "Record by Publication"; Wait for page to fully load</t>
  </si>
  <si>
    <t>This tool was developed to allow ASL players to quickly scan scenario lists and find those of interest.  Within a single listing, each row includes the following key information:</t>
  </si>
  <si>
    <t>An equation was used to calculate "Est Time to Play".  It is based on the number of turns, squads, vehicles, and guns, and whether or not there are OBA, PTO, Night, or other mitigating factors.  The final calculation is not meant to be perfect (of course), rather it is a rough indicator of whether the scenario is tournament-sized, mid-sized, or large-sized.  So, please use this number with a grain of salt...</t>
  </si>
  <si>
    <t>Column C:  Enter total number of turns, including halves.</t>
  </si>
  <si>
    <t>Column D:  Enter total # of squad equivalents (sum of both sides)</t>
  </si>
  <si>
    <t>Column E:  Enter total # of vehicles (AFV + trucks).  Not bicycles, horses, etc.</t>
  </si>
  <si>
    <t>Column F:  Enter total # of Guns (5/8" only)</t>
  </si>
  <si>
    <t>Column I:  If Night rules apply, enter 1.</t>
  </si>
  <si>
    <t>Column G:  If PTO rules apply, enter 1.</t>
  </si>
  <si>
    <t xml:space="preserve">Column H:  If OBA is available, enter 1. </t>
  </si>
  <si>
    <t>Column J:  If Desert rules apply, enter 1.</t>
  </si>
  <si>
    <t>Column K:  If Air Support, Paradrop, etc. rules apply, enter 1.</t>
  </si>
  <si>
    <t>Column L:  If hedges are bocage, enter 1.</t>
  </si>
  <si>
    <t>Column N:  If deluxe boards are used, enter 1.</t>
  </si>
  <si>
    <t>Column O:  If module SSRs are referred to (e.g. RB, BRT), enter 1.</t>
  </si>
  <si>
    <t>Fighting Withdrawal [1] (example; include scenario #)</t>
  </si>
  <si>
    <t>- Scenario name and countries involved</t>
  </si>
  <si>
    <t>- Scenario Balance from ROAR</t>
  </si>
  <si>
    <t>- Scenario Rating from ROAR</t>
  </si>
  <si>
    <t>- An Estimated time to play</t>
  </si>
  <si>
    <t>- A green indicator if both balance and rating are favorable</t>
  </si>
  <si>
    <t>- Important notes (e.g. PTO, OBA, Night, etc.)</t>
  </si>
  <si>
    <r>
      <t xml:space="preserve">To see what this list looks like, click on the "Summary" tab (at bottom).  This sheet is already formatted and will print nicely.  As there are no copyright concerns on any of this material, you are allowed to copy/distribute this spreadsheet-- preferably with this setup page intact.  Please let the author know if there are errors or if you have suggestions for improvements.  </t>
    </r>
    <r>
      <rPr>
        <b/>
        <sz val="11"/>
        <color theme="1"/>
        <rFont val="Calibri"/>
        <family val="2"/>
        <scheme val="minor"/>
      </rPr>
      <t>Email:  kenh1967@gmail.com</t>
    </r>
  </si>
  <si>
    <t>Updating the ROAR data</t>
  </si>
  <si>
    <r>
      <t xml:space="preserve">6. Select cell </t>
    </r>
    <r>
      <rPr>
        <b/>
        <sz val="11"/>
        <color theme="1"/>
        <rFont val="Calibri"/>
        <family val="2"/>
        <scheme val="minor"/>
      </rPr>
      <t xml:space="preserve">B1 </t>
    </r>
    <r>
      <rPr>
        <sz val="11"/>
        <color theme="1"/>
        <rFont val="Calibri"/>
        <family val="2"/>
        <scheme val="minor"/>
      </rPr>
      <t>(Note:  This will probably activate the hyperlink.  Ignore it.)</t>
    </r>
  </si>
  <si>
    <t>7. In the upper left corner of Excel, click on the "Paste" button</t>
  </si>
  <si>
    <t>8. Check the "Summary" sheet.  Data should be updated and today's date should appear on top.</t>
  </si>
  <si>
    <t>Column M:  If sea landings, boats, etc. apply, enter 1.</t>
  </si>
  <si>
    <t>Turning the Tide</t>
  </si>
  <si>
    <t>Creating Your Custom List</t>
  </si>
  <si>
    <t>Schwerpunkt 1-7</t>
  </si>
  <si>
    <t>Schwerpunkt 8-14</t>
  </si>
  <si>
    <t>Schwerpunkt 15-19</t>
  </si>
  <si>
    <t>Rising Sun</t>
  </si>
  <si>
    <t>Out of the Bunker</t>
  </si>
  <si>
    <t>--- Best of Friends---</t>
  </si>
  <si>
    <t>Best of Friends</t>
  </si>
  <si>
    <t>ASL Scenario Archive Est Time to Play</t>
  </si>
  <si>
    <t>--- Beyond Valor 3rd Edition ---</t>
  </si>
  <si>
    <t>--- Rally Point ---</t>
  </si>
  <si>
    <t>--- Rally Point 2 ---</t>
  </si>
  <si>
    <t>--- Rally Point 3 ---</t>
  </si>
  <si>
    <t>--- Windy City Wargamers ---</t>
  </si>
  <si>
    <t>Played?</t>
  </si>
  <si>
    <t>Date</t>
  </si>
  <si>
    <t>Title</t>
  </si>
  <si>
    <t>- A checkmark if the scenario has already been played</t>
  </si>
  <si>
    <t>Opponent</t>
  </si>
  <si>
    <t>Scenario ID</t>
  </si>
  <si>
    <t>NOTE:  There are a few scenarios that do not have unique IDs.  For these, use the following IDs:</t>
  </si>
  <si>
    <t>ROAR ID</t>
  </si>
  <si>
    <t>Publication</t>
  </si>
  <si>
    <t>ID to use here</t>
  </si>
  <si>
    <t>Firefights II</t>
  </si>
  <si>
    <t>Blackjack is Back</t>
  </si>
  <si>
    <t>Waffen-SS II</t>
  </si>
  <si>
    <t>FF10b</t>
  </si>
  <si>
    <t>FF11b</t>
  </si>
  <si>
    <t>FF12b</t>
  </si>
  <si>
    <t>FF13b</t>
  </si>
  <si>
    <t>FF14b</t>
  </si>
  <si>
    <t>Easy Out</t>
  </si>
  <si>
    <t>Fire on the Mountain</t>
  </si>
  <si>
    <t>If you would like a checkmark next to each scenario (on the Summary page) that you have already played, you will need to create a list here of all your matches.  The only field that is required is "Scenario ID" (Column C).  Be sure to use the same ID as is listed for the scenario in ROAR.  The other fields (Date, Opponent, Notes) are optional.</t>
  </si>
  <si>
    <t>For all core module scenarios, include "ASL" in front of each ID number (e.g. Fighting Withdrawal's ID is ASL1)</t>
  </si>
  <si>
    <t>Recommended value: 6.3</t>
  </si>
  <si>
    <t>Recommended value: 5.3</t>
  </si>
  <si>
    <t>Recommended value: 66%</t>
  </si>
  <si>
    <t>Recommended value: 58%</t>
  </si>
  <si>
    <t>Best Think Again [AP93]</t>
  </si>
  <si>
    <t>Show of Force [AP94]</t>
  </si>
  <si>
    <t>Operation Kutuzov [AP95]</t>
  </si>
  <si>
    <t>Food Fight [AP96]</t>
  </si>
  <si>
    <t>Strike Up the Band [AP97]</t>
  </si>
  <si>
    <t>Last Laurels [AP98]</t>
  </si>
  <si>
    <t>Bare Foot Beating [AP99]</t>
  </si>
  <si>
    <t>Coal in Their Stockings [AP100]</t>
  </si>
  <si>
    <t>--- Hakkaa Päälle! ---</t>
  </si>
  <si>
    <t>Arctic Crossroads [161]</t>
  </si>
  <si>
    <t>Armored Car Savikurki [162]</t>
  </si>
  <si>
    <t>Stopped Cold [163]</t>
  </si>
  <si>
    <t>Torment at Tormua [164]</t>
  </si>
  <si>
    <t>Nothing But Courage [165]</t>
  </si>
  <si>
    <t>Skiing in Lapland [166]</t>
  </si>
  <si>
    <t>Breakout from Prääzä [167]</t>
  </si>
  <si>
    <t>Forest Bastion [168]</t>
  </si>
  <si>
    <t>Night Fans [169]</t>
  </si>
  <si>
    <t>11th Company Counterattack [170]</t>
  </si>
  <si>
    <t>Retaking the VKT Line [171]</t>
  </si>
  <si>
    <t>The Last Attack [172]</t>
  </si>
  <si>
    <t>Father Sunshine [173]</t>
  </si>
  <si>
    <t>Lagus Assault Guns [174]</t>
  </si>
  <si>
    <t>Hunters at YLimaa [175]</t>
  </si>
  <si>
    <t>The Only Way Out [176]</t>
  </si>
  <si>
    <t>Anabasis [177]</t>
  </si>
  <si>
    <t>Cornwalls' Rum Ration [RPT25]</t>
  </si>
  <si>
    <t>MM34</t>
  </si>
  <si>
    <t>Yevpatoriya Mop Up</t>
  </si>
  <si>
    <t>CASLO2</t>
  </si>
  <si>
    <t>The Only Safe Place</t>
  </si>
  <si>
    <t>The Niscemi-Biacari Highway [178]</t>
  </si>
  <si>
    <t>Ranger Stronghold [179]</t>
  </si>
  <si>
    <t>The T-Patchers [180]</t>
  </si>
  <si>
    <t>Gavin Take [181]</t>
  </si>
  <si>
    <t>Strayer's Strays [182]</t>
  </si>
  <si>
    <t>The Pouppeville Exit [183]</t>
  </si>
  <si>
    <t>Death at Carentan [184]</t>
  </si>
  <si>
    <t>Not Out of the Woods Yet [185]</t>
  </si>
  <si>
    <t>L'Abbaye Blanche [186]</t>
  </si>
  <si>
    <t>Morgan's Stand [187]</t>
  </si>
  <si>
    <t>Zon with the Wind [188]</t>
  </si>
  <si>
    <t>Devil's Hill [189]</t>
  </si>
  <si>
    <t>Buchholz Station [191]</t>
  </si>
  <si>
    <t>Shoot-N-Scoot [192]</t>
  </si>
  <si>
    <t>Abandon Ship! [193]</t>
  </si>
  <si>
    <t>The Attempt to Relieve Peiper [194]</t>
  </si>
  <si>
    <t>Rocket's Red Glare [195]</t>
  </si>
  <si>
    <t>Patton's Prayers [196]</t>
  </si>
  <si>
    <t>Parker's Crossroads [197]</t>
  </si>
  <si>
    <t>A Breezeless Day [198]</t>
  </si>
  <si>
    <t>Ace in the Hole [199]</t>
  </si>
  <si>
    <t>Broich Bash [200]</t>
  </si>
  <si>
    <t>Hunters from the Sky [201]</t>
  </si>
  <si>
    <t>Hitdorf on the Rhine [202]</t>
  </si>
  <si>
    <t>Defiance on Hill 30 [{Y2} 11]</t>
  </si>
  <si>
    <t>Confusion Reigns [{Y2} 12]</t>
  </si>
  <si>
    <t>Le Manoir [{Y2} 13]</t>
  </si>
  <si>
    <t>Silence That Gun [{Y2} 14]</t>
  </si>
  <si>
    <t>Trapped! [{Y2} 15]</t>
  </si>
  <si>
    <t>No Better Spot to Die [{Y2} 16]</t>
  </si>
  <si>
    <t>Lost Opportunities [{Y2} 17]</t>
  </si>
  <si>
    <t>The Roadblock [{Y2} 18]</t>
  </si>
  <si>
    <t>Backs to the Sea [{Y2} 19]</t>
  </si>
  <si>
    <t>Taking the Left Tit [{Y2} 20]</t>
  </si>
  <si>
    <t>Among the Ruins [{Y2} 21]</t>
  </si>
  <si>
    <t>Kurhaus Clash [{Y2} 22]</t>
  </si>
  <si>
    <t>Under the Noel Trees [{Y2} 23]</t>
  </si>
  <si>
    <t>The Mad Minute [{Y2} 24]</t>
  </si>
  <si>
    <t>Gavin's Gamble [{Y2} 25]</t>
  </si>
  <si>
    <t>Tanks in the Street [{Y2} 26]</t>
  </si>
  <si>
    <t>Riding to the Rescue [J161]</t>
  </si>
  <si>
    <t>African Brothers [J162]</t>
  </si>
  <si>
    <t>Aiding the Local Constabulary (2-player version) [J163]</t>
  </si>
  <si>
    <t>Aiding the Local Constabulary (3-player version) [J164]</t>
  </si>
  <si>
    <t>Among the Dead [J165]</t>
  </si>
  <si>
    <t>Maximum Aggression [J166]</t>
  </si>
  <si>
    <t>Hart Attack [J167]</t>
  </si>
  <si>
    <t>Katyusha's Embrace [J168]</t>
  </si>
  <si>
    <t>Few and Far Between [J169]</t>
  </si>
  <si>
    <t>Red Churchills [J170]</t>
  </si>
  <si>
    <t>Whom Gods Destroy [J171]</t>
  </si>
  <si>
    <t>Ramcke's Redoubt [J172]</t>
  </si>
  <si>
    <t>Assault on Baerendorf [J173]</t>
  </si>
  <si>
    <t>Heart of Athena [J174]</t>
  </si>
  <si>
    <t>Bedburg Bite [J175]</t>
  </si>
  <si>
    <t>Deadly Assumption [J176]</t>
  </si>
  <si>
    <t>Coup de Main at Hamminkeln [J177]</t>
  </si>
  <si>
    <t>Old Friends [J178]</t>
  </si>
  <si>
    <t>Resignation Supermen [J179]</t>
  </si>
  <si>
    <t>The Hour Zero [J180]</t>
  </si>
  <si>
    <t>The Deadly Line [J181]</t>
  </si>
  <si>
    <t>Belgian Blitzkrieg [J182]</t>
  </si>
  <si>
    <t>A Real Barn Burner [J183]</t>
  </si>
  <si>
    <t>Dayan to Meet You [J184]</t>
  </si>
  <si>
    <t>The Haunted Castle [J185]</t>
  </si>
  <si>
    <t>Castles on the Horizon [J186]</t>
  </si>
  <si>
    <t>In Deadly Combat [J187]</t>
  </si>
  <si>
    <t>Grab and Go [J188]</t>
  </si>
  <si>
    <t>Buckley's Block [J189]</t>
  </si>
  <si>
    <t>Trial Run [J190]</t>
  </si>
  <si>
    <t>Rebels Without a Pause [J191]</t>
  </si>
  <si>
    <t>Taking Some FlaK [J192]</t>
  </si>
  <si>
    <t>Raff's Rules [J193]</t>
  </si>
  <si>
    <t>Dismantling 1st DCR [SB4]</t>
  </si>
  <si>
    <t>Stampede of the Wild Buffaloes [SB5]</t>
  </si>
  <si>
    <t>Eviscerating Vienna [SB6]</t>
  </si>
  <si>
    <t>Bad Day for the Luftwaffe [VotG26]</t>
  </si>
  <si>
    <t>Drama, the Park, and Deady Things [VotG27]</t>
  </si>
  <si>
    <t>When I Call Roll [AP101]</t>
  </si>
  <si>
    <t>Better Late Than Never [AP102]</t>
  </si>
  <si>
    <t>That Damn Bridge [AP103]</t>
  </si>
  <si>
    <t>Linkup [AP104]</t>
  </si>
  <si>
    <t>Cota's Last Stand? [AP105]</t>
  </si>
  <si>
    <t>Helluva Patrol Leader [AP106]</t>
  </si>
  <si>
    <t>Better Fields of Fire [AP107]</t>
  </si>
  <si>
    <t>Yes Sir! [AP108]</t>
  </si>
  <si>
    <t>Not Bad For a Lone Croc [AP109]</t>
  </si>
  <si>
    <t>Display of Enthusiasm [AP110]</t>
  </si>
  <si>
    <t>--- Action Pack 12: ASL Oktoberfest XXX ---</t>
  </si>
  <si>
    <t>The Katanas Come Out at Night [AP111]</t>
  </si>
  <si>
    <t>First Ally [AP112]</t>
  </si>
  <si>
    <t>Maintaining the Box [AP113]</t>
  </si>
  <si>
    <t>A Lion in the Field [AP114]</t>
  </si>
  <si>
    <t>Bats Outta Hell [AP115]</t>
  </si>
  <si>
    <t>Mook Point [AP116]</t>
  </si>
  <si>
    <t>Second City [AP117]</t>
  </si>
  <si>
    <t>Wise's War [AP118]</t>
  </si>
  <si>
    <t>Konev Cross [AP119]</t>
  </si>
  <si>
    <t>Kingston of the Hill [AP120]</t>
  </si>
  <si>
    <t>--- Action Pack 13: Oktoberfest XXXII ---</t>
  </si>
  <si>
    <t>Along the Vistula [AP121]</t>
  </si>
  <si>
    <t>Mechanized Sacrifice [AP122]</t>
  </si>
  <si>
    <t>Busting in Balta [AP123]</t>
  </si>
  <si>
    <t>Lunch in Luga [AP124]</t>
  </si>
  <si>
    <t>Ambush on the South Knob [AP125]</t>
  </si>
  <si>
    <t>Maryuma's Stronghold [AP126]</t>
  </si>
  <si>
    <t>The First Virtue [AP127]</t>
  </si>
  <si>
    <t>Flight of Fancy [AP128]</t>
  </si>
  <si>
    <t>A Polish Battlefield [AP129]</t>
  </si>
  <si>
    <t>Mageret Morning [AP130]</t>
  </si>
  <si>
    <t>Crickets in Spring [AP131]</t>
  </si>
  <si>
    <t>Scouts Out [190]</t>
  </si>
  <si>
    <t>DBMausV2</t>
  </si>
  <si>
    <t>#</t>
  </si>
  <si>
    <t>My side</t>
  </si>
  <si>
    <t>Opp side</t>
  </si>
  <si>
    <t>Off/Def?</t>
  </si>
  <si>
    <t>Result</t>
  </si>
  <si>
    <t>Classic ASL</t>
  </si>
  <si>
    <t>Defense</t>
  </si>
  <si>
    <t>Win</t>
  </si>
  <si>
    <t>Loss</t>
  </si>
  <si>
    <t>Unfinished</t>
  </si>
  <si>
    <t>Teaching</t>
  </si>
  <si>
    <t>Tie</t>
  </si>
  <si>
    <t>--- Action Pack 10---</t>
  </si>
  <si>
    <t>--- Action Pack 11:  29 Let's Go!---</t>
  </si>
  <si>
    <t>Hakkaa Päälle!</t>
  </si>
  <si>
    <t>--- Yanks II (3a)---</t>
  </si>
  <si>
    <t>--- Doomed Battalions (3rd Edition) ---</t>
  </si>
  <si>
    <t>Windy City Wargamers</t>
  </si>
  <si>
    <t xml:space="preserve">   Yanks (2nd Edition)</t>
  </si>
  <si>
    <t>Rally Point 1-3</t>
  </si>
  <si>
    <t>Want to Play?</t>
  </si>
  <si>
    <t>Version 2.0 by KenH1967@gmail.com</t>
  </si>
  <si>
    <t>- A thumbs up (or thumbs down) for those scenarios you want to play (or avoid)</t>
  </si>
  <si>
    <t xml:space="preserve">If the "Est Time to Play" is notated with an asterick, then the required information (e.g. turns, squads, etc.) for this scenario has not yet been entered.  </t>
  </si>
  <si>
    <t>3. At the top of the browser window, select Edit&gt;Select All (Microsoft Edge browser works well)</t>
  </si>
  <si>
    <t>Joe Person</t>
  </si>
  <si>
    <t>PBeM via VASL</t>
  </si>
  <si>
    <r>
      <rPr>
        <b/>
        <sz val="14"/>
        <color theme="1"/>
        <rFont val="Calibri"/>
        <family val="2"/>
        <scheme val="minor"/>
      </rPr>
      <t>Title</t>
    </r>
    <r>
      <rPr>
        <b/>
        <sz val="11"/>
        <color theme="1"/>
        <rFont val="Calibri"/>
        <family val="2"/>
        <scheme val="minor"/>
      </rPr>
      <t xml:space="preserve">                                                                                         </t>
    </r>
    <r>
      <rPr>
        <b/>
        <i/>
        <sz val="10"/>
        <color theme="1"/>
        <rFont val="Calibri"/>
        <family val="2"/>
        <scheme val="minor"/>
      </rPr>
      <t>(Build this list from the "Summary" tab; Select "C" (which will add a thumbs-up) in column B of each scenario you want added here)</t>
    </r>
  </si>
  <si>
    <t>MM49</t>
  </si>
  <si>
    <t>The Other Side of the Tracks</t>
  </si>
  <si>
    <t>BritPak11</t>
  </si>
  <si>
    <t>The Shambles</t>
  </si>
  <si>
    <t>MM02</t>
  </si>
  <si>
    <t>Slovak Security</t>
  </si>
  <si>
    <t>{AoO2} 27</t>
  </si>
  <si>
    <t>The Liberation of Tulle</t>
  </si>
  <si>
    <t>MMForFun1</t>
  </si>
  <si>
    <t>Rooting Them Out</t>
  </si>
  <si>
    <t>Updated on 10/9/2020 11:09:18 AM</t>
  </si>
  <si>
    <t>Total count of playings: 115602</t>
  </si>
  <si>
    <t>--- Yanks II (3a) ---</t>
  </si>
  <si>
    <t>The Niscemi-Biscari Highway [178]</t>
  </si>
  <si>
    <t>American/British</t>
  </si>
  <si>
    <t>Partisan</t>
  </si>
  <si>
    <t>Bulgarian</t>
  </si>
  <si>
    <t>Romanian</t>
  </si>
  <si>
    <t>Croat/German</t>
  </si>
  <si>
    <t>--- West of Alamein ---</t>
  </si>
  <si>
    <t>British</t>
  </si>
  <si>
    <t>Polish</t>
  </si>
  <si>
    <t>Norwegian</t>
  </si>
  <si>
    <t>Greek</t>
  </si>
  <si>
    <t>Belgian</t>
  </si>
  <si>
    <t>Yugoslav</t>
  </si>
  <si>
    <t>Dutch</t>
  </si>
  <si>
    <t>Italian</t>
  </si>
  <si>
    <t>Japanese</t>
  </si>
  <si>
    <t>Australian</t>
  </si>
  <si>
    <t>Chinese</t>
  </si>
  <si>
    <t>Filipino</t>
  </si>
  <si>
    <t>Gurkha</t>
  </si>
  <si>
    <t>Allied</t>
  </si>
  <si>
    <t>French</t>
  </si>
  <si>
    <t>Vichy</t>
  </si>
  <si>
    <t>British/French</t>
  </si>
  <si>
    <t>--- Croix de Guerre {2020 edition} ---</t>
  </si>
  <si>
    <t>Fateful Miscalculations [DN-CG1]</t>
  </si>
  <si>
    <t>Strangers in a Strange Land [{2020 edition} 75]</t>
  </si>
  <si>
    <t>End of the Ninth [{2020 edition} 76]</t>
  </si>
  <si>
    <t>Le Hérisson [{2020 edition} 77]</t>
  </si>
  <si>
    <t>Encounter at Cornimont [{2020 edition} 78]</t>
  </si>
  <si>
    <t>Bridge of the Seven Planets [{2020 edition} 79]</t>
  </si>
  <si>
    <t>Play Ball [{2020 edition} 80]</t>
  </si>
  <si>
    <t>Fratricidal Fighting [{2020 edition} 81]</t>
  </si>
  <si>
    <t>For Honor Alone [{2020 edition} 82]</t>
  </si>
  <si>
    <t>In Front of the Storm [{2020 edition} 231]</t>
  </si>
  <si>
    <t>Chance d'une Affaire [{2020 edition} 232]</t>
  </si>
  <si>
    <t>Failure to Communicate [{2020 edition} 233]</t>
  </si>
  <si>
    <t>Counterstroke at Stonne [{2020 edition} 234]</t>
  </si>
  <si>
    <t>Last Defense Line [{2020 edition} 235]</t>
  </si>
  <si>
    <t>In Rommel's Wake [{2020 edition} 236]</t>
  </si>
  <si>
    <t>Sudden Death [{2020 edition} 237]</t>
  </si>
  <si>
    <t>Audacity! [{2020 edition} 238]</t>
  </si>
  <si>
    <t>Fighting at the World's Edge [{2020 edition} 239]</t>
  </si>
  <si>
    <t>French/Norwegian</t>
  </si>
  <si>
    <t>The Last Roadblock [{2020 edition} 240]</t>
  </si>
  <si>
    <t>Triumph Atop Taraldsvikfjell [{2020 edition} 241]</t>
  </si>
  <si>
    <t>Swan Song [{2020 edition} 242]</t>
  </si>
  <si>
    <t>The French Perimeter [{2020 edition} 243]</t>
  </si>
  <si>
    <t>Chateau de Quesnoy [{2020 edition} 244]</t>
  </si>
  <si>
    <t>The Time of Humiliations [{2020 edition} 245]</t>
  </si>
  <si>
    <t>The Army at the Edge of the World [{2020 edition} 246]</t>
  </si>
  <si>
    <t>Just an Illusion [{2020 edition} 247]</t>
  </si>
  <si>
    <t>Thai (Chinese)</t>
  </si>
  <si>
    <t>Siam Sambal [{2020 edition} 248]</t>
  </si>
  <si>
    <t>Showdown in Syria [{2020 edition} 249]</t>
  </si>
  <si>
    <t>Indian (British)</t>
  </si>
  <si>
    <t>The French Decide to Fight [{2020 edition} 250]</t>
  </si>
  <si>
    <t>First Day of Diadem [{2020 edition} 251]</t>
  </si>
  <si>
    <t>Free French</t>
  </si>
  <si>
    <t>Ultimate Treachery [{2020 edition} 252]</t>
  </si>
  <si>
    <t>Prelude: Chabrehez [{2020 edition} DN1]</t>
  </si>
  <si>
    <t>Chasseurs at Yvoir [{2020 edition} DN2]</t>
  </si>
  <si>
    <t>Belgian/French</t>
  </si>
  <si>
    <t>Rommel at the Meuse [{2020 edition} DN3]</t>
  </si>
  <si>
    <t>Chateau de Meez [{2020 edition} DN4]</t>
  </si>
  <si>
    <t>Grande Ferme de Meez [{2020 edition} DN5]</t>
  </si>
  <si>
    <t>Clearing the Heights [{2020 edition} DN6]</t>
  </si>
  <si>
    <t>Saint-Médard After Dark [{2020 edition} DN7]</t>
  </si>
  <si>
    <t>Probing the Bridgehead [{2020 edition} DN8]</t>
  </si>
  <si>
    <t>The Road to Onhaye [{2020 edition} DN9]</t>
  </si>
  <si>
    <t>Finale: Onhaye [{2020 edition} DN10]</t>
  </si>
  <si>
    <t>The Almost Men [{2020 edition} DN11]</t>
  </si>
  <si>
    <t>Danish</t>
  </si>
  <si>
    <t>--- Doomed Battalions (3rd edition) ---</t>
  </si>
  <si>
    <t>Rep(Al.Mn)</t>
  </si>
  <si>
    <t>Nat(Ital)</t>
  </si>
  <si>
    <t>Hungarian</t>
  </si>
  <si>
    <t>Slovak</t>
  </si>
  <si>
    <t>German/Hungarian</t>
  </si>
  <si>
    <t>Partisan/Slovak</t>
  </si>
  <si>
    <t>--- Armies of Oblivion II ---</t>
  </si>
  <si>
    <t>The Liberation of Tulle [{AoO2} 27]</t>
  </si>
  <si>
    <t>Ambush! [{AoO2} 28]</t>
  </si>
  <si>
    <t>The Globus Raid [{AoO2} 29]</t>
  </si>
  <si>
    <t>Sylvan Death [{AoO2} 30]</t>
  </si>
  <si>
    <t>The Old Town [{AoO2} 31]</t>
  </si>
  <si>
    <t>Subterranean Quarry [{AoO2} 32]</t>
  </si>
  <si>
    <t>The Cossacks Are Coming [{AoO2} 33]</t>
  </si>
  <si>
    <t>A New Kind of Foe [{AoO2} 34]</t>
  </si>
  <si>
    <t>Balkan Sideshow [{AoO2} 111]</t>
  </si>
  <si>
    <t>Out of Cowardice [{AoO2} 112]</t>
  </si>
  <si>
    <t>Liberating Bessarabia [{AoO2} 113]</t>
  </si>
  <si>
    <t>Cautious Crusaders [{AoO2} 114]</t>
  </si>
  <si>
    <t>Huns of Steel [{AoO2} 115]</t>
  </si>
  <si>
    <t>The Sixth Blow [{AoO2} 116]</t>
  </si>
  <si>
    <t>With Tigers on Their Tail [{AoO2} 117]</t>
  </si>
  <si>
    <t>Downsizing the Uprising [{AoO2} 118]</t>
  </si>
  <si>
    <t>Ancient Feud [{AoO2} 119]</t>
  </si>
  <si>
    <t>Return to Sender [{AoO2} 120]</t>
  </si>
  <si>
    <t>End Station Budapest [{AoO2} 121]</t>
  </si>
  <si>
    <t>Extracurricular Activity [{AoO2} 122]</t>
  </si>
  <si>
    <t>Blood Enemies [{AoO2} 219]</t>
  </si>
  <si>
    <t>Croatian</t>
  </si>
  <si>
    <t>They Fired on Odessa [{AoO2} 220]</t>
  </si>
  <si>
    <t>Mountain Hunters [{AoO2} 221]</t>
  </si>
  <si>
    <t>German/Romanian</t>
  </si>
  <si>
    <t>Bloody Nose [{AoO2} 222]</t>
  </si>
  <si>
    <t>Reaping Rewards [{AoO2} 223]</t>
  </si>
  <si>
    <t>Beachhead at Ozereyka Bay [{AoO2} 224]</t>
  </si>
  <si>
    <t>Paole Zion [{AoO2} 225]</t>
  </si>
  <si>
    <t>German/Axis Minor</t>
  </si>
  <si>
    <t>Operation Schwarz [{AoO2} 226]</t>
  </si>
  <si>
    <t>Danica Air [{AoO2} 227]</t>
  </si>
  <si>
    <t>Break for Hungary [{AoO2} 228]</t>
  </si>
  <si>
    <t>Retrained and Rearmed [{AoO2} 229]</t>
  </si>
  <si>
    <t>Prelude to Dying [{AoO2} 230]</t>
  </si>
  <si>
    <t>--- Red Factories ---</t>
  </si>
  <si>
    <t>Fire on the Volga [RB8]</t>
  </si>
  <si>
    <t>Ghosts in the Rubble [RB9]</t>
  </si>
  <si>
    <t>The Commissar’s House [RB10]</t>
  </si>
  <si>
    <t>Oh Joy! [RB11]</t>
  </si>
  <si>
    <t>The 138 of the 138th [RB12]</t>
  </si>
  <si>
    <t>Sandbanks of the Volga [RB13]</t>
  </si>
  <si>
    <t>Anchoring the Line [RB14]</t>
  </si>
  <si>
    <t>Combined The Last Bid/Men of Steel [RB5/RO5]</t>
  </si>
  <si>
    <t>Red Factories [RF-I]</t>
  </si>
  <si>
    <t>Blood on the Tracks [RO1]</t>
  </si>
  <si>
    <t>Second Step [RO2]</t>
  </si>
  <si>
    <t>Defenders of Stalingrad [RO3]</t>
  </si>
  <si>
    <t>The Martinofen [RO4]</t>
  </si>
  <si>
    <t>Men of Steel [RO5]</t>
  </si>
  <si>
    <t>The Playing Field [RO6]</t>
  </si>
  <si>
    <t>Stone Age Caves [RO7]</t>
  </si>
  <si>
    <t>X-TAG [RO-I]</t>
  </si>
  <si>
    <t>Oktyabr's Hubertus [RO-II]</t>
  </si>
  <si>
    <t>A Party in Our Streets [RO-III]</t>
  </si>
  <si>
    <t>One Down, Two to Go [{RF} RB1]</t>
  </si>
  <si>
    <t>Blood and Guts [{RF} RB2]</t>
  </si>
  <si>
    <t>Bread Factory #2 [{RF} RB3]</t>
  </si>
  <si>
    <t>To the Rescue [{RF} RB4]</t>
  </si>
  <si>
    <t>The Last Bid [{RF} RB5]</t>
  </si>
  <si>
    <t>Turned Away [{RF} RB6]</t>
  </si>
  <si>
    <t>The Red House [{RF} RB7]</t>
  </si>
  <si>
    <t>Into the Factory [{RF} RB-I]</t>
  </si>
  <si>
    <t>Operation Hubertus [{RF} RB-II]</t>
  </si>
  <si>
    <t>The Barrikady [{RF} RB-III]</t>
  </si>
  <si>
    <t>Bled White [{RF} RB-IV]</t>
  </si>
  <si>
    <t>New Zealand</t>
  </si>
  <si>
    <t>Commonwealth</t>
  </si>
  <si>
    <t>Canadian</t>
  </si>
  <si>
    <t>Roman/Ger</t>
  </si>
  <si>
    <t>Brazilian</t>
  </si>
  <si>
    <t>Last of Their Strength (SCA1 re.) [A83]</t>
  </si>
  <si>
    <t>S.African</t>
  </si>
  <si>
    <t>German/Italian</t>
  </si>
  <si>
    <t>Pegasus Bridge [G11]</t>
  </si>
  <si>
    <t>Avalanche! [G12]</t>
  </si>
  <si>
    <t>A View from the Top [G13]</t>
  </si>
  <si>
    <t>Tiger, Tiger [G14]</t>
  </si>
  <si>
    <t>Bone of Contention [G15]</t>
  </si>
  <si>
    <t>Alligator Creek [G16]</t>
  </si>
  <si>
    <t>Hakkaa Paalle [G17]</t>
  </si>
  <si>
    <t>GOYA [G18]</t>
  </si>
  <si>
    <t>A Tough Nut to Crack [G19]</t>
  </si>
  <si>
    <t>Camp Nibeiwa [G20]</t>
  </si>
  <si>
    <t>Cat's Kill [G21]</t>
  </si>
  <si>
    <t>A Day By the Shore [G22]</t>
  </si>
  <si>
    <t>Habbaniya Heights [G23]</t>
  </si>
  <si>
    <t>Iraqi</t>
  </si>
  <si>
    <t>Mountain Comes to Mohammed [G24]</t>
  </si>
  <si>
    <t>Iranian</t>
  </si>
  <si>
    <t>The T-Patchers [G25]</t>
  </si>
  <si>
    <t>Parker's Crossroads [G26]</t>
  </si>
  <si>
    <t>Vaagso Venture [G27]</t>
  </si>
  <si>
    <t>Ramsey's Charge [G28]</t>
  </si>
  <si>
    <t>Shoot-N-Scoot [G29]</t>
  </si>
  <si>
    <t>Morgan's Stand [G30]</t>
  </si>
  <si>
    <t>Point of the Sword [G31]</t>
  </si>
  <si>
    <t>British/Canadian</t>
  </si>
  <si>
    <t>A Helping Hand [G32]</t>
  </si>
  <si>
    <t>The Awakening of Spring [G33]</t>
  </si>
  <si>
    <t>The Liberators [G34]</t>
  </si>
  <si>
    <t>Going to Church [G35]</t>
  </si>
  <si>
    <t>Hill of Death [G36]</t>
  </si>
  <si>
    <t>Forth Bridge [G37]</t>
  </si>
  <si>
    <t>Castello Fatato [G38]</t>
  </si>
  <si>
    <t>A Desperate Affair [G39]</t>
  </si>
  <si>
    <t>Will to Fight ... Eradicated [G40]</t>
  </si>
  <si>
    <t>Jabo! [G41]</t>
  </si>
  <si>
    <t>The Youth's First Blood [G42]</t>
  </si>
  <si>
    <t>Kangaroo Hop [G43]</t>
  </si>
  <si>
    <t>Abandon Ship! [G44]</t>
  </si>
  <si>
    <t>Halha River Bridge [G45]</t>
  </si>
  <si>
    <t>Triumph Atop Taraldsvikfjell [G46]</t>
  </si>
  <si>
    <t>Assault on Round Top [G-LRT]</t>
  </si>
  <si>
    <t>To the Last Man [GD-A]</t>
  </si>
  <si>
    <t>The Kiwis Attack [GD-B]</t>
  </si>
  <si>
    <t>Smoke the Kents [GD-C]</t>
  </si>
  <si>
    <t>Ghosts in the Rubble [GH-A]</t>
  </si>
  <si>
    <t>The Guards Counterattack [A]</t>
  </si>
  <si>
    <t>The Tractor Works [B]</t>
  </si>
  <si>
    <t>The Streets of Stalingrad [C]</t>
  </si>
  <si>
    <t>The Hedgehog of Piepsk [D]</t>
  </si>
  <si>
    <t>--- Achtung! Panzer! ---</t>
  </si>
  <si>
    <t>Achtung! Panzer! CG-1 [AP-CG1]</t>
  </si>
  <si>
    <t>Achtung! Panzer! CG-2 [AP-CG2]</t>
  </si>
  <si>
    <t>Achtung! Panzer! CG-3 [AP-CG3]</t>
  </si>
  <si>
    <t>Gunner! Armor Piercing! [BB27.1]</t>
  </si>
  <si>
    <t>--- Across the Aller I ---</t>
  </si>
  <si>
    <t>Boy Warriors [AtA1]</t>
  </si>
  <si>
    <t>Final Thrusts [AtA2]</t>
  </si>
  <si>
    <t>Steel-Eyed Boys [AtA3]</t>
  </si>
  <si>
    <t>Deadly Ambush [AtA4]</t>
  </si>
  <si>
    <t>Strassengabel Strongpoint [AtA5]</t>
  </si>
  <si>
    <t>Between the Weser and the Aller [AtA6]</t>
  </si>
  <si>
    <t>The Other Side of the Tracks [AtA7]</t>
  </si>
  <si>
    <t>Welch Return [AtA8]</t>
  </si>
  <si>
    <t>Left Flank Failure [AtA9]</t>
  </si>
  <si>
    <t>Loss of the Seekapitan [AtA10]</t>
  </si>
  <si>
    <t>--- Across the Aller II ---</t>
  </si>
  <si>
    <t>"Hatton" ...then steel [AtA11]</t>
  </si>
  <si>
    <t>Rethem Requiem [AtA12]</t>
  </si>
  <si>
    <t>Hande Hoch [AtA13]</t>
  </si>
  <si>
    <t>Franzen's Tiger [AtA14]</t>
  </si>
  <si>
    <t>Rude Awakening [AtA15]</t>
  </si>
  <si>
    <t>Confusion Reigns [AtA16]</t>
  </si>
  <si>
    <t>Cooper's Push [AtA17]</t>
  </si>
  <si>
    <t>Around the Right Flank [AtA18]</t>
  </si>
  <si>
    <t>Fight First, Then Flatten [AtA19]</t>
  </si>
  <si>
    <t>Die Stunde Null [AtA20]</t>
  </si>
  <si>
    <t>--- Action at Carentan! ---</t>
  </si>
  <si>
    <t>Cole's Charge [AaC1]</t>
  </si>
  <si>
    <t>The Cabbage Patch [AaC2]</t>
  </si>
  <si>
    <t>Green Devils [AaC3]</t>
  </si>
  <si>
    <t>Cooperation Reigns [AaC4]</t>
  </si>
  <si>
    <t>--- All American ---</t>
  </si>
  <si>
    <t>The Milling Crowd [AA1]</t>
  </si>
  <si>
    <t>Ambush at Cauquigny [AA2]</t>
  </si>
  <si>
    <t>To the Manor Drawn [AA3]</t>
  </si>
  <si>
    <t>A Better Spot Than This [AA4]</t>
  </si>
  <si>
    <t>Cloaks of Confusion [AA5]</t>
  </si>
  <si>
    <t>Go! Go! Go! [AA6]</t>
  </si>
  <si>
    <t>Easy Over [AA7]</t>
  </si>
  <si>
    <t>Charge the Causeway [AA8]</t>
  </si>
  <si>
    <t>VII Corps Bridgehead [AA9]</t>
  </si>
  <si>
    <t>Go to Town [AA10]</t>
  </si>
  <si>
    <t>--- All American 2: Timmes Orchard ---</t>
  </si>
  <si>
    <t>Absent Friends [AA11]</t>
  </si>
  <si>
    <t>Westward Ho! [AA12]</t>
  </si>
  <si>
    <t>South Rampart--Fire! [AA13]</t>
  </si>
  <si>
    <t>North Rampart--Fire! [AA14]</t>
  </si>
  <si>
    <t>Beneath the Castle Walls [AA15]</t>
  </si>
  <si>
    <t>The Siege [AA16]</t>
  </si>
  <si>
    <t>Millet's Men [AA17]</t>
  </si>
  <si>
    <t>A Bridge So Far... [AA18]</t>
  </si>
  <si>
    <t>--- All American 3: Shanley's Hill ---</t>
  </si>
  <si>
    <t>Gavin's Train [AA19]</t>
  </si>
  <si>
    <t>You've Killed Us! [AA20]</t>
  </si>
  <si>
    <t>Maloney's Turn [AA21]</t>
  </si>
  <si>
    <t>A Long Way to Berlin [AA22]</t>
  </si>
  <si>
    <t>Lost Battalions [AA23]</t>
  </si>
  <si>
    <t>Fire Brigade to Filiolet [AA24]</t>
  </si>
  <si>
    <t>Shanley's Hill [AA25]</t>
  </si>
  <si>
    <t>Everybody's Dying [AA26]</t>
  </si>
  <si>
    <t>Lifeline [AA27]</t>
  </si>
  <si>
    <t>Access Denied [AA28]</t>
  </si>
  <si>
    <t>--- All American Gamers Guide ---</t>
  </si>
  <si>
    <t>Historical Defiance on Hill 30 [AAGG1]</t>
  </si>
  <si>
    <t>Historical Gavin Take [AAGG2]</t>
  </si>
  <si>
    <t>Historical The Port-Filliolet Crossroad [AAGG3]</t>
  </si>
  <si>
    <t>--- All Time Favorites--HOB ---</t>
  </si>
  <si>
    <t>Paper Line [ATF 1]</t>
  </si>
  <si>
    <t>One Eye to the West (NQNG! 6 repub.) [ATF 2]</t>
  </si>
  <si>
    <t>Bear Hunt (NQNG! 3 repub.) [ATF 3]</t>
  </si>
  <si>
    <t>--- Anzacon Tournament ---</t>
  </si>
  <si>
    <t>Clear That Ridge [ANZ1996.1]</t>
  </si>
  <si>
    <t>Touché [ANZ1996.2]</t>
  </si>
  <si>
    <t>Hollands Hof [ANZ1997.1]</t>
  </si>
  <si>
    <t>Operation Achse [ANZ1999.1]</t>
  </si>
  <si>
    <t>Die Weisse Holle [ANZ1999.2]</t>
  </si>
  <si>
    <t>Missionary Position [ANZ1999.3]</t>
  </si>
  <si>
    <t>South Park [ANZ1999.4]</t>
  </si>
  <si>
    <t>A Place Without A Postcard [ANZ2000.1]</t>
  </si>
  <si>
    <t>Escape from the Promised Land [ANZ2000.2]</t>
  </si>
  <si>
    <t>The Ardennes Abbey [ANZ2000.3]</t>
  </si>
  <si>
    <t>A Wee Whack [ANZ2000.4]</t>
  </si>
  <si>
    <t>Red Gust [ANZ2000.5]</t>
  </si>
  <si>
    <t>Island-Hopping At Lake Ladoga [ANZ2005.1]</t>
  </si>
  <si>
    <t>Prelude to Disaster [ANZ2005.2]</t>
  </si>
  <si>
    <t>To Have and to Hold [ANZ2005.3]</t>
  </si>
  <si>
    <t>Grasping for the Wind [ANZ2005.4]</t>
  </si>
  <si>
    <t>Loser Takes All [ANZ2005.5]</t>
  </si>
  <si>
    <t>--- Aprilia: the factory ---</t>
  </si>
  <si>
    <t>Grenadier Against Grenadier [ATF1]</t>
  </si>
  <si>
    <t>Donnybrook [ATF2]</t>
  </si>
  <si>
    <t>Schaefer By Far [ATF3]</t>
  </si>
  <si>
    <t>Night Shift at the Factory [ATF4]</t>
  </si>
  <si>
    <t>The Works [ATF5]</t>
  </si>
  <si>
    <t>Rock Around the Clock [ATF6]</t>
  </si>
  <si>
    <t>--- ASL Crossroads ---</t>
  </si>
  <si>
    <t>One Puka Puka [JA1]</t>
  </si>
  <si>
    <t>A Triangle of Buggers [JA4]</t>
  </si>
  <si>
    <t>--- ASL Digest ---</t>
  </si>
  <si>
    <t>Hill 67 [GL1]</t>
  </si>
  <si>
    <t>Wotanstellung (Wotan's Position) [HR1]</t>
  </si>
  <si>
    <t>Casa Berardi Charge [JDB2]</t>
  </si>
  <si>
    <t>Through the Hitler Line [JDB3]</t>
  </si>
  <si>
    <t>Swatting At Tigers [SL41]</t>
  </si>
  <si>
    <t>Operation Switchback [SL218]</t>
  </si>
  <si>
    <t>Scheldt Fortress South [SL219]</t>
  </si>
  <si>
    <t>Clearing the Breskins Pocket [SL220]</t>
  </si>
  <si>
    <t>The Grainery [TH10]</t>
  </si>
  <si>
    <t>Unsung Heroes [TH-B1]</t>
  </si>
  <si>
    <t>The Last Alliance [TH-LT1]</t>
  </si>
  <si>
    <t>Hall of the Mountain King [TSS2]</t>
  </si>
  <si>
    <t>Thor's Hammer [TSS3]</t>
  </si>
  <si>
    <t>--- ASL Digest: Original Scenarios ---</t>
  </si>
  <si>
    <t>Somewhere, July 1943 [SC1]</t>
  </si>
  <si>
    <t>The Defense of Shanghai University [SC3]</t>
  </si>
  <si>
    <t>Mean Quick Raid [SC4]</t>
  </si>
  <si>
    <t>The Factory (SL 38 updated) [SC5]</t>
  </si>
  <si>
    <t>Gela 1: Force X Arrives! [SC6]</t>
  </si>
  <si>
    <t>Gela 2: The Relief of Company F [SC7]</t>
  </si>
  <si>
    <t>Gela 3: Seize the Cathedral! [SC8]</t>
  </si>
  <si>
    <t>Château Cherry [SC9]</t>
  </si>
  <si>
    <t>Home Alone (vol3I6) [SC10]</t>
  </si>
  <si>
    <t>Climax at Nijmegen Bridge [SC12]</t>
  </si>
  <si>
    <t>--- ASL Digest: Phoenixcon ---</t>
  </si>
  <si>
    <t>Breaking Out of the Cauldron; Demise of the King's African Rifles [SC2.1]</t>
  </si>
  <si>
    <t>Even Tigers Must Beware the Ides of March! [SC2.2]</t>
  </si>
  <si>
    <t>For God, Queen, and Country ... Volunteering Again! [SC2.3]</t>
  </si>
  <si>
    <t>Last Gasp of the Wacht am Rhein! [SC2.4]</t>
  </si>
  <si>
    <t>Fifty Years Ago Today: Greeks Counter Italian Invasion [SC2.5]</t>
  </si>
  <si>
    <t>With a Little Help From Our Friends [SC2.6]</t>
  </si>
  <si>
    <t>The Defiance of the Narvik Military Academy [SC2.7]</t>
  </si>
  <si>
    <t>--- ASL Digest: Popcorn Scenarios ---</t>
  </si>
  <si>
    <t>The Duel [P1]</t>
  </si>
  <si>
    <t>The Dirty Dozen--Back for More [P2]</t>
  </si>
  <si>
    <t>Ride of the Valkyries [P3]</t>
  </si>
  <si>
    <t>Saving Ryan's Privates [Popcorn1]</t>
  </si>
  <si>
    <t>--- ASL Digest: Postscript Scenarios ---</t>
  </si>
  <si>
    <t>Sowchos 79 [COI16]</t>
  </si>
  <si>
    <t>Debacle at Korosten [COI17]</t>
  </si>
  <si>
    <t>Defense of Luga [COI18]</t>
  </si>
  <si>
    <t>Take the Chance [TT1]</t>
  </si>
  <si>
    <t>Panzers Marsch! [TT3]</t>
  </si>
  <si>
    <t>--- ASL For Fun ---</t>
  </si>
  <si>
    <t>The Road to Odessa [JAVA4]</t>
  </si>
  <si>
    <t>Get Your Men Out, Now! [JAVA5]</t>
  </si>
  <si>
    <t>Hammer of the Guards [JAVA6]</t>
  </si>
  <si>
    <t>Crossroads at Les Attaques [JAVA8]</t>
  </si>
  <si>
    <t>As Good As They Got [JAVA9]</t>
  </si>
  <si>
    <t>Our Hopes Are Alpini On You [JAVA10]</t>
  </si>
  <si>
    <t>Driver Advance! [JAVA11]</t>
  </si>
  <si>
    <t>Take That Bridge! [JAVA12]</t>
  </si>
  <si>
    <t>Bridge at Son [JAVA13]</t>
  </si>
  <si>
    <t>Clash at Rossinie [JAVA14]</t>
  </si>
  <si>
    <t>Battle for Wiltz [JAVA15]</t>
  </si>
  <si>
    <t>Quick Off the Mark [JAVA2A]</t>
  </si>
  <si>
    <t>The Drive for Cambrai [JAVA2B]</t>
  </si>
  <si>
    <t>Ill-Prepared [JAVA2C]</t>
  </si>
  <si>
    <t>Mounting a Mockery [JAVA2D]</t>
  </si>
  <si>
    <t>Prelude [JAVA4A]</t>
  </si>
  <si>
    <t>Right Foot Forward [JAVA4B]</t>
  </si>
  <si>
    <t>A Heavy Cost [JAVA4C]</t>
  </si>
  <si>
    <t>Catch-Up [JAVA4D]</t>
  </si>
  <si>
    <t>Left Hook [JAVA4E]</t>
  </si>
  <si>
    <t>Hurry, Hurry! [JAVA4F]</t>
  </si>
  <si>
    <t>Probing the Line [JAVA6A]</t>
  </si>
  <si>
    <t>Door Bashers [JAVA6B]</t>
  </si>
  <si>
    <t>Objective: The Bridge [JAVA6C]</t>
  </si>
  <si>
    <t>Spewing Flames [JAVA6D]</t>
  </si>
  <si>
    <t>Door Knocker [JAVA6E]</t>
  </si>
  <si>
    <t>Bocage Breakout [JAVA7A]</t>
  </si>
  <si>
    <t>Securing Of Senno [Java01]</t>
  </si>
  <si>
    <t>French Mustered [Java02]</t>
  </si>
  <si>
    <t>The Storming Of Tauroggen [Java03]</t>
  </si>
  <si>
    <t>Red Banner Days [FB18]</t>
  </si>
  <si>
    <t>War Brotherhood [FB19]</t>
  </si>
  <si>
    <t>Down on the Farm [HS33]</t>
  </si>
  <si>
    <t>Belgian/British</t>
  </si>
  <si>
    <t>The Sangshak Redemption [J150]</t>
  </si>
  <si>
    <t>American/Free French</t>
  </si>
  <si>
    <t>Mutineer</t>
  </si>
  <si>
    <t>Italian/South African</t>
  </si>
  <si>
    <t>ELAS</t>
  </si>
  <si>
    <t>EDES</t>
  </si>
  <si>
    <t>British/Wehrmacht</t>
  </si>
  <si>
    <t>--- ASL on the Internet ---</t>
  </si>
  <si>
    <t>Get Going! [AK02]</t>
  </si>
  <si>
    <t>Erskine's Charge [AK03]</t>
  </si>
  <si>
    <t>A Helping Hand [BM1]</t>
  </si>
  <si>
    <t>Melfa Bridgehead [BP2]</t>
  </si>
  <si>
    <t>Deja Vu? [BP3]</t>
  </si>
  <si>
    <t>Charnel Wood [BP5]</t>
  </si>
  <si>
    <t>Poteau Party [BSO-1]</t>
  </si>
  <si>
    <t>Breakout from Borisov [BfBv8]</t>
  </si>
  <si>
    <t>The Mace [DC1]</t>
  </si>
  <si>
    <t>Red Monsters [DC2]</t>
  </si>
  <si>
    <t>Last Stand at Marchelepot [DC3]</t>
  </si>
  <si>
    <t>Satan's Fire [DC4]</t>
  </si>
  <si>
    <t>First Sting [DH1.1]</t>
  </si>
  <si>
    <t>Nalchik Captured [FE60]</t>
  </si>
  <si>
    <t>Armored Cavalry [FE61]</t>
  </si>
  <si>
    <t>Hell at Kernioza [FE186]</t>
  </si>
  <si>
    <t>Plow Factory [FF7]</t>
  </si>
  <si>
    <t>Gray Waves [FF8]</t>
  </si>
  <si>
    <t>Gunapalooza [GS10K]</t>
  </si>
  <si>
    <t>Schwerpunkt! [JDS1]</t>
  </si>
  <si>
    <t>Nimm das jetzt! (Take It Now!) [JDS2]</t>
  </si>
  <si>
    <t>Ride of the Valkyries [JDS3]</t>
  </si>
  <si>
    <t>Final Desperation [JDS4]</t>
  </si>
  <si>
    <t>Tebbe's Tigers [JS1]</t>
  </si>
  <si>
    <t>Deutsche Banzai [JW1]</t>
  </si>
  <si>
    <t>The Bridge At Ramelle [MD1]</t>
  </si>
  <si>
    <t>Knifing the Bodyguard [OG1.1]</t>
  </si>
  <si>
    <t>Arracourt 1944 [PB-CG1]</t>
  </si>
  <si>
    <t>De Gaulle's Revenge [TD6]</t>
  </si>
  <si>
    <t>Apples to Apples [TL1]</t>
  </si>
  <si>
    <t>American/Russian</t>
  </si>
  <si>
    <t>--- ASL Starter Kit Bonus Pack #1 Beyond the Beaches ---</t>
  </si>
  <si>
    <t>--- ASL Starter Kit Expansion Pack #1 ---</t>
  </si>
  <si>
    <t>--- ASL Starter Kit Expansion Pack #2 ---</t>
  </si>
  <si>
    <t>Iron Fist [S74]</t>
  </si>
  <si>
    <t>They Always Returned [S75]</t>
  </si>
  <si>
    <t>A Less Peaceful Christmas [S76]</t>
  </si>
  <si>
    <t>American/Philippine</t>
  </si>
  <si>
    <t>Dutch Trucks [S77]</t>
  </si>
  <si>
    <t>No Japanese Within 100 Miles [S78]</t>
  </si>
  <si>
    <t>Politics, Logistics and Pride [S79]</t>
  </si>
  <si>
    <t>Spring and Summer [S80]</t>
  </si>
  <si>
    <t>Not a Man Afraid [S81]</t>
  </si>
  <si>
    <t>--- ASL Starter Kit #4 PTO ---</t>
  </si>
  <si>
    <t>Kawaguchi's Gamble [S64]</t>
  </si>
  <si>
    <t>Take It Back [S65]</t>
  </si>
  <si>
    <t>Bailey's Bridge [S66]</t>
  </si>
  <si>
    <t>Besieged [S67]</t>
  </si>
  <si>
    <t>The End of Their Rope [S68]</t>
  </si>
  <si>
    <t>Stovepipe Funeral [S69]</t>
  </si>
  <si>
    <t>A Sideshow Affair [S70]</t>
  </si>
  <si>
    <t>American Devil [S71]</t>
  </si>
  <si>
    <t>--- aslopensource.unblog.fr ---</t>
  </si>
  <si>
    <t>The Godet Hill [VB1]</t>
  </si>
  <si>
    <t>Probing for the Hotton Bridge [VB2]</t>
  </si>
  <si>
    <t>The Shooting Lodge [VB3]</t>
  </si>
  <si>
    <t>A Providential Occurence [VB4]</t>
  </si>
  <si>
    <t>The French Relief [VB5]</t>
  </si>
  <si>
    <t>Emergencies [VB6]</t>
  </si>
  <si>
    <t>NKVD Town Hall [VB7]</t>
  </si>
  <si>
    <t>Askim To Die [VB8]</t>
  </si>
  <si>
    <t>Tragic Ball at Colombey [VB9]</t>
  </si>
  <si>
    <t>The Agony of Doom 2 [VB10]</t>
  </si>
  <si>
    <t>--- Mailing List ---</t>
  </si>
  <si>
    <t>Tebbe's Tigers [ASLML1]</t>
  </si>
  <si>
    <t>--- ASL Manual '98 ---</t>
  </si>
  <si>
    <t>Gojira!!! [1954]</t>
  </si>
  <si>
    <t>Gojira, King of Monsters</t>
  </si>
  <si>
    <t>un chien boiteux et mal equilibre [K9]</t>
  </si>
  <si>
    <t>It Didn't Happen One Night [ON0]</t>
  </si>
  <si>
    <t>--- ASLOK 98 ---</t>
  </si>
  <si>
    <t>Riposte at Dusk [ASLOK1]</t>
  </si>
  <si>
    <t>Border Clash [ASLOK2]</t>
  </si>
  <si>
    <t>Mongolian (Rus)</t>
  </si>
  <si>
    <t>--- 2005 ASLOK 'XX' 20th Anniversary Scenario Pack ---</t>
  </si>
  <si>
    <t>Lions of Westerplatte [ASLXX1]</t>
  </si>
  <si>
    <t>Bydgoszcz Coup [ASLXX2]</t>
  </si>
  <si>
    <t>Buying Time [ASLXX3]</t>
  </si>
  <si>
    <t>Side by Side [ASLXX4]</t>
  </si>
  <si>
    <t>A Walk in the Sun [ASLXX5]</t>
  </si>
  <si>
    <t>Reprisals ... Patrols ... Pursuit [ASLXX6]</t>
  </si>
  <si>
    <t>Slaughter at Shanderovka [ASLXX7]</t>
  </si>
  <si>
    <t>Counterstroke at Carentan [ASLXX8]</t>
  </si>
  <si>
    <t>Friendly Fire [ASLXX9]</t>
  </si>
  <si>
    <t>Come Seven Come Eleven [ASLXX10]</t>
  </si>
  <si>
    <t>--- ASLOK 2007 Shellshocked Mini Scenarios ---</t>
  </si>
  <si>
    <t>Pinching Patton [Shellshock1]</t>
  </si>
  <si>
    <t>Out of the Fold [Shellshock2]</t>
  </si>
  <si>
    <t>--- ASLOK 2008 Shellshocked Mini Scenarios ---</t>
  </si>
  <si>
    <t>After the Disaster [SS3]</t>
  </si>
  <si>
    <t>Backs to the Saare [SS4]</t>
  </si>
  <si>
    <t>American/Partisan</t>
  </si>
  <si>
    <t>Polish (British)</t>
  </si>
  <si>
    <t>--- Action Pack 6: A decade of war ---</t>
  </si>
  <si>
    <t>Spain (Nationalist)</t>
  </si>
  <si>
    <t>Spain (Republican)</t>
  </si>
  <si>
    <t>--- Action Pack 7 ---</t>
  </si>
  <si>
    <t>--- Action Pack 8: Roads Through Rome ---</t>
  </si>
  <si>
    <t>Axis</t>
  </si>
  <si>
    <t>--- Action Pack 9: To the Bridge! ---</t>
  </si>
  <si>
    <t>Thai (Axis Minor)</t>
  </si>
  <si>
    <t>--- Action Pack 10 ---</t>
  </si>
  <si>
    <t>Ukrainian</t>
  </si>
  <si>
    <t>--- Action Pack 11: 29 Let's Go! ---</t>
  </si>
  <si>
    <t>North Korean</t>
  </si>
  <si>
    <t>Ambush on South Knob [AP125]</t>
  </si>
  <si>
    <t>Muryuma's Stronghold [AP126]</t>
  </si>
  <si>
    <t>--- Action Pack 14: Oktoberfest XXXIV ---</t>
  </si>
  <si>
    <t>Night of Nights [AP132]</t>
  </si>
  <si>
    <t>Two the Hard Way [AP133]</t>
  </si>
  <si>
    <t>Death Takes a Toll [AP134]</t>
  </si>
  <si>
    <t>Fuller's Folly [AP135]</t>
  </si>
  <si>
    <t>Second to None [AP136]</t>
  </si>
  <si>
    <t>Fear Naught [AP137]</t>
  </si>
  <si>
    <t>Red Horse Recon [AP138]</t>
  </si>
  <si>
    <t>Emergency Surgery [AP139]</t>
  </si>
  <si>
    <t>Misty Morning Mayhem [AP140]</t>
  </si>
  <si>
    <t>Currie's Favor [AP141]</t>
  </si>
  <si>
    <t>The Closer [AP142]</t>
  </si>
  <si>
    <t>Late for Chow [AP143]</t>
  </si>
  <si>
    <t>Hill 192 Micro Campaign Game [Hill192-CG]</t>
  </si>
  <si>
    <t>--- Afrikakorps 1: El Alamein ---</t>
  </si>
  <si>
    <t>Charge to Aqqaqir Ridge [AK1]</t>
  </si>
  <si>
    <t>The Mark of the Lion [AK2]</t>
  </si>
  <si>
    <t>The Saucer [AK3]</t>
  </si>
  <si>
    <t>January Breached [AK4]</t>
  </si>
  <si>
    <t>Action along the Rahman Track [AK5]</t>
  </si>
  <si>
    <t>Fraser's Black Line Dash [AK6]</t>
  </si>
  <si>
    <t>Kidney Punch [AK7]</t>
  </si>
  <si>
    <t>Operation Beresford [AK8]</t>
  </si>
  <si>
    <t>Hunters of Africa [AK9]</t>
  </si>
  <si>
    <t>Todt [AK10]</t>
  </si>
  <si>
    <t>--- Afrikakorps 2: Benghazi Handicap ---</t>
  </si>
  <si>
    <t>Action at Kilometer Post 3 [AK11]</t>
  </si>
  <si>
    <t>Stopped Cold [AK12]</t>
  </si>
  <si>
    <t>Agebia Sunset [AK13]</t>
  </si>
  <si>
    <t>Benghazi Bottleneck [AK14]</t>
  </si>
  <si>
    <t>Kircheim's Command [AK15]</t>
  </si>
  <si>
    <t>None Came Back [AK16]</t>
  </si>
  <si>
    <t>Goschen's House [AK17]</t>
  </si>
  <si>
    <t>Last Act at Post R33 [AK18]</t>
  </si>
  <si>
    <t>--- Afrikakorps 3 : Bitter Enders ---</t>
  </si>
  <si>
    <t>Heavy Metal [AK19]</t>
  </si>
  <si>
    <t>Deaf Forever to the Battle's Din [AK20]</t>
  </si>
  <si>
    <t>Saving French Bacon [AK21]</t>
  </si>
  <si>
    <t>Fruehlingswind [AK22]</t>
  </si>
  <si>
    <t>Regulars, by God [AK23]</t>
  </si>
  <si>
    <t>Benson Force [AK24]</t>
  </si>
  <si>
    <t>Jefna Outflanked [AK25]</t>
  </si>
  <si>
    <t>Bitter Enders [AK26]</t>
  </si>
  <si>
    <t>--- Afrikakorps 4: Second Time Around ---</t>
  </si>
  <si>
    <t>Tea Time Interruption [AK27]</t>
  </si>
  <si>
    <t>Gore Force [AK28]</t>
  </si>
  <si>
    <t>Operation Vulcan [AK29]</t>
  </si>
  <si>
    <t>Good Friday on Christmas [AK30]</t>
  </si>
  <si>
    <t>Reconnaissance Failure [AK31]</t>
  </si>
  <si>
    <t>Blunted Blade [AK32]</t>
  </si>
  <si>
    <t>Jebel Achkel [AK33]</t>
  </si>
  <si>
    <t>Gotterdammerung in Afrika [AK34]</t>
  </si>
  <si>
    <t>--- Afrikakorps 5: Operation Torch ---</t>
  </si>
  <si>
    <t>Toasted in Tunis [AK35]</t>
  </si>
  <si>
    <t>Immediate Thrust [AK36]</t>
  </si>
  <si>
    <t>Rolling Thunder [AK37]</t>
  </si>
  <si>
    <t>Short of the Goal Line [AK38]</t>
  </si>
  <si>
    <t>Faid Fadeaway [AK39]</t>
  </si>
  <si>
    <t>Mountain Men [AK40]</t>
  </si>
  <si>
    <t>An Artilleryman's Dream [AK41]</t>
  </si>
  <si>
    <t>A Good Shot [AK42]</t>
  </si>
  <si>
    <t>--- Afrikakorps 6: Combined Arms ---</t>
  </si>
  <si>
    <t>Head on at Alam Halfa [AK43]</t>
  </si>
  <si>
    <t>"Armor for Tunis!" [AK44]</t>
  </si>
  <si>
    <t>Surprise at Cap de Fedala [AK45]</t>
  </si>
  <si>
    <t>The Fall of Mechili [AK46]</t>
  </si>
  <si>
    <t>Barring the Door [AK47]</t>
  </si>
  <si>
    <t>A Fighting Withdrawal [AK48]</t>
  </si>
  <si>
    <t>Codeword: Laxative [AK49]</t>
  </si>
  <si>
    <t>Cunlayer Halm [AK50]</t>
  </si>
  <si>
    <t>--- Afrikakorps 7: Battle of Gazala ---</t>
  </si>
  <si>
    <t>Clash of Armor [AK51]</t>
  </si>
  <si>
    <t>The Group Crüwell Feint [AK52]</t>
  </si>
  <si>
    <t>Action at Point 171 [AK53]</t>
  </si>
  <si>
    <t>The Panzer Thrust is Slowed [AK54]</t>
  </si>
  <si>
    <t>The Destruction of the 150th Brigade [AK55]</t>
  </si>
  <si>
    <t>Aberdeen [AK56]</t>
  </si>
  <si>
    <t>Crisis at Knightsbridge [AK57]</t>
  </si>
  <si>
    <t>The Fall of Point 186 [AK58]</t>
  </si>
  <si>
    <t>Tobruk Falls [AK59]</t>
  </si>
  <si>
    <t>--- Afrikakorps 8: Frontier War ---</t>
  </si>
  <si>
    <t>Frontier Surprise [AK60]</t>
  </si>
  <si>
    <t>Let Us Prey [AK61]</t>
  </si>
  <si>
    <t>'Swanning About' [AK62]</t>
  </si>
  <si>
    <t>Combe Force [AK63]</t>
  </si>
  <si>
    <t>Electric Whiskers [AK64]</t>
  </si>
  <si>
    <t>The Fall of Camp Nibeiwa [AK65]</t>
  </si>
  <si>
    <t>March to Fire [AK66]</t>
  </si>
  <si>
    <t>Pride Before Fall [AK67]</t>
  </si>
  <si>
    <t>--- Afrikakorps 9: Reluctant Offensive ---</t>
  </si>
  <si>
    <t>Sidi Barrani [AK68]</t>
  </si>
  <si>
    <t>Next Stop Sidi Omar [AK69]</t>
  </si>
  <si>
    <t>Ciao Time! [AK70]</t>
  </si>
  <si>
    <t>A Test of Nerve [AK71]</t>
  </si>
  <si>
    <t>The Tobruk Perimeter [AK72]</t>
  </si>
  <si>
    <t>Intel Coup at Mechili [AK73]</t>
  </si>
  <si>
    <t>Sabratha Stand [AK74]</t>
  </si>
  <si>
    <t>Fox Killed in the Open [AK75]</t>
  </si>
  <si>
    <t>--- Afrikakorps 10: Along the Via Balbia ---</t>
  </si>
  <si>
    <t>Along the Via Balbia [AK76]</t>
  </si>
  <si>
    <t>Chance Encounter [AK77]</t>
  </si>
  <si>
    <t>On Deadly Ground [AK78]</t>
  </si>
  <si>
    <t>Before the Ghibli Comes [AK79]</t>
  </si>
  <si>
    <t>Desert Citadel [AK80]</t>
  </si>
  <si>
    <t>Bedja Blockade [AK81]</t>
  </si>
  <si>
    <t>Liquid Gold [AK82]</t>
  </si>
  <si>
    <t>On to Solaro and Pilastrino [AK83]</t>
  </si>
  <si>
    <t>--- Afrikakorps 11: Hellfire pass and beyond ---</t>
  </si>
  <si>
    <t>Setback at El Adem [AK84]</t>
  </si>
  <si>
    <t>The Pastor's Punch [AK85]</t>
  </si>
  <si>
    <t>Jock Column [AK86]</t>
  </si>
  <si>
    <t>The "Bengazi Handicap" [AK87]</t>
  </si>
  <si>
    <t>Teufelgarten [AK88]</t>
  </si>
  <si>
    <t>Day of High Danger [AK89]</t>
  </si>
  <si>
    <t>Djebel El Rahr Holdouts [AK90]</t>
  </si>
  <si>
    <t>El Duda Knights [AK91]</t>
  </si>
  <si>
    <t>--- Airborne Stand: Battle of the Marcus Heim Causeway ---</t>
  </si>
  <si>
    <t>Advance to Contact [ABS1]</t>
  </si>
  <si>
    <t>Hold the Bridge [ABS2]</t>
  </si>
  <si>
    <t>Heim's Causeway Bound [ABS3]</t>
  </si>
  <si>
    <t>No Better Place to Die [ABS4]</t>
  </si>
  <si>
    <t>Confused Firefight [ABS5]</t>
  </si>
  <si>
    <t>Steel Rain [ABS6]</t>
  </si>
  <si>
    <t>Easy Company [ABS7]</t>
  </si>
  <si>
    <t>Headlong Charge [ABS8]</t>
  </si>
  <si>
    <t>Forming the Perimeter [ABS9]</t>
  </si>
  <si>
    <t>Le Motey Punch [ABS10]</t>
  </si>
  <si>
    <t>North to Timmes [ABS11]</t>
  </si>
  <si>
    <t>All American [ABS12]</t>
  </si>
  <si>
    <t>--- Anzio-1944- On patrol 1st Special Service Force ---</t>
  </si>
  <si>
    <t>Gusville [WCR1]</t>
  </si>
  <si>
    <t>7th Luftwaffe's Attack [WCR2]</t>
  </si>
  <si>
    <t>Raid at Sussuno [WCR3]</t>
  </si>
  <si>
    <t>Hold at All Costs [WCR4]</t>
  </si>
  <si>
    <t>Raid at Cerreto Alto [WCR5]</t>
  </si>
  <si>
    <t>Raid on Litoranea [WCR6]</t>
  </si>
  <si>
    <t>A Primed Situation [WCR7]</t>
  </si>
  <si>
    <t>--- ASL News ---</t>
  </si>
  <si>
    <t>Above the Prayers [KGP-IV]</t>
  </si>
  <si>
    <t>The Cauquigny Bridgehead [NEWS1]</t>
  </si>
  <si>
    <t>Close to the Edge (ASL) [NEWS2]</t>
  </si>
  <si>
    <t>Breakthrough Towards Tarnopol [NEWS3]</t>
  </si>
  <si>
    <t>Just Another Bridge (Delux) [NEWS4]</t>
  </si>
  <si>
    <t>Search &amp; Destroy [NEWS5]</t>
  </si>
  <si>
    <t>Heros of Mtsensk [NEWS6]</t>
  </si>
  <si>
    <t>Rescue Behle [NEWS7]</t>
  </si>
  <si>
    <t>Finnish/German</t>
  </si>
  <si>
    <t>Port-Filliolet Crossrads [NEWS11]</t>
  </si>
  <si>
    <t>Bloody Christmas [NEWS12]</t>
  </si>
  <si>
    <t>Go Your Way [NEWS13]</t>
  </si>
  <si>
    <t>Indian Sacrifice [NEWS14]</t>
  </si>
  <si>
    <t>Tumult From The Clouds [NEWS16]</t>
  </si>
  <si>
    <t>First Contact-First Defeat [NEWS19]</t>
  </si>
  <si>
    <t>Trojan Horses [NEWS20]</t>
  </si>
  <si>
    <t>Tricks of War [NEWS22]</t>
  </si>
  <si>
    <t>Plans Gone Astray [NEWS23]</t>
  </si>
  <si>
    <t>Close to the Edge (RB) [NEWS24]</t>
  </si>
  <si>
    <t>Under Fire [NEWS25]</t>
  </si>
  <si>
    <t>Turncoats [NEWS26]</t>
  </si>
  <si>
    <t>An Aborted Counterattack [NEWS27]</t>
  </si>
  <si>
    <t>Freedom Fighters [NEWS28]</t>
  </si>
  <si>
    <t>A Push in the Bush [NEWS29]</t>
  </si>
  <si>
    <t>Across the Wire [NEWS30]</t>
  </si>
  <si>
    <t>State Farm 41 [NEWS31]</t>
  </si>
  <si>
    <t>Death and Ruins [NEWS32]</t>
  </si>
  <si>
    <t>Paper Tigers [NEWS33]</t>
  </si>
  <si>
    <t>Seize Paris [NEWS34]</t>
  </si>
  <si>
    <t>Not to Lose Face [NEWS35]</t>
  </si>
  <si>
    <t>Before the Ghible Comes [NEWS36]</t>
  </si>
  <si>
    <t>A Bush Across the Street [NEWS37]</t>
  </si>
  <si>
    <t>Time to Burn [NEWS38]</t>
  </si>
  <si>
    <t>Sauve qui peut! (Lord Help Us) [NEWS39]</t>
  </si>
  <si>
    <t>Rolling Thunder [NEWS40]</t>
  </si>
  <si>
    <t>Objective Princenhage [NEWS41]</t>
  </si>
  <si>
    <t>Welcome To Vietnam [NEWS42]</t>
  </si>
  <si>
    <t>Salamanders Into the Flames [NEWS43]</t>
  </si>
  <si>
    <t>Cornered Tigers [NEWS44]</t>
  </si>
  <si>
    <t>Red On White [NEWS45]</t>
  </si>
  <si>
    <t>Justify the Losses [NEWS46]</t>
  </si>
  <si>
    <t>Shout for PIATs [NEWS47]</t>
  </si>
  <si>
    <t>For One More Hour [NEWS48]</t>
  </si>
  <si>
    <t>Assault on Pointe du Hoc [NEWS49]</t>
  </si>
  <si>
    <t>The Grain of Sand [NEWS50]</t>
  </si>
  <si>
    <t>Forward Defense [NEWS51]</t>
  </si>
  <si>
    <t>Time for Lunch [NEWS52]</t>
  </si>
  <si>
    <t>Fuel Depot [NEWS53]</t>
  </si>
  <si>
    <t>Devils in the Graveyard [NEWS54]</t>
  </si>
  <si>
    <t>Road Block at Stoumont [NEWS55]</t>
  </si>
  <si>
    <t>Tumult From the Clouds [NEWS56]</t>
  </si>
  <si>
    <t>Red Dragon [NEWS57]</t>
  </si>
  <si>
    <t>Nemesis [NEWS58]</t>
  </si>
  <si>
    <t>Misty Morning [NEWS59]</t>
  </si>
  <si>
    <t>Call them Ironsides [NEWS60]</t>
  </si>
  <si>
    <t>British/Partisan</t>
  </si>
  <si>
    <t>Elusive Armor [NEWS61]</t>
  </si>
  <si>
    <t>Down the Road [NEWS62]</t>
  </si>
  <si>
    <t>DC Party [NEWS63]</t>
  </si>
  <si>
    <t>L'Amour, L'Amour, L'Amour [NEWS69]</t>
  </si>
  <si>
    <t>--- ASL Open ---</t>
  </si>
  <si>
    <t>Streets of Stalingrad [OPEN3]</t>
  </si>
  <si>
    <t>--- ASL Sweden Magazine ---</t>
  </si>
  <si>
    <t>Poles Apart [SAM1]</t>
  </si>
  <si>
    <t>A Royal Escape [SAM2]</t>
  </si>
  <si>
    <t>Greek/New Zealand</t>
  </si>
  <si>
    <t>--- ASL Union of Gamers Newsletter ---</t>
  </si>
  <si>
    <t>Beyond the PAKfronts [ASLUG1]</t>
  </si>
  <si>
    <t>Chateau Cherry [ASLUG2]</t>
  </si>
  <si>
    <t>A Tough Nut to Crack [ASLUG3]</t>
  </si>
  <si>
    <t>Camp Nibeiwa [ASLUG4]</t>
  </si>
  <si>
    <t>Shootout at Singling [ASLUG5]</t>
  </si>
  <si>
    <t>One Step Forward [ASLUG6]</t>
  </si>
  <si>
    <t>Hart Attack [ASLUG7]</t>
  </si>
  <si>
    <t>Desert Citadel [ASLUG8]</t>
  </si>
  <si>
    <t>Sword Play [ASLUG9]</t>
  </si>
  <si>
    <t>Twilight's Last Gleaming [ASLUG10]</t>
  </si>
  <si>
    <t>Raiders on Butaritari [ASLUG11]</t>
  </si>
  <si>
    <t>One-Log Bridge [ASLUG12]</t>
  </si>
  <si>
    <t>Ramsey's Charge [ASLUG13]</t>
  </si>
  <si>
    <t>Morgan's Stand [ASLUG14]</t>
  </si>
  <si>
    <t>Mount Pissoderi [ASLUG15]</t>
  </si>
  <si>
    <t>Bunshin Gogeki [ASLUG16]</t>
  </si>
  <si>
    <t>Escape at Dawn [ASLUG17]</t>
  </si>
  <si>
    <t>Temporary Victory [ASLUG18]</t>
  </si>
  <si>
    <t>The T-Patchers [ASLUG19]</t>
  </si>
  <si>
    <t>The Butcher's Bill [ASLUG20]</t>
  </si>
  <si>
    <t>The Witch's Cauldron [ASLUG21]</t>
  </si>
  <si>
    <t>Thrust for a Bridgehead [ASLUG22]</t>
  </si>
  <si>
    <t>Patton's Prayers [ASLUG23]</t>
  </si>
  <si>
    <t>Kicking Assenois [ASLUG24]</t>
  </si>
  <si>
    <t>--- ASLSK Scenario Design Contest ---</t>
  </si>
  <si>
    <t>To the Soldiers of the Ostfront [ASLSKCSA]</t>
  </si>
  <si>
    <t>Exhausting, but Productive [ASLSKCSB]</t>
  </si>
  <si>
    <t>Thank Heavens, We Lost [ASLSKCSC]</t>
  </si>
  <si>
    <t>Crimson Snow [ASLSKCSD]</t>
  </si>
  <si>
    <t>Glimmer of Hope [ASLSKCSE]</t>
  </si>
  <si>
    <t>Air Assault on Drvar [ASLSKCSF]</t>
  </si>
  <si>
    <t>Siege Without Shells [ASLSKCSG]</t>
  </si>
  <si>
    <t>Aidez l'espagne! [ASLSKCSH]</t>
  </si>
  <si>
    <t>--- Atlanticon `92 ---</t>
  </si>
  <si>
    <t>Munda Mash [ATL1]</t>
  </si>
  <si>
    <t>Death at Carentan [ATL2]</t>
  </si>
  <si>
    <t>Totsugeki [ATL3]</t>
  </si>
  <si>
    <t>Shootout At Singling [ATL5]</t>
  </si>
  <si>
    <t>--- At the Point ---</t>
  </si>
  <si>
    <t>The First Waltz [ATP1]</t>
  </si>
  <si>
    <t>Bloody Calvary [ATP2]</t>
  </si>
  <si>
    <t>Wintergewitter [ATP2]</t>
  </si>
  <si>
    <t>Debacle at Montrevel [ATP3]</t>
  </si>
  <si>
    <t>General Sasaki's Attack [ATP4]</t>
  </si>
  <si>
    <t>A Walk In The Sun [ATP5]</t>
  </si>
  <si>
    <t>Italian Brothers [ATP8]</t>
  </si>
  <si>
    <t>The Shortest Way [atp1]</t>
  </si>
  <si>
    <t>Peiper's Progress [atp3]</t>
  </si>
  <si>
    <t>Tebourba Engagement [atp4]</t>
  </si>
  <si>
    <t>A Thorn in the Flesh [atp5]</t>
  </si>
  <si>
    <t>Kraut Corner [atp6]</t>
  </si>
  <si>
    <t>Long Minutes [atp7]</t>
  </si>
  <si>
    <t>The Pursuit [atp9]</t>
  </si>
  <si>
    <t>--- Austin Tournament Pack ---</t>
  </si>
  <si>
    <t>Elsenborn Ridge [OTT1]</t>
  </si>
  <si>
    <t>House of Cards [OTT2]</t>
  </si>
  <si>
    <t>The Pied Pipers [OTT3]</t>
  </si>
  <si>
    <t>Hell Freezes Over [OTT4]</t>
  </si>
  <si>
    <t>Enemy of My Enemy [OTT5]</t>
  </si>
  <si>
    <t>The Middle of Nowhere [OTT6]</t>
  </si>
  <si>
    <t>Hit and Run [OTT7]</t>
  </si>
  <si>
    <t>All the King's Horses [OTT8]</t>
  </si>
  <si>
    <t>The Clearing [OTT9]</t>
  </si>
  <si>
    <t>--- Backblast ---</t>
  </si>
  <si>
    <t>Taming Tulagi [BB1]</t>
  </si>
  <si>
    <t>Throwing Down the Gauntlet [BB2]</t>
  </si>
  <si>
    <t>Point of the Sword [BB3]</t>
  </si>
  <si>
    <t>A Desperate Affair [BB4]</t>
  </si>
  <si>
    <t>Going to Church [BB5]</t>
  </si>
  <si>
    <t>Shattering the Line [BB6]</t>
  </si>
  <si>
    <t>The Pinnacle [BB7]</t>
  </si>
  <si>
    <t>Castello Fatato [BB8]</t>
  </si>
  <si>
    <t>A Wedge in the Ice [BB9]</t>
  </si>
  <si>
    <t>Surrender or Die [BB10]</t>
  </si>
  <si>
    <t>Kangaroo Hop [BB11]</t>
  </si>
  <si>
    <t>The Awakening of Spring [BB12]</t>
  </si>
  <si>
    <t>Triumph atop Taraldsvikfjell [BB13]</t>
  </si>
  <si>
    <t>Forth Bridge [BB14]</t>
  </si>
  <si>
    <t>Up Number One Road [BB15]</t>
  </si>
  <si>
    <t>Ambitious Plans [BB16]</t>
  </si>
  <si>
    <t>--- Balkan Warfare ---</t>
  </si>
  <si>
    <t>Hungarian Ghoulash [FE50]</t>
  </si>
  <si>
    <t>Wolf Pack in the Hills [FE51]</t>
  </si>
  <si>
    <t>With Friends Like These [FE52]</t>
  </si>
  <si>
    <t>Albanian (Ital)</t>
  </si>
  <si>
    <t>Operation Braun [FE53]</t>
  </si>
  <si>
    <t>Dubrovnik 2 [FE54]</t>
  </si>
  <si>
    <t>Friends No More [FE55]</t>
  </si>
  <si>
    <t>Covering the Retreat [FE56]</t>
  </si>
  <si>
    <t>War Without End [FE57]</t>
  </si>
  <si>
    <t>The End is in Sight [FE58]</t>
  </si>
  <si>
    <t>But We're Not Quite There! [FE59]</t>
  </si>
  <si>
    <t>--- Bandenkrieg (Hell Behind the Eastern Front) ---</t>
  </si>
  <si>
    <t>Death Before Breakfast [BK1]</t>
  </si>
  <si>
    <t>Heavy Weapons School [BK2]</t>
  </si>
  <si>
    <t>Schoolhouse Hill [BK3]</t>
  </si>
  <si>
    <t>When the Odds Were Even [BK4]</t>
  </si>
  <si>
    <t>Death's Magnet [BK5]</t>
  </si>
  <si>
    <t>The Partisans' Inn [BK6]</t>
  </si>
  <si>
    <t>Ivan's Farm [BK7]</t>
  </si>
  <si>
    <t>The Key To Korkeyka [BK8]</t>
  </si>
  <si>
    <t>Chaos in Haste [BK9]</t>
  </si>
  <si>
    <t>--- Banzai!! ---</t>
  </si>
  <si>
    <t>Osan Again [SKSD-01]</t>
  </si>
  <si>
    <t>We Might Have Something Here [SKSD-02]</t>
  </si>
  <si>
    <t>Red, Red, Wine [SKSD-03]</t>
  </si>
  <si>
    <t>Sweeping the Bowling Alley [SKSD-04]</t>
  </si>
  <si>
    <t>--- Barbarossa North ---</t>
  </si>
  <si>
    <t>No Walkover [FE108]</t>
  </si>
  <si>
    <t>Salla [FE109]</t>
  </si>
  <si>
    <t>Not So Supermen [FE110]</t>
  </si>
  <si>
    <t>French Castoffs [FE111]</t>
  </si>
  <si>
    <t>Old Tactics, New Victims [FE112]</t>
  </si>
  <si>
    <t>Blood on the Timbers [FE113]</t>
  </si>
  <si>
    <t>Hide &amp; Seek [FE114]</t>
  </si>
  <si>
    <t>Reindeer Games [FE115]</t>
  </si>
  <si>
    <t>--- The Battle for the Abbaye des Ardennes ---</t>
  </si>
  <si>
    <t>The Contest For St. Contest [BAA1]</t>
  </si>
  <si>
    <t>First Big Fight [BAA2]</t>
  </si>
  <si>
    <t>Crazy Carriers [BAA3]</t>
  </si>
  <si>
    <t>Able Forward [BAA4]</t>
  </si>
  <si>
    <t>Taste for Cold Steel [BAA5]</t>
  </si>
  <si>
    <t>Storming the Abbey [BAA6]</t>
  </si>
  <si>
    <t>Tip of the Spear [BAA7]</t>
  </si>
  <si>
    <t>--- The Battle of Königsberg: The Bear's revenge ---</t>
  </si>
  <si>
    <t>Advance To The Pregel [KBR1]</t>
  </si>
  <si>
    <t>To The Yard [KBR2]</t>
  </si>
  <si>
    <t>Picking Up Freight [KBR3]</t>
  </si>
  <si>
    <t>Officers' Mess [KBR4]</t>
  </si>
  <si>
    <t>Artillery Economy Building [KBR5]</t>
  </si>
  <si>
    <t>Taken to Court [KBR6]</t>
  </si>
  <si>
    <t>--- Battle of the Bracchi Hills ---</t>
  </si>
  <si>
    <t>Last Word [BBH1]</t>
  </si>
  <si>
    <t>Retrograde to Cemetery Ridge [BBH2]</t>
  </si>
  <si>
    <t>Back in the Saddle Again [BBH3]</t>
  </si>
  <si>
    <t>Stopped at "The Spur" [BBH4]</t>
  </si>
  <si>
    <t>3rd Battalion Stopped Cold [BBH5]</t>
  </si>
  <si>
    <t>Tin Cans Burning [BBH6]</t>
  </si>
  <si>
    <t>Beyond the Right Tit [BBH7]</t>
  </si>
  <si>
    <t>"Kamerad" [BBH8]</t>
  </si>
  <si>
    <t>Company G Stopped at "The Spur" [BBH9]</t>
  </si>
  <si>
    <t>Dead in its Tracks [BBH10]</t>
  </si>
  <si>
    <t>Confusion at the S-Ridge [BBH11]</t>
  </si>
  <si>
    <t>The Capture of Santa Maria Infante [BBH12]</t>
  </si>
  <si>
    <t>--- Battle of the Hedgerows ---</t>
  </si>
  <si>
    <t>The Hardest Day [BotH1]</t>
  </si>
  <si>
    <t>The Hunter or the Hunted? [BotH2]</t>
  </si>
  <si>
    <t>A Most Trying Time [BotH3]</t>
  </si>
  <si>
    <t>Holding Out [BotH4]</t>
  </si>
  <si>
    <t>The Calm Before the Storm [BotH5]</t>
  </si>
  <si>
    <t>The Attack on Hill 32 [BotH6]</t>
  </si>
  <si>
    <t>--- Battlin' Bastards of Bataan ---</t>
  </si>
  <si>
    <t>Trouble at Agoo [FE25]</t>
  </si>
  <si>
    <t>Precious Minutes [FE26]</t>
  </si>
  <si>
    <t>The Bravest Thing I Ever Saw [FE27]</t>
  </si>
  <si>
    <t>Fidgety Bridget [FE28]</t>
  </si>
  <si>
    <t>Reluctant Warriors [FE29]</t>
  </si>
  <si>
    <t>Trail #2 [FE30]</t>
  </si>
  <si>
    <t>Plenty of Time to Rest When You're Dead [FE31]</t>
  </si>
  <si>
    <t>Get to the Point [FE32]</t>
  </si>
  <si>
    <t>Battlin' Bastards of Bataan [FE33]</t>
  </si>
  <si>
    <t>Go Down Fighting [FE34]</t>
  </si>
  <si>
    <t>--- Battleplan # 9 ---</t>
  </si>
  <si>
    <t>Two Long Bars [B1]</t>
  </si>
  <si>
    <t>Ice Follies [B2]</t>
  </si>
  <si>
    <t>Prussian Panic [B3]</t>
  </si>
  <si>
    <t>Clear up the Bridgehead [B4]</t>
  </si>
  <si>
    <t>--- Battles Magazine ---</t>
  </si>
  <si>
    <t>Desant on Gorbachi [ASLB1]</t>
  </si>
  <si>
    <t>The Aubagne Bottleneck Must Pop [ASLSKB1]</t>
  </si>
  <si>
    <t>Hill Sweet Blues [ASLSKB2]</t>
  </si>
  <si>
    <t>Avanti Gurkhas [ASLSKB3]</t>
  </si>
  <si>
    <t>On to Montebourg-1 (Ecausseville) [ASLSKB5]</t>
  </si>
  <si>
    <t>On to Montebourg-2 (Le Ham) [ASLSKB6]</t>
  </si>
  <si>
    <t>Battle for Buron [B4]</t>
  </si>
  <si>
    <t>--- Behind the Beachhead ---</t>
  </si>
  <si>
    <t>Road to Isgny [BtB A1]</t>
  </si>
  <si>
    <t>Crossroad Showdown [BtB C3]</t>
  </si>
  <si>
    <t>--- Behind the Beachhead 2019 Tournament ---</t>
  </si>
  <si>
    <t>Crossroads Showdown [BtB C3]</t>
  </si>
  <si>
    <t>--- Berlin: Fall of the 3rd Reich ---</t>
  </si>
  <si>
    <t>The Last Fire Mission [BFTR1]</t>
  </si>
  <si>
    <t>Jail Break [BFTR2]</t>
  </si>
  <si>
    <t>Moabit Mayhem [BFTR3]</t>
  </si>
  <si>
    <t>Clearing the Station [BFTR4]</t>
  </si>
  <si>
    <t>Standoff at the Moltke Bridge [BFTR5]</t>
  </si>
  <si>
    <t>Send in the Fallschirmjaegers [BFTR6]</t>
  </si>
  <si>
    <t>Himmler's House [BFTR7]</t>
  </si>
  <si>
    <t>Gotterdammerung [BFTR8]</t>
  </si>
  <si>
    <t>Wagnerian Crescendo [BFTR9]</t>
  </si>
  <si>
    <t>Clearing the Back 40 [BFTR10]</t>
  </si>
  <si>
    <t>Over Open Sights [BFTR11]</t>
  </si>
  <si>
    <t>When Diplomacy Fails [BFTR12]</t>
  </si>
  <si>
    <t>Raise the Red Banner [BFTR13]</t>
  </si>
  <si>
    <t>In the Belly of the Beast [BFTR14]</t>
  </si>
  <si>
    <t>Breakout from Hell [BFTR15]</t>
  </si>
  <si>
    <t>Into the Lion's Den [BFTR16]</t>
  </si>
  <si>
    <t>Götterdämmerung in Berlin [BFTR CG-I]</t>
  </si>
  <si>
    <t>Race to the Reichstag [BFTR CG-II]</t>
  </si>
  <si>
    <t>--- Berlin: Red Vengeance ---</t>
  </si>
  <si>
    <t>Tactical Doctrine [BRV1]</t>
  </si>
  <si>
    <t>Run For Your Lives [BRV2]</t>
  </si>
  <si>
    <t>Red Banner Number 5 [BRV3]</t>
  </si>
  <si>
    <t>At Last the Spree [BRV4]</t>
  </si>
  <si>
    <t>Himmler's House [BRV5]</t>
  </si>
  <si>
    <t>Opera of Death [BRV6]</t>
  </si>
  <si>
    <t>Grizzly Bear [BRV7]</t>
  </si>
  <si>
    <t>Polish Prize [BRV8]</t>
  </si>
  <si>
    <t>Jail House Rock [BRV9]</t>
  </si>
  <si>
    <t>Mohnke Business [BRV10]</t>
  </si>
  <si>
    <t>Berlin: Red Vengeance Campaign Game [BRV:CG-I]</t>
  </si>
  <si>
    <t>--- Berlin: The final days of The Third Reich ---</t>
  </si>
  <si>
    <t>The Last Fire Mission [Berlin01]</t>
  </si>
  <si>
    <t>Jail Break [Berlin02]</t>
  </si>
  <si>
    <t>Moabit Mayhem [Berlin03]</t>
  </si>
  <si>
    <t>Clearing the Station [Berlin04]</t>
  </si>
  <si>
    <t>Standoff at the Moltke Bridge [Berlin05]</t>
  </si>
  <si>
    <t>Send in the Fallschirmjägers [Berlin06]</t>
  </si>
  <si>
    <t>Himmler's House [Berlin07]</t>
  </si>
  <si>
    <t>Götterdammerung [Berlin08]</t>
  </si>
  <si>
    <t>Wagnerian Crescendo [Berlin09]</t>
  </si>
  <si>
    <t>Clearing the Back 40 [Berlin10]</t>
  </si>
  <si>
    <t>Over Open Sights [Berlin11]</t>
  </si>
  <si>
    <t>When Diplomacy Fails [Berlin12]</t>
  </si>
  <si>
    <t>Raise the Red Banner [Berlin13]</t>
  </si>
  <si>
    <t>In the Belly of the Beast [Berlin14]</t>
  </si>
  <si>
    <t>Breakout from Hell [Berlin15]</t>
  </si>
  <si>
    <t>Su to the Slaughter [Berlin16]</t>
  </si>
  <si>
    <t>Last Line in Berlin [Berlin17]</t>
  </si>
  <si>
    <t>--- Berlin: Tyrant's lair ---</t>
  </si>
  <si>
    <t>Urban Fortress [BTL1]</t>
  </si>
  <si>
    <t>Blow the Bridge [BTL2]</t>
  </si>
  <si>
    <t>Flanking the Canal [BTL3]</t>
  </si>
  <si>
    <t>Faustniks [BTL4]</t>
  </si>
  <si>
    <t>Charge of the Light Brigade [BTL5]</t>
  </si>
  <si>
    <t>Breaking Berlin [BTL6]</t>
  </si>
  <si>
    <t>Rock the Block [BTL7]</t>
  </si>
  <si>
    <t>The Salient [BTL8]</t>
  </si>
  <si>
    <t>Fires in the Night [BTL9]</t>
  </si>
  <si>
    <t>Toast the Morning with Tanks [BTL10]</t>
  </si>
  <si>
    <t>French Fries [BTL11]</t>
  </si>
  <si>
    <t>The Downfall [BTL12]</t>
  </si>
  <si>
    <t>Turk's Tiger [BTL13]</t>
  </si>
  <si>
    <t>Tiger Station [BTL14]</t>
  </si>
  <si>
    <t>Counter-attack on the Friedrichstrasse [BTL15]</t>
  </si>
  <si>
    <t>--- Best of Friends ---</t>
  </si>
  <si>
    <t>--- Beyond the Beachhead ---</t>
  </si>
  <si>
    <t>Taking Tailleville [BTB1]</t>
  </si>
  <si>
    <t>Merely Hanging On [BTB2]</t>
  </si>
  <si>
    <t>Kraut Corner [BTB3]</t>
  </si>
  <si>
    <t>Firestorm in St. Manvieu [BTB4]</t>
  </si>
  <si>
    <t>Martinville Ridge [BTB5]</t>
  </si>
  <si>
    <t>Men Against Tanks [BTB6]</t>
  </si>
  <si>
    <t>Blood on Hill 192 [BTB7]</t>
  </si>
  <si>
    <t>Steel Inferno [BTB8]</t>
  </si>
  <si>
    <t>--- Beyond the Beachhead [2nd edition] ---</t>
  </si>
  <si>
    <t>Norman "D" [BtB9]</t>
  </si>
  <si>
    <t>Unplanned Attack [BtB10]</t>
  </si>
  <si>
    <t>Bosq Barbeque [BtB11]</t>
  </si>
  <si>
    <t>Going Against the Grain [BtB12]</t>
  </si>
  <si>
    <t>By Chance [BtB13]</t>
  </si>
  <si>
    <t>Swatting a Hornet [BtB14]</t>
  </si>
  <si>
    <t>Becker's Battery [BtB15]</t>
  </si>
  <si>
    <t>Battlegroup Nor-Mons [BtB16]</t>
  </si>
  <si>
    <t>--- Biazza Ridge ---</t>
  </si>
  <si>
    <t>Ponte Drillo Taking [BR1]</t>
  </si>
  <si>
    <t>Gorham Assault [BR2]</t>
  </si>
  <si>
    <t>Hunting the Wolf [BR3]</t>
  </si>
  <si>
    <t>Hill 41 [BR4]</t>
  </si>
  <si>
    <t>Overrun of the 26th [BR5]</t>
  </si>
  <si>
    <t>Farello [BR6]</t>
  </si>
  <si>
    <t>Gavin Counterattack [BR7]</t>
  </si>
  <si>
    <t>Tigers Attack [BR8]</t>
  </si>
  <si>
    <t>Drillo HG Reconquest [BR9]</t>
  </si>
  <si>
    <t>Road Junction "Y" [BR10]</t>
  </si>
  <si>
    <t>Biazza Ridge [BR-CG]</t>
  </si>
  <si>
    <t>--- Blitzkrieg in the West: Northern Campaign ---</t>
  </si>
  <si>
    <t>Their Baptism of FIre [BWN-1]</t>
  </si>
  <si>
    <t>The Veluwe [BWN-2]</t>
  </si>
  <si>
    <t>Schweiss Spart Blut [BWN-3]</t>
  </si>
  <si>
    <t>Brush at Tilburg [BWN-4]</t>
  </si>
  <si>
    <t>Breda Bash [BWN-5]</t>
  </si>
  <si>
    <t>Raid on Moerdijk [BWN-6]</t>
  </si>
  <si>
    <t>Dutch/French</t>
  </si>
  <si>
    <t>--- Blitzkrieg in the West: The central campaign ---</t>
  </si>
  <si>
    <t>The Maastrict Bridges [BWC7]</t>
  </si>
  <si>
    <t>Rearguard Action [BWC8]</t>
  </si>
  <si>
    <t>Holding the Line [BWC9]</t>
  </si>
  <si>
    <t>Wrong Position [BWC10]</t>
  </si>
  <si>
    <t>Bala-Tiger Position [BWC11]</t>
  </si>
  <si>
    <t>The Jocks Are Here! [BWC12]</t>
  </si>
  <si>
    <t>--- Blitzkrieg Pack ---</t>
  </si>
  <si>
    <t>The Birth of Blitzkrieg [FE78]</t>
  </si>
  <si>
    <t>Motorcycle Probe [FE79]</t>
  </si>
  <si>
    <t>The World Aflame [FE80]</t>
  </si>
  <si>
    <t>Smialya [FE81]</t>
  </si>
  <si>
    <t>Mokra Melee [FE82]</t>
  </si>
  <si>
    <t>The Fifth Column [FE83]</t>
  </si>
  <si>
    <t>German (Partisan)</t>
  </si>
  <si>
    <t>Black Monday [FE84]</t>
  </si>
  <si>
    <t>Danish Pride [FE85]</t>
  </si>
  <si>
    <t>The End at Dombaas [FE86]</t>
  </si>
  <si>
    <t>Lightning War [FE87]</t>
  </si>
  <si>
    <t>Crossing the Meuse [FE88]</t>
  </si>
  <si>
    <t>The Hard Way [FE89]</t>
  </si>
  <si>
    <t>Busted at Bulson [FE90]</t>
  </si>
  <si>
    <t>Elan [FE91]</t>
  </si>
  <si>
    <t>Loveluck [FE92]</t>
  </si>
  <si>
    <t>guerra del lampo [FE93]</t>
  </si>
  <si>
    <t>Krushed at Kroussia [FE94]</t>
  </si>
  <si>
    <t>Branzini Brouhaha [FE95]</t>
  </si>
  <si>
    <t>--- Blood and Jungle ---</t>
  </si>
  <si>
    <t>Armored Samurai [BFP26]</t>
  </si>
  <si>
    <t>Chapei Chockblock [BFP27]</t>
  </si>
  <si>
    <t>Marco Polo Bridge [BFP28]</t>
  </si>
  <si>
    <t>Hueishan Docks [BFP29]</t>
  </si>
  <si>
    <t>Melee Near the Coast [BFP30]</t>
  </si>
  <si>
    <t>Chinese Alamo [BFP31]</t>
  </si>
  <si>
    <t>Slaughter at Nanyaun [BFP32]</t>
  </si>
  <si>
    <t>Kunlunguan [BFP33]</t>
  </si>
  <si>
    <t>Hundred Regiments Offensive [BFP34]</t>
  </si>
  <si>
    <t>CCP (Partisan)</t>
  </si>
  <si>
    <t>Mai Phu [BFP35]</t>
  </si>
  <si>
    <t>Wannan Incident [BFP36]</t>
  </si>
  <si>
    <t>Debacle at Yeang Dang [BFP37]</t>
  </si>
  <si>
    <t>Sugar Cane Shuffle [BFP38]</t>
  </si>
  <si>
    <t>Langoan Airfield [BFP39]</t>
  </si>
  <si>
    <t>Advance to Kakas [BFP40]</t>
  </si>
  <si>
    <t>Last Cavalry Charge [BFP41]</t>
  </si>
  <si>
    <t>Bukit Full of Trouble [BFP42]</t>
  </si>
  <si>
    <t>Aerodrome P1 [BFP43]</t>
  </si>
  <si>
    <t>British/Dutch</t>
  </si>
  <si>
    <t>Claws of the Sparrow [BFP44]</t>
  </si>
  <si>
    <t>BIA's First Battle [BFP45]</t>
  </si>
  <si>
    <t>Burmese</t>
  </si>
  <si>
    <t>The Shan Capital [BFP46]</t>
  </si>
  <si>
    <t>Seizing Viru Harbor [BFP47]</t>
  </si>
  <si>
    <t>Ninth Tanks [BFP48]</t>
  </si>
  <si>
    <t>Just a Drive Along the Beach [BFP49]</t>
  </si>
  <si>
    <t>Alligator Tanks [BFP50]</t>
  </si>
  <si>
    <t>Kwajalein Crush [BFP51]</t>
  </si>
  <si>
    <t>Kachin Rangers [BFP52]</t>
  </si>
  <si>
    <t>American/Kachin</t>
  </si>
  <si>
    <t>Grant vs. Stuart [BFP53]</t>
  </si>
  <si>
    <t>Shenam Pass [BFP54]</t>
  </si>
  <si>
    <t>Used and Abused [BFP55]</t>
  </si>
  <si>
    <t>White Beach 1 [BFP56]</t>
  </si>
  <si>
    <t>Last Drop [BFP57]</t>
  </si>
  <si>
    <t>San Manuel Melee [BFP58]</t>
  </si>
  <si>
    <t>Geki Cacti [BFP59]</t>
  </si>
  <si>
    <t>Thrilla in Manila [BFP60]</t>
  </si>
  <si>
    <t>Flaming Arseholes [BFP61]</t>
  </si>
  <si>
    <t>Indian National Army</t>
  </si>
  <si>
    <t>Curly and the Brigadier [BFP62]</t>
  </si>
  <si>
    <t>Typhoon of Steel [BFP63]</t>
  </si>
  <si>
    <t>Fighting With the Devil [BFP64]</t>
  </si>
  <si>
    <t>Frogs in the Pocket [BFP65]</t>
  </si>
  <si>
    <t>Signal Hill [BFP66]</t>
  </si>
  <si>
    <t>Coke Hill [BFP67]</t>
  </si>
  <si>
    <t>First Day at Fuchin [BFP68]</t>
  </si>
  <si>
    <t>Fuchin Fortified [BFP69]</t>
  </si>
  <si>
    <t>Emperor of Shozu Hill [BFP70]</t>
  </si>
  <si>
    <t>Surabaya Slugfest [BFP71]</t>
  </si>
  <si>
    <t>Indonesian Republican Army</t>
  </si>
  <si>
    <t>Police Action [BFP72]</t>
  </si>
  <si>
    <t>--- Blood Reef: Tarawa (HOB) ---</t>
  </si>
  <si>
    <t>A Piece of Folly [BR1]</t>
  </si>
  <si>
    <t>Damn Army [BR2]</t>
  </si>
  <si>
    <t>The Hawkins Room [BR3]</t>
  </si>
  <si>
    <t>China Girl [BR4]</t>
  </si>
  <si>
    <t>Ryan's Orphans [BR5]</t>
  </si>
  <si>
    <t>Rikusentai [BR6]</t>
  </si>
  <si>
    <t>Hell Wouldn't Have It [BR7]</t>
  </si>
  <si>
    <t>A Legend is Born [BR8]</t>
  </si>
  <si>
    <t>Issue in Doubt [BR-I]</t>
  </si>
  <si>
    <t>Bloodiest Red...Won! [BR-II]</t>
  </si>
  <si>
    <t>A Special Valor [BR-III]</t>
  </si>
  <si>
    <t>--- Bloody Buron ---</t>
  </si>
  <si>
    <t>First Big Fight [BB1]</t>
  </si>
  <si>
    <t>Smashing in the Door [BB2]</t>
  </si>
  <si>
    <t>Haywire Communications [BB3]</t>
  </si>
  <si>
    <t>Zoot Suit Boys [BB4]</t>
  </si>
  <si>
    <t>Bloody Buron [BB-CG1]</t>
  </si>
  <si>
    <t>--- BoB--Normandy ---</t>
  </si>
  <si>
    <t>On to La Barquette [BoB1]</t>
  </si>
  <si>
    <t>Strayer Forward [BoB2]</t>
  </si>
  <si>
    <t>On to Pouppeville [BoB3]</t>
  </si>
  <si>
    <t>First to Close [BoB4]</t>
  </si>
  <si>
    <t>Three Patrol Action [BoB5]</t>
  </si>
  <si>
    <t>Sink's Orders [BoB6]</t>
  </si>
  <si>
    <t>Tense Moments [BoB7]</t>
  </si>
  <si>
    <t>Mixed Response [BoB8]</t>
  </si>
  <si>
    <t>Mand and Machine [BoBB1]</t>
  </si>
  <si>
    <t>Those Normandy Nights [BoBB2]</t>
  </si>
  <si>
    <t>--- Break Contact! Aussie Tournament Pack ---</t>
  </si>
  <si>
    <t>Short Sharp Shock [BC1]</t>
  </si>
  <si>
    <t>Put to the Sword [BC2]</t>
  </si>
  <si>
    <t>42nd Street [BC3]</t>
  </si>
  <si>
    <t>Tin Cans Tin Hats [BC4]</t>
  </si>
  <si>
    <t>Storming the Amphitheatre [BC5]</t>
  </si>
  <si>
    <t>Walkabout [BC6]</t>
  </si>
  <si>
    <t>Brigade Hill [BC7]</t>
  </si>
  <si>
    <t>--- Break Contact Armoured Aussie Pack ---</t>
  </si>
  <si>
    <t>From Desert to Jungle [BC8]</t>
  </si>
  <si>
    <t>Contact Front [BC9]</t>
  </si>
  <si>
    <t>Groff's Grief [BC10]</t>
  </si>
  <si>
    <t>Gunter Strikes Back [BC11]</t>
  </si>
  <si>
    <t>Itson [BC12]</t>
  </si>
  <si>
    <t>To Mokmer Drome [BC13]</t>
  </si>
  <si>
    <t>Vichy Vengeance [BC14]</t>
  </si>
  <si>
    <t>--- Break Contact--The Aussie Battler Pack ---</t>
  </si>
  <si>
    <t>Bagging the Bago Bridge [BC15]</t>
  </si>
  <si>
    <t>Road to Buin [BC16]</t>
  </si>
  <si>
    <t>Forlorn Fury [BC17]</t>
  </si>
  <si>
    <t>Ghosts in the Machines [BC18]</t>
  </si>
  <si>
    <t>Hop in for your Bloody Chop [BC19]</t>
  </si>
  <si>
    <t>On the Beach [BC20]</t>
  </si>
  <si>
    <t>Irksome Rearguard [BC21]</t>
  </si>
  <si>
    <t>Gallants [BC22]</t>
  </si>
  <si>
    <t>--- Breakout! ---</t>
  </si>
  <si>
    <t>Prokhorovka Melee [BO1]</t>
  </si>
  <si>
    <t>Make or Break [BO2]</t>
  </si>
  <si>
    <t>Rearguard Action [BO3]</t>
  </si>
  <si>
    <t>Usau Ridge [BO4]</t>
  </si>
  <si>
    <t>--- Brecourt Manor ---</t>
  </si>
  <si>
    <t>'So Full of Fire' [BM1]</t>
  </si>
  <si>
    <t>Brecourt Mop Up [BM2]</t>
  </si>
  <si>
    <t>Normandy Nights [BM3]</t>
  </si>
  <si>
    <t>Advance on Beach Exit [BM4]</t>
  </si>
  <si>
    <t>--- Brevity Assault ---</t>
  </si>
  <si>
    <t>Good Morning at Halfaya [BA1]</t>
  </si>
  <si>
    <t>Capuzzo [BA2]</t>
  </si>
  <si>
    <t>Halfaya to the Sea [BA3]</t>
  </si>
  <si>
    <t>The Taking of Sallum [BA4]</t>
  </si>
  <si>
    <t>The Tail of the Scorpion [BA5]</t>
  </si>
  <si>
    <t>Pastor's Surprise [BA6]</t>
  </si>
  <si>
    <t>Hafid Ridge Ride [BA7]</t>
  </si>
  <si>
    <t>Operation Brevity [BA-CG1]</t>
  </si>
  <si>
    <t>Halfaya-Sollum Sector [BA-CG2]</t>
  </si>
  <si>
    <t>Capuzzo-Sidi Azeiz Sector [BA-CG3]</t>
  </si>
  <si>
    <t>--- Buckeyes! ---</t>
  </si>
  <si>
    <t>Welcome to the Jungle [Buck1]</t>
  </si>
  <si>
    <t>Repple Depples No More [Buck2]</t>
  </si>
  <si>
    <t>Hell on Horseshoe Hill [Buck3]</t>
  </si>
  <si>
    <t>Flamin' Frank [Buck4]</t>
  </si>
  <si>
    <t>Men Remembered Well [Buck5]</t>
  </si>
  <si>
    <t>Big Guns at Bibilo [Buck6]</t>
  </si>
  <si>
    <t>Up the Numa Numa Trail [Buck7]</t>
  </si>
  <si>
    <t>Cut, Slash, and Mow Them Down [Buck8]</t>
  </si>
  <si>
    <t>Buckeye Blitzkrieg [Buck10]</t>
  </si>
  <si>
    <t>To Take Back a Hill (Delayed Attack) [Buck9 Delayed]</t>
  </si>
  <si>
    <t>To Take Back a Hill (Hasty Attack) [Buck9 Hasty]</t>
  </si>
  <si>
    <t>To Take Back a Hill (Prepared Attack) [Buck9 Prepared]</t>
  </si>
  <si>
    <t>--- Budapest Pack ---</t>
  </si>
  <si>
    <t>Kecskemet Clash [FE134]</t>
  </si>
  <si>
    <t>Approach March [FE135]</t>
  </si>
  <si>
    <t>Impertinence Rewarded [FE136]</t>
  </si>
  <si>
    <t>The Devil is in Trouble [FE137]</t>
  </si>
  <si>
    <t>Tough as Old Boots! [FE138]</t>
  </si>
  <si>
    <t>The Highest Value [FE139]</t>
  </si>
  <si>
    <t>Dorog Days [FE140]</t>
  </si>
  <si>
    <t>Attila [FE141]</t>
  </si>
  <si>
    <t>Romanian/Russian</t>
  </si>
  <si>
    <t>Defense of Sashegy Hill [FE142]</t>
  </si>
  <si>
    <t>Home on the Grange [FE143]</t>
  </si>
  <si>
    <t>Hero of the Soviet Union [FE144]</t>
  </si>
  <si>
    <t>The Dead and the Dying [FE145]</t>
  </si>
  <si>
    <t>Pest [FE146]</t>
  </si>
  <si>
    <t>Burn Baby Burn [FE147]</t>
  </si>
  <si>
    <t>Breakout! [FE148]</t>
  </si>
  <si>
    <t>Arpad Bridge [FE149]</t>
  </si>
  <si>
    <t>Blue Danube [FE150]</t>
  </si>
  <si>
    <t>Brother Against Brother [FE151]</t>
  </si>
  <si>
    <t>--- Busting the Bocage ---</t>
  </si>
  <si>
    <t>First Objective [Bocage1]</t>
  </si>
  <si>
    <t>Advance to the Blacktop [Bocage2]</t>
  </si>
  <si>
    <t>Wintz's Flank [Bocage3]</t>
  </si>
  <si>
    <t>1600 Hours - Stein's Flank [Bocage4]</t>
  </si>
  <si>
    <t>Rudder's Line [Bocage5]</t>
  </si>
  <si>
    <t>Omaha Lifeline [Bocage6]</t>
  </si>
  <si>
    <t>--- Busting the Bocage 3rd Edition ---</t>
  </si>
  <si>
    <t>No Need For Orders [BtB1]</t>
  </si>
  <si>
    <t>Shrapnel Motivation [BtB2]</t>
  </si>
  <si>
    <t>A Futile Hour [BtB3]</t>
  </si>
  <si>
    <t>Rout the Kraut [BtB4]</t>
  </si>
  <si>
    <t>Walking Wounded [BtB5]</t>
  </si>
  <si>
    <t>From Omaha With Love [BtB6]</t>
  </si>
  <si>
    <t>--- Canada at War #2 ---</t>
  </si>
  <si>
    <t>To the Seine [CAW7]</t>
  </si>
  <si>
    <t>Fire and Brimstone [CAW8]</t>
  </si>
  <si>
    <t>Stiff Resistance [CAW9]</t>
  </si>
  <si>
    <t>Shooting Like Mad [CAW10]</t>
  </si>
  <si>
    <t>Operation Wellhit [CAW11]</t>
  </si>
  <si>
    <t>--- Canadian Wargamers Journal ---</t>
  </si>
  <si>
    <t>The Back Door [asCWJ1]</t>
  </si>
  <si>
    <t>--- The Canadians In Italy #1 ---</t>
  </si>
  <si>
    <t>Monty's Big Left Hook [CDN1]</t>
  </si>
  <si>
    <t>"Drive The Canadians On Hard" [CDN2]</t>
  </si>
  <si>
    <t>Mountain Boys [CDN3]</t>
  </si>
  <si>
    <t>In the Nick of Time [CDN4]</t>
  </si>
  <si>
    <t>Priority Call [CDN5]</t>
  </si>
  <si>
    <t>Whistling Hill [CDN6]</t>
  </si>
  <si>
    <t>The Finest [CDN7]</t>
  </si>
  <si>
    <t>Booth Force [CDN8]</t>
  </si>
  <si>
    <t>--- The Canadians In Italy #2 ---</t>
  </si>
  <si>
    <t>First Clash [CDN9]</t>
  </si>
  <si>
    <t>per l'onore d'Italia [CDN10]</t>
  </si>
  <si>
    <t>Monty's Mountain Goats [CDN11]</t>
  </si>
  <si>
    <t>Crossing of the Moro [CDN12]</t>
  </si>
  <si>
    <t>Sterlin Castle [CDN13]</t>
  </si>
  <si>
    <t>Two Shooting Days Till Christmas [CDN14]</t>
  </si>
  <si>
    <t>Sweet Revenge [CDN15]</t>
  </si>
  <si>
    <t>Honour and Glory [CDN16]</t>
  </si>
  <si>
    <t>Heart of Oak [CDN17]</t>
  </si>
  <si>
    <t>The Road to Rome [CDN18]</t>
  </si>
  <si>
    <t>Glorious Summer Day [CDN19]</t>
  </si>
  <si>
    <t>The Black Devils of Anzio [CDN20]</t>
  </si>
  <si>
    <t>--- The Canadians in Italy #3 ---</t>
  </si>
  <si>
    <t>Final Assualt [CDN21]</t>
  </si>
  <si>
    <t>"Whiskey"! Well at Least It's Canadian [CDN22]</t>
  </si>
  <si>
    <t>Notable Achievement [CDN23]</t>
  </si>
  <si>
    <t>Not in Vain [CDN24]</t>
  </si>
  <si>
    <t>Veritable Jungle [CDN25]</t>
  </si>
  <si>
    <t>River of Blood [CDN26]</t>
  </si>
  <si>
    <t>"Help Is On The Way, Hold On!" [CDN27]</t>
  </si>
  <si>
    <t>Steeple Chasing [CDN28]</t>
  </si>
  <si>
    <t>Distinguished Service [CDN29]</t>
  </si>
  <si>
    <t>Mighty Maroon Machine [CDN30]</t>
  </si>
  <si>
    <t>--- CanCon Tournament ---</t>
  </si>
  <si>
    <t>Sausage Sizzle [C1995.1]</t>
  </si>
  <si>
    <t>Commandos Eat Quiche [C1995.2]</t>
  </si>
  <si>
    <t>French Stick [C1995.3]</t>
  </si>
  <si>
    <t>Soft Noodle [C1995.4]</t>
  </si>
  <si>
    <t>A Dog's Breakfast [C1995.5]</t>
  </si>
  <si>
    <t>Late For Pudding [C1995.6]</t>
  </si>
  <si>
    <t>On Deadly Ground [C1997.1]</t>
  </si>
  <si>
    <t>Time to Kill [C1997.2]</t>
  </si>
  <si>
    <t>Executive Decision [C1997.5]</t>
  </si>
  <si>
    <t>First and Inches [C1998.1]</t>
  </si>
  <si>
    <t>Gurkhas and Grants [C1998.2]</t>
  </si>
  <si>
    <t>Kanga Force [C1998.3]</t>
  </si>
  <si>
    <t>Marked for Death [C1998.4]</t>
  </si>
  <si>
    <t>Falling on Folkestone [C1999.3]</t>
  </si>
  <si>
    <t>Don Company's Canal [C1999.4]</t>
  </si>
  <si>
    <t>Merilles Melee [C1999.5]</t>
  </si>
  <si>
    <t>Steady, Boys, Steady [C1999.7]</t>
  </si>
  <si>
    <t>Lababia Ridge [C2006.2]</t>
  </si>
  <si>
    <t>Groff's Grief [C2006.5]</t>
  </si>
  <si>
    <t>Chongju [C2007.5]</t>
  </si>
  <si>
    <t>The Mubo Decision [C2013.1]</t>
  </si>
  <si>
    <t>Hatten West [C2013.2]</t>
  </si>
  <si>
    <t>Right Hook [C2013.3]</t>
  </si>
  <si>
    <t>Lassewo Break-In [C2013.4]</t>
  </si>
  <si>
    <t>The Chocos [C2019.2]</t>
  </si>
  <si>
    <t>The Glasgow Twins [C2019.3]</t>
  </si>
  <si>
    <t>Shoot or Shovel [C2019.5]</t>
  </si>
  <si>
    <t>The Queen's Prequel [C2006.M1A]</t>
  </si>
  <si>
    <t>The Revenge Of The Grey's [C2006.M1B]</t>
  </si>
  <si>
    <t>Gunter Strikes Back [C2006.M1C]</t>
  </si>
  <si>
    <t>--- Carnage at Cassino ---</t>
  </si>
  <si>
    <t>ici belevedere [CaC1]</t>
  </si>
  <si>
    <t>One Last Try [CaC2]</t>
  </si>
  <si>
    <t>Indians with Grenades [CaC3]</t>
  </si>
  <si>
    <t>Cavenish Filibuster [CaC4]</t>
  </si>
  <si>
    <t>Point 593 [CaC5]</t>
  </si>
  <si>
    <t>Into the Valley of Death [CaC6]</t>
  </si>
  <si>
    <t>By Dawns Early Light [CaC7]</t>
  </si>
  <si>
    <t>Colle St. Angelo [CaC8]</t>
  </si>
  <si>
    <t>--- Casus Belli ---</t>
  </si>
  <si>
    <t>It Crescendo [CB1]</t>
  </si>
  <si>
    <t>Défense élastique (Elastic Defense) [CB2]</t>
  </si>
  <si>
    <t>Un épineux problème (A Thorny Problem) [CB2]</t>
  </si>
  <si>
    <t>Chasse a l'ours (Bear Hunting) [CB3]</t>
  </si>
  <si>
    <t>La derniere chance (The Last Charge) [CB4]</t>
  </si>
  <si>
    <t>Les mamelons (The Tits) [CB5]</t>
  </si>
  <si>
    <t>--- Coastal Fortress ---</t>
  </si>
  <si>
    <t>Grain For the Taking [BB 11.1]</t>
  </si>
  <si>
    <t>Clearing The Breskins Pocket [CTBP]</t>
  </si>
  <si>
    <t>Retaking Vierville [JDJ1.1]</t>
  </si>
  <si>
    <t>Slap in the Face [pk3.2]</t>
  </si>
  <si>
    <t>--- Corregidor: the rock ---</t>
  </si>
  <si>
    <t>Assault at Monkey Point [CtR1]</t>
  </si>
  <si>
    <t>The Japanese Are in Denver [CtR2]</t>
  </si>
  <si>
    <t>With Profound Regret [CtR3]</t>
  </si>
  <si>
    <t>Return to the Rock [CtR4]</t>
  </si>
  <si>
    <t>Loss of Command [CtR5]</t>
  </si>
  <si>
    <t>Black and Blue Swarms [CtR6]</t>
  </si>
  <si>
    <t>Desperate Hours [CtR7]</t>
  </si>
  <si>
    <t>A Deadly Tide [CtR8]</t>
  </si>
  <si>
    <t>Black Beach Slaughter [CtR9]</t>
  </si>
  <si>
    <t>Par for the Course [CtR10]</t>
  </si>
  <si>
    <t>Fire in the Hole [CtR11]</t>
  </si>
  <si>
    <t>Bloodied at Wheeler [CtR12]</t>
  </si>
  <si>
    <t>The Infernal Machine [CtR13]</t>
  </si>
  <si>
    <t>Cangerous Descent into Maggot Valley [CtR14]</t>
  </si>
  <si>
    <t>Night of the Living Dead [CtR15]</t>
  </si>
  <si>
    <t>Too Close for Comfort [CtR16]</t>
  </si>
  <si>
    <t>Clearing the Badlands [CtR17]</t>
  </si>
  <si>
    <t>Disaster Near Infantry Point [CtR18]</t>
  </si>
  <si>
    <t>Pug-nacious [CtR19]</t>
  </si>
  <si>
    <t>Prequel to Armegeddon [CtR20]</t>
  </si>
  <si>
    <t>The Gates of Hell [CtR21]</t>
  </si>
  <si>
    <t>The Rock Force Assault [CtR-CG1]</t>
  </si>
  <si>
    <t>Assault on Fortress Corregidor [CtR-CG2]</t>
  </si>
  <si>
    <t>--- Critical Hit ---</t>
  </si>
  <si>
    <t>The End of the Line [BedaFomm1]</t>
  </si>
  <si>
    <t>The Trap Congeals [BedaFomm2]</t>
  </si>
  <si>
    <t>The Death of an Army [BedaFomm3]</t>
  </si>
  <si>
    <t>The Grain Elevator [CG-GE1]</t>
  </si>
  <si>
    <t>Authie: The Death of Company C [CH1]</t>
  </si>
  <si>
    <t>The Capture of Balta: August 1941 [CH2]</t>
  </si>
  <si>
    <t>The Green Hell [CH3]</t>
  </si>
  <si>
    <t>Steutzpunkt Vierville [CH4]</t>
  </si>
  <si>
    <t>Armored Probe [CH6]</t>
  </si>
  <si>
    <t>Prelude to Breakthrough [CH7]</t>
  </si>
  <si>
    <t>The Predators [CH8]</t>
  </si>
  <si>
    <t>Breakthrough to Kozani [CH9]</t>
  </si>
  <si>
    <t>Forest Strongpoint [CH10]</t>
  </si>
  <si>
    <t>Rite of Passage [CH11]</t>
  </si>
  <si>
    <t>Snow Ghosts [CH12]</t>
  </si>
  <si>
    <t>Moyland, Bloody Moyland [CH13]</t>
  </si>
  <si>
    <t>Ninety Minute War [CH14]</t>
  </si>
  <si>
    <t>Guamanian</t>
  </si>
  <si>
    <t>No Farther (Z3 redone) [CH15]</t>
  </si>
  <si>
    <t>Out of Luck [CH16]</t>
  </si>
  <si>
    <t>Funnies at Zyfflich [CH17]</t>
  </si>
  <si>
    <t>Raging Furnace [CH18]</t>
  </si>
  <si>
    <t>Into the Valley [CH19]</t>
  </si>
  <si>
    <t>The Hand of Fate [CH20]</t>
  </si>
  <si>
    <t>A Ridge Too Far [CH21]</t>
  </si>
  <si>
    <t>Schwerepunkt [CH22]</t>
  </si>
  <si>
    <t>Suffer the Children... [CH23]</t>
  </si>
  <si>
    <t>Those Normandy Nights [CH24]</t>
  </si>
  <si>
    <t>Land of the Khan [CH25]</t>
  </si>
  <si>
    <t>Close Order Driel [CH26]</t>
  </si>
  <si>
    <t>Fix Bayonets! [CH27]</t>
  </si>
  <si>
    <t>Children of the Kunai [CH28]</t>
  </si>
  <si>
    <t>Gift Wrapped [CH29]</t>
  </si>
  <si>
    <t>Kravchenko's 6th Guards Tank Army [CH30]</t>
  </si>
  <si>
    <t>First and Goal [CH31]</t>
  </si>
  <si>
    <t>The Kibbutz [CH32]</t>
  </si>
  <si>
    <t>Israeli (British)</t>
  </si>
  <si>
    <t>Egypt (Russian)</t>
  </si>
  <si>
    <t>At the Point [CH33]</t>
  </si>
  <si>
    <t>The Lighthouse [CH34]</t>
  </si>
  <si>
    <t>Obong-Ni [CH35]</t>
  </si>
  <si>
    <t>North Korean (Russian)</t>
  </si>
  <si>
    <t>Saving the Breakout [CH36]</t>
  </si>
  <si>
    <t>Forgotten Years [CH37]</t>
  </si>
  <si>
    <t>Ethiopian (Partisan)</t>
  </si>
  <si>
    <t>Orange Beach 3 [CH38]</t>
  </si>
  <si>
    <t>Bedja Blockade [CH39]</t>
  </si>
  <si>
    <t>Nordic Twilight [CH40]</t>
  </si>
  <si>
    <t>Test of Nerves [CH41]</t>
  </si>
  <si>
    <t>Teryaeva Sloboda [CH42]</t>
  </si>
  <si>
    <t>Opening Blow [CH43]</t>
  </si>
  <si>
    <t>Operation Nordwind [CH44]</t>
  </si>
  <si>
    <t>Curtain Call [CH45]</t>
  </si>
  <si>
    <t>Zerf Stranglehold [CH46]</t>
  </si>
  <si>
    <t>Steel and Irony [CH47]</t>
  </si>
  <si>
    <t>Double or Nothing! [CH48]</t>
  </si>
  <si>
    <t>High Danger [CH49]</t>
  </si>
  <si>
    <t>Simmons' Rebuff [CH50]</t>
  </si>
  <si>
    <t>The Sonnenburg Hotel [CH51]</t>
  </si>
  <si>
    <t>Gross Deutschland's Doorknockers [CH52]</t>
  </si>
  <si>
    <t>At the Crossroads [CH53]</t>
  </si>
  <si>
    <t>Polish (Axis Minor)</t>
  </si>
  <si>
    <t>Russian (Chinese)</t>
  </si>
  <si>
    <t>Brew Time [CH54]</t>
  </si>
  <si>
    <t>Lighter than a Feather [CH55]</t>
  </si>
  <si>
    <t>The Stalingrad of Kursk [CH56]</t>
  </si>
  <si>
    <t>Yad Mordechai [CH57]</t>
  </si>
  <si>
    <t>Death Ride [CH58]</t>
  </si>
  <si>
    <t>Bucking for Sergeant [CH59]</t>
  </si>
  <si>
    <t>Return to Luxembourg [CH60]</t>
  </si>
  <si>
    <t>Prothero's Hook [CH61]</t>
  </si>
  <si>
    <t>Tanigawa's Outpost [CH62]</t>
  </si>
  <si>
    <t>March of the Mastodons [CH63]</t>
  </si>
  <si>
    <t>Race for the Bridges [CH64]</t>
  </si>
  <si>
    <t>The Seton Block [CH65]</t>
  </si>
  <si>
    <t>One for the Trophy Case [CH66]</t>
  </si>
  <si>
    <t>New Kid on the Block [CH67]</t>
  </si>
  <si>
    <t>Special Messenger [CH68]</t>
  </si>
  <si>
    <t>Baptism of Fire [CH69]</t>
  </si>
  <si>
    <t>Surprise at Honkaniemi [CH70]</t>
  </si>
  <si>
    <t>Bottom of the Barrel [CH71]</t>
  </si>
  <si>
    <t>Across the Wuerm [CH72]</t>
  </si>
  <si>
    <t>The Stand Off [CH73]</t>
  </si>
  <si>
    <t>Troteval Farm [CH74]</t>
  </si>
  <si>
    <t>The Big Cat's Den [CH75]</t>
  </si>
  <si>
    <t>Hurtgen Hell [CH76]</t>
  </si>
  <si>
    <t>Drop Zone A [CH77]</t>
  </si>
  <si>
    <t>The Outskirts Of Lemberg [CH78]</t>
  </si>
  <si>
    <t>BAR's Against Panzers [CH79]</t>
  </si>
  <si>
    <t>Cut the Line [CH80]</t>
  </si>
  <si>
    <t>Hard Cactus [CH81]</t>
  </si>
  <si>
    <t>My God, Did You See Who They Were [CH82]</t>
  </si>
  <si>
    <t>Jungles of Stone [CH83]</t>
  </si>
  <si>
    <t>Every Man a Fortress [CH84]</t>
  </si>
  <si>
    <t>A Kick in the Pants... [CH85]</t>
  </si>
  <si>
    <t>The Broken Blade [CH86]</t>
  </si>
  <si>
    <t>Rolling Down Rollbahn D [CH87]</t>
  </si>
  <si>
    <t>Hangman's Hill [CH88]</t>
  </si>
  <si>
    <t>Old Man Forward [CH89]</t>
  </si>
  <si>
    <t>Kampfschweine [CH90]</t>
  </si>
  <si>
    <t>Long Minutes [CH91]</t>
  </si>
  <si>
    <t>Pioneer Spirit [CH92]</t>
  </si>
  <si>
    <t>The Prussian Way [CH93]</t>
  </si>
  <si>
    <t>The Ulla Crossing [CH94]</t>
  </si>
  <si>
    <t>Shambles [CH95]</t>
  </si>
  <si>
    <t>DC Party [CH96]</t>
  </si>
  <si>
    <t>Final Crisis at Blackpool [CH97]</t>
  </si>
  <si>
    <t>Welcome to Sunny Italy [CH98]</t>
  </si>
  <si>
    <t>Purple Heart Corner [CH99]</t>
  </si>
  <si>
    <t>Dawn of a New Age [CH100]</t>
  </si>
  <si>
    <t>In the Ruins of a Church [CH101]</t>
  </si>
  <si>
    <t>The Cauquigney Bridgehead [CH102]</t>
  </si>
  <si>
    <t>A Splendid Counterattack [CH103]</t>
  </si>
  <si>
    <t>Shout for PIATS [CH104]</t>
  </si>
  <si>
    <t>Wide Diamond [CH105]</t>
  </si>
  <si>
    <t>The Breakthrough [CH106]</t>
  </si>
  <si>
    <t>Tumult from the Clouds [CH107]</t>
  </si>
  <si>
    <t>Assault on a Partisan Headquarters [CH108]</t>
  </si>
  <si>
    <t>Frontier Raid [CH109]</t>
  </si>
  <si>
    <t>Starlight, Starbright [CH110]</t>
  </si>
  <si>
    <t>The Battle of Ghirba [CH111]</t>
  </si>
  <si>
    <t>Frontier Raid II [CH112]</t>
  </si>
  <si>
    <t>Graziani's Advance [CH113]</t>
  </si>
  <si>
    <t>Surprise at Nibeiwa [CH114]</t>
  </si>
  <si>
    <t>Tummar West [CH115]</t>
  </si>
  <si>
    <t>Pride Before Fall [CH116]</t>
  </si>
  <si>
    <t>The Fall of Sidi Barrani [CH117]</t>
  </si>
  <si>
    <t>Sidi Omar [CH118]</t>
  </si>
  <si>
    <t>Fortress at Bardia I [CH119]</t>
  </si>
  <si>
    <t>Small Encounters [CH120]</t>
  </si>
  <si>
    <t>A Test of Nerves [CH121]</t>
  </si>
  <si>
    <t>Fortress at Bardia II [CH122]</t>
  </si>
  <si>
    <t>The Bardia Warterworks [CH123]</t>
  </si>
  <si>
    <t>The Fall of Tobruk [CH124]</t>
  </si>
  <si>
    <t>Down the Throat [CH125]</t>
  </si>
  <si>
    <t>Metal at Mechili [CH126]</t>
  </si>
  <si>
    <t>Stand at Derna [CH127]</t>
  </si>
  <si>
    <t>A Few Rare Men [CH128]</t>
  </si>
  <si>
    <t>St. Homme Skirmish [CH129]</t>
  </si>
  <si>
    <t>No Quarter At Queniau [CH130]</t>
  </si>
  <si>
    <t>Blood Brothers [CH131]</t>
  </si>
  <si>
    <t>Defense of Orphanage Farms [CH132]</t>
  </si>
  <si>
    <t>Group Iron [CH133]</t>
  </si>
  <si>
    <t>Sturmtruppen [CH134]</t>
  </si>
  <si>
    <t>The River Dance [CH135]</t>
  </si>
  <si>
    <t>Desperate Stand [CH136]</t>
  </si>
  <si>
    <t>Assault on Fornebu [CH137]</t>
  </si>
  <si>
    <t>The Sausage War [CH138]</t>
  </si>
  <si>
    <t>Betrayed by General Winter [CH139]</t>
  </si>
  <si>
    <t>Sisu at Summa [CH140]</t>
  </si>
  <si>
    <t>Another Alamo [CH141]</t>
  </si>
  <si>
    <t>Longstop Hill [CH142]</t>
  </si>
  <si>
    <t>The Gunslingers [CH143]</t>
  </si>
  <si>
    <t>Fort Kassala [CH144]</t>
  </si>
  <si>
    <t>The Ides of March [CH145]</t>
  </si>
  <si>
    <t>Message for Ike [CH146]</t>
  </si>
  <si>
    <t>See Ya' Sam [CH147]</t>
  </si>
  <si>
    <t>Trapped at Authie (Reissue) [CH148]</t>
  </si>
  <si>
    <t>Final Embrace [CH149]</t>
  </si>
  <si>
    <t>Pajari's Pride [CH150]</t>
  </si>
  <si>
    <t>Race for Freedom [CH151]</t>
  </si>
  <si>
    <t>Tin Pan Hill [CH152]</t>
  </si>
  <si>
    <t>End of the Line [CH153]</t>
  </si>
  <si>
    <t>The Central Rail Station [CH154]</t>
  </si>
  <si>
    <t>Stalking Tigers [CH155]</t>
  </si>
  <si>
    <t>Hill 150 [CH156]</t>
  </si>
  <si>
    <t>Armored Probe (reissue) [CH157]</t>
  </si>
  <si>
    <t>Rite of Passage [CH158]</t>
  </si>
  <si>
    <t>Just Before Breakfast [CH159]</t>
  </si>
  <si>
    <t>Knifing the Bodyguard [CH160]</t>
  </si>
  <si>
    <t>Black &amp; Tans [CH161]</t>
  </si>
  <si>
    <t>Free State</t>
  </si>
  <si>
    <t>IRA</t>
  </si>
  <si>
    <t>The Four Courts [CH162]</t>
  </si>
  <si>
    <t>Bruised at Bruree [CH163]</t>
  </si>
  <si>
    <t>Cry of the Valkyries [CH164]</t>
  </si>
  <si>
    <t>Russian Riposte [CH165]</t>
  </si>
  <si>
    <t>Bicske Brawl [CH166]</t>
  </si>
  <si>
    <t>The Warlord's Estate [CH167]</t>
  </si>
  <si>
    <t>The Last Musketeer [CH168]</t>
  </si>
  <si>
    <t>Egypt (CH)</t>
  </si>
  <si>
    <t>Against All Hope [CH169]</t>
  </si>
  <si>
    <t>Bridegrooms of Death [CH170]</t>
  </si>
  <si>
    <t>Internacionale Follies [CH171]</t>
  </si>
  <si>
    <t>Winter Blues [CH172]</t>
  </si>
  <si>
    <t>Spanish</t>
  </si>
  <si>
    <t>Bitches on the Beach [CH173]</t>
  </si>
  <si>
    <t>Settling an Old Score [CH174]</t>
  </si>
  <si>
    <t>Escape Hatch [CH175]</t>
  </si>
  <si>
    <t>Touchdown! [CH176]</t>
  </si>
  <si>
    <t>Akrotiri Gone Awry [CH177]</t>
  </si>
  <si>
    <t>Crocodile Hunt [CH178]</t>
  </si>
  <si>
    <t>Across the Berezina [CH179]</t>
  </si>
  <si>
    <t>The Ruins of Sillegney [CH180]</t>
  </si>
  <si>
    <t>Thunder at Seelow [CH181]</t>
  </si>
  <si>
    <t>Operations of SS Panzer Abteilung 102 in the Normandy Campaign [CH-I]</t>
  </si>
  <si>
    <t>Simmon's Rebuff [CH50 (a)]</t>
  </si>
  <si>
    <t>Under Old Baldy [DBP16]</t>
  </si>
  <si>
    <t>PAVN</t>
  </si>
  <si>
    <t>By Land, Air, and Sea [DBP17]</t>
  </si>
  <si>
    <t>Circle the Wagons [DBP18]</t>
  </si>
  <si>
    <t>Palestinian Prokhorovka [Genesis16]</t>
  </si>
  <si>
    <t>Arab</t>
  </si>
  <si>
    <t>Ben-Jabo [Genesis17]</t>
  </si>
  <si>
    <t>The Archers of Um Sheham [Genesis18]</t>
  </si>
  <si>
    <t>Operation Kislev [Genesis19]</t>
  </si>
  <si>
    <t>Soldiers of Jerusalem [Genesis 20]</t>
  </si>
  <si>
    <t>Israel (CH)</t>
  </si>
  <si>
    <t>Arab (CH)</t>
  </si>
  <si>
    <t>Antiquity [Genesis 21]</t>
  </si>
  <si>
    <t>High Tide [HB7]</t>
  </si>
  <si>
    <t>The Woodsmen [HB8]</t>
  </si>
  <si>
    <t>Hell's Bridgehead CG III [HB CGIII]</t>
  </si>
  <si>
    <t>At the Gates of Viipuri (from CH Tanks!) [JATK2 (ver 2)]</t>
  </si>
  <si>
    <t>On Deadly Ground [PB-CH (A)]</t>
  </si>
  <si>
    <t>Powderworks [PB-CH (B)]</t>
  </si>
  <si>
    <t>Balkan Dawn [PB-CH (C)]</t>
  </si>
  <si>
    <t>Keller's Heroes [PB-CH(D)]</t>
  </si>
  <si>
    <t>Morning Traffic [PB-CH(E)]</t>
  </si>
  <si>
    <t>Bedlam Bridge [PB-CH(F)]</t>
  </si>
  <si>
    <t>Capturing the Palembang Oilfields [PL J1]</t>
  </si>
  <si>
    <t>Down on the Streets [STONNE7]</t>
  </si>
  <si>
    <t>Shattered Lines [STONNE8]</t>
  </si>
  <si>
    <t>The Crusher [STONNE CG2]</t>
  </si>
  <si>
    <t>Inferno of Steel [STONNE CG3]</t>
  </si>
  <si>
    <t>Shout at the Devil [TB9]</t>
  </si>
  <si>
    <t>Zholudev's Guards [TW-A]</t>
  </si>
  <si>
    <t>Winged Devils [VHN1]</t>
  </si>
  <si>
    <t>A Matter of Coordination [VHN2]</t>
  </si>
  <si>
    <t>End of Command [VHN3]</t>
  </si>
  <si>
    <t>Tentative [VHN4]</t>
  </si>
  <si>
    <t>Wiped Out (Vroenhoven HASL) [VHN5]</t>
  </si>
  <si>
    <t>Battling for Belgium [VHN6]</t>
  </si>
  <si>
    <t>Encounter at Checkpoint Chapkevskoy [XK1]</t>
  </si>
  <si>
    <t>Katukov Turns the Tables [XK2]</t>
  </si>
  <si>
    <t>--- Critical Hit 2015 Annual ---</t>
  </si>
  <si>
    <t>The Reaper's Table [MK16a]</t>
  </si>
  <si>
    <t>Pot of Stew [MK16b]</t>
  </si>
  <si>
    <t>Nemesis [MK16c]</t>
  </si>
  <si>
    <t>--- Critical Hit Online ---</t>
  </si>
  <si>
    <t>Aussies After Dark [Alamein7]</t>
  </si>
  <si>
    <t>New Kid on the Block (reissue) [CH67.1]</t>
  </si>
  <si>
    <t>Dog Green [CH4A]</t>
  </si>
  <si>
    <t>Hard Cactus (reissue) [CH81a]</t>
  </si>
  <si>
    <t>Jungles of Stone (reissue) [CH83a]</t>
  </si>
  <si>
    <t>Repulsed on the Beach [Gona7]</t>
  </si>
  <si>
    <t>Orders for the Major (reissue) [StB9]</t>
  </si>
  <si>
    <t>--- Crossing the Moro ---</t>
  </si>
  <si>
    <t>Half-Dressed &amp; Bleary-Eyed [CM1]</t>
  </si>
  <si>
    <t>Bucko! [CM2]</t>
  </si>
  <si>
    <t>"That Damn Gun!" [CM3]</t>
  </si>
  <si>
    <t>Ruckdeschel's Attack [CM4]</t>
  </si>
  <si>
    <t>Crossing the Moro [CM-CG]</t>
  </si>
  <si>
    <t>--- Jatkosota ---</t>
  </si>
  <si>
    <t>Toast Victory with Vodka [JATK1]</t>
  </si>
  <si>
    <t>At the Gates of Viipuri [JATK2]</t>
  </si>
  <si>
    <t>Back to the V-T Line [JATK3]</t>
  </si>
  <si>
    <t>The Gods of War [JATK4]</t>
  </si>
  <si>
    <t>Forests of the North [JATK5]</t>
  </si>
  <si>
    <t>Mannerheim's Cross [JATK6]</t>
  </si>
  <si>
    <t>Brothers in Arms [JATK7]</t>
  </si>
  <si>
    <t>Arctic Strongpoint [JATK8]</t>
  </si>
  <si>
    <t>--- Crossfire Newsletter ---</t>
  </si>
  <si>
    <t>Alaric´s Return [CF1]</t>
  </si>
  <si>
    <t>Police Lines [CF2]</t>
  </si>
  <si>
    <t>--- Crucible of Steel ---</t>
  </si>
  <si>
    <t>Preliminary Move [BFP73]</t>
  </si>
  <si>
    <t>Coiled to Strike [BFP74]</t>
  </si>
  <si>
    <t>Schreiber's Success [BFP75]</t>
  </si>
  <si>
    <t>Trial of the Infantry [BFP76]</t>
  </si>
  <si>
    <t>Burning Down the House [BFP77]</t>
  </si>
  <si>
    <t>Operation Wheatfield [BFP78]</t>
  </si>
  <si>
    <t>A Hard Push [BFP79]</t>
  </si>
  <si>
    <t>Ratushniak's Sacrifice [BFP80]</t>
  </si>
  <si>
    <t>Iron Coffins [BFP81]</t>
  </si>
  <si>
    <t>Steamroller [BFP82]</t>
  </si>
  <si>
    <t>The Second Belt [BFP83]</t>
  </si>
  <si>
    <t>Kreida Station [BFP84]</t>
  </si>
  <si>
    <t>Churchills at Kursk [BFP85]</t>
  </si>
  <si>
    <t>Panzer Regiment Rothenburg [BFP86]</t>
  </si>
  <si>
    <t>Fork in the Road [BFP87]</t>
  </si>
  <si>
    <t>The Bunkered Village [BFP88]</t>
  </si>
  <si>
    <t>Relentless Pressure [BFP89]</t>
  </si>
  <si>
    <t>Early Morning Action [BFP90]</t>
  </si>
  <si>
    <t>Death Roamed Freely [BFP91]</t>
  </si>
  <si>
    <t>Trenches in Flames [BFP92]</t>
  </si>
  <si>
    <t>Klein Stalingrad [BFP93]</t>
  </si>
  <si>
    <t>To the Last Shell [BFP94]</t>
  </si>
  <si>
    <t>Obian Highway [BFP95]</t>
  </si>
  <si>
    <t>Hotly Contested Town [BFP96]</t>
  </si>
  <si>
    <t>Renewed Pressure [BFP97]</t>
  </si>
  <si>
    <t>Place of Honor [BFP98]</t>
  </si>
  <si>
    <t>Ivanovskii [BFP99]</t>
  </si>
  <si>
    <t>Tiger Vanguard [BFP100]</t>
  </si>
  <si>
    <t>Panzer Spirit [BFP101]</t>
  </si>
  <si>
    <t>Tolstoy Woods [BFP102]</t>
  </si>
  <si>
    <t>Knife in the Flank [BFP103]</t>
  </si>
  <si>
    <t>Flying Turrets [BFP104]</t>
  </si>
  <si>
    <t>--- Death to Fascism ---</t>
  </si>
  <si>
    <t>Keren Masala [DTF1]</t>
  </si>
  <si>
    <t>Blitzkrieg! [DTF2]</t>
  </si>
  <si>
    <t>True Grit [DTF3]</t>
  </si>
  <si>
    <t>Death to Fascism [DTF4]</t>
  </si>
  <si>
    <t>AK'44 [DTF5]</t>
  </si>
  <si>
    <t>Magnificent Beasts of Prey [DTF6]</t>
  </si>
  <si>
    <t>Fast and Furious [DTF7]</t>
  </si>
  <si>
    <t>The Art of War [DTF8]</t>
  </si>
  <si>
    <t>Republic of China</t>
  </si>
  <si>
    <t>People's Liberation Army</t>
  </si>
  <si>
    <t>--- Decision at Elst ---</t>
  </si>
  <si>
    <t>Ambush at de Hoop [DaE1]</t>
  </si>
  <si>
    <t>The Bend in the Road [DaE2]</t>
  </si>
  <si>
    <t>Knaust's 'Fausts [DaE3]</t>
  </si>
  <si>
    <t>Leave...or Elst [DaE4]</t>
  </si>
  <si>
    <t>The Island [DaE-CG1]</t>
  </si>
  <si>
    <t>--- Deluxe ASL Redux ---</t>
  </si>
  <si>
    <t>Guryev's Headquarters [{Redux} D1]</t>
  </si>
  <si>
    <t>Berserk! [{Redux} D2]</t>
  </si>
  <si>
    <t>Storming the Factory [{Redux} D3]</t>
  </si>
  <si>
    <t>First to Strike [{Redux} D4]</t>
  </si>
  <si>
    <t>Little Stalingrad [{Redux} D5]</t>
  </si>
  <si>
    <t>Draconian Measures [{Redux} D6]</t>
  </si>
  <si>
    <t>With Flame and Shell [{Redux} D7]</t>
  </si>
  <si>
    <t>The Schoolhouse [{Redux} D8]</t>
  </si>
  <si>
    <t>Preparing the Way [{Redux} D9]</t>
  </si>
  <si>
    <t>The Final Battle [{Redux} D10]</t>
  </si>
  <si>
    <t>Ripe Pickings [{Redux} D11]</t>
  </si>
  <si>
    <t>Repulsed [{Redux} D12]</t>
  </si>
  <si>
    <t>Bogged Down [{Redux} D13]</t>
  </si>
  <si>
    <t>Buying the Farm [{Redux} D14]</t>
  </si>
  <si>
    <t>Barkman's Corner [{Redux} D15]</t>
  </si>
  <si>
    <t>Clay Pigeons [{Redux} D16]</t>
  </si>
  <si>
    <t>They're Coming [{Redux} D17]</t>
  </si>
  <si>
    <t>King of the Hill [{Redux} D18]</t>
  </si>
  <si>
    <t>The Mailed Fist [{Redux} D19]</t>
  </si>
  <si>
    <t>Smoke the Kents! [{Redux} D20]</t>
  </si>
  <si>
    <t>Headhunting for Bloody Huns [{Redux} D21]</t>
  </si>
  <si>
    <t>New Zealand/Partisan</t>
  </si>
  <si>
    <t>In the Old Tradition [{Redux} D22]</t>
  </si>
  <si>
    <t>The Tiger of Toungoo [{Redux} D23]</t>
  </si>
  <si>
    <t>Back to School [{Redux} D24]</t>
  </si>
  <si>
    <t>Sicilian Midnight [{Redux} D25]</t>
  </si>
  <si>
    <t>The Kiwis Attack [{Redux} D26]</t>
  </si>
  <si>
    <t>Royal Marines [{Redux} D27]</t>
  </si>
  <si>
    <t>The Island [{Redux} D28]</t>
  </si>
  <si>
    <t>Lehr Sanction [{Redux} D29]</t>
  </si>
  <si>
    <t>The Road to St. Lo [{Redux} D30]</t>
  </si>
  <si>
    <t>St. Barthelemy Bash [{Redux} D31]</t>
  </si>
  <si>
    <t>Charging Chaumont [{Redux} D32]</t>
  </si>
  <si>
    <t>Cobra Kings [{Redux} D33]</t>
  </si>
  <si>
    <t>To the Last Man [{Redux} D34]</t>
  </si>
  <si>
    <t>Intimate War [{Redux} D35]</t>
  </si>
  <si>
    <t>Mayhem in Manila [{Redux} D36]</t>
  </si>
  <si>
    <t>Brave Little Emchas [{Redux} D37]</t>
  </si>
  <si>
    <t>Himmler's House [{Redux} D38]</t>
  </si>
  <si>
    <t>--- Deluxe Pack 1 ---</t>
  </si>
  <si>
    <t>Spoiled Afternoon [FT197]</t>
  </si>
  <si>
    <t>Full of Fire [FT198]</t>
  </si>
  <si>
    <t>Playing Uno [FT199]</t>
  </si>
  <si>
    <t>Coconut K [FT200]</t>
  </si>
  <si>
    <t>Communication Breakdown [FT201]</t>
  </si>
  <si>
    <t>Burmese Bandits [FT202]</t>
  </si>
  <si>
    <t>Harakiri Gulch [FT203]</t>
  </si>
  <si>
    <t>Fear Naught [FT204]</t>
  </si>
  <si>
    <t>Scraggy [FT205]</t>
  </si>
  <si>
    <t>FDL Chaung [FT206]</t>
  </si>
  <si>
    <t>The Last Pillbox [FT207]</t>
  </si>
  <si>
    <t>To Have and To Hold [FT208]</t>
  </si>
  <si>
    <t>--- Desert Rats ---</t>
  </si>
  <si>
    <t>The Italians Need Help! [DR1]</t>
  </si>
  <si>
    <t>Tobruk Derby [DR2]</t>
  </si>
  <si>
    <t>Hellfire Pass [DR3]</t>
  </si>
  <si>
    <t>Seizing Sidi Rezegh [DR4]</t>
  </si>
  <si>
    <t>The French Fight [DR5]</t>
  </si>
  <si>
    <t>Killing Field [DR6]</t>
  </si>
  <si>
    <t>Devil's Garden [DR7]</t>
  </si>
  <si>
    <t>Supercharge! [DR8]</t>
  </si>
  <si>
    <t>--- Devils in the Woods ---</t>
  </si>
  <si>
    <t>Sudden Full Contact [DW9]</t>
  </si>
  <si>
    <t>Another Attempt--The Left Hook [DW10]</t>
  </si>
  <si>
    <t>Five-Seventeen Attack [DW11]</t>
  </si>
  <si>
    <t>Slipping Away [DW12]</t>
  </si>
  <si>
    <t>At the Crossroads [DW13]</t>
  </si>
  <si>
    <t>Repulsed [DW14]</t>
  </si>
  <si>
    <t>Mize Tries Again [DW15]</t>
  </si>
  <si>
    <t>Another Attempt--The Right Hook [DW16]</t>
  </si>
  <si>
    <t>Last Attempt in the Plains [DW17]</t>
  </si>
  <si>
    <t>Devils in the Woods [DW18]</t>
  </si>
  <si>
    <t>Medal of Honor [DW19]</t>
  </si>
  <si>
    <t>The Last to Die [DW20]</t>
  </si>
  <si>
    <t>--- Dezign Pak 1 ---</t>
  </si>
  <si>
    <t>Mauled [ESG1]</t>
  </si>
  <si>
    <t>Swallowed Whole [ESG2]</t>
  </si>
  <si>
    <t>Resistance at Paderborn [ESG3]</t>
  </si>
  <si>
    <t>The Clog [ESG4]</t>
  </si>
  <si>
    <t>The Fast, the Slow &amp; the Doomed [ESG5]</t>
  </si>
  <si>
    <t>Clean Up Crew [ESG6]</t>
  </si>
  <si>
    <t>Backstab [ESG7]</t>
  </si>
  <si>
    <t>Soumussalmi Sandwich [ESG8]</t>
  </si>
  <si>
    <t>Best One Out of Three [ESG9]</t>
  </si>
  <si>
    <t>Gut Check [ESG10]</t>
  </si>
  <si>
    <t>--- Dezign Pak 2 ---</t>
  </si>
  <si>
    <t>Symphony of Violence [ESG11]</t>
  </si>
  <si>
    <t>Road Kill [ESG12]</t>
  </si>
  <si>
    <t>Hands Across the Slaughter [ESG13]</t>
  </si>
  <si>
    <t>Tracks Back to Cambrai [ESG14]</t>
  </si>
  <si>
    <t>Survival of the Vicious [ESG15]</t>
  </si>
  <si>
    <t>Dutch Treat [ESG16]</t>
  </si>
  <si>
    <t>Money's on the Dresser [ESG17]</t>
  </si>
  <si>
    <t>Exceeding Expectations [ESG18]</t>
  </si>
  <si>
    <t>Million Dollar Tree [ESG19]</t>
  </si>
  <si>
    <t>Feast of Horror [ESG20]</t>
  </si>
  <si>
    <t>Dying to Kill [ESG21]</t>
  </si>
  <si>
    <t>Ears for Souvenirs [ESG22]</t>
  </si>
  <si>
    <t>--- Dezign Pak 3 ---</t>
  </si>
  <si>
    <t>Gak Gak the Ack Ack [ESG23]</t>
  </si>
  <si>
    <t>Mayhem [ESG24]</t>
  </si>
  <si>
    <t>Road Out of Rangoon [ESG25]</t>
  </si>
  <si>
    <t>Diabolical Shrapnel [ESG26]</t>
  </si>
  <si>
    <t>Typhoon's Vortex [ESG27]</t>
  </si>
  <si>
    <t>Dangerous Reliance [ESG28]</t>
  </si>
  <si>
    <t>Hungarian/Romanian</t>
  </si>
  <si>
    <t>Blood in the Mud [ESG29]</t>
  </si>
  <si>
    <t>Mindanao Mop Up [ESG30]</t>
  </si>
  <si>
    <t>Hell from Hill 441 [ESG31]</t>
  </si>
  <si>
    <t>Steel, Steel, Steel! [ESG32]</t>
  </si>
  <si>
    <t>Mutilation Station [ESG33]</t>
  </si>
  <si>
    <t>Ripped to Shreds [ESG34]</t>
  </si>
  <si>
    <t>Destroy All Monsters [ESG35]</t>
  </si>
  <si>
    <t>Havoc in Shanghai [ESG36]</t>
  </si>
  <si>
    <t>Tsunami of Maniacs [ESG37]</t>
  </si>
  <si>
    <t>Havoc/Tsunami Combined Scenario [ESG36/37]</t>
  </si>
  <si>
    <t>--- Dezign Pak 4 ---</t>
  </si>
  <si>
    <t>Choke Point [ESG38]</t>
  </si>
  <si>
    <t>British/Norwegian (Alld Mnr)</t>
  </si>
  <si>
    <t>The Grind [ESG39]</t>
  </si>
  <si>
    <t>Patton's Pride [ESG40]</t>
  </si>
  <si>
    <t>Commence Hostilities [ESG41]</t>
  </si>
  <si>
    <t>Battle at Borodino [ESG42]</t>
  </si>
  <si>
    <t>Hungarian Hammerhead [ESG43]</t>
  </si>
  <si>
    <t>Testis Megalos [ESG44]</t>
  </si>
  <si>
    <t>Below the Belt [ESG45]</t>
  </si>
  <si>
    <t>"Mad Mike's" Finest Hour [ESG46]</t>
  </si>
  <si>
    <t>British/Chinese</t>
  </si>
  <si>
    <t>Shattered Bone &amp; Burning Flesh [ESG47]</t>
  </si>
  <si>
    <t>PaK Nest [ESG48]</t>
  </si>
  <si>
    <t>Atrocity is Mandatory [ESG49]</t>
  </si>
  <si>
    <t>Sucker Punch [ESG50]</t>
  </si>
  <si>
    <t>Tough 'Ombres [ESG51]</t>
  </si>
  <si>
    <t>Engulfed [ESG52]</t>
  </si>
  <si>
    <t>--- Dezign Pak 5 ---</t>
  </si>
  <si>
    <t>"Mad Mike's" Part Two [ESG53]</t>
  </si>
  <si>
    <t>Pulse of Steel [ESG54]</t>
  </si>
  <si>
    <t>Phillipine Firemen [ESG55]</t>
  </si>
  <si>
    <t>Cost of Allegiance [ESG56]</t>
  </si>
  <si>
    <t>Madagascar Snake Pit [ESG57]</t>
  </si>
  <si>
    <t>The Vindicators [ESG58]</t>
  </si>
  <si>
    <t>Speed Kills [ESG59]</t>
  </si>
  <si>
    <t>Groupment Molinié's Honor [ESG60]</t>
  </si>
  <si>
    <t>The 24 Hour Pass [ESG61]</t>
  </si>
  <si>
    <t>Stop Gap [ESG62]</t>
  </si>
  <si>
    <t>Armor Tactics 101 [ESG63]</t>
  </si>
  <si>
    <t>Hack and Mangle [ESG64]</t>
  </si>
  <si>
    <t>Outflanked [ESG65]</t>
  </si>
  <si>
    <t>Strongarmed [ESG66]</t>
  </si>
  <si>
    <t>Keep 'Em Separated [ESG67]</t>
  </si>
  <si>
    <t>Attack Plan "R" [ESG68]</t>
  </si>
  <si>
    <t>Defending Norwegian Wood [MwT II1]</t>
  </si>
  <si>
    <t>Doorway to Norway [MwT II2]</t>
  </si>
  <si>
    <t>--- Dezign Pak 6 ---</t>
  </si>
  <si>
    <t>Brushwood Buzzsaw [ESG69]</t>
  </si>
  <si>
    <t>Opening the Burma Road [ESG70]</t>
  </si>
  <si>
    <t>Obliteration [ESG71]</t>
  </si>
  <si>
    <t>Brutality Alley [ESG72]</t>
  </si>
  <si>
    <t>Orgy of Gore [ESG73]</t>
  </si>
  <si>
    <t>Scorpions in a Bottle [ESG74]</t>
  </si>
  <si>
    <t>Chopped off at the Knees [ESG75]</t>
  </si>
  <si>
    <t>Nehring's Roving Cauldron [ESG76]</t>
  </si>
  <si>
    <t>The Trouble with Tito [ESG77]</t>
  </si>
  <si>
    <t>Carrier Assault on Poplar Ridge [ESG78]</t>
  </si>
  <si>
    <t>Blasting Through [ESG79]</t>
  </si>
  <si>
    <t>Arctic Ambush [ESG80]</t>
  </si>
  <si>
    <t>--- Dezign Pak 7 ---</t>
  </si>
  <si>
    <t>A Healthy Respect [ESG81]</t>
  </si>
  <si>
    <t>Last of its Kind [ESG82]</t>
  </si>
  <si>
    <t>Split the D! [ESG83]</t>
  </si>
  <si>
    <t>Bitter Brittany [ESG84]</t>
  </si>
  <si>
    <t>Bloody Brittany [ESG85]</t>
  </si>
  <si>
    <t>BB Gun at the Baby Parade [ESG86]</t>
  </si>
  <si>
    <t>Focused Fury [ESG87]</t>
  </si>
  <si>
    <t>Death Machines [ESG88]</t>
  </si>
  <si>
    <t>Blunt Force Trauma [ESG89]</t>
  </si>
  <si>
    <t>Sadistic Frenzy [ESG90]</t>
  </si>
  <si>
    <t>It's Not Over [ESG91]</t>
  </si>
  <si>
    <t>Savage Struggle [ESG92]</t>
  </si>
  <si>
    <t>Bitter, Bloody, Brittany [ESG8485]</t>
  </si>
  <si>
    <t>--- Dezign Pak 8 ---</t>
  </si>
  <si>
    <t>Krushing Kampar [ESG93]</t>
  </si>
  <si>
    <t>Chewing Gristle [ESG94]</t>
  </si>
  <si>
    <t>End at Eniwetok [ESG95]</t>
  </si>
  <si>
    <t>Line by Line [ESG96]</t>
  </si>
  <si>
    <t>Foot in the Door [ESG97]</t>
  </si>
  <si>
    <t>No Rest for the Romanians [ESG98]</t>
  </si>
  <si>
    <t>An Even Match [ESG99]</t>
  </si>
  <si>
    <t>Hollis of the Howards [ESG100]</t>
  </si>
  <si>
    <t>Bullseye! [ESG101]</t>
  </si>
  <si>
    <t>More Pitchers Than Catchers [ESG102]</t>
  </si>
  <si>
    <t>--- Dezign Pak 9 ---</t>
  </si>
  <si>
    <t>Objective Uman [ESG103]</t>
  </si>
  <si>
    <t>Pulverized [ESG104]</t>
  </si>
  <si>
    <t>Hunters Chase [ESG105]</t>
  </si>
  <si>
    <t>Splatter Spray [ESG106]</t>
  </si>
  <si>
    <t>Put Out the Searchlights [ESG107]</t>
  </si>
  <si>
    <t>Frosty the Dead Man [ESG108]</t>
  </si>
  <si>
    <t>Backs to the Wall [ESG109]</t>
  </si>
  <si>
    <t>Follow the Corduroy Road [ESG110]</t>
  </si>
  <si>
    <t>Horror Show [ESG111]</t>
  </si>
  <si>
    <t>No Beast So Fierce [ESG112]</t>
  </si>
  <si>
    <t>--- Dezign Pak 10 ---</t>
  </si>
  <si>
    <t>"BadMash" in Oyin [ESG113]</t>
  </si>
  <si>
    <t>Suffering at Samree [ESG114]</t>
  </si>
  <si>
    <t>Dream Team [ESG115]</t>
  </si>
  <si>
    <t>Tornado of Souls [ESG116]</t>
  </si>
  <si>
    <t>Devils on Our Flank [ESG117]</t>
  </si>
  <si>
    <t>Metal of Honor [ESG118]</t>
  </si>
  <si>
    <t>Mac Wants the Flamethrower [ESG119]</t>
  </si>
  <si>
    <t>Doom Platoons [ESG120]</t>
  </si>
  <si>
    <t>Behemouths &amp; Bullet Sponges [ESG121]</t>
  </si>
  <si>
    <t>Jump the Curb [ESG122]</t>
  </si>
  <si>
    <t>Talon's Grip [ESG123]</t>
  </si>
  <si>
    <t>Torturer Screaming [ESG124]</t>
  </si>
  <si>
    <t>Bulldozed [ESG125]</t>
  </si>
  <si>
    <t>War of the Gargantuans [ESG126]</t>
  </si>
  <si>
    <t>Torch and Blast [ESG127]</t>
  </si>
  <si>
    <t>--- Dien Bien Phu ---</t>
  </si>
  <si>
    <t>Bruno's Flak Attack [DBP1]</t>
  </si>
  <si>
    <t>Where the Buffalo Roam [DBP2]</t>
  </si>
  <si>
    <t>Down and Dirty [DBP3]</t>
  </si>
  <si>
    <t>Escape From Huguette 6 [DBP4]</t>
  </si>
  <si>
    <t>Langlais On Hill 781 [DBP5]</t>
  </si>
  <si>
    <t>Route 41 [DBP6]</t>
  </si>
  <si>
    <t>Castor's Opening Act [DBP7]</t>
  </si>
  <si>
    <t>Keeping Isabelle Fed [DBP8]</t>
  </si>
  <si>
    <t>Last Stand on H7 [DBP9]</t>
  </si>
  <si>
    <t>All in Vain [DBP10]</t>
  </si>
  <si>
    <t>Cattle Drive [DBP11]</t>
  </si>
  <si>
    <t>Death by Pale Moonlight [DBP12]</t>
  </si>
  <si>
    <t>In the Shadow of Bazeilles [DBP13]</t>
  </si>
  <si>
    <t>The Last Day [DBP14]</t>
  </si>
  <si>
    <t>Mopping Up [DBP15]</t>
  </si>
  <si>
    <t>Champs Elysees [DBP-CG1]</t>
  </si>
  <si>
    <t>--- Dispatches from the Bunker ---</t>
  </si>
  <si>
    <t>Brasche Encounter [DB001]</t>
  </si>
  <si>
    <t>Sochaczew [DB002]</t>
  </si>
  <si>
    <t>Unhappy Trails [DB003]</t>
  </si>
  <si>
    <t>Devils Play [DB004]</t>
  </si>
  <si>
    <t>The Marketplace at Wormhoudt [DB005]</t>
  </si>
  <si>
    <t>In The Best Traditions of The Cavalry Service [DB006]</t>
  </si>
  <si>
    <t>Crisis at Kasserine [DB007]</t>
  </si>
  <si>
    <t>The Forest North of Karachev [DB008]</t>
  </si>
  <si>
    <t>Headhunting for Bloody Huns [DB009]</t>
  </si>
  <si>
    <t>Bunker Brasche [DB010]</t>
  </si>
  <si>
    <t>Dropping Like Flies [DB011]</t>
  </si>
  <si>
    <t>First Clash in Tunisia [DB012]</t>
  </si>
  <si>
    <t>The Men From Zadig [DB13]</t>
  </si>
  <si>
    <t>The Heinrich Position [DB014]</t>
  </si>
  <si>
    <t>Smashing the Semoventi [DB015]</t>
  </si>
  <si>
    <t>Clearing Kamienka [DB016]</t>
  </si>
  <si>
    <t>Onslaught on Orsha [DB017]</t>
  </si>
  <si>
    <t>Special Delivery [DB018]</t>
  </si>
  <si>
    <t>The Trail to Hell(zapoppin' Ridge) [DB019]</t>
  </si>
  <si>
    <t>3rd RTR in the Rain [DB020]</t>
  </si>
  <si>
    <t>Crisis on the Abucay Line [DB021]</t>
  </si>
  <si>
    <t>No Soup for You! [DB022]</t>
  </si>
  <si>
    <t>Recon Blitz at Sarnowka [DB023]</t>
  </si>
  <si>
    <t>No Respite [DB024]</t>
  </si>
  <si>
    <t>Avril Action [DB025]</t>
  </si>
  <si>
    <t>Block at Ville-Sur-Illon [DB026]</t>
  </si>
  <si>
    <t>Misty Morning Melee [DB027]</t>
  </si>
  <si>
    <t>Last Man Standing [DB028]</t>
  </si>
  <si>
    <t>Brasching the British [DB029]</t>
  </si>
  <si>
    <t>88 Alley [DB030]</t>
  </si>
  <si>
    <t>The Third Column [DB031]</t>
  </si>
  <si>
    <t>Deep Strike [DB032]</t>
  </si>
  <si>
    <t>PaKing a Punch [DB033]</t>
  </si>
  <si>
    <t>The God of War [DB034]</t>
  </si>
  <si>
    <t>A Hotly Contested Crossroads [DB035]</t>
  </si>
  <si>
    <t>First Crack at Hellzapoppin' Ridge [DB036]</t>
  </si>
  <si>
    <t>Night Assault at Vodotyï [DB037]</t>
  </si>
  <si>
    <t>Centauro on a Flank [DB038]</t>
  </si>
  <si>
    <t>Taking a Stand at Rosario [DB039]</t>
  </si>
  <si>
    <t>Riding the Coattails [DB040]</t>
  </si>
  <si>
    <t>The Killing Ground [DB041]</t>
  </si>
  <si>
    <t>Pursuing Kobayashi [DB042]</t>
  </si>
  <si>
    <t>Point 247 [DB043]</t>
  </si>
  <si>
    <t>Asking for Trouble [DB044]</t>
  </si>
  <si>
    <t>The Backhand Blow [DB045]</t>
  </si>
  <si>
    <t>Hill 731 [DB046]</t>
  </si>
  <si>
    <t>Ghosts and Thunderbirds [DB047]</t>
  </si>
  <si>
    <t>Erstwhile Allies [DB048]</t>
  </si>
  <si>
    <t>Wetlet [DB049]</t>
  </si>
  <si>
    <t>The Fabulous Thunderbirds [DB050]</t>
  </si>
  <si>
    <t>Dash for Mt. Croce [DB0051]</t>
  </si>
  <si>
    <t>Jungle Rats [DB052]</t>
  </si>
  <si>
    <t>Hamburg on the Lovat [DB053]</t>
  </si>
  <si>
    <t>Soldiers of the 62nd Army [DB054]</t>
  </si>
  <si>
    <t>Sturmgeschutz Forward! [DB055]</t>
  </si>
  <si>
    <t>Breakout From Stalingrad-1 [DB056]</t>
  </si>
  <si>
    <t>The Bloody Torokina Perimeter [DB057]</t>
  </si>
  <si>
    <t>Vossenack Church [DB058]</t>
  </si>
  <si>
    <t>Grind Them to Dust [DB059]</t>
  </si>
  <si>
    <t>Acorns in the Fire [DB060]</t>
  </si>
  <si>
    <t>Housing Crash [DB061]</t>
  </si>
  <si>
    <t>Heroic Defense of Wake [DB062]</t>
  </si>
  <si>
    <t>Murphy, Go Help the British [DB063]</t>
  </si>
  <si>
    <t>Commandos Hold Fast [DB064]</t>
  </si>
  <si>
    <t>Shock at Kamenewo [DB065]</t>
  </si>
  <si>
    <t>WN63 [DB066]</t>
  </si>
  <si>
    <t>Let's Dance [DB067]</t>
  </si>
  <si>
    <t>Exit Pole [DB068]</t>
  </si>
  <si>
    <t>Bandits at Strubowiska [DB069]</t>
  </si>
  <si>
    <t>Bloody Banzai [DB070]</t>
  </si>
  <si>
    <t>Hell's Point [DB071]</t>
  </si>
  <si>
    <t>Time to Die [DB072]</t>
  </si>
  <si>
    <t>Urban Nightmare [DB073]</t>
  </si>
  <si>
    <t>Sole Success [DB074]</t>
  </si>
  <si>
    <t>Shifting Bricks [DB075]</t>
  </si>
  <si>
    <t>Out of the Shadows [DB076]</t>
  </si>
  <si>
    <t>Speed, Shock &amp; Surprise [DB077]</t>
  </si>
  <si>
    <t>Demolition Men [DB078]</t>
  </si>
  <si>
    <t>Mga Station [DB079]</t>
  </si>
  <si>
    <t>Task Force to Cotignac [DB080]</t>
  </si>
  <si>
    <t>Lack of Discernment [DB081]</t>
  </si>
  <si>
    <t>Roadside Assistance [DB082]</t>
  </si>
  <si>
    <t>Block to Bataan [DB083]</t>
  </si>
  <si>
    <t>Pot of Stew [DB084]</t>
  </si>
  <si>
    <t>The 138 of the 138th [DB085]</t>
  </si>
  <si>
    <t>Lack of Communication [DB086]</t>
  </si>
  <si>
    <t>Jumonji Pass [DB087]</t>
  </si>
  <si>
    <t>No Rest for the Weary [DB088]</t>
  </si>
  <si>
    <t>Get Tito [DB089]</t>
  </si>
  <si>
    <t>Bedouin Blitz [DB090]</t>
  </si>
  <si>
    <t>Bedouin</t>
  </si>
  <si>
    <t>Atrocities Beget Atrocities [DB091]</t>
  </si>
  <si>
    <t>The Streets of Kharkov [DB092]</t>
  </si>
  <si>
    <t>Thunder from Heaven [DB093]</t>
  </si>
  <si>
    <t>The Trail to Hell Again [DB094]</t>
  </si>
  <si>
    <t>Spare the Pagoda [DB095]</t>
  </si>
  <si>
    <t>Land Sharkey [DB096]</t>
  </si>
  <si>
    <t>Hold the Brickworks [DB097]</t>
  </si>
  <si>
    <t>Sandbanks of the Volga [DB098]</t>
  </si>
  <si>
    <t>The Gin Drinker's Line [DB099]</t>
  </si>
  <si>
    <t>The Gateway [DB100]</t>
  </si>
  <si>
    <t>A Willingness to Die [DB101]</t>
  </si>
  <si>
    <t>Les Hommes de Neige [DB102]</t>
  </si>
  <si>
    <t>Assyrian Ambush [DB103]</t>
  </si>
  <si>
    <t>The Police Station [DB104]</t>
  </si>
  <si>
    <t>Hunting Gray Wolves [DB105]</t>
  </si>
  <si>
    <t>Defending the Twin Villages [DB106]</t>
  </si>
  <si>
    <t>Stossgruppe Schlicter [DB107]</t>
  </si>
  <si>
    <t>Anchoring the Line [DB108]</t>
  </si>
  <si>
    <t>LZ S [DB109]</t>
  </si>
  <si>
    <t>Mawchi Road [DB110]</t>
  </si>
  <si>
    <t>Flanking Hatten [DB111]</t>
  </si>
  <si>
    <t>And So It Begins [DB112]</t>
  </si>
  <si>
    <t>Fontenay By Day [DB113]</t>
  </si>
  <si>
    <t>The Streets of Rostov [DB114]</t>
  </si>
  <si>
    <t>Mopping Up Kobayashi [DB115]</t>
  </si>
  <si>
    <t>Takin' Eibertingen [DB116]</t>
  </si>
  <si>
    <t>Killer Kloskowski [DB117]</t>
  </si>
  <si>
    <t>Teeth of the Wolf [DB118]</t>
  </si>
  <si>
    <t>Delay to the Agno [DB119]</t>
  </si>
  <si>
    <t>Start Fall Gelb [DB120]</t>
  </si>
  <si>
    <t>Grave Situation [DB121]</t>
  </si>
  <si>
    <t>Prescription for the Kommissar [DB122]</t>
  </si>
  <si>
    <t>Probe on the Trail to Hell [DB123]</t>
  </si>
  <si>
    <t>Death on the Eismeer Strasse [DB124]</t>
  </si>
  <si>
    <t>Vorwald Waltz [DB125]</t>
  </si>
  <si>
    <t>The Kastelli Thirteen [DB126]</t>
  </si>
  <si>
    <t>Grand Hotel Britannia [DB127]</t>
  </si>
  <si>
    <t>Unnoticed Victory [DB128]</t>
  </si>
  <si>
    <t>Silencing Sinzig [DB129]</t>
  </si>
  <si>
    <t>Tigers and Flames [DB130]</t>
  </si>
  <si>
    <t>A Thorn In The Side [DB131]</t>
  </si>
  <si>
    <t>One Last Victory [DB132]</t>
  </si>
  <si>
    <t>A Deadly Landscape [DB133]</t>
  </si>
  <si>
    <t>March on Marche [DB134]</t>
  </si>
  <si>
    <t>The Krinkelterwald [DB135]</t>
  </si>
  <si>
    <t>The Block On The Trail To Hell [DB136]</t>
  </si>
  <si>
    <t>Operation Archery [DB137]</t>
  </si>
  <si>
    <t>British/Norwegian</t>
  </si>
  <si>
    <t>Die Verdammten [DB138]</t>
  </si>
  <si>
    <t>A Hard Rain's Gona Fall [DB139]</t>
  </si>
  <si>
    <t>Beasts at Baruth [DB140]</t>
  </si>
  <si>
    <t>Gut Punch [DB141]</t>
  </si>
  <si>
    <t>Road to Destruction [DB142]</t>
  </si>
  <si>
    <t>Fausts at Wethen [DB143]</t>
  </si>
  <si>
    <t>Fontenay by Night [DB144]</t>
  </si>
  <si>
    <t>Brandenburger Blitz [DB145]</t>
  </si>
  <si>
    <t>Italian/Partisan</t>
  </si>
  <si>
    <t>Opening Battle for Hill 700 [DB146]</t>
  </si>
  <si>
    <t>Bandits and Bolsheviks [DB147]</t>
  </si>
  <si>
    <t>Melee for Hill 700 [DB148]</t>
  </si>
  <si>
    <t>Three Little Bridges [DB149]</t>
  </si>
  <si>
    <t>Fallschirmjäger Graveyard [DB150]</t>
  </si>
  <si>
    <t>Daredevil Desantniki [DB151]</t>
  </si>
  <si>
    <t>Second Try at Ch'amyon-ni [DB152]</t>
  </si>
  <si>
    <t>Chinese Peoples Volunteer Army</t>
  </si>
  <si>
    <t>Green Apples [DB153]</t>
  </si>
  <si>
    <t>Saint-Georges [DB154]</t>
  </si>
  <si>
    <t>Ill Fate on the Ilu [DB-ILUCG]</t>
  </si>
  <si>
    <t>The Mighty Maus [DB-Maus]</t>
  </si>
  <si>
    <t>The Mighty Maus [DBMausV2]</t>
  </si>
  <si>
    <t>Things Are ... a Bit Sticky [DBOT1]</t>
  </si>
  <si>
    <t>Snipers, Spandaus &amp; ’Schrecks [DBOT2]</t>
  </si>
  <si>
    <t>Bloody Tired [DBOT3]</t>
  </si>
  <si>
    <t>Turning the Screws [DBOT4]</t>
  </si>
  <si>
    <t>These Goddamned Tommies! [DBOT5]</t>
  </si>
  <si>
    <t>Operation Turnscrew [DBOT CG]</t>
  </si>
  <si>
    <t>--- Dos Equis 'XX' Texas Team 20th Annivrsry Scen Pack ---</t>
  </si>
  <si>
    <t>Beware the Hare [TX1]</t>
  </si>
  <si>
    <t>Last Gasp of the Wacht Am Rhein [TX2]</t>
  </si>
  <si>
    <t>Ruined in a Day [TX3]</t>
  </si>
  <si>
    <t>Corporal Punishment [TX4]</t>
  </si>
  <si>
    <t>Rush Hour [TX5]</t>
  </si>
  <si>
    <t>Tough Enough [TX6]</t>
  </si>
  <si>
    <t>House of Cards [TX7]</t>
  </si>
  <si>
    <t>Hit and Run [TX8]</t>
  </si>
  <si>
    <t>Hell Freezes Over [TX9]</t>
  </si>
  <si>
    <t>The Middle of Nowhere [TX10]</t>
  </si>
  <si>
    <t>--- Drive for St. Lo ---</t>
  </si>
  <si>
    <t>Le petite ferme [DSL1]</t>
  </si>
  <si>
    <t>The Right Nostril [DSL2]</t>
  </si>
  <si>
    <t>The Left Nostril [DSL3]</t>
  </si>
  <si>
    <t>La Mare-Le Carillon Nose [DSL4]</t>
  </si>
  <si>
    <t>The Drive for St. Lo [DSL5]</t>
  </si>
  <si>
    <t>--- The Dutch Pack ---</t>
  </si>
  <si>
    <t>Millwork [FE152]</t>
  </si>
  <si>
    <t>Battalion for Special Missions [FE153]</t>
  </si>
  <si>
    <t>The Hero Maduro [FE154]</t>
  </si>
  <si>
    <t>Moerdijk Massacre [FE155]</t>
  </si>
  <si>
    <t>Ypenburg Airfield [FE156]</t>
  </si>
  <si>
    <t>French Forward [FE157]</t>
  </si>
  <si>
    <t>ABDA Command [FE158]</t>
  </si>
  <si>
    <t>Attack Across the Paddy Fields [FE159]</t>
  </si>
  <si>
    <t>The Wakamatsu Unit [FE160]</t>
  </si>
  <si>
    <t>Cup o' Java [FE161]</t>
  </si>
  <si>
    <t>Van de Ploeg to the Rescue [FE162]</t>
  </si>
  <si>
    <t>Shadow Enemy [FE163]</t>
  </si>
  <si>
    <t>--- Dzerhezinsky Tractor Works ---</t>
  </si>
  <si>
    <t>The Volga Corridor [CG-TW1]</t>
  </si>
  <si>
    <t>Seizing the Factory [CG-TW2]</t>
  </si>
  <si>
    <t>The Fortress [TW-A]</t>
  </si>
  <si>
    <t>Rattenkrieg [TW-B]</t>
  </si>
  <si>
    <t>Before the Storm [TW-C]</t>
  </si>
  <si>
    <t>The Housing District [TW-D]</t>
  </si>
  <si>
    <t>--- Dzerhezinsky Traktor Works Action Pack ---</t>
  </si>
  <si>
    <t>Too Close for Comfort [DTWAP1]</t>
  </si>
  <si>
    <t>Cut in Two [DTWAP2]</t>
  </si>
  <si>
    <t>Progress Measured in.... [DTWAP3]</t>
  </si>
  <si>
    <t>Stalingrad Street Fighters [DTWAP4]</t>
  </si>
  <si>
    <t>Killing Zones [DTWAP5]</t>
  </si>
  <si>
    <t>Four Men And A Baby...MG [DTWAP6]</t>
  </si>
  <si>
    <t>--- El Alamein, the Battle for Ruweisat Ridge ---</t>
  </si>
  <si>
    <t>The Curtain Goes Up [RR1]</t>
  </si>
  <si>
    <t>The Australian Try [RR2]</t>
  </si>
  <si>
    <t>Auk's Heave to Fuka [RR3]</t>
  </si>
  <si>
    <t>Operation Bacon [RR4]</t>
  </si>
  <si>
    <t>Breaking Lager [RR5]</t>
  </si>
  <si>
    <t>The Italian Turn [RR6]</t>
  </si>
  <si>
    <t>The Fox Strikes Back [RR7]</t>
  </si>
  <si>
    <t>Gunner Halm [RR8]</t>
  </si>
  <si>
    <t>--- Elite Canadians ---</t>
  </si>
  <si>
    <t>Prelude to Disaster [MLR08]</t>
  </si>
  <si>
    <t>Overrun [MLR09]</t>
  </si>
  <si>
    <t>Only the Beginning [MLR11]</t>
  </si>
  <si>
    <t>Hana-Saku (rev) [MLR(rev)01]</t>
  </si>
  <si>
    <t>Troteval Farm (rev) [MLR(rev)02]</t>
  </si>
  <si>
    <t>Mooshof Melee (rev) [MLR(rev)03]</t>
  </si>
  <si>
    <t>Sneek Attack (rev) [MLR(rev)04]</t>
  </si>
  <si>
    <t>Third Time Lucky (rev) [MLR(rev)05]</t>
  </si>
  <si>
    <t>Grenade and Bayonet (rev) [MLR(rev)06]</t>
  </si>
  <si>
    <t>--- Elite Canadians II—Manitoba at war ---</t>
  </si>
  <si>
    <t>You Say Potato, I Say Putot-en-Bessin [ELC01]</t>
  </si>
  <si>
    <t>Rolling Out the Carpiquet [ELC02]</t>
  </si>
  <si>
    <t>Kangaroos in Louisendorf [ELC03]</t>
  </si>
  <si>
    <t>Dragoons, Parachutists, and the Dutch Resistance [ELC04]</t>
  </si>
  <si>
    <t>--- Escape from Chosin ---</t>
  </si>
  <si>
    <t>Here they Come! [EC1]</t>
  </si>
  <si>
    <t>Can...Hold...If...Supplied... [EC2]</t>
  </si>
  <si>
    <t>Get the Sniper [EC3]</t>
  </si>
  <si>
    <t>Third and Long [EC4]</t>
  </si>
  <si>
    <t>"Fox Company, you are surrounded" [EC5]</t>
  </si>
  <si>
    <t>Checkerboard Strike! [EC6]</t>
  </si>
  <si>
    <t>Ridge Runners of Toktong Pass [EC7]</t>
  </si>
  <si>
    <t>Attack on Turkey Hill [EC8]</t>
  </si>
  <si>
    <t>"Those Magnificent Bastards" [EC9]</t>
  </si>
  <si>
    <t>Ridge Runners Mop Up [EC10]</t>
  </si>
  <si>
    <t>--- Euro-Pack ---</t>
  </si>
  <si>
    <t>Rescue Behle [EP7]</t>
  </si>
  <si>
    <t>Go Your Way [EP12]</t>
  </si>
  <si>
    <t>Winter Hell [EP18]</t>
  </si>
  <si>
    <t>Red Dragon [EP57]</t>
  </si>
  <si>
    <t>Stubborn Insurrection [EP64]</t>
  </si>
  <si>
    <t>UPA</t>
  </si>
  <si>
    <t>Teutonic Knights [EP79]</t>
  </si>
  <si>
    <t>Katukov Turns the Tables II [EP81]</t>
  </si>
  <si>
    <t>Battle for the Odessa Line [EP84]</t>
  </si>
  <si>
    <t>Cemetery at Drvar [EP85]</t>
  </si>
  <si>
    <t>40 Miles Behind! [EP86]</t>
  </si>
  <si>
    <t>A Taste of Things to Come [EP91]</t>
  </si>
  <si>
    <t>The Walking Dead [EP92]</t>
  </si>
  <si>
    <t>Mussolini's Soldiers [EP97]</t>
  </si>
  <si>
    <t>Lords of the Steppe [EP99]</t>
  </si>
  <si>
    <t>Determination, Resolve and Grenades [EP100]</t>
  </si>
  <si>
    <t>Titoland [EP101]</t>
  </si>
  <si>
    <t>--- Fanatic Enterprises Website ---</t>
  </si>
  <si>
    <t>Police Duty [FE35]</t>
  </si>
  <si>
    <t>Wings of War [FE36]</t>
  </si>
  <si>
    <t>The Merville Battery [FE37]</t>
  </si>
  <si>
    <t>--- Fanatic Pack I ---</t>
  </si>
  <si>
    <t>A Victory for Early Polish Armor [FE1]</t>
  </si>
  <si>
    <t>Dans Le Bataille, Pour La Patrie [FE2]</t>
  </si>
  <si>
    <t>The Border Forts [FE3]</t>
  </si>
  <si>
    <t>Whirling Dervishes [FE4]</t>
  </si>
  <si>
    <t>Beyond the Call of Duty [FE5]</t>
  </si>
  <si>
    <t>Cavalry Charge at Mussino [FE6]</t>
  </si>
  <si>
    <t>Quick &amp; Dirty [FE7]</t>
  </si>
  <si>
    <t>Soebang Serenade [FE8]</t>
  </si>
  <si>
    <t>Blackforce Counterattack [FE9]</t>
  </si>
  <si>
    <t>An Abandoned Army [FE10]</t>
  </si>
  <si>
    <t>Italian Winter [FE11]</t>
  </si>
  <si>
    <t>Once More into the Breach [FE12]</t>
  </si>
  <si>
    <t>--- Fanatic Pack 2 ---</t>
  </si>
  <si>
    <t>Defeat at Seroczyn [FE 13]</t>
  </si>
  <si>
    <t>Stab in the Back [FE 14]</t>
  </si>
  <si>
    <t>Contested Landing [FE 15]</t>
  </si>
  <si>
    <t>Where the Bullet Meets the Bone [FE 16]</t>
  </si>
  <si>
    <t>Philippine Scouts at Mabatang [FE 17]</t>
  </si>
  <si>
    <t>The Bear Battalion Attacks [FE 18]</t>
  </si>
  <si>
    <t>Lemon Bridge [FE 19]</t>
  </si>
  <si>
    <t>Collision Course [FE 20]</t>
  </si>
  <si>
    <t>Tiger of Vitebsk [FE 21]</t>
  </si>
  <si>
    <t>Ritpong Rampage [FE 22]</t>
  </si>
  <si>
    <t>Operation Spring [FE 23]</t>
  </si>
  <si>
    <t>An Unconventional Attack [FE 24]</t>
  </si>
  <si>
    <t>--- Fanatic Pack 3 ---</t>
  </si>
  <si>
    <t>Run from the Devil [FE38]</t>
  </si>
  <si>
    <t>Misfortune [FE39]</t>
  </si>
  <si>
    <t>Such Impudence [FE40]</t>
  </si>
  <si>
    <t>Northern Lights [FE41]</t>
  </si>
  <si>
    <t>Assault on Kunlun Pass [FE42]</t>
  </si>
  <si>
    <t>The Thirsty First Goes In [FE43]</t>
  </si>
  <si>
    <t>Those Malign Gray Slopes [FE44]</t>
  </si>
  <si>
    <t>Out of Oranienbaum [FE45]</t>
  </si>
  <si>
    <t>Old Fashioned Valor [FE46]</t>
  </si>
  <si>
    <t>aux barricades! [FE47]</t>
  </si>
  <si>
    <t>Meximeux Mess [FE48]</t>
  </si>
  <si>
    <t>Bloody Hell [FE49]</t>
  </si>
  <si>
    <t>--- Fanatic Pack 4 ---</t>
  </si>
  <si>
    <t>Carnage at Keren [FE128]</t>
  </si>
  <si>
    <t>Colonel Saeki's Raid [FE129]</t>
  </si>
  <si>
    <t>Desperate Straights [FE130]</t>
  </si>
  <si>
    <t>Take That Damn Factory [FE131]</t>
  </si>
  <si>
    <t>Land of Malaria and Pain [FE132]</t>
  </si>
  <si>
    <t>Handed on a Silver Platter [FE133]</t>
  </si>
  <si>
    <t>No Pasaran! [FE-CG1]</t>
  </si>
  <si>
    <t>Desert Crucible [FE-CG2]</t>
  </si>
  <si>
    <t>--- Fanatic Pack 5 ---</t>
  </si>
  <si>
    <t>So Glorious to Die [FE187]</t>
  </si>
  <si>
    <t>The World is Against Us [FE188]</t>
  </si>
  <si>
    <t>The Tragedy of Grodno [FE189]</t>
  </si>
  <si>
    <t>Reconnaissance By Attack [FE190]</t>
  </si>
  <si>
    <t>Just Short of Victory [FE191]</t>
  </si>
  <si>
    <t>Hodgson's Honey Pots [FE192]</t>
  </si>
  <si>
    <t>Death from Above [FE193]</t>
  </si>
  <si>
    <t>Crushing the Diversion [FE194]</t>
  </si>
  <si>
    <t>Duty to the Emperor [FE195]</t>
  </si>
  <si>
    <t>San Nen Kire! [FECG3]</t>
  </si>
  <si>
    <t>--- Fateful Stand ---</t>
  </si>
  <si>
    <t>Bourcy Probe [FS1]</t>
  </si>
  <si>
    <t>Houffalize Road Probe [FS2]</t>
  </si>
  <si>
    <t>Fateful Stand [FS3]</t>
  </si>
  <si>
    <t>Fanwise Forward [FS4]</t>
  </si>
  <si>
    <t>Back Through the Fog [FS5]</t>
  </si>
  <si>
    <t>A High Price to Pay [FS6]</t>
  </si>
  <si>
    <t>Back to Foy [FS7]</t>
  </si>
  <si>
    <t>Into the Gap [FS8]</t>
  </si>
  <si>
    <t>--- Fight for Seoul ---</t>
  </si>
  <si>
    <t>Smith's Ridge [FFS-CG1]</t>
  </si>
  <si>
    <t>American/South Korean</t>
  </si>
  <si>
    <t>Battle of the Barricades [FFS-CG2]</t>
  </si>
  <si>
    <t>Sights on Seoul [S1]</t>
  </si>
  <si>
    <t>Besting Basilone [S2]</t>
  </si>
  <si>
    <t>Last Stand at An-san [S3]</t>
  </si>
  <si>
    <t>Dilemma on Ma Po Blvd [S4]</t>
  </si>
  <si>
    <t>Rail Yard Rumble [S5]</t>
  </si>
  <si>
    <t>At the Races with Dark Horse Six [S6]</t>
  </si>
  <si>
    <t>Looks Like the Fourth of July [S7]</t>
  </si>
  <si>
    <t>Changing of the Guard at Namdeamun [S8]</t>
  </si>
  <si>
    <t>Cowboys and Indians [S9]</t>
  </si>
  <si>
    <t>South Korean</t>
  </si>
  <si>
    <t>Liberté Call [S10]</t>
  </si>
  <si>
    <t>Mired [SmR1]</t>
  </si>
  <si>
    <t>Fenton's Foe [SmR2]</t>
  </si>
  <si>
    <t>In Min's Gun [SmR3]</t>
  </si>
  <si>
    <t>Passage of Lines [SmR4]</t>
  </si>
  <si>
    <t>Fox on the Hill [SmR5]</t>
  </si>
  <si>
    <t>Fox's Fretful Night [SmR6]</t>
  </si>
  <si>
    <t>Fighting over the Finger [SmR7]</t>
  </si>
  <si>
    <t>Smith's Ridge [SmR8]</t>
  </si>
  <si>
    <t>Puller's Pugilists [SmR9]</t>
  </si>
  <si>
    <t>Hotheaded Treadheads [SmR10]</t>
  </si>
  <si>
    <t>Whoa Nellie! [SmR11]</t>
  </si>
  <si>
    <t>--- Finland at War, V1: Jatkosota ---</t>
  </si>
  <si>
    <t>Osasto Fossi [FAW1]</t>
  </si>
  <si>
    <t>Fire and Ice [FAW2]</t>
  </si>
  <si>
    <t>The Bridges At Tuntsajoki [FAW3]</t>
  </si>
  <si>
    <t>Vakkila Crossroads [FAW4]</t>
  </si>
  <si>
    <t>Retreat to Ihantala [FAW5]</t>
  </si>
  <si>
    <t>Renewed Offensive [FAW6]</t>
  </si>
  <si>
    <t>Ayrapaa Church [FAW7]</t>
  </si>
  <si>
    <t>Karelian Dream [FAW8]</t>
  </si>
  <si>
    <t>Cut and Run [FAW9]</t>
  </si>
  <si>
    <t>Beyond Vyborg [FAW10]</t>
  </si>
  <si>
    <t>Island Fever [FAW11]</t>
  </si>
  <si>
    <t>A Bloody Slugfest [FAW12]</t>
  </si>
  <si>
    <t>--- Fire and Movement ---</t>
  </si>
  <si>
    <t>Wrong Place For A Rest Stop [FM1]</t>
  </si>
  <si>
    <t>--- Fire For Effect ---</t>
  </si>
  <si>
    <t>Used and Abused [FFE1]</t>
  </si>
  <si>
    <t>--- FireFights--Teaser ---</t>
  </si>
  <si>
    <t>Difficult Affaire [HOB-FF9]</t>
  </si>
  <si>
    <t>--- First Wave at Omaha ---</t>
  </si>
  <si>
    <t>Plan Two [FWO1]</t>
  </si>
  <si>
    <t>Buying the Farm [FWO2]</t>
  </si>
  <si>
    <t>Ace [FWO3]</t>
  </si>
  <si>
    <t>Trapped Like Rats [FWO4]</t>
  </si>
  <si>
    <t>Texas Tea [FWO5]</t>
  </si>
  <si>
    <t>Sergeants Lead the Way [FWO6]</t>
  </si>
  <si>
    <t>Off the Beach [FWO7]</t>
  </si>
  <si>
    <t>Lesson One [FWO8]</t>
  </si>
  <si>
    <t>Frontal at St. Laurent [FWO9]</t>
  </si>
  <si>
    <t>A Brutal Task [FWO10]</t>
  </si>
  <si>
    <t>Three Story House [FWO11]</t>
  </si>
  <si>
    <t>Rocket Men [FWO12]</t>
  </si>
  <si>
    <t>Smashing a Breach [FWO13]</t>
  </si>
  <si>
    <t>No Footprints [FWO14]</t>
  </si>
  <si>
    <t>Blood in the Water [FWO15]</t>
  </si>
  <si>
    <t>Black Day for the 116 [FWO16]</t>
  </si>
  <si>
    <t>--- Fistful of Scenarios ---</t>
  </si>
  <si>
    <t>Stalingrad-1 Depot [NTX01]</t>
  </si>
  <si>
    <t>They Came Like the Rain [NTX02]</t>
  </si>
  <si>
    <t>The Scugnizzi Boys [NTX03]</t>
  </si>
  <si>
    <t>Into the Woods [NTX04]</t>
  </si>
  <si>
    <t>Victory over the Saar [NTX05]</t>
  </si>
  <si>
    <t>A Veritable Delay [NTX06]</t>
  </si>
  <si>
    <t>--- Forgotten War: Korea 1950-53 ---</t>
  </si>
  <si>
    <t>Hard ROK [203]</t>
  </si>
  <si>
    <t>Human Bullets [204]</t>
  </si>
  <si>
    <t>Super Bazooka [205]</t>
  </si>
  <si>
    <t>Hey, That Ain't ROK [206]</t>
  </si>
  <si>
    <t>Bullets for Breakfast [207]</t>
  </si>
  <si>
    <t>The Grist Mill [208]</t>
  </si>
  <si>
    <t>A Line Too Thinly Held [209]</t>
  </si>
  <si>
    <t>This Is Where We Stand [210]</t>
  </si>
  <si>
    <t>Task Force Faith Breakout [211]</t>
  </si>
  <si>
    <t>First Bayonet Charge [212]</t>
  </si>
  <si>
    <t>Other United Nations Commands</t>
  </si>
  <si>
    <t>It's So Easy [213]</t>
  </si>
  <si>
    <t>Seoul Saving [214]</t>
  </si>
  <si>
    <t>Red Devils [215]</t>
  </si>
  <si>
    <t>Centurions Reverse [216]</t>
  </si>
  <si>
    <t>Gloster Hill [217]</t>
  </si>
  <si>
    <t>Siberian Diversion [218]</t>
  </si>
  <si>
    <t>--- Fortress Cassino ---</t>
  </si>
  <si>
    <t>Turreted House [FC1]</t>
  </si>
  <si>
    <t>Easy Riders [FC2]</t>
  </si>
  <si>
    <t>Troglodytes [FC3]</t>
  </si>
  <si>
    <t>Cactus Trap [FC4]</t>
  </si>
  <si>
    <t>Seek and Destroy [FC5]</t>
  </si>
  <si>
    <t>Maori's Moment [FC6]</t>
  </si>
  <si>
    <t>Another Day on the Rack! [FC7]</t>
  </si>
  <si>
    <t>Rocca Janicula [FC8]</t>
  </si>
  <si>
    <t>Red Rapido [FC9]</t>
  </si>
  <si>
    <t>Operation Dickens [FC10]</t>
  </si>
  <si>
    <t>Fortress Cassino Campaign Game [FC-CG]</t>
  </si>
  <si>
    <t>--- Forward Observer ---</t>
  </si>
  <si>
    <t>Come Seven Come Eleven [FO1]</t>
  </si>
  <si>
    <t>Friendly Fire [FO2]</t>
  </si>
  <si>
    <t>One Story Town [FO3]</t>
  </si>
  <si>
    <t>Catcher in the Kunai [FO4]</t>
  </si>
  <si>
    <t>--- Le Franc-Tireur ---</t>
  </si>
  <si>
    <t>Gates of the Reich [CG-5+2]</t>
  </si>
  <si>
    <t>Le temps des humiliations (A Time of Humiliations) [FT01]</t>
  </si>
  <si>
    <t>Juste une illusion (Just an Illusion) [FT02]</t>
  </si>
  <si>
    <t>Terroristen !! [FT03]</t>
  </si>
  <si>
    <t>Indian (German)</t>
  </si>
  <si>
    <t>Retour à la case depart (Back to Square One) [FT04]</t>
  </si>
  <si>
    <t>Trappola [FT05]</t>
  </si>
  <si>
    <t>Macedoine balkanique (Balkan Medley) [FT06]</t>
  </si>
  <si>
    <t>Jackson's fire [FT07]</t>
  </si>
  <si>
    <t>L'ultime traitrise (Ultimate Treachery) [FT08]</t>
  </si>
  <si>
    <t>Alpine Bolt [FT09]</t>
  </si>
  <si>
    <t>Desertion [FT10]</t>
  </si>
  <si>
    <t>Double Detente [FT11]</t>
  </si>
  <si>
    <t>The Roof of Europe [FT12]</t>
  </si>
  <si>
    <t>cabanes vieilles (old huts) [FT13]</t>
  </si>
  <si>
    <t>les mille fourches (the thousand forks) [FT14]</t>
  </si>
  <si>
    <t>la forca [FT15]</t>
  </si>
  <si>
    <t>les 3 communes (the three communes) [FT16]</t>
  </si>
  <si>
    <t>patrol [FT17]</t>
  </si>
  <si>
    <t>The Fugitive [FT18]</t>
  </si>
  <si>
    <t>Oviedo 34 [FT18]</t>
  </si>
  <si>
    <t>Asturian</t>
  </si>
  <si>
    <t>Spanish Legion</t>
  </si>
  <si>
    <t>A leches en Larache [FT19]</t>
  </si>
  <si>
    <t>Viva la Republica [FT20]</t>
  </si>
  <si>
    <t>Hill of Death [FT21]</t>
  </si>
  <si>
    <t>El Alcazar de Toledo [FT22]</t>
  </si>
  <si>
    <t>Not One Inch [FT23]</t>
  </si>
  <si>
    <t>Cuando te vas? [FT24]</t>
  </si>
  <si>
    <t>21 Nations at La cañada [FT25]</t>
  </si>
  <si>
    <t>Vertice Mocha [FT26]</t>
  </si>
  <si>
    <t>East of Tortosa [FT27]</t>
  </si>
  <si>
    <t>First Annoyance [FT28]</t>
  </si>
  <si>
    <t>The Porecheye Bridgehead [FT29]</t>
  </si>
  <si>
    <t>Death is Their Trade [FT30]</t>
  </si>
  <si>
    <t>The Yelnya Bridge [FT31]</t>
  </si>
  <si>
    <t>Lenin's Sons [FT32]</t>
  </si>
  <si>
    <t>Flanking FTs [FT33]</t>
  </si>
  <si>
    <t>Borodino Train Station [FT34]</t>
  </si>
  <si>
    <t>Last Push to Mozhaisk [FT35]</t>
  </si>
  <si>
    <t>The Mongol Ride [FT36]</t>
  </si>
  <si>
    <t>Siberians are Coming [FT37]</t>
  </si>
  <si>
    <t>Aerosleds to the Rescue [FT38]</t>
  </si>
  <si>
    <t>Stutzpunkt Riva Bella [FT39]</t>
  </si>
  <si>
    <t>Ready to Sting [FT40]</t>
  </si>
  <si>
    <t>Greyhound at Bay [FT41]</t>
  </si>
  <si>
    <t>No Luck [FT42]</t>
  </si>
  <si>
    <t>Infantry Probe at Argentan [FT43]</t>
  </si>
  <si>
    <t>The Liberation of May [FT44]</t>
  </si>
  <si>
    <t>A Bridge Too Near... [FT45]</t>
  </si>
  <si>
    <t>Lingevres-Preparation [FT46]</t>
  </si>
  <si>
    <t>Lingevres-Execution [FT47]</t>
  </si>
  <si>
    <t>On the Swedish Border [FT48]</t>
  </si>
  <si>
    <t>War the Italian Way [FT59]</t>
  </si>
  <si>
    <t>Bloody Brothers [FT60]</t>
  </si>
  <si>
    <t>First Cossack Victory [FT61]</t>
  </si>
  <si>
    <t>New Model Army [FT62]</t>
  </si>
  <si>
    <t>Clear That Road! [FT63]</t>
  </si>
  <si>
    <t>Savnik [FT64]</t>
  </si>
  <si>
    <t>Last Chance Breakthrough [FT65]</t>
  </si>
  <si>
    <t>Raid on Grohote [FT66]</t>
  </si>
  <si>
    <t>Knin pocket [FT67]</t>
  </si>
  <si>
    <t>Red Lightning [FT68]</t>
  </si>
  <si>
    <t>First Blood [FT79]</t>
  </si>
  <si>
    <t>One Spanish Hero [FT80]</t>
  </si>
  <si>
    <t>Dubrovka [FT81]</t>
  </si>
  <si>
    <t>One Could Go Anywhere! [FT82]</t>
  </si>
  <si>
    <t>Go on to Kolpino! [FT83]</t>
  </si>
  <si>
    <t>Point of Junction [FT84]</t>
  </si>
  <si>
    <t>Red Roller [FT85]</t>
  </si>
  <si>
    <t>Black Tercio [FT86]</t>
  </si>
  <si>
    <t>Viva la Muerte! [FT87]</t>
  </si>
  <si>
    <t>Das Untergang [FT88]</t>
  </si>
  <si>
    <t>Too Little, My Friend... [FT89]</t>
  </si>
  <si>
    <t>"sans esprit de recul" [FT90]</t>
  </si>
  <si>
    <t>"ne pas subir" [FT91]</t>
  </si>
  <si>
    <t>No Fortress is Impregnable [FT92]</t>
  </si>
  <si>
    <t>Counterattack at Watten [FT93]</t>
  </si>
  <si>
    <t>Here Stands the Legion! [FT94]</t>
  </si>
  <si>
    <t>Raining Bullets [FT95]</t>
  </si>
  <si>
    <t>Rassenkampf [FT96]</t>
  </si>
  <si>
    <t>Rout on the Riviera [FT97]</t>
  </si>
  <si>
    <t>And Then They Landed [FT98]</t>
  </si>
  <si>
    <t>Shanghai by Sea [FT136]</t>
  </si>
  <si>
    <t>300 [FT137]</t>
  </si>
  <si>
    <t>Meeting Up at Matan [FT138]</t>
  </si>
  <si>
    <t>Ride of the 200th [FT139]</t>
  </si>
  <si>
    <t>Chinese Raiders [FT140]</t>
  </si>
  <si>
    <t>French/Partisan</t>
  </si>
  <si>
    <t>Easy Day at Volupai [FT141]</t>
  </si>
  <si>
    <t>Cut, Slash and Mow Down [FT142]</t>
  </si>
  <si>
    <t>Red Scare [FT143]</t>
  </si>
  <si>
    <t>Tigers of Pantang [FT144]</t>
  </si>
  <si>
    <t>Bears of Kinmen [FT145]</t>
  </si>
  <si>
    <t>First Soviet Lost [FT180]</t>
  </si>
  <si>
    <t>Kuomintang</t>
  </si>
  <si>
    <t>The Bet [FT181]</t>
  </si>
  <si>
    <t>Rolling Thunder [FT182]</t>
  </si>
  <si>
    <t>Partisan Stronghold [FT183]</t>
  </si>
  <si>
    <t>Chapel Hill [FT184]</t>
  </si>
  <si>
    <t>StuG of War [FT185]</t>
  </si>
  <si>
    <t>Trappenjagd [FT186]</t>
  </si>
  <si>
    <t>Trappenjagd : the End [FT187]</t>
  </si>
  <si>
    <t>NKVD Nut [FT188]</t>
  </si>
  <si>
    <t>Severnaya Serenade [FT189]</t>
  </si>
  <si>
    <t>The Land of Fire [FT190]</t>
  </si>
  <si>
    <t>Romania Victor [FT191]</t>
  </si>
  <si>
    <t>An Improvised Crossing [FT192]</t>
  </si>
  <si>
    <t>En Force! [FT193]</t>
  </si>
  <si>
    <t>Forgotten Soldiers [FT194]</t>
  </si>
  <si>
    <t>Repair Shop at Dangeul Castel [FT195]</t>
  </si>
  <si>
    <t>Spittelmarkt [FT196]</t>
  </si>
  <si>
    <t>Blue Hell at P.A. Abries [FT225]</t>
  </si>
  <si>
    <t>Veni Venezia [FT226]</t>
  </si>
  <si>
    <t>Damsels in Distress [FT227]</t>
  </si>
  <si>
    <t>Last Charge at Umbrega [FT228]</t>
  </si>
  <si>
    <t>A Push in the Bush [FT229]</t>
  </si>
  <si>
    <t>Italian Behemoth [FT230]</t>
  </si>
  <si>
    <t>Cub Cub Hills [FT231]</t>
  </si>
  <si>
    <t>Heart of Darkness [FT232]</t>
  </si>
  <si>
    <t>Surprised Gideon [FT233]</t>
  </si>
  <si>
    <t>Ethiopian</t>
  </si>
  <si>
    <t>Meat Meats Attack [FT234]</t>
  </si>
  <si>
    <t>Once More unto the Breach [FT235]</t>
  </si>
  <si>
    <t>Ethnic Cleansing [FT236]</t>
  </si>
  <si>
    <t>Roma Victor [FT237]</t>
  </si>
  <si>
    <t>El Himeimat Ridge [FT238]</t>
  </si>
  <si>
    <t>Armored Probe at Sidi-Nsir [FT239]</t>
  </si>
  <si>
    <t>Commando Beach 1 [FT240]</t>
  </si>
  <si>
    <t>Commando Beach 2 [FT241]</t>
  </si>
  <si>
    <t>That Bridge Again [FT242]</t>
  </si>
  <si>
    <t>Send More Pigeons II [FT243]</t>
  </si>
  <si>
    <t>Venturi Effect [FT244]</t>
  </si>
  <si>
    <t>Ciao Cina [FT245]</t>
  </si>
  <si>
    <t>Gladium Pro Patria e Rege [FT246]</t>
  </si>
  <si>
    <t>Roter Mann [FT247]</t>
  </si>
  <si>
    <t>German/Militia</t>
  </si>
  <si>
    <t>Hunting High [FT248]</t>
  </si>
  <si>
    <t>Winter's Fury [FT249]</t>
  </si>
  <si>
    <t>Decimation [FT250]</t>
  </si>
  <si>
    <t>Slovenian</t>
  </si>
  <si>
    <t>The Last Drive [FT251]</t>
  </si>
  <si>
    <t>Fratelli [FT252]</t>
  </si>
  <si>
    <t>Axis and Allies [FT253]</t>
  </si>
  <si>
    <t>Insurrection at Cividale [FT254]</t>
  </si>
  <si>
    <t>Papers Tigers [FT255]</t>
  </si>
  <si>
    <t>Radio X-Mas [FT256]</t>
  </si>
  <si>
    <t>Tea for Two [FT Fun 2]</t>
  </si>
  <si>
    <t>--- French Algeria ---</t>
  </si>
  <si>
    <t>Jump on the Traitors [DF1]</t>
  </si>
  <si>
    <t>Armée de Libération Nationale</t>
  </si>
  <si>
    <t>End of a Convoy [DF2]</t>
  </si>
  <si>
    <t>Operation 423 [DF3]</t>
  </si>
  <si>
    <t>No Time to Talk [DF4]</t>
  </si>
  <si>
    <t>Chased Through the Woods [DF5]</t>
  </si>
  <si>
    <t>Are these Harkis? [DF6]</t>
  </si>
  <si>
    <t>Dropped into Hell [DF7]</t>
  </si>
  <si>
    <t>In the Swirling Mass [DF8]</t>
  </si>
  <si>
    <t>Cross Border Retaliation [DF9]</t>
  </si>
  <si>
    <t>After the Cease-Fire [DF10]</t>
  </si>
  <si>
    <t>--- Frère d'arme ---</t>
  </si>
  <si>
    <t>Frère d'arme [LMA2]</t>
  </si>
  <si>
    <t>--- Friendly Fire Pack 1 ---</t>
  </si>
  <si>
    <t>Jarama Proving Ground [FrF1]</t>
  </si>
  <si>
    <t>Maczek Fire Brigade [FrF2]</t>
  </si>
  <si>
    <t>The Swedish Voluntary Corps [FrF3]</t>
  </si>
  <si>
    <t>Swedish</t>
  </si>
  <si>
    <t>Barbarossa D-day [FrF4]</t>
  </si>
  <si>
    <t>The Valley of Death [FrF5]</t>
  </si>
  <si>
    <t>A Hundred Rounds [FrF6]</t>
  </si>
  <si>
    <t>To Have and To Hold [FrF7]</t>
  </si>
  <si>
    <t>Second Thoughts [FrF8]</t>
  </si>
  <si>
    <t>--- Friendly Fire Pack 2 ---</t>
  </si>
  <si>
    <t>The Abbeville Bridgehead [FrF9]</t>
  </si>
  <si>
    <t>Assault on Wielki Dzial [FrF10]</t>
  </si>
  <si>
    <t>Rostov Redemption [FrF11]</t>
  </si>
  <si>
    <t>The Fields of Black Gold [FrF12]</t>
  </si>
  <si>
    <t>Knives to a Gunfight [FrF13]</t>
  </si>
  <si>
    <t>Patton Breaks Loose [FrF14]</t>
  </si>
  <si>
    <t>Kampfgruppe 1001 nacht [FrF15]</t>
  </si>
  <si>
    <t>Last Orders [FrF16]</t>
  </si>
  <si>
    <t>--- Friendly Fire Pack 3 ---</t>
  </si>
  <si>
    <t>The Marco Polo Bridge Incident [FrF17]</t>
  </si>
  <si>
    <t>Through Fire and Ice [FrF18]</t>
  </si>
  <si>
    <t>About His Shadowy Sides [FrF19]</t>
  </si>
  <si>
    <t>Adolf's Amateurs [FrF20]</t>
  </si>
  <si>
    <t>Cavalry Brigade Model [FrF21]</t>
  </si>
  <si>
    <t>Wunderwaffe [FrF22]</t>
  </si>
  <si>
    <t>Elephants Unleashed [FrF23]</t>
  </si>
  <si>
    <t>Forging Spetsnaz [FrF24]</t>
  </si>
  <si>
    <t>--- Friendly Fire Pack 4 ---</t>
  </si>
  <si>
    <t>Yasuoka's Tank Experience [FrF25]</t>
  </si>
  <si>
    <t>A Polish Requiem [FrF26]</t>
  </si>
  <si>
    <t>Cocktails for Molotov [FrF27]</t>
  </si>
  <si>
    <t>Luftlandekommando Hedderich [FrF28]</t>
  </si>
  <si>
    <t>Sting of the Italian Hornet [FrF29]</t>
  </si>
  <si>
    <t>Bidermann's Escape [FrF30]</t>
  </si>
  <si>
    <t>Pursuing Frank [FrF31]</t>
  </si>
  <si>
    <t>The Hellenic Expedition [FrF32]</t>
  </si>
  <si>
    <t>Under the Northern Light [FrF33]</t>
  </si>
  <si>
    <t>The Jagdtiger Theory [FrF34]</t>
  </si>
  <si>
    <t>--- Friendly Fire Pack 5 ---</t>
  </si>
  <si>
    <t>Skiing in Laponia [FrF35]</t>
  </si>
  <si>
    <t>Newborn Partisans [FrF36]</t>
  </si>
  <si>
    <t>Crossing Swords at Kyaukse [FrF37]</t>
  </si>
  <si>
    <t>Wunderwagen [FrF38]</t>
  </si>
  <si>
    <t>No Country for Old Men [FrF39]</t>
  </si>
  <si>
    <t>Sporck's Eleven [FrF40]</t>
  </si>
  <si>
    <t>Romania Mare [FrF41]</t>
  </si>
  <si>
    <t>Kiss of Fury [FrF42]</t>
  </si>
  <si>
    <t>Forest Devil [FrF43]</t>
  </si>
  <si>
    <t>Anhalt Pandemonium [FrF44]</t>
  </si>
  <si>
    <t>--- Friendly Fire Pack 6 ---</t>
  </si>
  <si>
    <t>Totensonntag [FrF45]</t>
  </si>
  <si>
    <t>Dutch Courage [FrF46]</t>
  </si>
  <si>
    <t>Cutting Off a Hydra's Head [FrF47]</t>
  </si>
  <si>
    <t>Bad Moon Rising [FrF48]</t>
  </si>
  <si>
    <t>One Last Mighty Hew [FrF49]</t>
  </si>
  <si>
    <t>Pavlov's Dogs [FrF50]</t>
  </si>
  <si>
    <t>Bite of the Bassotto [FrF51]</t>
  </si>
  <si>
    <t>Dying for Danzig [FrF52]</t>
  </si>
  <si>
    <t>--- Friendly Fire Pack 7 ---</t>
  </si>
  <si>
    <t>Raid into the Reich [FrF53]</t>
  </si>
  <si>
    <t>KNIL Before the Emperor [FrF54]</t>
  </si>
  <si>
    <t>Forsthaus Clash [FrF55]</t>
  </si>
  <si>
    <t>Saluting a General [FrF56]</t>
  </si>
  <si>
    <t>Warsaw in Flames [FrF57]</t>
  </si>
  <si>
    <t>Order 831 [FrF58]</t>
  </si>
  <si>
    <t>Capital Punishment [FrF59]</t>
  </si>
  <si>
    <t>A War of Their Own [FrF60]</t>
  </si>
  <si>
    <t>--- Friendly Fire Pack 8 ---</t>
  </si>
  <si>
    <t>Make Way for the King [FrF61]</t>
  </si>
  <si>
    <t>Dryga Lärpengar [FrF62]</t>
  </si>
  <si>
    <t>Maximum [FrF63]</t>
  </si>
  <si>
    <t>No Time to Bleed [FrF64]</t>
  </si>
  <si>
    <t>War Ensemble [FrF65]</t>
  </si>
  <si>
    <t>Between the Devil and the Deep Blue Sea [FrF66]</t>
  </si>
  <si>
    <t>Collecchio [FrF67]</t>
  </si>
  <si>
    <t>A Hasty Farewell [FrF68]</t>
  </si>
  <si>
    <t>--- Friendly Fire Pack 9 ---</t>
  </si>
  <si>
    <t>To Ashes [FrF69]</t>
  </si>
  <si>
    <t>An Estonian Interlude [FrF70]</t>
  </si>
  <si>
    <t>Estonian</t>
  </si>
  <si>
    <t>Pulling Out [FrF71]</t>
  </si>
  <si>
    <t>The Mubo Decision [FrF72]</t>
  </si>
  <si>
    <t>Sledgehammers [FrF73]</t>
  </si>
  <si>
    <t>Out of Their Element [FrF74]</t>
  </si>
  <si>
    <t>Goodbye Brother [FrF75]</t>
  </si>
  <si>
    <t>Pain in the Neck [FrF76]</t>
  </si>
  <si>
    <t>--- Friendly Fire Pack 10 ---</t>
  </si>
  <si>
    <t>Ghostbusters [FrF77]</t>
  </si>
  <si>
    <t>No Glory in War [FrF78]</t>
  </si>
  <si>
    <t>Saving the Center [FrF79]</t>
  </si>
  <si>
    <t>Breaking Bad [FrF80]</t>
  </si>
  <si>
    <t>Across the Rio Grande [FrF81]</t>
  </si>
  <si>
    <t>Riders on the Storm [FrF82]</t>
  </si>
  <si>
    <t>Phantom Army [FrF83]</t>
  </si>
  <si>
    <t>Bazooka Town [FrF84]</t>
  </si>
  <si>
    <t>--- Friendly Fire Pack 11 ---</t>
  </si>
  <si>
    <t>Junkers Junkyard [FrF85]</t>
  </si>
  <si>
    <t>Belgian Tigers [FrF86]</t>
  </si>
  <si>
    <t>Mormal Forest [FrF87]</t>
  </si>
  <si>
    <t>Panzer Shield [FrF88]</t>
  </si>
  <si>
    <t>Red Tears Shed on Gray [FrF89]</t>
  </si>
  <si>
    <t>Speed Is the Essence of War [FrF90]</t>
  </si>
  <si>
    <t>Moonlight Drive [FrF91]</t>
  </si>
  <si>
    <t>Arms Race [FrF92]</t>
  </si>
  <si>
    <t>--- Friendly Fire Pack 12 ---</t>
  </si>
  <si>
    <t>Wiener Walzer [FrF93]</t>
  </si>
  <si>
    <t>Death from Above [FrF94]</t>
  </si>
  <si>
    <t>Blood Red Snow [FrF95]</t>
  </si>
  <si>
    <t>The Flying Circus [FrF96]</t>
  </si>
  <si>
    <t>Wrecking the Rentals [FrF97]</t>
  </si>
  <si>
    <t>Amerikanskaya Suka [FrF98]</t>
  </si>
  <si>
    <t>Boy Soldiers [FrF99]</t>
  </si>
  <si>
    <t>Deutsch Lesson [FrF100]</t>
  </si>
  <si>
    <t>--- From the Cellar ---</t>
  </si>
  <si>
    <t>Lingevres - Aftermath [FT49]</t>
  </si>
  <si>
    <t>Meeting on the Summit [FT50]</t>
  </si>
  <si>
    <t>Harmless Steel [FT51]</t>
  </si>
  <si>
    <t>bouchon a Bouchain [FT52]</t>
  </si>
  <si>
    <t>First Drop [FT53]</t>
  </si>
  <si>
    <t>The Wisps Come and Go [FT54]</t>
  </si>
  <si>
    <t>Finnish Blitzkrieg [FT55]</t>
  </si>
  <si>
    <t>Primo Contatto [FT56]</t>
  </si>
  <si>
    <t>Wysoka Mountain [FT57]</t>
  </si>
  <si>
    <t>Dream is Over [FT58]</t>
  </si>
  <si>
    <t>--- From the Cellar Pack 2 ---</t>
  </si>
  <si>
    <t>durs a cuire [FT69]</t>
  </si>
  <si>
    <t>Ride Across the Caucasus [FT70]</t>
  </si>
  <si>
    <t>German/Slovak</t>
  </si>
  <si>
    <t>The Last Circle [FT71]</t>
  </si>
  <si>
    <t>Catcher Caught [FT72]</t>
  </si>
  <si>
    <t>The Adriatic Pirates [FT73]</t>
  </si>
  <si>
    <t>Freeing the Roadway [FT74]</t>
  </si>
  <si>
    <t>Unexpected Fire [FT75]</t>
  </si>
  <si>
    <t>White Suns [FT76]</t>
  </si>
  <si>
    <t>Surprised Buffalo [FT77]</t>
  </si>
  <si>
    <t>The War is Over [FT78]</t>
  </si>
  <si>
    <t>--- From the Cellar Pack 3 ---</t>
  </si>
  <si>
    <t>The Doomed Tirailleurs [FT99]</t>
  </si>
  <si>
    <t>Hajra! [FT100]</t>
  </si>
  <si>
    <t>Fire and Ice [FT101]</t>
  </si>
  <si>
    <t>The Bulge [FT102]</t>
  </si>
  <si>
    <t>Slava! [FT103]</t>
  </si>
  <si>
    <t>Flying the Flag of Poland [FT104]</t>
  </si>
  <si>
    <t>Smashing into Vlasotince [FT105]</t>
  </si>
  <si>
    <t>Counterattack Along the Danube [FT106]</t>
  </si>
  <si>
    <t>Race at Longchamps [FT107]</t>
  </si>
  <si>
    <t>The Damned Die Hard [FT108]</t>
  </si>
  <si>
    <t>--- From the Cellar Pack 4 ---</t>
  </si>
  <si>
    <t>Meet the Madsens [FT116]</t>
  </si>
  <si>
    <t>Mongolian</t>
  </si>
  <si>
    <t>The Argun Knot [FT117]</t>
  </si>
  <si>
    <t>Exit Plans [FT118]</t>
  </si>
  <si>
    <t>Czech</t>
  </si>
  <si>
    <t>Calmness Under Fire [FT119]</t>
  </si>
  <si>
    <t>Magyar</t>
  </si>
  <si>
    <t>Entente</t>
  </si>
  <si>
    <t>Never Say Navoz [FT120]</t>
  </si>
  <si>
    <t>Red Star Express [FT121]</t>
  </si>
  <si>
    <t>Grasp the Wind [FT122]</t>
  </si>
  <si>
    <t>Schurter's Sortie [FT123]</t>
  </si>
  <si>
    <t>Deadly Sleigh Ride [FT124]</t>
  </si>
  <si>
    <t>White Russian</t>
  </si>
  <si>
    <t>Russian Purges [FT125]</t>
  </si>
  <si>
    <t>Bolshevik</t>
  </si>
  <si>
    <t>Kabuki Theater [FT126]</t>
  </si>
  <si>
    <t>In the Mouth of Madness [FT127]</t>
  </si>
  <si>
    <t>Socialist Revolutionary Party</t>
  </si>
  <si>
    <t>Punitive Expedition [FT128]</t>
  </si>
  <si>
    <t>Just What the Doctor Ordered [FT129]</t>
  </si>
  <si>
    <t>Mongolian BBQ [FT130]</t>
  </si>
  <si>
    <t>Costly Mistake [FT131]</t>
  </si>
  <si>
    <t>Visions of Grandeur [FT132]</t>
  </si>
  <si>
    <t>The Baron's Luck [FT133]</t>
  </si>
  <si>
    <t>Freebooter Relish [FT134]</t>
  </si>
  <si>
    <t>Gotta Light? [FT135]</t>
  </si>
  <si>
    <t>--- From the Cellar Pack 5 ---</t>
  </si>
  <si>
    <t>Bridge of Life [FT146]</t>
  </si>
  <si>
    <t>Flight of the Intruders [FT147]</t>
  </si>
  <si>
    <t>Japanese/Manchukuon</t>
  </si>
  <si>
    <t>La Horgne [FT148]</t>
  </si>
  <si>
    <t>Tombés pour la France [FT149]</t>
  </si>
  <si>
    <t>Storm over Champagne [FT150]</t>
  </si>
  <si>
    <t>Get Them Out! [FT151]</t>
  </si>
  <si>
    <t>Avanti! [FT152]</t>
  </si>
  <si>
    <t>Nailed to the Ground [FT153]</t>
  </si>
  <si>
    <t>First Defeat [FT154]</t>
  </si>
  <si>
    <t>Once upon a Time... in the East [FT155]</t>
  </si>
  <si>
    <t>Leonov's Hill [FT156]</t>
  </si>
  <si>
    <t>The Lost Column [FT157]</t>
  </si>
  <si>
    <t>Close Combat Teams [FT158]</t>
  </si>
  <si>
    <t>Tangled at Tsangkou [FT159]</t>
  </si>
  <si>
    <t>--- From the Cellar Pack 6 ---</t>
  </si>
  <si>
    <t>Close Encounter of the Bad Kind [FT160]</t>
  </si>
  <si>
    <t>French Civil War in Gabon [FT161]</t>
  </si>
  <si>
    <t>Assault on District Rovno [FT162]</t>
  </si>
  <si>
    <t>Price of Persia [FT163]</t>
  </si>
  <si>
    <t>Guts are Not Enough [FT164]</t>
  </si>
  <si>
    <t>Shopino Struggle [FT165]</t>
  </si>
  <si>
    <t>Heroes at Leros [FT166]</t>
  </si>
  <si>
    <t>Wasp Sting [FT167]</t>
  </si>
  <si>
    <t>By Dawn's Early Light [FT168]</t>
  </si>
  <si>
    <t>Daring Parafroggers [FT169]</t>
  </si>
  <si>
    <t>--- From the Cellar Pack 7 ---</t>
  </si>
  <si>
    <t>The Road to Juniville [FT170]</t>
  </si>
  <si>
    <t>Getting Your Bell Rung [FT171]</t>
  </si>
  <si>
    <t>Clearing the LZ [FT172]</t>
  </si>
  <si>
    <t>A Misstep in Lorraine [FT173]</t>
  </si>
  <si>
    <t>Green Berets [FT174]</t>
  </si>
  <si>
    <t>Dover Bunker [FT175]</t>
  </si>
  <si>
    <t>Inter-Allied Attack [FT176]</t>
  </si>
  <si>
    <t>Bloodier Than D-Day [FT177]</t>
  </si>
  <si>
    <t>Niederburg Farmhouse [FT178]</t>
  </si>
  <si>
    <t>Landstorm Over Arnhem [FT179]</t>
  </si>
  <si>
    <t>--- From the Cellar Pack 8 ---</t>
  </si>
  <si>
    <t>Euphrates Clash [FT209]</t>
  </si>
  <si>
    <t>The Longest Week [FT210]</t>
  </si>
  <si>
    <t>9è company sacrifice [FT211]</t>
  </si>
  <si>
    <t>For Hitler, For Allah [FT212]</t>
  </si>
  <si>
    <t>Up the Liri Valley [FT213]</t>
  </si>
  <si>
    <t>A Grain of Sand [FT214]</t>
  </si>
  <si>
    <t>Ghostly Attack [FT215]</t>
  </si>
  <si>
    <t>Back in Force [FT216]</t>
  </si>
  <si>
    <t>Cavalry Delaying Action [FT217]</t>
  </si>
  <si>
    <t>Taking Luneville [FT218]</t>
  </si>
  <si>
    <t>Koniev's Finest [FT219]</t>
  </si>
  <si>
    <t>Alsatian Verdun [FT220]</t>
  </si>
  <si>
    <t>Independence Day [FT221]</t>
  </si>
  <si>
    <t>Hetzer Butcher [FT222]</t>
  </si>
  <si>
    <t>The Kings of Bollersdorf [FT223]</t>
  </si>
  <si>
    <t>--- From the Cellar Pack 9 ---</t>
  </si>
  <si>
    <t>Too Little, Too Soon [FT257]</t>
  </si>
  <si>
    <t>Panzerschlacht! [FT258]</t>
  </si>
  <si>
    <t>Alcazar! [FT259]</t>
  </si>
  <si>
    <t>Inainte! [FT260]</t>
  </si>
  <si>
    <t>The Battle of Algiers [FT261]</t>
  </si>
  <si>
    <t>20 Years Later... [FT262]</t>
  </si>
  <si>
    <t>Summer Duty [FT263]</t>
  </si>
  <si>
    <t>Hands Off the Loot! [FT264]</t>
  </si>
  <si>
    <t>Balkan Kessel [FT265]</t>
  </si>
  <si>
    <t>A Fine Mess [FT266]</t>
  </si>
  <si>
    <t>Thugny-Trugny [FT267]</t>
  </si>
  <si>
    <t>Spain's Crusaders [FT268]</t>
  </si>
  <si>
    <t>End of the Rope [FT269]</t>
  </si>
  <si>
    <t>Revenge at Saint-Julien [FT270]</t>
  </si>
  <si>
    <t>Blowing the Lock of Colmar [FT271]</t>
  </si>
  <si>
    <t>Rise of the Viet Minh [FT272]</t>
  </si>
  <si>
    <t>Viet Minh</t>
  </si>
  <si>
    <t>Former Foes [FT273]</t>
  </si>
  <si>
    <t>British/Japanese</t>
  </si>
  <si>
    <t>--- Fuhrer's Firemen: Waffen-SS Pak II ---</t>
  </si>
  <si>
    <t>Monastir Gap [FF7]</t>
  </si>
  <si>
    <t>British/Greek (Allied Minor)</t>
  </si>
  <si>
    <t>Send in the Sand Rabbits [FF8]</t>
  </si>
  <si>
    <t>Ghost of Napolean [FF9]</t>
  </si>
  <si>
    <t>Blackjack is Back! [FF10]</t>
  </si>
  <si>
    <t>Tough Luck [FF11]</t>
  </si>
  <si>
    <t>Hitler's Samurai [FF12]</t>
  </si>
  <si>
    <t>Death Ride [FF13]</t>
  </si>
  <si>
    <t>Operation Rosselsprung [FF14]</t>
  </si>
  <si>
    <t>--- Fuhrer's Firemen: Waffen-SS Pak II 2nd Edition ---</t>
  </si>
  <si>
    <t>Monstir Gap [FF(2)-7]</t>
  </si>
  <si>
    <t>"Send in the Sand Rabbits" [FF(2)-8]</t>
  </si>
  <si>
    <t>Ghost of Napoleon [FF(2)-9]</t>
  </si>
  <si>
    <t>Blackjack Is Back! [FF(2)-10]</t>
  </si>
  <si>
    <t>Tough Luck [FF(2)-11]</t>
  </si>
  <si>
    <t>Partisan/Polish</t>
  </si>
  <si>
    <t>Hitler's Samurai [FF(2)-12]</t>
  </si>
  <si>
    <t>Death Ride [FF(2)-13]</t>
  </si>
  <si>
    <t>Operation Rosselsprung [FF(2)-14]</t>
  </si>
  <si>
    <t>--- The Garvin Files ---</t>
  </si>
  <si>
    <t>They Shall Not Sleep [GARV01]</t>
  </si>
  <si>
    <t>Tigers on the Narva Line [GARV02]</t>
  </si>
  <si>
    <t>--- Gembloux: the Feint ---</t>
  </si>
  <si>
    <t>Caught Napping [GtF1]</t>
  </si>
  <si>
    <t>Bitter Day [GtF2]</t>
  </si>
  <si>
    <t>Reluctant Withdrawal [GtF3]</t>
  </si>
  <si>
    <t>Thisnes at Dusk [GtF4]</t>
  </si>
  <si>
    <t>Wrong Battle [GtF5]</t>
  </si>
  <si>
    <t>Without Thought of Retreat [GtF6]</t>
  </si>
  <si>
    <t>Recapturing Ernage [GtF7]</t>
  </si>
  <si>
    <t>Death on a Hollow Road [GtF8]</t>
  </si>
  <si>
    <t>Lost Sentinels [PLH]</t>
  </si>
  <si>
    <t>--- Genesis ---</t>
  </si>
  <si>
    <t>Sons of Galilee [Genesis 1]</t>
  </si>
  <si>
    <t>Syria (CH)</t>
  </si>
  <si>
    <t>Locust Swarm [Genesis 2]</t>
  </si>
  <si>
    <t>Etziongrad [Genesis 3]</t>
  </si>
  <si>
    <t>Buying Time [Genesis 4]</t>
  </si>
  <si>
    <t>Triple Play [Genesis 5]</t>
  </si>
  <si>
    <t>Trapping Nasser [Genesis 6]</t>
  </si>
  <si>
    <t>Fatih-Allah [Genesis 7]</t>
  </si>
  <si>
    <t>I Dream of Jenin [Genesis 8]</t>
  </si>
  <si>
    <t>Iraq (CH)</t>
  </si>
  <si>
    <t>Gate Crashing [Genesis 9]</t>
  </si>
  <si>
    <t>No Time to be Thamed [Genesis 10]</t>
  </si>
  <si>
    <t>Ambush at Mitla [Genesis 11]</t>
  </si>
  <si>
    <t>Final Act [Genesis 12]</t>
  </si>
  <si>
    <t>The Monastery [Genesis 13]</t>
  </si>
  <si>
    <t>Edge of the Sword [Genesis 14]</t>
  </si>
  <si>
    <t>The Whiskey Wager [Genesis 15]</t>
  </si>
  <si>
    <t>--- Genesis II ---</t>
  </si>
  <si>
    <t>Push to Um-Katef [GENESISII18]</t>
  </si>
  <si>
    <t>--- Giocarea 8 ---</t>
  </si>
  <si>
    <t>Tra le Spighe Dorate [CGA2]</t>
  </si>
  <si>
    <t>--- God Save the King (HASL) ---</t>
  </si>
  <si>
    <t>Going to School [GSTK1]</t>
  </si>
  <si>
    <t>House G [GSTK2]</t>
  </si>
  <si>
    <t>Real Men Stay in School [GSTK3]</t>
  </si>
  <si>
    <t>The Pillbox [GSTK4]</t>
  </si>
  <si>
    <t>Please Hurry [GSTK5]</t>
  </si>
  <si>
    <t>Block by Bloody Block [GSTK6]</t>
  </si>
  <si>
    <t>Raus! [GSTK7]</t>
  </si>
  <si>
    <t>Campaign Game [GSTK-I]</t>
  </si>
  <si>
    <t>--- Gona (CH) ---</t>
  </si>
  <si>
    <t>On the Right Flank [GONA1]</t>
  </si>
  <si>
    <t>Gona's Gone [GONA2]</t>
  </si>
  <si>
    <t>Cold Comfort [GONA3]</t>
  </si>
  <si>
    <t>Early Surprise [GONA4]</t>
  </si>
  <si>
    <t>Desperate Escape [GONA5]</t>
  </si>
  <si>
    <t>Skilbeck's Gauntlet [GONA6]</t>
  </si>
  <si>
    <t>Those Ragged Bloody Heroes [GONA-CGS]</t>
  </si>
  <si>
    <t>--- Graziani's Advance ---</t>
  </si>
  <si>
    <t>Prince Albert's Own [GA4]</t>
  </si>
  <si>
    <t>--- Great War ATS 1: Tankschrecken! (1st edition) ---</t>
  </si>
  <si>
    <t>Save the Guns [GWASL{1st ed}1]</t>
  </si>
  <si>
    <t>The First Showdown [GWASL{1st ed}2]</t>
  </si>
  <si>
    <t>The End of Idealism [GWASL{1st ed}3]</t>
  </si>
  <si>
    <t>Spare a Thousand [GWASL{1st ed}4]</t>
  </si>
  <si>
    <t>Stars of Mons [GWASL{1st ed}5]</t>
  </si>
  <si>
    <t>Cavalry at Cerizy [GWASL{1st ed}6]</t>
  </si>
  <si>
    <t>War Cars [GWASL{1st ed}7]</t>
  </si>
  <si>
    <t>Liquid Fire at Hooge [GWASL{1st ed}8]</t>
  </si>
  <si>
    <t>Landships [GWASL{1st ed}9]</t>
  </si>
  <si>
    <t>Kaiserschlact [GWASL{1st ed}10]</t>
  </si>
  <si>
    <t>--- Great War ATS 1: Tankschrecken! (2nd edition) ---</t>
  </si>
  <si>
    <t>Save the Guns [GWASL{2nd ed}1]</t>
  </si>
  <si>
    <t>The First Showdown [GWASL{2nd ed}2]</t>
  </si>
  <si>
    <t>The End of Idealism [GWASL{2nd ed}3]</t>
  </si>
  <si>
    <t>Spare a Thousand [GWASL{2nd ed}4]</t>
  </si>
  <si>
    <t>Stars of Mons [GWASL{2nd ed}5]</t>
  </si>
  <si>
    <t>Cavalry at Cerizy [GWASL{2nd ed}6]</t>
  </si>
  <si>
    <t>War Cars [GWASL{2nd ed}7]</t>
  </si>
  <si>
    <t>Liquid Fire at Hooge [GWASL{2nd ed}8]</t>
  </si>
  <si>
    <t>Landships [GWASL{2nd ed}9]</t>
  </si>
  <si>
    <t>Kaiserschlact [GWASL{2nd ed}10]</t>
  </si>
  <si>
    <t>--- Great War ATS 2: Blasted Woods ---</t>
  </si>
  <si>
    <t>Schneiders at Soissons [GWASL11]</t>
  </si>
  <si>
    <t>Window of Opportunity [GWASL12]</t>
  </si>
  <si>
    <t>Blasted Woods [GWASL13]</t>
  </si>
  <si>
    <t>Dead Man Hill [GWASL14]</t>
  </si>
  <si>
    <t>Flag Signal: Advance! [GWASL15]</t>
  </si>
  <si>
    <t>Pilckem Ridge [GWASL16]</t>
  </si>
  <si>
    <t>Baptism of Valor [GWASL17]</t>
  </si>
  <si>
    <t>The French Spirit [GWASL18]</t>
  </si>
  <si>
    <t>--- Great War ATS 4: Samsonov's Army ---</t>
  </si>
  <si>
    <t>Opening Blow [GWASL27]</t>
  </si>
  <si>
    <t>Disaster at Gumbinnen [GWASL28]</t>
  </si>
  <si>
    <t>Fresh Blood [GWASL29]</t>
  </si>
  <si>
    <t>Samsonov's End [GWASL30]</t>
  </si>
  <si>
    <t>The Kerensky Offensive [GWASL31]</t>
  </si>
  <si>
    <t>Sacrifice for Joffre [GWASL32]</t>
  </si>
  <si>
    <t>Action Along the Wilja [GWASL33]</t>
  </si>
  <si>
    <t>East of Sosenka [GWASL34]</t>
  </si>
  <si>
    <t>--- Great War ATS 5: Hapsburg Ambitions ---</t>
  </si>
  <si>
    <t>Polish Legion [GWASL35]</t>
  </si>
  <si>
    <t>Austro-Hungarian</t>
  </si>
  <si>
    <t>Bread Not Blood [GWASL36]</t>
  </si>
  <si>
    <t>Brzo, Brzo! [GWASL37]</t>
  </si>
  <si>
    <t>Polish Hill [GWASL38]</t>
  </si>
  <si>
    <t>The Very Last Hour [GWASL39]</t>
  </si>
  <si>
    <t>Cossack Terror [GWASL40]</t>
  </si>
  <si>
    <t>Opportunity in Bukovina [GWASL41]</t>
  </si>
  <si>
    <t>The Rojische Bridgehead [GWASL42]</t>
  </si>
  <si>
    <t>--- Great War ATS VII: Gallipoli and Beyond ---</t>
  </si>
  <si>
    <t>Driven Out [GWASL51]</t>
  </si>
  <si>
    <t>The O.G. Lines [GWASL52]</t>
  </si>
  <si>
    <t>First Dash [GWASL53]</t>
  </si>
  <si>
    <t>Pozieres Heights [GWASL54]</t>
  </si>
  <si>
    <t>First Puncture [GWASL55]</t>
  </si>
  <si>
    <t>"Determination and Valour" [GWASL56]</t>
  </si>
  <si>
    <t>The Sugarloaf [GWASL57]</t>
  </si>
  <si>
    <t>Bayonet to Bayonet [GWASL58]</t>
  </si>
  <si>
    <t>--- Great War ATS VIII: Ottoman Adventure ---</t>
  </si>
  <si>
    <t>The Bergmann Offensive [GWASL59]</t>
  </si>
  <si>
    <t>Turkish</t>
  </si>
  <si>
    <t>Stand at Pine Ridge [GWASL60]</t>
  </si>
  <si>
    <t>ANZAC</t>
  </si>
  <si>
    <t>Plugge's Point [GWASL61]</t>
  </si>
  <si>
    <t>Valley of Death [GWASL62]</t>
  </si>
  <si>
    <t>Forgotten Arabs [GWASL63]</t>
  </si>
  <si>
    <t>Achi Baba Nulla [GWASL64]</t>
  </si>
  <si>
    <t>Fir Tree Spur [GWASL65]</t>
  </si>
  <si>
    <t>Australian Achilles [GWASL66]</t>
  </si>
  <si>
    <t>--- Grenadier 10th Anniversary ASL Scenario Pack ---</t>
  </si>
  <si>
    <t>Green Berets at Termoli [GRE1]</t>
  </si>
  <si>
    <t>"Alarm, die Tommies kommen!!!!" [GRE2]</t>
  </si>
  <si>
    <t>Wikings Catwalk [GRE3]</t>
  </si>
  <si>
    <t>Bukit Chandu [GRE4]</t>
  </si>
  <si>
    <t>The Dornot Horseshoe [GRE5]</t>
  </si>
  <si>
    <t>The Wehr [GRE6]</t>
  </si>
  <si>
    <t>--- Grossdeutschland Pack #1 ---</t>
  </si>
  <si>
    <t>la guerre finie!! [GD1]</t>
  </si>
  <si>
    <t>Operation Niwi [GD2]</t>
  </si>
  <si>
    <t>Textbook Attack [GD3]</t>
  </si>
  <si>
    <t>The Road to Lyon [GD4]</t>
  </si>
  <si>
    <t>Machorka [GD5]</t>
  </si>
  <si>
    <t>Great Élan [GD6]</t>
  </si>
  <si>
    <t>The One Hundredth [GD7]</t>
  </si>
  <si>
    <t>Blood-Flecked Snow [GD8]</t>
  </si>
  <si>
    <t>--- Grossdeutschland Pack #2 ---</t>
  </si>
  <si>
    <t>Taste of Blood [GD9]</t>
  </si>
  <si>
    <t>Apple Sauce [GD10]</t>
  </si>
  <si>
    <t>Max and Moritz [GD11]</t>
  </si>
  <si>
    <t>Herbstwind [GD12]</t>
  </si>
  <si>
    <t>Fire Brigades [GD13]</t>
  </si>
  <si>
    <t>Fighting Like Lions [GD14]</t>
  </si>
  <si>
    <t>Closing the Back Door [GD15]</t>
  </si>
  <si>
    <t>The Clash at Borissovka [GD16]</t>
  </si>
  <si>
    <t>--- Grumble Jones ---</t>
  </si>
  <si>
    <t>Dyhernfurth Terror [GJ001]</t>
  </si>
  <si>
    <t>Zombies</t>
  </si>
  <si>
    <t>Daedalus Takes Flight [GJ002]</t>
  </si>
  <si>
    <t>The Hornet's Sting [GJ003]</t>
  </si>
  <si>
    <t>The Road to Asmara [GJ004]</t>
  </si>
  <si>
    <t>Wounded Panther [GJ005]</t>
  </si>
  <si>
    <t>Jabo Junction [GJ006]</t>
  </si>
  <si>
    <t>Scipio Africanus [GJ007]</t>
  </si>
  <si>
    <t>Schnell Hase Schnell [GJ008]</t>
  </si>
  <si>
    <t>Polar Bear [GJ009]</t>
  </si>
  <si>
    <t>Riding the Rails [GJ010]</t>
  </si>
  <si>
    <t>Tough Assignment [GJ011]</t>
  </si>
  <si>
    <t>Operation Devon [GJ012]</t>
  </si>
  <si>
    <t>Die Untoten…die Untoten [GJ013]</t>
  </si>
  <si>
    <t>The Fields of Fury [GJ014]</t>
  </si>
  <si>
    <t>Tiger 131 [GJ015]</t>
  </si>
  <si>
    <t>Fireball [GJ016]</t>
  </si>
  <si>
    <t>A Fallen Rose [GJ017]</t>
  </si>
  <si>
    <t>Tell Brigade I'm Not Going a Foot Back [GJ018]</t>
  </si>
  <si>
    <t>Wasp Flame [GJ019]</t>
  </si>
  <si>
    <t>Foxtail [GJ020]</t>
  </si>
  <si>
    <t>Grenadier Dash [GJ021]</t>
  </si>
  <si>
    <t>Barfoot [GJ022]</t>
  </si>
  <si>
    <t>Hanson's Bridge [GJ023]</t>
  </si>
  <si>
    <t>Quarry Hill [GJ024]</t>
  </si>
  <si>
    <t>Die Glocke [GJ025]</t>
  </si>
  <si>
    <t>Chamber of Deputies [GJ026]</t>
  </si>
  <si>
    <t>Wie ein Weihnacht's Stern [GJ027]</t>
  </si>
  <si>
    <t>Wulf Hunt [GJ028]</t>
  </si>
  <si>
    <t>Ghosts of the Carpathians [GJ029]</t>
  </si>
  <si>
    <t>Devil Dogs on Ice [GJ030]</t>
  </si>
  <si>
    <t>Ritter's Relief [GJ031]</t>
  </si>
  <si>
    <t>Uhlig's Assault [GJ032]</t>
  </si>
  <si>
    <t>Sake at Sunrise [GJ033]</t>
  </si>
  <si>
    <t>Mule Skinner [GJ034]</t>
  </si>
  <si>
    <t>At the Don's Edge [GJ035]</t>
  </si>
  <si>
    <t>A Saar Soiree [GJ036]</t>
  </si>
  <si>
    <t>Das Golem [GJ037]</t>
  </si>
  <si>
    <t>Croc Night [GJ038]</t>
  </si>
  <si>
    <t>The Lion and the Beer [GJ039]</t>
  </si>
  <si>
    <t>Panthers Under the Tree [GJ040]</t>
  </si>
  <si>
    <t>Carpathian Cats [GJ041]</t>
  </si>
  <si>
    <t>Dawn of a New Pharoah [GJ042]</t>
  </si>
  <si>
    <t>Smoking Cobras [GJ043]</t>
  </si>
  <si>
    <t>Fox Hunt [GJ044]</t>
  </si>
  <si>
    <t>Panzer Grenadier Schule [GJ045]</t>
  </si>
  <si>
    <t>The Steeple [GJ046]</t>
  </si>
  <si>
    <t>Ateball [GJ047]</t>
  </si>
  <si>
    <t>Marvie Melee [GJ048]</t>
  </si>
  <si>
    <t>Freie Jagd [GJ049]</t>
  </si>
  <si>
    <t>The Heroes of Hollis [GJ050]</t>
  </si>
  <si>
    <t>Garden Party [GJ051]</t>
  </si>
  <si>
    <t>Desperate Yuletide [GJ052]</t>
  </si>
  <si>
    <t>Roll Jordan Roll [GJ053]</t>
  </si>
  <si>
    <t>4 Steeples for Lt. Greenwood [GJ054]</t>
  </si>
  <si>
    <t>Die gepanzerte Beste [GJ055]</t>
  </si>
  <si>
    <t>Steiner's Fabrik [GJ057]</t>
  </si>
  <si>
    <t>Lucky 313 [GJ057]</t>
  </si>
  <si>
    <t>Climb to Glory [GJ058]</t>
  </si>
  <si>
    <t>A Deadly Pasture [GJ059]</t>
  </si>
  <si>
    <t>Illi's Block [GJ060]</t>
  </si>
  <si>
    <t>Haenert's Line [GJ061]</t>
  </si>
  <si>
    <t>Jurrasic Peiper [GJ062]</t>
  </si>
  <si>
    <t>Dinosaur</t>
  </si>
  <si>
    <t>Through the Summer Grain [GJ063]</t>
  </si>
  <si>
    <t>Snap Freeze [GJ064]</t>
  </si>
  <si>
    <t>Friends or Enemies [GJ065]</t>
  </si>
  <si>
    <t>Nankan Station [GJ066]</t>
  </si>
  <si>
    <t>Oh, It's Only Those Old Things [GJ067]</t>
  </si>
  <si>
    <t>Over Hill 192 [GJ068]</t>
  </si>
  <si>
    <t>Dewey's Scratch Force [GJ069]</t>
  </si>
  <si>
    <t>The Duropa Plantation [GJ070]</t>
  </si>
  <si>
    <t>Boxed In [GJ071]</t>
  </si>
  <si>
    <t>Ambush at Hill 70 [GJ072]</t>
  </si>
  <si>
    <t>Those Bloody Guns [GJ073]</t>
  </si>
  <si>
    <t>Race for the Wolfheze [GJ074]</t>
  </si>
  <si>
    <t>Mojave Madness [GJ075]</t>
  </si>
  <si>
    <t>Kapitulieren...Nein! [GJ076]</t>
  </si>
  <si>
    <t>Objective AF [GJ077]</t>
  </si>
  <si>
    <t>A Day at the Museum [GJ078]</t>
  </si>
  <si>
    <t>Woodland Pursuit [GJ079]</t>
  </si>
  <si>
    <t>Tank Desant [GJ080]</t>
  </si>
  <si>
    <t>Fife &amp; Forfar to the Front [GJ081]</t>
  </si>
  <si>
    <t>Delaying the 9th Panzer [GJ082]</t>
  </si>
  <si>
    <t>Brueke des Gebirgsjaeger [GJ083]</t>
  </si>
  <si>
    <t>Hugel oder Bauernhof [GJ084]</t>
  </si>
  <si>
    <t>Sunrise Surprise [GJ085]</t>
  </si>
  <si>
    <t>Last Drop into the Kessel [GJ086]</t>
  </si>
  <si>
    <t>They Went That Way! [GJ087]</t>
  </si>
  <si>
    <t>Walloons to the Rescue [KSM001]</t>
  </si>
  <si>
    <t>Kalt's Escape [KSM002]</t>
  </si>
  <si>
    <t>Tiger Trap [KSM003]</t>
  </si>
  <si>
    <t>The Road to Hell's Gate [KSM004]</t>
  </si>
  <si>
    <t>A Thousand and One Nights [KSM005]</t>
  </si>
  <si>
    <t>Nibelungen Swansong [KSM006]</t>
  </si>
  <si>
    <t>Kinderheim-Hoehe [KSM007]</t>
  </si>
  <si>
    <t>The Eagle Has Landed [KSM008]</t>
  </si>
  <si>
    <t>Loladze's Mutiny [KSM009]</t>
  </si>
  <si>
    <t>Georgian (German)</t>
  </si>
  <si>
    <t>The Mercy of von Tettau [KSM010]</t>
  </si>
  <si>
    <t>Baltic Bayonets [KSM011]</t>
  </si>
  <si>
    <t>Highway 7 [KSM012]</t>
  </si>
  <si>
    <t>Lasting Valor [KSM013]</t>
  </si>
  <si>
    <t>The Last Ride of 007 [KSM014]</t>
  </si>
  <si>
    <t>--- Guerra Civil ---</t>
  </si>
  <si>
    <t>Teruel's Tooth [GC1]</t>
  </si>
  <si>
    <t>Last Stand on Hill 197 [GC2]</t>
  </si>
  <si>
    <t>Nationalist (Crit Hit)</t>
  </si>
  <si>
    <t>Republican (Crit Hit)</t>
  </si>
  <si>
    <t>Son Servera [GC3]</t>
  </si>
  <si>
    <t>Pingarron Hill [GC4]</t>
  </si>
  <si>
    <t>Dombrowski's Stand [GC5]</t>
  </si>
  <si>
    <t>Brihuega Disaster [GC6]</t>
  </si>
  <si>
    <t>Resist or Die [GC7]</t>
  </si>
  <si>
    <t>Ay Carmela [GC8]</t>
  </si>
  <si>
    <t>The Torija [GC9]</t>
  </si>
  <si>
    <t>Falangist Pride [GC10]</t>
  </si>
  <si>
    <t>Noi Saimo Italiani di Garibaldi [GC11]</t>
  </si>
  <si>
    <t>Ring of Iron [GC12]</t>
  </si>
  <si>
    <t>--- Gun Duel 2001. Iowa City ASL Club. ---</t>
  </si>
  <si>
    <t>Vogt's Ritterkreuz [GD1]</t>
  </si>
  <si>
    <t>Grim Warning [GD2]</t>
  </si>
  <si>
    <t>A Fast Lunch [GD3]</t>
  </si>
  <si>
    <t>Fight and Die Forward [GD4]</t>
  </si>
  <si>
    <t>Long Range Recon [GD5]</t>
  </si>
  <si>
    <t>Seoul Brothers [GD6]</t>
  </si>
  <si>
    <t>--- Hatten in Flames ---</t>
  </si>
  <si>
    <t>Black Day in Hatten [HF1]</t>
  </si>
  <si>
    <t>Bertoldo the Brave [HF2]</t>
  </si>
  <si>
    <t>First Timers [HF3]</t>
  </si>
  <si>
    <t>Liehr Launches First [HF4]</t>
  </si>
  <si>
    <t>Graveyard Shift [HF5]</t>
  </si>
  <si>
    <t>Jackpot Jones [HF6]</t>
  </si>
  <si>
    <t>Gotta Get Out [HF7]</t>
  </si>
  <si>
    <t>Fahrenheit 352 [HF8]</t>
  </si>
  <si>
    <t>Hatten in Flames [HF-CG1]</t>
  </si>
  <si>
    <t>Hatten Breakthrough [HF-CG2]</t>
  </si>
  <si>
    <t>--- Hell on Wheels ---</t>
  </si>
  <si>
    <t>The Guns of Naro [HOW01]</t>
  </si>
  <si>
    <t>Canicatti [HOW02]</t>
  </si>
  <si>
    <t>Redlegs as Infantry [HOW03]</t>
  </si>
  <si>
    <t>Inch by Inch [HOW04]</t>
  </si>
  <si>
    <t>The Narrow Front [HOW05]</t>
  </si>
  <si>
    <t>From Bad to Wuerselen [HOW06]</t>
  </si>
  <si>
    <t>Trench Warfare [HOW07]</t>
  </si>
  <si>
    <t>Merzenhausen Zoo [HOW08]</t>
  </si>
  <si>
    <t>A Perfect Match [HOW09]</t>
  </si>
  <si>
    <t>In the Bag [HOW10]</t>
  </si>
  <si>
    <t>InHumaine [HOW11]</t>
  </si>
  <si>
    <t>Lee's Charge [HOW12]</t>
  </si>
  <si>
    <t>Hitler's Bridge [HOW13]</t>
  </si>
  <si>
    <t>Premature Evaluation [HOW-GSTK8]</t>
  </si>
  <si>
    <t>--- Hell's Bridgehead ---</t>
  </si>
  <si>
    <t>Psel River Line [HB1]</t>
  </si>
  <si>
    <t>Battle At Arm's Length [HB2]</t>
  </si>
  <si>
    <t>Just Over the Highway [HB3]</t>
  </si>
  <si>
    <t>Graveyard of Steel [HB4]</t>
  </si>
  <si>
    <t>To the Last Round [HB5]</t>
  </si>
  <si>
    <t>Clash of Titans [HB6]</t>
  </si>
  <si>
    <t>Hell's Bridgehead CG1 [HBCG1]</t>
  </si>
  <si>
    <t>Hell's Bridgehead CG2 [HBCG2]</t>
  </si>
  <si>
    <t>--- Hell's Highway ---</t>
  </si>
  <si>
    <t>A Fine Spot for Tea [HH1]</t>
  </si>
  <si>
    <t>Right Smack Into Them [HH2]</t>
  </si>
  <si>
    <t>Tanks! Tanks! [HH3]</t>
  </si>
  <si>
    <t>Bearing the Brunt [HH4]</t>
  </si>
  <si>
    <t>Needed Elsewhere [HH5]</t>
  </si>
  <si>
    <t>Hell's Highway [HH-CG]</t>
  </si>
  <si>
    <t>--- Hero Pax I ---</t>
  </si>
  <si>
    <t>Seeking Sanctuary [HP 1]</t>
  </si>
  <si>
    <t>Lousy Crossroads [HP 2]</t>
  </si>
  <si>
    <t>Rimling Round Up [HP 3]</t>
  </si>
  <si>
    <t>French Toast [HP 4]</t>
  </si>
  <si>
    <t>Rudder's Keystone [HP 5]</t>
  </si>
  <si>
    <t>Kraut Cookout [HP 6]</t>
  </si>
  <si>
    <t>Ripple Effect [HP 7]</t>
  </si>
  <si>
    <t>Ligneuville Halt [HP 8]</t>
  </si>
  <si>
    <t>--- Hero Pax 2 ---</t>
  </si>
  <si>
    <t>Three Brave Men [HP10]</t>
  </si>
  <si>
    <t>Pillau Fight [HP11]</t>
  </si>
  <si>
    <t>Kicked Autz [HP12]</t>
  </si>
  <si>
    <t>Radio Wars [HP13]</t>
  </si>
  <si>
    <t>German/Lithuanian</t>
  </si>
  <si>
    <t>Cracking Skulls [HP14]</t>
  </si>
  <si>
    <t>Moldavian Massacre [HP15]</t>
  </si>
  <si>
    <t>The Mud Rats [HP16]</t>
  </si>
  <si>
    <t>The Maelstrom [HP 9]</t>
  </si>
  <si>
    <t>--- Hero Pax 3 ---</t>
  </si>
  <si>
    <t>Down Radio Road [HP17]</t>
  </si>
  <si>
    <t>Flame Tree Hill [HP18]</t>
  </si>
  <si>
    <t>Black Eye [HP19]</t>
  </si>
  <si>
    <t>A Motley Crew [HP20]</t>
  </si>
  <si>
    <t>Loose on Luzon [HP21]</t>
  </si>
  <si>
    <t>Luzon Lunatics [HP22]</t>
  </si>
  <si>
    <t>Sherlock's Stand [HP23]</t>
  </si>
  <si>
    <t>Warfe's War [HP24]</t>
  </si>
  <si>
    <t>Duropa Plantation [HP25]</t>
  </si>
  <si>
    <t>Cork in the Bottle [HP26]</t>
  </si>
  <si>
    <t>--- Hero Pax 4 ---</t>
  </si>
  <si>
    <t>Last Ditch Ridge [HP27]</t>
  </si>
  <si>
    <t>A Meaningful Diversion [HP28]</t>
  </si>
  <si>
    <t>Tin Cans, Tin Hats [HP29]</t>
  </si>
  <si>
    <t>Bloody Bari [HP30]</t>
  </si>
  <si>
    <t>Operation Eisbar [HP31]</t>
  </si>
  <si>
    <t>Sweet Surrender [HP32]</t>
  </si>
  <si>
    <t>Winter Storm [HP33]</t>
  </si>
  <si>
    <t>Big, Bad, Gun [HP34]</t>
  </si>
  <si>
    <t>A Hollow Victory [HP35]</t>
  </si>
  <si>
    <t>Grudge Match [HP36]</t>
  </si>
  <si>
    <t>Scots at a Standstill [HPB1]</t>
  </si>
  <si>
    <t>Brandenburger Bridge [HPB2]</t>
  </si>
  <si>
    <t>--- High Ground ---</t>
  </si>
  <si>
    <t>Pinched a Tank [HG1]</t>
  </si>
  <si>
    <t>The Gifu [HG2]</t>
  </si>
  <si>
    <t>Bumps Along the Tiddam Road [HG3]</t>
  </si>
  <si>
    <t>Cohort and the Phalanx [HG4]</t>
  </si>
  <si>
    <t>Mount Istibei [HG5]</t>
  </si>
  <si>
    <t>Corniche Game [HG6]</t>
  </si>
  <si>
    <t>Skill in Khilki [HG7]</t>
  </si>
  <si>
    <t>Stampede at Hill 253.5 [HG8]</t>
  </si>
  <si>
    <t>--- High Ground 2 ---</t>
  </si>
  <si>
    <t>Corniche Game [HG(2)-1]</t>
  </si>
  <si>
    <t>Konitsa Crackdown [HG(2)-2]</t>
  </si>
  <si>
    <t>Cohort and the Phalanx [HG(2)-3]</t>
  </si>
  <si>
    <t>Mount Istibei [HG(2)-4]</t>
  </si>
  <si>
    <t>Tanks Take Rook [HG(2)-5]</t>
  </si>
  <si>
    <t>Damned at Demyansk [HG(2)-6]</t>
  </si>
  <si>
    <t>Bonny Nouvelle [HG(2)-7]</t>
  </si>
  <si>
    <t>Perún's Thunder [HG(2)-8]</t>
  </si>
  <si>
    <t>The Gifu [HG(2)-9]</t>
  </si>
  <si>
    <t>Stampede at Hill 253.5 [HG(2)-10]</t>
  </si>
  <si>
    <t>Skill in Khilki [HG(2)-11]</t>
  </si>
  <si>
    <t>Bumps Along the Tiddim Road [HG(2)-12]</t>
  </si>
  <si>
    <t>An Unfriendly Welcome [HG(2)-13]</t>
  </si>
  <si>
    <t>Tigers on the Hill [HG(2)-14]</t>
  </si>
  <si>
    <t>King Darges [HG(2)-15]</t>
  </si>
  <si>
    <t>Blood Brothers [HG(2)-16]</t>
  </si>
  <si>
    <t>--- Hill of Blood ---</t>
  </si>
  <si>
    <t>Devil's Summit [HIB1]</t>
  </si>
  <si>
    <t>Retaking Stalin's Perch [HIB2]</t>
  </si>
  <si>
    <t>Dueling Bayonets [HIB3]</t>
  </si>
  <si>
    <t>Scrapyard [HIB4]</t>
  </si>
  <si>
    <t>The Inferno [HIB5]</t>
  </si>
  <si>
    <t>Shock and Awe [HIB6]</t>
  </si>
  <si>
    <t>Under Shell and Bomb [HIB7]</t>
  </si>
  <si>
    <t>Fraught With Danger [HIB8]</t>
  </si>
  <si>
    <t>Hitler's Little Helpers [HIB9]</t>
  </si>
  <si>
    <t>But Not There Yet [HIB10]</t>
  </si>
  <si>
    <t>Arisen Once More [HIB11]</t>
  </si>
  <si>
    <t>Ditch Ghouls [HIB12]</t>
  </si>
  <si>
    <t>Ashes of Victory [HIB13]</t>
  </si>
  <si>
    <t>Crater Hill [HIB14]</t>
  </si>
  <si>
    <t>Tears of Joy [HIB15]</t>
  </si>
  <si>
    <t>--- Huertgen Hell ---</t>
  </si>
  <si>
    <t>Prelude to Huertgen Hell [HH1]</t>
  </si>
  <si>
    <t>Jump Off to Vossenack [HH2]</t>
  </si>
  <si>
    <t>Company E Mops Up [HH3]</t>
  </si>
  <si>
    <t>The Green Hornet [HH4]</t>
  </si>
  <si>
    <t>Task Force Lacy [HH5]</t>
  </si>
  <si>
    <t>Kall Riposte [HH6]</t>
  </si>
  <si>
    <t>Engineers Fire! [HH7]</t>
  </si>
  <si>
    <t>Beaten to the Draw [HH8]</t>
  </si>
  <si>
    <t>--- Hurtgen Surprise ---</t>
  </si>
  <si>
    <t>Out of the Woods [HS1]</t>
  </si>
  <si>
    <t>Returning the Favor [HS2]</t>
  </si>
  <si>
    <t>Nothing to Spare [HS3]</t>
  </si>
  <si>
    <t>Surprised Outside of Strass [HS4]</t>
  </si>
  <si>
    <t>--- In Contact ---</t>
  </si>
  <si>
    <t>The Road to St. Lo [IC1]</t>
  </si>
  <si>
    <t>Skirmish in the Snow [IC2]</t>
  </si>
  <si>
    <t>Waiting For Fredendall [IC3]</t>
  </si>
  <si>
    <t>Hell On Wheels [IC4]</t>
  </si>
  <si>
    <t>Rear Area Defenders [IC6]</t>
  </si>
  <si>
    <t>Mounted Extraction [IC7]</t>
  </si>
  <si>
    <t>Celles mélée [IC8]</t>
  </si>
  <si>
    <t>A Parting Blow [IC9]</t>
  </si>
  <si>
    <t>Tyranny's End [IC10]</t>
  </si>
  <si>
    <t>Monty's Mess [IC11]</t>
  </si>
  <si>
    <t>Crocodile Rock [IC12]</t>
  </si>
  <si>
    <t>--- Into the Rubble ---</t>
  </si>
  <si>
    <t>Debacle at Sung Kiang [ITR-1]</t>
  </si>
  <si>
    <t>Factory in Flix [ITR-2]</t>
  </si>
  <si>
    <t>Tough as Nails [ITR-3]</t>
  </si>
  <si>
    <t>Clash at Ponyri [ITR-4]</t>
  </si>
  <si>
    <t>Fire Teams [ITR-5]</t>
  </si>
  <si>
    <t>The Ceramic Factory [ITR-6]</t>
  </si>
  <si>
    <t>Rebounded Spirit [ITR-7]</t>
  </si>
  <si>
    <t>Beyond the Slaughterhouse [ITR-8]</t>
  </si>
  <si>
    <t>--- Into the Rubble 2 ---</t>
  </si>
  <si>
    <t>Asia's Stalingrad [ITR9]</t>
  </si>
  <si>
    <t>Samurai Stalingrad [ITR10]</t>
  </si>
  <si>
    <t>Cremation Station [ITR11]</t>
  </si>
  <si>
    <t>Sosabowski Slapdown [ITR12]</t>
  </si>
  <si>
    <t>To the Last Bullet [ITR13]</t>
  </si>
  <si>
    <t>Between Rockets and a Hard Place [ITR14]</t>
  </si>
  <si>
    <t>Tractor Factory 137 [ITR15]</t>
  </si>
  <si>
    <t>The Fighting Tank Busters [ITR16]</t>
  </si>
  <si>
    <t>The Devil's Factory [ITR17]</t>
  </si>
  <si>
    <t>Capital of the Ruins [ITR18]</t>
  </si>
  <si>
    <t>The Narrow Front [ITR19]</t>
  </si>
  <si>
    <t>Fill 'er Up Mac [ITR20]</t>
  </si>
  <si>
    <t>--- Ivan's War ---</t>
  </si>
  <si>
    <t>Ivan's Way [StalPak1]</t>
  </si>
  <si>
    <t>Yards Paid in Blood [StalPak2]</t>
  </si>
  <si>
    <t>Dark Menace [StalPak3]</t>
  </si>
  <si>
    <t>Back to the Front [StalPak4]</t>
  </si>
  <si>
    <t>Burgerbraukeller Boast [StalPak5]</t>
  </si>
  <si>
    <t>Rattenkrieg [StalPak6]</t>
  </si>
  <si>
    <t>Panzer Graveyard [StalPak7]</t>
  </si>
  <si>
    <t>Gonychar's Stand [StalPak8]</t>
  </si>
  <si>
    <t>Zholudev's 37th Guards [StalPak9]</t>
  </si>
  <si>
    <t>Panzer Pioneers [StalPak10]</t>
  </si>
  <si>
    <t>--- Jeff Shields' Web Site ---</t>
  </si>
  <si>
    <t>Checkout Time [JS10]</t>
  </si>
  <si>
    <t>Te' Kiwi Sunrise [JS11]</t>
  </si>
  <si>
    <t>--- Jitter Fire ---</t>
  </si>
  <si>
    <t>Wotanstellung [JF1]</t>
  </si>
  <si>
    <t>--- Journal du Stratege ---</t>
  </si>
  <si>
    <t>Reprise [JdS1]</t>
  </si>
  <si>
    <t>--- JunoBear Tournament ---</t>
  </si>
  <si>
    <t>Break In [Juno14-1]</t>
  </si>
  <si>
    <t>Break Through [Juno14-2]</t>
  </si>
  <si>
    <t>Break Out [Juno14-3]</t>
  </si>
  <si>
    <t>Break Apart [Juno14-4]</t>
  </si>
  <si>
    <t>SparrowForce [Juno19-1]</t>
  </si>
  <si>
    <t>The Bend [Juno19-2]</t>
  </si>
  <si>
    <t>Possl's Posse [Juno19-3]</t>
  </si>
  <si>
    <t>--- Kampfgruppe Scherer ---</t>
  </si>
  <si>
    <t>Slayed [FT KGS1]</t>
  </si>
  <si>
    <t>Their Fate Sealed? [FT KGS2]</t>
  </si>
  <si>
    <t>Reclamation [FT KGS3]</t>
  </si>
  <si>
    <t>From Matilda with Love [FT KGS4]</t>
  </si>
  <si>
    <t>Red Army Day [FT KGS5]</t>
  </si>
  <si>
    <t>Biecker's Bastion [FT KGS6]</t>
  </si>
  <si>
    <t>Contested Canisters [FT KGS7]</t>
  </si>
  <si>
    <t>The Battle in the Tunnel and Organ Gully [FT KGS8]</t>
  </si>
  <si>
    <t>Lost in a Day [FT KGS9]</t>
  </si>
  <si>
    <t>Red Ruin Roulette [FT KGS10]</t>
  </si>
  <si>
    <t>Knock! Knock! [FT KGS11]</t>
  </si>
  <si>
    <t>May Day--East Side [FT KGS12]</t>
  </si>
  <si>
    <t>May Day--West Side [FT KGS13]</t>
  </si>
  <si>
    <t>Regained in a Day [FT KGS14]</t>
  </si>
  <si>
    <t>Fighting over the Dead [FT KGS15]</t>
  </si>
  <si>
    <t>Red Army Day CG [FT KGS CG1]</t>
  </si>
  <si>
    <t>Five Days in May CG [FT KGS CG2]</t>
  </si>
  <si>
    <t>--- Kampfgruppe Scherer Players' Guide ---</t>
  </si>
  <si>
    <t>The Guardians of Hell's Gate [FT224]</t>
  </si>
  <si>
    <t>Policing Fire with Fire [KGS16]</t>
  </si>
  <si>
    <t>Schwarzer Freitag [KGS17]</t>
  </si>
  <si>
    <t>Into the Heart of Cholm [KGS18]</t>
  </si>
  <si>
    <t>Back by Night [KGS19]</t>
  </si>
  <si>
    <t>Behle's Tally [KGS20]</t>
  </si>
  <si>
    <t>Foiled for Flanking Fire [KGS21]</t>
  </si>
  <si>
    <t>Successful Second Time Around [KGS22]</t>
  </si>
  <si>
    <t>Coming Down the Pike [KGS23]</t>
  </si>
  <si>
    <t>--- Kharkov: Battle for the Square ---</t>
  </si>
  <si>
    <t>Double Trouble [KBS1]</t>
  </si>
  <si>
    <t>The Zoo-Lancers [KBS2]</t>
  </si>
  <si>
    <t>Knights of the West [KBS3]</t>
  </si>
  <si>
    <t>A Walk in the Garden [KBS4]</t>
  </si>
  <si>
    <t>Track Meet [KBS5]</t>
  </si>
  <si>
    <t>The Hammer of Pravda Street [KBS6]</t>
  </si>
  <si>
    <t>Captain Sanin's Lament [KBS7]</t>
  </si>
  <si>
    <t>"I Hear the Deep Mournful...Urra!" [KBS8]</t>
  </si>
  <si>
    <t>Death Rides a Pale Horse [KBS9]</t>
  </si>
  <si>
    <t>Nothing to Fear [KBS10]</t>
  </si>
  <si>
    <t>--- Kinetic Energy March Madness 1997 ---</t>
  </si>
  <si>
    <t>Lion's Share [KE1]</t>
  </si>
  <si>
    <t>The Dreadnought of Rasyeinyia [KE2]</t>
  </si>
  <si>
    <t>Disengagement Under Fire [KE3]</t>
  </si>
  <si>
    <t>Panzers to the Rescue [KE4]</t>
  </si>
  <si>
    <t>Beyond the Pakfronts [KE5]</t>
  </si>
  <si>
    <t>Rock Steady [KE6]</t>
  </si>
  <si>
    <t>Tennis, Anyone? [KE7]</t>
  </si>
  <si>
    <t>Another Day, Another Field [KE8]</t>
  </si>
  <si>
    <t>Aces Over Eights [KE9]</t>
  </si>
  <si>
    <t>Angels at the Airfield [KE10]</t>
  </si>
  <si>
    <t>Lt Elmo's Fire [KE11]</t>
  </si>
  <si>
    <t>Sword Play [KE12]</t>
  </si>
  <si>
    <t>--- Kinetic Energy March Madness 1998 ---</t>
  </si>
  <si>
    <t>Gerstenberg's Boast [MM98-A]</t>
  </si>
  <si>
    <t>Brandenburger Fiasco [MM98-B]</t>
  </si>
  <si>
    <t>Riders on the Sturm [MM98-C]</t>
  </si>
  <si>
    <t>Climax at the Mures Defile [MM98-D]</t>
  </si>
  <si>
    <t>Double Cross [MM98-E]</t>
  </si>
  <si>
    <t>Transylvanian Imbroglio [MM98-F]</t>
  </si>
  <si>
    <t>Former Allies [MM98-G]</t>
  </si>
  <si>
    <t>Smashing the Fourth [MM98-H]</t>
  </si>
  <si>
    <t>Sacrificial Lambs [MM98-I]</t>
  </si>
  <si>
    <t>--- Kinetic Energy March Madness 1999 ---</t>
  </si>
  <si>
    <t>Scorched Earth [KE13]</t>
  </si>
  <si>
    <t>Another Day, Another Field (repl KE8) [KE14]</t>
  </si>
  <si>
    <t>Angels at the Airfield (repl KE10) [KE15]</t>
  </si>
  <si>
    <t>Tiger 222 (repl TOT7) [KE16]</t>
  </si>
  <si>
    <t>Nightmare (repl TOT8) [KE17]</t>
  </si>
  <si>
    <t>Winter Wonderland (repl TOT10) [KE18]</t>
  </si>
  <si>
    <t>Bitter Reply (repl. TOT11) [KE19]</t>
  </si>
  <si>
    <t>The Steel-Eyed Boys (repl. TOT15) [KE20]</t>
  </si>
  <si>
    <t>Franzen's Roadblock (repl. TOT25) [KE21]</t>
  </si>
  <si>
    <t>Black Friday (repl. TOT28) [KE22]</t>
  </si>
  <si>
    <t>--- King of the Hill ---</t>
  </si>
  <si>
    <t>Last Gasp [KH1]</t>
  </si>
  <si>
    <t>The Tank Has to Go [KH2]</t>
  </si>
  <si>
    <t>Fright Night [KH3]</t>
  </si>
  <si>
    <t>Le bon repos (A Good Rest) [KH4]</t>
  </si>
  <si>
    <t>Coming or Going [KH5]</t>
  </si>
  <si>
    <t>Cornwall's Bill [KH6]</t>
  </si>
  <si>
    <t>Windsor Knot [KH7]</t>
  </si>
  <si>
    <t>A Crown of Thorns [KH8]</t>
  </si>
  <si>
    <t>Kritz and Fritz [KH9]</t>
  </si>
  <si>
    <t>Calvary Hill [KH10]</t>
  </si>
  <si>
    <t>King of the Hill CG [KHCG]</t>
  </si>
  <si>
    <t>--- Klas Fischer website ---</t>
  </si>
  <si>
    <t>Prelude [Mortain1]</t>
  </si>
  <si>
    <t>Everything Was Quiet [Mortain2]</t>
  </si>
  <si>
    <t>Rescue Mission [Mortain3]</t>
  </si>
  <si>
    <t>Out of the Fog [Mortain4]</t>
  </si>
  <si>
    <t>Hill 285 Chateau [Mortain6]</t>
  </si>
  <si>
    <t>Closing the Pincer [Mortain7]</t>
  </si>
  <si>
    <t>Beginning of the End [Mortain9]</t>
  </si>
  <si>
    <t>Death Of A Company [Mortain10]</t>
  </si>
  <si>
    <t>--- Kreta - Operation Merkur ---</t>
  </si>
  <si>
    <t>Rushing Hill A [AoC1]</t>
  </si>
  <si>
    <t>The Venetian Fort [AoC2]</t>
  </si>
  <si>
    <t>The Olive Factory [AoC3]</t>
  </si>
  <si>
    <t>Town and Country [AoC4]</t>
  </si>
  <si>
    <t>At the Apex [AoC5]</t>
  </si>
  <si>
    <t>42nd Street [AoC6]</t>
  </si>
  <si>
    <t>Their First and Last [AoC7]</t>
  </si>
  <si>
    <t>The Game's Up, Aussies [AoC8]</t>
  </si>
  <si>
    <t>Unsung Heroes [AoC9]</t>
  </si>
  <si>
    <t>Glide Path to Invasion [AoC10]</t>
  </si>
  <si>
    <t>Morning's Peril [OM1]</t>
  </si>
  <si>
    <t>Glide Path to Hell [OM2]</t>
  </si>
  <si>
    <t>Hill 107 [OM3]</t>
  </si>
  <si>
    <t>The Umbrella Men [OM4]</t>
  </si>
  <si>
    <t>Stentzler's War Reconnoitre [OM5]</t>
  </si>
  <si>
    <t>Waltzing the Matildas [OM6]</t>
  </si>
  <si>
    <t>Too Little, Too Light [OM7]</t>
  </si>
  <si>
    <t>Operation Merkur Campaign Game [OM-CG1]</t>
  </si>
  <si>
    <t>--- Krinkelt-Rocherath: battle of the twin villages ---</t>
  </si>
  <si>
    <t>Parker's Silver Star [KR1]</t>
  </si>
  <si>
    <t>Second Wave [KR2]</t>
  </si>
  <si>
    <t>"Two for One" [KR3]</t>
  </si>
  <si>
    <t>Lausell Mad Minute [KR4]</t>
  </si>
  <si>
    <t>Deathtrap for Panzers [KR5]</t>
  </si>
  <si>
    <t>Night Melee [KR6]</t>
  </si>
  <si>
    <t>No Bug Out [KR7]</t>
  </si>
  <si>
    <t>The Battle of the Twin Villages [KR8]</t>
  </si>
  <si>
    <t>--- Kursk - Devil's Domain ---</t>
  </si>
  <si>
    <t>The Gully [PONYRI#1]</t>
  </si>
  <si>
    <t>Tank Hunters of Ponyri [PONYRI#2]</t>
  </si>
  <si>
    <t>Cemetery Hill [PONYRI#3]</t>
  </si>
  <si>
    <t>Heavyweights [PONYRI#4]</t>
  </si>
  <si>
    <t>The Quarry [PONYRI#5]</t>
  </si>
  <si>
    <t>High and Dry [PONYRI#6]</t>
  </si>
  <si>
    <t>Earth House [PONYRI#7]</t>
  </si>
  <si>
    <t>Iron Gustav [PONYRI#8]</t>
  </si>
  <si>
    <t>Cocktail Hour [PONYRI#9]</t>
  </si>
  <si>
    <t>School Haus [PONYRI#10]</t>
  </si>
  <si>
    <t>Maskirovka [PONYRI#11]</t>
  </si>
  <si>
    <t>Little Katy [PONYRI#12]</t>
  </si>
  <si>
    <t>Hill 253.1 [PONYRI#13]</t>
  </si>
  <si>
    <t>Corn Field Boys [PONYRI#14]</t>
  </si>
  <si>
    <t>Bears on the Prowl [PONYRI#15]</t>
  </si>
  <si>
    <t>Street Fighting Men [PONYRI#16]</t>
  </si>
  <si>
    <t>Squall of Fire [PONYRI#17]</t>
  </si>
  <si>
    <t>Funk Lenken [PONYRI#18]</t>
  </si>
  <si>
    <t>--- Leatherneck Pack ---</t>
  </si>
  <si>
    <t>Ichiki's Mistake [LN1]</t>
  </si>
  <si>
    <t>Hell's Corner [LN2]</t>
  </si>
  <si>
    <t>Seizing Viru Harbor [LN3]</t>
  </si>
  <si>
    <t>Tempest at Tombe [LN4]</t>
  </si>
  <si>
    <t>Meeting Otto [LN5]</t>
  </si>
  <si>
    <t>The Last Island [LN6]</t>
  </si>
  <si>
    <t>Saipan's Tanks [LN7]</t>
  </si>
  <si>
    <t>White Beach 1 [LN8]</t>
  </si>
  <si>
    <t>Deception at RJ177 [LN9]</t>
  </si>
  <si>
    <t>Wrong-Way at RJ177 [LN10]</t>
  </si>
  <si>
    <t>Break-through at RJ177 [LN11]</t>
  </si>
  <si>
    <t>Nightmare at Naha [LN12]</t>
  </si>
  <si>
    <t>Saito's Farewell Order [LN13]</t>
  </si>
  <si>
    <t>--- Leatherneck Pack II ---</t>
  </si>
  <si>
    <t>Airfield Fracas [LN2-1]</t>
  </si>
  <si>
    <t>Hellzapoppin' Ridge [LN2-2]</t>
  </si>
  <si>
    <t>We Hold Here [LN2-3]</t>
  </si>
  <si>
    <t>Suicide Creek [LN2-4]</t>
  </si>
  <si>
    <t>Storming the Point [LN2-5]</t>
  </si>
  <si>
    <t>Second Day In Hell [LN2-6]</t>
  </si>
  <si>
    <t>Forlorn Hope [LN2-7]</t>
  </si>
  <si>
    <t>On China Station [LN2-8]</t>
  </si>
  <si>
    <t>--- Leatherneck Pack III ---</t>
  </si>
  <si>
    <t>Red Hill [LN3-1]</t>
  </si>
  <si>
    <t>Highway to Hell [LN3-2]</t>
  </si>
  <si>
    <t>Aka Assault [LN3-3]</t>
  </si>
  <si>
    <t>Nipponese Nightmare [LN3-4]</t>
  </si>
  <si>
    <t>Sting of the Cactus [LN3-5]</t>
  </si>
  <si>
    <t>Ballbreaker [LN3-6]</t>
  </si>
  <si>
    <t>Timbuyo Tango [LN3-7]</t>
  </si>
  <si>
    <t>The End in Sight [LN3-8]</t>
  </si>
  <si>
    <t>--- Legend ---</t>
  </si>
  <si>
    <t>Legend Issue One Scenario (no name) [LEG1]</t>
  </si>
  <si>
    <t>Slaget om Hangasjärvi [LG2]</t>
  </si>
  <si>
    <t>--- Leibstandarte Pack 1 ---</t>
  </si>
  <si>
    <t>Opening Fire [LSSAH1]</t>
  </si>
  <si>
    <t>They Stop Here! [LSSAH2]</t>
  </si>
  <si>
    <t>Fruhjarhsbestellung! [LSSAH3]</t>
  </si>
  <si>
    <t>By The End of a Rifle [LSSAH4]</t>
  </si>
  <si>
    <t>To Hold? [LSSAH5]</t>
  </si>
  <si>
    <t>Hurry Up! [LSSAH6]</t>
  </si>
  <si>
    <t>Just in Time [LSSAH7]</t>
  </si>
  <si>
    <t>The Devil's Pass [LSSAH8]</t>
  </si>
  <si>
    <t>--- Leibstandarte Pack 2 ---</t>
  </si>
  <si>
    <t>Forest Through the Trees [LSSAH9]</t>
  </si>
  <si>
    <t>Baptism of Fire [LSSAH10]</t>
  </si>
  <si>
    <t>Sea Battle [LSSAH11]</t>
  </si>
  <si>
    <t>Contact [LSSAH12]</t>
  </si>
  <si>
    <t>The Russians are Coming [LSSAH13]</t>
  </si>
  <si>
    <t>A Bird in the Hand... [LSSAH14]</t>
  </si>
  <si>
    <t>Shot Off With Too Weak of a Bullet [LSSAH15]</t>
  </si>
  <si>
    <t>A Grim Day at Krasny Krim [LSSAH16]</t>
  </si>
  <si>
    <t>--- Leibstandarte Pack 3 ---</t>
  </si>
  <si>
    <t>The Eleventh Commandment [LSSAH 17]</t>
  </si>
  <si>
    <t>Sudden Fury [LSSAH-18]</t>
  </si>
  <si>
    <t>The Tiger's Roar [LSSAH-19]</t>
  </si>
  <si>
    <t>Hood Ornaments [LSSAH-20]</t>
  </si>
  <si>
    <t>The Brickyard [LSSAH-21]</t>
  </si>
  <si>
    <t>Usual Nerve [LSSAH-22]</t>
  </si>
  <si>
    <t>His Men [LSSAH-23]</t>
  </si>
  <si>
    <t>Peiper's Bridge [LSSAH-24]</t>
  </si>
  <si>
    <t>--- Leibstandarte Pack 4 ---</t>
  </si>
  <si>
    <t>Getting the Job Done! [LSSAH25]</t>
  </si>
  <si>
    <t>Steel and Fire [LSSAH26]</t>
  </si>
  <si>
    <t>Thrust to the North [LSSAH27]</t>
  </si>
  <si>
    <t>Last Drop of Blood [LSSAH28]</t>
  </si>
  <si>
    <t>... To the Last Man [LSSAH29]</t>
  </si>
  <si>
    <t>Swept Clean [LSSAH30]</t>
  </si>
  <si>
    <t>Hold at Any Price [LSSAH31]</t>
  </si>
  <si>
    <t>Fighting Spirit [LSSAH32]</t>
  </si>
  <si>
    <t>--- Leibstandarte Pack 5 ---</t>
  </si>
  <si>
    <t>Next Stop Lipovez Station [LSSAH33]</t>
  </si>
  <si>
    <t>To the Cherkassy Pocket [LSSAH34]</t>
  </si>
  <si>
    <t>Supreme Effort [LSSAH35]</t>
  </si>
  <si>
    <t>Fuhrer's Expectations [LSSAH36]</t>
  </si>
  <si>
    <t>Baker's Dozen [LSSAH37]</t>
  </si>
  <si>
    <t>Ivan Is Coming! [LSSAH38]</t>
  </si>
  <si>
    <t>Manstein's Lifeline [LSSAH39]</t>
  </si>
  <si>
    <t>Breathing Room [LSSAH40]</t>
  </si>
  <si>
    <t>--- Leibstandarte Pack 6 ---</t>
  </si>
  <si>
    <t>Objective: Mouen [LSSAH41]</t>
  </si>
  <si>
    <t>Hornet's Nest [LSSAH42]</t>
  </si>
  <si>
    <t>Tommy-Knocker [LSSAH43]</t>
  </si>
  <si>
    <t>Shot and Roared [LSSAH44]</t>
  </si>
  <si>
    <t>Unexpected Surprise [LSSAH45]</t>
  </si>
  <si>
    <t>Stalemate [LSSAH46]</t>
  </si>
  <si>
    <t>Turning Point [LSSAH47]</t>
  </si>
  <si>
    <t>Fight to Keep It Open [LSSAH48]</t>
  </si>
  <si>
    <t>--- Leningrad Pack ---</t>
  </si>
  <si>
    <t>Uncle Joe's Fury [FE62]</t>
  </si>
  <si>
    <t>Our Land [FE63]</t>
  </si>
  <si>
    <t>The Iron Ring Is Closed [FE64]</t>
  </si>
  <si>
    <t>Straight to the Front [FE65]</t>
  </si>
  <si>
    <t>Tedium [FE66]</t>
  </si>
  <si>
    <t>A Cold Day in Hell [FE67]</t>
  </si>
  <si>
    <t>Cutting Erika [FE68]</t>
  </si>
  <si>
    <t>Tiger Woods [FE69]</t>
  </si>
  <si>
    <t>Worker's Settlement No. 8 [FE70]</t>
  </si>
  <si>
    <t>Cold Steel Rain [FE71]</t>
  </si>
  <si>
    <t>Polar Star [FE72]</t>
  </si>
  <si>
    <t>manos a la manos [FE73]</t>
  </si>
  <si>
    <t>Fruitless Fighting [FE74]</t>
  </si>
  <si>
    <t>Porech'e Push [FE75]</t>
  </si>
  <si>
    <t>The Battle of Krasnogvadeisk [FE76]</t>
  </si>
  <si>
    <t>Stalin's Revenge [FE77]</t>
  </si>
  <si>
    <t>--- The Long March ---</t>
  </si>
  <si>
    <t>Recruiting Tactics [LM1]</t>
  </si>
  <si>
    <t>Resisting the Constriction [LM2]</t>
  </si>
  <si>
    <t>The Culling at Xiang River [LM3]</t>
  </si>
  <si>
    <t>Taking a Different Route [LM4]</t>
  </si>
  <si>
    <t>Bridging the Wu [LM5]</t>
  </si>
  <si>
    <t>Forced to Reconsider [LM6]</t>
  </si>
  <si>
    <t>More Than He Could Chew [LM7]</t>
  </si>
  <si>
    <t>The Race to Loushan Pass [LM8]</t>
  </si>
  <si>
    <t>Return to the Wu RIver [LM9]</t>
  </si>
  <si>
    <t>Those Left Behind [LM10]</t>
  </si>
  <si>
    <t>Medieval Warfare [LM11]</t>
  </si>
  <si>
    <t>Two Coins for the Ferryman [LM12]</t>
  </si>
  <si>
    <t>Fierce Tiger in the Fog [LM13]</t>
  </si>
  <si>
    <t>Luting Bridge [LM14]</t>
  </si>
  <si>
    <t>Lazikou Pass [LM15]</t>
  </si>
  <si>
    <t>Cutting Off the Tail [LM16]</t>
  </si>
  <si>
    <t>More Than Four Horsemen [LM17]</t>
  </si>
  <si>
    <t>Long March Campaign Game [LM-CG]</t>
  </si>
  <si>
    <t>--- Luzon Fire! ---</t>
  </si>
  <si>
    <t>Luzon Fire! [FE96]</t>
  </si>
  <si>
    <t>American (Partisan)</t>
  </si>
  <si>
    <t>Potpot Potshot [FE97]</t>
  </si>
  <si>
    <t>Spirited Action [FE98]</t>
  </si>
  <si>
    <t>Nasty Little Firefight [FE99]</t>
  </si>
  <si>
    <t>San Manuel #1 [FE100]</t>
  </si>
  <si>
    <t>San Manuel #2 [FE101]</t>
  </si>
  <si>
    <t>Spirit of Bushido [FE102]</t>
  </si>
  <si>
    <t>Yanagimoto [FE103]</t>
  </si>
  <si>
    <t>An Army Travels On It's Stomach [FE104]</t>
  </si>
  <si>
    <t>Reckless Behavior [FE105]</t>
  </si>
  <si>
    <t>Hero in Our Midst [FE106]</t>
  </si>
  <si>
    <t>Norton's Knob [FE107]</t>
  </si>
  <si>
    <t>--- Map Pad Pack ---</t>
  </si>
  <si>
    <t>Time Is Tight [PAD1]</t>
  </si>
  <si>
    <t>The Quick and the Dead [PAD2]</t>
  </si>
  <si>
    <t>Earning Face [PAD3]</t>
  </si>
  <si>
    <t>Iron Coffins [PAD4]</t>
  </si>
  <si>
    <t>--- Map Pax 1: Blood And Iron ---</t>
  </si>
  <si>
    <t>Hidden Foe [IP 1]</t>
  </si>
  <si>
    <t>Company A's Charge [IP 2]</t>
  </si>
  <si>
    <t>Potter's Ridge [IP 3]</t>
  </si>
  <si>
    <t>Rebuffed At Ryan's Ridge [IP 4]</t>
  </si>
  <si>
    <t>Schoeff's Stand [IP 5]</t>
  </si>
  <si>
    <t>Smoke Them Out [IP 6]</t>
  </si>
  <si>
    <t>Humped Guns [IP 7]</t>
  </si>
  <si>
    <t>Fists And Fury [IP 8]</t>
  </si>
  <si>
    <t>Item Pocket Reduced [IP 9]</t>
  </si>
  <si>
    <t>Item Pocket Cleared [IP 10]</t>
  </si>
  <si>
    <t>--- Maple Leaf Route--Canada at War #1 ---</t>
  </si>
  <si>
    <t>Hana-Saku [MLR01]</t>
  </si>
  <si>
    <t>Troteval Farm [MLR02]</t>
  </si>
  <si>
    <t>Mooshof Melee [MLR03]</t>
  </si>
  <si>
    <t>Sneek Attack [MLR04]</t>
  </si>
  <si>
    <t>Third Time Lucky [MLR05]</t>
  </si>
  <si>
    <t>Grenade and Bayonet [MLR06]</t>
  </si>
  <si>
    <t>--- March Madness Movie Pack 2008 ---</t>
  </si>
  <si>
    <t>The Dirty Dozen [MMMP1]</t>
  </si>
  <si>
    <t>The Bridge over the River Kwai [MMMP2]</t>
  </si>
  <si>
    <t>Kelly's Heros [MMMP3]</t>
  </si>
  <si>
    <t>Days of Glory (Indigenes) [MMMP4]</t>
  </si>
  <si>
    <t>Algerian</t>
  </si>
  <si>
    <t>Winter War (Talvisota) [MMMP5]</t>
  </si>
  <si>
    <t>The Glory Brigade [MMMP6]</t>
  </si>
  <si>
    <t>United Nations</t>
  </si>
  <si>
    <t>The Battle of the Bulge [MMMP7]</t>
  </si>
  <si>
    <t>The Fighting Seabees [MMMP8]</t>
  </si>
  <si>
    <t>Sahara [MMMP9]</t>
  </si>
  <si>
    <t>--- March Madness Partisan Pack 2009 ---</t>
  </si>
  <si>
    <t>Crushed Pride [PrP01]</t>
  </si>
  <si>
    <t>New Year's Party [PrP02]</t>
  </si>
  <si>
    <t>Ukrainian Mutiny [PrP03]</t>
  </si>
  <si>
    <t>Partisan Fight [PrP04]</t>
  </si>
  <si>
    <t>Hot Zemlyankas! [PrP05]</t>
  </si>
  <si>
    <t>Sturmwind on the Sopot [PrP06]</t>
  </si>
  <si>
    <t>Cabanatuan [PrP07]</t>
  </si>
  <si>
    <t>No Simple Victory [PrP08]</t>
  </si>
  <si>
    <t>--- March Madness Irregular Forces Pack ---</t>
  </si>
  <si>
    <t>Ust-Usa [MM01]</t>
  </si>
  <si>
    <t>Slovak Security [MM02]</t>
  </si>
  <si>
    <t>Axis Minor</t>
  </si>
  <si>
    <t>The Jews Have Guns! [MM03]</t>
  </si>
  <si>
    <t>Is Paris Burning? [MM04]</t>
  </si>
  <si>
    <t>Ambushing the Warheads [MM05]</t>
  </si>
  <si>
    <t>Rembertow [MM06]</t>
  </si>
  <si>
    <t>Metal-Shaba [MM07]</t>
  </si>
  <si>
    <t>--- March Madness Texel Pack ---</t>
  </si>
  <si>
    <t>The Northern Battery [MM08]</t>
  </si>
  <si>
    <t>Old Child Harbor [MM09]</t>
  </si>
  <si>
    <t>Stutzpunkt XI [MM10]</t>
  </si>
  <si>
    <t>Kriegsmarine at De Koog [MM11]</t>
  </si>
  <si>
    <t>Texel Airport [MM12]</t>
  </si>
  <si>
    <t>Texel Lighthouse [MM13]</t>
  </si>
  <si>
    <t>Going to Californie [MM14]</t>
  </si>
  <si>
    <t>--- March Madness 2012 Double -Blind Pack ---</t>
  </si>
  <si>
    <t>Crossroads at Suxy [MMdb15]</t>
  </si>
  <si>
    <t>Eve of Destruction [MMdb16]</t>
  </si>
  <si>
    <t>Busting the Bocage [MMdb17]</t>
  </si>
  <si>
    <t>Magen David [MMdb18]</t>
  </si>
  <si>
    <t>Strangulation: Hill 674 [MMdb19]</t>
  </si>
  <si>
    <t>Isolation: Ban Kho Lai [MMdb20]</t>
  </si>
  <si>
    <t>Asphyxiation: Dominique 3 [MMdb21]</t>
  </si>
  <si>
    <t>Frustration Huguette 7 [MMdb22]</t>
  </si>
  <si>
    <t>Djebel el Messeftine [MMdb23]</t>
  </si>
  <si>
    <t>Fort IX [MMdb24]</t>
  </si>
  <si>
    <t>--- March Madness 2013 Commissar Pack ---</t>
  </si>
  <si>
    <t>Futile Bravery [MM25]</t>
  </si>
  <si>
    <t>Gallant Mogilev [MM26]</t>
  </si>
  <si>
    <t>Odessa Madness [MM27]</t>
  </si>
  <si>
    <t>Sonderkommando Benesch [MM28]</t>
  </si>
  <si>
    <t>Sorve Point [MM29]</t>
  </si>
  <si>
    <t>Frozen Vzvad [MM30]</t>
  </si>
  <si>
    <t>Sevastopol by Sea [MM31]</t>
  </si>
  <si>
    <t>Winter Forrest [MM32]</t>
  </si>
  <si>
    <t>--- March Madness 2017 Hollis Pack ---</t>
  </si>
  <si>
    <t>Ariete on Totensonntag [MM33]</t>
  </si>
  <si>
    <t>Yevpatoriya Mop Up [MM34]</t>
  </si>
  <si>
    <t>10TH Panzer Takes the High Ground [MM35]</t>
  </si>
  <si>
    <t>The 9TH Sees the Elephant [MM36]</t>
  </si>
  <si>
    <t>Ninety Night [MM37]</t>
  </si>
  <si>
    <t>Eliminating the LVR [MM38]</t>
  </si>
  <si>
    <t>Lithuanian</t>
  </si>
  <si>
    <t>Bicycle Race [MM39]</t>
  </si>
  <si>
    <t>Ochota Revenge [MM40]</t>
  </si>
  <si>
    <t>Final Victory [MM41]</t>
  </si>
  <si>
    <t>Rooting Them Out [MMForFun1]</t>
  </si>
  <si>
    <t>--- March Madness 2018 Players Pack ---</t>
  </si>
  <si>
    <t>I Want to Be a Millionaire [MM42]</t>
  </si>
  <si>
    <t>Meuse - French Counter Attack [MM43]</t>
  </si>
  <si>
    <t>Cassel Defense [MM44]</t>
  </si>
  <si>
    <t>Platomon Castle [MM45]</t>
  </si>
  <si>
    <t>Take That Hill [MM46]</t>
  </si>
  <si>
    <t>The Brickworks [MM47]</t>
  </si>
  <si>
    <t>Porytowe Hill [MM48]</t>
  </si>
  <si>
    <t>The Other Side of the Tracks [MM49]</t>
  </si>
  <si>
    <t>The Wrong Choice [MM50]</t>
  </si>
  <si>
    <t>Firefight on Weinbourg Ridge [MM51]</t>
  </si>
  <si>
    <t>--- March Madness 2019 Close Combat Pack ---</t>
  </si>
  <si>
    <t>Riverfront Property [MM52]</t>
  </si>
  <si>
    <t>Muranowska 6 [MM53]</t>
  </si>
  <si>
    <t>Lump Holds the Line [MM54]</t>
  </si>
  <si>
    <t>Johnny 1 [MM55]</t>
  </si>
  <si>
    <t>Wettauk Chaung [MM56]</t>
  </si>
  <si>
    <t>Fortress Vercors [MM57]</t>
  </si>
  <si>
    <t>Passing in the Night [MM58]</t>
  </si>
  <si>
    <t>Wildcat Bowl [MM59]</t>
  </si>
  <si>
    <t>--- March Madness 2020 Full Rolebook ASL Pack ---</t>
  </si>
  <si>
    <t>Liberating Loznica [MM60]</t>
  </si>
  <si>
    <t>Sandeman's Charge [MM61]</t>
  </si>
  <si>
    <t>Five-Kopeck Bridgehead [MM62]</t>
  </si>
  <si>
    <t>The 26th At Troina [MM63]</t>
  </si>
  <si>
    <t>Galician Getaway [MM64]</t>
  </si>
  <si>
    <t>Dieulouard Bridgehead [MM65]</t>
  </si>
  <si>
    <t>Brazil's Here [MM66]</t>
  </si>
  <si>
    <t>Urdaneta Ambush [MM67]</t>
  </si>
  <si>
    <t>--- Melee Pack ---</t>
  </si>
  <si>
    <t>The Wolves' Last Tooth [MP 1]</t>
  </si>
  <si>
    <t>Curtain Kall [MP 2]</t>
  </si>
  <si>
    <t>Holy Ground [MP 3]</t>
  </si>
  <si>
    <t>Bleeding the First [MP 4]</t>
  </si>
  <si>
    <t>The Rats of Hamich [MP 5]</t>
  </si>
  <si>
    <t>The Marnach Strongpoint [MP 6]</t>
  </si>
  <si>
    <t>--- Melee Pack II ---</t>
  </si>
  <si>
    <t>guerra en la selva [MP7]</t>
  </si>
  <si>
    <t>Peru</t>
  </si>
  <si>
    <t>Ecuador</t>
  </si>
  <si>
    <t>Crater Lake [MP8]</t>
  </si>
  <si>
    <t>No Crying in Crimea [MP9]</t>
  </si>
  <si>
    <t>Tripwire [MP10]</t>
  </si>
  <si>
    <t>Vulcan's Forge [MP11]</t>
  </si>
  <si>
    <t>A Worthy Adversary [MP12]</t>
  </si>
  <si>
    <t>--- Melee Pack III ---</t>
  </si>
  <si>
    <t>The Blue House [MP13]</t>
  </si>
  <si>
    <t>Stubborn Ferdinand [MP14]</t>
  </si>
  <si>
    <t>Just a Bit Outside [MP15]</t>
  </si>
  <si>
    <t>Power Struggle [MP16]</t>
  </si>
  <si>
    <t>Bagging Burcorps [MP17]</t>
  </si>
  <si>
    <t>Marsh Madness [MP18]</t>
  </si>
  <si>
    <t>Ski Patrol [MP19]</t>
  </si>
  <si>
    <t>--- MMP Downloads ---</t>
  </si>
  <si>
    <t>Traverse Right ... Fire! [W1]</t>
  </si>
  <si>
    <t>The Front in Flames [W2]</t>
  </si>
  <si>
    <t>--- MMP News ---</t>
  </si>
  <si>
    <t>Jungle Fighters [MMP1]</t>
  </si>
  <si>
    <t>In the Old Tradition [MMP2]</t>
  </si>
  <si>
    <t>Lovat First Sight [MMP3]</t>
  </si>
  <si>
    <t>--- Monkeys with Typewriters 2 ---</t>
  </si>
  <si>
    <t>Defending Norwegian Wood [MwT14]</t>
  </si>
  <si>
    <t>Target Practice [MwT15]</t>
  </si>
  <si>
    <t>Of Mysen Men [MwT16]</t>
  </si>
  <si>
    <t>Glåmarous [MwT17]</t>
  </si>
  <si>
    <t>Last Command [MwT18]</t>
  </si>
  <si>
    <t>Impaled!! [MwT19]</t>
  </si>
  <si>
    <t>The Bet [MwT20]</t>
  </si>
  <si>
    <t>Doorway to Norway [MwT21]</t>
  </si>
  <si>
    <t>The Askim Maxim [MwT22]</t>
  </si>
  <si>
    <t>No Moon River [MwT23]</t>
  </si>
  <si>
    <t>Askim to Die [MwT24]</t>
  </si>
  <si>
    <t>Firefight at Trögstad [MwT25]</t>
  </si>
  <si>
    <t>--- Monkeys with Typewriters 2008 ---</t>
  </si>
  <si>
    <t>Field of Fire [MwT1]</t>
  </si>
  <si>
    <t>Fourth of July [MwT2]</t>
  </si>
  <si>
    <t>Fifty Butchers [MwT3]</t>
  </si>
  <si>
    <t>Stalwart Sons [MwT4]</t>
  </si>
  <si>
    <t>Carpiquet Ballet [MwT5]</t>
  </si>
  <si>
    <t>Rifles Standing Where They Fell [MwT6]</t>
  </si>
  <si>
    <t>The Streets of Carpiquet [MwT7]</t>
  </si>
  <si>
    <t>The Hangars at Carpiquet [MwT8]</t>
  </si>
  <si>
    <t>Le Lande LEADS [MwT9]</t>
  </si>
  <si>
    <t>Party Boys [MwT10]</t>
  </si>
  <si>
    <t>Tenacious Defense [MwT12.1]</t>
  </si>
  <si>
    <t>Prelude to Caen [MwT13]</t>
  </si>
  <si>
    <t>A Choice Morsel [MwT11a]</t>
  </si>
  <si>
    <t>A Choice Morsel [MwT11b]</t>
  </si>
  <si>
    <t>--- Monkeys with Typewriters 3 (2010) ---</t>
  </si>
  <si>
    <t>Leonov's Hill [MwT26]</t>
  </si>
  <si>
    <t>Here They Come Again [MwT27]</t>
  </si>
  <si>
    <t>The Guns Of Cape Krestovyi [MwT28]</t>
  </si>
  <si>
    <t>Popov's Injection [MwT29]</t>
  </si>
  <si>
    <t>Slicing the Artery [MwT30]</t>
  </si>
  <si>
    <t>The Ice Men Cometh [MwT31]</t>
  </si>
  <si>
    <t>Cape Krestovyi Caper [MwT32]</t>
  </si>
  <si>
    <t>Four Golden Stars [MwT33]</t>
  </si>
  <si>
    <t>Pestilent Pioneers [MwT34]</t>
  </si>
  <si>
    <t>Now Give 'm Back [MwT35]</t>
  </si>
  <si>
    <t>Fighting Over Food &amp; Ammo [MwT36]</t>
  </si>
  <si>
    <t>Where Bears Dare [MwT37]</t>
  </si>
  <si>
    <t>Death on the Eismeer Strasse [MwT38]</t>
  </si>
  <si>
    <t>Harbor of Heroes [MwT39]</t>
  </si>
  <si>
    <t>Hunting Arctic Heroes [MwT40]</t>
  </si>
  <si>
    <t>Sapper Scouts Forward!! [MwT41]</t>
  </si>
  <si>
    <t>A Time For Russian Heroes [MwT42]</t>
  </si>
  <si>
    <t>Targets Near Tarnet [MwT43]</t>
  </si>
  <si>
    <t>--- Monster Pack ---</t>
  </si>
  <si>
    <t>Second Time Around [1001]</t>
  </si>
  <si>
    <t>The Big One [1002]</t>
  </si>
  <si>
    <t>The Men Who would be Kings of the Hill [1002.1]</t>
  </si>
  <si>
    <t>The Aunt of All Tank Battles [1002.2]</t>
  </si>
  <si>
    <t>A Peaceful Little Village [1002.3]</t>
  </si>
  <si>
    <t>Into the Woods [1002.4]</t>
  </si>
  <si>
    <t>Gold Beach! [1003]</t>
  </si>
  <si>
    <t>Gyokusai! Banzai! [1004]</t>
  </si>
  <si>
    <t>The Meat Grinder (Turkey Knob) [1005]</t>
  </si>
  <si>
    <t>The Meat Grinder (Hill 382) [1006]</t>
  </si>
  <si>
    <t>Down and Out [1007]</t>
  </si>
  <si>
    <t>The Sanananda Front [1008]</t>
  </si>
  <si>
    <t>The Mainit River Bridge [1009]</t>
  </si>
  <si>
    <t>--- Neither Fear Nor Hope: Waffen-SS Pak III ---</t>
  </si>
  <si>
    <t>Mlava Stronghold [NFNH-1]</t>
  </si>
  <si>
    <t>The Last Fort [NFNH-2]</t>
  </si>
  <si>
    <t>The Hatert Bridge [NFNH-3]</t>
  </si>
  <si>
    <t>Dragoons in Holland [NFNH-4]</t>
  </si>
  <si>
    <t>Foret de Nieppe [NFNH-5]</t>
  </si>
  <si>
    <t>Yugo City [NFNH-6]</t>
  </si>
  <si>
    <t>Siberian Woods [NFNH-7]</t>
  </si>
  <si>
    <t>Wounded Three Times in One Day [NFNH-8]</t>
  </si>
  <si>
    <t>Jackboot Woods [NFNH-9]</t>
  </si>
  <si>
    <t>Aces High [NFNH-10]</t>
  </si>
  <si>
    <t>Surprise, Surprise!! [NFNH-11]</t>
  </si>
  <si>
    <t>The Grim Reapers [NFNH-12]</t>
  </si>
  <si>
    <t>Snake Ready to Strike [NFNH-13]</t>
  </si>
  <si>
    <t>The Bitter End [NFNH-14]</t>
  </si>
  <si>
    <t>--- No Quarter, No Glory: Waffen-SS Pak I ---</t>
  </si>
  <si>
    <t>Fuhrerbefehl [NQNG1]</t>
  </si>
  <si>
    <t>The Precious Price of Time [NQNG2]</t>
  </si>
  <si>
    <t>Bear Hunt [NQNG3]</t>
  </si>
  <si>
    <t>Noble Craft of Warfare [NQNG4]</t>
  </si>
  <si>
    <t>Chateau Nebelwerfer [NQNG5]</t>
  </si>
  <si>
    <t>One Eye to the West [NQNG6]</t>
  </si>
  <si>
    <t>--- No Quarter, No Glory: Waffen-SS Pak I 2nd Edition ---</t>
  </si>
  <si>
    <t>Fuhrerbefehl! [NQNG(2)-1]</t>
  </si>
  <si>
    <t>The Precious Price of Time [NQNG(2)-2]</t>
  </si>
  <si>
    <t>Bear Hunt [NQNG(2)-3]</t>
  </si>
  <si>
    <t>Noble Craft of Warfare [NQNG(2)-4]</t>
  </si>
  <si>
    <t>Chateau Nebelwerfer [NQNG(2)-5]</t>
  </si>
  <si>
    <t>One Eye to the West [NQNG(2)-6]</t>
  </si>
  <si>
    <t>--- Nor'easter ASL Tourney XX Anniversary Pack ---</t>
  </si>
  <si>
    <t>Full Immersion Baptism [YASL1]</t>
  </si>
  <si>
    <t>Initial Skirmish [YASL2]</t>
  </si>
  <si>
    <t>To the Bitter End [YASL3]</t>
  </si>
  <si>
    <t>The Twin Pimples [YASL4]</t>
  </si>
  <si>
    <t>Patrols on the Trail to Hell [YASL5]</t>
  </si>
  <si>
    <t>Hein Olshana [YASL6]</t>
  </si>
  <si>
    <t>Making a Break for It [YASL7]</t>
  </si>
  <si>
    <t>Ass Backwards [YASL8]</t>
  </si>
  <si>
    <t>Rack Em Up! [YASL9]</t>
  </si>
  <si>
    <t>Dropping Topside [YASL10]</t>
  </si>
  <si>
    <t>Ja, Bix [YASL11]</t>
  </si>
  <si>
    <t>Sorry, Mac! [YASL12]</t>
  </si>
  <si>
    <t>Die to the Last Man [YASL13]</t>
  </si>
  <si>
    <t>--- Nordic Twilight ---</t>
  </si>
  <si>
    <t>Dawn Attack [NT1]</t>
  </si>
  <si>
    <t>Krauts in the Holes [NT2]</t>
  </si>
  <si>
    <t>A Company Alone [NT3]</t>
  </si>
  <si>
    <t>Jumbo Time [NT4]</t>
  </si>
  <si>
    <t>Love Hurts [NT5]</t>
  </si>
  <si>
    <t>Company G [NT6]</t>
  </si>
  <si>
    <t>Back to Wingen [NT7]</t>
  </si>
  <si>
    <t>The 781st Tries Again [NT8]</t>
  </si>
  <si>
    <t>Wingen-Sur-Moder [NT9]</t>
  </si>
  <si>
    <t>The Day After [NT10]</t>
  </si>
  <si>
    <t>--- Notiziari del Torneo Masters ---</t>
  </si>
  <si>
    <t>Vincere o Morire [VE1]</t>
  </si>
  <si>
    <t>Italiani Contro [VE2]</t>
  </si>
  <si>
    <t>--- Objective: Schmidt ---</t>
  </si>
  <si>
    <t>Conscript Counter [OS1]</t>
  </si>
  <si>
    <t>The Wolf's Howl [OS2]</t>
  </si>
  <si>
    <t>Schindler's Limp [OS3]</t>
  </si>
  <si>
    <t>Bad Onnen [OS4]</t>
  </si>
  <si>
    <t>Disaster at Schmidt [OS5]</t>
  </si>
  <si>
    <t>General Fleig [OS6]</t>
  </si>
  <si>
    <t>Devil's Sunday [OS7]</t>
  </si>
  <si>
    <t>Toehold [OS8]</t>
  </si>
  <si>
    <t>Walk the Walk [OS9]</t>
  </si>
  <si>
    <t>Greyhounds! [OS10]</t>
  </si>
  <si>
    <t>Kickoff in Hürtgen [OS11]</t>
  </si>
  <si>
    <t>Roll On! [OS12]</t>
  </si>
  <si>
    <t>The Route [OS13]</t>
  </si>
  <si>
    <t>Drive 'Em Out [OS14]</t>
  </si>
  <si>
    <t>Nightlife Is for the Junge [OS15]</t>
  </si>
  <si>
    <t>Sappers as Infantry [OS16]</t>
  </si>
  <si>
    <t>The Worst Place of Any [OS17]</t>
  </si>
  <si>
    <t>Crushed at Kommerscheidt [OS-CG1]</t>
  </si>
  <si>
    <t>--- Objective Schmidt [Critical Hit] ---</t>
  </si>
  <si>
    <t>The Outskirts of Schmidt [OS[CH]9]</t>
  </si>
  <si>
    <t>Raffelsbrand Stongpoint [OS[CH]10]</t>
  </si>
  <si>
    <t>Spearhead of Company K [OS[CH]11]</t>
  </si>
  <si>
    <t>Along the Highway [OS[CH]12]</t>
  </si>
  <si>
    <t>Every Man for Himself [OS[CH]13]</t>
  </si>
  <si>
    <t>Strike Two [OS[CH]14]</t>
  </si>
  <si>
    <t>Dawn at Kommerscheidt [OS[CH]15]</t>
  </si>
  <si>
    <t>Task Force Ripple [OS[CH]16]</t>
  </si>
  <si>
    <t>--- The Oblivion Pack ---</t>
  </si>
  <si>
    <t>Bad Neighbor Policy [FE116]</t>
  </si>
  <si>
    <t>Sanok Action [FE117]</t>
  </si>
  <si>
    <t>Zaporhze Island [FE118]</t>
  </si>
  <si>
    <t>The Face of War [FE119]</t>
  </si>
  <si>
    <t>Nasty Business [FE120]</t>
  </si>
  <si>
    <t>Allies in a Few Days [FE121]</t>
  </si>
  <si>
    <t>Slovakian Slugfest [FE122]</t>
  </si>
  <si>
    <t>Enemies All Around [FE123]</t>
  </si>
  <si>
    <t>Paulis Detachment [FE124]</t>
  </si>
  <si>
    <t>Lessons Learned the Hard Way [FE125]</t>
  </si>
  <si>
    <t>Path To Retribution [FE126]</t>
  </si>
  <si>
    <t>Junkyard Wars [FE127]</t>
  </si>
  <si>
    <t>--- Octobear Tournament ---</t>
  </si>
  <si>
    <t>Minedog! [Oct2000.2]</t>
  </si>
  <si>
    <t>Requiem for a Dream [Oct2006.1]</t>
  </si>
  <si>
    <t>All Down the Line [Oct2006.2]</t>
  </si>
  <si>
    <t>--- Oktobermessed ---</t>
  </si>
  <si>
    <t>Brunch of the Dead [ESGO A]</t>
  </si>
  <si>
    <t>Humans</t>
  </si>
  <si>
    <t>Zombie Slaughterfest [ESGO B]</t>
  </si>
  <si>
    <t>Hell is Full [ESGO C]</t>
  </si>
  <si>
    <t>Midnight Snack [ESGO D]</t>
  </si>
  <si>
    <t>Oktobermessed [ESGO E]</t>
  </si>
  <si>
    <t>--- Omaha West ---</t>
  </si>
  <si>
    <t>No Way Forward [OW1]</t>
  </si>
  <si>
    <t>Fox Green Stalemate [OW2]</t>
  </si>
  <si>
    <t>Seasick, Undaunted [OW3]</t>
  </si>
  <si>
    <t>Company F Scattered [OW4]</t>
  </si>
  <si>
    <t>On to Le Garde Hameau [OW5]</t>
  </si>
  <si>
    <t>A Tough Nut to Crack [OW6]</t>
  </si>
  <si>
    <t>Stalled at the E-3 Draw [OW7]</t>
  </si>
  <si>
    <t>Breakthrough Alley [OW8]</t>
  </si>
  <si>
    <t>Gap Cleared [OW9]</t>
  </si>
  <si>
    <t>The Dead and Those That Are Going to Die [OW10]</t>
  </si>
  <si>
    <t>Action Between the Draws [OW11]</t>
  </si>
  <si>
    <t>Halted at Cabourg [OW12]</t>
  </si>
  <si>
    <t>Colleville Strike I [OW13]</t>
  </si>
  <si>
    <t>Colleville Strike II [OW14]</t>
  </si>
  <si>
    <t>South Before Dark [OW15]</t>
  </si>
  <si>
    <t>Historic Day for the 16th RCT [OW16]</t>
  </si>
  <si>
    <t>--- On All Fronts ---</t>
  </si>
  <si>
    <t>Encounter at Pochep [O41.1]</t>
  </si>
  <si>
    <t>The Guards Counterattack [O42.1]</t>
  </si>
  <si>
    <t>Grunewald [O44.1]</t>
  </si>
  <si>
    <t>Romny [O45.1]</t>
  </si>
  <si>
    <t>Mean Streets [O46.1]</t>
  </si>
  <si>
    <t>Strike for Tikhvin [O47.1]</t>
  </si>
  <si>
    <t>The Barracks [O48.1]</t>
  </si>
  <si>
    <t>Victory at Pratulin [O49.1]</t>
  </si>
  <si>
    <t>Smasher Karl [O50.1]</t>
  </si>
  <si>
    <t>Dora II [O50.2]</t>
  </si>
  <si>
    <t>The Last Crossroad [O51.1]</t>
  </si>
  <si>
    <t>Toward Tula [O52.1]</t>
  </si>
  <si>
    <t>The Struggle Begins [O53.1]</t>
  </si>
  <si>
    <t>The Roadblock [O54.1]</t>
  </si>
  <si>
    <t>Flight From Bryansk [O56.1]</t>
  </si>
  <si>
    <t>Resupply at Samree [O56.2]</t>
  </si>
  <si>
    <t>Operation Bagration [O57.1]</t>
  </si>
  <si>
    <t>The Fuhrer's Firemen [O58.1]</t>
  </si>
  <si>
    <t>The Road to Stalingrad [O58.2]</t>
  </si>
  <si>
    <t>Partisan Leader [O59.1]</t>
  </si>
  <si>
    <t>Recon Leader [O60.1]</t>
  </si>
  <si>
    <t>King's Pawn To... [O61.1]</t>
  </si>
  <si>
    <t>Partisan Raid [O62.1]</t>
  </si>
  <si>
    <t>Prelude to Fall Blau [O63.2]</t>
  </si>
  <si>
    <t>Just Before Breakfast [O64.2]</t>
  </si>
  <si>
    <t>Attempt to Relieve Peiper [O65.1]</t>
  </si>
  <si>
    <t>Gavin's Northern Assault [O65.2]</t>
  </si>
  <si>
    <t>Mamayev Kurgan [O66.2]</t>
  </si>
  <si>
    <t>Surprise at Kalferthaus [O67.1]</t>
  </si>
  <si>
    <t>Battle at Lake Ladoga [O68.3]</t>
  </si>
  <si>
    <t>Meeting Engagement [O69.1]</t>
  </si>
  <si>
    <t>Bees' Nest [O69.3]</t>
  </si>
  <si>
    <t>Armor Leader: Kursk [O70.1]</t>
  </si>
  <si>
    <t>A Day on the Farm [O71.1]</t>
  </si>
  <si>
    <t>The Motti of Suomussalmi [O71.3]</t>
  </si>
  <si>
    <t>Istya's Bridge [O72.1]</t>
  </si>
  <si>
    <t>Panzer Army Popov [O72.3]</t>
  </si>
  <si>
    <t>A Midnight Stroll [O73.1]</t>
  </si>
  <si>
    <t>Mission Accomplished [O73.2]</t>
  </si>
  <si>
    <t>Running a Mook [O74.1]</t>
  </si>
  <si>
    <t>Winter Hell [O74.2]</t>
  </si>
  <si>
    <t>Crete 1: The Airfield [O75.1]</t>
  </si>
  <si>
    <t>Crete 2: The Bridge [O75.2]</t>
  </si>
  <si>
    <t>Crete 3: The Hill [O75.3]</t>
  </si>
  <si>
    <t>Hungarian Goulash [O76.1]</t>
  </si>
  <si>
    <t>Attack on Hill 307 [O76.2]</t>
  </si>
  <si>
    <t>Sledgehammer [O77.1]</t>
  </si>
  <si>
    <t>Hell's Fury at Muencheberg [O77.2]</t>
  </si>
  <si>
    <t>Paratroopers Hit Back [O78.1]</t>
  </si>
  <si>
    <t>Ambush [O78.2]</t>
  </si>
  <si>
    <t>I Once Had a Comrade [O79.1]</t>
  </si>
  <si>
    <t>Search and Destroy [O79.2]</t>
  </si>
  <si>
    <t>You Die, Marine [O80.1]</t>
  </si>
  <si>
    <t>The Drive into Poland [O80.2]</t>
  </si>
  <si>
    <t>Stand at Shestakov [O80.3]</t>
  </si>
  <si>
    <t>The Devil's Harvest [O81.1]</t>
  </si>
  <si>
    <t>The Grim Reaper [O81.2]</t>
  </si>
  <si>
    <t>Armor Leader: Normandy [O82.1]</t>
  </si>
  <si>
    <t>Motorcycles at Zjitomir [O83.1]</t>
  </si>
  <si>
    <t>A Time to Die [O83.2]</t>
  </si>
  <si>
    <t>Leapfrog [O84.1]</t>
  </si>
  <si>
    <t>NRS Test Scenario 3 [O84.2]</t>
  </si>
  <si>
    <t>The Maoris Retreat [O85.1]</t>
  </si>
  <si>
    <t>Paratroopers in Oil [O85.2]</t>
  </si>
  <si>
    <t>Italy [O86.1]</t>
  </si>
  <si>
    <t>Russia-Finland [O86.2]</t>
  </si>
  <si>
    <t>Counterattack at Kustrin [O87.1]</t>
  </si>
  <si>
    <t>Partisan Keep [O87.2]</t>
  </si>
  <si>
    <t>Russia [O87.3]</t>
  </si>
  <si>
    <t>Stonewall Gavin [O88.1]</t>
  </si>
  <si>
    <t>...Eben Emael [O88.2]</t>
  </si>
  <si>
    <t>Tiger by the Tail [O89.1]</t>
  </si>
  <si>
    <t>Tiger Hunt [O89.2]</t>
  </si>
  <si>
    <t>Galatas [O90.1]</t>
  </si>
  <si>
    <t>Road to Kanev 1 [O90.2]</t>
  </si>
  <si>
    <t>Road to Kanev 2 [O90.3]</t>
  </si>
  <si>
    <t>Kharkov 1: Battle for the Square [O91.1]</t>
  </si>
  <si>
    <t>Kharkov 2: Collapse of the Tractor Factory [O91.2]</t>
  </si>
  <si>
    <t>Tiger's Roar [O92.1]</t>
  </si>
  <si>
    <t>Kharkov 3: Fight for the Anti-Tank Ditch [O92.2]</t>
  </si>
  <si>
    <t>School Daze [O93.1]</t>
  </si>
  <si>
    <t>Counterattack On Martinville Ridge [O93.2]</t>
  </si>
  <si>
    <t>The Glory Bridge [O94.1]</t>
  </si>
  <si>
    <t>Desperate Measures [O94.2]</t>
  </si>
  <si>
    <t>Sadzot 1: Cold Fury [O95.1]</t>
  </si>
  <si>
    <t>Wings of Death 1: Drvar [O95.2]</t>
  </si>
  <si>
    <t>Chance Encounters [O96.1]</t>
  </si>
  <si>
    <t>Sadzot 2: Bloody Sadzot [O96.2]</t>
  </si>
  <si>
    <t>Nasty Business [O97.1]</t>
  </si>
  <si>
    <t>Sadzot 3: Deadly Prey [O97.2]</t>
  </si>
  <si>
    <t>Repoussage 1 [O98.1]</t>
  </si>
  <si>
    <t>Boom Town [O98.2]</t>
  </si>
  <si>
    <t>The Bloody Sabre [O99.2]</t>
  </si>
  <si>
    <t>Road to Leningrad: Ashes to Ashes [O99.3]</t>
  </si>
  <si>
    <t>A Bridge for Panthers [O100.1]</t>
  </si>
  <si>
    <t>Duel in the Desert [O101.1]</t>
  </si>
  <si>
    <t>Push to Pilastrino [O102.1]</t>
  </si>
  <si>
    <t>Storming the Station (Campaign) [O103.1]</t>
  </si>
  <si>
    <t>Confidence is High [O103.2]</t>
  </si>
  <si>
    <t>The Valor of the Guards [O103.3]</t>
  </si>
  <si>
    <t>Send More Pigeons [O104.2]</t>
  </si>
  <si>
    <t>P02:Chesty Puller to the Rescue [O105.1]</t>
  </si>
  <si>
    <t>A Gleam of Bayonets [O105.2]</t>
  </si>
  <si>
    <t>Brush Burn [O106.1]</t>
  </si>
  <si>
    <t>Défense de doubler (No Passing) [O106.2]</t>
  </si>
  <si>
    <t>The Zuid Willems Canal [O107.2]</t>
  </si>
  <si>
    <t>Ruptured Duck [O108.1]</t>
  </si>
  <si>
    <t>To the Ferry [O108.2]</t>
  </si>
  <si>
    <t>Assault at Wadelincourt [O108.3]</t>
  </si>
  <si>
    <t>Midnight at Champs Elyse'es [O109.1]</t>
  </si>
  <si>
    <t>First Impressions [O109.2]</t>
  </si>
  <si>
    <t>Taking Popelevo [O109.3]</t>
  </si>
  <si>
    <t>Night of the Kitchen Sinks [O110.1]</t>
  </si>
  <si>
    <t>Enter the Dragan [O111.1]</t>
  </si>
  <si>
    <t>The Nail Factory [O111.2]</t>
  </si>
  <si>
    <t>Take Henderson Field [O112.1]</t>
  </si>
  <si>
    <t>Death in the Afternoon [O112.2]</t>
  </si>
  <si>
    <t>Biting Beeck [O113.1]</t>
  </si>
  <si>
    <t>None Came Back [O113.2]</t>
  </si>
  <si>
    <t>Ichiki's Folly [O114.1]</t>
  </si>
  <si>
    <t>The Golden Lions' Final Swipe [O115.1]</t>
  </si>
  <si>
    <t>Hill 920 [O116.1]</t>
  </si>
  <si>
    <t>Waltzing Matilda [O116.2]</t>
  </si>
  <si>
    <t>The Meat Grinder [O116.4]</t>
  </si>
  <si>
    <t>Not Without a Fight [O117.1]</t>
  </si>
  <si>
    <t>A Bad Start [O117.2]</t>
  </si>
  <si>
    <t>Back to the Beach [O117.3]</t>
  </si>
  <si>
    <t>The Belgian Collapse [O117.4]</t>
  </si>
  <si>
    <t>Deadly Encounter [O117.5]</t>
  </si>
  <si>
    <t>DeGaulle Counterattacks [O118.2]</t>
  </si>
  <si>
    <t>Storming the Metaxas Line [O119.1]</t>
  </si>
  <si>
    <t>Hit 'em Hard [O120.1]</t>
  </si>
  <si>
    <t>Apartment Hunting [O120.2]</t>
  </si>
  <si>
    <t>The Cork Defense [O121.1]</t>
  </si>
  <si>
    <t>Flames Over Flavion [O122.1]</t>
  </si>
  <si>
    <t>Slugging it Out [O122.2]</t>
  </si>
  <si>
    <t>The I&amp;R Platoon [O122.3]</t>
  </si>
  <si>
    <t>Close Ranks [O123.1]</t>
  </si>
  <si>
    <t>Do or Die [O123.2]</t>
  </si>
  <si>
    <t>Follow Me [O123.3]</t>
  </si>
  <si>
    <t>Crete: Riders on the Storm [O75-I]</t>
  </si>
  <si>
    <t>--- On All Fronts Pack (Critical Hit) ---</t>
  </si>
  <si>
    <t>Smasher Karl [OAF1]</t>
  </si>
  <si>
    <t>Tiger's Roar [OAF2]</t>
  </si>
  <si>
    <t>Peiper's Sledgehammer [OAF3]</t>
  </si>
  <si>
    <t>Firefight Before Breakfast [OAF4]</t>
  </si>
  <si>
    <t>Gap at Grunewald [OAF5]</t>
  </si>
  <si>
    <t>Colonel Ichiki's Folly [OAF6]</t>
  </si>
  <si>
    <t>King's Pawn to à Taejon? [OAF7]</t>
  </si>
  <si>
    <t>Attack at Martinville Ridge [OAF8]</t>
  </si>
  <si>
    <t>Hell's Fire at Meuncheberg [OAF9]</t>
  </si>
  <si>
    <t>The Struggle Begins: Panzers at Rasienai [OAF10]</t>
  </si>
  <si>
    <t>--- On the Road to Bataan ---</t>
  </si>
  <si>
    <t>Probing the Mabatang Line [ORB1]</t>
  </si>
  <si>
    <t>Sugar Cane Shuffle [ORB2]</t>
  </si>
  <si>
    <t>Fry's Philippine Scouts [ORB3]</t>
  </si>
  <si>
    <t>First Honor [ORB4]</t>
  </si>
  <si>
    <t>Carabao Minesweeper [ORB5]</t>
  </si>
  <si>
    <t>Mopping Up Mabatang [ORB6]</t>
  </si>
  <si>
    <t>Afternoon Tea...NT [ORB7]</t>
  </si>
  <si>
    <t>On the Road to Abucay [ORB8]</t>
  </si>
  <si>
    <t>--- On Top ASL ---</t>
  </si>
  <si>
    <t>At the Very Beginning [ON1]</t>
  </si>
  <si>
    <t>Second Blow [ON2]</t>
  </si>
  <si>
    <t>Lend-Lease Attack [ON3]</t>
  </si>
  <si>
    <t>Ruckkampfer [ON4]</t>
  </si>
  <si>
    <t>Duel of Long Barrels [ON5]</t>
  </si>
  <si>
    <t>Kempf at Melikhovo [ON6]</t>
  </si>
  <si>
    <t>--- Onslaught to Orsha second edition ---</t>
  </si>
  <si>
    <t>Down in a Hole [OTO{2nd ed}1]</t>
  </si>
  <si>
    <t>Hornet's Nest [OTO{2nd ed}2]</t>
  </si>
  <si>
    <t>Shumilino [OTO{2nd ed}3]</t>
  </si>
  <si>
    <t>Funnel of Death [OTO{2nd ed}4]</t>
  </si>
  <si>
    <t>Bunker Burning [OTO{2nd ed}5]</t>
  </si>
  <si>
    <t>Fire from the Hole [OTO{2nd ed}6]</t>
  </si>
  <si>
    <t>The Orsha Plain [OTO{2nd ed}7]</t>
  </si>
  <si>
    <t>Another Bloody Morning [OTO{2nd ed}8]</t>
  </si>
  <si>
    <t>Sparkplug [OTO{2nd ed}9]</t>
  </si>
  <si>
    <t>Falling Like Dominoes [OTO{2nd ed}10]</t>
  </si>
  <si>
    <t>Tooth and Nail [OTO{2nd ed}11]</t>
  </si>
  <si>
    <t>Close Quarters [OTO{2nd ed}12]</t>
  </si>
  <si>
    <t>Motoring to Mogilev [OTO{2nd ed}13]</t>
  </si>
  <si>
    <t>Hornet Swarm [OTO{2nd ed}14]</t>
  </si>
  <si>
    <t>Western Dvina Duel [OTO{2nd ed}15]</t>
  </si>
  <si>
    <t>Tangle at Tolochin [OTO{2nd ed}16]</t>
  </si>
  <si>
    <t>Down in Flames [OTO{2nd ed}17]</t>
  </si>
  <si>
    <t>Hoffmeister's Charge [OTO{2nd ed}18]</t>
  </si>
  <si>
    <t>Where's the Beef? [OTO{2nd ed}19]</t>
  </si>
  <si>
    <t>Bloody Bobruisk [OTO{2nd ed}20]</t>
  </si>
  <si>
    <t>Oriola Force [OTO{2nd ed}21]</t>
  </si>
  <si>
    <t>Inferno at Krupki [OTO{2nd ed}22]</t>
  </si>
  <si>
    <t>Cooked Hamman [OTO{2nd ed}23]</t>
  </si>
  <si>
    <t>Shootout at Slutsk [OTO{2nd ed}24]</t>
  </si>
  <si>
    <t>Lapitschi Fit [OTO{2nd ed}25]</t>
  </si>
  <si>
    <t>Bridgehead on the Berezina [OTO{2nd ed}26]</t>
  </si>
  <si>
    <t>Clash at the Berezina [OTO{2nd ed}27]</t>
  </si>
  <si>
    <t>Desperate Bridgehead [OTO{2nd ed}28]</t>
  </si>
  <si>
    <t>The Cat's Lair [OTO{2nd ed}29]</t>
  </si>
  <si>
    <t>The Big Cat's Lair [OTO{2nd ed}30]</t>
  </si>
  <si>
    <t>Schmidt's Roadblock [OTO{2nd ed}31]</t>
  </si>
  <si>
    <t>Berated at Baronovichi [OTO{2nd ed}32]</t>
  </si>
  <si>
    <t>On Track to Orsha [OTO{2nd ed}CG1]</t>
  </si>
  <si>
    <t>--- Opération Brassard ---</t>
  </si>
  <si>
    <t>Brassard-1: Marciana Marina [LMA6]</t>
  </si>
  <si>
    <t>Brassard-2: Monte Costello [LMA7]</t>
  </si>
  <si>
    <t>Brassard-3: Porto Ferraio [LMA8]</t>
  </si>
  <si>
    <t>--- Operation Chariot ---</t>
  </si>
  <si>
    <t>Hitler’s Lost Iron [FT109]</t>
  </si>
  <si>
    <t>PT-109 [FT110]</t>
  </si>
  <si>
    <t>Ghosts on the Danube [FT111]</t>
  </si>
  <si>
    <t>Danube Log Jam [FT112]</t>
  </si>
  <si>
    <t>Blood on the Shores [FT113]</t>
  </si>
  <si>
    <t>Yellow Extract [FT114]</t>
  </si>
  <si>
    <t>Nearly Entombed [FT115]</t>
  </si>
  <si>
    <t>Standby to Ram! [FTStN1]</t>
  </si>
  <si>
    <t>Alongside the Old Mole [FTStN2]</t>
  </si>
  <si>
    <t>Blowing the Gates [FTStN3]</t>
  </si>
  <si>
    <t>Get the Lights! [FTStN4]</t>
  </si>
  <si>
    <t>Away the Lads! [FTStN5]</t>
  </si>
  <si>
    <t>Dockside Dust Up [FTStN6]</t>
  </si>
  <si>
    <t>“We’ll Fight Our Way Out” [FTStN7]</t>
  </si>
  <si>
    <t>Escape and Evade [FTStN8]</t>
  </si>
  <si>
    <t>--- Operation Cobra ---</t>
  </si>
  <si>
    <t>Opening Phase [BFP14]</t>
  </si>
  <si>
    <t>Cobra's Venom [BFP15]</t>
  </si>
  <si>
    <t>Snake Charmed [BFP16]</t>
  </si>
  <si>
    <t>Seize That Crossroad [BFP17]</t>
  </si>
  <si>
    <t>Necklace of Pearls [BFP18]</t>
  </si>
  <si>
    <t>Russian Style [BFP19]</t>
  </si>
  <si>
    <t>Bypassed Lehr [BFP20]</t>
  </si>
  <si>
    <t>Ripe for the Picking [BFP21]</t>
  </si>
  <si>
    <t>Speed Over Caution [BFP22]</t>
  </si>
  <si>
    <t>Prelim to Death Night [BFP23]</t>
  </si>
  <si>
    <t>Death Ride of Das Reich [BFP24]</t>
  </si>
  <si>
    <t>From Villebaudon to Valhalla [BFP25]</t>
  </si>
  <si>
    <t>Tussle at Thomashof [HS23]</t>
  </si>
  <si>
    <t>Lambs Led to the Slaughter [HS25]</t>
  </si>
  <si>
    <t>Christmas Gifu [HS14]</t>
  </si>
  <si>
    <t>Sims Ridge [HS16]</t>
  </si>
  <si>
    <t>--- Operations Magazine ---</t>
  </si>
  <si>
    <t>Prelude to Festung Brest [S7]</t>
  </si>
  <si>
    <t>Ad Hoc at Chef-du-pont [S8]</t>
  </si>
  <si>
    <t>A Ridge Too Far [S17]</t>
  </si>
  <si>
    <t>Baking Bread [S18]</t>
  </si>
  <si>
    <t>Purple Heart Lane [S19]</t>
  </si>
  <si>
    <t>Out of Luck [S28]</t>
  </si>
  <si>
    <t>No Monumental Acclaim [S29]</t>
  </si>
  <si>
    <t>Göring's Men [S32]</t>
  </si>
  <si>
    <t>--- Operations Magazine Special Edition ---</t>
  </si>
  <si>
    <t>First Matanikau [HC1]</t>
  </si>
  <si>
    <t>Bailey's Demise [HC2]</t>
  </si>
  <si>
    <t>Samurai Sunset [HC3]</t>
  </si>
  <si>
    <t>Whaling Good Time [HC4]</t>
  </si>
  <si>
    <t>The Sand Spit [HC5]</t>
  </si>
  <si>
    <t>Ripples on the Pond [S30]</t>
  </si>
  <si>
    <t>Going to New York! [S31]</t>
  </si>
  <si>
    <t>Few and Far Between [S33]</t>
  </si>
  <si>
    <t>Twilight at Baerendorf [S34]</t>
  </si>
  <si>
    <t>The Volga is Reached! [S35]</t>
  </si>
  <si>
    <t>Satisfaction and Confidence [S36]</t>
  </si>
  <si>
    <t>Abrams' Charge [SG1]</t>
  </si>
  <si>
    <t>Fitzgerald's Fire [SG2]</t>
  </si>
  <si>
    <t>A Pleasant Diversion [SG-I]</t>
  </si>
  <si>
    <t>In Sight of the Volga [VotG18]</t>
  </si>
  <si>
    <t>--- Ordeal Before Shuri ---</t>
  </si>
  <si>
    <t>Here Comes The Hoss [OBS1]</t>
  </si>
  <si>
    <t>Hold The Ridge! [OBS2]</t>
  </si>
  <si>
    <t>Second 'N Ten [OBS3]</t>
  </si>
  <si>
    <t>Seizing the Ridge [OBS4]</t>
  </si>
  <si>
    <t>The Japs Counter-attack [OBS5]</t>
  </si>
  <si>
    <t>Shimida's Fist [OBS6]</t>
  </si>
  <si>
    <t>Suicidal Tendencies [OBS7]</t>
  </si>
  <si>
    <t>Rubble Trouble [OBS8]</t>
  </si>
  <si>
    <t>That Damned Hill [OBSCG1]</t>
  </si>
  <si>
    <t>--- Ost Front Pack ---</t>
  </si>
  <si>
    <t>Stalin's Shadow [OST1]</t>
  </si>
  <si>
    <t>Storm, Five, Five, Five [OST2]</t>
  </si>
  <si>
    <t>Fortune Favors the Bold [OST3]</t>
  </si>
  <si>
    <t>Escape to the Elbe [OST4]</t>
  </si>
  <si>
    <t>Food for an Army [OST5]</t>
  </si>
  <si>
    <t>Veritable Giants [OST6]</t>
  </si>
  <si>
    <t>--- Ost Front 2 ---</t>
  </si>
  <si>
    <t>Race for the Berezina [OST7]</t>
  </si>
  <si>
    <t>The Fifth's Rearguard [OST8]</t>
  </si>
  <si>
    <t>Forcing the Berezina [OST9]</t>
  </si>
  <si>
    <t>Bridge over the Berezina [OST10]</t>
  </si>
  <si>
    <t>Stiffest Resistance [OST11]</t>
  </si>
  <si>
    <t>Liberation of Minsk [OST12]</t>
  </si>
  <si>
    <t>--- Ost Front 3 ---</t>
  </si>
  <si>
    <t>Clash of Armor [OF13]</t>
  </si>
  <si>
    <t>Decision at Dubno [OF14]</t>
  </si>
  <si>
    <t>Stop That Train [OF15]</t>
  </si>
  <si>
    <t>Crossing the Duna [OF16]</t>
  </si>
  <si>
    <t>Murai State Farm [OF17]</t>
  </si>
  <si>
    <t>Red Crossroads [OF18]</t>
  </si>
  <si>
    <t>--- Ozerekya Breakout ---</t>
  </si>
  <si>
    <t>Vines of Red Marines [OzB1]</t>
  </si>
  <si>
    <t>From America, Tanks [OzB2]</t>
  </si>
  <si>
    <t>By Fire and Flame [OzB3]</t>
  </si>
  <si>
    <t>Jackboot to the Rear [OzB4]</t>
  </si>
  <si>
    <t>Ozerekya Breakout CG [OzB-CG]</t>
  </si>
  <si>
    <t>--- Paddington Bears Pack ---</t>
  </si>
  <si>
    <t>Red Sorghum, Yellow Earth [PBP1]</t>
  </si>
  <si>
    <t>The RHA at Bay [PBP2]</t>
  </si>
  <si>
    <t>Children of the Kunai [PBP3]</t>
  </si>
  <si>
    <t>Driven to the Bottle [PBP4]</t>
  </si>
  <si>
    <t>U.S. Forces [PBP5]</t>
  </si>
  <si>
    <t>Raw Deal [PBP6]</t>
  </si>
  <si>
    <t>Piece of Cake [PBP7]</t>
  </si>
  <si>
    <t>Terminator [PBP8]</t>
  </si>
  <si>
    <t>Last Roundup [PBP9]</t>
  </si>
  <si>
    <t>First to See Will... [PBP10]</t>
  </si>
  <si>
    <t>--- Paddington Bears Pack 2 ---</t>
  </si>
  <si>
    <t>A Civil War, Not a Gentlemens' War [PBP11]</t>
  </si>
  <si>
    <t>Soft Noodle [PBP12]</t>
  </si>
  <si>
    <t>Marked for Death [PBP13]</t>
  </si>
  <si>
    <t>Under Siege [PBP14]</t>
  </si>
  <si>
    <t>The Road to Mandalay [PBP15]</t>
  </si>
  <si>
    <t>Bloody Ridge [PBP16]</t>
  </si>
  <si>
    <t>Easy Meat [PBP17]</t>
  </si>
  <si>
    <t>Pandemonium [PBP18]</t>
  </si>
  <si>
    <t>House of Pain [PBP19]</t>
  </si>
  <si>
    <t>Hard to Kill [PBP20]</t>
  </si>
  <si>
    <t>--- Paddington Bears Pack 3 ---</t>
  </si>
  <si>
    <t>The Raiders Of The Chaco [PBP21]</t>
  </si>
  <si>
    <t>Bolivian (Chinese)</t>
  </si>
  <si>
    <t>Paraguayan (Axis Minor)</t>
  </si>
  <si>
    <t>Morire In Belleza [PBP22]</t>
  </si>
  <si>
    <t>Panzerkeil [PBP23]</t>
  </si>
  <si>
    <t>Gurkhas and Grants [PBP24]</t>
  </si>
  <si>
    <t>First and Inches [PBP25]</t>
  </si>
  <si>
    <t>Steamrollers [PBP26]</t>
  </si>
  <si>
    <t>Evening Rush Hour [PBP27]</t>
  </si>
  <si>
    <t>Peningkibaru Push [PBP28]</t>
  </si>
  <si>
    <t>Block At Anui [PBP29]</t>
  </si>
  <si>
    <t>All Aboard! [PBP30]</t>
  </si>
  <si>
    <t>--- Paddngton Bears web site ---</t>
  </si>
  <si>
    <t>Seizing the Bridge [PBP PB-III]</t>
  </si>
  <si>
    <t>Rubarth at Wadelinecourt [PBPweb1]</t>
  </si>
  <si>
    <t>A Clinical War [PBPwebSCW1]</t>
  </si>
  <si>
    <t>A Civil War, Not a Gentleman's War [PBPwebSCW2]</t>
  </si>
  <si>
    <t>Squeezing the Pimple [PBPwebSCW3]</t>
  </si>
  <si>
    <t>--- Panzer Aces ---</t>
  </si>
  <si>
    <t>Battering Rams [PA1]</t>
  </si>
  <si>
    <t>Tigers to the Front [PA2]</t>
  </si>
  <si>
    <t>Golden Pheasants [PA3]</t>
  </si>
  <si>
    <t>Panzers Forward! [PA4]</t>
  </si>
  <si>
    <t>Parry and Strike [PA5]</t>
  </si>
  <si>
    <t>Tiger of Vitebsk [PA6]</t>
  </si>
  <si>
    <t>--- Panzer Aces 2 ---</t>
  </si>
  <si>
    <t>Mouse Commander [PA7]</t>
  </si>
  <si>
    <t>We Were Damed Lucky [PA8]</t>
  </si>
  <si>
    <t>In the Thick of It! [PA9]</t>
  </si>
  <si>
    <t>High Price In Blood [PA10]</t>
  </si>
  <si>
    <t>Tenkitten-Riegel [PA11]</t>
  </si>
  <si>
    <t>--- Parker's Crossroads (Baraque de Fraiture) ---</t>
  </si>
  <si>
    <t>Meat Choppers [BdF1]</t>
  </si>
  <si>
    <t>Parker's Last Stand [BdF2]</t>
  </si>
  <si>
    <t>The Volksgrenadiers Try Again [BdF3]</t>
  </si>
  <si>
    <t>Brief Breakfast [BdF4]</t>
  </si>
  <si>
    <t>Frozen Earth [BdF5]</t>
  </si>
  <si>
    <t>The Gingerbread Men [BdF6]</t>
  </si>
  <si>
    <t>Baraque de Fraiture [BdF7]</t>
  </si>
  <si>
    <t>Cold Reception [BdF8]</t>
  </si>
  <si>
    <t>Across the Aisne and Into Freineux [BdF9]</t>
  </si>
  <si>
    <t>--- Platoon Leader ---</t>
  </si>
  <si>
    <t>Hills of the Arakan [PLA]</t>
  </si>
  <si>
    <t>Counter-Landing at Koromokina Lagoon [PLB]</t>
  </si>
  <si>
    <t>Decision at Safi [PLC]</t>
  </si>
  <si>
    <t>Easter at Tobruk [PLD]</t>
  </si>
  <si>
    <t>Frozen Hell [PLE]</t>
  </si>
  <si>
    <t>Arakian Rose [PLF]</t>
  </si>
  <si>
    <t>Cemetery Hill [PLG]</t>
  </si>
  <si>
    <t>--- Platoon Leader 2.0 ---</t>
  </si>
  <si>
    <t>Sunrise Bridge [PL2#1]</t>
  </si>
  <si>
    <t>Armored Stand [PL2#2]</t>
  </si>
  <si>
    <t>Frozen Hell [PLFH]</t>
  </si>
  <si>
    <t>--- Play Pack 1 ---</t>
  </si>
  <si>
    <t>Taking San Stefano [NEV1]</t>
  </si>
  <si>
    <t>Bridgehead Over the Venta [NEV2]</t>
  </si>
  <si>
    <t>Battle in the Ardennes [NEV3]</t>
  </si>
  <si>
    <t>Hedgehog [NEV4]</t>
  </si>
  <si>
    <t>The Factory 'Aprilia' [NEV5]</t>
  </si>
  <si>
    <t>--- Pointe du Hoc ---</t>
  </si>
  <si>
    <t>Praise the Lord [PdH1]</t>
  </si>
  <si>
    <t>Road Warriors [PdH2]</t>
  </si>
  <si>
    <t>Nowhere to Run, Nowhere to Hide [PdH3]</t>
  </si>
  <si>
    <t>The Longest Night [PdH4]</t>
  </si>
  <si>
    <t>Rangers Relief [PdH5]</t>
  </si>
  <si>
    <t>Pointe du Hoc Campaign Game [PdH CG1]</t>
  </si>
  <si>
    <t>--- Pointe du Hoc {2nd edition} ---</t>
  </si>
  <si>
    <t>Lang´s Group [PdH{2nd ed}6]</t>
  </si>
  <si>
    <t>Beyond the D514 [PdH{2nd ed}7]</t>
  </si>
  <si>
    <t>No Bars to be Had [PdH{2nd ed}8]</t>
  </si>
  <si>
    <t>--- Poland Aflame ---</t>
  </si>
  <si>
    <t>Code Name Edelweiss [PA-CG1]</t>
  </si>
  <si>
    <t>Flesh and Steel [PA-CG2]</t>
  </si>
  <si>
    <t>Black Plague [PA-CG3]</t>
  </si>
  <si>
    <t>--- Poland In Flames ---</t>
  </si>
  <si>
    <t>The Winter City [BFP105]</t>
  </si>
  <si>
    <t>Going Postal [BFP106]</t>
  </si>
  <si>
    <t>Costly Baptism [BFP107]</t>
  </si>
  <si>
    <t>Ceramic City [BFP108]</t>
  </si>
  <si>
    <t>Training Day [BFP109]</t>
  </si>
  <si>
    <t>Polish Panzerjaegers [BFP110]</t>
  </si>
  <si>
    <t>Before the Blunder [BFP111]</t>
  </si>
  <si>
    <t>Killer Carp [BFP112]</t>
  </si>
  <si>
    <t>Bunker Bash [BFP113]</t>
  </si>
  <si>
    <t>Engineering Defeat [BFP114]</t>
  </si>
  <si>
    <t>Turned Back at Tylicz [BFP115]</t>
  </si>
  <si>
    <t>Stop, Turn, Fight! [BFP116]</t>
  </si>
  <si>
    <t>Silent Bayonets [BFP117]</t>
  </si>
  <si>
    <t>Kazina Klash [BFP118]</t>
  </si>
  <si>
    <t>Real Steel [BFP119]</t>
  </si>
  <si>
    <t>Defiant Resistance [BFP120]</t>
  </si>
  <si>
    <t>Old Friends [BFP121]</t>
  </si>
  <si>
    <t>At Sword Point [BFP122]</t>
  </si>
  <si>
    <t>Asphalt Soldiers [BFP123]</t>
  </si>
  <si>
    <t>The Tanks of Warsaw [BFP124]</t>
  </si>
  <si>
    <t>A Wave Breaking with the Tide [BFP125]</t>
  </si>
  <si>
    <t>Give 'Em Some Flak [BFP126]</t>
  </si>
  <si>
    <t>The Road to Warsaw [BFP127]</t>
  </si>
  <si>
    <t>The Devil's Armpit [BFP128]</t>
  </si>
  <si>
    <t>A Bitter Day [BFP129]</t>
  </si>
  <si>
    <t>The Spearhead [BFP130]</t>
  </si>
  <si>
    <t>Zboiska Heights [BFP131]</t>
  </si>
  <si>
    <t>Steel Garden [BFP132]</t>
  </si>
  <si>
    <t>Over the Hills [BFP133]</t>
  </si>
  <si>
    <t>Hell at Kiernozia [BFP134]</t>
  </si>
  <si>
    <t>No Shortage of Determination [BFP135]</t>
  </si>
  <si>
    <t>Boiling Kettle of Fire and Blood [BFP136]</t>
  </si>
  <si>
    <t>Death Throes [BFP137]</t>
  </si>
  <si>
    <t>Outgunned [BFP138]</t>
  </si>
  <si>
    <t>Cockroaches Against Panzers [BFP139]</t>
  </si>
  <si>
    <t>Iron Greeting [BFP140]</t>
  </si>
  <si>
    <t>Belorussian Brawl [BFP141]</t>
  </si>
  <si>
    <t>The New Eagles [BFP142]</t>
  </si>
  <si>
    <t>Gun Show [BFP143]</t>
  </si>
  <si>
    <t>Forest of Death [BFP144]</t>
  </si>
  <si>
    <t>Rock and a Hard Place [BFP145]</t>
  </si>
  <si>
    <t>Szacked [BFP146]</t>
  </si>
  <si>
    <t>The Commissar's Folly [BFP147]</t>
  </si>
  <si>
    <t>Backs Against the Wall [BFP148]</t>
  </si>
  <si>
    <t>Kock Strong [BFP149]</t>
  </si>
  <si>
    <t>--- Polish Campaign Pack ---</t>
  </si>
  <si>
    <t>Defense of Wysloka [FE176]</t>
  </si>
  <si>
    <t>The First Invasion of Germany [FE177]</t>
  </si>
  <si>
    <t>Crushing Polish Victory [FE178]</t>
  </si>
  <si>
    <t>Jakacking Ass [FE179]</t>
  </si>
  <si>
    <t>Andrzejewo Aflame [FE180]</t>
  </si>
  <si>
    <t>Gardens of the Citadel [FE181]</t>
  </si>
  <si>
    <t>Shredkowice [FE182]</t>
  </si>
  <si>
    <t>Take the Flag! [FE183]</t>
  </si>
  <si>
    <t>Hurrah! [FE184]</t>
  </si>
  <si>
    <t>Assault on Fort IX [FE185]</t>
  </si>
  <si>
    <t>--- Prince Eugen Pack ---</t>
  </si>
  <si>
    <t>Operation Weiss [PE1]</t>
  </si>
  <si>
    <t>Operation Schwarz [PE2]</t>
  </si>
  <si>
    <t>Shot Like Rabbits [PE3]</t>
  </si>
  <si>
    <t>Operation Kugelblitz [PE4]</t>
  </si>
  <si>
    <t>Operation Schneesturm [PE5]</t>
  </si>
  <si>
    <t>Better to Sweat Than Bleed [PE6]</t>
  </si>
  <si>
    <t>Operation Draufganger [PE7]</t>
  </si>
  <si>
    <t>Former Allies [PE8]</t>
  </si>
  <si>
    <t>No Sights for Sore Eyes [PE9]</t>
  </si>
  <si>
    <t>--- Purple Heart Draw ---</t>
  </si>
  <si>
    <t>Refuse to Retire [PHD-1]</t>
  </si>
  <si>
    <t>Trying the Right Flank [PHD-2]</t>
  </si>
  <si>
    <t>Diversionary Attack [PHD-3]</t>
  </si>
  <si>
    <t>Counterattack [PHD-4]</t>
  </si>
  <si>
    <t>Purple Heart Draw [PHD-CG]</t>
  </si>
  <si>
    <t>--- Pusan Perimeter Pack ---</t>
  </si>
  <si>
    <t>Super Bazooka [PuP1]</t>
  </si>
  <si>
    <t>Hey, That Ain't a RoK [PuP2]</t>
  </si>
  <si>
    <t>Bullets for Breakfast [PuP3]</t>
  </si>
  <si>
    <t>The Grist Mill [PuP4]</t>
  </si>
  <si>
    <t>A Line Too Thinly Held [PuP5]</t>
  </si>
  <si>
    <t>The Road to Waegwan [PuP6]</t>
  </si>
  <si>
    <t>--- Quick 6 ---</t>
  </si>
  <si>
    <t>Simple Mission [Q1]</t>
  </si>
  <si>
    <t>Baron's Counterattack [Q2]</t>
  </si>
  <si>
    <t>Bloody Disaster [Q3]</t>
  </si>
  <si>
    <t>Seize the Moment [Q4]</t>
  </si>
  <si>
    <t>Drive to Ioannian [Q5]</t>
  </si>
  <si>
    <t>Per l'onore di Roma [Q6]</t>
  </si>
  <si>
    <t>--- Quick Six II ---</t>
  </si>
  <si>
    <t>Direct Pressure [Q7]</t>
  </si>
  <si>
    <t>New and Untested [Q8]</t>
  </si>
  <si>
    <t>Long Day of Confusion [Q9]</t>
  </si>
  <si>
    <t>Most Important Thing [Q10]</t>
  </si>
  <si>
    <t>Demented with Grief [Q11]</t>
  </si>
  <si>
    <t>Unfamiliar Land [Q12]</t>
  </si>
  <si>
    <t>--- Race for the Meuse ---</t>
  </si>
  <si>
    <t>Wisembach Roadblock [RM1]</t>
  </si>
  <si>
    <t>Prelude to Bodange [RM2]</t>
  </si>
  <si>
    <t>Forcing the Sûre [RM3]</t>
  </si>
  <si>
    <t>The Final Stand [RM4]</t>
  </si>
  <si>
    <t>Battle for Bodange [RM5]</t>
  </si>
  <si>
    <t>Race to the Meuse [RM-TM]</t>
  </si>
  <si>
    <t>--- Rally Point 4 ---</t>
  </si>
  <si>
    <t>Able Was I Ere I Saw Elba [RPT31]</t>
  </si>
  <si>
    <t>Attack to Retreat [RPT32]</t>
  </si>
  <si>
    <t>The Kindness of Stangers [RPT33]</t>
  </si>
  <si>
    <t>Last Stand of the Besotten Jenny [RPT34]</t>
  </si>
  <si>
    <t>Sword of Damocles [RPT35]</t>
  </si>
  <si>
    <t>The Kings are Dead [RPT36]</t>
  </si>
  <si>
    <t>Fury at Zhuri [RPT37]</t>
  </si>
  <si>
    <t>Wolves in the Forest [RPT38]</t>
  </si>
  <si>
    <t>Czechs and Balances [RPT39]</t>
  </si>
  <si>
    <t>Most Barikádníku [RPT40]</t>
  </si>
  <si>
    <t>--- Rally Point 5 ---</t>
  </si>
  <si>
    <t>Sicilian Debut [RPT41]</t>
  </si>
  <si>
    <t>Piccolo Peak [RPT42]</t>
  </si>
  <si>
    <t>Thunder in the Valley [RPT43]</t>
  </si>
  <si>
    <t>Purple Heart Alley [RPT44]</t>
  </si>
  <si>
    <t>Operation Buffalo [RPT45]</t>
  </si>
  <si>
    <t>Ghosts at Meximieux [RPT46]</t>
  </si>
  <si>
    <t>Black Edelweiss [RPT47]</t>
  </si>
  <si>
    <t>Firestorm [RPT48]</t>
  </si>
  <si>
    <t>Spring Cleaning [RPT49]</t>
  </si>
  <si>
    <t>Nazi Town [RPT50]</t>
  </si>
  <si>
    <t>--- Rally Point 6 ---</t>
  </si>
  <si>
    <t>Arrivederci Nembo [RPT51]</t>
  </si>
  <si>
    <t>Death Rattle [RPT52]</t>
  </si>
  <si>
    <t>Tiger Blood [RPT53]</t>
  </si>
  <si>
    <t>An Italian Civil War [RPT54]</t>
  </si>
  <si>
    <t>Republican (Rus)</t>
  </si>
  <si>
    <t>Coudehard Cache [RPT55]</t>
  </si>
  <si>
    <t>Failure to Assimilate [RPT56]</t>
  </si>
  <si>
    <t>Easy Riders [RPT57]</t>
  </si>
  <si>
    <t>Sikh Defiance [RPT58]</t>
  </si>
  <si>
    <t>Hungarian Hopscotch [RPT59]</t>
  </si>
  <si>
    <t>Cat Chow [RPT60]</t>
  </si>
  <si>
    <t>--- Rally Point 8 ---</t>
  </si>
  <si>
    <t>The Monetake Mambo [RPT71]</t>
  </si>
  <si>
    <t>Yangtze Doodle [RPT72]</t>
  </si>
  <si>
    <t>Sausage Hill [RPT73]</t>
  </si>
  <si>
    <t>Saigon Shuffle [RPT74]</t>
  </si>
  <si>
    <t>Japanese/Viet Minh</t>
  </si>
  <si>
    <t>Strike the Seventh [RPT75]</t>
  </si>
  <si>
    <t>Duropa Plantation [RPT76]</t>
  </si>
  <si>
    <t>Go Tell It to the Mountain [RPT77]</t>
  </si>
  <si>
    <t>Bounty Hunters [RPT78]</t>
  </si>
  <si>
    <t>Blooded! [RPT79]</t>
  </si>
  <si>
    <t>Hot Boxing [RPT80]</t>
  </si>
  <si>
    <t>--- Rally Point 9 ---</t>
  </si>
  <si>
    <t>Garski's Fusillade [RPT81]</t>
  </si>
  <si>
    <t>The Montiguidi Mambo [RPT82]</t>
  </si>
  <si>
    <t>Mile Peg 61 [RPT83]</t>
  </si>
  <si>
    <t>Kiwi and the Cat [RPT84]</t>
  </si>
  <si>
    <t>Choiseul Few [RPT85]</t>
  </si>
  <si>
    <t>No Quarter Requested [RPT86]</t>
  </si>
  <si>
    <t>Kool Running [RPT87]</t>
  </si>
  <si>
    <t>Pape's Incursion [RPT88]</t>
  </si>
  <si>
    <t>Something Borrowed [RPT89]</t>
  </si>
  <si>
    <t>Need a Ticket to Ride [RPT90]</t>
  </si>
  <si>
    <t>--- Rally Point 11 ---</t>
  </si>
  <si>
    <t>Kibizov's Kibosh [RPT101]</t>
  </si>
  <si>
    <t>Kleisoura Pass [RPT102]</t>
  </si>
  <si>
    <t>Nikolai's Star [RPT103]</t>
  </si>
  <si>
    <t>Das Ritterkruez [RPT104]</t>
  </si>
  <si>
    <t>Flaming Star [RPT105]</t>
  </si>
  <si>
    <t>Balck by Example [RPT106]</t>
  </si>
  <si>
    <t>Meet Me at the Station [RPT107]</t>
  </si>
  <si>
    <t>Catching the Bear [RPT108]</t>
  </si>
  <si>
    <t>Krainov's Ambush [RPT109]</t>
  </si>
  <si>
    <t>Theirs Not to Reason Why (two player) [RPT110]</t>
  </si>
  <si>
    <t>Theirs Not to Reason Why (three player) [RPT110]</t>
  </si>
  <si>
    <t>--- Rally Point 13 ---</t>
  </si>
  <si>
    <t>Fireball! [RPT121]</t>
  </si>
  <si>
    <t>Let'Er Buck [RPT122]</t>
  </si>
  <si>
    <t>Holding Korte [RPT123]</t>
  </si>
  <si>
    <t>The Undaunted [RPT124]</t>
  </si>
  <si>
    <t>Bazooka Butts [RPT125]</t>
  </si>
  <si>
    <t>The Steinstrass Funnel [RPT126]</t>
  </si>
  <si>
    <t>Saurians at Suggerath [RPT127]</t>
  </si>
  <si>
    <t>Hubba Hubba One More Time [RPT128]</t>
  </si>
  <si>
    <t>American Banzai [RPT129]</t>
  </si>
  <si>
    <t>Stumbling Thorugh the Steigerwald [RPT130]</t>
  </si>
  <si>
    <t>--- Rally Point 14 ---</t>
  </si>
  <si>
    <t>Boot's Scoot and Boogie [RPT131]</t>
  </si>
  <si>
    <t>Probe Toward the Hague [RPT132]</t>
  </si>
  <si>
    <t>The Recapture of Ockenburg [RPT133]</t>
  </si>
  <si>
    <t>Von Sponeck's Woods [RPT134]</t>
  </si>
  <si>
    <t>The Outpost Line [RPT135]</t>
  </si>
  <si>
    <t>La Riposte Vaine [RPT136]</t>
  </si>
  <si>
    <t>Chateau Gandelu [RPT137]</t>
  </si>
  <si>
    <t>The Chivres Shivaree [RPT138]</t>
  </si>
  <si>
    <t>Mauled at Merdorp [RPT139]</t>
  </si>
  <si>
    <t>Warwickshire at Wormhoudt [RPT140]</t>
  </si>
  <si>
    <t>--- Rally Point 15--Special Study of the Korean War I ---</t>
  </si>
  <si>
    <t>Volunteers Became Scarce [RPT141]</t>
  </si>
  <si>
    <t>Commander for a Day [RPT142]</t>
  </si>
  <si>
    <t>Rebel's Roost [RPT143]</t>
  </si>
  <si>
    <t>Got Me a Tank [RPT144]</t>
  </si>
  <si>
    <t>Bouncing Check [RPT145]</t>
  </si>
  <si>
    <t>Plum Pudding Hill [RPT146]</t>
  </si>
  <si>
    <t>Fish to Fry [RPT147]</t>
  </si>
  <si>
    <t>ROK on a Roll [RPT148]</t>
  </si>
  <si>
    <t>Rakkasan Ruckus [RPT149]</t>
  </si>
  <si>
    <t>Diggers at Chongju [RPT150]</t>
  </si>
  <si>
    <t>--- Rally Point 16--A World at War 1937-1945 ---</t>
  </si>
  <si>
    <t>Luodian Lament [RPT151]</t>
  </si>
  <si>
    <t>Shaken Not Stirred [RPT152]</t>
  </si>
  <si>
    <t>Run Gurkha Run [RPT153]</t>
  </si>
  <si>
    <t>Mars Begins [RPT154]</t>
  </si>
  <si>
    <t>Schutzstaffel Shindig [RPT155]</t>
  </si>
  <si>
    <t>Wiking Rescue [RPT156]</t>
  </si>
  <si>
    <t>Ozarks and Frundsbergers [RPT157]</t>
  </si>
  <si>
    <t>Hungarian Hetzers [RPT158]</t>
  </si>
  <si>
    <t>Lesson Learned in Lesen [RPT159]</t>
  </si>
  <si>
    <t>Willie und Fritz [RPT160]</t>
  </si>
  <si>
    <t>--- Rally Point 17 ---</t>
  </si>
  <si>
    <t>21 Cans of Beer [RPT161]</t>
  </si>
  <si>
    <t>Armor at Kumch'on [RPT162]</t>
  </si>
  <si>
    <t>Seoul Searching [RPT163]</t>
  </si>
  <si>
    <t>Let's Shoot the S.O.B.'s [RPT164]</t>
  </si>
  <si>
    <t>Rangers Lead the Way [RPT165]</t>
  </si>
  <si>
    <t>We Are Friends [RPT166]</t>
  </si>
  <si>
    <t>Meatchoppers with Knives [RPT167]</t>
  </si>
  <si>
    <t>Belgians and Centurions [RPT168]</t>
  </si>
  <si>
    <t>The Big Bugout [RPT169]</t>
  </si>
  <si>
    <t>Fighting Filipinos [RPT170]</t>
  </si>
  <si>
    <t>--- Rate of Fire ---</t>
  </si>
  <si>
    <t>Sturmtrooper I [ROF1]</t>
  </si>
  <si>
    <t>Keller's Heroes [ROF3]</t>
  </si>
  <si>
    <t>--- Recon...by Fire! ---</t>
  </si>
  <si>
    <t>Weather The Sturm [RbF I-1]</t>
  </si>
  <si>
    <t>Aggravation At Agrigento [RbF I-2]</t>
  </si>
  <si>
    <t>South Park [RbF I-3]</t>
  </si>
  <si>
    <t>Used And Abused [RbF I-4]</t>
  </si>
  <si>
    <t>Paper Line [RbF I-5]</t>
  </si>
  <si>
    <t>Desert Fortress [RbF I-6]</t>
  </si>
  <si>
    <t>Into The Cauldron [RbF I-7]</t>
  </si>
  <si>
    <t>Germeter By Meter [RbF I-8]</t>
  </si>
  <si>
    <t>--- Recon...by Fire! 2 ---</t>
  </si>
  <si>
    <t>Rolling Stones [RBF9]</t>
  </si>
  <si>
    <t>Tip Off at Tauroggen [RBF10]</t>
  </si>
  <si>
    <t>Gut Check [RBF11]</t>
  </si>
  <si>
    <t>Sverdlikova Melee [RBF12]</t>
  </si>
  <si>
    <t>Neubauer Battalion [RBF13]</t>
  </si>
  <si>
    <t>Kampfgruppe Lang [RBF14]</t>
  </si>
  <si>
    <t>Shumilino [RBF15]</t>
  </si>
  <si>
    <t>The Bitter End [RBF16]</t>
  </si>
  <si>
    <t>Third Hotspot [RBF17]</t>
  </si>
  <si>
    <t>First Day at Fuchin [RBF18]</t>
  </si>
  <si>
    <t>--- Recon...by Fire! 3 ---</t>
  </si>
  <si>
    <t>Romanian Marina [RBF19]</t>
  </si>
  <si>
    <t>Amateurs At War [RBF20]</t>
  </si>
  <si>
    <t>Massif Assault [RBF21]</t>
  </si>
  <si>
    <t>Breaking the Massif [RBF22]</t>
  </si>
  <si>
    <t>Romanian Holiday [RBF23]</t>
  </si>
  <si>
    <t>Meeting Again [RBF24]</t>
  </si>
  <si>
    <t>Odessa Squeeze [RBF25]</t>
  </si>
  <si>
    <t>Flatfooted Cavalry [RBF26]</t>
  </si>
  <si>
    <t>Romanian Panzers [RBF27]</t>
  </si>
  <si>
    <t>Breakthrough! [RBF28]</t>
  </si>
  <si>
    <t>Blocked Escape [RBF29]</t>
  </si>
  <si>
    <t>Stalingrad South [RBF30]</t>
  </si>
  <si>
    <t>German Rescue [RBF31]</t>
  </si>
  <si>
    <t>Mountain Crossmarch [RBF32]</t>
  </si>
  <si>
    <t>Brought Low in Lojev [RBF33]</t>
  </si>
  <si>
    <t>Bloody Hill [RBF34]</t>
  </si>
  <si>
    <t>Vakarel [RBF35]</t>
  </si>
  <si>
    <t>Fizzled Fury [RBF36]</t>
  </si>
  <si>
    <t>The Fangs of Transylvania [RBF37]</t>
  </si>
  <si>
    <t>No Quarter at Cluj [RBF38]</t>
  </si>
  <si>
    <t>--- Recon...by Fire! 4 ---</t>
  </si>
  <si>
    <t>They Really Know How To Die [RBF39]</t>
  </si>
  <si>
    <t>King's Gambit [RBF40]</t>
  </si>
  <si>
    <t>Vatutin's Right Hook [RBF41]</t>
  </si>
  <si>
    <t>Keystone Before Moscow [RBF42]</t>
  </si>
  <si>
    <t>Blood Factory [RBF43]</t>
  </si>
  <si>
    <t>Steelingrad [RBF44]</t>
  </si>
  <si>
    <t>Lone Bridge over the Volga [RBF45]</t>
  </si>
  <si>
    <t>Tempest at Tombe [RBF46]</t>
  </si>
  <si>
    <t>Splitting the Seam [RBF47]</t>
  </si>
  <si>
    <t>The Narrow Front [RBF48]</t>
  </si>
  <si>
    <t>From Bad to Wuerselen [RBF49]</t>
  </si>
  <si>
    <t>A Perfect Match [RBF50]</t>
  </si>
  <si>
    <t>Final Glory [RBF51]</t>
  </si>
  <si>
    <t>Chou En-Lai's Promise [RBF52]</t>
  </si>
  <si>
    <t>--- Red Christmas--The Moscow counteroffensive ---</t>
  </si>
  <si>
    <t>Il pattuglione [RC1]</t>
  </si>
  <si>
    <t>Do They Know It's Christmas? [RC2]</t>
  </si>
  <si>
    <t>Paint It Red [RC3]</t>
  </si>
  <si>
    <t>Dies Irae [RC4]</t>
  </si>
  <si>
    <t>Avanti Savoia [RC5]</t>
  </si>
  <si>
    <t>Backfire [RC6]</t>
  </si>
  <si>
    <t>--- Retro PaK 1 ---</t>
  </si>
  <si>
    <t>Crossing the Oder Bruch [RetroPak1]</t>
  </si>
  <si>
    <t>Strachwitz's Tigers [RetroPak2]</t>
  </si>
  <si>
    <t>Vandervoort's Stand [RetroPak3]</t>
  </si>
  <si>
    <t>Materialschlacht Enforced [RetroPak4]</t>
  </si>
  <si>
    <t>Grunewald Grind [RetroPak5]</t>
  </si>
  <si>
    <t>Tenaru Meat Grinders [RetroPak6]</t>
  </si>
  <si>
    <t>The Road to Berlin [RetroPak7]</t>
  </si>
  <si>
    <t>Daugava Drubbing [RetroPak8]</t>
  </si>
  <si>
    <t>--- Rivers to the Reich ---</t>
  </si>
  <si>
    <t>The Dornot Watermark [U34]</t>
  </si>
  <si>
    <t>Semper Paratus [U35]</t>
  </si>
  <si>
    <t>Operation Switchback [U36]</t>
  </si>
  <si>
    <t>Scheldt Fortress South [U37]</t>
  </si>
  <si>
    <t>Clearing the Breskens Pocket [U38]</t>
  </si>
  <si>
    <t>The Clearing [U39]</t>
  </si>
  <si>
    <t>Vitality I [U40]</t>
  </si>
  <si>
    <t>Infatuate II [U41]</t>
  </si>
  <si>
    <t>Stand Fast [U42]</t>
  </si>
  <si>
    <t>The Roer Bridgehead [U43]</t>
  </si>
  <si>
    <t>Operation Varsity [U44]</t>
  </si>
  <si>
    <t>Bridgehead on the Rhine [U45]</t>
  </si>
  <si>
    <t>Encircling the Ruhr [U46]</t>
  </si>
  <si>
    <t>A Small Town in Germany [U47]</t>
  </si>
  <si>
    <t>The Rag Tag Circus [U48]</t>
  </si>
  <si>
    <t>--- Roman Glory ---</t>
  </si>
  <si>
    <t>colonna chiaramonti [RG1]</t>
  </si>
  <si>
    <t>Iron Fist [RG2]</t>
  </si>
  <si>
    <t>Head On [RG3]</t>
  </si>
  <si>
    <t>Midnight Train [RG4]</t>
  </si>
  <si>
    <t>--- Rout Pak ---</t>
  </si>
  <si>
    <t>Morning in Mouen [RP1-1]</t>
  </si>
  <si>
    <t>The Glory Road [RP1-2]</t>
  </si>
  <si>
    <t>Fire and Rain [RP1-3]</t>
  </si>
  <si>
    <t>PIATs and Panthers [RP1-4]</t>
  </si>
  <si>
    <t>Another Balaclava [RP1-5]</t>
  </si>
  <si>
    <t>Slam Dance [RP1-6]</t>
  </si>
  <si>
    <t>No Quarter [RP1-7]</t>
  </si>
  <si>
    <t>Victoria Cross [RP1-8]</t>
  </si>
  <si>
    <t>--- Rout Pak II ---</t>
  </si>
  <si>
    <t>The Noose [RP2-1]</t>
  </si>
  <si>
    <t>The Debt Repaid [RP2-2]</t>
  </si>
  <si>
    <t>Distinguished Service [RP2-3]</t>
  </si>
  <si>
    <t>The Knife Edge of Defeat [RP2-4]</t>
  </si>
  <si>
    <t>Brandenburger Bridge [RP2-5]</t>
  </si>
  <si>
    <t>Cushman's Pocket [RP2-6]</t>
  </si>
  <si>
    <t>In the Samurai Tradition [RP2-7]</t>
  </si>
  <si>
    <t>Riding Shotgun [RP2-8]</t>
  </si>
  <si>
    <t>He Who Hesitates [RP2-9]</t>
  </si>
  <si>
    <t>The King's Dash [RP2-10]</t>
  </si>
  <si>
    <t>--- Rout Pak III ---</t>
  </si>
  <si>
    <t>The Dragons' Claws [RP3-1]</t>
  </si>
  <si>
    <t>Flamed in France [RP3-2]</t>
  </si>
  <si>
    <t>A Funny Kind of War [RP3-3]</t>
  </si>
  <si>
    <t>Saving Madagascar [RP3-4]</t>
  </si>
  <si>
    <t>A Room With a View [RP3-5]</t>
  </si>
  <si>
    <t>Hampshires on the Hill [RP3-6]</t>
  </si>
  <si>
    <t>Decapitation [RP3-7]</t>
  </si>
  <si>
    <t>Another Damn Bridge [RP3-8]</t>
  </si>
  <si>
    <t>--- Rout Report ---</t>
  </si>
  <si>
    <t>An Obligation Fulfilled [M1]</t>
  </si>
  <si>
    <t>The Crossroads [M3]</t>
  </si>
  <si>
    <t>Tiger Route [M4]</t>
  </si>
  <si>
    <t>Engineers as Infantry [O4]</t>
  </si>
  <si>
    <t>Fire and Rain [X1]</t>
  </si>
  <si>
    <t>Another Balaclava [X2]</t>
  </si>
  <si>
    <t>Piats and Panthers [X3]</t>
  </si>
  <si>
    <t>No Quarter [X4]</t>
  </si>
  <si>
    <t>Morning in Mouen [X5]</t>
  </si>
  <si>
    <t>In the Samurai Tradition [X6]</t>
  </si>
  <si>
    <t>Victoria Cross [X7]</t>
  </si>
  <si>
    <t>The Glory Road [X8]</t>
  </si>
  <si>
    <t>No Time for Love [X9]</t>
  </si>
  <si>
    <t>Distinguished Service [X10]</t>
  </si>
  <si>
    <t>Nowhere to Hide [X12]</t>
  </si>
  <si>
    <t>Acts of Defiance [X13]</t>
  </si>
  <si>
    <t>Commando [Z1]</t>
  </si>
  <si>
    <t>Red Tide At Tarawa [Z2]</t>
  </si>
  <si>
    <t>No Farther [Z3]</t>
  </si>
  <si>
    <t>Brandenburger Bridge [Z5]</t>
  </si>
  <si>
    <t>The Kings' Dash [Z6]</t>
  </si>
  <si>
    <t>Cushman's Pocket [Z7]</t>
  </si>
  <si>
    <t>The Noose [Z8]</t>
  </si>
  <si>
    <t>Flags of Defiance [Z9]</t>
  </si>
  <si>
    <t>ZZW</t>
  </si>
  <si>
    <t>Riding Shotgun [Z10]</t>
  </si>
  <si>
    <t>Slam Dance [Z11]</t>
  </si>
  <si>
    <t>Singapore by Moonlight [Z13]</t>
  </si>
  <si>
    <t>The Landing Zone [Z15]</t>
  </si>
  <si>
    <t>The Knife Edge of Defeat [Z16]</t>
  </si>
  <si>
    <t>He Who Hesitates [Z17]</t>
  </si>
  <si>
    <t>The Debt Repaid [Z18]</t>
  </si>
  <si>
    <t>The Trap at Targul Frumos [Z19]</t>
  </si>
  <si>
    <t>Out of the Frying Pan [Z20]</t>
  </si>
  <si>
    <t>At Any Cost [Z21]</t>
  </si>
  <si>
    <t>Winter Blues [Z22]</t>
  </si>
  <si>
    <t>Setting the Woods on Fire [Z23]</t>
  </si>
  <si>
    <t>Men of Stone [Z24]</t>
  </si>
  <si>
    <t>Knight's Move [Z25]</t>
  </si>
  <si>
    <t>The Cemetery [Z26]</t>
  </si>
  <si>
    <t>The Corridor [Z27]</t>
  </si>
  <si>
    <t>Soldiers of Construction [Z28]</t>
  </si>
  <si>
    <t>--- Ruweisat Ridge ---</t>
  </si>
  <si>
    <t>Rommel is at the Gates [ALAMEIN1]</t>
  </si>
  <si>
    <t>Drive to Fuka [ALAMEIN2]</t>
  </si>
  <si>
    <t>Breaking Laager [ALAMEIN3]</t>
  </si>
  <si>
    <t>The Italian Turn [ALAMEIN4]</t>
  </si>
  <si>
    <t>Rommel's Sunset [ALAMEIN5]</t>
  </si>
  <si>
    <t>Gunner Halm [ALAMEIN6]</t>
  </si>
  <si>
    <t>Ruweisat Ridge [ALAMEIN-CGS]</t>
  </si>
  <si>
    <t>--- St Louis ASL Club Historic Magazine ---</t>
  </si>
  <si>
    <t>You Scratch My Back [STL1]</t>
  </si>
  <si>
    <t>Nothing Ventured [STL2]</t>
  </si>
  <si>
    <t>It Isn't Over [STL3]</t>
  </si>
  <si>
    <t>Don't Count Your Chickens [STL4]</t>
  </si>
  <si>
    <t>Put That in Your Pipe [STL5]</t>
  </si>
  <si>
    <t>A Rising Tide [STL6]</t>
  </si>
  <si>
    <t>Take a Long Walk [STL7]</t>
  </si>
  <si>
    <t>If Wishes Were Horses [STL8]</t>
  </si>
  <si>
    <t>You Can't Have Your Cake [STL9]</t>
  </si>
  <si>
    <t>Revenge Is a Dish [STL10]</t>
  </si>
  <si>
    <t>Here's Your Hat [STL11]</t>
  </si>
  <si>
    <t>What Doesn't Kill You [STL12]</t>
  </si>
  <si>
    <t>Trouble at Mile Post 27 [STL RaM1]</t>
  </si>
  <si>
    <t>Patrol at Wanetchaung [STL RaM2]</t>
  </si>
  <si>
    <t>Clear the Road to Prome [STL RaM3]</t>
  </si>
  <si>
    <t>Roadblock at Mithwephok [STL RaM CG]</t>
  </si>
  <si>
    <t>--- Scenario Designer's Guide ---</t>
  </si>
  <si>
    <t>The IJA's Last Battle [JAVA1]</t>
  </si>
  <si>
    <t>Indonesian</t>
  </si>
  <si>
    <t>Unlikely Allies [JAVA2]</t>
  </si>
  <si>
    <t>--- SAGA Tournament ---</t>
  </si>
  <si>
    <t>The Lawless Roads [SAGA2000.3]</t>
  </si>
  <si>
    <t>Loser Takes All [SAGA2000.4]</t>
  </si>
  <si>
    <t>The Forgotten Hills [SAGA2001A]</t>
  </si>
  <si>
    <t>Summa Snow [SAGA2001B]</t>
  </si>
  <si>
    <t>Roman Knight [SAGA2001C]</t>
  </si>
  <si>
    <t>Point Peter [SAGA2001D]</t>
  </si>
  <si>
    <t>Job Tvoi Matj [SAGA2001E]</t>
  </si>
  <si>
    <t>Time to Kill [SAGA2003A]</t>
  </si>
  <si>
    <t>Eviction Day [SAGA2003C]</t>
  </si>
  <si>
    <t>Nerves of Steel [SAGA2003D]</t>
  </si>
  <si>
    <t>--- Scenarios For Wargamers ---</t>
  </si>
  <si>
    <t>Bridge Number 8 [SFW1]</t>
  </si>
  <si>
    <t>The Battle for Carroceto [SFW2]</t>
  </si>
  <si>
    <t>Nowhere to Hide [SFW3]</t>
  </si>
  <si>
    <t>Along the Lateral Road [SFW4]</t>
  </si>
  <si>
    <t>--- Schwere PanzerJager Abteilung 653 ---</t>
  </si>
  <si>
    <t>All-Out Effort [SPA653-A]</t>
  </si>
  <si>
    <t>Sappers Forward [SPA653-B]</t>
  </si>
  <si>
    <t>The Stalingrad of the Kursk Salient [SPA653-C]</t>
  </si>
  <si>
    <t>Piercing the Abscess [SPA653-D]</t>
  </si>
  <si>
    <t>Mounting a Big Blow [SPA653-E]</t>
  </si>
  <si>
    <t>Tiger by the Tail [SPA653-F]</t>
  </si>
  <si>
    <t>American/Chinese</t>
  </si>
  <si>
    <t>German/Spanish</t>
  </si>
  <si>
    <t>French/Slovak</t>
  </si>
  <si>
    <t>Hoepner's Edict [SP220]</t>
  </si>
  <si>
    <t>--- Schwerpunkt 20 ---</t>
  </si>
  <si>
    <t>The Devil's Congregation [SP229]</t>
  </si>
  <si>
    <t>The Rimling CIrcus [SP230]</t>
  </si>
  <si>
    <t>Galician Persuasion [SP231]</t>
  </si>
  <si>
    <t>The Krutoy Log Roll [SP232]</t>
  </si>
  <si>
    <t>Easy Come Easy Go [SP233]</t>
  </si>
  <si>
    <t>Teltow Two-Step [SP234]</t>
  </si>
  <si>
    <t>Blue Ridger Blues [SP235]</t>
  </si>
  <si>
    <t>Hammer Time [SP236]</t>
  </si>
  <si>
    <t>Shanghai Scuffle [SP237]</t>
  </si>
  <si>
    <t>Inherent Systemic Violence [SP238]</t>
  </si>
  <si>
    <t>Nankai Shitai [SP239]</t>
  </si>
  <si>
    <t>Quiet Desperation [SP240]</t>
  </si>
  <si>
    <t>--- Schwerpunkt 21 ---</t>
  </si>
  <si>
    <t>Esebeck's Pursuit [SP241]</t>
  </si>
  <si>
    <t>Ciao Gurkha Ciao! [SP242]</t>
  </si>
  <si>
    <t>Konrad Three [SP243]</t>
  </si>
  <si>
    <t>Hohenstaufen Hoedown [SP244]</t>
  </si>
  <si>
    <t>Matira's Secret [SP245]</t>
  </si>
  <si>
    <t>Triggerline Zoebel [SP246]</t>
  </si>
  <si>
    <t>The Golden Arrow [SP247]</t>
  </si>
  <si>
    <t>Mango Tango [SP248]</t>
  </si>
  <si>
    <t>Non-Stop Gurkhas [SP249]</t>
  </si>
  <si>
    <t>Dare-Death and the Iron Division [SP250]</t>
  </si>
  <si>
    <t>Kettenkrad Blitz [SP251]</t>
  </si>
  <si>
    <t>Infamous Isthmus [SP252]</t>
  </si>
  <si>
    <t>--- Schwerpunkt 22 ---</t>
  </si>
  <si>
    <t>De Zwarte Duivels [SP253]</t>
  </si>
  <si>
    <t>Propitious Arrival [SP254]</t>
  </si>
  <si>
    <t>Anatoly's Ambush [SP255]</t>
  </si>
  <si>
    <t>De Veer's Counterattack [SP256]</t>
  </si>
  <si>
    <t>Jerry by the Bushel [SP257]</t>
  </si>
  <si>
    <t>Operation Blackwater [SP258]</t>
  </si>
  <si>
    <t>Corridor to Extinction [SP259]</t>
  </si>
  <si>
    <t>Frosty the Snowman [SP260]</t>
  </si>
  <si>
    <t>Gunning for Gas [SP261]</t>
  </si>
  <si>
    <t>Urdom Done [SP262]</t>
  </si>
  <si>
    <t>Snova Snare [SP263]</t>
  </si>
  <si>
    <t>Meet the Old Boss [SP264]</t>
  </si>
  <si>
    <t>--- Schwerpunkt 23 ---</t>
  </si>
  <si>
    <t>Defending Jandrain [SP265]</t>
  </si>
  <si>
    <t>The Hohenstaufen Hootenanny [SP266]</t>
  </si>
  <si>
    <t>Death's Head Debut [SP267]</t>
  </si>
  <si>
    <t>The Tjiater Pass [SP268]</t>
  </si>
  <si>
    <t>Retaking Kharkov [SP269]</t>
  </si>
  <si>
    <t>A Small Stack and a Schnapps [SP270]</t>
  </si>
  <si>
    <t>Zwarts' Madhouse [SP271]</t>
  </si>
  <si>
    <t>Statue Of Liberty Attacks [SP272]</t>
  </si>
  <si>
    <t>Roasting Rossner [SP273]</t>
  </si>
  <si>
    <t>Balloons, Cakes and Ponies [SP274]</t>
  </si>
  <si>
    <t>The Battle of Mali Spadarit [SP275]</t>
  </si>
  <si>
    <t>Triumphant Return [SP276]</t>
  </si>
  <si>
    <t>--- Scotland the Brave ---</t>
  </si>
  <si>
    <t>Honey Trap [StB1]</t>
  </si>
  <si>
    <t>Cameronian Crossing [StB2]</t>
  </si>
  <si>
    <t>Seaforth Objective [StB3]</t>
  </si>
  <si>
    <t>Looking for Trouble [StB4]</t>
  </si>
  <si>
    <t>Hohenstaufen Left [StB5]</t>
  </si>
  <si>
    <t>Frundsberg Right [StB6]</t>
  </si>
  <si>
    <t>The Flank of the Black [StB7]</t>
  </si>
  <si>
    <t>The Lost Platoon [StB8]</t>
  </si>
  <si>
    <t>Orders for the Major [StB9]</t>
  </si>
  <si>
    <t>The Crossing Sweepers [StB CGI-1]</t>
  </si>
  <si>
    <t>--- Scotland the Brave II ---</t>
  </si>
  <si>
    <t>Pip Roberts' Run [StB11]</t>
  </si>
  <si>
    <t>Justify the Losses [StB12]</t>
  </si>
  <si>
    <t>Siegel's Stand 1 [StB13]</t>
  </si>
  <si>
    <t>Siegel's Stand 2 [StB14]</t>
  </si>
  <si>
    <t>Position Be Buggered [StB15]</t>
  </si>
  <si>
    <t>Shout for Piats [StB16]</t>
  </si>
  <si>
    <t>Grainville-Sur-Odon [StB17]</t>
  </si>
  <si>
    <t>We Blessed Them [StB18]</t>
  </si>
  <si>
    <t>Destruction of A Squadron [StB19]</t>
  </si>
  <si>
    <t>DF 109 [StB20]</t>
  </si>
  <si>
    <t>Forged in Fire [StB CG-2]</t>
  </si>
  <si>
    <t>The Lion Rampant [StB CG-3]</t>
  </si>
  <si>
    <t>--- Scroungin' ASL News ---</t>
  </si>
  <si>
    <t>Just Another Bridge [CHN04]</t>
  </si>
  <si>
    <t>Plans Gone Astray [CHN23]</t>
  </si>
  <si>
    <t>Close To The Edge [CHN24]</t>
  </si>
  <si>
    <t>Freedom Fighters [CHN28]</t>
  </si>
  <si>
    <t>State Farm 41 [CHN31]</t>
  </si>
  <si>
    <t>Death And Ruins [CHN32]</t>
  </si>
  <si>
    <t>Not To Lose Face [CHN35]</t>
  </si>
  <si>
    <t>A Bush Across The Street [CHN37]</t>
  </si>
  <si>
    <t>Sauve Qui Peut [CHN38]</t>
  </si>
  <si>
    <t>Time To Burn [CHN39]</t>
  </si>
  <si>
    <t>Rolling Thunder [CHN40]</t>
  </si>
  <si>
    <t>Above The Prayers [CHN KGP CG IV]</t>
  </si>
  <si>
    <t>--- Shingle's List - Anzio Pack ---</t>
  </si>
  <si>
    <t>Factory Farming [Shin1]</t>
  </si>
  <si>
    <t>Forming the Thumb [Shin2]</t>
  </si>
  <si>
    <t>Tally Ho! [Shin3]</t>
  </si>
  <si>
    <t>A Productive Day at the Office [Shin4]</t>
  </si>
  <si>
    <t>Sparks Fly [Shin5]</t>
  </si>
  <si>
    <t>"Here Come the Bastards" [Shin6]</t>
  </si>
  <si>
    <t>"Everything We've Got" [Shin7]</t>
  </si>
  <si>
    <t>Get Ready [Shin8]</t>
  </si>
  <si>
    <t>--- Single Man Publishing ---</t>
  </si>
  <si>
    <t>Back in the Saddle [BMW8]</t>
  </si>
  <si>
    <t>Nachtjagd [BMW9]</t>
  </si>
  <si>
    <t>Betrayed at Buchenau [BMW10]</t>
  </si>
  <si>
    <t>Hogan's Heroes [BMW 0]</t>
  </si>
  <si>
    <t>Klink</t>
  </si>
  <si>
    <t>Hochstetter</t>
  </si>
  <si>
    <t>Hogan</t>
  </si>
  <si>
    <t>Rolling on the River [BMW 1]</t>
  </si>
  <si>
    <t>The Fool and the Hero [BMW 2]</t>
  </si>
  <si>
    <t>Fire on Top Bastion [BMW 3]</t>
  </si>
  <si>
    <t>Crosstown Traffic [BMW 4]</t>
  </si>
  <si>
    <t>End of the Line [BMW 5]</t>
  </si>
  <si>
    <t>Cracking Kharkov [BMW 6]</t>
  </si>
  <si>
    <t>Pining for the Fjords [BMW 7]</t>
  </si>
  <si>
    <t>Wake Up Call [MW1]</t>
  </si>
  <si>
    <t>Fighting in the Skavoli [MW2]</t>
  </si>
  <si>
    <t>Clearing Brooks Channel [MW3]</t>
  </si>
  <si>
    <t>Dawn's Early Light [MW4]</t>
  </si>
  <si>
    <t>Tatsinskaya Raid [TR-CG]</t>
  </si>
  <si>
    <t>--- Sir Roger Mercenario ---</t>
  </si>
  <si>
    <t>Commence at Dawn [SR1]</t>
  </si>
  <si>
    <t>Krassny-Bor [SRÑ1]</t>
  </si>
  <si>
    <t>Baptism of Fire [SRÑ2]</t>
  </si>
  <si>
    <t>Dubrowka Barracks [SRÑ3]</t>
  </si>
  <si>
    <t>--- Soldiers of the Negus ---</t>
  </si>
  <si>
    <t>Our Place in the Sun [SoN1]</t>
  </si>
  <si>
    <t>Criniti's Escape [SoN2]</t>
  </si>
  <si>
    <t>The Golden Mountain [SoN3]</t>
  </si>
  <si>
    <t>The Bitwoded Gamble [SoN4]</t>
  </si>
  <si>
    <t>Circle the Wagons! [SoN5]</t>
  </si>
  <si>
    <t>Keber Zabania [SoN6]</t>
  </si>
  <si>
    <t>The Wells of Borgut [SoN7]</t>
  </si>
  <si>
    <t>Last Hope at New Flower [SoN8]</t>
  </si>
  <si>
    <t>--- Son of Oblivion Pack ---</t>
  </si>
  <si>
    <t>The Battle of Fallujah [FE164]</t>
  </si>
  <si>
    <t>Hill 91 [FE165]</t>
  </si>
  <si>
    <t>Classic Meeting Engagement [FE166]</t>
  </si>
  <si>
    <t>Operation Opel [FE167]</t>
  </si>
  <si>
    <t>The First Battle of Uyrv [FE168]</t>
  </si>
  <si>
    <t>Helping Hand [FE169]</t>
  </si>
  <si>
    <t>Carnage in the Night [FE170]</t>
  </si>
  <si>
    <t>Signs of Victory [FE171]</t>
  </si>
  <si>
    <t>Lousy at Ludberg [FE172]</t>
  </si>
  <si>
    <t>Romanian Ritterkreuz [FE173]</t>
  </si>
  <si>
    <t>School of Hard Knocks [FE174]</t>
  </si>
  <si>
    <t>The Hohenruppersdorf Hop [FE175]</t>
  </si>
  <si>
    <t>--- Southern Cross ---</t>
  </si>
  <si>
    <t>La drôle de guerre (The Funny War) [SX1]</t>
  </si>
  <si>
    <t>The Amy H [SX2]</t>
  </si>
  <si>
    <t>Raider Ridge [SX3]</t>
  </si>
  <si>
    <t>With Friends Like These [SX4]</t>
  </si>
  <si>
    <t>Where Iron Crosses Grow [SX5]</t>
  </si>
  <si>
    <t>Scratch Force [SX8]</t>
  </si>
  <si>
    <t>--- Spanish Fury ---</t>
  </si>
  <si>
    <t>Across the Volkhov [SPF1]</t>
  </si>
  <si>
    <t>Revenge of the Ukranians [SPF2]</t>
  </si>
  <si>
    <t>Into the Forest [SPF3]</t>
  </si>
  <si>
    <t>South to Glory [SPF4]</t>
  </si>
  <si>
    <t>Expanding the Bridgehead [SPF5]</t>
  </si>
  <si>
    <t>Fire on the Volkhov [SPF6]</t>
  </si>
  <si>
    <t>Liquidate the Bridgehead [SPF7]</t>
  </si>
  <si>
    <t>Lifeblood of an Army [SPF8]</t>
  </si>
  <si>
    <t>--- Special Forces 1 ---</t>
  </si>
  <si>
    <t>Barche Beat Up [SF1]</t>
  </si>
  <si>
    <t>Coup d' Mayne [SF2]</t>
  </si>
  <si>
    <t>Victorious or Dead [SF3]</t>
  </si>
  <si>
    <t>Watson's Wood [SF4]</t>
  </si>
  <si>
    <t>Bushwacking the Ambush [SF5]</t>
  </si>
  <si>
    <t>The Three Companies [SF6]</t>
  </si>
  <si>
    <t>--- Special Forces 2 ---</t>
  </si>
  <si>
    <t>Deadly Appetici [SF7]</t>
  </si>
  <si>
    <t>British/Italian</t>
  </si>
  <si>
    <t>The Guns of Corfu [SF8]</t>
  </si>
  <si>
    <t>Now It’s German! [SF9]</t>
  </si>
  <si>
    <t>False Flag [SF10]</t>
  </si>
  <si>
    <t>Clash in the Night [SF11]</t>
  </si>
  <si>
    <t>Operation Polar Bear [SF12]</t>
  </si>
  <si>
    <t>--- Special Ops--the wargaming journal ---</t>
  </si>
  <si>
    <t>Go Big or Go Home [O1]</t>
  </si>
  <si>
    <t>Breaking the Ishun Line [O2]</t>
  </si>
  <si>
    <t>A Frosty Morning [O3]</t>
  </si>
  <si>
    <t>Ain't Running Away [O4]</t>
  </si>
  <si>
    <t>The Tsar's Infernal Machines [O5]</t>
  </si>
  <si>
    <t>Third Time's the Charm [O6]</t>
  </si>
  <si>
    <t>Broken Wings [O7]</t>
  </si>
  <si>
    <t>Crucifix Hill [O8]</t>
  </si>
  <si>
    <t>Behind in the Count [O9]</t>
  </si>
  <si>
    <t>City on the Edge [O10]</t>
  </si>
  <si>
    <t>Short Lived Offensive [O11]</t>
  </si>
  <si>
    <t>Loss of Hope [O12]</t>
  </si>
  <si>
    <t>Road to ROme [O13]</t>
  </si>
  <si>
    <t>Viking Horde [O14]</t>
  </si>
  <si>
    <t>Highland Frank [O15]</t>
  </si>
  <si>
    <t>Forced Crossing [O16]</t>
  </si>
  <si>
    <t>White Russians [O17]</t>
  </si>
  <si>
    <t>Purple Heart Hill [O18]</t>
  </si>
  <si>
    <t>Breaking the Panzers [S37]</t>
  </si>
  <si>
    <t>Raiders Along the Wall [S38]</t>
  </si>
  <si>
    <t>Use Your Tanks and Shove [S39]</t>
  </si>
  <si>
    <t>Island Retreat [S40]</t>
  </si>
  <si>
    <t>Extraordinary Bravery [S52]</t>
  </si>
  <si>
    <t>Workers Unite! [S53]</t>
  </si>
  <si>
    <t>Operation Natzmer [S54]</t>
  </si>
  <si>
    <t>The Fire Brigade [S55]</t>
  </si>
  <si>
    <t>In Pursuit of the French [S56]</t>
  </si>
  <si>
    <t>Haase to Hold On [S57]</t>
  </si>
  <si>
    <t>Exit No. 1 [S58]</t>
  </si>
  <si>
    <t>Mopping Up [S59]</t>
  </si>
  <si>
    <t>Operation Niwi [S60]</t>
  </si>
  <si>
    <t>Help Our Troops Out [S61]</t>
  </si>
  <si>
    <t>Reaper's Harvest [S62]</t>
  </si>
  <si>
    <t>Nothing Left to Lose [S63]</t>
  </si>
  <si>
    <t>Stretched Thin at Altavilla [S72]</t>
  </si>
  <si>
    <t>West of the Vire [S73]</t>
  </si>
  <si>
    <t>--- Spel! ---</t>
  </si>
  <si>
    <t>It's Hardly Fair [AL01]</t>
  </si>
  <si>
    <t>--- Stalin's Fury ---</t>
  </si>
  <si>
    <t>Pavlov's Fortress [SF1]</t>
  </si>
  <si>
    <t>Vorwart! [SF2]</t>
  </si>
  <si>
    <t>The Fuhrer's Pawns [SF3]</t>
  </si>
  <si>
    <t>A Few Brave Men [SF4]</t>
  </si>
  <si>
    <t>--- Stalingrad! ---</t>
  </si>
  <si>
    <t>End Tide [St1]</t>
  </si>
  <si>
    <t>Into the Factory [St2]</t>
  </si>
  <si>
    <t>Report to the Führer [St3]</t>
  </si>
  <si>
    <t>Sturm Party [St4]</t>
  </si>
  <si>
    <t>Annihilation [St5]</t>
  </si>
  <si>
    <t>Rattenkrieg [St6]</t>
  </si>
  <si>
    <t>Iron Coffins [St7]</t>
  </si>
  <si>
    <t>Nikita's Revenge [St8]</t>
  </si>
  <si>
    <t>Valor of the 37th Guards [St10]</t>
  </si>
  <si>
    <t>Stalingrad! Campaign Game [St CG1]</t>
  </si>
  <si>
    <t>--- Stalingrad: Baby Bounce 3 ---</t>
  </si>
  <si>
    <t>Patient Reposte [RB44]</t>
  </si>
  <si>
    <t>--- Stand at Vinkt ---</t>
  </si>
  <si>
    <t>Flemish Flail [SaV1]</t>
  </si>
  <si>
    <t>The Boars' Tusks [SaV2]</t>
  </si>
  <si>
    <t>Elan and Surprise [SaV3]</t>
  </si>
  <si>
    <t>Just Take the Town [SaV4]</t>
  </si>
  <si>
    <t>Break Contact [SaV5]</t>
  </si>
  <si>
    <t>Heckenschutzen [SaV6]</t>
  </si>
  <si>
    <t>Wer it da? [SaV7]</t>
  </si>
  <si>
    <t>Woe to the Mighty [SaV8]</t>
  </si>
  <si>
    <t>The Orchard Road [SaV9]</t>
  </si>
  <si>
    <t>Farm Van Hoe [SaV10]</t>
  </si>
  <si>
    <t>--- Stavka Archives ---</t>
  </si>
  <si>
    <t>Blazing Borders [SA1]</t>
  </si>
  <si>
    <t>Spoils of War [SA2]</t>
  </si>
  <si>
    <t>Storm from the North [SA3]</t>
  </si>
  <si>
    <t>With Burning Liquid [SA4]</t>
  </si>
  <si>
    <t>Cherkassy Pocket [SA5]</t>
  </si>
  <si>
    <t>On the Bound [SA6]</t>
  </si>
  <si>
    <t>--- Stonne 1940 ---</t>
  </si>
  <si>
    <t>Dawn Of A New Age [CHDB1]</t>
  </si>
  <si>
    <t>Flight Of The Phoenix [CHDB2]</t>
  </si>
  <si>
    <t>Before Nightfall [STONNE1]</t>
  </si>
  <si>
    <t>A Will to Fight [STONNE2]</t>
  </si>
  <si>
    <t>One More Try [STONNE3]</t>
  </si>
  <si>
    <t>Trial of Strength [STONNE4]</t>
  </si>
  <si>
    <t>The Butcher [STONNE5]</t>
  </si>
  <si>
    <t>A New Day Dawning [STONNE6]</t>
  </si>
  <si>
    <t>Stonne 1940 [STONNECGI]</t>
  </si>
  <si>
    <t>--- Stonne 1940, 2nd Edition ---</t>
  </si>
  <si>
    <t>Down on the Streets [STONNE(2ND)7]</t>
  </si>
  <si>
    <t>Shattered Lines [STONNE(2ND)8]</t>
  </si>
  <si>
    <t>Shooting Gallery [STONNE(2ND)9]</t>
  </si>
  <si>
    <t>Shot from Both Sides [STONNE(2ND)10]</t>
  </si>
  <si>
    <t>Clearing the Way [STONNE(2ND)11]</t>
  </si>
  <si>
    <t>Rescued [STONNE(2ND)12]</t>
  </si>
  <si>
    <t>Closing Up [STONNE(2ND)13]</t>
  </si>
  <si>
    <t>The Last Shuffle [STONNE(2ND)14]</t>
  </si>
  <si>
    <t>He Fought Like a Lion [STONNE(2ND)15]</t>
  </si>
  <si>
    <t>The Final Wave [STONNE(2ND)16]</t>
  </si>
  <si>
    <t>--- Sudden Full Contact ---</t>
  </si>
  <si>
    <t>Probing for the Bridge [SFC1]</t>
  </si>
  <si>
    <t>Grabbing Some Houses [SFC2]</t>
  </si>
  <si>
    <t>Gun Duels [SFC3]</t>
  </si>
  <si>
    <t>The Grenadier's First Push [SFC4]</t>
  </si>
  <si>
    <t>Second Push [SFC5]</t>
  </si>
  <si>
    <t>The Dying Wave [SFC6]</t>
  </si>
  <si>
    <t>Paras on the Run [SFC7]</t>
  </si>
  <si>
    <t>Kraut Disinfected [SFC8]</t>
  </si>
  <si>
    <t>--- Swedish Volunteers ---</t>
  </si>
  <si>
    <t>Ten Ton Tank [SV1]</t>
  </si>
  <si>
    <t>The Swedish Voluntary Corps [SV2]</t>
  </si>
  <si>
    <t>Absolut Märkäjärvi [SV3]</t>
  </si>
  <si>
    <t>Frivilligkompani Benckert [SV4]</t>
  </si>
  <si>
    <t>Lions and Tin Men [SV5]</t>
  </si>
  <si>
    <t>Norwegian Edelweiss [SV6]</t>
  </si>
  <si>
    <t>Probing Korsus [SV7]</t>
  </si>
  <si>
    <t>Through Mud and Blood [SV8]</t>
  </si>
  <si>
    <t>Mexico and Morocco [SV9]</t>
  </si>
  <si>
    <t>Katyusha Variations [SV10]</t>
  </si>
  <si>
    <t>Swede Revenge [SV11]</t>
  </si>
  <si>
    <t>Trap by Mishap [SV12]</t>
  </si>
  <si>
    <t>Rather Uncoordinated [SV13]</t>
  </si>
  <si>
    <t>Day at Night [SV14]</t>
  </si>
  <si>
    <t>--- Sword Beach ---</t>
  </si>
  <si>
    <t>The Game's Afoot [Sword1]</t>
  </si>
  <si>
    <t>On, On You Noblest English [Sword2]</t>
  </si>
  <si>
    <t>Close Up to the Seawall [Sword3]</t>
  </si>
  <si>
    <t>Stiffen the Sinews [Sword4]</t>
  </si>
  <si>
    <t>Gentlemen of England [Sword5]</t>
  </si>
  <si>
    <t>Imitate the Action of the Tiger [Sword6]</t>
  </si>
  <si>
    <t>War Proof [Sword7]</t>
  </si>
  <si>
    <t>Teach Them War [Sword8]</t>
  </si>
  <si>
    <t>Men of Grosser Blood [Sword9]</t>
  </si>
  <si>
    <t>Cry God, for Harry, England and Saint George [Sword10]</t>
  </si>
  <si>
    <t>Like So Many Alexanders [Sword11]</t>
  </si>
  <si>
    <t>The Blast of War [Sword12]</t>
  </si>
  <si>
    <t>Surprise Thrust [Sword13]</t>
  </si>
  <si>
    <t>Blue Bonnets [Sword14]</t>
  </si>
  <si>
    <t>--- Sydney Adventure Gaming Awards ---</t>
  </si>
  <si>
    <t>Bedlam Bridge [SAGA 1]</t>
  </si>
  <si>
    <t>--- Tactiques ---</t>
  </si>
  <si>
    <t>Vous descendez à Malème? (Getting Out at Maleme?) [TAC1]</t>
  </si>
  <si>
    <t>Entre le marteau et l'enclume (Between the Hammer and the Anvil) [TAC2]</t>
  </si>
  <si>
    <t>Retraite Malaisee [TAC3]</t>
  </si>
  <si>
    <t>Je me souviens [TAC4]</t>
  </si>
  <si>
    <t>La batterie de Merville (The Merville Battery) [TAC5]</t>
  </si>
  <si>
    <t>Contre-attaque à Villers-Bocage (Counterattack at Viller-Bocage) [TAC6]</t>
  </si>
  <si>
    <t>Piege a Carpiquet [TAC7]</t>
  </si>
  <si>
    <t>Balade a Champfleur [TAC8]</t>
  </si>
  <si>
    <t>Stutzpunkt Lezongar [TAC9]</t>
  </si>
  <si>
    <t>Debout les bambins! [TAC10]</t>
  </si>
  <si>
    <t>Une danse avec la reine (Dance with the Queen) [TAC11]</t>
  </si>
  <si>
    <t>Commando Schenke [TAC12]</t>
  </si>
  <si>
    <t>La neige et le sang (Snow and Blood) [TAC13]</t>
  </si>
  <si>
    <t>Entre le marteau et l'enclume II (Between the Hammer and the Anvil) [TAC14]</t>
  </si>
  <si>
    <t>La vallee du tonnerre (Thunder Valley) [TAC15]</t>
  </si>
  <si>
    <t>Nettoyage d'Ete [TAC16]</t>
  </si>
  <si>
    <t>Bren-Guns [TAC17]</t>
  </si>
  <si>
    <t>May Day! [TAC18]</t>
  </si>
  <si>
    <t>Champs de Noël (Fields of Noël) [TAC19]</t>
  </si>
  <si>
    <t>Triste baptême (Sad Baptem) [TAC20]</t>
  </si>
  <si>
    <t>L'infanterie attaque (Infantry Attacks) [TAC21]</t>
  </si>
  <si>
    <t>Ils tiraient sur Odessa... (They Fired on Odessa) [TAC22]</t>
  </si>
  <si>
    <t>Bain de Minuit a Tobrouk [TAC23]</t>
  </si>
  <si>
    <t>Un Coin d'Enfer (Hell's Corner) [TAC24]</t>
  </si>
  <si>
    <t>Nella Nebia [TAC25]</t>
  </si>
  <si>
    <t>Orange à Walawbum [TAC26]</t>
  </si>
  <si>
    <t>Jusqu'au bout de leurs forces (Last of Their Strength) [TAC27]</t>
  </si>
  <si>
    <t>Il etait une petite colonne... (Once There Was a Little Column) [TAC28]</t>
  </si>
  <si>
    <t>La crête de Kakazu (Kakazu Ridge) [TAC29]</t>
  </si>
  <si>
    <t>Yae Dake [TAC30]</t>
  </si>
  <si>
    <t>Par Saint Georges! [TAC31]</t>
  </si>
  <si>
    <t>Contre-attaque à Connage (Counterattack at Connage) [TAC32]</t>
  </si>
  <si>
    <t>Carre d'as (Four Aces) [TAC33]</t>
  </si>
  <si>
    <t>Thulin Doit Etre Pris! [TAC34]</t>
  </si>
  <si>
    <t>Envers et contre tous (Against the Whole World) [TAC35]</t>
  </si>
  <si>
    <t>La mort vient du ciel (Death From the Sky) [TAC36]</t>
  </si>
  <si>
    <t>Chaud ! Chaud les Buron ! (Chestnuts! Hot Chestnuts!) [TAC37]</t>
  </si>
  <si>
    <t>Whoa Mohammed! [TAC38]</t>
  </si>
  <si>
    <t>Operation sur la Gudbransdal [TAC39]</t>
  </si>
  <si>
    <t>Cauchemar écossais (Scottish Nightmare) [TAC40]</t>
  </si>
  <si>
    <t>Dernier arrêt avant la victoire (Last Stop Before Victory) [TAC41]</t>
  </si>
  <si>
    <t>Une guerre de caporaux (A War of Corporals) [TAC42]</t>
  </si>
  <si>
    <t>Massacre au paradis (Slaughter in Heaven) [TAC43]</t>
  </si>
  <si>
    <t>Drame libanais (Lebanese Drama) [TAC44]</t>
  </si>
  <si>
    <t>Rakkasan Butai [TAC45]</t>
  </si>
  <si>
    <t>Les démons des glaces (Demons From Ice) [TAC46]</t>
  </si>
  <si>
    <t>Des roses pour Vandervoot (Roses For Vandervoort) [TAC47]</t>
  </si>
  <si>
    <t>Pris au piège (Caught in the Trap) [TAC48]</t>
  </si>
  <si>
    <t>Des fauves aux abois (Big Cats at Bay) [TAC49]</t>
  </si>
  <si>
    <t>Task Force Smith (Korea 1950) [TAC50]</t>
  </si>
  <si>
    <t>L'union fait la force (Strength Through Unity) [TAC51]</t>
  </si>
  <si>
    <t>L'armée du bout du monde (The Army at the End of the World) [TAC52]</t>
  </si>
  <si>
    <t>Victoire à la Pyrrhus (Pyrrhic Victory) [TAC53]</t>
  </si>
  <si>
    <t>Nel Nome Di Roma (In the Name of Rome) [TAC54]</t>
  </si>
  <si>
    <t>Carrefour dangereux (Dangerous Crossroads) [TAC55]</t>
  </si>
  <si>
    <t>Les petits du renard (The Fox's Children) [TAC56]</t>
  </si>
  <si>
    <t>Dernier baroud (Last Stand) [TAC57]</t>
  </si>
  <si>
    <t>Vingt neuf en avant! (29 Let's Go!) [TAC58]</t>
  </si>
  <si>
    <t>La battaille du rail (The Rail Battle) [TAC59]</t>
  </si>
  <si>
    <t>Partie de campagne [TAC60]</t>
  </si>
  <si>
    <t>Des fantômes dans la jungle (Phantoms in the Jungle) [TAC61]</t>
  </si>
  <si>
    <t>Panzers Marsche! [TAC62]</t>
  </si>
  <si>
    <t>Un train pour Arnhem (A Train for Arnhem) [TAC63]</t>
  </si>
  <si>
    <t>Tenez vos Positions! [TAC64]</t>
  </si>
  <si>
    <t>Le dernier pont (The Last Bridge) [TAC65]</t>
  </si>
  <si>
    <t>L'ultime assaut (The Last Assault) [TAC66]</t>
  </si>
  <si>
    <t>Déterrez-les ! (Dig Them Out!) [TAC67]</t>
  </si>
  <si>
    <t>Le mont Akayama (Mount Akayama) [TAC68]</t>
  </si>
  <si>
    <t>Battambang Bang [TAC69]</t>
  </si>
  <si>
    <t>French/Cambodian (French)</t>
  </si>
  <si>
    <t>Brise-lames (Breakwater) [TAC70]</t>
  </si>
  <si>
    <t>Terminus Sened [TAC71]</t>
  </si>
  <si>
    <t>Engaement pour un tour [TAC72]</t>
  </si>
  <si>
    <t>La maison de Himmler (Himmler's House) [TAC73]</t>
  </si>
  <si>
    <t>Drapeau rouge (Red Flag) [TAC74]</t>
  </si>
  <si>
    <t>Stalnie Prostori [TACCG1]</t>
  </si>
  <si>
    <t>Le ciel et la boue (Sky and Mud) [TACPB1]</t>
  </si>
  <si>
    <t>Les sentiers de la gloire (Paths of Glory) [TACPB2]</t>
  </si>
  <si>
    <t>--- The Third Bridge ---</t>
  </si>
  <si>
    <t>Breaking In [TB1]</t>
  </si>
  <si>
    <t>Guts, No Glory [TB2]</t>
  </si>
  <si>
    <t>With Breakfast You Get Germans [TB3]</t>
  </si>
  <si>
    <t>The Stand [TB4]</t>
  </si>
  <si>
    <t>Whoa Mohammed! [TB5]</t>
  </si>
  <si>
    <t>Grinding Forward [TB6]</t>
  </si>
  <si>
    <t>Damn and Blast [TB7]</t>
  </si>
  <si>
    <t>The End… [TB8]</t>
  </si>
  <si>
    <t>--- The Third Bridge (2nd Edition) ---</t>
  </si>
  <si>
    <t>--- Tigers to the Front! ---</t>
  </si>
  <si>
    <t>Right Hook [TTF1]</t>
  </si>
  <si>
    <t>Ripping the Line [TTF2]</t>
  </si>
  <si>
    <t>Pebbles in the Stream [TTF3]</t>
  </si>
  <si>
    <t>Tigers on "The Balcony" [TTF4]</t>
  </si>
  <si>
    <t>Cat Scratching [TTF5]</t>
  </si>
  <si>
    <t>A Nasty Surprise [TTF6]</t>
  </si>
  <si>
    <t>Tigres to the Rescue [TTF7]</t>
  </si>
  <si>
    <t>Cats and Birds [TTF8]</t>
  </si>
  <si>
    <t>Pioneer Spirit [TTF9]</t>
  </si>
  <si>
    <t>Rear Guard [TTF10]</t>
  </si>
  <si>
    <t>--- Time On Target ---</t>
  </si>
  <si>
    <t>Take Ten! [TOT1]</t>
  </si>
  <si>
    <t>First Attack [TOT2]</t>
  </si>
  <si>
    <t>The Pride of Lions [TOT3]</t>
  </si>
  <si>
    <t>Stoumont: The Break-In [TOT4]</t>
  </si>
  <si>
    <t>Retrograde out of Stoumont [TOT5]</t>
  </si>
  <si>
    <t>Bastard Tanks &amp; Shootin' Fools [TOT6]</t>
  </si>
  <si>
    <t>Tiger 222 [TOT7]</t>
  </si>
  <si>
    <t>Nightmare [TOT8]</t>
  </si>
  <si>
    <t>Beat Feet to Foy [TOT9]</t>
  </si>
  <si>
    <t>Winter Wonderland [TOT10]</t>
  </si>
  <si>
    <t>Bitter Reply [TOT11]</t>
  </si>
  <si>
    <t>Hill 490 [TOT12]</t>
  </si>
  <si>
    <t>Learning the Law of the Soldier [TOT13]</t>
  </si>
  <si>
    <t>Panzer-Teufel Strikes Back [TOT14]</t>
  </si>
  <si>
    <t>The Steel-Eyed Boys [TOT15]</t>
  </si>
  <si>
    <t>The Strassengabel Strongpoint [TOT16]</t>
  </si>
  <si>
    <t>Last Stand at Westen [TOT17]</t>
  </si>
  <si>
    <t>The Aller Waltz [TOT18]</t>
  </si>
  <si>
    <t>Liebe Elfriede [TOT19]</t>
  </si>
  <si>
    <t>Threat to a Bridgehead [TOT20]</t>
  </si>
  <si>
    <t>Tony - Take the Bridge Out [TOT21]</t>
  </si>
  <si>
    <t>Rock of Resistance [TOT22]</t>
  </si>
  <si>
    <t>This Close to the Sharp End [TOT23]</t>
  </si>
  <si>
    <t>Across the Aller [TOT24]</t>
  </si>
  <si>
    <t>Franzen's Roadblock [TOT25]</t>
  </si>
  <si>
    <t>Free-For-All [TOT26]</t>
  </si>
  <si>
    <t>First Light of Dawn [TOT27]</t>
  </si>
  <si>
    <t>Black Friday [TOT28]</t>
  </si>
  <si>
    <t>Tiger Hunt [TOT29]</t>
  </si>
  <si>
    <t>Right Hook at Sudkampen [TOT30]</t>
  </si>
  <si>
    <t>Push Comes to Shove [TOT31]</t>
  </si>
  <si>
    <t>Denouement [TOT32]</t>
  </si>
  <si>
    <t>Another Tricky Day [TOT33]</t>
  </si>
  <si>
    <t>Parry and Riposte [TOT34]</t>
  </si>
  <si>
    <t>Death Knell at Kalach [TOT35]</t>
  </si>
  <si>
    <t>Balkan Barbecue [TOT36]</t>
  </si>
  <si>
    <t>Breaching Maloarkhangelsk [TOT37]</t>
  </si>
  <si>
    <t>Bridge Busters [TOT38]</t>
  </si>
  <si>
    <t>Hot Time in the Old Town Tonight [TOT39]</t>
  </si>
  <si>
    <t>Ring of Fire [TOT40]</t>
  </si>
  <si>
    <t>Tiger at the Gates [TOT41]</t>
  </si>
  <si>
    <t>Thunderbolts [TOT42]</t>
  </si>
  <si>
    <t>Jagdtiger, Jagdtiger [TOT43]</t>
  </si>
  <si>
    <t>...A Dish Best Served Cold... [TOT44]</t>
  </si>
  <si>
    <t>The Dogs of War [TOT45]</t>
  </si>
  <si>
    <t>ROA (Axis Minor)</t>
  </si>
  <si>
    <t>Sweep Along Skyline Drive [TOTtA]</t>
  </si>
  <si>
    <t>Marine Ambush [TOTtB]</t>
  </si>
  <si>
    <t>Scorched Earth [TOTtC]</t>
  </si>
  <si>
    <t>--- Tips for ASL Tankers ---</t>
  </si>
  <si>
    <t>High Ground at Cheux [TFAT01]</t>
  </si>
  <si>
    <t>Fighting Along the Mius [TFAT02]</t>
  </si>
  <si>
    <t>--- To Battle by Air ---</t>
  </si>
  <si>
    <t>Hunters from the Clouds [TBA1]</t>
  </si>
  <si>
    <t>Red Cocktails [TBA2]</t>
  </si>
  <si>
    <t>First Trial-by-Fire [TBA3]</t>
  </si>
  <si>
    <t>Dead Man's Corner [TBA4]</t>
  </si>
  <si>
    <t>Bob's Farm [TBA5]</t>
  </si>
  <si>
    <t>Flames on the Borders [TBA6]</t>
  </si>
  <si>
    <t>--- To Battle by Air 2 ---</t>
  </si>
  <si>
    <t>Cracking Fortress Holland [TBA7]</t>
  </si>
  <si>
    <t>Weakest Link [TBA8]</t>
  </si>
  <si>
    <t>Le Mesnil Strongpoint [TBA9]</t>
  </si>
  <si>
    <t>Ostwind [TBA10]</t>
  </si>
  <si>
    <t>Distinguished Company [TBA11]</t>
  </si>
  <si>
    <t>Bridge over the Ijssel [TBA12]</t>
  </si>
  <si>
    <t>--- Total Axis Pack 1: Eastern Front Firestorm ---</t>
  </si>
  <si>
    <t>Balkan Suicide [TAP1]</t>
  </si>
  <si>
    <t>White Death [TAP2]</t>
  </si>
  <si>
    <t>Die a Bitter Death [TAP3]</t>
  </si>
  <si>
    <t>Streets Afire [TAP4]</t>
  </si>
  <si>
    <t>Cross-Check [TAP5]</t>
  </si>
  <si>
    <t>Viku Baptism [TAP6]</t>
  </si>
  <si>
    <t>Vicious Melee [TAP7]</t>
  </si>
  <si>
    <t>Ghastly Sojourn [TAP8]</t>
  </si>
  <si>
    <t>Edelweiss In Decline [TAP9]</t>
  </si>
  <si>
    <t>Bertalan's Bridge [TAP10]</t>
  </si>
  <si>
    <t>Pescara on the Bug [TAP11]</t>
  </si>
  <si>
    <t>Petrescu's Cadets [TAP12]</t>
  </si>
  <si>
    <t>--- Total Axis Pack 2 ---</t>
  </si>
  <si>
    <t>Independent Action [TAP13]</t>
  </si>
  <si>
    <t>Crosshair Alley [TAP14]</t>
  </si>
  <si>
    <t>Road to Ruin [TAP15]</t>
  </si>
  <si>
    <t>Room Service [TAP16]</t>
  </si>
  <si>
    <t>Vuosalmi Bridgehead [TAP17]</t>
  </si>
  <si>
    <t>The New Spartans [TAP18]</t>
  </si>
  <si>
    <t>Sayer's Stand [TAP19]</t>
  </si>
  <si>
    <t>The Buda Probe [TAP20]</t>
  </si>
  <si>
    <t>Last Message Home [TAP21]</t>
  </si>
  <si>
    <t>Last Outpost [TAP22]</t>
  </si>
  <si>
    <t>Easy with Armor [TAP23]</t>
  </si>
  <si>
    <t>Shattered and Tattered [TAP24]</t>
  </si>
  <si>
    <t>--- Total East Front Pack 1 ---</t>
  </si>
  <si>
    <t>Eye of the Needle [TEF1-1]</t>
  </si>
  <si>
    <t>The Last Waltz [TEF1-2]</t>
  </si>
  <si>
    <t>Panzers in the Park [TEF1-3]</t>
  </si>
  <si>
    <t>Squeeze Play [TEF1-4]</t>
  </si>
  <si>
    <t>Panzer Pioneers [TEF1-5]</t>
  </si>
  <si>
    <t>The Battle for Pisino [TEF1-6]</t>
  </si>
  <si>
    <t>Last Line Before Oboyan [TEF1-7]</t>
  </si>
  <si>
    <t>Olin's Surprise [TEF1-8]</t>
  </si>
  <si>
    <t>--- Total Pacific Theater Pack 1 ---</t>
  </si>
  <si>
    <t>The O-Patchers! [PTO1-1]</t>
  </si>
  <si>
    <t>Volckmann's Guerrillas [PTO1-2]</t>
  </si>
  <si>
    <t>Koepang Bang [PTO1-3]</t>
  </si>
  <si>
    <t>Australian/Dutch</t>
  </si>
  <si>
    <t>Battle at Baliuag [PTO1-4]</t>
  </si>
  <si>
    <t>Oil Strike! [PTO1-5]</t>
  </si>
  <si>
    <t>Night Dragons [PTO1-6]</t>
  </si>
  <si>
    <t>Deceptive Reception [PTO1-7]</t>
  </si>
  <si>
    <t>The South Side of Green [PTO1-8]</t>
  </si>
  <si>
    <t>--- Tropic Thunder ---</t>
  </si>
  <si>
    <t>Sturt and Wills [TT1]</t>
  </si>
  <si>
    <t>The Airfield [TT2]</t>
  </si>
  <si>
    <t>Curly and the Brigadier [TT3]</t>
  </si>
  <si>
    <t>Up Helen Hill [TT4]</t>
  </si>
  <si>
    <t>Commandos, Not Supermen [TT5]</t>
  </si>
  <si>
    <t>Fruit and Nuts [TT6]</t>
  </si>
  <si>
    <t>Don Company's Canal [TT7]</t>
  </si>
  <si>
    <t>In the Heat of the Night [TT8]</t>
  </si>
  <si>
    <t>Frogs in the Pocket [TT9]</t>
  </si>
  <si>
    <t>Day at the River [TT10]</t>
  </si>
  <si>
    <t>From Britain to Borneo [TT11]</t>
  </si>
  <si>
    <t>Signal Hill [TT12]</t>
  </si>
  <si>
    <t>--- Uncommon Valor ---</t>
  </si>
  <si>
    <t>Move Out [UV1]</t>
  </si>
  <si>
    <t>Agony, Ateball and Angel [UV2]</t>
  </si>
  <si>
    <t>Devil's Den [UV3]</t>
  </si>
  <si>
    <t>Into the Breech Once More [UV4]</t>
  </si>
  <si>
    <t>The Marine Way [UV5]</t>
  </si>
  <si>
    <t>119 [UV6]</t>
  </si>
  <si>
    <t>Unfinished Business [UV7]</t>
  </si>
  <si>
    <t>Close Quarters Carnage [UV8]</t>
  </si>
  <si>
    <t>Flesh Against Concrete [UVCG1]</t>
  </si>
  <si>
    <t>--- Vae Victis ---</t>
  </si>
  <si>
    <t>Contre-attaque à Gela (Counter-attack at Gela) [ASLSKVV01]</t>
  </si>
  <si>
    <t>Ceux du battaillon Foch (Those of Battalion Foch) [VV1]</t>
  </si>
  <si>
    <t>Le pont du 3 commando (Third Commando Bridge) [VV2]</t>
  </si>
  <si>
    <t>A l'assaut de Gambsheim (Assault on Gambsheim) [VV3]</t>
  </si>
  <si>
    <t>Les chasses d'Hugo (Hugo's Hunt) [VV4]</t>
  </si>
  <si>
    <t>Les jeux sont faits (All Bets Closed) [VV5]</t>
  </si>
  <si>
    <t>La mort du dragon (Death of the Dragon) [VV6]</t>
  </si>
  <si>
    <t>Le courage des Mahrattes (The Mahrattes' Bravery) [VV7]</t>
  </si>
  <si>
    <t>Les chariots de feu (Chariots of Fire) [VV8]</t>
  </si>
  <si>
    <t>No Han Pasado [VV9]</t>
  </si>
  <si>
    <t>Trop peu, trop tot [VV10]</t>
  </si>
  <si>
    <t>un prince dans l'etau [VV11]</t>
  </si>
  <si>
    <t>la GD sort ses griffes! [VV12]</t>
  </si>
  <si>
    <t>sur les chemins de Rome [VV13]</t>
  </si>
  <si>
    <t>la fleche brisee [VV14]</t>
  </si>
  <si>
    <t>piege a marche [VV15]</t>
  </si>
  <si>
    <t>petite terre--basic (Little earth) [VV16]</t>
  </si>
  <si>
    <t>petite terre--standard (Little earth) [VV16]</t>
  </si>
  <si>
    <t>petite terre--armored (Little earth) [VV16]</t>
  </si>
  <si>
    <t>Storm Over Mariupol [VV18]</t>
  </si>
  <si>
    <t>surgis de l'enfer! [VV19]</t>
  </si>
  <si>
    <t>Alcazar! [VV21]</t>
  </si>
  <si>
    <t>Coeur de Lion [VV22]</t>
  </si>
  <si>
    <t>le mors aux dents [VV23]</t>
  </si>
  <si>
    <t>Freres ennemis [VV24]</t>
  </si>
  <si>
    <t>Impitoyable [VV25]</t>
  </si>
  <si>
    <t>baroud d'honneur [VV26]</t>
  </si>
  <si>
    <t>Pas Savoir [VV27]</t>
  </si>
  <si>
    <t>trois mousquetaires [VV28]</t>
  </si>
  <si>
    <t>Egypt</t>
  </si>
  <si>
    <t>les cavaliers [VV29]</t>
  </si>
  <si>
    <t>Panzerkeil [VV30]</t>
  </si>
  <si>
    <t>Inainte! [VV31]</t>
  </si>
  <si>
    <t>Crack Babies [VV36]</t>
  </si>
  <si>
    <t>les lions de Belfort [VV38]</t>
  </si>
  <si>
    <t>le choc des Titans [VV39]</t>
  </si>
  <si>
    <t>le talon d'Achille [VV40]</t>
  </si>
  <si>
    <t>20 ans après ... [VV41]</t>
  </si>
  <si>
    <t>Per l'Onore? [VV42]</t>
  </si>
  <si>
    <t>les phalanges de l'Ordre Noir [VV47]</t>
  </si>
  <si>
    <t>le coup de grace [VV54]</t>
  </si>
  <si>
    <t>Fors l'honneur! [VV57]</t>
  </si>
  <si>
    <t>Les panzers passent la Meuse [VV65]</t>
  </si>
  <si>
    <t>les taxis de Tobrouk [VV75]</t>
  </si>
  <si>
    <t>un beau Pétrin [VV75]</t>
  </si>
  <si>
    <t>dieu est avec nous! [VV87]</t>
  </si>
  <si>
    <t>Brexit [VV105]</t>
  </si>
  <si>
    <t>La genèse de la colonne Leclerc [VV113]</t>
  </si>
  <si>
    <t>--- Valour at Casa Berardi ---</t>
  </si>
  <si>
    <t>Onwards [CASLO1]</t>
  </si>
  <si>
    <t>The Only Safe Place [CASLO2]</t>
  </si>
  <si>
    <t>They Shall Not Pass [CASLO3]</t>
  </si>
  <si>
    <t>Valour at Casa Berardi [CASLO4]</t>
  </si>
  <si>
    <t>--- View from the Trenches ---</t>
  </si>
  <si>
    <t>A Taste of Things to Come [BritPak1]</t>
  </si>
  <si>
    <t>Beating Betio [BritPak2]</t>
  </si>
  <si>
    <t>Expect the Cretans to be Friendly [BritPak3]</t>
  </si>
  <si>
    <t>Cretan</t>
  </si>
  <si>
    <t>Get Out Your Whips [BritPak4]</t>
  </si>
  <si>
    <t>Hussar Hussar [BritPak5]</t>
  </si>
  <si>
    <t>Jeep Raid [BritPak6]</t>
  </si>
  <si>
    <t>Kukris at Long Kien [BritPak7]</t>
  </si>
  <si>
    <t>Lightfoot [BritPak8]</t>
  </si>
  <si>
    <t>Objective Orsha [BritPak9]</t>
  </si>
  <si>
    <t>Glorious Goodwood [BritPak10]</t>
  </si>
  <si>
    <t>The Shambles [BritPak11]</t>
  </si>
  <si>
    <t>Some Sort of Sinbad [BritPak12]</t>
  </si>
  <si>
    <t>Steamroller Farm [BritPak13]</t>
  </si>
  <si>
    <t>Welcome to Cambodia [BritPak14]</t>
  </si>
  <si>
    <t>Wet Fuses, Short Tempers [BritPak15]</t>
  </si>
  <si>
    <t>White Horses [BritPak16]</t>
  </si>
  <si>
    <t>High Danger [V1]</t>
  </si>
  <si>
    <t>Tebbe's Tigers [V2]</t>
  </si>
  <si>
    <t>Assault on a Queen [V3]</t>
  </si>
  <si>
    <t>Only the Enemy in Front [V4]</t>
  </si>
  <si>
    <t>No Easy Victories [V5]</t>
  </si>
  <si>
    <t>They Think It's All Over [V6]</t>
  </si>
  <si>
    <t>The Hunting Ground [V7]</t>
  </si>
  <si>
    <t>The Price of Arrogance [V8]</t>
  </si>
  <si>
    <t>Jig Green East: Storming Le Hamel [V9]</t>
  </si>
  <si>
    <t>Riposte at Dusk [V10]</t>
  </si>
  <si>
    <t>A Final Surprise [V11]</t>
  </si>
  <si>
    <t>Nocturnal Attrition [V12]</t>
  </si>
  <si>
    <t>Hunting Tigers [V13]</t>
  </si>
  <si>
    <t>Last Train to Lodz [V14]</t>
  </si>
  <si>
    <t>The Eagle Has Landed [V15]</t>
  </si>
  <si>
    <t>Commandos Eat Quiche [V16]</t>
  </si>
  <si>
    <t>Becker's Battery [V17]</t>
  </si>
  <si>
    <t>Dickie's Bridge [V18]</t>
  </si>
  <si>
    <t>Cactus Farm [V19]</t>
  </si>
  <si>
    <t>Death or Glory [V20]</t>
  </si>
  <si>
    <t>Festung Blerick [V21]</t>
  </si>
  <si>
    <t>Unhorsed Todforce [V22]</t>
  </si>
  <si>
    <t>Tiger at Bay [V23]</t>
  </si>
  <si>
    <t>Eagles Versus Lions [V24]</t>
  </si>
  <si>
    <t>Kurdish Way [V25]</t>
  </si>
  <si>
    <t>Kurdish</t>
  </si>
  <si>
    <t>Those Bloody Paraboys [V26]</t>
  </si>
  <si>
    <t>--- Wacht am Rhein ---</t>
  </si>
  <si>
    <t>The New Boy [WAR1]</t>
  </si>
  <si>
    <t>Rising Tide [WAR2]</t>
  </si>
  <si>
    <t>Fat Sparrows Atop Skyline Drive [WAR3]</t>
  </si>
  <si>
    <t>A Promising Start [WAR4]</t>
  </si>
  <si>
    <t>Here We Stand [WAR5]</t>
  </si>
  <si>
    <t>Private Venture [WAR6]</t>
  </si>
  <si>
    <t>Audacity on Omaha [WAR7]</t>
  </si>
  <si>
    <t>Bastogne Roadblocks [WAR8]</t>
  </si>
  <si>
    <t>Big Bonus [WAR9]</t>
  </si>
  <si>
    <t>Line in the Sand [WAR10]</t>
  </si>
  <si>
    <t>Penny Packets [WAR11]</t>
  </si>
  <si>
    <t>Just Short [WAR12]</t>
  </si>
  <si>
    <t>Aus der Traum [WAR13]</t>
  </si>
  <si>
    <t>To Cut the Hotton-Marche Road [WAR14]</t>
  </si>
  <si>
    <t>Glimpse of the Meuse [WAR15]</t>
  </si>
  <si>
    <t>Ambitious Ideas [WAR16]</t>
  </si>
  <si>
    <t>--- The Wargamer ---</t>
  </si>
  <si>
    <t>Boltenko's Gun [WG1]</t>
  </si>
  <si>
    <t>Assault on the Teploye Heights [WG2]</t>
  </si>
  <si>
    <t>Objective Bill [WG2.1]</t>
  </si>
  <si>
    <t>Swing on Singling [WG2.1]</t>
  </si>
  <si>
    <t>One lone Farmhouse [WG2.2]</t>
  </si>
  <si>
    <t>On the border [WG2.8]</t>
  </si>
  <si>
    <t>Army</t>
  </si>
  <si>
    <t>Guerrilla</t>
  </si>
  <si>
    <t>The Los Lobos Prison Break [WG2.8]</t>
  </si>
  <si>
    <t>Attack on the Frontier [WG3]</t>
  </si>
  <si>
    <t>Breaking out of the Pocket [WG4]</t>
  </si>
  <si>
    <t>Setback on the road to Mtensk [WG5]</t>
  </si>
  <si>
    <t>Plugging the Gap [WG6]</t>
  </si>
  <si>
    <t>Desperation at Seelow [WG7]</t>
  </si>
  <si>
    <t>The Storming of Ivanovo [WG8]</t>
  </si>
  <si>
    <t>Retreat from Moscow [WG9]</t>
  </si>
  <si>
    <t>Repulsed [WG10]</t>
  </si>
  <si>
    <t>--- Westerplatte ---</t>
  </si>
  <si>
    <t>Feuer Frei! [WP1]</t>
  </si>
  <si>
    <t>Saving Outpost Prom [WP2]</t>
  </si>
  <si>
    <t>Main Line of Defense [WP3]</t>
  </si>
  <si>
    <t>On the Waterfront [WP4]</t>
  </si>
  <si>
    <t>Stuka Wave - The Second Day [WP5]</t>
  </si>
  <si>
    <t>Hell's Bells - the third day [WP6]</t>
  </si>
  <si>
    <t>Trial by Shellfire - the fourth day [WP7]</t>
  </si>
  <si>
    <t>The Stand Continues - the fifth day [WP8]</t>
  </si>
  <si>
    <t>Off the Rails - the sixth day [WP9]</t>
  </si>
  <si>
    <t>Thundering Away - the final day [WP10]</t>
  </si>
  <si>
    <t>Westerplatte Campaign Game [WP-CG]</t>
  </si>
  <si>
    <t>Abandon Ship! [WCW5]</t>
  </si>
  <si>
    <t>--- WinPak #1 ---</t>
  </si>
  <si>
    <t>First Blood [WP1]</t>
  </si>
  <si>
    <t>Attack on the Partisan Headquarters [WP2]</t>
  </si>
  <si>
    <t>Off to the Crossroads [WP3]</t>
  </si>
  <si>
    <t>Stripped and Ready for War [WP4]</t>
  </si>
  <si>
    <t>The Last Assault [WP5]</t>
  </si>
  <si>
    <t>ils ne passeront pas [WP6]</t>
  </si>
  <si>
    <t>Struggle out of the Scheidiswald [WP7]</t>
  </si>
  <si>
    <t>That Damn Bridge [WP8]</t>
  </si>
  <si>
    <t>The Last Charge [WP9]</t>
  </si>
  <si>
    <t>Red Marines at Ozereyka Bay [WP10]</t>
  </si>
  <si>
    <t>--- WinPak #2 ---</t>
  </si>
  <si>
    <t>Chief [WP11]</t>
  </si>
  <si>
    <t>Rock the Kasbah [WP12]</t>
  </si>
  <si>
    <t>Bridge Number 10 [WP13]</t>
  </si>
  <si>
    <t>Tooth and Nail [WP14]</t>
  </si>
  <si>
    <t>Burnt, Blue and Grey [WP15]</t>
  </si>
  <si>
    <t>A Thorn in the Flesh [WP16]</t>
  </si>
  <si>
    <t>--- Witches' Cauldron ---</t>
  </si>
  <si>
    <t>Tiger Route [WC1]</t>
  </si>
  <si>
    <t>Brave but Doomed [WC2]</t>
  </si>
  <si>
    <t>Piercing the Veil [WC3]</t>
  </si>
  <si>
    <t>Stand and Die [WC4]</t>
  </si>
  <si>
    <t>'Til the Woods Run Red [WC5]</t>
  </si>
  <si>
    <t>Smashed from the Left [WC6]</t>
  </si>
  <si>
    <t>Loyal to the Last [WC7]</t>
  </si>
  <si>
    <t>Armstrong's Broken Lance [WC8]</t>
  </si>
  <si>
    <t>Raising Cain [WC9]</t>
  </si>
  <si>
    <t>The White House [WC10]</t>
  </si>
  <si>
    <t>Won on Points [WC11]</t>
  </si>
  <si>
    <t>Hotel Hell [WC12]</t>
  </si>
  <si>
    <t>Sting Like a Bee [WC13]</t>
  </si>
  <si>
    <t>Polish Stronghold [WC14]</t>
  </si>
  <si>
    <t>Through the Side Door [WC15]</t>
  </si>
  <si>
    <t>Operation Berlin [WC16]</t>
  </si>
  <si>
    <t>--- WO Bonus Pack 2010 ---</t>
  </si>
  <si>
    <t>French Toast and Bacon [WO1]</t>
  </si>
  <si>
    <t>Failure to Communicate [WO2]</t>
  </si>
  <si>
    <t>--- WO Bonus Pack #2--2011 ---</t>
  </si>
  <si>
    <t>Counterattack at Carentan [WO3]</t>
  </si>
  <si>
    <t>I Don't Like Retreating [WO4]</t>
  </si>
  <si>
    <t>Astride Hell's Highway [WO5]</t>
  </si>
  <si>
    <t>--- WO Bonus Pack #3--2012 ---</t>
  </si>
  <si>
    <t>The Heat Is On [WO6]</t>
  </si>
  <si>
    <t>Hell for the Holidays [WO7]</t>
  </si>
  <si>
    <t>Silent Night, Deadly Night [WO8]</t>
  </si>
  <si>
    <t>--- WO Bonus Pack #4--2013 ---</t>
  </si>
  <si>
    <t>Sting 'Em at Zingem [WO9]</t>
  </si>
  <si>
    <t>All Along the Merderet [WO10]</t>
  </si>
  <si>
    <t>Across the Issel [WO11]</t>
  </si>
  <si>
    <t>--- WO Bonus Pack #5--2014 ---</t>
  </si>
  <si>
    <t>Heart of Wilderness [WO12]</t>
  </si>
  <si>
    <t>All the Stops [WO13]</t>
  </si>
  <si>
    <t>For Pride's Sake [WO14]</t>
  </si>
  <si>
    <t>--- WO Bonus Pack #6-2015 ---</t>
  </si>
  <si>
    <t>Liberation Day [WO15]</t>
  </si>
  <si>
    <t>Wildcat Strike [WO16]</t>
  </si>
  <si>
    <t>Poteau Party [WO17]</t>
  </si>
  <si>
    <t>--- WO Bonus Pack #7-2016 ---</t>
  </si>
  <si>
    <t>A Quick Strike [WO18]</t>
  </si>
  <si>
    <t>Through the Dragon's Teeth [WO19]</t>
  </si>
  <si>
    <t>Sealing Their Fate [WO20]</t>
  </si>
  <si>
    <t>--- WO Bonus Pack #8-2017 ---</t>
  </si>
  <si>
    <t>Bolder Than Before [WO21]</t>
  </si>
  <si>
    <t>The Cost of Non-Compliance [WO22]</t>
  </si>
  <si>
    <t>A Simple Solution [WO23]</t>
  </si>
  <si>
    <t>--- WO Bonus Pack #9-2018 ---</t>
  </si>
  <si>
    <t>Dew of Death [WO24]</t>
  </si>
  <si>
    <t>The Replacements [WO25]</t>
  </si>
  <si>
    <t>Phoenix Rising [WO26]</t>
  </si>
  <si>
    <t>Checking Out [WO27]</t>
  </si>
  <si>
    <t>Dean's Defiance [WO28]</t>
  </si>
  <si>
    <t>--- WO Bonus Pack #10-2019 ---</t>
  </si>
  <si>
    <t>Pynda Avenged [WO29]</t>
  </si>
  <si>
    <t>As Luck Would Have It [WO30]</t>
  </si>
  <si>
    <t>Ma Deuce Delivers [WO31]</t>
  </si>
  <si>
    <t>Corps Values [WO32]</t>
  </si>
  <si>
    <t>--- WO Bonus Pack #11-2020 ---</t>
  </si>
  <si>
    <t>One-Eyed Jacques [WO33]</t>
  </si>
  <si>
    <t>Feast Day [WO34]</t>
  </si>
  <si>
    <t>Heroes' Day [WO35]</t>
  </si>
  <si>
    <t>--- Zombie Pak 2 ---</t>
  </si>
  <si>
    <t>The Orkin Men [Zombie1]</t>
  </si>
  <si>
    <t>Hell and High Water [Zombie2]</t>
  </si>
  <si>
    <t>Dinner's Waiting [Zombie3]</t>
  </si>
  <si>
    <t>Killing Fields [Zombie4]</t>
  </si>
  <si>
    <t>Matchstick Men of the Fighting O [Zombie5]</t>
  </si>
  <si>
    <t>Women and Children Last [Zombie6]</t>
  </si>
  <si>
    <t>61°</t>
  </si>
  <si>
    <t>Run at: 10/9/2020 12:40:28 PM</t>
  </si>
  <si>
    <t>Overall average recommendation: 6.36</t>
  </si>
  <si>
    <t>Q11</t>
  </si>
  <si>
    <t>Demented with Grief</t>
  </si>
  <si>
    <t>MM60</t>
  </si>
  <si>
    <t>Liberating Loznica</t>
  </si>
  <si>
    <t>{RS} 68</t>
  </si>
  <si>
    <t>The Rock</t>
  </si>
  <si>
    <t>GJ085</t>
  </si>
  <si>
    <t>Sunrise Surprise</t>
  </si>
  <si>
    <t>GWASL60</t>
  </si>
  <si>
    <t>Stand at Pine Ridge</t>
  </si>
  <si>
    <t>GJ079</t>
  </si>
  <si>
    <t>Woodland Pursuit</t>
  </si>
  <si>
    <t>GJ086</t>
  </si>
  <si>
    <t>Last Drop into the Kessel</t>
  </si>
  <si>
    <t>OTO{2nd ed}19</t>
  </si>
  <si>
    <t>Where's the Beef?</t>
  </si>
  <si>
    <t>MM42</t>
  </si>
  <si>
    <t>I Want to Be a Millionaire</t>
  </si>
  <si>
    <t>MM07</t>
  </si>
  <si>
    <t>Metal-Shaba</t>
  </si>
  <si>
    <t>MM51</t>
  </si>
  <si>
    <t>Firefight on Weinbourg Ridge</t>
  </si>
  <si>
    <t>NTX05</t>
  </si>
  <si>
    <t>Victory over the Saar</t>
  </si>
  <si>
    <t>Zombie1</t>
  </si>
  <si>
    <t>The Orkin Men</t>
  </si>
  <si>
    <t>{Redux} D23</t>
  </si>
  <si>
    <t>The Tiger of Toungoo</t>
  </si>
  <si>
    <t>MM61</t>
  </si>
  <si>
    <t>Sandeman's Charge</t>
  </si>
  <si>
    <t>GJ064</t>
  </si>
  <si>
    <t>Snap Freeze</t>
  </si>
  <si>
    <t>NTX02</t>
  </si>
  <si>
    <t>They Came Like the Rain</t>
  </si>
  <si>
    <t>{RS} 64</t>
  </si>
  <si>
    <t>Hazardous Occupation</t>
  </si>
  <si>
    <t>MM05</t>
  </si>
  <si>
    <t>Ambushing the Warheads</t>
  </si>
  <si>
    <t>MM53</t>
  </si>
  <si>
    <t>Muranowska 6</t>
  </si>
  <si>
    <t>MM54</t>
  </si>
  <si>
    <t>Lump Holds the Line</t>
  </si>
  <si>
    <t>{2020 edition} 239</t>
  </si>
  <si>
    <t>Fighting at the World's Edge</t>
  </si>
  <si>
    <t>ATF 1</t>
  </si>
  <si>
    <t>Paper Line</t>
  </si>
  <si>
    <t>MM45</t>
  </si>
  <si>
    <t>Platomon Castle</t>
  </si>
  <si>
    <t>{2020 edition} 248</t>
  </si>
  <si>
    <t>Siam Sambal</t>
  </si>
  <si>
    <t>{Redux} D7</t>
  </si>
  <si>
    <t>With Flame and Shell</t>
  </si>
  <si>
    <t>CHDB1</t>
  </si>
  <si>
    <t>Dawn Of A New Age</t>
  </si>
  <si>
    <t>G19</t>
  </si>
  <si>
    <t>A Tough Nut to Crack</t>
  </si>
  <si>
    <t>{Redux} D6</t>
  </si>
  <si>
    <t>Draconian Measures</t>
  </si>
  <si>
    <t>MM59</t>
  </si>
  <si>
    <t>Wildcat Bowl</t>
  </si>
  <si>
    <t>ESG82</t>
  </si>
  <si>
    <t>Last of its Kind</t>
  </si>
  <si>
    <t>SKSD-01</t>
  </si>
  <si>
    <t>Osan Again</t>
  </si>
  <si>
    <t>MM09</t>
  </si>
  <si>
    <t>Old Child Harbor</t>
  </si>
  <si>
    <t>DN-CG1</t>
  </si>
  <si>
    <t>Fateful Miscalculations</t>
  </si>
  <si>
    <t>PrP01</t>
  </si>
  <si>
    <t>Crushed Pride</t>
  </si>
  <si>
    <t>BtB4</t>
  </si>
  <si>
    <t>Rout the Kraut</t>
  </si>
  <si>
    <t>PA7</t>
  </si>
  <si>
    <t>Mouse Commander</t>
  </si>
  <si>
    <t>FE47</t>
  </si>
  <si>
    <t>aux barricades!</t>
  </si>
  <si>
    <t>PA8</t>
  </si>
  <si>
    <t>We Were Damed Lucky</t>
  </si>
  <si>
    <t>NTX04</t>
  </si>
  <si>
    <t>Into the Woods</t>
  </si>
  <si>
    <t>DBOT5</t>
  </si>
  <si>
    <t>These Goddamned Tommies!</t>
  </si>
  <si>
    <t>GL1</t>
  </si>
  <si>
    <t>Hill 67</t>
  </si>
  <si>
    <t>DB110</t>
  </si>
  <si>
    <t>Mawchi Road</t>
  </si>
  <si>
    <t>MMdb16</t>
  </si>
  <si>
    <t>Eve of Destruction</t>
  </si>
  <si>
    <t>OTO{2nd ed}28</t>
  </si>
  <si>
    <t>Desperate Bridgehead</t>
  </si>
  <si>
    <t>GJ076</t>
  </si>
  <si>
    <t>Kapitulieren...Nein!</t>
  </si>
  <si>
    <t>MM38</t>
  </si>
  <si>
    <t>Eliminating the LVR</t>
  </si>
  <si>
    <t>FT218</t>
  </si>
  <si>
    <t>Taking Luneville</t>
  </si>
  <si>
    <t>MM03</t>
  </si>
  <si>
    <t>The Jews Have Guns!</t>
  </si>
  <si>
    <t>SaV1</t>
  </si>
  <si>
    <t>Flemish Flail</t>
  </si>
  <si>
    <t>MM30</t>
  </si>
  <si>
    <t>Frozen Vzvad</t>
  </si>
  <si>
    <t>KR2</t>
  </si>
  <si>
    <t>Second Wave</t>
  </si>
  <si>
    <t>DB137</t>
  </si>
  <si>
    <t>Operation Archery</t>
  </si>
  <si>
    <t>RR2</t>
  </si>
  <si>
    <t>The Australian Try</t>
  </si>
  <si>
    <t>{RS} 70</t>
  </si>
  <si>
    <t>KP 167</t>
  </si>
  <si>
    <t>AtA1</t>
  </si>
  <si>
    <t>Boy Warriors</t>
  </si>
  <si>
    <t>{RF} RB-II</t>
  </si>
  <si>
    <t>Operation Hubertus</t>
  </si>
  <si>
    <t>BAA1</t>
  </si>
  <si>
    <t>The Contest For St. Contest</t>
  </si>
  <si>
    <t>KGS22</t>
  </si>
  <si>
    <t>Successful Second Time Around</t>
  </si>
  <si>
    <t>MwT36</t>
  </si>
  <si>
    <t>Fighting Over Food &amp; Ammo</t>
  </si>
  <si>
    <t>FT122</t>
  </si>
  <si>
    <t>Grasp the Wind</t>
  </si>
  <si>
    <t>OTO{2nd ed}32</t>
  </si>
  <si>
    <t>Berated at Baronovichi</t>
  </si>
  <si>
    <t>GWASL{2nd ed}4</t>
  </si>
  <si>
    <t>Spare a Thousand</t>
  </si>
  <si>
    <t>ESG112</t>
  </si>
  <si>
    <t>No Beast So Fierce</t>
  </si>
  <si>
    <t>MwT38</t>
  </si>
  <si>
    <t>Death on the Eismeer Strasse</t>
  </si>
  <si>
    <t>AP55</t>
  </si>
  <si>
    <t>The Generalissimo's Own</t>
  </si>
  <si>
    <t>Acts of Defiance</t>
  </si>
  <si>
    <t>RB-III</t>
  </si>
  <si>
    <t>The Barrikady</t>
  </si>
  <si>
    <t>E</t>
  </si>
  <si>
    <t>Hill 621</t>
  </si>
  <si>
    <t>AP92</t>
  </si>
  <si>
    <t>End of the Beginning</t>
  </si>
  <si>
    <t>S71</t>
  </si>
  <si>
    <t>American Devil</t>
  </si>
  <si>
    <t>SV11</t>
  </si>
  <si>
    <t>Swede Revenge</t>
  </si>
  <si>
    <t>LN13</t>
  </si>
  <si>
    <t>Saito's Farewell Order</t>
  </si>
  <si>
    <t>MM41</t>
  </si>
  <si>
    <t>Final Victory</t>
  </si>
  <si>
    <t>AP87</t>
  </si>
  <si>
    <t>Empire's Fall</t>
  </si>
  <si>
    <t>Scouts Out</t>
  </si>
  <si>
    <t>SB4</t>
  </si>
  <si>
    <t>Dismantling 1st DCR</t>
  </si>
  <si>
    <t>MM40</t>
  </si>
  <si>
    <t>Ochota Revenge</t>
  </si>
  <si>
    <t>AP88</t>
  </si>
  <si>
    <t>Full Moon Madness</t>
  </si>
  <si>
    <t>RB-IV</t>
  </si>
  <si>
    <t>Bled White</t>
  </si>
  <si>
    <t>FB-CG3</t>
  </si>
  <si>
    <t>City of Eternal Heroes</t>
  </si>
  <si>
    <t>MM48</t>
  </si>
  <si>
    <t>Porytowe Hill</t>
  </si>
  <si>
    <t>EP7</t>
  </si>
  <si>
    <t>Rescue Behle</t>
  </si>
  <si>
    <t>MM50</t>
  </si>
  <si>
    <t>The Wrong Choice</t>
  </si>
  <si>
    <t>IC6</t>
  </si>
  <si>
    <t>Rear Area Defenders</t>
  </si>
  <si>
    <t>IC10</t>
  </si>
  <si>
    <t>Tyranny's End</t>
  </si>
  <si>
    <t>RBF37</t>
  </si>
  <si>
    <t>The Fangs of Transylvania</t>
  </si>
  <si>
    <t>HF-CG1</t>
  </si>
  <si>
    <t>Hatten in Flames</t>
  </si>
  <si>
    <t>OM7</t>
  </si>
  <si>
    <t>Too Little, Too Light</t>
  </si>
  <si>
    <t>Q8</t>
  </si>
  <si>
    <t>New and Untested</t>
  </si>
  <si>
    <t>AA18</t>
  </si>
  <si>
    <t>A Bridge So Far...</t>
  </si>
  <si>
    <t>PrP03</t>
  </si>
  <si>
    <t>Ukrainian Mutiny</t>
  </si>
  <si>
    <t>A56</t>
  </si>
  <si>
    <t>A Good Party</t>
  </si>
  <si>
    <t>OTO-CG</t>
  </si>
  <si>
    <t>On Track to Orsha</t>
  </si>
  <si>
    <t>RB-I</t>
  </si>
  <si>
    <t>Into the Factory</t>
  </si>
  <si>
    <t>TOT45</t>
  </si>
  <si>
    <t>The Dogs of War</t>
  </si>
  <si>
    <t>{2020 edition} 234</t>
  </si>
  <si>
    <t>Counterstroke at Stonne</t>
  </si>
  <si>
    <t>MM37</t>
  </si>
  <si>
    <t>Ninety Night</t>
  </si>
  <si>
    <t>{Redux} D36</t>
  </si>
  <si>
    <t>Mayhem in Manila</t>
  </si>
  <si>
    <t>BTL4</t>
  </si>
  <si>
    <t>Faustniks</t>
  </si>
  <si>
    <t>G-LRT</t>
  </si>
  <si>
    <t>Assault on Round Top</t>
  </si>
  <si>
    <t>NEWS14</t>
  </si>
  <si>
    <t>Indian Sacrifice</t>
  </si>
  <si>
    <t>MM44</t>
  </si>
  <si>
    <t>Cassel Defense</t>
  </si>
  <si>
    <t>PLB</t>
  </si>
  <si>
    <t>Counter-Landing at Koromokina Lagoon</t>
  </si>
  <si>
    <t>BB7</t>
  </si>
  <si>
    <t>The Pinnacle</t>
  </si>
  <si>
    <t>HF-CG2</t>
  </si>
  <si>
    <t>Hatten Breakthrough</t>
  </si>
  <si>
    <t>A25</t>
  </si>
  <si>
    <t>Cold Crocodiles</t>
  </si>
  <si>
    <t>ITR-4</t>
  </si>
  <si>
    <t>Clash at Ponyri</t>
  </si>
  <si>
    <t>S64</t>
  </si>
  <si>
    <t>Kawaguchi's Gamble</t>
  </si>
  <si>
    <t>VotG-IV</t>
  </si>
  <si>
    <t>Savage Streets of Stalingrad</t>
  </si>
  <si>
    <t>A51</t>
  </si>
  <si>
    <t>Clash Along the Psel</t>
  </si>
  <si>
    <t>{AoO2} 32</t>
  </si>
  <si>
    <t>Subterranean Quarry</t>
  </si>
  <si>
    <t>HOW13</t>
  </si>
  <si>
    <t>Hitler's Bridge</t>
  </si>
  <si>
    <t>PBr-CG3</t>
  </si>
  <si>
    <t>When Devils Collide</t>
  </si>
  <si>
    <t>LN8</t>
  </si>
  <si>
    <t>White Beach 1</t>
  </si>
  <si>
    <t>BBH12</t>
  </si>
  <si>
    <t>The Capture of Santa Maria Infante</t>
  </si>
  <si>
    <t>A68</t>
  </si>
  <si>
    <t>Acts of Defiance (CH5 repub.)</t>
  </si>
  <si>
    <t>Z19</t>
  </si>
  <si>
    <t>The Trap at Targul Frumos</t>
  </si>
  <si>
    <t>Hill 253.5</t>
  </si>
  <si>
    <t>LSSAH-23</t>
  </si>
  <si>
    <t>His Men</t>
  </si>
  <si>
    <t>MM98-D</t>
  </si>
  <si>
    <t>Climax at the Mures Defile</t>
  </si>
  <si>
    <t>KGP-I</t>
  </si>
  <si>
    <t>Clash at Stoumont</t>
  </si>
  <si>
    <t>VotG7</t>
  </si>
  <si>
    <t>Storming the Station</t>
  </si>
  <si>
    <t>RBF10</t>
  </si>
  <si>
    <t>Tip Off at Tauroggen</t>
  </si>
  <si>
    <t>J18</t>
  </si>
  <si>
    <t>The Pinnacle (ASL Journal #2)</t>
  </si>
  <si>
    <t>{RS} 72</t>
  </si>
  <si>
    <t>Sea of Tranquility</t>
  </si>
  <si>
    <t>OB6</t>
  </si>
  <si>
    <t>Hoffmeister's Charge</t>
  </si>
  <si>
    <t>DB005</t>
  </si>
  <si>
    <t>The Marketplace at Wormhoudt</t>
  </si>
  <si>
    <t>A97</t>
  </si>
  <si>
    <t>Tasimboko Raid</t>
  </si>
  <si>
    <t>A117</t>
  </si>
  <si>
    <t>Maggot Hill</t>
  </si>
  <si>
    <t>LSSAH10</t>
  </si>
  <si>
    <t>Baptism of Fire</t>
  </si>
  <si>
    <t>HG(2)-15</t>
  </si>
  <si>
    <t>King Darges</t>
  </si>
  <si>
    <t>BFP125</t>
  </si>
  <si>
    <t>A Wave Breaking with the Tide</t>
  </si>
  <si>
    <t>HB7</t>
  </si>
  <si>
    <t>High Tide</t>
  </si>
  <si>
    <t>OA12</t>
  </si>
  <si>
    <t>Sicilian Midnight</t>
  </si>
  <si>
    <t>RG2</t>
  </si>
  <si>
    <t>Iron Fist</t>
  </si>
  <si>
    <t>OAF5</t>
  </si>
  <si>
    <t>Gap at Grunewald</t>
  </si>
  <si>
    <t>CDN12</t>
  </si>
  <si>
    <t>Crossing of the Moro</t>
  </si>
  <si>
    <t>Buchholz Station</t>
  </si>
  <si>
    <t>BRT CG-II</t>
  </si>
  <si>
    <t>A Special Valor</t>
  </si>
  <si>
    <t>DB085</t>
  </si>
  <si>
    <t>The 138 of the 138th</t>
  </si>
  <si>
    <t>DBOT CG</t>
  </si>
  <si>
    <t>Operation Turnscrew</t>
  </si>
  <si>
    <t>BRT CG-I</t>
  </si>
  <si>
    <t>A Hell of a Way to Die</t>
  </si>
  <si>
    <t>UV6</t>
  </si>
  <si>
    <t>{Redux} D1</t>
  </si>
  <si>
    <t>Guryev's Headquarters</t>
  </si>
  <si>
    <t>TAP22</t>
  </si>
  <si>
    <t>Last Outpost</t>
  </si>
  <si>
    <t>ASLSKB3</t>
  </si>
  <si>
    <t>Avanti Gurkhas</t>
  </si>
  <si>
    <t>CH137</t>
  </si>
  <si>
    <t>Assault on Fornebu</t>
  </si>
  <si>
    <t>AH4</t>
  </si>
  <si>
    <t>Tanambogo Nightmare</t>
  </si>
  <si>
    <t>BedaFomm3</t>
  </si>
  <si>
    <t>The Death of an Army</t>
  </si>
  <si>
    <t>V23</t>
  </si>
  <si>
    <t>Tiger at Bay</t>
  </si>
  <si>
    <t>FT KGS2</t>
  </si>
  <si>
    <t>Their Fate Sealed?</t>
  </si>
  <si>
    <t>DB071</t>
  </si>
  <si>
    <t>Hell's Point</t>
  </si>
  <si>
    <t>U38</t>
  </si>
  <si>
    <t>Clearing the Breskens Pocket</t>
  </si>
  <si>
    <t>O112.2</t>
  </si>
  <si>
    <t>Death in the Afternoon</t>
  </si>
  <si>
    <t>V5</t>
  </si>
  <si>
    <t>No Easy Victories</t>
  </si>
  <si>
    <t>BWC8</t>
  </si>
  <si>
    <t>Rearguard Action</t>
  </si>
  <si>
    <t>RG4</t>
  </si>
  <si>
    <t>Midnight Train</t>
  </si>
  <si>
    <t>BWC9</t>
  </si>
  <si>
    <t>Holding the Line</t>
  </si>
  <si>
    <t>{RS} 69</t>
  </si>
  <si>
    <t>Today We Attack</t>
  </si>
  <si>
    <t>BWC7</t>
  </si>
  <si>
    <t>The Maastrict Bridges</t>
  </si>
  <si>
    <t>{Redux} D29</t>
  </si>
  <si>
    <t>Lehr Sanction</t>
  </si>
  <si>
    <t>MM10</t>
  </si>
  <si>
    <t>Stutzpunkt XI</t>
  </si>
  <si>
    <t>{AoO2} 229</t>
  </si>
  <si>
    <t>Retrained and Rearmed</t>
  </si>
  <si>
    <t>FT133</t>
  </si>
  <si>
    <t>The Baron's Luck</t>
  </si>
  <si>
    <t>Genesis 10</t>
  </si>
  <si>
    <t>No Time to be Thamed</t>
  </si>
  <si>
    <t>VV3</t>
  </si>
  <si>
    <t>A l'assaut de Gambsheim (Assault on Gambsheim)</t>
  </si>
  <si>
    <t>{Redux} D30</t>
  </si>
  <si>
    <t>The Road to St. Lo</t>
  </si>
  <si>
    <t>VV87</t>
  </si>
  <si>
    <t>dieu est avec nous!</t>
  </si>
  <si>
    <t>FT204</t>
  </si>
  <si>
    <t>Fear Naught</t>
  </si>
  <si>
    <t>NTX06</t>
  </si>
  <si>
    <t>A Veritable Delay</t>
  </si>
  <si>
    <t>GARV01</t>
  </si>
  <si>
    <t>They Shall Not Sleep</t>
  </si>
  <si>
    <t>{AoO2} 221</t>
  </si>
  <si>
    <t>Mountain Hunters</t>
  </si>
  <si>
    <t>{Redux} D10</t>
  </si>
  <si>
    <t>The Final Battle</t>
  </si>
  <si>
    <t>BFTR1</t>
  </si>
  <si>
    <t>The Last Fire Mission</t>
  </si>
  <si>
    <t>ESG72</t>
  </si>
  <si>
    <t>Brutality Alley</t>
  </si>
  <si>
    <t>{Redux} D22</t>
  </si>
  <si>
    <t>In the Old Tradition</t>
  </si>
  <si>
    <t>CH169</t>
  </si>
  <si>
    <t>Against All Hope</t>
  </si>
  <si>
    <t>CH163</t>
  </si>
  <si>
    <t>Bruised at Bruree</t>
  </si>
  <si>
    <t>CH123</t>
  </si>
  <si>
    <t>The Bardia Warterworks</t>
  </si>
  <si>
    <t>{RS} 74</t>
  </si>
  <si>
    <t>Bloody Red Beach</t>
  </si>
  <si>
    <t>ELC01</t>
  </si>
  <si>
    <t>You Say Potato, I Say Putot-en-Bessin</t>
  </si>
  <si>
    <t>RPT134</t>
  </si>
  <si>
    <t>Von Sponeck's Woods</t>
  </si>
  <si>
    <t>OS17</t>
  </si>
  <si>
    <t>The Worst Place of Any</t>
  </si>
  <si>
    <t>SC4</t>
  </si>
  <si>
    <t>Mean Quick Raid</t>
  </si>
  <si>
    <t>J19</t>
  </si>
  <si>
    <t>Merzenhausen Zoo</t>
  </si>
  <si>
    <t>WCW7</t>
  </si>
  <si>
    <t>Eye of the Tiger</t>
  </si>
  <si>
    <t>AP62</t>
  </si>
  <si>
    <t>Shouting Into the Storm</t>
  </si>
  <si>
    <t>MP12</t>
  </si>
  <si>
    <t>A Worthy Adversary</t>
  </si>
  <si>
    <t>Khamsin</t>
  </si>
  <si>
    <t>BFP133</t>
  </si>
  <si>
    <t>Over the Hills</t>
  </si>
  <si>
    <t>Totsugeki!</t>
  </si>
  <si>
    <t>RB5</t>
  </si>
  <si>
    <t>The Last Bid</t>
  </si>
  <si>
    <t>J1</t>
  </si>
  <si>
    <t>Urban Guerillas</t>
  </si>
  <si>
    <t>{RF} RB4</t>
  </si>
  <si>
    <t>To the Rescue</t>
  </si>
  <si>
    <t>A60</t>
  </si>
  <si>
    <t>Totsugeki! (ATL3 redone)</t>
  </si>
  <si>
    <t>HOW08</t>
  </si>
  <si>
    <t>HOW10</t>
  </si>
  <si>
    <t>In the Bag</t>
  </si>
  <si>
    <t>J-KURSK-CG</t>
  </si>
  <si>
    <t>Broadway to Prokhorovka</t>
  </si>
  <si>
    <t>OB14</t>
  </si>
  <si>
    <t>Berated at Baranovichi</t>
  </si>
  <si>
    <t>FrF25</t>
  </si>
  <si>
    <t>Yasuoka's Tank Experience</t>
  </si>
  <si>
    <t>T7</t>
  </si>
  <si>
    <t>AP82</t>
  </si>
  <si>
    <t>Coriano</t>
  </si>
  <si>
    <t>FO1</t>
  </si>
  <si>
    <t>Come Seven Come Eleven</t>
  </si>
  <si>
    <t>MP8</t>
  </si>
  <si>
    <t>Crater Lake</t>
  </si>
  <si>
    <t>DB070</t>
  </si>
  <si>
    <t>Bloody Banzai</t>
  </si>
  <si>
    <t>BB9</t>
  </si>
  <si>
    <t>A Wedge in the Ice</t>
  </si>
  <si>
    <t>RBF43</t>
  </si>
  <si>
    <t>Blood Factory</t>
  </si>
  <si>
    <t>AP81</t>
  </si>
  <si>
    <t>Lost Highway</t>
  </si>
  <si>
    <t>DB012</t>
  </si>
  <si>
    <t>First Clash in Tunisia</t>
  </si>
  <si>
    <t>A74</t>
  </si>
  <si>
    <t>Valhalla Bound (X11 repub.)</t>
  </si>
  <si>
    <t>MM26</t>
  </si>
  <si>
    <t>Gallant Mogilev</t>
  </si>
  <si>
    <t>MP11</t>
  </si>
  <si>
    <t>Vulcan's Forge</t>
  </si>
  <si>
    <t>CH40</t>
  </si>
  <si>
    <t>Nordic Twilight</t>
  </si>
  <si>
    <t>OTO4</t>
  </si>
  <si>
    <t>The Orsha Plain</t>
  </si>
  <si>
    <t>RBF18</t>
  </si>
  <si>
    <t>First Day at Fuchin</t>
  </si>
  <si>
    <t>STONNE7</t>
  </si>
  <si>
    <t>Down on the Streets</t>
  </si>
  <si>
    <t>ESG1</t>
  </si>
  <si>
    <t>Mauled</t>
  </si>
  <si>
    <t>SoN8</t>
  </si>
  <si>
    <t>Last Hope at New Flower</t>
  </si>
  <si>
    <t>BRV:CG-I</t>
  </si>
  <si>
    <t>Berlin: Red Vengeance Campaign Game</t>
  </si>
  <si>
    <t>BB12</t>
  </si>
  <si>
    <t>The Awakening of Spring</t>
  </si>
  <si>
    <t>VotG1</t>
  </si>
  <si>
    <t>The First Bid</t>
  </si>
  <si>
    <t>DB056</t>
  </si>
  <si>
    <t>Breakout From Stalingrad-1</t>
  </si>
  <si>
    <t>DB039</t>
  </si>
  <si>
    <t>Taking a Stand at Rosario</t>
  </si>
  <si>
    <t>CHDB2</t>
  </si>
  <si>
    <t>Flight Of The Phoenix</t>
  </si>
  <si>
    <t>HOW04</t>
  </si>
  <si>
    <t>Inch by Inch</t>
  </si>
  <si>
    <t>G6</t>
  </si>
  <si>
    <t>Rocket's Red Glare</t>
  </si>
  <si>
    <t>Gojira!!!</t>
  </si>
  <si>
    <t>FB15</t>
  </si>
  <si>
    <t>The Taking of Object 59</t>
  </si>
  <si>
    <t>SP113</t>
  </si>
  <si>
    <t>The Tigers Wrecked 'Em</t>
  </si>
  <si>
    <t>White Tigers</t>
  </si>
  <si>
    <t>RB2</t>
  </si>
  <si>
    <t>Blood and Guts</t>
  </si>
  <si>
    <t>DTF3</t>
  </si>
  <si>
    <t>True Grit</t>
  </si>
  <si>
    <t>FrF2</t>
  </si>
  <si>
    <t>Maczek Fire Brigade</t>
  </si>
  <si>
    <t>OTO2</t>
  </si>
  <si>
    <t>Bunker Burning</t>
  </si>
  <si>
    <t>Block Busting in Bokruisk</t>
  </si>
  <si>
    <t>BFP129</t>
  </si>
  <si>
    <t>A Bitter Day</t>
  </si>
  <si>
    <t>ER CG</t>
  </si>
  <si>
    <t>Bloody Ridge</t>
  </si>
  <si>
    <t>ITR-3</t>
  </si>
  <si>
    <t>Tough as Nails</t>
  </si>
  <si>
    <t>RG1</t>
  </si>
  <si>
    <t>colonna chiaramonti</t>
  </si>
  <si>
    <t>OAF2</t>
  </si>
  <si>
    <t>Tiger's Roar</t>
  </si>
  <si>
    <t>HOW06</t>
  </si>
  <si>
    <t>From Bad to Wuerselen</t>
  </si>
  <si>
    <t>MP16</t>
  </si>
  <si>
    <t>Power Struggle</t>
  </si>
  <si>
    <t>StB CGI-1</t>
  </si>
  <si>
    <t>The Crossing Sweepers</t>
  </si>
  <si>
    <t>DB057</t>
  </si>
  <si>
    <t>The Bloody Torokina Perimeter</t>
  </si>
  <si>
    <t>FT238</t>
  </si>
  <si>
    <t>El Himeimat Ridge</t>
  </si>
  <si>
    <t>OTO{2nd ed}31</t>
  </si>
  <si>
    <t>Schmidt's Roadblock</t>
  </si>
  <si>
    <t>DBP18</t>
  </si>
  <si>
    <t>Circle the Wagons</t>
  </si>
  <si>
    <t>{AoO2} 122</t>
  </si>
  <si>
    <t>Extracurricular Activity</t>
  </si>
  <si>
    <t>FT60</t>
  </si>
  <si>
    <t>Bloody Brothers</t>
  </si>
  <si>
    <t>MLR03</t>
  </si>
  <si>
    <t>Mooshof Melee</t>
  </si>
  <si>
    <t>NEWS56</t>
  </si>
  <si>
    <t>Tumult From the Clouds</t>
  </si>
  <si>
    <t>FrF91</t>
  </si>
  <si>
    <t>Moonlight Drive</t>
  </si>
  <si>
    <t>LSSAH 17</t>
  </si>
  <si>
    <t>The Eleventh Commandment</t>
  </si>
  <si>
    <t>KH4</t>
  </si>
  <si>
    <t>Le bon repos (A Good Rest)</t>
  </si>
  <si>
    <t>{2020 edition} 235</t>
  </si>
  <si>
    <t>Last Defense Line</t>
  </si>
  <si>
    <t>KBR2</t>
  </si>
  <si>
    <t>To The Yard</t>
  </si>
  <si>
    <t>FT237</t>
  </si>
  <si>
    <t>Roma Victor</t>
  </si>
  <si>
    <t>PONYRI#1</t>
  </si>
  <si>
    <t>The Gully</t>
  </si>
  <si>
    <t>FT44</t>
  </si>
  <si>
    <t>The Liberation of May</t>
  </si>
  <si>
    <t>BR5</t>
  </si>
  <si>
    <t>Ryan's Orphans</t>
  </si>
  <si>
    <t>FT270</t>
  </si>
  <si>
    <t>Revenge at Saint-Julien</t>
  </si>
  <si>
    <t>CtR1</t>
  </si>
  <si>
    <t>Assault at Monkey Point</t>
  </si>
  <si>
    <t>SP105</t>
  </si>
  <si>
    <t>Black Monday</t>
  </si>
  <si>
    <t>BTB8</t>
  </si>
  <si>
    <t>Steel Inferno</t>
  </si>
  <si>
    <t>J33</t>
  </si>
  <si>
    <t>The Slaughterhouse</t>
  </si>
  <si>
    <t>BFP121</t>
  </si>
  <si>
    <t>Old Friends</t>
  </si>
  <si>
    <t>J157</t>
  </si>
  <si>
    <t>Rage Against the Machine</t>
  </si>
  <si>
    <t>Action at Balberkamp</t>
  </si>
  <si>
    <t>AP77</t>
  </si>
  <si>
    <t>Texas Flood</t>
  </si>
  <si>
    <t>Shanghai in Flames</t>
  </si>
  <si>
    <t>ABTF1</t>
  </si>
  <si>
    <t>The Prize</t>
  </si>
  <si>
    <t>The Citadel</t>
  </si>
  <si>
    <t>S69</t>
  </si>
  <si>
    <t>Stovepipe Funeral</t>
  </si>
  <si>
    <t>G</t>
  </si>
  <si>
    <t>Hube's Pocket</t>
  </si>
  <si>
    <t>{Y2} 11</t>
  </si>
  <si>
    <t>Defiance on Hill 30</t>
  </si>
  <si>
    <t>AP78</t>
  </si>
  <si>
    <t>Crossfire</t>
  </si>
  <si>
    <t>D7</t>
  </si>
  <si>
    <t>A63</t>
  </si>
  <si>
    <t>SP95</t>
  </si>
  <si>
    <t>Burn Gurkha Burn!</t>
  </si>
  <si>
    <t>AP80</t>
  </si>
  <si>
    <t>A Bloody Waste</t>
  </si>
  <si>
    <t>TAC40</t>
  </si>
  <si>
    <t>Cauchemar écossais (Scottish Nightmare)</t>
  </si>
  <si>
    <t>FT KGS9</t>
  </si>
  <si>
    <t>Lost in a Day</t>
  </si>
  <si>
    <t>TOT43</t>
  </si>
  <si>
    <t>Jagdtiger, Jagdtiger</t>
  </si>
  <si>
    <t>AP56</t>
  </si>
  <si>
    <t>Quagmire</t>
  </si>
  <si>
    <t>O42.1</t>
  </si>
  <si>
    <t>The Guards Counterattack</t>
  </si>
  <si>
    <t>HS26</t>
  </si>
  <si>
    <t>Got Milk?</t>
  </si>
  <si>
    <t>BFP29</t>
  </si>
  <si>
    <t>Hueishan Docks</t>
  </si>
  <si>
    <t>DB011</t>
  </si>
  <si>
    <t>Dropping Like Flies</t>
  </si>
  <si>
    <t>RbF I-4</t>
  </si>
  <si>
    <t>Used And Abused</t>
  </si>
  <si>
    <t>OB11</t>
  </si>
  <si>
    <t>Shootout at Slutsk</t>
  </si>
  <si>
    <t>AP85</t>
  </si>
  <si>
    <t>Slicing the Throat</t>
  </si>
  <si>
    <t>AP11</t>
  </si>
  <si>
    <t>Swamp Cats</t>
  </si>
  <si>
    <t>The Streets of Stalingrad</t>
  </si>
  <si>
    <t>CH41</t>
  </si>
  <si>
    <t>Test of Nerves</t>
  </si>
  <si>
    <t>BFP54</t>
  </si>
  <si>
    <t>Shenam Pass</t>
  </si>
  <si>
    <t>The Weigh In</t>
  </si>
  <si>
    <t>CH9</t>
  </si>
  <si>
    <t>Breakthrough to Kozani</t>
  </si>
  <si>
    <t>TACCG1</t>
  </si>
  <si>
    <t>Stalnie Prostori</t>
  </si>
  <si>
    <t>GC8</t>
  </si>
  <si>
    <t>Ay Carmela</t>
  </si>
  <si>
    <t>FT67</t>
  </si>
  <si>
    <t>Knin pocket</t>
  </si>
  <si>
    <t>L'Abbaye Blanche</t>
  </si>
  <si>
    <t>CH140</t>
  </si>
  <si>
    <t>Sisu at Summa</t>
  </si>
  <si>
    <t>ALAMEIN1</t>
  </si>
  <si>
    <t>Rommel is at the Gates</t>
  </si>
  <si>
    <t>ALAMEIN-CGS</t>
  </si>
  <si>
    <t>Ruweisat Ridge</t>
  </si>
  <si>
    <t>BB15</t>
  </si>
  <si>
    <t>Up Number One Road</t>
  </si>
  <si>
    <t>FT104</t>
  </si>
  <si>
    <t>Flying the Flag of Poland</t>
  </si>
  <si>
    <t>SP262</t>
  </si>
  <si>
    <t>Urdom Done</t>
  </si>
  <si>
    <t>OM-CG1</t>
  </si>
  <si>
    <t>Operation Merkur Campaign Game</t>
  </si>
  <si>
    <t>TAC48</t>
  </si>
  <si>
    <t>Pris au piège (Caught in the Trap)</t>
  </si>
  <si>
    <t>RC5</t>
  </si>
  <si>
    <t>Avanti Savoia</t>
  </si>
  <si>
    <t>Siberian Diversion</t>
  </si>
  <si>
    <t>ESG51</t>
  </si>
  <si>
    <t>Tough 'Ombres</t>
  </si>
  <si>
    <t>MM35</t>
  </si>
  <si>
    <t>10TH Panzer Takes the High Ground</t>
  </si>
  <si>
    <t>TW-D</t>
  </si>
  <si>
    <t>The Housing District</t>
  </si>
  <si>
    <t>RBF16</t>
  </si>
  <si>
    <t>The Bitter End</t>
  </si>
  <si>
    <t>WC15</t>
  </si>
  <si>
    <t>Through the Side Door</t>
  </si>
  <si>
    <t>AA25</t>
  </si>
  <si>
    <t>Shanley's Hill</t>
  </si>
  <si>
    <t>FT05</t>
  </si>
  <si>
    <t>Trappola</t>
  </si>
  <si>
    <t>{2020 edition} 82</t>
  </si>
  <si>
    <t>For Honor Alone</t>
  </si>
  <si>
    <t>HB8</t>
  </si>
  <si>
    <t>The Woodsmen</t>
  </si>
  <si>
    <t>Shin7</t>
  </si>
  <si>
    <t>"Everything We've Got"</t>
  </si>
  <si>
    <t>LSSAH25</t>
  </si>
  <si>
    <t>Getting the Job Done!</t>
  </si>
  <si>
    <t>FrF12</t>
  </si>
  <si>
    <t>The Fields of Black Gold</t>
  </si>
  <si>
    <t>MM47</t>
  </si>
  <si>
    <t>The Brickworks</t>
  </si>
  <si>
    <t>DB078</t>
  </si>
  <si>
    <t>Demolition Men</t>
  </si>
  <si>
    <t>O3</t>
  </si>
  <si>
    <t>A Frosty Morning</t>
  </si>
  <si>
    <t>A47</t>
  </si>
  <si>
    <t>AP60</t>
  </si>
  <si>
    <t>Nishne, Nyet!</t>
  </si>
  <si>
    <t>OB13</t>
  </si>
  <si>
    <t>The Cat's Lair</t>
  </si>
  <si>
    <t>ASLUG13</t>
  </si>
  <si>
    <t>Ramsey's Charge</t>
  </si>
  <si>
    <t>FB3</t>
  </si>
  <si>
    <t>Furor Hungaricus</t>
  </si>
  <si>
    <t>WCW5</t>
  </si>
  <si>
    <t>Abandon Ship!</t>
  </si>
  <si>
    <t>OA28</t>
  </si>
  <si>
    <t>Where Iron Crosses Grow</t>
  </si>
  <si>
    <t>SV12</t>
  </si>
  <si>
    <t>Trap by Mishap</t>
  </si>
  <si>
    <t>SG1</t>
  </si>
  <si>
    <t>Abrams' Charge</t>
  </si>
  <si>
    <t>{RF} RB3</t>
  </si>
  <si>
    <t>Bread Factory #2</t>
  </si>
  <si>
    <t>DB109</t>
  </si>
  <si>
    <t>LZ S</t>
  </si>
  <si>
    <t>LSSAH36</t>
  </si>
  <si>
    <t>Fuhrer's Expectations</t>
  </si>
  <si>
    <t>{Y2} 25</t>
  </si>
  <si>
    <t>Gavin's Gamble</t>
  </si>
  <si>
    <t>RBF34</t>
  </si>
  <si>
    <t>Bloody Hill</t>
  </si>
  <si>
    <t>Debacle at Korosten</t>
  </si>
  <si>
    <t>{RS} 66</t>
  </si>
  <si>
    <t>The Bushmasters</t>
  </si>
  <si>
    <t>OTO3</t>
  </si>
  <si>
    <t>Fire from the Hole</t>
  </si>
  <si>
    <t>The Old Town</t>
  </si>
  <si>
    <t>J176</t>
  </si>
  <si>
    <t>Deadly Assumption</t>
  </si>
  <si>
    <t>SP73</t>
  </si>
  <si>
    <t>Seregelyes Slug-out</t>
  </si>
  <si>
    <t>FT214</t>
  </si>
  <si>
    <t>A Grain of Sand</t>
  </si>
  <si>
    <t>G40</t>
  </si>
  <si>
    <t>Will to Fight ... Eradicated</t>
  </si>
  <si>
    <t>S65</t>
  </si>
  <si>
    <t>Take It Back</t>
  </si>
  <si>
    <t>RG3</t>
  </si>
  <si>
    <t>Head On</t>
  </si>
  <si>
    <t>ITR12</t>
  </si>
  <si>
    <t>Sosabowski Slapdown</t>
  </si>
  <si>
    <t>GSTK6</t>
  </si>
  <si>
    <t>Block by Bloody Block</t>
  </si>
  <si>
    <t>RBF50</t>
  </si>
  <si>
    <t>A Perfect Match</t>
  </si>
  <si>
    <t>ESG61</t>
  </si>
  <si>
    <t>The 24 Hour Pass</t>
  </si>
  <si>
    <t>GC7</t>
  </si>
  <si>
    <t>Resist or Die</t>
  </si>
  <si>
    <t>LN7</t>
  </si>
  <si>
    <t>Saipan's Tanks</t>
  </si>
  <si>
    <t>TAC70</t>
  </si>
  <si>
    <t>Brise-lames (Breakwater)</t>
  </si>
  <si>
    <t>Q2</t>
  </si>
  <si>
    <t>Baron's Counterattack</t>
  </si>
  <si>
    <t>{2020 edition} 241</t>
  </si>
  <si>
    <t>Triumph Atop Taraldsvikfjell</t>
  </si>
  <si>
    <t>ATL3</t>
  </si>
  <si>
    <t>Totsugeki</t>
  </si>
  <si>
    <t>CH15</t>
  </si>
  <si>
    <t>No Farther (Z3 redone)</t>
  </si>
  <si>
    <t>RB1</t>
  </si>
  <si>
    <t>One Down, Two to Go</t>
  </si>
  <si>
    <t>The Professionals</t>
  </si>
  <si>
    <t>Genesis 8</t>
  </si>
  <si>
    <t>I Dream of Jenin</t>
  </si>
  <si>
    <t>{RF} RB1</t>
  </si>
  <si>
    <t>SV6</t>
  </si>
  <si>
    <t>Norwegian Edelweiss</t>
  </si>
  <si>
    <t>J89</t>
  </si>
  <si>
    <t>Himmler's House</t>
  </si>
  <si>
    <t>BFP114</t>
  </si>
  <si>
    <t>Engineering Defeat</t>
  </si>
  <si>
    <t>A66</t>
  </si>
  <si>
    <t>KE5</t>
  </si>
  <si>
    <t>Beyond the Pakfronts</t>
  </si>
  <si>
    <t>FB5</t>
  </si>
  <si>
    <t>Siesta Time</t>
  </si>
  <si>
    <t>{RS} 60</t>
  </si>
  <si>
    <t>On the Kokoda Trail</t>
  </si>
  <si>
    <t>DB043</t>
  </si>
  <si>
    <t>Point 247</t>
  </si>
  <si>
    <t>{Redux} D24</t>
  </si>
  <si>
    <t>Back to School</t>
  </si>
  <si>
    <t>VV12</t>
  </si>
  <si>
    <t>la GD sort ses griffes!</t>
  </si>
  <si>
    <t>CH153</t>
  </si>
  <si>
    <t>End of the Line</t>
  </si>
  <si>
    <t>RPT20</t>
  </si>
  <si>
    <t>The Trouble with Tigers</t>
  </si>
  <si>
    <t>FT253</t>
  </si>
  <si>
    <t>Axis and Allies</t>
  </si>
  <si>
    <t>O103.3</t>
  </si>
  <si>
    <t>The Valor of the Guards</t>
  </si>
  <si>
    <t>BFP144</t>
  </si>
  <si>
    <t>Forest of Death</t>
  </si>
  <si>
    <t>GRE2</t>
  </si>
  <si>
    <t>"Alarm, die Tommies kommen!!!!"</t>
  </si>
  <si>
    <t>AH5</t>
  </si>
  <si>
    <t>Take Two</t>
  </si>
  <si>
    <t>{RS} GTCG-1</t>
  </si>
  <si>
    <t>Sand &amp; Blood</t>
  </si>
  <si>
    <t>SP80</t>
  </si>
  <si>
    <t>Die Gurkha Die!</t>
  </si>
  <si>
    <t>AP86</t>
  </si>
  <si>
    <t>Milling About</t>
  </si>
  <si>
    <t>DB026</t>
  </si>
  <si>
    <t>Block at Ville-Sur-Illon</t>
  </si>
  <si>
    <t>RB-II</t>
  </si>
  <si>
    <t>CH49</t>
  </si>
  <si>
    <t>High Danger</t>
  </si>
  <si>
    <t>BFP71</t>
  </si>
  <si>
    <t>Surabaya Slugfest</t>
  </si>
  <si>
    <t>Genesis 1</t>
  </si>
  <si>
    <t>Sons of Galilee</t>
  </si>
  <si>
    <t>SX5</t>
  </si>
  <si>
    <t>FrF98</t>
  </si>
  <si>
    <t>Amerikanskaya Suka</t>
  </si>
  <si>
    <t>BFP19</t>
  </si>
  <si>
    <t>Russian Style</t>
  </si>
  <si>
    <t>G1</t>
  </si>
  <si>
    <t>Timoshenko's Attack</t>
  </si>
  <si>
    <t>J167</t>
  </si>
  <si>
    <t>Hart Attack</t>
  </si>
  <si>
    <t>G30</t>
  </si>
  <si>
    <t>Morgan's Stand</t>
  </si>
  <si>
    <t>S26</t>
  </si>
  <si>
    <t>Last Ally, Last Victory</t>
  </si>
  <si>
    <t>AP7</t>
  </si>
  <si>
    <t>Directive Number Three</t>
  </si>
  <si>
    <t>DaE-CG1</t>
  </si>
  <si>
    <t>The Island</t>
  </si>
  <si>
    <t>RO-I</t>
  </si>
  <si>
    <t>X-TAG</t>
  </si>
  <si>
    <t>FB14</t>
  </si>
  <si>
    <t>At the Narrow Passage</t>
  </si>
  <si>
    <t>TAC35</t>
  </si>
  <si>
    <t>Envers et contre tous (Against the Whole World)</t>
  </si>
  <si>
    <t>{Y2} 20</t>
  </si>
  <si>
    <t>Taking the Left Tit</t>
  </si>
  <si>
    <t>S70</t>
  </si>
  <si>
    <t>A Sideshow Affair</t>
  </si>
  <si>
    <t>ESG23</t>
  </si>
  <si>
    <t>Gak Gak the Ack Ack</t>
  </si>
  <si>
    <t>BFP131</t>
  </si>
  <si>
    <t>Zboiska Heights</t>
  </si>
  <si>
    <t>SA1</t>
  </si>
  <si>
    <t>Blazing Borders</t>
  </si>
  <si>
    <t>OTO{2nd ed}27</t>
  </si>
  <si>
    <t>Clash at the Berezina</t>
  </si>
  <si>
    <t>Skiing in Lapland</t>
  </si>
  <si>
    <t>Jungle Citadel</t>
  </si>
  <si>
    <t>G44</t>
  </si>
  <si>
    <t>CH97</t>
  </si>
  <si>
    <t>Final Crisis at Blackpool</t>
  </si>
  <si>
    <t>J188</t>
  </si>
  <si>
    <t>Grab and Go</t>
  </si>
  <si>
    <t>SV10</t>
  </si>
  <si>
    <t>Katyusha Variations</t>
  </si>
  <si>
    <t>HP18</t>
  </si>
  <si>
    <t>Flame Tree Hill</t>
  </si>
  <si>
    <t>DBOT2</t>
  </si>
  <si>
    <t>Snipers, Spandaus &amp; ’Schrecks</t>
  </si>
  <si>
    <t>RbF I-5</t>
  </si>
  <si>
    <t>S57</t>
  </si>
  <si>
    <t>Haase to Hold On</t>
  </si>
  <si>
    <t>AH2</t>
  </si>
  <si>
    <t>The Commissar's House</t>
  </si>
  <si>
    <t>HP13</t>
  </si>
  <si>
    <t>Radio Wars</t>
  </si>
  <si>
    <t>A59</t>
  </si>
  <si>
    <t>Death at Carentan (ATL2 redone)</t>
  </si>
  <si>
    <t>Z5</t>
  </si>
  <si>
    <t>Brandenburger Bridge</t>
  </si>
  <si>
    <t>FrF7</t>
  </si>
  <si>
    <t>To Have and To Hold</t>
  </si>
  <si>
    <t>LSSAH9</t>
  </si>
  <si>
    <t>Forest Through the Trees</t>
  </si>
  <si>
    <t>G29</t>
  </si>
  <si>
    <t>Shoot-N-Scoot</t>
  </si>
  <si>
    <t>BFP119</t>
  </si>
  <si>
    <t>Real Steel</t>
  </si>
  <si>
    <t>OzB-CG</t>
  </si>
  <si>
    <t>Ozerekya Breakout CG</t>
  </si>
  <si>
    <t>OS9</t>
  </si>
  <si>
    <t>Walk the Walk</t>
  </si>
  <si>
    <t>RPT140</t>
  </si>
  <si>
    <t>Warwickshire at Wormhoudt</t>
  </si>
  <si>
    <t>V1</t>
  </si>
  <si>
    <t>FT32</t>
  </si>
  <si>
    <t>Lenin's Sons</t>
  </si>
  <si>
    <t>BFP69</t>
  </si>
  <si>
    <t>Fuchin Fortified</t>
  </si>
  <si>
    <t>FrF29</t>
  </si>
  <si>
    <t>Sting of the Italian Hornet</t>
  </si>
  <si>
    <t>AP61</t>
  </si>
  <si>
    <t>Desobry Defiant</t>
  </si>
  <si>
    <t>ITR-6</t>
  </si>
  <si>
    <t>The Ceramic Factory</t>
  </si>
  <si>
    <t>OTO5</t>
  </si>
  <si>
    <t>Another Bloody Morning</t>
  </si>
  <si>
    <t>Ace in the Hole</t>
  </si>
  <si>
    <t>AD10</t>
  </si>
  <si>
    <t>A103</t>
  </si>
  <si>
    <t>Hill of Death</t>
  </si>
  <si>
    <t>BFTR11</t>
  </si>
  <si>
    <t>Over Open Sights</t>
  </si>
  <si>
    <t>U32</t>
  </si>
  <si>
    <t>Disaster on the Dnieper Loop</t>
  </si>
  <si>
    <t>OB12</t>
  </si>
  <si>
    <t>Bridgehead on the Berezina</t>
  </si>
  <si>
    <t>Rattle of Sabres</t>
  </si>
  <si>
    <t>VotG12</t>
  </si>
  <si>
    <t>Siberian Shockwave</t>
  </si>
  <si>
    <t>S39</t>
  </si>
  <si>
    <t>Use Your Tanks and Shove</t>
  </si>
  <si>
    <t>SA3</t>
  </si>
  <si>
    <t>Storm from the North</t>
  </si>
  <si>
    <t>S49</t>
  </si>
  <si>
    <t>Cooks, Clerks, and Bazookas</t>
  </si>
  <si>
    <t>Fighting Withdrawal</t>
  </si>
  <si>
    <t>BB10</t>
  </si>
  <si>
    <t>Surrender or Die</t>
  </si>
  <si>
    <t>BTB4</t>
  </si>
  <si>
    <t>Firestorm in St. Manvieu</t>
  </si>
  <si>
    <t>A</t>
  </si>
  <si>
    <t>The Cossacks Are Coming</t>
  </si>
  <si>
    <t>{2020 edition} 231</t>
  </si>
  <si>
    <t>In Front of the Storm</t>
  </si>
  <si>
    <t>CH11</t>
  </si>
  <si>
    <t>Rite of Passage</t>
  </si>
  <si>
    <t>RBF17</t>
  </si>
  <si>
    <t>Third Hotspot</t>
  </si>
  <si>
    <t>SP213</t>
  </si>
  <si>
    <t>The Mighty Have Fallen</t>
  </si>
  <si>
    <t>BFP63</t>
  </si>
  <si>
    <t>Typhoon of Steel</t>
  </si>
  <si>
    <t>FrF65</t>
  </si>
  <si>
    <t>War Ensemble</t>
  </si>
  <si>
    <t>BFP82</t>
  </si>
  <si>
    <t>Steamroller</t>
  </si>
  <si>
    <t>RB3</t>
  </si>
  <si>
    <t>FT KGS4</t>
  </si>
  <si>
    <t>From Matilda with Love</t>
  </si>
  <si>
    <t>RPT12</t>
  </si>
  <si>
    <t>Retreat from Bairak</t>
  </si>
  <si>
    <t>SP114</t>
  </si>
  <si>
    <t>Seizing Gyulamajor</t>
  </si>
  <si>
    <t>DB130</t>
  </si>
  <si>
    <t>Tigers and Flames</t>
  </si>
  <si>
    <t>The Fugitives</t>
  </si>
  <si>
    <t>FB12</t>
  </si>
  <si>
    <t>The Black Ravens Are Flying</t>
  </si>
  <si>
    <t>HS3</t>
  </si>
  <si>
    <t>Tasimboko Raid (rev. A97)</t>
  </si>
  <si>
    <t>Block at Ville-sur-Illon</t>
  </si>
  <si>
    <t>SP127</t>
  </si>
  <si>
    <t>Bleed Gurkha Bleed!</t>
  </si>
  <si>
    <t>A32</t>
  </si>
  <si>
    <t>Zon with the Wind</t>
  </si>
  <si>
    <t>A70</t>
  </si>
  <si>
    <t>Wintergewitter (atp2 repub.)</t>
  </si>
  <si>
    <t>BFP35</t>
  </si>
  <si>
    <t>Mai Phu</t>
  </si>
  <si>
    <t>HOW01</t>
  </si>
  <si>
    <t>The Guns of Naro</t>
  </si>
  <si>
    <t>Hitdorf on the Rhine</t>
  </si>
  <si>
    <t>BFP34</t>
  </si>
  <si>
    <t>Hundred Regiments Offensive</t>
  </si>
  <si>
    <t>Commando Schenke</t>
  </si>
  <si>
    <t>PBP25</t>
  </si>
  <si>
    <t>First and Inches</t>
  </si>
  <si>
    <t>AP53</t>
  </si>
  <si>
    <t>Far From Home</t>
  </si>
  <si>
    <t>J24</t>
  </si>
  <si>
    <t>Smashing the 3rd</t>
  </si>
  <si>
    <t>SP89</t>
  </si>
  <si>
    <t>Assaulting Tes</t>
  </si>
  <si>
    <t>SP98</t>
  </si>
  <si>
    <t>Pesky Pachyderms</t>
  </si>
  <si>
    <t>J171</t>
  </si>
  <si>
    <t>Whom Gods Destroy</t>
  </si>
  <si>
    <t>OB2</t>
  </si>
  <si>
    <t>Hornet's Nest</t>
  </si>
  <si>
    <t>BFP110</t>
  </si>
  <si>
    <t>Polish Panzerjaegers</t>
  </si>
  <si>
    <t>J17</t>
  </si>
  <si>
    <t>Clearing Kakazu</t>
  </si>
  <si>
    <t>STL12</t>
  </si>
  <si>
    <t>What Doesn't Kill You</t>
  </si>
  <si>
    <t>BFP80</t>
  </si>
  <si>
    <t>Ratushniak's Sacrifice</t>
  </si>
  <si>
    <t>PHD-CG</t>
  </si>
  <si>
    <t>Purple Heart Draw</t>
  </si>
  <si>
    <t>BRT CG-III</t>
  </si>
  <si>
    <t>Utmost Savagery</t>
  </si>
  <si>
    <t>OST2</t>
  </si>
  <si>
    <t>Storm, Five, Five, Five</t>
  </si>
  <si>
    <t>VotG-I</t>
  </si>
  <si>
    <t>The Central Railway Station</t>
  </si>
  <si>
    <t>OST3</t>
  </si>
  <si>
    <t>Fortune Favors the Bold</t>
  </si>
  <si>
    <t>OA21</t>
  </si>
  <si>
    <t>Gunter Strikes Back</t>
  </si>
  <si>
    <t>RBF44</t>
  </si>
  <si>
    <t>Steelingrad</t>
  </si>
  <si>
    <t>Counterattack on the Vistula</t>
  </si>
  <si>
    <t>BC7</t>
  </si>
  <si>
    <t>Brigade Hill</t>
  </si>
  <si>
    <t>RPT19</t>
  </si>
  <si>
    <t>Mercury Rising</t>
  </si>
  <si>
    <t>MP 4</t>
  </si>
  <si>
    <t>Bleeding the First</t>
  </si>
  <si>
    <t>HOW12</t>
  </si>
  <si>
    <t>Lee's Charge</t>
  </si>
  <si>
    <t>SP69</t>
  </si>
  <si>
    <t>Meiktila Break-in</t>
  </si>
  <si>
    <t>DaE2</t>
  </si>
  <si>
    <t>The Bend in the Road</t>
  </si>
  <si>
    <t>S44</t>
  </si>
  <si>
    <t>Across the Border</t>
  </si>
  <si>
    <t>BFP83</t>
  </si>
  <si>
    <t>The Second Belt</t>
  </si>
  <si>
    <t>BFP124</t>
  </si>
  <si>
    <t>The Tanks of Warsaw</t>
  </si>
  <si>
    <t>HG(2)-10</t>
  </si>
  <si>
    <t>Stampede at Hill 253.5</t>
  </si>
  <si>
    <t>FT KGS5</t>
  </si>
  <si>
    <t>Red Army Day</t>
  </si>
  <si>
    <t>BdF3</t>
  </si>
  <si>
    <t>The Volksgrenadiers Try Again</t>
  </si>
  <si>
    <t>OB10</t>
  </si>
  <si>
    <t>Lapitschi Fit</t>
  </si>
  <si>
    <t>ESG11</t>
  </si>
  <si>
    <t>Symphony of Violence</t>
  </si>
  <si>
    <t>PBP17</t>
  </si>
  <si>
    <t>Easy Meat</t>
  </si>
  <si>
    <t>OB9</t>
  </si>
  <si>
    <t>First Crack at Hellzapoppin' Ridge</t>
  </si>
  <si>
    <t>JAVA1</t>
  </si>
  <si>
    <t>The IJA's Last Battle</t>
  </si>
  <si>
    <t>DB006</t>
  </si>
  <si>
    <t>In The Best Traditions of The Cavalry Service</t>
  </si>
  <si>
    <t>STL6</t>
  </si>
  <si>
    <t>A Rising Tide</t>
  </si>
  <si>
    <t>CH120</t>
  </si>
  <si>
    <t>Small Encounters</t>
  </si>
  <si>
    <t>Gavin Take</t>
  </si>
  <si>
    <t>D18</t>
  </si>
  <si>
    <t>King of the Hill</t>
  </si>
  <si>
    <t>FT256</t>
  </si>
  <si>
    <t>Radio X-Mas</t>
  </si>
  <si>
    <t>HP30</t>
  </si>
  <si>
    <t>Bloody Bari</t>
  </si>
  <si>
    <t>FE92</t>
  </si>
  <si>
    <t>Loveluck</t>
  </si>
  <si>
    <t>BFP139</t>
  </si>
  <si>
    <t>Cockroaches Against Panzers</t>
  </si>
  <si>
    <t>RPT103</t>
  </si>
  <si>
    <t>Nikolai's Star</t>
  </si>
  <si>
    <t>DBP15</t>
  </si>
  <si>
    <t>Mopping Up</t>
  </si>
  <si>
    <t>BFP56</t>
  </si>
  <si>
    <t>KE21</t>
  </si>
  <si>
    <t>Franzen's Roadblock (repl. TOT25)</t>
  </si>
  <si>
    <t>FT217</t>
  </si>
  <si>
    <t>Cavalry Delaying Action</t>
  </si>
  <si>
    <t>{2020 edition} 237</t>
  </si>
  <si>
    <t>Sudden Death</t>
  </si>
  <si>
    <t>WP16</t>
  </si>
  <si>
    <t>A Thorn in the Flesh</t>
  </si>
  <si>
    <t>CH154</t>
  </si>
  <si>
    <t>The Central Rail Station</t>
  </si>
  <si>
    <t>StB5</t>
  </si>
  <si>
    <t>Hohenstaufen Left</t>
  </si>
  <si>
    <t>X13</t>
  </si>
  <si>
    <t>RPT59</t>
  </si>
  <si>
    <t>Hungarian Hopscotch</t>
  </si>
  <si>
    <t>LN2-2</t>
  </si>
  <si>
    <t>Hellzapoppin' Ridge</t>
  </si>
  <si>
    <t>DB133</t>
  </si>
  <si>
    <t>A Deadly Landscape</t>
  </si>
  <si>
    <t>Orange at Walawbum</t>
  </si>
  <si>
    <t>DB017</t>
  </si>
  <si>
    <t>Onslaught on Orsha</t>
  </si>
  <si>
    <t>StB9</t>
  </si>
  <si>
    <t>Orders for the Major</t>
  </si>
  <si>
    <t>MM27</t>
  </si>
  <si>
    <t>Odessa Madness</t>
  </si>
  <si>
    <t>{Y2} 18</t>
  </si>
  <si>
    <t>The Roadblock</t>
  </si>
  <si>
    <t>LSSAH11</t>
  </si>
  <si>
    <t>Sea Battle</t>
  </si>
  <si>
    <t>RPT84</t>
  </si>
  <si>
    <t>Kiwi and the Cat</t>
  </si>
  <si>
    <t>GC4</t>
  </si>
  <si>
    <t>Pingarron Hill</t>
  </si>
  <si>
    <t>TBA12</t>
  </si>
  <si>
    <t>Bridge over the Ijssel</t>
  </si>
  <si>
    <t>HOW05</t>
  </si>
  <si>
    <t>The Narrow Front</t>
  </si>
  <si>
    <t>TAC56</t>
  </si>
  <si>
    <t>Les petits du renard (The Fox's Children)</t>
  </si>
  <si>
    <t>CDN1</t>
  </si>
  <si>
    <t>Monty's Big Left Hook</t>
  </si>
  <si>
    <t>O91.1</t>
  </si>
  <si>
    <t>Kharkov 1: Battle for the Square</t>
  </si>
  <si>
    <t>FT201</t>
  </si>
  <si>
    <t>Communication Breakdown</t>
  </si>
  <si>
    <t>O99.3</t>
  </si>
  <si>
    <t>Road to Leningrad: Ashes to Ashes</t>
  </si>
  <si>
    <t>FT220</t>
  </si>
  <si>
    <t>Alsatian Verdun</t>
  </si>
  <si>
    <t>OTO{2nd ed}2</t>
  </si>
  <si>
    <t>CH86</t>
  </si>
  <si>
    <t>The Broken Blade</t>
  </si>
  <si>
    <t>{2020 edition} 76</t>
  </si>
  <si>
    <t>End of the Ninth</t>
  </si>
  <si>
    <t>AK3</t>
  </si>
  <si>
    <t>The Saucer</t>
  </si>
  <si>
    <t>ESG100</t>
  </si>
  <si>
    <t>Hollis of the Howards</t>
  </si>
  <si>
    <t>AaC3</t>
  </si>
  <si>
    <t>Green Devils</t>
  </si>
  <si>
    <t>PA4</t>
  </si>
  <si>
    <t>Panzers Forward!</t>
  </si>
  <si>
    <t>BFTR6</t>
  </si>
  <si>
    <t>Send in the Fallschirmjaegers</t>
  </si>
  <si>
    <t>TOT44</t>
  </si>
  <si>
    <t>...A Dish Best Served Cold...</t>
  </si>
  <si>
    <t>BFP134</t>
  </si>
  <si>
    <t>Hell at Kiernozia</t>
  </si>
  <si>
    <t>O92.1</t>
  </si>
  <si>
    <t>MM62</t>
  </si>
  <si>
    <t>Five-Kopeck Bridgehead</t>
  </si>
  <si>
    <t>Hunters from the Sky</t>
  </si>
  <si>
    <t>OTO{2nd ed}29</t>
  </si>
  <si>
    <t>CH157</t>
  </si>
  <si>
    <t>Armored Probe (reissue)</t>
  </si>
  <si>
    <t>HBCG1</t>
  </si>
  <si>
    <t>Hell's Bridgehead CG1</t>
  </si>
  <si>
    <t>S35</t>
  </si>
  <si>
    <t>The Volga is Reached!</t>
  </si>
  <si>
    <t>FE117</t>
  </si>
  <si>
    <t>Sanok Action</t>
  </si>
  <si>
    <t>VV54</t>
  </si>
  <si>
    <t>le coup de grace</t>
  </si>
  <si>
    <t>RBF19</t>
  </si>
  <si>
    <t>Romanian Marina</t>
  </si>
  <si>
    <t>{2020 edition} 251</t>
  </si>
  <si>
    <t>First Day of Diadem</t>
  </si>
  <si>
    <t>BBH3</t>
  </si>
  <si>
    <t>Back in the Saddle Again</t>
  </si>
  <si>
    <t>ON2</t>
  </si>
  <si>
    <t>Second Blow</t>
  </si>
  <si>
    <t>PE1</t>
  </si>
  <si>
    <t>Operation Weiss</t>
  </si>
  <si>
    <t>S7</t>
  </si>
  <si>
    <t>Looks Like the Fourth of July</t>
  </si>
  <si>
    <t>TAC69</t>
  </si>
  <si>
    <t>Battambang Bang</t>
  </si>
  <si>
    <t>RPT102</t>
  </si>
  <si>
    <t>Kleisoura Pass</t>
  </si>
  <si>
    <t>NQNG(2)-6</t>
  </si>
  <si>
    <t>One Eye to the West</t>
  </si>
  <si>
    <t>TOT14</t>
  </si>
  <si>
    <t>Panzer-Teufel Strikes Back</t>
  </si>
  <si>
    <t>BB11</t>
  </si>
  <si>
    <t>Kangaroo Hop</t>
  </si>
  <si>
    <t>FT245</t>
  </si>
  <si>
    <t>Ciao Cina</t>
  </si>
  <si>
    <t>CH21</t>
  </si>
  <si>
    <t>A Ridge Too Far</t>
  </si>
  <si>
    <t>CASLO1</t>
  </si>
  <si>
    <t>Onwards</t>
  </si>
  <si>
    <t>RB8</t>
  </si>
  <si>
    <t>Fire on the Volga</t>
  </si>
  <si>
    <t>OS11</t>
  </si>
  <si>
    <t>Kickoff in Hürtgen</t>
  </si>
  <si>
    <t>GSTK5</t>
  </si>
  <si>
    <t>Please Hurry</t>
  </si>
  <si>
    <t>S60</t>
  </si>
  <si>
    <t>Operation Niwi</t>
  </si>
  <si>
    <t>IP 2</t>
  </si>
  <si>
    <t>Company A's Charge</t>
  </si>
  <si>
    <t>FWO16</t>
  </si>
  <si>
    <t>Black Day for the 116</t>
  </si>
  <si>
    <t>FT KGS CG1</t>
  </si>
  <si>
    <t>Red Army Day CG</t>
  </si>
  <si>
    <t>FT241</t>
  </si>
  <si>
    <t>Commando Beach 2</t>
  </si>
  <si>
    <t>O104.2</t>
  </si>
  <si>
    <t>Send More Pigeons</t>
  </si>
  <si>
    <t>TAC25</t>
  </si>
  <si>
    <t>Nella Nebia</t>
  </si>
  <si>
    <t>ALAMEIN4</t>
  </si>
  <si>
    <t>The Italian Turn</t>
  </si>
  <si>
    <t>NEWS3</t>
  </si>
  <si>
    <t>Breakthrough Towards Tarnopol</t>
  </si>
  <si>
    <t>LN11</t>
  </si>
  <si>
    <t>Break-through at RJ177</t>
  </si>
  <si>
    <t>FT84</t>
  </si>
  <si>
    <t>Point of Junction</t>
  </si>
  <si>
    <t>Genesis18</t>
  </si>
  <si>
    <t>The Archers of Um Sheham</t>
  </si>
  <si>
    <t>BWN-6</t>
  </si>
  <si>
    <t>Raid on Moerdijk</t>
  </si>
  <si>
    <t>RBF25</t>
  </si>
  <si>
    <t>Odessa Squeeze</t>
  </si>
  <si>
    <t>{Redux} D19</t>
  </si>
  <si>
    <t>The Mailed Fist</t>
  </si>
  <si>
    <t>ESG28</t>
  </si>
  <si>
    <t>Dangerous Reliance</t>
  </si>
  <si>
    <t>UV1</t>
  </si>
  <si>
    <t>Move Out</t>
  </si>
  <si>
    <t>RB13</t>
  </si>
  <si>
    <t>Sandbanks of the Volga</t>
  </si>
  <si>
    <t>NFNH-11</t>
  </si>
  <si>
    <t>Surprise, Surprise!!</t>
  </si>
  <si>
    <t>EP64</t>
  </si>
  <si>
    <t>Stubborn Insurrection</t>
  </si>
  <si>
    <t>PA9</t>
  </si>
  <si>
    <t>In the Thick of It!</t>
  </si>
  <si>
    <t>Z25</t>
  </si>
  <si>
    <t>Knight's Move</t>
  </si>
  <si>
    <t>HP31</t>
  </si>
  <si>
    <t>Operation Eisbar</t>
  </si>
  <si>
    <t>FE64</t>
  </si>
  <si>
    <t>The Iron Ring Is Closed</t>
  </si>
  <si>
    <t>RPT121</t>
  </si>
  <si>
    <t>Fireball!</t>
  </si>
  <si>
    <t>SPA653-E</t>
  </si>
  <si>
    <t>Mounting a Big Blow</t>
  </si>
  <si>
    <t>MLR(rev)04</t>
  </si>
  <si>
    <t>Sneek Attack (rev)</t>
  </si>
  <si>
    <t>DSL1</t>
  </si>
  <si>
    <t>Le petite ferme</t>
  </si>
  <si>
    <t>VotG-III</t>
  </si>
  <si>
    <t>Battle Along the Riverbank</t>
  </si>
  <si>
    <t>Berlin14</t>
  </si>
  <si>
    <t>In the Belly of the Beast</t>
  </si>
  <si>
    <t>FAW12</t>
  </si>
  <si>
    <t>A Bloody Slugfest</t>
  </si>
  <si>
    <t>ORB2</t>
  </si>
  <si>
    <t>Sugar Cane Shuffle</t>
  </si>
  <si>
    <t>BAA4</t>
  </si>
  <si>
    <t>Able Forward</t>
  </si>
  <si>
    <t>FF(2)-13</t>
  </si>
  <si>
    <t>SAGA 1</t>
  </si>
  <si>
    <t>Bedlam Bridge</t>
  </si>
  <si>
    <t>{Redux} D32</t>
  </si>
  <si>
    <t>Charging Chaumont</t>
  </si>
  <si>
    <t>OTT3</t>
  </si>
  <si>
    <t>The Pied Pipers</t>
  </si>
  <si>
    <t>VV18</t>
  </si>
  <si>
    <t>Storm Over Mariupol</t>
  </si>
  <si>
    <t>O17</t>
  </si>
  <si>
    <t>White Russians</t>
  </si>
  <si>
    <t>RM2</t>
  </si>
  <si>
    <t>Prelude to Bodange</t>
  </si>
  <si>
    <t>KH9</t>
  </si>
  <si>
    <t>Kritz and Fritz</t>
  </si>
  <si>
    <t>BBH9</t>
  </si>
  <si>
    <t>Company G Stopped at "The Spur"</t>
  </si>
  <si>
    <t>RM5</t>
  </si>
  <si>
    <t>Battle for Bodange</t>
  </si>
  <si>
    <t>SmR2</t>
  </si>
  <si>
    <t>Fenton's Foe</t>
  </si>
  <si>
    <t>FT13</t>
  </si>
  <si>
    <t>cabanes vieilles (old huts)</t>
  </si>
  <si>
    <t>AK32</t>
  </si>
  <si>
    <t>Blunted Blade</t>
  </si>
  <si>
    <t>GWASL56</t>
  </si>
  <si>
    <t>"Determination and Valour"</t>
  </si>
  <si>
    <t>GARV02</t>
  </si>
  <si>
    <t>Tigers on the Narva Line</t>
  </si>
  <si>
    <t>GWASL58</t>
  </si>
  <si>
    <t>Bayonet to Bayonet</t>
  </si>
  <si>
    <t>GC11</t>
  </si>
  <si>
    <t>Noi Saimo Italiani di Garibaldi</t>
  </si>
  <si>
    <t>RR8</t>
  </si>
  <si>
    <t>Gunner Halm</t>
  </si>
  <si>
    <t>O73.1</t>
  </si>
  <si>
    <t>A Midnight Stroll</t>
  </si>
  <si>
    <t>AK48</t>
  </si>
  <si>
    <t>A Fighting Withdrawal</t>
  </si>
  <si>
    <t>ATF6</t>
  </si>
  <si>
    <t>Rock Around the Clock</t>
  </si>
  <si>
    <t>RPT109</t>
  </si>
  <si>
    <t>Krainov's Ambush</t>
  </si>
  <si>
    <t>CH70</t>
  </si>
  <si>
    <t>Surprise at Honkaniemi</t>
  </si>
  <si>
    <t>S40</t>
  </si>
  <si>
    <t>Island Retreat</t>
  </si>
  <si>
    <t>BBH11</t>
  </si>
  <si>
    <t>Confusion at the S-Ridge</t>
  </si>
  <si>
    <t>Down and Out</t>
  </si>
  <si>
    <t>KR3</t>
  </si>
  <si>
    <t>"Two for One"</t>
  </si>
  <si>
    <t>ESG52</t>
  </si>
  <si>
    <t>Engulfed</t>
  </si>
  <si>
    <t>{AoO2} 224</t>
  </si>
  <si>
    <t>Beachhead at Ozereyka Bay</t>
  </si>
  <si>
    <t>BR6</t>
  </si>
  <si>
    <t>Rikusentai</t>
  </si>
  <si>
    <t>ESG127</t>
  </si>
  <si>
    <t>Torch and Blast</t>
  </si>
  <si>
    <t>EC3</t>
  </si>
  <si>
    <t>Get the Sniper</t>
  </si>
  <si>
    <t>ESG121</t>
  </si>
  <si>
    <t>Behemouths &amp; Bullet Sponges</t>
  </si>
  <si>
    <t>NEWS13</t>
  </si>
  <si>
    <t>Go Your Way</t>
  </si>
  <si>
    <t>{AoO2} 31</t>
  </si>
  <si>
    <t>NEWS57</t>
  </si>
  <si>
    <t>Red Dragon</t>
  </si>
  <si>
    <t>STL RaM CG</t>
  </si>
  <si>
    <t>Roadblock at Mithwephok</t>
  </si>
  <si>
    <t>TAP1</t>
  </si>
  <si>
    <t>Balkan Suicide</t>
  </si>
  <si>
    <t>WC6</t>
  </si>
  <si>
    <t>Smashed from the Left</t>
  </si>
  <si>
    <t>ESG103</t>
  </si>
  <si>
    <t>Objective Uman</t>
  </si>
  <si>
    <t>NEV4</t>
  </si>
  <si>
    <t>Hedgehog</t>
  </si>
  <si>
    <t>LMA6</t>
  </si>
  <si>
    <t>Brassard-1: Marciana Marina</t>
  </si>
  <si>
    <t>CDN5</t>
  </si>
  <si>
    <t>Priority Call</t>
  </si>
  <si>
    <t>VV47</t>
  </si>
  <si>
    <t>les phalanges de l'Ordre Noir</t>
  </si>
  <si>
    <t>S63</t>
  </si>
  <si>
    <t>Nothing Left to Lose</t>
  </si>
  <si>
    <t>NEV5</t>
  </si>
  <si>
    <t>The Factory 'Aprilia'</t>
  </si>
  <si>
    <t>VV75</t>
  </si>
  <si>
    <t>les taxis de Tobrouk</t>
  </si>
  <si>
    <t>OTO{2nd ed}4</t>
  </si>
  <si>
    <t>Funnel of Death</t>
  </si>
  <si>
    <t>LG2</t>
  </si>
  <si>
    <t>Slaget om Hangasjärvi</t>
  </si>
  <si>
    <t>CH152</t>
  </si>
  <si>
    <t>Tin Pan Hill</t>
  </si>
  <si>
    <t>RPT131</t>
  </si>
  <si>
    <t>Boot's Scoot and Boogie</t>
  </si>
  <si>
    <t>RPT132</t>
  </si>
  <si>
    <t>Probe Toward the Hague</t>
  </si>
  <si>
    <t>Buck9 Hasty</t>
  </si>
  <si>
    <t>To Take Back a Hill (Hasty Attack)</t>
  </si>
  <si>
    <t>FE108</t>
  </si>
  <si>
    <t>No Walkover</t>
  </si>
  <si>
    <t>StB11</t>
  </si>
  <si>
    <t>Pip Roberts' Run</t>
  </si>
  <si>
    <t>LN3-6</t>
  </si>
  <si>
    <t>Ballbreaker</t>
  </si>
  <si>
    <t>FT18</t>
  </si>
  <si>
    <t>Oviedo 34</t>
  </si>
  <si>
    <t>CDN26</t>
  </si>
  <si>
    <t>River of Blood</t>
  </si>
  <si>
    <t>HG(2)-12</t>
  </si>
  <si>
    <t>Bumps Along the Tiddim Road</t>
  </si>
  <si>
    <t>SAM1</t>
  </si>
  <si>
    <t>Poles Apart</t>
  </si>
  <si>
    <t>St3</t>
  </si>
  <si>
    <t>Report to the Führer</t>
  </si>
  <si>
    <t>ABS3</t>
  </si>
  <si>
    <t>Heim's Causeway Bound</t>
  </si>
  <si>
    <t>U46</t>
  </si>
  <si>
    <t>Encircling the Ruhr</t>
  </si>
  <si>
    <t>ABS4</t>
  </si>
  <si>
    <t>No Better Place to Die</t>
  </si>
  <si>
    <t>FE149</t>
  </si>
  <si>
    <t>Arpad Bridge</t>
  </si>
  <si>
    <t>Seoul Saving</t>
  </si>
  <si>
    <t>St4</t>
  </si>
  <si>
    <t>Sturm Party</t>
  </si>
  <si>
    <t>FE151</t>
  </si>
  <si>
    <t>Brother Against Brother</t>
  </si>
  <si>
    <t>KH3</t>
  </si>
  <si>
    <t>Fright Night</t>
  </si>
  <si>
    <t>CH35</t>
  </si>
  <si>
    <t>Obong-Ni</t>
  </si>
  <si>
    <t>LSSAH48</t>
  </si>
  <si>
    <t>Fight to Keep It Open</t>
  </si>
  <si>
    <t>LSSAH37</t>
  </si>
  <si>
    <t>Baker's Dozen</t>
  </si>
  <si>
    <t>HB CGIII</t>
  </si>
  <si>
    <t>Hell's Bridgehead CG III</t>
  </si>
  <si>
    <t>FT115</t>
  </si>
  <si>
    <t>Nearly Entombed</t>
  </si>
  <si>
    <t>FE30</t>
  </si>
  <si>
    <t>Trail #2</t>
  </si>
  <si>
    <t>BC5</t>
  </si>
  <si>
    <t>Storming the Amphitheatre</t>
  </si>
  <si>
    <t>PA11</t>
  </si>
  <si>
    <t>Tenkitten-Riegel</t>
  </si>
  <si>
    <t>FE186</t>
  </si>
  <si>
    <t>Hell at Kernioza</t>
  </si>
  <si>
    <t>YASL1</t>
  </si>
  <si>
    <t>Full Immersion Baptism</t>
  </si>
  <si>
    <t>VV2</t>
  </si>
  <si>
    <t>Le pont du 3 commando (Third Commando Bridge)</t>
  </si>
  <si>
    <t>BFTR12</t>
  </si>
  <si>
    <t>When Diplomacy Fails</t>
  </si>
  <si>
    <t>BTL10</t>
  </si>
  <si>
    <t>Toast the Morning with Tanks</t>
  </si>
  <si>
    <t>LSSAH47</t>
  </si>
  <si>
    <t>Turning Point</t>
  </si>
  <si>
    <t>FB19</t>
  </si>
  <si>
    <t>War Brotherhood</t>
  </si>
  <si>
    <t>FT272</t>
  </si>
  <si>
    <t>Rise of the Viet Minh</t>
  </si>
  <si>
    <t>FE32</t>
  </si>
  <si>
    <t>Get to the Point</t>
  </si>
  <si>
    <t>FE160</t>
  </si>
  <si>
    <t>The Wakamatsu Unit</t>
  </si>
  <si>
    <t>LSSAH45</t>
  </si>
  <si>
    <t>Unexpected Surprise</t>
  </si>
  <si>
    <t>LSSAH46</t>
  </si>
  <si>
    <t>Stalemate</t>
  </si>
  <si>
    <t>DBOT4</t>
  </si>
  <si>
    <t>Turning the Screws</t>
  </si>
  <si>
    <t>CH100</t>
  </si>
  <si>
    <t>Dawn of a New Age</t>
  </si>
  <si>
    <t>ASLSKB1</t>
  </si>
  <si>
    <t>The Aubagne Bottleneck Must Pop</t>
  </si>
  <si>
    <t>FE57</t>
  </si>
  <si>
    <t>War Without End</t>
  </si>
  <si>
    <t>CH124</t>
  </si>
  <si>
    <t>The Fall of Tobruk</t>
  </si>
  <si>
    <t>StalPak8</t>
  </si>
  <si>
    <t>Gonychar's Stand</t>
  </si>
  <si>
    <t>ASLSKB2</t>
  </si>
  <si>
    <t>Hill Sweet Blues</t>
  </si>
  <si>
    <t>MM32</t>
  </si>
  <si>
    <t>Winter Forrest</t>
  </si>
  <si>
    <t>O107.2</t>
  </si>
  <si>
    <t>The Zuid Willems Canal</t>
  </si>
  <si>
    <t>RPT129</t>
  </si>
  <si>
    <t>American Banzai</t>
  </si>
  <si>
    <t>FE166</t>
  </si>
  <si>
    <t>Classic Meeting Engagement</t>
  </si>
  <si>
    <t>StalPak2</t>
  </si>
  <si>
    <t>Yards Paid in Blood</t>
  </si>
  <si>
    <t>DB144</t>
  </si>
  <si>
    <t>Fontenay by Night</t>
  </si>
  <si>
    <t>TAC50</t>
  </si>
  <si>
    <t>Task Force Smith (Korea 1950)</t>
  </si>
  <si>
    <t>DBP6</t>
  </si>
  <si>
    <t>Route 41</t>
  </si>
  <si>
    <t>RP1-1</t>
  </si>
  <si>
    <t>Morning in Mouen</t>
  </si>
  <si>
    <t>RP1-6</t>
  </si>
  <si>
    <t>Slam Dance</t>
  </si>
  <si>
    <t>CH24</t>
  </si>
  <si>
    <t>Those Normandy Nights</t>
  </si>
  <si>
    <t>SP54</t>
  </si>
  <si>
    <t>Manila John</t>
  </si>
  <si>
    <t>ESG85</t>
  </si>
  <si>
    <t>Bloody Brittany</t>
  </si>
  <si>
    <t>OS15</t>
  </si>
  <si>
    <t>Nightlife Is for the Junge</t>
  </si>
  <si>
    <t>{2020 edition} 236</t>
  </si>
  <si>
    <t>In Rommel's Wake</t>
  </si>
  <si>
    <t>RR6</t>
  </si>
  <si>
    <t>{Redux} D34</t>
  </si>
  <si>
    <t>To the Last Man</t>
  </si>
  <si>
    <t>TFAT02</t>
  </si>
  <si>
    <t>Fighting Along the Mius</t>
  </si>
  <si>
    <t>KGS17</t>
  </si>
  <si>
    <t>Schwarzer Freitag</t>
  </si>
  <si>
    <t>GWASL16</t>
  </si>
  <si>
    <t>Pilckem Ridge</t>
  </si>
  <si>
    <t>ESG89</t>
  </si>
  <si>
    <t>Blunt Force Trauma</t>
  </si>
  <si>
    <t>FE167</t>
  </si>
  <si>
    <t>Operation Opel</t>
  </si>
  <si>
    <t>BC19</t>
  </si>
  <si>
    <t>Hop in for your Bloody Chop</t>
  </si>
  <si>
    <t>RR7</t>
  </si>
  <si>
    <t>The Fox Strikes Back</t>
  </si>
  <si>
    <t>V13</t>
  </si>
  <si>
    <t>Hunting Tigers</t>
  </si>
  <si>
    <t>RR5</t>
  </si>
  <si>
    <t>Breaking Lager</t>
  </si>
  <si>
    <t>ESG92</t>
  </si>
  <si>
    <t>Savage Struggle</t>
  </si>
  <si>
    <t>RR1</t>
  </si>
  <si>
    <t>The Curtain Goes Up</t>
  </si>
  <si>
    <t>NT9</t>
  </si>
  <si>
    <t>Wingen-Sur-Moder</t>
  </si>
  <si>
    <t>RPT40</t>
  </si>
  <si>
    <t>Most Barikádníku</t>
  </si>
  <si>
    <t>OW2</t>
  </si>
  <si>
    <t>Fox Green Stalemate</t>
  </si>
  <si>
    <t>FT268</t>
  </si>
  <si>
    <t>Spain's Crusaders</t>
  </si>
  <si>
    <t>WCR6</t>
  </si>
  <si>
    <t>Raid on Litoranea</t>
  </si>
  <si>
    <t>FTStN5</t>
  </si>
  <si>
    <t>Away the Lads!</t>
  </si>
  <si>
    <t>VHN1</t>
  </si>
  <si>
    <t>Winged Devils</t>
  </si>
  <si>
    <t>HIB9</t>
  </si>
  <si>
    <t>Hitler's Little Helpers</t>
  </si>
  <si>
    <t>B4</t>
  </si>
  <si>
    <t>Clear up the Bridgehead</t>
  </si>
  <si>
    <t>un beau Pétrin</t>
  </si>
  <si>
    <t>SP237</t>
  </si>
  <si>
    <t>Shanghai Scuffle</t>
  </si>
  <si>
    <t>PdH CG1</t>
  </si>
  <si>
    <t>Pointe du Hoc Campaign Game</t>
  </si>
  <si>
    <t>GWASL32</t>
  </si>
  <si>
    <t>Sacrifice for Joffre</t>
  </si>
  <si>
    <t>PLA</t>
  </si>
  <si>
    <t>Hills of the Arakan</t>
  </si>
  <si>
    <t>FE68</t>
  </si>
  <si>
    <t>Cutting Erika</t>
  </si>
  <si>
    <t>SRÑ2</t>
  </si>
  <si>
    <t>HIB12</t>
  </si>
  <si>
    <t>Ditch Ghouls</t>
  </si>
  <si>
    <t>O16</t>
  </si>
  <si>
    <t>Forced Crossing</t>
  </si>
  <si>
    <t>OST9</t>
  </si>
  <si>
    <t>Forcing the Berezina</t>
  </si>
  <si>
    <t>MwT II2</t>
  </si>
  <si>
    <t>Doorway to Norway</t>
  </si>
  <si>
    <t>Gona7</t>
  </si>
  <si>
    <t>Repulsed on the Beach</t>
  </si>
  <si>
    <t>BMW10</t>
  </si>
  <si>
    <t>Betrayed at Buchenau</t>
  </si>
  <si>
    <t>IP 9</t>
  </si>
  <si>
    <t>Item Pocket Reduced</t>
  </si>
  <si>
    <t>S74</t>
  </si>
  <si>
    <t>FE71</t>
  </si>
  <si>
    <t>Cold Steel Rain</t>
  </si>
  <si>
    <t>BTL6</t>
  </si>
  <si>
    <t>Breaking Berlin</t>
  </si>
  <si>
    <t>{AoO2} 226</t>
  </si>
  <si>
    <t>Operation Schwarz</t>
  </si>
  <si>
    <t>ON3</t>
  </si>
  <si>
    <t>Lend-Lease Attack</t>
  </si>
  <si>
    <t>ALAMEIN6</t>
  </si>
  <si>
    <t>ORB7</t>
  </si>
  <si>
    <t>Afternoon Tea...NT</t>
  </si>
  <si>
    <t>TB9</t>
  </si>
  <si>
    <t>Shout at the Devil</t>
  </si>
  <si>
    <t>BK6</t>
  </si>
  <si>
    <t>The Partisans' Inn</t>
  </si>
  <si>
    <t>UV4</t>
  </si>
  <si>
    <t>Into the Breech Once More</t>
  </si>
  <si>
    <t>JDB2</t>
  </si>
  <si>
    <t>Casa Berardi Charge</t>
  </si>
  <si>
    <t>OTO{2nd ed}3</t>
  </si>
  <si>
    <t>Shumilino</t>
  </si>
  <si>
    <t>BC1</t>
  </si>
  <si>
    <t>Short Sharp Shock</t>
  </si>
  <si>
    <t>FAW3</t>
  </si>
  <si>
    <t>The Bridges At Tuntsajoki</t>
  </si>
  <si>
    <t>FAW4</t>
  </si>
  <si>
    <t>Vakkila Crossroads</t>
  </si>
  <si>
    <t>ESG122</t>
  </si>
  <si>
    <t>Jump the Curb</t>
  </si>
  <si>
    <t>BTL5</t>
  </si>
  <si>
    <t>Charge of the Light Brigade</t>
  </si>
  <si>
    <t>RP3-4</t>
  </si>
  <si>
    <t>Saving Madagascar</t>
  </si>
  <si>
    <t>ON6</t>
  </si>
  <si>
    <t>Kempf at Melikhovo</t>
  </si>
  <si>
    <t>FT100</t>
  </si>
  <si>
    <t>Hajra!</t>
  </si>
  <si>
    <t>{AoO2} 116</t>
  </si>
  <si>
    <t>The Sixth Blow</t>
  </si>
  <si>
    <t>FT62</t>
  </si>
  <si>
    <t>New Model Army</t>
  </si>
  <si>
    <t>PdH3</t>
  </si>
  <si>
    <t>Nowhere to Run, Nowhere to Hide</t>
  </si>
  <si>
    <t>Genesis 20</t>
  </si>
  <si>
    <t>Soldiers of Jerusalem</t>
  </si>
  <si>
    <t>FT247</t>
  </si>
  <si>
    <t>Roter Mann</t>
  </si>
  <si>
    <t>OBS5</t>
  </si>
  <si>
    <t>The Japs Counter-attack</t>
  </si>
  <si>
    <t>WP4</t>
  </si>
  <si>
    <t>On the Waterfront</t>
  </si>
  <si>
    <t>ESG17</t>
  </si>
  <si>
    <t>Money's on the Dresser</t>
  </si>
  <si>
    <t>O81.1</t>
  </si>
  <si>
    <t>The Devil's Harvest</t>
  </si>
  <si>
    <t>CH173</t>
  </si>
  <si>
    <t>Bitches on the Beach</t>
  </si>
  <si>
    <t>WP5</t>
  </si>
  <si>
    <t>Stuka Wave - The Second Day</t>
  </si>
  <si>
    <t>YASL10</t>
  </si>
  <si>
    <t>Dropping Topside</t>
  </si>
  <si>
    <t>{RS} 71</t>
  </si>
  <si>
    <t>Zombie3</t>
  </si>
  <si>
    <t>Dinner's Waiting</t>
  </si>
  <si>
    <t>HP24</t>
  </si>
  <si>
    <t>Warfe's War</t>
  </si>
  <si>
    <t>WP-CG</t>
  </si>
  <si>
    <t>Westerplatte Campaign Game</t>
  </si>
  <si>
    <t>KR1</t>
  </si>
  <si>
    <t>Parker's Silver Star</t>
  </si>
  <si>
    <t>SP252</t>
  </si>
  <si>
    <t>Infamous Isthmus</t>
  </si>
  <si>
    <t>RPT110</t>
  </si>
  <si>
    <t>Theirs Not to Reason Why (three player)</t>
  </si>
  <si>
    <t>WP6</t>
  </si>
  <si>
    <t>Hell's Bells - the third day</t>
  </si>
  <si>
    <t>RPT163</t>
  </si>
  <si>
    <t>Seoul Searching</t>
  </si>
  <si>
    <t>Theirs Not to Reason Why (two player)</t>
  </si>
  <si>
    <t>NTX03</t>
  </si>
  <si>
    <t>The Scugnizzi Boys</t>
  </si>
  <si>
    <t>WP7</t>
  </si>
  <si>
    <t>Trial by Shellfire - the fourth day</t>
  </si>
  <si>
    <t>WP10</t>
  </si>
  <si>
    <t>Thundering Away - the final day</t>
  </si>
  <si>
    <t>WP8</t>
  </si>
  <si>
    <t>The Stand Continues - the fifth day</t>
  </si>
  <si>
    <t>WP9</t>
  </si>
  <si>
    <t>Off the Rails - the sixth day</t>
  </si>
  <si>
    <t>O87.2</t>
  </si>
  <si>
    <t>Partisan Keep</t>
  </si>
  <si>
    <t>PA10</t>
  </si>
  <si>
    <t>High Price In Blood</t>
  </si>
  <si>
    <t>BBH2</t>
  </si>
  <si>
    <t>Retrograde to Cemetery Ridge</t>
  </si>
  <si>
    <t>O57.1</t>
  </si>
  <si>
    <t>Operation Bagration</t>
  </si>
  <si>
    <t>RR3</t>
  </si>
  <si>
    <t>Auk's Heave to Fuka</t>
  </si>
  <si>
    <t>C2019.2</t>
  </si>
  <si>
    <t>The Chocos</t>
  </si>
  <si>
    <t>DF4</t>
  </si>
  <si>
    <t>No Time to Talk</t>
  </si>
  <si>
    <t>YASL4</t>
  </si>
  <si>
    <t>The Twin Pimples</t>
  </si>
  <si>
    <t>FE183</t>
  </si>
  <si>
    <t>Take the Flag!</t>
  </si>
  <si>
    <t>O76.1</t>
  </si>
  <si>
    <t>Hungarian Goulash</t>
  </si>
  <si>
    <t>{Redux} D11</t>
  </si>
  <si>
    <t>Ripe Pickings</t>
  </si>
  <si>
    <t>O96.2</t>
  </si>
  <si>
    <t>Sadzot 2: Bloody Sadzot</t>
  </si>
  <si>
    <t>SP271</t>
  </si>
  <si>
    <t>Zwarts' Madhouse</t>
  </si>
  <si>
    <t>OF13</t>
  </si>
  <si>
    <t>Clash of Armor</t>
  </si>
  <si>
    <t>KBS5</t>
  </si>
  <si>
    <t>Track Meet</t>
  </si>
  <si>
    <t>AK40</t>
  </si>
  <si>
    <t>Mountain Men</t>
  </si>
  <si>
    <t>CH64</t>
  </si>
  <si>
    <t>Race for the Bridges</t>
  </si>
  <si>
    <t>O80.3</t>
  </si>
  <si>
    <t>Stand at Shestakov</t>
  </si>
  <si>
    <t>PAD2</t>
  </si>
  <si>
    <t>The Quick and the Dead</t>
  </si>
  <si>
    <t>WP3</t>
  </si>
  <si>
    <t>Main Line of Defense</t>
  </si>
  <si>
    <t>ESG79</t>
  </si>
  <si>
    <t>Blasting Through</t>
  </si>
  <si>
    <t>WP1</t>
  </si>
  <si>
    <t>Feuer Frei!</t>
  </si>
  <si>
    <t>FT158</t>
  </si>
  <si>
    <t>Close Combat Teams</t>
  </si>
  <si>
    <t>WP2</t>
  </si>
  <si>
    <t>Saving Outpost Prom</t>
  </si>
  <si>
    <t>AP57</t>
  </si>
  <si>
    <t>Kleckerweise</t>
  </si>
  <si>
    <t>T2</t>
  </si>
  <si>
    <t>The Puma Prowls</t>
  </si>
  <si>
    <t>FrF89</t>
  </si>
  <si>
    <t>Red Tears Shed on Gray</t>
  </si>
  <si>
    <t>A53</t>
  </si>
  <si>
    <t>Smith &amp; Weston</t>
  </si>
  <si>
    <t>SP20</t>
  </si>
  <si>
    <t>The Slaughter at Krutik</t>
  </si>
  <si>
    <t>J178</t>
  </si>
  <si>
    <t>RPT72</t>
  </si>
  <si>
    <t>Yangtze Doodle</t>
  </si>
  <si>
    <t>TAC49</t>
  </si>
  <si>
    <t>Des fauves aux abois (Big Cats at Bay)</t>
  </si>
  <si>
    <t>SP131</t>
  </si>
  <si>
    <t>Pocket Panzers</t>
  </si>
  <si>
    <t>SP37</t>
  </si>
  <si>
    <t>Last Stand at Iserlon</t>
  </si>
  <si>
    <t>BFP30</t>
  </si>
  <si>
    <t>Melee Near the Coast</t>
  </si>
  <si>
    <t>J164</t>
  </si>
  <si>
    <t>Aiding the Local Constabulary (3-player version)</t>
  </si>
  <si>
    <t>TOT32</t>
  </si>
  <si>
    <t>Denouement</t>
  </si>
  <si>
    <t>FrF50</t>
  </si>
  <si>
    <t>Pavlov's Dogs</t>
  </si>
  <si>
    <t>AP100</t>
  </si>
  <si>
    <t>Coal in Their Stockings</t>
  </si>
  <si>
    <t>BFP91</t>
  </si>
  <si>
    <t>Death Roamed Freely</t>
  </si>
  <si>
    <t>S45</t>
  </si>
  <si>
    <t>Contested Settlement</t>
  </si>
  <si>
    <t>BRV10</t>
  </si>
  <si>
    <t>Mohnke Business</t>
  </si>
  <si>
    <t>LSSAH7</t>
  </si>
  <si>
    <t>Just in Time</t>
  </si>
  <si>
    <t>AP91</t>
  </si>
  <si>
    <t>Parting Shots</t>
  </si>
  <si>
    <t>AP119</t>
  </si>
  <si>
    <t>Konev Cross</t>
  </si>
  <si>
    <t>OM4</t>
  </si>
  <si>
    <t>The Umbrella Men</t>
  </si>
  <si>
    <t>BFP137</t>
  </si>
  <si>
    <t>Death Throes</t>
  </si>
  <si>
    <t>CH26</t>
  </si>
  <si>
    <t>Close Order Driel</t>
  </si>
  <si>
    <t>U27</t>
  </si>
  <si>
    <t>A Winter Melee</t>
  </si>
  <si>
    <t>SP180</t>
  </si>
  <si>
    <t>Encircle This!</t>
  </si>
  <si>
    <t>BRT4</t>
  </si>
  <si>
    <t>J43</t>
  </si>
  <si>
    <t>3rd RTR in the Rain</t>
  </si>
  <si>
    <t>KGP3</t>
  </si>
  <si>
    <t>Panthers in the Mist</t>
  </si>
  <si>
    <t>DB020</t>
  </si>
  <si>
    <t>J154</t>
  </si>
  <si>
    <t>Cradle to Grave</t>
  </si>
  <si>
    <t>BFP22</t>
  </si>
  <si>
    <t>Speed Over Caution</t>
  </si>
  <si>
    <t>BFP97</t>
  </si>
  <si>
    <t>Renewed Pressure</t>
  </si>
  <si>
    <t>SP26</t>
  </si>
  <si>
    <t>Wollerscheim!</t>
  </si>
  <si>
    <t>PBP29</t>
  </si>
  <si>
    <t>Block At Anui</t>
  </si>
  <si>
    <t>ASLUG12</t>
  </si>
  <si>
    <t>One-Log Bridge</t>
  </si>
  <si>
    <t>NQNG5</t>
  </si>
  <si>
    <t>Chateau Nebelwerfer</t>
  </si>
  <si>
    <t>OA22</t>
  </si>
  <si>
    <t>After the Disaster</t>
  </si>
  <si>
    <t>FB10</t>
  </si>
  <si>
    <t>Return of the Black Company</t>
  </si>
  <si>
    <t>SP72</t>
  </si>
  <si>
    <t>One Tough Canuck</t>
  </si>
  <si>
    <t>PBP22</t>
  </si>
  <si>
    <t>Morire In Belleza</t>
  </si>
  <si>
    <t>SP48</t>
  </si>
  <si>
    <t>Orlik and the Uhlans</t>
  </si>
  <si>
    <t>S1</t>
  </si>
  <si>
    <t>Retaking Vierville</t>
  </si>
  <si>
    <t>J12</t>
  </si>
  <si>
    <t>Jungle Fighters</t>
  </si>
  <si>
    <t>SP146</t>
  </si>
  <si>
    <t>Terrify and Destroy</t>
  </si>
  <si>
    <t>CH6</t>
  </si>
  <si>
    <t>Armored Probe</t>
  </si>
  <si>
    <t>SP115</t>
  </si>
  <si>
    <t>The Five Pound Prize</t>
  </si>
  <si>
    <t>GC6</t>
  </si>
  <si>
    <t>Brihuega Disaster</t>
  </si>
  <si>
    <t>BoF7</t>
  </si>
  <si>
    <t>BoF3</t>
  </si>
  <si>
    <t>The Abbeville Bridgehead</t>
  </si>
  <si>
    <t>WO27</t>
  </si>
  <si>
    <t>Checking Out</t>
  </si>
  <si>
    <t>WCW2</t>
  </si>
  <si>
    <t>Scotch on the Rocks</t>
  </si>
  <si>
    <t>VotG26</t>
  </si>
  <si>
    <t>Bad Day for the Luftwaffe</t>
  </si>
  <si>
    <t>BFP25</t>
  </si>
  <si>
    <t>From Villebaudon to Valhalla</t>
  </si>
  <si>
    <t>WAR9</t>
  </si>
  <si>
    <t>Big Bonus</t>
  </si>
  <si>
    <t>HOW02</t>
  </si>
  <si>
    <t>Canicatti</t>
  </si>
  <si>
    <t>SV9</t>
  </si>
  <si>
    <t>Mexico and Morocco</t>
  </si>
  <si>
    <t>J15</t>
  </si>
  <si>
    <t>Turning Off the Spigot</t>
  </si>
  <si>
    <t>DB084</t>
  </si>
  <si>
    <t>Pot of Stew</t>
  </si>
  <si>
    <t>RBF38</t>
  </si>
  <si>
    <t>No Quarter at Cluj</t>
  </si>
  <si>
    <t>BC11</t>
  </si>
  <si>
    <t>GT-I</t>
  </si>
  <si>
    <t>Sand and Blood</t>
  </si>
  <si>
    <t>J54</t>
  </si>
  <si>
    <t>Showtime</t>
  </si>
  <si>
    <t>BTB1</t>
  </si>
  <si>
    <t>Taking Tailleville</t>
  </si>
  <si>
    <t>PB2</t>
  </si>
  <si>
    <t>Howard's Men</t>
  </si>
  <si>
    <t>FT213</t>
  </si>
  <si>
    <t>Up the Liri Valley</t>
  </si>
  <si>
    <t>HP17</t>
  </si>
  <si>
    <t>Down Radio Road</t>
  </si>
  <si>
    <t>AP19</t>
  </si>
  <si>
    <t>Winter of their Discontent</t>
  </si>
  <si>
    <t>PBP7</t>
  </si>
  <si>
    <t>Piece of Cake</t>
  </si>
  <si>
    <t>HOW09</t>
  </si>
  <si>
    <t>LN9</t>
  </si>
  <si>
    <t>Deception at RJ177</t>
  </si>
  <si>
    <t>A Line Too Thinly Held</t>
  </si>
  <si>
    <t>MM52</t>
  </si>
  <si>
    <t>Riverfront Property</t>
  </si>
  <si>
    <t>BoF5</t>
  </si>
  <si>
    <t>Adolf's Amateurs</t>
  </si>
  <si>
    <t>SP205</t>
  </si>
  <si>
    <t>Mius Miscchief</t>
  </si>
  <si>
    <t>S6</t>
  </si>
  <si>
    <t>Released from the East</t>
  </si>
  <si>
    <t>J29</t>
  </si>
  <si>
    <t>The Capture of Balta</t>
  </si>
  <si>
    <t>FT150</t>
  </si>
  <si>
    <t>Storm over Champagne</t>
  </si>
  <si>
    <t>BB14</t>
  </si>
  <si>
    <t>Forth Bridge</t>
  </si>
  <si>
    <t>{2020 edition} 79</t>
  </si>
  <si>
    <t>Bridge of the Seven Planets</t>
  </si>
  <si>
    <t>FT73</t>
  </si>
  <si>
    <t>The Adriatic Pirates</t>
  </si>
  <si>
    <t>NQNG6</t>
  </si>
  <si>
    <t>J182</t>
  </si>
  <si>
    <t>Belgian Blitzkrieg</t>
  </si>
  <si>
    <t>SP238</t>
  </si>
  <si>
    <t>Inherent Systemic Violence</t>
  </si>
  <si>
    <t>SP153</t>
  </si>
  <si>
    <t>The Wrong Side of Victory</t>
  </si>
  <si>
    <t>VotG27</t>
  </si>
  <si>
    <t>Drama, the Park, and Deady Things</t>
  </si>
  <si>
    <t>D1</t>
  </si>
  <si>
    <t>HP33</t>
  </si>
  <si>
    <t>Winter Storm</t>
  </si>
  <si>
    <t>DTF2</t>
  </si>
  <si>
    <t>Blitzkrieg!</t>
  </si>
  <si>
    <t>LSSAH14</t>
  </si>
  <si>
    <t>A Bird in the Hand...</t>
  </si>
  <si>
    <t>HG(2)-2</t>
  </si>
  <si>
    <t>Konitsa Crackdown</t>
  </si>
  <si>
    <t>GD-C</t>
  </si>
  <si>
    <t>Smoke the Kents</t>
  </si>
  <si>
    <t>HS13</t>
  </si>
  <si>
    <t>The Ravine</t>
  </si>
  <si>
    <t>With Tigers on their Tail</t>
  </si>
  <si>
    <t>YASL7</t>
  </si>
  <si>
    <t>Making a Break for It</t>
  </si>
  <si>
    <t>DB092</t>
  </si>
  <si>
    <t>The Streets of Kharkov</t>
  </si>
  <si>
    <t>KGP7</t>
  </si>
  <si>
    <t>The Bridge at Cheneux</t>
  </si>
  <si>
    <t>J113</t>
  </si>
  <si>
    <t>AP74</t>
  </si>
  <si>
    <t>Batty-P</t>
  </si>
  <si>
    <t>S17</t>
  </si>
  <si>
    <t>BdF2</t>
  </si>
  <si>
    <t>Parker's Last Stand</t>
  </si>
  <si>
    <t>{2020 edition} 232</t>
  </si>
  <si>
    <t>Chance d'une Affaire</t>
  </si>
  <si>
    <t>FT271</t>
  </si>
  <si>
    <t>Blowing the Lock of Colmar</t>
  </si>
  <si>
    <t>BFP15</t>
  </si>
  <si>
    <t>Cobra's Venom</t>
  </si>
  <si>
    <t>FT259</t>
  </si>
  <si>
    <t>Alcazar!</t>
  </si>
  <si>
    <t>{2020 edition} 77</t>
  </si>
  <si>
    <t>Le Hérisson</t>
  </si>
  <si>
    <t>RP3-2</t>
  </si>
  <si>
    <t>Flamed in France</t>
  </si>
  <si>
    <t>TAC5</t>
  </si>
  <si>
    <t>La batterie de Merville (The Merville Battery)</t>
  </si>
  <si>
    <t>S29</t>
  </si>
  <si>
    <t>No Monumental Acclaim</t>
  </si>
  <si>
    <t>ATL2</t>
  </si>
  <si>
    <t>Death at Carentan</t>
  </si>
  <si>
    <t>CDN7</t>
  </si>
  <si>
    <t>The Finest</t>
  </si>
  <si>
    <t>CH133</t>
  </si>
  <si>
    <t>Group Iron</t>
  </si>
  <si>
    <t>PBP28</t>
  </si>
  <si>
    <t>Peningkibaru Push</t>
  </si>
  <si>
    <t>CH18</t>
  </si>
  <si>
    <t>Raging Furnace</t>
  </si>
  <si>
    <t>U15</t>
  </si>
  <si>
    <t>Battle for the Warta Line</t>
  </si>
  <si>
    <t>HOW11</t>
  </si>
  <si>
    <t>InHumaine</t>
  </si>
  <si>
    <t>J14</t>
  </si>
  <si>
    <t>On the Hoss' Side</t>
  </si>
  <si>
    <t>RbF I-7</t>
  </si>
  <si>
    <t>Into The Cauldron</t>
  </si>
  <si>
    <t>LSSAH-22</t>
  </si>
  <si>
    <t>Usual Nerve</t>
  </si>
  <si>
    <t>TT3</t>
  </si>
  <si>
    <t>Panzers Marsch!</t>
  </si>
  <si>
    <t>AP3</t>
  </si>
  <si>
    <t>A Breezeless Day</t>
  </si>
  <si>
    <t>WO12</t>
  </si>
  <si>
    <t>Heart of Wilderness</t>
  </si>
  <si>
    <t>WO15</t>
  </si>
  <si>
    <t>Liberation Day</t>
  </si>
  <si>
    <t>SP79</t>
  </si>
  <si>
    <t>The Mius Trap</t>
  </si>
  <si>
    <t>SP92</t>
  </si>
  <si>
    <t>Seelow Seesaw</t>
  </si>
  <si>
    <t>FT193</t>
  </si>
  <si>
    <t>En Force!</t>
  </si>
  <si>
    <t>FT140</t>
  </si>
  <si>
    <t>Chinese Raiders</t>
  </si>
  <si>
    <t>O14</t>
  </si>
  <si>
    <t>Viking Horde</t>
  </si>
  <si>
    <t>DB059</t>
  </si>
  <si>
    <t>Grind Them to Dust</t>
  </si>
  <si>
    <t>MM13</t>
  </si>
  <si>
    <t>Texel Lighthouse</t>
  </si>
  <si>
    <t>PP9</t>
  </si>
  <si>
    <t>Night Hotchpotch</t>
  </si>
  <si>
    <t>IP 8</t>
  </si>
  <si>
    <t>Fists And Fury</t>
  </si>
  <si>
    <t>LSSAH-24</t>
  </si>
  <si>
    <t>Peiper's Bridge</t>
  </si>
  <si>
    <t>PrP05</t>
  </si>
  <si>
    <t>Hot Zemlyankas!</t>
  </si>
  <si>
    <t>Bocage1</t>
  </si>
  <si>
    <t>First Objective</t>
  </si>
  <si>
    <t>The Hedgehog of Piepsk</t>
  </si>
  <si>
    <t>FrF66</t>
  </si>
  <si>
    <t>Between the Devil and the Deep Blue Sea</t>
  </si>
  <si>
    <t>BTB3</t>
  </si>
  <si>
    <t>Kraut Corner</t>
  </si>
  <si>
    <t>U1</t>
  </si>
  <si>
    <t>The French Decide to Fight</t>
  </si>
  <si>
    <t>Red Star, Red Sun</t>
  </si>
  <si>
    <t>Huns of Steel</t>
  </si>
  <si>
    <t>S19</t>
  </si>
  <si>
    <t>Purple Heart Lane</t>
  </si>
  <si>
    <t>DB019</t>
  </si>
  <si>
    <t>The Trail to Hell(zapoppin' Ridge)</t>
  </si>
  <si>
    <t>FO3</t>
  </si>
  <si>
    <t>One Story Town</t>
  </si>
  <si>
    <t>JATK5</t>
  </si>
  <si>
    <t>Forests of the North</t>
  </si>
  <si>
    <t>SP221</t>
  </si>
  <si>
    <t>The Red Hammer</t>
  </si>
  <si>
    <t>J61</t>
  </si>
  <si>
    <t>D2</t>
  </si>
  <si>
    <t>Berserk!</t>
  </si>
  <si>
    <t>J65</t>
  </si>
  <si>
    <t>Brave Little Emchas</t>
  </si>
  <si>
    <t>G34</t>
  </si>
  <si>
    <t>The Liberators</t>
  </si>
  <si>
    <t>{Y2} 23</t>
  </si>
  <si>
    <t>Under the Noel Trees</t>
  </si>
  <si>
    <t>S32</t>
  </si>
  <si>
    <t>Göring's Men</t>
  </si>
  <si>
    <t>FT246</t>
  </si>
  <si>
    <t>Gladium Pro Patria e Rege</t>
  </si>
  <si>
    <t>HG(2)-5</t>
  </si>
  <si>
    <t>Tanks Take Rook</t>
  </si>
  <si>
    <t>CH144</t>
  </si>
  <si>
    <t>Fort Kassala</t>
  </si>
  <si>
    <t>GD10</t>
  </si>
  <si>
    <t>Apple Sauce</t>
  </si>
  <si>
    <t>FT215</t>
  </si>
  <si>
    <t>Ghostly Attack</t>
  </si>
  <si>
    <t>JATK2</t>
  </si>
  <si>
    <t>At the Gates of Viipuri</t>
  </si>
  <si>
    <t>A50</t>
  </si>
  <si>
    <t>...and Here We Damned Well Stay</t>
  </si>
  <si>
    <t>PL J1</t>
  </si>
  <si>
    <t>Capturing the Palembang Oilfields</t>
  </si>
  <si>
    <t>AoC1</t>
  </si>
  <si>
    <t>Rushing Hill A</t>
  </si>
  <si>
    <t>Q12</t>
  </si>
  <si>
    <t>Unfamiliar Land</t>
  </si>
  <si>
    <t>{2020 edition} 238</t>
  </si>
  <si>
    <t>Audacity!</t>
  </si>
  <si>
    <t>BFTR CG-I</t>
  </si>
  <si>
    <t>Götterdämmerung in Berlin</t>
  </si>
  <si>
    <t>BFP136</t>
  </si>
  <si>
    <t>Boiling Kettle of Fire and Blood</t>
  </si>
  <si>
    <t>FT155</t>
  </si>
  <si>
    <t>Once upon a Time... in the East</t>
  </si>
  <si>
    <t>VV16</t>
  </si>
  <si>
    <t>petite terre--basic (Little earth)</t>
  </si>
  <si>
    <t>FAW1</t>
  </si>
  <si>
    <t>Osasto Fossi</t>
  </si>
  <si>
    <t>Genesis 5</t>
  </si>
  <si>
    <t>Triple Play</t>
  </si>
  <si>
    <t>HOW03</t>
  </si>
  <si>
    <t>Redlegs as Infantry</t>
  </si>
  <si>
    <t>TAC63</t>
  </si>
  <si>
    <t>Un train pour Arnhem (A Train for Arnhem)</t>
  </si>
  <si>
    <t>TOT38</t>
  </si>
  <si>
    <t>Bridge Busters</t>
  </si>
  <si>
    <t>Bocage3</t>
  </si>
  <si>
    <t>Wintz's Flank</t>
  </si>
  <si>
    <t>FrF26</t>
  </si>
  <si>
    <t>A Polish Requiem</t>
  </si>
  <si>
    <t>FrF23</t>
  </si>
  <si>
    <t>Elephants Unleashed</t>
  </si>
  <si>
    <t>Among the Ruins</t>
  </si>
  <si>
    <t>AP12</t>
  </si>
  <si>
    <t>Cream of the Crop</t>
  </si>
  <si>
    <t>SP161</t>
  </si>
  <si>
    <t>Federov's Incursion</t>
  </si>
  <si>
    <t>G26</t>
  </si>
  <si>
    <t>Parker's Crossroads</t>
  </si>
  <si>
    <t>S20</t>
  </si>
  <si>
    <t>Joseph 351</t>
  </si>
  <si>
    <t>SP124</t>
  </si>
  <si>
    <t>Expelling the Guards</t>
  </si>
  <si>
    <t>Bullets for Breakfast</t>
  </si>
  <si>
    <t>FT105</t>
  </si>
  <si>
    <t>Smashing into Vlasotince</t>
  </si>
  <si>
    <t>HP 8</t>
  </si>
  <si>
    <t>Ligneuville Halt</t>
  </si>
  <si>
    <t>FrF49</t>
  </si>
  <si>
    <t>One Last Mighty Hew</t>
  </si>
  <si>
    <t>BFP77</t>
  </si>
  <si>
    <t>Burning Down the House</t>
  </si>
  <si>
    <t>AP32</t>
  </si>
  <si>
    <t>Second Crack at Caumont</t>
  </si>
  <si>
    <t>HF4</t>
  </si>
  <si>
    <t>Liehr Launches First</t>
  </si>
  <si>
    <t>TOT33</t>
  </si>
  <si>
    <t>Another Tricky Day</t>
  </si>
  <si>
    <t>ESG66</t>
  </si>
  <si>
    <t>Strongarmed</t>
  </si>
  <si>
    <t>D14</t>
  </si>
  <si>
    <t>Buying the Farm</t>
  </si>
  <si>
    <t>TAC18</t>
  </si>
  <si>
    <t>May Day!</t>
  </si>
  <si>
    <t>KE19</t>
  </si>
  <si>
    <t>Bitter Reply (repl. TOT11)</t>
  </si>
  <si>
    <t>RBF47</t>
  </si>
  <si>
    <t>Splitting the Seam</t>
  </si>
  <si>
    <t>SP109</t>
  </si>
  <si>
    <t>Olboeter's Escape</t>
  </si>
  <si>
    <t>AA19</t>
  </si>
  <si>
    <t>Gavin's Train</t>
  </si>
  <si>
    <t>BotH6</t>
  </si>
  <si>
    <t>The Attack on Hill 32</t>
  </si>
  <si>
    <t>RPT10</t>
  </si>
  <si>
    <t>Slovak Salvation</t>
  </si>
  <si>
    <t>S24</t>
  </si>
  <si>
    <t>Sherman Marches West</t>
  </si>
  <si>
    <t>SP103</t>
  </si>
  <si>
    <t>For Whom the Bells Toll</t>
  </si>
  <si>
    <t>AP48</t>
  </si>
  <si>
    <t>Up Inferno Hill</t>
  </si>
  <si>
    <t>WO22</t>
  </si>
  <si>
    <t>The Cost of Non-Compliance</t>
  </si>
  <si>
    <t>J74</t>
  </si>
  <si>
    <t>Priests on the Line</t>
  </si>
  <si>
    <t>SP194</t>
  </si>
  <si>
    <t>Requiem for a Dreadnaught</t>
  </si>
  <si>
    <t>MP10</t>
  </si>
  <si>
    <t>Tripwire</t>
  </si>
  <si>
    <t>HG(2)-8</t>
  </si>
  <si>
    <t>Perún's Thunder</t>
  </si>
  <si>
    <t>VotG9</t>
  </si>
  <si>
    <t>Eviction Notice</t>
  </si>
  <si>
    <t>D3</t>
  </si>
  <si>
    <t>Storming the Factory</t>
  </si>
  <si>
    <t>SP163</t>
  </si>
  <si>
    <t>First to Fastov</t>
  </si>
  <si>
    <t>ESG4</t>
  </si>
  <si>
    <t>The Clog</t>
  </si>
  <si>
    <t>Play Ball</t>
  </si>
  <si>
    <t>J50</t>
  </si>
  <si>
    <t>The Cactus Farm</t>
  </si>
  <si>
    <t>BFP95</t>
  </si>
  <si>
    <t>Obian Highway</t>
  </si>
  <si>
    <t>Grebbe End</t>
  </si>
  <si>
    <t>U14</t>
  </si>
  <si>
    <t>Sacrifice of Polish Armor</t>
  </si>
  <si>
    <t>G27</t>
  </si>
  <si>
    <t>Vaagso Venture</t>
  </si>
  <si>
    <t>On the Borderline</t>
  </si>
  <si>
    <t>SP104</t>
  </si>
  <si>
    <t>Easy's Bridge</t>
  </si>
  <si>
    <t>DB122</t>
  </si>
  <si>
    <t>Prescription for the Kommissar</t>
  </si>
  <si>
    <t>A18</t>
  </si>
  <si>
    <t>Sbeitla Probe</t>
  </si>
  <si>
    <t>DB13</t>
  </si>
  <si>
    <t>The Men From Zadig</t>
  </si>
  <si>
    <t>PBP5</t>
  </si>
  <si>
    <t>U.S. Forces</t>
  </si>
  <si>
    <t>FB11</t>
  </si>
  <si>
    <t>Boy Soldier</t>
  </si>
  <si>
    <t>HP20</t>
  </si>
  <si>
    <t>A Motley Crew</t>
  </si>
  <si>
    <t>X3</t>
  </si>
  <si>
    <t>Piats and Panthers</t>
  </si>
  <si>
    <t>CDN4</t>
  </si>
  <si>
    <t>In the Nick of Time</t>
  </si>
  <si>
    <t>MP15</t>
  </si>
  <si>
    <t>Just a Bit Outside</t>
  </si>
  <si>
    <t>FE116</t>
  </si>
  <si>
    <t>Bad Neighbor Policy</t>
  </si>
  <si>
    <t>CDN23</t>
  </si>
  <si>
    <t>Notable Achievement</t>
  </si>
  <si>
    <t>O83.2</t>
  </si>
  <si>
    <t>A Time to Die</t>
  </si>
  <si>
    <t>CH83a</t>
  </si>
  <si>
    <t>Jungles of Stone (reissue)</t>
  </si>
  <si>
    <t>FT121</t>
  </si>
  <si>
    <t>Red Star Express</t>
  </si>
  <si>
    <t>LSSAH38</t>
  </si>
  <si>
    <t>Ivan Is Coming!</t>
  </si>
  <si>
    <t>AA26</t>
  </si>
  <si>
    <t>Everybody's Dying</t>
  </si>
  <si>
    <t>AP84</t>
  </si>
  <si>
    <t>Double Trouble</t>
  </si>
  <si>
    <t>AP90</t>
  </si>
  <si>
    <t>Smashing the Hook</t>
  </si>
  <si>
    <t>FrF22</t>
  </si>
  <si>
    <t>Wunderwaffe</t>
  </si>
  <si>
    <t>FrF45</t>
  </si>
  <si>
    <t>Totensonntag</t>
  </si>
  <si>
    <t>Torment at Tormua</t>
  </si>
  <si>
    <t>Turning the Tables</t>
  </si>
  <si>
    <t>A64</t>
  </si>
  <si>
    <t>Chateau de Quesnoy</t>
  </si>
  <si>
    <t>SP91</t>
  </si>
  <si>
    <t>Show a Little Guts!</t>
  </si>
  <si>
    <t>SP57</t>
  </si>
  <si>
    <t>Big Tuol Pocket</t>
  </si>
  <si>
    <t>AP75</t>
  </si>
  <si>
    <t>Gabriel's Horn</t>
  </si>
  <si>
    <t>SP11</t>
  </si>
  <si>
    <t>Pomeranian Tigers</t>
  </si>
  <si>
    <t>AP142</t>
  </si>
  <si>
    <t>The Closer</t>
  </si>
  <si>
    <t>Slamming of the Door</t>
  </si>
  <si>
    <t>FrF8</t>
  </si>
  <si>
    <t>Second Thoughts</t>
  </si>
  <si>
    <t>DB024</t>
  </si>
  <si>
    <t>No Respite</t>
  </si>
  <si>
    <t>SP268</t>
  </si>
  <si>
    <t>The Tjiater Pass</t>
  </si>
  <si>
    <t>ESG60</t>
  </si>
  <si>
    <t>Groupment Molinié's Honor</t>
  </si>
  <si>
    <t>FrF17</t>
  </si>
  <si>
    <t>The Marco Polo Bridge Incident</t>
  </si>
  <si>
    <t>AP73</t>
  </si>
  <si>
    <t>Happy Valley</t>
  </si>
  <si>
    <t>ASLUG14</t>
  </si>
  <si>
    <t>VotG6</t>
  </si>
  <si>
    <t>Enter Dragan</t>
  </si>
  <si>
    <t>RB6</t>
  </si>
  <si>
    <t>Turned Away</t>
  </si>
  <si>
    <t>AP9</t>
  </si>
  <si>
    <t>Red Storm</t>
  </si>
  <si>
    <t>BRT2</t>
  </si>
  <si>
    <t>China Girl</t>
  </si>
  <si>
    <t>SP119</t>
  </si>
  <si>
    <t>Captain Lambert's Factory</t>
  </si>
  <si>
    <t>GD-A</t>
  </si>
  <si>
    <t>SP42</t>
  </si>
  <si>
    <t>Hot in Kot</t>
  </si>
  <si>
    <t>ESG74</t>
  </si>
  <si>
    <t>Scorpions in a Bottle</t>
  </si>
  <si>
    <t>NEWS37</t>
  </si>
  <si>
    <t>A Bush Across the Street</t>
  </si>
  <si>
    <t>RB14</t>
  </si>
  <si>
    <t>Anchoring the Line</t>
  </si>
  <si>
    <t>CH176</t>
  </si>
  <si>
    <t>Touchdown!</t>
  </si>
  <si>
    <t>G31</t>
  </si>
  <si>
    <t>Point of the Sword</t>
  </si>
  <si>
    <t>WO14</t>
  </si>
  <si>
    <t>For Pride's Sake</t>
  </si>
  <si>
    <t>HP 5</t>
  </si>
  <si>
    <t>Rudder's Keystone</t>
  </si>
  <si>
    <t>KGP-IV</t>
  </si>
  <si>
    <t>Above the Prayers</t>
  </si>
  <si>
    <t>J56</t>
  </si>
  <si>
    <t>A Burnt Out Case</t>
  </si>
  <si>
    <t>TEF1-2</t>
  </si>
  <si>
    <t>The Last Waltz</t>
  </si>
  <si>
    <t>OB8</t>
  </si>
  <si>
    <t>Bloody Bobruisk</t>
  </si>
  <si>
    <t>Father Sunshine</t>
  </si>
  <si>
    <t>A69</t>
  </si>
  <si>
    <t>Broich Bash (IC5 repub.)</t>
  </si>
  <si>
    <t>J183</t>
  </si>
  <si>
    <t>A Real Barn Burner</t>
  </si>
  <si>
    <t>The Borders are Burning</t>
  </si>
  <si>
    <t>SP270</t>
  </si>
  <si>
    <t>A Small Stack and a Schnapps</t>
  </si>
  <si>
    <t>ALAMEIN5</t>
  </si>
  <si>
    <t>Rommel's Sunset</t>
  </si>
  <si>
    <t>FT KGS10</t>
  </si>
  <si>
    <t>Red Ruin Roulette</t>
  </si>
  <si>
    <t>A98</t>
  </si>
  <si>
    <t>Crossing the Gniloi Tikitsch</t>
  </si>
  <si>
    <t>FrF9</t>
  </si>
  <si>
    <t>J189</t>
  </si>
  <si>
    <t>Buckley's Block</t>
  </si>
  <si>
    <t>SP179</t>
  </si>
  <si>
    <t>Brittany Speared</t>
  </si>
  <si>
    <t>GtF7</t>
  </si>
  <si>
    <t>Recapturing Ernage</t>
  </si>
  <si>
    <t>Ranger Stronghold</t>
  </si>
  <si>
    <t>VotG2</t>
  </si>
  <si>
    <t>Russe! Drown in the Volga</t>
  </si>
  <si>
    <t>TOT23</t>
  </si>
  <si>
    <t>This Close to the Sharp End</t>
  </si>
  <si>
    <t>TAC34</t>
  </si>
  <si>
    <t>Thulin Doit Etre Pris!</t>
  </si>
  <si>
    <t>J130</t>
  </si>
  <si>
    <t>The Art of Dying</t>
  </si>
  <si>
    <t>TAC36</t>
  </si>
  <si>
    <t>La mort vient du ciel (Death From the Sky)</t>
  </si>
  <si>
    <t>SP125</t>
  </si>
  <si>
    <t>Nunshigum</t>
  </si>
  <si>
    <t>AP89</t>
  </si>
  <si>
    <t>To the Pain</t>
  </si>
  <si>
    <t>BFP102</t>
  </si>
  <si>
    <t>Tolstoy Woods</t>
  </si>
  <si>
    <t>Retaking the VKT Line</t>
  </si>
  <si>
    <t>BFP51</t>
  </si>
  <si>
    <t>Kwajalein Crush</t>
  </si>
  <si>
    <t>FrF71</t>
  </si>
  <si>
    <t>Pulling Out</t>
  </si>
  <si>
    <t>ITR-8</t>
  </si>
  <si>
    <t>Beyond the Slaughterhouse</t>
  </si>
  <si>
    <t>J150</t>
  </si>
  <si>
    <t>The Sangshak Redemption</t>
  </si>
  <si>
    <t>Round One</t>
  </si>
  <si>
    <t>A93</t>
  </si>
  <si>
    <t>Faugh A' Ballagh!</t>
  </si>
  <si>
    <t>D5</t>
  </si>
  <si>
    <t>Little Stalingrad</t>
  </si>
  <si>
    <t>AP141</t>
  </si>
  <si>
    <t>Currie's Favor</t>
  </si>
  <si>
    <t>G15</t>
  </si>
  <si>
    <t>Bone of Contention</t>
  </si>
  <si>
    <t>STONNE4</t>
  </si>
  <si>
    <t>Trial of Strength</t>
  </si>
  <si>
    <t>U9</t>
  </si>
  <si>
    <t>A Belated Christmas</t>
  </si>
  <si>
    <t>AH3</t>
  </si>
  <si>
    <t>Grabbing Gavutu</t>
  </si>
  <si>
    <t>SP261</t>
  </si>
  <si>
    <t>Gunning for Gas</t>
  </si>
  <si>
    <t>FrF95</t>
  </si>
  <si>
    <t>Blood Red Snow</t>
  </si>
  <si>
    <t>FB18</t>
  </si>
  <si>
    <t>Red Banner Days</t>
  </si>
  <si>
    <t>U33</t>
  </si>
  <si>
    <t>The Bukrin Bridgehead</t>
  </si>
  <si>
    <t>DB-Maus</t>
  </si>
  <si>
    <t>A43</t>
  </si>
  <si>
    <t>Probing Layforce</t>
  </si>
  <si>
    <t>HB3</t>
  </si>
  <si>
    <t>Just Over the Highway</t>
  </si>
  <si>
    <t>A62</t>
  </si>
  <si>
    <t>Paole Zion</t>
  </si>
  <si>
    <t>OTO8</t>
  </si>
  <si>
    <t>Tooth and Nail</t>
  </si>
  <si>
    <t>AA7</t>
  </si>
  <si>
    <t>Easy Over</t>
  </si>
  <si>
    <t>RB10</t>
  </si>
  <si>
    <t>The Commissar’s House</t>
  </si>
  <si>
    <t>AK37</t>
  </si>
  <si>
    <t>Rolling Thunder</t>
  </si>
  <si>
    <t>FF(2)-12</t>
  </si>
  <si>
    <t>WG7</t>
  </si>
  <si>
    <t>Desperation at Seelow</t>
  </si>
  <si>
    <t>PAD3</t>
  </si>
  <si>
    <t>Earning Face</t>
  </si>
  <si>
    <t>FF(2)-7</t>
  </si>
  <si>
    <t>Monstir Gap</t>
  </si>
  <si>
    <t>VB3</t>
  </si>
  <si>
    <t>The Shooting Lodge</t>
  </si>
  <si>
    <t>O4</t>
  </si>
  <si>
    <t>Engineers as Infantry</t>
  </si>
  <si>
    <t>FT66</t>
  </si>
  <si>
    <t>Raid on Grohote</t>
  </si>
  <si>
    <t>LN2-3</t>
  </si>
  <si>
    <t>We Hold Here</t>
  </si>
  <si>
    <t>Off to the Crossroads</t>
  </si>
  <si>
    <t>CH130</t>
  </si>
  <si>
    <t>No Quarter At Queniau</t>
  </si>
  <si>
    <t>{RS} 61</t>
  </si>
  <si>
    <t>Shoestring Ridge</t>
  </si>
  <si>
    <t>BFTR3</t>
  </si>
  <si>
    <t>Moabit Mayhem</t>
  </si>
  <si>
    <t>TAP9</t>
  </si>
  <si>
    <t>Edelweiss In Decline</t>
  </si>
  <si>
    <t>DB041</t>
  </si>
  <si>
    <t>The Killing Ground</t>
  </si>
  <si>
    <t>DB007</t>
  </si>
  <si>
    <t>Crisis at Kasserine</t>
  </si>
  <si>
    <t>ASLB1</t>
  </si>
  <si>
    <t>Desant on Gorbachi</t>
  </si>
  <si>
    <t>O85.1</t>
  </si>
  <si>
    <t>The Maoris Retreat</t>
  </si>
  <si>
    <t>VV7</t>
  </si>
  <si>
    <t>Le courage des Mahrattes (The Mahrattes' Bravery)</t>
  </si>
  <si>
    <t>GC3</t>
  </si>
  <si>
    <t>Son Servera</t>
  </si>
  <si>
    <t>FT144</t>
  </si>
  <si>
    <t>Tigers of Pantang</t>
  </si>
  <si>
    <t>MM98-E</t>
  </si>
  <si>
    <t>Double Cross</t>
  </si>
  <si>
    <t>O74.1</t>
  </si>
  <si>
    <t>Running a Mook</t>
  </si>
  <si>
    <t>AA5</t>
  </si>
  <si>
    <t>Cloaks of Confusion</t>
  </si>
  <si>
    <t>FT147</t>
  </si>
  <si>
    <t>Flight of the Intruders</t>
  </si>
  <si>
    <t>FE81</t>
  </si>
  <si>
    <t>Smialya</t>
  </si>
  <si>
    <t>FE89</t>
  </si>
  <si>
    <t>The Hard Way</t>
  </si>
  <si>
    <t>FE91</t>
  </si>
  <si>
    <t>Elan</t>
  </si>
  <si>
    <t>J175</t>
  </si>
  <si>
    <t>Bedburg Bite</t>
  </si>
  <si>
    <t>A83</t>
  </si>
  <si>
    <t>Last of Their Strength (SCA1 re.)</t>
  </si>
  <si>
    <t>S4</t>
  </si>
  <si>
    <t>Welcome Back</t>
  </si>
  <si>
    <t>DB054</t>
  </si>
  <si>
    <t>Soldiers of the 62nd Army</t>
  </si>
  <si>
    <t>BRV6</t>
  </si>
  <si>
    <t>Opera of Death</t>
  </si>
  <si>
    <t>AP39</t>
  </si>
  <si>
    <t>Old Hickory</t>
  </si>
  <si>
    <t>DB113</t>
  </si>
  <si>
    <t>Fontenay By Day</t>
  </si>
  <si>
    <t>J83</t>
  </si>
  <si>
    <t>Bloody Nose</t>
  </si>
  <si>
    <t>TAC53</t>
  </si>
  <si>
    <t>Victoire à la Pyrrhus (Pyrrhic Victory)</t>
  </si>
  <si>
    <t>SP259</t>
  </si>
  <si>
    <t>Corridor to Extinction</t>
  </si>
  <si>
    <t>J90</t>
  </si>
  <si>
    <t>The Time of Humiliations</t>
  </si>
  <si>
    <t>TX6</t>
  </si>
  <si>
    <t>Tough Enough</t>
  </si>
  <si>
    <t>BFP113</t>
  </si>
  <si>
    <t>Bunker Bash</t>
  </si>
  <si>
    <t>SP93</t>
  </si>
  <si>
    <t>Oder Bound</t>
  </si>
  <si>
    <t>DB008</t>
  </si>
  <si>
    <t>The Forest North of Karachev</t>
  </si>
  <si>
    <t>U2</t>
  </si>
  <si>
    <t>Sweep for Bordj Toum Bridge</t>
  </si>
  <si>
    <t>FrF72</t>
  </si>
  <si>
    <t>The Mubo Decision</t>
  </si>
  <si>
    <t>A Stiff Fight</t>
  </si>
  <si>
    <t>J2</t>
  </si>
  <si>
    <t>Battlin' Buckeyes</t>
  </si>
  <si>
    <t>J6</t>
  </si>
  <si>
    <t>St. Barthelemy Bash</t>
  </si>
  <si>
    <t>DB111</t>
  </si>
  <si>
    <t>Flanking Hatten</t>
  </si>
  <si>
    <t>RPT31</t>
  </si>
  <si>
    <t>Able Was I Ere I Saw Elba</t>
  </si>
  <si>
    <t>HP11</t>
  </si>
  <si>
    <t>Pillau Fight</t>
  </si>
  <si>
    <t>TW-B</t>
  </si>
  <si>
    <t>Rattenkrieg</t>
  </si>
  <si>
    <t>Pursuing Kobayashi</t>
  </si>
  <si>
    <t>A109</t>
  </si>
  <si>
    <t>DB025</t>
  </si>
  <si>
    <t>Avril Action</t>
  </si>
  <si>
    <t>A44</t>
  </si>
  <si>
    <t>Blocking Action at Lipki</t>
  </si>
  <si>
    <t>WCW1</t>
  </si>
  <si>
    <t>Will to Fight - Eradicated</t>
  </si>
  <si>
    <t>BB5</t>
  </si>
  <si>
    <t>Going to Church</t>
  </si>
  <si>
    <t>A88</t>
  </si>
  <si>
    <t>Surprise Encounter (Z4 repub.)</t>
  </si>
  <si>
    <t>Sylvan Death</t>
  </si>
  <si>
    <t>RPT15</t>
  </si>
  <si>
    <t>Comrade Klimenkov</t>
  </si>
  <si>
    <t>AP27</t>
  </si>
  <si>
    <t>All Roads Lead to Rome</t>
  </si>
  <si>
    <t>MM46</t>
  </si>
  <si>
    <t>Take That Hill</t>
  </si>
  <si>
    <t>FrF1</t>
  </si>
  <si>
    <t>Jarama Proving Ground</t>
  </si>
  <si>
    <t>SP60</t>
  </si>
  <si>
    <t>Commando Kelly</t>
  </si>
  <si>
    <t>ESG13</t>
  </si>
  <si>
    <t>Hands Across the Slaughter</t>
  </si>
  <si>
    <t>FB7</t>
  </si>
  <si>
    <t>The Terror of the Castle</t>
  </si>
  <si>
    <t>SA2</t>
  </si>
  <si>
    <t>Spoils of War</t>
  </si>
  <si>
    <t>LN6</t>
  </si>
  <si>
    <t>The Last Island</t>
  </si>
  <si>
    <t>CH81</t>
  </si>
  <si>
    <t>Hard Cactus</t>
  </si>
  <si>
    <t>TAC26</t>
  </si>
  <si>
    <t>Orange à Walawbum</t>
  </si>
  <si>
    <t>HB1</t>
  </si>
  <si>
    <t>Psel River Line</t>
  </si>
  <si>
    <t>FT216</t>
  </si>
  <si>
    <t>Back in Force</t>
  </si>
  <si>
    <t>BB4</t>
  </si>
  <si>
    <t>Zoot Suit Boys</t>
  </si>
  <si>
    <t>GtF4</t>
  </si>
  <si>
    <t>Thisnes at Dusk</t>
  </si>
  <si>
    <t>J129</t>
  </si>
  <si>
    <t>AP14</t>
  </si>
  <si>
    <t>J159</t>
  </si>
  <si>
    <t>Tropic Lightning</t>
  </si>
  <si>
    <t>TAC12</t>
  </si>
  <si>
    <t>J116</t>
  </si>
  <si>
    <t>G25</t>
  </si>
  <si>
    <t>The T-Patchers</t>
  </si>
  <si>
    <t>HG(2)-13</t>
  </si>
  <si>
    <t>An Unfriendly Welcome</t>
  </si>
  <si>
    <t>SP111</t>
  </si>
  <si>
    <t>Why at Erp</t>
  </si>
  <si>
    <t>PBP3</t>
  </si>
  <si>
    <t>Children of the Kunai</t>
  </si>
  <si>
    <t>B</t>
  </si>
  <si>
    <t>The Tractor Works</t>
  </si>
  <si>
    <t>J94</t>
  </si>
  <si>
    <t>KE8</t>
  </si>
  <si>
    <t>Another Day, Another Field</t>
  </si>
  <si>
    <t>J23</t>
  </si>
  <si>
    <t>Kampfgruppe at Karachev</t>
  </si>
  <si>
    <t>BFP140</t>
  </si>
  <si>
    <t>Iron Greeting</t>
  </si>
  <si>
    <t>SP50</t>
  </si>
  <si>
    <t>Paco Station</t>
  </si>
  <si>
    <t>M</t>
  </si>
  <si>
    <t>First Crisis at Army Group North</t>
  </si>
  <si>
    <t>J52</t>
  </si>
  <si>
    <t>Dress Rehearsal</t>
  </si>
  <si>
    <t>J34</t>
  </si>
  <si>
    <t>Men of the Mountains</t>
  </si>
  <si>
    <t>S25</t>
  </si>
  <si>
    <t>Early Battles</t>
  </si>
  <si>
    <t>TAP4</t>
  </si>
  <si>
    <t>Streets Afire</t>
  </si>
  <si>
    <t>BotH5</t>
  </si>
  <si>
    <t>The Calm Before the Storm</t>
  </si>
  <si>
    <t>DB093</t>
  </si>
  <si>
    <t>Thunder from Heaven</t>
  </si>
  <si>
    <t>RPT34</t>
  </si>
  <si>
    <t>Last Stand of the Besotten Jenny</t>
  </si>
  <si>
    <t>Round Two</t>
  </si>
  <si>
    <t>ESG94</t>
  </si>
  <si>
    <t>Chewing Gristle</t>
  </si>
  <si>
    <t>PB-I</t>
  </si>
  <si>
    <t>Coup de main</t>
  </si>
  <si>
    <t>I</t>
  </si>
  <si>
    <t>AP94</t>
  </si>
  <si>
    <t>Show of Force</t>
  </si>
  <si>
    <t>SP241</t>
  </si>
  <si>
    <t>Esebeck's Pursuit</t>
  </si>
  <si>
    <t>SP168</t>
  </si>
  <si>
    <t>Muhlenkamp's Miracle</t>
  </si>
  <si>
    <t>SP191</t>
  </si>
  <si>
    <t>Tatra Salad</t>
  </si>
  <si>
    <t>J169</t>
  </si>
  <si>
    <t>Few and Far Between</t>
  </si>
  <si>
    <t>Broken Bamboo</t>
  </si>
  <si>
    <t>RPT4</t>
  </si>
  <si>
    <t>Transylvania 6-5000</t>
  </si>
  <si>
    <t>J118</t>
  </si>
  <si>
    <t>AP54</t>
  </si>
  <si>
    <t>800 Heroes</t>
  </si>
  <si>
    <t>A65</t>
  </si>
  <si>
    <t>The Dinant Bridgehead</t>
  </si>
  <si>
    <t>BTB2</t>
  </si>
  <si>
    <t>Merely Hanging On</t>
  </si>
  <si>
    <t>U12</t>
  </si>
  <si>
    <t>Riposte</t>
  </si>
  <si>
    <t>HF6</t>
  </si>
  <si>
    <t>Jackpot Jones</t>
  </si>
  <si>
    <t>BFP108</t>
  </si>
  <si>
    <t>Ceramic City</t>
  </si>
  <si>
    <t>DB083</t>
  </si>
  <si>
    <t>Block to Bataan</t>
  </si>
  <si>
    <t>A54</t>
  </si>
  <si>
    <t>The Raate Road</t>
  </si>
  <si>
    <t>ESG109</t>
  </si>
  <si>
    <t>Backs to the Wall</t>
  </si>
  <si>
    <t>DB099</t>
  </si>
  <si>
    <t>The Gin Drinker's Line</t>
  </si>
  <si>
    <t>TOT36</t>
  </si>
  <si>
    <t>Balkan Barbecue</t>
  </si>
  <si>
    <t>G35</t>
  </si>
  <si>
    <t>S2</t>
  </si>
  <si>
    <t>War of the Rats</t>
  </si>
  <si>
    <t>J191</t>
  </si>
  <si>
    <t>Rebels Without a Pause</t>
  </si>
  <si>
    <t>FT170</t>
  </si>
  <si>
    <t>The Road to Juniville</t>
  </si>
  <si>
    <t>The Czerniakow Bridgehead</t>
  </si>
  <si>
    <t>A111</t>
  </si>
  <si>
    <t>Cattern's Position</t>
  </si>
  <si>
    <t>A110</t>
  </si>
  <si>
    <t>TAC47</t>
  </si>
  <si>
    <t>Des roses pour Vandervoot (Roses For Vandervoort)</t>
  </si>
  <si>
    <t>S22</t>
  </si>
  <si>
    <t>Another Summer's Day</t>
  </si>
  <si>
    <t>AP143</t>
  </si>
  <si>
    <t>Late for Chow</t>
  </si>
  <si>
    <t>Le hérisson (The Hedgehog)</t>
  </si>
  <si>
    <t>S18</t>
  </si>
  <si>
    <t>Baking Bread</t>
  </si>
  <si>
    <t>AP23</t>
  </si>
  <si>
    <t>Agony at Arnautovo</t>
  </si>
  <si>
    <t>FT171</t>
  </si>
  <si>
    <t>Getting Your Bell Rung</t>
  </si>
  <si>
    <t>AP42</t>
  </si>
  <si>
    <t>Frontiers and Pioneers</t>
  </si>
  <si>
    <t>SP83</t>
  </si>
  <si>
    <t>Boeinked</t>
  </si>
  <si>
    <t>Pride and Joy</t>
  </si>
  <si>
    <t>HF8</t>
  </si>
  <si>
    <t>Fahrenheit 352</t>
  </si>
  <si>
    <t>WO31</t>
  </si>
  <si>
    <t>Ma Deuce Delivers</t>
  </si>
  <si>
    <t>SP142</t>
  </si>
  <si>
    <t>To No Avail</t>
  </si>
  <si>
    <t>DB049</t>
  </si>
  <si>
    <t>Wetlet</t>
  </si>
  <si>
    <t>A76</t>
  </si>
  <si>
    <t>Night Drop</t>
  </si>
  <si>
    <t>BRT5</t>
  </si>
  <si>
    <t>Hell Wouldn't Have It</t>
  </si>
  <si>
    <t>O94.1</t>
  </si>
  <si>
    <t>The Glory Bridge</t>
  </si>
  <si>
    <t>CH22</t>
  </si>
  <si>
    <t>Schwerepunkt</t>
  </si>
  <si>
    <t>MM98-F</t>
  </si>
  <si>
    <t>Transylvanian Imbroglio</t>
  </si>
  <si>
    <t>Land Leviathans</t>
  </si>
  <si>
    <t>LSSAH-18</t>
  </si>
  <si>
    <t>Sudden Fury</t>
  </si>
  <si>
    <t>AP136</t>
  </si>
  <si>
    <t>Second to None</t>
  </si>
  <si>
    <t>Third Edition85</t>
  </si>
  <si>
    <t>No Way Out</t>
  </si>
  <si>
    <t>S28</t>
  </si>
  <si>
    <t>Out of Luck</t>
  </si>
  <si>
    <t>KE12</t>
  </si>
  <si>
    <t>Sword Play</t>
  </si>
  <si>
    <t>SP275</t>
  </si>
  <si>
    <t>The Battle of Mali Spadarit</t>
  </si>
  <si>
    <t>St8</t>
  </si>
  <si>
    <t>Nikita's Revenge</t>
  </si>
  <si>
    <t>{Y2} 26</t>
  </si>
  <si>
    <t>Tanks in the Street</t>
  </si>
  <si>
    <t>Third Edition89</t>
  </si>
  <si>
    <t>Rescue Attempt</t>
  </si>
  <si>
    <t>Rude Awakening</t>
  </si>
  <si>
    <t>FB8</t>
  </si>
  <si>
    <t>For Want of Either Crust or Crumb</t>
  </si>
  <si>
    <t>DR4</t>
  </si>
  <si>
    <t>Seizing Sidi Rezegh</t>
  </si>
  <si>
    <t>TAC19</t>
  </si>
  <si>
    <t>Champs de Noël (Fields of Noël)</t>
  </si>
  <si>
    <t>CAW9</t>
  </si>
  <si>
    <t>Stiff Resistance</t>
  </si>
  <si>
    <t>FT15</t>
  </si>
  <si>
    <t>la forca</t>
  </si>
  <si>
    <t>FT118</t>
  </si>
  <si>
    <t>Exit Plans</t>
  </si>
  <si>
    <t>KH5</t>
  </si>
  <si>
    <t>Coming or Going</t>
  </si>
  <si>
    <t>FT126</t>
  </si>
  <si>
    <t>Kabuki Theater</t>
  </si>
  <si>
    <t>MM98-B</t>
  </si>
  <si>
    <t>Brandenburger Fiasco</t>
  </si>
  <si>
    <t>Z15</t>
  </si>
  <si>
    <t>The Landing Zone</t>
  </si>
  <si>
    <t>FT41</t>
  </si>
  <si>
    <t>Greyhound at Bay</t>
  </si>
  <si>
    <t>TBA10</t>
  </si>
  <si>
    <t>Ostwind</t>
  </si>
  <si>
    <t>FT124</t>
  </si>
  <si>
    <t>Deadly Sleigh Ride</t>
  </si>
  <si>
    <t>LSSAH27</t>
  </si>
  <si>
    <t>Thrust to the North</t>
  </si>
  <si>
    <t>CtR10</t>
  </si>
  <si>
    <t>Par for the Course</t>
  </si>
  <si>
    <t>S33</t>
  </si>
  <si>
    <t>PA2</t>
  </si>
  <si>
    <t>Tigers to the Front</t>
  </si>
  <si>
    <t>Last of Their Strength</t>
  </si>
  <si>
    <t>BFP70</t>
  </si>
  <si>
    <t>Emperor of Shozu Hill</t>
  </si>
  <si>
    <t>{Y2} 19</t>
  </si>
  <si>
    <t>Backs to the Sea</t>
  </si>
  <si>
    <t>FrF35</t>
  </si>
  <si>
    <t>Skiing in Laponia</t>
  </si>
  <si>
    <t>FT226</t>
  </si>
  <si>
    <t>Veni Venezia</t>
  </si>
  <si>
    <t>HB4</t>
  </si>
  <si>
    <t>Graveyard of Steel</t>
  </si>
  <si>
    <t>NT4</t>
  </si>
  <si>
    <t>Jumbo Time</t>
  </si>
  <si>
    <t>SX4</t>
  </si>
  <si>
    <t>With Friends Like These</t>
  </si>
  <si>
    <t>FT KGS12</t>
  </si>
  <si>
    <t>May Day--East Side</t>
  </si>
  <si>
    <t>GSTK-I</t>
  </si>
  <si>
    <t>Campaign Game</t>
  </si>
  <si>
    <t>ANZ2000.5</t>
  </si>
  <si>
    <t>Red Gust</t>
  </si>
  <si>
    <t>RPT154</t>
  </si>
  <si>
    <t>Mars Begins</t>
  </si>
  <si>
    <t>ON4</t>
  </si>
  <si>
    <t>Ruckkampfer</t>
  </si>
  <si>
    <t>FTStN3</t>
  </si>
  <si>
    <t>Blowing the Gates</t>
  </si>
  <si>
    <t>DB143</t>
  </si>
  <si>
    <t>Fausts at Wethen</t>
  </si>
  <si>
    <t>ASLXX9</t>
  </si>
  <si>
    <t>Friendly Fire</t>
  </si>
  <si>
    <t>FE124</t>
  </si>
  <si>
    <t>Paulis Detachment</t>
  </si>
  <si>
    <t>RC6</t>
  </si>
  <si>
    <t>Backfire</t>
  </si>
  <si>
    <t>STONNE(2ND)9</t>
  </si>
  <si>
    <t>Shooting Gallery</t>
  </si>
  <si>
    <t>O41.1</t>
  </si>
  <si>
    <t>Encounter at Pochep</t>
  </si>
  <si>
    <t>Unhappy Trails</t>
  </si>
  <si>
    <t>NEV1</t>
  </si>
  <si>
    <t>Taking San Stefano</t>
  </si>
  <si>
    <t>IP 5</t>
  </si>
  <si>
    <t>Schoeff's Stand</t>
  </si>
  <si>
    <t>SPF7</t>
  </si>
  <si>
    <t>Liquidate the Bridgehead</t>
  </si>
  <si>
    <t>FAW2</t>
  </si>
  <si>
    <t>Fire and Ice</t>
  </si>
  <si>
    <t>FE80</t>
  </si>
  <si>
    <t>The World Aflame</t>
  </si>
  <si>
    <t>IP 7</t>
  </si>
  <si>
    <t>Humped Guns</t>
  </si>
  <si>
    <t>SP246</t>
  </si>
  <si>
    <t>Triggerline Zoebel</t>
  </si>
  <si>
    <t>LM5</t>
  </si>
  <si>
    <t>Bridging the Wu</t>
  </si>
  <si>
    <t>FE50</t>
  </si>
  <si>
    <t>Hungarian Ghoulash</t>
  </si>
  <si>
    <t>VV10</t>
  </si>
  <si>
    <t>Trop peu, trop tot</t>
  </si>
  <si>
    <t>BBH5</t>
  </si>
  <si>
    <t>3rd Battalion Stopped Cold</t>
  </si>
  <si>
    <t>NEWS4</t>
  </si>
  <si>
    <t>Just Another Bridge (Delux)</t>
  </si>
  <si>
    <t>NEWS7</t>
  </si>
  <si>
    <t>CH2</t>
  </si>
  <si>
    <t>The Capture of Balta: August 1941</t>
  </si>
  <si>
    <t>{2020 edition} 250</t>
  </si>
  <si>
    <t>ORB1</t>
  </si>
  <si>
    <t>Probing the Mabatang Line</t>
  </si>
  <si>
    <t>CDN11</t>
  </si>
  <si>
    <t>Monty's Mountain Goats</t>
  </si>
  <si>
    <t>J103</t>
  </si>
  <si>
    <t>FrF87</t>
  </si>
  <si>
    <t>Mormal Forest</t>
  </si>
  <si>
    <t>AP30</t>
  </si>
  <si>
    <t>Not Apt to Drag Feet</t>
  </si>
  <si>
    <t>S15</t>
  </si>
  <si>
    <t>Hammer to the Teeth</t>
  </si>
  <si>
    <t>J102</t>
  </si>
  <si>
    <t>The Yelnya Bridge</t>
  </si>
  <si>
    <t>SV1</t>
  </si>
  <si>
    <t>Ten Ton Tank</t>
  </si>
  <si>
    <t>TOT40</t>
  </si>
  <si>
    <t>Ring of Fire</t>
  </si>
  <si>
    <t>S14</t>
  </si>
  <si>
    <t>88s at Zon</t>
  </si>
  <si>
    <t>CH19</t>
  </si>
  <si>
    <t>Into the Valley</t>
  </si>
  <si>
    <t>J170</t>
  </si>
  <si>
    <t>Red Churchills</t>
  </si>
  <si>
    <t>DB0051</t>
  </si>
  <si>
    <t>Dash for Mt. Croce</t>
  </si>
  <si>
    <t>A28</t>
  </si>
  <si>
    <t>FrF86</t>
  </si>
  <si>
    <t>Belgian Tigers</t>
  </si>
  <si>
    <t>PBP2</t>
  </si>
  <si>
    <t>The RHA at Bay</t>
  </si>
  <si>
    <t>BFP68</t>
  </si>
  <si>
    <t>FrF59</t>
  </si>
  <si>
    <t>Capital Punishment</t>
  </si>
  <si>
    <t>A72</t>
  </si>
  <si>
    <t>Italian Brothers (atp8 repub.)</t>
  </si>
  <si>
    <t>SP17</t>
  </si>
  <si>
    <t>Cross of Lorraine</t>
  </si>
  <si>
    <t>AP1</t>
  </si>
  <si>
    <t>The Ring</t>
  </si>
  <si>
    <t>TAC57</t>
  </si>
  <si>
    <t>Dernier baroud (Last Stand)</t>
  </si>
  <si>
    <t>S21</t>
  </si>
  <si>
    <t>Clash at Borisovka</t>
  </si>
  <si>
    <t>SP5</t>
  </si>
  <si>
    <t>The Hornet of Cloville</t>
  </si>
  <si>
    <t>J53</t>
  </si>
  <si>
    <t>Setting the Stage</t>
  </si>
  <si>
    <t>AP5</t>
  </si>
  <si>
    <t>Invisible Foes</t>
  </si>
  <si>
    <t>DB141</t>
  </si>
  <si>
    <t>Gut Punch</t>
  </si>
  <si>
    <t>SP254</t>
  </si>
  <si>
    <t>Propitious Arrival</t>
  </si>
  <si>
    <t>JATK7</t>
  </si>
  <si>
    <t>Brothers in Arms</t>
  </si>
  <si>
    <t>FT181</t>
  </si>
  <si>
    <t>The Bet</t>
  </si>
  <si>
    <t>YASL3</t>
  </si>
  <si>
    <t>To the Bitter End</t>
  </si>
  <si>
    <t>CH71</t>
  </si>
  <si>
    <t>Bottom of the Barrel</t>
  </si>
  <si>
    <t>SA4</t>
  </si>
  <si>
    <t>With Burning Liquid</t>
  </si>
  <si>
    <t>SP258</t>
  </si>
  <si>
    <t>Operation Blackwater</t>
  </si>
  <si>
    <t>PBP26</t>
  </si>
  <si>
    <t>Steamrollers</t>
  </si>
  <si>
    <t>RBF12</t>
  </si>
  <si>
    <t>Sverdlikova Melee</t>
  </si>
  <si>
    <t>RPT26</t>
  </si>
  <si>
    <t>A Cross in Gold</t>
  </si>
  <si>
    <t>AP41</t>
  </si>
  <si>
    <t>The Meat Grinder</t>
  </si>
  <si>
    <t>Lagus Assault Guns</t>
  </si>
  <si>
    <t>AP34</t>
  </si>
  <si>
    <t>Bocage Blockage</t>
  </si>
  <si>
    <t>SP204</t>
  </si>
  <si>
    <t>Yankee Pride</t>
  </si>
  <si>
    <t>J3</t>
  </si>
  <si>
    <t>A Sunday Stroll</t>
  </si>
  <si>
    <t>DB001</t>
  </si>
  <si>
    <t>Brasche Encounter</t>
  </si>
  <si>
    <t>SG-I</t>
  </si>
  <si>
    <t>A Pleasant Diversion</t>
  </si>
  <si>
    <t>FT80</t>
  </si>
  <si>
    <t>One Spanish Hero</t>
  </si>
  <si>
    <t>S62</t>
  </si>
  <si>
    <t>Reaper's Harvest</t>
  </si>
  <si>
    <t>TAC30</t>
  </si>
  <si>
    <t>Yae Dake</t>
  </si>
  <si>
    <t>SP45</t>
  </si>
  <si>
    <t>A Stroke of Luck</t>
  </si>
  <si>
    <t>DTF4</t>
  </si>
  <si>
    <t>Death to Fascism</t>
  </si>
  <si>
    <t>BFP48</t>
  </si>
  <si>
    <t>Ninth Tanks</t>
  </si>
  <si>
    <t>BoF1</t>
  </si>
  <si>
    <t>S16</t>
  </si>
  <si>
    <t>Legio Patria Nostra</t>
  </si>
  <si>
    <t>TTF7</t>
  </si>
  <si>
    <t>Tigres to the Rescue</t>
  </si>
  <si>
    <t>CH58</t>
  </si>
  <si>
    <t>J160</t>
  </si>
  <si>
    <t>Bienen Burnout</t>
  </si>
  <si>
    <t>FrF19</t>
  </si>
  <si>
    <t>About His Shadowy Sides</t>
  </si>
  <si>
    <t>BFP73</t>
  </si>
  <si>
    <t>Preliminary Move</t>
  </si>
  <si>
    <t>Downsizing the Uprising</t>
  </si>
  <si>
    <t>AoC3</t>
  </si>
  <si>
    <t>The Olive Factory</t>
  </si>
  <si>
    <t>FrF75</t>
  </si>
  <si>
    <t>Goodbye Brother</t>
  </si>
  <si>
    <t>St2</t>
  </si>
  <si>
    <t>S12</t>
  </si>
  <si>
    <t>RB7</t>
  </si>
  <si>
    <t>The Red House</t>
  </si>
  <si>
    <t>J166</t>
  </si>
  <si>
    <t>Maximum Aggression</t>
  </si>
  <si>
    <t>J32</t>
  </si>
  <si>
    <t>Panzer Graveyard</t>
  </si>
  <si>
    <t>SP97</t>
  </si>
  <si>
    <t>Twilight of the Reich</t>
  </si>
  <si>
    <t>J119</t>
  </si>
  <si>
    <t>Sovkhoz Haystacks</t>
  </si>
  <si>
    <t>FB2</t>
  </si>
  <si>
    <t>The Devil's Free to Have a Try</t>
  </si>
  <si>
    <t>SP136</t>
  </si>
  <si>
    <t>Orczy Square</t>
  </si>
  <si>
    <t>J63</t>
  </si>
  <si>
    <t>Silesian Interlude</t>
  </si>
  <si>
    <t>ITR14</t>
  </si>
  <si>
    <t>Between Rockets and a Hard Place</t>
  </si>
  <si>
    <t>AP65</t>
  </si>
  <si>
    <t>Baw Drop</t>
  </si>
  <si>
    <t>AP131</t>
  </si>
  <si>
    <t>Crickets in Spring</t>
  </si>
  <si>
    <t>FT31</t>
  </si>
  <si>
    <t>HP34</t>
  </si>
  <si>
    <t>Big, Bad, Gun</t>
  </si>
  <si>
    <t>ASLXX10</t>
  </si>
  <si>
    <t>{2020 edition} 75</t>
  </si>
  <si>
    <t>Strangers in a Strange Land</t>
  </si>
  <si>
    <t>FT35</t>
  </si>
  <si>
    <t>Last Push to Mozhaisk</t>
  </si>
  <si>
    <t>T4</t>
  </si>
  <si>
    <t>Shklov's Labors Lost</t>
  </si>
  <si>
    <t>PP8</t>
  </si>
  <si>
    <t>A Little Bit Closer to Heaven</t>
  </si>
  <si>
    <t>WO33</t>
  </si>
  <si>
    <t>One-Eyed Jacques</t>
  </si>
  <si>
    <t>SP157</t>
  </si>
  <si>
    <t>Edge of Extinction</t>
  </si>
  <si>
    <t>FrF21</t>
  </si>
  <si>
    <t>Cavalry Brigade Model</t>
  </si>
  <si>
    <t>A Bridgehead Too Wet</t>
  </si>
  <si>
    <t>BFP111</t>
  </si>
  <si>
    <t>Before the Blunder</t>
  </si>
  <si>
    <t>FrF51</t>
  </si>
  <si>
    <t>Bite of the Bassotto</t>
  </si>
  <si>
    <t>Bridge to Nowhere</t>
  </si>
  <si>
    <t>A104</t>
  </si>
  <si>
    <t>TAC42</t>
  </si>
  <si>
    <t>Une guerre de caporaux (A War of Corporals)</t>
  </si>
  <si>
    <t>DB114</t>
  </si>
  <si>
    <t>The Streets of Rostov</t>
  </si>
  <si>
    <t>G24</t>
  </si>
  <si>
    <t>Mountain Comes to Mohammed</t>
  </si>
  <si>
    <t>BFP123</t>
  </si>
  <si>
    <t>Asphalt Soldiers</t>
  </si>
  <si>
    <t>HB5</t>
  </si>
  <si>
    <t>To the Last Round</t>
  </si>
  <si>
    <t>FT123</t>
  </si>
  <si>
    <t>Schurter's Sortie</t>
  </si>
  <si>
    <t>ESG8</t>
  </si>
  <si>
    <t>Soumussalmi Sandwich</t>
  </si>
  <si>
    <t>FE8</t>
  </si>
  <si>
    <t>Soebang Serenade</t>
  </si>
  <si>
    <t>CH3</t>
  </si>
  <si>
    <t>The Green Hell</t>
  </si>
  <si>
    <t>O11</t>
  </si>
  <si>
    <t>Short Lived Offensive</t>
  </si>
  <si>
    <t>FT228</t>
  </si>
  <si>
    <t>Last Charge at Umbrega</t>
  </si>
  <si>
    <t>FT135</t>
  </si>
  <si>
    <t>Gotta Light?</t>
  </si>
  <si>
    <t>O98.2</t>
  </si>
  <si>
    <t>Boom Town</t>
  </si>
  <si>
    <t>FWO14</t>
  </si>
  <si>
    <t>No Footprints</t>
  </si>
  <si>
    <t>JATK2 (ver 2)</t>
  </si>
  <si>
    <t>At the Gates of Viipuri (from CH Tanks!)</t>
  </si>
  <si>
    <t>SoN6</t>
  </si>
  <si>
    <t>Keber Zabania</t>
  </si>
  <si>
    <t>CF1</t>
  </si>
  <si>
    <t>Alaric´s Return</t>
  </si>
  <si>
    <t>PTO1-2</t>
  </si>
  <si>
    <t>Volckmann's Guerrillas</t>
  </si>
  <si>
    <t>RPT88</t>
  </si>
  <si>
    <t>Pape's Incursion</t>
  </si>
  <si>
    <t>IP 6</t>
  </si>
  <si>
    <t>Smoke Them Out</t>
  </si>
  <si>
    <t>CDN21</t>
  </si>
  <si>
    <t>Final Assualt</t>
  </si>
  <si>
    <t>WCW10</t>
  </si>
  <si>
    <t>Stand and Die</t>
  </si>
  <si>
    <t>SP99</t>
  </si>
  <si>
    <t>The Feineisen Factor</t>
  </si>
  <si>
    <t>SP75</t>
  </si>
  <si>
    <t>Taurus Pursuant</t>
  </si>
  <si>
    <t>FrF15</t>
  </si>
  <si>
    <t>Kampfgruppe 1001 nacht</t>
  </si>
  <si>
    <t>CH14</t>
  </si>
  <si>
    <t>Ninety Minute War</t>
  </si>
  <si>
    <t>FF9</t>
  </si>
  <si>
    <t>Ghost of Napolean</t>
  </si>
  <si>
    <t>FT219</t>
  </si>
  <si>
    <t>Koniev's Finest</t>
  </si>
  <si>
    <t>BoF4</t>
  </si>
  <si>
    <t>About his Shadowy Sides</t>
  </si>
  <si>
    <t>SoN2</t>
  </si>
  <si>
    <t>Criniti's Escape</t>
  </si>
  <si>
    <t>O83.1</t>
  </si>
  <si>
    <t>Motorcycles at Zjitomir</t>
  </si>
  <si>
    <t>ASLUG17</t>
  </si>
  <si>
    <t>Escape at Dawn</t>
  </si>
  <si>
    <t>PBP13</t>
  </si>
  <si>
    <t>Marked for Death</t>
  </si>
  <si>
    <t>SP43</t>
  </si>
  <si>
    <t>Deadeye Smoyer</t>
  </si>
  <si>
    <t>A45</t>
  </si>
  <si>
    <t>Chakila Sunrise</t>
  </si>
  <si>
    <t>SP71</t>
  </si>
  <si>
    <t>Cutler's Cross</t>
  </si>
  <si>
    <t>BFP84</t>
  </si>
  <si>
    <t>Kreida Station</t>
  </si>
  <si>
    <t>ESG2</t>
  </si>
  <si>
    <t>Swallowed Whole</t>
  </si>
  <si>
    <t>WO1</t>
  </si>
  <si>
    <t>French Toast and Bacon</t>
  </si>
  <si>
    <t>FrF18</t>
  </si>
  <si>
    <t>Through Fire and Ice</t>
  </si>
  <si>
    <t>CH28</t>
  </si>
  <si>
    <t>FrF42</t>
  </si>
  <si>
    <t>Kiss of Fury</t>
  </si>
  <si>
    <t>TOT41</t>
  </si>
  <si>
    <t>Tiger at the Gates</t>
  </si>
  <si>
    <t>TTF9</t>
  </si>
  <si>
    <t>Pioneer Spirit</t>
  </si>
  <si>
    <t>WCW9</t>
  </si>
  <si>
    <t>Sweep Up</t>
  </si>
  <si>
    <t>D12</t>
  </si>
  <si>
    <t>Repulsed</t>
  </si>
  <si>
    <t>STL7</t>
  </si>
  <si>
    <t>Take a Long Walk</t>
  </si>
  <si>
    <t>HS22</t>
  </si>
  <si>
    <t>Goch Ya</t>
  </si>
  <si>
    <t>T9</t>
  </si>
  <si>
    <t>Niscemi-Biscari Highway</t>
  </si>
  <si>
    <t>OA20</t>
  </si>
  <si>
    <t>The Revenge of the Greys</t>
  </si>
  <si>
    <t>ESG91</t>
  </si>
  <si>
    <t>It's Not Over</t>
  </si>
  <si>
    <t>DBOT1</t>
  </si>
  <si>
    <t>Things Are ... a Bit Sticky</t>
  </si>
  <si>
    <t>Tavronitis Bridge</t>
  </si>
  <si>
    <t>HF3</t>
  </si>
  <si>
    <t>First Timers</t>
  </si>
  <si>
    <t>AP116</t>
  </si>
  <si>
    <t>Mook Point</t>
  </si>
  <si>
    <t>SP174</t>
  </si>
  <si>
    <t>Krupki Station</t>
  </si>
  <si>
    <t>AP46</t>
  </si>
  <si>
    <t>Red Comrades</t>
  </si>
  <si>
    <t>J79</t>
  </si>
  <si>
    <t>Rommel's Remedy</t>
  </si>
  <si>
    <t>MP 3</t>
  </si>
  <si>
    <t>Holy Ground</t>
  </si>
  <si>
    <t>J75</t>
  </si>
  <si>
    <t>My Lonely Valentine</t>
  </si>
  <si>
    <t>SP231</t>
  </si>
  <si>
    <t>Galician Persuasion</t>
  </si>
  <si>
    <t>Broich Bash</t>
  </si>
  <si>
    <t>SP138</t>
  </si>
  <si>
    <t>Lacking Coordination</t>
  </si>
  <si>
    <t>Third Edition43</t>
  </si>
  <si>
    <t>Into the Fray</t>
  </si>
  <si>
    <t>SP90</t>
  </si>
  <si>
    <t>Skirting the Mace</t>
  </si>
  <si>
    <t>TAC39</t>
  </si>
  <si>
    <t>Operation sur la Gudbransdal</t>
  </si>
  <si>
    <t>OA6</t>
  </si>
  <si>
    <t>Mounted Extraction</t>
  </si>
  <si>
    <t>FT58</t>
  </si>
  <si>
    <t>Dream is Over</t>
  </si>
  <si>
    <t>ESG57</t>
  </si>
  <si>
    <t>Madagascar Snake Pit</t>
  </si>
  <si>
    <t>BC12</t>
  </si>
  <si>
    <t>Itson</t>
  </si>
  <si>
    <t>FT30</t>
  </si>
  <si>
    <t>Death is Their Trade</t>
  </si>
  <si>
    <t>PHD-3</t>
  </si>
  <si>
    <t>Diversionary Attack</t>
  </si>
  <si>
    <t>DTF8</t>
  </si>
  <si>
    <t>The Art of War</t>
  </si>
  <si>
    <t>S68</t>
  </si>
  <si>
    <t>The End of Their Rope</t>
  </si>
  <si>
    <t>BFP128</t>
  </si>
  <si>
    <t>The Devil's Armpit</t>
  </si>
  <si>
    <t>CH135</t>
  </si>
  <si>
    <t>The River Dance</t>
  </si>
  <si>
    <t>S66</t>
  </si>
  <si>
    <t>Bailey's Bridge</t>
  </si>
  <si>
    <t>CH92</t>
  </si>
  <si>
    <t>FT200</t>
  </si>
  <si>
    <t>Coconut K</t>
  </si>
  <si>
    <t>Hard ROK</t>
  </si>
  <si>
    <t>DB040</t>
  </si>
  <si>
    <t>Riding the Coattails</t>
  </si>
  <si>
    <t>A71</t>
  </si>
  <si>
    <t>Patton's Prayers (ASLUG23 re.)</t>
  </si>
  <si>
    <t>HF1</t>
  </si>
  <si>
    <t>Black Day in Hatten</t>
  </si>
  <si>
    <t>FrF74</t>
  </si>
  <si>
    <t>Out of Their Element</t>
  </si>
  <si>
    <t>Cibik's Ridge</t>
  </si>
  <si>
    <t>ESG12</t>
  </si>
  <si>
    <t>Road Kill</t>
  </si>
  <si>
    <t>LM1</t>
  </si>
  <si>
    <t>Recruiting Tactics</t>
  </si>
  <si>
    <t>The Pouppeville Exit</t>
  </si>
  <si>
    <t>ESG24</t>
  </si>
  <si>
    <t>Mayhem</t>
  </si>
  <si>
    <t>BoF10</t>
  </si>
  <si>
    <t>To Have and to Hold</t>
  </si>
  <si>
    <t>BTB6</t>
  </si>
  <si>
    <t>Men Against Tanks</t>
  </si>
  <si>
    <t>FB9</t>
  </si>
  <si>
    <t>The Shooting Gallery</t>
  </si>
  <si>
    <t>SP74</t>
  </si>
  <si>
    <t>The Last Tiger</t>
  </si>
  <si>
    <t>J59</t>
  </si>
  <si>
    <t>Friday the 13th</t>
  </si>
  <si>
    <t>NEWS31</t>
  </si>
  <si>
    <t>State Farm 41</t>
  </si>
  <si>
    <t>TAC32</t>
  </si>
  <si>
    <t>Contre-attaque à Connage (Counterattack at Connage)</t>
  </si>
  <si>
    <t>AD11</t>
  </si>
  <si>
    <t>ESG106</t>
  </si>
  <si>
    <t>Splatter Spray</t>
  </si>
  <si>
    <t>SP84</t>
  </si>
  <si>
    <t>von Bodenhausen's Ride</t>
  </si>
  <si>
    <t>AH1</t>
  </si>
  <si>
    <t>RPT141</t>
  </si>
  <si>
    <t>Volunteers Became Scarce</t>
  </si>
  <si>
    <t>The Niscemi-Biscari Highway</t>
  </si>
  <si>
    <t>PHD-1</t>
  </si>
  <si>
    <t>Refuse to Retire</t>
  </si>
  <si>
    <t>Anabasis</t>
  </si>
  <si>
    <t>FT10</t>
  </si>
  <si>
    <t>Desertion</t>
  </si>
  <si>
    <t>U31</t>
  </si>
  <si>
    <t>The Front in Flames</t>
  </si>
  <si>
    <t>SP23</t>
  </si>
  <si>
    <t>Assault on the Hotel Continental</t>
  </si>
  <si>
    <t>AP83</t>
  </si>
  <si>
    <t>Thai Hot</t>
  </si>
  <si>
    <t>HF2</t>
  </si>
  <si>
    <t>Bertoldo the Brave</t>
  </si>
  <si>
    <t>J22</t>
  </si>
  <si>
    <t>Oh Joy!</t>
  </si>
  <si>
    <t>J9</t>
  </si>
  <si>
    <t>BFP74</t>
  </si>
  <si>
    <t>Coiled to Strike</t>
  </si>
  <si>
    <t>OA26</t>
  </si>
  <si>
    <t>Vogt's Ritterkreuz</t>
  </si>
  <si>
    <t>BFP116</t>
  </si>
  <si>
    <t>Stop, Turn, Fight!</t>
  </si>
  <si>
    <t>ASLUG21</t>
  </si>
  <si>
    <t>The Witch's Cauldron</t>
  </si>
  <si>
    <t>WO2</t>
  </si>
  <si>
    <t>Failure to Communicate</t>
  </si>
  <si>
    <t>ITR-1</t>
  </si>
  <si>
    <t>Debacle at Sung Kiang</t>
  </si>
  <si>
    <t>SP67</t>
  </si>
  <si>
    <t>Backs to the Orne</t>
  </si>
  <si>
    <t>DB055</t>
  </si>
  <si>
    <t>Sturmgeschutz Forward!</t>
  </si>
  <si>
    <t>FrF68</t>
  </si>
  <si>
    <t>A Hasty Farewell</t>
  </si>
  <si>
    <t>A41</t>
  </si>
  <si>
    <t>OP Hill</t>
  </si>
  <si>
    <t>{2020 edition} 233</t>
  </si>
  <si>
    <t>HP32</t>
  </si>
  <si>
    <t>Sweet Surrender</t>
  </si>
  <si>
    <t>A78</t>
  </si>
  <si>
    <t>Prelude to Breakout</t>
  </si>
  <si>
    <t>SP47</t>
  </si>
  <si>
    <t>Key to the Gate</t>
  </si>
  <si>
    <t>SP22</t>
  </si>
  <si>
    <t>Tod's Last Stand</t>
  </si>
  <si>
    <t>AP47</t>
  </si>
  <si>
    <t>Insult to Injury</t>
  </si>
  <si>
    <t>SP19</t>
  </si>
  <si>
    <t>Men From Mars</t>
  </si>
  <si>
    <t>11th Company Counterattack</t>
  </si>
  <si>
    <t>SP65</t>
  </si>
  <si>
    <t>Ayo Gurkhali!</t>
  </si>
  <si>
    <t>TT6</t>
  </si>
  <si>
    <t>Fruit and Nuts</t>
  </si>
  <si>
    <t>SP110</t>
  </si>
  <si>
    <t>The Chernichivo Shuffle</t>
  </si>
  <si>
    <t>FrF76</t>
  </si>
  <si>
    <t>Pain in the Neck</t>
  </si>
  <si>
    <t>J147</t>
  </si>
  <si>
    <t>Into the Grinding Mill</t>
  </si>
  <si>
    <t>T11</t>
  </si>
  <si>
    <t>The Attempt to Relieve Peiper</t>
  </si>
  <si>
    <t>Descent Into Hell</t>
  </si>
  <si>
    <t>BFP109</t>
  </si>
  <si>
    <t>Training Day</t>
  </si>
  <si>
    <t>NFNH-7</t>
  </si>
  <si>
    <t>Siberian Woods</t>
  </si>
  <si>
    <t>MLR04</t>
  </si>
  <si>
    <t>Sneek Attack</t>
  </si>
  <si>
    <t>BFP94</t>
  </si>
  <si>
    <t>To the Last Shell</t>
  </si>
  <si>
    <t>CH38</t>
  </si>
  <si>
    <t>Orange Beach 3</t>
  </si>
  <si>
    <t>Guards Attack</t>
  </si>
  <si>
    <t>MM25</t>
  </si>
  <si>
    <t>Futile Bravery</t>
  </si>
  <si>
    <t>FT242</t>
  </si>
  <si>
    <t>That Bridge Again</t>
  </si>
  <si>
    <t>BoF2</t>
  </si>
  <si>
    <t>FrF78</t>
  </si>
  <si>
    <t>No Glory in War</t>
  </si>
  <si>
    <t>SV13</t>
  </si>
  <si>
    <t>Rather Uncoordinated</t>
  </si>
  <si>
    <t>AP33</t>
  </si>
  <si>
    <t>Second Cristot</t>
  </si>
  <si>
    <t>FT KGS3</t>
  </si>
  <si>
    <t>Reclamation</t>
  </si>
  <si>
    <t>ESG5</t>
  </si>
  <si>
    <t>The Fast, the Slow &amp; the Doomed</t>
  </si>
  <si>
    <t>FT56</t>
  </si>
  <si>
    <t>Primo Contatto</t>
  </si>
  <si>
    <t>OTO7</t>
  </si>
  <si>
    <t>Falling Like Dominos</t>
  </si>
  <si>
    <t>RPT8</t>
  </si>
  <si>
    <t>Well Taught</t>
  </si>
  <si>
    <t>AP4</t>
  </si>
  <si>
    <t>L'abbaye blanche (The White Abbey)</t>
  </si>
  <si>
    <t>SP15</t>
  </si>
  <si>
    <t>Tabacchificio Fiocche</t>
  </si>
  <si>
    <t>J142</t>
  </si>
  <si>
    <t>Penny Packets</t>
  </si>
  <si>
    <t>TAC7</t>
  </si>
  <si>
    <t>Piege a Carpiquet</t>
  </si>
  <si>
    <t>Shellshock1</t>
  </si>
  <si>
    <t>Pinching Patton</t>
  </si>
  <si>
    <t>SP118</t>
  </si>
  <si>
    <t>Seizing the Sittang Bridge</t>
  </si>
  <si>
    <t>J8</t>
  </si>
  <si>
    <t>FT88</t>
  </si>
  <si>
    <t>Das Untergang</t>
  </si>
  <si>
    <t>HS5</t>
  </si>
  <si>
    <t>Restoration</t>
  </si>
  <si>
    <t>CG1</t>
  </si>
  <si>
    <t>Riley's Road CG "Milk Factory"</t>
  </si>
  <si>
    <t>A Hotly Contested Crossroads</t>
  </si>
  <si>
    <t>S5</t>
  </si>
  <si>
    <t>Clearing Colleville</t>
  </si>
  <si>
    <t>A115</t>
  </si>
  <si>
    <t>Blockbusters</t>
  </si>
  <si>
    <t>J186</t>
  </si>
  <si>
    <t>Castles on the Horizon</t>
  </si>
  <si>
    <t>G33</t>
  </si>
  <si>
    <t>S23</t>
  </si>
  <si>
    <t>Monty's Gamble</t>
  </si>
  <si>
    <t>SP28</t>
  </si>
  <si>
    <t>Clearing Qualberg</t>
  </si>
  <si>
    <t>HF7</t>
  </si>
  <si>
    <t>Gotta Get Out</t>
  </si>
  <si>
    <t>RO6</t>
  </si>
  <si>
    <t>The Playing Field</t>
  </si>
  <si>
    <t>SP34</t>
  </si>
  <si>
    <t>Frankforce</t>
  </si>
  <si>
    <t>The Battle for Rome</t>
  </si>
  <si>
    <t>BFP118</t>
  </si>
  <si>
    <t>Kazina Klash</t>
  </si>
  <si>
    <t>SP87</t>
  </si>
  <si>
    <t>Fangs of the Tiger</t>
  </si>
  <si>
    <t>FrF93</t>
  </si>
  <si>
    <t>Wiener Walzer</t>
  </si>
  <si>
    <t>J125</t>
  </si>
  <si>
    <t>Everything Is Lost</t>
  </si>
  <si>
    <t>VotG18</t>
  </si>
  <si>
    <t>In Sight of the Volga</t>
  </si>
  <si>
    <t>KE9</t>
  </si>
  <si>
    <t>Aces Over Eights</t>
  </si>
  <si>
    <t>VotG24</t>
  </si>
  <si>
    <t>Raid on Rodimtsev</t>
  </si>
  <si>
    <t>Bungle in the Jungle</t>
  </si>
  <si>
    <t>FrF85</t>
  </si>
  <si>
    <t>Junkers Junkyard</t>
  </si>
  <si>
    <t>FF1</t>
  </si>
  <si>
    <t>Rabka-Mszana Road</t>
  </si>
  <si>
    <t>DB016</t>
  </si>
  <si>
    <t>Clearing Kamienka</t>
  </si>
  <si>
    <t>SP88</t>
  </si>
  <si>
    <t>Race for the Sarvis</t>
  </si>
  <si>
    <t>SP229</t>
  </si>
  <si>
    <t>The Devil's Congregation</t>
  </si>
  <si>
    <t>BFP72</t>
  </si>
  <si>
    <t>Police Action</t>
  </si>
  <si>
    <t>OB5</t>
  </si>
  <si>
    <t>Tangle at Tolochin</t>
  </si>
  <si>
    <t>DB104</t>
  </si>
  <si>
    <t>The Police Station</t>
  </si>
  <si>
    <t>FT127</t>
  </si>
  <si>
    <t>In the Mouth of Madness</t>
  </si>
  <si>
    <t>U22</t>
  </si>
  <si>
    <t>Road to Kozani Pass</t>
  </si>
  <si>
    <t>LSSAH28</t>
  </si>
  <si>
    <t>Last Drop of Blood</t>
  </si>
  <si>
    <t>STL11</t>
  </si>
  <si>
    <t>Here's Your Hat</t>
  </si>
  <si>
    <t>DB075</t>
  </si>
  <si>
    <t>Shifting Bricks</t>
  </si>
  <si>
    <t>DB027</t>
  </si>
  <si>
    <t>Misty Morning Melee</t>
  </si>
  <si>
    <t>WO21</t>
  </si>
  <si>
    <t>Bolder Than Before</t>
  </si>
  <si>
    <t>HP14</t>
  </si>
  <si>
    <t>Cracking Skulls</t>
  </si>
  <si>
    <t>SB6</t>
  </si>
  <si>
    <t>Eviscerating Vienna</t>
  </si>
  <si>
    <t>The Defense of Luga</t>
  </si>
  <si>
    <t>DB147</t>
  </si>
  <si>
    <t>Bandits and Bolsheviks</t>
  </si>
  <si>
    <t>ASLUG6</t>
  </si>
  <si>
    <t>One Step Forward</t>
  </si>
  <si>
    <t>FE36</t>
  </si>
  <si>
    <t>Wings of War</t>
  </si>
  <si>
    <t>TOT5</t>
  </si>
  <si>
    <t>Retrograde out of Stoumont</t>
  </si>
  <si>
    <t>BtB13</t>
  </si>
  <si>
    <t>By Chance</t>
  </si>
  <si>
    <t>JDJ1.1</t>
  </si>
  <si>
    <t>{RS} 65</t>
  </si>
  <si>
    <t>SA5</t>
  </si>
  <si>
    <t>Cherkassy Pocket</t>
  </si>
  <si>
    <t>G5</t>
  </si>
  <si>
    <t>Six Came Back</t>
  </si>
  <si>
    <t>PBP10</t>
  </si>
  <si>
    <t>First to See Will...</t>
  </si>
  <si>
    <t>AaC1</t>
  </si>
  <si>
    <t>Cole's Charge</t>
  </si>
  <si>
    <t>DB037</t>
  </si>
  <si>
    <t>Night Assault at Vodotyï</t>
  </si>
  <si>
    <t>AP135</t>
  </si>
  <si>
    <t>Fuller's Folly</t>
  </si>
  <si>
    <t>DBP1</t>
  </si>
  <si>
    <t>Bruno's Flak Attack</t>
  </si>
  <si>
    <t>STL RaM1</t>
  </si>
  <si>
    <t>Trouble at Mile Post 27</t>
  </si>
  <si>
    <t>STL1</t>
  </si>
  <si>
    <t>You Scratch My Back</t>
  </si>
  <si>
    <t>GC10</t>
  </si>
  <si>
    <t>Falangist Pride</t>
  </si>
  <si>
    <t>PB-CH (A)</t>
  </si>
  <si>
    <t>On Deadly Ground</t>
  </si>
  <si>
    <t>ITR9</t>
  </si>
  <si>
    <t>Asia's Stalingrad</t>
  </si>
  <si>
    <t>FE87</t>
  </si>
  <si>
    <t>Lightning War</t>
  </si>
  <si>
    <t>RM-TM</t>
  </si>
  <si>
    <t>Race to the Meuse</t>
  </si>
  <si>
    <t>ITR15</t>
  </si>
  <si>
    <t>Tractor Factory 137</t>
  </si>
  <si>
    <t>NEWS35</t>
  </si>
  <si>
    <t>Not to Lose Face</t>
  </si>
  <si>
    <t>O13</t>
  </si>
  <si>
    <t>Road to ROme</t>
  </si>
  <si>
    <t>CH32</t>
  </si>
  <si>
    <t>The Kibbutz</t>
  </si>
  <si>
    <t>MMP2</t>
  </si>
  <si>
    <t>RPT155</t>
  </si>
  <si>
    <t>Schutzstaffel Shindig</t>
  </si>
  <si>
    <t>Genesis16</t>
  </si>
  <si>
    <t>Palestinian Prokhorovka</t>
  </si>
  <si>
    <t>OAF10</t>
  </si>
  <si>
    <t>The Struggle Begins: Panzers at Rasienai</t>
  </si>
  <si>
    <t>AoC5</t>
  </si>
  <si>
    <t>At the Apex</t>
  </si>
  <si>
    <t>{Y2} 21</t>
  </si>
  <si>
    <t>BFP148</t>
  </si>
  <si>
    <t>Backs Against the Wall</t>
  </si>
  <si>
    <t>{AoO2} 222</t>
  </si>
  <si>
    <t>OBS6</t>
  </si>
  <si>
    <t>Shimida's Fist</t>
  </si>
  <si>
    <t>LSSAH44</t>
  </si>
  <si>
    <t>Shot and Roared</t>
  </si>
  <si>
    <t>AA16</t>
  </si>
  <si>
    <t>The Siege</t>
  </si>
  <si>
    <t>LN3-7</t>
  </si>
  <si>
    <t>Timbuyo Tango</t>
  </si>
  <si>
    <t>MM39</t>
  </si>
  <si>
    <t>Bicycle Race</t>
  </si>
  <si>
    <t>NFNH-13</t>
  </si>
  <si>
    <t>Snake Ready to Strike</t>
  </si>
  <si>
    <t>RC4</t>
  </si>
  <si>
    <t>Dies Irae</t>
  </si>
  <si>
    <t>BTL1</t>
  </si>
  <si>
    <t>Urban Fortress</t>
  </si>
  <si>
    <t>BMW9</t>
  </si>
  <si>
    <t>Nachtjagd</t>
  </si>
  <si>
    <t>FT249</t>
  </si>
  <si>
    <t>Winter's Fury</t>
  </si>
  <si>
    <t>FE119</t>
  </si>
  <si>
    <t>The Face of War</t>
  </si>
  <si>
    <t>MM31</t>
  </si>
  <si>
    <t>Sevastopol by Sea</t>
  </si>
  <si>
    <t>CH181</t>
  </si>
  <si>
    <t>Thunder at Seelow</t>
  </si>
  <si>
    <t>CH145</t>
  </si>
  <si>
    <t>The Ides of March</t>
  </si>
  <si>
    <t>ESG36/37</t>
  </si>
  <si>
    <t>Havoc/Tsunami Combined Scenario</t>
  </si>
  <si>
    <t>AK22</t>
  </si>
  <si>
    <t>Fruehlingswind</t>
  </si>
  <si>
    <t>PE3</t>
  </si>
  <si>
    <t>Shot Like Rabbits</t>
  </si>
  <si>
    <t>WC9</t>
  </si>
  <si>
    <t>Raising Cain</t>
  </si>
  <si>
    <t>Z3</t>
  </si>
  <si>
    <t>No Farther</t>
  </si>
  <si>
    <t>O105.2</t>
  </si>
  <si>
    <t>A Gleam of Bayonets</t>
  </si>
  <si>
    <t>SB5</t>
  </si>
  <si>
    <t>Stampede of the Wild Buffaloes</t>
  </si>
  <si>
    <t>FT KGS CG2</t>
  </si>
  <si>
    <t>Five Days in May CG</t>
  </si>
  <si>
    <t>FT79</t>
  </si>
  <si>
    <t>First Blood</t>
  </si>
  <si>
    <t>St5</t>
  </si>
  <si>
    <t>Annihilation</t>
  </si>
  <si>
    <t>HC3</t>
  </si>
  <si>
    <t>Samurai Sunset</t>
  </si>
  <si>
    <t>{AoO2} 30</t>
  </si>
  <si>
    <t>OTO{2nd ed}14</t>
  </si>
  <si>
    <t>Hornet Swarm</t>
  </si>
  <si>
    <t>OTO{2nd ed}23</t>
  </si>
  <si>
    <t>Cooked Hamman</t>
  </si>
  <si>
    <t>FT85</t>
  </si>
  <si>
    <t>Red Roller</t>
  </si>
  <si>
    <t>FTStN7</t>
  </si>
  <si>
    <t>“We’ll Fight Our Way Out”</t>
  </si>
  <si>
    <t>FT264</t>
  </si>
  <si>
    <t>Hands Off the Loot!</t>
  </si>
  <si>
    <t>GJ081</t>
  </si>
  <si>
    <t>Fife &amp; Forfar to the Front</t>
  </si>
  <si>
    <t>BWC11</t>
  </si>
  <si>
    <t>Bala-Tiger Position</t>
  </si>
  <si>
    <t>JAVA14</t>
  </si>
  <si>
    <t>Clash at Rossinie</t>
  </si>
  <si>
    <t>ABS1</t>
  </si>
  <si>
    <t>Advance to Contact</t>
  </si>
  <si>
    <t>CH29</t>
  </si>
  <si>
    <t>Gift Wrapped</t>
  </si>
  <si>
    <t>S10</t>
  </si>
  <si>
    <t>Liberté Call</t>
  </si>
  <si>
    <t>RM3</t>
  </si>
  <si>
    <t>Forcing the Sûre</t>
  </si>
  <si>
    <t>ATP1</t>
  </si>
  <si>
    <t>The First Waltz</t>
  </si>
  <si>
    <t>FT120</t>
  </si>
  <si>
    <t>Never Say Navoz</t>
  </si>
  <si>
    <t>SV8</t>
  </si>
  <si>
    <t>Through Mud and Blood</t>
  </si>
  <si>
    <t>RPT168</t>
  </si>
  <si>
    <t>Belgians and Centurions</t>
  </si>
  <si>
    <t>FTStN1</t>
  </si>
  <si>
    <t>Standby to Ram!</t>
  </si>
  <si>
    <t>FT72</t>
  </si>
  <si>
    <t>Catcher Caught</t>
  </si>
  <si>
    <t>RB9</t>
  </si>
  <si>
    <t>Ghosts in the Rubble</t>
  </si>
  <si>
    <t>FE169</t>
  </si>
  <si>
    <t>Helping Hand</t>
  </si>
  <si>
    <t>OTO{2nd ed}11</t>
  </si>
  <si>
    <t>FT142</t>
  </si>
  <si>
    <t>Cut, Slash and Mow Down</t>
  </si>
  <si>
    <t>HS4</t>
  </si>
  <si>
    <t>Surprised Outside of Strass</t>
  </si>
  <si>
    <t>FE90</t>
  </si>
  <si>
    <t>Busted at Bulson</t>
  </si>
  <si>
    <t>TOT22</t>
  </si>
  <si>
    <t>Rock of Resistance</t>
  </si>
  <si>
    <t>VB8</t>
  </si>
  <si>
    <t>Askim To Die</t>
  </si>
  <si>
    <t>FT36</t>
  </si>
  <si>
    <t>The Mongol Ride</t>
  </si>
  <si>
    <t>RPT86</t>
  </si>
  <si>
    <t>No Quarter Requested</t>
  </si>
  <si>
    <t>CH118</t>
  </si>
  <si>
    <t>Sidi Omar</t>
  </si>
  <si>
    <t>FAW10</t>
  </si>
  <si>
    <t>Beyond Vyborg</t>
  </si>
  <si>
    <t>O113.2</t>
  </si>
  <si>
    <t>None Came Back</t>
  </si>
  <si>
    <t>Z7</t>
  </si>
  <si>
    <t>Cushman's Pocket</t>
  </si>
  <si>
    <t>STONNE8</t>
  </si>
  <si>
    <t>Shattered Lines</t>
  </si>
  <si>
    <t>ESG124</t>
  </si>
  <si>
    <t>Torturer Screaming</t>
  </si>
  <si>
    <t>OAF7</t>
  </si>
  <si>
    <t>King's Pawn to à Taejon?</t>
  </si>
  <si>
    <t>FE59</t>
  </si>
  <si>
    <t>But We're Not Quite There!</t>
  </si>
  <si>
    <t>FT06</t>
  </si>
  <si>
    <t>Macedoine balkanique (Balkan Medley)</t>
  </si>
  <si>
    <t>MM06</t>
  </si>
  <si>
    <t>Rembertow</t>
  </si>
  <si>
    <t>TAC41</t>
  </si>
  <si>
    <t>Dernier arrêt avant la victoire (Last Stop Before Victory)</t>
  </si>
  <si>
    <t>VV42</t>
  </si>
  <si>
    <t>Per l'Onore?</t>
  </si>
  <si>
    <t>O118.2</t>
  </si>
  <si>
    <t>DeGaulle Counterattacks</t>
  </si>
  <si>
    <t>The Men Who would be Kings of the Hill</t>
  </si>
  <si>
    <t>O49.1</t>
  </si>
  <si>
    <t>Victory at Pratulin</t>
  </si>
  <si>
    <t>AaC2</t>
  </si>
  <si>
    <t>The Cabbage Patch</t>
  </si>
  <si>
    <t>MMdb20</t>
  </si>
  <si>
    <t>Isolation: Ban Kho Lai</t>
  </si>
  <si>
    <t>O75.2</t>
  </si>
  <si>
    <t>Crete 2: The Bridge</t>
  </si>
  <si>
    <t>AK18</t>
  </si>
  <si>
    <t>Last Act at Post R33</t>
  </si>
  <si>
    <t>O93.1</t>
  </si>
  <si>
    <t>School Daze</t>
  </si>
  <si>
    <t>DR2</t>
  </si>
  <si>
    <t>Tobruk Derby</t>
  </si>
  <si>
    <t>BB 11.1</t>
  </si>
  <si>
    <t>Grain For the Taking</t>
  </si>
  <si>
    <t>MMdb18</t>
  </si>
  <si>
    <t>Magen David</t>
  </si>
  <si>
    <t>KE22</t>
  </si>
  <si>
    <t>Black Friday (repl. TOT28)</t>
  </si>
  <si>
    <t>AK14</t>
  </si>
  <si>
    <t>Benghazi Bottleneck</t>
  </si>
  <si>
    <t>LMA2</t>
  </si>
  <si>
    <t>Frère d'arme</t>
  </si>
  <si>
    <t>FT19</t>
  </si>
  <si>
    <t>A leches en Larache</t>
  </si>
  <si>
    <t>O101.1</t>
  </si>
  <si>
    <t>Duel in the Desert</t>
  </si>
  <si>
    <t>ESG14</t>
  </si>
  <si>
    <t>Tracks Back to Cambrai</t>
  </si>
  <si>
    <t>Buck8</t>
  </si>
  <si>
    <t>Cut, Slash, and Mow Them Down</t>
  </si>
  <si>
    <t>MM08</t>
  </si>
  <si>
    <t>The Northern Battery</t>
  </si>
  <si>
    <t>J105</t>
  </si>
  <si>
    <t>Borodino Train Station</t>
  </si>
  <si>
    <t>J88</t>
  </si>
  <si>
    <t>Escape to Wiltz</t>
  </si>
  <si>
    <t>J193</t>
  </si>
  <si>
    <t>Raff's Rules</t>
  </si>
  <si>
    <t>Blazin' Chariots</t>
  </si>
  <si>
    <t>SP202</t>
  </si>
  <si>
    <t>Fiery Finale</t>
  </si>
  <si>
    <t>T10</t>
  </si>
  <si>
    <t>Devil's Hill</t>
  </si>
  <si>
    <t>TAC2</t>
  </si>
  <si>
    <t>Entre le marteau et l'enclume (Between the Hammer and the Anvil)</t>
  </si>
  <si>
    <t>S3</t>
  </si>
  <si>
    <t>Simple Equation</t>
  </si>
  <si>
    <t>A118</t>
  </si>
  <si>
    <t>The Waterhole</t>
  </si>
  <si>
    <t>VotG14</t>
  </si>
  <si>
    <t>Pavlov's House</t>
  </si>
  <si>
    <t>SP178</t>
  </si>
  <si>
    <t>Chiang's Finest</t>
  </si>
  <si>
    <t>AP79</t>
  </si>
  <si>
    <t>Rude Mood</t>
  </si>
  <si>
    <t>BFP117</t>
  </si>
  <si>
    <t>Silent Bayonets</t>
  </si>
  <si>
    <t>FrF24</t>
  </si>
  <si>
    <t>Forging Spetsnaz</t>
  </si>
  <si>
    <t>OA1</t>
  </si>
  <si>
    <t>The Road To St. Lo</t>
  </si>
  <si>
    <t>Z10</t>
  </si>
  <si>
    <t>Riding Shotgun</t>
  </si>
  <si>
    <t>J41</t>
  </si>
  <si>
    <t>By Ourselves</t>
  </si>
  <si>
    <t>AP59</t>
  </si>
  <si>
    <t>Taking Heads</t>
  </si>
  <si>
    <t>OA7</t>
  </si>
  <si>
    <t>Celles Melee</t>
  </si>
  <si>
    <t>WAR1</t>
  </si>
  <si>
    <t>The New Boy</t>
  </si>
  <si>
    <t>A80</t>
  </si>
  <si>
    <t>Commando Schenke (SCA3 repub.)</t>
  </si>
  <si>
    <t>SP148</t>
  </si>
  <si>
    <t>The Bears of St. Denis</t>
  </si>
  <si>
    <t>A16</t>
  </si>
  <si>
    <t>FrF61</t>
  </si>
  <si>
    <t>Make Way for the King</t>
  </si>
  <si>
    <t>NQNG3</t>
  </si>
  <si>
    <t>Bear Hunt</t>
  </si>
  <si>
    <t>Fratricidal Fighting</t>
  </si>
  <si>
    <t>SP70</t>
  </si>
  <si>
    <t>Weston's War</t>
  </si>
  <si>
    <t>ABTF CG-III</t>
  </si>
  <si>
    <t>ABTF2</t>
  </si>
  <si>
    <t>Graebner's Folly</t>
  </si>
  <si>
    <t>SP154</t>
  </si>
  <si>
    <t>On the Road to Hell</t>
  </si>
  <si>
    <t>DB036</t>
  </si>
  <si>
    <t>BFP50</t>
  </si>
  <si>
    <t>Alligator Tanks</t>
  </si>
  <si>
    <t>BFP67</t>
  </si>
  <si>
    <t>Coke Hill</t>
  </si>
  <si>
    <t>BFP44</t>
  </si>
  <si>
    <t>Claws of the Sparrow</t>
  </si>
  <si>
    <t>ASLUG20</t>
  </si>
  <si>
    <t>The Butcher's Bill</t>
  </si>
  <si>
    <t>SP63</t>
  </si>
  <si>
    <t>Upham's Bar</t>
  </si>
  <si>
    <t>GD5</t>
  </si>
  <si>
    <t>Machorka</t>
  </si>
  <si>
    <t>TT9</t>
  </si>
  <si>
    <t>Frogs in the Pocket</t>
  </si>
  <si>
    <t>TOT8</t>
  </si>
  <si>
    <t>Nightmare</t>
  </si>
  <si>
    <t>SP243</t>
  </si>
  <si>
    <t>Konrad Three</t>
  </si>
  <si>
    <t>DB067</t>
  </si>
  <si>
    <t>Let's Dance</t>
  </si>
  <si>
    <t>Mila 18</t>
  </si>
  <si>
    <t>OB3</t>
  </si>
  <si>
    <t>SP145</t>
  </si>
  <si>
    <t>The Reluctant Tiger</t>
  </si>
  <si>
    <t>AP26</t>
  </si>
  <si>
    <t>Flea Circus</t>
  </si>
  <si>
    <t>AP40</t>
  </si>
  <si>
    <t>The Head of the Mace</t>
  </si>
  <si>
    <t>S13</t>
  </si>
  <si>
    <t>Priority Target</t>
  </si>
  <si>
    <t>KE20</t>
  </si>
  <si>
    <t>The Steel-Eyed Boys (repl. TOT15)</t>
  </si>
  <si>
    <t>D9</t>
  </si>
  <si>
    <t>Preparing the Way</t>
  </si>
  <si>
    <t>DB108</t>
  </si>
  <si>
    <t>IC7</t>
  </si>
  <si>
    <t>BFP87</t>
  </si>
  <si>
    <t>Fork in the Road</t>
  </si>
  <si>
    <t>S55</t>
  </si>
  <si>
    <t>The Fire Brigade</t>
  </si>
  <si>
    <t>BFP27</t>
  </si>
  <si>
    <t>Chapei Chockblock</t>
  </si>
  <si>
    <t>SP101</t>
  </si>
  <si>
    <t>Jura Juggernaut</t>
  </si>
  <si>
    <t>J60</t>
  </si>
  <si>
    <t>Bad Luck</t>
  </si>
  <si>
    <t>A2</t>
  </si>
  <si>
    <t>Bofors Bashing</t>
  </si>
  <si>
    <t>WO3</t>
  </si>
  <si>
    <t>Counterattack at Carentan</t>
  </si>
  <si>
    <t>ITR-7</t>
  </si>
  <si>
    <t>Rebounded Spirit</t>
  </si>
  <si>
    <t>SP76</t>
  </si>
  <si>
    <t>Flaming of the Guard</t>
  </si>
  <si>
    <t>The Taking of Takrouna</t>
  </si>
  <si>
    <t>J26</t>
  </si>
  <si>
    <t>BFP85</t>
  </si>
  <si>
    <t>Churchills at Kursk</t>
  </si>
  <si>
    <t>U17</t>
  </si>
  <si>
    <t>Resistance at Chabrehez</t>
  </si>
  <si>
    <t>A Desperate Affair</t>
  </si>
  <si>
    <t>CH13</t>
  </si>
  <si>
    <t>Moyland, Bloody Moyland</t>
  </si>
  <si>
    <t>TBA4</t>
  </si>
  <si>
    <t>Dead Man's Corner</t>
  </si>
  <si>
    <t>NFNH-2</t>
  </si>
  <si>
    <t>The Last Fort</t>
  </si>
  <si>
    <t>VV13</t>
  </si>
  <si>
    <t>sur les chemins de Rome</t>
  </si>
  <si>
    <t>CDN20</t>
  </si>
  <si>
    <t>The Black Devils of Anzio</t>
  </si>
  <si>
    <t>ASLUG7</t>
  </si>
  <si>
    <t>SP116</t>
  </si>
  <si>
    <t>Loonies and Leicesters</t>
  </si>
  <si>
    <t>ABTF7</t>
  </si>
  <si>
    <t>Among the Bravest</t>
  </si>
  <si>
    <t>DB052</t>
  </si>
  <si>
    <t>Jungle Rats</t>
  </si>
  <si>
    <t>FrF30</t>
  </si>
  <si>
    <t>Bidermann's Escape</t>
  </si>
  <si>
    <t>AP99</t>
  </si>
  <si>
    <t>Bare Foot Beating</t>
  </si>
  <si>
    <t>RBF39</t>
  </si>
  <si>
    <t>They Really Know How To Die</t>
  </si>
  <si>
    <t>BRV7</t>
  </si>
  <si>
    <t>Grizzly Bear</t>
  </si>
  <si>
    <t>SP30</t>
  </si>
  <si>
    <t>Evicting Yamagishi</t>
  </si>
  <si>
    <t>BtB12</t>
  </si>
  <si>
    <t>Going Against the Grain</t>
  </si>
  <si>
    <t>TOT25</t>
  </si>
  <si>
    <t>Franzen's Roadblock</t>
  </si>
  <si>
    <t>LSSAH2</t>
  </si>
  <si>
    <t>They Stop Here!</t>
  </si>
  <si>
    <t>SP190</t>
  </si>
  <si>
    <t>Bottcher's Corner</t>
  </si>
  <si>
    <t>Third Edition48</t>
  </si>
  <si>
    <t>Toujours l'audace (Always Audacity)</t>
  </si>
  <si>
    <t>AP31</t>
  </si>
  <si>
    <t>First Cristot</t>
  </si>
  <si>
    <t>KGP-II</t>
  </si>
  <si>
    <t>SP164</t>
  </si>
  <si>
    <t>Tanks But No Tanks</t>
  </si>
  <si>
    <t>SP33</t>
  </si>
  <si>
    <t>The Eternal City</t>
  </si>
  <si>
    <t>J87</t>
  </si>
  <si>
    <t>Flames of Unrest</t>
  </si>
  <si>
    <t>BFP76</t>
  </si>
  <si>
    <t>Trial of the Infantry</t>
  </si>
  <si>
    <t>J161</t>
  </si>
  <si>
    <t>Riding to the Rescue</t>
  </si>
  <si>
    <t>PA5</t>
  </si>
  <si>
    <t>Parry and Strike</t>
  </si>
  <si>
    <t>OB4</t>
  </si>
  <si>
    <t>Motoring to Mogilev</t>
  </si>
  <si>
    <t>PB3</t>
  </si>
  <si>
    <t>Piecemeal</t>
  </si>
  <si>
    <t>SP150</t>
  </si>
  <si>
    <t>The Legrew Maneuver</t>
  </si>
  <si>
    <t>FT168</t>
  </si>
  <si>
    <t>By Dawn's Early Light</t>
  </si>
  <si>
    <t>BFP32</t>
  </si>
  <si>
    <t>Slaughter at Nanyaun</t>
  </si>
  <si>
    <t>MP17</t>
  </si>
  <si>
    <t>Bagging Burcorps</t>
  </si>
  <si>
    <t>HS29</t>
  </si>
  <si>
    <t>Obstinate Canadians</t>
  </si>
  <si>
    <t>HP22</t>
  </si>
  <si>
    <t>Luzon Lunatics</t>
  </si>
  <si>
    <t>FF3</t>
  </si>
  <si>
    <t>Armor Clash</t>
  </si>
  <si>
    <t>KHCG</t>
  </si>
  <si>
    <t>King of the Hill CG</t>
  </si>
  <si>
    <t>WO26</t>
  </si>
  <si>
    <t>Phoenix Rising</t>
  </si>
  <si>
    <t>RPT7</t>
  </si>
  <si>
    <t>Romanian Hammers</t>
  </si>
  <si>
    <t>The Men from Zadig</t>
  </si>
  <si>
    <t>SA6</t>
  </si>
  <si>
    <t>On the Bound</t>
  </si>
  <si>
    <t>DB022</t>
  </si>
  <si>
    <t>No Soup for You!</t>
  </si>
  <si>
    <t>ATF 2</t>
  </si>
  <si>
    <t>One Eye to the West (NQNG! 6 repub.)</t>
  </si>
  <si>
    <t>HS30</t>
  </si>
  <si>
    <t>The Good Shepherd</t>
  </si>
  <si>
    <t>FrF77</t>
  </si>
  <si>
    <t>Ghostbusters</t>
  </si>
  <si>
    <t>WO20</t>
  </si>
  <si>
    <t>Sealing Their Fate</t>
  </si>
  <si>
    <t>TX10</t>
  </si>
  <si>
    <t>The Middle of Nowhere</t>
  </si>
  <si>
    <t>A22</t>
  </si>
  <si>
    <t>The Crux of Calais</t>
  </si>
  <si>
    <t>J104</t>
  </si>
  <si>
    <t>Flanking Flamethrowers</t>
  </si>
  <si>
    <t>SP133</t>
  </si>
  <si>
    <t>Old Hickory's Path</t>
  </si>
  <si>
    <t>SP134</t>
  </si>
  <si>
    <t>Barracuda!</t>
  </si>
  <si>
    <t>G17</t>
  </si>
  <si>
    <t>Hakkaa Paalle</t>
  </si>
  <si>
    <t>SP234</t>
  </si>
  <si>
    <t>Teltow Two-Step</t>
  </si>
  <si>
    <t>SP66</t>
  </si>
  <si>
    <t>Nicholls and Nash</t>
  </si>
  <si>
    <t>O7</t>
  </si>
  <si>
    <t>Broken Wings</t>
  </si>
  <si>
    <t>WAR12</t>
  </si>
  <si>
    <t>Just Short</t>
  </si>
  <si>
    <t>HP28</t>
  </si>
  <si>
    <t>A Meaningful Diversion</t>
  </si>
  <si>
    <t>LSSAH1</t>
  </si>
  <si>
    <t>Opening Fire</t>
  </si>
  <si>
    <t>AP108</t>
  </si>
  <si>
    <t>Yes Sir!</t>
  </si>
  <si>
    <t>FrF10</t>
  </si>
  <si>
    <t>Assault on Wielki Dzial</t>
  </si>
  <si>
    <t>FT103</t>
  </si>
  <si>
    <t>Slava!</t>
  </si>
  <si>
    <t>SP249</t>
  </si>
  <si>
    <t>Non-Stop Gurkhas</t>
  </si>
  <si>
    <t>LSSAH12</t>
  </si>
  <si>
    <t>Contact</t>
  </si>
  <si>
    <t>BFP23</t>
  </si>
  <si>
    <t>Prelim to Death Night</t>
  </si>
  <si>
    <t>BFP79</t>
  </si>
  <si>
    <t>A Hard Push</t>
  </si>
  <si>
    <t>PP2</t>
  </si>
  <si>
    <t>Supply Detail</t>
  </si>
  <si>
    <t>PBP14</t>
  </si>
  <si>
    <t>Under Siege</t>
  </si>
  <si>
    <t>BFP52</t>
  </si>
  <si>
    <t>Kachin Rangers</t>
  </si>
  <si>
    <t>A34</t>
  </si>
  <si>
    <t>Lash Out</t>
  </si>
  <si>
    <t>SG2</t>
  </si>
  <si>
    <t>Fitzgerald's Fire</t>
  </si>
  <si>
    <t>PBP11</t>
  </si>
  <si>
    <t>A Civil War, Not a Gentlemens' War</t>
  </si>
  <si>
    <t>J120</t>
  </si>
  <si>
    <t>Ishun Tank Traps</t>
  </si>
  <si>
    <t>FT43</t>
  </si>
  <si>
    <t>Infantry Probe at Argentan</t>
  </si>
  <si>
    <t>H</t>
  </si>
  <si>
    <t>Escape from Velikiye Luki</t>
  </si>
  <si>
    <t>HS21</t>
  </si>
  <si>
    <t>Hervorst Hell</t>
  </si>
  <si>
    <t>YASL2</t>
  </si>
  <si>
    <t>Initial Skirmish</t>
  </si>
  <si>
    <t>U25</t>
  </si>
  <si>
    <t>Breakout from Borisov</t>
  </si>
  <si>
    <t>WAR3</t>
  </si>
  <si>
    <t>Fat Sparrows Atop Skyline Drive</t>
  </si>
  <si>
    <t>J192</t>
  </si>
  <si>
    <t>Taking Some FlaK</t>
  </si>
  <si>
    <t>CH151</t>
  </si>
  <si>
    <t>Race for Freedom</t>
  </si>
  <si>
    <t>LSSAH-20</t>
  </si>
  <si>
    <t>Hood Ornaments</t>
  </si>
  <si>
    <t>DBOT3</t>
  </si>
  <si>
    <t>Bloody Tired</t>
  </si>
  <si>
    <t>ON5</t>
  </si>
  <si>
    <t>Duel of Long Barrels</t>
  </si>
  <si>
    <t>ESG26</t>
  </si>
  <si>
    <t>Diabolical Shrapnel</t>
  </si>
  <si>
    <t>IC12</t>
  </si>
  <si>
    <t>Crocodile Rock</t>
  </si>
  <si>
    <t>BFP57</t>
  </si>
  <si>
    <t>Last Drop</t>
  </si>
  <si>
    <t>TOT21</t>
  </si>
  <si>
    <t>Tony - Take the Bridge Out</t>
  </si>
  <si>
    <t>FT145</t>
  </si>
  <si>
    <t>Bears of Kinmen</t>
  </si>
  <si>
    <t>FT48</t>
  </si>
  <si>
    <t>On the Swedish Border</t>
  </si>
  <si>
    <t>RPT55</t>
  </si>
  <si>
    <t>Coudehard Cache</t>
  </si>
  <si>
    <t>Battle for Buron</t>
  </si>
  <si>
    <t>SP239</t>
  </si>
  <si>
    <t>Nankai Shitai</t>
  </si>
  <si>
    <t>SX3</t>
  </si>
  <si>
    <t>Raider Ridge</t>
  </si>
  <si>
    <t>MLR(rev)02</t>
  </si>
  <si>
    <t>Troteval Farm (rev)</t>
  </si>
  <si>
    <t>DB146</t>
  </si>
  <si>
    <t>Opening Battle for Hill 700</t>
  </si>
  <si>
    <t>HH5</t>
  </si>
  <si>
    <t>Needed Elsewhere</t>
  </si>
  <si>
    <t>NEWS43</t>
  </si>
  <si>
    <t>Salamanders Into the Flames</t>
  </si>
  <si>
    <t>TOT39</t>
  </si>
  <si>
    <t>Hot Time in the Old Town Tonight</t>
  </si>
  <si>
    <t>ASLUG24</t>
  </si>
  <si>
    <t>Kicking Assenois</t>
  </si>
  <si>
    <t>MM11</t>
  </si>
  <si>
    <t>Kriegsmarine at De Koog</t>
  </si>
  <si>
    <t>BB6</t>
  </si>
  <si>
    <t>Shattering the Line</t>
  </si>
  <si>
    <t>FT225</t>
  </si>
  <si>
    <t>Blue Hell at P.A. Abries</t>
  </si>
  <si>
    <t>TBA6</t>
  </si>
  <si>
    <t>Flames on the Borders</t>
  </si>
  <si>
    <t>TT11</t>
  </si>
  <si>
    <t>From Britain to Borneo</t>
  </si>
  <si>
    <t>SP232</t>
  </si>
  <si>
    <t>The Krutoy Log Roll</t>
  </si>
  <si>
    <t>Q9</t>
  </si>
  <si>
    <t>Long Day of Confusion</t>
  </si>
  <si>
    <t>MP18</t>
  </si>
  <si>
    <t>Marsh Madness</t>
  </si>
  <si>
    <t>{RS} 73</t>
  </si>
  <si>
    <t>Hell or High Water</t>
  </si>
  <si>
    <t>SP81</t>
  </si>
  <si>
    <t>Betje Wolf Plein</t>
  </si>
  <si>
    <t>J187</t>
  </si>
  <si>
    <t>In Deadly Combat</t>
  </si>
  <si>
    <t>HC1</t>
  </si>
  <si>
    <t>First Matanikau</t>
  </si>
  <si>
    <t>BtB14</t>
  </si>
  <si>
    <t>Swatting a Hornet</t>
  </si>
  <si>
    <t>CH30</t>
  </si>
  <si>
    <t>Kravchenko's 6th Guards Tank Army</t>
  </si>
  <si>
    <t>MP 5</t>
  </si>
  <si>
    <t>The Rats of Hamich</t>
  </si>
  <si>
    <t>{Y2} 14</t>
  </si>
  <si>
    <t>Silence That Gun</t>
  </si>
  <si>
    <t>FT266</t>
  </si>
  <si>
    <t>A Fine Mess</t>
  </si>
  <si>
    <t>OA29</t>
  </si>
  <si>
    <t>The Amy H</t>
  </si>
  <si>
    <t>J145</t>
  </si>
  <si>
    <t>Golden Pheasants</t>
  </si>
  <si>
    <t>Oriola Force</t>
  </si>
  <si>
    <t>A1</t>
  </si>
  <si>
    <t>SP255</t>
  </si>
  <si>
    <t>Anatoly's Ambush</t>
  </si>
  <si>
    <t>CH51</t>
  </si>
  <si>
    <t>The Sonnenburg Hotel</t>
  </si>
  <si>
    <t>BFP14</t>
  </si>
  <si>
    <t>Opening Phase</t>
  </si>
  <si>
    <t>RPT85</t>
  </si>
  <si>
    <t>Choiseul Few</t>
  </si>
  <si>
    <t>HF5</t>
  </si>
  <si>
    <t>Graveyard Shift</t>
  </si>
  <si>
    <t>Blackjack is Back!</t>
  </si>
  <si>
    <t>U7</t>
  </si>
  <si>
    <t>Han-Sur-Neid</t>
  </si>
  <si>
    <t>AP95</t>
  </si>
  <si>
    <t>Operation Kutuzov</t>
  </si>
  <si>
    <t>MLR01</t>
  </si>
  <si>
    <t>Hana-Saku</t>
  </si>
  <si>
    <t>RPT52</t>
  </si>
  <si>
    <t>Death Rattle</t>
  </si>
  <si>
    <t>BotH1</t>
  </si>
  <si>
    <t>The Hardest Day</t>
  </si>
  <si>
    <t>FT63</t>
  </si>
  <si>
    <t>Clear That Road!</t>
  </si>
  <si>
    <t>OA15</t>
  </si>
  <si>
    <t>J136</t>
  </si>
  <si>
    <t>Muddy Mayhem</t>
  </si>
  <si>
    <t>RB11</t>
  </si>
  <si>
    <t>DB004</t>
  </si>
  <si>
    <t>Devils Play</t>
  </si>
  <si>
    <t>J111</t>
  </si>
  <si>
    <t>Prussia in Flames</t>
  </si>
  <si>
    <t>TOT42</t>
  </si>
  <si>
    <t>Thunderbolts</t>
  </si>
  <si>
    <t>DB120</t>
  </si>
  <si>
    <t>Start Fall Gelb</t>
  </si>
  <si>
    <t>Lost Opportunities</t>
  </si>
  <si>
    <t>OB7</t>
  </si>
  <si>
    <t>FT190</t>
  </si>
  <si>
    <t>The Land of Fire</t>
  </si>
  <si>
    <t>GtF8</t>
  </si>
  <si>
    <t>Death on a Hollow Road</t>
  </si>
  <si>
    <t>ASLUG15</t>
  </si>
  <si>
    <t>Mount Pissoderi</t>
  </si>
  <si>
    <t>WO34</t>
  </si>
  <si>
    <t>Feast Day</t>
  </si>
  <si>
    <t>WO4</t>
  </si>
  <si>
    <t>I Don't Like Retreating</t>
  </si>
  <si>
    <t>BFP38</t>
  </si>
  <si>
    <t>SP2</t>
  </si>
  <si>
    <t>Holding the Hotton Bridge</t>
  </si>
  <si>
    <t>RPT3</t>
  </si>
  <si>
    <t>Városmajor Grange</t>
  </si>
  <si>
    <t>HC2</t>
  </si>
  <si>
    <t>Bailey's Demise</t>
  </si>
  <si>
    <t>HG(2)-14</t>
  </si>
  <si>
    <t>Tigers on the Hill</t>
  </si>
  <si>
    <t>SP152</t>
  </si>
  <si>
    <t>Nova Bude Butte</t>
  </si>
  <si>
    <t>FB17</t>
  </si>
  <si>
    <t>Stalingrad Redux</t>
  </si>
  <si>
    <t>A106</t>
  </si>
  <si>
    <t>DBP10</t>
  </si>
  <si>
    <t>All in Vain</t>
  </si>
  <si>
    <t>RPT150</t>
  </si>
  <si>
    <t>Diggers at Chongju</t>
  </si>
  <si>
    <t>KE3</t>
  </si>
  <si>
    <t>Disengagement Under Fire</t>
  </si>
  <si>
    <t>Third Edition86</t>
  </si>
  <si>
    <t>Fighting Back</t>
  </si>
  <si>
    <t>BRT1</t>
  </si>
  <si>
    <t>The Hawk</t>
  </si>
  <si>
    <t>SP27</t>
  </si>
  <si>
    <t>J179</t>
  </si>
  <si>
    <t>Resignation Supermen</t>
  </si>
  <si>
    <t>Q6</t>
  </si>
  <si>
    <t>Per l'onore di Roma</t>
  </si>
  <si>
    <t>Hunters at YLimaa</t>
  </si>
  <si>
    <t>SP59</t>
  </si>
  <si>
    <t>Rivers' End</t>
  </si>
  <si>
    <t>A37</t>
  </si>
  <si>
    <t>Dreil Team</t>
  </si>
  <si>
    <t>TOT35</t>
  </si>
  <si>
    <t>Death Knell at Kalach</t>
  </si>
  <si>
    <t>RBF14</t>
  </si>
  <si>
    <t>Kampfgruppe Lang</t>
  </si>
  <si>
    <t>AP15</t>
  </si>
  <si>
    <t>FT81</t>
  </si>
  <si>
    <t>Dubrovka</t>
  </si>
  <si>
    <t>RB4</t>
  </si>
  <si>
    <t>A120</t>
  </si>
  <si>
    <t>Uncommon Valor</t>
  </si>
  <si>
    <t>RPT58</t>
  </si>
  <si>
    <t>Sikh Defiance</t>
  </si>
  <si>
    <t>LSSAH-19</t>
  </si>
  <si>
    <t>The Tiger's Roar</t>
  </si>
  <si>
    <t>T15</t>
  </si>
  <si>
    <t>The Akrotiri Peninsula</t>
  </si>
  <si>
    <t>STL3</t>
  </si>
  <si>
    <t>It Isn't Over</t>
  </si>
  <si>
    <t>DB087</t>
  </si>
  <si>
    <t>Jumonji Pass</t>
  </si>
  <si>
    <t>FT139</t>
  </si>
  <si>
    <t>Ride of the 200th</t>
  </si>
  <si>
    <t>BFP107</t>
  </si>
  <si>
    <t>Costly Baptism</t>
  </si>
  <si>
    <t>FrF54</t>
  </si>
  <si>
    <t>KNIL Before the Emperor</t>
  </si>
  <si>
    <t>OB1</t>
  </si>
  <si>
    <t>Down in a Hole</t>
  </si>
  <si>
    <t>{Y2} 17</t>
  </si>
  <si>
    <t>BFP88</t>
  </si>
  <si>
    <t>The Bunkered Village</t>
  </si>
  <si>
    <t>FrF31</t>
  </si>
  <si>
    <t>Pursuing Frank</t>
  </si>
  <si>
    <t>FT24</t>
  </si>
  <si>
    <t>Cuando te vas?</t>
  </si>
  <si>
    <t>TAC52</t>
  </si>
  <si>
    <t>L'armée du bout du monde (The Army at the End of the World)</t>
  </si>
  <si>
    <t>DB115</t>
  </si>
  <si>
    <t>Mopping Up Kobayashi</t>
  </si>
  <si>
    <t>AP122</t>
  </si>
  <si>
    <t>Mechanized Sacrifice</t>
  </si>
  <si>
    <t>FrF52</t>
  </si>
  <si>
    <t>Dying for Danzig</t>
  </si>
  <si>
    <t>OA16</t>
  </si>
  <si>
    <t>Surrender Or Die</t>
  </si>
  <si>
    <t>Italian Brothers</t>
  </si>
  <si>
    <t>D8</t>
  </si>
  <si>
    <t>The Schoolhouse</t>
  </si>
  <si>
    <t>A116</t>
  </si>
  <si>
    <t>Tangled Up in Blue</t>
  </si>
  <si>
    <t>OA18</t>
  </si>
  <si>
    <t>FrF64</t>
  </si>
  <si>
    <t>No Time to Bleed</t>
  </si>
  <si>
    <t>AP101</t>
  </si>
  <si>
    <t>When I Call Roll</t>
  </si>
  <si>
    <t>A58</t>
  </si>
  <si>
    <t>Munda Mash (ATL1 redone)</t>
  </si>
  <si>
    <t>OM6</t>
  </si>
  <si>
    <t>Waltzing the Matildas</t>
  </si>
  <si>
    <t>CH167</t>
  </si>
  <si>
    <t>The Warlord's Estate</t>
  </si>
  <si>
    <t>RBF36</t>
  </si>
  <si>
    <t>Fizzled Fury</t>
  </si>
  <si>
    <t>PP5</t>
  </si>
  <si>
    <t>Today We Take Hyeres</t>
  </si>
  <si>
    <t>Third Edition83</t>
  </si>
  <si>
    <t>An Uncommon Occurrence</t>
  </si>
  <si>
    <t>Ancient Feud</t>
  </si>
  <si>
    <t>Third Edition84</t>
  </si>
  <si>
    <t>TAC38</t>
  </si>
  <si>
    <t>Whoa Mohammed!</t>
  </si>
  <si>
    <t>AP70</t>
  </si>
  <si>
    <t>Sons of Slava</t>
  </si>
  <si>
    <t>RPT17</t>
  </si>
  <si>
    <t>Hetzer Hunters</t>
  </si>
  <si>
    <t>KE4</t>
  </si>
  <si>
    <t>Panzers to the Rescue</t>
  </si>
  <si>
    <t>SP173</t>
  </si>
  <si>
    <t>Der letzte Geburtstag</t>
  </si>
  <si>
    <t>Silence that Gun</t>
  </si>
  <si>
    <t>BFP75</t>
  </si>
  <si>
    <t>Schreiber's Success</t>
  </si>
  <si>
    <t>FT165</t>
  </si>
  <si>
    <t>Shopino Struggle</t>
  </si>
  <si>
    <t>BFP103</t>
  </si>
  <si>
    <t>Knife in the Flank</t>
  </si>
  <si>
    <t>AP2</t>
  </si>
  <si>
    <t>Storm of Steel</t>
  </si>
  <si>
    <t>AP22</t>
  </si>
  <si>
    <t>Ghost Riders</t>
  </si>
  <si>
    <t>D4</t>
  </si>
  <si>
    <t>First to Strike</t>
  </si>
  <si>
    <t>J95</t>
  </si>
  <si>
    <t>Typical German Response</t>
  </si>
  <si>
    <t>SP31</t>
  </si>
  <si>
    <t>The Hills of Lagonovo</t>
  </si>
  <si>
    <t>VotG21</t>
  </si>
  <si>
    <t>Defending the Voentorg</t>
  </si>
  <si>
    <t>FrF48</t>
  </si>
  <si>
    <t>Bad Moon Rising</t>
  </si>
  <si>
    <t>HP 2</t>
  </si>
  <si>
    <t>Lousy Crossroads</t>
  </si>
  <si>
    <t>PA1</t>
  </si>
  <si>
    <t>Battering Rams</t>
  </si>
  <si>
    <t>J139</t>
  </si>
  <si>
    <t>Light Aid Detached</t>
  </si>
  <si>
    <t>RPT167</t>
  </si>
  <si>
    <t>Meatchoppers with Knives</t>
  </si>
  <si>
    <t>COI16</t>
  </si>
  <si>
    <t>Sowchos 79</t>
  </si>
  <si>
    <t>DB095</t>
  </si>
  <si>
    <t>Spare the Pagoda</t>
  </si>
  <si>
    <t>B3</t>
  </si>
  <si>
    <t>Prussian Panic</t>
  </si>
  <si>
    <t>RBF13</t>
  </si>
  <si>
    <t>Neubauer Battalion</t>
  </si>
  <si>
    <t>ESG107</t>
  </si>
  <si>
    <t>Put Out the Searchlights</t>
  </si>
  <si>
    <t>RPT50</t>
  </si>
  <si>
    <t>Nazi Town</t>
  </si>
  <si>
    <t>DB080</t>
  </si>
  <si>
    <t>Task Force to Cotignac</t>
  </si>
  <si>
    <t>FT107</t>
  </si>
  <si>
    <t>Race at Longchamps</t>
  </si>
  <si>
    <t>NEWS25</t>
  </si>
  <si>
    <t>Under Fire</t>
  </si>
  <si>
    <t>OTO1</t>
  </si>
  <si>
    <t>AP137</t>
  </si>
  <si>
    <t>ESG20</t>
  </si>
  <si>
    <t>Feast of Horror</t>
  </si>
  <si>
    <t>BFP61</t>
  </si>
  <si>
    <t>Flaming Arseholes</t>
  </si>
  <si>
    <t>DB101</t>
  </si>
  <si>
    <t>A Willingness to Die</t>
  </si>
  <si>
    <t>FT207</t>
  </si>
  <si>
    <t>The Last Pillbox</t>
  </si>
  <si>
    <t>J163</t>
  </si>
  <si>
    <t>Aiding the Local Constabulary (2-player version)</t>
  </si>
  <si>
    <t>OS1</t>
  </si>
  <si>
    <t>Conscript Counter</t>
  </si>
  <si>
    <t>GD11</t>
  </si>
  <si>
    <t>Max and Moritz</t>
  </si>
  <si>
    <t>TBA7</t>
  </si>
  <si>
    <t>Cracking Fortress Holland</t>
  </si>
  <si>
    <t>MM98-C</t>
  </si>
  <si>
    <t>Riders on the Sturm</t>
  </si>
  <si>
    <t>TAP20</t>
  </si>
  <si>
    <t>The Buda Probe</t>
  </si>
  <si>
    <t>TAP5</t>
  </si>
  <si>
    <t>Cross-Check</t>
  </si>
  <si>
    <t>FE 14</t>
  </si>
  <si>
    <t>Stab in the Back</t>
  </si>
  <si>
    <t>Third Edition50</t>
  </si>
  <si>
    <t>Age-Old Foes</t>
  </si>
  <si>
    <t>ESG46</t>
  </si>
  <si>
    <t>"Mad Mike's" Finest Hour</t>
  </si>
  <si>
    <t>DBP3</t>
  </si>
  <si>
    <t>Down and Dirty</t>
  </si>
  <si>
    <t>MM58</t>
  </si>
  <si>
    <t>Passing in the Night</t>
  </si>
  <si>
    <t>{Y2} 16</t>
  </si>
  <si>
    <t>No Better Spot to Die</t>
  </si>
  <si>
    <t>NEWS53</t>
  </si>
  <si>
    <t>Fuel Depot</t>
  </si>
  <si>
    <t>FE134</t>
  </si>
  <si>
    <t>Kecskemet Clash</t>
  </si>
  <si>
    <t>Throwing Down the Gauntlet</t>
  </si>
  <si>
    <t>DBP-CG1</t>
  </si>
  <si>
    <t>Champs Elysees</t>
  </si>
  <si>
    <t>{Y2} 15</t>
  </si>
  <si>
    <t>Trapped!</t>
  </si>
  <si>
    <t>FE41</t>
  </si>
  <si>
    <t>Northern Lights</t>
  </si>
  <si>
    <t>FTStN2</t>
  </si>
  <si>
    <t>Alongside the Old Mole</t>
  </si>
  <si>
    <t>It's So Easy</t>
  </si>
  <si>
    <t>OS14</t>
  </si>
  <si>
    <t>Drive 'Em Out</t>
  </si>
  <si>
    <t>AP109</t>
  </si>
  <si>
    <t>Not Bad For a Lone Croc</t>
  </si>
  <si>
    <t>HP16</t>
  </si>
  <si>
    <t>The Mud Rats</t>
  </si>
  <si>
    <t>CH59</t>
  </si>
  <si>
    <t>Bucking for Sergeant</t>
  </si>
  <si>
    <t>O100.1</t>
  </si>
  <si>
    <t>A Bridge for Panthers</t>
  </si>
  <si>
    <t>SP250</t>
  </si>
  <si>
    <t>Dare-Death and the Iron Division</t>
  </si>
  <si>
    <t>VV9</t>
  </si>
  <si>
    <t>No Han Pasado</t>
  </si>
  <si>
    <t>FTStN8</t>
  </si>
  <si>
    <t>Escape and Evade</t>
  </si>
  <si>
    <t>WC7</t>
  </si>
  <si>
    <t>Loyal to the Last</t>
  </si>
  <si>
    <t>OTO{2nd ed}12</t>
  </si>
  <si>
    <t>Close Quarters</t>
  </si>
  <si>
    <t>FE120</t>
  </si>
  <si>
    <t>Nasty Business</t>
  </si>
  <si>
    <t>{2020 edition} 80</t>
  </si>
  <si>
    <t>FT159</t>
  </si>
  <si>
    <t>Tangled at Tsangkou</t>
  </si>
  <si>
    <t>KBR4</t>
  </si>
  <si>
    <t>Officers' Mess</t>
  </si>
  <si>
    <t>Buck5</t>
  </si>
  <si>
    <t>Men Remembered Well</t>
  </si>
  <si>
    <t>ORB8</t>
  </si>
  <si>
    <t>On the Road to Abucay</t>
  </si>
  <si>
    <t>EP91</t>
  </si>
  <si>
    <t>A Taste of Things to Come</t>
  </si>
  <si>
    <t>CH107</t>
  </si>
  <si>
    <t>Tumult from the Clouds</t>
  </si>
  <si>
    <t>ESG108</t>
  </si>
  <si>
    <t>Frosty the Dead Man</t>
  </si>
  <si>
    <t>O92.2</t>
  </si>
  <si>
    <t>Kharkov 3: Fight for the Anti-Tank Ditch</t>
  </si>
  <si>
    <t>ANZ1999.2</t>
  </si>
  <si>
    <t>Die Weisse Holle</t>
  </si>
  <si>
    <t>LN3-4</t>
  </si>
  <si>
    <t>Nipponese Nightmare</t>
  </si>
  <si>
    <t>ANZ1997.1</t>
  </si>
  <si>
    <t>Hollands Hof</t>
  </si>
  <si>
    <t>St6</t>
  </si>
  <si>
    <t>GONA4</t>
  </si>
  <si>
    <t>Early Surprise</t>
  </si>
  <si>
    <t>The Last Charge</t>
  </si>
  <si>
    <t>ESG115</t>
  </si>
  <si>
    <t>Dream Team</t>
  </si>
  <si>
    <t>ESG119</t>
  </si>
  <si>
    <t>Mac Wants the Flamethrower</t>
  </si>
  <si>
    <t>RP3-5</t>
  </si>
  <si>
    <t>A Room With a View</t>
  </si>
  <si>
    <t>TAP12</t>
  </si>
  <si>
    <t>Petrescu's Cadets</t>
  </si>
  <si>
    <t>J28</t>
  </si>
  <si>
    <t>Inhumaine</t>
  </si>
  <si>
    <t>J46</t>
  </si>
  <si>
    <t>Strongpoint 11</t>
  </si>
  <si>
    <t>J148</t>
  </si>
  <si>
    <t>Last Minute War</t>
  </si>
  <si>
    <t>J146</t>
  </si>
  <si>
    <t>Ragnarök (Ragnarok)</t>
  </si>
  <si>
    <t>FrF43</t>
  </si>
  <si>
    <t>Forest Devil</t>
  </si>
  <si>
    <t>TX5</t>
  </si>
  <si>
    <t>Rush Hour</t>
  </si>
  <si>
    <t>A17</t>
  </si>
  <si>
    <t>The Penetration of Rostov</t>
  </si>
  <si>
    <t>AD13</t>
  </si>
  <si>
    <t>The Mailed Fist (Z12 repub.)</t>
  </si>
  <si>
    <t>BRV8</t>
  </si>
  <si>
    <t>Polish Prize</t>
  </si>
  <si>
    <t>PBP6</t>
  </si>
  <si>
    <t>Raw Deal</t>
  </si>
  <si>
    <t>WAR6</t>
  </si>
  <si>
    <t>Private Venture</t>
  </si>
  <si>
    <t>BdF7</t>
  </si>
  <si>
    <t>Baraque de Fraiture</t>
  </si>
  <si>
    <t>RPT83</t>
  </si>
  <si>
    <t>Mile Peg 61</t>
  </si>
  <si>
    <t>RPT79</t>
  </si>
  <si>
    <t>Blooded!</t>
  </si>
  <si>
    <t>OA23</t>
  </si>
  <si>
    <t>A Midnight Clear</t>
  </si>
  <si>
    <t>CH61</t>
  </si>
  <si>
    <t>Prothero's Hook</t>
  </si>
  <si>
    <t>SP159</t>
  </si>
  <si>
    <t>The Lisjanka Epitaph</t>
  </si>
  <si>
    <t>ITR-5</t>
  </si>
  <si>
    <t>Fire Teams</t>
  </si>
  <si>
    <t>LN4</t>
  </si>
  <si>
    <t>Tempest at Tombe</t>
  </si>
  <si>
    <t>BtB16</t>
  </si>
  <si>
    <t>Battlegroup Nor-Mons</t>
  </si>
  <si>
    <t>DB091</t>
  </si>
  <si>
    <t>Atrocities Beget Atrocities</t>
  </si>
  <si>
    <t>FT101</t>
  </si>
  <si>
    <t>FrF100</t>
  </si>
  <si>
    <t>Deutsch Lesson</t>
  </si>
  <si>
    <t>Cautious Crusaders</t>
  </si>
  <si>
    <t>SP6</t>
  </si>
  <si>
    <t>Udarnik Bridgehead</t>
  </si>
  <si>
    <t>FrF44</t>
  </si>
  <si>
    <t>Anhalt Pandemonium</t>
  </si>
  <si>
    <t>Z11</t>
  </si>
  <si>
    <t>BFP147</t>
  </si>
  <si>
    <t>The Commissar's Folly</t>
  </si>
  <si>
    <t>RPT128</t>
  </si>
  <si>
    <t>Hubba Hubba One More Time</t>
  </si>
  <si>
    <t>FT55</t>
  </si>
  <si>
    <t>Finnish Blitzkrieg</t>
  </si>
  <si>
    <t>TOT3</t>
  </si>
  <si>
    <t>The Pride of Lions</t>
  </si>
  <si>
    <t>J70</t>
  </si>
  <si>
    <t>Just an Illusion</t>
  </si>
  <si>
    <t>J152</t>
  </si>
  <si>
    <t>Messenger Boys</t>
  </si>
  <si>
    <t>DB065</t>
  </si>
  <si>
    <t>Shock at Kamenewo</t>
  </si>
  <si>
    <t>X10</t>
  </si>
  <si>
    <t>Distinguished Service</t>
  </si>
  <si>
    <t>BRT6</t>
  </si>
  <si>
    <t>A Legend is Born</t>
  </si>
  <si>
    <t>J25</t>
  </si>
  <si>
    <t>A94</t>
  </si>
  <si>
    <t>AP45</t>
  </si>
  <si>
    <t>Reaping Rewards</t>
  </si>
  <si>
    <t>FrF70</t>
  </si>
  <si>
    <t>An Estonian Interlude</t>
  </si>
  <si>
    <t>X5</t>
  </si>
  <si>
    <t>BB3</t>
  </si>
  <si>
    <t>TX1</t>
  </si>
  <si>
    <t>Beware the Hare</t>
  </si>
  <si>
    <t>RPT80</t>
  </si>
  <si>
    <t>Hot Boxing</t>
  </si>
  <si>
    <t>DB002</t>
  </si>
  <si>
    <t>Sochaczew</t>
  </si>
  <si>
    <t>G37</t>
  </si>
  <si>
    <t>KGP8</t>
  </si>
  <si>
    <t>Les Montis</t>
  </si>
  <si>
    <t>DB132</t>
  </si>
  <si>
    <t>One Last Victory</t>
  </si>
  <si>
    <t>RPT27</t>
  </si>
  <si>
    <t>Sycamore and Succotash</t>
  </si>
  <si>
    <t>MM28</t>
  </si>
  <si>
    <t>Sonderkommando Benesch</t>
  </si>
  <si>
    <t>LSSAH16</t>
  </si>
  <si>
    <t>A Grim Day at Krasny Krim</t>
  </si>
  <si>
    <t>NEWS40</t>
  </si>
  <si>
    <t>FrF67</t>
  </si>
  <si>
    <t>Collecchio</t>
  </si>
  <si>
    <t>J37</t>
  </si>
  <si>
    <t>Tretten in Flames</t>
  </si>
  <si>
    <t>FrF20</t>
  </si>
  <si>
    <t>K</t>
  </si>
  <si>
    <t>The Cannes Strongpoint</t>
  </si>
  <si>
    <t>Third Edition88</t>
  </si>
  <si>
    <t>Art Nouveau</t>
  </si>
  <si>
    <t>S51</t>
  </si>
  <si>
    <t>Enter the Young</t>
  </si>
  <si>
    <t>ASLUG19</t>
  </si>
  <si>
    <t>OA19</t>
  </si>
  <si>
    <t>The Queen's Prequel</t>
  </si>
  <si>
    <t>SP198</t>
  </si>
  <si>
    <t>Fish in a Barrel</t>
  </si>
  <si>
    <t>AP52</t>
  </si>
  <si>
    <t>Into Vienna Woods</t>
  </si>
  <si>
    <t>SP236</t>
  </si>
  <si>
    <t>Hammer Time</t>
  </si>
  <si>
    <t>PBP19</t>
  </si>
  <si>
    <t>House of Pain</t>
  </si>
  <si>
    <t>SP181</t>
  </si>
  <si>
    <t>The Elefant of Surprise</t>
  </si>
  <si>
    <t>SP247</t>
  </si>
  <si>
    <t>The Golden Arrow</t>
  </si>
  <si>
    <t>S8</t>
  </si>
  <si>
    <t>Ad Hoc at Chef-du-pont</t>
  </si>
  <si>
    <t>A21</t>
  </si>
  <si>
    <t>End Station Budapest</t>
  </si>
  <si>
    <t>MP 2</t>
  </si>
  <si>
    <t>Curtain Kall</t>
  </si>
  <si>
    <t>SP182</t>
  </si>
  <si>
    <t>Vlasov's Fist</t>
  </si>
  <si>
    <t>D13</t>
  </si>
  <si>
    <t>Bogged Down</t>
  </si>
  <si>
    <t>HP25</t>
  </si>
  <si>
    <t>Duropa Plantation</t>
  </si>
  <si>
    <t>ESG45</t>
  </si>
  <si>
    <t>Below the Belt</t>
  </si>
  <si>
    <t>J180</t>
  </si>
  <si>
    <t>The Hour Zero</t>
  </si>
  <si>
    <t>HG7</t>
  </si>
  <si>
    <t>Skill in Khilki</t>
  </si>
  <si>
    <t>CH150</t>
  </si>
  <si>
    <t>Pajari's Pride</t>
  </si>
  <si>
    <t>SP200</t>
  </si>
  <si>
    <t>Three Card Monty</t>
  </si>
  <si>
    <t>KH7</t>
  </si>
  <si>
    <t>Windsor Knot</t>
  </si>
  <si>
    <t>TOT9</t>
  </si>
  <si>
    <t>Beat Feet to Foy</t>
  </si>
  <si>
    <t>TX4</t>
  </si>
  <si>
    <t>Corporal Punishment</t>
  </si>
  <si>
    <t>{RS} 62</t>
  </si>
  <si>
    <t>WAR14</t>
  </si>
  <si>
    <t>To Cut the Hotton-Marche Road</t>
  </si>
  <si>
    <t>AP132</t>
  </si>
  <si>
    <t>Night of Nights</t>
  </si>
  <si>
    <t>MMdb15</t>
  </si>
  <si>
    <t>Crossroads at Suxy</t>
  </si>
  <si>
    <t>RPT54</t>
  </si>
  <si>
    <t>An Italian Civil War</t>
  </si>
  <si>
    <t>{2020 edition} 252</t>
  </si>
  <si>
    <t>Ultimate Treachery</t>
  </si>
  <si>
    <t>J69</t>
  </si>
  <si>
    <t>The Army at the Edge of the World</t>
  </si>
  <si>
    <t>ABTF4</t>
  </si>
  <si>
    <t>First Threat</t>
  </si>
  <si>
    <t>SP61</t>
  </si>
  <si>
    <t>Objective Exodus</t>
  </si>
  <si>
    <t>WO18</t>
  </si>
  <si>
    <t>A Quick Strike</t>
  </si>
  <si>
    <t>GONA3</t>
  </si>
  <si>
    <t>Cold Comfort</t>
  </si>
  <si>
    <t>G14</t>
  </si>
  <si>
    <t>Tiger, Tiger</t>
  </si>
  <si>
    <t>NQNG4</t>
  </si>
  <si>
    <t>Noble Craft of Warfare</t>
  </si>
  <si>
    <t>U11</t>
  </si>
  <si>
    <t>Thrust and Parry</t>
  </si>
  <si>
    <t>SP58</t>
  </si>
  <si>
    <t>Mars' Last Fight</t>
  </si>
  <si>
    <t>BFP31</t>
  </si>
  <si>
    <t>Chinese Alamo</t>
  </si>
  <si>
    <t>SP86</t>
  </si>
  <si>
    <t>Bridge at Stavelot</t>
  </si>
  <si>
    <t>FrF97</t>
  </si>
  <si>
    <t>Wrecking the Rentals</t>
  </si>
  <si>
    <t>J168</t>
  </si>
  <si>
    <t>Katyusha's Embrace</t>
  </si>
  <si>
    <t>PBP21</t>
  </si>
  <si>
    <t>The Raiders Of The Chaco</t>
  </si>
  <si>
    <t>VotG8</t>
  </si>
  <si>
    <t>Hammer and Nail</t>
  </si>
  <si>
    <t>LN2-1</t>
  </si>
  <si>
    <t>Airfield Fracas</t>
  </si>
  <si>
    <t>KE6</t>
  </si>
  <si>
    <t>Rock Steady</t>
  </si>
  <si>
    <t>CH88</t>
  </si>
  <si>
    <t>Hangman's Hill</t>
  </si>
  <si>
    <t>O6</t>
  </si>
  <si>
    <t>Third Time's the Charm</t>
  </si>
  <si>
    <t>WAR16</t>
  </si>
  <si>
    <t>Ambitious Ideas</t>
  </si>
  <si>
    <t>PBP23</t>
  </si>
  <si>
    <t>Panzerkeil</t>
  </si>
  <si>
    <t>FrF53</t>
  </si>
  <si>
    <t>Raid into the Reich</t>
  </si>
  <si>
    <t>FT89</t>
  </si>
  <si>
    <t>Too Little, My Friend...</t>
  </si>
  <si>
    <t>SP263</t>
  </si>
  <si>
    <t>Snova Snare</t>
  </si>
  <si>
    <t>A38</t>
  </si>
  <si>
    <t>North Bank</t>
  </si>
  <si>
    <t>HP 1</t>
  </si>
  <si>
    <t>Seeking Sanctuary</t>
  </si>
  <si>
    <t>AP111</t>
  </si>
  <si>
    <t>The Katanas Come Out at Night</t>
  </si>
  <si>
    <t>FT64</t>
  </si>
  <si>
    <t>Savnik</t>
  </si>
  <si>
    <t>BFP115</t>
  </si>
  <si>
    <t>Turned Back at Tylicz</t>
  </si>
  <si>
    <t>J35</t>
  </si>
  <si>
    <t>J123</t>
  </si>
  <si>
    <t>FrF69</t>
  </si>
  <si>
    <t>To Ashes</t>
  </si>
  <si>
    <t>SP177</t>
  </si>
  <si>
    <t>Tic Tac Toe</t>
  </si>
  <si>
    <t>G42</t>
  </si>
  <si>
    <t>The Youth's First Blood</t>
  </si>
  <si>
    <t>BtB10</t>
  </si>
  <si>
    <t>Unplanned Attack</t>
  </si>
  <si>
    <t>DB136</t>
  </si>
  <si>
    <t>The Block On The Trail To Hell</t>
  </si>
  <si>
    <t>HS32</t>
  </si>
  <si>
    <t>A Few Rounds</t>
  </si>
  <si>
    <t>J85</t>
  </si>
  <si>
    <t>Ptichin' In</t>
  </si>
  <si>
    <t>AP10</t>
  </si>
  <si>
    <t>Closing the Net</t>
  </si>
  <si>
    <t>J184</t>
  </si>
  <si>
    <t>Dayan to Meet You</t>
  </si>
  <si>
    <t>J143</t>
  </si>
  <si>
    <t>Circle of Doom</t>
  </si>
  <si>
    <t>T16</t>
  </si>
  <si>
    <t>Strayer's Strays</t>
  </si>
  <si>
    <t>Retribution</t>
  </si>
  <si>
    <t>J121</t>
  </si>
  <si>
    <t>Schloss Hemingstein</t>
  </si>
  <si>
    <t>SP51</t>
  </si>
  <si>
    <t>Stryker's Charge</t>
  </si>
  <si>
    <t>J112</t>
  </si>
  <si>
    <t>Prelude to Dying</t>
  </si>
  <si>
    <t>FrF47</t>
  </si>
  <si>
    <t>Cutting Off a Hydra's Head</t>
  </si>
  <si>
    <t>FT70</t>
  </si>
  <si>
    <t>Ride Across the Caucasus</t>
  </si>
  <si>
    <t>FT151</t>
  </si>
  <si>
    <t>Get Them Out!</t>
  </si>
  <si>
    <t>NFNH-14</t>
  </si>
  <si>
    <t>TAC71</t>
  </si>
  <si>
    <t>Terminus Sened</t>
  </si>
  <si>
    <t>{Y2} 13</t>
  </si>
  <si>
    <t>Le Manoir</t>
  </si>
  <si>
    <t>On Silent Wings</t>
  </si>
  <si>
    <t>FrF63</t>
  </si>
  <si>
    <t>Maximum</t>
  </si>
  <si>
    <t>GD9</t>
  </si>
  <si>
    <t>Taste of Blood</t>
  </si>
  <si>
    <t>BFP92</t>
  </si>
  <si>
    <t>Trenches in Flames</t>
  </si>
  <si>
    <t>TOT30</t>
  </si>
  <si>
    <t>Right Hook at Sudkampen</t>
  </si>
  <si>
    <t>FT162</t>
  </si>
  <si>
    <t>Assault on District Rovno</t>
  </si>
  <si>
    <t>MMP1</t>
  </si>
  <si>
    <t>FT110</t>
  </si>
  <si>
    <t>PT-109</t>
  </si>
  <si>
    <t>CH132</t>
  </si>
  <si>
    <t>Defense of Orphanage Farms</t>
  </si>
  <si>
    <t>SV7</t>
  </si>
  <si>
    <t>Probing Korsus</t>
  </si>
  <si>
    <t>HG(2)-7</t>
  </si>
  <si>
    <t>Bonny Nouvelle</t>
  </si>
  <si>
    <t>AP134</t>
  </si>
  <si>
    <t>Death Takes a Toll</t>
  </si>
  <si>
    <t>CH148</t>
  </si>
  <si>
    <t>Trapped at Authie (Reissue)</t>
  </si>
  <si>
    <t>S38</t>
  </si>
  <si>
    <t>Raiders Along the Wall</t>
  </si>
  <si>
    <t>ROF3</t>
  </si>
  <si>
    <t>Keller's Heroes</t>
  </si>
  <si>
    <t>CH115</t>
  </si>
  <si>
    <t>Tummar West</t>
  </si>
  <si>
    <t>CH122</t>
  </si>
  <si>
    <t>Fortress at Bardia II</t>
  </si>
  <si>
    <t>DBP7</t>
  </si>
  <si>
    <t>Castor's Opening Act</t>
  </si>
  <si>
    <t>CDN15</t>
  </si>
  <si>
    <t>Sweet Revenge</t>
  </si>
  <si>
    <t>Q1</t>
  </si>
  <si>
    <t>Simple Mission</t>
  </si>
  <si>
    <t>MM01</t>
  </si>
  <si>
    <t>Ust-Usa</t>
  </si>
  <si>
    <t>LSSAH26</t>
  </si>
  <si>
    <t>Steel and Fire</t>
  </si>
  <si>
    <t>RPT60</t>
  </si>
  <si>
    <t>Cat Chow</t>
  </si>
  <si>
    <t>ITR17</t>
  </si>
  <si>
    <t>The Devil's Factory</t>
  </si>
  <si>
    <t>RPT108</t>
  </si>
  <si>
    <t>Catching the Bear</t>
  </si>
  <si>
    <t>O97.1</t>
  </si>
  <si>
    <t>COI18</t>
  </si>
  <si>
    <t>Defense of Luga</t>
  </si>
  <si>
    <t>TH-B1</t>
  </si>
  <si>
    <t>Unsung Heroes</t>
  </si>
  <si>
    <t>FT34</t>
  </si>
  <si>
    <t>RBF48</t>
  </si>
  <si>
    <t>CH106</t>
  </si>
  <si>
    <t>The Breakthrough</t>
  </si>
  <si>
    <t>TOT13</t>
  </si>
  <si>
    <t>Learning the Law of the Soldier</t>
  </si>
  <si>
    <t>MM98-A</t>
  </si>
  <si>
    <t>Gerstenberg's Boast</t>
  </si>
  <si>
    <t>Z17</t>
  </si>
  <si>
    <t>He Who Hesitates</t>
  </si>
  <si>
    <t>FAW9</t>
  </si>
  <si>
    <t>Cut and Run</t>
  </si>
  <si>
    <t>SP219</t>
  </si>
  <si>
    <t>Play Havoc</t>
  </si>
  <si>
    <t>BFP122</t>
  </si>
  <si>
    <t>At Sword Point</t>
  </si>
  <si>
    <t>RM1</t>
  </si>
  <si>
    <t>Wisembach Roadblock</t>
  </si>
  <si>
    <t>{2020 edition} 78</t>
  </si>
  <si>
    <t>Encounter at Cornimont</t>
  </si>
  <si>
    <t>ESG104</t>
  </si>
  <si>
    <t>Pulverized</t>
  </si>
  <si>
    <t>FT113</t>
  </si>
  <si>
    <t>Blood on the Shores</t>
  </si>
  <si>
    <t>AD3</t>
  </si>
  <si>
    <t>SP186</t>
  </si>
  <si>
    <t>Beaufort's Feast</t>
  </si>
  <si>
    <t>J92</t>
  </si>
  <si>
    <t>Your Turn Now</t>
  </si>
  <si>
    <t>OA31</t>
  </si>
  <si>
    <t>J158</t>
  </si>
  <si>
    <t>It Don't Come Easy</t>
  </si>
  <si>
    <t>J185</t>
  </si>
  <si>
    <t>The Haunted Castle</t>
  </si>
  <si>
    <t>VotG10</t>
  </si>
  <si>
    <t>The Darkest Day</t>
  </si>
  <si>
    <t>To the Square</t>
  </si>
  <si>
    <t>HP 4</t>
  </si>
  <si>
    <t>French Toast</t>
  </si>
  <si>
    <t>HS19</t>
  </si>
  <si>
    <t>Bewildered and Belligerent</t>
  </si>
  <si>
    <t>HS1</t>
  </si>
  <si>
    <t>S43</t>
  </si>
  <si>
    <t>Clearing Carentan</t>
  </si>
  <si>
    <t>DB125</t>
  </si>
  <si>
    <t>Vorwald Waltz</t>
  </si>
  <si>
    <t>RBF9</t>
  </si>
  <si>
    <t>Rolling Stones</t>
  </si>
  <si>
    <t>TAC68</t>
  </si>
  <si>
    <t>Le mont Akayama (Mount Akayama)</t>
  </si>
  <si>
    <t>TOT18</t>
  </si>
  <si>
    <t>The Aller Waltz</t>
  </si>
  <si>
    <t>HS10</t>
  </si>
  <si>
    <t>Government Property</t>
  </si>
  <si>
    <t>NFNH-12</t>
  </si>
  <si>
    <t>The Grim Reapers</t>
  </si>
  <si>
    <t>DB061</t>
  </si>
  <si>
    <t>Housing Crash</t>
  </si>
  <si>
    <t>FB-CG1</t>
  </si>
  <si>
    <t>Pearl of the Danube</t>
  </si>
  <si>
    <t>J131</t>
  </si>
  <si>
    <t>First Love</t>
  </si>
  <si>
    <t>EP97</t>
  </si>
  <si>
    <t>Mussolini's Soldiers</t>
  </si>
  <si>
    <t>RPT9</t>
  </si>
  <si>
    <t>Shelling the Sivash</t>
  </si>
  <si>
    <t>BtB9</t>
  </si>
  <si>
    <t>Norman "D"</t>
  </si>
  <si>
    <t>FF7</t>
  </si>
  <si>
    <t>Monastir Gap</t>
  </si>
  <si>
    <t>G7</t>
  </si>
  <si>
    <t>Bring up the Guns</t>
  </si>
  <si>
    <t>FrF58</t>
  </si>
  <si>
    <t>Order 831</t>
  </si>
  <si>
    <t>J44</t>
  </si>
  <si>
    <t>FrF40</t>
  </si>
  <si>
    <t>Sporck's Eleven</t>
  </si>
  <si>
    <t>FrF11</t>
  </si>
  <si>
    <t>Rostov Redemption</t>
  </si>
  <si>
    <t>BRT7</t>
  </si>
  <si>
    <t>Didn't Have to be There</t>
  </si>
  <si>
    <t>BFP20</t>
  </si>
  <si>
    <t>Bypassed Lehr</t>
  </si>
  <si>
    <t>DB077</t>
  </si>
  <si>
    <t>Speed, Shock &amp; Surprise</t>
  </si>
  <si>
    <t>ESG118</t>
  </si>
  <si>
    <t>Metal of Honor</t>
  </si>
  <si>
    <t>SP112</t>
  </si>
  <si>
    <t>Foreshadowing Silvertop</t>
  </si>
  <si>
    <t>DB138</t>
  </si>
  <si>
    <t>Die Verdammten</t>
  </si>
  <si>
    <t>HS9</t>
  </si>
  <si>
    <t>Ambitious Plans (rev. BB16)</t>
  </si>
  <si>
    <t>TAC29</t>
  </si>
  <si>
    <t>La crête de Kakazu (Kakazu Ridge)</t>
  </si>
  <si>
    <t>WAR11</t>
  </si>
  <si>
    <t>J64</t>
  </si>
  <si>
    <t>American Tragedy - Kakazu Ridge</t>
  </si>
  <si>
    <t>TAC37</t>
  </si>
  <si>
    <t>Chaud ! Chaud les Buron ! (Chestnuts! Hot Chestnuts!)</t>
  </si>
  <si>
    <t>FE7</t>
  </si>
  <si>
    <t>Quick &amp; Dirty</t>
  </si>
  <si>
    <t>OA14</t>
  </si>
  <si>
    <t>Across the Aisne and into Freineux</t>
  </si>
  <si>
    <t>Armored Car Savikurki</t>
  </si>
  <si>
    <t>U4</t>
  </si>
  <si>
    <t>Climax at Nijmegen Bridge</t>
  </si>
  <si>
    <t>BFP59</t>
  </si>
  <si>
    <t>Geki Cacti</t>
  </si>
  <si>
    <t>BTB7</t>
  </si>
  <si>
    <t>Blood on Hill 192</t>
  </si>
  <si>
    <t>A75</t>
  </si>
  <si>
    <t>Medal of Honor</t>
  </si>
  <si>
    <t>U8</t>
  </si>
  <si>
    <t>Weissnhof Crossroads</t>
  </si>
  <si>
    <t>FrF99</t>
  </si>
  <si>
    <t>Boy Soldiers</t>
  </si>
  <si>
    <t>Buck10</t>
  </si>
  <si>
    <t>Buckeye Blitzkrieg</t>
  </si>
  <si>
    <t>DB134</t>
  </si>
  <si>
    <t>March on Marche</t>
  </si>
  <si>
    <t>U21</t>
  </si>
  <si>
    <t>The French Perimeter</t>
  </si>
  <si>
    <t>T12</t>
  </si>
  <si>
    <t>SP44</t>
  </si>
  <si>
    <t>Sufferin' Sudfrankreich</t>
  </si>
  <si>
    <t>AD9</t>
  </si>
  <si>
    <t>Royal Marines</t>
  </si>
  <si>
    <t>BFP89</t>
  </si>
  <si>
    <t>Relentless Pressure</t>
  </si>
  <si>
    <t>FrF88</t>
  </si>
  <si>
    <t>Panzer Shield</t>
  </si>
  <si>
    <t>StB2</t>
  </si>
  <si>
    <t>Cameronian Crossing</t>
  </si>
  <si>
    <t>SP96</t>
  </si>
  <si>
    <t>Husum Hotfoot</t>
  </si>
  <si>
    <t>A73</t>
  </si>
  <si>
    <t>Not Out of the Woods Yet (Z14 repub)</t>
  </si>
  <si>
    <t>SP62</t>
  </si>
  <si>
    <t>ils ne passeront pas</t>
  </si>
  <si>
    <t>DB058</t>
  </si>
  <si>
    <t>Vossenack Church</t>
  </si>
  <si>
    <t>RPT25</t>
  </si>
  <si>
    <t>Cornwalls' Rum Ration</t>
  </si>
  <si>
    <t>J114</t>
  </si>
  <si>
    <t>A119</t>
  </si>
  <si>
    <t>Showdown in Syria</t>
  </si>
  <si>
    <t>TW-C</t>
  </si>
  <si>
    <t>Before the Storm</t>
  </si>
  <si>
    <t>DB018</t>
  </si>
  <si>
    <t>Special Delivery</t>
  </si>
  <si>
    <t>TAC6</t>
  </si>
  <si>
    <t>Contre-attaque à Villers-Bocage (Counterattack at Viller-Bocage)</t>
  </si>
  <si>
    <t>DB060</t>
  </si>
  <si>
    <t>Acorns in the Fire</t>
  </si>
  <si>
    <t>BFP96</t>
  </si>
  <si>
    <t>Hotly Contested Town</t>
  </si>
  <si>
    <t>FT261</t>
  </si>
  <si>
    <t>The Battle of Algiers</t>
  </si>
  <si>
    <t>HG(2)-16</t>
  </si>
  <si>
    <t>Blood Brothers</t>
  </si>
  <si>
    <t>FF(2)-10</t>
  </si>
  <si>
    <t>Blackjack Is Back!</t>
  </si>
  <si>
    <t>IC8</t>
  </si>
  <si>
    <t>Celles mélée</t>
  </si>
  <si>
    <t>TOT17</t>
  </si>
  <si>
    <t>Last Stand at Westen</t>
  </si>
  <si>
    <t>GtF6</t>
  </si>
  <si>
    <t>Without Thought of Retreat</t>
  </si>
  <si>
    <t>ASLUG11</t>
  </si>
  <si>
    <t>Raiders on Butaritari</t>
  </si>
  <si>
    <t>DB119</t>
  </si>
  <si>
    <t>Delay to the Agno</t>
  </si>
  <si>
    <t>V11</t>
  </si>
  <si>
    <t>A Final Surprise</t>
  </si>
  <si>
    <t>GD8</t>
  </si>
  <si>
    <t>Blood-Flecked Snow</t>
  </si>
  <si>
    <t>TBA3</t>
  </si>
  <si>
    <t>First Trial-by-Fire</t>
  </si>
  <si>
    <t>V24</t>
  </si>
  <si>
    <t>Eagles Versus Lions</t>
  </si>
  <si>
    <t>FE96</t>
  </si>
  <si>
    <t>Luzon Fire!</t>
  </si>
  <si>
    <t>RPT16</t>
  </si>
  <si>
    <t>Miracle at Sinagoga</t>
  </si>
  <si>
    <t>V9</t>
  </si>
  <si>
    <t>Jig Green East: Storming Le Hamel</t>
  </si>
  <si>
    <t>LSSAH34</t>
  </si>
  <si>
    <t>To the Cherkassy Pocket</t>
  </si>
  <si>
    <t>O71.1</t>
  </si>
  <si>
    <t>A Day on the Farm</t>
  </si>
  <si>
    <t>FB16</t>
  </si>
  <si>
    <t>Crossing the Bloody Meadow</t>
  </si>
  <si>
    <t>U13</t>
  </si>
  <si>
    <t>The Duel</t>
  </si>
  <si>
    <t>BFTR8</t>
  </si>
  <si>
    <t>Gotterdammerung</t>
  </si>
  <si>
    <t>RPT144</t>
  </si>
  <si>
    <t>Got Me a Tank</t>
  </si>
  <si>
    <t>CH31</t>
  </si>
  <si>
    <t>First and Goal</t>
  </si>
  <si>
    <t>RPT122</t>
  </si>
  <si>
    <t>Let'Er Buck</t>
  </si>
  <si>
    <t>Last Stand at An-san</t>
  </si>
  <si>
    <t>Ambush!</t>
  </si>
  <si>
    <t>SP137</t>
  </si>
  <si>
    <t>The Bozsoki Relay</t>
  </si>
  <si>
    <t>A33</t>
  </si>
  <si>
    <t>Tettau's Attack</t>
  </si>
  <si>
    <t>AP8</t>
  </si>
  <si>
    <t>A Bloody Harvest</t>
  </si>
  <si>
    <t>GRE4</t>
  </si>
  <si>
    <t>Bukit Chandu</t>
  </si>
  <si>
    <t>FrF4</t>
  </si>
  <si>
    <t>Barbarossa D-day</t>
  </si>
  <si>
    <t>FrF32</t>
  </si>
  <si>
    <t>The Hellenic Expedition</t>
  </si>
  <si>
    <t>SP184</t>
  </si>
  <si>
    <t>Cornered Beasts</t>
  </si>
  <si>
    <t>GD-B</t>
  </si>
  <si>
    <t>The Kiwis Attack</t>
  </si>
  <si>
    <t>TT5</t>
  </si>
  <si>
    <t>Commandos, Not Supermen</t>
  </si>
  <si>
    <t>CH44</t>
  </si>
  <si>
    <t>Operation Nordwind</t>
  </si>
  <si>
    <t>O10</t>
  </si>
  <si>
    <t>City on the Edge</t>
  </si>
  <si>
    <t>WO23</t>
  </si>
  <si>
    <t>A Simple Solution</t>
  </si>
  <si>
    <t>AP103</t>
  </si>
  <si>
    <t>That Damn Bridge</t>
  </si>
  <si>
    <t>FC7</t>
  </si>
  <si>
    <t>Another Day on the Rack!</t>
  </si>
  <si>
    <t>FT152</t>
  </si>
  <si>
    <t>Avanti!</t>
  </si>
  <si>
    <t>J45</t>
  </si>
  <si>
    <t>The Last Roadblock</t>
  </si>
  <si>
    <t>J98</t>
  </si>
  <si>
    <t>Prelude to Festung Brest</t>
  </si>
  <si>
    <t>Stopped Cold</t>
  </si>
  <si>
    <t>O9</t>
  </si>
  <si>
    <t>Behind in the Count</t>
  </si>
  <si>
    <t>J107</t>
  </si>
  <si>
    <t>RPT76</t>
  </si>
  <si>
    <t>Prayers in the Dark</t>
  </si>
  <si>
    <t>AP24</t>
  </si>
  <si>
    <t>Tridentina Avanti!</t>
  </si>
  <si>
    <t>FE3</t>
  </si>
  <si>
    <t>The Border Forts</t>
  </si>
  <si>
    <t>ON1</t>
  </si>
  <si>
    <t>At the Very Beginning</t>
  </si>
  <si>
    <t>PP7</t>
  </si>
  <si>
    <t>A Hunter in a Hurry</t>
  </si>
  <si>
    <t>PBr-CG1</t>
  </si>
  <si>
    <t>Who are these Devils?</t>
  </si>
  <si>
    <t>FT230</t>
  </si>
  <si>
    <t>Italian Behemoth</t>
  </si>
  <si>
    <t>G43</t>
  </si>
  <si>
    <t>SP126</t>
  </si>
  <si>
    <t>Malignant Mahrattas</t>
  </si>
  <si>
    <t>SP24</t>
  </si>
  <si>
    <t>Forest Fighting in Latvia</t>
  </si>
  <si>
    <t>BFP99</t>
  </si>
  <si>
    <t>Ivanovskii</t>
  </si>
  <si>
    <t>SP195</t>
  </si>
  <si>
    <t>Retreat from Hannut</t>
  </si>
  <si>
    <t>AD7</t>
  </si>
  <si>
    <t>SP7</t>
  </si>
  <si>
    <t>Delayed on Tiger Route</t>
  </si>
  <si>
    <t>TAC54</t>
  </si>
  <si>
    <t>Nel Nome Di Roma (In the Name of Rome)</t>
  </si>
  <si>
    <t>J140</t>
  </si>
  <si>
    <t>All Down the Line</t>
  </si>
  <si>
    <t>RBF11</t>
  </si>
  <si>
    <t>Gut Check</t>
  </si>
  <si>
    <t>J126</t>
  </si>
  <si>
    <t>Ugly Faces</t>
  </si>
  <si>
    <t>A39</t>
  </si>
  <si>
    <t>Showdown at Tug Argan Pass</t>
  </si>
  <si>
    <t>OM5</t>
  </si>
  <si>
    <t>Stentzler's War Reconnoitre</t>
  </si>
  <si>
    <t>HS17</t>
  </si>
  <si>
    <t>Water Foul</t>
  </si>
  <si>
    <t>CDN29</t>
  </si>
  <si>
    <t>A102</t>
  </si>
  <si>
    <t>RPT23</t>
  </si>
  <si>
    <t>The Bavent Recce</t>
  </si>
  <si>
    <t>RPT136</t>
  </si>
  <si>
    <t>La Riposte Vaine</t>
  </si>
  <si>
    <t>RPT152</t>
  </si>
  <si>
    <t>Shaken Not Stirred</t>
  </si>
  <si>
    <t>CH98</t>
  </si>
  <si>
    <t>Welcome to Sunny Italy</t>
  </si>
  <si>
    <t>PB-CH(D)</t>
  </si>
  <si>
    <t>PB-CH(E)</t>
  </si>
  <si>
    <t>Morning Traffic</t>
  </si>
  <si>
    <t>WAR7</t>
  </si>
  <si>
    <t>Audacity on Omaha</t>
  </si>
  <si>
    <t>The Drive for Taierzhuang</t>
  </si>
  <si>
    <t>TOT4</t>
  </si>
  <si>
    <t>Stoumont: The Break-In</t>
  </si>
  <si>
    <t>FTStN4</t>
  </si>
  <si>
    <t>Get the Lights!</t>
  </si>
  <si>
    <t>LSSAH33</t>
  </si>
  <si>
    <t>Next Stop Lipovez Station</t>
  </si>
  <si>
    <t>FT KGS14</t>
  </si>
  <si>
    <t>Regained in a Day</t>
  </si>
  <si>
    <t>BFP26</t>
  </si>
  <si>
    <t>Armored Samurai</t>
  </si>
  <si>
    <t>BtB11</t>
  </si>
  <si>
    <t>Bosq Barbeque</t>
  </si>
  <si>
    <t>FB4</t>
  </si>
  <si>
    <t>HKL 259</t>
  </si>
  <si>
    <t>SP265</t>
  </si>
  <si>
    <t>Defending Jandrain</t>
  </si>
  <si>
    <t>G2</t>
  </si>
  <si>
    <t>Last Act in Lorraine</t>
  </si>
  <si>
    <t>A40</t>
  </si>
  <si>
    <t>Ad Hoc at Beaurains</t>
  </si>
  <si>
    <t>The Eastern Gate</t>
  </si>
  <si>
    <t>Red Packets</t>
  </si>
  <si>
    <t>J67</t>
  </si>
  <si>
    <t>The Lawless Roads</t>
  </si>
  <si>
    <t>GtF2</t>
  </si>
  <si>
    <t>Bitter Day</t>
  </si>
  <si>
    <t>SS3</t>
  </si>
  <si>
    <t>PBP15</t>
  </si>
  <si>
    <t>The Road to Mandalay</t>
  </si>
  <si>
    <t>TBA5</t>
  </si>
  <si>
    <t>Bob's Farm</t>
  </si>
  <si>
    <t>CH139</t>
  </si>
  <si>
    <t>Betrayed by General Winter</t>
  </si>
  <si>
    <t>FT59</t>
  </si>
  <si>
    <t>War the Italian Way</t>
  </si>
  <si>
    <t>RPT73</t>
  </si>
  <si>
    <t>Sausage Hill</t>
  </si>
  <si>
    <t>BFP90</t>
  </si>
  <si>
    <t>Early Morning Action</t>
  </si>
  <si>
    <t>WO16</t>
  </si>
  <si>
    <t>Wildcat Strike</t>
  </si>
  <si>
    <t>AD12</t>
  </si>
  <si>
    <t>Tussle at Thomashof</t>
  </si>
  <si>
    <t>FT75</t>
  </si>
  <si>
    <t>Unexpected Fire</t>
  </si>
  <si>
    <t>Z26</t>
  </si>
  <si>
    <t>The Cemetery</t>
  </si>
  <si>
    <t>Forest Bastion</t>
  </si>
  <si>
    <t>FrF27</t>
  </si>
  <si>
    <t>Cocktails for Molotov</t>
  </si>
  <si>
    <t>OST1</t>
  </si>
  <si>
    <t>Stalin's Shadow</t>
  </si>
  <si>
    <t>WCW6</t>
  </si>
  <si>
    <t>Los Ejercitos Nuevos</t>
  </si>
  <si>
    <t>U28</t>
  </si>
  <si>
    <t>BoF8</t>
  </si>
  <si>
    <t>FF5</t>
  </si>
  <si>
    <t>The Sound of the Guns</t>
  </si>
  <si>
    <t>J108</t>
  </si>
  <si>
    <t>Danica Air</t>
  </si>
  <si>
    <t>SP135</t>
  </si>
  <si>
    <t>Tale of the Comet</t>
  </si>
  <si>
    <t>A31</t>
  </si>
  <si>
    <t>On the Road to Andalsnes</t>
  </si>
  <si>
    <t>SP272</t>
  </si>
  <si>
    <t>Statue Of Liberty Attacks</t>
  </si>
  <si>
    <t>HG5</t>
  </si>
  <si>
    <t>Mount Istibei</t>
  </si>
  <si>
    <t>ASLUG3</t>
  </si>
  <si>
    <t>S50</t>
  </si>
  <si>
    <t>N-463</t>
  </si>
  <si>
    <t>PE2</t>
  </si>
  <si>
    <t>FT260</t>
  </si>
  <si>
    <t>Inainte!</t>
  </si>
  <si>
    <t>DB034</t>
  </si>
  <si>
    <t>The God of War</t>
  </si>
  <si>
    <t>SP276</t>
  </si>
  <si>
    <t>Triumphant Return</t>
  </si>
  <si>
    <t>MM12</t>
  </si>
  <si>
    <t>Texel Airport</t>
  </si>
  <si>
    <t>TOT24</t>
  </si>
  <si>
    <t>Across the Aller</t>
  </si>
  <si>
    <t>Buck2</t>
  </si>
  <si>
    <t>Repple Depples No More</t>
  </si>
  <si>
    <t>BFP141</t>
  </si>
  <si>
    <t>Belorussian Brawl</t>
  </si>
  <si>
    <t>ESG16</t>
  </si>
  <si>
    <t>Dutch Treat</t>
  </si>
  <si>
    <t>SP172</t>
  </si>
  <si>
    <t>Carstens' Lament</t>
  </si>
  <si>
    <t>OzB4</t>
  </si>
  <si>
    <t>Jackboot to the Rear</t>
  </si>
  <si>
    <t>FE129</t>
  </si>
  <si>
    <t>Colonel Saeki's Raid</t>
  </si>
  <si>
    <t>U3</t>
  </si>
  <si>
    <t>The Factory</t>
  </si>
  <si>
    <t>AD1</t>
  </si>
  <si>
    <t>L'école Normale (The Teacher's School)</t>
  </si>
  <si>
    <t>A100</t>
  </si>
  <si>
    <t>Dorset Wood in the Rain</t>
  </si>
  <si>
    <t>OzB3</t>
  </si>
  <si>
    <t>By Fire and Flame</t>
  </si>
  <si>
    <t>PP1</t>
  </si>
  <si>
    <t>Cut the Road to Marseille</t>
  </si>
  <si>
    <t>G28</t>
  </si>
  <si>
    <t>G41</t>
  </si>
  <si>
    <t>Jabo!</t>
  </si>
  <si>
    <t>AP17</t>
  </si>
  <si>
    <t>The Valley of Death</t>
  </si>
  <si>
    <t>A6</t>
  </si>
  <si>
    <t>The Price of Impatience</t>
  </si>
  <si>
    <t>SP230</t>
  </si>
  <si>
    <t>The Rimling CIrcus</t>
  </si>
  <si>
    <t>OM3</t>
  </si>
  <si>
    <t>Hill 107</t>
  </si>
  <si>
    <t>GRE5</t>
  </si>
  <si>
    <t>The Dornot Horseshoe</t>
  </si>
  <si>
    <t>CH134</t>
  </si>
  <si>
    <t>Sturmtruppen</t>
  </si>
  <si>
    <t>BC10</t>
  </si>
  <si>
    <t>Groff's Grief</t>
  </si>
  <si>
    <t>ESG7</t>
  </si>
  <si>
    <t>Backstab</t>
  </si>
  <si>
    <t>MLR09</t>
  </si>
  <si>
    <t>Overrun</t>
  </si>
  <si>
    <t>AK7</t>
  </si>
  <si>
    <t>Kidney Punch</t>
  </si>
  <si>
    <t>ESG102</t>
  </si>
  <si>
    <t>More Pitchers Than Catchers</t>
  </si>
  <si>
    <t>J51</t>
  </si>
  <si>
    <t>J48</t>
  </si>
  <si>
    <t>Blood Enemies</t>
  </si>
  <si>
    <t>SP199</t>
  </si>
  <si>
    <t>Para-trap</t>
  </si>
  <si>
    <t>KGP9</t>
  </si>
  <si>
    <t>Carnage in the Night</t>
  </si>
  <si>
    <t>ESG3</t>
  </si>
  <si>
    <t>Resistance at Paderborn</t>
  </si>
  <si>
    <t>S56</t>
  </si>
  <si>
    <t>In Pursuit of the French</t>
  </si>
  <si>
    <t>A107</t>
  </si>
  <si>
    <t>The Red Wave</t>
  </si>
  <si>
    <t>BdF4</t>
  </si>
  <si>
    <t>Brief Breakfast</t>
  </si>
  <si>
    <t>AP49</t>
  </si>
  <si>
    <t>NQNG2</t>
  </si>
  <si>
    <t>The Precious Price of Time</t>
  </si>
  <si>
    <t>SoN3</t>
  </si>
  <si>
    <t>The Golden Mountain</t>
  </si>
  <si>
    <t>AP139</t>
  </si>
  <si>
    <t>Emergency Surgery</t>
  </si>
  <si>
    <t>Z6</t>
  </si>
  <si>
    <t>The Kings' Dash</t>
  </si>
  <si>
    <t>DB097</t>
  </si>
  <si>
    <t>Hold the Brickworks</t>
  </si>
  <si>
    <t>Regalbuto Ridge</t>
  </si>
  <si>
    <t>FE101</t>
  </si>
  <si>
    <t>San Manuel #2</t>
  </si>
  <si>
    <t>S53</t>
  </si>
  <si>
    <t>Workers Unite!</t>
  </si>
  <si>
    <t>A67</t>
  </si>
  <si>
    <t>Monte Castello</t>
  </si>
  <si>
    <t>CDN17</t>
  </si>
  <si>
    <t>Heart of Oak</t>
  </si>
  <si>
    <t>CH149</t>
  </si>
  <si>
    <t>Final Embrace</t>
  </si>
  <si>
    <t>DB035</t>
  </si>
  <si>
    <t>J84</t>
  </si>
  <si>
    <t>Makin Taken</t>
  </si>
  <si>
    <t>S11</t>
  </si>
  <si>
    <t>A Long Way to Go</t>
  </si>
  <si>
    <t>BFP104</t>
  </si>
  <si>
    <t>Flying Turrets</t>
  </si>
  <si>
    <t>J80</t>
  </si>
  <si>
    <t>Egypt's Last Hope</t>
  </si>
  <si>
    <t>CDN9</t>
  </si>
  <si>
    <t>First Clash</t>
  </si>
  <si>
    <t>J124</t>
  </si>
  <si>
    <t>Cobra Kings</t>
  </si>
  <si>
    <t>TBA8</t>
  </si>
  <si>
    <t>Weakest Link</t>
  </si>
  <si>
    <t>ESG18</t>
  </si>
  <si>
    <t>Exceeding Expectations</t>
  </si>
  <si>
    <t>ASLUG18</t>
  </si>
  <si>
    <t>Temporary Victory</t>
  </si>
  <si>
    <t>BoF12</t>
  </si>
  <si>
    <t>RPT49</t>
  </si>
  <si>
    <t>Spring Cleaning</t>
  </si>
  <si>
    <t>RBF31</t>
  </si>
  <si>
    <t>German Rescue</t>
  </si>
  <si>
    <t>FT82</t>
  </si>
  <si>
    <t>One Could Go Anywhere!</t>
  </si>
  <si>
    <t>NEWS44</t>
  </si>
  <si>
    <t>Cornered Tigers</t>
  </si>
  <si>
    <t>OA32</t>
  </si>
  <si>
    <t>The Riley Shuffle</t>
  </si>
  <si>
    <t>BFP60</t>
  </si>
  <si>
    <t>Thrilla in Manila</t>
  </si>
  <si>
    <t>J21</t>
  </si>
  <si>
    <t>Scobie Preserves</t>
  </si>
  <si>
    <t>WO24</t>
  </si>
  <si>
    <t>Dew of Death</t>
  </si>
  <si>
    <t>DB021</t>
  </si>
  <si>
    <t>Crisis on the Abucay Line</t>
  </si>
  <si>
    <t>A91</t>
  </si>
  <si>
    <t>The Road to Gora</t>
  </si>
  <si>
    <t>HS16</t>
  </si>
  <si>
    <t>Sims Ridge</t>
  </si>
  <si>
    <t>The Grist Mill</t>
  </si>
  <si>
    <t>U6</t>
  </si>
  <si>
    <t>Action at Kommerscheidt</t>
  </si>
  <si>
    <t>BFP41</t>
  </si>
  <si>
    <t>Last Cavalry Charge</t>
  </si>
  <si>
    <t>FT74</t>
  </si>
  <si>
    <t>Freeing the Roadway</t>
  </si>
  <si>
    <t>G46</t>
  </si>
  <si>
    <t>CH159</t>
  </si>
  <si>
    <t>Just Before Breakfast</t>
  </si>
  <si>
    <t>ESG22</t>
  </si>
  <si>
    <t>Ears for Souvenirs</t>
  </si>
  <si>
    <t>FrF90</t>
  </si>
  <si>
    <t>Speed Is the Essence of War</t>
  </si>
  <si>
    <t>SP248</t>
  </si>
  <si>
    <t>Mango Tango</t>
  </si>
  <si>
    <t>Third Edition44</t>
  </si>
  <si>
    <t>The Gauntlet</t>
  </si>
  <si>
    <t>SP39</t>
  </si>
  <si>
    <t>Down the Manipur Road</t>
  </si>
  <si>
    <t>FT196</t>
  </si>
  <si>
    <t>Spittelmarkt</t>
  </si>
  <si>
    <t>FrF28</t>
  </si>
  <si>
    <t>Luftlandekommando Hedderich</t>
  </si>
  <si>
    <t>WO13</t>
  </si>
  <si>
    <t>All the Stops</t>
  </si>
  <si>
    <t>GD4</t>
  </si>
  <si>
    <t>The Road to Lyon</t>
  </si>
  <si>
    <t>PBP9</t>
  </si>
  <si>
    <t>Last Roundup</t>
  </si>
  <si>
    <t>BB13</t>
  </si>
  <si>
    <t>Triumph atop Taraldsvikfjell</t>
  </si>
  <si>
    <t>HG(2)-3</t>
  </si>
  <si>
    <t>Cohort and the Phalanx</t>
  </si>
  <si>
    <t>AP98</t>
  </si>
  <si>
    <t>Last Laurels</t>
  </si>
  <si>
    <t>MwT7</t>
  </si>
  <si>
    <t>The Streets of Carpiquet</t>
  </si>
  <si>
    <t>FE26</t>
  </si>
  <si>
    <t>Precious Minutes</t>
  </si>
  <si>
    <t>SP216</t>
  </si>
  <si>
    <t>Toothless Tiger</t>
  </si>
  <si>
    <t>SP3</t>
  </si>
  <si>
    <t>Duel at Reuler</t>
  </si>
  <si>
    <t>J40</t>
  </si>
  <si>
    <t>Might Makes Right</t>
  </si>
  <si>
    <t>FT148</t>
  </si>
  <si>
    <t>La Horgne</t>
  </si>
  <si>
    <t>Z24</t>
  </si>
  <si>
    <t>Men of Stone</t>
  </si>
  <si>
    <t>SP106</t>
  </si>
  <si>
    <t>After the Tea Break</t>
  </si>
  <si>
    <t>BFP101</t>
  </si>
  <si>
    <t>Panzer Spirit</t>
  </si>
  <si>
    <t>FT223</t>
  </si>
  <si>
    <t>The Kings of Bollersdorf</t>
  </si>
  <si>
    <t>J62</t>
  </si>
  <si>
    <t>J68</t>
  </si>
  <si>
    <t>Unlucky Thirteenth</t>
  </si>
  <si>
    <t>SP170</t>
  </si>
  <si>
    <t>Halfhearted Hiwis</t>
  </si>
  <si>
    <t>FE39</t>
  </si>
  <si>
    <t>Misfortune</t>
  </si>
  <si>
    <t>FrF39</t>
  </si>
  <si>
    <t>No Country for Old Men</t>
  </si>
  <si>
    <t>SP218</t>
  </si>
  <si>
    <t>Városliget Park</t>
  </si>
  <si>
    <t>SP273</t>
  </si>
  <si>
    <t>Roasting Rossner</t>
  </si>
  <si>
    <t>JATK1</t>
  </si>
  <si>
    <t>Toast Victory with Vodka</t>
  </si>
  <si>
    <t>J7</t>
  </si>
  <si>
    <t>Slow and Steady</t>
  </si>
  <si>
    <t>HS31</t>
  </si>
  <si>
    <t>Protesting the Speculative</t>
  </si>
  <si>
    <t>AD4</t>
  </si>
  <si>
    <t>SX2</t>
  </si>
  <si>
    <t>BFP132</t>
  </si>
  <si>
    <t>Steel Garden</t>
  </si>
  <si>
    <t>T3</t>
  </si>
  <si>
    <t>A82</t>
  </si>
  <si>
    <t>Orange at Walawbum (SCA5 re.)</t>
  </si>
  <si>
    <t>{Y2} 12</t>
  </si>
  <si>
    <t>Confusion Reigns</t>
  </si>
  <si>
    <t>WO9</t>
  </si>
  <si>
    <t>Sting 'Em at Zingem</t>
  </si>
  <si>
    <t>OA10</t>
  </si>
  <si>
    <t>Monty's Mess</t>
  </si>
  <si>
    <t>ASLUG2</t>
  </si>
  <si>
    <t>Chateau Cherry</t>
  </si>
  <si>
    <t>ESG41</t>
  </si>
  <si>
    <t>Commence Hostilities</t>
  </si>
  <si>
    <t>SP108</t>
  </si>
  <si>
    <t>Searing Soltau</t>
  </si>
  <si>
    <t>AP21</t>
  </si>
  <si>
    <t>Red Don</t>
  </si>
  <si>
    <t>TT12</t>
  </si>
  <si>
    <t>Signal Hill</t>
  </si>
  <si>
    <t>AP29</t>
  </si>
  <si>
    <t>Raff's Dilemma</t>
  </si>
  <si>
    <t>HG(2)-6</t>
  </si>
  <si>
    <t>Damned at Demyansk</t>
  </si>
  <si>
    <t>BoF11</t>
  </si>
  <si>
    <t>F</t>
  </si>
  <si>
    <t>The Paw of the Tiger</t>
  </si>
  <si>
    <t>J173</t>
  </si>
  <si>
    <t>Assault on Baerendorf</t>
  </si>
  <si>
    <t>J122</t>
  </si>
  <si>
    <t>Bloody Bois Jacques</t>
  </si>
  <si>
    <t>HS8</t>
  </si>
  <si>
    <t>AP20</t>
  </si>
  <si>
    <t>Victory is Life</t>
  </si>
  <si>
    <t>AP71</t>
  </si>
  <si>
    <t>Head in the Noose</t>
  </si>
  <si>
    <t>Good Night, Sweet Prince</t>
  </si>
  <si>
    <t>A112</t>
  </si>
  <si>
    <t>Gift of Time</t>
  </si>
  <si>
    <t>DB048</t>
  </si>
  <si>
    <t>Erstwhile Allies</t>
  </si>
  <si>
    <t>SP14</t>
  </si>
  <si>
    <t>The Green House</t>
  </si>
  <si>
    <t>J</t>
  </si>
  <si>
    <t>The Bitche Salient</t>
  </si>
  <si>
    <t>D6</t>
  </si>
  <si>
    <t>FrF84</t>
  </si>
  <si>
    <t>Bazooka Town</t>
  </si>
  <si>
    <t>J42</t>
  </si>
  <si>
    <t>BFP135</t>
  </si>
  <si>
    <t>No Shortage of Determination</t>
  </si>
  <si>
    <t>S9</t>
  </si>
  <si>
    <t>Ambitious Assault</t>
  </si>
  <si>
    <t>DB046</t>
  </si>
  <si>
    <t>Hill 731</t>
  </si>
  <si>
    <t>J138</t>
  </si>
  <si>
    <t>Point to Make</t>
  </si>
  <si>
    <t>ATF 3</t>
  </si>
  <si>
    <t>Bear Hunt (NQNG! 3 repub.)</t>
  </si>
  <si>
    <t>FrF14</t>
  </si>
  <si>
    <t>Patton Breaks Loose</t>
  </si>
  <si>
    <t>WO30</t>
  </si>
  <si>
    <t>As Luck Would Have It</t>
  </si>
  <si>
    <t>VotG11</t>
  </si>
  <si>
    <t>A Dangerous Possibility</t>
  </si>
  <si>
    <t>OAF4</t>
  </si>
  <si>
    <t>Firefight Before Breakfast</t>
  </si>
  <si>
    <t>SP29</t>
  </si>
  <si>
    <t>Schloss Bübingen</t>
  </si>
  <si>
    <t>FF8</t>
  </si>
  <si>
    <t>Send in the Sand Rabbits</t>
  </si>
  <si>
    <t>KGP4</t>
  </si>
  <si>
    <t>Chapelle Ste. Anne</t>
  </si>
  <si>
    <t>SP35</t>
  </si>
  <si>
    <t>The Jungleers</t>
  </si>
  <si>
    <t>J100</t>
  </si>
  <si>
    <t>For a Few Rounds More</t>
  </si>
  <si>
    <t>T6</t>
  </si>
  <si>
    <t>The Dead of Winter</t>
  </si>
  <si>
    <t>J36</t>
  </si>
  <si>
    <t>The Bridge of Verdalsora</t>
  </si>
  <si>
    <t>AP93</t>
  </si>
  <si>
    <t>Best Think Again</t>
  </si>
  <si>
    <t>WO7</t>
  </si>
  <si>
    <t>Hell for the Holidays</t>
  </si>
  <si>
    <t>FB1</t>
  </si>
  <si>
    <t>Uncles and Pups</t>
  </si>
  <si>
    <t>OA13</t>
  </si>
  <si>
    <t>BTB5</t>
  </si>
  <si>
    <t>Martinville Ridge</t>
  </si>
  <si>
    <t>AP66</t>
  </si>
  <si>
    <t>Cat's Cradle</t>
  </si>
  <si>
    <t>J82</t>
  </si>
  <si>
    <t>PP6</t>
  </si>
  <si>
    <t>Under a Sky of Lead</t>
  </si>
  <si>
    <t>AP38</t>
  </si>
  <si>
    <t>Infiltrators</t>
  </si>
  <si>
    <t>SP40</t>
  </si>
  <si>
    <t>Stand at Festubert</t>
  </si>
  <si>
    <t>A46</t>
  </si>
  <si>
    <t>J81</t>
  </si>
  <si>
    <t>Twisted Knickers</t>
  </si>
  <si>
    <t>WO25</t>
  </si>
  <si>
    <t>The Replacements</t>
  </si>
  <si>
    <t>RBF22</t>
  </si>
  <si>
    <t>Breaking the Massif</t>
  </si>
  <si>
    <t>A92</t>
  </si>
  <si>
    <t>Highway 5</t>
  </si>
  <si>
    <t>DB053</t>
  </si>
  <si>
    <t>Hamburg on the Lovat</t>
  </si>
  <si>
    <t>AP117</t>
  </si>
  <si>
    <t>Second City</t>
  </si>
  <si>
    <t>FE150</t>
  </si>
  <si>
    <t>Blue Danube</t>
  </si>
  <si>
    <t>TAC1</t>
  </si>
  <si>
    <t>Vous descendez à Malème? (Getting Out at Maleme?)</t>
  </si>
  <si>
    <t>A105</t>
  </si>
  <si>
    <t>NEWS54</t>
  </si>
  <si>
    <t>Devils in the Graveyard</t>
  </si>
  <si>
    <t>SP217</t>
  </si>
  <si>
    <t>The Go Devils</t>
  </si>
  <si>
    <t>A49</t>
  </si>
  <si>
    <t>Delaying Action</t>
  </si>
  <si>
    <t>YASL6</t>
  </si>
  <si>
    <t>Hein Olshana</t>
  </si>
  <si>
    <t>SP193</t>
  </si>
  <si>
    <t>Kamikaze Gorge</t>
  </si>
  <si>
    <t>S46</t>
  </si>
  <si>
    <t>Where the Winter Lingers</t>
  </si>
  <si>
    <t>WO8</t>
  </si>
  <si>
    <t>Silent Night, Deadly Night</t>
  </si>
  <si>
    <t>Night Fans</t>
  </si>
  <si>
    <t>SP183</t>
  </si>
  <si>
    <t>The Last Full Measure</t>
  </si>
  <si>
    <t>BoF6</t>
  </si>
  <si>
    <t>SP49</t>
  </si>
  <si>
    <t>Audie Murphy</t>
  </si>
  <si>
    <t>BFP42</t>
  </si>
  <si>
    <t>Bukit Full of Trouble</t>
  </si>
  <si>
    <t>WO29</t>
  </si>
  <si>
    <t>Pynda Avenged</t>
  </si>
  <si>
    <t>TTF5</t>
  </si>
  <si>
    <t>Cat Scratching</t>
  </si>
  <si>
    <t>RBF42</t>
  </si>
  <si>
    <t>Keystone Before Moscow</t>
  </si>
  <si>
    <t>ABTF6</t>
  </si>
  <si>
    <t>Just In Case</t>
  </si>
  <si>
    <t>NEWS26</t>
  </si>
  <si>
    <t>Turncoats</t>
  </si>
  <si>
    <t>DB127</t>
  </si>
  <si>
    <t>Grand Hotel Britannia</t>
  </si>
  <si>
    <t>FrF33</t>
  </si>
  <si>
    <t>Under the Northern Light</t>
  </si>
  <si>
    <t>KE14</t>
  </si>
  <si>
    <t>Another Day, Another Field (repl KE8)</t>
  </si>
  <si>
    <t>First Bayonet Charge</t>
  </si>
  <si>
    <t>TOT11</t>
  </si>
  <si>
    <t>Bitter Reply</t>
  </si>
  <si>
    <t>BFP93</t>
  </si>
  <si>
    <t>Klein Stalingrad</t>
  </si>
  <si>
    <t>FT191</t>
  </si>
  <si>
    <t>Romania Victor</t>
  </si>
  <si>
    <t>FT106</t>
  </si>
  <si>
    <t>Counterattack Along the Danube</t>
  </si>
  <si>
    <t>ESG58</t>
  </si>
  <si>
    <t>The Vindicators</t>
  </si>
  <si>
    <t>Z18</t>
  </si>
  <si>
    <t>The Debt Repaid</t>
  </si>
  <si>
    <t>Buck3</t>
  </si>
  <si>
    <t>Hell on Horseshoe Hill</t>
  </si>
  <si>
    <t>MM98-I</t>
  </si>
  <si>
    <t>Sacrificial Lambs</t>
  </si>
  <si>
    <t>AA12</t>
  </si>
  <si>
    <t>Westward Ho!</t>
  </si>
  <si>
    <t>FE 19</t>
  </si>
  <si>
    <t>Lemon Bridge</t>
  </si>
  <si>
    <t>BFP45</t>
  </si>
  <si>
    <t>BIA's First Battle</t>
  </si>
  <si>
    <t>DaE4</t>
  </si>
  <si>
    <t>Leave...or Elst</t>
  </si>
  <si>
    <t>FE1</t>
  </si>
  <si>
    <t>A Victory for Early Polish Armor</t>
  </si>
  <si>
    <t>PLG</t>
  </si>
  <si>
    <t>Cemetery Hill</t>
  </si>
  <si>
    <t>HG(2)-11</t>
  </si>
  <si>
    <t>GH-A</t>
  </si>
  <si>
    <t>XK1</t>
  </si>
  <si>
    <t>Encounter at Checkpoint Chapkevskoy</t>
  </si>
  <si>
    <t>AA9</t>
  </si>
  <si>
    <t>VII Corps Bridgehead</t>
  </si>
  <si>
    <t>S36</t>
  </si>
  <si>
    <t>Satisfaction and Confidence</t>
  </si>
  <si>
    <t>GD7</t>
  </si>
  <si>
    <t>The One Hundredth</t>
  </si>
  <si>
    <t>FT176</t>
  </si>
  <si>
    <t>Inter-Allied Attack</t>
  </si>
  <si>
    <t>FE 13</t>
  </si>
  <si>
    <t>Defeat at Seroczyn</t>
  </si>
  <si>
    <t>SP212</t>
  </si>
  <si>
    <t>Merchant of Venice</t>
  </si>
  <si>
    <t>SoSB2</t>
  </si>
  <si>
    <t>Assaulted at Arras</t>
  </si>
  <si>
    <t>PrP04</t>
  </si>
  <si>
    <t>Partisan Fight</t>
  </si>
  <si>
    <t>GSTK2</t>
  </si>
  <si>
    <t>House G</t>
  </si>
  <si>
    <t>CDN27</t>
  </si>
  <si>
    <t>"Help Is On The Way, Hold On!"</t>
  </si>
  <si>
    <t>CASLO4</t>
  </si>
  <si>
    <t>Valour at Casa Berardi</t>
  </si>
  <si>
    <t>HG(2)-1</t>
  </si>
  <si>
    <t>Corniche Game</t>
  </si>
  <si>
    <t>FF6</t>
  </si>
  <si>
    <t>Night Ferry</t>
  </si>
  <si>
    <t>Third Edition90</t>
  </si>
  <si>
    <t>GONA2</t>
  </si>
  <si>
    <t>Gona's Gone</t>
  </si>
  <si>
    <t>DB096</t>
  </si>
  <si>
    <t>Land Sharkey</t>
  </si>
  <si>
    <t>BFTR7</t>
  </si>
  <si>
    <t>RBF30</t>
  </si>
  <si>
    <t>Stalingrad South</t>
  </si>
  <si>
    <t>FC4</t>
  </si>
  <si>
    <t>Cactus Trap</t>
  </si>
  <si>
    <t>GRE3</t>
  </si>
  <si>
    <t>Wikings Catwalk</t>
  </si>
  <si>
    <t>{2020 edition} 81</t>
  </si>
  <si>
    <t>ESG30</t>
  </si>
  <si>
    <t>Mindanao Mop Up</t>
  </si>
  <si>
    <t>FT76</t>
  </si>
  <si>
    <t>White Suns</t>
  </si>
  <si>
    <t>U48</t>
  </si>
  <si>
    <t>The Rag Tag Circus</t>
  </si>
  <si>
    <t>Attack on the Partisan Headquarters</t>
  </si>
  <si>
    <t>ESG10</t>
  </si>
  <si>
    <t>FE38</t>
  </si>
  <si>
    <t>Run from the Devil</t>
  </si>
  <si>
    <t>CH121</t>
  </si>
  <si>
    <t>A Test of Nerves</t>
  </si>
  <si>
    <t>STL4</t>
  </si>
  <si>
    <t>Don't Count Your Chickens</t>
  </si>
  <si>
    <t>TEF1-1</t>
  </si>
  <si>
    <t>Eye of the Needle</t>
  </si>
  <si>
    <t>{AoO2} 112</t>
  </si>
  <si>
    <t>Out of Cowardice</t>
  </si>
  <si>
    <t>X6</t>
  </si>
  <si>
    <t>In the Samurai Tradition</t>
  </si>
  <si>
    <t>AA24</t>
  </si>
  <si>
    <t>Fire Brigade to Filiolet</t>
  </si>
  <si>
    <t>FE 22</t>
  </si>
  <si>
    <t>Ritpong Rampage</t>
  </si>
  <si>
    <t>FrF94</t>
  </si>
  <si>
    <t>Death from Above</t>
  </si>
  <si>
    <t>ASLUG16</t>
  </si>
  <si>
    <t>Bunshin Gogeki</t>
  </si>
  <si>
    <t>SP260</t>
  </si>
  <si>
    <t>Frosty the Snowman</t>
  </si>
  <si>
    <t>JATK4</t>
  </si>
  <si>
    <t>The Gods of War</t>
  </si>
  <si>
    <t>CH95</t>
  </si>
  <si>
    <t>Shambles</t>
  </si>
  <si>
    <t>WAR15</t>
  </si>
  <si>
    <t>Glimpse of the Meuse</t>
  </si>
  <si>
    <t>FT09</t>
  </si>
  <si>
    <t>Alpine Bolt</t>
  </si>
  <si>
    <t>LSSAH40</t>
  </si>
  <si>
    <t>Breathing Room</t>
  </si>
  <si>
    <t>AA8</t>
  </si>
  <si>
    <t>Charge the Causeway</t>
  </si>
  <si>
    <t>MLR(rev)01</t>
  </si>
  <si>
    <t>Hana-Saku (rev)</t>
  </si>
  <si>
    <t>CH27</t>
  </si>
  <si>
    <t>Fix Bayonets!</t>
  </si>
  <si>
    <t>GONA1</t>
  </si>
  <si>
    <t>On the Right Flank</t>
  </si>
  <si>
    <t>NFNH-5</t>
  </si>
  <si>
    <t>Foret de Nieppe</t>
  </si>
  <si>
    <t>CH126</t>
  </si>
  <si>
    <t>Metal at Mechili</t>
  </si>
  <si>
    <t>CH111</t>
  </si>
  <si>
    <t>The Battle of Ghirba</t>
  </si>
  <si>
    <t>RPT35</t>
  </si>
  <si>
    <t>Sword of Damocles</t>
  </si>
  <si>
    <t>StB13</t>
  </si>
  <si>
    <t>Siegel's Stand 1</t>
  </si>
  <si>
    <t>CtR21</t>
  </si>
  <si>
    <t>The Gates of Hell</t>
  </si>
  <si>
    <t>FT02</t>
  </si>
  <si>
    <t>Juste une illusion (Just an Illusion)</t>
  </si>
  <si>
    <t>CH4A</t>
  </si>
  <si>
    <t>Dog Green</t>
  </si>
  <si>
    <t>STL RaM3</t>
  </si>
  <si>
    <t>Clear the Road to Prome</t>
  </si>
  <si>
    <t>AP120</t>
  </si>
  <si>
    <t>Kingston of the Hill</t>
  </si>
  <si>
    <t>NEWS41</t>
  </si>
  <si>
    <t>Objective Princenhage</t>
  </si>
  <si>
    <t>RPT37</t>
  </si>
  <si>
    <t>Fury at Zhuri</t>
  </si>
  <si>
    <t>Haywire Communications</t>
  </si>
  <si>
    <t>CtR12</t>
  </si>
  <si>
    <t>Bloodied at Wheeler</t>
  </si>
  <si>
    <t>GENESISII18</t>
  </si>
  <si>
    <t>Push to Um-Katef</t>
  </si>
  <si>
    <t>pk3.2</t>
  </si>
  <si>
    <t>Slap in the Face</t>
  </si>
  <si>
    <t>DB142</t>
  </si>
  <si>
    <t>Road to Destruction</t>
  </si>
  <si>
    <t>MMdb24</t>
  </si>
  <si>
    <t>Fort IX</t>
  </si>
  <si>
    <t>CH7</t>
  </si>
  <si>
    <t>Prelude to Breakthrough</t>
  </si>
  <si>
    <t>O111.2</t>
  </si>
  <si>
    <t>The Nail Factory</t>
  </si>
  <si>
    <t>ESG90</t>
  </si>
  <si>
    <t>Sadistic Frenzy</t>
  </si>
  <si>
    <t>TEF1-7</t>
  </si>
  <si>
    <t>Last Line Before Oboyan</t>
  </si>
  <si>
    <t>ESG70</t>
  </si>
  <si>
    <t>Opening the Burma Road</t>
  </si>
  <si>
    <t>PTO1-1</t>
  </si>
  <si>
    <t>The O-Patchers!</t>
  </si>
  <si>
    <t>{2020 edition} DN6</t>
  </si>
  <si>
    <t>Clearing the Heights</t>
  </si>
  <si>
    <t>FT20</t>
  </si>
  <si>
    <t>Viva la Republica</t>
  </si>
  <si>
    <t>G20</t>
  </si>
  <si>
    <t>Camp Nibeiwa</t>
  </si>
  <si>
    <t>CH177</t>
  </si>
  <si>
    <t>Akrotiri Gone Awry</t>
  </si>
  <si>
    <t>BBH6</t>
  </si>
  <si>
    <t>Tin Cans Burning</t>
  </si>
  <si>
    <t>{Redux} D20</t>
  </si>
  <si>
    <t>Smoke the Kents!</t>
  </si>
  <si>
    <t>OS13</t>
  </si>
  <si>
    <t>The Route</t>
  </si>
  <si>
    <t>FE112</t>
  </si>
  <si>
    <t>Old Tactics, New Victims</t>
  </si>
  <si>
    <t>WC12</t>
  </si>
  <si>
    <t>Hotel Hell</t>
  </si>
  <si>
    <t>DB102</t>
  </si>
  <si>
    <t>Les Hommes de Neige</t>
  </si>
  <si>
    <t>StB18</t>
  </si>
  <si>
    <t>We Blessed Them</t>
  </si>
  <si>
    <t>FT156</t>
  </si>
  <si>
    <t>Leonov's Hill</t>
  </si>
  <si>
    <t>VV15</t>
  </si>
  <si>
    <t>piege a marche</t>
  </si>
  <si>
    <t>GSTK7</t>
  </si>
  <si>
    <t>Raus!</t>
  </si>
  <si>
    <t>CH112</t>
  </si>
  <si>
    <t>Frontier Raid II</t>
  </si>
  <si>
    <t>The Big One</t>
  </si>
  <si>
    <t>CM-CG</t>
  </si>
  <si>
    <t>Crossing the Moro</t>
  </si>
  <si>
    <t>FT146</t>
  </si>
  <si>
    <t>Bridge of Life</t>
  </si>
  <si>
    <t>RPT36</t>
  </si>
  <si>
    <t>The Kings are Dead</t>
  </si>
  <si>
    <t>petite terre--standard (Little earth)</t>
  </si>
  <si>
    <t>FT273</t>
  </si>
  <si>
    <t>Former Foes</t>
  </si>
  <si>
    <t>CH75</t>
  </si>
  <si>
    <t>The Big Cat's Den</t>
  </si>
  <si>
    <t>{AoO2} 28</t>
  </si>
  <si>
    <t>AP97</t>
  </si>
  <si>
    <t>Strike Up the Band</t>
  </si>
  <si>
    <t>RP3-7</t>
  </si>
  <si>
    <t>Decapitation</t>
  </si>
  <si>
    <t>MLR08</t>
  </si>
  <si>
    <t>Prelude to Disaster</t>
  </si>
  <si>
    <t>JF1</t>
  </si>
  <si>
    <t>Wotanstellung</t>
  </si>
  <si>
    <t>RbF I-1</t>
  </si>
  <si>
    <t>Weather The Sturm</t>
  </si>
  <si>
    <t>CH131</t>
  </si>
  <si>
    <t>PE4</t>
  </si>
  <si>
    <t>Operation Kugelblitz</t>
  </si>
  <si>
    <t>LM6</t>
  </si>
  <si>
    <t>Forced to Reconsider</t>
  </si>
  <si>
    <t>Z22</t>
  </si>
  <si>
    <t>Winter Blues</t>
  </si>
  <si>
    <t>STL5</t>
  </si>
  <si>
    <t>Put That in Your Pipe</t>
  </si>
  <si>
    <t>OTO{2nd ed}7</t>
  </si>
  <si>
    <t>Z2</t>
  </si>
  <si>
    <t>Red Tide At Tarawa</t>
  </si>
  <si>
    <t>VV57</t>
  </si>
  <si>
    <t>Fors l'honneur!</t>
  </si>
  <si>
    <t>CH119</t>
  </si>
  <si>
    <t>Fortress at Bardia I</t>
  </si>
  <si>
    <t>LM11</t>
  </si>
  <si>
    <t>Medieval Warfare</t>
  </si>
  <si>
    <t>CGA2</t>
  </si>
  <si>
    <t>Tra le Spighe Dorate</t>
  </si>
  <si>
    <t>NT1</t>
  </si>
  <si>
    <t>Dawn Attack</t>
  </si>
  <si>
    <t>AK34</t>
  </si>
  <si>
    <t>Gotterdammerung in Afrika</t>
  </si>
  <si>
    <t>O116.2</t>
  </si>
  <si>
    <t>Waltzing Matilda</t>
  </si>
  <si>
    <t>CH117</t>
  </si>
  <si>
    <t>The Fall of Sidi Barrani</t>
  </si>
  <si>
    <t>TAC60</t>
  </si>
  <si>
    <t>Partie de campagne</t>
  </si>
  <si>
    <t>AK13</t>
  </si>
  <si>
    <t>Agebia Sunset</t>
  </si>
  <si>
    <t>BFP120</t>
  </si>
  <si>
    <t>Defiant Resistance</t>
  </si>
  <si>
    <t>WG4</t>
  </si>
  <si>
    <t>Breaking out of the Pocket</t>
  </si>
  <si>
    <t>STONNE(2ND)16</t>
  </si>
  <si>
    <t>The Final Wave</t>
  </si>
  <si>
    <t>CH174</t>
  </si>
  <si>
    <t>Settling an Old Score</t>
  </si>
  <si>
    <t>FT164</t>
  </si>
  <si>
    <t>Guts are Not Enough</t>
  </si>
  <si>
    <t>RPT157</t>
  </si>
  <si>
    <t>Ozarks and Frundsbergers</t>
  </si>
  <si>
    <t>X2</t>
  </si>
  <si>
    <t>Another Balaclava</t>
  </si>
  <si>
    <t>DBP16</t>
  </si>
  <si>
    <t>Under Old Baldy</t>
  </si>
  <si>
    <t>LSSAH42</t>
  </si>
  <si>
    <t>StalPak1</t>
  </si>
  <si>
    <t>Ivan's Way</t>
  </si>
  <si>
    <t>TAP7</t>
  </si>
  <si>
    <t>Vicious Melee</t>
  </si>
  <si>
    <t>SF12</t>
  </si>
  <si>
    <t>Operation Polar Bear</t>
  </si>
  <si>
    <t>petite terre--armored (Little earth)</t>
  </si>
  <si>
    <t>ASLSKB5</t>
  </si>
  <si>
    <t>On to Montebourg-1 (Ecausseville)</t>
  </si>
  <si>
    <t>AK19</t>
  </si>
  <si>
    <t>Heavy Metal</t>
  </si>
  <si>
    <t>FT109</t>
  </si>
  <si>
    <t>Hitler’s Lost Iron</t>
  </si>
  <si>
    <t>STONNE(2ND)8</t>
  </si>
  <si>
    <t>RPT158</t>
  </si>
  <si>
    <t>Hungarian Hetzers</t>
  </si>
  <si>
    <t>RPT45</t>
  </si>
  <si>
    <t>Operation Buffalo</t>
  </si>
  <si>
    <t>MMdb22</t>
  </si>
  <si>
    <t>Frustration Huguette 7</t>
  </si>
  <si>
    <t>ESG96</t>
  </si>
  <si>
    <t>Line by Line</t>
  </si>
  <si>
    <t>VB5</t>
  </si>
  <si>
    <t>The French Relief</t>
  </si>
  <si>
    <t>S73</t>
  </si>
  <si>
    <t>West of the Vire</t>
  </si>
  <si>
    <t>{AoO2} 220</t>
  </si>
  <si>
    <t>They Fired on Odessa</t>
  </si>
  <si>
    <t>V3</t>
  </si>
  <si>
    <t>Assault on a Queen</t>
  </si>
  <si>
    <t>JA1</t>
  </si>
  <si>
    <t>One Puka Puka</t>
  </si>
  <si>
    <t>CH-I</t>
  </si>
  <si>
    <t>Operations of SS Panzer Abteilung 102 in the Normandy Campaign</t>
  </si>
  <si>
    <t>Orders for the Major (reissue)</t>
  </si>
  <si>
    <t>ATF1</t>
  </si>
  <si>
    <t>Grenadier Against Grenadier</t>
  </si>
  <si>
    <t>GD14</t>
  </si>
  <si>
    <t>Fighting Like Lions</t>
  </si>
  <si>
    <t>Sights on Seoul</t>
  </si>
  <si>
    <t>Bocage6</t>
  </si>
  <si>
    <t>Omaha Lifeline</t>
  </si>
  <si>
    <t>O103.2</t>
  </si>
  <si>
    <t>Confidence is High</t>
  </si>
  <si>
    <t>CAW10</t>
  </si>
  <si>
    <t>Shooting Like Mad</t>
  </si>
  <si>
    <t>VHN4</t>
  </si>
  <si>
    <t>Tentative</t>
  </si>
  <si>
    <t>RM4</t>
  </si>
  <si>
    <t>The Final Stand</t>
  </si>
  <si>
    <t>FT26</t>
  </si>
  <si>
    <t>Vertice Mocha</t>
  </si>
  <si>
    <t>VV105</t>
  </si>
  <si>
    <t>Brexit</t>
  </si>
  <si>
    <t>{AoO2} 114</t>
  </si>
  <si>
    <t>Out of the Woods</t>
  </si>
  <si>
    <t>BAA5</t>
  </si>
  <si>
    <t>Taste for Cold Steel</t>
  </si>
  <si>
    <t>O73.2</t>
  </si>
  <si>
    <t>Mission Accomplished</t>
  </si>
  <si>
    <t>AoC9</t>
  </si>
  <si>
    <t>NEWS28</t>
  </si>
  <si>
    <t>Freedom Fighters</t>
  </si>
  <si>
    <t>PONYRI#5</t>
  </si>
  <si>
    <t>The Quarry</t>
  </si>
  <si>
    <t>OTO{2nd ed}1</t>
  </si>
  <si>
    <t>A Peaceful Little Village</t>
  </si>
  <si>
    <t>O121.1</t>
  </si>
  <si>
    <t>The Cork Defense</t>
  </si>
  <si>
    <t>{2020 edition} 245</t>
  </si>
  <si>
    <t>WCR1</t>
  </si>
  <si>
    <t>Gusville</t>
  </si>
  <si>
    <t>JAVA13</t>
  </si>
  <si>
    <t>Bridge at Son</t>
  </si>
  <si>
    <t>BWC10</t>
  </si>
  <si>
    <t>Wrong Position</t>
  </si>
  <si>
    <t>PAD1</t>
  </si>
  <si>
    <t>Time Is Tight</t>
  </si>
  <si>
    <t>BtB C3</t>
  </si>
  <si>
    <t>Crossroad Showdown</t>
  </si>
  <si>
    <t>Oct2006.2</t>
  </si>
  <si>
    <t>C2006.M1C</t>
  </si>
  <si>
    <t>MwT14</t>
  </si>
  <si>
    <t>Defending Norwegian Wood</t>
  </si>
  <si>
    <t>PONYRI#9</t>
  </si>
  <si>
    <t>Cocktail Hour</t>
  </si>
  <si>
    <t>C2013.3</t>
  </si>
  <si>
    <t>Right Hook</t>
  </si>
  <si>
    <t>{2020 edition} DN5</t>
  </si>
  <si>
    <t>Grande Ferme de Meez</t>
  </si>
  <si>
    <t>MLR11</t>
  </si>
  <si>
    <t>Only the Beginning</t>
  </si>
  <si>
    <t>MMdb17</t>
  </si>
  <si>
    <t>Busting the Bocage</t>
  </si>
  <si>
    <t>ESG125</t>
  </si>
  <si>
    <t>Bulldozed</t>
  </si>
  <si>
    <t>Genesis 9</t>
  </si>
  <si>
    <t>Gate Crashing</t>
  </si>
  <si>
    <t>EC5</t>
  </si>
  <si>
    <t>"Fox Company, you are surrounded"</t>
  </si>
  <si>
    <t>FE6</t>
  </si>
  <si>
    <t>Cavalry Charge at Mussino</t>
  </si>
  <si>
    <t>PdH2</t>
  </si>
  <si>
    <t>Road Warriors</t>
  </si>
  <si>
    <t>ASLSKCSA</t>
  </si>
  <si>
    <t>To the Soldiers of the Ostfront</t>
  </si>
  <si>
    <t>HP35</t>
  </si>
  <si>
    <t>A Hollow Victory</t>
  </si>
  <si>
    <t>RP3-3</t>
  </si>
  <si>
    <t>A Funny Kind of War</t>
  </si>
  <si>
    <t>U34</t>
  </si>
  <si>
    <t>The Dornot Watermark</t>
  </si>
  <si>
    <t>KBS9</t>
  </si>
  <si>
    <t>Death Rides a Pale Horse</t>
  </si>
  <si>
    <t>CDN22</t>
  </si>
  <si>
    <t>"Whiskey"! Well at Least It's Canadian</t>
  </si>
  <si>
    <t>KBS3</t>
  </si>
  <si>
    <t>Knights of the West</t>
  </si>
  <si>
    <t>CH175</t>
  </si>
  <si>
    <t>Escape Hatch</t>
  </si>
  <si>
    <t>KBS6</t>
  </si>
  <si>
    <t>The Hammer of Pravda Street</t>
  </si>
  <si>
    <t>FT192</t>
  </si>
  <si>
    <t>An Improvised Crossing</t>
  </si>
  <si>
    <t>AK90</t>
  </si>
  <si>
    <t>Djebel El Rahr Holdouts</t>
  </si>
  <si>
    <t>CG-5+2</t>
  </si>
  <si>
    <t>Gates of the Reich</t>
  </si>
  <si>
    <t>FT188</t>
  </si>
  <si>
    <t>NKVD Nut</t>
  </si>
  <si>
    <t>TTF10</t>
  </si>
  <si>
    <t>Rear Guard</t>
  </si>
  <si>
    <t>V22</t>
  </si>
  <si>
    <t>Unhorsed Todforce</t>
  </si>
  <si>
    <t>RPT39</t>
  </si>
  <si>
    <t>Czechs and Balances</t>
  </si>
  <si>
    <t>U41</t>
  </si>
  <si>
    <t>Infatuate II</t>
  </si>
  <si>
    <t>FO4</t>
  </si>
  <si>
    <t>Catcher in the Kunai</t>
  </si>
  <si>
    <t>SF3</t>
  </si>
  <si>
    <t>Victorious or Dead</t>
  </si>
  <si>
    <t>GWASL40</t>
  </si>
  <si>
    <t>Cossack Terror</t>
  </si>
  <si>
    <t>FT21</t>
  </si>
  <si>
    <t>ANZ1999.1</t>
  </si>
  <si>
    <t>Operation Achse</t>
  </si>
  <si>
    <t>C1999.7</t>
  </si>
  <si>
    <t>Steady, Boys, Steady</t>
  </si>
  <si>
    <t>C1999.5</t>
  </si>
  <si>
    <t>Merilles Melee</t>
  </si>
  <si>
    <t>VV31</t>
  </si>
  <si>
    <t>ANZ1996.2</t>
  </si>
  <si>
    <t>Touché</t>
  </si>
  <si>
    <t>C1995.2</t>
  </si>
  <si>
    <t>Commandos Eat Quiche</t>
  </si>
  <si>
    <t>OS[CH]12</t>
  </si>
  <si>
    <t>Along the Highway</t>
  </si>
  <si>
    <t>C1995.6</t>
  </si>
  <si>
    <t>Late For Pudding</t>
  </si>
  <si>
    <t>C1995.5</t>
  </si>
  <si>
    <t>A Dog's Breakfast</t>
  </si>
  <si>
    <t>KBR5</t>
  </si>
  <si>
    <t>Artillery Economy Building</t>
  </si>
  <si>
    <t>C1995.4</t>
  </si>
  <si>
    <t>Soft Noodle</t>
  </si>
  <si>
    <t>SAGA2003C</t>
  </si>
  <si>
    <t>Eviction Day</t>
  </si>
  <si>
    <t>DTWAP3</t>
  </si>
  <si>
    <t>Progress Measured in....</t>
  </si>
  <si>
    <t>PA-CG1</t>
  </si>
  <si>
    <t>Code Name Edelweiss</t>
  </si>
  <si>
    <t>FE77</t>
  </si>
  <si>
    <t>Stalin's Revenge</t>
  </si>
  <si>
    <t>VB1</t>
  </si>
  <si>
    <t>The Godet Hill</t>
  </si>
  <si>
    <t>{AoO2} 225</t>
  </si>
  <si>
    <t>Task Force Lacy</t>
  </si>
  <si>
    <t>BR1</t>
  </si>
  <si>
    <t>A Piece of Folly</t>
  </si>
  <si>
    <t>CaC1</t>
  </si>
  <si>
    <t>ici belevedere</t>
  </si>
  <si>
    <t>SP256</t>
  </si>
  <si>
    <t>De Veer's Counterattack</t>
  </si>
  <si>
    <t>HH1</t>
  </si>
  <si>
    <t>A Fine Spot for Tea</t>
  </si>
  <si>
    <t>OS6</t>
  </si>
  <si>
    <t>General Fleig</t>
  </si>
  <si>
    <t>FE44</t>
  </si>
  <si>
    <t>Those Malign Gray Slopes</t>
  </si>
  <si>
    <t>Buck9 Prepared</t>
  </si>
  <si>
    <t>To Take Back a Hill (Prepared Attack)</t>
  </si>
  <si>
    <t>AAGG2</t>
  </si>
  <si>
    <t>Historical Gavin Take</t>
  </si>
  <si>
    <t>FT240</t>
  </si>
  <si>
    <t>Commando Beach 1</t>
  </si>
  <si>
    <t>CaC5</t>
  </si>
  <si>
    <t>Point 593</t>
  </si>
  <si>
    <t>CaC4</t>
  </si>
  <si>
    <t>Cavenish Filibuster</t>
  </si>
  <si>
    <t>CaC3</t>
  </si>
  <si>
    <t>Indians with Grenades</t>
  </si>
  <si>
    <t>CaC2</t>
  </si>
  <si>
    <t>One Last Try</t>
  </si>
  <si>
    <t>RP2-7</t>
  </si>
  <si>
    <t>{RF} RB2</t>
  </si>
  <si>
    <t>{AoO2} 223</t>
  </si>
  <si>
    <t>S76</t>
  </si>
  <si>
    <t>A Less Peaceful Christmas</t>
  </si>
  <si>
    <t>S75</t>
  </si>
  <si>
    <t>They Always Returned</t>
  </si>
  <si>
    <t>BTL3</t>
  </si>
  <si>
    <t>Flanking the Canal</t>
  </si>
  <si>
    <t>TFAT01</t>
  </si>
  <si>
    <t>High Ground at Cheux</t>
  </si>
  <si>
    <t>NEWS16</t>
  </si>
  <si>
    <t>Tumult From The Clouds</t>
  </si>
  <si>
    <t>RC2</t>
  </si>
  <si>
    <t>Do They Know It's Christmas?</t>
  </si>
  <si>
    <t>ESG27</t>
  </si>
  <si>
    <t>Typhoon's Vortex</t>
  </si>
  <si>
    <t>O79.2</t>
  </si>
  <si>
    <t>Search and Destroy</t>
  </si>
  <si>
    <t>BC6</t>
  </si>
  <si>
    <t>Walkabout</t>
  </si>
  <si>
    <t>PONYRI#13</t>
  </si>
  <si>
    <t>Hill 253.1</t>
  </si>
  <si>
    <t>VV4</t>
  </si>
  <si>
    <t>Les chasses d'Hugo (Hugo's Hunt)</t>
  </si>
  <si>
    <t>Liberating Bessarabia</t>
  </si>
  <si>
    <t>SP36</t>
  </si>
  <si>
    <t>Desantniki</t>
  </si>
  <si>
    <t>TAC44</t>
  </si>
  <si>
    <t>Drame libanais (Lebanese Drama)</t>
  </si>
  <si>
    <t>J165</t>
  </si>
  <si>
    <t>Among the Dead</t>
  </si>
  <si>
    <t>FrF80</t>
  </si>
  <si>
    <t>Breaking Bad</t>
  </si>
  <si>
    <t>AP50</t>
  </si>
  <si>
    <t>Panzergeist</t>
  </si>
  <si>
    <t>J156</t>
  </si>
  <si>
    <t>Mageret Mixer</t>
  </si>
  <si>
    <t>VotG15</t>
  </si>
  <si>
    <t>Perfected in Battle</t>
  </si>
  <si>
    <t>TAC72</t>
  </si>
  <si>
    <t>Engaement pour un tour</t>
  </si>
  <si>
    <t>J58</t>
  </si>
  <si>
    <t>No. 8 Platoon Overrun</t>
  </si>
  <si>
    <t>DTF6</t>
  </si>
  <si>
    <t>Magnificent Beasts of Prey</t>
  </si>
  <si>
    <t>TAC31</t>
  </si>
  <si>
    <t>Par Saint Georges!</t>
  </si>
  <si>
    <t>HS25</t>
  </si>
  <si>
    <t>Lambs Led to the Slaughter</t>
  </si>
  <si>
    <t>Paper Army</t>
  </si>
  <si>
    <t>NEWS19</t>
  </si>
  <si>
    <t>First Contact-First Defeat</t>
  </si>
  <si>
    <t>T5</t>
  </si>
  <si>
    <t>J155</t>
  </si>
  <si>
    <t>It's Hardly Fair</t>
  </si>
  <si>
    <t>VotG19</t>
  </si>
  <si>
    <t>Cellar Dwellers</t>
  </si>
  <si>
    <t>SP121</t>
  </si>
  <si>
    <t>Danger Close!</t>
  </si>
  <si>
    <t>HP12</t>
  </si>
  <si>
    <t>Kicked Autz</t>
  </si>
  <si>
    <t>CH53</t>
  </si>
  <si>
    <t>At the Crossroads</t>
  </si>
  <si>
    <t>DTF5</t>
  </si>
  <si>
    <t>AK'44</t>
  </si>
  <si>
    <t>J55</t>
  </si>
  <si>
    <t>Matsumoto's Charge</t>
  </si>
  <si>
    <t>RPT24</t>
  </si>
  <si>
    <t>Farmyard Affray</t>
  </si>
  <si>
    <t>WCW8</t>
  </si>
  <si>
    <t>The Last VC in Europe</t>
  </si>
  <si>
    <t>TOT7</t>
  </si>
  <si>
    <t>Tiger 222</t>
  </si>
  <si>
    <t>J115</t>
  </si>
  <si>
    <t>CDN2</t>
  </si>
  <si>
    <t>"Drive The Canadians On Hard"</t>
  </si>
  <si>
    <t>HS11</t>
  </si>
  <si>
    <t>The Sand Spit</t>
  </si>
  <si>
    <t>BRV5</t>
  </si>
  <si>
    <t>J141</t>
  </si>
  <si>
    <t>Riding with the King</t>
  </si>
  <si>
    <t>Balkan Sideshow</t>
  </si>
  <si>
    <t>AP51</t>
  </si>
  <si>
    <t>Something to Prove</t>
  </si>
  <si>
    <t>J76</t>
  </si>
  <si>
    <t>Dash for the Bridge</t>
  </si>
  <si>
    <t>SP223</t>
  </si>
  <si>
    <t>DB135</t>
  </si>
  <si>
    <t>The Krinkelterwald</t>
  </si>
  <si>
    <t>CH25</t>
  </si>
  <si>
    <t>Land of the Khan</t>
  </si>
  <si>
    <t>Centurions Reverse</t>
  </si>
  <si>
    <t>HS15</t>
  </si>
  <si>
    <t>Hill 27</t>
  </si>
  <si>
    <t>FrF37</t>
  </si>
  <si>
    <t>Crossing Swords at Kyaukse</t>
  </si>
  <si>
    <t>SP117</t>
  </si>
  <si>
    <t>Stranded Cats</t>
  </si>
  <si>
    <t>FT157</t>
  </si>
  <si>
    <t>The Lost Column</t>
  </si>
  <si>
    <t>Birds of Prey</t>
  </si>
  <si>
    <t>AP18</t>
  </si>
  <si>
    <t>Village of the Damned</t>
  </si>
  <si>
    <t>BdF6</t>
  </si>
  <si>
    <t>The Gingerbread Men</t>
  </si>
  <si>
    <t>TAC4</t>
  </si>
  <si>
    <t>Je me souviens</t>
  </si>
  <si>
    <t>CH33</t>
  </si>
  <si>
    <t>At the Point</t>
  </si>
  <si>
    <t>Point of No Return</t>
  </si>
  <si>
    <t>AP37</t>
  </si>
  <si>
    <t>Apples to Apples</t>
  </si>
  <si>
    <t>OA25</t>
  </si>
  <si>
    <t>Side by Side</t>
  </si>
  <si>
    <t>SP21</t>
  </si>
  <si>
    <t>Johnny One</t>
  </si>
  <si>
    <t>HP15</t>
  </si>
  <si>
    <t>Moldavian Massacre</t>
  </si>
  <si>
    <t>FrF41</t>
  </si>
  <si>
    <t>Romania Mare</t>
  </si>
  <si>
    <t>FE93</t>
  </si>
  <si>
    <t>guerra del lampo</t>
  </si>
  <si>
    <t>FT183</t>
  </si>
  <si>
    <t>Partisan Stronghold</t>
  </si>
  <si>
    <t>SV4</t>
  </si>
  <si>
    <t>Frivilligkompani Benckert</t>
  </si>
  <si>
    <t>ASLUG1</t>
  </si>
  <si>
    <t>Beyond the PAKfronts</t>
  </si>
  <si>
    <t>A12</t>
  </si>
  <si>
    <t>Savoia!</t>
  </si>
  <si>
    <t>SP52</t>
  </si>
  <si>
    <t>The Amazing Tominac</t>
  </si>
  <si>
    <t>WO28</t>
  </si>
  <si>
    <t>Dean's Defiance</t>
  </si>
  <si>
    <t>J47</t>
  </si>
  <si>
    <t>They're Here! Reverse!</t>
  </si>
  <si>
    <t>TAC51</t>
  </si>
  <si>
    <t>L'union fait la force (Strength Through Unity)</t>
  </si>
  <si>
    <t>P</t>
  </si>
  <si>
    <t>The Road to Wiltz</t>
  </si>
  <si>
    <t>U20</t>
  </si>
  <si>
    <t>SP160</t>
  </si>
  <si>
    <t>The Lost Band of Edmontons</t>
  </si>
  <si>
    <t>DB107</t>
  </si>
  <si>
    <t>Stossgruppe Schlicter</t>
  </si>
  <si>
    <t>BtB15</t>
  </si>
  <si>
    <t>Becker's Battery</t>
  </si>
  <si>
    <t>A101</t>
  </si>
  <si>
    <t>KGP2</t>
  </si>
  <si>
    <t>Festung St. Edouard</t>
  </si>
  <si>
    <t>SP123</t>
  </si>
  <si>
    <t>The Badger's Breath</t>
  </si>
  <si>
    <t>FrF38</t>
  </si>
  <si>
    <t>Wunderwagen</t>
  </si>
  <si>
    <t>DB129</t>
  </si>
  <si>
    <t>Silencing Sinzig</t>
  </si>
  <si>
    <t>SP167</t>
  </si>
  <si>
    <t>Trigger Happy Joes</t>
  </si>
  <si>
    <t>LitS-CG</t>
  </si>
  <si>
    <t>A Line in the Sand</t>
  </si>
  <si>
    <t>Z1</t>
  </si>
  <si>
    <t>Commando</t>
  </si>
  <si>
    <t>WO6</t>
  </si>
  <si>
    <t>The Heat Is On</t>
  </si>
  <si>
    <t>A13</t>
  </si>
  <si>
    <t>Able at Cesaro</t>
  </si>
  <si>
    <t>BC8</t>
  </si>
  <si>
    <t>From Desert to Jungle</t>
  </si>
  <si>
    <t>WO32</t>
  </si>
  <si>
    <t>Corps Values</t>
  </si>
  <si>
    <t>GtF3</t>
  </si>
  <si>
    <t>Reluctant Withdrawal</t>
  </si>
  <si>
    <t>CtR3</t>
  </si>
  <si>
    <t>With Profound Regret</t>
  </si>
  <si>
    <t>DB074</t>
  </si>
  <si>
    <t>Sole Success</t>
  </si>
  <si>
    <t>SV2</t>
  </si>
  <si>
    <t>The Swedish Voluntary Corps</t>
  </si>
  <si>
    <t>SP227</t>
  </si>
  <si>
    <t>Party Boys</t>
  </si>
  <si>
    <t>ESG35</t>
  </si>
  <si>
    <t>Destroy All Monsters</t>
  </si>
  <si>
    <t>TAC64</t>
  </si>
  <si>
    <t>Tenez vos Positions!</t>
  </si>
  <si>
    <t>GSTK1</t>
  </si>
  <si>
    <t>Going to School</t>
  </si>
  <si>
    <t>SC-CG1</t>
  </si>
  <si>
    <t>The Green Inferno</t>
  </si>
  <si>
    <t>PB-CH (C)</t>
  </si>
  <si>
    <t>Balkan Dawn</t>
  </si>
  <si>
    <t>VotG3</t>
  </si>
  <si>
    <t>Khopka's Crossing</t>
  </si>
  <si>
    <t>SP78</t>
  </si>
  <si>
    <t>The Golovchino Breakout</t>
  </si>
  <si>
    <t>FE10</t>
  </si>
  <si>
    <t>An Abandoned Army</t>
  </si>
  <si>
    <t>BFP78</t>
  </si>
  <si>
    <t>Operation Wheatfield</t>
  </si>
  <si>
    <t>CDN10</t>
  </si>
  <si>
    <t>per l'onore d'Italia</t>
  </si>
  <si>
    <t>KGP11</t>
  </si>
  <si>
    <t>Beast at Bay</t>
  </si>
  <si>
    <t>W2</t>
  </si>
  <si>
    <t>J128</t>
  </si>
  <si>
    <t>Opium Hill</t>
  </si>
  <si>
    <t>Chance d'une affaire (Chance for a Bargain)</t>
  </si>
  <si>
    <t>SP141</t>
  </si>
  <si>
    <t>Broken Beek</t>
  </si>
  <si>
    <t>CH74</t>
  </si>
  <si>
    <t>Troteval Farm</t>
  </si>
  <si>
    <t>RPT78</t>
  </si>
  <si>
    <t>Bounty Hunters</t>
  </si>
  <si>
    <t>BFP16</t>
  </si>
  <si>
    <t>Snake Charmed</t>
  </si>
  <si>
    <t>HB2</t>
  </si>
  <si>
    <t>Battle At Arm's Length</t>
  </si>
  <si>
    <t>BFP106</t>
  </si>
  <si>
    <t>Going Postal</t>
  </si>
  <si>
    <t>X1</t>
  </si>
  <si>
    <t>Fire and Rain</t>
  </si>
  <si>
    <t>FT254</t>
  </si>
  <si>
    <t>Insurrection at Cividale</t>
  </si>
  <si>
    <t>SP274</t>
  </si>
  <si>
    <t>Balloons, Cakes and Ponies</t>
  </si>
  <si>
    <t>SP82</t>
  </si>
  <si>
    <t>Norway in Half</t>
  </si>
  <si>
    <t>J27</t>
  </si>
  <si>
    <t>High Tide at Heiligenbeil</t>
  </si>
  <si>
    <t>AP13</t>
  </si>
  <si>
    <t>Shielding Moscow</t>
  </si>
  <si>
    <t>A81</t>
  </si>
  <si>
    <t>They Fired on Odessa (SCA2 re.)</t>
  </si>
  <si>
    <t>BFP53</t>
  </si>
  <si>
    <t>Grant vs. Stuart</t>
  </si>
  <si>
    <t>J20</t>
  </si>
  <si>
    <t>The Guns of Naro (ASL Journal #2)</t>
  </si>
  <si>
    <t>BFP46</t>
  </si>
  <si>
    <t>The Shan Capital</t>
  </si>
  <si>
    <t>FC5</t>
  </si>
  <si>
    <t>Seek and Destroy</t>
  </si>
  <si>
    <t>AP104</t>
  </si>
  <si>
    <t>Linkup</t>
  </si>
  <si>
    <t>KGP1</t>
  </si>
  <si>
    <t>Shadows of Death</t>
  </si>
  <si>
    <t>PB-CH (B)</t>
  </si>
  <si>
    <t>Powderworks</t>
  </si>
  <si>
    <t>Red Marines at Ozereyka Bay</t>
  </si>
  <si>
    <t>TX3</t>
  </si>
  <si>
    <t>Ruined in a Day</t>
  </si>
  <si>
    <t>This Is Where We Stand</t>
  </si>
  <si>
    <t>CH128</t>
  </si>
  <si>
    <t>A Few Rare Men</t>
  </si>
  <si>
    <t>FE88</t>
  </si>
  <si>
    <t>Crossing the Meuse</t>
  </si>
  <si>
    <t>AP68</t>
  </si>
  <si>
    <t>Odd Angry Shot</t>
  </si>
  <si>
    <t>G8</t>
  </si>
  <si>
    <t>Recon in Force</t>
  </si>
  <si>
    <t>SP149</t>
  </si>
  <si>
    <t>Labarthe's Charade</t>
  </si>
  <si>
    <t>BFP39</t>
  </si>
  <si>
    <t>Langoan Airfield</t>
  </si>
  <si>
    <t>HP 7</t>
  </si>
  <si>
    <t>Ripple Effect</t>
  </si>
  <si>
    <t>Hey, That Ain't ROK</t>
  </si>
  <si>
    <t>HG6</t>
  </si>
  <si>
    <t>FT33</t>
  </si>
  <si>
    <t>Flanking FTs</t>
  </si>
  <si>
    <t>O</t>
  </si>
  <si>
    <t>The St. Goar Assault</t>
  </si>
  <si>
    <t>J190</t>
  </si>
  <si>
    <t>Trial Run</t>
  </si>
  <si>
    <t>AP96</t>
  </si>
  <si>
    <t>Food Fight</t>
  </si>
  <si>
    <t>HS27</t>
  </si>
  <si>
    <t>Lawless Ways</t>
  </si>
  <si>
    <t>DB116</t>
  </si>
  <si>
    <t>Takin' Eibertingen</t>
  </si>
  <si>
    <t>RO7</t>
  </si>
  <si>
    <t>Stone Age Caves</t>
  </si>
  <si>
    <t>RPT105</t>
  </si>
  <si>
    <t>Flaming Star</t>
  </si>
  <si>
    <t>SS4</t>
  </si>
  <si>
    <t>Backs to the Saare</t>
  </si>
  <si>
    <t>ESG75</t>
  </si>
  <si>
    <t>Chopped off at the Knees</t>
  </si>
  <si>
    <t>SF6</t>
  </si>
  <si>
    <t>The Three Companies</t>
  </si>
  <si>
    <t>NFNH-3</t>
  </si>
  <si>
    <t>The Hatert Bridge</t>
  </si>
  <si>
    <t>TEF1-4</t>
  </si>
  <si>
    <t>Squeeze Play</t>
  </si>
  <si>
    <t>FT208</t>
  </si>
  <si>
    <t>FT46</t>
  </si>
  <si>
    <t>Lingevres-Preparation</t>
  </si>
  <si>
    <t>OA24</t>
  </si>
  <si>
    <t>Buying Time</t>
  </si>
  <si>
    <t>WAR8</t>
  </si>
  <si>
    <t>Bastogne Roadblocks</t>
  </si>
  <si>
    <t>ESG42</t>
  </si>
  <si>
    <t>Battle at Borodino</t>
  </si>
  <si>
    <t>O64.2</t>
  </si>
  <si>
    <t>FrF83</t>
  </si>
  <si>
    <t>Phantom Army</t>
  </si>
  <si>
    <t>FrF81</t>
  </si>
  <si>
    <t>Across the Rio Grande</t>
  </si>
  <si>
    <t>BFP146</t>
  </si>
  <si>
    <t>Szacked</t>
  </si>
  <si>
    <t>DB123</t>
  </si>
  <si>
    <t>Probe on the Trail to Hell</t>
  </si>
  <si>
    <t>SP1</t>
  </si>
  <si>
    <t>Raiders at Regi</t>
  </si>
  <si>
    <t>FT167</t>
  </si>
  <si>
    <t>Wasp Sting</t>
  </si>
  <si>
    <t>BRV9</t>
  </si>
  <si>
    <t>Jail House Rock</t>
  </si>
  <si>
    <t>J106</t>
  </si>
  <si>
    <t>Marders Not Martyrs</t>
  </si>
  <si>
    <t>AP58</t>
  </si>
  <si>
    <t>Sat Sri Akal!</t>
  </si>
  <si>
    <t>ABTF5</t>
  </si>
  <si>
    <t>Tigers to the Bridge!</t>
  </si>
  <si>
    <t>StB6</t>
  </si>
  <si>
    <t>Frundsberg Right</t>
  </si>
  <si>
    <t>RPT166</t>
  </si>
  <si>
    <t>We Are Friends</t>
  </si>
  <si>
    <t>StB CG-3</t>
  </si>
  <si>
    <t>The Lion Rampant</t>
  </si>
  <si>
    <t>BFP105</t>
  </si>
  <si>
    <t>The Winter City</t>
  </si>
  <si>
    <t>GtF5</t>
  </si>
  <si>
    <t>Wrong Battle</t>
  </si>
  <si>
    <t>A26</t>
  </si>
  <si>
    <t>TAC43</t>
  </si>
  <si>
    <t>Massacre au paradis (Slaughter in Heaven)</t>
  </si>
  <si>
    <t>HS6</t>
  </si>
  <si>
    <t>Just Fighting Through</t>
  </si>
  <si>
    <t>TOTtC</t>
  </si>
  <si>
    <t>Scorched Earth</t>
  </si>
  <si>
    <t>FrF16</t>
  </si>
  <si>
    <t>Last Orders</t>
  </si>
  <si>
    <t>A10</t>
  </si>
  <si>
    <t>G36</t>
  </si>
  <si>
    <t>CH48</t>
  </si>
  <si>
    <t>Double or Nothing!</t>
  </si>
  <si>
    <t>BdF9</t>
  </si>
  <si>
    <t>Across the Aisne and Into Freineux</t>
  </si>
  <si>
    <t>RP2-5</t>
  </si>
  <si>
    <t>GC2</t>
  </si>
  <si>
    <t>Last Stand on Hill 197</t>
  </si>
  <si>
    <t>FFE1</t>
  </si>
  <si>
    <t>Used and Abused</t>
  </si>
  <si>
    <t>LN12</t>
  </si>
  <si>
    <t>Nightmare at Naha</t>
  </si>
  <si>
    <t>RPT89</t>
  </si>
  <si>
    <t>Something Borrowed</t>
  </si>
  <si>
    <t>LN3</t>
  </si>
  <si>
    <t>Seizing Viru Harbor</t>
  </si>
  <si>
    <t>Shin1</t>
  </si>
  <si>
    <t>Factory Farming</t>
  </si>
  <si>
    <t>TW-A</t>
  </si>
  <si>
    <t>The Fortress</t>
  </si>
  <si>
    <t>MM98-G</t>
  </si>
  <si>
    <t>Former Allies</t>
  </si>
  <si>
    <t>GRE1</t>
  </si>
  <si>
    <t>Green Berets at Termoli</t>
  </si>
  <si>
    <t>BRV1</t>
  </si>
  <si>
    <t>Tactical Doctrine</t>
  </si>
  <si>
    <t>U10</t>
  </si>
  <si>
    <t>Trial by Combat</t>
  </si>
  <si>
    <t>ASLXX5</t>
  </si>
  <si>
    <t>A Walk in the Sun</t>
  </si>
  <si>
    <t>MP14</t>
  </si>
  <si>
    <t>Stubborn Ferdinand</t>
  </si>
  <si>
    <t>Red Devils</t>
  </si>
  <si>
    <t>SP10</t>
  </si>
  <si>
    <t>Bring Up the Boys</t>
  </si>
  <si>
    <t>A New Kind of Foe</t>
  </si>
  <si>
    <t>STONNE1</t>
  </si>
  <si>
    <t>Before Nightfall</t>
  </si>
  <si>
    <t>V</t>
  </si>
  <si>
    <t>Auld Lang Syne</t>
  </si>
  <si>
    <t>U19</t>
  </si>
  <si>
    <t>Hasty Pudding</t>
  </si>
  <si>
    <t>RPT160</t>
  </si>
  <si>
    <t>Willie und Fritz</t>
  </si>
  <si>
    <t>TX2</t>
  </si>
  <si>
    <t>Last Gasp of the Wacht Am Rhein</t>
  </si>
  <si>
    <t>RBF41</t>
  </si>
  <si>
    <t>Vatutin's Right Hook</t>
  </si>
  <si>
    <t>HP 6</t>
  </si>
  <si>
    <t>Kraut Cookout</t>
  </si>
  <si>
    <t>PP10</t>
  </si>
  <si>
    <t>A Cab for Sainte-Anne</t>
  </si>
  <si>
    <t>FT199</t>
  </si>
  <si>
    <t>Playing Uno</t>
  </si>
  <si>
    <t>HS2</t>
  </si>
  <si>
    <t>War Without Quarter</t>
  </si>
  <si>
    <t>J13</t>
  </si>
  <si>
    <t>The Gorge</t>
  </si>
  <si>
    <t>CH34</t>
  </si>
  <si>
    <t>The Lighthouse</t>
  </si>
  <si>
    <t>PE8</t>
  </si>
  <si>
    <t>DB003</t>
  </si>
  <si>
    <t>A3</t>
  </si>
  <si>
    <t>Descent into Hell</t>
  </si>
  <si>
    <t>CH50</t>
  </si>
  <si>
    <t>Simmons' Rebuff</t>
  </si>
  <si>
    <t>Rachi Ridge</t>
  </si>
  <si>
    <t>TAC28</t>
  </si>
  <si>
    <t>Il etait une petite colonne... (Once There Was a Little Column)</t>
  </si>
  <si>
    <t>VotG16</t>
  </si>
  <si>
    <t>Under Murderous Fire</t>
  </si>
  <si>
    <t>LSSAH29</t>
  </si>
  <si>
    <t>... To the Last Man</t>
  </si>
  <si>
    <t>HG8</t>
  </si>
  <si>
    <t>D17</t>
  </si>
  <si>
    <t>They're Coming!</t>
  </si>
  <si>
    <t>D16</t>
  </si>
  <si>
    <t>Clay Pigeons</t>
  </si>
  <si>
    <t>RP3-6</t>
  </si>
  <si>
    <t>Hampshires on the Hill</t>
  </si>
  <si>
    <t>RBF49</t>
  </si>
  <si>
    <t>FT95</t>
  </si>
  <si>
    <t>Raining Bullets</t>
  </si>
  <si>
    <t>BMW 6</t>
  </si>
  <si>
    <t>Cracking Kharkov</t>
  </si>
  <si>
    <t>{Y2} 22</t>
  </si>
  <si>
    <t>Kurhaus Clash</t>
  </si>
  <si>
    <t>ELC03</t>
  </si>
  <si>
    <t>Kangaroos in Louisendorf</t>
  </si>
  <si>
    <t>O77.2</t>
  </si>
  <si>
    <t>Hell's Fury at Muencheberg</t>
  </si>
  <si>
    <t>PONYRI#18</t>
  </si>
  <si>
    <t>Funk Lenken</t>
  </si>
  <si>
    <t>NEWS48</t>
  </si>
  <si>
    <t>For One More Hour</t>
  </si>
  <si>
    <t>BC13</t>
  </si>
  <si>
    <t>To Mokmer Drome</t>
  </si>
  <si>
    <t>HS33</t>
  </si>
  <si>
    <t>Down on the Farm</t>
  </si>
  <si>
    <t>RPT135</t>
  </si>
  <si>
    <t>The Outpost Line</t>
  </si>
  <si>
    <t>ESG37</t>
  </si>
  <si>
    <t>Tsunami of Maniacs</t>
  </si>
  <si>
    <t>AA6</t>
  </si>
  <si>
    <t>Go! Go! Go!</t>
  </si>
  <si>
    <t>TOT12</t>
  </si>
  <si>
    <t>Hill 490</t>
  </si>
  <si>
    <t>Gold Beach!</t>
  </si>
  <si>
    <t>ASLXX4</t>
  </si>
  <si>
    <t>S72</t>
  </si>
  <si>
    <t>Stretched Thin at Altavilla</t>
  </si>
  <si>
    <t>DB038</t>
  </si>
  <si>
    <t>Centauro on a Flank</t>
  </si>
  <si>
    <t>NFNH-8</t>
  </si>
  <si>
    <t>Wounded Three Times in One Day</t>
  </si>
  <si>
    <t>BRT3</t>
  </si>
  <si>
    <t>PB4</t>
  </si>
  <si>
    <t>Killean's Red</t>
  </si>
  <si>
    <t>FrF46</t>
  </si>
  <si>
    <t>Dutch Courage</t>
  </si>
  <si>
    <t>FF4</t>
  </si>
  <si>
    <t>Walk in the Woods</t>
  </si>
  <si>
    <t>FE11</t>
  </si>
  <si>
    <t>Italian Winter</t>
  </si>
  <si>
    <t>SP214</t>
  </si>
  <si>
    <t>Makela's End</t>
  </si>
  <si>
    <t>PB-II</t>
  </si>
  <si>
    <t>Hold Until Relieved</t>
  </si>
  <si>
    <t>RPT139</t>
  </si>
  <si>
    <t>Mauled at Merdorp</t>
  </si>
  <si>
    <t>SP64</t>
  </si>
  <si>
    <t>Valour on the Bou</t>
  </si>
  <si>
    <t>FT141</t>
  </si>
  <si>
    <t>Easy Day at Volupai</t>
  </si>
  <si>
    <t>J174</t>
  </si>
  <si>
    <t>Heart of Athena</t>
  </si>
  <si>
    <t>NQNG1</t>
  </si>
  <si>
    <t>Fuhrerbefehl</t>
  </si>
  <si>
    <t>BFP24</t>
  </si>
  <si>
    <t>Death Ride of Das Reich</t>
  </si>
  <si>
    <t>DB088</t>
  </si>
  <si>
    <t>No Rest for the Weary</t>
  </si>
  <si>
    <t>FC6</t>
  </si>
  <si>
    <t>Maori's Moment</t>
  </si>
  <si>
    <t>FrF92</t>
  </si>
  <si>
    <t>Arms Race</t>
  </si>
  <si>
    <t>VotG13</t>
  </si>
  <si>
    <t>Escape from Komsomol Park</t>
  </si>
  <si>
    <t>RPT13</t>
  </si>
  <si>
    <t>A Handful of Howdy</t>
  </si>
  <si>
    <t>SP129</t>
  </si>
  <si>
    <t>Locking Horns at Lozovaja</t>
  </si>
  <si>
    <t>A52</t>
  </si>
  <si>
    <t>Swan Song</t>
  </si>
  <si>
    <t>J97</t>
  </si>
  <si>
    <t>A Nice Morning for a Ride</t>
  </si>
  <si>
    <t>AP35</t>
  </si>
  <si>
    <t>A Lesson for Lehr</t>
  </si>
  <si>
    <t>AP64</t>
  </si>
  <si>
    <t>A Well-Engineered Ambush</t>
  </si>
  <si>
    <t>PHD-2</t>
  </si>
  <si>
    <t>Trying the Right Flank</t>
  </si>
  <si>
    <t>WO10</t>
  </si>
  <si>
    <t>All Along the Merderet</t>
  </si>
  <si>
    <t>FT194</t>
  </si>
  <si>
    <t>Forgotten Soldiers</t>
  </si>
  <si>
    <t>J31</t>
  </si>
  <si>
    <t>Lovat First Sight</t>
  </si>
  <si>
    <t>TAC22</t>
  </si>
  <si>
    <t>Ils tiraient sur Odessa... (They Fired on Odessa)</t>
  </si>
  <si>
    <t>G45</t>
  </si>
  <si>
    <t>Halha River Bridge</t>
  </si>
  <si>
    <t>O1</t>
  </si>
  <si>
    <t>Go Big or Go Home</t>
  </si>
  <si>
    <t>KGP10</t>
  </si>
  <si>
    <t>Peiper's Last Gasp</t>
  </si>
  <si>
    <t>Ci Arrendiamo</t>
  </si>
  <si>
    <t>OA5</t>
  </si>
  <si>
    <t>J177</t>
  </si>
  <si>
    <t>Coup de Main at Hamminkeln</t>
  </si>
  <si>
    <t>VotG20</t>
  </si>
  <si>
    <t>Terror at Twilight</t>
  </si>
  <si>
    <t>S42</t>
  </si>
  <si>
    <t>One More Hedgerow</t>
  </si>
  <si>
    <t>U39</t>
  </si>
  <si>
    <t>The Clearing</t>
  </si>
  <si>
    <t>J66</t>
  </si>
  <si>
    <t>Sound Retreat</t>
  </si>
  <si>
    <t>Nothing But Courage</t>
  </si>
  <si>
    <t>PB5</t>
  </si>
  <si>
    <t>Taylor Made Defense</t>
  </si>
  <si>
    <t>BFP127</t>
  </si>
  <si>
    <t>The Road to Warsaw</t>
  </si>
  <si>
    <t>AP118</t>
  </si>
  <si>
    <t>Wise's War</t>
  </si>
  <si>
    <t>WP15</t>
  </si>
  <si>
    <t>Burnt, Blue and Grey</t>
  </si>
  <si>
    <t>BFP37</t>
  </si>
  <si>
    <t>Debacle at Yeang Dang</t>
  </si>
  <si>
    <t>TTF4</t>
  </si>
  <si>
    <t>Tigers on "The Balcony"</t>
  </si>
  <si>
    <t>VotG25</t>
  </si>
  <si>
    <t>Urban Nightmare</t>
  </si>
  <si>
    <t>AA21</t>
  </si>
  <si>
    <t>Maloney's Turn</t>
  </si>
  <si>
    <t>RPT44</t>
  </si>
  <si>
    <t>Purple Heart Alley</t>
  </si>
  <si>
    <t>BFP126</t>
  </si>
  <si>
    <t>Give 'Em Some Flak</t>
  </si>
  <si>
    <t>SP139</t>
  </si>
  <si>
    <t>Oder Dare</t>
  </si>
  <si>
    <t>FT47</t>
  </si>
  <si>
    <t>Lingevres-Execution</t>
  </si>
  <si>
    <t>{Y2} 24</t>
  </si>
  <si>
    <t>The Mad Minute</t>
  </si>
  <si>
    <t>LSSAH4</t>
  </si>
  <si>
    <t>By The End of a Rifle</t>
  </si>
  <si>
    <t>FT78</t>
  </si>
  <si>
    <t>The War is Over</t>
  </si>
  <si>
    <t>SP189</t>
  </si>
  <si>
    <t>Hell's Last Issue</t>
  </si>
  <si>
    <t>ESG38</t>
  </si>
  <si>
    <t>Choke Point</t>
  </si>
  <si>
    <t>DBP11</t>
  </si>
  <si>
    <t>Cattle Drive</t>
  </si>
  <si>
    <t>AA10</t>
  </si>
  <si>
    <t>Go to Town</t>
  </si>
  <si>
    <t>STL9</t>
  </si>
  <si>
    <t>You Can't Have Your Cake</t>
  </si>
  <si>
    <t>TOT29</t>
  </si>
  <si>
    <t>Tiger Hunt</t>
  </si>
  <si>
    <t>CH94</t>
  </si>
  <si>
    <t>The Ulla Crossing</t>
  </si>
  <si>
    <t>FF15</t>
  </si>
  <si>
    <t>Dragoons Returned</t>
  </si>
  <si>
    <t>ASLXX3</t>
  </si>
  <si>
    <t>FAW11</t>
  </si>
  <si>
    <t>Island Fever</t>
  </si>
  <si>
    <t>NEWS59</t>
  </si>
  <si>
    <t>Misty Morning</t>
  </si>
  <si>
    <t>AK5</t>
  </si>
  <si>
    <t>Action along the Rahman Track</t>
  </si>
  <si>
    <t>MM33</t>
  </si>
  <si>
    <t>Ariete on Totensonntag</t>
  </si>
  <si>
    <t>RPT53</t>
  </si>
  <si>
    <t>Tiger Blood</t>
  </si>
  <si>
    <t>EP85</t>
  </si>
  <si>
    <t>Cemetery at Drvar</t>
  </si>
  <si>
    <t>{2020 edition} 246</t>
  </si>
  <si>
    <t>FT45</t>
  </si>
  <si>
    <t>A Bridge Too Near...</t>
  </si>
  <si>
    <t>BFP130</t>
  </si>
  <si>
    <t>The Spearhead</t>
  </si>
  <si>
    <t>SP158</t>
  </si>
  <si>
    <t>The Fond Dagot Drag-Out</t>
  </si>
  <si>
    <t>SP267</t>
  </si>
  <si>
    <t>Death's Head Debut</t>
  </si>
  <si>
    <t>FrF56</t>
  </si>
  <si>
    <t>Saluting a General</t>
  </si>
  <si>
    <t>J181</t>
  </si>
  <si>
    <t>The Deadly Line</t>
  </si>
  <si>
    <t>HG3</t>
  </si>
  <si>
    <t>Bumps Along the Tiddam Road</t>
  </si>
  <si>
    <t>J72</t>
  </si>
  <si>
    <t>Cahier Carriers</t>
  </si>
  <si>
    <t>J99</t>
  </si>
  <si>
    <t>On to Florence</t>
  </si>
  <si>
    <t>Revenge at Kastelli</t>
  </si>
  <si>
    <t>FT94</t>
  </si>
  <si>
    <t>Here Stands the Legion!</t>
  </si>
  <si>
    <t>RPT6</t>
  </si>
  <si>
    <t>Cadets and Cadre</t>
  </si>
  <si>
    <t>HP36</t>
  </si>
  <si>
    <t>Grudge Match</t>
  </si>
  <si>
    <t>U23</t>
  </si>
  <si>
    <t>Rehearsal for Crete</t>
  </si>
  <si>
    <t>S54</t>
  </si>
  <si>
    <t>Operation Natzmer</t>
  </si>
  <si>
    <t>BFP18</t>
  </si>
  <si>
    <t>Necklace of Pearls</t>
  </si>
  <si>
    <t>VV6</t>
  </si>
  <si>
    <t>La mort du dragon (Death of the Dragon)</t>
  </si>
  <si>
    <t>FT29</t>
  </si>
  <si>
    <t>The Porecheye Bridgehead</t>
  </si>
  <si>
    <t>TAC16</t>
  </si>
  <si>
    <t>Nettoyage d'Ete</t>
  </si>
  <si>
    <t>TEF1-5</t>
  </si>
  <si>
    <t>Panzer Pioneers</t>
  </si>
  <si>
    <t>FT87</t>
  </si>
  <si>
    <t>Viva la Muerte!</t>
  </si>
  <si>
    <t>FE118</t>
  </si>
  <si>
    <t>Zaporhze Island</t>
  </si>
  <si>
    <t>FrF82</t>
  </si>
  <si>
    <t>Riders on the Storm</t>
  </si>
  <si>
    <t>SP156</t>
  </si>
  <si>
    <t>A Siege of their Own</t>
  </si>
  <si>
    <t>TAC62</t>
  </si>
  <si>
    <t>Panzers Marsche!</t>
  </si>
  <si>
    <t>AP138</t>
  </si>
  <si>
    <t>Red Horse Recon</t>
  </si>
  <si>
    <t>A87</t>
  </si>
  <si>
    <t>The Grand Canal</t>
  </si>
  <si>
    <t>SP144</t>
  </si>
  <si>
    <t>One More Day of Freedom</t>
  </si>
  <si>
    <t>U5</t>
  </si>
  <si>
    <t>Point d'Appui</t>
  </si>
  <si>
    <t>J109</t>
  </si>
  <si>
    <t>Break for Hungary</t>
  </si>
  <si>
    <t>FT108</t>
  </si>
  <si>
    <t>The Damned Die Hard</t>
  </si>
  <si>
    <t>X8</t>
  </si>
  <si>
    <t>The Glory Road</t>
  </si>
  <si>
    <t>FT177</t>
  </si>
  <si>
    <t>Bloodier Than D-Day</t>
  </si>
  <si>
    <t>FT12</t>
  </si>
  <si>
    <t>The Roof of Europe</t>
  </si>
  <si>
    <t>SP68</t>
  </si>
  <si>
    <t>Foote-ing the Bill</t>
  </si>
  <si>
    <t>RPT74</t>
  </si>
  <si>
    <t>Saigon Shuffle</t>
  </si>
  <si>
    <t>Buck7</t>
  </si>
  <si>
    <t>Up the Numa Numa Trail</t>
  </si>
  <si>
    <t>Third Edition46</t>
  </si>
  <si>
    <t>G13</t>
  </si>
  <si>
    <t>A View from the Top</t>
  </si>
  <si>
    <t>TT1</t>
  </si>
  <si>
    <t>Sturt and Wills</t>
  </si>
  <si>
    <t>SP16</t>
  </si>
  <si>
    <t>Hilfe Kommt</t>
  </si>
  <si>
    <t>S</t>
  </si>
  <si>
    <t>The Whirlwind</t>
  </si>
  <si>
    <t>W1</t>
  </si>
  <si>
    <t>Traverse Right ... Fire!</t>
  </si>
  <si>
    <t>FrF62</t>
  </si>
  <si>
    <t>Dryga Lärpengar</t>
  </si>
  <si>
    <t>The Last Attack</t>
  </si>
  <si>
    <t>G16</t>
  </si>
  <si>
    <t>Alligator Creek</t>
  </si>
  <si>
    <t>A85</t>
  </si>
  <si>
    <t>Airborne Samurai</t>
  </si>
  <si>
    <t>J78</t>
  </si>
  <si>
    <t>Fast Heinz</t>
  </si>
  <si>
    <t>FT174</t>
  </si>
  <si>
    <t>Green Berets</t>
  </si>
  <si>
    <t>SP53</t>
  </si>
  <si>
    <t>Thorne in your Side</t>
  </si>
  <si>
    <t>HP 3</t>
  </si>
  <si>
    <t>Rimling Round Up</t>
  </si>
  <si>
    <t>J93</t>
  </si>
  <si>
    <t>The Porechye Bridgehead</t>
  </si>
  <si>
    <t>D10</t>
  </si>
  <si>
    <t>A113</t>
  </si>
  <si>
    <t>Then Things Got Worse</t>
  </si>
  <si>
    <t>SP192</t>
  </si>
  <si>
    <t>Rock the Csaba</t>
  </si>
  <si>
    <t>SP128</t>
  </si>
  <si>
    <t>Rupee Reward</t>
  </si>
  <si>
    <t>DB124</t>
  </si>
  <si>
    <t>DB042</t>
  </si>
  <si>
    <t>J91</t>
  </si>
  <si>
    <t>The Sooner the Better</t>
  </si>
  <si>
    <t>Third Edition87</t>
  </si>
  <si>
    <t>DB044</t>
  </si>
  <si>
    <t>Asking for Trouble</t>
  </si>
  <si>
    <t>SP220</t>
  </si>
  <si>
    <t>Hoepner's Edict</t>
  </si>
  <si>
    <t>TOT15</t>
  </si>
  <si>
    <t>The Steel-Eyed Boys</t>
  </si>
  <si>
    <t>STL2</t>
  </si>
  <si>
    <t>Nothing Ventured</t>
  </si>
  <si>
    <t>BRV2</t>
  </si>
  <si>
    <t>Run For Your Lives</t>
  </si>
  <si>
    <t>FT93</t>
  </si>
  <si>
    <t>Counterattack at Watten</t>
  </si>
  <si>
    <t>PHD-4</t>
  </si>
  <si>
    <t>Counterattack</t>
  </si>
  <si>
    <t>CH8</t>
  </si>
  <si>
    <t>The Predators</t>
  </si>
  <si>
    <t>DB009</t>
  </si>
  <si>
    <t>Headhunting for Bloody Huns</t>
  </si>
  <si>
    <t>FF2</t>
  </si>
  <si>
    <t>Defiant Confrontation</t>
  </si>
  <si>
    <t>WCW3</t>
  </si>
  <si>
    <t>Tigers at Merefa</t>
  </si>
  <si>
    <t>ITR11</t>
  </si>
  <si>
    <t>Cremation Station</t>
  </si>
  <si>
    <t>O5</t>
  </si>
  <si>
    <t>The Tsar's Infernal Machines</t>
  </si>
  <si>
    <t>WAR5</t>
  </si>
  <si>
    <t>Here We Stand</t>
  </si>
  <si>
    <t>SV14</t>
  </si>
  <si>
    <t>Day at Night</t>
  </si>
  <si>
    <t>FT28</t>
  </si>
  <si>
    <t>First Annoyance</t>
  </si>
  <si>
    <t>NFNH-1</t>
  </si>
  <si>
    <t>Mlava Stronghold</t>
  </si>
  <si>
    <t>CH56</t>
  </si>
  <si>
    <t>The Stalingrad of Kursk</t>
  </si>
  <si>
    <t>FE115</t>
  </si>
  <si>
    <t>Reindeer Games</t>
  </si>
  <si>
    <t>UV2</t>
  </si>
  <si>
    <t>Agony, Ateball and Angel</t>
  </si>
  <si>
    <t>VotG-II</t>
  </si>
  <si>
    <t>Drive to the Volga</t>
  </si>
  <si>
    <t>RBF45</t>
  </si>
  <si>
    <t>Lone Bridge over the Volga</t>
  </si>
  <si>
    <t>SP233</t>
  </si>
  <si>
    <t>Easy Come Easy Go</t>
  </si>
  <si>
    <t>FE98</t>
  </si>
  <si>
    <t>Spirited Action</t>
  </si>
  <si>
    <t>CH65</t>
  </si>
  <si>
    <t>The Seton Block</t>
  </si>
  <si>
    <t>FE48</t>
  </si>
  <si>
    <t>Meximeux Mess</t>
  </si>
  <si>
    <t>ESG78</t>
  </si>
  <si>
    <t>Carrier Assault on Poplar Ridge</t>
  </si>
  <si>
    <t>DB081</t>
  </si>
  <si>
    <t>Lack of Discernment</t>
  </si>
  <si>
    <t>BFP143</t>
  </si>
  <si>
    <t>Gun Show</t>
  </si>
  <si>
    <t>SoSB1</t>
  </si>
  <si>
    <t>Badanov's Boys</t>
  </si>
  <si>
    <t>FrF96</t>
  </si>
  <si>
    <t>The Flying Circus</t>
  </si>
  <si>
    <t>GD12</t>
  </si>
  <si>
    <t>Herbstwind</t>
  </si>
  <si>
    <t>GONA6</t>
  </si>
  <si>
    <t>Skilbeck's Gauntlet</t>
  </si>
  <si>
    <t>LSSAH30</t>
  </si>
  <si>
    <t>Swept Clean</t>
  </si>
  <si>
    <t>VB7</t>
  </si>
  <si>
    <t>NKVD Town Hall</t>
  </si>
  <si>
    <t>StB17</t>
  </si>
  <si>
    <t>Grainville-Sur-Odon</t>
  </si>
  <si>
    <t>PBP16</t>
  </si>
  <si>
    <t>OST8</t>
  </si>
  <si>
    <t>The Fifth's Rearguard</t>
  </si>
  <si>
    <t>FAW7</t>
  </si>
  <si>
    <t>Ayrapaa Church</t>
  </si>
  <si>
    <t>PdH1</t>
  </si>
  <si>
    <t>Praise the Lord</t>
  </si>
  <si>
    <t>STL RaM2</t>
  </si>
  <si>
    <t>Patrol at Wanetchaung</t>
  </si>
  <si>
    <t>TOT20</t>
  </si>
  <si>
    <t>Threat to a Bridgehead</t>
  </si>
  <si>
    <t>KBS1</t>
  </si>
  <si>
    <t>FE27</t>
  </si>
  <si>
    <t>The Bravest Thing I Ever Saw</t>
  </si>
  <si>
    <t>DTF1</t>
  </si>
  <si>
    <t>Keren Masala</t>
  </si>
  <si>
    <t>O103.1</t>
  </si>
  <si>
    <t>Storming the Station (Campaign)</t>
  </si>
  <si>
    <t>M4</t>
  </si>
  <si>
    <t>Tiger Route</t>
  </si>
  <si>
    <t>O50.1</t>
  </si>
  <si>
    <t>Smasher Karl</t>
  </si>
  <si>
    <t>EP57</t>
  </si>
  <si>
    <t>FT22</t>
  </si>
  <si>
    <t>El Alcazar de Toledo</t>
  </si>
  <si>
    <t>SP18</t>
  </si>
  <si>
    <t>An Arm and a Leg</t>
  </si>
  <si>
    <t>A High Price to Pay</t>
  </si>
  <si>
    <t>AP63</t>
  </si>
  <si>
    <t>The Nutcracker</t>
  </si>
  <si>
    <t>FrF79</t>
  </si>
  <si>
    <t>Saving the Center</t>
  </si>
  <si>
    <t>DB082</t>
  </si>
  <si>
    <t>Roadside Assistance</t>
  </si>
  <si>
    <t>J110</t>
  </si>
  <si>
    <t>The Prelude to Spring</t>
  </si>
  <si>
    <t>A29</t>
  </si>
  <si>
    <t>A Meeting of Patrols</t>
  </si>
  <si>
    <t>BFP40</t>
  </si>
  <si>
    <t>Advance to Kakas</t>
  </si>
  <si>
    <t>AP106</t>
  </si>
  <si>
    <t>Helluva Patrol Leader</t>
  </si>
  <si>
    <t>S27</t>
  </si>
  <si>
    <t>Stand for New Zealand</t>
  </si>
  <si>
    <t>ESG83</t>
  </si>
  <si>
    <t>Split the D!</t>
  </si>
  <si>
    <t>U30</t>
  </si>
  <si>
    <t>Swatting at Tigers</t>
  </si>
  <si>
    <t>Z27</t>
  </si>
  <si>
    <t>The Corridor</t>
  </si>
  <si>
    <t>SP32</t>
  </si>
  <si>
    <t>SP77</t>
  </si>
  <si>
    <t>Green Jackets' Bridge</t>
  </si>
  <si>
    <t>DB033</t>
  </si>
  <si>
    <t>PaKing a Punch</t>
  </si>
  <si>
    <t>SP266</t>
  </si>
  <si>
    <t>The Hohenstaufen Hootenanny</t>
  </si>
  <si>
    <t>FC1</t>
  </si>
  <si>
    <t>Turreted House</t>
  </si>
  <si>
    <t>TAC67</t>
  </si>
  <si>
    <t>Déterrez-les ! (Dig Them Out!)</t>
  </si>
  <si>
    <t>FrF73</t>
  </si>
  <si>
    <t>Sledgehammers</t>
  </si>
  <si>
    <t>FT137</t>
  </si>
  <si>
    <t>KGP5</t>
  </si>
  <si>
    <t>Marechal's Mill</t>
  </si>
  <si>
    <t>A99</t>
  </si>
  <si>
    <t>To Clear a Roadblock</t>
  </si>
  <si>
    <t>PB1</t>
  </si>
  <si>
    <t>Ham and Bloody Jam</t>
  </si>
  <si>
    <t>A35</t>
  </si>
  <si>
    <t>BFP28</t>
  </si>
  <si>
    <t>Marco Polo Bridge</t>
  </si>
  <si>
    <t>GC1</t>
  </si>
  <si>
    <t>Teruel's Tooth</t>
  </si>
  <si>
    <t>CH16</t>
  </si>
  <si>
    <t>EP86</t>
  </si>
  <si>
    <t>40 Miles Behind!</t>
  </si>
  <si>
    <t>FE99</t>
  </si>
  <si>
    <t>Nasty Little Firefight</t>
  </si>
  <si>
    <t>DB032</t>
  </si>
  <si>
    <t>Deep Strike</t>
  </si>
  <si>
    <t>DB139</t>
  </si>
  <si>
    <t>A Hard Rain's Gona Fall</t>
  </si>
  <si>
    <t>RPT41</t>
  </si>
  <si>
    <t>Sicilian Debut</t>
  </si>
  <si>
    <t>SP147</t>
  </si>
  <si>
    <t>The Zebra Mission</t>
  </si>
  <si>
    <t>J127</t>
  </si>
  <si>
    <t>Messervy's Men</t>
  </si>
  <si>
    <t>FT91</t>
  </si>
  <si>
    <t>"ne pas subir"</t>
  </si>
  <si>
    <t>ABTF3</t>
  </si>
  <si>
    <t>Late for Mass</t>
  </si>
  <si>
    <t>MP 1</t>
  </si>
  <si>
    <t>The Wolves' Last Tooth</t>
  </si>
  <si>
    <t>AP28</t>
  </si>
  <si>
    <t>The Hunters Become the Hunted</t>
  </si>
  <si>
    <t>SP122</t>
  </si>
  <si>
    <t>Constant Sorrow</t>
  </si>
  <si>
    <t>Third Edition47</t>
  </si>
  <si>
    <t>HP10</t>
  </si>
  <si>
    <t>Three Brave Men</t>
  </si>
  <si>
    <t>RPT101</t>
  </si>
  <si>
    <t>Kibizov's Kibosh</t>
  </si>
  <si>
    <t>BC9</t>
  </si>
  <si>
    <t>Contact Front</t>
  </si>
  <si>
    <t>FT163</t>
  </si>
  <si>
    <t>Price of Persia</t>
  </si>
  <si>
    <t>CH84</t>
  </si>
  <si>
    <t>Every Man a Fortress</t>
  </si>
  <si>
    <t>{RS} 67</t>
  </si>
  <si>
    <t>FrF60</t>
  </si>
  <si>
    <t>A War of Their Own</t>
  </si>
  <si>
    <t>SP176</t>
  </si>
  <si>
    <t>Smiling Albert</t>
  </si>
  <si>
    <t>FrF5</t>
  </si>
  <si>
    <t>ASLUG10</t>
  </si>
  <si>
    <t>Twilight's Last Gleaming</t>
  </si>
  <si>
    <t>PBP12</t>
  </si>
  <si>
    <t>VotG17</t>
  </si>
  <si>
    <t>On the Verge of Extinction</t>
  </si>
  <si>
    <t>TAC27</t>
  </si>
  <si>
    <t>Jusqu'au bout de leurs forces (Last of Their Strength)</t>
  </si>
  <si>
    <t>SoN4</t>
  </si>
  <si>
    <t>The Bitwoded Gamble</t>
  </si>
  <si>
    <t>YASL5</t>
  </si>
  <si>
    <t>Patrols on the Trail to Hell</t>
  </si>
  <si>
    <t>FB13</t>
  </si>
  <si>
    <t>Don't Economize</t>
  </si>
  <si>
    <t>DB010</t>
  </si>
  <si>
    <t>Bunker Brasche</t>
  </si>
  <si>
    <t>ESG39</t>
  </si>
  <si>
    <t>The Grind</t>
  </si>
  <si>
    <t>NEWS61</t>
  </si>
  <si>
    <t>Elusive Armor</t>
  </si>
  <si>
    <t>CtR4</t>
  </si>
  <si>
    <t>Return to the Rock</t>
  </si>
  <si>
    <t>Patton's Prayers</t>
  </si>
  <si>
    <t>{RF} RB6</t>
  </si>
  <si>
    <t>PLD</t>
  </si>
  <si>
    <t>Easter at Tobruk</t>
  </si>
  <si>
    <t>AP123</t>
  </si>
  <si>
    <t>Busting in Balta</t>
  </si>
  <si>
    <t>AP76</t>
  </si>
  <si>
    <t>Smoke 'em</t>
  </si>
  <si>
    <t>The Agony of Doom</t>
  </si>
  <si>
    <t>LN2-4</t>
  </si>
  <si>
    <t>Suicide Creek</t>
  </si>
  <si>
    <t>CM4</t>
  </si>
  <si>
    <t>Ruckdeschel's Attack</t>
  </si>
  <si>
    <t>FT175</t>
  </si>
  <si>
    <t>Dover Bunker</t>
  </si>
  <si>
    <t>DB140</t>
  </si>
  <si>
    <t>Beasts at Baruth</t>
  </si>
  <si>
    <t>VotG4</t>
  </si>
  <si>
    <t>The Last Fifteen</t>
  </si>
  <si>
    <t>SP269</t>
  </si>
  <si>
    <t>Retaking Kharkov</t>
  </si>
  <si>
    <t>CH147</t>
  </si>
  <si>
    <t>See Ya' Sam</t>
  </si>
  <si>
    <t>BFP17</t>
  </si>
  <si>
    <t>Seize That Crossroad</t>
  </si>
  <si>
    <t>SV5</t>
  </si>
  <si>
    <t>Lions and Tin Men</t>
  </si>
  <si>
    <t>OA9</t>
  </si>
  <si>
    <t>A23</t>
  </si>
  <si>
    <t>Contest in the Clouds</t>
  </si>
  <si>
    <t>AP128</t>
  </si>
  <si>
    <t>Flight of Fancy</t>
  </si>
  <si>
    <t>SP175</t>
  </si>
  <si>
    <t>Tisza Tease</t>
  </si>
  <si>
    <t>AD6</t>
  </si>
  <si>
    <t>Breakout</t>
  </si>
  <si>
    <t>J30</t>
  </si>
  <si>
    <t>Nocturnal Attrition</t>
  </si>
  <si>
    <t>AP127</t>
  </si>
  <si>
    <t>The First Virtue</t>
  </si>
  <si>
    <t>SP140</t>
  </si>
  <si>
    <t>Red Valentines</t>
  </si>
  <si>
    <t>{2020 edition} 240</t>
  </si>
  <si>
    <t>FT227</t>
  </si>
  <si>
    <t>Damsels in Distress</t>
  </si>
  <si>
    <t>CtR16</t>
  </si>
  <si>
    <t>Too Close for Comfort</t>
  </si>
  <si>
    <t>VV26</t>
  </si>
  <si>
    <t>baroud d'honneur</t>
  </si>
  <si>
    <t>DB106</t>
  </si>
  <si>
    <t>Defending the Twin Villages</t>
  </si>
  <si>
    <t>NEWS5</t>
  </si>
  <si>
    <t>Search &amp; Destroy</t>
  </si>
  <si>
    <t>AA14</t>
  </si>
  <si>
    <t>North Rampart--Fire!</t>
  </si>
  <si>
    <t>FE25</t>
  </si>
  <si>
    <t>Trouble at Agoo</t>
  </si>
  <si>
    <t>FE40</t>
  </si>
  <si>
    <t>Such Impudence</t>
  </si>
  <si>
    <t>FE85</t>
  </si>
  <si>
    <t>Danish Pride</t>
  </si>
  <si>
    <t>AP69</t>
  </si>
  <si>
    <t>Uncommon Misery</t>
  </si>
  <si>
    <t>RBF15</t>
  </si>
  <si>
    <t>A90</t>
  </si>
  <si>
    <t>Cutting Out a Strongpoint</t>
  </si>
  <si>
    <t>AA3</t>
  </si>
  <si>
    <t>To the Manor Drawn</t>
  </si>
  <si>
    <t>FrF55</t>
  </si>
  <si>
    <t>Forsthaus Clash</t>
  </si>
  <si>
    <t>GD1</t>
  </si>
  <si>
    <t>la guerre finie!!</t>
  </si>
  <si>
    <t>WCW4</t>
  </si>
  <si>
    <t>Cat Becomes Mouse</t>
  </si>
  <si>
    <t>SP165</t>
  </si>
  <si>
    <t>A Promise Fulfilled</t>
  </si>
  <si>
    <t>A96</t>
  </si>
  <si>
    <t>FT71</t>
  </si>
  <si>
    <t>The Last Circle</t>
  </si>
  <si>
    <t>DB117</t>
  </si>
  <si>
    <t>Killer Kloskowski</t>
  </si>
  <si>
    <t>SP245</t>
  </si>
  <si>
    <t>Matira's Secret</t>
  </si>
  <si>
    <t>{RS} 59</t>
  </si>
  <si>
    <t>Smertniki</t>
  </si>
  <si>
    <t>FT232</t>
  </si>
  <si>
    <t>Heart of Darkness</t>
  </si>
  <si>
    <t>LSSAH31</t>
  </si>
  <si>
    <t>Hold at Any Price</t>
  </si>
  <si>
    <t>DB050</t>
  </si>
  <si>
    <t>The Fabulous Thunderbirds</t>
  </si>
  <si>
    <t>RBF51</t>
  </si>
  <si>
    <t>Final Glory</t>
  </si>
  <si>
    <t>FrF3</t>
  </si>
  <si>
    <t>RPT22</t>
  </si>
  <si>
    <t>Convente Beato Sante</t>
  </si>
  <si>
    <t>TAC33</t>
  </si>
  <si>
    <t>Carre d'as (Four Aces)</t>
  </si>
  <si>
    <t>BRV3</t>
  </si>
  <si>
    <t>Red Banner Number 5</t>
  </si>
  <si>
    <t>LSSAH3</t>
  </si>
  <si>
    <t>Fruhjarhsbestellung!</t>
  </si>
  <si>
    <t>SP188</t>
  </si>
  <si>
    <t>On the Road Again</t>
  </si>
  <si>
    <t>{2020 edition} DN1</t>
  </si>
  <si>
    <t>Prelude: Chabrehez</t>
  </si>
  <si>
    <t>FT172</t>
  </si>
  <si>
    <t>Clearing the LZ</t>
  </si>
  <si>
    <t>LSSAH6</t>
  </si>
  <si>
    <t>Hurry Up!</t>
  </si>
  <si>
    <t>FT212</t>
  </si>
  <si>
    <t>For Hitler, For Allah</t>
  </si>
  <si>
    <t>Z28</t>
  </si>
  <si>
    <t>Soldiers of Construction</t>
  </si>
  <si>
    <t>A55</t>
  </si>
  <si>
    <t>The Cat Has Jumped</t>
  </si>
  <si>
    <t>BFP49</t>
  </si>
  <si>
    <t>Just a Drive Along the Beach</t>
  </si>
  <si>
    <t>J149</t>
  </si>
  <si>
    <t>The Globus Raid</t>
  </si>
  <si>
    <t>X4</t>
  </si>
  <si>
    <t>No Quarter</t>
  </si>
  <si>
    <t>AD2</t>
  </si>
  <si>
    <t>SP208</t>
  </si>
  <si>
    <t>Portomaggiore</t>
  </si>
  <si>
    <t>Q</t>
  </si>
  <si>
    <t>MP 6</t>
  </si>
  <si>
    <t>The Marnach Strongpoint</t>
  </si>
  <si>
    <t>DB045</t>
  </si>
  <si>
    <t>The Backhand Blow</t>
  </si>
  <si>
    <t>Fort McGregor</t>
  </si>
  <si>
    <t>J77</t>
  </si>
  <si>
    <t>Moses' Blazes</t>
  </si>
  <si>
    <t>A24</t>
  </si>
  <si>
    <t>A42</t>
  </si>
  <si>
    <t>Commando Hunt</t>
  </si>
  <si>
    <t>WAR13</t>
  </si>
  <si>
    <t>Aus der Traum</t>
  </si>
  <si>
    <t>TAC55</t>
  </si>
  <si>
    <t>Carrefour dangereux (Dangerous Crossroads)</t>
  </si>
  <si>
    <t>GD3</t>
  </si>
  <si>
    <t>Textbook Attack</t>
  </si>
  <si>
    <t>FT198</t>
  </si>
  <si>
    <t>Full of Fire</t>
  </si>
  <si>
    <t>AP124</t>
  </si>
  <si>
    <t>Lunch in Luga</t>
  </si>
  <si>
    <t>CH89</t>
  </si>
  <si>
    <t>Old Man Forward</t>
  </si>
  <si>
    <t>FE83</t>
  </si>
  <si>
    <t>The Fifth Column</t>
  </si>
  <si>
    <t>Arctic Crossroads</t>
  </si>
  <si>
    <t>BFP33</t>
  </si>
  <si>
    <t>Kunlunguan</t>
  </si>
  <si>
    <t>BFP58</t>
  </si>
  <si>
    <t>San Manuel Melee</t>
  </si>
  <si>
    <t>OA4</t>
  </si>
  <si>
    <t>Hell on Wheels</t>
  </si>
  <si>
    <t>BFP86</t>
  </si>
  <si>
    <t>Panzer Regiment Rothenburg</t>
  </si>
  <si>
    <t>LSSAH39</t>
  </si>
  <si>
    <t>Manstein's Lifeline</t>
  </si>
  <si>
    <t>A27</t>
  </si>
  <si>
    <t>King's Castle</t>
  </si>
  <si>
    <t>S67</t>
  </si>
  <si>
    <t>Besieged</t>
  </si>
  <si>
    <t>FT222</t>
  </si>
  <si>
    <t>Hetzer Butcher</t>
  </si>
  <si>
    <t>FE95</t>
  </si>
  <si>
    <t>Branzini Brouhaha</t>
  </si>
  <si>
    <t>CH47</t>
  </si>
  <si>
    <t>Steel and Irony</t>
  </si>
  <si>
    <t>FT KGS1</t>
  </si>
  <si>
    <t>Slayed</t>
  </si>
  <si>
    <t>FE31</t>
  </si>
  <si>
    <t>Plenty of Time to Rest When You're Dead</t>
  </si>
  <si>
    <t>SP187</t>
  </si>
  <si>
    <t>Stairway to Heaven</t>
  </si>
  <si>
    <t>SP46</t>
  </si>
  <si>
    <t>Give Then Some Steel!</t>
  </si>
  <si>
    <t>G18</t>
  </si>
  <si>
    <t>GOYA</t>
  </si>
  <si>
    <t>{2020 edition} DN4</t>
  </si>
  <si>
    <t>Chateau de Meez</t>
  </si>
  <si>
    <t>FT KGS8</t>
  </si>
  <si>
    <t>The Battle in the Tunnel and Organ Gully</t>
  </si>
  <si>
    <t>AP121</t>
  </si>
  <si>
    <t>Along the Vistula</t>
  </si>
  <si>
    <t>FT251</t>
  </si>
  <si>
    <t>The Last Drive</t>
  </si>
  <si>
    <t>HP19</t>
  </si>
  <si>
    <t>Black Eye</t>
  </si>
  <si>
    <t>SoN1</t>
  </si>
  <si>
    <t>Our Place in the Sun</t>
  </si>
  <si>
    <t>LSSAH41</t>
  </si>
  <si>
    <t>Objective: Mouen</t>
  </si>
  <si>
    <t>BWN-2</t>
  </si>
  <si>
    <t>The Veluwe</t>
  </si>
  <si>
    <t>CH60</t>
  </si>
  <si>
    <t>Return to Luxembourg</t>
  </si>
  <si>
    <t>DR3</t>
  </si>
  <si>
    <t>Hellfire Pass</t>
  </si>
  <si>
    <t>Genesis 2</t>
  </si>
  <si>
    <t>Locust Swarm</t>
  </si>
  <si>
    <t>BTL11</t>
  </si>
  <si>
    <t>French Fries</t>
  </si>
  <si>
    <t>CH80</t>
  </si>
  <si>
    <t>Cut the Line</t>
  </si>
  <si>
    <t>atp5</t>
  </si>
  <si>
    <t>RPT123</t>
  </si>
  <si>
    <t>Holding Korte</t>
  </si>
  <si>
    <t>StB16</t>
  </si>
  <si>
    <t>Shout for Piats</t>
  </si>
  <si>
    <t>DW10</t>
  </si>
  <si>
    <t>Another Attempt--The Left Hook</t>
  </si>
  <si>
    <t>MLR05</t>
  </si>
  <si>
    <t>Third Time Lucky</t>
  </si>
  <si>
    <t>HP21</t>
  </si>
  <si>
    <t>Loose on Luzon</t>
  </si>
  <si>
    <t>FE 15</t>
  </si>
  <si>
    <t>Contested Landing</t>
  </si>
  <si>
    <t>FE2</t>
  </si>
  <si>
    <t>Dans Le Bataille, Pour La Patrie</t>
  </si>
  <si>
    <t>MP9</t>
  </si>
  <si>
    <t>No Crying in Crimea</t>
  </si>
  <si>
    <t>GD16</t>
  </si>
  <si>
    <t>The Clash at Borissovka</t>
  </si>
  <si>
    <t>BotH2</t>
  </si>
  <si>
    <t>The Hunter or the Hunted?</t>
  </si>
  <si>
    <t>Not Out of the Woods Yet</t>
  </si>
  <si>
    <t>{AoO2} 34</t>
  </si>
  <si>
    <t>Genesis 13</t>
  </si>
  <si>
    <t>The Monastery</t>
  </si>
  <si>
    <t>TAC59</t>
  </si>
  <si>
    <t>La battaille du rail (The Rail Battle)</t>
  </si>
  <si>
    <t>AK51</t>
  </si>
  <si>
    <t>ESG68</t>
  </si>
  <si>
    <t>Attack Plan "R"</t>
  </si>
  <si>
    <t>{2020 edition} 242</t>
  </si>
  <si>
    <t>RPT38</t>
  </si>
  <si>
    <t>Wolves in the Forest</t>
  </si>
  <si>
    <t>FT77</t>
  </si>
  <si>
    <t>Surprised Buffalo</t>
  </si>
  <si>
    <t>EP84</t>
  </si>
  <si>
    <t>Battle for the Odessa Line</t>
  </si>
  <si>
    <t>BWN-4</t>
  </si>
  <si>
    <t>Brush at Tilburg</t>
  </si>
  <si>
    <t>HP27</t>
  </si>
  <si>
    <t>Last Ditch Ridge</t>
  </si>
  <si>
    <t>FT116</t>
  </si>
  <si>
    <t>Meet the Madsens</t>
  </si>
  <si>
    <t>OA30</t>
  </si>
  <si>
    <t>O109.2</t>
  </si>
  <si>
    <t>First Impressions</t>
  </si>
  <si>
    <t>O62.1</t>
  </si>
  <si>
    <t>Partisan Raid</t>
  </si>
  <si>
    <t>TBA2</t>
  </si>
  <si>
    <t>Red Cocktails</t>
  </si>
  <si>
    <t>ESG71</t>
  </si>
  <si>
    <t>Obliteration</t>
  </si>
  <si>
    <t>RR4</t>
  </si>
  <si>
    <t>Operation Bacon</t>
  </si>
  <si>
    <t>O67.1</t>
  </si>
  <si>
    <t>Surprise at Kalferthaus</t>
  </si>
  <si>
    <t>YASL11</t>
  </si>
  <si>
    <t>Ja, Bix</t>
  </si>
  <si>
    <t>CH161</t>
  </si>
  <si>
    <t>Black &amp; Tans</t>
  </si>
  <si>
    <t>FS8</t>
  </si>
  <si>
    <t>Into the Gap</t>
  </si>
  <si>
    <t>StB12</t>
  </si>
  <si>
    <t>Justify the Losses</t>
  </si>
  <si>
    <t>NEV2</t>
  </si>
  <si>
    <t>Bridgehead Over the Venta</t>
  </si>
  <si>
    <t>GSTK4</t>
  </si>
  <si>
    <t>The Pillbox</t>
  </si>
  <si>
    <t>IC2</t>
  </si>
  <si>
    <t>Skirmish in the Snow</t>
  </si>
  <si>
    <t>IC11</t>
  </si>
  <si>
    <t>CM2</t>
  </si>
  <si>
    <t>Bucko!</t>
  </si>
  <si>
    <t>atp7</t>
  </si>
  <si>
    <t>Long Minutes</t>
  </si>
  <si>
    <t>FT01</t>
  </si>
  <si>
    <t>Le temps des humiliations (A Time of Humiliations)</t>
  </si>
  <si>
    <t>FT50</t>
  </si>
  <si>
    <t>Meeting on the Summit</t>
  </si>
  <si>
    <t>Curly and the Brigadier</t>
  </si>
  <si>
    <t>ESG123</t>
  </si>
  <si>
    <t>Talon's Grip</t>
  </si>
  <si>
    <t>FE135</t>
  </si>
  <si>
    <t>Approach March</t>
  </si>
  <si>
    <t>U36</t>
  </si>
  <si>
    <t>Operation Switchback</t>
  </si>
  <si>
    <t>TAP11</t>
  </si>
  <si>
    <t>Pescara on the Bug</t>
  </si>
  <si>
    <t>CH54</t>
  </si>
  <si>
    <t>Brew Time</t>
  </si>
  <si>
    <t>CDN25</t>
  </si>
  <si>
    <t>Veritable Jungle</t>
  </si>
  <si>
    <t>O48.1</t>
  </si>
  <si>
    <t>The Barracks</t>
  </si>
  <si>
    <t>OS2</t>
  </si>
  <si>
    <t>The Wolf's Howl</t>
  </si>
  <si>
    <t>CH72</t>
  </si>
  <si>
    <t>Across the Wuerm</t>
  </si>
  <si>
    <t>MMdb19</t>
  </si>
  <si>
    <t>Strangulation: Hill 674</t>
  </si>
  <si>
    <t>FAW8</t>
  </si>
  <si>
    <t>Karelian Dream</t>
  </si>
  <si>
    <t>FE126</t>
  </si>
  <si>
    <t>Path To Retribution</t>
  </si>
  <si>
    <t>ABS6</t>
  </si>
  <si>
    <t>Steel Rain</t>
  </si>
  <si>
    <t>O102.1</t>
  </si>
  <si>
    <t>Push to Pilastrino</t>
  </si>
  <si>
    <t>VHN6</t>
  </si>
  <si>
    <t>Battling for Belgium</t>
  </si>
  <si>
    <t>FT65</t>
  </si>
  <si>
    <t>Last Chance Breakthrough</t>
  </si>
  <si>
    <t>KE17</t>
  </si>
  <si>
    <t>Nightmare (repl TOT8)</t>
  </si>
  <si>
    <t>IP 10</t>
  </si>
  <si>
    <t>Item Pocket Cleared</t>
  </si>
  <si>
    <t>CH168</t>
  </si>
  <si>
    <t>The Last Musketeer</t>
  </si>
  <si>
    <t>Nothing to Spare</t>
  </si>
  <si>
    <t>FT25</t>
  </si>
  <si>
    <t>21 Nations at La cañada</t>
  </si>
  <si>
    <t>VE1</t>
  </si>
  <si>
    <t>Vincere o Morire</t>
  </si>
  <si>
    <t>SP226</t>
  </si>
  <si>
    <t>Grave Decision</t>
  </si>
  <si>
    <t>SP130</t>
  </si>
  <si>
    <t>Tiger's Whiskers</t>
  </si>
  <si>
    <t>G9</t>
  </si>
  <si>
    <t>Sunday of the Dead</t>
  </si>
  <si>
    <t>ESG21</t>
  </si>
  <si>
    <t>Dying to Kill</t>
  </si>
  <si>
    <t>J5</t>
  </si>
  <si>
    <t>Bizory Loves Company</t>
  </si>
  <si>
    <t>SP4</t>
  </si>
  <si>
    <t>Point 270</t>
  </si>
  <si>
    <t>J162</t>
  </si>
  <si>
    <t>African Brothers</t>
  </si>
  <si>
    <t>TAC15</t>
  </si>
  <si>
    <t>La vallee du tonnerre (Thunder Valley)</t>
  </si>
  <si>
    <t>AP114</t>
  </si>
  <si>
    <t>A Lion in the Field</t>
  </si>
  <si>
    <t>OM2</t>
  </si>
  <si>
    <t>Glide Path to Hell</t>
  </si>
  <si>
    <t>AP129</t>
  </si>
  <si>
    <t>A Polish Battlefield</t>
  </si>
  <si>
    <t>LSSAH15</t>
  </si>
  <si>
    <t>Shot Off With Too Weak of a Bullet</t>
  </si>
  <si>
    <t>FE9</t>
  </si>
  <si>
    <t>Blackforce Counterattack</t>
  </si>
  <si>
    <t>FT179</t>
  </si>
  <si>
    <t>Landstorm Over Arnhem</t>
  </si>
  <si>
    <t>CH77</t>
  </si>
  <si>
    <t>Drop Zone A</t>
  </si>
  <si>
    <t>DB063</t>
  </si>
  <si>
    <t>Murphy, Go Help the British</t>
  </si>
  <si>
    <t>Breakout from Prääzä</t>
  </si>
  <si>
    <t>SP253</t>
  </si>
  <si>
    <t>De Zwarte Duivels</t>
  </si>
  <si>
    <t>OA17</t>
  </si>
  <si>
    <t>RO3</t>
  </si>
  <si>
    <t>Defenders of Stalingrad</t>
  </si>
  <si>
    <t>J101</t>
  </si>
  <si>
    <t>The Coconut Plantation</t>
  </si>
  <si>
    <t>PB6</t>
  </si>
  <si>
    <t>It's About Time</t>
  </si>
  <si>
    <t>WAR10</t>
  </si>
  <si>
    <t>Line in the Sand</t>
  </si>
  <si>
    <t>DB047</t>
  </si>
  <si>
    <t>Ghosts and Thunderbirds</t>
  </si>
  <si>
    <t>G21</t>
  </si>
  <si>
    <t>Cat's Kill</t>
  </si>
  <si>
    <t>J11</t>
  </si>
  <si>
    <t>J71</t>
  </si>
  <si>
    <t>Tomforce</t>
  </si>
  <si>
    <t>FT178</t>
  </si>
  <si>
    <t>Niederburg Farmhouse</t>
  </si>
  <si>
    <t>AP67</t>
  </si>
  <si>
    <t>Cherry Ripe</t>
  </si>
  <si>
    <t>RPT14</t>
  </si>
  <si>
    <t>Keitel and Cox</t>
  </si>
  <si>
    <t>A8</t>
  </si>
  <si>
    <t>AP107</t>
  </si>
  <si>
    <t>Better Fields of Fire</t>
  </si>
  <si>
    <t>WO35</t>
  </si>
  <si>
    <t>Heroes' Day</t>
  </si>
  <si>
    <t>Too Little, Too Late</t>
  </si>
  <si>
    <t>RPT162</t>
  </si>
  <si>
    <t>Armor at Kumch'on</t>
  </si>
  <si>
    <t>STONNE5</t>
  </si>
  <si>
    <t>The Butcher</t>
  </si>
  <si>
    <t>RPT46</t>
  </si>
  <si>
    <t>Ghosts at Meximieux</t>
  </si>
  <si>
    <t>FT250</t>
  </si>
  <si>
    <t>Decimation</t>
  </si>
  <si>
    <t>FT189</t>
  </si>
  <si>
    <t>Severnaya Serenade</t>
  </si>
  <si>
    <t>CH68</t>
  </si>
  <si>
    <t>Special Messenger</t>
  </si>
  <si>
    <t>BoF9</t>
  </si>
  <si>
    <t>ASLXX2</t>
  </si>
  <si>
    <t>Bydgoszcz Coup</t>
  </si>
  <si>
    <t>S30</t>
  </si>
  <si>
    <t>Ripples on the Pond</t>
  </si>
  <si>
    <t>A9</t>
  </si>
  <si>
    <t>Midnight Massacre</t>
  </si>
  <si>
    <t>RPT2</t>
  </si>
  <si>
    <t>Kerepesi Cemetery</t>
  </si>
  <si>
    <t>BFP65</t>
  </si>
  <si>
    <t>KE7</t>
  </si>
  <si>
    <t>Tennis, Anyone?</t>
  </si>
  <si>
    <t>A36</t>
  </si>
  <si>
    <t>Oy Veghel</t>
  </si>
  <si>
    <t>The Last Assault</t>
  </si>
  <si>
    <t>J132</t>
  </si>
  <si>
    <t>Jungle Infiltration</t>
  </si>
  <si>
    <t>A19</t>
  </si>
  <si>
    <t>Cat and Mouse</t>
  </si>
  <si>
    <t>A7</t>
  </si>
  <si>
    <t>SP107</t>
  </si>
  <si>
    <t>The Sawmill</t>
  </si>
  <si>
    <t>U35</t>
  </si>
  <si>
    <t>Semper Paratus</t>
  </si>
  <si>
    <t>RO4</t>
  </si>
  <si>
    <t>The Martinofen</t>
  </si>
  <si>
    <t>{2020 edition} DN2</t>
  </si>
  <si>
    <t>Chasseurs at Yvoir</t>
  </si>
  <si>
    <t>CH165</t>
  </si>
  <si>
    <t>Russian Riposte</t>
  </si>
  <si>
    <t>FE78</t>
  </si>
  <si>
    <t>The Birth of Blitzkrieg</t>
  </si>
  <si>
    <t>FE5</t>
  </si>
  <si>
    <t>Beyond the Call of Duty</t>
  </si>
  <si>
    <t>NEWS38</t>
  </si>
  <si>
    <t>Time to Burn</t>
  </si>
  <si>
    <t>DTF7</t>
  </si>
  <si>
    <t>Fast and Furious</t>
  </si>
  <si>
    <t>GD6</t>
  </si>
  <si>
    <t>Great Élan</t>
  </si>
  <si>
    <t>FT51</t>
  </si>
  <si>
    <t>Harmless Steel</t>
  </si>
  <si>
    <t>CH138</t>
  </si>
  <si>
    <t>The Sausage War</t>
  </si>
  <si>
    <t>SP209</t>
  </si>
  <si>
    <t>Farmer's Market</t>
  </si>
  <si>
    <t>LSSAH32</t>
  </si>
  <si>
    <t>Fighting Spirit</t>
  </si>
  <si>
    <t>ESG40</t>
  </si>
  <si>
    <t>Patton's Pride</t>
  </si>
  <si>
    <t>U43</t>
  </si>
  <si>
    <t>The Roer Bridgehead</t>
  </si>
  <si>
    <t>CH10</t>
  </si>
  <si>
    <t>Forest Strongpoint</t>
  </si>
  <si>
    <t>FE70</t>
  </si>
  <si>
    <t>Worker's Settlement No. 8</t>
  </si>
  <si>
    <t>A5</t>
  </si>
  <si>
    <t>Holding the Rear</t>
  </si>
  <si>
    <t>KGP6</t>
  </si>
  <si>
    <t>Probing the Villas</t>
  </si>
  <si>
    <t>BFP81</t>
  </si>
  <si>
    <t>Iron Coffins</t>
  </si>
  <si>
    <t>T8</t>
  </si>
  <si>
    <t>Aachen's Pall</t>
  </si>
  <si>
    <t>FT102</t>
  </si>
  <si>
    <t>The Bulge</t>
  </si>
  <si>
    <t>OA11</t>
  </si>
  <si>
    <t>HS28</t>
  </si>
  <si>
    <t>Battered Remnants</t>
  </si>
  <si>
    <t>SP85</t>
  </si>
  <si>
    <t>The McCown Encounter</t>
  </si>
  <si>
    <t>AP130</t>
  </si>
  <si>
    <t>Mageret Morning</t>
  </si>
  <si>
    <t>BFP43</t>
  </si>
  <si>
    <t>Aerodrome P1</t>
  </si>
  <si>
    <t>BFP112</t>
  </si>
  <si>
    <t>Killer Carp</t>
  </si>
  <si>
    <t>BFP100</t>
  </si>
  <si>
    <t>Tiger Vanguard</t>
  </si>
  <si>
    <t>G32</t>
  </si>
  <si>
    <t>A Helping Hand</t>
  </si>
  <si>
    <t>FT07</t>
  </si>
  <si>
    <t>Jackson's fire</t>
  </si>
  <si>
    <t>CH76</t>
  </si>
  <si>
    <t>Hurtgen Hell</t>
  </si>
  <si>
    <t>BdF1</t>
  </si>
  <si>
    <t>Meat Choppers</t>
  </si>
  <si>
    <t>AP102</t>
  </si>
  <si>
    <t>Better Late Than Never</t>
  </si>
  <si>
    <t>HG4</t>
  </si>
  <si>
    <t>Buck1</t>
  </si>
  <si>
    <t>Welcome to the Jungle</t>
  </si>
  <si>
    <t>SP102</t>
  </si>
  <si>
    <t>le diable noir</t>
  </si>
  <si>
    <t>SP206</t>
  </si>
  <si>
    <t>The Fraternal Grave</t>
  </si>
  <si>
    <t>RPT107</t>
  </si>
  <si>
    <t>Meet Me at the Station</t>
  </si>
  <si>
    <t>MP13</t>
  </si>
  <si>
    <t>The Blue House</t>
  </si>
  <si>
    <t>OTO6</t>
  </si>
  <si>
    <t>Sparkplug</t>
  </si>
  <si>
    <t>WO5</t>
  </si>
  <si>
    <t>Astride Hell's Highway</t>
  </si>
  <si>
    <t>A108</t>
  </si>
  <si>
    <t>A89</t>
  </si>
  <si>
    <t>MP7</t>
  </si>
  <si>
    <t>guerra en la selva</t>
  </si>
  <si>
    <t>HS23</t>
  </si>
  <si>
    <t>OA27</t>
  </si>
  <si>
    <t>Long Range Recon</t>
  </si>
  <si>
    <t>Take the Chance</t>
  </si>
  <si>
    <t>D11</t>
  </si>
  <si>
    <t>AD5</t>
  </si>
  <si>
    <t>Intimate War</t>
  </si>
  <si>
    <t>J96</t>
  </si>
  <si>
    <t>Another Bloody Attack</t>
  </si>
  <si>
    <t>DaE1</t>
  </si>
  <si>
    <t>Ambush at de Hoop</t>
  </si>
  <si>
    <t>AA2</t>
  </si>
  <si>
    <t>Ambush at Cauquigny</t>
  </si>
  <si>
    <t>DB066</t>
  </si>
  <si>
    <t>WN63</t>
  </si>
  <si>
    <t>A20</t>
  </si>
  <si>
    <t>Counterattack at Sidi Bou Zid</t>
  </si>
  <si>
    <t>STONNE2</t>
  </si>
  <si>
    <t>A Will to Fight</t>
  </si>
  <si>
    <t>DB145</t>
  </si>
  <si>
    <t>Brandenburger Blitz</t>
  </si>
  <si>
    <t>Stripped and Ready for War</t>
  </si>
  <si>
    <t>ESG54</t>
  </si>
  <si>
    <t>Pulse of Steel</t>
  </si>
  <si>
    <t>ASLUG4</t>
  </si>
  <si>
    <t>CH43</t>
  </si>
  <si>
    <t>Opening Blow</t>
  </si>
  <si>
    <t>FT184</t>
  </si>
  <si>
    <t>Chapel Hill</t>
  </si>
  <si>
    <t>ESG44</t>
  </si>
  <si>
    <t>Testis Megalos</t>
  </si>
  <si>
    <t>FT229</t>
  </si>
  <si>
    <t>A Push in the Bush</t>
  </si>
  <si>
    <t>FE97</t>
  </si>
  <si>
    <t>Potpot Potshot</t>
  </si>
  <si>
    <t>O44.1</t>
  </si>
  <si>
    <t>Grunewald</t>
  </si>
  <si>
    <t>StB1</t>
  </si>
  <si>
    <t>Honey Trap</t>
  </si>
  <si>
    <t>OzB1</t>
  </si>
  <si>
    <t>Vines of Red Marines</t>
  </si>
  <si>
    <t>FE110</t>
  </si>
  <si>
    <t>Not So Supermen</t>
  </si>
  <si>
    <t>FE79</t>
  </si>
  <si>
    <t>Motorcycle Probe</t>
  </si>
  <si>
    <t>STONNE3</t>
  </si>
  <si>
    <t>One More Try</t>
  </si>
  <si>
    <t>Z16</t>
  </si>
  <si>
    <t>The Knife Edge of Defeat</t>
  </si>
  <si>
    <t>ESG33</t>
  </si>
  <si>
    <t>Mutilation Station</t>
  </si>
  <si>
    <t>ELC04</t>
  </si>
  <si>
    <t>Dragoons, Parachutists, and the Dutch Resistance</t>
  </si>
  <si>
    <t>Shin6</t>
  </si>
  <si>
    <t>"Here Come the Bastards"</t>
  </si>
  <si>
    <t>FC3</t>
  </si>
  <si>
    <t>Troglodytes</t>
  </si>
  <si>
    <t>FT57</t>
  </si>
  <si>
    <t>Wysoka Mountain</t>
  </si>
  <si>
    <t>FT96</t>
  </si>
  <si>
    <t>Rassenkampf</t>
  </si>
  <si>
    <t>WC8</t>
  </si>
  <si>
    <t>Armstrong's Broken Lance</t>
  </si>
  <si>
    <t>LN10</t>
  </si>
  <si>
    <t>Wrong-Way at RJ177</t>
  </si>
  <si>
    <t>MM04</t>
  </si>
  <si>
    <t>Is Paris Burning?</t>
  </si>
  <si>
    <t>CH52</t>
  </si>
  <si>
    <t>Gross Deutschland's Doorknockers</t>
  </si>
  <si>
    <t>FT23</t>
  </si>
  <si>
    <t>Not One Inch</t>
  </si>
  <si>
    <t>PLE</t>
  </si>
  <si>
    <t>Frozen Hell</t>
  </si>
  <si>
    <t>BB27.1</t>
  </si>
  <si>
    <t>Gunner! Armor Piercing!</t>
  </si>
  <si>
    <t>O84.1</t>
  </si>
  <si>
    <t>Leapfrog</t>
  </si>
  <si>
    <t>O56.2</t>
  </si>
  <si>
    <t>Resupply at Samree</t>
  </si>
  <si>
    <t>RPT151</t>
  </si>
  <si>
    <t>Luodian Lament</t>
  </si>
  <si>
    <t>{AoO2} 113</t>
  </si>
  <si>
    <t>FT130</t>
  </si>
  <si>
    <t>Mongolian BBQ</t>
  </si>
  <si>
    <t>RPT142</t>
  </si>
  <si>
    <t>Commander for a Day</t>
  </si>
  <si>
    <t>CH103</t>
  </si>
  <si>
    <t>A Splendid Counterattack</t>
  </si>
  <si>
    <t>LSSAH43</t>
  </si>
  <si>
    <t>Tommy-Knocker</t>
  </si>
  <si>
    <t>JDS1</t>
  </si>
  <si>
    <t>Schwerpunkt!</t>
  </si>
  <si>
    <t>BBH1</t>
  </si>
  <si>
    <t>Last Word</t>
  </si>
  <si>
    <t>FE165</t>
  </si>
  <si>
    <t>Hill 91</t>
  </si>
  <si>
    <t>O78.1</t>
  </si>
  <si>
    <t>Paratroopers Hit Back</t>
  </si>
  <si>
    <t>FE171</t>
  </si>
  <si>
    <t>Signs of Victory</t>
  </si>
  <si>
    <t>DB073</t>
  </si>
  <si>
    <t>FT KGS6</t>
  </si>
  <si>
    <t>Biecker's Bastion</t>
  </si>
  <si>
    <t>Buck4</t>
  </si>
  <si>
    <t>Flamin' Frank</t>
  </si>
  <si>
    <t>FE 16</t>
  </si>
  <si>
    <t>Where the Bullet Meets the Bone</t>
  </si>
  <si>
    <t>AP16</t>
  </si>
  <si>
    <t>Danger Forward</t>
  </si>
  <si>
    <t>LSSAH5</t>
  </si>
  <si>
    <t>To Hold?</t>
  </si>
  <si>
    <t>CAW7</t>
  </si>
  <si>
    <t>To the Seine</t>
  </si>
  <si>
    <t>GtF1</t>
  </si>
  <si>
    <t>Caught Napping</t>
  </si>
  <si>
    <t>A11</t>
  </si>
  <si>
    <t>Silent Death</t>
  </si>
  <si>
    <t>LSSAH-21</t>
  </si>
  <si>
    <t>The Brickyard</t>
  </si>
  <si>
    <t>FC8</t>
  </si>
  <si>
    <t>Rocca Janicula</t>
  </si>
  <si>
    <t>FT231</t>
  </si>
  <si>
    <t>Cub Cub Hills</t>
  </si>
  <si>
    <t>FT03</t>
  </si>
  <si>
    <t>Terroristen !!</t>
  </si>
  <si>
    <t>SP94</t>
  </si>
  <si>
    <t>Out of Order</t>
  </si>
  <si>
    <t>Return to Sender</t>
  </si>
  <si>
    <t>PP3</t>
  </si>
  <si>
    <t>le viet relief</t>
  </si>
  <si>
    <t>Le Manoir (The Manor)</t>
  </si>
  <si>
    <t>WO11</t>
  </si>
  <si>
    <t>Across the Issel</t>
  </si>
  <si>
    <t>PrP08</t>
  </si>
  <si>
    <t>No Simple Victory</t>
  </si>
  <si>
    <t>BB8</t>
  </si>
  <si>
    <t>Castello Fatato</t>
  </si>
  <si>
    <t>U47</t>
  </si>
  <si>
    <t>A Small Town in Germany</t>
  </si>
  <si>
    <t>FT262</t>
  </si>
  <si>
    <t>20 Years Later...</t>
  </si>
  <si>
    <t>Ain't Running Away</t>
  </si>
  <si>
    <t>AoC4</t>
  </si>
  <si>
    <t>Town and Country</t>
  </si>
  <si>
    <t>ABTF CG-I</t>
  </si>
  <si>
    <t>AA11</t>
  </si>
  <si>
    <t>Absent Friends</t>
  </si>
  <si>
    <t>DB069</t>
  </si>
  <si>
    <t>Bandits at Strubowiska</t>
  </si>
  <si>
    <t>DB100</t>
  </si>
  <si>
    <t>The Gateway</t>
  </si>
  <si>
    <t>GD2</t>
  </si>
  <si>
    <t>KE1</t>
  </si>
  <si>
    <t>Lion's Share</t>
  </si>
  <si>
    <t>HP 9</t>
  </si>
  <si>
    <t>The Maelstrom</t>
  </si>
  <si>
    <t>TX8</t>
  </si>
  <si>
    <t>Hit and Run</t>
  </si>
  <si>
    <t>T14</t>
  </si>
  <si>
    <t>Gambit</t>
  </si>
  <si>
    <t>J144</t>
  </si>
  <si>
    <t>Three for the Third</t>
  </si>
  <si>
    <t>RPT18</t>
  </si>
  <si>
    <t>BFP36</t>
  </si>
  <si>
    <t>Wannan Incident</t>
  </si>
  <si>
    <t>DB079</t>
  </si>
  <si>
    <t>Mga Station</t>
  </si>
  <si>
    <t>AP44</t>
  </si>
  <si>
    <t>The Burial Mound</t>
  </si>
  <si>
    <t>RPT11</t>
  </si>
  <si>
    <t>Butchers and Bakers</t>
  </si>
  <si>
    <t>FT97</t>
  </si>
  <si>
    <t>Rout on the Riviera</t>
  </si>
  <si>
    <t>TEF1-3</t>
  </si>
  <si>
    <t>Panzers in the Park</t>
  </si>
  <si>
    <t>X7</t>
  </si>
  <si>
    <t>Victoria Cross</t>
  </si>
  <si>
    <t>DB131</t>
  </si>
  <si>
    <t>A Thorn In The Side</t>
  </si>
  <si>
    <t>G4</t>
  </si>
  <si>
    <t>First Action</t>
  </si>
  <si>
    <t>FE111</t>
  </si>
  <si>
    <t>French Castoffs</t>
  </si>
  <si>
    <t>ESG47</t>
  </si>
  <si>
    <t>Shattered Bone &amp; Burning Flesh</t>
  </si>
  <si>
    <t>BFP98</t>
  </si>
  <si>
    <t>Place of Honor</t>
  </si>
  <si>
    <t>SP169</t>
  </si>
  <si>
    <t>The Winnekendonk Cakewalk</t>
  </si>
  <si>
    <t>FC10</t>
  </si>
  <si>
    <t>Operation Dickens</t>
  </si>
  <si>
    <t>NEWS27</t>
  </si>
  <si>
    <t>An Aborted Counterattack</t>
  </si>
  <si>
    <t>OAF1</t>
  </si>
  <si>
    <t>Genesis 12</t>
  </si>
  <si>
    <t>Final Act</t>
  </si>
  <si>
    <t>Genesis 3</t>
  </si>
  <si>
    <t>Etziongrad</t>
  </si>
  <si>
    <t>NEWS36</t>
  </si>
  <si>
    <t>Before the Ghible Comes</t>
  </si>
  <si>
    <t>RB12</t>
  </si>
  <si>
    <t>RPT125</t>
  </si>
  <si>
    <t>Bazooka Butts</t>
  </si>
  <si>
    <t>FT04</t>
  </si>
  <si>
    <t>Retour à la case depart (Back to Square One)</t>
  </si>
  <si>
    <t>TOT31</t>
  </si>
  <si>
    <t>Push Comes to Shove</t>
  </si>
  <si>
    <t>MM98-H</t>
  </si>
  <si>
    <t>Smashing the Fourth</t>
  </si>
  <si>
    <t>ASLUG8</t>
  </si>
  <si>
    <t>Desert Citadel</t>
  </si>
  <si>
    <t>Z8</t>
  </si>
  <si>
    <t>The Noose</t>
  </si>
  <si>
    <t>CH4</t>
  </si>
  <si>
    <t>Steutzpunkt Vierville</t>
  </si>
  <si>
    <t>ESG19</t>
  </si>
  <si>
    <t>Million Dollar Tree</t>
  </si>
  <si>
    <t>Java01</t>
  </si>
  <si>
    <t>Securing Of Senno</t>
  </si>
  <si>
    <t>PONYRI#14</t>
  </si>
  <si>
    <t>Corn Field Boys</t>
  </si>
  <si>
    <t>HS18</t>
  </si>
  <si>
    <t>To the Matter Born</t>
  </si>
  <si>
    <t>SP224</t>
  </si>
  <si>
    <t>The Crown of Thorn</t>
  </si>
  <si>
    <t>FT92</t>
  </si>
  <si>
    <t>No Fortress is Impregnable</t>
  </si>
  <si>
    <t>ESG86</t>
  </si>
  <si>
    <t>BB Gun at the Baby Parade</t>
  </si>
  <si>
    <t>AP112</t>
  </si>
  <si>
    <t>First Ally</t>
  </si>
  <si>
    <t>AA4</t>
  </si>
  <si>
    <t>A Better Spot Than This</t>
  </si>
  <si>
    <t>SP242</t>
  </si>
  <si>
    <t>Ciao Gurkha Ciao!</t>
  </si>
  <si>
    <t>FT99</t>
  </si>
  <si>
    <t>The Doomed Tirailleurs</t>
  </si>
  <si>
    <t>TOT10</t>
  </si>
  <si>
    <t>Winter Wonderland</t>
  </si>
  <si>
    <t>{RS} 63</t>
  </si>
  <si>
    <t>OS8</t>
  </si>
  <si>
    <t>Toehold</t>
  </si>
  <si>
    <t>CtR7</t>
  </si>
  <si>
    <t>Desperate Hours</t>
  </si>
  <si>
    <t>FE12</t>
  </si>
  <si>
    <t>Once More into the Breach</t>
  </si>
  <si>
    <t>FT197</t>
  </si>
  <si>
    <t>Spoiled Afternoon</t>
  </si>
  <si>
    <t>U29</t>
  </si>
  <si>
    <t>Night Battle at Noromaryevka</t>
  </si>
  <si>
    <t>SP41</t>
  </si>
  <si>
    <t>Bloody Gulch</t>
  </si>
  <si>
    <t>AP110</t>
  </si>
  <si>
    <t>Display of Enthusiasm</t>
  </si>
  <si>
    <t>HOW07</t>
  </si>
  <si>
    <t>Trench Warfare</t>
  </si>
  <si>
    <t>FT138</t>
  </si>
  <si>
    <t>Meeting Up at Matan</t>
  </si>
  <si>
    <t>BFP64</t>
  </si>
  <si>
    <t>Fighting With the Devil</t>
  </si>
  <si>
    <t>GD15</t>
  </si>
  <si>
    <t>Closing the Back Door</t>
  </si>
  <si>
    <t>SV3</t>
  </si>
  <si>
    <t>Absolut Märkäjärvi</t>
  </si>
  <si>
    <t>CH57</t>
  </si>
  <si>
    <t>Yad Mordechai</t>
  </si>
  <si>
    <t>G38</t>
  </si>
  <si>
    <t>PTO1-5</t>
  </si>
  <si>
    <t>Oil Strike!</t>
  </si>
  <si>
    <t>FT KGS13</t>
  </si>
  <si>
    <t>May Day--West Side</t>
  </si>
  <si>
    <t>PBP24</t>
  </si>
  <si>
    <t>Gurkhas and Grants</t>
  </si>
  <si>
    <t>TAP21</t>
  </si>
  <si>
    <t>Last Message Home</t>
  </si>
  <si>
    <t>TAC66</t>
  </si>
  <si>
    <t>L'ultime assaut (The Last Assault)</t>
  </si>
  <si>
    <t>HC4</t>
  </si>
  <si>
    <t>Whaling Good Time</t>
  </si>
  <si>
    <t>PLH</t>
  </si>
  <si>
    <t>Lost Sentinels</t>
  </si>
  <si>
    <t>TBA9</t>
  </si>
  <si>
    <t>Le Mesnil Strongpoint</t>
  </si>
  <si>
    <t>KH2</t>
  </si>
  <si>
    <t>The Tank Has to Go</t>
  </si>
  <si>
    <t>TAC13</t>
  </si>
  <si>
    <t>La neige et le sang (Snow and Blood)</t>
  </si>
  <si>
    <t>RPT77</t>
  </si>
  <si>
    <t>Go Tell It to the Mountain</t>
  </si>
  <si>
    <t>HS12</t>
  </si>
  <si>
    <t>Chesty's Turn</t>
  </si>
  <si>
    <t>AP125</t>
  </si>
  <si>
    <t>Ambush on South Knob</t>
  </si>
  <si>
    <t>FrF57</t>
  </si>
  <si>
    <t>Warsaw in Flames</t>
  </si>
  <si>
    <t>A4</t>
  </si>
  <si>
    <t>Beyond the Blue Beach</t>
  </si>
  <si>
    <t>The Only Way Out</t>
  </si>
  <si>
    <t>BdF5</t>
  </si>
  <si>
    <t>Frozen Earth</t>
  </si>
  <si>
    <t>Genesis 21</t>
  </si>
  <si>
    <t>Antiquity</t>
  </si>
  <si>
    <t>DR1</t>
  </si>
  <si>
    <t>The Italians Need Help!</t>
  </si>
  <si>
    <t>StB14</t>
  </si>
  <si>
    <t>Siegel's Stand 2</t>
  </si>
  <si>
    <t>B2</t>
  </si>
  <si>
    <t>Ice Follies</t>
  </si>
  <si>
    <t>DB112</t>
  </si>
  <si>
    <t>And So It Begins</t>
  </si>
  <si>
    <t>TAC73</t>
  </si>
  <si>
    <t>La maison de Himmler (Himmler's House)</t>
  </si>
  <si>
    <t>HP29</t>
  </si>
  <si>
    <t>Tin Cans, Tin Hats</t>
  </si>
  <si>
    <t>BB1</t>
  </si>
  <si>
    <t>Taming Tulagi</t>
  </si>
  <si>
    <t>TAC20</t>
  </si>
  <si>
    <t>Triste baptême (Sad Baptem)</t>
  </si>
  <si>
    <t>SP264</t>
  </si>
  <si>
    <t>Meet the Old Boss</t>
  </si>
  <si>
    <t>HS20</t>
  </si>
  <si>
    <t>Married Up</t>
  </si>
  <si>
    <t>FT169</t>
  </si>
  <si>
    <t>Daring Parafroggers</t>
  </si>
  <si>
    <t>RPT48</t>
  </si>
  <si>
    <t>Firestorm</t>
  </si>
  <si>
    <t>SX1</t>
  </si>
  <si>
    <t>La drôle de guerre (The Funny War)</t>
  </si>
  <si>
    <t>S31</t>
  </si>
  <si>
    <t>Going to New York!</t>
  </si>
  <si>
    <t>NEWS69</t>
  </si>
  <si>
    <t>L'Amour, L'Amour, L'Amour</t>
  </si>
  <si>
    <t>TOT28</t>
  </si>
  <si>
    <t>Black Friday</t>
  </si>
  <si>
    <t>BC3</t>
  </si>
  <si>
    <t>42nd Street</t>
  </si>
  <si>
    <t>PE5</t>
  </si>
  <si>
    <t>Operation Schneesturm</t>
  </si>
  <si>
    <t>PE6</t>
  </si>
  <si>
    <t>Better to Sweat Than Bleed</t>
  </si>
  <si>
    <t>Struggle out of the Scheidiswald</t>
  </si>
  <si>
    <t>FrF13</t>
  </si>
  <si>
    <t>Knives to a Gunfight</t>
  </si>
  <si>
    <t>AoC2</t>
  </si>
  <si>
    <t>The Venetian Fort</t>
  </si>
  <si>
    <t>DB028</t>
  </si>
  <si>
    <t>Last Man Standing</t>
  </si>
  <si>
    <t>SP215</t>
  </si>
  <si>
    <t>Encircle That!</t>
  </si>
  <si>
    <t>WO17</t>
  </si>
  <si>
    <t>Poteau Party</t>
  </si>
  <si>
    <t>GC9</t>
  </si>
  <si>
    <t>The Torija</t>
  </si>
  <si>
    <t>DB064</t>
  </si>
  <si>
    <t>Commandos Hold Fast</t>
  </si>
  <si>
    <t>Human Bullets</t>
  </si>
  <si>
    <t>AA20</t>
  </si>
  <si>
    <t>You've Killed Us!</t>
  </si>
  <si>
    <t>TAC10</t>
  </si>
  <si>
    <t>Debout les bambins!</t>
  </si>
  <si>
    <t>VV5</t>
  </si>
  <si>
    <t>Les jeux sont faits (All Bets Closed)</t>
  </si>
  <si>
    <t>CH166</t>
  </si>
  <si>
    <t>Bicske Brawl</t>
  </si>
  <si>
    <t>AA17</t>
  </si>
  <si>
    <t>Millet's Men</t>
  </si>
  <si>
    <t>RPT1</t>
  </si>
  <si>
    <t>Ferenc Józef Barracks</t>
  </si>
  <si>
    <t>RBF20</t>
  </si>
  <si>
    <t>Amateurs At War</t>
  </si>
  <si>
    <t>J57</t>
  </si>
  <si>
    <t>Guards Artillery</t>
  </si>
  <si>
    <t>LSSAH8</t>
  </si>
  <si>
    <t>The Devil's Pass</t>
  </si>
  <si>
    <t>RPT82</t>
  </si>
  <si>
    <t>The Montiguidi Mambo</t>
  </si>
  <si>
    <t>RPT51</t>
  </si>
  <si>
    <t>Arrivederci Nembo</t>
  </si>
  <si>
    <t>U24</t>
  </si>
  <si>
    <t>Traverse Right...Fire!</t>
  </si>
  <si>
    <t>CH85</t>
  </si>
  <si>
    <t>A Kick in the Pants...</t>
  </si>
  <si>
    <t>RbF I-2</t>
  </si>
  <si>
    <t>Aggravation At Agrigento</t>
  </si>
  <si>
    <t>KGP-III</t>
  </si>
  <si>
    <t>Decision at La Gleize</t>
  </si>
  <si>
    <t>RBF21</t>
  </si>
  <si>
    <t>Massif Assault</t>
  </si>
  <si>
    <t>S52</t>
  </si>
  <si>
    <t>Extraordinary Bravery</t>
  </si>
  <si>
    <t>RO1</t>
  </si>
  <si>
    <t>Blood on the Tracks</t>
  </si>
  <si>
    <t>SP228</t>
  </si>
  <si>
    <t>Booster Shot</t>
  </si>
  <si>
    <t>SP196</t>
  </si>
  <si>
    <t>Hussars and Hounds</t>
  </si>
  <si>
    <t>VotG5</t>
  </si>
  <si>
    <t>The Specialist's House</t>
  </si>
  <si>
    <t>HS14</t>
  </si>
  <si>
    <t>Christmas Gifu</t>
  </si>
  <si>
    <t>SP210</t>
  </si>
  <si>
    <t>Tea at Three</t>
  </si>
  <si>
    <t>AP25</t>
  </si>
  <si>
    <t>The Last Day of the Cuneense</t>
  </si>
  <si>
    <t>AA1</t>
  </si>
  <si>
    <t>The Milling Crowd</t>
  </si>
  <si>
    <t>J137</t>
  </si>
  <si>
    <t>No Mercy In Burcy</t>
  </si>
  <si>
    <t>AP6</t>
  </si>
  <si>
    <t>Savannah Rain</t>
  </si>
  <si>
    <t>RPT71</t>
  </si>
  <si>
    <t>The Monetake Mambo</t>
  </si>
  <si>
    <t>S41</t>
  </si>
  <si>
    <t>Sink's Encouragement</t>
  </si>
  <si>
    <t>High Water Mark</t>
  </si>
  <si>
    <t>SP13</t>
  </si>
  <si>
    <t>A79</t>
  </si>
  <si>
    <t>Mike Red</t>
  </si>
  <si>
    <t>J86</t>
  </si>
  <si>
    <t>Frontal Assault</t>
  </si>
  <si>
    <t>DB076</t>
  </si>
  <si>
    <t>Out of the Shadows</t>
  </si>
  <si>
    <t>FT161</t>
  </si>
  <si>
    <t>French Civil War in Gabon</t>
  </si>
  <si>
    <t>Escape from Derna</t>
  </si>
  <si>
    <t>A86</t>
  </si>
  <si>
    <t>Fighting Sparrow</t>
  </si>
  <si>
    <t>SP120</t>
  </si>
  <si>
    <t>Kettlehut to the Rescue</t>
  </si>
  <si>
    <t>A84</t>
  </si>
  <si>
    <t>Endless Struggle</t>
  </si>
  <si>
    <t>SP56</t>
  </si>
  <si>
    <t>No Good Reason</t>
  </si>
  <si>
    <t>G23</t>
  </si>
  <si>
    <t>Habbaniya Heights</t>
  </si>
  <si>
    <t>FE62</t>
  </si>
  <si>
    <t>Uncle Joe's Fury</t>
  </si>
  <si>
    <t>RPT5</t>
  </si>
  <si>
    <t>The Horváth Interlude</t>
  </si>
  <si>
    <t>SP143</t>
  </si>
  <si>
    <t>The Battle for St. Cloud</t>
  </si>
  <si>
    <t>ESG36</t>
  </si>
  <si>
    <t>Havoc in Shanghai</t>
  </si>
  <si>
    <t>BB-CG1</t>
  </si>
  <si>
    <t>Bloody Buron</t>
  </si>
  <si>
    <t>RBF27</t>
  </si>
  <si>
    <t>Romanian Panzers</t>
  </si>
  <si>
    <t>SP166</t>
  </si>
  <si>
    <t>Blue Jacket Attack</t>
  </si>
  <si>
    <t>NFNH-9</t>
  </si>
  <si>
    <t>Jackboot Woods</t>
  </si>
  <si>
    <t>U16</t>
  </si>
  <si>
    <t>Under Cover of Darkness</t>
  </si>
  <si>
    <t>FT69</t>
  </si>
  <si>
    <t>durs a cuire</t>
  </si>
  <si>
    <t>HG(2)-4</t>
  </si>
  <si>
    <t>J135</t>
  </si>
  <si>
    <t>Diversion</t>
  </si>
  <si>
    <t>PBP30</t>
  </si>
  <si>
    <t>All Aboard!</t>
  </si>
  <si>
    <t>WO19</t>
  </si>
  <si>
    <t>Through the Dragon's Teeth</t>
  </si>
  <si>
    <t>ITR10</t>
  </si>
  <si>
    <t>Samurai Stalingrad</t>
  </si>
  <si>
    <t>VV1</t>
  </si>
  <si>
    <t>Ceux du battaillon Foch (Those of Battalion Foch)</t>
  </si>
  <si>
    <t>atp1</t>
  </si>
  <si>
    <t>The Shortest Way</t>
  </si>
  <si>
    <t>CH164</t>
  </si>
  <si>
    <t>Cry of the Valkyries</t>
  </si>
  <si>
    <t>BFP66</t>
  </si>
  <si>
    <t>ESG101</t>
  </si>
  <si>
    <t>Bullseye!</t>
  </si>
  <si>
    <t>ESG8485</t>
  </si>
  <si>
    <t>Bitter, Bloody, Brittany</t>
  </si>
  <si>
    <t>BMW 0</t>
  </si>
  <si>
    <t>Hogan's Heroes</t>
  </si>
  <si>
    <t>SPF3</t>
  </si>
  <si>
    <t>Into the Forest</t>
  </si>
  <si>
    <t>PB6a</t>
  </si>
  <si>
    <t>It's About Time (ASL Journal #2 variant)</t>
  </si>
  <si>
    <t>SP201</t>
  </si>
  <si>
    <t>Doppleganger</t>
  </si>
  <si>
    <t>ITR19</t>
  </si>
  <si>
    <t>B1</t>
  </si>
  <si>
    <t>Two Long Bars</t>
  </si>
  <si>
    <t>A77</t>
  </si>
  <si>
    <t>Hide &amp; Seek</t>
  </si>
  <si>
    <t>MLR(rev)05</t>
  </si>
  <si>
    <t>Third Time Lucky (rev)</t>
  </si>
  <si>
    <t>NEWS51</t>
  </si>
  <si>
    <t>Forward Defense</t>
  </si>
  <si>
    <t>PB-CH(F)</t>
  </si>
  <si>
    <t>FT211</t>
  </si>
  <si>
    <t>9è company sacrifice</t>
  </si>
  <si>
    <t>FE105</t>
  </si>
  <si>
    <t>Reckless Behavior</t>
  </si>
  <si>
    <t>RbF I-6</t>
  </si>
  <si>
    <t>Desert Fortress</t>
  </si>
  <si>
    <t>FT236</t>
  </si>
  <si>
    <t>Ethnic Cleansing</t>
  </si>
  <si>
    <t>U18</t>
  </si>
  <si>
    <t>FT149</t>
  </si>
  <si>
    <t>Tombés pour la France</t>
  </si>
  <si>
    <t>FT KGS11</t>
  </si>
  <si>
    <t>Knock! Knock!</t>
  </si>
  <si>
    <t>CH129</t>
  </si>
  <si>
    <t>St. Homme Skirmish</t>
  </si>
  <si>
    <t>RPT138</t>
  </si>
  <si>
    <t>The Chivres Shivaree</t>
  </si>
  <si>
    <t>WG3</t>
  </si>
  <si>
    <t>Attack on the Frontier</t>
  </si>
  <si>
    <t>{2020 edition} DN9</t>
  </si>
  <si>
    <t>The Road to Onhaye</t>
  </si>
  <si>
    <t>TX9</t>
  </si>
  <si>
    <t>Hell Freezes Over</t>
  </si>
  <si>
    <t>FE102</t>
  </si>
  <si>
    <t>Spirit of Bushido</t>
  </si>
  <si>
    <t>O95.2</t>
  </si>
  <si>
    <t>Wings of Death 1: Drvar</t>
  </si>
  <si>
    <t>PrP06</t>
  </si>
  <si>
    <t>Sturmwind on the Sopot</t>
  </si>
  <si>
    <t>FE139</t>
  </si>
  <si>
    <t>The Highest Value</t>
  </si>
  <si>
    <t>FE107</t>
  </si>
  <si>
    <t>Norton's Knob</t>
  </si>
  <si>
    <t>S58</t>
  </si>
  <si>
    <t>Exit No. 1</t>
  </si>
  <si>
    <t>AK26</t>
  </si>
  <si>
    <t>Bitter Enders</t>
  </si>
  <si>
    <t>St1</t>
  </si>
  <si>
    <t>End Tide</t>
  </si>
  <si>
    <t>CH127</t>
  </si>
  <si>
    <t>Stand at Derna</t>
  </si>
  <si>
    <t>FE104</t>
  </si>
  <si>
    <t>An Army Travels On It's Stomach</t>
  </si>
  <si>
    <t>PONYRI#11</t>
  </si>
  <si>
    <t>Maskirovka</t>
  </si>
  <si>
    <t>ITR16</t>
  </si>
  <si>
    <t>The Fighting Tank Busters</t>
  </si>
  <si>
    <t>FE42</t>
  </si>
  <si>
    <t>Assault on Kunlun Pass</t>
  </si>
  <si>
    <t>AoC7</t>
  </si>
  <si>
    <t>Their First and Last</t>
  </si>
  <si>
    <t>AK15</t>
  </si>
  <si>
    <t>Kircheim's Command</t>
  </si>
  <si>
    <t>TAP3</t>
  </si>
  <si>
    <t>Die a Bitter Death</t>
  </si>
  <si>
    <t>FE 24</t>
  </si>
  <si>
    <t>An Unconventional Attack</t>
  </si>
  <si>
    <t>CH23</t>
  </si>
  <si>
    <t>Suffer the Children...</t>
  </si>
  <si>
    <t>FE86</t>
  </si>
  <si>
    <t>The End at Dombaas</t>
  </si>
  <si>
    <t>CH125</t>
  </si>
  <si>
    <t>Down the Throat</t>
  </si>
  <si>
    <t>TOTtA</t>
  </si>
  <si>
    <t>Sweep Along Skyline Drive</t>
  </si>
  <si>
    <t>FE106</t>
  </si>
  <si>
    <t>Hero in Our Midst</t>
  </si>
  <si>
    <t>FE84</t>
  </si>
  <si>
    <t>DB105</t>
  </si>
  <si>
    <t>Hunting Gray Wolves</t>
  </si>
  <si>
    <t>TOT27</t>
  </si>
  <si>
    <t>First Light of Dawn</t>
  </si>
  <si>
    <t>O45.1</t>
  </si>
  <si>
    <t>Romny</t>
  </si>
  <si>
    <t>VHN5</t>
  </si>
  <si>
    <t>Wiped Out (Vroenhoven HASL)</t>
  </si>
  <si>
    <t>LSSAH35</t>
  </si>
  <si>
    <t>Supreme Effort</t>
  </si>
  <si>
    <t>ESG114</t>
  </si>
  <si>
    <t>Suffering at Samree</t>
  </si>
  <si>
    <t>DB128</t>
  </si>
  <si>
    <t>Unnoticed Victory</t>
  </si>
  <si>
    <t>V12</t>
  </si>
  <si>
    <t>FAW5</t>
  </si>
  <si>
    <t>Retreat to Ihantala</t>
  </si>
  <si>
    <t>NEWS39</t>
  </si>
  <si>
    <t>Sauve qui peut! (Lord Help Us)</t>
  </si>
  <si>
    <t>ASLUG9</t>
  </si>
  <si>
    <t>PONYRI#3</t>
  </si>
  <si>
    <t>NEWS45</t>
  </si>
  <si>
    <t>Red On White</t>
  </si>
  <si>
    <t>RBF33</t>
  </si>
  <si>
    <t>Brought Low in Lojev</t>
  </si>
  <si>
    <t>FT202</t>
  </si>
  <si>
    <t>Burmese Bandits</t>
  </si>
  <si>
    <t>PONYRI#6</t>
  </si>
  <si>
    <t>High and Dry</t>
  </si>
  <si>
    <t>RBF23</t>
  </si>
  <si>
    <t>Romanian Holiday</t>
  </si>
  <si>
    <t>HP26</t>
  </si>
  <si>
    <t>Cork in the Bottle</t>
  </si>
  <si>
    <t>BFP149</t>
  </si>
  <si>
    <t>Kock Strong</t>
  </si>
  <si>
    <t>BWN-5</t>
  </si>
  <si>
    <t>Breda Bash</t>
  </si>
  <si>
    <t>WC2</t>
  </si>
  <si>
    <t>Brave but Doomed</t>
  </si>
  <si>
    <t>BC4</t>
  </si>
  <si>
    <t>Tin Cans Tin Hats</t>
  </si>
  <si>
    <t>FF(2)-9</t>
  </si>
  <si>
    <t>Ghost of Napoleon</t>
  </si>
  <si>
    <t>Genesis 4</t>
  </si>
  <si>
    <t>ASLSKVV01</t>
  </si>
  <si>
    <t>Contre-attaque à Gela (Counter-attack at Gela)</t>
  </si>
  <si>
    <t>V6</t>
  </si>
  <si>
    <t>They Think It's All Over</t>
  </si>
  <si>
    <t>S61</t>
  </si>
  <si>
    <t>Help Our Troops Out</t>
  </si>
  <si>
    <t>O117.3</t>
  </si>
  <si>
    <t>Back to the Beach</t>
  </si>
  <si>
    <t>FT248</t>
  </si>
  <si>
    <t>Hunting High</t>
  </si>
  <si>
    <t>O108.3</t>
  </si>
  <si>
    <t>Assault at Wadelincourt</t>
  </si>
  <si>
    <t>RPT126</t>
  </si>
  <si>
    <t>The Steinstrass Funnel</t>
  </si>
  <si>
    <t>O80.2</t>
  </si>
  <si>
    <t>The Drive into Poland</t>
  </si>
  <si>
    <t>SKSD-04</t>
  </si>
  <si>
    <t>Sweeping the Bowling Alley</t>
  </si>
  <si>
    <t>O109.3</t>
  </si>
  <si>
    <t>Taking Popelevo</t>
  </si>
  <si>
    <t>FT269</t>
  </si>
  <si>
    <t>End of the Rope</t>
  </si>
  <si>
    <t>atp3</t>
  </si>
  <si>
    <t>Peiper's Progress</t>
  </si>
  <si>
    <t>WG5</t>
  </si>
  <si>
    <t>Setback on the road to Mtensk</t>
  </si>
  <si>
    <t>VV8</t>
  </si>
  <si>
    <t>Les chariots de feu (Chariots of Fire)</t>
  </si>
  <si>
    <t>NEWS29</t>
  </si>
  <si>
    <t>atp9</t>
  </si>
  <si>
    <t>The Pursuit</t>
  </si>
  <si>
    <t>FE51</t>
  </si>
  <si>
    <t>Wolf Pack in the Hills</t>
  </si>
  <si>
    <t>SPA653-F</t>
  </si>
  <si>
    <t>Tiger by the Tail</t>
  </si>
  <si>
    <t>RPT57</t>
  </si>
  <si>
    <t>Easy Riders</t>
  </si>
  <si>
    <t>RPT170</t>
  </si>
  <si>
    <t>Fighting Filipinos</t>
  </si>
  <si>
    <t>NEWS20</t>
  </si>
  <si>
    <t>Trojan Horses</t>
  </si>
  <si>
    <t>FF(2)-14</t>
  </si>
  <si>
    <t>FT209</t>
  </si>
  <si>
    <t>Euphrates Clash</t>
  </si>
  <si>
    <t>BC15</t>
  </si>
  <si>
    <t>Bagging the Bago Bridge</t>
  </si>
  <si>
    <t>O52.1</t>
  </si>
  <si>
    <t>Toward Tula</t>
  </si>
  <si>
    <t>ATF2</t>
  </si>
  <si>
    <t>Donnybrook</t>
  </si>
  <si>
    <t>atp6</t>
  </si>
  <si>
    <t>WC4</t>
  </si>
  <si>
    <t>Rail Yard Rumble</t>
  </si>
  <si>
    <t>O8</t>
  </si>
  <si>
    <t>Crucifix Hill</t>
  </si>
  <si>
    <t>ASLSKB6</t>
  </si>
  <si>
    <t>On to Montebourg-2 (Le Ham)</t>
  </si>
  <si>
    <t>CH90</t>
  </si>
  <si>
    <t>Kampfschweine</t>
  </si>
  <si>
    <t>IC3</t>
  </si>
  <si>
    <t>Waiting For Fredendall</t>
  </si>
  <si>
    <t>FT224</t>
  </si>
  <si>
    <t>The Guardians of Hell's Gate</t>
  </si>
  <si>
    <t>TB4</t>
  </si>
  <si>
    <t>The Stand</t>
  </si>
  <si>
    <t>CH62</t>
  </si>
  <si>
    <t>Tanigawa's Outpost</t>
  </si>
  <si>
    <t>LM8</t>
  </si>
  <si>
    <t>The Race to Loushan Pass</t>
  </si>
  <si>
    <t>MMdb21</t>
  </si>
  <si>
    <t>Asphyxiation: Dominique 3</t>
  </si>
  <si>
    <t>DBP2</t>
  </si>
  <si>
    <t>Where the Buffalo Roam</t>
  </si>
  <si>
    <t>CH82</t>
  </si>
  <si>
    <t>My God, Did You See Who They Were</t>
  </si>
  <si>
    <t>JATK8</t>
  </si>
  <si>
    <t>Arctic Strongpoint</t>
  </si>
  <si>
    <t>JAVA6D</t>
  </si>
  <si>
    <t>Spewing Flames</t>
  </si>
  <si>
    <t>AK50</t>
  </si>
  <si>
    <t>Cunlayer Halm</t>
  </si>
  <si>
    <t>TOT1</t>
  </si>
  <si>
    <t>Take Ten!</t>
  </si>
  <si>
    <t>BTL8</t>
  </si>
  <si>
    <t>The Salient</t>
  </si>
  <si>
    <t>O68.3</t>
  </si>
  <si>
    <t>Battle at Lake Ladoga</t>
  </si>
  <si>
    <t>DB152</t>
  </si>
  <si>
    <t>Second Try at Ch'amyon-ni</t>
  </si>
  <si>
    <t>AP-CG2</t>
  </si>
  <si>
    <t>Achtung! Panzer! CG-2</t>
  </si>
  <si>
    <t>O72.1</t>
  </si>
  <si>
    <t>Istya's Bridge</t>
  </si>
  <si>
    <t>S59</t>
  </si>
  <si>
    <t>RBF26</t>
  </si>
  <si>
    <t>Flatfooted Cavalry</t>
  </si>
  <si>
    <t>SF11</t>
  </si>
  <si>
    <t>Clash in the Night</t>
  </si>
  <si>
    <t>C2019.3</t>
  </si>
  <si>
    <t>The Glasgow Twins</t>
  </si>
  <si>
    <t>O75.1</t>
  </si>
  <si>
    <t>Crete 1: The Airfield</t>
  </si>
  <si>
    <t>O65.1</t>
  </si>
  <si>
    <t>Attempt to Relieve Peiper</t>
  </si>
  <si>
    <t>NQNG(2)-2</t>
  </si>
  <si>
    <t>O108.2</t>
  </si>
  <si>
    <t>To the Ferry</t>
  </si>
  <si>
    <t>DH1.1</t>
  </si>
  <si>
    <t>First Sting</t>
  </si>
  <si>
    <t>ESG111</t>
  </si>
  <si>
    <t>Horror Show</t>
  </si>
  <si>
    <t>NT3</t>
  </si>
  <si>
    <t>A Company Alone</t>
  </si>
  <si>
    <t>CDN24</t>
  </si>
  <si>
    <t>Not in Vain</t>
  </si>
  <si>
    <t>{2020 edition} 243</t>
  </si>
  <si>
    <t>RBF52</t>
  </si>
  <si>
    <t>Chou En-Lai's Promise</t>
  </si>
  <si>
    <t>FT111</t>
  </si>
  <si>
    <t>Ghosts on the Danube</t>
  </si>
  <si>
    <t>S37</t>
  </si>
  <si>
    <t>Breaking the Panzers</t>
  </si>
  <si>
    <t>C1995.3</t>
  </si>
  <si>
    <t>French Stick</t>
  </si>
  <si>
    <t>O77.1</t>
  </si>
  <si>
    <t>Sledgehammer</t>
  </si>
  <si>
    <t>IP 1</t>
  </si>
  <si>
    <t>Hidden Foe</t>
  </si>
  <si>
    <t>S34</t>
  </si>
  <si>
    <t>Twilight at Baerendorf</t>
  </si>
  <si>
    <t>PdH4</t>
  </si>
  <si>
    <t>The Longest Night</t>
  </si>
  <si>
    <t>FWO13</t>
  </si>
  <si>
    <t>Smashing a Breach</t>
  </si>
  <si>
    <t>EP99</t>
  </si>
  <si>
    <t>Lords of the Steppe</t>
  </si>
  <si>
    <t>FE61</t>
  </si>
  <si>
    <t>Armored Cavalry</t>
  </si>
  <si>
    <t>PdH{2nd ed}8</t>
  </si>
  <si>
    <t>No Bars to be Had</t>
  </si>
  <si>
    <t>LM7</t>
  </si>
  <si>
    <t>More Than He Could Chew</t>
  </si>
  <si>
    <t>WC10</t>
  </si>
  <si>
    <t>The White House</t>
  </si>
  <si>
    <t>LN5</t>
  </si>
  <si>
    <t>Meeting Otto</t>
  </si>
  <si>
    <t>FT17</t>
  </si>
  <si>
    <t>patrol</t>
  </si>
  <si>
    <t>ESG50</t>
  </si>
  <si>
    <t>Sucker Punch</t>
  </si>
  <si>
    <t>CH101</t>
  </si>
  <si>
    <t>In the Ruins of a Church</t>
  </si>
  <si>
    <t>V26</t>
  </si>
  <si>
    <t>Those Bloody Paraboys</t>
  </si>
  <si>
    <t>ANZ1999.3</t>
  </si>
  <si>
    <t>Missionary Position</t>
  </si>
  <si>
    <t>IP 4</t>
  </si>
  <si>
    <t>Rebuffed At Ryan's Ridge</t>
  </si>
  <si>
    <t>ESG120</t>
  </si>
  <si>
    <t>Doom Platoons</t>
  </si>
  <si>
    <t>BR4</t>
  </si>
  <si>
    <t>BK2</t>
  </si>
  <si>
    <t>Heavy Weapons School</t>
  </si>
  <si>
    <t>C1995.1</t>
  </si>
  <si>
    <t>Sausage Sizzle</t>
  </si>
  <si>
    <t>MK16b</t>
  </si>
  <si>
    <t>BtB3</t>
  </si>
  <si>
    <t>A Futile Hour</t>
  </si>
  <si>
    <t>{RF} RB7</t>
  </si>
  <si>
    <t>O76.2</t>
  </si>
  <si>
    <t>Attack on Hill 307</t>
  </si>
  <si>
    <t>{Redux} D2</t>
  </si>
  <si>
    <t>C1999.4</t>
  </si>
  <si>
    <t>Don Company's Canal</t>
  </si>
  <si>
    <t>EC7</t>
  </si>
  <si>
    <t>Ridge Runners of Toktong Pass</t>
  </si>
  <si>
    <t>MK16a</t>
  </si>
  <si>
    <t>The Reaper's Table</t>
  </si>
  <si>
    <t>V4</t>
  </si>
  <si>
    <t>Only the Enemy in Front</t>
  </si>
  <si>
    <t>C2013.2</t>
  </si>
  <si>
    <t>Hatten West</t>
  </si>
  <si>
    <t>O47.1</t>
  </si>
  <si>
    <t>Strike for Tikhvin</t>
  </si>
  <si>
    <t>RPT87</t>
  </si>
  <si>
    <t>Kool Running</t>
  </si>
  <si>
    <t>CDN8</t>
  </si>
  <si>
    <t>Booth Force</t>
  </si>
  <si>
    <t>O106.2</t>
  </si>
  <si>
    <t>Défense de doubler (No Passing)</t>
  </si>
  <si>
    <t>DW18</t>
  </si>
  <si>
    <t>Devils in the Woods</t>
  </si>
  <si>
    <t>O69.1</t>
  </si>
  <si>
    <t>Meeting Engagement</t>
  </si>
  <si>
    <t>{2020 edition} DN7</t>
  </si>
  <si>
    <t>Saint-Médard After Dark</t>
  </si>
  <si>
    <t>FE145</t>
  </si>
  <si>
    <t>The Dead and the Dying</t>
  </si>
  <si>
    <t>VV29</t>
  </si>
  <si>
    <t>les cavaliers</t>
  </si>
  <si>
    <t>FWO10</t>
  </si>
  <si>
    <t>A Brutal Task</t>
  </si>
  <si>
    <t>CH36</t>
  </si>
  <si>
    <t>Saving the Breakout</t>
  </si>
  <si>
    <t>C2006.M1B</t>
  </si>
  <si>
    <t>The Revenge Of The Grey's</t>
  </si>
  <si>
    <t>BR2</t>
  </si>
  <si>
    <t>Gorham Assault</t>
  </si>
  <si>
    <t>UV5</t>
  </si>
  <si>
    <t>The Marine Way</t>
  </si>
  <si>
    <t>{AoO2} 227</t>
  </si>
  <si>
    <t>Oct2006.1</t>
  </si>
  <si>
    <t>Requiem for a Dream</t>
  </si>
  <si>
    <t>Third Edition49</t>
  </si>
  <si>
    <t>Piercing the Peel</t>
  </si>
  <si>
    <t>PP4</t>
  </si>
  <si>
    <t>Peak Hour at the Golf-Hotel</t>
  </si>
  <si>
    <t>OM1</t>
  </si>
  <si>
    <t>Morning's Peril</t>
  </si>
  <si>
    <t>G3</t>
  </si>
  <si>
    <t>The Forgotten Front</t>
  </si>
  <si>
    <t>FT166</t>
  </si>
  <si>
    <t>Heroes at Leros</t>
  </si>
  <si>
    <t>CAW8</t>
  </si>
  <si>
    <t>Fire and Brimstone</t>
  </si>
  <si>
    <t>ITR-2</t>
  </si>
  <si>
    <t>Factory in Flix</t>
  </si>
  <si>
    <t>PBP4</t>
  </si>
  <si>
    <t>Driven to the Bottle</t>
  </si>
  <si>
    <t>J117</t>
  </si>
  <si>
    <t>The Triangle</t>
  </si>
  <si>
    <t>Stand Fast the Guards</t>
  </si>
  <si>
    <t>RBF28</t>
  </si>
  <si>
    <t>Breakthrough!</t>
  </si>
  <si>
    <t>KE10</t>
  </si>
  <si>
    <t>Angels at the Airfield</t>
  </si>
  <si>
    <t>PBP1</t>
  </si>
  <si>
    <t>Red Sorghum, Yellow Earth</t>
  </si>
  <si>
    <t>ESG25</t>
  </si>
  <si>
    <t>Road Out of Rangoon</t>
  </si>
  <si>
    <t>Third Edition45</t>
  </si>
  <si>
    <t>O2</t>
  </si>
  <si>
    <t>Breaking the Ishun Line</t>
  </si>
  <si>
    <t>DB023</t>
  </si>
  <si>
    <t>Recon Blitz at Sarnowka</t>
  </si>
  <si>
    <t>DB098</t>
  </si>
  <si>
    <t>DB094</t>
  </si>
  <si>
    <t>The Trail to Hell Again</t>
  </si>
  <si>
    <t>ASLUG5</t>
  </si>
  <si>
    <t>Shootout at Singling</t>
  </si>
  <si>
    <t>SP12</t>
  </si>
  <si>
    <t>Piano Lupo</t>
  </si>
  <si>
    <t>CH37</t>
  </si>
  <si>
    <t>Forgotten Years</t>
  </si>
  <si>
    <t>LN2-5</t>
  </si>
  <si>
    <t>Storming the Point</t>
  </si>
  <si>
    <t>BB2</t>
  </si>
  <si>
    <t>Smashing in the Door</t>
  </si>
  <si>
    <t>FE43</t>
  </si>
  <si>
    <t>The Thirsty First Goes In</t>
  </si>
  <si>
    <t>BFP55</t>
  </si>
  <si>
    <t>SP9</t>
  </si>
  <si>
    <t>Gun Copse</t>
  </si>
  <si>
    <t>BFP138</t>
  </si>
  <si>
    <t>Outgunned</t>
  </si>
  <si>
    <t>RbF I-8</t>
  </si>
  <si>
    <t>Germeter By Meter</t>
  </si>
  <si>
    <t>BRV4</t>
  </si>
  <si>
    <t>At Last the Spree</t>
  </si>
  <si>
    <t>AP36</t>
  </si>
  <si>
    <t>Take a Bath</t>
  </si>
  <si>
    <t>Super Bazooka</t>
  </si>
  <si>
    <t>A14</t>
  </si>
  <si>
    <t>Monastery Hill</t>
  </si>
  <si>
    <t>SP132</t>
  </si>
  <si>
    <t>Timmerman's Bridge</t>
  </si>
  <si>
    <t>MLR02</t>
  </si>
  <si>
    <t>OST5</t>
  </si>
  <si>
    <t>Food for an Army</t>
  </si>
  <si>
    <t>CH87</t>
  </si>
  <si>
    <t>Rolling Down Rollbahn D</t>
  </si>
  <si>
    <t>DB090</t>
  </si>
  <si>
    <t>Bedouin Blitz</t>
  </si>
  <si>
    <t>CH1</t>
  </si>
  <si>
    <t>Authie: The Death of Company C</t>
  </si>
  <si>
    <t>SP100</t>
  </si>
  <si>
    <t>The Attu Climb</t>
  </si>
  <si>
    <t>SP151</t>
  </si>
  <si>
    <t>Bulanov Rebuked</t>
  </si>
  <si>
    <t>CDN3</t>
  </si>
  <si>
    <t>Mountain Boys</t>
  </si>
  <si>
    <t>BFP21</t>
  </si>
  <si>
    <t>Ripe for the Picking</t>
  </si>
  <si>
    <t>DB086</t>
  </si>
  <si>
    <t>Lack of Communication</t>
  </si>
  <si>
    <t>SP203</t>
  </si>
  <si>
    <t>Chaos Crossing</t>
  </si>
  <si>
    <t>J4</t>
  </si>
  <si>
    <t>Wet Sahwahs</t>
  </si>
  <si>
    <t>OAF9</t>
  </si>
  <si>
    <t>Hell's Fire at Meuncheberg</t>
  </si>
  <si>
    <t>PBP18</t>
  </si>
  <si>
    <t>Pandemonium</t>
  </si>
  <si>
    <t>RBF46</t>
  </si>
  <si>
    <t>STONNE6</t>
  </si>
  <si>
    <t>A New Day Dawning</t>
  </si>
  <si>
    <t>ESG55</t>
  </si>
  <si>
    <t>Phillipine Firemen</t>
  </si>
  <si>
    <t>FT86</t>
  </si>
  <si>
    <t>Black Tercio</t>
  </si>
  <si>
    <t>Munda Mash</t>
  </si>
  <si>
    <t>DB118</t>
  </si>
  <si>
    <t>Teeth of the Wolf</t>
  </si>
  <si>
    <t>PTO1-3</t>
  </si>
  <si>
    <t>Koepang Bang</t>
  </si>
  <si>
    <t>A114</t>
  </si>
  <si>
    <t>Hamlet's Demise</t>
  </si>
  <si>
    <t>ASLXX8</t>
  </si>
  <si>
    <t>Counterstroke at Carentan</t>
  </si>
  <si>
    <t>J-VaN-CG</t>
  </si>
  <si>
    <t>Verdict at Nuremberg</t>
  </si>
  <si>
    <t>RO2</t>
  </si>
  <si>
    <t>Second Step</t>
  </si>
  <si>
    <t>NFNH-10</t>
  </si>
  <si>
    <t>Aces High</t>
  </si>
  <si>
    <t>Gloster Hill</t>
  </si>
  <si>
    <t>A61</t>
  </si>
  <si>
    <t>Across the Wire</t>
  </si>
  <si>
    <t>RPT30</t>
  </si>
  <si>
    <t>Knocking on the Front Door</t>
  </si>
  <si>
    <t>AP115</t>
  </si>
  <si>
    <t>Bats Outta Hell</t>
  </si>
  <si>
    <t>FT195</t>
  </si>
  <si>
    <t>Repair Shop at Dangeul Castel</t>
  </si>
  <si>
    <t>V10</t>
  </si>
  <si>
    <t>Riposte at Dusk</t>
  </si>
  <si>
    <t>RPT169</t>
  </si>
  <si>
    <t>The Big Bugout</t>
  </si>
  <si>
    <t>FE4</t>
  </si>
  <si>
    <t>Whirling Dervishes</t>
  </si>
  <si>
    <t>FT233</t>
  </si>
  <si>
    <t>Surprised Gideon</t>
  </si>
  <si>
    <t>RP3-8</t>
  </si>
  <si>
    <t>Another Damn Bridge</t>
  </si>
  <si>
    <t>ABTF8</t>
  </si>
  <si>
    <t>God Save the King!</t>
  </si>
  <si>
    <t>TAC17</t>
  </si>
  <si>
    <t>Bren-Guns</t>
  </si>
  <si>
    <t>ESG116</t>
  </si>
  <si>
    <t>Tornado of Souls</t>
  </si>
  <si>
    <t>KE2</t>
  </si>
  <si>
    <t>The Dreadnought of Rasyeinyia</t>
  </si>
  <si>
    <t>ITR13</t>
  </si>
  <si>
    <t>To the Last Bullet</t>
  </si>
  <si>
    <t>Shellshock2</t>
  </si>
  <si>
    <t>Out of the Fold</t>
  </si>
  <si>
    <t>AA27</t>
  </si>
  <si>
    <t>Lifeline</t>
  </si>
  <si>
    <t>ESG32</t>
  </si>
  <si>
    <t>Steel, Steel, Steel!</t>
  </si>
  <si>
    <t>DB014</t>
  </si>
  <si>
    <t>The Heinrich Position</t>
  </si>
  <si>
    <t>TT10</t>
  </si>
  <si>
    <t>Day at the River</t>
  </si>
  <si>
    <t>ASLOK2</t>
  </si>
  <si>
    <t>Border Clash</t>
  </si>
  <si>
    <t>DBP8</t>
  </si>
  <si>
    <t>Keeping Isabelle Fed</t>
  </si>
  <si>
    <t>WC11</t>
  </si>
  <si>
    <t>Won on Points</t>
  </si>
  <si>
    <t>O88.1</t>
  </si>
  <si>
    <t>Stonewall Gavin</t>
  </si>
  <si>
    <t>ESG64</t>
  </si>
  <si>
    <t>Hack and Mangle</t>
  </si>
  <si>
    <t>GSTK3</t>
  </si>
  <si>
    <t>Real Men Stay in School</t>
  </si>
  <si>
    <t>CH109</t>
  </si>
  <si>
    <t>Frontier Raid</t>
  </si>
  <si>
    <t>ESG62</t>
  </si>
  <si>
    <t>Stop Gap</t>
  </si>
  <si>
    <t>ATP2</t>
  </si>
  <si>
    <t>Bloody Calvary</t>
  </si>
  <si>
    <t>ESG77</t>
  </si>
  <si>
    <t>The Trouble with Tito</t>
  </si>
  <si>
    <t>NEWS32</t>
  </si>
  <si>
    <t>Death and Ruins</t>
  </si>
  <si>
    <t>FT186</t>
  </si>
  <si>
    <t>Trappenjagd</t>
  </si>
  <si>
    <t>Q5</t>
  </si>
  <si>
    <t>Drive to Ioannian</t>
  </si>
  <si>
    <t>STONNECGI</t>
  </si>
  <si>
    <t>Stonne 1940</t>
  </si>
  <si>
    <t>J133</t>
  </si>
  <si>
    <t>One Miserable Night</t>
  </si>
  <si>
    <t>OA2</t>
  </si>
  <si>
    <t>Skirmish In The Snow</t>
  </si>
  <si>
    <t>TAC14</t>
  </si>
  <si>
    <t>Entre le marteau et l'enclume II (Between the Hammer and the Anvil)</t>
  </si>
  <si>
    <t>SP171</t>
  </si>
  <si>
    <t>Audacity of Innocence</t>
  </si>
  <si>
    <t>GC5</t>
  </si>
  <si>
    <t>Dombrowski's Stand</t>
  </si>
  <si>
    <t>HS24</t>
  </si>
  <si>
    <t>Tickling the Ivories</t>
  </si>
  <si>
    <t>RPT28</t>
  </si>
  <si>
    <t>The Polozkov Push</t>
  </si>
  <si>
    <t>AA13</t>
  </si>
  <si>
    <t>South Rampart--Fire!</t>
  </si>
  <si>
    <t>OA8</t>
  </si>
  <si>
    <t>A Parting Blow</t>
  </si>
  <si>
    <t>AP113</t>
  </si>
  <si>
    <t>Maintaining the Box</t>
  </si>
  <si>
    <t>FT54</t>
  </si>
  <si>
    <t>The Wisps Come and Go</t>
  </si>
  <si>
    <t>NEWS50</t>
  </si>
  <si>
    <t>The Grain of Sand</t>
  </si>
  <si>
    <t>DB031</t>
  </si>
  <si>
    <t>The Third Column</t>
  </si>
  <si>
    <t>CH17</t>
  </si>
  <si>
    <t>Funnies at Zyfflich</t>
  </si>
  <si>
    <t>FrF36</t>
  </si>
  <si>
    <t>Newborn Partisans</t>
  </si>
  <si>
    <t>TOTtB</t>
  </si>
  <si>
    <t>Marine Ambush</t>
  </si>
  <si>
    <t>RBF40</t>
  </si>
  <si>
    <t>King's Gambit</t>
  </si>
  <si>
    <t>AP133</t>
  </si>
  <si>
    <t>Two the Hard Way</t>
  </si>
  <si>
    <t>NEWS58</t>
  </si>
  <si>
    <t>Nemesis</t>
  </si>
  <si>
    <t>AA23</t>
  </si>
  <si>
    <t>Lost Battalions</t>
  </si>
  <si>
    <t>HC5</t>
  </si>
  <si>
    <t>FWO1</t>
  </si>
  <si>
    <t>Plan Two</t>
  </si>
  <si>
    <t>FE94</t>
  </si>
  <si>
    <t>Krushed at Kroussia</t>
  </si>
  <si>
    <t>CH12</t>
  </si>
  <si>
    <t>Snow Ghosts</t>
  </si>
  <si>
    <t>SP257</t>
  </si>
  <si>
    <t>Jerry by the Bushel</t>
  </si>
  <si>
    <t>PTO1-4</t>
  </si>
  <si>
    <t>Battle at Baliuag</t>
  </si>
  <si>
    <t>RPT147</t>
  </si>
  <si>
    <t>Fish to Fry</t>
  </si>
  <si>
    <t>STONNE(2ND)7</t>
  </si>
  <si>
    <t>HH3</t>
  </si>
  <si>
    <t>Tanks! Tanks!</t>
  </si>
  <si>
    <t>ESG15</t>
  </si>
  <si>
    <t>Survival of the Vicious</t>
  </si>
  <si>
    <t>FT39</t>
  </si>
  <si>
    <t>Stutzpunkt Riva Bella</t>
  </si>
  <si>
    <t>SF5</t>
  </si>
  <si>
    <t>Bushwacking the Ambush</t>
  </si>
  <si>
    <t>FT154</t>
  </si>
  <si>
    <t>First Defeat</t>
  </si>
  <si>
    <t>CH141</t>
  </si>
  <si>
    <t>Another Alamo</t>
  </si>
  <si>
    <t>O90.1</t>
  </si>
  <si>
    <t>Galatas</t>
  </si>
  <si>
    <t>U40</t>
  </si>
  <si>
    <t>Vitality I</t>
  </si>
  <si>
    <t>AP43</t>
  </si>
  <si>
    <t>Escape from Encirclement</t>
  </si>
  <si>
    <t>G10</t>
  </si>
  <si>
    <t>Grab at Gribovo</t>
  </si>
  <si>
    <t>HS7</t>
  </si>
  <si>
    <t>We Know Where They Are</t>
  </si>
  <si>
    <t>ASLOK1</t>
  </si>
  <si>
    <t>O53.1</t>
  </si>
  <si>
    <t>The Struggle Begins</t>
  </si>
  <si>
    <t>FE82</t>
  </si>
  <si>
    <t>Mokra Melee</t>
  </si>
  <si>
    <t>WAR2</t>
  </si>
  <si>
    <t>Rising Tide</t>
  </si>
  <si>
    <t>FT83</t>
  </si>
  <si>
    <t>Go on to Kolpino!</t>
  </si>
  <si>
    <t>SP38</t>
  </si>
  <si>
    <t>Led to the Slaughter</t>
  </si>
  <si>
    <t>FT239</t>
  </si>
  <si>
    <t>Armored Probe at Sidi-Nsir</t>
  </si>
  <si>
    <t>DB149</t>
  </si>
  <si>
    <t>Three Little Bridges</t>
  </si>
  <si>
    <t>CM1</t>
  </si>
  <si>
    <t>Half-Dressed &amp; Bleary-Eyed</t>
  </si>
  <si>
    <t>VotG23</t>
  </si>
  <si>
    <t>Heroes of the Soviet Union</t>
  </si>
  <si>
    <t>TT7</t>
  </si>
  <si>
    <t>AA22</t>
  </si>
  <si>
    <t>A Long Way to Berlin</t>
  </si>
  <si>
    <t>ITR20</t>
  </si>
  <si>
    <t>Fill 'er Up Mac</t>
  </si>
  <si>
    <t>TOT34</t>
  </si>
  <si>
    <t>Parry and Riposte</t>
  </si>
  <si>
    <t>AK49</t>
  </si>
  <si>
    <t>Codeword: Laxative</t>
  </si>
  <si>
    <t>RPT137</t>
  </si>
  <si>
    <t>Chateau Gandelu</t>
  </si>
  <si>
    <t>AP140</t>
  </si>
  <si>
    <t>Misty Morning Mayhem</t>
  </si>
  <si>
    <t>ESG6</t>
  </si>
  <si>
    <t>Clean Up Crew</t>
  </si>
  <si>
    <t>StB4</t>
  </si>
  <si>
    <t>Looking for Trouble</t>
  </si>
  <si>
    <t>FT153</t>
  </si>
  <si>
    <t>Nailed to the Ground</t>
  </si>
  <si>
    <t>RPT47</t>
  </si>
  <si>
    <t>Black Edelweiss</t>
  </si>
  <si>
    <t>A57</t>
  </si>
  <si>
    <t>First Banzai</t>
  </si>
  <si>
    <t>CDN13</t>
  </si>
  <si>
    <t>Sterlin Castle</t>
  </si>
  <si>
    <t>FT244</t>
  </si>
  <si>
    <t>Venturi Effect</t>
  </si>
  <si>
    <t>SP8</t>
  </si>
  <si>
    <t>The Getaway</t>
  </si>
  <si>
    <t>Half a Chance</t>
  </si>
  <si>
    <t>KE16</t>
  </si>
  <si>
    <t>Tiger 222 (repl TOT7)</t>
  </si>
  <si>
    <t>TAC8</t>
  </si>
  <si>
    <t>Balade a Champfleur</t>
  </si>
  <si>
    <t>FB-CG2</t>
  </si>
  <si>
    <t>The Swept Away City</t>
  </si>
  <si>
    <t>FT173</t>
  </si>
  <si>
    <t>A Misstep in Lorraine</t>
  </si>
  <si>
    <t>FT160</t>
  </si>
  <si>
    <t>Close Encounter of the Bad Kind</t>
  </si>
  <si>
    <t>U42</t>
  </si>
  <si>
    <t>Stand Fast</t>
  </si>
  <si>
    <t>HOB-FF9</t>
  </si>
  <si>
    <t>Difficult Affaire</t>
  </si>
  <si>
    <t>S48</t>
  </si>
  <si>
    <t>Converging Assaults</t>
  </si>
  <si>
    <t>OAF3</t>
  </si>
  <si>
    <t>Peiper's Sledgehammer</t>
  </si>
  <si>
    <t>PBP27</t>
  </si>
  <si>
    <t>Evening Rush Hour</t>
  </si>
  <si>
    <t>ABTF9</t>
  </si>
  <si>
    <t>G39</t>
  </si>
  <si>
    <t>A30</t>
  </si>
  <si>
    <t>Defeat in Java</t>
  </si>
  <si>
    <t>EP100</t>
  </si>
  <si>
    <t>Determination, Resolve and Grenades</t>
  </si>
  <si>
    <t>FE123</t>
  </si>
  <si>
    <t>Enemies All Around</t>
  </si>
  <si>
    <t>BotH4</t>
  </si>
  <si>
    <t>Holding Out</t>
  </si>
  <si>
    <t>ASLUG22</t>
  </si>
  <si>
    <t>Thrust for a Bridgehead</t>
  </si>
  <si>
    <t>RPT43</t>
  </si>
  <si>
    <t>Thunder in the Valley</t>
  </si>
  <si>
    <t>DBP13</t>
  </si>
  <si>
    <t>In the Shadow of Bazeilles</t>
  </si>
  <si>
    <t>Buck6</t>
  </si>
  <si>
    <t>Big Guns at Bibilo</t>
  </si>
  <si>
    <t>FE34</t>
  </si>
  <si>
    <t>Go Down Fighting</t>
  </si>
  <si>
    <t>SP225</t>
  </si>
  <si>
    <t>Sunflowers Along the Kodyma</t>
  </si>
  <si>
    <t>SP222</t>
  </si>
  <si>
    <t>Ivan and the Three Bears</t>
  </si>
  <si>
    <t>TAC21</t>
  </si>
  <si>
    <t>L'infanterie attaque (Infantry Attacks)</t>
  </si>
  <si>
    <t>DB148</t>
  </si>
  <si>
    <t>Melee for Hill 700</t>
  </si>
  <si>
    <t>KH6</t>
  </si>
  <si>
    <t>Cornwall's Bill</t>
  </si>
  <si>
    <t>AoC6</t>
  </si>
  <si>
    <t>LM2</t>
  </si>
  <si>
    <t>Resisting the Constriction</t>
  </si>
  <si>
    <t>CG-TW2</t>
  </si>
  <si>
    <t>Seizing the Factory</t>
  </si>
  <si>
    <t>FE103</t>
  </si>
  <si>
    <t>Yanagimoto</t>
  </si>
  <si>
    <t>WG8</t>
  </si>
  <si>
    <t>The Storming of Ivanovo</t>
  </si>
  <si>
    <t>PE7</t>
  </si>
  <si>
    <t>Operation Draufganger</t>
  </si>
  <si>
    <t>Shin2</t>
  </si>
  <si>
    <t>Forming the Thumb</t>
  </si>
  <si>
    <t>WCR5</t>
  </si>
  <si>
    <t>Raid at Cerreto Alto</t>
  </si>
  <si>
    <t>LN2-8</t>
  </si>
  <si>
    <t>On China Station</t>
  </si>
  <si>
    <t>WC1</t>
  </si>
  <si>
    <t>CH156</t>
  </si>
  <si>
    <t>Hill 150</t>
  </si>
  <si>
    <t>{Redux} D37</t>
  </si>
  <si>
    <t>TOT2</t>
  </si>
  <si>
    <t>First Attack</t>
  </si>
  <si>
    <t>FE138</t>
  </si>
  <si>
    <t>Tough as Old Boots!</t>
  </si>
  <si>
    <t>FE52</t>
  </si>
  <si>
    <t>Q4</t>
  </si>
  <si>
    <t>Seize the Moment</t>
  </si>
  <si>
    <t>O122.1</t>
  </si>
  <si>
    <t>Flames Over Flavion</t>
  </si>
  <si>
    <t>PA6</t>
  </si>
  <si>
    <t>Tiger of Vitebsk</t>
  </si>
  <si>
    <t>EP18</t>
  </si>
  <si>
    <t>Winter Hell</t>
  </si>
  <si>
    <t>DSL2</t>
  </si>
  <si>
    <t>The Right Nostril</t>
  </si>
  <si>
    <t>GONA5</t>
  </si>
  <si>
    <t>Desperate Escape</t>
  </si>
  <si>
    <t>CaC6</t>
  </si>
  <si>
    <t>Into the Valley of Death</t>
  </si>
  <si>
    <t>OTO{2nd ed}22</t>
  </si>
  <si>
    <t>Inferno at Krupki</t>
  </si>
  <si>
    <t>WC13</t>
  </si>
  <si>
    <t>Sting Like a Bee</t>
  </si>
  <si>
    <t>O106.1</t>
  </si>
  <si>
    <t>Brush Burn</t>
  </si>
  <si>
    <t>FT203</t>
  </si>
  <si>
    <t>Harakiri Gulch</t>
  </si>
  <si>
    <t>{AoO2} 228</t>
  </si>
  <si>
    <t>AK52</t>
  </si>
  <si>
    <t>The Group Crüwell Feint</t>
  </si>
  <si>
    <t>BMW 3</t>
  </si>
  <si>
    <t>Fire on Top Bastion</t>
  </si>
  <si>
    <t>AK16</t>
  </si>
  <si>
    <t>The Meat Grinder (Hill 382)</t>
  </si>
  <si>
    <t>LN3-3</t>
  </si>
  <si>
    <t>Aka Assault</t>
  </si>
  <si>
    <t>BC14</t>
  </si>
  <si>
    <t>Vichy Vengeance</t>
  </si>
  <si>
    <t>G12</t>
  </si>
  <si>
    <t>Avalanche!</t>
  </si>
  <si>
    <t>J10</t>
  </si>
  <si>
    <t>Armored Fist</t>
  </si>
  <si>
    <t>N</t>
  </si>
  <si>
    <t>Soldiers of Destruction</t>
  </si>
  <si>
    <t>J153</t>
  </si>
  <si>
    <t>Dawn's Early Light</t>
  </si>
  <si>
    <t>A15</t>
  </si>
  <si>
    <t>CDN6</t>
  </si>
  <si>
    <t>Whistling Hill</t>
  </si>
  <si>
    <t>J38</t>
  </si>
  <si>
    <t>Bitter Defense at Otta</t>
  </si>
  <si>
    <t>TT4</t>
  </si>
  <si>
    <t>Up Helen Hill</t>
  </si>
  <si>
    <t>CM3</t>
  </si>
  <si>
    <t>"That Damn Gun!"</t>
  </si>
  <si>
    <t>TAC65</t>
  </si>
  <si>
    <t>Le dernier pont (The Last Bridge)</t>
  </si>
  <si>
    <t>TOT19</t>
  </si>
  <si>
    <t>Liebe Elfriede</t>
  </si>
  <si>
    <t>TOT16</t>
  </si>
  <si>
    <t>The Strassengabel Strongpoint</t>
  </si>
  <si>
    <t>J151</t>
  </si>
  <si>
    <t>J49</t>
  </si>
  <si>
    <t>Desperate Dash</t>
  </si>
  <si>
    <t>BC2</t>
  </si>
  <si>
    <t>Put to the Sword</t>
  </si>
  <si>
    <t>PBP8</t>
  </si>
  <si>
    <t>Terminator</t>
  </si>
  <si>
    <t>BTL14</t>
  </si>
  <si>
    <t>Tiger Station</t>
  </si>
  <si>
    <t>SP197</t>
  </si>
  <si>
    <t>The Clinch</t>
  </si>
  <si>
    <t>TTF2</t>
  </si>
  <si>
    <t>Ripping the Line</t>
  </si>
  <si>
    <t>ESG97</t>
  </si>
  <si>
    <t>Foot in the Door</t>
  </si>
  <si>
    <t>DB030</t>
  </si>
  <si>
    <t>88 Alley</t>
  </si>
  <si>
    <t>G22</t>
  </si>
  <si>
    <t>A Day By the Shore</t>
  </si>
  <si>
    <t>A Day by the Shore</t>
  </si>
  <si>
    <t>WG1</t>
  </si>
  <si>
    <t>Boltenko's Gun</t>
  </si>
  <si>
    <t>VV38</t>
  </si>
  <si>
    <t>les lions de Belfort</t>
  </si>
  <si>
    <t>CDN14</t>
  </si>
  <si>
    <t>Two Shooting Days Till Christmas</t>
  </si>
  <si>
    <t>CH78</t>
  </si>
  <si>
    <t>The Outskirts Of Lemberg</t>
  </si>
  <si>
    <t>IC9</t>
  </si>
  <si>
    <t>J172</t>
  </si>
  <si>
    <t>Ramcke's Redoubt</t>
  </si>
  <si>
    <t>NEWS23</t>
  </si>
  <si>
    <t>Plans Gone Astray</t>
  </si>
  <si>
    <t>STL10</t>
  </si>
  <si>
    <t>Revenge Is a Dish</t>
  </si>
  <si>
    <t>FE28</t>
  </si>
  <si>
    <t>Fidgety Bridget</t>
  </si>
  <si>
    <t>OA3</t>
  </si>
  <si>
    <t>FT210</t>
  </si>
  <si>
    <t>The Longest Week</t>
  </si>
  <si>
    <t>FT98</t>
  </si>
  <si>
    <t>And Then They Landed</t>
  </si>
  <si>
    <t>NFNH-4</t>
  </si>
  <si>
    <t>Dragoons in Holland</t>
  </si>
  <si>
    <t>JATK6</t>
  </si>
  <si>
    <t>Mannerheim's Cross</t>
  </si>
  <si>
    <t>M1</t>
  </si>
  <si>
    <t>An Obligation Fulfilled</t>
  </si>
  <si>
    <t>WCR7</t>
  </si>
  <si>
    <t>A Primed Situation</t>
  </si>
  <si>
    <t>FT243</t>
  </si>
  <si>
    <t>Send More Pigeons II</t>
  </si>
  <si>
    <t>FT KGS7</t>
  </si>
  <si>
    <t>Contested Canisters</t>
  </si>
  <si>
    <t>{Redux} D38</t>
  </si>
  <si>
    <t>O89.2</t>
  </si>
  <si>
    <t>KE18</t>
  </si>
  <si>
    <t>Winter Wonderland (repl TOT10)</t>
  </si>
  <si>
    <t>HH4</t>
  </si>
  <si>
    <t>Bearing the Brunt</t>
  </si>
  <si>
    <t>The Defense Of Luga</t>
  </si>
  <si>
    <t>DBP9</t>
  </si>
  <si>
    <t>Last Stand on H7</t>
  </si>
  <si>
    <t>PONYRI#7</t>
  </si>
  <si>
    <t>Earth House</t>
  </si>
  <si>
    <t>WG2.2</t>
  </si>
  <si>
    <t>One lone Farmhouse</t>
  </si>
  <si>
    <t>ESG81</t>
  </si>
  <si>
    <t>A Healthy Respect</t>
  </si>
  <si>
    <t>VV40</t>
  </si>
  <si>
    <t>le talon d'Achille</t>
  </si>
  <si>
    <t>ATF3</t>
  </si>
  <si>
    <t>Schaefer By Far</t>
  </si>
  <si>
    <t>O50.2</t>
  </si>
  <si>
    <t>Dora II</t>
  </si>
  <si>
    <t>U44</t>
  </si>
  <si>
    <t>Operation Varsity</t>
  </si>
  <si>
    <t>DB015</t>
  </si>
  <si>
    <t>Smashing the Semoventi</t>
  </si>
  <si>
    <t>SP207</t>
  </si>
  <si>
    <t>Resiste et Mords</t>
  </si>
  <si>
    <t>J134</t>
  </si>
  <si>
    <t>Kerry's Crossing</t>
  </si>
  <si>
    <t>A95</t>
  </si>
  <si>
    <t>The Long Road</t>
  </si>
  <si>
    <t>FC2</t>
  </si>
  <si>
    <t>CH91</t>
  </si>
  <si>
    <t>StB3</t>
  </si>
  <si>
    <t>Seaforth Objective</t>
  </si>
  <si>
    <t>SP235</t>
  </si>
  <si>
    <t>Blue Ridger Blues</t>
  </si>
  <si>
    <t>SP244</t>
  </si>
  <si>
    <t>Hohenstaufen Hoedown</t>
  </si>
  <si>
    <t>FE127</t>
  </si>
  <si>
    <t>Junkyard Wars</t>
  </si>
  <si>
    <t>O117.5</t>
  </si>
  <si>
    <t>Deadly Encounter</t>
  </si>
  <si>
    <t>BTL13</t>
  </si>
  <si>
    <t>Turk's Tiger</t>
  </si>
  <si>
    <t>SPF5</t>
  </si>
  <si>
    <t>Expanding the Bridgehead</t>
  </si>
  <si>
    <t>YASL13</t>
  </si>
  <si>
    <t>Die to the Last Man</t>
  </si>
  <si>
    <t>FE33</t>
  </si>
  <si>
    <t>Battlin' Bastards of Bataan</t>
  </si>
  <si>
    <t>ESG88</t>
  </si>
  <si>
    <t>Death Machines</t>
  </si>
  <si>
    <t>EP81</t>
  </si>
  <si>
    <t>Katukov Turns the Tables II</t>
  </si>
  <si>
    <t>At the Races with Dark Horse Six</t>
  </si>
  <si>
    <t>TAC9</t>
  </si>
  <si>
    <t>Stutzpunkt Lezongar</t>
  </si>
  <si>
    <t>FB6</t>
  </si>
  <si>
    <t>Came Tumbling After</t>
  </si>
  <si>
    <t>J39</t>
  </si>
  <si>
    <t>Indeed!</t>
  </si>
  <si>
    <t>SP25</t>
  </si>
  <si>
    <t>Two Pounds in Return</t>
  </si>
  <si>
    <t>AP126</t>
  </si>
  <si>
    <t>Muryuma's Stronghold</t>
  </si>
  <si>
    <t>BTL2</t>
  </si>
  <si>
    <t>Blow the Bridge</t>
  </si>
  <si>
    <t>DaE3</t>
  </si>
  <si>
    <t>Knaust's 'Fausts</t>
  </si>
  <si>
    <t>TAC3</t>
  </si>
  <si>
    <t>Retraite Malaisee</t>
  </si>
  <si>
    <t>DB062</t>
  </si>
  <si>
    <t>Heroic Defense of Wake</t>
  </si>
  <si>
    <t>FT40</t>
  </si>
  <si>
    <t>Ready to Sting</t>
  </si>
  <si>
    <t>FE 21</t>
  </si>
  <si>
    <t>SP162</t>
  </si>
  <si>
    <t>The Buddha's Belly</t>
  </si>
  <si>
    <t>StB8</t>
  </si>
  <si>
    <t>The Lost Platoon</t>
  </si>
  <si>
    <t>AP72</t>
  </si>
  <si>
    <t>Guns For St. Barbara</t>
  </si>
  <si>
    <t>FrF34</t>
  </si>
  <si>
    <t>The Jagdtiger Theory</t>
  </si>
  <si>
    <t>NEWS11</t>
  </si>
  <si>
    <t>Port-Filliolet Crossrads</t>
  </si>
  <si>
    <t>SP55</t>
  </si>
  <si>
    <t>Batterie du Port</t>
  </si>
  <si>
    <t>BFP47</t>
  </si>
  <si>
    <t>FT185</t>
  </si>
  <si>
    <t>StuG of War</t>
  </si>
  <si>
    <t>FT90</t>
  </si>
  <si>
    <t>"sans esprit de recul"</t>
  </si>
  <si>
    <t>{2020 edition} DN10</t>
  </si>
  <si>
    <t>Finale: Onhaye</t>
  </si>
  <si>
    <t>U26</t>
  </si>
  <si>
    <t>Bald Hill</t>
  </si>
  <si>
    <t>TTF3</t>
  </si>
  <si>
    <t>Pebbles in the Stream</t>
  </si>
  <si>
    <t>TAC11</t>
  </si>
  <si>
    <t>Une danse avec la reine (Dance with the Queen)</t>
  </si>
  <si>
    <t>BFTR4</t>
  </si>
  <si>
    <t>Clearing the Station</t>
  </si>
  <si>
    <t>DR8</t>
  </si>
  <si>
    <t>Supercharge!</t>
  </si>
  <si>
    <t>FC9</t>
  </si>
  <si>
    <t>Red Rapido</t>
  </si>
  <si>
    <t>RPT106</t>
  </si>
  <si>
    <t>Balck by Example</t>
  </si>
  <si>
    <t>KE13</t>
  </si>
  <si>
    <t>LM4</t>
  </si>
  <si>
    <t>Taking a Different Route</t>
  </si>
  <si>
    <t>BdF8</t>
  </si>
  <si>
    <t>Cold Reception</t>
  </si>
  <si>
    <t>CH45</t>
  </si>
  <si>
    <t>Curtain Call</t>
  </si>
  <si>
    <t>Genesis19</t>
  </si>
  <si>
    <t>Operation Kislev</t>
  </si>
  <si>
    <t>Cowboys and Indians</t>
  </si>
  <si>
    <t>FT221</t>
  </si>
  <si>
    <t>Independence Day</t>
  </si>
  <si>
    <t>{2020 edition} 249</t>
  </si>
  <si>
    <t>BWN-1</t>
  </si>
  <si>
    <t>Their Baptism of FIre</t>
  </si>
  <si>
    <t>FE140</t>
  </si>
  <si>
    <t>Dorog Days</t>
  </si>
  <si>
    <t>Shin3</t>
  </si>
  <si>
    <t>Tally Ho!</t>
  </si>
  <si>
    <t>NTX01</t>
  </si>
  <si>
    <t>Stalingrad-1 Depot</t>
  </si>
  <si>
    <t>BWN-3</t>
  </si>
  <si>
    <t>Schweiss Spart Blut</t>
  </si>
  <si>
    <t>TAC24</t>
  </si>
  <si>
    <t>Un Coin d'Enfer (Hell's Corner)</t>
  </si>
  <si>
    <t>RP3-1</t>
  </si>
  <si>
    <t>The Dragons' Claws</t>
  </si>
  <si>
    <t>TOT37</t>
  </si>
  <si>
    <t>Breaching Maloarkhangelsk</t>
  </si>
  <si>
    <t>TBA1</t>
  </si>
  <si>
    <t>Hunters from the Clouds</t>
  </si>
  <si>
    <t>FWO2</t>
  </si>
  <si>
    <t>ESG98</t>
  </si>
  <si>
    <t>No Rest for the Romanians</t>
  </si>
  <si>
    <t>AK4</t>
  </si>
  <si>
    <t>January Breached</t>
  </si>
  <si>
    <t>DB103</t>
  </si>
  <si>
    <t>Assyrian Ambush</t>
  </si>
  <si>
    <t>FT52</t>
  </si>
  <si>
    <t>bouchon a Bouchain</t>
  </si>
  <si>
    <t>RPT29</t>
  </si>
  <si>
    <t>The Sound of Hoof Beats</t>
  </si>
  <si>
    <t>TTF1</t>
  </si>
  <si>
    <t>FE 23</t>
  </si>
  <si>
    <t>Operation Spring</t>
  </si>
  <si>
    <t>AA28</t>
  </si>
  <si>
    <t>Access Denied</t>
  </si>
  <si>
    <t>SP185</t>
  </si>
  <si>
    <t>Von Renesse's Recon</t>
  </si>
  <si>
    <t>V19</t>
  </si>
  <si>
    <t>Cactus Farm</t>
  </si>
  <si>
    <t>O96.1</t>
  </si>
  <si>
    <t>Chance Encounters</t>
  </si>
  <si>
    <t>X12</t>
  </si>
  <si>
    <t>Nowhere to Hide</t>
  </si>
  <si>
    <t>FT255</t>
  </si>
  <si>
    <t>Papers Tigers</t>
  </si>
  <si>
    <t>CH113</t>
  </si>
  <si>
    <t>Graziani's Advance</t>
  </si>
  <si>
    <t>CtR2</t>
  </si>
  <si>
    <t>The Japanese Are in Denver</t>
  </si>
  <si>
    <t>ESG53</t>
  </si>
  <si>
    <t>"Mad Mike's" Part Two</t>
  </si>
  <si>
    <t>GRE6</t>
  </si>
  <si>
    <t>The Wehr</t>
  </si>
  <si>
    <t>DB072</t>
  </si>
  <si>
    <t>Time to Die</t>
  </si>
  <si>
    <t>OS4</t>
  </si>
  <si>
    <t>Bad Onnen</t>
  </si>
  <si>
    <t>RBF29</t>
  </si>
  <si>
    <t>Blocked Escape</t>
  </si>
  <si>
    <t>ATP5</t>
  </si>
  <si>
    <t>A Walk In The Sun</t>
  </si>
  <si>
    <t>BBH7</t>
  </si>
  <si>
    <t>Beyond the Right Tit</t>
  </si>
  <si>
    <t>BR7</t>
  </si>
  <si>
    <t>O87.1</t>
  </si>
  <si>
    <t>Counterattack at Kustrin</t>
  </si>
  <si>
    <t>ESG76</t>
  </si>
  <si>
    <t>Nehring's Roving Cauldron</t>
  </si>
  <si>
    <t>PTO1-8</t>
  </si>
  <si>
    <t>The South Side of Green</t>
  </si>
  <si>
    <t>Berlin01</t>
  </si>
  <si>
    <t>FE65</t>
  </si>
  <si>
    <t>Straight to the Front</t>
  </si>
  <si>
    <t>CH67.1</t>
  </si>
  <si>
    <t>New Kid on the Block (reissue)</t>
  </si>
  <si>
    <t>FE69</t>
  </si>
  <si>
    <t>Tiger Woods</t>
  </si>
  <si>
    <t>OST6</t>
  </si>
  <si>
    <t>Veritable Giants</t>
  </si>
  <si>
    <t>SmR4</t>
  </si>
  <si>
    <t>Passage of Lines</t>
  </si>
  <si>
    <t>NEWS55</t>
  </si>
  <si>
    <t>Road Block at Stoumont</t>
  </si>
  <si>
    <t>CH146</t>
  </si>
  <si>
    <t>Message for Ike</t>
  </si>
  <si>
    <t>FT68</t>
  </si>
  <si>
    <t>Red Lightning</t>
  </si>
  <si>
    <t>{AoO2} 33</t>
  </si>
  <si>
    <t>OS3</t>
  </si>
  <si>
    <t>Schindler's Limp</t>
  </si>
  <si>
    <t>ESG31</t>
  </si>
  <si>
    <t>Hell from Hill 441</t>
  </si>
  <si>
    <t>NEV3</t>
  </si>
  <si>
    <t>Battle in the Ardennes</t>
  </si>
  <si>
    <t>RBF24</t>
  </si>
  <si>
    <t>Meeting Again</t>
  </si>
  <si>
    <t>PBr-CG2</t>
  </si>
  <si>
    <t>Paying the Devil's Bill</t>
  </si>
  <si>
    <t>FWO9</t>
  </si>
  <si>
    <t>Frontal at St. Laurent</t>
  </si>
  <si>
    <t>CH67</t>
  </si>
  <si>
    <t>New Kid on the Block</t>
  </si>
  <si>
    <t>DB154</t>
  </si>
  <si>
    <t>Saint-Georges</t>
  </si>
  <si>
    <t>FE181</t>
  </si>
  <si>
    <t>Gardens of the Citadel</t>
  </si>
  <si>
    <t>FWO12</t>
  </si>
  <si>
    <t>Rocket Men</t>
  </si>
  <si>
    <t>FT134</t>
  </si>
  <si>
    <t>Freebooter Relish</t>
  </si>
  <si>
    <t>BM3</t>
  </si>
  <si>
    <t>Normandy Nights</t>
  </si>
  <si>
    <t>C2006.M1A</t>
  </si>
  <si>
    <t>SAGA2003D</t>
  </si>
  <si>
    <t>Nerves of Steel</t>
  </si>
  <si>
    <t>ANZ1999.4</t>
  </si>
  <si>
    <t>South Park</t>
  </si>
  <si>
    <t>FE67</t>
  </si>
  <si>
    <t>A Cold Day in Hell</t>
  </si>
  <si>
    <t>WC3</t>
  </si>
  <si>
    <t>Piercing the Veil</t>
  </si>
  <si>
    <t>BR9</t>
  </si>
  <si>
    <t>Drillo HG Reconquest</t>
  </si>
  <si>
    <t>KBR6</t>
  </si>
  <si>
    <t>Taken to Court</t>
  </si>
  <si>
    <t>MMdb23</t>
  </si>
  <si>
    <t>Djebel el Messeftine</t>
  </si>
  <si>
    <t>SAGA2003A</t>
  </si>
  <si>
    <t>Time to Kill</t>
  </si>
  <si>
    <t>HG2</t>
  </si>
  <si>
    <t>The Gifu</t>
  </si>
  <si>
    <t>OAF6</t>
  </si>
  <si>
    <t>Colonel Ichiki's Folly</t>
  </si>
  <si>
    <t>BFP145</t>
  </si>
  <si>
    <t>Rock and a Hard Place</t>
  </si>
  <si>
    <t>C2006.2</t>
  </si>
  <si>
    <t>Lababia Ridge</t>
  </si>
  <si>
    <t>CH179</t>
  </si>
  <si>
    <t>Across the Berezina</t>
  </si>
  <si>
    <t>Berlin02</t>
  </si>
  <si>
    <t>Jail Break</t>
  </si>
  <si>
    <t>NEWS63</t>
  </si>
  <si>
    <t>DC Party</t>
  </si>
  <si>
    <t>TOT6</t>
  </si>
  <si>
    <t>Bastard Tanks &amp; Shootin' Fools</t>
  </si>
  <si>
    <t>O75.3</t>
  </si>
  <si>
    <t>Crete 3: The Hill</t>
  </si>
  <si>
    <t>KH8</t>
  </si>
  <si>
    <t>A Crown of Thorns</t>
  </si>
  <si>
    <t>SFC4</t>
  </si>
  <si>
    <t>The Grenadier's First Push</t>
  </si>
  <si>
    <t>O15</t>
  </si>
  <si>
    <t>Highland Frank</t>
  </si>
  <si>
    <t>NEWS62</t>
  </si>
  <si>
    <t>Down the Road</t>
  </si>
  <si>
    <t>O87.3</t>
  </si>
  <si>
    <t>Russia</t>
  </si>
  <si>
    <t>C2019.5</t>
  </si>
  <si>
    <t>Shoot or Shovel</t>
  </si>
  <si>
    <t>ATP4</t>
  </si>
  <si>
    <t>General Sasaki's Attack</t>
  </si>
  <si>
    <t>STONNE(2ND)14</t>
  </si>
  <si>
    <t>The Last Shuffle</t>
  </si>
  <si>
    <t>IC1</t>
  </si>
  <si>
    <t>WG2</t>
  </si>
  <si>
    <t>Assault on the Teploye Heights</t>
  </si>
  <si>
    <t>STONNE(2ND)12</t>
  </si>
  <si>
    <t>Rescued</t>
  </si>
  <si>
    <t>GC12</t>
  </si>
  <si>
    <t>Ring of Iron</t>
  </si>
  <si>
    <t>TAC46</t>
  </si>
  <si>
    <t>Les démons des glaces (Demons From Ice)</t>
  </si>
  <si>
    <t>AP105</t>
  </si>
  <si>
    <t>Cota's Last Stand?</t>
  </si>
  <si>
    <t>G11</t>
  </si>
  <si>
    <t>KE11</t>
  </si>
  <si>
    <t>Lt Elmo's Fire</t>
  </si>
  <si>
    <t>FT119</t>
  </si>
  <si>
    <t>Calmness Under Fire</t>
  </si>
  <si>
    <t>D15</t>
  </si>
  <si>
    <t>Barkmann's Corner</t>
  </si>
  <si>
    <t>SP155</t>
  </si>
  <si>
    <t>Casualties Cooks and Corpsmen</t>
  </si>
  <si>
    <t>A48</t>
  </si>
  <si>
    <t>Best-Laid Plans</t>
  </si>
  <si>
    <t>DB153</t>
  </si>
  <si>
    <t>Green Apples</t>
  </si>
  <si>
    <t>O99.2</t>
  </si>
  <si>
    <t>The Bloody Sabre</t>
  </si>
  <si>
    <t>Z9</t>
  </si>
  <si>
    <t>Flags of Defiance</t>
  </si>
  <si>
    <t>J16</t>
  </si>
  <si>
    <t>Kakazu's Tombs</t>
  </si>
  <si>
    <t>DB126</t>
  </si>
  <si>
    <t>The Kastelli Thirteen</t>
  </si>
  <si>
    <t>NEWS33</t>
  </si>
  <si>
    <t>Paper Tigers</t>
  </si>
  <si>
    <t>SP240</t>
  </si>
  <si>
    <t>Quiet Desperation</t>
  </si>
  <si>
    <t>LSSAH13</t>
  </si>
  <si>
    <t>The Russians are Coming</t>
  </si>
  <si>
    <t>NEWS42</t>
  </si>
  <si>
    <t>Welcome To Vietnam</t>
  </si>
  <si>
    <t>TAC45</t>
  </si>
  <si>
    <t>Rakkasan Butai</t>
  </si>
  <si>
    <t>FT263</t>
  </si>
  <si>
    <t>Summer Duty</t>
  </si>
  <si>
    <t>FT235</t>
  </si>
  <si>
    <t>Once More unto the Breach</t>
  </si>
  <si>
    <t>HP23</t>
  </si>
  <si>
    <t>Sherlock's Stand</t>
  </si>
  <si>
    <t>BFP62</t>
  </si>
  <si>
    <t>TAC61</t>
  </si>
  <si>
    <t>Des fantômes dans la jungle (Phantoms in the Jungle)</t>
  </si>
  <si>
    <t>WAR4</t>
  </si>
  <si>
    <t>A Promising Start</t>
  </si>
  <si>
    <t>AK9</t>
  </si>
  <si>
    <t>Hunters of Africa</t>
  </si>
  <si>
    <t>WC14</t>
  </si>
  <si>
    <t>Polish Stronghold</t>
  </si>
  <si>
    <t>ESG87</t>
  </si>
  <si>
    <t>Focused Fury</t>
  </si>
  <si>
    <t>ESG29</t>
  </si>
  <si>
    <t>Blood in the Mud</t>
  </si>
  <si>
    <t>LM3</t>
  </si>
  <si>
    <t>The Culling at Xiang River</t>
  </si>
  <si>
    <t>SPF1</t>
  </si>
  <si>
    <t>Across the Volkhov</t>
  </si>
  <si>
    <t>PL2#1</t>
  </si>
  <si>
    <t>Sunrise Bridge</t>
  </si>
  <si>
    <t>RPT145</t>
  </si>
  <si>
    <t>Bouncing Check</t>
  </si>
  <si>
    <t>CTBP</t>
  </si>
  <si>
    <t>Clearing The Breskins Pocket</t>
  </si>
  <si>
    <t>CH55</t>
  </si>
  <si>
    <t>Lighter than a Feather</t>
  </si>
  <si>
    <t>CH93</t>
  </si>
  <si>
    <t>The Prussian Way</t>
  </si>
  <si>
    <t>BotH3</t>
  </si>
  <si>
    <t>A Most Trying Time</t>
  </si>
  <si>
    <t>LM17</t>
  </si>
  <si>
    <t>More Than Four Horsemen</t>
  </si>
  <si>
    <t>TX7</t>
  </si>
  <si>
    <t>House of Cards</t>
  </si>
  <si>
    <t>FAW6</t>
  </si>
  <si>
    <t>Renewed Offensive</t>
  </si>
  <si>
    <t>FrF6</t>
  </si>
  <si>
    <t>A Hundred Rounds</t>
  </si>
  <si>
    <t>TT2</t>
  </si>
  <si>
    <t>The Airfield</t>
  </si>
  <si>
    <t>HB6</t>
  </si>
  <si>
    <t>Clash of Titans</t>
  </si>
  <si>
    <t>RPT21</t>
  </si>
  <si>
    <t>Gotterdammerung!</t>
  </si>
  <si>
    <t>RPT165</t>
  </si>
  <si>
    <t>Rangers Lead the Way</t>
  </si>
  <si>
    <t>GONA-CGS</t>
  </si>
  <si>
    <t>Those Ragged Bloody Heroes</t>
  </si>
  <si>
    <t>PBP20</t>
  </si>
  <si>
    <t>Hard to Kill</t>
  </si>
  <si>
    <t>CH46</t>
  </si>
  <si>
    <t>Zerf Stranglehold</t>
  </si>
  <si>
    <t>RetroPak6</t>
  </si>
  <si>
    <t>Tenaru Meat Grinders</t>
  </si>
  <si>
    <t>Z21</t>
  </si>
  <si>
    <t>At Any Cost</t>
  </si>
  <si>
    <t>O85.2</t>
  </si>
  <si>
    <t>Paratroopers in Oil</t>
  </si>
  <si>
    <t>CH63</t>
  </si>
  <si>
    <t>March of the Mastodons</t>
  </si>
  <si>
    <t>NFNH-6</t>
  </si>
  <si>
    <t>Yugo City</t>
  </si>
  <si>
    <t>YASL8</t>
  </si>
  <si>
    <t>Ass Backwards</t>
  </si>
  <si>
    <t>JS11</t>
  </si>
  <si>
    <t>Te' Kiwi Sunrise</t>
  </si>
  <si>
    <t>ELC02</t>
  </si>
  <si>
    <t>Rolling Out the Carpiquet</t>
  </si>
  <si>
    <t>RPT90</t>
  </si>
  <si>
    <t>Need a Ticket to Ride</t>
  </si>
  <si>
    <t>O69.3</t>
  </si>
  <si>
    <t>Bees' Nest</t>
  </si>
  <si>
    <t>YASL9</t>
  </si>
  <si>
    <t>Rack Em Up!</t>
  </si>
  <si>
    <t>Task Force Faith Breakout</t>
  </si>
  <si>
    <t>FE109</t>
  </si>
  <si>
    <t>Salla</t>
  </si>
  <si>
    <t>OST4</t>
  </si>
  <si>
    <t>Escape to the Elbe</t>
  </si>
  <si>
    <t>OST12</t>
  </si>
  <si>
    <t>Liberation of Minsk</t>
  </si>
  <si>
    <t>S47</t>
  </si>
  <si>
    <t>Not So Disposed</t>
  </si>
  <si>
    <t>FE63</t>
  </si>
  <si>
    <t>Our Land</t>
  </si>
  <si>
    <t>HG(2)-9</t>
  </si>
  <si>
    <t>BTL7</t>
  </si>
  <si>
    <t>Rock the Block</t>
  </si>
  <si>
    <t>FE132</t>
  </si>
  <si>
    <t>Land of Malaria and Pain</t>
  </si>
  <si>
    <t>O91.2</t>
  </si>
  <si>
    <t>Kharkov 2: Collapse of the Tractor Factory</t>
  </si>
  <si>
    <t>FT53</t>
  </si>
  <si>
    <t>First Drop</t>
  </si>
  <si>
    <t>SoSB3</t>
  </si>
  <si>
    <t>Marauding Marauders</t>
  </si>
  <si>
    <t>VotG22</t>
  </si>
  <si>
    <t>Bark You Dogs!</t>
  </si>
  <si>
    <t>AD8</t>
  </si>
  <si>
    <t>Gruppo Mobile</t>
  </si>
  <si>
    <t>Z23</t>
  </si>
  <si>
    <t>Setting the Woods on Fire</t>
  </si>
  <si>
    <t>FT14</t>
  </si>
  <si>
    <t>les mille fourches (the thousand forks)</t>
  </si>
  <si>
    <t>FT49</t>
  </si>
  <si>
    <t>Lingevres - Aftermath</t>
  </si>
  <si>
    <t>J73</t>
  </si>
  <si>
    <t>Tired and Unsupported</t>
  </si>
  <si>
    <t>OzB2</t>
  </si>
  <si>
    <t>From America, Tanks</t>
  </si>
  <si>
    <t>ESG95</t>
  </si>
  <si>
    <t>End at Eniwetok</t>
  </si>
  <si>
    <t>FT205</t>
  </si>
  <si>
    <t>Scraggy</t>
  </si>
  <si>
    <t>CG-GE1</t>
  </si>
  <si>
    <t>The Grain Elevator</t>
  </si>
  <si>
    <t>CH39</t>
  </si>
  <si>
    <t>Bedja Blockade</t>
  </si>
  <si>
    <t>RPT56</t>
  </si>
  <si>
    <t>Failure to Assimilate</t>
  </si>
  <si>
    <t>CH42</t>
  </si>
  <si>
    <t>Teryaeva Sloboda</t>
  </si>
  <si>
    <t>EP101</t>
  </si>
  <si>
    <t>Titoland</t>
  </si>
  <si>
    <t>DBP17</t>
  </si>
  <si>
    <t>By Land, Air, and Sea</t>
  </si>
  <si>
    <t>TAC23</t>
  </si>
  <si>
    <t>Bain de Minuit a Tobrouk</t>
  </si>
  <si>
    <t>SoN7</t>
  </si>
  <si>
    <t>The Wells of Borgut</t>
  </si>
  <si>
    <t>PE9</t>
  </si>
  <si>
    <t>No Sights for Sore Eyes</t>
  </si>
  <si>
    <t>AK2</t>
  </si>
  <si>
    <t>The Mark of the Lion</t>
  </si>
  <si>
    <t>EP79</t>
  </si>
  <si>
    <t>Teutonic Knights</t>
  </si>
  <si>
    <t>RPT143</t>
  </si>
  <si>
    <t>Rebel's Roost</t>
  </si>
  <si>
    <t>HG1</t>
  </si>
  <si>
    <t>Pinched a Tank</t>
  </si>
  <si>
    <t>FWO4</t>
  </si>
  <si>
    <t>Trapped Like Rats</t>
  </si>
  <si>
    <t>FE144</t>
  </si>
  <si>
    <t>Hero of the Soviet Union</t>
  </si>
  <si>
    <t>BAA7</t>
  </si>
  <si>
    <t>Tip of the Spear</t>
  </si>
  <si>
    <t>BTL15</t>
  </si>
  <si>
    <t>Counter-attack on the Friedrichstrasse</t>
  </si>
  <si>
    <t>O54.1</t>
  </si>
  <si>
    <t>FE137</t>
  </si>
  <si>
    <t>The Devil is in Trouble</t>
  </si>
  <si>
    <t>StB7</t>
  </si>
  <si>
    <t>The Flank of the Black</t>
  </si>
  <si>
    <t>SKSD-03</t>
  </si>
  <si>
    <t>Red, Red, Wine</t>
  </si>
  <si>
    <t>SKSD-02</t>
  </si>
  <si>
    <t>We Might Have Something Here</t>
  </si>
  <si>
    <t>AoC8</t>
  </si>
  <si>
    <t>The Game's Up, Aussies</t>
  </si>
  <si>
    <t>IP 3</t>
  </si>
  <si>
    <t>Potter's Ridge</t>
  </si>
  <si>
    <t>CH160</t>
  </si>
  <si>
    <t>Knifing the Bodyguard</t>
  </si>
  <si>
    <t>PTO1-7</t>
  </si>
  <si>
    <t>Deceptive Reception</t>
  </si>
  <si>
    <t>SFC2</t>
  </si>
  <si>
    <t>Grabbing Some Houses</t>
  </si>
  <si>
    <t>Grim Warning</t>
  </si>
  <si>
    <t>ESG48</t>
  </si>
  <si>
    <t>PaK Nest</t>
  </si>
  <si>
    <t>KE15</t>
  </si>
  <si>
    <t>Angels at the Airfield (repl KE10)</t>
  </si>
  <si>
    <t>AK17</t>
  </si>
  <si>
    <t>Goschen's House</t>
  </si>
  <si>
    <t>First Big Fight</t>
  </si>
  <si>
    <t>FM1</t>
  </si>
  <si>
    <t>Wrong Place For A Rest Stop</t>
  </si>
  <si>
    <t>NEWS47</t>
  </si>
  <si>
    <t>Shout for PIATs</t>
  </si>
  <si>
    <t>TACPB2</t>
  </si>
  <si>
    <t>Les sentiers de la gloire (Paths of Glory)</t>
  </si>
  <si>
    <t>PBPweb1</t>
  </si>
  <si>
    <t>Rubarth at Wadelinecourt</t>
  </si>
  <si>
    <t>LN3-5</t>
  </si>
  <si>
    <t>Sting of the Cactus</t>
  </si>
  <si>
    <t>LN3-1</t>
  </si>
  <si>
    <t>Red Hill</t>
  </si>
  <si>
    <t>StB15</t>
  </si>
  <si>
    <t>Position Be Buggered</t>
  </si>
  <si>
    <t>HH2</t>
  </si>
  <si>
    <t>Right Smack Into Them</t>
  </si>
  <si>
    <t>TACPB1</t>
  </si>
  <si>
    <t>Le ciel et la boue (Sky and Mud)</t>
  </si>
  <si>
    <t>OBS2</t>
  </si>
  <si>
    <t>Hold The Ridge!</t>
  </si>
  <si>
    <t>TAC74</t>
  </si>
  <si>
    <t>Drapeau rouge (Red Flag)</t>
  </si>
  <si>
    <t>Zholudev's Guards</t>
  </si>
  <si>
    <t>FT267</t>
  </si>
  <si>
    <t>Thugny-Trugny</t>
  </si>
  <si>
    <t>MwT33</t>
  </si>
  <si>
    <t>Four Golden Stars</t>
  </si>
  <si>
    <t>CHN04</t>
  </si>
  <si>
    <t>Just Another Bridge</t>
  </si>
  <si>
    <t>FS1</t>
  </si>
  <si>
    <t>Bourcy Probe</t>
  </si>
  <si>
    <t>T13</t>
  </si>
  <si>
    <t>Commando Raid at Dieppe</t>
  </si>
  <si>
    <t>LM13</t>
  </si>
  <si>
    <t>Fierce Tiger in the Fog</t>
  </si>
  <si>
    <t>UV3</t>
  </si>
  <si>
    <t>Devil's Den</t>
  </si>
  <si>
    <t>KBS4</t>
  </si>
  <si>
    <t>A Walk in the Garden</t>
  </si>
  <si>
    <t>O117.4</t>
  </si>
  <si>
    <t>The Belgian Collapse</t>
  </si>
  <si>
    <t>MLR06</t>
  </si>
  <si>
    <t>Grenade and Bayonet</t>
  </si>
  <si>
    <t>The Fugitive</t>
  </si>
  <si>
    <t>DB121</t>
  </si>
  <si>
    <t>Grave Situation</t>
  </si>
  <si>
    <t>C1999.3</t>
  </si>
  <si>
    <t>Falling on Folkestone</t>
  </si>
  <si>
    <t>C2006.5</t>
  </si>
  <si>
    <t>WG10</t>
  </si>
  <si>
    <t>FT11</t>
  </si>
  <si>
    <t>Double Detente</t>
  </si>
  <si>
    <t>C2007.5</t>
  </si>
  <si>
    <t>Chongju</t>
  </si>
  <si>
    <t>FT61</t>
  </si>
  <si>
    <t>First Cossack Victory</t>
  </si>
  <si>
    <t>OTO{2nd ed}6</t>
  </si>
  <si>
    <t>OS10</t>
  </si>
  <si>
    <t>Greyhounds!</t>
  </si>
  <si>
    <t>FT136</t>
  </si>
  <si>
    <t>Shanghai by Sea</t>
  </si>
  <si>
    <t>C2013.1</t>
  </si>
  <si>
    <t>ANZ1996.1</t>
  </si>
  <si>
    <t>Clear That Ridge</t>
  </si>
  <si>
    <t>LM9</t>
  </si>
  <si>
    <t>Return to the Wu RIver</t>
  </si>
  <si>
    <t>SP211</t>
  </si>
  <si>
    <t>The Apiary</t>
  </si>
  <si>
    <t>FE76</t>
  </si>
  <si>
    <t>The Battle of Krasnogvadeisk</t>
  </si>
  <si>
    <t>FE176</t>
  </si>
  <si>
    <t>Defense of Wysloka</t>
  </si>
  <si>
    <t>TAP10</t>
  </si>
  <si>
    <t>Bertalan's Bridge</t>
  </si>
  <si>
    <t>SFC1</t>
  </si>
  <si>
    <t>Probing for the Bridge</t>
  </si>
  <si>
    <t>RC1</t>
  </si>
  <si>
    <t>Il pattuglione</t>
  </si>
  <si>
    <t>CH114</t>
  </si>
  <si>
    <t>Surprise at Nibeiwa</t>
  </si>
  <si>
    <t>DBP14</t>
  </si>
  <si>
    <t>The Last Day</t>
  </si>
  <si>
    <t>BMW 1</t>
  </si>
  <si>
    <t>Rolling on the River</t>
  </si>
  <si>
    <t>AA15</t>
  </si>
  <si>
    <t>Beneath the Castle Walls</t>
  </si>
  <si>
    <t>BMW 7</t>
  </si>
  <si>
    <t>Pining for the Fjords</t>
  </si>
  <si>
    <t>RPT156</t>
  </si>
  <si>
    <t>Wiking Rescue</t>
  </si>
  <si>
    <t>CDN28</t>
  </si>
  <si>
    <t>Steeple Chasing</t>
  </si>
  <si>
    <t>CH104</t>
  </si>
  <si>
    <t>Shout for PIATS</t>
  </si>
  <si>
    <t>PL2#2</t>
  </si>
  <si>
    <t>Armored Stand</t>
  </si>
  <si>
    <t>FT08</t>
  </si>
  <si>
    <t>L'ultime traitrise (Ultimate Treachery)</t>
  </si>
  <si>
    <t>ASLXX7</t>
  </si>
  <si>
    <t>Slaughter at Shanderovka</t>
  </si>
  <si>
    <t>RPT148</t>
  </si>
  <si>
    <t>ROK on a Roll</t>
  </si>
  <si>
    <t>ASLXX6</t>
  </si>
  <si>
    <t>Reprisals ... Patrols ... Pursuit</t>
  </si>
  <si>
    <t>CG-TW1</t>
  </si>
  <si>
    <t>The Volga Corridor</t>
  </si>
  <si>
    <t>ESG9</t>
  </si>
  <si>
    <t>Best One Out of Three</t>
  </si>
  <si>
    <t>AK6</t>
  </si>
  <si>
    <t>Fraser's Black Line Dash</t>
  </si>
  <si>
    <t>CH66</t>
  </si>
  <si>
    <t>One for the Trophy Case</t>
  </si>
  <si>
    <t>SoN5</t>
  </si>
  <si>
    <t>Circle the Wagons!</t>
  </si>
  <si>
    <t>O94.2</t>
  </si>
  <si>
    <t>Desperate Measures</t>
  </si>
  <si>
    <t>AK63</t>
  </si>
  <si>
    <t>Combe Force</t>
  </si>
  <si>
    <t>DBP4</t>
  </si>
  <si>
    <t>Escape From Huguette 6</t>
  </si>
  <si>
    <t>EP92</t>
  </si>
  <si>
    <t>The Walking Dead</t>
  </si>
  <si>
    <t>CH20</t>
  </si>
  <si>
    <t>The Hand of Fate</t>
  </si>
  <si>
    <t>{Redux} D9</t>
  </si>
  <si>
    <t>KH1</t>
  </si>
  <si>
    <t>Last Gasp</t>
  </si>
  <si>
    <t>NEWS52</t>
  </si>
  <si>
    <t>Time for Lunch</t>
  </si>
  <si>
    <t>DR6</t>
  </si>
  <si>
    <t>Killing Field</t>
  </si>
  <si>
    <t>OST11</t>
  </si>
  <si>
    <t>Stiffest Resistance</t>
  </si>
  <si>
    <t>R</t>
  </si>
  <si>
    <t>Burzevo</t>
  </si>
  <si>
    <t>WCR4</t>
  </si>
  <si>
    <t>Hold at All Costs</t>
  </si>
  <si>
    <t>FE180</t>
  </si>
  <si>
    <t>Andrzejewo Aflame</t>
  </si>
  <si>
    <t>OAF8</t>
  </si>
  <si>
    <t>Attack at Martinville Ridge</t>
  </si>
  <si>
    <t>AK8</t>
  </si>
  <si>
    <t>Operation Beresford</t>
  </si>
  <si>
    <t>CH79</t>
  </si>
  <si>
    <t>BAR's Against Panzers</t>
  </si>
  <si>
    <t>ESG34</t>
  </si>
  <si>
    <t>Ripped to Shreds</t>
  </si>
  <si>
    <t>ESG65</t>
  </si>
  <si>
    <t>Outflanked</t>
  </si>
  <si>
    <t>MwT II1</t>
  </si>
  <si>
    <t>FE72</t>
  </si>
  <si>
    <t>Polar Star</t>
  </si>
  <si>
    <t>MP19</t>
  </si>
  <si>
    <t>Ski Patrol</t>
  </si>
  <si>
    <t>EC4</t>
  </si>
  <si>
    <t>Third and Long</t>
  </si>
  <si>
    <t>AK1</t>
  </si>
  <si>
    <t>Charge to Aqqaqir Ridge</t>
  </si>
  <si>
    <t>LM10</t>
  </si>
  <si>
    <t>Those Left Behind</t>
  </si>
  <si>
    <t>V15</t>
  </si>
  <si>
    <t>The Eagle Has Landed</t>
  </si>
  <si>
    <t>EP12</t>
  </si>
  <si>
    <t>BBH10</t>
  </si>
  <si>
    <t>Dead in its Tracks</t>
  </si>
  <si>
    <t>RPT81</t>
  </si>
  <si>
    <t>Garski's Fusillade</t>
  </si>
  <si>
    <t>RPT159</t>
  </si>
  <si>
    <t>Lesson Learned in Lesen</t>
  </si>
  <si>
    <t>LM12</t>
  </si>
  <si>
    <t>Two Coins for the Ferryman</t>
  </si>
  <si>
    <t>SPA653-D</t>
  </si>
  <si>
    <t>Piercing the Abscess</t>
  </si>
  <si>
    <t>AK31</t>
  </si>
  <si>
    <t>Reconnaissance Failure</t>
  </si>
  <si>
    <t>Shin4</t>
  </si>
  <si>
    <t>A Productive Day at the Office</t>
  </si>
  <si>
    <t>PONYRI#15</t>
  </si>
  <si>
    <t>Bears on the Prowl</t>
  </si>
  <si>
    <t>RPT146</t>
  </si>
  <si>
    <t>Plum Pudding Hill</t>
  </si>
  <si>
    <t>O93.2</t>
  </si>
  <si>
    <t>Counterattack On Martinville Ridge</t>
  </si>
  <si>
    <t>ABTF CG-II</t>
  </si>
  <si>
    <t>A Dark and Fateful Day</t>
  </si>
  <si>
    <t>TTF6</t>
  </si>
  <si>
    <t>A Nasty Surprise</t>
  </si>
  <si>
    <t>AAGG3</t>
  </si>
  <si>
    <t>Historical The Port-Filliolet Crossroad</t>
  </si>
  <si>
    <t>AK12</t>
  </si>
  <si>
    <t>AK11</t>
  </si>
  <si>
    <t>Action at Kilometer Post 3</t>
  </si>
  <si>
    <t>O78.2</t>
  </si>
  <si>
    <t>Ambush</t>
  </si>
  <si>
    <t>CH110</t>
  </si>
  <si>
    <t>Starlight, Starbright</t>
  </si>
  <si>
    <t>CH73</t>
  </si>
  <si>
    <t>The Stand Off</t>
  </si>
  <si>
    <t>DB029</t>
  </si>
  <si>
    <t>Brasching the British</t>
  </si>
  <si>
    <t>ESG93</t>
  </si>
  <si>
    <t>Krushing Kampar</t>
  </si>
  <si>
    <t>HH-CG</t>
  </si>
  <si>
    <t>Hell's Highway</t>
  </si>
  <si>
    <t>O105.1</t>
  </si>
  <si>
    <t>P02:Chesty Puller to the Rescue</t>
  </si>
  <si>
    <t>AK10</t>
  </si>
  <si>
    <t>Todt</t>
  </si>
  <si>
    <t>FT265</t>
  </si>
  <si>
    <t>Balkan Kessel</t>
  </si>
  <si>
    <t>MwT2</t>
  </si>
  <si>
    <t>Fourth of July</t>
  </si>
  <si>
    <t>RPT149</t>
  </si>
  <si>
    <t>Rakkasan Ruckus</t>
  </si>
  <si>
    <t>DBP5</t>
  </si>
  <si>
    <t>Langlais On Hill 781</t>
  </si>
  <si>
    <t>CtR6</t>
  </si>
  <si>
    <t>Black and Blue Swarms</t>
  </si>
  <si>
    <t>V16</t>
  </si>
  <si>
    <t>DB-ILUCG</t>
  </si>
  <si>
    <t>Ill Fate on the Ilu</t>
  </si>
  <si>
    <t>What the "recommend" numbers mean:</t>
  </si>
  <si>
    <t>When players add records to ROAR, they are asked how highly they would recommend this scenario to another player. This recommendation ranking is converted to a number as follows:</t>
  </si>
  <si>
    <t>0=Not known/no opinion</t>
  </si>
  <si>
    <t>1=Candyland instead!</t>
  </si>
  <si>
    <t>2=Highly unfavorable</t>
  </si>
  <si>
    <t>3=Unfavorable</t>
  </si>
  <si>
    <t>4=Slightly unfavorable</t>
  </si>
  <si>
    <t>5=As many scenarios above as below</t>
  </si>
  <si>
    <t>6=Slight recommend</t>
  </si>
  <si>
    <t>7=Recommend</t>
  </si>
  <si>
    <t>8=Highly recommended</t>
  </si>
  <si>
    <t>9=Must play</t>
  </si>
  <si>
    <t>The ratings are averaged (excluding "Not Known/No Opinion" of course), and these results are what are reported here.</t>
  </si>
  <si>
    <t>66°</t>
  </si>
  <si>
    <r>
      <t>For those of you who wish to add </t>
    </r>
    <r>
      <rPr>
        <b/>
        <sz val="10"/>
        <color rgb="FF141414"/>
        <rFont val="Segoe UI"/>
        <family val="2"/>
      </rPr>
      <t>more/new scenarios</t>
    </r>
    <r>
      <rPr>
        <sz val="10"/>
        <color rgb="FF141414"/>
        <rFont val="Segoe UI"/>
        <family val="2"/>
      </rPr>
      <t> to the workbook, there are two ways to do it.</t>
    </r>
  </si>
  <si>
    <t>Which way you choose depends on your skill level within Excel.</t>
  </si>
  <si>
    <r>
      <t>Option 1:</t>
    </r>
    <r>
      <rPr>
        <sz val="10"/>
        <color rgb="FF141414"/>
        <rFont val="Segoe UI"/>
        <family val="2"/>
      </rPr>
      <t> If you don't know how to use formulas within Excel, you can send me a PM and request certain modules to be added. I can easily do so and am happy to help, as long as the number of scenarios isn't too lengthy...</t>
    </r>
  </si>
  <si>
    <r>
      <t>Option 2:</t>
    </r>
    <r>
      <rPr>
        <sz val="10"/>
        <color rgb="FF141414"/>
        <rFont val="Segoe UI"/>
        <family val="2"/>
      </rPr>
      <t> If you know a moderate level of how to use formulas within Excel, you should be able to add more scenarios yourself. The basic steps are:</t>
    </r>
  </si>
  <si>
    <t>1. Unlock the sheets. No password is needed. Just click "Unlock Sheet" for each sheet under the "Review" tab.​</t>
  </si>
  <si>
    <t>​</t>
  </si>
  <si>
    <t>2. Unhide the two hidden sheets. Right click on the sheet tabs near the bottom of the Excel window and select "Unhide" for the two hidden sheets that are listed. The "Input Data" sheet (one of the hidden sheets) is just some basic instructions on how to fill in the data for each scenario. The "Data" sheet (the other hidden sheet) is the one that you will actually use.​</t>
  </si>
  <si>
    <t>3. On the "Data" sheet, add the scenarios that you wish. This is done as follows:​</t>
  </si>
  <si>
    <t>a. Manually type the scenario name in column C. Be sure to use exactly the name as it appears in ROAR.​</t>
  </si>
  <si>
    <t>b. Add all the scenario information (as instructed on the "Input Data" sheet) in columns E-Q (the white colored columns).​</t>
  </si>
  <si>
    <t>c. Copy-and-paste (drag) the formulas in all the other columns (namely: A,B,D,R-X). Note column S (ASL Scenario time to play) is not used, so can skip that column.​</t>
  </si>
  <si>
    <t>4. Go to "Setup" sheet and unprotect it (on Review tab) if needed. Add the name of the new module and copy-paste the yes-no pull-down box from an existing one. Determine which cell the new yes-no box is in (e.g. J64 is the next cell at the bottom right below the existing box, shown below). Ensure it is selected to be "yes". An example of how this looks is shown below. Note: You can choose to put the new yes-no box anywhere. I suggest starting with the lower right corner as shown. Add additional modules below that, or to keep it looking nice, below Festung Budepest:​</t>
  </si>
  <si>
    <r>
      <t>5. Go to the "Data" sheet. For all the new scenarios in this new module, change the formula for that scenario row in </t>
    </r>
    <r>
      <rPr>
        <b/>
        <sz val="10"/>
        <color rgb="FF141414"/>
        <rFont val="Segoe UI"/>
        <family val="2"/>
      </rPr>
      <t>column B</t>
    </r>
    <r>
      <rPr>
        <sz val="10"/>
        <color rgb="FF141414"/>
        <rFont val="Segoe UI"/>
        <family val="2"/>
      </rPr>
      <t> to match the new cell (e.g. $J$63 change to $J$64 - or whatever cell you used for the new yes-no box in Step #4). There is only one instance of this cell being mentioned in the formula. Find it and change the "$J$63" to whatever cell your new yes-no box is located in. Do not remove the two "$" that are interspersed within the J and 63.​</t>
    </r>
  </si>
  <si>
    <t>6. Once completed, the Data sheet should look as below (I only show adding the first two scenarios of the new WO Bonus Pack using bogus info in columns E-Q in this example:​</t>
  </si>
  <si>
    <t>You should see a numbering in column B (increases by one each scenario, including spaces. #1283-1286 in the illustration above). If you select "No" on this module on the "Setup" sheet, these numbers disappear. The "Est Time to play" in column R should automatically calculate the length of the game, based upon the info that you added in columns E-Q. You can add the ASL Scenario Archive time to play in column S if you want. I used this only as a checksum to ensure that my formula in column R was accurate. All the other columns should automatically add data used elsewhere - you don't need to do anything with them.</t>
  </si>
  <si>
    <t>Be sure that the formulas in column A and X are copied and pasted from the existing rows above. If all this is done correctly, your newly added scenarios should appear (when the "yes" is selected on the Setup sheet) on the Summary sheet, as shown below. If the scenarios are listed in ROAR, the data should also automatically appear:</t>
  </si>
  <si>
    <t>Hope that those instructions were clear enough.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</si>
</sst>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_);[Red]\(#,##0.0\)"/>
    <numFmt numFmtId="165" formatCode="[$-409]d\-mmm\-yy;@"/>
  </numFmts>
  <fonts count="32" x14ac:knownFonts="1">
    <font>
      <sz val="11"/>
      <color theme="1"/>
      <name val="Calibri"/>
      <family val="2"/>
      <scheme val="minor"/>
    </font>
    <font>
      <b/>
      <sz val="11"/>
      <color indexed="8"/>
      <name val="Calibri"/>
      <family val="2"/>
    </font>
    <font>
      <b/>
      <sz val="11"/>
      <color indexed="56"/>
      <name val="Calibri"/>
      <family val="2"/>
    </font>
    <font>
      <sz val="8"/>
      <name val="Calibri"/>
      <family val="2"/>
    </font>
    <font>
      <u/>
      <sz val="11"/>
      <color theme="10"/>
      <name val="Calibri"/>
      <family val="2"/>
    </font>
    <font>
      <b/>
      <sz val="11"/>
      <color theme="1"/>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sz val="16"/>
      <color theme="1"/>
      <name val="Calibri"/>
      <family val="2"/>
      <scheme val="minor"/>
    </font>
    <font>
      <sz val="20"/>
      <color theme="1"/>
      <name val="Calibri"/>
      <family val="2"/>
      <scheme val="minor"/>
    </font>
    <font>
      <b/>
      <sz val="20"/>
      <color theme="1"/>
      <name val="Calibri"/>
      <family val="2"/>
      <scheme val="minor"/>
    </font>
    <font>
      <i/>
      <sz val="9"/>
      <color theme="1"/>
      <name val="Calibri"/>
      <family val="2"/>
      <scheme val="minor"/>
    </font>
    <font>
      <sz val="11"/>
      <color theme="1"/>
      <name val="Wingdings"/>
      <charset val="2"/>
    </font>
    <font>
      <b/>
      <u/>
      <sz val="11"/>
      <color theme="1"/>
      <name val="Calibri"/>
      <family val="2"/>
      <scheme val="minor"/>
    </font>
    <font>
      <sz val="10"/>
      <name val="Arial"/>
    </font>
    <font>
      <i/>
      <sz val="11"/>
      <color theme="1"/>
      <name val="Calibri"/>
      <family val="2"/>
      <scheme val="minor"/>
    </font>
    <font>
      <i/>
      <u/>
      <sz val="11"/>
      <color theme="10"/>
      <name val="Calibri"/>
      <family val="2"/>
    </font>
    <font>
      <b/>
      <sz val="14"/>
      <color theme="1"/>
      <name val="Calibri"/>
      <family val="2"/>
      <scheme val="minor"/>
    </font>
    <font>
      <b/>
      <i/>
      <sz val="10"/>
      <color theme="1"/>
      <name val="Calibri"/>
      <family val="2"/>
      <scheme val="minor"/>
    </font>
    <font>
      <sz val="11"/>
      <color theme="1"/>
      <name val="Times New Roman"/>
      <family val="1"/>
    </font>
    <font>
      <b/>
      <sz val="11"/>
      <color theme="1"/>
      <name val="Times New Roman"/>
      <family val="1"/>
    </font>
    <font>
      <b/>
      <sz val="13.5"/>
      <color rgb="FF000000"/>
      <name val="Times New Roman"/>
      <family val="1"/>
    </font>
    <font>
      <b/>
      <sz val="18"/>
      <color rgb="FF000000"/>
      <name val="Times New Roman"/>
      <family val="1"/>
    </font>
    <font>
      <b/>
      <sz val="12"/>
      <color rgb="FF000000"/>
      <name val="Times New Roman"/>
      <family val="1"/>
    </font>
    <font>
      <b/>
      <sz val="13.5"/>
      <color theme="1"/>
      <name val="Calibri"/>
      <family val="2"/>
      <scheme val="minor"/>
    </font>
    <font>
      <sz val="10"/>
      <color rgb="FF222222"/>
      <name val="Tahoma"/>
      <family val="2"/>
    </font>
    <font>
      <sz val="9.9"/>
      <color rgb="FFFFFFFF"/>
      <name val="Tahoma"/>
      <family val="2"/>
    </font>
    <font>
      <b/>
      <sz val="24"/>
      <color theme="1"/>
      <name val="Calibri"/>
      <family val="2"/>
      <scheme val="minor"/>
    </font>
    <font>
      <sz val="10"/>
      <color rgb="FF141414"/>
      <name val="Segoe UI"/>
      <family val="2"/>
    </font>
    <font>
      <b/>
      <sz val="10"/>
      <color rgb="FF141414"/>
      <name val="Segoe UI"/>
      <family val="2"/>
    </font>
    <font>
      <b/>
      <u/>
      <sz val="10"/>
      <color rgb="FF141414"/>
      <name val="Segoe UI"/>
      <family val="2"/>
    </font>
  </fonts>
  <fills count="8">
    <fill>
      <patternFill patternType="none"/>
    </fill>
    <fill>
      <patternFill patternType="gray125"/>
    </fill>
    <fill>
      <patternFill patternType="solid">
        <fgColor theme="0" tint="-0.249977111117893"/>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theme="0" tint="-4.9989318521683403E-2"/>
        <bgColor indexed="64"/>
      </patternFill>
    </fill>
  </fills>
  <borders count="28">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style="thin">
        <color auto="1"/>
      </right>
      <top style="medium">
        <color indexed="64"/>
      </top>
      <bottom/>
      <diagonal/>
    </border>
    <border>
      <left/>
      <right style="thin">
        <color indexed="64"/>
      </right>
      <top/>
      <bottom style="medium">
        <color indexed="64"/>
      </bottom>
      <diagonal/>
    </border>
    <border>
      <left style="thin">
        <color auto="1"/>
      </left>
      <right style="thin">
        <color auto="1"/>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diagonal/>
    </border>
    <border>
      <left style="thin">
        <color indexed="64"/>
      </left>
      <right/>
      <top/>
      <bottom style="medium">
        <color indexed="64"/>
      </bottom>
      <diagonal/>
    </border>
  </borders>
  <cellStyleXfs count="3">
    <xf numFmtId="0" fontId="0" fillId="0" borderId="0"/>
    <xf numFmtId="0" fontId="4" fillId="0" borderId="0" applyNumberFormat="0" applyFill="0" applyBorder="0" applyAlignment="0" applyProtection="0">
      <alignment vertical="top"/>
      <protection locked="0"/>
    </xf>
    <xf numFmtId="0" fontId="15" fillId="0" borderId="0"/>
  </cellStyleXfs>
  <cellXfs count="255">
    <xf numFmtId="0" fontId="0" fillId="0" borderId="0" xfId="0"/>
    <xf numFmtId="0" fontId="0" fillId="0" borderId="0" xfId="0" applyFont="1"/>
    <xf numFmtId="0" fontId="7" fillId="0" borderId="0" xfId="0" applyFont="1"/>
    <xf numFmtId="0" fontId="0" fillId="0" borderId="0" xfId="0" applyProtection="1">
      <protection locked="0"/>
    </xf>
    <xf numFmtId="0" fontId="0" fillId="0" borderId="0" xfId="0" applyAlignment="1" applyProtection="1">
      <alignment horizontal="center"/>
      <protection locked="0"/>
    </xf>
    <xf numFmtId="0" fontId="0" fillId="0" borderId="0" xfId="0" applyProtection="1"/>
    <xf numFmtId="0" fontId="0" fillId="0" borderId="0" xfId="0" applyAlignment="1" applyProtection="1">
      <alignment horizontal="center"/>
    </xf>
    <xf numFmtId="0" fontId="0" fillId="3" borderId="0" xfId="0" applyFill="1" applyAlignment="1" applyProtection="1">
      <alignment horizontal="center"/>
    </xf>
    <xf numFmtId="164" fontId="1" fillId="2" borderId="0" xfId="0" applyNumberFormat="1" applyFont="1" applyFill="1" applyAlignment="1" applyProtection="1">
      <alignment horizontal="center" wrapText="1"/>
    </xf>
    <xf numFmtId="0" fontId="0" fillId="2" borderId="0" xfId="0" applyFill="1" applyAlignment="1" applyProtection="1">
      <alignment horizontal="center"/>
    </xf>
    <xf numFmtId="164" fontId="0" fillId="2" borderId="0" xfId="0" applyNumberFormat="1" applyFill="1" applyAlignment="1" applyProtection="1">
      <alignment horizontal="center"/>
    </xf>
    <xf numFmtId="0" fontId="0" fillId="2" borderId="0" xfId="0" applyFill="1" applyProtection="1"/>
    <xf numFmtId="164" fontId="0" fillId="0" borderId="0" xfId="0" applyNumberFormat="1" applyAlignment="1" applyProtection="1">
      <alignment horizontal="center"/>
    </xf>
    <xf numFmtId="0" fontId="0" fillId="0" borderId="0" xfId="0" applyAlignment="1" applyProtection="1">
      <alignment horizontal="center" wrapText="1"/>
      <protection locked="0"/>
    </xf>
    <xf numFmtId="1" fontId="0" fillId="0" borderId="0" xfId="0" applyNumberFormat="1" applyAlignment="1" applyProtection="1">
      <alignment horizontal="center"/>
      <protection locked="0"/>
    </xf>
    <xf numFmtId="0" fontId="1" fillId="0" borderId="0" xfId="0" applyFont="1" applyAlignment="1" applyProtection="1">
      <alignment horizontal="left" wrapText="1"/>
    </xf>
    <xf numFmtId="0" fontId="2" fillId="0" borderId="0" xfId="0" applyFont="1" applyAlignment="1" applyProtection="1">
      <alignment vertical="center" wrapText="1"/>
    </xf>
    <xf numFmtId="0" fontId="2" fillId="0" borderId="0" xfId="0" applyFont="1" applyAlignment="1" applyProtection="1">
      <alignment horizontal="left" vertical="center" wrapText="1"/>
    </xf>
    <xf numFmtId="0" fontId="1" fillId="0" borderId="0" xfId="0" applyFont="1" applyAlignment="1" applyProtection="1">
      <alignment horizontal="center" textRotation="90" wrapText="1"/>
    </xf>
    <xf numFmtId="164" fontId="1" fillId="0" borderId="0" xfId="0" applyNumberFormat="1" applyFont="1" applyAlignment="1" applyProtection="1">
      <alignment horizontal="center" wrapText="1"/>
    </xf>
    <xf numFmtId="40" fontId="1" fillId="0" borderId="0" xfId="0" applyNumberFormat="1" applyFont="1" applyAlignment="1" applyProtection="1">
      <alignment horizontal="center" wrapText="1"/>
    </xf>
    <xf numFmtId="9" fontId="1" fillId="0" borderId="0" xfId="0" applyNumberFormat="1" applyFont="1" applyAlignment="1" applyProtection="1">
      <alignment horizontal="center" wrapText="1"/>
    </xf>
    <xf numFmtId="0" fontId="6" fillId="0" borderId="0" xfId="0" applyFont="1" applyAlignment="1" applyProtection="1">
      <alignment horizontal="left" wrapText="1"/>
    </xf>
    <xf numFmtId="0" fontId="1" fillId="0" borderId="0" xfId="0" applyFont="1" applyAlignment="1" applyProtection="1">
      <alignment horizontal="center" wrapText="1"/>
    </xf>
    <xf numFmtId="164" fontId="1" fillId="0" borderId="0" xfId="0" applyNumberFormat="1" applyFont="1" applyAlignment="1" applyProtection="1">
      <alignment horizontal="center" textRotation="90" wrapText="1"/>
    </xf>
    <xf numFmtId="0" fontId="0" fillId="0" borderId="0" xfId="0" applyAlignment="1" applyProtection="1"/>
    <xf numFmtId="0" fontId="1" fillId="2" borderId="0" xfId="0" applyFont="1" applyFill="1" applyAlignment="1" applyProtection="1">
      <alignment horizontal="left" wrapText="1"/>
    </xf>
    <xf numFmtId="0" fontId="2" fillId="2" borderId="0" xfId="0" applyFont="1" applyFill="1" applyAlignment="1" applyProtection="1">
      <alignment vertical="center" wrapText="1"/>
    </xf>
    <xf numFmtId="0" fontId="4" fillId="2" borderId="0" xfId="1" applyFill="1" applyAlignment="1" applyProtection="1">
      <alignment wrapText="1"/>
    </xf>
    <xf numFmtId="0" fontId="2" fillId="2" borderId="0" xfId="0" applyFont="1" applyFill="1" applyAlignment="1" applyProtection="1">
      <alignment horizontal="left" vertical="center" wrapText="1"/>
    </xf>
    <xf numFmtId="0" fontId="2" fillId="2" borderId="0" xfId="0" quotePrefix="1" applyFont="1" applyFill="1" applyAlignment="1" applyProtection="1">
      <alignment vertical="center" wrapText="1"/>
    </xf>
    <xf numFmtId="0" fontId="2" fillId="2" borderId="0" xfId="0" quotePrefix="1" applyFont="1" applyFill="1" applyAlignment="1" applyProtection="1">
      <alignment horizontal="left" vertical="center" wrapText="1"/>
    </xf>
    <xf numFmtId="0" fontId="5" fillId="0" borderId="0" xfId="0" applyFont="1" applyAlignment="1" applyProtection="1"/>
    <xf numFmtId="0" fontId="5" fillId="2" borderId="0" xfId="0" applyFont="1" applyFill="1" applyAlignment="1" applyProtection="1">
      <alignment horizontal="center"/>
    </xf>
    <xf numFmtId="0" fontId="5" fillId="2" borderId="0" xfId="0" applyFont="1" applyFill="1" applyAlignment="1" applyProtection="1"/>
    <xf numFmtId="0" fontId="0" fillId="2" borderId="0" xfId="0" applyFill="1" applyAlignment="1">
      <alignment horizontal="center"/>
    </xf>
    <xf numFmtId="0" fontId="1" fillId="2" borderId="0" xfId="0" applyFont="1" applyFill="1" applyAlignment="1" applyProtection="1">
      <alignment horizontal="left" textRotation="90" wrapText="1"/>
    </xf>
    <xf numFmtId="1" fontId="0" fillId="2" borderId="0" xfId="0" applyNumberFormat="1" applyFill="1" applyAlignment="1" applyProtection="1">
      <alignment horizontal="center"/>
    </xf>
    <xf numFmtId="0" fontId="0" fillId="0" borderId="0" xfId="0" applyFill="1" applyBorder="1"/>
    <xf numFmtId="0" fontId="0" fillId="0" borderId="0" xfId="0" applyFill="1" applyBorder="1" applyProtection="1">
      <protection locked="0"/>
    </xf>
    <xf numFmtId="0" fontId="5" fillId="0" borderId="0" xfId="0" applyFont="1" applyProtection="1"/>
    <xf numFmtId="0" fontId="0" fillId="0" borderId="0" xfId="0" applyAlignment="1" applyProtection="1">
      <alignment horizontal="center" wrapText="1"/>
    </xf>
    <xf numFmtId="38" fontId="0" fillId="0" borderId="0" xfId="0" applyNumberFormat="1" applyAlignment="1" applyProtection="1">
      <alignment horizontal="center" wrapText="1"/>
    </xf>
    <xf numFmtId="40" fontId="0" fillId="0" borderId="0" xfId="0" applyNumberFormat="1" applyAlignment="1" applyProtection="1">
      <alignment horizontal="center" wrapText="1"/>
    </xf>
    <xf numFmtId="9" fontId="0" fillId="0" borderId="0" xfId="0" applyNumberFormat="1" applyAlignment="1" applyProtection="1">
      <alignment horizontal="center" wrapText="1"/>
    </xf>
    <xf numFmtId="0" fontId="0" fillId="0" borderId="0" xfId="0" applyAlignment="1" applyProtection="1">
      <alignment horizontal="left" wrapText="1"/>
    </xf>
    <xf numFmtId="0" fontId="7" fillId="0" borderId="0" xfId="0" applyFont="1" applyProtection="1"/>
    <xf numFmtId="38" fontId="0" fillId="0" borderId="0" xfId="0" applyNumberFormat="1" applyAlignment="1" applyProtection="1">
      <alignment horizontal="center"/>
    </xf>
    <xf numFmtId="9" fontId="0" fillId="0" borderId="0" xfId="0" applyNumberFormat="1" applyAlignment="1" applyProtection="1">
      <alignment horizontal="center"/>
    </xf>
    <xf numFmtId="0" fontId="0" fillId="0" borderId="0" xfId="0" applyAlignment="1" applyProtection="1">
      <alignment horizontal="left"/>
    </xf>
    <xf numFmtId="0" fontId="0" fillId="0" borderId="0" xfId="0" applyFont="1" applyProtection="1"/>
    <xf numFmtId="40" fontId="0" fillId="0" borderId="0" xfId="0" applyNumberFormat="1" applyAlignment="1" applyProtection="1">
      <alignment horizontal="center"/>
    </xf>
    <xf numFmtId="0" fontId="0" fillId="0" borderId="0" xfId="0" applyNumberFormat="1" applyAlignment="1" applyProtection="1">
      <alignment horizontal="center"/>
    </xf>
    <xf numFmtId="0" fontId="9" fillId="0" borderId="0" xfId="0" applyFont="1"/>
    <xf numFmtId="0" fontId="10" fillId="0" borderId="0" xfId="0" applyFont="1"/>
    <xf numFmtId="0" fontId="11" fillId="0" borderId="0" xfId="0" applyFont="1"/>
    <xf numFmtId="0" fontId="11" fillId="0" borderId="0" xfId="0" applyFont="1" applyProtection="1"/>
    <xf numFmtId="0" fontId="10" fillId="0" borderId="0" xfId="0" applyFont="1" applyProtection="1"/>
    <xf numFmtId="0" fontId="0" fillId="0" borderId="0" xfId="0" applyAlignment="1" applyProtection="1">
      <alignment horizontal="left" wrapText="1"/>
    </xf>
    <xf numFmtId="0" fontId="0" fillId="0" borderId="0" xfId="0" applyAlignment="1" applyProtection="1">
      <alignment horizontal="left" indent="6"/>
    </xf>
    <xf numFmtId="0" fontId="0" fillId="0" borderId="0" xfId="0" applyAlignment="1" applyProtection="1">
      <alignment horizontal="left" indent="5"/>
    </xf>
    <xf numFmtId="0" fontId="9" fillId="0" borderId="0" xfId="0" applyFont="1" applyProtection="1"/>
    <xf numFmtId="0" fontId="0" fillId="0" borderId="0" xfId="0" applyFill="1" applyBorder="1" applyAlignment="1" applyProtection="1">
      <alignment horizontal="left"/>
    </xf>
    <xf numFmtId="0" fontId="12" fillId="0" borderId="0" xfId="0" applyFont="1" applyProtection="1"/>
    <xf numFmtId="0" fontId="0" fillId="0" borderId="0" xfId="0" quotePrefix="1" applyAlignment="1" applyProtection="1">
      <alignment horizontal="left"/>
    </xf>
    <xf numFmtId="0" fontId="0" fillId="0" borderId="9" xfId="0" applyFill="1" applyBorder="1" applyAlignment="1" applyProtection="1">
      <alignment horizontal="center"/>
      <protection locked="0"/>
    </xf>
    <xf numFmtId="0" fontId="0" fillId="0" borderId="9" xfId="0" applyBorder="1" applyProtection="1">
      <protection locked="0"/>
    </xf>
    <xf numFmtId="0" fontId="0" fillId="0" borderId="11" xfId="0" applyBorder="1" applyProtection="1">
      <protection locked="0"/>
    </xf>
    <xf numFmtId="0" fontId="0" fillId="0" borderId="10" xfId="0" applyBorder="1" applyProtection="1">
      <protection locked="0"/>
    </xf>
    <xf numFmtId="0" fontId="0" fillId="4" borderId="10" xfId="0" applyFill="1" applyBorder="1" applyAlignment="1" applyProtection="1">
      <alignment horizontal="center"/>
      <protection locked="0"/>
    </xf>
    <xf numFmtId="1" fontId="0" fillId="0" borderId="0" xfId="0" applyNumberFormat="1" applyAlignment="1" applyProtection="1">
      <alignment horizontal="center"/>
    </xf>
    <xf numFmtId="0" fontId="2" fillId="0" borderId="0" xfId="0" applyFont="1" applyAlignment="1" applyProtection="1">
      <alignment horizontal="center" vertical="center" wrapText="1"/>
    </xf>
    <xf numFmtId="0" fontId="0" fillId="0" borderId="0" xfId="0" applyFill="1" applyBorder="1" applyAlignment="1" applyProtection="1">
      <alignment horizontal="center"/>
      <protection locked="0"/>
    </xf>
    <xf numFmtId="0" fontId="10" fillId="0" borderId="0" xfId="0" applyFont="1" applyAlignment="1" applyProtection="1"/>
    <xf numFmtId="9" fontId="0" fillId="0" borderId="9" xfId="0" applyNumberFormat="1" applyFill="1" applyBorder="1" applyAlignment="1" applyProtection="1">
      <alignment horizontal="center"/>
      <protection locked="0"/>
    </xf>
    <xf numFmtId="9" fontId="0" fillId="4" borderId="10" xfId="0" applyNumberFormat="1" applyFill="1" applyBorder="1" applyAlignment="1" applyProtection="1">
      <alignment horizontal="center"/>
      <protection locked="0"/>
    </xf>
    <xf numFmtId="164" fontId="4" fillId="2" borderId="0" xfId="1" applyNumberFormat="1" applyFill="1" applyAlignment="1" applyProtection="1">
      <alignment horizontal="center" wrapText="1"/>
    </xf>
    <xf numFmtId="0" fontId="5" fillId="4" borderId="0" xfId="0" applyFont="1" applyFill="1" applyAlignment="1" applyProtection="1">
      <alignment horizontal="center" textRotation="90"/>
    </xf>
    <xf numFmtId="0" fontId="0" fillId="4" borderId="0" xfId="0" applyFill="1" applyAlignment="1" applyProtection="1">
      <alignment horizontal="center"/>
    </xf>
    <xf numFmtId="0" fontId="5" fillId="0" borderId="0" xfId="0" applyFont="1" applyProtection="1">
      <protection locked="0"/>
    </xf>
    <xf numFmtId="0" fontId="1" fillId="0" borderId="0" xfId="0" applyFont="1" applyFill="1" applyAlignment="1" applyProtection="1">
      <alignment horizontal="left" textRotation="90" wrapText="1"/>
      <protection locked="0"/>
    </xf>
    <xf numFmtId="0" fontId="1" fillId="0" borderId="0" xfId="0" applyFont="1" applyAlignment="1" applyProtection="1">
      <alignment horizontal="center" wrapText="1"/>
      <protection locked="0"/>
    </xf>
    <xf numFmtId="0" fontId="1" fillId="0" borderId="0" xfId="0" applyFont="1" applyAlignment="1" applyProtection="1">
      <alignment horizontal="center" textRotation="90" wrapText="1"/>
      <protection locked="0"/>
    </xf>
    <xf numFmtId="164" fontId="1" fillId="0" borderId="0" xfId="0" applyNumberFormat="1" applyFont="1" applyAlignment="1" applyProtection="1">
      <alignment horizontal="center" textRotation="90" wrapText="1"/>
      <protection locked="0"/>
    </xf>
    <xf numFmtId="1" fontId="0" fillId="0" borderId="0" xfId="0" applyNumberFormat="1" applyFill="1" applyAlignment="1" applyProtection="1">
      <alignment horizontal="center"/>
      <protection locked="0"/>
    </xf>
    <xf numFmtId="0" fontId="13" fillId="0" borderId="0" xfId="0" applyFont="1"/>
    <xf numFmtId="0" fontId="13" fillId="4" borderId="0" xfId="0" applyFont="1" applyFill="1" applyAlignment="1" applyProtection="1">
      <alignment horizontal="center"/>
    </xf>
    <xf numFmtId="0" fontId="13" fillId="0" borderId="0" xfId="0" applyFont="1" applyAlignment="1" applyProtection="1">
      <alignment horizontal="center"/>
    </xf>
    <xf numFmtId="165" fontId="0" fillId="0" borderId="12" xfId="0" applyNumberFormat="1" applyBorder="1" applyAlignment="1" applyProtection="1">
      <alignment horizontal="center"/>
      <protection locked="0"/>
    </xf>
    <xf numFmtId="0" fontId="0" fillId="0" borderId="0" xfId="0" quotePrefix="1"/>
    <xf numFmtId="0" fontId="0" fillId="4" borderId="0" xfId="0" applyFill="1" applyBorder="1"/>
    <xf numFmtId="0" fontId="0" fillId="4" borderId="4" xfId="0" applyFill="1" applyBorder="1"/>
    <xf numFmtId="0" fontId="0" fillId="4" borderId="3" xfId="0" applyFill="1" applyBorder="1"/>
    <xf numFmtId="0" fontId="0" fillId="4" borderId="5" xfId="0" applyFill="1" applyBorder="1"/>
    <xf numFmtId="0" fontId="0" fillId="4" borderId="8" xfId="0" applyFill="1" applyBorder="1"/>
    <xf numFmtId="0" fontId="0" fillId="4" borderId="6" xfId="0" applyFill="1" applyBorder="1"/>
    <xf numFmtId="0" fontId="14" fillId="4" borderId="3" xfId="0" applyFont="1" applyFill="1" applyBorder="1"/>
    <xf numFmtId="0" fontId="0" fillId="4" borderId="3" xfId="0" applyFill="1" applyBorder="1" applyAlignment="1">
      <alignment horizontal="center" vertical="center" wrapText="1"/>
    </xf>
    <xf numFmtId="0" fontId="0" fillId="4" borderId="0" xfId="0" applyFill="1" applyBorder="1" applyAlignment="1">
      <alignment horizontal="center" vertical="center" wrapText="1"/>
    </xf>
    <xf numFmtId="0" fontId="0" fillId="4" borderId="4" xfId="0" applyFill="1" applyBorder="1" applyAlignment="1">
      <alignment horizontal="center" vertical="center" wrapText="1"/>
    </xf>
    <xf numFmtId="0" fontId="0" fillId="0" borderId="13" xfId="0" applyBorder="1" applyAlignment="1" applyProtection="1">
      <alignment horizontal="left" wrapText="1"/>
      <protection locked="0"/>
    </xf>
    <xf numFmtId="0" fontId="4" fillId="0" borderId="0" xfId="1" applyAlignment="1" applyProtection="1">
      <alignment vertical="center" wrapText="1"/>
    </xf>
    <xf numFmtId="0" fontId="0" fillId="0" borderId="0" xfId="0" applyAlignment="1">
      <alignment horizontal="center"/>
    </xf>
    <xf numFmtId="0" fontId="0" fillId="0" borderId="12" xfId="0" applyBorder="1" applyAlignment="1" applyProtection="1">
      <alignment horizontal="left"/>
      <protection locked="0"/>
    </xf>
    <xf numFmtId="0" fontId="0" fillId="0" borderId="0" xfId="0" applyBorder="1" applyAlignment="1" applyProtection="1">
      <alignment horizontal="left" wrapText="1"/>
      <protection locked="0"/>
    </xf>
    <xf numFmtId="0" fontId="0" fillId="4" borderId="12" xfId="0" applyFill="1" applyBorder="1" applyProtection="1"/>
    <xf numFmtId="165" fontId="0" fillId="6" borderId="12" xfId="0" applyNumberFormat="1" applyFill="1" applyBorder="1" applyAlignment="1" applyProtection="1">
      <alignment horizontal="center"/>
      <protection locked="0"/>
    </xf>
    <xf numFmtId="0" fontId="0" fillId="6" borderId="12" xfId="0" applyFill="1" applyBorder="1" applyAlignment="1" applyProtection="1">
      <alignment horizontal="left"/>
      <protection locked="0"/>
    </xf>
    <xf numFmtId="0" fontId="0" fillId="6" borderId="0" xfId="0" applyFill="1" applyBorder="1" applyAlignment="1" applyProtection="1">
      <alignment horizontal="left" wrapText="1"/>
      <protection locked="0"/>
    </xf>
    <xf numFmtId="0" fontId="4" fillId="2" borderId="0" xfId="1" applyFill="1" applyAlignment="1" applyProtection="1"/>
    <xf numFmtId="0" fontId="0" fillId="4" borderId="5" xfId="0" applyFill="1" applyBorder="1" applyAlignment="1" applyProtection="1">
      <alignment horizontal="left"/>
    </xf>
    <xf numFmtId="0" fontId="0" fillId="4" borderId="8" xfId="0" applyFill="1" applyBorder="1" applyAlignment="1" applyProtection="1">
      <alignment horizontal="left"/>
    </xf>
    <xf numFmtId="0" fontId="0" fillId="4" borderId="3" xfId="0" applyFill="1" applyBorder="1" applyAlignment="1" applyProtection="1">
      <alignment horizontal="left"/>
    </xf>
    <xf numFmtId="0" fontId="0" fillId="4" borderId="0" xfId="0" applyFill="1" applyBorder="1" applyAlignment="1" applyProtection="1">
      <alignment horizontal="left"/>
    </xf>
    <xf numFmtId="0" fontId="0" fillId="0" borderId="3" xfId="0" applyFill="1" applyBorder="1" applyAlignment="1" applyProtection="1">
      <alignment horizontal="left"/>
    </xf>
    <xf numFmtId="0" fontId="0" fillId="0" borderId="0" xfId="0" applyFill="1" applyBorder="1" applyAlignment="1" applyProtection="1">
      <alignment horizontal="left"/>
    </xf>
    <xf numFmtId="0" fontId="4" fillId="2" borderId="0" xfId="1" applyFont="1" applyFill="1" applyAlignment="1" applyProtection="1">
      <alignment vertical="center" wrapText="1"/>
    </xf>
    <xf numFmtId="0" fontId="0" fillId="4" borderId="4" xfId="0" applyFill="1" applyBorder="1" applyAlignment="1">
      <alignment horizontal="left"/>
    </xf>
    <xf numFmtId="0" fontId="17" fillId="2" borderId="0" xfId="1" applyFont="1" applyFill="1" applyAlignment="1" applyProtection="1">
      <alignment wrapText="1"/>
    </xf>
    <xf numFmtId="0" fontId="16" fillId="0" borderId="0" xfId="0" applyFont="1"/>
    <xf numFmtId="0" fontId="4" fillId="2" borderId="0" xfId="1" applyFill="1" applyAlignment="1" applyProtection="1">
      <alignment vertical="center" wrapText="1"/>
    </xf>
    <xf numFmtId="0" fontId="0" fillId="0" borderId="1" xfId="0" applyBorder="1" applyProtection="1">
      <protection locked="0"/>
    </xf>
    <xf numFmtId="0" fontId="0" fillId="0" borderId="3" xfId="0" applyBorder="1" applyProtection="1">
      <protection locked="0"/>
    </xf>
    <xf numFmtId="0" fontId="0" fillId="0" borderId="0" xfId="0" applyFill="1" applyBorder="1" applyProtection="1"/>
    <xf numFmtId="0" fontId="0" fillId="0" borderId="5" xfId="0" applyBorder="1" applyProtection="1">
      <protection locked="0"/>
    </xf>
    <xf numFmtId="0" fontId="0" fillId="0" borderId="3" xfId="0" applyBorder="1" applyProtection="1"/>
    <xf numFmtId="0" fontId="0" fillId="0" borderId="0" xfId="0" applyBorder="1" applyProtection="1"/>
    <xf numFmtId="0" fontId="0" fillId="0" borderId="4" xfId="0" applyBorder="1" applyProtection="1"/>
    <xf numFmtId="0" fontId="0" fillId="4" borderId="0" xfId="0" applyFont="1" applyFill="1" applyAlignment="1">
      <alignment horizontal="center"/>
    </xf>
    <xf numFmtId="0" fontId="16" fillId="4" borderId="0" xfId="0" applyFont="1" applyFill="1" applyAlignment="1">
      <alignment horizontal="center"/>
    </xf>
    <xf numFmtId="0" fontId="0" fillId="4" borderId="1" xfId="0" applyFill="1" applyBorder="1"/>
    <xf numFmtId="0" fontId="0" fillId="4" borderId="2" xfId="0" applyFill="1" applyBorder="1"/>
    <xf numFmtId="0" fontId="1" fillId="4" borderId="0" xfId="0" applyFont="1" applyFill="1" applyAlignment="1" applyProtection="1">
      <alignment horizontal="center" textRotation="90" wrapText="1"/>
      <protection locked="0"/>
    </xf>
    <xf numFmtId="0" fontId="13" fillId="4" borderId="0" xfId="0" applyFont="1" applyFill="1" applyAlignment="1" applyProtection="1">
      <alignment horizontal="center"/>
      <protection locked="0"/>
    </xf>
    <xf numFmtId="0" fontId="13" fillId="0" borderId="0" xfId="0" applyFont="1" applyAlignment="1" applyProtection="1">
      <alignment horizontal="center"/>
      <protection locked="0"/>
    </xf>
    <xf numFmtId="0" fontId="0" fillId="0" borderId="0" xfId="0" applyAlignment="1">
      <alignment horizontal="left"/>
    </xf>
    <xf numFmtId="0" fontId="13" fillId="4" borderId="1" xfId="0" applyFont="1" applyFill="1" applyBorder="1"/>
    <xf numFmtId="0" fontId="0" fillId="4" borderId="7" xfId="0" applyFill="1" applyBorder="1" applyAlignment="1" applyProtection="1">
      <alignment horizontal="center"/>
    </xf>
    <xf numFmtId="38" fontId="0" fillId="4" borderId="7" xfId="0" applyNumberFormat="1" applyFill="1" applyBorder="1" applyAlignment="1" applyProtection="1">
      <alignment horizontal="center" wrapText="1"/>
    </xf>
    <xf numFmtId="40" fontId="0" fillId="4" borderId="7" xfId="0" applyNumberFormat="1" applyFill="1" applyBorder="1" applyAlignment="1" applyProtection="1">
      <alignment horizontal="center" wrapText="1"/>
    </xf>
    <xf numFmtId="9" fontId="0" fillId="4" borderId="7" xfId="0" applyNumberFormat="1" applyFill="1" applyBorder="1" applyAlignment="1" applyProtection="1">
      <alignment horizontal="center" wrapText="1"/>
    </xf>
    <xf numFmtId="0" fontId="0" fillId="4" borderId="7" xfId="0" applyFill="1" applyBorder="1" applyAlignment="1">
      <alignment horizontal="center"/>
    </xf>
    <xf numFmtId="0" fontId="0" fillId="4" borderId="2" xfId="0" applyFill="1" applyBorder="1" applyAlignment="1">
      <alignment horizontal="left"/>
    </xf>
    <xf numFmtId="0" fontId="13" fillId="4" borderId="3" xfId="0" applyFont="1" applyFill="1" applyBorder="1"/>
    <xf numFmtId="0" fontId="0" fillId="4" borderId="0" xfId="0" applyFill="1" applyBorder="1" applyAlignment="1" applyProtection="1">
      <alignment horizontal="center"/>
    </xf>
    <xf numFmtId="38" fontId="0" fillId="4" borderId="0" xfId="0" applyNumberFormat="1" applyFill="1" applyBorder="1" applyAlignment="1" applyProtection="1">
      <alignment horizontal="center" wrapText="1"/>
    </xf>
    <xf numFmtId="40" fontId="0" fillId="4" borderId="0" xfId="0" applyNumberFormat="1" applyFill="1" applyBorder="1" applyAlignment="1" applyProtection="1">
      <alignment horizontal="center" wrapText="1"/>
    </xf>
    <xf numFmtId="9" fontId="0" fillId="4" borderId="0" xfId="0" applyNumberFormat="1" applyFill="1" applyBorder="1" applyAlignment="1" applyProtection="1">
      <alignment horizontal="center" wrapText="1"/>
    </xf>
    <xf numFmtId="0" fontId="0" fillId="4" borderId="0" xfId="0" applyFill="1" applyBorder="1" applyAlignment="1">
      <alignment horizontal="center"/>
    </xf>
    <xf numFmtId="0" fontId="13" fillId="4" borderId="5" xfId="0" applyFont="1" applyFill="1" applyBorder="1"/>
    <xf numFmtId="0" fontId="0" fillId="4" borderId="8" xfId="0" applyFill="1" applyBorder="1" applyAlignment="1" applyProtection="1">
      <alignment horizontal="center"/>
    </xf>
    <xf numFmtId="38" fontId="0" fillId="4" borderId="8" xfId="0" applyNumberFormat="1" applyFill="1" applyBorder="1" applyAlignment="1" applyProtection="1">
      <alignment horizontal="center" wrapText="1"/>
    </xf>
    <xf numFmtId="40" fontId="0" fillId="4" borderId="8" xfId="0" applyNumberFormat="1" applyFill="1" applyBorder="1" applyAlignment="1" applyProtection="1">
      <alignment horizontal="center" wrapText="1"/>
    </xf>
    <xf numFmtId="9" fontId="0" fillId="4" borderId="8" xfId="0" applyNumberFormat="1" applyFill="1" applyBorder="1" applyAlignment="1" applyProtection="1">
      <alignment horizontal="center" wrapText="1"/>
    </xf>
    <xf numFmtId="0" fontId="0" fillId="4" borderId="8" xfId="0" applyFill="1" applyBorder="1" applyAlignment="1">
      <alignment horizontal="center"/>
    </xf>
    <xf numFmtId="0" fontId="0" fillId="4" borderId="6" xfId="0" applyFill="1" applyBorder="1" applyAlignment="1">
      <alignment horizontal="left"/>
    </xf>
    <xf numFmtId="0" fontId="1" fillId="2" borderId="1" xfId="0" applyFont="1" applyFill="1" applyBorder="1" applyAlignment="1" applyProtection="1">
      <alignment horizontal="center" textRotation="90" wrapText="1"/>
    </xf>
    <xf numFmtId="0" fontId="1" fillId="2" borderId="7" xfId="0" applyFont="1" applyFill="1" applyBorder="1" applyAlignment="1" applyProtection="1">
      <alignment horizontal="center" textRotation="90" wrapText="1"/>
    </xf>
    <xf numFmtId="164" fontId="1" fillId="2" borderId="7" xfId="0" applyNumberFormat="1" applyFont="1" applyFill="1" applyBorder="1" applyAlignment="1" applyProtection="1">
      <alignment horizontal="center" wrapText="1"/>
    </xf>
    <xf numFmtId="40" fontId="1" fillId="2" borderId="7" xfId="0" applyNumberFormat="1" applyFont="1" applyFill="1" applyBorder="1" applyAlignment="1" applyProtection="1">
      <alignment horizontal="center" wrapText="1"/>
    </xf>
    <xf numFmtId="9" fontId="1" fillId="2" borderId="7" xfId="0" applyNumberFormat="1" applyFont="1" applyFill="1" applyBorder="1" applyAlignment="1" applyProtection="1">
      <alignment horizontal="center" wrapText="1"/>
    </xf>
    <xf numFmtId="0" fontId="6" fillId="2" borderId="2" xfId="0" applyFont="1" applyFill="1" applyBorder="1" applyAlignment="1" applyProtection="1">
      <alignment horizontal="left" wrapText="1"/>
    </xf>
    <xf numFmtId="0" fontId="0" fillId="7" borderId="7" xfId="0" applyFill="1" applyBorder="1" applyAlignment="1" applyProtection="1">
      <alignment horizontal="center"/>
    </xf>
    <xf numFmtId="0" fontId="0" fillId="7" borderId="0" xfId="0" applyFill="1" applyBorder="1" applyAlignment="1" applyProtection="1">
      <alignment horizontal="center"/>
    </xf>
    <xf numFmtId="0" fontId="0" fillId="7" borderId="8" xfId="0" applyFill="1" applyBorder="1" applyAlignment="1" applyProtection="1">
      <alignment horizontal="center"/>
    </xf>
    <xf numFmtId="165" fontId="5" fillId="5" borderId="18" xfId="0" applyNumberFormat="1" applyFont="1" applyFill="1" applyBorder="1" applyAlignment="1" applyProtection="1">
      <alignment horizontal="center"/>
      <protection locked="0"/>
    </xf>
    <xf numFmtId="0" fontId="5" fillId="5" borderId="18" xfId="0" applyFont="1" applyFill="1" applyBorder="1" applyProtection="1"/>
    <xf numFmtId="0" fontId="5" fillId="5" borderId="19" xfId="0" applyFont="1" applyFill="1" applyBorder="1" applyAlignment="1" applyProtection="1">
      <alignment horizontal="left"/>
      <protection locked="0"/>
    </xf>
    <xf numFmtId="0" fontId="5" fillId="5" borderId="20" xfId="0" applyFont="1" applyFill="1" applyBorder="1" applyAlignment="1" applyProtection="1">
      <alignment horizontal="left" wrapText="1"/>
      <protection locked="0"/>
    </xf>
    <xf numFmtId="0" fontId="5" fillId="5" borderId="7" xfId="0" applyFont="1" applyFill="1" applyBorder="1" applyAlignment="1" applyProtection="1">
      <alignment horizontal="left" wrapText="1"/>
      <protection locked="0"/>
    </xf>
    <xf numFmtId="0" fontId="0" fillId="4" borderId="16" xfId="0" applyFill="1" applyBorder="1" applyProtection="1"/>
    <xf numFmtId="0" fontId="0" fillId="6" borderId="16" xfId="0" applyFill="1" applyBorder="1" applyAlignment="1" applyProtection="1">
      <alignment horizontal="left" wrapText="1"/>
      <protection locked="0"/>
    </xf>
    <xf numFmtId="165" fontId="0" fillId="6" borderId="21" xfId="0" applyNumberFormat="1" applyFill="1" applyBorder="1" applyAlignment="1" applyProtection="1">
      <alignment horizontal="center"/>
      <protection locked="0"/>
    </xf>
    <xf numFmtId="0" fontId="0" fillId="4" borderId="22" xfId="0" applyFill="1" applyBorder="1" applyProtection="1"/>
    <xf numFmtId="0" fontId="0" fillId="6" borderId="21" xfId="0" applyFill="1" applyBorder="1" applyAlignment="1" applyProtection="1">
      <alignment horizontal="left"/>
      <protection locked="0"/>
    </xf>
    <xf numFmtId="0" fontId="0" fillId="6" borderId="22" xfId="0" applyFill="1" applyBorder="1" applyAlignment="1" applyProtection="1">
      <alignment horizontal="left" wrapText="1"/>
      <protection locked="0"/>
    </xf>
    <xf numFmtId="0" fontId="0" fillId="6" borderId="8" xfId="0" applyFill="1" applyBorder="1" applyAlignment="1" applyProtection="1">
      <alignment horizontal="left" wrapText="1"/>
      <protection locked="0"/>
    </xf>
    <xf numFmtId="0" fontId="0" fillId="0" borderId="13" xfId="0" applyFill="1" applyBorder="1" applyProtection="1"/>
    <xf numFmtId="0" fontId="5" fillId="5" borderId="19" xfId="0" applyFont="1" applyFill="1" applyBorder="1" applyProtection="1">
      <protection locked="0"/>
    </xf>
    <xf numFmtId="0" fontId="0" fillId="6" borderId="12" xfId="0" applyFill="1" applyBorder="1" applyProtection="1">
      <protection locked="0"/>
    </xf>
    <xf numFmtId="0" fontId="0" fillId="6" borderId="21" xfId="0" applyFill="1" applyBorder="1" applyProtection="1">
      <protection locked="0"/>
    </xf>
    <xf numFmtId="0" fontId="0" fillId="0" borderId="12" xfId="0" applyFill="1" applyBorder="1" applyProtection="1">
      <protection locked="0"/>
    </xf>
    <xf numFmtId="165" fontId="5" fillId="5" borderId="17" xfId="0" applyNumberFormat="1" applyFont="1" applyFill="1" applyBorder="1" applyAlignment="1" applyProtection="1">
      <alignment horizontal="center"/>
    </xf>
    <xf numFmtId="0" fontId="0" fillId="4" borderId="23" xfId="0" applyFill="1" applyBorder="1" applyAlignment="1" applyProtection="1">
      <alignment horizontal="center"/>
    </xf>
    <xf numFmtId="0" fontId="0" fillId="4" borderId="24" xfId="0" applyFill="1" applyBorder="1" applyAlignment="1" applyProtection="1">
      <alignment horizontal="center"/>
    </xf>
    <xf numFmtId="0" fontId="0" fillId="4" borderId="25" xfId="0" applyFill="1" applyBorder="1" applyAlignment="1" applyProtection="1">
      <alignment horizontal="center"/>
    </xf>
    <xf numFmtId="0" fontId="5" fillId="5" borderId="7" xfId="0" applyFont="1" applyFill="1" applyBorder="1" applyAlignment="1" applyProtection="1">
      <alignment horizontal="left" wrapText="1"/>
    </xf>
    <xf numFmtId="0" fontId="5" fillId="5" borderId="2" xfId="0" applyFont="1" applyFill="1" applyBorder="1" applyAlignment="1" applyProtection="1">
      <alignment horizontal="left" wrapText="1"/>
    </xf>
    <xf numFmtId="0" fontId="0" fillId="4" borderId="26" xfId="0" applyFill="1" applyBorder="1" applyAlignment="1" applyProtection="1">
      <alignment horizontal="left" wrapText="1"/>
    </xf>
    <xf numFmtId="0" fontId="0" fillId="4" borderId="0" xfId="0" applyFill="1" applyBorder="1" applyAlignment="1" applyProtection="1">
      <alignment horizontal="left" wrapText="1"/>
    </xf>
    <xf numFmtId="0" fontId="0" fillId="4" borderId="4" xfId="0" applyFill="1" applyBorder="1" applyAlignment="1" applyProtection="1">
      <alignment horizontal="left" wrapText="1"/>
    </xf>
    <xf numFmtId="0" fontId="0" fillId="4" borderId="27" xfId="0" applyFill="1" applyBorder="1" applyAlignment="1" applyProtection="1">
      <alignment horizontal="left" wrapText="1"/>
    </xf>
    <xf numFmtId="0" fontId="0" fillId="4" borderId="8" xfId="0" applyFill="1" applyBorder="1" applyAlignment="1" applyProtection="1">
      <alignment horizontal="left" wrapText="1"/>
    </xf>
    <xf numFmtId="0" fontId="0" fillId="4" borderId="6" xfId="0" applyFill="1" applyBorder="1" applyAlignment="1" applyProtection="1">
      <alignment horizontal="left" wrapText="1"/>
    </xf>
    <xf numFmtId="0" fontId="5" fillId="2" borderId="14" xfId="0" applyFont="1" applyFill="1" applyBorder="1" applyAlignment="1">
      <alignment wrapText="1"/>
    </xf>
    <xf numFmtId="0" fontId="18" fillId="2" borderId="15" xfId="0" applyFont="1" applyFill="1" applyBorder="1"/>
    <xf numFmtId="0" fontId="20" fillId="0" borderId="0" xfId="0" applyFont="1" applyAlignment="1">
      <alignment vertical="center" wrapText="1"/>
    </xf>
    <xf numFmtId="0" fontId="0" fillId="0" borderId="0" xfId="0" applyAlignment="1">
      <alignment horizontal="center" vertical="center" wrapText="1"/>
    </xf>
    <xf numFmtId="0" fontId="23" fillId="0" borderId="0" xfId="0" applyFont="1" applyAlignment="1">
      <alignment horizontal="center" vertical="center" wrapText="1"/>
    </xf>
    <xf numFmtId="0" fontId="22" fillId="0" borderId="0" xfId="0" applyFont="1" applyAlignment="1">
      <alignment horizontal="center" vertical="center" wrapText="1"/>
    </xf>
    <xf numFmtId="0" fontId="24" fillId="0" borderId="0" xfId="0" applyFont="1" applyAlignment="1">
      <alignment horizontal="center" vertical="center" wrapText="1"/>
    </xf>
    <xf numFmtId="0" fontId="21" fillId="0" borderId="0" xfId="0" applyFont="1" applyAlignment="1">
      <alignment horizontal="center" vertical="center" wrapText="1"/>
    </xf>
    <xf numFmtId="0" fontId="0" fillId="0" borderId="0" xfId="0" applyAlignment="1">
      <alignment vertical="center" wrapText="1"/>
    </xf>
    <xf numFmtId="0" fontId="28" fillId="0" borderId="0" xfId="0" applyFont="1" applyAlignment="1">
      <alignment vertical="center"/>
    </xf>
    <xf numFmtId="0" fontId="5" fillId="0" borderId="0" xfId="0" applyFont="1" applyAlignment="1">
      <alignment horizontal="center" vertical="center" wrapText="1"/>
    </xf>
    <xf numFmtId="0" fontId="0" fillId="0" borderId="0" xfId="0" applyAlignment="1">
      <alignment horizontal="right" vertical="center" wrapText="1"/>
    </xf>
    <xf numFmtId="0" fontId="25" fillId="0" borderId="0" xfId="0" applyFont="1" applyAlignment="1">
      <alignment vertical="center"/>
    </xf>
    <xf numFmtId="0" fontId="26" fillId="0" borderId="0" xfId="0" applyFont="1" applyAlignment="1">
      <alignment horizontal="right" vertical="center" readingOrder="1"/>
    </xf>
    <xf numFmtId="0" fontId="27" fillId="0" borderId="0" xfId="0" applyFont="1" applyAlignment="1">
      <alignment horizontal="right" vertical="top" readingOrder="1"/>
    </xf>
    <xf numFmtId="0" fontId="0" fillId="0" borderId="5" xfId="0" applyFill="1" applyBorder="1" applyAlignment="1" applyProtection="1">
      <alignment horizontal="left"/>
    </xf>
    <xf numFmtId="0" fontId="0" fillId="0" borderId="8" xfId="0" applyFill="1" applyBorder="1" applyAlignment="1" applyProtection="1">
      <alignment horizontal="left"/>
    </xf>
    <xf numFmtId="0" fontId="0" fillId="0" borderId="6" xfId="0" applyFill="1" applyBorder="1" applyAlignment="1" applyProtection="1">
      <alignment horizontal="left"/>
    </xf>
    <xf numFmtId="0" fontId="0" fillId="4" borderId="1" xfId="0" applyFill="1" applyBorder="1" applyAlignment="1" applyProtection="1">
      <alignment horizontal="left"/>
    </xf>
    <xf numFmtId="0" fontId="0" fillId="4" borderId="7" xfId="0" applyFill="1" applyBorder="1" applyAlignment="1" applyProtection="1">
      <alignment horizontal="left"/>
    </xf>
    <xf numFmtId="0" fontId="0" fillId="0" borderId="3" xfId="0" applyFill="1" applyBorder="1" applyAlignment="1" applyProtection="1">
      <alignment horizontal="left"/>
    </xf>
    <xf numFmtId="0" fontId="0" fillId="0" borderId="0" xfId="0" applyFill="1" applyBorder="1" applyAlignment="1" applyProtection="1">
      <alignment horizontal="left"/>
    </xf>
    <xf numFmtId="0" fontId="0" fillId="0" borderId="4" xfId="0" applyFill="1" applyBorder="1" applyAlignment="1" applyProtection="1">
      <alignment horizontal="left"/>
    </xf>
    <xf numFmtId="0" fontId="0" fillId="4" borderId="3" xfId="0" applyFill="1" applyBorder="1" applyAlignment="1" applyProtection="1">
      <alignment horizontal="left"/>
    </xf>
    <xf numFmtId="0" fontId="0" fillId="4" borderId="0" xfId="0" applyFill="1" applyBorder="1" applyAlignment="1" applyProtection="1">
      <alignment horizontal="left"/>
    </xf>
    <xf numFmtId="0" fontId="0" fillId="4" borderId="4" xfId="0" applyFill="1" applyBorder="1" applyAlignment="1" applyProtection="1">
      <alignment horizontal="left"/>
    </xf>
    <xf numFmtId="0" fontId="0" fillId="4" borderId="2" xfId="0" applyFill="1" applyBorder="1" applyAlignment="1" applyProtection="1">
      <alignment horizontal="left"/>
    </xf>
    <xf numFmtId="0" fontId="0" fillId="0" borderId="1" xfId="0" applyFill="1" applyBorder="1" applyAlignment="1" applyProtection="1">
      <alignment horizontal="left"/>
    </xf>
    <xf numFmtId="0" fontId="0" fillId="0" borderId="7" xfId="0" applyFill="1" applyBorder="1" applyAlignment="1" applyProtection="1">
      <alignment horizontal="left"/>
    </xf>
    <xf numFmtId="0" fontId="8" fillId="0" borderId="0" xfId="0" applyFont="1" applyAlignment="1" applyProtection="1">
      <alignment horizontal="left" wrapText="1"/>
    </xf>
    <xf numFmtId="0" fontId="4" fillId="0" borderId="0" xfId="1" applyAlignment="1" applyProtection="1">
      <alignment horizontal="left"/>
      <protection locked="0"/>
    </xf>
    <xf numFmtId="0" fontId="0" fillId="4" borderId="5" xfId="0" applyFill="1" applyBorder="1" applyAlignment="1" applyProtection="1">
      <alignment horizontal="left"/>
    </xf>
    <xf numFmtId="0" fontId="0" fillId="4" borderId="8" xfId="0" applyFill="1" applyBorder="1" applyAlignment="1" applyProtection="1">
      <alignment horizontal="left"/>
    </xf>
    <xf numFmtId="0" fontId="11" fillId="0" borderId="0" xfId="0" applyFont="1" applyAlignment="1" applyProtection="1">
      <alignment horizontal="center"/>
    </xf>
    <xf numFmtId="0" fontId="10" fillId="0" borderId="0" xfId="0" applyFont="1" applyAlignment="1" applyProtection="1">
      <alignment horizontal="center"/>
    </xf>
    <xf numFmtId="0" fontId="9" fillId="0" borderId="0" xfId="0" applyFont="1" applyAlignment="1" applyProtection="1">
      <alignment horizontal="center"/>
    </xf>
    <xf numFmtId="0" fontId="0" fillId="0" borderId="0" xfId="0" applyAlignment="1" applyProtection="1">
      <alignment horizontal="left" wrapText="1"/>
    </xf>
    <xf numFmtId="0" fontId="0" fillId="4" borderId="0" xfId="0" applyFill="1" applyBorder="1" applyAlignment="1">
      <alignment horizontal="left"/>
    </xf>
    <xf numFmtId="0" fontId="5" fillId="4" borderId="3" xfId="0" applyFont="1" applyFill="1" applyBorder="1" applyAlignment="1">
      <alignment horizontal="center"/>
    </xf>
    <xf numFmtId="0" fontId="5" fillId="4" borderId="0" xfId="0" applyFont="1" applyFill="1" applyBorder="1" applyAlignment="1">
      <alignment horizontal="center"/>
    </xf>
    <xf numFmtId="0" fontId="5" fillId="4" borderId="4" xfId="0" applyFont="1" applyFill="1" applyBorder="1" applyAlignment="1">
      <alignment horizontal="center"/>
    </xf>
    <xf numFmtId="0" fontId="0" fillId="4" borderId="1" xfId="0" applyFill="1" applyBorder="1" applyAlignment="1">
      <alignment horizontal="center" vertical="center" wrapText="1"/>
    </xf>
    <xf numFmtId="0" fontId="0" fillId="4" borderId="7" xfId="0" applyFill="1" applyBorder="1" applyAlignment="1">
      <alignment horizontal="center" vertical="center" wrapText="1"/>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0" xfId="0" applyFill="1" applyBorder="1" applyAlignment="1">
      <alignment horizontal="center" vertical="center" wrapText="1"/>
    </xf>
    <xf numFmtId="0" fontId="0" fillId="4" borderId="4" xfId="0" applyFill="1" applyBorder="1" applyAlignment="1">
      <alignment horizontal="center" vertical="center" wrapText="1"/>
    </xf>
    <xf numFmtId="0" fontId="14" fillId="4" borderId="0" xfId="0" applyFont="1" applyFill="1" applyBorder="1" applyAlignment="1">
      <alignment horizontal="left"/>
    </xf>
    <xf numFmtId="0" fontId="14" fillId="4" borderId="4" xfId="0" applyFont="1" applyFill="1" applyBorder="1" applyAlignment="1">
      <alignment horizontal="left"/>
    </xf>
    <xf numFmtId="0" fontId="0" fillId="4" borderId="4" xfId="0" applyFill="1" applyBorder="1" applyAlignment="1">
      <alignment horizontal="left"/>
    </xf>
    <xf numFmtId="0" fontId="5" fillId="4" borderId="3"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29" fillId="0" borderId="0" xfId="0" applyFont="1"/>
    <xf numFmtId="0" fontId="31" fillId="0" borderId="0" xfId="0" applyFont="1"/>
    <xf numFmtId="0" fontId="0" fillId="0" borderId="0" xfId="0" applyAlignment="1">
      <alignment horizontal="left" vertical="center" wrapText="1" indent="1"/>
    </xf>
    <xf numFmtId="0" fontId="29" fillId="0" borderId="0" xfId="0" applyFont="1" applyAlignment="1">
      <alignment horizontal="left" vertical="center" wrapText="1" indent="1"/>
    </xf>
    <xf numFmtId="0" fontId="29" fillId="0" borderId="0" xfId="0" applyFont="1" applyAlignment="1">
      <alignment horizontal="left" vertical="center" wrapText="1" indent="6"/>
    </xf>
    <xf numFmtId="0" fontId="29" fillId="0" borderId="0" xfId="0" applyFont="1" applyAlignment="1">
      <alignment vertical="center" wrapText="1"/>
    </xf>
    <xf numFmtId="0" fontId="31" fillId="0" borderId="0" xfId="0" applyFont="1" applyAlignment="1">
      <alignment wrapText="1"/>
    </xf>
    <xf numFmtId="0" fontId="29" fillId="0" borderId="0" xfId="0" applyFont="1" applyAlignment="1">
      <alignment wrapText="1"/>
    </xf>
  </cellXfs>
  <cellStyles count="3">
    <cellStyle name="Hyperlink" xfId="1" builtinId="8"/>
    <cellStyle name="Normal" xfId="0" builtinId="0"/>
    <cellStyle name="Normal 2" xfId="2" xr:uid="{00000000-0005-0000-0000-000002000000}"/>
  </cellStyles>
  <dxfs count="22">
    <dxf>
      <font>
        <color rgb="FF00B050"/>
      </font>
      <fill>
        <patternFill>
          <bgColor rgb="FF00B050"/>
        </patternFill>
      </fill>
    </dxf>
    <dxf>
      <font>
        <color theme="0"/>
      </font>
      <fill>
        <patternFill patternType="none">
          <bgColor auto="1"/>
        </patternFill>
      </fill>
    </dxf>
    <dxf>
      <font>
        <color rgb="FF00B050"/>
      </font>
      <fill>
        <patternFill>
          <bgColor rgb="FF00B050"/>
        </patternFill>
      </fill>
    </dxf>
    <dxf>
      <font>
        <color theme="0"/>
      </font>
      <fill>
        <patternFill patternType="none">
          <bgColor auto="1"/>
        </patternFill>
      </fill>
    </dxf>
    <dxf>
      <font>
        <color rgb="FF00B050"/>
      </font>
      <fill>
        <patternFill>
          <bgColor rgb="FF00B050"/>
        </patternFill>
      </fill>
    </dxf>
    <dxf>
      <font>
        <color theme="0"/>
      </font>
      <fill>
        <patternFill patternType="none">
          <bgColor auto="1"/>
        </patternFill>
      </fill>
    </dxf>
    <dxf>
      <font>
        <color rgb="FF00B050"/>
      </font>
      <fill>
        <patternFill>
          <bgColor rgb="FF00B050"/>
        </patternFill>
      </fill>
    </dxf>
    <dxf>
      <font>
        <color theme="0"/>
      </font>
      <fill>
        <patternFill patternType="none">
          <bgColor auto="1"/>
        </patternFill>
      </fill>
    </dxf>
    <dxf>
      <font>
        <b/>
        <i val="0"/>
      </font>
    </dxf>
    <dxf>
      <font>
        <b/>
        <i val="0"/>
      </font>
    </dxf>
    <dxf>
      <font>
        <b/>
        <i val="0"/>
      </font>
    </dxf>
    <dxf>
      <font>
        <b/>
        <i val="0"/>
      </font>
    </dxf>
    <dxf>
      <font>
        <color rgb="FF00B050"/>
      </font>
      <fill>
        <patternFill>
          <bgColor rgb="FF00B050"/>
        </patternFill>
      </fill>
    </dxf>
    <dxf>
      <font>
        <color theme="0"/>
      </font>
      <fill>
        <patternFill patternType="none">
          <bgColor auto="1"/>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175260</xdr:colOff>
      <xdr:row>22</xdr:row>
      <xdr:rowOff>83820</xdr:rowOff>
    </xdr:from>
    <xdr:to>
      <xdr:col>1</xdr:col>
      <xdr:colOff>5356860</xdr:colOff>
      <xdr:row>22</xdr:row>
      <xdr:rowOff>3649980</xdr:rowOff>
    </xdr:to>
    <xdr:pic>
      <xdr:nvPicPr>
        <xdr:cNvPr id="8" name="Picture 7" descr="9890">
          <a:extLst>
            <a:ext uri="{FF2B5EF4-FFF2-40B4-BE49-F238E27FC236}">
              <a16:creationId xmlns:a16="http://schemas.microsoft.com/office/drawing/2014/main" id="{04EADE3A-CCD8-4277-9C60-B8C1D74D11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4617720"/>
          <a:ext cx="5181600" cy="3566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60960</xdr:colOff>
      <xdr:row>26</xdr:row>
      <xdr:rowOff>156818</xdr:rowOff>
    </xdr:from>
    <xdr:to>
      <xdr:col>6</xdr:col>
      <xdr:colOff>312420</xdr:colOff>
      <xdr:row>26</xdr:row>
      <xdr:rowOff>5046723</xdr:rowOff>
    </xdr:to>
    <xdr:pic>
      <xdr:nvPicPr>
        <xdr:cNvPr id="9" name="Picture 8" descr="9891">
          <a:extLst>
            <a:ext uri="{FF2B5EF4-FFF2-40B4-BE49-F238E27FC236}">
              <a16:creationId xmlns:a16="http://schemas.microsoft.com/office/drawing/2014/main" id="{6198C1C1-E420-4099-B2E0-49B963D8CC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560" y="9041738"/>
          <a:ext cx="13167360" cy="4889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32</xdr:row>
      <xdr:rowOff>114300</xdr:rowOff>
    </xdr:from>
    <xdr:to>
      <xdr:col>2</xdr:col>
      <xdr:colOff>160020</xdr:colOff>
      <xdr:row>33</xdr:row>
      <xdr:rowOff>3398520</xdr:rowOff>
    </xdr:to>
    <xdr:pic>
      <xdr:nvPicPr>
        <xdr:cNvPr id="10" name="Picture 9" descr="9892">
          <a:extLst>
            <a:ext uri="{FF2B5EF4-FFF2-40B4-BE49-F238E27FC236}">
              <a16:creationId xmlns:a16="http://schemas.microsoft.com/office/drawing/2014/main" id="{91E8B24D-C08A-4A7D-B075-FFBD52A8F3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700" y="16146780"/>
          <a:ext cx="10599420" cy="3474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4924</xdr:row>
      <xdr:rowOff>0</xdr:rowOff>
    </xdr:from>
    <xdr:to>
      <xdr:col>1</xdr:col>
      <xdr:colOff>304800</xdr:colOff>
      <xdr:row>4925</xdr:row>
      <xdr:rowOff>114300</xdr:rowOff>
    </xdr:to>
    <xdr:sp macro="" textlink="">
      <xdr:nvSpPr>
        <xdr:cNvPr id="5121" name="AutoShape 1">
          <a:extLst>
            <a:ext uri="{FF2B5EF4-FFF2-40B4-BE49-F238E27FC236}">
              <a16:creationId xmlns:a16="http://schemas.microsoft.com/office/drawing/2014/main" id="{8F289DA0-585D-4710-AFFA-DAE681C4ECFE}"/>
            </a:ext>
          </a:extLst>
        </xdr:cNvPr>
        <xdr:cNvSpPr>
          <a:spLocks noChangeAspect="1" noChangeArrowheads="1"/>
        </xdr:cNvSpPr>
      </xdr:nvSpPr>
      <xdr:spPr bwMode="auto">
        <a:xfrm>
          <a:off x="2133600" y="96341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jrvdev.com/ROAR/VER1/default.asp" TargetMode="External"/><Relationship Id="rId1" Type="http://schemas.openxmlformats.org/officeDocument/2006/relationships/hyperlink" Target="http://www.jrvdev.com/ROAR/VER1/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jrvdev.com/ROAR/VER1/login.asp" TargetMode="External"/><Relationship Id="rId3" Type="http://schemas.openxmlformats.org/officeDocument/2006/relationships/hyperlink" Target="https://www.jrvdev.com/ROAR/VER1/RecordByName.asp" TargetMode="External"/><Relationship Id="rId7" Type="http://schemas.openxmlformats.org/officeDocument/2006/relationships/hyperlink" Target="https://www.jrvdev.com/ROAR/VER1/RecordByPub.asp" TargetMode="External"/><Relationship Id="rId2" Type="http://schemas.openxmlformats.org/officeDocument/2006/relationships/hyperlink" Target="https://www.jrvdev.com/ROAR/VER1/NewPlaying.asp" TargetMode="External"/><Relationship Id="rId1" Type="http://schemas.openxmlformats.org/officeDocument/2006/relationships/hyperlink" Target="https://www.jrvdev.com/ROAR/VER1/default.asp" TargetMode="External"/><Relationship Id="rId6" Type="http://schemas.openxmlformats.org/officeDocument/2006/relationships/hyperlink" Target="https://www.jrvdev.com/ROAR/VER1/ShowHist.asp" TargetMode="External"/><Relationship Id="rId11" Type="http://schemas.openxmlformats.org/officeDocument/2006/relationships/drawing" Target="../drawings/drawing2.xml"/><Relationship Id="rId5" Type="http://schemas.openxmlformats.org/officeDocument/2006/relationships/hyperlink" Target="https://www.jrvdev.com/ROAR/VER1/ContactRoar.asp" TargetMode="External"/><Relationship Id="rId10" Type="http://schemas.openxmlformats.org/officeDocument/2006/relationships/printerSettings" Target="../printerSettings/printerSettings6.bin"/><Relationship Id="rId4" Type="http://schemas.openxmlformats.org/officeDocument/2006/relationships/hyperlink" Target="https://www.jrvdev.com/ROAR/VER1/EditPlayer.asp" TargetMode="External"/><Relationship Id="rId9" Type="http://schemas.openxmlformats.org/officeDocument/2006/relationships/hyperlink" Target="https://www.jrvdev.com/ROAR/VER1/AslArticles.asp"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17" Type="http://schemas.openxmlformats.org/officeDocument/2006/relationships/hyperlink" Target="http://www.jrvdev.com/ROAR/VER1/ShowScenario.asp?ScenarioID=98" TargetMode="External"/><Relationship Id="rId671" Type="http://schemas.openxmlformats.org/officeDocument/2006/relationships/hyperlink" Target="http://www.jrvdev.com/ROAR/VER1/ShowScenario.asp?ScenarioID=1110" TargetMode="External"/><Relationship Id="rId769" Type="http://schemas.openxmlformats.org/officeDocument/2006/relationships/hyperlink" Target="http://www.jrvdev.com/ROAR/VER1/ShowScenario.asp?ScenarioID=2396" TargetMode="External"/><Relationship Id="rId976" Type="http://schemas.openxmlformats.org/officeDocument/2006/relationships/hyperlink" Target="http://www.jrvdev.com/ROAR/VER1/ShowScenario.asp?ScenarioID=4742" TargetMode="External"/><Relationship Id="rId21" Type="http://schemas.openxmlformats.org/officeDocument/2006/relationships/hyperlink" Target="http://www.jrvdev.com/ROAR/VER1/ShowScenario.asp?ScenarioID=21" TargetMode="External"/><Relationship Id="rId324" Type="http://schemas.openxmlformats.org/officeDocument/2006/relationships/hyperlink" Target="http://www.jrvdev.com/ROAR/VER1/ShowScenario.asp?ScenarioID=1003" TargetMode="External"/><Relationship Id="rId531" Type="http://schemas.openxmlformats.org/officeDocument/2006/relationships/hyperlink" Target="http://www.jrvdev.com/ROAR/VER1/ShowScenario.asp?ScenarioID=3258" TargetMode="External"/><Relationship Id="rId629" Type="http://schemas.openxmlformats.org/officeDocument/2006/relationships/hyperlink" Target="http://www.jrvdev.com/ROAR/VER1/ShowScenario.asp?ScenarioID=2159" TargetMode="External"/><Relationship Id="rId1161" Type="http://schemas.openxmlformats.org/officeDocument/2006/relationships/printerSettings" Target="../printerSettings/printerSettings9.bin"/><Relationship Id="rId170" Type="http://schemas.openxmlformats.org/officeDocument/2006/relationships/hyperlink" Target="http://www.jrvdev.com/ROAR/VER1/ShowScenario.asp?ScenarioID=1383" TargetMode="External"/><Relationship Id="rId836" Type="http://schemas.openxmlformats.org/officeDocument/2006/relationships/hyperlink" Target="http://www.jrvdev.com/ROAR/VER1/ShowScenario.asp?ScenarioID=3685" TargetMode="External"/><Relationship Id="rId1021" Type="http://schemas.openxmlformats.org/officeDocument/2006/relationships/hyperlink" Target="http://www.jrvdev.com/ROAR/VER1/ShowScenario.asp?ScenarioID=3661" TargetMode="External"/><Relationship Id="rId1119" Type="http://schemas.openxmlformats.org/officeDocument/2006/relationships/hyperlink" Target="http://www.jrvdev.com/ROAR/VER1/ShowScenario.asp?ScenarioID=5410" TargetMode="External"/><Relationship Id="rId268" Type="http://schemas.openxmlformats.org/officeDocument/2006/relationships/hyperlink" Target="http://www.jrvdev.com/ROAR/VER1/ShowScenario.asp?ScenarioID=270" TargetMode="External"/><Relationship Id="rId475" Type="http://schemas.openxmlformats.org/officeDocument/2006/relationships/hyperlink" Target="http://www.jrvdev.com/ROAR/VER1/ShowScenario.asp?ScenarioID=2485" TargetMode="External"/><Relationship Id="rId682" Type="http://schemas.openxmlformats.org/officeDocument/2006/relationships/hyperlink" Target="http://www.jrvdev.com/ROAR/VER1/ShowScenario.asp?ScenarioID=1241" TargetMode="External"/><Relationship Id="rId903" Type="http://schemas.openxmlformats.org/officeDocument/2006/relationships/hyperlink" Target="http://www.jrvdev.com/ROAR/VER1/ShowScenario.asp?ScenarioID=3712" TargetMode="External"/><Relationship Id="rId32" Type="http://schemas.openxmlformats.org/officeDocument/2006/relationships/hyperlink" Target="http://www.jrvdev.com/ROAR/VER1/ShowScenario.asp?ScenarioID=32" TargetMode="External"/><Relationship Id="rId128" Type="http://schemas.openxmlformats.org/officeDocument/2006/relationships/hyperlink" Target="http://www.jrvdev.com/ROAR/VER1/ShowScenario.asp?ScenarioID=109" TargetMode="External"/><Relationship Id="rId335" Type="http://schemas.openxmlformats.org/officeDocument/2006/relationships/hyperlink" Target="http://www.jrvdev.com/ROAR/VER1/ShowScenario.asp?ScenarioID=148" TargetMode="External"/><Relationship Id="rId542" Type="http://schemas.openxmlformats.org/officeDocument/2006/relationships/hyperlink" Target="http://www.jrvdev.com/ROAR/VER1/ShowScenario.asp?ScenarioID=3416" TargetMode="External"/><Relationship Id="rId987" Type="http://schemas.openxmlformats.org/officeDocument/2006/relationships/hyperlink" Target="http://www.jrvdev.com/ROAR/VER1/ShowScenario.asp?ScenarioID=4360" TargetMode="External"/><Relationship Id="rId181" Type="http://schemas.openxmlformats.org/officeDocument/2006/relationships/hyperlink" Target="http://www.jrvdev.com/ROAR/VER1/ShowScenario.asp?ScenarioID=2503" TargetMode="External"/><Relationship Id="rId402" Type="http://schemas.openxmlformats.org/officeDocument/2006/relationships/hyperlink" Target="http://www.jrvdev.com/ROAR/VER1/ShowScenario.asp?ScenarioID=1420" TargetMode="External"/><Relationship Id="rId847" Type="http://schemas.openxmlformats.org/officeDocument/2006/relationships/hyperlink" Target="http://www.jrvdev.com/ROAR/VER1/ShowScenario.asp?ScenarioID=3703" TargetMode="External"/><Relationship Id="rId1032" Type="http://schemas.openxmlformats.org/officeDocument/2006/relationships/hyperlink" Target="http://www.jrvdev.com/ROAR/VER1/ShowScenario.asp?ScenarioID=4023" TargetMode="External"/><Relationship Id="rId279" Type="http://schemas.openxmlformats.org/officeDocument/2006/relationships/hyperlink" Target="http://www.jrvdev.com/ROAR/VER1/ShowScenario.asp?ScenarioID=281" TargetMode="External"/><Relationship Id="rId486" Type="http://schemas.openxmlformats.org/officeDocument/2006/relationships/hyperlink" Target="http://www.jrvdev.com/ROAR/VER1/ShowScenario.asp?ScenarioID=2740" TargetMode="External"/><Relationship Id="rId693" Type="http://schemas.openxmlformats.org/officeDocument/2006/relationships/hyperlink" Target="http://www.jrvdev.com/ROAR/VER1/ShowScenario.asp?ScenarioID=1396" TargetMode="External"/><Relationship Id="rId707" Type="http://schemas.openxmlformats.org/officeDocument/2006/relationships/hyperlink" Target="http://www.jrvdev.com/ROAR/VER1/ShowScenario.asp?ScenarioID=1444" TargetMode="External"/><Relationship Id="rId914" Type="http://schemas.openxmlformats.org/officeDocument/2006/relationships/hyperlink" Target="http://www.jrvdev.com/ROAR/VER1/ShowScenario.asp?ScenarioID=2294" TargetMode="External"/><Relationship Id="rId43" Type="http://schemas.openxmlformats.org/officeDocument/2006/relationships/hyperlink" Target="http://www.jrvdev.com/ROAR/VER1/ShowScenario.asp?ScenarioID=43" TargetMode="External"/><Relationship Id="rId139" Type="http://schemas.openxmlformats.org/officeDocument/2006/relationships/hyperlink" Target="http://www.jrvdev.com/ROAR/VER1/ShowScenario.asp?ScenarioID=120" TargetMode="External"/><Relationship Id="rId346" Type="http://schemas.openxmlformats.org/officeDocument/2006/relationships/hyperlink" Target="http://www.jrvdev.com/ROAR/VER1/ShowScenario.asp?ScenarioID=128" TargetMode="External"/><Relationship Id="rId553" Type="http://schemas.openxmlformats.org/officeDocument/2006/relationships/hyperlink" Target="http://www.jrvdev.com/ROAR/VER1/ShowScenario.asp?ScenarioID=2647" TargetMode="External"/><Relationship Id="rId760" Type="http://schemas.openxmlformats.org/officeDocument/2006/relationships/hyperlink" Target="http://www.jrvdev.com/ROAR/VER1/ShowScenario.asp?ScenarioID=2387" TargetMode="External"/><Relationship Id="rId998" Type="http://schemas.openxmlformats.org/officeDocument/2006/relationships/hyperlink" Target="http://www.jrvdev.com/ROAR/VER1/ShowScenario.asp?ScenarioID=4370" TargetMode="External"/><Relationship Id="rId192" Type="http://schemas.openxmlformats.org/officeDocument/2006/relationships/hyperlink" Target="http://www.jrvdev.com/ROAR/VER1/ShowScenario.asp?ScenarioID=2514" TargetMode="External"/><Relationship Id="rId206" Type="http://schemas.openxmlformats.org/officeDocument/2006/relationships/hyperlink" Target="http://www.jrvdev.com/ROAR/VER1/ShowScenario.asp?ScenarioID=208" TargetMode="External"/><Relationship Id="rId413" Type="http://schemas.openxmlformats.org/officeDocument/2006/relationships/hyperlink" Target="http://www.jrvdev.com/ROAR/VER1/ShowScenario.asp?ScenarioID=1432" TargetMode="External"/><Relationship Id="rId858" Type="http://schemas.openxmlformats.org/officeDocument/2006/relationships/hyperlink" Target="http://www.jrvdev.com/ROAR/VER1/ShowScenario.asp?ScenarioID=4177" TargetMode="External"/><Relationship Id="rId1043" Type="http://schemas.openxmlformats.org/officeDocument/2006/relationships/hyperlink" Target="http://www.jrvdev.com/ROAR/VER1/ShowScenario.asp?ScenarioID=4314" TargetMode="External"/><Relationship Id="rId497" Type="http://schemas.openxmlformats.org/officeDocument/2006/relationships/hyperlink" Target="http://www.jrvdev.com/ROAR/VER1/ShowScenario.asp?ScenarioID=348" TargetMode="External"/><Relationship Id="rId620" Type="http://schemas.openxmlformats.org/officeDocument/2006/relationships/hyperlink" Target="http://www.jrvdev.com/ROAR/VER1/ShowScenario.asp?ScenarioID=1813" TargetMode="External"/><Relationship Id="rId718" Type="http://schemas.openxmlformats.org/officeDocument/2006/relationships/hyperlink" Target="http://www.jrvdev.com/ROAR/VER1/ShowScenario.asp?ScenarioID=1461" TargetMode="External"/><Relationship Id="rId925" Type="http://schemas.openxmlformats.org/officeDocument/2006/relationships/hyperlink" Target="http://www.jrvdev.com/ROAR/VER1/ShowScenario.asp?ScenarioID=2893" TargetMode="External"/><Relationship Id="rId357" Type="http://schemas.openxmlformats.org/officeDocument/2006/relationships/hyperlink" Target="http://www.jrvdev.com/ROAR/VER1/ShowScenario.asp?ScenarioID=139" TargetMode="External"/><Relationship Id="rId1110" Type="http://schemas.openxmlformats.org/officeDocument/2006/relationships/hyperlink" Target="http://www.jrvdev.com/ROAR/VER1/ShowScenario.asp?ScenarioID=5202" TargetMode="External"/><Relationship Id="rId54" Type="http://schemas.openxmlformats.org/officeDocument/2006/relationships/hyperlink" Target="http://www.jrvdev.com/ROAR/VER1/ShowScenario.asp?ScenarioID=54" TargetMode="External"/><Relationship Id="rId217" Type="http://schemas.openxmlformats.org/officeDocument/2006/relationships/hyperlink" Target="http://www.jrvdev.com/ROAR/VER1/ShowScenario.asp?ScenarioID=219" TargetMode="External"/><Relationship Id="rId564" Type="http://schemas.openxmlformats.org/officeDocument/2006/relationships/hyperlink" Target="http://www.jrvdev.com/ROAR/VER1/ShowScenario.asp?ScenarioID=1474" TargetMode="External"/><Relationship Id="rId771" Type="http://schemas.openxmlformats.org/officeDocument/2006/relationships/hyperlink" Target="http://www.jrvdev.com/ROAR/VER1/ShowScenario.asp?ScenarioID=2615" TargetMode="External"/><Relationship Id="rId869" Type="http://schemas.openxmlformats.org/officeDocument/2006/relationships/hyperlink" Target="http://www.jrvdev.com/ROAR/VER1/ShowScenario.asp?ScenarioID=4157" TargetMode="External"/><Relationship Id="rId424" Type="http://schemas.openxmlformats.org/officeDocument/2006/relationships/hyperlink" Target="http://www.jrvdev.com/ROAR/VER1/ShowScenario.asp?ScenarioID=1708" TargetMode="External"/><Relationship Id="rId631" Type="http://schemas.openxmlformats.org/officeDocument/2006/relationships/hyperlink" Target="http://www.jrvdev.com/ROAR/VER1/ShowScenario.asp?ScenarioID=2161" TargetMode="External"/><Relationship Id="rId729" Type="http://schemas.openxmlformats.org/officeDocument/2006/relationships/hyperlink" Target="http://www.jrvdev.com/ROAR/VER1/ShowScenario.asp?ScenarioID=1759" TargetMode="External"/><Relationship Id="rId1054" Type="http://schemas.openxmlformats.org/officeDocument/2006/relationships/hyperlink" Target="http://www.jrvdev.com/ROAR/VER1/ShowScenario.asp?ScenarioID=4327" TargetMode="External"/><Relationship Id="rId270" Type="http://schemas.openxmlformats.org/officeDocument/2006/relationships/hyperlink" Target="http://www.jrvdev.com/ROAR/VER1/ShowScenario.asp?ScenarioID=272" TargetMode="External"/><Relationship Id="rId936" Type="http://schemas.openxmlformats.org/officeDocument/2006/relationships/hyperlink" Target="http://www.jrvdev.com/ROAR/VER1/ShowScenario.asp?ScenarioID=4185" TargetMode="External"/><Relationship Id="rId1121" Type="http://schemas.openxmlformats.org/officeDocument/2006/relationships/hyperlink" Target="http://www.jrvdev.com/ROAR/VER1/ShowScenario.asp?ScenarioID=5412" TargetMode="External"/><Relationship Id="rId65" Type="http://schemas.openxmlformats.org/officeDocument/2006/relationships/hyperlink" Target="http://www.jrvdev.com/ROAR/VER1/ShowScenario.asp?ScenarioID=65" TargetMode="External"/><Relationship Id="rId130" Type="http://schemas.openxmlformats.org/officeDocument/2006/relationships/hyperlink" Target="http://www.jrvdev.com/ROAR/VER1/ShowScenario.asp?ScenarioID=111" TargetMode="External"/><Relationship Id="rId368" Type="http://schemas.openxmlformats.org/officeDocument/2006/relationships/hyperlink" Target="http://www.jrvdev.com/ROAR/VER1/ShowScenario.asp?ScenarioID=182" TargetMode="External"/><Relationship Id="rId575" Type="http://schemas.openxmlformats.org/officeDocument/2006/relationships/hyperlink" Target="http://www.jrvdev.com/ROAR/VER1/ShowScenario.asp?ScenarioID=2046" TargetMode="External"/><Relationship Id="rId782" Type="http://schemas.openxmlformats.org/officeDocument/2006/relationships/hyperlink" Target="http://www.jrvdev.com/ROAR/VER1/ShowScenario.asp?ScenarioID=2626" TargetMode="External"/><Relationship Id="rId228" Type="http://schemas.openxmlformats.org/officeDocument/2006/relationships/hyperlink" Target="http://www.jrvdev.com/ROAR/VER1/ShowScenario.asp?ScenarioID=230" TargetMode="External"/><Relationship Id="rId435" Type="http://schemas.openxmlformats.org/officeDocument/2006/relationships/hyperlink" Target="http://www.jrvdev.com/ROAR/VER1/ShowScenario.asp?ScenarioID=1719" TargetMode="External"/><Relationship Id="rId642" Type="http://schemas.openxmlformats.org/officeDocument/2006/relationships/hyperlink" Target="http://www.jrvdev.com/ROAR/VER1/ShowScenario.asp?ScenarioID=1400" TargetMode="External"/><Relationship Id="rId1065" Type="http://schemas.openxmlformats.org/officeDocument/2006/relationships/hyperlink" Target="http://www.jrvdev.com/ROAR/VER1/ShowScenario.asp?ScenarioID=4499" TargetMode="External"/><Relationship Id="rId281" Type="http://schemas.openxmlformats.org/officeDocument/2006/relationships/hyperlink" Target="http://www.jrvdev.com/ROAR/VER1/ShowScenario.asp?ScenarioID=283" TargetMode="External"/><Relationship Id="rId502" Type="http://schemas.openxmlformats.org/officeDocument/2006/relationships/hyperlink" Target="http://www.jrvdev.com/ROAR/VER1/ShowScenario.asp?ScenarioID=1349" TargetMode="External"/><Relationship Id="rId947" Type="http://schemas.openxmlformats.org/officeDocument/2006/relationships/hyperlink" Target="http://www.jrvdev.com/ROAR/VER1/ShowScenario.asp?ScenarioID=3866" TargetMode="External"/><Relationship Id="rId1132" Type="http://schemas.openxmlformats.org/officeDocument/2006/relationships/hyperlink" Target="http://www.jrvdev.com/ROAR/VER1/ShowScenario.asp?ScenarioID=2220" TargetMode="External"/><Relationship Id="rId76" Type="http://schemas.openxmlformats.org/officeDocument/2006/relationships/hyperlink" Target="http://www.jrvdev.com/ROAR/VER1/ShowScenario.asp?ScenarioID=76" TargetMode="External"/><Relationship Id="rId141" Type="http://schemas.openxmlformats.org/officeDocument/2006/relationships/hyperlink" Target="http://www.jrvdev.com/ROAR/VER1/ShowScenario.asp?ScenarioID=122" TargetMode="External"/><Relationship Id="rId379" Type="http://schemas.openxmlformats.org/officeDocument/2006/relationships/hyperlink" Target="http://www.jrvdev.com/ROAR/VER1/ShowScenario.asp?ScenarioID=193" TargetMode="External"/><Relationship Id="rId586" Type="http://schemas.openxmlformats.org/officeDocument/2006/relationships/hyperlink" Target="http://www.jrvdev.com/ROAR/VER1/ShowScenario.asp?ScenarioID=2038" TargetMode="External"/><Relationship Id="rId793" Type="http://schemas.openxmlformats.org/officeDocument/2006/relationships/hyperlink" Target="http://www.jrvdev.com/ROAR/VER1/ShowScenario.asp?ScenarioID=2804" TargetMode="External"/><Relationship Id="rId807" Type="http://schemas.openxmlformats.org/officeDocument/2006/relationships/hyperlink" Target="http://www.jrvdev.com/ROAR/VER1/ShowScenario.asp?ScenarioID=3357" TargetMode="External"/><Relationship Id="rId7" Type="http://schemas.openxmlformats.org/officeDocument/2006/relationships/hyperlink" Target="http://www.jrvdev.com/ROAR/VER1/ShowScenario.asp?ScenarioID=7" TargetMode="External"/><Relationship Id="rId239" Type="http://schemas.openxmlformats.org/officeDocument/2006/relationships/hyperlink" Target="http://www.jrvdev.com/ROAR/VER1/ShowScenario.asp?ScenarioID=241" TargetMode="External"/><Relationship Id="rId446" Type="http://schemas.openxmlformats.org/officeDocument/2006/relationships/hyperlink" Target="http://www.jrvdev.com/ROAR/VER1/ShowScenario.asp?ScenarioID=1730" TargetMode="External"/><Relationship Id="rId653" Type="http://schemas.openxmlformats.org/officeDocument/2006/relationships/hyperlink" Target="http://www.jrvdev.com/ROAR/VER1/ShowScenario.asp?ScenarioID=826" TargetMode="External"/><Relationship Id="rId1076" Type="http://schemas.openxmlformats.org/officeDocument/2006/relationships/hyperlink" Target="http://www.jrvdev.com/ROAR/VER1/ShowScenario.asp?ScenarioID=4671" TargetMode="External"/><Relationship Id="rId292" Type="http://schemas.openxmlformats.org/officeDocument/2006/relationships/hyperlink" Target="http://www.jrvdev.com/ROAR/VER1/ShowScenario.asp?ScenarioID=294" TargetMode="External"/><Relationship Id="rId306" Type="http://schemas.openxmlformats.org/officeDocument/2006/relationships/hyperlink" Target="http://www.jrvdev.com/ROAR/VER1/ShowScenario.asp?ScenarioID=308" TargetMode="External"/><Relationship Id="rId860" Type="http://schemas.openxmlformats.org/officeDocument/2006/relationships/hyperlink" Target="http://www.jrvdev.com/ROAR/VER1/ShowScenario.asp?ScenarioID=4148" TargetMode="External"/><Relationship Id="rId958" Type="http://schemas.openxmlformats.org/officeDocument/2006/relationships/hyperlink" Target="http://www.jrvdev.com/ROAR/VER1/ShowScenario.asp?ScenarioID=4172" TargetMode="External"/><Relationship Id="rId1143" Type="http://schemas.openxmlformats.org/officeDocument/2006/relationships/hyperlink" Target="http://www.jrvdev.com/ROAR/VER1/ShowScenario.asp?ScenarioID=5010" TargetMode="External"/><Relationship Id="rId87" Type="http://schemas.openxmlformats.org/officeDocument/2006/relationships/hyperlink" Target="http://www.jrvdev.com/ROAR/VER1/ShowScenario.asp?ScenarioID=1251" TargetMode="External"/><Relationship Id="rId513" Type="http://schemas.openxmlformats.org/officeDocument/2006/relationships/hyperlink" Target="http://www.jrvdev.com/ROAR/VER1/ShowScenario.asp?ScenarioID=2967" TargetMode="External"/><Relationship Id="rId597" Type="http://schemas.openxmlformats.org/officeDocument/2006/relationships/hyperlink" Target="http://www.jrvdev.com/ROAR/VER1/ShowScenario.asp?ScenarioID=2075" TargetMode="External"/><Relationship Id="rId720" Type="http://schemas.openxmlformats.org/officeDocument/2006/relationships/hyperlink" Target="http://www.jrvdev.com/ROAR/VER1/ShowScenario.asp?ScenarioID=1455" TargetMode="External"/><Relationship Id="rId818" Type="http://schemas.openxmlformats.org/officeDocument/2006/relationships/hyperlink" Target="http://www.jrvdev.com/ROAR/VER1/ShowScenario.asp?ScenarioID=3368" TargetMode="External"/><Relationship Id="rId152" Type="http://schemas.openxmlformats.org/officeDocument/2006/relationships/hyperlink" Target="http://www.jrvdev.com/ROAR/VER1/ShowScenario.asp?ScenarioID=1366" TargetMode="External"/><Relationship Id="rId457" Type="http://schemas.openxmlformats.org/officeDocument/2006/relationships/hyperlink" Target="http://www.jrvdev.com/ROAR/VER1/ShowScenario.asp?ScenarioID=2067" TargetMode="External"/><Relationship Id="rId1003" Type="http://schemas.openxmlformats.org/officeDocument/2006/relationships/hyperlink" Target="http://www.jrvdev.com/ROAR/VER1/ShowScenario.asp?ScenarioID=3880" TargetMode="External"/><Relationship Id="rId1087" Type="http://schemas.openxmlformats.org/officeDocument/2006/relationships/hyperlink" Target="http://www.jrvdev.com/ROAR/VER1/ShowScenario.asp?ScenarioID=4984" TargetMode="External"/><Relationship Id="rId664" Type="http://schemas.openxmlformats.org/officeDocument/2006/relationships/hyperlink" Target="http://www.jrvdev.com/ROAR/VER1/ShowScenario.asp?ScenarioID=1107" TargetMode="External"/><Relationship Id="rId871" Type="http://schemas.openxmlformats.org/officeDocument/2006/relationships/hyperlink" Target="http://www.jrvdev.com/ROAR/VER1/ShowScenario.asp?ScenarioID=4159" TargetMode="External"/><Relationship Id="rId969" Type="http://schemas.openxmlformats.org/officeDocument/2006/relationships/hyperlink" Target="http://www.jrvdev.com/ROAR/VER1/ShowScenario.asp?ScenarioID=4352" TargetMode="External"/><Relationship Id="rId14" Type="http://schemas.openxmlformats.org/officeDocument/2006/relationships/hyperlink" Target="http://www.jrvdev.com/ROAR/VER1/ShowScenario.asp?ScenarioID=14" TargetMode="External"/><Relationship Id="rId317" Type="http://schemas.openxmlformats.org/officeDocument/2006/relationships/hyperlink" Target="http://www.jrvdev.com/ROAR/VER1/ShowScenario.asp?ScenarioID=997" TargetMode="External"/><Relationship Id="rId524" Type="http://schemas.openxmlformats.org/officeDocument/2006/relationships/hyperlink" Target="http://www.jrvdev.com/ROAR/VER1/ShowScenario.asp?ScenarioID=3251" TargetMode="External"/><Relationship Id="rId731" Type="http://schemas.openxmlformats.org/officeDocument/2006/relationships/hyperlink" Target="http://www.jrvdev.com/ROAR/VER1/ShowScenario.asp?ScenarioID=1756" TargetMode="External"/><Relationship Id="rId1154" Type="http://schemas.openxmlformats.org/officeDocument/2006/relationships/hyperlink" Target="http://www.jrvdev.com/ROAR/VER1/ShowScenario.asp?ScenarioID=976" TargetMode="External"/><Relationship Id="rId98" Type="http://schemas.openxmlformats.org/officeDocument/2006/relationships/hyperlink" Target="http://www.jrvdev.com/ROAR/VER1/ShowScenario.asp?ScenarioID=2679" TargetMode="External"/><Relationship Id="rId163" Type="http://schemas.openxmlformats.org/officeDocument/2006/relationships/hyperlink" Target="http://www.jrvdev.com/ROAR/VER1/ShowScenario.asp?ScenarioID=1376" TargetMode="External"/><Relationship Id="rId370" Type="http://schemas.openxmlformats.org/officeDocument/2006/relationships/hyperlink" Target="http://www.jrvdev.com/ROAR/VER1/ShowScenario.asp?ScenarioID=184" TargetMode="External"/><Relationship Id="rId829" Type="http://schemas.openxmlformats.org/officeDocument/2006/relationships/hyperlink" Target="http://www.jrvdev.com/ROAR/VER1/ShowScenario.asp?ScenarioID=3682" TargetMode="External"/><Relationship Id="rId1014" Type="http://schemas.openxmlformats.org/officeDocument/2006/relationships/hyperlink" Target="http://www.jrvdev.com/ROAR/VER1/ShowScenario.asp?ScenarioID=3891" TargetMode="External"/><Relationship Id="rId230" Type="http://schemas.openxmlformats.org/officeDocument/2006/relationships/hyperlink" Target="http://www.jrvdev.com/ROAR/VER1/ShowScenario.asp?ScenarioID=232" TargetMode="External"/><Relationship Id="rId468" Type="http://schemas.openxmlformats.org/officeDocument/2006/relationships/hyperlink" Target="http://www.jrvdev.com/ROAR/VER1/ShowScenario.asp?ScenarioID=2266" TargetMode="External"/><Relationship Id="rId675" Type="http://schemas.openxmlformats.org/officeDocument/2006/relationships/hyperlink" Target="http://www.jrvdev.com/ROAR/VER1/ShowScenario.asp?ScenarioID=1247" TargetMode="External"/><Relationship Id="rId882" Type="http://schemas.openxmlformats.org/officeDocument/2006/relationships/hyperlink" Target="http://www.jrvdev.com/ROAR/VER1/ShowScenario.asp?ScenarioID=4528" TargetMode="External"/><Relationship Id="rId1098" Type="http://schemas.openxmlformats.org/officeDocument/2006/relationships/hyperlink" Target="http://www.jrvdev.com/ROAR/VER1/ShowScenario.asp?ScenarioID=5222" TargetMode="External"/><Relationship Id="rId25" Type="http://schemas.openxmlformats.org/officeDocument/2006/relationships/hyperlink" Target="http://www.jrvdev.com/ROAR/VER1/ShowScenario.asp?ScenarioID=25" TargetMode="External"/><Relationship Id="rId328" Type="http://schemas.openxmlformats.org/officeDocument/2006/relationships/hyperlink" Target="http://www.jrvdev.com/ROAR/VER1/ShowScenario.asp?ScenarioID=1007" TargetMode="External"/><Relationship Id="rId535" Type="http://schemas.openxmlformats.org/officeDocument/2006/relationships/hyperlink" Target="http://www.jrvdev.com/ROAR/VER1/ShowScenario.asp?ScenarioID=3409" TargetMode="External"/><Relationship Id="rId742" Type="http://schemas.openxmlformats.org/officeDocument/2006/relationships/hyperlink" Target="http://www.jrvdev.com/ROAR/VER1/ShowScenario.asp?ScenarioID=2026" TargetMode="External"/><Relationship Id="rId174" Type="http://schemas.openxmlformats.org/officeDocument/2006/relationships/hyperlink" Target="http://www.jrvdev.com/ROAR/VER1/ShowScenario.asp?ScenarioID=2496" TargetMode="External"/><Relationship Id="rId381" Type="http://schemas.openxmlformats.org/officeDocument/2006/relationships/hyperlink" Target="http://www.jrvdev.com/ROAR/VER1/ShowScenario.asp?ScenarioID=195" TargetMode="External"/><Relationship Id="rId602" Type="http://schemas.openxmlformats.org/officeDocument/2006/relationships/hyperlink" Target="http://www.jrvdev.com/ROAR/VER1/ShowScenario.asp?ScenarioID=2080" TargetMode="External"/><Relationship Id="rId1025" Type="http://schemas.openxmlformats.org/officeDocument/2006/relationships/hyperlink" Target="http://www.jrvdev.com/ROAR/VER1/ShowScenario.asp?ScenarioID=3665" TargetMode="External"/><Relationship Id="rId241" Type="http://schemas.openxmlformats.org/officeDocument/2006/relationships/hyperlink" Target="http://www.jrvdev.com/ROAR/VER1/ShowScenario.asp?ScenarioID=243" TargetMode="External"/><Relationship Id="rId479" Type="http://schemas.openxmlformats.org/officeDocument/2006/relationships/hyperlink" Target="http://www.jrvdev.com/ROAR/VER1/ShowScenario.asp?ScenarioID=2489" TargetMode="External"/><Relationship Id="rId686" Type="http://schemas.openxmlformats.org/officeDocument/2006/relationships/hyperlink" Target="http://www.jrvdev.com/ROAR/VER1/ShowScenario.asp?ScenarioID=1236" TargetMode="External"/><Relationship Id="rId893" Type="http://schemas.openxmlformats.org/officeDocument/2006/relationships/hyperlink" Target="http://www.jrvdev.com/ROAR/VER1/ShowScenario.asp?ScenarioID=2280" TargetMode="External"/><Relationship Id="rId907" Type="http://schemas.openxmlformats.org/officeDocument/2006/relationships/hyperlink" Target="http://www.jrvdev.com/ROAR/VER1/ShowScenario.asp?ScenarioID=4165" TargetMode="External"/><Relationship Id="rId36" Type="http://schemas.openxmlformats.org/officeDocument/2006/relationships/hyperlink" Target="http://www.jrvdev.com/ROAR/VER1/ShowScenario.asp?ScenarioID=36" TargetMode="External"/><Relationship Id="rId339" Type="http://schemas.openxmlformats.org/officeDocument/2006/relationships/hyperlink" Target="http://www.jrvdev.com/ROAR/VER1/ShowScenario.asp?ScenarioID=152" TargetMode="External"/><Relationship Id="rId546" Type="http://schemas.openxmlformats.org/officeDocument/2006/relationships/hyperlink" Target="http://www.jrvdev.com/ROAR/VER1/ShowScenario.asp?ScenarioID=2222" TargetMode="External"/><Relationship Id="rId753" Type="http://schemas.openxmlformats.org/officeDocument/2006/relationships/hyperlink" Target="http://www.jrvdev.com/ROAR/VER1/ShowScenario.asp?ScenarioID=2205" TargetMode="External"/><Relationship Id="rId101" Type="http://schemas.openxmlformats.org/officeDocument/2006/relationships/hyperlink" Target="http://www.jrvdev.com/ROAR/VER1/ShowScenario.asp?ScenarioID=2681" TargetMode="External"/><Relationship Id="rId185" Type="http://schemas.openxmlformats.org/officeDocument/2006/relationships/hyperlink" Target="http://www.jrvdev.com/ROAR/VER1/ShowScenario.asp?ScenarioID=2507" TargetMode="External"/><Relationship Id="rId406" Type="http://schemas.openxmlformats.org/officeDocument/2006/relationships/hyperlink" Target="http://www.jrvdev.com/ROAR/VER1/ShowScenario.asp?ScenarioID=1424" TargetMode="External"/><Relationship Id="rId960" Type="http://schemas.openxmlformats.org/officeDocument/2006/relationships/hyperlink" Target="http://www.jrvdev.com/ROAR/VER1/ShowScenario.asp?ScenarioID=4174" TargetMode="External"/><Relationship Id="rId1036" Type="http://schemas.openxmlformats.org/officeDocument/2006/relationships/hyperlink" Target="http://www.jrvdev.com/ROAR/VER1/ShowScenario.asp?ScenarioID=4027" TargetMode="External"/><Relationship Id="rId392" Type="http://schemas.openxmlformats.org/officeDocument/2006/relationships/hyperlink" Target="http://www.jrvdev.com/ROAR/VER1/ShowScenario.asp?ScenarioID=1314" TargetMode="External"/><Relationship Id="rId613" Type="http://schemas.openxmlformats.org/officeDocument/2006/relationships/hyperlink" Target="http://www.jrvdev.com/ROAR/VER1/ShowScenario.asp?ScenarioID=1806" TargetMode="External"/><Relationship Id="rId697" Type="http://schemas.openxmlformats.org/officeDocument/2006/relationships/hyperlink" Target="http://www.jrvdev.com/ROAR/VER1/ShowScenario.asp?ScenarioID=1391" TargetMode="External"/><Relationship Id="rId820" Type="http://schemas.openxmlformats.org/officeDocument/2006/relationships/hyperlink" Target="http://www.jrvdev.com/ROAR/VER1/ShowScenario.asp?ScenarioID=3134" TargetMode="External"/><Relationship Id="rId918" Type="http://schemas.openxmlformats.org/officeDocument/2006/relationships/hyperlink" Target="http://www.jrvdev.com/ROAR/VER1/ShowScenario.asp?ScenarioID=2596" TargetMode="External"/><Relationship Id="rId252" Type="http://schemas.openxmlformats.org/officeDocument/2006/relationships/hyperlink" Target="http://www.jrvdev.com/ROAR/VER1/ShowScenario.asp?ScenarioID=254" TargetMode="External"/><Relationship Id="rId1103" Type="http://schemas.openxmlformats.org/officeDocument/2006/relationships/hyperlink" Target="http://www.jrvdev.com/ROAR/VER1/ShowScenario.asp?ScenarioID=5206" TargetMode="External"/><Relationship Id="rId47" Type="http://schemas.openxmlformats.org/officeDocument/2006/relationships/hyperlink" Target="http://www.jrvdev.com/ROAR/VER1/ShowScenario.asp?ScenarioID=47" TargetMode="External"/><Relationship Id="rId112" Type="http://schemas.openxmlformats.org/officeDocument/2006/relationships/hyperlink" Target="http://www.jrvdev.com/ROAR/VER1/ShowScenario.asp?ScenarioID=93" TargetMode="External"/><Relationship Id="rId557" Type="http://schemas.openxmlformats.org/officeDocument/2006/relationships/hyperlink" Target="http://www.jrvdev.com/ROAR/VER1/ShowScenario.asp?ScenarioID=1466" TargetMode="External"/><Relationship Id="rId764" Type="http://schemas.openxmlformats.org/officeDocument/2006/relationships/hyperlink" Target="http://www.jrvdev.com/ROAR/VER1/ShowScenario.asp?ScenarioID=2391" TargetMode="External"/><Relationship Id="rId971" Type="http://schemas.openxmlformats.org/officeDocument/2006/relationships/hyperlink" Target="http://www.jrvdev.com/ROAR/VER1/ShowScenario.asp?ScenarioID=4354" TargetMode="External"/><Relationship Id="rId196" Type="http://schemas.openxmlformats.org/officeDocument/2006/relationships/hyperlink" Target="http://www.jrvdev.com/ROAR/VER1/ShowScenario.asp?ScenarioID=198" TargetMode="External"/><Relationship Id="rId417" Type="http://schemas.openxmlformats.org/officeDocument/2006/relationships/hyperlink" Target="http://www.jrvdev.com/ROAR/VER1/ShowScenario.asp?ScenarioID=1701" TargetMode="External"/><Relationship Id="rId624" Type="http://schemas.openxmlformats.org/officeDocument/2006/relationships/hyperlink" Target="http://www.jrvdev.com/ROAR/VER1/ShowScenario.asp?ScenarioID=1817" TargetMode="External"/><Relationship Id="rId831" Type="http://schemas.openxmlformats.org/officeDocument/2006/relationships/hyperlink" Target="http://www.jrvdev.com/ROAR/VER1/ShowScenario.asp?ScenarioID=2712" TargetMode="External"/><Relationship Id="rId1047" Type="http://schemas.openxmlformats.org/officeDocument/2006/relationships/hyperlink" Target="http://www.jrvdev.com/ROAR/VER1/ShowScenario.asp?ScenarioID=4318" TargetMode="External"/><Relationship Id="rId263" Type="http://schemas.openxmlformats.org/officeDocument/2006/relationships/hyperlink" Target="http://www.jrvdev.com/ROAR/VER1/ShowScenario.asp?ScenarioID=265" TargetMode="External"/><Relationship Id="rId470" Type="http://schemas.openxmlformats.org/officeDocument/2006/relationships/hyperlink" Target="http://www.jrvdev.com/ROAR/VER1/ShowScenario.asp?ScenarioID=2268" TargetMode="External"/><Relationship Id="rId929" Type="http://schemas.openxmlformats.org/officeDocument/2006/relationships/hyperlink" Target="http://www.jrvdev.com/ROAR/VER1/ShowScenario.asp?ScenarioID=2897" TargetMode="External"/><Relationship Id="rId1114" Type="http://schemas.openxmlformats.org/officeDocument/2006/relationships/hyperlink" Target="http://www.jrvdev.com/ROAR/VER1/ShowScenario.asp?ScenarioID=5233" TargetMode="External"/><Relationship Id="rId58" Type="http://schemas.openxmlformats.org/officeDocument/2006/relationships/hyperlink" Target="http://www.jrvdev.com/ROAR/VER1/ShowScenario.asp?ScenarioID=58" TargetMode="External"/><Relationship Id="rId123" Type="http://schemas.openxmlformats.org/officeDocument/2006/relationships/hyperlink" Target="http://www.jrvdev.com/ROAR/VER1/ShowScenario.asp?ScenarioID=104" TargetMode="External"/><Relationship Id="rId330" Type="http://schemas.openxmlformats.org/officeDocument/2006/relationships/hyperlink" Target="http://www.jrvdev.com/ROAR/VER1/ShowScenario.asp?ScenarioID=1009" TargetMode="External"/><Relationship Id="rId568" Type="http://schemas.openxmlformats.org/officeDocument/2006/relationships/hyperlink" Target="http://www.jrvdev.com/ROAR/VER1/ShowScenario.asp?ScenarioID=2039" TargetMode="External"/><Relationship Id="rId775" Type="http://schemas.openxmlformats.org/officeDocument/2006/relationships/hyperlink" Target="http://www.jrvdev.com/ROAR/VER1/ShowScenario.asp?ScenarioID=2619" TargetMode="External"/><Relationship Id="rId982" Type="http://schemas.openxmlformats.org/officeDocument/2006/relationships/hyperlink" Target="http://www.jrvdev.com/ROAR/VER1/ShowScenario.asp?ScenarioID=4738" TargetMode="External"/><Relationship Id="rId428" Type="http://schemas.openxmlformats.org/officeDocument/2006/relationships/hyperlink" Target="http://www.jrvdev.com/ROAR/VER1/ShowScenario.asp?ScenarioID=1712" TargetMode="External"/><Relationship Id="rId635" Type="http://schemas.openxmlformats.org/officeDocument/2006/relationships/hyperlink" Target="http://www.jrvdev.com/ROAR/VER1/ShowScenario.asp?ScenarioID=2165" TargetMode="External"/><Relationship Id="rId842" Type="http://schemas.openxmlformats.org/officeDocument/2006/relationships/hyperlink" Target="http://www.jrvdev.com/ROAR/VER1/ShowScenario.asp?ScenarioID=3698" TargetMode="External"/><Relationship Id="rId1058" Type="http://schemas.openxmlformats.org/officeDocument/2006/relationships/hyperlink" Target="http://www.jrvdev.com/ROAR/VER1/ShowScenario.asp?ScenarioID=4491" TargetMode="External"/><Relationship Id="rId274" Type="http://schemas.openxmlformats.org/officeDocument/2006/relationships/hyperlink" Target="http://www.jrvdev.com/ROAR/VER1/ShowScenario.asp?ScenarioID=276" TargetMode="External"/><Relationship Id="rId481" Type="http://schemas.openxmlformats.org/officeDocument/2006/relationships/hyperlink" Target="http://www.jrvdev.com/ROAR/VER1/ShowScenario.asp?ScenarioID=2491" TargetMode="External"/><Relationship Id="rId702" Type="http://schemas.openxmlformats.org/officeDocument/2006/relationships/hyperlink" Target="http://www.jrvdev.com/ROAR/VER1/ShowScenario.asp?ScenarioID=1439" TargetMode="External"/><Relationship Id="rId1125" Type="http://schemas.openxmlformats.org/officeDocument/2006/relationships/hyperlink" Target="http://www.jrvdev.com/ROAR/VER1/ShowScenario.asp?ScenarioID=5408" TargetMode="External"/><Relationship Id="rId69" Type="http://schemas.openxmlformats.org/officeDocument/2006/relationships/hyperlink" Target="http://www.jrvdev.com/ROAR/VER1/ShowScenario.asp?ScenarioID=69" TargetMode="External"/><Relationship Id="rId134" Type="http://schemas.openxmlformats.org/officeDocument/2006/relationships/hyperlink" Target="http://www.jrvdev.com/ROAR/VER1/ShowScenario.asp?ScenarioID=115" TargetMode="External"/><Relationship Id="rId579" Type="http://schemas.openxmlformats.org/officeDocument/2006/relationships/hyperlink" Target="http://www.jrvdev.com/ROAR/VER1/ShowScenario.asp?ScenarioID=2050" TargetMode="External"/><Relationship Id="rId786" Type="http://schemas.openxmlformats.org/officeDocument/2006/relationships/hyperlink" Target="http://www.jrvdev.com/ROAR/VER1/ShowScenario.asp?ScenarioID=2797" TargetMode="External"/><Relationship Id="rId993" Type="http://schemas.openxmlformats.org/officeDocument/2006/relationships/hyperlink" Target="http://www.jrvdev.com/ROAR/VER1/ShowScenario.asp?ScenarioID=4366" TargetMode="External"/><Relationship Id="rId341" Type="http://schemas.openxmlformats.org/officeDocument/2006/relationships/hyperlink" Target="http://www.jrvdev.com/ROAR/VER1/ShowScenario.asp?ScenarioID=154" TargetMode="External"/><Relationship Id="rId439" Type="http://schemas.openxmlformats.org/officeDocument/2006/relationships/hyperlink" Target="http://www.jrvdev.com/ROAR/VER1/ShowScenario.asp?ScenarioID=1723" TargetMode="External"/><Relationship Id="rId646" Type="http://schemas.openxmlformats.org/officeDocument/2006/relationships/hyperlink" Target="http://www.jrvdev.com/ROAR/VER1/ShowScenario.asp?ScenarioID=1404" TargetMode="External"/><Relationship Id="rId1069" Type="http://schemas.openxmlformats.org/officeDocument/2006/relationships/hyperlink" Target="http://www.jrvdev.com/ROAR/VER1/ShowScenario.asp?ScenarioID=4673" TargetMode="External"/><Relationship Id="rId201" Type="http://schemas.openxmlformats.org/officeDocument/2006/relationships/hyperlink" Target="http://www.jrvdev.com/ROAR/VER1/ShowScenario.asp?ScenarioID=203" TargetMode="External"/><Relationship Id="rId285" Type="http://schemas.openxmlformats.org/officeDocument/2006/relationships/hyperlink" Target="http://www.jrvdev.com/ROAR/VER1/ShowScenario.asp?ScenarioID=287" TargetMode="External"/><Relationship Id="rId506" Type="http://schemas.openxmlformats.org/officeDocument/2006/relationships/hyperlink" Target="http://www.jrvdev.com/ROAR/VER1/ShowScenario.asp?ScenarioID=1353" TargetMode="External"/><Relationship Id="rId853" Type="http://schemas.openxmlformats.org/officeDocument/2006/relationships/hyperlink" Target="http://www.jrvdev.com/ROAR/VER1/ShowScenario.asp?ScenarioID=3710" TargetMode="External"/><Relationship Id="rId1136" Type="http://schemas.openxmlformats.org/officeDocument/2006/relationships/hyperlink" Target="http://www.jrvdev.com/ROAR/VER1/ShowScenario.asp?ScenarioID=5001" TargetMode="External"/><Relationship Id="rId492" Type="http://schemas.openxmlformats.org/officeDocument/2006/relationships/hyperlink" Target="http://www.jrvdev.com/ROAR/VER1/ShowScenario.asp?ScenarioID=2746" TargetMode="External"/><Relationship Id="rId713" Type="http://schemas.openxmlformats.org/officeDocument/2006/relationships/hyperlink" Target="http://www.jrvdev.com/ROAR/VER1/ShowScenario.asp?ScenarioID=1479" TargetMode="External"/><Relationship Id="rId797" Type="http://schemas.openxmlformats.org/officeDocument/2006/relationships/hyperlink" Target="http://www.jrvdev.com/ROAR/VER1/ShowScenario.asp?ScenarioID=3030" TargetMode="External"/><Relationship Id="rId920" Type="http://schemas.openxmlformats.org/officeDocument/2006/relationships/hyperlink" Target="http://www.jrvdev.com/ROAR/VER1/ShowScenario.asp?ScenarioID=2598" TargetMode="External"/><Relationship Id="rId145" Type="http://schemas.openxmlformats.org/officeDocument/2006/relationships/hyperlink" Target="http://www.jrvdev.com/ROAR/VER1/ShowScenario.asp?ScenarioID=1040" TargetMode="External"/><Relationship Id="rId352" Type="http://schemas.openxmlformats.org/officeDocument/2006/relationships/hyperlink" Target="http://www.jrvdev.com/ROAR/VER1/ShowScenario.asp?ScenarioID=134" TargetMode="External"/><Relationship Id="rId212" Type="http://schemas.openxmlformats.org/officeDocument/2006/relationships/hyperlink" Target="http://www.jrvdev.com/ROAR/VER1/ShowScenario.asp?ScenarioID=214" TargetMode="External"/><Relationship Id="rId657" Type="http://schemas.openxmlformats.org/officeDocument/2006/relationships/hyperlink" Target="http://www.jrvdev.com/ROAR/VER1/ShowScenario.asp?ScenarioID=830" TargetMode="External"/><Relationship Id="rId864" Type="http://schemas.openxmlformats.org/officeDocument/2006/relationships/hyperlink" Target="http://www.jrvdev.com/ROAR/VER1/ShowScenario.asp?ScenarioID=4152" TargetMode="External"/><Relationship Id="rId296" Type="http://schemas.openxmlformats.org/officeDocument/2006/relationships/hyperlink" Target="http://www.jrvdev.com/ROAR/VER1/ShowScenario.asp?ScenarioID=298" TargetMode="External"/><Relationship Id="rId517" Type="http://schemas.openxmlformats.org/officeDocument/2006/relationships/hyperlink" Target="http://www.jrvdev.com/ROAR/VER1/ShowScenario.asp?ScenarioID=2971" TargetMode="External"/><Relationship Id="rId724" Type="http://schemas.openxmlformats.org/officeDocument/2006/relationships/hyperlink" Target="http://www.jrvdev.com/ROAR/VER1/ShowScenario.asp?ScenarioID=1762" TargetMode="External"/><Relationship Id="rId931" Type="http://schemas.openxmlformats.org/officeDocument/2006/relationships/hyperlink" Target="http://www.jrvdev.com/ROAR/VER1/ShowScenario.asp?ScenarioID=2899" TargetMode="External"/><Relationship Id="rId1147" Type="http://schemas.openxmlformats.org/officeDocument/2006/relationships/hyperlink" Target="http://www.jrvdev.com/ROAR/VER1/ShowScenario.asp?ScenarioID=5014" TargetMode="External"/><Relationship Id="rId60" Type="http://schemas.openxmlformats.org/officeDocument/2006/relationships/hyperlink" Target="http://www.jrvdev.com/ROAR/VER1/ShowScenario.asp?ScenarioID=60" TargetMode="External"/><Relationship Id="rId156" Type="http://schemas.openxmlformats.org/officeDocument/2006/relationships/hyperlink" Target="http://www.jrvdev.com/ROAR/VER1/ShowScenario.asp?ScenarioID=1370" TargetMode="External"/><Relationship Id="rId363" Type="http://schemas.openxmlformats.org/officeDocument/2006/relationships/hyperlink" Target="http://www.jrvdev.com/ROAR/VER1/ShowScenario.asp?ScenarioID=145" TargetMode="External"/><Relationship Id="rId570" Type="http://schemas.openxmlformats.org/officeDocument/2006/relationships/hyperlink" Target="http://www.jrvdev.com/ROAR/VER1/ShowScenario.asp?ScenarioID=2041" TargetMode="External"/><Relationship Id="rId1007" Type="http://schemas.openxmlformats.org/officeDocument/2006/relationships/hyperlink" Target="http://www.jrvdev.com/ROAR/VER1/ShowScenario.asp?ScenarioID=3884" TargetMode="External"/><Relationship Id="rId223" Type="http://schemas.openxmlformats.org/officeDocument/2006/relationships/hyperlink" Target="http://www.jrvdev.com/ROAR/VER1/ShowScenario.asp?ScenarioID=225" TargetMode="External"/><Relationship Id="rId430" Type="http://schemas.openxmlformats.org/officeDocument/2006/relationships/hyperlink" Target="http://www.jrvdev.com/ROAR/VER1/ShowScenario.asp?ScenarioID=1714" TargetMode="External"/><Relationship Id="rId668" Type="http://schemas.openxmlformats.org/officeDocument/2006/relationships/hyperlink" Target="http://www.jrvdev.com/ROAR/VER1/ShowScenario.asp?ScenarioID=1115" TargetMode="External"/><Relationship Id="rId875" Type="http://schemas.openxmlformats.org/officeDocument/2006/relationships/hyperlink" Target="http://www.jrvdev.com/ROAR/VER1/ShowScenario.asp?ScenarioID=4163" TargetMode="External"/><Relationship Id="rId1060" Type="http://schemas.openxmlformats.org/officeDocument/2006/relationships/hyperlink" Target="http://www.jrvdev.com/ROAR/VER1/ShowScenario.asp?ScenarioID=4493" TargetMode="External"/><Relationship Id="rId18" Type="http://schemas.openxmlformats.org/officeDocument/2006/relationships/hyperlink" Target="http://www.jrvdev.com/ROAR/VER1/ShowScenario.asp?ScenarioID=18" TargetMode="External"/><Relationship Id="rId528" Type="http://schemas.openxmlformats.org/officeDocument/2006/relationships/hyperlink" Target="http://www.jrvdev.com/ROAR/VER1/ShowScenario.asp?ScenarioID=3255" TargetMode="External"/><Relationship Id="rId735" Type="http://schemas.openxmlformats.org/officeDocument/2006/relationships/hyperlink" Target="http://www.jrvdev.com/ROAR/VER1/ShowScenario.asp?ScenarioID=2019" TargetMode="External"/><Relationship Id="rId942" Type="http://schemas.openxmlformats.org/officeDocument/2006/relationships/hyperlink" Target="http://www.jrvdev.com/ROAR/VER1/ShowScenario.asp?ScenarioID=4191" TargetMode="External"/><Relationship Id="rId1158" Type="http://schemas.openxmlformats.org/officeDocument/2006/relationships/hyperlink" Target="http://www.jrvdev.com/ROAR/VER1/ShowScenario.asp?ScenarioID=980" TargetMode="External"/><Relationship Id="rId167" Type="http://schemas.openxmlformats.org/officeDocument/2006/relationships/hyperlink" Target="http://www.jrvdev.com/ROAR/VER1/ShowScenario.asp?ScenarioID=1380" TargetMode="External"/><Relationship Id="rId374" Type="http://schemas.openxmlformats.org/officeDocument/2006/relationships/hyperlink" Target="http://www.jrvdev.com/ROAR/VER1/ShowScenario.asp?ScenarioID=188" TargetMode="External"/><Relationship Id="rId581" Type="http://schemas.openxmlformats.org/officeDocument/2006/relationships/hyperlink" Target="http://www.jrvdev.com/ROAR/VER1/ShowScenario.asp?ScenarioID=2052" TargetMode="External"/><Relationship Id="rId1018" Type="http://schemas.openxmlformats.org/officeDocument/2006/relationships/hyperlink" Target="http://www.jrvdev.com/ROAR/VER1/ShowScenario.asp?ScenarioID=3895" TargetMode="External"/><Relationship Id="rId71" Type="http://schemas.openxmlformats.org/officeDocument/2006/relationships/hyperlink" Target="http://www.jrvdev.com/ROAR/VER1/ShowScenario.asp?ScenarioID=71" TargetMode="External"/><Relationship Id="rId234" Type="http://schemas.openxmlformats.org/officeDocument/2006/relationships/hyperlink" Target="http://www.jrvdev.com/ROAR/VER1/ShowScenario.asp?ScenarioID=236" TargetMode="External"/><Relationship Id="rId679" Type="http://schemas.openxmlformats.org/officeDocument/2006/relationships/hyperlink" Target="http://www.jrvdev.com/ROAR/VER1/ShowScenario.asp?ScenarioID=1242" TargetMode="External"/><Relationship Id="rId802" Type="http://schemas.openxmlformats.org/officeDocument/2006/relationships/hyperlink" Target="http://www.jrvdev.com/ROAR/VER1/ShowScenario.asp?ScenarioID=3035" TargetMode="External"/><Relationship Id="rId886" Type="http://schemas.openxmlformats.org/officeDocument/2006/relationships/hyperlink" Target="http://www.jrvdev.com/ROAR/VER1/ShowScenario.asp?ScenarioID=4532" TargetMode="External"/><Relationship Id="rId2" Type="http://schemas.openxmlformats.org/officeDocument/2006/relationships/hyperlink" Target="http://www.jrvdev.com/ROAR/VER1/ShowScenario.asp?ScenarioID=2" TargetMode="External"/><Relationship Id="rId29" Type="http://schemas.openxmlformats.org/officeDocument/2006/relationships/hyperlink" Target="http://www.jrvdev.com/ROAR/VER1/ShowScenario.asp?ScenarioID=29" TargetMode="External"/><Relationship Id="rId441" Type="http://schemas.openxmlformats.org/officeDocument/2006/relationships/hyperlink" Target="http://www.jrvdev.com/ROAR/VER1/ShowScenario.asp?ScenarioID=1725" TargetMode="External"/><Relationship Id="rId539" Type="http://schemas.openxmlformats.org/officeDocument/2006/relationships/hyperlink" Target="http://www.jrvdev.com/ROAR/VER1/ShowScenario.asp?ScenarioID=3413" TargetMode="External"/><Relationship Id="rId746" Type="http://schemas.openxmlformats.org/officeDocument/2006/relationships/hyperlink" Target="http://www.jrvdev.com/ROAR/VER1/ShowScenario.asp?ScenarioID=2030" TargetMode="External"/><Relationship Id="rId1071" Type="http://schemas.openxmlformats.org/officeDocument/2006/relationships/hyperlink" Target="http://www.jrvdev.com/ROAR/VER1/ShowScenario.asp?ScenarioID=4678" TargetMode="External"/><Relationship Id="rId178" Type="http://schemas.openxmlformats.org/officeDocument/2006/relationships/hyperlink" Target="http://www.jrvdev.com/ROAR/VER1/ShowScenario.asp?ScenarioID=2500" TargetMode="External"/><Relationship Id="rId301" Type="http://schemas.openxmlformats.org/officeDocument/2006/relationships/hyperlink" Target="http://www.jrvdev.com/ROAR/VER1/ShowScenario.asp?ScenarioID=303" TargetMode="External"/><Relationship Id="rId953" Type="http://schemas.openxmlformats.org/officeDocument/2006/relationships/hyperlink" Target="http://www.jrvdev.com/ROAR/VER1/ShowScenario.asp?ScenarioID=4167" TargetMode="External"/><Relationship Id="rId1029" Type="http://schemas.openxmlformats.org/officeDocument/2006/relationships/hyperlink" Target="http://www.jrvdev.com/ROAR/VER1/ShowScenario.asp?ScenarioID=3669" TargetMode="External"/><Relationship Id="rId82" Type="http://schemas.openxmlformats.org/officeDocument/2006/relationships/hyperlink" Target="http://www.jrvdev.com/ROAR/VER1/ShowScenario.asp?ScenarioID=82" TargetMode="External"/><Relationship Id="rId385" Type="http://schemas.openxmlformats.org/officeDocument/2006/relationships/hyperlink" Target="http://www.jrvdev.com/ROAR/VER1/ShowScenario.asp?ScenarioID=1307" TargetMode="External"/><Relationship Id="rId592" Type="http://schemas.openxmlformats.org/officeDocument/2006/relationships/hyperlink" Target="http://www.jrvdev.com/ROAR/VER1/ShowScenario.asp?ScenarioID=2070" TargetMode="External"/><Relationship Id="rId606" Type="http://schemas.openxmlformats.org/officeDocument/2006/relationships/hyperlink" Target="http://www.jrvdev.com/ROAR/VER1/ShowScenario.asp?ScenarioID=2084" TargetMode="External"/><Relationship Id="rId813" Type="http://schemas.openxmlformats.org/officeDocument/2006/relationships/hyperlink" Target="http://www.jrvdev.com/ROAR/VER1/ShowScenario.asp?ScenarioID=3363" TargetMode="External"/><Relationship Id="rId245" Type="http://schemas.openxmlformats.org/officeDocument/2006/relationships/hyperlink" Target="http://www.jrvdev.com/ROAR/VER1/ShowScenario.asp?ScenarioID=247" TargetMode="External"/><Relationship Id="rId452" Type="http://schemas.openxmlformats.org/officeDocument/2006/relationships/hyperlink" Target="http://www.jrvdev.com/ROAR/VER1/ShowScenario.asp?ScenarioID=2062" TargetMode="External"/><Relationship Id="rId897" Type="http://schemas.openxmlformats.org/officeDocument/2006/relationships/hyperlink" Target="http://www.jrvdev.com/ROAR/VER1/ShowScenario.asp?ScenarioID=2495" TargetMode="External"/><Relationship Id="rId1082" Type="http://schemas.openxmlformats.org/officeDocument/2006/relationships/hyperlink" Target="http://www.jrvdev.com/ROAR/VER1/ShowScenario.asp?ScenarioID=4978" TargetMode="External"/><Relationship Id="rId105" Type="http://schemas.openxmlformats.org/officeDocument/2006/relationships/hyperlink" Target="http://www.jrvdev.com/ROAR/VER1/ShowScenario.asp?ScenarioID=86" TargetMode="External"/><Relationship Id="rId312" Type="http://schemas.openxmlformats.org/officeDocument/2006/relationships/hyperlink" Target="http://www.jrvdev.com/ROAR/VER1/ShowScenario.asp?ScenarioID=314" TargetMode="External"/><Relationship Id="rId757" Type="http://schemas.openxmlformats.org/officeDocument/2006/relationships/hyperlink" Target="http://www.jrvdev.com/ROAR/VER1/ShowScenario.asp?ScenarioID=2209" TargetMode="External"/><Relationship Id="rId964" Type="http://schemas.openxmlformats.org/officeDocument/2006/relationships/hyperlink" Target="http://www.jrvdev.com/ROAR/VER1/ShowScenario.asp?ScenarioID=4347" TargetMode="External"/><Relationship Id="rId93" Type="http://schemas.openxmlformats.org/officeDocument/2006/relationships/hyperlink" Target="http://www.jrvdev.com/ROAR/VER1/ShowScenario.asp?ScenarioID=2673" TargetMode="External"/><Relationship Id="rId189" Type="http://schemas.openxmlformats.org/officeDocument/2006/relationships/hyperlink" Target="http://www.jrvdev.com/ROAR/VER1/ShowScenario.asp?ScenarioID=2511" TargetMode="External"/><Relationship Id="rId396" Type="http://schemas.openxmlformats.org/officeDocument/2006/relationships/hyperlink" Target="http://www.jrvdev.com/ROAR/VER1/ShowScenario.asp?ScenarioID=1414" TargetMode="External"/><Relationship Id="rId617" Type="http://schemas.openxmlformats.org/officeDocument/2006/relationships/hyperlink" Target="http://www.jrvdev.com/ROAR/VER1/ShowScenario.asp?ScenarioID=1810" TargetMode="External"/><Relationship Id="rId824" Type="http://schemas.openxmlformats.org/officeDocument/2006/relationships/hyperlink" Target="http://www.jrvdev.com/ROAR/VER1/ShowScenario.asp?ScenarioID=3130" TargetMode="External"/><Relationship Id="rId256" Type="http://schemas.openxmlformats.org/officeDocument/2006/relationships/hyperlink" Target="http://www.jrvdev.com/ROAR/VER1/ShowScenario.asp?ScenarioID=258" TargetMode="External"/><Relationship Id="rId463" Type="http://schemas.openxmlformats.org/officeDocument/2006/relationships/hyperlink" Target="http://www.jrvdev.com/ROAR/VER1/ShowScenario.asp?ScenarioID=2261" TargetMode="External"/><Relationship Id="rId670" Type="http://schemas.openxmlformats.org/officeDocument/2006/relationships/hyperlink" Target="http://www.jrvdev.com/ROAR/VER1/ShowScenario.asp?ScenarioID=1113" TargetMode="External"/><Relationship Id="rId1093" Type="http://schemas.openxmlformats.org/officeDocument/2006/relationships/hyperlink" Target="http://www.jrvdev.com/ROAR/VER1/ShowScenario.asp?ScenarioID=5090" TargetMode="External"/><Relationship Id="rId1107" Type="http://schemas.openxmlformats.org/officeDocument/2006/relationships/hyperlink" Target="http://www.jrvdev.com/ROAR/VER1/ShowScenario.asp?ScenarioID=5225" TargetMode="External"/><Relationship Id="rId116" Type="http://schemas.openxmlformats.org/officeDocument/2006/relationships/hyperlink" Target="http://www.jrvdev.com/ROAR/VER1/ShowScenario.asp?ScenarioID=97" TargetMode="External"/><Relationship Id="rId323" Type="http://schemas.openxmlformats.org/officeDocument/2006/relationships/hyperlink" Target="http://www.jrvdev.com/ROAR/VER1/ShowScenario.asp?ScenarioID=1002" TargetMode="External"/><Relationship Id="rId530" Type="http://schemas.openxmlformats.org/officeDocument/2006/relationships/hyperlink" Target="http://www.jrvdev.com/ROAR/VER1/ShowScenario.asp?ScenarioID=3257" TargetMode="External"/><Relationship Id="rId768" Type="http://schemas.openxmlformats.org/officeDocument/2006/relationships/hyperlink" Target="http://www.jrvdev.com/ROAR/VER1/ShowScenario.asp?ScenarioID=2395" TargetMode="External"/><Relationship Id="rId975" Type="http://schemas.openxmlformats.org/officeDocument/2006/relationships/hyperlink" Target="http://www.jrvdev.com/ROAR/VER1/ShowScenario.asp?ScenarioID=4741" TargetMode="External"/><Relationship Id="rId1160" Type="http://schemas.openxmlformats.org/officeDocument/2006/relationships/hyperlink" Target="http://www.jrvdev.com/ROAR/VER1/ShowScenario.asp?ScenarioID=982" TargetMode="External"/><Relationship Id="rId20" Type="http://schemas.openxmlformats.org/officeDocument/2006/relationships/hyperlink" Target="http://www.jrvdev.com/ROAR/VER1/ShowScenario.asp?ScenarioID=20" TargetMode="External"/><Relationship Id="rId628" Type="http://schemas.openxmlformats.org/officeDocument/2006/relationships/hyperlink" Target="http://www.jrvdev.com/ROAR/VER1/ShowScenario.asp?ScenarioID=2158" TargetMode="External"/><Relationship Id="rId835" Type="http://schemas.openxmlformats.org/officeDocument/2006/relationships/hyperlink" Target="http://www.jrvdev.com/ROAR/VER1/ShowScenario.asp?ScenarioID=3684" TargetMode="External"/><Relationship Id="rId267" Type="http://schemas.openxmlformats.org/officeDocument/2006/relationships/hyperlink" Target="http://www.jrvdev.com/ROAR/VER1/ShowScenario.asp?ScenarioID=269" TargetMode="External"/><Relationship Id="rId474" Type="http://schemas.openxmlformats.org/officeDocument/2006/relationships/hyperlink" Target="http://www.jrvdev.com/ROAR/VER1/ShowScenario.asp?ScenarioID=2484" TargetMode="External"/><Relationship Id="rId1020" Type="http://schemas.openxmlformats.org/officeDocument/2006/relationships/hyperlink" Target="http://www.jrvdev.com/ROAR/VER1/ShowScenario.asp?ScenarioID=3660" TargetMode="External"/><Relationship Id="rId1118" Type="http://schemas.openxmlformats.org/officeDocument/2006/relationships/hyperlink" Target="http://www.jrvdev.com/ROAR/VER1/ShowScenario.asp?ScenarioID=5217" TargetMode="External"/><Relationship Id="rId127" Type="http://schemas.openxmlformats.org/officeDocument/2006/relationships/hyperlink" Target="http://www.jrvdev.com/ROAR/VER1/ShowScenario.asp?ScenarioID=108" TargetMode="External"/><Relationship Id="rId681" Type="http://schemas.openxmlformats.org/officeDocument/2006/relationships/hyperlink" Target="http://www.jrvdev.com/ROAR/VER1/ShowScenario.asp?ScenarioID=1240" TargetMode="External"/><Relationship Id="rId779" Type="http://schemas.openxmlformats.org/officeDocument/2006/relationships/hyperlink" Target="http://www.jrvdev.com/ROAR/VER1/ShowScenario.asp?ScenarioID=2623" TargetMode="External"/><Relationship Id="rId902" Type="http://schemas.openxmlformats.org/officeDocument/2006/relationships/hyperlink" Target="http://www.jrvdev.com/ROAR/VER1/ShowScenario.asp?ScenarioID=4540" TargetMode="External"/><Relationship Id="rId986" Type="http://schemas.openxmlformats.org/officeDocument/2006/relationships/hyperlink" Target="http://www.jrvdev.com/ROAR/VER1/ShowScenario.asp?ScenarioID=4359" TargetMode="External"/><Relationship Id="rId31" Type="http://schemas.openxmlformats.org/officeDocument/2006/relationships/hyperlink" Target="http://www.jrvdev.com/ROAR/VER1/ShowScenario.asp?ScenarioID=31" TargetMode="External"/><Relationship Id="rId334" Type="http://schemas.openxmlformats.org/officeDocument/2006/relationships/hyperlink" Target="http://www.jrvdev.com/ROAR/VER1/ShowScenario.asp?ScenarioID=147" TargetMode="External"/><Relationship Id="rId541" Type="http://schemas.openxmlformats.org/officeDocument/2006/relationships/hyperlink" Target="http://www.jrvdev.com/ROAR/VER1/ShowScenario.asp?ScenarioID=3415" TargetMode="External"/><Relationship Id="rId639" Type="http://schemas.openxmlformats.org/officeDocument/2006/relationships/hyperlink" Target="http://www.jrvdev.com/ROAR/VER1/ShowScenario.asp?ScenarioID=2169" TargetMode="External"/><Relationship Id="rId180" Type="http://schemas.openxmlformats.org/officeDocument/2006/relationships/hyperlink" Target="http://www.jrvdev.com/ROAR/VER1/ShowScenario.asp?ScenarioID=2502" TargetMode="External"/><Relationship Id="rId278" Type="http://schemas.openxmlformats.org/officeDocument/2006/relationships/hyperlink" Target="http://www.jrvdev.com/ROAR/VER1/ShowScenario.asp?ScenarioID=280" TargetMode="External"/><Relationship Id="rId401" Type="http://schemas.openxmlformats.org/officeDocument/2006/relationships/hyperlink" Target="http://www.jrvdev.com/ROAR/VER1/ShowScenario.asp?ScenarioID=1419" TargetMode="External"/><Relationship Id="rId846" Type="http://schemas.openxmlformats.org/officeDocument/2006/relationships/hyperlink" Target="http://www.jrvdev.com/ROAR/VER1/ShowScenario.asp?ScenarioID=3702" TargetMode="External"/><Relationship Id="rId1031" Type="http://schemas.openxmlformats.org/officeDocument/2006/relationships/hyperlink" Target="http://www.jrvdev.com/ROAR/VER1/ShowScenario.asp?ScenarioID=4022" TargetMode="External"/><Relationship Id="rId1129" Type="http://schemas.openxmlformats.org/officeDocument/2006/relationships/hyperlink" Target="http://www.jrvdev.com/ROAR/VER1/ShowScenario.asp?ScenarioID=5399" TargetMode="External"/><Relationship Id="rId485" Type="http://schemas.openxmlformats.org/officeDocument/2006/relationships/hyperlink" Target="http://www.jrvdev.com/ROAR/VER1/ShowScenario.asp?ScenarioID=2739" TargetMode="External"/><Relationship Id="rId692" Type="http://schemas.openxmlformats.org/officeDocument/2006/relationships/hyperlink" Target="http://www.jrvdev.com/ROAR/VER1/ShowScenario.asp?ScenarioID=1394" TargetMode="External"/><Relationship Id="rId706" Type="http://schemas.openxmlformats.org/officeDocument/2006/relationships/hyperlink" Target="http://www.jrvdev.com/ROAR/VER1/ShowScenario.asp?ScenarioID=1443" TargetMode="External"/><Relationship Id="rId913" Type="http://schemas.openxmlformats.org/officeDocument/2006/relationships/hyperlink" Target="http://www.jrvdev.com/ROAR/VER1/ShowScenario.asp?ScenarioID=2293" TargetMode="External"/><Relationship Id="rId42" Type="http://schemas.openxmlformats.org/officeDocument/2006/relationships/hyperlink" Target="http://www.jrvdev.com/ROAR/VER1/ShowScenario.asp?ScenarioID=42" TargetMode="External"/><Relationship Id="rId138" Type="http://schemas.openxmlformats.org/officeDocument/2006/relationships/hyperlink" Target="http://www.jrvdev.com/ROAR/VER1/ShowScenario.asp?ScenarioID=119" TargetMode="External"/><Relationship Id="rId345" Type="http://schemas.openxmlformats.org/officeDocument/2006/relationships/hyperlink" Target="http://www.jrvdev.com/ROAR/VER1/ShowScenario.asp?ScenarioID=127" TargetMode="External"/><Relationship Id="rId552" Type="http://schemas.openxmlformats.org/officeDocument/2006/relationships/hyperlink" Target="http://www.jrvdev.com/ROAR/VER1/ShowScenario.asp?ScenarioID=2646" TargetMode="External"/><Relationship Id="rId997" Type="http://schemas.openxmlformats.org/officeDocument/2006/relationships/hyperlink" Target="http://www.jrvdev.com/ROAR/VER1/ShowScenario.asp?ScenarioID=4369" TargetMode="External"/><Relationship Id="rId191" Type="http://schemas.openxmlformats.org/officeDocument/2006/relationships/hyperlink" Target="http://www.jrvdev.com/ROAR/VER1/ShowScenario.asp?ScenarioID=2513" TargetMode="External"/><Relationship Id="rId205" Type="http://schemas.openxmlformats.org/officeDocument/2006/relationships/hyperlink" Target="http://www.jrvdev.com/ROAR/VER1/ShowScenario.asp?ScenarioID=207" TargetMode="External"/><Relationship Id="rId247" Type="http://schemas.openxmlformats.org/officeDocument/2006/relationships/hyperlink" Target="http://www.jrvdev.com/ROAR/VER1/ShowScenario.asp?ScenarioID=249" TargetMode="External"/><Relationship Id="rId412" Type="http://schemas.openxmlformats.org/officeDocument/2006/relationships/hyperlink" Target="http://www.jrvdev.com/ROAR/VER1/ShowScenario.asp?ScenarioID=1431" TargetMode="External"/><Relationship Id="rId857" Type="http://schemas.openxmlformats.org/officeDocument/2006/relationships/hyperlink" Target="http://www.jrvdev.com/ROAR/VER1/ShowScenario.asp?ScenarioID=4145" TargetMode="External"/><Relationship Id="rId899" Type="http://schemas.openxmlformats.org/officeDocument/2006/relationships/hyperlink" Target="http://www.jrvdev.com/ROAR/VER1/ShowScenario.asp?ScenarioID=4183" TargetMode="External"/><Relationship Id="rId1000" Type="http://schemas.openxmlformats.org/officeDocument/2006/relationships/hyperlink" Target="http://www.jrvdev.com/ROAR/VER1/ShowScenario.asp?ScenarioID=4374" TargetMode="External"/><Relationship Id="rId1042" Type="http://schemas.openxmlformats.org/officeDocument/2006/relationships/hyperlink" Target="http://www.jrvdev.com/ROAR/VER1/ShowScenario.asp?ScenarioID=4030" TargetMode="External"/><Relationship Id="rId1084" Type="http://schemas.openxmlformats.org/officeDocument/2006/relationships/hyperlink" Target="http://www.jrvdev.com/ROAR/VER1/ShowScenario.asp?ScenarioID=4981" TargetMode="External"/><Relationship Id="rId107" Type="http://schemas.openxmlformats.org/officeDocument/2006/relationships/hyperlink" Target="http://www.jrvdev.com/ROAR/VER1/ShowScenario.asp?ScenarioID=88" TargetMode="External"/><Relationship Id="rId289" Type="http://schemas.openxmlformats.org/officeDocument/2006/relationships/hyperlink" Target="http://www.jrvdev.com/ROAR/VER1/ShowScenario.asp?ScenarioID=291" TargetMode="External"/><Relationship Id="rId454" Type="http://schemas.openxmlformats.org/officeDocument/2006/relationships/hyperlink" Target="http://www.jrvdev.com/ROAR/VER1/ShowScenario.asp?ScenarioID=2064" TargetMode="External"/><Relationship Id="rId496" Type="http://schemas.openxmlformats.org/officeDocument/2006/relationships/hyperlink" Target="http://www.jrvdev.com/ROAR/VER1/ShowScenario.asp?ScenarioID=347" TargetMode="External"/><Relationship Id="rId661" Type="http://schemas.openxmlformats.org/officeDocument/2006/relationships/hyperlink" Target="http://www.jrvdev.com/ROAR/VER1/ShowScenario.asp?ScenarioID=834" TargetMode="External"/><Relationship Id="rId717" Type="http://schemas.openxmlformats.org/officeDocument/2006/relationships/hyperlink" Target="http://www.jrvdev.com/ROAR/VER1/ShowScenario.asp?ScenarioID=1462" TargetMode="External"/><Relationship Id="rId759" Type="http://schemas.openxmlformats.org/officeDocument/2006/relationships/hyperlink" Target="http://www.jrvdev.com/ROAR/VER1/ShowScenario.asp?ScenarioID=2386" TargetMode="External"/><Relationship Id="rId924" Type="http://schemas.openxmlformats.org/officeDocument/2006/relationships/hyperlink" Target="http://www.jrvdev.com/ROAR/VER1/ShowScenario.asp?ScenarioID=2892" TargetMode="External"/><Relationship Id="rId966" Type="http://schemas.openxmlformats.org/officeDocument/2006/relationships/hyperlink" Target="http://www.jrvdev.com/ROAR/VER1/ShowScenario.asp?ScenarioID=4349" TargetMode="External"/><Relationship Id="rId11" Type="http://schemas.openxmlformats.org/officeDocument/2006/relationships/hyperlink" Target="http://www.jrvdev.com/ROAR/VER1/ShowScenario.asp?ScenarioID=11" TargetMode="External"/><Relationship Id="rId53" Type="http://schemas.openxmlformats.org/officeDocument/2006/relationships/hyperlink" Target="http://www.jrvdev.com/ROAR/VER1/ShowScenario.asp?ScenarioID=53" TargetMode="External"/><Relationship Id="rId149" Type="http://schemas.openxmlformats.org/officeDocument/2006/relationships/hyperlink" Target="http://www.jrvdev.com/ROAR/VER1/ShowScenario.asp?ScenarioID=1044" TargetMode="External"/><Relationship Id="rId314" Type="http://schemas.openxmlformats.org/officeDocument/2006/relationships/hyperlink" Target="http://www.jrvdev.com/ROAR/VER1/ShowScenario.asp?ScenarioID=316" TargetMode="External"/><Relationship Id="rId356" Type="http://schemas.openxmlformats.org/officeDocument/2006/relationships/hyperlink" Target="http://www.jrvdev.com/ROAR/VER1/ShowScenario.asp?ScenarioID=138" TargetMode="External"/><Relationship Id="rId398" Type="http://schemas.openxmlformats.org/officeDocument/2006/relationships/hyperlink" Target="http://www.jrvdev.com/ROAR/VER1/ShowScenario.asp?ScenarioID=1416" TargetMode="External"/><Relationship Id="rId521" Type="http://schemas.openxmlformats.org/officeDocument/2006/relationships/hyperlink" Target="http://www.jrvdev.com/ROAR/VER1/ShowScenario.asp?ScenarioID=2975" TargetMode="External"/><Relationship Id="rId563" Type="http://schemas.openxmlformats.org/officeDocument/2006/relationships/hyperlink" Target="http://www.jrvdev.com/ROAR/VER1/ShowScenario.asp?ScenarioID=1473" TargetMode="External"/><Relationship Id="rId619" Type="http://schemas.openxmlformats.org/officeDocument/2006/relationships/hyperlink" Target="http://www.jrvdev.com/ROAR/VER1/ShowScenario.asp?ScenarioID=1812" TargetMode="External"/><Relationship Id="rId770" Type="http://schemas.openxmlformats.org/officeDocument/2006/relationships/hyperlink" Target="http://www.jrvdev.com/ROAR/VER1/ShowScenario.asp?ScenarioID=2397" TargetMode="External"/><Relationship Id="rId1151" Type="http://schemas.openxmlformats.org/officeDocument/2006/relationships/hyperlink" Target="http://www.jrvdev.com/ROAR/VER1/ShowScenario.asp?ScenarioID=973" TargetMode="External"/><Relationship Id="rId95" Type="http://schemas.openxmlformats.org/officeDocument/2006/relationships/hyperlink" Target="http://www.jrvdev.com/ROAR/VER1/ShowScenario.asp?ScenarioID=2675" TargetMode="External"/><Relationship Id="rId160" Type="http://schemas.openxmlformats.org/officeDocument/2006/relationships/hyperlink" Target="http://www.jrvdev.com/ROAR/VER1/ShowScenario.asp?ScenarioID=1373" TargetMode="External"/><Relationship Id="rId216" Type="http://schemas.openxmlformats.org/officeDocument/2006/relationships/hyperlink" Target="http://www.jrvdev.com/ROAR/VER1/ShowScenario.asp?ScenarioID=218" TargetMode="External"/><Relationship Id="rId423" Type="http://schemas.openxmlformats.org/officeDocument/2006/relationships/hyperlink" Target="http://www.jrvdev.com/ROAR/VER1/ShowScenario.asp?ScenarioID=1707" TargetMode="External"/><Relationship Id="rId826" Type="http://schemas.openxmlformats.org/officeDocument/2006/relationships/hyperlink" Target="http://www.jrvdev.com/ROAR/VER1/ShowScenario.asp?ScenarioID=3128" TargetMode="External"/><Relationship Id="rId868" Type="http://schemas.openxmlformats.org/officeDocument/2006/relationships/hyperlink" Target="http://www.jrvdev.com/ROAR/VER1/ShowScenario.asp?ScenarioID=4178" TargetMode="External"/><Relationship Id="rId1011" Type="http://schemas.openxmlformats.org/officeDocument/2006/relationships/hyperlink" Target="http://www.jrvdev.com/ROAR/VER1/ShowScenario.asp?ScenarioID=3888" TargetMode="External"/><Relationship Id="rId1053" Type="http://schemas.openxmlformats.org/officeDocument/2006/relationships/hyperlink" Target="http://www.jrvdev.com/ROAR/VER1/ShowScenario.asp?ScenarioID=4324" TargetMode="External"/><Relationship Id="rId1109" Type="http://schemas.openxmlformats.org/officeDocument/2006/relationships/hyperlink" Target="http://www.jrvdev.com/ROAR/VER1/ShowScenario.asp?ScenarioID=5224" TargetMode="External"/><Relationship Id="rId258" Type="http://schemas.openxmlformats.org/officeDocument/2006/relationships/hyperlink" Target="http://www.jrvdev.com/ROAR/VER1/ShowScenario.asp?ScenarioID=260" TargetMode="External"/><Relationship Id="rId465" Type="http://schemas.openxmlformats.org/officeDocument/2006/relationships/hyperlink" Target="http://www.jrvdev.com/ROAR/VER1/ShowScenario.asp?ScenarioID=2262" TargetMode="External"/><Relationship Id="rId630" Type="http://schemas.openxmlformats.org/officeDocument/2006/relationships/hyperlink" Target="http://www.jrvdev.com/ROAR/VER1/ShowScenario.asp?ScenarioID=2160" TargetMode="External"/><Relationship Id="rId672" Type="http://schemas.openxmlformats.org/officeDocument/2006/relationships/hyperlink" Target="http://www.jrvdev.com/ROAR/VER1/ShowScenario.asp?ScenarioID=1111" TargetMode="External"/><Relationship Id="rId728" Type="http://schemas.openxmlformats.org/officeDocument/2006/relationships/hyperlink" Target="http://www.jrvdev.com/ROAR/VER1/ShowScenario.asp?ScenarioID=1754" TargetMode="External"/><Relationship Id="rId935" Type="http://schemas.openxmlformats.org/officeDocument/2006/relationships/hyperlink" Target="http://www.jrvdev.com/ROAR/VER1/ShowScenario.asp?ScenarioID=4184" TargetMode="External"/><Relationship Id="rId1095" Type="http://schemas.openxmlformats.org/officeDocument/2006/relationships/hyperlink" Target="http://www.jrvdev.com/ROAR/VER1/ShowScenario.asp?ScenarioID=5092" TargetMode="External"/><Relationship Id="rId22" Type="http://schemas.openxmlformats.org/officeDocument/2006/relationships/hyperlink" Target="http://www.jrvdev.com/ROAR/VER1/ShowScenario.asp?ScenarioID=22" TargetMode="External"/><Relationship Id="rId64" Type="http://schemas.openxmlformats.org/officeDocument/2006/relationships/hyperlink" Target="http://www.jrvdev.com/ROAR/VER1/ShowScenario.asp?ScenarioID=64" TargetMode="External"/><Relationship Id="rId118" Type="http://schemas.openxmlformats.org/officeDocument/2006/relationships/hyperlink" Target="http://www.jrvdev.com/ROAR/VER1/ShowScenario.asp?ScenarioID=99" TargetMode="External"/><Relationship Id="rId325" Type="http://schemas.openxmlformats.org/officeDocument/2006/relationships/hyperlink" Target="http://www.jrvdev.com/ROAR/VER1/ShowScenario.asp?ScenarioID=1004" TargetMode="External"/><Relationship Id="rId367" Type="http://schemas.openxmlformats.org/officeDocument/2006/relationships/hyperlink" Target="http://www.jrvdev.com/ROAR/VER1/ShowScenario.asp?ScenarioID=181" TargetMode="External"/><Relationship Id="rId532" Type="http://schemas.openxmlformats.org/officeDocument/2006/relationships/hyperlink" Target="http://www.jrvdev.com/ROAR/VER1/ShowScenario.asp?ScenarioID=3259" TargetMode="External"/><Relationship Id="rId574" Type="http://schemas.openxmlformats.org/officeDocument/2006/relationships/hyperlink" Target="http://www.jrvdev.com/ROAR/VER1/ShowScenario.asp?ScenarioID=2045" TargetMode="External"/><Relationship Id="rId977" Type="http://schemas.openxmlformats.org/officeDocument/2006/relationships/hyperlink" Target="http://www.jrvdev.com/ROAR/VER1/ShowScenario.asp?ScenarioID=4743" TargetMode="External"/><Relationship Id="rId1120" Type="http://schemas.openxmlformats.org/officeDocument/2006/relationships/hyperlink" Target="http://www.jrvdev.com/ROAR/VER1/ShowScenario.asp?ScenarioID=5409" TargetMode="External"/><Relationship Id="rId171" Type="http://schemas.openxmlformats.org/officeDocument/2006/relationships/hyperlink" Target="http://www.jrvdev.com/ROAR/VER1/ShowScenario.asp?ScenarioID=1384" TargetMode="External"/><Relationship Id="rId227" Type="http://schemas.openxmlformats.org/officeDocument/2006/relationships/hyperlink" Target="http://www.jrvdev.com/ROAR/VER1/ShowScenario.asp?ScenarioID=229" TargetMode="External"/><Relationship Id="rId781" Type="http://schemas.openxmlformats.org/officeDocument/2006/relationships/hyperlink" Target="http://www.jrvdev.com/ROAR/VER1/ShowScenario.asp?ScenarioID=2625" TargetMode="External"/><Relationship Id="rId837" Type="http://schemas.openxmlformats.org/officeDocument/2006/relationships/hyperlink" Target="http://www.jrvdev.com/ROAR/VER1/ShowScenario.asp?ScenarioID=3686" TargetMode="External"/><Relationship Id="rId879" Type="http://schemas.openxmlformats.org/officeDocument/2006/relationships/hyperlink" Target="http://www.jrvdev.com/ROAR/VER1/ShowScenario.asp?ScenarioID=4525" TargetMode="External"/><Relationship Id="rId1022" Type="http://schemas.openxmlformats.org/officeDocument/2006/relationships/hyperlink" Target="http://www.jrvdev.com/ROAR/VER1/ShowScenario.asp?ScenarioID=3662" TargetMode="External"/><Relationship Id="rId269" Type="http://schemas.openxmlformats.org/officeDocument/2006/relationships/hyperlink" Target="http://www.jrvdev.com/ROAR/VER1/ShowScenario.asp?ScenarioID=271" TargetMode="External"/><Relationship Id="rId434" Type="http://schemas.openxmlformats.org/officeDocument/2006/relationships/hyperlink" Target="http://www.jrvdev.com/ROAR/VER1/ShowScenario.asp?ScenarioID=1718" TargetMode="External"/><Relationship Id="rId476" Type="http://schemas.openxmlformats.org/officeDocument/2006/relationships/hyperlink" Target="http://www.jrvdev.com/ROAR/VER1/ShowScenario.asp?ScenarioID=2486" TargetMode="External"/><Relationship Id="rId641" Type="http://schemas.openxmlformats.org/officeDocument/2006/relationships/hyperlink" Target="http://www.jrvdev.com/ROAR/VER1/ShowScenario.asp?ScenarioID=1399" TargetMode="External"/><Relationship Id="rId683" Type="http://schemas.openxmlformats.org/officeDocument/2006/relationships/hyperlink" Target="http://www.jrvdev.com/ROAR/VER1/ShowScenario.asp?ScenarioID=1238" TargetMode="External"/><Relationship Id="rId739" Type="http://schemas.openxmlformats.org/officeDocument/2006/relationships/hyperlink" Target="http://www.jrvdev.com/ROAR/VER1/ShowScenario.asp?ScenarioID=2023" TargetMode="External"/><Relationship Id="rId890" Type="http://schemas.openxmlformats.org/officeDocument/2006/relationships/hyperlink" Target="http://www.jrvdev.com/ROAR/VER1/ShowScenario.asp?ScenarioID=1731" TargetMode="External"/><Relationship Id="rId904" Type="http://schemas.openxmlformats.org/officeDocument/2006/relationships/hyperlink" Target="http://www.jrvdev.com/ROAR/VER1/ShowScenario.asp?ScenarioID=3713" TargetMode="External"/><Relationship Id="rId1064" Type="http://schemas.openxmlformats.org/officeDocument/2006/relationships/hyperlink" Target="http://www.jrvdev.com/ROAR/VER1/ShowScenario.asp?ScenarioID=4498" TargetMode="External"/><Relationship Id="rId33" Type="http://schemas.openxmlformats.org/officeDocument/2006/relationships/hyperlink" Target="http://www.jrvdev.com/ROAR/VER1/ShowScenario.asp?ScenarioID=33" TargetMode="External"/><Relationship Id="rId129" Type="http://schemas.openxmlformats.org/officeDocument/2006/relationships/hyperlink" Target="http://www.jrvdev.com/ROAR/VER1/ShowScenario.asp?ScenarioID=110" TargetMode="External"/><Relationship Id="rId280" Type="http://schemas.openxmlformats.org/officeDocument/2006/relationships/hyperlink" Target="http://www.jrvdev.com/ROAR/VER1/ShowScenario.asp?ScenarioID=282" TargetMode="External"/><Relationship Id="rId336" Type="http://schemas.openxmlformats.org/officeDocument/2006/relationships/hyperlink" Target="http://www.jrvdev.com/ROAR/VER1/ShowScenario.asp?ScenarioID=149" TargetMode="External"/><Relationship Id="rId501" Type="http://schemas.openxmlformats.org/officeDocument/2006/relationships/hyperlink" Target="http://www.jrvdev.com/ROAR/VER1/ShowScenario.asp?ScenarioID=352" TargetMode="External"/><Relationship Id="rId543" Type="http://schemas.openxmlformats.org/officeDocument/2006/relationships/hyperlink" Target="http://www.jrvdev.com/ROAR/VER1/ShowScenario.asp?ScenarioID=3417" TargetMode="External"/><Relationship Id="rId946" Type="http://schemas.openxmlformats.org/officeDocument/2006/relationships/hyperlink" Target="http://www.jrvdev.com/ROAR/VER1/ShowScenario.asp?ScenarioID=3865" TargetMode="External"/><Relationship Id="rId988" Type="http://schemas.openxmlformats.org/officeDocument/2006/relationships/hyperlink" Target="http://www.jrvdev.com/ROAR/VER1/ShowScenario.asp?ScenarioID=4361" TargetMode="External"/><Relationship Id="rId1131" Type="http://schemas.openxmlformats.org/officeDocument/2006/relationships/hyperlink" Target="http://www.jrvdev.com/ROAR/VER1/ShowScenario.asp?ScenarioID=2221" TargetMode="External"/><Relationship Id="rId75" Type="http://schemas.openxmlformats.org/officeDocument/2006/relationships/hyperlink" Target="http://www.jrvdev.com/ROAR/VER1/ShowScenario.asp?ScenarioID=75" TargetMode="External"/><Relationship Id="rId140" Type="http://schemas.openxmlformats.org/officeDocument/2006/relationships/hyperlink" Target="http://www.jrvdev.com/ROAR/VER1/ShowScenario.asp?ScenarioID=121" TargetMode="External"/><Relationship Id="rId182" Type="http://schemas.openxmlformats.org/officeDocument/2006/relationships/hyperlink" Target="http://www.jrvdev.com/ROAR/VER1/ShowScenario.asp?ScenarioID=2504" TargetMode="External"/><Relationship Id="rId378" Type="http://schemas.openxmlformats.org/officeDocument/2006/relationships/hyperlink" Target="http://www.jrvdev.com/ROAR/VER1/ShowScenario.asp?ScenarioID=192" TargetMode="External"/><Relationship Id="rId403" Type="http://schemas.openxmlformats.org/officeDocument/2006/relationships/hyperlink" Target="http://www.jrvdev.com/ROAR/VER1/ShowScenario.asp?ScenarioID=1421" TargetMode="External"/><Relationship Id="rId585" Type="http://schemas.openxmlformats.org/officeDocument/2006/relationships/hyperlink" Target="http://www.jrvdev.com/ROAR/VER1/ShowScenario.asp?ScenarioID=2034" TargetMode="External"/><Relationship Id="rId750" Type="http://schemas.openxmlformats.org/officeDocument/2006/relationships/hyperlink" Target="http://www.jrvdev.com/ROAR/VER1/ShowScenario.asp?ScenarioID=2202" TargetMode="External"/><Relationship Id="rId792" Type="http://schemas.openxmlformats.org/officeDocument/2006/relationships/hyperlink" Target="http://www.jrvdev.com/ROAR/VER1/ShowScenario.asp?ScenarioID=2803" TargetMode="External"/><Relationship Id="rId806" Type="http://schemas.openxmlformats.org/officeDocument/2006/relationships/hyperlink" Target="http://www.jrvdev.com/ROAR/VER1/ShowScenario.asp?ScenarioID=3039" TargetMode="External"/><Relationship Id="rId848" Type="http://schemas.openxmlformats.org/officeDocument/2006/relationships/hyperlink" Target="http://www.jrvdev.com/ROAR/VER1/ShowScenario.asp?ScenarioID=3704" TargetMode="External"/><Relationship Id="rId1033" Type="http://schemas.openxmlformats.org/officeDocument/2006/relationships/hyperlink" Target="http://www.jrvdev.com/ROAR/VER1/ShowScenario.asp?ScenarioID=4024" TargetMode="External"/><Relationship Id="rId6" Type="http://schemas.openxmlformats.org/officeDocument/2006/relationships/hyperlink" Target="http://www.jrvdev.com/ROAR/VER1/ShowScenario.asp?ScenarioID=6" TargetMode="External"/><Relationship Id="rId238" Type="http://schemas.openxmlformats.org/officeDocument/2006/relationships/hyperlink" Target="http://www.jrvdev.com/ROAR/VER1/ShowScenario.asp?ScenarioID=240" TargetMode="External"/><Relationship Id="rId445" Type="http://schemas.openxmlformats.org/officeDocument/2006/relationships/hyperlink" Target="http://www.jrvdev.com/ROAR/VER1/ShowScenario.asp?ScenarioID=1729" TargetMode="External"/><Relationship Id="rId487" Type="http://schemas.openxmlformats.org/officeDocument/2006/relationships/hyperlink" Target="http://www.jrvdev.com/ROAR/VER1/ShowScenario.asp?ScenarioID=2741" TargetMode="External"/><Relationship Id="rId610" Type="http://schemas.openxmlformats.org/officeDocument/2006/relationships/hyperlink" Target="http://www.jrvdev.com/ROAR/VER1/ShowScenario.asp?ScenarioID=1803" TargetMode="External"/><Relationship Id="rId652" Type="http://schemas.openxmlformats.org/officeDocument/2006/relationships/hyperlink" Target="http://www.jrvdev.com/ROAR/VER1/ShowScenario.asp?ScenarioID=825" TargetMode="External"/><Relationship Id="rId694" Type="http://schemas.openxmlformats.org/officeDocument/2006/relationships/hyperlink" Target="http://www.jrvdev.com/ROAR/VER1/ShowScenario.asp?ScenarioID=1395" TargetMode="External"/><Relationship Id="rId708" Type="http://schemas.openxmlformats.org/officeDocument/2006/relationships/hyperlink" Target="http://www.jrvdev.com/ROAR/VER1/ShowScenario.asp?ScenarioID=1445" TargetMode="External"/><Relationship Id="rId915" Type="http://schemas.openxmlformats.org/officeDocument/2006/relationships/hyperlink" Target="http://www.jrvdev.com/ROAR/VER1/ShowScenario.asp?ScenarioID=2295" TargetMode="External"/><Relationship Id="rId1075" Type="http://schemas.openxmlformats.org/officeDocument/2006/relationships/hyperlink" Target="http://www.jrvdev.com/ROAR/VER1/ShowScenario.asp?ScenarioID=4672" TargetMode="External"/><Relationship Id="rId291" Type="http://schemas.openxmlformats.org/officeDocument/2006/relationships/hyperlink" Target="http://www.jrvdev.com/ROAR/VER1/ShowScenario.asp?ScenarioID=293" TargetMode="External"/><Relationship Id="rId305" Type="http://schemas.openxmlformats.org/officeDocument/2006/relationships/hyperlink" Target="http://www.jrvdev.com/ROAR/VER1/ShowScenario.asp?ScenarioID=307" TargetMode="External"/><Relationship Id="rId347" Type="http://schemas.openxmlformats.org/officeDocument/2006/relationships/hyperlink" Target="http://www.jrvdev.com/ROAR/VER1/ShowScenario.asp?ScenarioID=129" TargetMode="External"/><Relationship Id="rId512" Type="http://schemas.openxmlformats.org/officeDocument/2006/relationships/hyperlink" Target="http://www.jrvdev.com/ROAR/VER1/ShowScenario.asp?ScenarioID=2966" TargetMode="External"/><Relationship Id="rId957" Type="http://schemas.openxmlformats.org/officeDocument/2006/relationships/hyperlink" Target="http://www.jrvdev.com/ROAR/VER1/ShowScenario.asp?ScenarioID=4171" TargetMode="External"/><Relationship Id="rId999" Type="http://schemas.openxmlformats.org/officeDocument/2006/relationships/hyperlink" Target="http://www.jrvdev.com/ROAR/VER1/ShowScenario.asp?ScenarioID=4371" TargetMode="External"/><Relationship Id="rId1100" Type="http://schemas.openxmlformats.org/officeDocument/2006/relationships/hyperlink" Target="http://www.jrvdev.com/ROAR/VER1/ShowScenario.asp?ScenarioID=5235" TargetMode="External"/><Relationship Id="rId1142" Type="http://schemas.openxmlformats.org/officeDocument/2006/relationships/hyperlink" Target="http://www.jrvdev.com/ROAR/VER1/ShowScenario.asp?ScenarioID=5007" TargetMode="External"/><Relationship Id="rId44" Type="http://schemas.openxmlformats.org/officeDocument/2006/relationships/hyperlink" Target="http://www.jrvdev.com/ROAR/VER1/ShowScenario.asp?ScenarioID=44" TargetMode="External"/><Relationship Id="rId86" Type="http://schemas.openxmlformats.org/officeDocument/2006/relationships/hyperlink" Target="http://www.jrvdev.com/ROAR/VER1/ShowScenario.asp?ScenarioID=1252" TargetMode="External"/><Relationship Id="rId151" Type="http://schemas.openxmlformats.org/officeDocument/2006/relationships/hyperlink" Target="http://www.jrvdev.com/ROAR/VER1/ShowScenario.asp?ScenarioID=1046" TargetMode="External"/><Relationship Id="rId389" Type="http://schemas.openxmlformats.org/officeDocument/2006/relationships/hyperlink" Target="http://www.jrvdev.com/ROAR/VER1/ShowScenario.asp?ScenarioID=1311" TargetMode="External"/><Relationship Id="rId554" Type="http://schemas.openxmlformats.org/officeDocument/2006/relationships/hyperlink" Target="http://www.jrvdev.com/ROAR/VER1/ShowScenario.asp?ScenarioID=2648" TargetMode="External"/><Relationship Id="rId596" Type="http://schemas.openxmlformats.org/officeDocument/2006/relationships/hyperlink" Target="http://www.jrvdev.com/ROAR/VER1/ShowScenario.asp?ScenarioID=2074" TargetMode="External"/><Relationship Id="rId761" Type="http://schemas.openxmlformats.org/officeDocument/2006/relationships/hyperlink" Target="http://www.jrvdev.com/ROAR/VER1/ShowScenario.asp?ScenarioID=2388" TargetMode="External"/><Relationship Id="rId817" Type="http://schemas.openxmlformats.org/officeDocument/2006/relationships/hyperlink" Target="http://www.jrvdev.com/ROAR/VER1/ShowScenario.asp?ScenarioID=3367" TargetMode="External"/><Relationship Id="rId859" Type="http://schemas.openxmlformats.org/officeDocument/2006/relationships/hyperlink" Target="http://www.jrvdev.com/ROAR/VER1/ShowScenario.asp?ScenarioID=4147" TargetMode="External"/><Relationship Id="rId1002" Type="http://schemas.openxmlformats.org/officeDocument/2006/relationships/hyperlink" Target="http://www.jrvdev.com/ROAR/VER1/ShowScenario.asp?ScenarioID=4376" TargetMode="External"/><Relationship Id="rId193" Type="http://schemas.openxmlformats.org/officeDocument/2006/relationships/hyperlink" Target="http://www.jrvdev.com/ROAR/VER1/ShowScenario.asp?ScenarioID=2515" TargetMode="External"/><Relationship Id="rId207" Type="http://schemas.openxmlformats.org/officeDocument/2006/relationships/hyperlink" Target="http://www.jrvdev.com/ROAR/VER1/ShowScenario.asp?ScenarioID=209" TargetMode="External"/><Relationship Id="rId249" Type="http://schemas.openxmlformats.org/officeDocument/2006/relationships/hyperlink" Target="http://www.jrvdev.com/ROAR/VER1/ShowScenario.asp?ScenarioID=251" TargetMode="External"/><Relationship Id="rId414" Type="http://schemas.openxmlformats.org/officeDocument/2006/relationships/hyperlink" Target="http://www.jrvdev.com/ROAR/VER1/ShowScenario.asp?ScenarioID=1433" TargetMode="External"/><Relationship Id="rId456" Type="http://schemas.openxmlformats.org/officeDocument/2006/relationships/hyperlink" Target="http://www.jrvdev.com/ROAR/VER1/ShowScenario.asp?ScenarioID=2066" TargetMode="External"/><Relationship Id="rId498" Type="http://schemas.openxmlformats.org/officeDocument/2006/relationships/hyperlink" Target="http://www.jrvdev.com/ROAR/VER1/ShowScenario.asp?ScenarioID=349" TargetMode="External"/><Relationship Id="rId621" Type="http://schemas.openxmlformats.org/officeDocument/2006/relationships/hyperlink" Target="http://www.jrvdev.com/ROAR/VER1/ShowScenario.asp?ScenarioID=1814" TargetMode="External"/><Relationship Id="rId663" Type="http://schemas.openxmlformats.org/officeDocument/2006/relationships/hyperlink" Target="http://www.jrvdev.com/ROAR/VER1/ShowScenario.asp?ScenarioID=1106" TargetMode="External"/><Relationship Id="rId870" Type="http://schemas.openxmlformats.org/officeDocument/2006/relationships/hyperlink" Target="http://www.jrvdev.com/ROAR/VER1/ShowScenario.asp?ScenarioID=4158" TargetMode="External"/><Relationship Id="rId1044" Type="http://schemas.openxmlformats.org/officeDocument/2006/relationships/hyperlink" Target="http://www.jrvdev.com/ROAR/VER1/ShowScenario.asp?ScenarioID=4315" TargetMode="External"/><Relationship Id="rId1086" Type="http://schemas.openxmlformats.org/officeDocument/2006/relationships/hyperlink" Target="http://www.jrvdev.com/ROAR/VER1/ShowScenario.asp?ScenarioID=4983" TargetMode="External"/><Relationship Id="rId13" Type="http://schemas.openxmlformats.org/officeDocument/2006/relationships/hyperlink" Target="http://www.jrvdev.com/ROAR/VER1/ShowScenario.asp?ScenarioID=13" TargetMode="External"/><Relationship Id="rId109" Type="http://schemas.openxmlformats.org/officeDocument/2006/relationships/hyperlink" Target="http://www.jrvdev.com/ROAR/VER1/ShowScenario.asp?ScenarioID=90" TargetMode="External"/><Relationship Id="rId260" Type="http://schemas.openxmlformats.org/officeDocument/2006/relationships/hyperlink" Target="http://www.jrvdev.com/ROAR/VER1/ShowScenario.asp?ScenarioID=262" TargetMode="External"/><Relationship Id="rId316" Type="http://schemas.openxmlformats.org/officeDocument/2006/relationships/hyperlink" Target="http://www.jrvdev.com/ROAR/VER1/ShowScenario.asp?ScenarioID=318" TargetMode="External"/><Relationship Id="rId523" Type="http://schemas.openxmlformats.org/officeDocument/2006/relationships/hyperlink" Target="http://www.jrvdev.com/ROAR/VER1/ShowScenario.asp?ScenarioID=3250" TargetMode="External"/><Relationship Id="rId719" Type="http://schemas.openxmlformats.org/officeDocument/2006/relationships/hyperlink" Target="http://www.jrvdev.com/ROAR/VER1/ShowScenario.asp?ScenarioID=1456" TargetMode="External"/><Relationship Id="rId926" Type="http://schemas.openxmlformats.org/officeDocument/2006/relationships/hyperlink" Target="http://www.jrvdev.com/ROAR/VER1/ShowScenario.asp?ScenarioID=2894" TargetMode="External"/><Relationship Id="rId968" Type="http://schemas.openxmlformats.org/officeDocument/2006/relationships/hyperlink" Target="http://www.jrvdev.com/ROAR/VER1/ShowScenario.asp?ScenarioID=4351" TargetMode="External"/><Relationship Id="rId1111" Type="http://schemas.openxmlformats.org/officeDocument/2006/relationships/hyperlink" Target="http://www.jrvdev.com/ROAR/VER1/ShowScenario.asp?ScenarioID=5218" TargetMode="External"/><Relationship Id="rId1153" Type="http://schemas.openxmlformats.org/officeDocument/2006/relationships/hyperlink" Target="http://www.jrvdev.com/ROAR/VER1/ShowScenario.asp?ScenarioID=975" TargetMode="External"/><Relationship Id="rId55" Type="http://schemas.openxmlformats.org/officeDocument/2006/relationships/hyperlink" Target="http://www.jrvdev.com/ROAR/VER1/ShowScenario.asp?ScenarioID=55" TargetMode="External"/><Relationship Id="rId97" Type="http://schemas.openxmlformats.org/officeDocument/2006/relationships/hyperlink" Target="http://www.jrvdev.com/ROAR/VER1/ShowScenario.asp?ScenarioID=2677" TargetMode="External"/><Relationship Id="rId120" Type="http://schemas.openxmlformats.org/officeDocument/2006/relationships/hyperlink" Target="http://www.jrvdev.com/ROAR/VER1/ShowScenario.asp?ScenarioID=101" TargetMode="External"/><Relationship Id="rId358" Type="http://schemas.openxmlformats.org/officeDocument/2006/relationships/hyperlink" Target="http://www.jrvdev.com/ROAR/VER1/ShowScenario.asp?ScenarioID=140" TargetMode="External"/><Relationship Id="rId565" Type="http://schemas.openxmlformats.org/officeDocument/2006/relationships/hyperlink" Target="http://www.jrvdev.com/ROAR/VER1/ShowScenario.asp?ScenarioID=1475" TargetMode="External"/><Relationship Id="rId730" Type="http://schemas.openxmlformats.org/officeDocument/2006/relationships/hyperlink" Target="http://www.jrvdev.com/ROAR/VER1/ShowScenario.asp?ScenarioID=1758" TargetMode="External"/><Relationship Id="rId772" Type="http://schemas.openxmlformats.org/officeDocument/2006/relationships/hyperlink" Target="http://www.jrvdev.com/ROAR/VER1/ShowScenario.asp?ScenarioID=2616" TargetMode="External"/><Relationship Id="rId828" Type="http://schemas.openxmlformats.org/officeDocument/2006/relationships/hyperlink" Target="http://www.jrvdev.com/ROAR/VER1/ShowScenario.asp?ScenarioID=3681" TargetMode="External"/><Relationship Id="rId1013" Type="http://schemas.openxmlformats.org/officeDocument/2006/relationships/hyperlink" Target="http://www.jrvdev.com/ROAR/VER1/ShowScenario.asp?ScenarioID=3890" TargetMode="External"/><Relationship Id="rId162" Type="http://schemas.openxmlformats.org/officeDocument/2006/relationships/hyperlink" Target="http://www.jrvdev.com/ROAR/VER1/ShowScenario.asp?ScenarioID=1375" TargetMode="External"/><Relationship Id="rId218" Type="http://schemas.openxmlformats.org/officeDocument/2006/relationships/hyperlink" Target="http://www.jrvdev.com/ROAR/VER1/ShowScenario.asp?ScenarioID=220" TargetMode="External"/><Relationship Id="rId425" Type="http://schemas.openxmlformats.org/officeDocument/2006/relationships/hyperlink" Target="http://www.jrvdev.com/ROAR/VER1/ShowScenario.asp?ScenarioID=1709" TargetMode="External"/><Relationship Id="rId467" Type="http://schemas.openxmlformats.org/officeDocument/2006/relationships/hyperlink" Target="http://www.jrvdev.com/ROAR/VER1/ShowScenario.asp?ScenarioID=2265" TargetMode="External"/><Relationship Id="rId632" Type="http://schemas.openxmlformats.org/officeDocument/2006/relationships/hyperlink" Target="http://www.jrvdev.com/ROAR/VER1/ShowScenario.asp?ScenarioID=2162" TargetMode="External"/><Relationship Id="rId1055" Type="http://schemas.openxmlformats.org/officeDocument/2006/relationships/hyperlink" Target="http://www.jrvdev.com/ROAR/VER1/ShowScenario.asp?ScenarioID=4488" TargetMode="External"/><Relationship Id="rId1097" Type="http://schemas.openxmlformats.org/officeDocument/2006/relationships/hyperlink" Target="http://www.jrvdev.com/ROAR/VER1/ShowScenario.asp?ScenarioID=5094" TargetMode="External"/><Relationship Id="rId271" Type="http://schemas.openxmlformats.org/officeDocument/2006/relationships/hyperlink" Target="http://www.jrvdev.com/ROAR/VER1/ShowScenario.asp?ScenarioID=273" TargetMode="External"/><Relationship Id="rId674" Type="http://schemas.openxmlformats.org/officeDocument/2006/relationships/hyperlink" Target="http://www.jrvdev.com/ROAR/VER1/ShowScenario.asp?ScenarioID=1109" TargetMode="External"/><Relationship Id="rId881" Type="http://schemas.openxmlformats.org/officeDocument/2006/relationships/hyperlink" Target="http://www.jrvdev.com/ROAR/VER1/ShowScenario.asp?ScenarioID=4527" TargetMode="External"/><Relationship Id="rId937" Type="http://schemas.openxmlformats.org/officeDocument/2006/relationships/hyperlink" Target="http://www.jrvdev.com/ROAR/VER1/ShowScenario.asp?ScenarioID=4186" TargetMode="External"/><Relationship Id="rId979" Type="http://schemas.openxmlformats.org/officeDocument/2006/relationships/hyperlink" Target="http://www.jrvdev.com/ROAR/VER1/ShowScenario.asp?ScenarioID=4736" TargetMode="External"/><Relationship Id="rId1122" Type="http://schemas.openxmlformats.org/officeDocument/2006/relationships/hyperlink" Target="http://www.jrvdev.com/ROAR/VER1/ShowScenario.asp?ScenarioID=5405" TargetMode="External"/><Relationship Id="rId24" Type="http://schemas.openxmlformats.org/officeDocument/2006/relationships/hyperlink" Target="http://www.jrvdev.com/ROAR/VER1/ShowScenario.asp?ScenarioID=24" TargetMode="External"/><Relationship Id="rId66" Type="http://schemas.openxmlformats.org/officeDocument/2006/relationships/hyperlink" Target="http://www.jrvdev.com/ROAR/VER1/ShowScenario.asp?ScenarioID=66" TargetMode="External"/><Relationship Id="rId131" Type="http://schemas.openxmlformats.org/officeDocument/2006/relationships/hyperlink" Target="http://www.jrvdev.com/ROAR/VER1/ShowScenario.asp?ScenarioID=112" TargetMode="External"/><Relationship Id="rId327" Type="http://schemas.openxmlformats.org/officeDocument/2006/relationships/hyperlink" Target="http://www.jrvdev.com/ROAR/VER1/ShowScenario.asp?ScenarioID=1006" TargetMode="External"/><Relationship Id="rId369" Type="http://schemas.openxmlformats.org/officeDocument/2006/relationships/hyperlink" Target="http://www.jrvdev.com/ROAR/VER1/ShowScenario.asp?ScenarioID=183" TargetMode="External"/><Relationship Id="rId534" Type="http://schemas.openxmlformats.org/officeDocument/2006/relationships/hyperlink" Target="http://www.jrvdev.com/ROAR/VER1/ShowScenario.asp?ScenarioID=3408" TargetMode="External"/><Relationship Id="rId576" Type="http://schemas.openxmlformats.org/officeDocument/2006/relationships/hyperlink" Target="http://www.jrvdev.com/ROAR/VER1/ShowScenario.asp?ScenarioID=2047" TargetMode="External"/><Relationship Id="rId741" Type="http://schemas.openxmlformats.org/officeDocument/2006/relationships/hyperlink" Target="http://www.jrvdev.com/ROAR/VER1/ShowScenario.asp?ScenarioID=2025" TargetMode="External"/><Relationship Id="rId783" Type="http://schemas.openxmlformats.org/officeDocument/2006/relationships/hyperlink" Target="http://www.jrvdev.com/ROAR/VER1/ShowScenario.asp?ScenarioID=2794" TargetMode="External"/><Relationship Id="rId839" Type="http://schemas.openxmlformats.org/officeDocument/2006/relationships/hyperlink" Target="http://www.jrvdev.com/ROAR/VER1/ShowScenario.asp?ScenarioID=3015" TargetMode="External"/><Relationship Id="rId990" Type="http://schemas.openxmlformats.org/officeDocument/2006/relationships/hyperlink" Target="http://www.jrvdev.com/ROAR/VER1/ShowScenario.asp?ScenarioID=4363" TargetMode="External"/><Relationship Id="rId173" Type="http://schemas.openxmlformats.org/officeDocument/2006/relationships/hyperlink" Target="http://www.jrvdev.com/ROAR/VER1/ShowScenario.asp?ScenarioID=1386" TargetMode="External"/><Relationship Id="rId229" Type="http://schemas.openxmlformats.org/officeDocument/2006/relationships/hyperlink" Target="http://www.jrvdev.com/ROAR/VER1/ShowScenario.asp?ScenarioID=231" TargetMode="External"/><Relationship Id="rId380" Type="http://schemas.openxmlformats.org/officeDocument/2006/relationships/hyperlink" Target="http://www.jrvdev.com/ROAR/VER1/ShowScenario.asp?ScenarioID=194" TargetMode="External"/><Relationship Id="rId436" Type="http://schemas.openxmlformats.org/officeDocument/2006/relationships/hyperlink" Target="http://www.jrvdev.com/ROAR/VER1/ShowScenario.asp?ScenarioID=1720" TargetMode="External"/><Relationship Id="rId601" Type="http://schemas.openxmlformats.org/officeDocument/2006/relationships/hyperlink" Target="http://www.jrvdev.com/ROAR/VER1/ShowScenario.asp?ScenarioID=2079" TargetMode="External"/><Relationship Id="rId643" Type="http://schemas.openxmlformats.org/officeDocument/2006/relationships/hyperlink" Target="http://www.jrvdev.com/ROAR/VER1/ShowScenario.asp?ScenarioID=1401" TargetMode="External"/><Relationship Id="rId1024" Type="http://schemas.openxmlformats.org/officeDocument/2006/relationships/hyperlink" Target="http://www.jrvdev.com/ROAR/VER1/ShowScenario.asp?ScenarioID=3664" TargetMode="External"/><Relationship Id="rId1066" Type="http://schemas.openxmlformats.org/officeDocument/2006/relationships/hyperlink" Target="http://www.jrvdev.com/ROAR/VER1/ShowScenario.asp?ScenarioID=4500" TargetMode="External"/><Relationship Id="rId240" Type="http://schemas.openxmlformats.org/officeDocument/2006/relationships/hyperlink" Target="http://www.jrvdev.com/ROAR/VER1/ShowScenario.asp?ScenarioID=242" TargetMode="External"/><Relationship Id="rId478" Type="http://schemas.openxmlformats.org/officeDocument/2006/relationships/hyperlink" Target="http://www.jrvdev.com/ROAR/VER1/ShowScenario.asp?ScenarioID=2488" TargetMode="External"/><Relationship Id="rId685" Type="http://schemas.openxmlformats.org/officeDocument/2006/relationships/hyperlink" Target="http://www.jrvdev.com/ROAR/VER1/ShowScenario.asp?ScenarioID=1237" TargetMode="External"/><Relationship Id="rId850" Type="http://schemas.openxmlformats.org/officeDocument/2006/relationships/hyperlink" Target="http://www.jrvdev.com/ROAR/VER1/ShowScenario.asp?ScenarioID=3707" TargetMode="External"/><Relationship Id="rId892" Type="http://schemas.openxmlformats.org/officeDocument/2006/relationships/hyperlink" Target="http://www.jrvdev.com/ROAR/VER1/ShowScenario.asp?ScenarioID=2055" TargetMode="External"/><Relationship Id="rId906" Type="http://schemas.openxmlformats.org/officeDocument/2006/relationships/hyperlink" Target="http://www.jrvdev.com/ROAR/VER1/ShowScenario.asp?ScenarioID=4164" TargetMode="External"/><Relationship Id="rId948" Type="http://schemas.openxmlformats.org/officeDocument/2006/relationships/hyperlink" Target="http://www.jrvdev.com/ROAR/VER1/ShowScenario.asp?ScenarioID=3867" TargetMode="External"/><Relationship Id="rId1133" Type="http://schemas.openxmlformats.org/officeDocument/2006/relationships/hyperlink" Target="http://www.jrvdev.com/ROAR/VER1/ShowScenario.asp?ScenarioID=2219" TargetMode="External"/><Relationship Id="rId35" Type="http://schemas.openxmlformats.org/officeDocument/2006/relationships/hyperlink" Target="http://www.jrvdev.com/ROAR/VER1/ShowScenario.asp?ScenarioID=35" TargetMode="External"/><Relationship Id="rId77" Type="http://schemas.openxmlformats.org/officeDocument/2006/relationships/hyperlink" Target="http://www.jrvdev.com/ROAR/VER1/ShowScenario.asp?ScenarioID=77" TargetMode="External"/><Relationship Id="rId100" Type="http://schemas.openxmlformats.org/officeDocument/2006/relationships/hyperlink" Target="http://www.jrvdev.com/ROAR/VER1/ShowScenario.asp?ScenarioID=2680" TargetMode="External"/><Relationship Id="rId282" Type="http://schemas.openxmlformats.org/officeDocument/2006/relationships/hyperlink" Target="http://www.jrvdev.com/ROAR/VER1/ShowScenario.asp?ScenarioID=284" TargetMode="External"/><Relationship Id="rId338" Type="http://schemas.openxmlformats.org/officeDocument/2006/relationships/hyperlink" Target="http://www.jrvdev.com/ROAR/VER1/ShowScenario.asp?ScenarioID=151" TargetMode="External"/><Relationship Id="rId503" Type="http://schemas.openxmlformats.org/officeDocument/2006/relationships/hyperlink" Target="http://www.jrvdev.com/ROAR/VER1/ShowScenario.asp?ScenarioID=1350" TargetMode="External"/><Relationship Id="rId545" Type="http://schemas.openxmlformats.org/officeDocument/2006/relationships/hyperlink" Target="http://www.jrvdev.com/ROAR/VER1/ShowScenario.asp?ScenarioID=3419" TargetMode="External"/><Relationship Id="rId587" Type="http://schemas.openxmlformats.org/officeDocument/2006/relationships/hyperlink" Target="http://www.jrvdev.com/ROAR/VER1/ShowScenario.asp?ScenarioID=2035" TargetMode="External"/><Relationship Id="rId710" Type="http://schemas.openxmlformats.org/officeDocument/2006/relationships/hyperlink" Target="http://www.jrvdev.com/ROAR/VER1/ShowScenario.asp?ScenarioID=1447" TargetMode="External"/><Relationship Id="rId752" Type="http://schemas.openxmlformats.org/officeDocument/2006/relationships/hyperlink" Target="http://www.jrvdev.com/ROAR/VER1/ShowScenario.asp?ScenarioID=2204" TargetMode="External"/><Relationship Id="rId808" Type="http://schemas.openxmlformats.org/officeDocument/2006/relationships/hyperlink" Target="http://www.jrvdev.com/ROAR/VER1/ShowScenario.asp?ScenarioID=3358" TargetMode="External"/><Relationship Id="rId8" Type="http://schemas.openxmlformats.org/officeDocument/2006/relationships/hyperlink" Target="http://www.jrvdev.com/ROAR/VER1/ShowScenario.asp?ScenarioID=8" TargetMode="External"/><Relationship Id="rId142" Type="http://schemas.openxmlformats.org/officeDocument/2006/relationships/hyperlink" Target="http://www.jrvdev.com/ROAR/VER1/ShowScenario.asp?ScenarioID=123" TargetMode="External"/><Relationship Id="rId184" Type="http://schemas.openxmlformats.org/officeDocument/2006/relationships/hyperlink" Target="http://www.jrvdev.com/ROAR/VER1/ShowScenario.asp?ScenarioID=2506" TargetMode="External"/><Relationship Id="rId391" Type="http://schemas.openxmlformats.org/officeDocument/2006/relationships/hyperlink" Target="http://www.jrvdev.com/ROAR/VER1/ShowScenario.asp?ScenarioID=1313" TargetMode="External"/><Relationship Id="rId405" Type="http://schemas.openxmlformats.org/officeDocument/2006/relationships/hyperlink" Target="http://www.jrvdev.com/ROAR/VER1/ShowScenario.asp?ScenarioID=1423" TargetMode="External"/><Relationship Id="rId447" Type="http://schemas.openxmlformats.org/officeDocument/2006/relationships/hyperlink" Target="http://www.jrvdev.com/ROAR/VER1/ShowScenario.asp?ScenarioID=2058" TargetMode="External"/><Relationship Id="rId612" Type="http://schemas.openxmlformats.org/officeDocument/2006/relationships/hyperlink" Target="http://www.jrvdev.com/ROAR/VER1/ShowScenario.asp?ScenarioID=1805" TargetMode="External"/><Relationship Id="rId794" Type="http://schemas.openxmlformats.org/officeDocument/2006/relationships/hyperlink" Target="http://www.jrvdev.com/ROAR/VER1/ShowScenario.asp?ScenarioID=2805" TargetMode="External"/><Relationship Id="rId1035" Type="http://schemas.openxmlformats.org/officeDocument/2006/relationships/hyperlink" Target="http://www.jrvdev.com/ROAR/VER1/ShowScenario.asp?ScenarioID=4026" TargetMode="External"/><Relationship Id="rId1077" Type="http://schemas.openxmlformats.org/officeDocument/2006/relationships/hyperlink" Target="http://www.jrvdev.com/ROAR/VER1/ShowScenario.asp?ScenarioID=4676" TargetMode="External"/><Relationship Id="rId251" Type="http://schemas.openxmlformats.org/officeDocument/2006/relationships/hyperlink" Target="http://www.jrvdev.com/ROAR/VER1/ShowScenario.asp?ScenarioID=253" TargetMode="External"/><Relationship Id="rId489" Type="http://schemas.openxmlformats.org/officeDocument/2006/relationships/hyperlink" Target="http://www.jrvdev.com/ROAR/VER1/ShowScenario.asp?ScenarioID=2743" TargetMode="External"/><Relationship Id="rId654" Type="http://schemas.openxmlformats.org/officeDocument/2006/relationships/hyperlink" Target="http://www.jrvdev.com/ROAR/VER1/ShowScenario.asp?ScenarioID=827" TargetMode="External"/><Relationship Id="rId696" Type="http://schemas.openxmlformats.org/officeDocument/2006/relationships/hyperlink" Target="http://www.jrvdev.com/ROAR/VER1/ShowScenario.asp?ScenarioID=1390" TargetMode="External"/><Relationship Id="rId861" Type="http://schemas.openxmlformats.org/officeDocument/2006/relationships/hyperlink" Target="http://www.jrvdev.com/ROAR/VER1/ShowScenario.asp?ScenarioID=4149" TargetMode="External"/><Relationship Id="rId917" Type="http://schemas.openxmlformats.org/officeDocument/2006/relationships/hyperlink" Target="http://www.jrvdev.com/ROAR/VER1/ShowScenario.asp?ScenarioID=2595" TargetMode="External"/><Relationship Id="rId959" Type="http://schemas.openxmlformats.org/officeDocument/2006/relationships/hyperlink" Target="http://www.jrvdev.com/ROAR/VER1/ShowScenario.asp?ScenarioID=4173" TargetMode="External"/><Relationship Id="rId1102" Type="http://schemas.openxmlformats.org/officeDocument/2006/relationships/hyperlink" Target="http://www.jrvdev.com/ROAR/VER1/ShowScenario.asp?ScenarioID=5207" TargetMode="External"/><Relationship Id="rId46" Type="http://schemas.openxmlformats.org/officeDocument/2006/relationships/hyperlink" Target="http://www.jrvdev.com/ROAR/VER1/ShowScenario.asp?ScenarioID=46" TargetMode="External"/><Relationship Id="rId293" Type="http://schemas.openxmlformats.org/officeDocument/2006/relationships/hyperlink" Target="http://www.jrvdev.com/ROAR/VER1/ShowScenario.asp?ScenarioID=295" TargetMode="External"/><Relationship Id="rId307" Type="http://schemas.openxmlformats.org/officeDocument/2006/relationships/hyperlink" Target="http://www.jrvdev.com/ROAR/VER1/ShowScenario.asp?ScenarioID=309" TargetMode="External"/><Relationship Id="rId349" Type="http://schemas.openxmlformats.org/officeDocument/2006/relationships/hyperlink" Target="http://www.jrvdev.com/ROAR/VER1/ShowScenario.asp?ScenarioID=131" TargetMode="External"/><Relationship Id="rId514" Type="http://schemas.openxmlformats.org/officeDocument/2006/relationships/hyperlink" Target="http://www.jrvdev.com/ROAR/VER1/ShowScenario.asp?ScenarioID=2968" TargetMode="External"/><Relationship Id="rId556" Type="http://schemas.openxmlformats.org/officeDocument/2006/relationships/hyperlink" Target="http://www.jrvdev.com/ROAR/VER1/ShowScenario.asp?ScenarioID=1467" TargetMode="External"/><Relationship Id="rId721" Type="http://schemas.openxmlformats.org/officeDocument/2006/relationships/hyperlink" Target="http://www.jrvdev.com/ROAR/VER1/ShowScenario.asp?ScenarioID=1459" TargetMode="External"/><Relationship Id="rId763" Type="http://schemas.openxmlformats.org/officeDocument/2006/relationships/hyperlink" Target="http://www.jrvdev.com/ROAR/VER1/ShowScenario.asp?ScenarioID=2390" TargetMode="External"/><Relationship Id="rId1144" Type="http://schemas.openxmlformats.org/officeDocument/2006/relationships/hyperlink" Target="http://www.jrvdev.com/ROAR/VER1/ShowScenario.asp?ScenarioID=5011" TargetMode="External"/><Relationship Id="rId88" Type="http://schemas.openxmlformats.org/officeDocument/2006/relationships/hyperlink" Target="http://www.jrvdev.com/ROAR/VER1/ShowScenario.asp?ScenarioID=1250" TargetMode="External"/><Relationship Id="rId111" Type="http://schemas.openxmlformats.org/officeDocument/2006/relationships/hyperlink" Target="http://www.jrvdev.com/ROAR/VER1/ShowScenario.asp?ScenarioID=92" TargetMode="External"/><Relationship Id="rId153" Type="http://schemas.openxmlformats.org/officeDocument/2006/relationships/hyperlink" Target="http://www.jrvdev.com/ROAR/VER1/ShowScenario.asp?ScenarioID=1365" TargetMode="External"/><Relationship Id="rId195" Type="http://schemas.openxmlformats.org/officeDocument/2006/relationships/hyperlink" Target="http://www.jrvdev.com/ROAR/VER1/ShowScenario.asp?ScenarioID=197" TargetMode="External"/><Relationship Id="rId209" Type="http://schemas.openxmlformats.org/officeDocument/2006/relationships/hyperlink" Target="http://www.jrvdev.com/ROAR/VER1/ShowScenario.asp?ScenarioID=211" TargetMode="External"/><Relationship Id="rId360" Type="http://schemas.openxmlformats.org/officeDocument/2006/relationships/hyperlink" Target="http://www.jrvdev.com/ROAR/VER1/ShowScenario.asp?ScenarioID=142" TargetMode="External"/><Relationship Id="rId416" Type="http://schemas.openxmlformats.org/officeDocument/2006/relationships/hyperlink" Target="http://www.jrvdev.com/ROAR/VER1/ShowScenario.asp?ScenarioID=1435" TargetMode="External"/><Relationship Id="rId598" Type="http://schemas.openxmlformats.org/officeDocument/2006/relationships/hyperlink" Target="http://www.jrvdev.com/ROAR/VER1/ShowScenario.asp?ScenarioID=2076" TargetMode="External"/><Relationship Id="rId819" Type="http://schemas.openxmlformats.org/officeDocument/2006/relationships/hyperlink" Target="http://www.jrvdev.com/ROAR/VER1/ShowScenario.asp?ScenarioID=3148" TargetMode="External"/><Relationship Id="rId970" Type="http://schemas.openxmlformats.org/officeDocument/2006/relationships/hyperlink" Target="http://www.jrvdev.com/ROAR/VER1/ShowScenario.asp?ScenarioID=4353" TargetMode="External"/><Relationship Id="rId1004" Type="http://schemas.openxmlformats.org/officeDocument/2006/relationships/hyperlink" Target="http://www.jrvdev.com/ROAR/VER1/ShowScenario.asp?ScenarioID=3881" TargetMode="External"/><Relationship Id="rId1046" Type="http://schemas.openxmlformats.org/officeDocument/2006/relationships/hyperlink" Target="http://www.jrvdev.com/ROAR/VER1/ShowScenario.asp?ScenarioID=4317" TargetMode="External"/><Relationship Id="rId220" Type="http://schemas.openxmlformats.org/officeDocument/2006/relationships/hyperlink" Target="http://www.jrvdev.com/ROAR/VER1/ShowScenario.asp?ScenarioID=222" TargetMode="External"/><Relationship Id="rId458" Type="http://schemas.openxmlformats.org/officeDocument/2006/relationships/hyperlink" Target="http://www.jrvdev.com/ROAR/VER1/ShowScenario.asp?ScenarioID=2068" TargetMode="External"/><Relationship Id="rId623" Type="http://schemas.openxmlformats.org/officeDocument/2006/relationships/hyperlink" Target="http://www.jrvdev.com/ROAR/VER1/ShowScenario.asp?ScenarioID=1816" TargetMode="External"/><Relationship Id="rId665" Type="http://schemas.openxmlformats.org/officeDocument/2006/relationships/hyperlink" Target="http://www.jrvdev.com/ROAR/VER1/ShowScenario.asp?ScenarioID=1116" TargetMode="External"/><Relationship Id="rId830" Type="http://schemas.openxmlformats.org/officeDocument/2006/relationships/hyperlink" Target="http://www.jrvdev.com/ROAR/VER1/ShowScenario.asp?ScenarioID=3014" TargetMode="External"/><Relationship Id="rId872" Type="http://schemas.openxmlformats.org/officeDocument/2006/relationships/hyperlink" Target="http://www.jrvdev.com/ROAR/VER1/ShowScenario.asp?ScenarioID=4160" TargetMode="External"/><Relationship Id="rId928" Type="http://schemas.openxmlformats.org/officeDocument/2006/relationships/hyperlink" Target="http://www.jrvdev.com/ROAR/VER1/ShowScenario.asp?ScenarioID=2896" TargetMode="External"/><Relationship Id="rId1088" Type="http://schemas.openxmlformats.org/officeDocument/2006/relationships/hyperlink" Target="http://www.jrvdev.com/ROAR/VER1/ShowScenario.asp?ScenarioID=5085" TargetMode="External"/><Relationship Id="rId15" Type="http://schemas.openxmlformats.org/officeDocument/2006/relationships/hyperlink" Target="http://www.jrvdev.com/ROAR/VER1/ShowScenario.asp?ScenarioID=15" TargetMode="External"/><Relationship Id="rId57" Type="http://schemas.openxmlformats.org/officeDocument/2006/relationships/hyperlink" Target="http://www.jrvdev.com/ROAR/VER1/ShowScenario.asp?ScenarioID=57" TargetMode="External"/><Relationship Id="rId262" Type="http://schemas.openxmlformats.org/officeDocument/2006/relationships/hyperlink" Target="http://www.jrvdev.com/ROAR/VER1/ShowScenario.asp?ScenarioID=264" TargetMode="External"/><Relationship Id="rId318" Type="http://schemas.openxmlformats.org/officeDocument/2006/relationships/hyperlink" Target="http://www.jrvdev.com/ROAR/VER1/ShowScenario.asp?ScenarioID=998" TargetMode="External"/><Relationship Id="rId525" Type="http://schemas.openxmlformats.org/officeDocument/2006/relationships/hyperlink" Target="http://www.jrvdev.com/ROAR/VER1/ShowScenario.asp?ScenarioID=3252" TargetMode="External"/><Relationship Id="rId567" Type="http://schemas.openxmlformats.org/officeDocument/2006/relationships/hyperlink" Target="http://www.jrvdev.com/ROAR/VER1/ShowScenario.asp?ScenarioID=1477" TargetMode="External"/><Relationship Id="rId732" Type="http://schemas.openxmlformats.org/officeDocument/2006/relationships/hyperlink" Target="http://www.jrvdev.com/ROAR/VER1/ShowScenario.asp?ScenarioID=1757" TargetMode="External"/><Relationship Id="rId1113" Type="http://schemas.openxmlformats.org/officeDocument/2006/relationships/hyperlink" Target="http://www.jrvdev.com/ROAR/VER1/ShowScenario.asp?ScenarioID=5232" TargetMode="External"/><Relationship Id="rId1155" Type="http://schemas.openxmlformats.org/officeDocument/2006/relationships/hyperlink" Target="http://www.jrvdev.com/ROAR/VER1/ShowScenario.asp?ScenarioID=977" TargetMode="External"/><Relationship Id="rId99" Type="http://schemas.openxmlformats.org/officeDocument/2006/relationships/hyperlink" Target="http://www.jrvdev.com/ROAR/VER1/ShowScenario.asp?ScenarioID=2678" TargetMode="External"/><Relationship Id="rId122" Type="http://schemas.openxmlformats.org/officeDocument/2006/relationships/hyperlink" Target="http://www.jrvdev.com/ROAR/VER1/ShowScenario.asp?ScenarioID=103" TargetMode="External"/><Relationship Id="rId164" Type="http://schemas.openxmlformats.org/officeDocument/2006/relationships/hyperlink" Target="http://www.jrvdev.com/ROAR/VER1/ShowScenario.asp?ScenarioID=1377" TargetMode="External"/><Relationship Id="rId371" Type="http://schemas.openxmlformats.org/officeDocument/2006/relationships/hyperlink" Target="http://www.jrvdev.com/ROAR/VER1/ShowScenario.asp?ScenarioID=185" TargetMode="External"/><Relationship Id="rId774" Type="http://schemas.openxmlformats.org/officeDocument/2006/relationships/hyperlink" Target="http://www.jrvdev.com/ROAR/VER1/ShowScenario.asp?ScenarioID=2618" TargetMode="External"/><Relationship Id="rId981" Type="http://schemas.openxmlformats.org/officeDocument/2006/relationships/hyperlink" Target="http://www.jrvdev.com/ROAR/VER1/ShowScenario.asp?ScenarioID=4745" TargetMode="External"/><Relationship Id="rId1015" Type="http://schemas.openxmlformats.org/officeDocument/2006/relationships/hyperlink" Target="http://www.jrvdev.com/ROAR/VER1/ShowScenario.asp?ScenarioID=3892" TargetMode="External"/><Relationship Id="rId1057" Type="http://schemas.openxmlformats.org/officeDocument/2006/relationships/hyperlink" Target="http://www.jrvdev.com/ROAR/VER1/ShowScenario.asp?ScenarioID=4490" TargetMode="External"/><Relationship Id="rId427" Type="http://schemas.openxmlformats.org/officeDocument/2006/relationships/hyperlink" Target="http://www.jrvdev.com/ROAR/VER1/ShowScenario.asp?ScenarioID=1711" TargetMode="External"/><Relationship Id="rId469" Type="http://schemas.openxmlformats.org/officeDocument/2006/relationships/hyperlink" Target="http://www.jrvdev.com/ROAR/VER1/ShowScenario.asp?ScenarioID=2267" TargetMode="External"/><Relationship Id="rId634" Type="http://schemas.openxmlformats.org/officeDocument/2006/relationships/hyperlink" Target="http://www.jrvdev.com/ROAR/VER1/ShowScenario.asp?ScenarioID=2164" TargetMode="External"/><Relationship Id="rId676" Type="http://schemas.openxmlformats.org/officeDocument/2006/relationships/hyperlink" Target="http://www.jrvdev.com/ROAR/VER1/ShowScenario.asp?ScenarioID=1246" TargetMode="External"/><Relationship Id="rId841" Type="http://schemas.openxmlformats.org/officeDocument/2006/relationships/hyperlink" Target="http://www.jrvdev.com/ROAR/VER1/ShowScenario.asp?ScenarioID=3016" TargetMode="External"/><Relationship Id="rId883" Type="http://schemas.openxmlformats.org/officeDocument/2006/relationships/hyperlink" Target="http://www.jrvdev.com/ROAR/VER1/ShowScenario.asp?ScenarioID=4529" TargetMode="External"/><Relationship Id="rId1099" Type="http://schemas.openxmlformats.org/officeDocument/2006/relationships/hyperlink" Target="http://www.jrvdev.com/ROAR/VER1/ShowScenario.asp?ScenarioID=5223" TargetMode="External"/><Relationship Id="rId26" Type="http://schemas.openxmlformats.org/officeDocument/2006/relationships/hyperlink" Target="http://www.jrvdev.com/ROAR/VER1/ShowScenario.asp?ScenarioID=26" TargetMode="External"/><Relationship Id="rId231" Type="http://schemas.openxmlformats.org/officeDocument/2006/relationships/hyperlink" Target="http://www.jrvdev.com/ROAR/VER1/ShowScenario.asp?ScenarioID=233" TargetMode="External"/><Relationship Id="rId273" Type="http://schemas.openxmlformats.org/officeDocument/2006/relationships/hyperlink" Target="http://www.jrvdev.com/ROAR/VER1/ShowScenario.asp?ScenarioID=275" TargetMode="External"/><Relationship Id="rId329" Type="http://schemas.openxmlformats.org/officeDocument/2006/relationships/hyperlink" Target="http://www.jrvdev.com/ROAR/VER1/ShowScenario.asp?ScenarioID=1008" TargetMode="External"/><Relationship Id="rId480" Type="http://schemas.openxmlformats.org/officeDocument/2006/relationships/hyperlink" Target="http://www.jrvdev.com/ROAR/VER1/ShowScenario.asp?ScenarioID=2490" TargetMode="External"/><Relationship Id="rId536" Type="http://schemas.openxmlformats.org/officeDocument/2006/relationships/hyperlink" Target="http://www.jrvdev.com/ROAR/VER1/ShowScenario.asp?ScenarioID=3410" TargetMode="External"/><Relationship Id="rId701" Type="http://schemas.openxmlformats.org/officeDocument/2006/relationships/hyperlink" Target="http://www.jrvdev.com/ROAR/VER1/ShowScenario.asp?ScenarioID=1438" TargetMode="External"/><Relationship Id="rId939" Type="http://schemas.openxmlformats.org/officeDocument/2006/relationships/hyperlink" Target="http://www.jrvdev.com/ROAR/VER1/ShowScenario.asp?ScenarioID=4188" TargetMode="External"/><Relationship Id="rId1124" Type="http://schemas.openxmlformats.org/officeDocument/2006/relationships/hyperlink" Target="http://www.jrvdev.com/ROAR/VER1/ShowScenario.asp?ScenarioID=5403" TargetMode="External"/><Relationship Id="rId68" Type="http://schemas.openxmlformats.org/officeDocument/2006/relationships/hyperlink" Target="http://www.jrvdev.com/ROAR/VER1/ShowScenario.asp?ScenarioID=68" TargetMode="External"/><Relationship Id="rId133" Type="http://schemas.openxmlformats.org/officeDocument/2006/relationships/hyperlink" Target="http://www.jrvdev.com/ROAR/VER1/ShowScenario.asp?ScenarioID=114" TargetMode="External"/><Relationship Id="rId175" Type="http://schemas.openxmlformats.org/officeDocument/2006/relationships/hyperlink" Target="http://www.jrvdev.com/ROAR/VER1/ShowScenario.asp?ScenarioID=2497" TargetMode="External"/><Relationship Id="rId340" Type="http://schemas.openxmlformats.org/officeDocument/2006/relationships/hyperlink" Target="http://www.jrvdev.com/ROAR/VER1/ShowScenario.asp?ScenarioID=153" TargetMode="External"/><Relationship Id="rId578" Type="http://schemas.openxmlformats.org/officeDocument/2006/relationships/hyperlink" Target="http://www.jrvdev.com/ROAR/VER1/ShowScenario.asp?ScenarioID=2049" TargetMode="External"/><Relationship Id="rId743" Type="http://schemas.openxmlformats.org/officeDocument/2006/relationships/hyperlink" Target="http://www.jrvdev.com/ROAR/VER1/ShowScenario.asp?ScenarioID=2027" TargetMode="External"/><Relationship Id="rId785" Type="http://schemas.openxmlformats.org/officeDocument/2006/relationships/hyperlink" Target="http://www.jrvdev.com/ROAR/VER1/ShowScenario.asp?ScenarioID=2796" TargetMode="External"/><Relationship Id="rId950" Type="http://schemas.openxmlformats.org/officeDocument/2006/relationships/hyperlink" Target="http://www.jrvdev.com/ROAR/VER1/ShowScenario.asp?ScenarioID=3869" TargetMode="External"/><Relationship Id="rId992" Type="http://schemas.openxmlformats.org/officeDocument/2006/relationships/hyperlink" Target="http://www.jrvdev.com/ROAR/VER1/ShowScenario.asp?ScenarioID=4365" TargetMode="External"/><Relationship Id="rId1026" Type="http://schemas.openxmlformats.org/officeDocument/2006/relationships/hyperlink" Target="http://www.jrvdev.com/ROAR/VER1/ShowScenario.asp?ScenarioID=3666" TargetMode="External"/><Relationship Id="rId200" Type="http://schemas.openxmlformats.org/officeDocument/2006/relationships/hyperlink" Target="http://www.jrvdev.com/ROAR/VER1/ShowScenario.asp?ScenarioID=202" TargetMode="External"/><Relationship Id="rId382" Type="http://schemas.openxmlformats.org/officeDocument/2006/relationships/hyperlink" Target="http://www.jrvdev.com/ROAR/VER1/ShowScenario.asp?ScenarioID=1304" TargetMode="External"/><Relationship Id="rId438" Type="http://schemas.openxmlformats.org/officeDocument/2006/relationships/hyperlink" Target="http://www.jrvdev.com/ROAR/VER1/ShowScenario.asp?ScenarioID=1722" TargetMode="External"/><Relationship Id="rId603" Type="http://schemas.openxmlformats.org/officeDocument/2006/relationships/hyperlink" Target="http://www.jrvdev.com/ROAR/VER1/ShowScenario.asp?ScenarioID=2081" TargetMode="External"/><Relationship Id="rId645" Type="http://schemas.openxmlformats.org/officeDocument/2006/relationships/hyperlink" Target="http://www.jrvdev.com/ROAR/VER1/ShowScenario.asp?ScenarioID=1403" TargetMode="External"/><Relationship Id="rId687" Type="http://schemas.openxmlformats.org/officeDocument/2006/relationships/hyperlink" Target="http://www.jrvdev.com/ROAR/VER1/ShowScenario.asp?ScenarioID=1388" TargetMode="External"/><Relationship Id="rId810" Type="http://schemas.openxmlformats.org/officeDocument/2006/relationships/hyperlink" Target="http://www.jrvdev.com/ROAR/VER1/ShowScenario.asp?ScenarioID=3360" TargetMode="External"/><Relationship Id="rId852" Type="http://schemas.openxmlformats.org/officeDocument/2006/relationships/hyperlink" Target="http://www.jrvdev.com/ROAR/VER1/ShowScenario.asp?ScenarioID=3709" TargetMode="External"/><Relationship Id="rId908" Type="http://schemas.openxmlformats.org/officeDocument/2006/relationships/hyperlink" Target="http://www.jrvdev.com/ROAR/VER1/ShowScenario.asp?ScenarioID=4166" TargetMode="External"/><Relationship Id="rId1068" Type="http://schemas.openxmlformats.org/officeDocument/2006/relationships/hyperlink" Target="http://www.jrvdev.com/ROAR/VER1/ShowScenario.asp?ScenarioID=4682" TargetMode="External"/><Relationship Id="rId242" Type="http://schemas.openxmlformats.org/officeDocument/2006/relationships/hyperlink" Target="http://www.jrvdev.com/ROAR/VER1/ShowScenario.asp?ScenarioID=244" TargetMode="External"/><Relationship Id="rId284" Type="http://schemas.openxmlformats.org/officeDocument/2006/relationships/hyperlink" Target="http://www.jrvdev.com/ROAR/VER1/ShowScenario.asp?ScenarioID=286" TargetMode="External"/><Relationship Id="rId491" Type="http://schemas.openxmlformats.org/officeDocument/2006/relationships/hyperlink" Target="http://www.jrvdev.com/ROAR/VER1/ShowScenario.asp?ScenarioID=2745" TargetMode="External"/><Relationship Id="rId505" Type="http://schemas.openxmlformats.org/officeDocument/2006/relationships/hyperlink" Target="http://www.jrvdev.com/ROAR/VER1/ShowScenario.asp?ScenarioID=1352" TargetMode="External"/><Relationship Id="rId712" Type="http://schemas.openxmlformats.org/officeDocument/2006/relationships/hyperlink" Target="http://www.jrvdev.com/ROAR/VER1/ShowScenario.asp?ScenarioID=1457" TargetMode="External"/><Relationship Id="rId894" Type="http://schemas.openxmlformats.org/officeDocument/2006/relationships/hyperlink" Target="http://www.jrvdev.com/ROAR/VER1/ShowScenario.asp?ScenarioID=1428" TargetMode="External"/><Relationship Id="rId1135" Type="http://schemas.openxmlformats.org/officeDocument/2006/relationships/hyperlink" Target="http://www.jrvdev.com/ROAR/VER1/ShowScenario.asp?ScenarioID=5000" TargetMode="External"/><Relationship Id="rId37" Type="http://schemas.openxmlformats.org/officeDocument/2006/relationships/hyperlink" Target="http://www.jrvdev.com/ROAR/VER1/ShowScenario.asp?ScenarioID=37" TargetMode="External"/><Relationship Id="rId79" Type="http://schemas.openxmlformats.org/officeDocument/2006/relationships/hyperlink" Target="http://www.jrvdev.com/ROAR/VER1/ShowScenario.asp?ScenarioID=79" TargetMode="External"/><Relationship Id="rId102" Type="http://schemas.openxmlformats.org/officeDocument/2006/relationships/hyperlink" Target="http://www.jrvdev.com/ROAR/VER1/ShowScenario.asp?ScenarioID=83" TargetMode="External"/><Relationship Id="rId144" Type="http://schemas.openxmlformats.org/officeDocument/2006/relationships/hyperlink" Target="http://www.jrvdev.com/ROAR/VER1/ShowScenario.asp?ScenarioID=1039" TargetMode="External"/><Relationship Id="rId547" Type="http://schemas.openxmlformats.org/officeDocument/2006/relationships/hyperlink" Target="http://www.jrvdev.com/ROAR/VER1/ShowScenario.asp?ScenarioID=2183" TargetMode="External"/><Relationship Id="rId589" Type="http://schemas.openxmlformats.org/officeDocument/2006/relationships/hyperlink" Target="http://www.jrvdev.com/ROAR/VER1/ShowScenario.asp?ScenarioID=2037" TargetMode="External"/><Relationship Id="rId754" Type="http://schemas.openxmlformats.org/officeDocument/2006/relationships/hyperlink" Target="http://www.jrvdev.com/ROAR/VER1/ShowScenario.asp?ScenarioID=2206" TargetMode="External"/><Relationship Id="rId796" Type="http://schemas.openxmlformats.org/officeDocument/2006/relationships/hyperlink" Target="http://www.jrvdev.com/ROAR/VER1/ShowScenario.asp?ScenarioID=3029" TargetMode="External"/><Relationship Id="rId961" Type="http://schemas.openxmlformats.org/officeDocument/2006/relationships/hyperlink" Target="http://www.jrvdev.com/ROAR/VER1/ShowScenario.asp?ScenarioID=4175" TargetMode="External"/><Relationship Id="rId90" Type="http://schemas.openxmlformats.org/officeDocument/2006/relationships/hyperlink" Target="http://www.jrvdev.com/ROAR/VER1/ShowScenario.asp?ScenarioID=1248" TargetMode="External"/><Relationship Id="rId186" Type="http://schemas.openxmlformats.org/officeDocument/2006/relationships/hyperlink" Target="http://www.jrvdev.com/ROAR/VER1/ShowScenario.asp?ScenarioID=2508" TargetMode="External"/><Relationship Id="rId351" Type="http://schemas.openxmlformats.org/officeDocument/2006/relationships/hyperlink" Target="http://www.jrvdev.com/ROAR/VER1/ShowScenario.asp?ScenarioID=133" TargetMode="External"/><Relationship Id="rId393" Type="http://schemas.openxmlformats.org/officeDocument/2006/relationships/hyperlink" Target="http://www.jrvdev.com/ROAR/VER1/ShowScenario.asp?ScenarioID=1315" TargetMode="External"/><Relationship Id="rId407" Type="http://schemas.openxmlformats.org/officeDocument/2006/relationships/hyperlink" Target="http://www.jrvdev.com/ROAR/VER1/ShowScenario.asp?ScenarioID=1425" TargetMode="External"/><Relationship Id="rId449" Type="http://schemas.openxmlformats.org/officeDocument/2006/relationships/hyperlink" Target="http://www.jrvdev.com/ROAR/VER1/ShowScenario.asp?ScenarioID=2060" TargetMode="External"/><Relationship Id="rId614" Type="http://schemas.openxmlformats.org/officeDocument/2006/relationships/hyperlink" Target="http://www.jrvdev.com/ROAR/VER1/ShowScenario.asp?ScenarioID=1807" TargetMode="External"/><Relationship Id="rId656" Type="http://schemas.openxmlformats.org/officeDocument/2006/relationships/hyperlink" Target="http://www.jrvdev.com/ROAR/VER1/ShowScenario.asp?ScenarioID=829" TargetMode="External"/><Relationship Id="rId821" Type="http://schemas.openxmlformats.org/officeDocument/2006/relationships/hyperlink" Target="http://www.jrvdev.com/ROAR/VER1/ShowScenario.asp?ScenarioID=3133" TargetMode="External"/><Relationship Id="rId863" Type="http://schemas.openxmlformats.org/officeDocument/2006/relationships/hyperlink" Target="http://www.jrvdev.com/ROAR/VER1/ShowScenario.asp?ScenarioID=4151" TargetMode="External"/><Relationship Id="rId1037" Type="http://schemas.openxmlformats.org/officeDocument/2006/relationships/hyperlink" Target="http://www.jrvdev.com/ROAR/VER1/ShowScenario.asp?ScenarioID=4028" TargetMode="External"/><Relationship Id="rId1079" Type="http://schemas.openxmlformats.org/officeDocument/2006/relationships/hyperlink" Target="http://www.aslscenarioarchive.com/index.php" TargetMode="External"/><Relationship Id="rId211" Type="http://schemas.openxmlformats.org/officeDocument/2006/relationships/hyperlink" Target="http://www.jrvdev.com/ROAR/VER1/ShowScenario.asp?ScenarioID=213" TargetMode="External"/><Relationship Id="rId253" Type="http://schemas.openxmlformats.org/officeDocument/2006/relationships/hyperlink" Target="http://www.jrvdev.com/ROAR/VER1/ShowScenario.asp?ScenarioID=255" TargetMode="External"/><Relationship Id="rId295" Type="http://schemas.openxmlformats.org/officeDocument/2006/relationships/hyperlink" Target="http://www.jrvdev.com/ROAR/VER1/ShowScenario.asp?ScenarioID=297" TargetMode="External"/><Relationship Id="rId309" Type="http://schemas.openxmlformats.org/officeDocument/2006/relationships/hyperlink" Target="http://www.jrvdev.com/ROAR/VER1/ShowScenario.asp?ScenarioID=311" TargetMode="External"/><Relationship Id="rId460" Type="http://schemas.openxmlformats.org/officeDocument/2006/relationships/hyperlink" Target="http://www.jrvdev.com/ROAR/VER1/ShowScenario.asp?ScenarioID=2258" TargetMode="External"/><Relationship Id="rId516" Type="http://schemas.openxmlformats.org/officeDocument/2006/relationships/hyperlink" Target="http://www.jrvdev.com/ROAR/VER1/ShowScenario.asp?ScenarioID=2970" TargetMode="External"/><Relationship Id="rId698" Type="http://schemas.openxmlformats.org/officeDocument/2006/relationships/hyperlink" Target="http://www.jrvdev.com/ROAR/VER1/ShowScenario.asp?ScenarioID=1392" TargetMode="External"/><Relationship Id="rId919" Type="http://schemas.openxmlformats.org/officeDocument/2006/relationships/hyperlink" Target="http://www.jrvdev.com/ROAR/VER1/ShowScenario.asp?ScenarioID=2597" TargetMode="External"/><Relationship Id="rId1090" Type="http://schemas.openxmlformats.org/officeDocument/2006/relationships/hyperlink" Target="http://www.jrvdev.com/ROAR/VER1/ShowScenario.asp?ScenarioID=5087" TargetMode="External"/><Relationship Id="rId1104" Type="http://schemas.openxmlformats.org/officeDocument/2006/relationships/hyperlink" Target="http://www.jrvdev.com/ROAR/VER1/ShowScenario.asp?ScenarioID=5205" TargetMode="External"/><Relationship Id="rId1146" Type="http://schemas.openxmlformats.org/officeDocument/2006/relationships/hyperlink" Target="http://www.jrvdev.com/ROAR/VER1/ShowScenario.asp?ScenarioID=5013" TargetMode="External"/><Relationship Id="rId48" Type="http://schemas.openxmlformats.org/officeDocument/2006/relationships/hyperlink" Target="http://www.jrvdev.com/ROAR/VER1/ShowScenario.asp?ScenarioID=48" TargetMode="External"/><Relationship Id="rId113" Type="http://schemas.openxmlformats.org/officeDocument/2006/relationships/hyperlink" Target="http://www.jrvdev.com/ROAR/VER1/ShowScenario.asp?ScenarioID=94" TargetMode="External"/><Relationship Id="rId320" Type="http://schemas.openxmlformats.org/officeDocument/2006/relationships/hyperlink" Target="http://www.jrvdev.com/ROAR/VER1/ShowScenario.asp?ScenarioID=999" TargetMode="External"/><Relationship Id="rId558" Type="http://schemas.openxmlformats.org/officeDocument/2006/relationships/hyperlink" Target="http://www.jrvdev.com/ROAR/VER1/ShowScenario.asp?ScenarioID=1468" TargetMode="External"/><Relationship Id="rId723" Type="http://schemas.openxmlformats.org/officeDocument/2006/relationships/hyperlink" Target="http://www.jrvdev.com/ROAR/VER1/ShowScenario.asp?ScenarioID=1763" TargetMode="External"/><Relationship Id="rId765" Type="http://schemas.openxmlformats.org/officeDocument/2006/relationships/hyperlink" Target="http://www.jrvdev.com/ROAR/VER1/ShowScenario.asp?ScenarioID=2392" TargetMode="External"/><Relationship Id="rId930" Type="http://schemas.openxmlformats.org/officeDocument/2006/relationships/hyperlink" Target="http://www.jrvdev.com/ROAR/VER1/ShowScenario.asp?ScenarioID=2898" TargetMode="External"/><Relationship Id="rId972" Type="http://schemas.openxmlformats.org/officeDocument/2006/relationships/hyperlink" Target="http://www.jrvdev.com/ROAR/VER1/ShowScenario.asp?ScenarioID=4355" TargetMode="External"/><Relationship Id="rId1006" Type="http://schemas.openxmlformats.org/officeDocument/2006/relationships/hyperlink" Target="http://www.jrvdev.com/ROAR/VER1/ShowScenario.asp?ScenarioID=3883" TargetMode="External"/><Relationship Id="rId155" Type="http://schemas.openxmlformats.org/officeDocument/2006/relationships/hyperlink" Target="http://www.jrvdev.com/ROAR/VER1/ShowScenario.asp?ScenarioID=1369" TargetMode="External"/><Relationship Id="rId197" Type="http://schemas.openxmlformats.org/officeDocument/2006/relationships/hyperlink" Target="http://www.jrvdev.com/ROAR/VER1/ShowScenario.asp?ScenarioID=199" TargetMode="External"/><Relationship Id="rId362" Type="http://schemas.openxmlformats.org/officeDocument/2006/relationships/hyperlink" Target="http://www.jrvdev.com/ROAR/VER1/ShowScenario.asp?ScenarioID=144" TargetMode="External"/><Relationship Id="rId418" Type="http://schemas.openxmlformats.org/officeDocument/2006/relationships/hyperlink" Target="http://www.jrvdev.com/ROAR/VER1/ShowScenario.asp?ScenarioID=1702" TargetMode="External"/><Relationship Id="rId625" Type="http://schemas.openxmlformats.org/officeDocument/2006/relationships/hyperlink" Target="http://www.jrvdev.com/ROAR/VER1/ShowScenario.asp?ScenarioID=2155" TargetMode="External"/><Relationship Id="rId832" Type="http://schemas.openxmlformats.org/officeDocument/2006/relationships/hyperlink" Target="http://www.jrvdev.com/ROAR/VER1/ShowScenario.asp?ScenarioID=2958" TargetMode="External"/><Relationship Id="rId1048" Type="http://schemas.openxmlformats.org/officeDocument/2006/relationships/hyperlink" Target="http://www.jrvdev.com/ROAR/VER1/ShowScenario.asp?ScenarioID=4319" TargetMode="External"/><Relationship Id="rId222" Type="http://schemas.openxmlformats.org/officeDocument/2006/relationships/hyperlink" Target="http://www.jrvdev.com/ROAR/VER1/ShowScenario.asp?ScenarioID=224" TargetMode="External"/><Relationship Id="rId264" Type="http://schemas.openxmlformats.org/officeDocument/2006/relationships/hyperlink" Target="http://www.jrvdev.com/ROAR/VER1/ShowScenario.asp?ScenarioID=266" TargetMode="External"/><Relationship Id="rId471" Type="http://schemas.openxmlformats.org/officeDocument/2006/relationships/hyperlink" Target="http://www.jrvdev.com/ROAR/VER1/ShowScenario.asp?ScenarioID=2481" TargetMode="External"/><Relationship Id="rId667" Type="http://schemas.openxmlformats.org/officeDocument/2006/relationships/hyperlink" Target="http://www.jrvdev.com/ROAR/VER1/ShowScenario.asp?ScenarioID=1114" TargetMode="External"/><Relationship Id="rId874" Type="http://schemas.openxmlformats.org/officeDocument/2006/relationships/hyperlink" Target="http://www.jrvdev.com/ROAR/VER1/ShowScenario.asp?ScenarioID=4162" TargetMode="External"/><Relationship Id="rId1115" Type="http://schemas.openxmlformats.org/officeDocument/2006/relationships/hyperlink" Target="http://www.jrvdev.com/ROAR/VER1/ShowScenario.asp?ScenarioID=5203" TargetMode="External"/><Relationship Id="rId17" Type="http://schemas.openxmlformats.org/officeDocument/2006/relationships/hyperlink" Target="http://www.jrvdev.com/ROAR/VER1/ShowScenario.asp?ScenarioID=17" TargetMode="External"/><Relationship Id="rId59" Type="http://schemas.openxmlformats.org/officeDocument/2006/relationships/hyperlink" Target="http://www.jrvdev.com/ROAR/VER1/ShowScenario.asp?ScenarioID=59" TargetMode="External"/><Relationship Id="rId124" Type="http://schemas.openxmlformats.org/officeDocument/2006/relationships/hyperlink" Target="http://www.jrvdev.com/ROAR/VER1/ShowScenario.asp?ScenarioID=105" TargetMode="External"/><Relationship Id="rId527" Type="http://schemas.openxmlformats.org/officeDocument/2006/relationships/hyperlink" Target="http://www.jrvdev.com/ROAR/VER1/ShowScenario.asp?ScenarioID=3254" TargetMode="External"/><Relationship Id="rId569" Type="http://schemas.openxmlformats.org/officeDocument/2006/relationships/hyperlink" Target="http://www.jrvdev.com/ROAR/VER1/ShowScenario.asp?ScenarioID=2040" TargetMode="External"/><Relationship Id="rId734" Type="http://schemas.openxmlformats.org/officeDocument/2006/relationships/hyperlink" Target="http://www.jrvdev.com/ROAR/VER1/ShowScenario.asp?ScenarioID=1752" TargetMode="External"/><Relationship Id="rId776" Type="http://schemas.openxmlformats.org/officeDocument/2006/relationships/hyperlink" Target="http://www.jrvdev.com/ROAR/VER1/ShowScenario.asp?ScenarioID=2620" TargetMode="External"/><Relationship Id="rId941" Type="http://schemas.openxmlformats.org/officeDocument/2006/relationships/hyperlink" Target="http://www.jrvdev.com/ROAR/VER1/ShowScenario.asp?ScenarioID=4190" TargetMode="External"/><Relationship Id="rId983" Type="http://schemas.openxmlformats.org/officeDocument/2006/relationships/hyperlink" Target="http://www.jrvdev.com/ROAR/VER1/ShowScenario.asp?ScenarioID=4356" TargetMode="External"/><Relationship Id="rId1157" Type="http://schemas.openxmlformats.org/officeDocument/2006/relationships/hyperlink" Target="http://www.jrvdev.com/ROAR/VER1/ShowScenario.asp?ScenarioID=979" TargetMode="External"/><Relationship Id="rId70" Type="http://schemas.openxmlformats.org/officeDocument/2006/relationships/hyperlink" Target="http://www.jrvdev.com/ROAR/VER1/ShowScenario.asp?ScenarioID=70" TargetMode="External"/><Relationship Id="rId166" Type="http://schemas.openxmlformats.org/officeDocument/2006/relationships/hyperlink" Target="http://www.jrvdev.com/ROAR/VER1/ShowScenario.asp?ScenarioID=1379" TargetMode="External"/><Relationship Id="rId331" Type="http://schemas.openxmlformats.org/officeDocument/2006/relationships/hyperlink" Target="http://www.jrvdev.com/ROAR/VER1/ShowScenario.asp?ScenarioID=1010" TargetMode="External"/><Relationship Id="rId373" Type="http://schemas.openxmlformats.org/officeDocument/2006/relationships/hyperlink" Target="http://www.jrvdev.com/ROAR/VER1/ShowScenario.asp?ScenarioID=187" TargetMode="External"/><Relationship Id="rId429" Type="http://schemas.openxmlformats.org/officeDocument/2006/relationships/hyperlink" Target="http://www.jrvdev.com/ROAR/VER1/ShowScenario.asp?ScenarioID=1713" TargetMode="External"/><Relationship Id="rId580" Type="http://schemas.openxmlformats.org/officeDocument/2006/relationships/hyperlink" Target="http://www.jrvdev.com/ROAR/VER1/ShowScenario.asp?ScenarioID=2051" TargetMode="External"/><Relationship Id="rId636" Type="http://schemas.openxmlformats.org/officeDocument/2006/relationships/hyperlink" Target="http://www.jrvdev.com/ROAR/VER1/ShowScenario.asp?ScenarioID=2166" TargetMode="External"/><Relationship Id="rId801" Type="http://schemas.openxmlformats.org/officeDocument/2006/relationships/hyperlink" Target="http://www.jrvdev.com/ROAR/VER1/ShowScenario.asp?ScenarioID=3034" TargetMode="External"/><Relationship Id="rId1017" Type="http://schemas.openxmlformats.org/officeDocument/2006/relationships/hyperlink" Target="http://www.jrvdev.com/ROAR/VER1/ShowScenario.asp?ScenarioID=3894" TargetMode="External"/><Relationship Id="rId1059" Type="http://schemas.openxmlformats.org/officeDocument/2006/relationships/hyperlink" Target="http://www.jrvdev.com/ROAR/VER1/ShowScenario.asp?ScenarioID=4492" TargetMode="External"/><Relationship Id="rId1" Type="http://schemas.openxmlformats.org/officeDocument/2006/relationships/hyperlink" Target="http://www.jrvdev.com/ROAR/VER1/ShowScenario.asp?ScenarioID=1" TargetMode="External"/><Relationship Id="rId233" Type="http://schemas.openxmlformats.org/officeDocument/2006/relationships/hyperlink" Target="http://www.jrvdev.com/ROAR/VER1/ShowScenario.asp?ScenarioID=235" TargetMode="External"/><Relationship Id="rId440" Type="http://schemas.openxmlformats.org/officeDocument/2006/relationships/hyperlink" Target="http://www.jrvdev.com/ROAR/VER1/ShowScenario.asp?ScenarioID=1724" TargetMode="External"/><Relationship Id="rId678" Type="http://schemas.openxmlformats.org/officeDocument/2006/relationships/hyperlink" Target="http://www.jrvdev.com/ROAR/VER1/ShowScenario.asp?ScenarioID=1244" TargetMode="External"/><Relationship Id="rId843" Type="http://schemas.openxmlformats.org/officeDocument/2006/relationships/hyperlink" Target="http://www.jrvdev.com/ROAR/VER1/ShowScenario.asp?ScenarioID=3699" TargetMode="External"/><Relationship Id="rId885" Type="http://schemas.openxmlformats.org/officeDocument/2006/relationships/hyperlink" Target="http://www.jrvdev.com/ROAR/VER1/ShowScenario.asp?ScenarioID=4531" TargetMode="External"/><Relationship Id="rId1070" Type="http://schemas.openxmlformats.org/officeDocument/2006/relationships/hyperlink" Target="http://www.jrvdev.com/ROAR/VER1/ShowScenario.asp?ScenarioID=4674" TargetMode="External"/><Relationship Id="rId1126" Type="http://schemas.openxmlformats.org/officeDocument/2006/relationships/hyperlink" Target="http://www.jrvdev.com/ROAR/VER1/ShowScenario.asp?ScenarioID=5407" TargetMode="External"/><Relationship Id="rId28" Type="http://schemas.openxmlformats.org/officeDocument/2006/relationships/hyperlink" Target="http://www.jrvdev.com/ROAR/VER1/ShowScenario.asp?ScenarioID=28" TargetMode="External"/><Relationship Id="rId275" Type="http://schemas.openxmlformats.org/officeDocument/2006/relationships/hyperlink" Target="http://www.jrvdev.com/ROAR/VER1/ShowScenario.asp?ScenarioID=277" TargetMode="External"/><Relationship Id="rId300" Type="http://schemas.openxmlformats.org/officeDocument/2006/relationships/hyperlink" Target="http://www.jrvdev.com/ROAR/VER1/ShowScenario.asp?ScenarioID=302" TargetMode="External"/><Relationship Id="rId482" Type="http://schemas.openxmlformats.org/officeDocument/2006/relationships/hyperlink" Target="http://www.jrvdev.com/ROAR/VER1/ShowScenario.asp?ScenarioID=2492" TargetMode="External"/><Relationship Id="rId538" Type="http://schemas.openxmlformats.org/officeDocument/2006/relationships/hyperlink" Target="http://www.jrvdev.com/ROAR/VER1/ShowScenario.asp?ScenarioID=3412" TargetMode="External"/><Relationship Id="rId703" Type="http://schemas.openxmlformats.org/officeDocument/2006/relationships/hyperlink" Target="http://www.jrvdev.com/ROAR/VER1/ShowScenario.asp?ScenarioID=1440" TargetMode="External"/><Relationship Id="rId745" Type="http://schemas.openxmlformats.org/officeDocument/2006/relationships/hyperlink" Target="http://www.jrvdev.com/ROAR/VER1/ShowScenario.asp?ScenarioID=2029" TargetMode="External"/><Relationship Id="rId910" Type="http://schemas.openxmlformats.org/officeDocument/2006/relationships/hyperlink" Target="http://www.jrvdev.com/ROAR/VER1/ShowScenario.asp?ScenarioID=2290" TargetMode="External"/><Relationship Id="rId952" Type="http://schemas.openxmlformats.org/officeDocument/2006/relationships/hyperlink" Target="http://www.jrvdev.com/ROAR/VER1/ShowScenario.asp?ScenarioID=3871" TargetMode="External"/><Relationship Id="rId81" Type="http://schemas.openxmlformats.org/officeDocument/2006/relationships/hyperlink" Target="http://www.jrvdev.com/ROAR/VER1/ShowScenario.asp?ScenarioID=81" TargetMode="External"/><Relationship Id="rId135" Type="http://schemas.openxmlformats.org/officeDocument/2006/relationships/hyperlink" Target="http://www.jrvdev.com/ROAR/VER1/ShowScenario.asp?ScenarioID=116" TargetMode="External"/><Relationship Id="rId177" Type="http://schemas.openxmlformats.org/officeDocument/2006/relationships/hyperlink" Target="http://www.jrvdev.com/ROAR/VER1/ShowScenario.asp?ScenarioID=2499" TargetMode="External"/><Relationship Id="rId342" Type="http://schemas.openxmlformats.org/officeDocument/2006/relationships/hyperlink" Target="http://www.jrvdev.com/ROAR/VER1/ShowScenario.asp?ScenarioID=155" TargetMode="External"/><Relationship Id="rId384" Type="http://schemas.openxmlformats.org/officeDocument/2006/relationships/hyperlink" Target="http://www.jrvdev.com/ROAR/VER1/ShowScenario.asp?ScenarioID=1306" TargetMode="External"/><Relationship Id="rId591" Type="http://schemas.openxmlformats.org/officeDocument/2006/relationships/hyperlink" Target="http://www.jrvdev.com/ROAR/VER1/ShowScenario.asp?ScenarioID=2086" TargetMode="External"/><Relationship Id="rId605" Type="http://schemas.openxmlformats.org/officeDocument/2006/relationships/hyperlink" Target="http://www.jrvdev.com/ROAR/VER1/ShowScenario.asp?ScenarioID=2083" TargetMode="External"/><Relationship Id="rId787" Type="http://schemas.openxmlformats.org/officeDocument/2006/relationships/hyperlink" Target="http://www.jrvdev.com/ROAR/VER1/ShowScenario.asp?ScenarioID=2798" TargetMode="External"/><Relationship Id="rId812" Type="http://schemas.openxmlformats.org/officeDocument/2006/relationships/hyperlink" Target="http://www.jrvdev.com/ROAR/VER1/ShowScenario.asp?ScenarioID=3362" TargetMode="External"/><Relationship Id="rId994" Type="http://schemas.openxmlformats.org/officeDocument/2006/relationships/hyperlink" Target="http://www.jrvdev.com/ROAR/VER1/ShowScenario.asp?ScenarioID=4367" TargetMode="External"/><Relationship Id="rId1028" Type="http://schemas.openxmlformats.org/officeDocument/2006/relationships/hyperlink" Target="http://www.jrvdev.com/ROAR/VER1/ShowScenario.asp?ScenarioID=3668" TargetMode="External"/><Relationship Id="rId202" Type="http://schemas.openxmlformats.org/officeDocument/2006/relationships/hyperlink" Target="http://www.jrvdev.com/ROAR/VER1/ShowScenario.asp?ScenarioID=204" TargetMode="External"/><Relationship Id="rId244" Type="http://schemas.openxmlformats.org/officeDocument/2006/relationships/hyperlink" Target="http://www.jrvdev.com/ROAR/VER1/ShowScenario.asp?ScenarioID=246" TargetMode="External"/><Relationship Id="rId647" Type="http://schemas.openxmlformats.org/officeDocument/2006/relationships/hyperlink" Target="http://www.jrvdev.com/ROAR/VER1/ShowScenario.asp?ScenarioID=1405" TargetMode="External"/><Relationship Id="rId689" Type="http://schemas.openxmlformats.org/officeDocument/2006/relationships/hyperlink" Target="http://www.jrvdev.com/ROAR/VER1/ShowScenario.asp?ScenarioID=1397" TargetMode="External"/><Relationship Id="rId854" Type="http://schemas.openxmlformats.org/officeDocument/2006/relationships/hyperlink" Target="http://www.jrvdev.com/ROAR/VER1/ShowScenario.asp?ScenarioID=3711" TargetMode="External"/><Relationship Id="rId896" Type="http://schemas.openxmlformats.org/officeDocument/2006/relationships/hyperlink" Target="http://www.jrvdev.com/ROAR/VER1/ShowScenario.asp?ScenarioID=2494" TargetMode="External"/><Relationship Id="rId1081" Type="http://schemas.openxmlformats.org/officeDocument/2006/relationships/hyperlink" Target="http://www.jrvdev.com/ROAR/VER1/ShowScenario.asp?ScenarioID=4977" TargetMode="External"/><Relationship Id="rId39" Type="http://schemas.openxmlformats.org/officeDocument/2006/relationships/hyperlink" Target="http://www.jrvdev.com/ROAR/VER1/ShowScenario.asp?ScenarioID=39" TargetMode="External"/><Relationship Id="rId286" Type="http://schemas.openxmlformats.org/officeDocument/2006/relationships/hyperlink" Target="http://www.jrvdev.com/ROAR/VER1/ShowScenario.asp?ScenarioID=288" TargetMode="External"/><Relationship Id="rId451" Type="http://schemas.openxmlformats.org/officeDocument/2006/relationships/hyperlink" Target="http://www.jrvdev.com/ROAR/VER1/ShowScenario.asp?ScenarioID=2069" TargetMode="External"/><Relationship Id="rId493" Type="http://schemas.openxmlformats.org/officeDocument/2006/relationships/hyperlink" Target="http://www.jrvdev.com/ROAR/VER1/ShowScenario.asp?ScenarioID=2747" TargetMode="External"/><Relationship Id="rId507" Type="http://schemas.openxmlformats.org/officeDocument/2006/relationships/hyperlink" Target="http://www.jrvdev.com/ROAR/VER1/ShowScenario.asp?ScenarioID=1354" TargetMode="External"/><Relationship Id="rId549" Type="http://schemas.openxmlformats.org/officeDocument/2006/relationships/hyperlink" Target="http://www.jrvdev.com/ROAR/VER1/ShowScenario.asp?ScenarioID=2643" TargetMode="External"/><Relationship Id="rId714" Type="http://schemas.openxmlformats.org/officeDocument/2006/relationships/hyperlink" Target="http://www.jrvdev.com/ROAR/VER1/ShowScenario.asp?ScenarioID=1480" TargetMode="External"/><Relationship Id="rId756" Type="http://schemas.openxmlformats.org/officeDocument/2006/relationships/hyperlink" Target="http://www.jrvdev.com/ROAR/VER1/ShowScenario.asp?ScenarioID=2208" TargetMode="External"/><Relationship Id="rId921" Type="http://schemas.openxmlformats.org/officeDocument/2006/relationships/hyperlink" Target="http://www.jrvdev.com/ROAR/VER1/ShowScenario.asp?ScenarioID=2599" TargetMode="External"/><Relationship Id="rId1137" Type="http://schemas.openxmlformats.org/officeDocument/2006/relationships/hyperlink" Target="http://www.jrvdev.com/ROAR/VER1/ShowScenario.asp?ScenarioID=5002" TargetMode="External"/><Relationship Id="rId50" Type="http://schemas.openxmlformats.org/officeDocument/2006/relationships/hyperlink" Target="http://www.jrvdev.com/ROAR/VER1/ShowScenario.asp?ScenarioID=50" TargetMode="External"/><Relationship Id="rId104" Type="http://schemas.openxmlformats.org/officeDocument/2006/relationships/hyperlink" Target="http://www.jrvdev.com/ROAR/VER1/ShowScenario.asp?ScenarioID=85" TargetMode="External"/><Relationship Id="rId146" Type="http://schemas.openxmlformats.org/officeDocument/2006/relationships/hyperlink" Target="http://www.jrvdev.com/ROAR/VER1/ShowScenario.asp?ScenarioID=1041" TargetMode="External"/><Relationship Id="rId188" Type="http://schemas.openxmlformats.org/officeDocument/2006/relationships/hyperlink" Target="http://www.jrvdev.com/ROAR/VER1/ShowScenario.asp?ScenarioID=2510" TargetMode="External"/><Relationship Id="rId311" Type="http://schemas.openxmlformats.org/officeDocument/2006/relationships/hyperlink" Target="http://www.jrvdev.com/ROAR/VER1/ShowScenario.asp?ScenarioID=313" TargetMode="External"/><Relationship Id="rId353" Type="http://schemas.openxmlformats.org/officeDocument/2006/relationships/hyperlink" Target="http://www.jrvdev.com/ROAR/VER1/ShowScenario.asp?ScenarioID=135" TargetMode="External"/><Relationship Id="rId395" Type="http://schemas.openxmlformats.org/officeDocument/2006/relationships/hyperlink" Target="http://www.jrvdev.com/ROAR/VER1/ShowScenario.asp?ScenarioID=1413" TargetMode="External"/><Relationship Id="rId409" Type="http://schemas.openxmlformats.org/officeDocument/2006/relationships/hyperlink" Target="http://www.jrvdev.com/ROAR/VER1/ShowScenario.asp?ScenarioID=1427" TargetMode="External"/><Relationship Id="rId560" Type="http://schemas.openxmlformats.org/officeDocument/2006/relationships/hyperlink" Target="http://www.jrvdev.com/ROAR/VER1/ShowScenario.asp?ScenarioID=1470" TargetMode="External"/><Relationship Id="rId798" Type="http://schemas.openxmlformats.org/officeDocument/2006/relationships/hyperlink" Target="http://www.jrvdev.com/ROAR/VER1/ShowScenario.asp?ScenarioID=3031" TargetMode="External"/><Relationship Id="rId963" Type="http://schemas.openxmlformats.org/officeDocument/2006/relationships/hyperlink" Target="http://www.jrvdev.com/ROAR/VER1/ShowScenario.asp?ScenarioID=4346" TargetMode="External"/><Relationship Id="rId1039" Type="http://schemas.openxmlformats.org/officeDocument/2006/relationships/hyperlink" Target="http://www.jrvdev.com/ROAR/VER1/ShowScenario.asp?ScenarioID=4046" TargetMode="External"/><Relationship Id="rId92" Type="http://schemas.openxmlformats.org/officeDocument/2006/relationships/hyperlink" Target="http://www.jrvdev.com/ROAR/VER1/ShowScenario.asp?ScenarioID=2672" TargetMode="External"/><Relationship Id="rId213" Type="http://schemas.openxmlformats.org/officeDocument/2006/relationships/hyperlink" Target="http://www.jrvdev.com/ROAR/VER1/ShowScenario.asp?ScenarioID=215" TargetMode="External"/><Relationship Id="rId420" Type="http://schemas.openxmlformats.org/officeDocument/2006/relationships/hyperlink" Target="http://www.jrvdev.com/ROAR/VER1/ShowScenario.asp?ScenarioID=1704" TargetMode="External"/><Relationship Id="rId616" Type="http://schemas.openxmlformats.org/officeDocument/2006/relationships/hyperlink" Target="http://www.jrvdev.com/ROAR/VER1/ShowScenario.asp?ScenarioID=1809" TargetMode="External"/><Relationship Id="rId658" Type="http://schemas.openxmlformats.org/officeDocument/2006/relationships/hyperlink" Target="http://www.jrvdev.com/ROAR/VER1/ShowScenario.asp?ScenarioID=831" TargetMode="External"/><Relationship Id="rId823" Type="http://schemas.openxmlformats.org/officeDocument/2006/relationships/hyperlink" Target="http://www.jrvdev.com/ROAR/VER1/ShowScenario.asp?ScenarioID=3131" TargetMode="External"/><Relationship Id="rId865" Type="http://schemas.openxmlformats.org/officeDocument/2006/relationships/hyperlink" Target="http://www.jrvdev.com/ROAR/VER1/ShowScenario.asp?ScenarioID=4153" TargetMode="External"/><Relationship Id="rId1050" Type="http://schemas.openxmlformats.org/officeDocument/2006/relationships/hyperlink" Target="http://www.jrvdev.com/ROAR/VER1/ShowScenario.asp?ScenarioID=4321" TargetMode="External"/><Relationship Id="rId255" Type="http://schemas.openxmlformats.org/officeDocument/2006/relationships/hyperlink" Target="http://www.jrvdev.com/ROAR/VER1/ShowScenario.asp?ScenarioID=257" TargetMode="External"/><Relationship Id="rId297" Type="http://schemas.openxmlformats.org/officeDocument/2006/relationships/hyperlink" Target="http://www.jrvdev.com/ROAR/VER1/ShowScenario.asp?ScenarioID=299" TargetMode="External"/><Relationship Id="rId462" Type="http://schemas.openxmlformats.org/officeDocument/2006/relationships/hyperlink" Target="http://www.jrvdev.com/ROAR/VER1/ShowScenario.asp?ScenarioID=2260" TargetMode="External"/><Relationship Id="rId518" Type="http://schemas.openxmlformats.org/officeDocument/2006/relationships/hyperlink" Target="http://www.jrvdev.com/ROAR/VER1/ShowScenario.asp?ScenarioID=2972" TargetMode="External"/><Relationship Id="rId725" Type="http://schemas.openxmlformats.org/officeDocument/2006/relationships/hyperlink" Target="http://www.jrvdev.com/ROAR/VER1/ShowScenario.asp?ScenarioID=1761" TargetMode="External"/><Relationship Id="rId932" Type="http://schemas.openxmlformats.org/officeDocument/2006/relationships/hyperlink" Target="http://www.jrvdev.com/ROAR/VER1/ShowScenario.asp?ScenarioID=3691" TargetMode="External"/><Relationship Id="rId1092" Type="http://schemas.openxmlformats.org/officeDocument/2006/relationships/hyperlink" Target="http://www.jrvdev.com/ROAR/VER1/ShowScenario.asp?ScenarioID=5089" TargetMode="External"/><Relationship Id="rId1106" Type="http://schemas.openxmlformats.org/officeDocument/2006/relationships/hyperlink" Target="http://www.jrvdev.com/ROAR/VER1/ShowScenario.asp?ScenarioID=5220" TargetMode="External"/><Relationship Id="rId1148" Type="http://schemas.openxmlformats.org/officeDocument/2006/relationships/hyperlink" Target="http://www.jrvdev.com/ROAR/VER1/ShowScenario.asp?ScenarioID=5015" TargetMode="External"/><Relationship Id="rId115" Type="http://schemas.openxmlformats.org/officeDocument/2006/relationships/hyperlink" Target="http://www.jrvdev.com/ROAR/VER1/ShowScenario.asp?ScenarioID=96" TargetMode="External"/><Relationship Id="rId157" Type="http://schemas.openxmlformats.org/officeDocument/2006/relationships/hyperlink" Target="http://www.jrvdev.com/ROAR/VER1/ShowScenario.asp?ScenarioID=1371" TargetMode="External"/><Relationship Id="rId322" Type="http://schemas.openxmlformats.org/officeDocument/2006/relationships/hyperlink" Target="http://www.jrvdev.com/ROAR/VER1/ShowScenario.asp?ScenarioID=1001" TargetMode="External"/><Relationship Id="rId364" Type="http://schemas.openxmlformats.org/officeDocument/2006/relationships/hyperlink" Target="http://www.jrvdev.com/ROAR/VER1/ShowScenario.asp?ScenarioID=1085" TargetMode="External"/><Relationship Id="rId767" Type="http://schemas.openxmlformats.org/officeDocument/2006/relationships/hyperlink" Target="http://www.jrvdev.com/ROAR/VER1/ShowScenario.asp?ScenarioID=2394" TargetMode="External"/><Relationship Id="rId974" Type="http://schemas.openxmlformats.org/officeDocument/2006/relationships/hyperlink" Target="http://www.jrvdev.com/ROAR/VER1/ShowScenario.asp?ScenarioID=4740" TargetMode="External"/><Relationship Id="rId1008" Type="http://schemas.openxmlformats.org/officeDocument/2006/relationships/hyperlink" Target="http://www.jrvdev.com/ROAR/VER1/ShowScenario.asp?ScenarioID=3885" TargetMode="External"/><Relationship Id="rId61" Type="http://schemas.openxmlformats.org/officeDocument/2006/relationships/hyperlink" Target="http://www.jrvdev.com/ROAR/VER1/ShowScenario.asp?ScenarioID=61" TargetMode="External"/><Relationship Id="rId199" Type="http://schemas.openxmlformats.org/officeDocument/2006/relationships/hyperlink" Target="http://www.jrvdev.com/ROAR/VER1/ShowScenario.asp?ScenarioID=201" TargetMode="External"/><Relationship Id="rId571" Type="http://schemas.openxmlformats.org/officeDocument/2006/relationships/hyperlink" Target="http://www.jrvdev.com/ROAR/VER1/ShowScenario.asp?ScenarioID=2042" TargetMode="External"/><Relationship Id="rId627" Type="http://schemas.openxmlformats.org/officeDocument/2006/relationships/hyperlink" Target="http://www.jrvdev.com/ROAR/VER1/ShowScenario.asp?ScenarioID=2157" TargetMode="External"/><Relationship Id="rId669" Type="http://schemas.openxmlformats.org/officeDocument/2006/relationships/hyperlink" Target="http://www.jrvdev.com/ROAR/VER1/ShowScenario.asp?ScenarioID=1112" TargetMode="External"/><Relationship Id="rId834" Type="http://schemas.openxmlformats.org/officeDocument/2006/relationships/hyperlink" Target="http://www.jrvdev.com/ROAR/VER1/ShowScenario.asp?ScenarioID=2887" TargetMode="External"/><Relationship Id="rId876" Type="http://schemas.openxmlformats.org/officeDocument/2006/relationships/hyperlink" Target="http://www.jrvdev.com/ROAR/VER1/ShowScenario.asp?ScenarioID=4522" TargetMode="External"/><Relationship Id="rId19" Type="http://schemas.openxmlformats.org/officeDocument/2006/relationships/hyperlink" Target="http://www.jrvdev.com/ROAR/VER1/ShowScenario.asp?ScenarioID=19" TargetMode="External"/><Relationship Id="rId224" Type="http://schemas.openxmlformats.org/officeDocument/2006/relationships/hyperlink" Target="http://www.jrvdev.com/ROAR/VER1/ShowScenario.asp?ScenarioID=226" TargetMode="External"/><Relationship Id="rId266" Type="http://schemas.openxmlformats.org/officeDocument/2006/relationships/hyperlink" Target="http://www.jrvdev.com/ROAR/VER1/ShowScenario.asp?ScenarioID=268" TargetMode="External"/><Relationship Id="rId431" Type="http://schemas.openxmlformats.org/officeDocument/2006/relationships/hyperlink" Target="http://www.jrvdev.com/ROAR/VER1/ShowScenario.asp?ScenarioID=1715" TargetMode="External"/><Relationship Id="rId473" Type="http://schemas.openxmlformats.org/officeDocument/2006/relationships/hyperlink" Target="http://www.jrvdev.com/ROAR/VER1/ShowScenario.asp?ScenarioID=2483" TargetMode="External"/><Relationship Id="rId529" Type="http://schemas.openxmlformats.org/officeDocument/2006/relationships/hyperlink" Target="http://www.jrvdev.com/ROAR/VER1/ShowScenario.asp?ScenarioID=3256" TargetMode="External"/><Relationship Id="rId680" Type="http://schemas.openxmlformats.org/officeDocument/2006/relationships/hyperlink" Target="http://www.jrvdev.com/ROAR/VER1/ShowScenario.asp?ScenarioID=1243" TargetMode="External"/><Relationship Id="rId736" Type="http://schemas.openxmlformats.org/officeDocument/2006/relationships/hyperlink" Target="http://www.jrvdev.com/ROAR/VER1/ShowScenario.asp?ScenarioID=2020" TargetMode="External"/><Relationship Id="rId901" Type="http://schemas.openxmlformats.org/officeDocument/2006/relationships/hyperlink" Target="http://www.jrvdev.com/ROAR/VER1/ShowScenario.asp?ScenarioID=4539" TargetMode="External"/><Relationship Id="rId1061" Type="http://schemas.openxmlformats.org/officeDocument/2006/relationships/hyperlink" Target="http://www.jrvdev.com/ROAR/VER1/ShowScenario.asp?ScenarioID=4495" TargetMode="External"/><Relationship Id="rId1117" Type="http://schemas.openxmlformats.org/officeDocument/2006/relationships/hyperlink" Target="http://www.jrvdev.com/ROAR/VER1/ShowScenario.asp?ScenarioID=5227" TargetMode="External"/><Relationship Id="rId1159" Type="http://schemas.openxmlformats.org/officeDocument/2006/relationships/hyperlink" Target="http://www.jrvdev.com/ROAR/VER1/ShowScenario.asp?ScenarioID=981" TargetMode="External"/><Relationship Id="rId30" Type="http://schemas.openxmlformats.org/officeDocument/2006/relationships/hyperlink" Target="http://www.jrvdev.com/ROAR/VER1/ShowScenario.asp?ScenarioID=30" TargetMode="External"/><Relationship Id="rId126" Type="http://schemas.openxmlformats.org/officeDocument/2006/relationships/hyperlink" Target="http://www.jrvdev.com/ROAR/VER1/ShowScenario.asp?ScenarioID=107" TargetMode="External"/><Relationship Id="rId168" Type="http://schemas.openxmlformats.org/officeDocument/2006/relationships/hyperlink" Target="http://www.jrvdev.com/ROAR/VER1/ShowScenario.asp?ScenarioID=1381" TargetMode="External"/><Relationship Id="rId333" Type="http://schemas.openxmlformats.org/officeDocument/2006/relationships/hyperlink" Target="http://www.jrvdev.com/ROAR/VER1/ShowScenario.asp?ScenarioID=146" TargetMode="External"/><Relationship Id="rId540" Type="http://schemas.openxmlformats.org/officeDocument/2006/relationships/hyperlink" Target="http://www.jrvdev.com/ROAR/VER1/ShowScenario.asp?ScenarioID=3414" TargetMode="External"/><Relationship Id="rId778" Type="http://schemas.openxmlformats.org/officeDocument/2006/relationships/hyperlink" Target="http://www.jrvdev.com/ROAR/VER1/ShowScenario.asp?ScenarioID=2622" TargetMode="External"/><Relationship Id="rId943" Type="http://schemas.openxmlformats.org/officeDocument/2006/relationships/hyperlink" Target="http://www.jrvdev.com/ROAR/VER1/ShowScenario.asp?ScenarioID=3862" TargetMode="External"/><Relationship Id="rId985" Type="http://schemas.openxmlformats.org/officeDocument/2006/relationships/hyperlink" Target="http://www.jrvdev.com/ROAR/VER1/ShowScenario.asp?ScenarioID=4358" TargetMode="External"/><Relationship Id="rId1019" Type="http://schemas.openxmlformats.org/officeDocument/2006/relationships/hyperlink" Target="http://www.jrvdev.com/ROAR/VER1/ShowScenario.asp?ScenarioID=3659" TargetMode="External"/><Relationship Id="rId72" Type="http://schemas.openxmlformats.org/officeDocument/2006/relationships/hyperlink" Target="http://www.jrvdev.com/ROAR/VER1/ShowScenario.asp?ScenarioID=72" TargetMode="External"/><Relationship Id="rId375" Type="http://schemas.openxmlformats.org/officeDocument/2006/relationships/hyperlink" Target="http://www.jrvdev.com/ROAR/VER1/ShowScenario.asp?ScenarioID=189" TargetMode="External"/><Relationship Id="rId582" Type="http://schemas.openxmlformats.org/officeDocument/2006/relationships/hyperlink" Target="http://www.jrvdev.com/ROAR/VER1/ShowScenario.asp?ScenarioID=2031" TargetMode="External"/><Relationship Id="rId638" Type="http://schemas.openxmlformats.org/officeDocument/2006/relationships/hyperlink" Target="http://www.jrvdev.com/ROAR/VER1/ShowScenario.asp?ScenarioID=2168" TargetMode="External"/><Relationship Id="rId803" Type="http://schemas.openxmlformats.org/officeDocument/2006/relationships/hyperlink" Target="http://www.jrvdev.com/ROAR/VER1/ShowScenario.asp?ScenarioID=3036" TargetMode="External"/><Relationship Id="rId845" Type="http://schemas.openxmlformats.org/officeDocument/2006/relationships/hyperlink" Target="http://www.jrvdev.com/ROAR/VER1/ShowScenario.asp?ScenarioID=3701" TargetMode="External"/><Relationship Id="rId1030" Type="http://schemas.openxmlformats.org/officeDocument/2006/relationships/hyperlink" Target="http://www.jrvdev.com/ROAR/VER1/ShowScenario.asp?ScenarioID=3670" TargetMode="External"/><Relationship Id="rId3" Type="http://schemas.openxmlformats.org/officeDocument/2006/relationships/hyperlink" Target="http://www.jrvdev.com/ROAR/VER1/ShowScenario.asp?ScenarioID=3" TargetMode="External"/><Relationship Id="rId235" Type="http://schemas.openxmlformats.org/officeDocument/2006/relationships/hyperlink" Target="http://www.jrvdev.com/ROAR/VER1/ShowScenario.asp?ScenarioID=237" TargetMode="External"/><Relationship Id="rId277" Type="http://schemas.openxmlformats.org/officeDocument/2006/relationships/hyperlink" Target="http://www.jrvdev.com/ROAR/VER1/ShowScenario.asp?ScenarioID=279" TargetMode="External"/><Relationship Id="rId400" Type="http://schemas.openxmlformats.org/officeDocument/2006/relationships/hyperlink" Target="http://www.jrvdev.com/ROAR/VER1/ShowScenario.asp?ScenarioID=1418" TargetMode="External"/><Relationship Id="rId442" Type="http://schemas.openxmlformats.org/officeDocument/2006/relationships/hyperlink" Target="http://www.jrvdev.com/ROAR/VER1/ShowScenario.asp?ScenarioID=1726" TargetMode="External"/><Relationship Id="rId484" Type="http://schemas.openxmlformats.org/officeDocument/2006/relationships/hyperlink" Target="http://www.jrvdev.com/ROAR/VER1/ShowScenario.asp?ScenarioID=2738" TargetMode="External"/><Relationship Id="rId705" Type="http://schemas.openxmlformats.org/officeDocument/2006/relationships/hyperlink" Target="http://www.jrvdev.com/ROAR/VER1/ShowScenario.asp?ScenarioID=1442" TargetMode="External"/><Relationship Id="rId887" Type="http://schemas.openxmlformats.org/officeDocument/2006/relationships/hyperlink" Target="http://www.jrvdev.com/ROAR/VER1/ShowScenario.asp?ScenarioID=4533" TargetMode="External"/><Relationship Id="rId1072" Type="http://schemas.openxmlformats.org/officeDocument/2006/relationships/hyperlink" Target="http://www.jrvdev.com/ROAR/VER1/ShowScenario.asp?ScenarioID=4677" TargetMode="External"/><Relationship Id="rId1128" Type="http://schemas.openxmlformats.org/officeDocument/2006/relationships/hyperlink" Target="http://www.jrvdev.com/ROAR/VER1/ShowScenario.asp?ScenarioID=5400" TargetMode="External"/><Relationship Id="rId137" Type="http://schemas.openxmlformats.org/officeDocument/2006/relationships/hyperlink" Target="http://www.jrvdev.com/ROAR/VER1/ShowScenario.asp?ScenarioID=118" TargetMode="External"/><Relationship Id="rId302" Type="http://schemas.openxmlformats.org/officeDocument/2006/relationships/hyperlink" Target="http://www.jrvdev.com/ROAR/VER1/ShowScenario.asp?ScenarioID=304" TargetMode="External"/><Relationship Id="rId344" Type="http://schemas.openxmlformats.org/officeDocument/2006/relationships/hyperlink" Target="http://www.jrvdev.com/ROAR/VER1/ShowScenario.asp?ScenarioID=126" TargetMode="External"/><Relationship Id="rId691" Type="http://schemas.openxmlformats.org/officeDocument/2006/relationships/hyperlink" Target="http://www.jrvdev.com/ROAR/VER1/ShowScenario.asp?ScenarioID=1393" TargetMode="External"/><Relationship Id="rId747" Type="http://schemas.openxmlformats.org/officeDocument/2006/relationships/hyperlink" Target="http://www.jrvdev.com/ROAR/VER1/ShowScenario.asp?ScenarioID=2199" TargetMode="External"/><Relationship Id="rId789" Type="http://schemas.openxmlformats.org/officeDocument/2006/relationships/hyperlink" Target="http://www.jrvdev.com/ROAR/VER1/ShowScenario.asp?ScenarioID=2800" TargetMode="External"/><Relationship Id="rId912" Type="http://schemas.openxmlformats.org/officeDocument/2006/relationships/hyperlink" Target="http://www.jrvdev.com/ROAR/VER1/ShowScenario.asp?ScenarioID=2292" TargetMode="External"/><Relationship Id="rId954" Type="http://schemas.openxmlformats.org/officeDocument/2006/relationships/hyperlink" Target="http://www.jrvdev.com/ROAR/VER1/ShowScenario.asp?ScenarioID=4179" TargetMode="External"/><Relationship Id="rId996" Type="http://schemas.openxmlformats.org/officeDocument/2006/relationships/hyperlink" Target="http://www.jrvdev.com/ROAR/VER1/ShowScenario.asp?ScenarioID=4372" TargetMode="External"/><Relationship Id="rId41" Type="http://schemas.openxmlformats.org/officeDocument/2006/relationships/hyperlink" Target="http://www.jrvdev.com/ROAR/VER1/ShowScenario.asp?ScenarioID=41" TargetMode="External"/><Relationship Id="rId83" Type="http://schemas.openxmlformats.org/officeDocument/2006/relationships/hyperlink" Target="http://www.jrvdev.com/ROAR/VER1/ShowScenario.asp?ScenarioID=1255" TargetMode="External"/><Relationship Id="rId179" Type="http://schemas.openxmlformats.org/officeDocument/2006/relationships/hyperlink" Target="http://www.jrvdev.com/ROAR/VER1/ShowScenario.asp?ScenarioID=2501" TargetMode="External"/><Relationship Id="rId386" Type="http://schemas.openxmlformats.org/officeDocument/2006/relationships/hyperlink" Target="http://www.jrvdev.com/ROAR/VER1/ShowScenario.asp?ScenarioID=1308" TargetMode="External"/><Relationship Id="rId551" Type="http://schemas.openxmlformats.org/officeDocument/2006/relationships/hyperlink" Target="http://www.jrvdev.com/ROAR/VER1/ShowScenario.asp?ScenarioID=2645" TargetMode="External"/><Relationship Id="rId593" Type="http://schemas.openxmlformats.org/officeDocument/2006/relationships/hyperlink" Target="http://www.jrvdev.com/ROAR/VER1/ShowScenario.asp?ScenarioID=2071" TargetMode="External"/><Relationship Id="rId607" Type="http://schemas.openxmlformats.org/officeDocument/2006/relationships/hyperlink" Target="http://www.jrvdev.com/ROAR/VER1/ShowScenario.asp?ScenarioID=2085" TargetMode="External"/><Relationship Id="rId649" Type="http://schemas.openxmlformats.org/officeDocument/2006/relationships/hyperlink" Target="http://www.jrvdev.com/ROAR/VER1/ShowScenario.asp?ScenarioID=1407" TargetMode="External"/><Relationship Id="rId814" Type="http://schemas.openxmlformats.org/officeDocument/2006/relationships/hyperlink" Target="http://www.jrvdev.com/ROAR/VER1/ShowScenario.asp?ScenarioID=3364" TargetMode="External"/><Relationship Id="rId856" Type="http://schemas.openxmlformats.org/officeDocument/2006/relationships/hyperlink" Target="http://www.jrvdev.com/ROAR/VER1/ShowScenario.asp?ScenarioID=4144" TargetMode="External"/><Relationship Id="rId190" Type="http://schemas.openxmlformats.org/officeDocument/2006/relationships/hyperlink" Target="http://www.jrvdev.com/ROAR/VER1/ShowScenario.asp?ScenarioID=2512" TargetMode="External"/><Relationship Id="rId204" Type="http://schemas.openxmlformats.org/officeDocument/2006/relationships/hyperlink" Target="http://www.jrvdev.com/ROAR/VER1/ShowScenario.asp?ScenarioID=206" TargetMode="External"/><Relationship Id="rId246" Type="http://schemas.openxmlformats.org/officeDocument/2006/relationships/hyperlink" Target="http://www.jrvdev.com/ROAR/VER1/ShowScenario.asp?ScenarioID=248" TargetMode="External"/><Relationship Id="rId288" Type="http://schemas.openxmlformats.org/officeDocument/2006/relationships/hyperlink" Target="http://www.jrvdev.com/ROAR/VER1/ShowScenario.asp?ScenarioID=290" TargetMode="External"/><Relationship Id="rId411" Type="http://schemas.openxmlformats.org/officeDocument/2006/relationships/hyperlink" Target="http://www.jrvdev.com/ROAR/VER1/ShowScenario.asp?ScenarioID=1430" TargetMode="External"/><Relationship Id="rId453" Type="http://schemas.openxmlformats.org/officeDocument/2006/relationships/hyperlink" Target="http://www.jrvdev.com/ROAR/VER1/ShowScenario.asp?ScenarioID=2063" TargetMode="External"/><Relationship Id="rId509" Type="http://schemas.openxmlformats.org/officeDocument/2006/relationships/hyperlink" Target="http://www.jrvdev.com/ROAR/VER1/ShowScenario.asp?ScenarioID=1356" TargetMode="External"/><Relationship Id="rId660" Type="http://schemas.openxmlformats.org/officeDocument/2006/relationships/hyperlink" Target="http://www.jrvdev.com/ROAR/VER1/ShowScenario.asp?ScenarioID=833" TargetMode="External"/><Relationship Id="rId898" Type="http://schemas.openxmlformats.org/officeDocument/2006/relationships/hyperlink" Target="http://www.jrvdev.com/ROAR/VER1/ShowScenario.asp?ScenarioID=1554" TargetMode="External"/><Relationship Id="rId1041" Type="http://schemas.openxmlformats.org/officeDocument/2006/relationships/hyperlink" Target="http://www.jrvdev.com/ROAR/VER1/ShowScenario.asp?ScenarioID=4031" TargetMode="External"/><Relationship Id="rId1083" Type="http://schemas.openxmlformats.org/officeDocument/2006/relationships/hyperlink" Target="http://www.jrvdev.com/ROAR/VER1/ShowScenario.asp?ScenarioID=4980" TargetMode="External"/><Relationship Id="rId1139" Type="http://schemas.openxmlformats.org/officeDocument/2006/relationships/hyperlink" Target="http://www.jrvdev.com/ROAR/VER1/ShowScenario.asp?ScenarioID=5004" TargetMode="External"/><Relationship Id="rId106" Type="http://schemas.openxmlformats.org/officeDocument/2006/relationships/hyperlink" Target="http://www.jrvdev.com/ROAR/VER1/ShowScenario.asp?ScenarioID=87" TargetMode="External"/><Relationship Id="rId313" Type="http://schemas.openxmlformats.org/officeDocument/2006/relationships/hyperlink" Target="http://www.jrvdev.com/ROAR/VER1/ShowScenario.asp?ScenarioID=315" TargetMode="External"/><Relationship Id="rId495" Type="http://schemas.openxmlformats.org/officeDocument/2006/relationships/hyperlink" Target="http://www.jrvdev.com/ROAR/VER1/ShowScenario.asp?ScenarioID=346" TargetMode="External"/><Relationship Id="rId716" Type="http://schemas.openxmlformats.org/officeDocument/2006/relationships/hyperlink" Target="http://www.jrvdev.com/ROAR/VER1/ShowScenario.asp?ScenarioID=1463" TargetMode="External"/><Relationship Id="rId758" Type="http://schemas.openxmlformats.org/officeDocument/2006/relationships/hyperlink" Target="http://www.jrvdev.com/ROAR/VER1/ShowScenario.asp?ScenarioID=2210" TargetMode="External"/><Relationship Id="rId923" Type="http://schemas.openxmlformats.org/officeDocument/2006/relationships/hyperlink" Target="http://www.jrvdev.com/ROAR/VER1/ShowScenario.asp?ScenarioID=2601" TargetMode="External"/><Relationship Id="rId965" Type="http://schemas.openxmlformats.org/officeDocument/2006/relationships/hyperlink" Target="http://www.jrvdev.com/ROAR/VER1/ShowScenario.asp?ScenarioID=4348" TargetMode="External"/><Relationship Id="rId1150" Type="http://schemas.openxmlformats.org/officeDocument/2006/relationships/hyperlink" Target="http://www.jrvdev.com/ROAR/VER1/ShowScenario.asp?ScenarioID=5018" TargetMode="External"/><Relationship Id="rId10" Type="http://schemas.openxmlformats.org/officeDocument/2006/relationships/hyperlink" Target="http://www.jrvdev.com/ROAR/VER1/ShowScenario.asp?ScenarioID=10" TargetMode="External"/><Relationship Id="rId52" Type="http://schemas.openxmlformats.org/officeDocument/2006/relationships/hyperlink" Target="http://www.jrvdev.com/ROAR/VER1/ShowScenario.asp?ScenarioID=52" TargetMode="External"/><Relationship Id="rId94" Type="http://schemas.openxmlformats.org/officeDocument/2006/relationships/hyperlink" Target="http://www.jrvdev.com/ROAR/VER1/ShowScenario.asp?ScenarioID=2674" TargetMode="External"/><Relationship Id="rId148" Type="http://schemas.openxmlformats.org/officeDocument/2006/relationships/hyperlink" Target="http://www.jrvdev.com/ROAR/VER1/ShowScenario.asp?ScenarioID=1043" TargetMode="External"/><Relationship Id="rId355" Type="http://schemas.openxmlformats.org/officeDocument/2006/relationships/hyperlink" Target="http://www.jrvdev.com/ROAR/VER1/ShowScenario.asp?ScenarioID=137" TargetMode="External"/><Relationship Id="rId397" Type="http://schemas.openxmlformats.org/officeDocument/2006/relationships/hyperlink" Target="http://www.jrvdev.com/ROAR/VER1/ShowScenario.asp?ScenarioID=1415" TargetMode="External"/><Relationship Id="rId520" Type="http://schemas.openxmlformats.org/officeDocument/2006/relationships/hyperlink" Target="http://www.jrvdev.com/ROAR/VER1/ShowScenario.asp?ScenarioID=2974" TargetMode="External"/><Relationship Id="rId562" Type="http://schemas.openxmlformats.org/officeDocument/2006/relationships/hyperlink" Target="http://www.jrvdev.com/ROAR/VER1/ShowScenario.asp?ScenarioID=1472" TargetMode="External"/><Relationship Id="rId618" Type="http://schemas.openxmlformats.org/officeDocument/2006/relationships/hyperlink" Target="http://www.jrvdev.com/ROAR/VER1/ShowScenario.asp?ScenarioID=1811" TargetMode="External"/><Relationship Id="rId825" Type="http://schemas.openxmlformats.org/officeDocument/2006/relationships/hyperlink" Target="http://www.jrvdev.com/ROAR/VER1/ShowScenario.asp?ScenarioID=3129" TargetMode="External"/><Relationship Id="rId215" Type="http://schemas.openxmlformats.org/officeDocument/2006/relationships/hyperlink" Target="http://www.jrvdev.com/ROAR/VER1/ShowScenario.asp?ScenarioID=217" TargetMode="External"/><Relationship Id="rId257" Type="http://schemas.openxmlformats.org/officeDocument/2006/relationships/hyperlink" Target="http://www.jrvdev.com/ROAR/VER1/ShowScenario.asp?ScenarioID=259" TargetMode="External"/><Relationship Id="rId422" Type="http://schemas.openxmlformats.org/officeDocument/2006/relationships/hyperlink" Target="http://www.jrvdev.com/ROAR/VER1/ShowScenario.asp?ScenarioID=1706" TargetMode="External"/><Relationship Id="rId464" Type="http://schemas.openxmlformats.org/officeDocument/2006/relationships/hyperlink" Target="http://www.jrvdev.com/ROAR/VER1/ShowScenario.asp?ScenarioID=2263" TargetMode="External"/><Relationship Id="rId867" Type="http://schemas.openxmlformats.org/officeDocument/2006/relationships/hyperlink" Target="http://www.jrvdev.com/ROAR/VER1/ShowScenario.asp?ScenarioID=4155" TargetMode="External"/><Relationship Id="rId1010" Type="http://schemas.openxmlformats.org/officeDocument/2006/relationships/hyperlink" Target="http://www.jrvdev.com/ROAR/VER1/ShowScenario.asp?ScenarioID=3887" TargetMode="External"/><Relationship Id="rId1052" Type="http://schemas.openxmlformats.org/officeDocument/2006/relationships/hyperlink" Target="http://www.jrvdev.com/ROAR/VER1/ShowScenario.asp?ScenarioID=4322" TargetMode="External"/><Relationship Id="rId1094" Type="http://schemas.openxmlformats.org/officeDocument/2006/relationships/hyperlink" Target="http://www.jrvdev.com/ROAR/VER1/ShowScenario.asp?ScenarioID=5091" TargetMode="External"/><Relationship Id="rId1108" Type="http://schemas.openxmlformats.org/officeDocument/2006/relationships/hyperlink" Target="http://www.jrvdev.com/ROAR/VER1/ShowScenario.asp?ScenarioID=5238" TargetMode="External"/><Relationship Id="rId299" Type="http://schemas.openxmlformats.org/officeDocument/2006/relationships/hyperlink" Target="http://www.jrvdev.com/ROAR/VER1/ShowScenario.asp?ScenarioID=301" TargetMode="External"/><Relationship Id="rId727" Type="http://schemas.openxmlformats.org/officeDocument/2006/relationships/hyperlink" Target="http://www.jrvdev.com/ROAR/VER1/ShowScenario.asp?ScenarioID=1755" TargetMode="External"/><Relationship Id="rId934" Type="http://schemas.openxmlformats.org/officeDocument/2006/relationships/hyperlink" Target="http://www.jrvdev.com/ROAR/VER1/ShowScenario.asp?ScenarioID=3697" TargetMode="External"/><Relationship Id="rId63" Type="http://schemas.openxmlformats.org/officeDocument/2006/relationships/hyperlink" Target="http://www.jrvdev.com/ROAR/VER1/ShowScenario.asp?ScenarioID=63" TargetMode="External"/><Relationship Id="rId159" Type="http://schemas.openxmlformats.org/officeDocument/2006/relationships/hyperlink" Target="http://www.jrvdev.com/ROAR/VER1/ShowScenario.asp?ScenarioID=1367" TargetMode="External"/><Relationship Id="rId366" Type="http://schemas.openxmlformats.org/officeDocument/2006/relationships/hyperlink" Target="http://www.jrvdev.com/ROAR/VER1/ShowScenario.asp?ScenarioID=180" TargetMode="External"/><Relationship Id="rId573" Type="http://schemas.openxmlformats.org/officeDocument/2006/relationships/hyperlink" Target="http://www.jrvdev.com/ROAR/VER1/ShowScenario.asp?ScenarioID=2044" TargetMode="External"/><Relationship Id="rId780" Type="http://schemas.openxmlformats.org/officeDocument/2006/relationships/hyperlink" Target="http://www.jrvdev.com/ROAR/VER1/ShowScenario.asp?ScenarioID=2624" TargetMode="External"/><Relationship Id="rId226" Type="http://schemas.openxmlformats.org/officeDocument/2006/relationships/hyperlink" Target="http://www.jrvdev.com/ROAR/VER1/ShowScenario.asp?ScenarioID=228" TargetMode="External"/><Relationship Id="rId433" Type="http://schemas.openxmlformats.org/officeDocument/2006/relationships/hyperlink" Target="http://www.jrvdev.com/ROAR/VER1/ShowScenario.asp?ScenarioID=1717" TargetMode="External"/><Relationship Id="rId878" Type="http://schemas.openxmlformats.org/officeDocument/2006/relationships/hyperlink" Target="http://www.jrvdev.com/ROAR/VER1/ShowScenario.asp?ScenarioID=4524" TargetMode="External"/><Relationship Id="rId1063" Type="http://schemas.openxmlformats.org/officeDocument/2006/relationships/hyperlink" Target="http://www.jrvdev.com/ROAR/VER1/ShowScenario.asp?ScenarioID=4497" TargetMode="External"/><Relationship Id="rId640" Type="http://schemas.openxmlformats.org/officeDocument/2006/relationships/hyperlink" Target="http://www.jrvdev.com/ROAR/VER1/ShowScenario.asp?ScenarioID=2170" TargetMode="External"/><Relationship Id="rId738" Type="http://schemas.openxmlformats.org/officeDocument/2006/relationships/hyperlink" Target="http://www.jrvdev.com/ROAR/VER1/ShowScenario.asp?ScenarioID=2022" TargetMode="External"/><Relationship Id="rId945" Type="http://schemas.openxmlformats.org/officeDocument/2006/relationships/hyperlink" Target="http://www.jrvdev.com/ROAR/VER1/ShowScenario.asp?ScenarioID=3864" TargetMode="External"/><Relationship Id="rId74" Type="http://schemas.openxmlformats.org/officeDocument/2006/relationships/hyperlink" Target="http://www.jrvdev.com/ROAR/VER1/ShowScenario.asp?ScenarioID=74" TargetMode="External"/><Relationship Id="rId377" Type="http://schemas.openxmlformats.org/officeDocument/2006/relationships/hyperlink" Target="http://www.jrvdev.com/ROAR/VER1/ShowScenario.asp?ScenarioID=191" TargetMode="External"/><Relationship Id="rId500" Type="http://schemas.openxmlformats.org/officeDocument/2006/relationships/hyperlink" Target="http://www.jrvdev.com/ROAR/VER1/ShowScenario.asp?ScenarioID=351" TargetMode="External"/><Relationship Id="rId584" Type="http://schemas.openxmlformats.org/officeDocument/2006/relationships/hyperlink" Target="http://www.jrvdev.com/ROAR/VER1/ShowScenario.asp?ScenarioID=2033" TargetMode="External"/><Relationship Id="rId805" Type="http://schemas.openxmlformats.org/officeDocument/2006/relationships/hyperlink" Target="http://www.jrvdev.com/ROAR/VER1/ShowScenario.asp?ScenarioID=3038" TargetMode="External"/><Relationship Id="rId1130" Type="http://schemas.openxmlformats.org/officeDocument/2006/relationships/hyperlink" Target="http://www.jrvdev.com/ROAR/VER1/ShowScenario.asp?ScenarioID=5398" TargetMode="External"/><Relationship Id="rId5" Type="http://schemas.openxmlformats.org/officeDocument/2006/relationships/hyperlink" Target="http://www.jrvdev.com/ROAR/VER1/ShowScenario.asp?ScenarioID=5" TargetMode="External"/><Relationship Id="rId237" Type="http://schemas.openxmlformats.org/officeDocument/2006/relationships/hyperlink" Target="http://www.jrvdev.com/ROAR/VER1/ShowScenario.asp?ScenarioID=239" TargetMode="External"/><Relationship Id="rId791" Type="http://schemas.openxmlformats.org/officeDocument/2006/relationships/hyperlink" Target="http://www.jrvdev.com/ROAR/VER1/ShowScenario.asp?ScenarioID=2802" TargetMode="External"/><Relationship Id="rId889" Type="http://schemas.openxmlformats.org/officeDocument/2006/relationships/hyperlink" Target="http://www.jrvdev.com/ROAR/VER1/ShowScenario.asp?ScenarioID=4535" TargetMode="External"/><Relationship Id="rId1074" Type="http://schemas.openxmlformats.org/officeDocument/2006/relationships/hyperlink" Target="http://www.jrvdev.com/ROAR/VER1/ShowScenario.asp?ScenarioID=4680" TargetMode="External"/><Relationship Id="rId444" Type="http://schemas.openxmlformats.org/officeDocument/2006/relationships/hyperlink" Target="http://www.jrvdev.com/ROAR/VER1/ShowScenario.asp?ScenarioID=1728" TargetMode="External"/><Relationship Id="rId651" Type="http://schemas.openxmlformats.org/officeDocument/2006/relationships/hyperlink" Target="http://www.jrvdev.com/ROAR/VER1/ShowScenario.asp?ScenarioID=824" TargetMode="External"/><Relationship Id="rId749" Type="http://schemas.openxmlformats.org/officeDocument/2006/relationships/hyperlink" Target="http://www.jrvdev.com/ROAR/VER1/ShowScenario.asp?ScenarioID=2201" TargetMode="External"/><Relationship Id="rId290" Type="http://schemas.openxmlformats.org/officeDocument/2006/relationships/hyperlink" Target="http://www.jrvdev.com/ROAR/VER1/ShowScenario.asp?ScenarioID=292" TargetMode="External"/><Relationship Id="rId304" Type="http://schemas.openxmlformats.org/officeDocument/2006/relationships/hyperlink" Target="http://www.jrvdev.com/ROAR/VER1/ShowScenario.asp?ScenarioID=306" TargetMode="External"/><Relationship Id="rId388" Type="http://schemas.openxmlformats.org/officeDocument/2006/relationships/hyperlink" Target="http://www.jrvdev.com/ROAR/VER1/ShowScenario.asp?ScenarioID=1310" TargetMode="External"/><Relationship Id="rId511" Type="http://schemas.openxmlformats.org/officeDocument/2006/relationships/hyperlink" Target="http://www.jrvdev.com/ROAR/VER1/ShowScenario.asp?ScenarioID=2965" TargetMode="External"/><Relationship Id="rId609" Type="http://schemas.openxmlformats.org/officeDocument/2006/relationships/hyperlink" Target="http://www.jrvdev.com/ROAR/VER1/ShowScenario.asp?ScenarioID=1802" TargetMode="External"/><Relationship Id="rId956" Type="http://schemas.openxmlformats.org/officeDocument/2006/relationships/hyperlink" Target="http://www.jrvdev.com/ROAR/VER1/ShowScenario.asp?ScenarioID=4170" TargetMode="External"/><Relationship Id="rId1141" Type="http://schemas.openxmlformats.org/officeDocument/2006/relationships/hyperlink" Target="http://www.jrvdev.com/ROAR/VER1/ShowScenario.asp?ScenarioID=5006" TargetMode="External"/><Relationship Id="rId85" Type="http://schemas.openxmlformats.org/officeDocument/2006/relationships/hyperlink" Target="http://www.jrvdev.com/ROAR/VER1/ShowScenario.asp?ScenarioID=1253" TargetMode="External"/><Relationship Id="rId150" Type="http://schemas.openxmlformats.org/officeDocument/2006/relationships/hyperlink" Target="http://www.jrvdev.com/ROAR/VER1/ShowScenario.asp?ScenarioID=1045" TargetMode="External"/><Relationship Id="rId595" Type="http://schemas.openxmlformats.org/officeDocument/2006/relationships/hyperlink" Target="http://www.jrvdev.com/ROAR/VER1/ShowScenario.asp?ScenarioID=2073" TargetMode="External"/><Relationship Id="rId816" Type="http://schemas.openxmlformats.org/officeDocument/2006/relationships/hyperlink" Target="http://www.jrvdev.com/ROAR/VER1/ShowScenario.asp?ScenarioID=3366" TargetMode="External"/><Relationship Id="rId1001" Type="http://schemas.openxmlformats.org/officeDocument/2006/relationships/hyperlink" Target="http://www.jrvdev.com/ROAR/VER1/ShowScenario.asp?ScenarioID=4375" TargetMode="External"/><Relationship Id="rId248" Type="http://schemas.openxmlformats.org/officeDocument/2006/relationships/hyperlink" Target="http://www.jrvdev.com/ROAR/VER1/ShowScenario.asp?ScenarioID=250" TargetMode="External"/><Relationship Id="rId455" Type="http://schemas.openxmlformats.org/officeDocument/2006/relationships/hyperlink" Target="http://www.jrvdev.com/ROAR/VER1/ShowScenario.asp?ScenarioID=2065" TargetMode="External"/><Relationship Id="rId662" Type="http://schemas.openxmlformats.org/officeDocument/2006/relationships/hyperlink" Target="http://www.jrvdev.com/ROAR/VER1/ShowScenario.asp?ScenarioID=835" TargetMode="External"/><Relationship Id="rId1085" Type="http://schemas.openxmlformats.org/officeDocument/2006/relationships/hyperlink" Target="http://www.jrvdev.com/ROAR/VER1/ShowScenario.asp?ScenarioID=4982" TargetMode="External"/><Relationship Id="rId12" Type="http://schemas.openxmlformats.org/officeDocument/2006/relationships/hyperlink" Target="http://www.jrvdev.com/ROAR/VER1/ShowScenario.asp?ScenarioID=12" TargetMode="External"/><Relationship Id="rId108" Type="http://schemas.openxmlformats.org/officeDocument/2006/relationships/hyperlink" Target="http://www.jrvdev.com/ROAR/VER1/ShowScenario.asp?ScenarioID=89" TargetMode="External"/><Relationship Id="rId315" Type="http://schemas.openxmlformats.org/officeDocument/2006/relationships/hyperlink" Target="http://www.jrvdev.com/ROAR/VER1/ShowScenario.asp?ScenarioID=317" TargetMode="External"/><Relationship Id="rId522" Type="http://schemas.openxmlformats.org/officeDocument/2006/relationships/hyperlink" Target="http://www.jrvdev.com/ROAR/VER1/ShowScenario.asp?ScenarioID=3249" TargetMode="External"/><Relationship Id="rId967" Type="http://schemas.openxmlformats.org/officeDocument/2006/relationships/hyperlink" Target="http://www.jrvdev.com/ROAR/VER1/ShowScenario.asp?ScenarioID=4350" TargetMode="External"/><Relationship Id="rId1152" Type="http://schemas.openxmlformats.org/officeDocument/2006/relationships/hyperlink" Target="http://www.jrvdev.com/ROAR/VER1/ShowScenario.asp?ScenarioID=974" TargetMode="External"/><Relationship Id="rId96" Type="http://schemas.openxmlformats.org/officeDocument/2006/relationships/hyperlink" Target="http://www.jrvdev.com/ROAR/VER1/ShowScenario.asp?ScenarioID=2676" TargetMode="External"/><Relationship Id="rId161" Type="http://schemas.openxmlformats.org/officeDocument/2006/relationships/hyperlink" Target="http://www.jrvdev.com/ROAR/VER1/ShowScenario.asp?ScenarioID=1374" TargetMode="External"/><Relationship Id="rId399" Type="http://schemas.openxmlformats.org/officeDocument/2006/relationships/hyperlink" Target="http://www.jrvdev.com/ROAR/VER1/ShowScenario.asp?ScenarioID=1417" TargetMode="External"/><Relationship Id="rId827" Type="http://schemas.openxmlformats.org/officeDocument/2006/relationships/hyperlink" Target="http://www.jrvdev.com/ROAR/VER1/ShowScenario.asp?ScenarioID=3127" TargetMode="External"/><Relationship Id="rId1012" Type="http://schemas.openxmlformats.org/officeDocument/2006/relationships/hyperlink" Target="http://www.jrvdev.com/ROAR/VER1/ShowScenario.asp?ScenarioID=3889" TargetMode="External"/><Relationship Id="rId259" Type="http://schemas.openxmlformats.org/officeDocument/2006/relationships/hyperlink" Target="http://www.jrvdev.com/ROAR/VER1/ShowScenario.asp?ScenarioID=261" TargetMode="External"/><Relationship Id="rId466" Type="http://schemas.openxmlformats.org/officeDocument/2006/relationships/hyperlink" Target="http://www.jrvdev.com/ROAR/VER1/ShowScenario.asp?ScenarioID=2264" TargetMode="External"/><Relationship Id="rId673" Type="http://schemas.openxmlformats.org/officeDocument/2006/relationships/hyperlink" Target="http://www.jrvdev.com/ROAR/VER1/ShowScenario.asp?ScenarioID=1108" TargetMode="External"/><Relationship Id="rId880" Type="http://schemas.openxmlformats.org/officeDocument/2006/relationships/hyperlink" Target="http://www.jrvdev.com/ROAR/VER1/ShowScenario.asp?ScenarioID=4526" TargetMode="External"/><Relationship Id="rId1096" Type="http://schemas.openxmlformats.org/officeDocument/2006/relationships/hyperlink" Target="http://www.jrvdev.com/ROAR/VER1/ShowScenario.asp?ScenarioID=5093" TargetMode="External"/><Relationship Id="rId23" Type="http://schemas.openxmlformats.org/officeDocument/2006/relationships/hyperlink" Target="http://www.jrvdev.com/ROAR/VER1/ShowScenario.asp?ScenarioID=23" TargetMode="External"/><Relationship Id="rId119" Type="http://schemas.openxmlformats.org/officeDocument/2006/relationships/hyperlink" Target="http://www.jrvdev.com/ROAR/VER1/ShowScenario.asp?ScenarioID=100" TargetMode="External"/><Relationship Id="rId326" Type="http://schemas.openxmlformats.org/officeDocument/2006/relationships/hyperlink" Target="http://www.jrvdev.com/ROAR/VER1/ShowScenario.asp?ScenarioID=1005" TargetMode="External"/><Relationship Id="rId533" Type="http://schemas.openxmlformats.org/officeDocument/2006/relationships/hyperlink" Target="http://www.jrvdev.com/ROAR/VER1/ShowScenario.asp?ScenarioID=3260" TargetMode="External"/><Relationship Id="rId978" Type="http://schemas.openxmlformats.org/officeDocument/2006/relationships/hyperlink" Target="http://www.jrvdev.com/ROAR/VER1/ShowScenario.asp?ScenarioID=4744" TargetMode="External"/><Relationship Id="rId740" Type="http://schemas.openxmlformats.org/officeDocument/2006/relationships/hyperlink" Target="http://www.jrvdev.com/ROAR/VER1/ShowScenario.asp?ScenarioID=2024" TargetMode="External"/><Relationship Id="rId838" Type="http://schemas.openxmlformats.org/officeDocument/2006/relationships/hyperlink" Target="http://www.jrvdev.com/ROAR/VER1/ShowScenario.asp?ScenarioID=3687" TargetMode="External"/><Relationship Id="rId1023" Type="http://schemas.openxmlformats.org/officeDocument/2006/relationships/hyperlink" Target="http://www.jrvdev.com/ROAR/VER1/ShowScenario.asp?ScenarioID=3663" TargetMode="External"/><Relationship Id="rId172" Type="http://schemas.openxmlformats.org/officeDocument/2006/relationships/hyperlink" Target="http://www.jrvdev.com/ROAR/VER1/ShowScenario.asp?ScenarioID=1385" TargetMode="External"/><Relationship Id="rId477" Type="http://schemas.openxmlformats.org/officeDocument/2006/relationships/hyperlink" Target="http://www.jrvdev.com/ROAR/VER1/ShowScenario.asp?ScenarioID=2487" TargetMode="External"/><Relationship Id="rId600" Type="http://schemas.openxmlformats.org/officeDocument/2006/relationships/hyperlink" Target="http://www.jrvdev.com/ROAR/VER1/ShowScenario.asp?ScenarioID=2078" TargetMode="External"/><Relationship Id="rId684" Type="http://schemas.openxmlformats.org/officeDocument/2006/relationships/hyperlink" Target="http://www.jrvdev.com/ROAR/VER1/ShowScenario.asp?ScenarioID=1239" TargetMode="External"/><Relationship Id="rId337" Type="http://schemas.openxmlformats.org/officeDocument/2006/relationships/hyperlink" Target="http://www.jrvdev.com/ROAR/VER1/ShowScenario.asp?ScenarioID=150" TargetMode="External"/><Relationship Id="rId891" Type="http://schemas.openxmlformats.org/officeDocument/2006/relationships/hyperlink" Target="http://www.jrvdev.com/ROAR/VER1/ShowScenario.asp?ScenarioID=4220" TargetMode="External"/><Relationship Id="rId905" Type="http://schemas.openxmlformats.org/officeDocument/2006/relationships/hyperlink" Target="http://www.jrvdev.com/ROAR/VER1/ShowScenario.asp?ScenarioID=3714" TargetMode="External"/><Relationship Id="rId989" Type="http://schemas.openxmlformats.org/officeDocument/2006/relationships/hyperlink" Target="http://www.jrvdev.com/ROAR/VER1/ShowScenario.asp?ScenarioID=4362" TargetMode="External"/><Relationship Id="rId34" Type="http://schemas.openxmlformats.org/officeDocument/2006/relationships/hyperlink" Target="http://www.jrvdev.com/ROAR/VER1/ShowScenario.asp?ScenarioID=34" TargetMode="External"/><Relationship Id="rId544" Type="http://schemas.openxmlformats.org/officeDocument/2006/relationships/hyperlink" Target="http://www.jrvdev.com/ROAR/VER1/ShowScenario.asp?ScenarioID=3418" TargetMode="External"/><Relationship Id="rId751" Type="http://schemas.openxmlformats.org/officeDocument/2006/relationships/hyperlink" Target="http://www.jrvdev.com/ROAR/VER1/ShowScenario.asp?ScenarioID=2203" TargetMode="External"/><Relationship Id="rId849" Type="http://schemas.openxmlformats.org/officeDocument/2006/relationships/hyperlink" Target="http://www.jrvdev.com/ROAR/VER1/ShowScenario.asp?ScenarioID=3705" TargetMode="External"/><Relationship Id="rId183" Type="http://schemas.openxmlformats.org/officeDocument/2006/relationships/hyperlink" Target="http://www.jrvdev.com/ROAR/VER1/ShowScenario.asp?ScenarioID=2505" TargetMode="External"/><Relationship Id="rId390" Type="http://schemas.openxmlformats.org/officeDocument/2006/relationships/hyperlink" Target="http://www.jrvdev.com/ROAR/VER1/ShowScenario.asp?ScenarioID=1312" TargetMode="External"/><Relationship Id="rId404" Type="http://schemas.openxmlformats.org/officeDocument/2006/relationships/hyperlink" Target="http://www.jrvdev.com/ROAR/VER1/ShowScenario.asp?ScenarioID=1422" TargetMode="External"/><Relationship Id="rId611" Type="http://schemas.openxmlformats.org/officeDocument/2006/relationships/hyperlink" Target="http://www.jrvdev.com/ROAR/VER1/ShowScenario.asp?ScenarioID=1804" TargetMode="External"/><Relationship Id="rId1034" Type="http://schemas.openxmlformats.org/officeDocument/2006/relationships/hyperlink" Target="http://www.jrvdev.com/ROAR/VER1/ShowScenario.asp?ScenarioID=4025" TargetMode="External"/><Relationship Id="rId250" Type="http://schemas.openxmlformats.org/officeDocument/2006/relationships/hyperlink" Target="http://www.jrvdev.com/ROAR/VER1/ShowScenario.asp?ScenarioID=252" TargetMode="External"/><Relationship Id="rId488" Type="http://schemas.openxmlformats.org/officeDocument/2006/relationships/hyperlink" Target="http://www.jrvdev.com/ROAR/VER1/ShowScenario.asp?ScenarioID=2742" TargetMode="External"/><Relationship Id="rId695" Type="http://schemas.openxmlformats.org/officeDocument/2006/relationships/hyperlink" Target="http://www.jrvdev.com/ROAR/VER1/ShowScenario.asp?ScenarioID=1389" TargetMode="External"/><Relationship Id="rId709" Type="http://schemas.openxmlformats.org/officeDocument/2006/relationships/hyperlink" Target="http://www.jrvdev.com/ROAR/VER1/ShowScenario.asp?ScenarioID=1446" TargetMode="External"/><Relationship Id="rId916" Type="http://schemas.openxmlformats.org/officeDocument/2006/relationships/hyperlink" Target="http://www.jrvdev.com/ROAR/VER1/ShowScenario.asp?ScenarioID=2594" TargetMode="External"/><Relationship Id="rId1101" Type="http://schemas.openxmlformats.org/officeDocument/2006/relationships/hyperlink" Target="http://www.jrvdev.com/ROAR/VER1/ShowScenario.asp?ScenarioID=5236" TargetMode="External"/><Relationship Id="rId45" Type="http://schemas.openxmlformats.org/officeDocument/2006/relationships/hyperlink" Target="http://www.jrvdev.com/ROAR/VER1/ShowScenario.asp?ScenarioID=45" TargetMode="External"/><Relationship Id="rId110" Type="http://schemas.openxmlformats.org/officeDocument/2006/relationships/hyperlink" Target="http://www.jrvdev.com/ROAR/VER1/ShowScenario.asp?ScenarioID=91" TargetMode="External"/><Relationship Id="rId348" Type="http://schemas.openxmlformats.org/officeDocument/2006/relationships/hyperlink" Target="http://www.jrvdev.com/ROAR/VER1/ShowScenario.asp?ScenarioID=130" TargetMode="External"/><Relationship Id="rId555" Type="http://schemas.openxmlformats.org/officeDocument/2006/relationships/hyperlink" Target="http://www.jrvdev.com/ROAR/VER1/ShowScenario.asp?ScenarioID=1465" TargetMode="External"/><Relationship Id="rId762" Type="http://schemas.openxmlformats.org/officeDocument/2006/relationships/hyperlink" Target="http://www.jrvdev.com/ROAR/VER1/ShowScenario.asp?ScenarioID=2389" TargetMode="External"/><Relationship Id="rId194" Type="http://schemas.openxmlformats.org/officeDocument/2006/relationships/hyperlink" Target="http://www.jrvdev.com/ROAR/VER1/ShowScenario.asp?ScenarioID=196" TargetMode="External"/><Relationship Id="rId208" Type="http://schemas.openxmlformats.org/officeDocument/2006/relationships/hyperlink" Target="http://www.jrvdev.com/ROAR/VER1/ShowScenario.asp?ScenarioID=210" TargetMode="External"/><Relationship Id="rId415" Type="http://schemas.openxmlformats.org/officeDocument/2006/relationships/hyperlink" Target="http://www.jrvdev.com/ROAR/VER1/ShowScenario.asp?ScenarioID=1434" TargetMode="External"/><Relationship Id="rId622" Type="http://schemas.openxmlformats.org/officeDocument/2006/relationships/hyperlink" Target="http://www.jrvdev.com/ROAR/VER1/ShowScenario.asp?ScenarioID=1815" TargetMode="External"/><Relationship Id="rId1045" Type="http://schemas.openxmlformats.org/officeDocument/2006/relationships/hyperlink" Target="http://www.jrvdev.com/ROAR/VER1/ShowScenario.asp?ScenarioID=4316" TargetMode="External"/><Relationship Id="rId261" Type="http://schemas.openxmlformats.org/officeDocument/2006/relationships/hyperlink" Target="http://www.jrvdev.com/ROAR/VER1/ShowScenario.asp?ScenarioID=263" TargetMode="External"/><Relationship Id="rId499" Type="http://schemas.openxmlformats.org/officeDocument/2006/relationships/hyperlink" Target="http://www.jrvdev.com/ROAR/VER1/ShowScenario.asp?ScenarioID=350" TargetMode="External"/><Relationship Id="rId927" Type="http://schemas.openxmlformats.org/officeDocument/2006/relationships/hyperlink" Target="http://www.jrvdev.com/ROAR/VER1/ShowScenario.asp?ScenarioID=2895" TargetMode="External"/><Relationship Id="rId1112" Type="http://schemas.openxmlformats.org/officeDocument/2006/relationships/hyperlink" Target="http://www.jrvdev.com/ROAR/VER1/ShowScenario.asp?ScenarioID=5219" TargetMode="External"/><Relationship Id="rId56" Type="http://schemas.openxmlformats.org/officeDocument/2006/relationships/hyperlink" Target="http://www.jrvdev.com/ROAR/VER1/ShowScenario.asp?ScenarioID=56" TargetMode="External"/><Relationship Id="rId359" Type="http://schemas.openxmlformats.org/officeDocument/2006/relationships/hyperlink" Target="http://www.jrvdev.com/ROAR/VER1/ShowScenario.asp?ScenarioID=141" TargetMode="External"/><Relationship Id="rId566" Type="http://schemas.openxmlformats.org/officeDocument/2006/relationships/hyperlink" Target="http://www.jrvdev.com/ROAR/VER1/ShowScenario.asp?ScenarioID=1476" TargetMode="External"/><Relationship Id="rId773" Type="http://schemas.openxmlformats.org/officeDocument/2006/relationships/hyperlink" Target="http://www.jrvdev.com/ROAR/VER1/ShowScenario.asp?ScenarioID=2617" TargetMode="External"/><Relationship Id="rId121" Type="http://schemas.openxmlformats.org/officeDocument/2006/relationships/hyperlink" Target="http://www.jrvdev.com/ROAR/VER1/ShowScenario.asp?ScenarioID=102" TargetMode="External"/><Relationship Id="rId219" Type="http://schemas.openxmlformats.org/officeDocument/2006/relationships/hyperlink" Target="http://www.jrvdev.com/ROAR/VER1/ShowScenario.asp?ScenarioID=221" TargetMode="External"/><Relationship Id="rId426" Type="http://schemas.openxmlformats.org/officeDocument/2006/relationships/hyperlink" Target="http://www.jrvdev.com/ROAR/VER1/ShowScenario.asp?ScenarioID=1710" TargetMode="External"/><Relationship Id="rId633" Type="http://schemas.openxmlformats.org/officeDocument/2006/relationships/hyperlink" Target="http://www.jrvdev.com/ROAR/VER1/ShowScenario.asp?ScenarioID=2163" TargetMode="External"/><Relationship Id="rId980" Type="http://schemas.openxmlformats.org/officeDocument/2006/relationships/hyperlink" Target="http://www.jrvdev.com/ROAR/VER1/ShowScenario.asp?ScenarioID=4737" TargetMode="External"/><Relationship Id="rId1056" Type="http://schemas.openxmlformats.org/officeDocument/2006/relationships/hyperlink" Target="http://www.jrvdev.com/ROAR/VER1/ShowScenario.asp?ScenarioID=4489" TargetMode="External"/><Relationship Id="rId840" Type="http://schemas.openxmlformats.org/officeDocument/2006/relationships/hyperlink" Target="http://www.jrvdev.com/ROAR/VER1/ShowScenario.asp?ScenarioID=3689" TargetMode="External"/><Relationship Id="rId938" Type="http://schemas.openxmlformats.org/officeDocument/2006/relationships/hyperlink" Target="http://www.jrvdev.com/ROAR/VER1/ShowScenario.asp?ScenarioID=4187" TargetMode="External"/><Relationship Id="rId67" Type="http://schemas.openxmlformats.org/officeDocument/2006/relationships/hyperlink" Target="http://www.jrvdev.com/ROAR/VER1/ShowScenario.asp?ScenarioID=67" TargetMode="External"/><Relationship Id="rId272" Type="http://schemas.openxmlformats.org/officeDocument/2006/relationships/hyperlink" Target="http://www.jrvdev.com/ROAR/VER1/ShowScenario.asp?ScenarioID=274" TargetMode="External"/><Relationship Id="rId577" Type="http://schemas.openxmlformats.org/officeDocument/2006/relationships/hyperlink" Target="http://www.jrvdev.com/ROAR/VER1/ShowScenario.asp?ScenarioID=2048" TargetMode="External"/><Relationship Id="rId700" Type="http://schemas.openxmlformats.org/officeDocument/2006/relationships/hyperlink" Target="http://www.jrvdev.com/ROAR/VER1/ShowScenario.asp?ScenarioID=1437" TargetMode="External"/><Relationship Id="rId1123" Type="http://schemas.openxmlformats.org/officeDocument/2006/relationships/hyperlink" Target="http://www.jrvdev.com/ROAR/VER1/ShowScenario.asp?ScenarioID=5404" TargetMode="External"/><Relationship Id="rId132" Type="http://schemas.openxmlformats.org/officeDocument/2006/relationships/hyperlink" Target="http://www.jrvdev.com/ROAR/VER1/ShowScenario.asp?ScenarioID=113" TargetMode="External"/><Relationship Id="rId784" Type="http://schemas.openxmlformats.org/officeDocument/2006/relationships/hyperlink" Target="http://www.jrvdev.com/ROAR/VER1/ShowScenario.asp?ScenarioID=2795" TargetMode="External"/><Relationship Id="rId991" Type="http://schemas.openxmlformats.org/officeDocument/2006/relationships/hyperlink" Target="http://www.jrvdev.com/ROAR/VER1/ShowScenario.asp?ScenarioID=4364" TargetMode="External"/><Relationship Id="rId1067" Type="http://schemas.openxmlformats.org/officeDocument/2006/relationships/hyperlink" Target="http://www.jrvdev.com/ROAR/VER1/ShowScenario.asp?ScenarioID=4681" TargetMode="External"/><Relationship Id="rId437" Type="http://schemas.openxmlformats.org/officeDocument/2006/relationships/hyperlink" Target="http://www.jrvdev.com/ROAR/VER1/ShowScenario.asp?ScenarioID=1721" TargetMode="External"/><Relationship Id="rId644" Type="http://schemas.openxmlformats.org/officeDocument/2006/relationships/hyperlink" Target="http://www.jrvdev.com/ROAR/VER1/ShowScenario.asp?ScenarioID=1402" TargetMode="External"/><Relationship Id="rId851" Type="http://schemas.openxmlformats.org/officeDocument/2006/relationships/hyperlink" Target="http://www.jrvdev.com/ROAR/VER1/ShowScenario.asp?ScenarioID=3708" TargetMode="External"/><Relationship Id="rId283" Type="http://schemas.openxmlformats.org/officeDocument/2006/relationships/hyperlink" Target="http://www.jrvdev.com/ROAR/VER1/ShowScenario.asp?ScenarioID=285" TargetMode="External"/><Relationship Id="rId490" Type="http://schemas.openxmlformats.org/officeDocument/2006/relationships/hyperlink" Target="http://www.jrvdev.com/ROAR/VER1/ShowScenario.asp?ScenarioID=2744" TargetMode="External"/><Relationship Id="rId504" Type="http://schemas.openxmlformats.org/officeDocument/2006/relationships/hyperlink" Target="http://www.jrvdev.com/ROAR/VER1/ShowScenario.asp?ScenarioID=1351" TargetMode="External"/><Relationship Id="rId711" Type="http://schemas.openxmlformats.org/officeDocument/2006/relationships/hyperlink" Target="http://www.jrvdev.com/ROAR/VER1/ShowScenario.asp?ScenarioID=1458" TargetMode="External"/><Relationship Id="rId949" Type="http://schemas.openxmlformats.org/officeDocument/2006/relationships/hyperlink" Target="http://www.jrvdev.com/ROAR/VER1/ShowScenario.asp?ScenarioID=3868" TargetMode="External"/><Relationship Id="rId1134" Type="http://schemas.openxmlformats.org/officeDocument/2006/relationships/hyperlink" Target="http://www.jrvdev.com/ROAR/VER1/ShowScenario.asp?ScenarioID=4999" TargetMode="External"/><Relationship Id="rId78" Type="http://schemas.openxmlformats.org/officeDocument/2006/relationships/hyperlink" Target="http://www.jrvdev.com/ROAR/VER1/ShowScenario.asp?ScenarioID=78" TargetMode="External"/><Relationship Id="rId143" Type="http://schemas.openxmlformats.org/officeDocument/2006/relationships/hyperlink" Target="http://www.jrvdev.com/ROAR/VER1/ShowScenario.asp?ScenarioID=124" TargetMode="External"/><Relationship Id="rId350" Type="http://schemas.openxmlformats.org/officeDocument/2006/relationships/hyperlink" Target="http://www.jrvdev.com/ROAR/VER1/ShowScenario.asp?ScenarioID=132" TargetMode="External"/><Relationship Id="rId588" Type="http://schemas.openxmlformats.org/officeDocument/2006/relationships/hyperlink" Target="http://www.jrvdev.com/ROAR/VER1/ShowScenario.asp?ScenarioID=2036" TargetMode="External"/><Relationship Id="rId795" Type="http://schemas.openxmlformats.org/officeDocument/2006/relationships/hyperlink" Target="http://www.jrvdev.com/ROAR/VER1/ShowScenario.asp?ScenarioID=3028" TargetMode="External"/><Relationship Id="rId809" Type="http://schemas.openxmlformats.org/officeDocument/2006/relationships/hyperlink" Target="http://www.jrvdev.com/ROAR/VER1/ShowScenario.asp?ScenarioID=3359" TargetMode="External"/><Relationship Id="rId9" Type="http://schemas.openxmlformats.org/officeDocument/2006/relationships/hyperlink" Target="http://www.jrvdev.com/ROAR/VER1/ShowScenario.asp?ScenarioID=9" TargetMode="External"/><Relationship Id="rId210" Type="http://schemas.openxmlformats.org/officeDocument/2006/relationships/hyperlink" Target="http://www.jrvdev.com/ROAR/VER1/ShowScenario.asp?ScenarioID=212" TargetMode="External"/><Relationship Id="rId448" Type="http://schemas.openxmlformats.org/officeDocument/2006/relationships/hyperlink" Target="http://www.jrvdev.com/ROAR/VER1/ShowScenario.asp?ScenarioID=2059" TargetMode="External"/><Relationship Id="rId655" Type="http://schemas.openxmlformats.org/officeDocument/2006/relationships/hyperlink" Target="http://www.jrvdev.com/ROAR/VER1/ShowScenario.asp?ScenarioID=828" TargetMode="External"/><Relationship Id="rId862" Type="http://schemas.openxmlformats.org/officeDocument/2006/relationships/hyperlink" Target="http://www.jrvdev.com/ROAR/VER1/ShowScenario.asp?ScenarioID=4150" TargetMode="External"/><Relationship Id="rId1078" Type="http://schemas.openxmlformats.org/officeDocument/2006/relationships/hyperlink" Target="http://www.jrvdev.com/ROAR/VER1/ShowScenario.asp?ScenarioID=4675" TargetMode="External"/><Relationship Id="rId294" Type="http://schemas.openxmlformats.org/officeDocument/2006/relationships/hyperlink" Target="http://www.jrvdev.com/ROAR/VER1/ShowScenario.asp?ScenarioID=296" TargetMode="External"/><Relationship Id="rId308" Type="http://schemas.openxmlformats.org/officeDocument/2006/relationships/hyperlink" Target="http://www.jrvdev.com/ROAR/VER1/ShowScenario.asp?ScenarioID=310" TargetMode="External"/><Relationship Id="rId515" Type="http://schemas.openxmlformats.org/officeDocument/2006/relationships/hyperlink" Target="http://www.jrvdev.com/ROAR/VER1/ShowScenario.asp?ScenarioID=2969" TargetMode="External"/><Relationship Id="rId722" Type="http://schemas.openxmlformats.org/officeDocument/2006/relationships/hyperlink" Target="http://www.jrvdev.com/ROAR/VER1/ShowScenario.asp?ScenarioID=1460" TargetMode="External"/><Relationship Id="rId1145" Type="http://schemas.openxmlformats.org/officeDocument/2006/relationships/hyperlink" Target="http://www.jrvdev.com/ROAR/VER1/ShowScenario.asp?ScenarioID=5012" TargetMode="External"/><Relationship Id="rId89" Type="http://schemas.openxmlformats.org/officeDocument/2006/relationships/hyperlink" Target="http://www.jrvdev.com/ROAR/VER1/ShowScenario.asp?ScenarioID=1249" TargetMode="External"/><Relationship Id="rId154" Type="http://schemas.openxmlformats.org/officeDocument/2006/relationships/hyperlink" Target="http://www.jrvdev.com/ROAR/VER1/ShowScenario.asp?ScenarioID=1368" TargetMode="External"/><Relationship Id="rId361" Type="http://schemas.openxmlformats.org/officeDocument/2006/relationships/hyperlink" Target="http://www.jrvdev.com/ROAR/VER1/ShowScenario.asp?ScenarioID=143" TargetMode="External"/><Relationship Id="rId599" Type="http://schemas.openxmlformats.org/officeDocument/2006/relationships/hyperlink" Target="http://www.jrvdev.com/ROAR/VER1/ShowScenario.asp?ScenarioID=2077" TargetMode="External"/><Relationship Id="rId1005" Type="http://schemas.openxmlformats.org/officeDocument/2006/relationships/hyperlink" Target="http://www.jrvdev.com/ROAR/VER1/ShowScenario.asp?ScenarioID=3882" TargetMode="External"/><Relationship Id="rId459" Type="http://schemas.openxmlformats.org/officeDocument/2006/relationships/hyperlink" Target="http://www.jrvdev.com/ROAR/VER1/ShowScenario.asp?ScenarioID=2257" TargetMode="External"/><Relationship Id="rId666" Type="http://schemas.openxmlformats.org/officeDocument/2006/relationships/hyperlink" Target="http://www.jrvdev.com/ROAR/VER1/ShowScenario.asp?ScenarioID=1117" TargetMode="External"/><Relationship Id="rId873" Type="http://schemas.openxmlformats.org/officeDocument/2006/relationships/hyperlink" Target="http://www.jrvdev.com/ROAR/VER1/ShowScenario.asp?ScenarioID=4161" TargetMode="External"/><Relationship Id="rId1089" Type="http://schemas.openxmlformats.org/officeDocument/2006/relationships/hyperlink" Target="http://www.jrvdev.com/ROAR/VER1/ShowScenario.asp?ScenarioID=5086" TargetMode="External"/><Relationship Id="rId16" Type="http://schemas.openxmlformats.org/officeDocument/2006/relationships/hyperlink" Target="http://www.jrvdev.com/ROAR/VER1/ShowScenario.asp?ScenarioID=16" TargetMode="External"/><Relationship Id="rId221" Type="http://schemas.openxmlformats.org/officeDocument/2006/relationships/hyperlink" Target="http://www.jrvdev.com/ROAR/VER1/ShowScenario.asp?ScenarioID=223" TargetMode="External"/><Relationship Id="rId319" Type="http://schemas.openxmlformats.org/officeDocument/2006/relationships/hyperlink" Target="http://www.jrvdev.com/ROAR/VER1/ShowScenario.asp?ScenarioID=996" TargetMode="External"/><Relationship Id="rId526" Type="http://schemas.openxmlformats.org/officeDocument/2006/relationships/hyperlink" Target="http://www.jrvdev.com/ROAR/VER1/ShowScenario.asp?ScenarioID=3253" TargetMode="External"/><Relationship Id="rId1156" Type="http://schemas.openxmlformats.org/officeDocument/2006/relationships/hyperlink" Target="http://www.jrvdev.com/ROAR/VER1/ShowScenario.asp?ScenarioID=978" TargetMode="External"/><Relationship Id="rId733" Type="http://schemas.openxmlformats.org/officeDocument/2006/relationships/hyperlink" Target="http://www.jrvdev.com/ROAR/VER1/ShowScenario.asp?ScenarioID=1753" TargetMode="External"/><Relationship Id="rId940" Type="http://schemas.openxmlformats.org/officeDocument/2006/relationships/hyperlink" Target="http://www.jrvdev.com/ROAR/VER1/ShowScenario.asp?ScenarioID=4189" TargetMode="External"/><Relationship Id="rId1016" Type="http://schemas.openxmlformats.org/officeDocument/2006/relationships/hyperlink" Target="http://www.jrvdev.com/ROAR/VER1/ShowScenario.asp?ScenarioID=3893" TargetMode="External"/><Relationship Id="rId165" Type="http://schemas.openxmlformats.org/officeDocument/2006/relationships/hyperlink" Target="http://www.jrvdev.com/ROAR/VER1/ShowScenario.asp?ScenarioID=1378" TargetMode="External"/><Relationship Id="rId372" Type="http://schemas.openxmlformats.org/officeDocument/2006/relationships/hyperlink" Target="http://www.jrvdev.com/ROAR/VER1/ShowScenario.asp?ScenarioID=186" TargetMode="External"/><Relationship Id="rId677" Type="http://schemas.openxmlformats.org/officeDocument/2006/relationships/hyperlink" Target="http://www.jrvdev.com/ROAR/VER1/ShowScenario.asp?ScenarioID=1245" TargetMode="External"/><Relationship Id="rId800" Type="http://schemas.openxmlformats.org/officeDocument/2006/relationships/hyperlink" Target="http://www.jrvdev.com/ROAR/VER1/ShowScenario.asp?ScenarioID=3033" TargetMode="External"/><Relationship Id="rId232" Type="http://schemas.openxmlformats.org/officeDocument/2006/relationships/hyperlink" Target="http://www.jrvdev.com/ROAR/VER1/ShowScenario.asp?ScenarioID=234" TargetMode="External"/><Relationship Id="rId884" Type="http://schemas.openxmlformats.org/officeDocument/2006/relationships/hyperlink" Target="http://www.jrvdev.com/ROAR/VER1/ShowScenario.asp?ScenarioID=4530" TargetMode="External"/><Relationship Id="rId27" Type="http://schemas.openxmlformats.org/officeDocument/2006/relationships/hyperlink" Target="http://www.jrvdev.com/ROAR/VER1/ShowScenario.asp?ScenarioID=27" TargetMode="External"/><Relationship Id="rId537" Type="http://schemas.openxmlformats.org/officeDocument/2006/relationships/hyperlink" Target="http://www.jrvdev.com/ROAR/VER1/ShowScenario.asp?ScenarioID=3411" TargetMode="External"/><Relationship Id="rId744" Type="http://schemas.openxmlformats.org/officeDocument/2006/relationships/hyperlink" Target="http://www.jrvdev.com/ROAR/VER1/ShowScenario.asp?ScenarioID=2028" TargetMode="External"/><Relationship Id="rId951" Type="http://schemas.openxmlformats.org/officeDocument/2006/relationships/hyperlink" Target="http://www.jrvdev.com/ROAR/VER1/ShowScenario.asp?ScenarioID=3870" TargetMode="External"/><Relationship Id="rId80" Type="http://schemas.openxmlformats.org/officeDocument/2006/relationships/hyperlink" Target="http://www.jrvdev.com/ROAR/VER1/ShowScenario.asp?ScenarioID=80" TargetMode="External"/><Relationship Id="rId176" Type="http://schemas.openxmlformats.org/officeDocument/2006/relationships/hyperlink" Target="http://www.jrvdev.com/ROAR/VER1/ShowScenario.asp?ScenarioID=2498" TargetMode="External"/><Relationship Id="rId383" Type="http://schemas.openxmlformats.org/officeDocument/2006/relationships/hyperlink" Target="http://www.jrvdev.com/ROAR/VER1/ShowScenario.asp?ScenarioID=1305" TargetMode="External"/><Relationship Id="rId590" Type="http://schemas.openxmlformats.org/officeDocument/2006/relationships/hyperlink" Target="http://www.jrvdev.com/ROAR/VER1/ShowScenario.asp?ScenarioID=2148" TargetMode="External"/><Relationship Id="rId604" Type="http://schemas.openxmlformats.org/officeDocument/2006/relationships/hyperlink" Target="http://www.jrvdev.com/ROAR/VER1/ShowScenario.asp?ScenarioID=2082" TargetMode="External"/><Relationship Id="rId811" Type="http://schemas.openxmlformats.org/officeDocument/2006/relationships/hyperlink" Target="http://www.jrvdev.com/ROAR/VER1/ShowScenario.asp?ScenarioID=3361" TargetMode="External"/><Relationship Id="rId1027" Type="http://schemas.openxmlformats.org/officeDocument/2006/relationships/hyperlink" Target="http://www.jrvdev.com/ROAR/VER1/ShowScenario.asp?ScenarioID=3667" TargetMode="External"/><Relationship Id="rId243" Type="http://schemas.openxmlformats.org/officeDocument/2006/relationships/hyperlink" Target="http://www.jrvdev.com/ROAR/VER1/ShowScenario.asp?ScenarioID=245" TargetMode="External"/><Relationship Id="rId450" Type="http://schemas.openxmlformats.org/officeDocument/2006/relationships/hyperlink" Target="http://www.jrvdev.com/ROAR/VER1/ShowScenario.asp?ScenarioID=2061" TargetMode="External"/><Relationship Id="rId688" Type="http://schemas.openxmlformats.org/officeDocument/2006/relationships/hyperlink" Target="http://www.jrvdev.com/ROAR/VER1/ShowScenario.asp?ScenarioID=1387" TargetMode="External"/><Relationship Id="rId895" Type="http://schemas.openxmlformats.org/officeDocument/2006/relationships/hyperlink" Target="http://www.jrvdev.com/ROAR/VER1/ShowScenario.asp?ScenarioID=2493" TargetMode="External"/><Relationship Id="rId909" Type="http://schemas.openxmlformats.org/officeDocument/2006/relationships/hyperlink" Target="http://www.jrvdev.com/ROAR/VER1/ShowScenario.asp?ScenarioID=4537" TargetMode="External"/><Relationship Id="rId1080" Type="http://schemas.openxmlformats.org/officeDocument/2006/relationships/hyperlink" Target="http://www.jrvdev.com/ROAR/VER1/ShowScenario.asp?ScenarioID=4976" TargetMode="External"/><Relationship Id="rId38" Type="http://schemas.openxmlformats.org/officeDocument/2006/relationships/hyperlink" Target="http://www.jrvdev.com/ROAR/VER1/ShowScenario.asp?ScenarioID=38" TargetMode="External"/><Relationship Id="rId103" Type="http://schemas.openxmlformats.org/officeDocument/2006/relationships/hyperlink" Target="http://www.jrvdev.com/ROAR/VER1/ShowScenario.asp?ScenarioID=84" TargetMode="External"/><Relationship Id="rId310" Type="http://schemas.openxmlformats.org/officeDocument/2006/relationships/hyperlink" Target="http://www.jrvdev.com/ROAR/VER1/ShowScenario.asp?ScenarioID=312" TargetMode="External"/><Relationship Id="rId548" Type="http://schemas.openxmlformats.org/officeDocument/2006/relationships/hyperlink" Target="http://www.jrvdev.com/ROAR/VER1/ShowScenario.asp?ScenarioID=2223" TargetMode="External"/><Relationship Id="rId755" Type="http://schemas.openxmlformats.org/officeDocument/2006/relationships/hyperlink" Target="http://www.jrvdev.com/ROAR/VER1/ShowScenario.asp?ScenarioID=2207" TargetMode="External"/><Relationship Id="rId962" Type="http://schemas.openxmlformats.org/officeDocument/2006/relationships/hyperlink" Target="http://www.jrvdev.com/ROAR/VER1/ShowScenario.asp?ScenarioID=4176" TargetMode="External"/><Relationship Id="rId91" Type="http://schemas.openxmlformats.org/officeDocument/2006/relationships/hyperlink" Target="http://www.jrvdev.com/ROAR/VER1/ShowScenario.asp?ScenarioID=2671" TargetMode="External"/><Relationship Id="rId187" Type="http://schemas.openxmlformats.org/officeDocument/2006/relationships/hyperlink" Target="http://www.jrvdev.com/ROAR/VER1/ShowScenario.asp?ScenarioID=2509" TargetMode="External"/><Relationship Id="rId394" Type="http://schemas.openxmlformats.org/officeDocument/2006/relationships/hyperlink" Target="http://www.jrvdev.com/ROAR/VER1/ShowScenario.asp?ScenarioID=1412" TargetMode="External"/><Relationship Id="rId408" Type="http://schemas.openxmlformats.org/officeDocument/2006/relationships/hyperlink" Target="http://www.jrvdev.com/ROAR/VER1/ShowScenario.asp?ScenarioID=1426" TargetMode="External"/><Relationship Id="rId615" Type="http://schemas.openxmlformats.org/officeDocument/2006/relationships/hyperlink" Target="http://www.jrvdev.com/ROAR/VER1/ShowScenario.asp?ScenarioID=1808" TargetMode="External"/><Relationship Id="rId822" Type="http://schemas.openxmlformats.org/officeDocument/2006/relationships/hyperlink" Target="http://www.jrvdev.com/ROAR/VER1/ShowScenario.asp?ScenarioID=3132" TargetMode="External"/><Relationship Id="rId1038" Type="http://schemas.openxmlformats.org/officeDocument/2006/relationships/hyperlink" Target="http://www.jrvdev.com/ROAR/VER1/ShowScenario.asp?ScenarioID=4029" TargetMode="External"/><Relationship Id="rId254" Type="http://schemas.openxmlformats.org/officeDocument/2006/relationships/hyperlink" Target="http://www.jrvdev.com/ROAR/VER1/ShowScenario.asp?ScenarioID=256" TargetMode="External"/><Relationship Id="rId699" Type="http://schemas.openxmlformats.org/officeDocument/2006/relationships/hyperlink" Target="http://www.jrvdev.com/ROAR/VER1/ShowScenario.asp?ScenarioID=1436" TargetMode="External"/><Relationship Id="rId1091" Type="http://schemas.openxmlformats.org/officeDocument/2006/relationships/hyperlink" Target="http://www.jrvdev.com/ROAR/VER1/ShowScenario.asp?ScenarioID=5088" TargetMode="External"/><Relationship Id="rId1105" Type="http://schemas.openxmlformats.org/officeDocument/2006/relationships/hyperlink" Target="http://www.jrvdev.com/ROAR/VER1/ShowScenario.asp?ScenarioID=5221" TargetMode="External"/><Relationship Id="rId49" Type="http://schemas.openxmlformats.org/officeDocument/2006/relationships/hyperlink" Target="http://www.jrvdev.com/ROAR/VER1/ShowScenario.asp?ScenarioID=49" TargetMode="External"/><Relationship Id="rId114" Type="http://schemas.openxmlformats.org/officeDocument/2006/relationships/hyperlink" Target="http://www.jrvdev.com/ROAR/VER1/ShowScenario.asp?ScenarioID=95" TargetMode="External"/><Relationship Id="rId461" Type="http://schemas.openxmlformats.org/officeDocument/2006/relationships/hyperlink" Target="http://www.jrvdev.com/ROAR/VER1/ShowScenario.asp?ScenarioID=2259" TargetMode="External"/><Relationship Id="rId559" Type="http://schemas.openxmlformats.org/officeDocument/2006/relationships/hyperlink" Target="http://www.jrvdev.com/ROAR/VER1/ShowScenario.asp?ScenarioID=1469" TargetMode="External"/><Relationship Id="rId766" Type="http://schemas.openxmlformats.org/officeDocument/2006/relationships/hyperlink" Target="http://www.jrvdev.com/ROAR/VER1/ShowScenario.asp?ScenarioID=2393" TargetMode="External"/><Relationship Id="rId198" Type="http://schemas.openxmlformats.org/officeDocument/2006/relationships/hyperlink" Target="http://www.jrvdev.com/ROAR/VER1/ShowScenario.asp?ScenarioID=200" TargetMode="External"/><Relationship Id="rId321" Type="http://schemas.openxmlformats.org/officeDocument/2006/relationships/hyperlink" Target="http://www.jrvdev.com/ROAR/VER1/ShowScenario.asp?ScenarioID=1000" TargetMode="External"/><Relationship Id="rId419" Type="http://schemas.openxmlformats.org/officeDocument/2006/relationships/hyperlink" Target="http://www.jrvdev.com/ROAR/VER1/ShowScenario.asp?ScenarioID=1703" TargetMode="External"/><Relationship Id="rId626" Type="http://schemas.openxmlformats.org/officeDocument/2006/relationships/hyperlink" Target="http://www.jrvdev.com/ROAR/VER1/ShowScenario.asp?ScenarioID=2156" TargetMode="External"/><Relationship Id="rId973" Type="http://schemas.openxmlformats.org/officeDocument/2006/relationships/hyperlink" Target="http://www.jrvdev.com/ROAR/VER1/ShowScenario.asp?ScenarioID=4739" TargetMode="External"/><Relationship Id="rId1049" Type="http://schemas.openxmlformats.org/officeDocument/2006/relationships/hyperlink" Target="http://www.jrvdev.com/ROAR/VER1/ShowScenario.asp?ScenarioID=4320" TargetMode="External"/><Relationship Id="rId833" Type="http://schemas.openxmlformats.org/officeDocument/2006/relationships/hyperlink" Target="http://www.jrvdev.com/ROAR/VER1/ShowScenario.asp?ScenarioID=3683" TargetMode="External"/><Relationship Id="rId1116" Type="http://schemas.openxmlformats.org/officeDocument/2006/relationships/hyperlink" Target="http://www.jrvdev.com/ROAR/VER1/ShowScenario.asp?ScenarioID=5204" TargetMode="External"/><Relationship Id="rId265" Type="http://schemas.openxmlformats.org/officeDocument/2006/relationships/hyperlink" Target="http://www.jrvdev.com/ROAR/VER1/ShowScenario.asp?ScenarioID=267" TargetMode="External"/><Relationship Id="rId472" Type="http://schemas.openxmlformats.org/officeDocument/2006/relationships/hyperlink" Target="http://www.jrvdev.com/ROAR/VER1/ShowScenario.asp?ScenarioID=2482" TargetMode="External"/><Relationship Id="rId900" Type="http://schemas.openxmlformats.org/officeDocument/2006/relationships/hyperlink" Target="http://www.jrvdev.com/ROAR/VER1/ShowScenario.asp?ScenarioID=4538" TargetMode="External"/><Relationship Id="rId125" Type="http://schemas.openxmlformats.org/officeDocument/2006/relationships/hyperlink" Target="http://www.jrvdev.com/ROAR/VER1/ShowScenario.asp?ScenarioID=106" TargetMode="External"/><Relationship Id="rId332" Type="http://schemas.openxmlformats.org/officeDocument/2006/relationships/hyperlink" Target="http://www.jrvdev.com/ROAR/VER1/ShowScenario.asp?ScenarioID=1011" TargetMode="External"/><Relationship Id="rId777" Type="http://schemas.openxmlformats.org/officeDocument/2006/relationships/hyperlink" Target="http://www.jrvdev.com/ROAR/VER1/ShowScenario.asp?ScenarioID=2621" TargetMode="External"/><Relationship Id="rId984" Type="http://schemas.openxmlformats.org/officeDocument/2006/relationships/hyperlink" Target="http://www.jrvdev.com/ROAR/VER1/ShowScenario.asp?ScenarioID=4357" TargetMode="External"/><Relationship Id="rId637" Type="http://schemas.openxmlformats.org/officeDocument/2006/relationships/hyperlink" Target="http://www.jrvdev.com/ROAR/VER1/ShowScenario.asp?ScenarioID=2167" TargetMode="External"/><Relationship Id="rId844" Type="http://schemas.openxmlformats.org/officeDocument/2006/relationships/hyperlink" Target="http://www.jrvdev.com/ROAR/VER1/ShowScenario.asp?ScenarioID=3700" TargetMode="External"/><Relationship Id="rId276" Type="http://schemas.openxmlformats.org/officeDocument/2006/relationships/hyperlink" Target="http://www.jrvdev.com/ROAR/VER1/ShowScenario.asp?ScenarioID=278" TargetMode="External"/><Relationship Id="rId483" Type="http://schemas.openxmlformats.org/officeDocument/2006/relationships/hyperlink" Target="http://www.jrvdev.com/ROAR/VER1/ShowScenario.asp?ScenarioID=2737" TargetMode="External"/><Relationship Id="rId690" Type="http://schemas.openxmlformats.org/officeDocument/2006/relationships/hyperlink" Target="http://www.jrvdev.com/ROAR/VER1/ShowScenario.asp?ScenarioID=1398" TargetMode="External"/><Relationship Id="rId704" Type="http://schemas.openxmlformats.org/officeDocument/2006/relationships/hyperlink" Target="http://www.jrvdev.com/ROAR/VER1/ShowScenario.asp?ScenarioID=1441" TargetMode="External"/><Relationship Id="rId911" Type="http://schemas.openxmlformats.org/officeDocument/2006/relationships/hyperlink" Target="http://www.jrvdev.com/ROAR/VER1/ShowScenario.asp?ScenarioID=2291" TargetMode="External"/><Relationship Id="rId1127" Type="http://schemas.openxmlformats.org/officeDocument/2006/relationships/hyperlink" Target="http://www.jrvdev.com/ROAR/VER1/ShowScenario.asp?ScenarioID=5402" TargetMode="External"/><Relationship Id="rId40" Type="http://schemas.openxmlformats.org/officeDocument/2006/relationships/hyperlink" Target="http://www.jrvdev.com/ROAR/VER1/ShowScenario.asp?ScenarioID=40" TargetMode="External"/><Relationship Id="rId136" Type="http://schemas.openxmlformats.org/officeDocument/2006/relationships/hyperlink" Target="http://www.jrvdev.com/ROAR/VER1/ShowScenario.asp?ScenarioID=117" TargetMode="External"/><Relationship Id="rId343" Type="http://schemas.openxmlformats.org/officeDocument/2006/relationships/hyperlink" Target="http://www.jrvdev.com/ROAR/VER1/ShowScenario.asp?ScenarioID=125" TargetMode="External"/><Relationship Id="rId550" Type="http://schemas.openxmlformats.org/officeDocument/2006/relationships/hyperlink" Target="http://www.jrvdev.com/ROAR/VER1/ShowScenario.asp?ScenarioID=2644" TargetMode="External"/><Relationship Id="rId788" Type="http://schemas.openxmlformats.org/officeDocument/2006/relationships/hyperlink" Target="http://www.jrvdev.com/ROAR/VER1/ShowScenario.asp?ScenarioID=2799" TargetMode="External"/><Relationship Id="rId995" Type="http://schemas.openxmlformats.org/officeDocument/2006/relationships/hyperlink" Target="http://www.jrvdev.com/ROAR/VER1/ShowScenario.asp?ScenarioID=4368" TargetMode="External"/><Relationship Id="rId203" Type="http://schemas.openxmlformats.org/officeDocument/2006/relationships/hyperlink" Target="http://www.jrvdev.com/ROAR/VER1/ShowScenario.asp?ScenarioID=205" TargetMode="External"/><Relationship Id="rId648" Type="http://schemas.openxmlformats.org/officeDocument/2006/relationships/hyperlink" Target="http://www.jrvdev.com/ROAR/VER1/ShowScenario.asp?ScenarioID=1406" TargetMode="External"/><Relationship Id="rId855" Type="http://schemas.openxmlformats.org/officeDocument/2006/relationships/hyperlink" Target="http://www.jrvdev.com/ROAR/VER1/ShowScenario.asp?ScenarioID=4143" TargetMode="External"/><Relationship Id="rId1040" Type="http://schemas.openxmlformats.org/officeDocument/2006/relationships/hyperlink" Target="http://www.jrvdev.com/ROAR/VER1/ShowScenario.asp?ScenarioID=4047" TargetMode="External"/><Relationship Id="rId287" Type="http://schemas.openxmlformats.org/officeDocument/2006/relationships/hyperlink" Target="http://www.jrvdev.com/ROAR/VER1/ShowScenario.asp?ScenarioID=289" TargetMode="External"/><Relationship Id="rId410" Type="http://schemas.openxmlformats.org/officeDocument/2006/relationships/hyperlink" Target="http://www.jrvdev.com/ROAR/VER1/ShowScenario.asp?ScenarioID=1429" TargetMode="External"/><Relationship Id="rId494" Type="http://schemas.openxmlformats.org/officeDocument/2006/relationships/hyperlink" Target="http://www.jrvdev.com/ROAR/VER1/ShowScenario.asp?ScenarioID=345" TargetMode="External"/><Relationship Id="rId508" Type="http://schemas.openxmlformats.org/officeDocument/2006/relationships/hyperlink" Target="http://www.jrvdev.com/ROAR/VER1/ShowScenario.asp?ScenarioID=1355" TargetMode="External"/><Relationship Id="rId715" Type="http://schemas.openxmlformats.org/officeDocument/2006/relationships/hyperlink" Target="http://www.jrvdev.com/ROAR/VER1/ShowScenario.asp?ScenarioID=1464" TargetMode="External"/><Relationship Id="rId922" Type="http://schemas.openxmlformats.org/officeDocument/2006/relationships/hyperlink" Target="http://www.jrvdev.com/ROAR/VER1/ShowScenario.asp?ScenarioID=2600" TargetMode="External"/><Relationship Id="rId1138" Type="http://schemas.openxmlformats.org/officeDocument/2006/relationships/hyperlink" Target="http://www.jrvdev.com/ROAR/VER1/ShowScenario.asp?ScenarioID=5003" TargetMode="External"/><Relationship Id="rId147" Type="http://schemas.openxmlformats.org/officeDocument/2006/relationships/hyperlink" Target="http://www.jrvdev.com/ROAR/VER1/ShowScenario.asp?ScenarioID=1042" TargetMode="External"/><Relationship Id="rId354" Type="http://schemas.openxmlformats.org/officeDocument/2006/relationships/hyperlink" Target="http://www.jrvdev.com/ROAR/VER1/ShowScenario.asp?ScenarioID=136" TargetMode="External"/><Relationship Id="rId799" Type="http://schemas.openxmlformats.org/officeDocument/2006/relationships/hyperlink" Target="http://www.jrvdev.com/ROAR/VER1/ShowScenario.asp?ScenarioID=3032" TargetMode="External"/><Relationship Id="rId51" Type="http://schemas.openxmlformats.org/officeDocument/2006/relationships/hyperlink" Target="http://www.jrvdev.com/ROAR/VER1/ShowScenario.asp?ScenarioID=51" TargetMode="External"/><Relationship Id="rId561" Type="http://schemas.openxmlformats.org/officeDocument/2006/relationships/hyperlink" Target="http://www.jrvdev.com/ROAR/VER1/ShowScenario.asp?ScenarioID=1471" TargetMode="External"/><Relationship Id="rId659" Type="http://schemas.openxmlformats.org/officeDocument/2006/relationships/hyperlink" Target="http://www.jrvdev.com/ROAR/VER1/ShowScenario.asp?ScenarioID=832" TargetMode="External"/><Relationship Id="rId866" Type="http://schemas.openxmlformats.org/officeDocument/2006/relationships/hyperlink" Target="http://www.jrvdev.com/ROAR/VER1/ShowScenario.asp?ScenarioID=4154" TargetMode="External"/><Relationship Id="rId214" Type="http://schemas.openxmlformats.org/officeDocument/2006/relationships/hyperlink" Target="http://www.jrvdev.com/ROAR/VER1/ShowScenario.asp?ScenarioID=216" TargetMode="External"/><Relationship Id="rId298" Type="http://schemas.openxmlformats.org/officeDocument/2006/relationships/hyperlink" Target="http://www.jrvdev.com/ROAR/VER1/ShowScenario.asp?ScenarioID=300" TargetMode="External"/><Relationship Id="rId421" Type="http://schemas.openxmlformats.org/officeDocument/2006/relationships/hyperlink" Target="http://www.jrvdev.com/ROAR/VER1/ShowScenario.asp?ScenarioID=1705" TargetMode="External"/><Relationship Id="rId519" Type="http://schemas.openxmlformats.org/officeDocument/2006/relationships/hyperlink" Target="http://www.jrvdev.com/ROAR/VER1/ShowScenario.asp?ScenarioID=2973" TargetMode="External"/><Relationship Id="rId1051" Type="http://schemas.openxmlformats.org/officeDocument/2006/relationships/hyperlink" Target="http://www.jrvdev.com/ROAR/VER1/ShowScenario.asp?ScenarioID=4323" TargetMode="External"/><Relationship Id="rId1149" Type="http://schemas.openxmlformats.org/officeDocument/2006/relationships/hyperlink" Target="http://www.jrvdev.com/ROAR/VER1/ShowScenario.asp?ScenarioID=5017" TargetMode="External"/><Relationship Id="rId158" Type="http://schemas.openxmlformats.org/officeDocument/2006/relationships/hyperlink" Target="http://www.jrvdev.com/ROAR/VER1/ShowScenario.asp?ScenarioID=1372" TargetMode="External"/><Relationship Id="rId726" Type="http://schemas.openxmlformats.org/officeDocument/2006/relationships/hyperlink" Target="http://www.jrvdev.com/ROAR/VER1/ShowScenario.asp?ScenarioID=1760" TargetMode="External"/><Relationship Id="rId933" Type="http://schemas.openxmlformats.org/officeDocument/2006/relationships/hyperlink" Target="http://www.jrvdev.com/ROAR/VER1/ShowScenario.asp?ScenarioID=3692" TargetMode="External"/><Relationship Id="rId1009" Type="http://schemas.openxmlformats.org/officeDocument/2006/relationships/hyperlink" Target="http://www.jrvdev.com/ROAR/VER1/ShowScenario.asp?ScenarioID=3886" TargetMode="External"/><Relationship Id="rId62" Type="http://schemas.openxmlformats.org/officeDocument/2006/relationships/hyperlink" Target="http://www.jrvdev.com/ROAR/VER1/ShowScenario.asp?ScenarioID=62" TargetMode="External"/><Relationship Id="rId365" Type="http://schemas.openxmlformats.org/officeDocument/2006/relationships/hyperlink" Target="http://www.jrvdev.com/ROAR/VER1/ShowScenario.asp?ScenarioID=2087" TargetMode="External"/><Relationship Id="rId572" Type="http://schemas.openxmlformats.org/officeDocument/2006/relationships/hyperlink" Target="http://www.jrvdev.com/ROAR/VER1/ShowScenario.asp?ScenarioID=2043" TargetMode="External"/><Relationship Id="rId225" Type="http://schemas.openxmlformats.org/officeDocument/2006/relationships/hyperlink" Target="http://www.jrvdev.com/ROAR/VER1/ShowScenario.asp?ScenarioID=227" TargetMode="External"/><Relationship Id="rId432" Type="http://schemas.openxmlformats.org/officeDocument/2006/relationships/hyperlink" Target="http://www.jrvdev.com/ROAR/VER1/ShowScenario.asp?ScenarioID=1716" TargetMode="External"/><Relationship Id="rId877" Type="http://schemas.openxmlformats.org/officeDocument/2006/relationships/hyperlink" Target="http://www.jrvdev.com/ROAR/VER1/ShowScenario.asp?ScenarioID=4523" TargetMode="External"/><Relationship Id="rId1062" Type="http://schemas.openxmlformats.org/officeDocument/2006/relationships/hyperlink" Target="http://www.jrvdev.com/ROAR/VER1/ShowScenario.asp?ScenarioID=4496" TargetMode="External"/><Relationship Id="rId737" Type="http://schemas.openxmlformats.org/officeDocument/2006/relationships/hyperlink" Target="http://www.jrvdev.com/ROAR/VER1/ShowScenario.asp?ScenarioID=2021" TargetMode="External"/><Relationship Id="rId944" Type="http://schemas.openxmlformats.org/officeDocument/2006/relationships/hyperlink" Target="http://www.jrvdev.com/ROAR/VER1/ShowScenario.asp?ScenarioID=3863" TargetMode="External"/><Relationship Id="rId73" Type="http://schemas.openxmlformats.org/officeDocument/2006/relationships/hyperlink" Target="http://www.jrvdev.com/ROAR/VER1/ShowScenario.asp?ScenarioID=73" TargetMode="External"/><Relationship Id="rId169" Type="http://schemas.openxmlformats.org/officeDocument/2006/relationships/hyperlink" Target="http://www.jrvdev.com/ROAR/VER1/ShowScenario.asp?ScenarioID=1382" TargetMode="External"/><Relationship Id="rId376" Type="http://schemas.openxmlformats.org/officeDocument/2006/relationships/hyperlink" Target="http://www.jrvdev.com/ROAR/VER1/ShowScenario.asp?ScenarioID=190" TargetMode="External"/><Relationship Id="rId583" Type="http://schemas.openxmlformats.org/officeDocument/2006/relationships/hyperlink" Target="http://www.jrvdev.com/ROAR/VER1/ShowScenario.asp?ScenarioID=2032" TargetMode="External"/><Relationship Id="rId790" Type="http://schemas.openxmlformats.org/officeDocument/2006/relationships/hyperlink" Target="http://www.jrvdev.com/ROAR/VER1/ShowScenario.asp?ScenarioID=2801" TargetMode="External"/><Relationship Id="rId804" Type="http://schemas.openxmlformats.org/officeDocument/2006/relationships/hyperlink" Target="http://www.jrvdev.com/ROAR/VER1/ShowScenario.asp?ScenarioID=3037" TargetMode="External"/><Relationship Id="rId4" Type="http://schemas.openxmlformats.org/officeDocument/2006/relationships/hyperlink" Target="http://www.jrvdev.com/ROAR/VER1/ShowScenario.asp?ScenarioID=4" TargetMode="External"/><Relationship Id="rId236" Type="http://schemas.openxmlformats.org/officeDocument/2006/relationships/hyperlink" Target="http://www.jrvdev.com/ROAR/VER1/ShowScenario.asp?ScenarioID=238" TargetMode="External"/><Relationship Id="rId443" Type="http://schemas.openxmlformats.org/officeDocument/2006/relationships/hyperlink" Target="http://www.jrvdev.com/ROAR/VER1/ShowScenario.asp?ScenarioID=1727" TargetMode="External"/><Relationship Id="rId650" Type="http://schemas.openxmlformats.org/officeDocument/2006/relationships/hyperlink" Target="http://www.jrvdev.com/ROAR/VER1/ShowScenario.asp?ScenarioID=1408" TargetMode="External"/><Relationship Id="rId888" Type="http://schemas.openxmlformats.org/officeDocument/2006/relationships/hyperlink" Target="http://www.jrvdev.com/ROAR/VER1/ShowScenario.asp?ScenarioID=4534" TargetMode="External"/><Relationship Id="rId1073" Type="http://schemas.openxmlformats.org/officeDocument/2006/relationships/hyperlink" Target="http://www.jrvdev.com/ROAR/VER1/ShowScenario.asp?ScenarioID=4679" TargetMode="External"/><Relationship Id="rId303" Type="http://schemas.openxmlformats.org/officeDocument/2006/relationships/hyperlink" Target="http://www.jrvdev.com/ROAR/VER1/ShowScenario.asp?ScenarioID=305" TargetMode="External"/><Relationship Id="rId748" Type="http://schemas.openxmlformats.org/officeDocument/2006/relationships/hyperlink" Target="http://www.jrvdev.com/ROAR/VER1/ShowScenario.asp?ScenarioID=2200" TargetMode="External"/><Relationship Id="rId955" Type="http://schemas.openxmlformats.org/officeDocument/2006/relationships/hyperlink" Target="http://www.jrvdev.com/ROAR/VER1/ShowScenario.asp?ScenarioID=4169" TargetMode="External"/><Relationship Id="rId1140" Type="http://schemas.openxmlformats.org/officeDocument/2006/relationships/hyperlink" Target="http://www.jrvdev.com/ROAR/VER1/ShowScenario.asp?ScenarioID=5005" TargetMode="External"/><Relationship Id="rId84" Type="http://schemas.openxmlformats.org/officeDocument/2006/relationships/hyperlink" Target="http://www.jrvdev.com/ROAR/VER1/ShowScenario.asp?ScenarioID=1254" TargetMode="External"/><Relationship Id="rId387" Type="http://schemas.openxmlformats.org/officeDocument/2006/relationships/hyperlink" Target="http://www.jrvdev.com/ROAR/VER1/ShowScenario.asp?ScenarioID=1309" TargetMode="External"/><Relationship Id="rId510" Type="http://schemas.openxmlformats.org/officeDocument/2006/relationships/hyperlink" Target="http://www.jrvdev.com/ROAR/VER1/ShowScenario.asp?ScenarioID=2964" TargetMode="External"/><Relationship Id="rId594" Type="http://schemas.openxmlformats.org/officeDocument/2006/relationships/hyperlink" Target="http://www.jrvdev.com/ROAR/VER1/ShowScenario.asp?ScenarioID=2072" TargetMode="External"/><Relationship Id="rId608" Type="http://schemas.openxmlformats.org/officeDocument/2006/relationships/hyperlink" Target="http://www.jrvdev.com/ROAR/VER1/ShowScenario.asp?ScenarioID=1818" TargetMode="External"/><Relationship Id="rId815" Type="http://schemas.openxmlformats.org/officeDocument/2006/relationships/hyperlink" Target="http://www.jrvdev.com/ROAR/VER1/ShowScenario.asp?ScenarioID=336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M63"/>
  <sheetViews>
    <sheetView showGridLines="0" view="pageBreakPreview" topLeftCell="A37" zoomScaleNormal="120" zoomScaleSheetLayoutView="100" workbookViewId="0">
      <selection activeCell="D37" sqref="D37:H37"/>
    </sheetView>
  </sheetViews>
  <sheetFormatPr defaultRowHeight="14.4" x14ac:dyDescent="0.3"/>
  <cols>
    <col min="1" max="1" width="3.88671875" style="5" customWidth="1"/>
    <col min="2" max="2" width="20.44140625" style="5" customWidth="1"/>
    <col min="3" max="3" width="9.109375" style="5" customWidth="1"/>
    <col min="4" max="13" width="9.109375" style="5"/>
  </cols>
  <sheetData>
    <row r="2" spans="1:13" s="55" customFormat="1" ht="25.8" x14ac:dyDescent="0.5">
      <c r="A2" s="56"/>
      <c r="B2" s="227" t="s">
        <v>1415</v>
      </c>
      <c r="C2" s="227"/>
      <c r="D2" s="227"/>
      <c r="E2" s="227"/>
      <c r="F2" s="227"/>
      <c r="G2" s="227"/>
      <c r="H2" s="227"/>
      <c r="I2" s="227"/>
      <c r="J2" s="227"/>
      <c r="K2" s="227"/>
      <c r="L2" s="56"/>
      <c r="M2" s="56"/>
    </row>
    <row r="3" spans="1:13" s="54" customFormat="1" ht="25.8" x14ac:dyDescent="0.5">
      <c r="A3" s="57"/>
      <c r="B3" s="228" t="s">
        <v>1416</v>
      </c>
      <c r="C3" s="228"/>
      <c r="D3" s="228"/>
      <c r="E3" s="228"/>
      <c r="F3" s="228"/>
      <c r="G3" s="228"/>
      <c r="H3" s="228"/>
      <c r="I3" s="228"/>
      <c r="J3" s="228"/>
      <c r="K3" s="228"/>
      <c r="L3" s="57"/>
      <c r="M3" s="57"/>
    </row>
    <row r="4" spans="1:13" s="53" customFormat="1" ht="21" x14ac:dyDescent="0.4">
      <c r="A4" s="61"/>
      <c r="B4" s="229" t="s">
        <v>1663</v>
      </c>
      <c r="C4" s="229"/>
      <c r="D4" s="229"/>
      <c r="E4" s="229"/>
      <c r="F4" s="229"/>
      <c r="G4" s="229"/>
      <c r="H4" s="229"/>
      <c r="I4" s="229"/>
      <c r="J4" s="229"/>
      <c r="K4" s="229"/>
      <c r="L4" s="61"/>
      <c r="M4" s="61"/>
    </row>
    <row r="6" spans="1:13" ht="39" customHeight="1" x14ac:dyDescent="0.3">
      <c r="B6" s="230" t="s">
        <v>1430</v>
      </c>
      <c r="C6" s="230"/>
      <c r="D6" s="230"/>
      <c r="E6" s="230"/>
      <c r="F6" s="230"/>
      <c r="G6" s="230"/>
      <c r="H6" s="230"/>
      <c r="I6" s="230"/>
      <c r="J6" s="230"/>
      <c r="K6" s="230"/>
    </row>
    <row r="7" spans="1:13" ht="12.75" customHeight="1" x14ac:dyDescent="0.3">
      <c r="B7" s="45"/>
      <c r="C7" s="45"/>
      <c r="D7" s="45"/>
      <c r="E7" s="45"/>
      <c r="F7" s="45"/>
      <c r="G7" s="45"/>
      <c r="H7" s="45"/>
      <c r="I7" s="45"/>
      <c r="J7" s="45"/>
      <c r="K7" s="45"/>
    </row>
    <row r="8" spans="1:13" x14ac:dyDescent="0.3">
      <c r="C8" s="64" t="s">
        <v>1445</v>
      </c>
    </row>
    <row r="9" spans="1:13" x14ac:dyDescent="0.3">
      <c r="C9" s="64" t="s">
        <v>1446</v>
      </c>
    </row>
    <row r="10" spans="1:13" x14ac:dyDescent="0.3">
      <c r="C10" s="64" t="s">
        <v>1447</v>
      </c>
    </row>
    <row r="11" spans="1:13" x14ac:dyDescent="0.3">
      <c r="C11" s="64" t="s">
        <v>1448</v>
      </c>
    </row>
    <row r="12" spans="1:13" x14ac:dyDescent="0.3">
      <c r="C12" s="64" t="s">
        <v>1449</v>
      </c>
    </row>
    <row r="13" spans="1:13" x14ac:dyDescent="0.3">
      <c r="C13" s="64" t="s">
        <v>1450</v>
      </c>
    </row>
    <row r="14" spans="1:13" x14ac:dyDescent="0.3">
      <c r="C14" s="64" t="s">
        <v>1475</v>
      </c>
    </row>
    <row r="15" spans="1:13" x14ac:dyDescent="0.3">
      <c r="B15" s="59"/>
      <c r="C15" s="64" t="s">
        <v>1664</v>
      </c>
    </row>
    <row r="16" spans="1:13" ht="71.25" customHeight="1" x14ac:dyDescent="0.3">
      <c r="B16" s="230" t="s">
        <v>1451</v>
      </c>
      <c r="C16" s="230"/>
      <c r="D16" s="230"/>
      <c r="E16" s="230"/>
      <c r="F16" s="230"/>
      <c r="G16" s="230"/>
      <c r="H16" s="230"/>
      <c r="I16" s="230"/>
      <c r="J16" s="230"/>
      <c r="K16" s="230"/>
    </row>
    <row r="17" spans="2:11" ht="71.25" customHeight="1" x14ac:dyDescent="0.3">
      <c r="B17" s="230" t="s">
        <v>1431</v>
      </c>
      <c r="C17" s="230"/>
      <c r="D17" s="230"/>
      <c r="E17" s="230"/>
      <c r="F17" s="230"/>
      <c r="G17" s="230"/>
      <c r="H17" s="230"/>
      <c r="I17" s="230"/>
      <c r="J17" s="230"/>
      <c r="K17" s="230"/>
    </row>
    <row r="18" spans="2:11" ht="57.75" customHeight="1" x14ac:dyDescent="0.3">
      <c r="B18" s="230" t="s">
        <v>1665</v>
      </c>
      <c r="C18" s="230"/>
      <c r="D18" s="230"/>
      <c r="E18" s="230"/>
      <c r="F18" s="230"/>
      <c r="G18" s="230"/>
      <c r="H18" s="230"/>
      <c r="I18" s="230"/>
      <c r="J18" s="230"/>
      <c r="K18" s="230"/>
    </row>
    <row r="19" spans="2:11" ht="42" customHeight="1" x14ac:dyDescent="0.3">
      <c r="B19" s="230" t="s">
        <v>1422</v>
      </c>
      <c r="C19" s="230"/>
      <c r="D19" s="230"/>
      <c r="E19" s="230"/>
      <c r="F19" s="230"/>
      <c r="G19" s="230"/>
      <c r="H19" s="230"/>
      <c r="I19" s="230"/>
      <c r="J19" s="230"/>
      <c r="K19" s="230"/>
    </row>
    <row r="20" spans="2:11" ht="15" thickBot="1" x14ac:dyDescent="0.35"/>
    <row r="21" spans="2:11" x14ac:dyDescent="0.3">
      <c r="C21" s="221" t="s">
        <v>1417</v>
      </c>
      <c r="D21" s="222"/>
      <c r="E21" s="222"/>
      <c r="F21" s="65">
        <v>6.3</v>
      </c>
      <c r="H21" s="63" t="s">
        <v>1494</v>
      </c>
    </row>
    <row r="22" spans="2:11" ht="15" thickBot="1" x14ac:dyDescent="0.35">
      <c r="C22" s="225" t="s">
        <v>1418</v>
      </c>
      <c r="D22" s="226"/>
      <c r="E22" s="226"/>
      <c r="F22" s="69">
        <v>5.3</v>
      </c>
      <c r="H22" s="63" t="s">
        <v>1495</v>
      </c>
    </row>
    <row r="23" spans="2:11" x14ac:dyDescent="0.3">
      <c r="C23" s="221" t="s">
        <v>932</v>
      </c>
      <c r="D23" s="222"/>
      <c r="E23" s="222"/>
      <c r="F23" s="74">
        <v>0.66</v>
      </c>
      <c r="H23" s="63" t="s">
        <v>1496</v>
      </c>
    </row>
    <row r="24" spans="2:11" ht="15" thickBot="1" x14ac:dyDescent="0.35">
      <c r="C24" s="225" t="s">
        <v>931</v>
      </c>
      <c r="D24" s="226"/>
      <c r="E24" s="226"/>
      <c r="F24" s="75">
        <v>0.57999999999999996</v>
      </c>
      <c r="H24" s="63" t="s">
        <v>1497</v>
      </c>
    </row>
    <row r="25" spans="2:11" x14ac:dyDescent="0.3">
      <c r="C25" s="62"/>
      <c r="D25" s="62"/>
      <c r="E25" s="62"/>
      <c r="F25" s="72"/>
      <c r="H25" s="63"/>
    </row>
    <row r="26" spans="2:11" ht="36" customHeight="1" x14ac:dyDescent="0.5">
      <c r="B26" s="228" t="s">
        <v>1452</v>
      </c>
      <c r="C26" s="228"/>
      <c r="D26" s="228"/>
      <c r="E26" s="228"/>
      <c r="F26" s="228"/>
      <c r="G26" s="228"/>
      <c r="H26" s="228"/>
      <c r="I26" s="228"/>
      <c r="J26" s="73"/>
      <c r="K26" s="73"/>
    </row>
    <row r="27" spans="2:11" ht="24.75" customHeight="1" x14ac:dyDescent="0.3">
      <c r="B27" s="223" t="s">
        <v>1419</v>
      </c>
      <c r="C27" s="223"/>
      <c r="D27" s="223"/>
      <c r="E27" s="223"/>
      <c r="F27" s="45"/>
      <c r="G27" s="45"/>
      <c r="H27" s="45"/>
      <c r="I27" s="45"/>
      <c r="J27" s="45"/>
      <c r="K27" s="45"/>
    </row>
    <row r="28" spans="2:11" x14ac:dyDescent="0.3">
      <c r="B28" s="60" t="s">
        <v>1423</v>
      </c>
      <c r="D28" s="224" t="s">
        <v>1424</v>
      </c>
      <c r="E28" s="224"/>
      <c r="F28" s="224"/>
      <c r="G28" s="224"/>
      <c r="H28" s="224"/>
    </row>
    <row r="29" spans="2:11" x14ac:dyDescent="0.3">
      <c r="B29" s="60" t="s">
        <v>1428</v>
      </c>
    </row>
    <row r="30" spans="2:11" x14ac:dyDescent="0.3">
      <c r="B30" s="60" t="s">
        <v>1666</v>
      </c>
    </row>
    <row r="31" spans="2:11" x14ac:dyDescent="0.3">
      <c r="B31" s="60" t="s">
        <v>1387</v>
      </c>
    </row>
    <row r="32" spans="2:11" x14ac:dyDescent="0.3">
      <c r="B32" s="60" t="s">
        <v>1388</v>
      </c>
    </row>
    <row r="33" spans="2:11" x14ac:dyDescent="0.3">
      <c r="B33" s="60" t="s">
        <v>1453</v>
      </c>
    </row>
    <row r="34" spans="2:11" x14ac:dyDescent="0.3">
      <c r="B34" s="60" t="s">
        <v>1454</v>
      </c>
    </row>
    <row r="35" spans="2:11" x14ac:dyDescent="0.3">
      <c r="B35" s="60" t="s">
        <v>1455</v>
      </c>
    </row>
    <row r="36" spans="2:11" ht="26.25" customHeight="1" x14ac:dyDescent="0.3">
      <c r="B36" s="223" t="s">
        <v>1420</v>
      </c>
      <c r="C36" s="223"/>
      <c r="D36" s="223"/>
      <c r="E36" s="223"/>
    </row>
    <row r="37" spans="2:11" x14ac:dyDescent="0.3">
      <c r="B37" s="60" t="s">
        <v>1423</v>
      </c>
      <c r="D37" s="224" t="s">
        <v>1424</v>
      </c>
      <c r="E37" s="224"/>
      <c r="F37" s="224"/>
      <c r="G37" s="224"/>
      <c r="H37" s="224"/>
    </row>
    <row r="38" spans="2:11" x14ac:dyDescent="0.3">
      <c r="B38" s="60" t="s">
        <v>1429</v>
      </c>
    </row>
    <row r="39" spans="2:11" x14ac:dyDescent="0.3">
      <c r="B39" s="60" t="s">
        <v>1666</v>
      </c>
    </row>
    <row r="40" spans="2:11" x14ac:dyDescent="0.3">
      <c r="B40" s="60" t="s">
        <v>1387</v>
      </c>
    </row>
    <row r="41" spans="2:11" x14ac:dyDescent="0.3">
      <c r="B41" s="60" t="s">
        <v>1421</v>
      </c>
    </row>
    <row r="42" spans="2:11" x14ac:dyDescent="0.3">
      <c r="B42" s="60" t="s">
        <v>1453</v>
      </c>
    </row>
    <row r="43" spans="2:11" x14ac:dyDescent="0.3">
      <c r="B43" s="60" t="s">
        <v>1454</v>
      </c>
    </row>
    <row r="44" spans="2:11" x14ac:dyDescent="0.3">
      <c r="B44" s="60" t="s">
        <v>1455</v>
      </c>
    </row>
    <row r="46" spans="2:11" ht="21.75" customHeight="1" x14ac:dyDescent="0.5">
      <c r="B46" s="228" t="s">
        <v>1458</v>
      </c>
      <c r="C46" s="228"/>
      <c r="D46" s="228"/>
      <c r="E46" s="228"/>
      <c r="F46" s="228"/>
      <c r="G46" s="228"/>
      <c r="H46" s="228"/>
      <c r="I46" s="228"/>
      <c r="J46" s="73"/>
      <c r="K46" s="73"/>
    </row>
    <row r="47" spans="2:11" ht="15" thickBot="1" x14ac:dyDescent="0.35"/>
    <row r="48" spans="2:11" ht="15" thickBot="1" x14ac:dyDescent="0.35">
      <c r="C48" s="212" t="s">
        <v>1394</v>
      </c>
      <c r="D48" s="213"/>
      <c r="E48" s="220"/>
      <c r="F48" s="121" t="s">
        <v>1411</v>
      </c>
      <c r="G48" s="212" t="s">
        <v>1656</v>
      </c>
      <c r="H48" s="213"/>
      <c r="I48" s="213"/>
      <c r="J48" s="66" t="s">
        <v>1411</v>
      </c>
    </row>
    <row r="49" spans="3:10" x14ac:dyDescent="0.3">
      <c r="C49" s="125" t="s">
        <v>1660</v>
      </c>
      <c r="D49" s="126"/>
      <c r="E49" s="127"/>
      <c r="F49" s="121" t="s">
        <v>1412</v>
      </c>
      <c r="G49" s="214" t="s">
        <v>1404</v>
      </c>
      <c r="H49" s="215"/>
      <c r="I49" s="215"/>
      <c r="J49" s="67" t="s">
        <v>1411</v>
      </c>
    </row>
    <row r="50" spans="3:10" x14ac:dyDescent="0.3">
      <c r="C50" s="217" t="s">
        <v>1462</v>
      </c>
      <c r="D50" s="218"/>
      <c r="E50" s="219"/>
      <c r="F50" s="122" t="s">
        <v>1411</v>
      </c>
      <c r="G50" s="112" t="s">
        <v>1405</v>
      </c>
      <c r="H50" s="113"/>
      <c r="I50" s="113"/>
      <c r="J50" s="67" t="s">
        <v>1411</v>
      </c>
    </row>
    <row r="51" spans="3:10" x14ac:dyDescent="0.3">
      <c r="C51" s="214" t="s">
        <v>1413</v>
      </c>
      <c r="D51" s="215"/>
      <c r="E51" s="216"/>
      <c r="F51" s="122" t="s">
        <v>1411</v>
      </c>
      <c r="G51" s="114" t="s">
        <v>1457</v>
      </c>
      <c r="H51" s="115"/>
      <c r="I51" s="115"/>
      <c r="J51" s="67" t="s">
        <v>1411</v>
      </c>
    </row>
    <row r="52" spans="3:10" x14ac:dyDescent="0.3">
      <c r="C52" s="217" t="s">
        <v>1395</v>
      </c>
      <c r="D52" s="218"/>
      <c r="E52" s="219"/>
      <c r="F52" s="122" t="s">
        <v>1411</v>
      </c>
      <c r="G52" s="114" t="s">
        <v>1406</v>
      </c>
      <c r="H52" s="115"/>
      <c r="I52" s="115"/>
      <c r="J52" s="67" t="s">
        <v>1412</v>
      </c>
    </row>
    <row r="53" spans="3:10" x14ac:dyDescent="0.3">
      <c r="C53" s="214" t="s">
        <v>1396</v>
      </c>
      <c r="D53" s="215"/>
      <c r="E53" s="216"/>
      <c r="F53" s="122" t="s">
        <v>1411</v>
      </c>
      <c r="G53" s="112" t="s">
        <v>1407</v>
      </c>
      <c r="H53" s="113"/>
      <c r="I53" s="113"/>
      <c r="J53" s="67" t="s">
        <v>1412</v>
      </c>
    </row>
    <row r="54" spans="3:10" x14ac:dyDescent="0.3">
      <c r="C54" s="217" t="s">
        <v>1362</v>
      </c>
      <c r="D54" s="218"/>
      <c r="E54" s="219"/>
      <c r="F54" s="122" t="s">
        <v>1411</v>
      </c>
      <c r="G54" s="114" t="s">
        <v>1408</v>
      </c>
      <c r="H54" s="115"/>
      <c r="I54" s="115"/>
      <c r="J54" s="67" t="s">
        <v>1411</v>
      </c>
    </row>
    <row r="55" spans="3:10" x14ac:dyDescent="0.3">
      <c r="C55" s="214" t="s">
        <v>1354</v>
      </c>
      <c r="D55" s="215"/>
      <c r="E55" s="216"/>
      <c r="F55" s="122" t="s">
        <v>1411</v>
      </c>
      <c r="G55" s="112" t="s">
        <v>1409</v>
      </c>
      <c r="H55" s="113"/>
      <c r="I55" s="113"/>
      <c r="J55" s="67" t="s">
        <v>1411</v>
      </c>
    </row>
    <row r="56" spans="3:10" x14ac:dyDescent="0.3">
      <c r="C56" s="217" t="s">
        <v>1397</v>
      </c>
      <c r="D56" s="218"/>
      <c r="E56" s="219"/>
      <c r="F56" s="122" t="s">
        <v>1411</v>
      </c>
      <c r="G56" s="114" t="s">
        <v>1463</v>
      </c>
      <c r="H56" s="115"/>
      <c r="I56" s="115"/>
      <c r="J56" s="67" t="s">
        <v>1411</v>
      </c>
    </row>
    <row r="57" spans="3:10" x14ac:dyDescent="0.3">
      <c r="C57" s="214" t="s">
        <v>1398</v>
      </c>
      <c r="D57" s="215"/>
      <c r="E57" s="216"/>
      <c r="F57" s="122" t="s">
        <v>1411</v>
      </c>
      <c r="G57" s="112" t="s">
        <v>1410</v>
      </c>
      <c r="H57" s="113"/>
      <c r="I57" s="113"/>
      <c r="J57" s="67" t="s">
        <v>1411</v>
      </c>
    </row>
    <row r="58" spans="3:10" x14ac:dyDescent="0.3">
      <c r="C58" s="217" t="s">
        <v>1399</v>
      </c>
      <c r="D58" s="218"/>
      <c r="E58" s="219"/>
      <c r="F58" s="122" t="s">
        <v>1411</v>
      </c>
      <c r="G58" s="114" t="s">
        <v>1661</v>
      </c>
      <c r="H58" s="123"/>
      <c r="I58" s="123"/>
      <c r="J58" s="67" t="s">
        <v>1411</v>
      </c>
    </row>
    <row r="59" spans="3:10" x14ac:dyDescent="0.3">
      <c r="C59" s="214" t="s">
        <v>1400</v>
      </c>
      <c r="D59" s="215"/>
      <c r="E59" s="216"/>
      <c r="F59" s="122" t="s">
        <v>1411</v>
      </c>
      <c r="G59" s="112" t="s">
        <v>1459</v>
      </c>
      <c r="H59" s="113"/>
      <c r="I59" s="113"/>
      <c r="J59" s="67" t="s">
        <v>1411</v>
      </c>
    </row>
    <row r="60" spans="3:10" x14ac:dyDescent="0.3">
      <c r="C60" s="217" t="s">
        <v>1401</v>
      </c>
      <c r="D60" s="218"/>
      <c r="E60" s="219"/>
      <c r="F60" s="122" t="s">
        <v>1411</v>
      </c>
      <c r="G60" s="114" t="s">
        <v>1460</v>
      </c>
      <c r="H60" s="115"/>
      <c r="I60" s="115"/>
      <c r="J60" s="67" t="s">
        <v>1412</v>
      </c>
    </row>
    <row r="61" spans="3:10" x14ac:dyDescent="0.3">
      <c r="C61" s="214" t="s">
        <v>1402</v>
      </c>
      <c r="D61" s="215"/>
      <c r="E61" s="216"/>
      <c r="F61" s="122" t="s">
        <v>1411</v>
      </c>
      <c r="G61" s="112" t="s">
        <v>1461</v>
      </c>
      <c r="H61" s="113"/>
      <c r="I61" s="113"/>
      <c r="J61" s="67" t="s">
        <v>1412</v>
      </c>
    </row>
    <row r="62" spans="3:10" x14ac:dyDescent="0.3">
      <c r="C62" s="217" t="s">
        <v>1465</v>
      </c>
      <c r="D62" s="218"/>
      <c r="E62" s="219"/>
      <c r="F62" s="122" t="s">
        <v>1411</v>
      </c>
      <c r="G62" s="114" t="s">
        <v>1414</v>
      </c>
      <c r="H62" s="115"/>
      <c r="I62" s="115"/>
      <c r="J62" s="67" t="s">
        <v>1411</v>
      </c>
    </row>
    <row r="63" spans="3:10" ht="15" thickBot="1" x14ac:dyDescent="0.35">
      <c r="C63" s="209" t="s">
        <v>1403</v>
      </c>
      <c r="D63" s="210"/>
      <c r="E63" s="211"/>
      <c r="F63" s="124" t="s">
        <v>1412</v>
      </c>
      <c r="G63" s="110" t="s">
        <v>1659</v>
      </c>
      <c r="H63" s="111"/>
      <c r="I63" s="111"/>
      <c r="J63" s="68" t="s">
        <v>1411</v>
      </c>
    </row>
  </sheetData>
  <sheetProtection sheet="1" objects="1" scenarios="1" selectLockedCells="1"/>
  <mergeCells count="35">
    <mergeCell ref="B2:K2"/>
    <mergeCell ref="B3:K3"/>
    <mergeCell ref="B4:K4"/>
    <mergeCell ref="B17:K17"/>
    <mergeCell ref="B46:I46"/>
    <mergeCell ref="B26:I26"/>
    <mergeCell ref="B6:K6"/>
    <mergeCell ref="B16:K16"/>
    <mergeCell ref="B19:K19"/>
    <mergeCell ref="B18:K18"/>
    <mergeCell ref="C21:E21"/>
    <mergeCell ref="C22:E22"/>
    <mergeCell ref="C23:E23"/>
    <mergeCell ref="B36:E36"/>
    <mergeCell ref="D28:H28"/>
    <mergeCell ref="C24:E24"/>
    <mergeCell ref="C62:E62"/>
    <mergeCell ref="C61:E61"/>
    <mergeCell ref="D37:H37"/>
    <mergeCell ref="B27:E27"/>
    <mergeCell ref="C54:E54"/>
    <mergeCell ref="C55:E55"/>
    <mergeCell ref="C63:E63"/>
    <mergeCell ref="G48:I48"/>
    <mergeCell ref="C57:E57"/>
    <mergeCell ref="C58:E58"/>
    <mergeCell ref="C50:E50"/>
    <mergeCell ref="C59:E59"/>
    <mergeCell ref="C60:E60"/>
    <mergeCell ref="C48:E48"/>
    <mergeCell ref="C51:E51"/>
    <mergeCell ref="C52:E52"/>
    <mergeCell ref="C53:E53"/>
    <mergeCell ref="G49:I49"/>
    <mergeCell ref="C56:E56"/>
  </mergeCells>
  <conditionalFormatting sqref="J59:J62 J48:J57 F48 F50:F63">
    <cfRule type="cellIs" dxfId="21" priority="7" operator="equal">
      <formula>"No"</formula>
    </cfRule>
    <cfRule type="cellIs" dxfId="20" priority="8" operator="equal">
      <formula>"Yes"</formula>
    </cfRule>
  </conditionalFormatting>
  <conditionalFormatting sqref="J58">
    <cfRule type="cellIs" dxfId="19" priority="5" operator="equal">
      <formula>"No"</formula>
    </cfRule>
    <cfRule type="cellIs" dxfId="18" priority="6" operator="equal">
      <formula>"Yes"</formula>
    </cfRule>
  </conditionalFormatting>
  <conditionalFormatting sqref="J63">
    <cfRule type="cellIs" dxfId="17" priority="3" operator="equal">
      <formula>"No"</formula>
    </cfRule>
    <cfRule type="cellIs" dxfId="16" priority="4" operator="equal">
      <formula>"Yes"</formula>
    </cfRule>
  </conditionalFormatting>
  <conditionalFormatting sqref="F49">
    <cfRule type="cellIs" dxfId="15" priority="1" operator="equal">
      <formula>"No"</formula>
    </cfRule>
    <cfRule type="cellIs" dxfId="14" priority="2" operator="equal">
      <formula>"Yes"</formula>
    </cfRule>
  </conditionalFormatting>
  <dataValidations count="2">
    <dataValidation type="list" allowBlank="1" showInputMessage="1" showErrorMessage="1" sqref="D28 D37" xr:uid="{00000000-0002-0000-0000-000000000000}">
      <formula1>link</formula1>
    </dataValidation>
    <dataValidation type="list" allowBlank="1" showInputMessage="1" showErrorMessage="1" sqref="J48:J63 F48:F63" xr:uid="{00000000-0002-0000-0000-000001000000}">
      <formula1>list</formula1>
    </dataValidation>
  </dataValidations>
  <hyperlinks>
    <hyperlink ref="D28" r:id="rId1" xr:uid="{00000000-0004-0000-0000-000000000000}"/>
    <hyperlink ref="D37" r:id="rId2" xr:uid="{00000000-0004-0000-0000-000001000000}"/>
  </hyperlinks>
  <pageMargins left="0.7" right="0.7" top="0.75" bottom="0.75" header="0.3" footer="0.3"/>
  <pageSetup scale="71" orientation="portrait" r:id="rId3"/>
  <rowBreaks count="1" manualBreakCount="1">
    <brk id="25" min="1"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3757A-ABC9-4420-AD2C-4E3562468DBE}">
  <dimension ref="B2:B36"/>
  <sheetViews>
    <sheetView tabSelected="1" topLeftCell="A25" workbookViewId="0">
      <selection activeCell="B13" sqref="B13"/>
    </sheetView>
  </sheetViews>
  <sheetFormatPr defaultRowHeight="14.4" x14ac:dyDescent="0.3"/>
  <cols>
    <col min="2" max="2" width="152.77734375" customWidth="1"/>
  </cols>
  <sheetData>
    <row r="2" spans="2:2" ht="15" x14ac:dyDescent="0.35">
      <c r="B2" s="247" t="s">
        <v>16189</v>
      </c>
    </row>
    <row r="4" spans="2:2" ht="15" x14ac:dyDescent="0.35">
      <c r="B4" s="247" t="s">
        <v>16190</v>
      </c>
    </row>
    <row r="6" spans="2:2" ht="30" x14ac:dyDescent="0.35">
      <c r="B6" s="253" t="s">
        <v>16191</v>
      </c>
    </row>
    <row r="8" spans="2:2" ht="15" x14ac:dyDescent="0.35">
      <c r="B8" s="248" t="s">
        <v>16192</v>
      </c>
    </row>
    <row r="10" spans="2:2" ht="15" x14ac:dyDescent="0.3">
      <c r="B10" s="250" t="s">
        <v>16193</v>
      </c>
    </row>
    <row r="11" spans="2:2" ht="15" x14ac:dyDescent="0.3">
      <c r="B11" s="250" t="s">
        <v>16194</v>
      </c>
    </row>
    <row r="12" spans="2:2" ht="30" x14ac:dyDescent="0.3">
      <c r="B12" s="250" t="s">
        <v>16195</v>
      </c>
    </row>
    <row r="13" spans="2:2" ht="15" x14ac:dyDescent="0.3">
      <c r="B13" s="250" t="s">
        <v>16194</v>
      </c>
    </row>
    <row r="14" spans="2:2" ht="15" x14ac:dyDescent="0.3">
      <c r="B14" s="250" t="s">
        <v>16196</v>
      </c>
    </row>
    <row r="15" spans="2:2" ht="15" x14ac:dyDescent="0.3">
      <c r="B15" s="250" t="s">
        <v>16194</v>
      </c>
    </row>
    <row r="16" spans="2:2" ht="15" x14ac:dyDescent="0.3">
      <c r="B16" s="251" t="s">
        <v>16197</v>
      </c>
    </row>
    <row r="17" spans="2:2" ht="15" x14ac:dyDescent="0.3">
      <c r="B17" s="251" t="s">
        <v>16194</v>
      </c>
    </row>
    <row r="18" spans="2:2" ht="15" x14ac:dyDescent="0.3">
      <c r="B18" s="251" t="s">
        <v>16198</v>
      </c>
    </row>
    <row r="19" spans="2:2" ht="15" x14ac:dyDescent="0.3">
      <c r="B19" s="251" t="s">
        <v>16194</v>
      </c>
    </row>
    <row r="20" spans="2:2" ht="15" x14ac:dyDescent="0.3">
      <c r="B20" s="251" t="s">
        <v>16199</v>
      </c>
    </row>
    <row r="21" spans="2:2" ht="15" x14ac:dyDescent="0.3">
      <c r="B21" s="251" t="s">
        <v>16194</v>
      </c>
    </row>
    <row r="22" spans="2:2" ht="30" x14ac:dyDescent="0.3">
      <c r="B22" s="250" t="s">
        <v>16200</v>
      </c>
    </row>
    <row r="23" spans="2:2" ht="295.8" customHeight="1" x14ac:dyDescent="0.3">
      <c r="B23" s="250"/>
    </row>
    <row r="24" spans="2:2" ht="30" x14ac:dyDescent="0.3">
      <c r="B24" s="250" t="s">
        <v>16201</v>
      </c>
    </row>
    <row r="25" spans="2:2" ht="15" x14ac:dyDescent="0.3">
      <c r="B25" s="250" t="s">
        <v>16194</v>
      </c>
    </row>
    <row r="26" spans="2:2" ht="15" x14ac:dyDescent="0.3">
      <c r="B26" s="250" t="s">
        <v>16202</v>
      </c>
    </row>
    <row r="27" spans="2:2" ht="400.8" customHeight="1" x14ac:dyDescent="0.3">
      <c r="B27" s="249"/>
    </row>
    <row r="28" spans="2:2" ht="15" x14ac:dyDescent="0.3">
      <c r="B28" s="250"/>
    </row>
    <row r="30" spans="2:2" ht="60" x14ac:dyDescent="0.35">
      <c r="B30" s="254" t="s">
        <v>16203</v>
      </c>
    </row>
    <row r="32" spans="2:2" ht="30" x14ac:dyDescent="0.35">
      <c r="B32" s="254" t="s">
        <v>16204</v>
      </c>
    </row>
    <row r="33" spans="2:2" ht="15" x14ac:dyDescent="0.3">
      <c r="B33" s="252"/>
    </row>
    <row r="34" spans="2:2" ht="288.60000000000002" customHeight="1" x14ac:dyDescent="0.35">
      <c r="B34" s="247"/>
    </row>
    <row r="35" spans="2:2" ht="15" x14ac:dyDescent="0.35">
      <c r="B35" s="247"/>
    </row>
    <row r="36" spans="2:2" ht="15" x14ac:dyDescent="0.35">
      <c r="B36" s="247" t="s">
        <v>16205</v>
      </c>
    </row>
  </sheetData>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500"/>
  <sheetViews>
    <sheetView view="pageBreakPreview" zoomScaleNormal="100" zoomScaleSheetLayoutView="100" workbookViewId="0">
      <pane ySplit="1" topLeftCell="A2" activePane="bottomLeft" state="frozen"/>
      <selection activeCell="E3" sqref="E3"/>
      <selection pane="bottomLeft" activeCell="G3" sqref="G3"/>
    </sheetView>
  </sheetViews>
  <sheetFormatPr defaultRowHeight="14.4" x14ac:dyDescent="0.3"/>
  <cols>
    <col min="1" max="1" width="41.5546875" style="5" customWidth="1"/>
    <col min="2" max="2" width="3" style="134" customWidth="1"/>
    <col min="3" max="3" width="3" style="87" customWidth="1"/>
    <col min="4" max="4" width="2.33203125" style="52" customWidth="1"/>
    <col min="5" max="5" width="3" style="52" customWidth="1"/>
    <col min="6" max="6" width="8.5546875" style="47" customWidth="1"/>
    <col min="7" max="7" width="10.44140625" style="51" customWidth="1"/>
    <col min="8" max="8" width="10.44140625" style="48" customWidth="1"/>
    <col min="9" max="9" width="16.109375" style="49" customWidth="1"/>
    <col min="10" max="10" width="6.44140625" style="49" customWidth="1"/>
    <col min="11" max="11" width="16.109375" style="49" customWidth="1"/>
    <col min="12" max="12" width="6.44140625" style="49" customWidth="1"/>
    <col min="13" max="13" width="23.6640625" style="50" customWidth="1"/>
    <col min="14" max="14" width="3.109375" style="1" hidden="1" customWidth="1"/>
    <col min="15" max="15" width="23.109375" hidden="1" customWidth="1"/>
    <col min="16" max="16" width="9.109375" style="3" hidden="1" customWidth="1"/>
    <col min="17" max="18" width="9.109375" hidden="1" customWidth="1"/>
    <col min="19" max="19" width="0" hidden="1" customWidth="1"/>
    <col min="21" max="21" width="0" hidden="1" customWidth="1"/>
  </cols>
  <sheetData>
    <row r="1" spans="1:21" s="25" customFormat="1" ht="75" customHeight="1" x14ac:dyDescent="0.3">
      <c r="A1" s="40" t="s">
        <v>1367</v>
      </c>
      <c r="B1" s="132" t="s">
        <v>1662</v>
      </c>
      <c r="C1" s="18" t="s">
        <v>1472</v>
      </c>
      <c r="D1" s="18" t="s">
        <v>1339</v>
      </c>
      <c r="E1" s="18" t="s">
        <v>1389</v>
      </c>
      <c r="F1" s="19" t="s">
        <v>1365</v>
      </c>
      <c r="G1" s="20" t="str">
        <f>"ROAR Rating "&amp;'ROAR Ratings'!A10</f>
        <v>ROAR Rating 10/9/2020</v>
      </c>
      <c r="H1" s="21" t="str">
        <f>"ROAR Balance "&amp;'ROAR Balance'!A10</f>
        <v>ROAR Balance 10/9/2020</v>
      </c>
      <c r="I1" s="15" t="s">
        <v>0</v>
      </c>
      <c r="J1" s="15" t="s">
        <v>1</v>
      </c>
      <c r="K1" s="15" t="s">
        <v>0</v>
      </c>
      <c r="L1" s="15" t="s">
        <v>1</v>
      </c>
      <c r="M1" s="22" t="s">
        <v>1366</v>
      </c>
      <c r="N1" s="22"/>
    </row>
    <row r="2" spans="1:21" ht="15" customHeight="1" x14ac:dyDescent="0.3">
      <c r="A2" s="5" t="str">
        <f>IFERROR(IF(VLOOKUP(ROW(A2)-1,Data!B:C,2,FALSE)="","",VLOOKUP(ROW(A2)-1,Data!B:C,2,FALSE)),"")</f>
        <v>--- Beyond Valor ---</v>
      </c>
      <c r="B2" s="133"/>
      <c r="C2" s="87" t="str">
        <f>IFERROR(IF(VLOOKUP(ROW(A2)-1,Data!B:C,2,FALSE)="","",VLOOKUP(ROW(A2)-1,Data!B:X,23,FALSE)),"")</f>
        <v/>
      </c>
      <c r="D2" s="6" t="str">
        <f t="shared" ref="D2" si="0">IF(I2="","",IF(G2&gt;$P$2,IF(H2&lt;$P$5,1,-1),-1))</f>
        <v/>
      </c>
      <c r="E2" s="6" t="str">
        <f>IF(F2="","",IF(M2="Campaign","",IF(F2&lt;5,"T","")))</f>
        <v/>
      </c>
      <c r="F2" s="42" t="str">
        <f>IF(I2="","",IF(M2="Campaign","--",IF(VLOOKUP(A2,Data!C:D,2,FALSE)="*","*",VLOOKUP(A2,Data!C:R,16,FALSE))))</f>
        <v/>
      </c>
      <c r="G2" s="43" t="str">
        <f>IF(I2="","",IFERROR(VLOOKUP(VLOOKUP(A2,Data!C:T,18,FALSE),'ROAR Ratings'!A:D,4,FALSE),""))</f>
        <v/>
      </c>
      <c r="H2" s="44" t="str">
        <f>IF(I2="","",IFERROR(IF(J2/(J2+L2)&gt;0.5,J2/(J2+L2),1-J2/(J2+L2)),""))</f>
        <v/>
      </c>
      <c r="I2" s="45" t="str">
        <f>IF(OR(A2="",LEFT(A2,3)="---"),"",IFERROR(VLOOKUP($A2,'ROAR Balance'!B:F,2,FALSE),""))</f>
        <v/>
      </c>
      <c r="J2" s="45" t="str">
        <f>IF(I2="","",IFERROR(VLOOKUP($A2,'ROAR Balance'!B:F,3,FALSE),""))</f>
        <v/>
      </c>
      <c r="K2" s="45" t="str">
        <f>IF(I2="","",IFERROR(VLOOKUP($A2,'ROAR Balance'!B:F,4,FALSE),""))</f>
        <v/>
      </c>
      <c r="L2" s="45" t="str">
        <f>IF(I2="","",IFERROR(VLOOKUP($A2,'ROAR Balance'!B:F,5,FALSE),""))</f>
        <v/>
      </c>
      <c r="M2" s="46" t="str">
        <f>IF(OR(LEFT(A2,2)="--",A2="",I2=""),"",IFERROR(VLOOKUP(A2,Data!C:W,21,FALSE),""))</f>
        <v/>
      </c>
      <c r="N2" s="2"/>
      <c r="O2" s="38" t="s">
        <v>929</v>
      </c>
      <c r="P2" s="39">
        <f>Setup!F21</f>
        <v>6.3</v>
      </c>
    </row>
    <row r="3" spans="1:21" ht="15" customHeight="1" x14ac:dyDescent="0.3">
      <c r="A3" s="5" t="str">
        <f>IFERROR(IF(VLOOKUP(ROW(A3)-1,Data!B:C,2,FALSE)="","",VLOOKUP(ROW(A3)-1,Data!B:C,2,FALSE)),"")</f>
        <v>Fighting Withdrawal [1]</v>
      </c>
      <c r="B3" s="133" t="s">
        <v>925</v>
      </c>
      <c r="C3" s="87" t="str">
        <f>IFERROR(IF(VLOOKUP(ROW(A3)-1,Data!B:C,2,FALSE)="","",VLOOKUP(ROW(A3)-1,Data!B:X,23,FALSE)),"")</f>
        <v/>
      </c>
      <c r="D3" s="6">
        <f t="shared" ref="D3:D66" si="1">IF(I3="","",IF(G3&gt;$P$2,IF(H3&lt;$P$5,1,-1),-1))</f>
        <v>1</v>
      </c>
      <c r="E3" s="6" t="str">
        <f t="shared" ref="E3:E66" si="2">IF(F3="","",IF(M3="Campaign","",IF(F3&lt;5,"T","")))</f>
        <v>T</v>
      </c>
      <c r="F3" s="42">
        <f>IF(I3="","",IF(M3="Campaign","--",IF(VLOOKUP(A3,Data!C:D,2,FALSE)="*","*",VLOOKUP(A3,Data!C:R,16,FALSE))))</f>
        <v>4.5</v>
      </c>
      <c r="G3" s="43">
        <f>IF(I3="","",IFERROR(VLOOKUP(VLOOKUP(A3,Data!C:T,18,FALSE),'ROAR Ratings'!A:D,4,FALSE),""))</f>
        <v>7.08</v>
      </c>
      <c r="H3" s="44">
        <f t="shared" ref="H3:H66" si="3">IF(I3="","",IFERROR(IF(J3/(J3+L3)&gt;0.5,J3/(J3+L3),1-J3/(J3+L3)),""))</f>
        <v>0.53884297520661151</v>
      </c>
      <c r="I3" s="58" t="str">
        <f>IF(OR(A3="",LEFT(A3,3)="---"),"",IFERROR(VLOOKUP($A3,'ROAR Balance'!B:F,2,FALSE),""))</f>
        <v>Finnish</v>
      </c>
      <c r="J3" s="58">
        <f>IF(I3="","",IFERROR(VLOOKUP($A3,'ROAR Balance'!B:F,3,FALSE),""))</f>
        <v>279</v>
      </c>
      <c r="K3" s="58" t="str">
        <f>IF(I3="","",IFERROR(VLOOKUP($A3,'ROAR Balance'!B:F,4,FALSE),""))</f>
        <v>Russian</v>
      </c>
      <c r="L3" s="58">
        <f>IF(I3="","",IFERROR(VLOOKUP($A3,'ROAR Balance'!B:F,5,FALSE),""))</f>
        <v>326</v>
      </c>
      <c r="M3" s="46" t="str">
        <f>IF(OR(LEFT(A3,2)="--",A3="",I3=""),"",IFERROR(VLOOKUP(A3,Data!C:W,21,FALSE),""))</f>
        <v/>
      </c>
      <c r="N3" s="2"/>
      <c r="O3" s="38" t="s">
        <v>930</v>
      </c>
      <c r="P3" s="39">
        <f>Setup!F22</f>
        <v>5.3</v>
      </c>
      <c r="U3" s="85" t="s">
        <v>925</v>
      </c>
    </row>
    <row r="4" spans="1:21" ht="15" customHeight="1" x14ac:dyDescent="0.3">
      <c r="A4" s="5" t="str">
        <f>IFERROR(IF(VLOOKUP(ROW(A4)-1,Data!B:C,2,FALSE)="","",VLOOKUP(ROW(A4)-1,Data!B:C,2,FALSE)),"")</f>
        <v>Mila 18 [2]</v>
      </c>
      <c r="B4" s="133"/>
      <c r="C4" s="87" t="str">
        <f>IFERROR(IF(VLOOKUP(ROW(A4)-1,Data!B:C,2,FALSE)="","",VLOOKUP(ROW(A4)-1,Data!B:X,23,FALSE)),"")</f>
        <v/>
      </c>
      <c r="D4" s="6">
        <f t="shared" si="1"/>
        <v>1</v>
      </c>
      <c r="E4" s="6" t="str">
        <f t="shared" si="2"/>
        <v>T</v>
      </c>
      <c r="F4" s="42">
        <f>IF(I4="","",IF(M4="Campaign","--",IF(VLOOKUP(A4,Data!C:D,2,FALSE)="*","*",VLOOKUP(A4,Data!C:R,16,FALSE))))</f>
        <v>3.9750000000000001</v>
      </c>
      <c r="G4" s="43">
        <f>IF(I4="","",IFERROR(VLOOKUP(VLOOKUP(A4,Data!C:T,18,FALSE),'ROAR Ratings'!A:D,4,FALSE),""))</f>
        <v>6.46</v>
      </c>
      <c r="H4" s="44">
        <f t="shared" si="3"/>
        <v>0.51904761904761898</v>
      </c>
      <c r="I4" s="58" t="str">
        <f>IF(OR(A4="",LEFT(A4,3)="---"),"",IFERROR(VLOOKUP($A4,'ROAR Balance'!B:F,2,FALSE),""))</f>
        <v>ZOB</v>
      </c>
      <c r="J4" s="58">
        <f>IF(I4="","",IFERROR(VLOOKUP($A4,'ROAR Balance'!B:F,3,FALSE),""))</f>
        <v>101</v>
      </c>
      <c r="K4" s="58" t="str">
        <f>IF(I4="","",IFERROR(VLOOKUP($A4,'ROAR Balance'!B:F,4,FALSE),""))</f>
        <v>German</v>
      </c>
      <c r="L4" s="58">
        <f>IF(I4="","",IFERROR(VLOOKUP($A4,'ROAR Balance'!B:F,5,FALSE),""))</f>
        <v>109</v>
      </c>
      <c r="M4" s="46" t="str">
        <f>IF(OR(LEFT(A4,2)="--",A4="",I4=""),"",IFERROR(VLOOKUP(A4,Data!C:W,21,FALSE),""))</f>
        <v/>
      </c>
      <c r="N4" s="2"/>
      <c r="O4" s="38" t="s">
        <v>932</v>
      </c>
      <c r="P4" s="39">
        <f>Setup!F23</f>
        <v>0.66</v>
      </c>
      <c r="U4" s="85" t="s">
        <v>1349</v>
      </c>
    </row>
    <row r="5" spans="1:21" ht="15" customHeight="1" x14ac:dyDescent="0.3">
      <c r="A5" s="5" t="str">
        <f>IFERROR(IF(VLOOKUP(ROW(A5)-1,Data!B:C,2,FALSE)="","",VLOOKUP(ROW(A5)-1,Data!B:C,2,FALSE)),"")</f>
        <v>The Czerniakow Bridgehead [3]</v>
      </c>
      <c r="B5" s="133" t="s">
        <v>925</v>
      </c>
      <c r="C5" s="87" t="str">
        <f>IFERROR(IF(VLOOKUP(ROW(A5)-1,Data!B:C,2,FALSE)="","",VLOOKUP(ROW(A5)-1,Data!B:X,23,FALSE)),"")</f>
        <v/>
      </c>
      <c r="D5" s="6">
        <f t="shared" si="1"/>
        <v>1</v>
      </c>
      <c r="E5" s="6" t="str">
        <f t="shared" si="2"/>
        <v/>
      </c>
      <c r="F5" s="42">
        <f>IF(I5="","",IF(M5="Campaign","--",IF(VLOOKUP(A5,Data!C:D,2,FALSE)="*","*",VLOOKUP(A5,Data!C:R,16,FALSE))))</f>
        <v>8.25</v>
      </c>
      <c r="G5" s="43">
        <f>IF(I5="","",IFERROR(VLOOKUP(VLOOKUP(A5,Data!C:T,18,FALSE),'ROAR Ratings'!A:D,4,FALSE),""))</f>
        <v>6.68</v>
      </c>
      <c r="H5" s="44">
        <f t="shared" si="3"/>
        <v>0.52358490566037741</v>
      </c>
      <c r="I5" s="58" t="str">
        <f>IF(OR(A5="",LEFT(A5,3)="---"),"",IFERROR(VLOOKUP($A5,'ROAR Balance'!B:F,2,FALSE),""))</f>
        <v>German</v>
      </c>
      <c r="J5" s="58">
        <f>IF(I5="","",IFERROR(VLOOKUP($A5,'ROAR Balance'!B:F,3,FALSE),""))</f>
        <v>101</v>
      </c>
      <c r="K5" s="58" t="str">
        <f>IF(I5="","",IFERROR(VLOOKUP($A5,'ROAR Balance'!B:F,4,FALSE),""))</f>
        <v>Partisan/Russian</v>
      </c>
      <c r="L5" s="58">
        <f>IF(I5="","",IFERROR(VLOOKUP($A5,'ROAR Balance'!B:F,5,FALSE),""))</f>
        <v>111</v>
      </c>
      <c r="M5" s="46" t="str">
        <f>IF(OR(LEFT(A5,2)="--",A5="",I5=""),"",IFERROR(VLOOKUP(A5,Data!C:W,21,FALSE),""))</f>
        <v/>
      </c>
      <c r="N5" s="2"/>
      <c r="O5" s="38" t="s">
        <v>931</v>
      </c>
      <c r="P5" s="39">
        <f>Setup!F24</f>
        <v>0.57999999999999996</v>
      </c>
    </row>
    <row r="6" spans="1:21" ht="15" customHeight="1" x14ac:dyDescent="0.3">
      <c r="A6" s="5" t="str">
        <f>IFERROR(IF(VLOOKUP(ROW(A6)-1,Data!B:C,2,FALSE)="","",VLOOKUP(ROW(A6)-1,Data!B:C,2,FALSE)),"")</f>
        <v>The Commissar's House [4]</v>
      </c>
      <c r="B6" s="133"/>
      <c r="C6" s="87" t="str">
        <f>IFERROR(IF(VLOOKUP(ROW(A6)-1,Data!B:C,2,FALSE)="","",VLOOKUP(ROW(A6)-1,Data!B:X,23,FALSE)),"")</f>
        <v/>
      </c>
      <c r="D6" s="6">
        <f t="shared" si="1"/>
        <v>1</v>
      </c>
      <c r="E6" s="6" t="str">
        <f t="shared" si="2"/>
        <v/>
      </c>
      <c r="F6" s="42">
        <f>IF(I6="","",IF(M6="Campaign","--",IF(VLOOKUP(A6,Data!C:D,2,FALSE)="*","*",VLOOKUP(A6,Data!C:R,16,FALSE))))</f>
        <v>8.0833333333333321</v>
      </c>
      <c r="G6" s="43">
        <f>IF(I6="","",IFERROR(VLOOKUP(VLOOKUP(A6,Data!C:T,18,FALSE),'ROAR Ratings'!A:D,4,FALSE),""))</f>
        <v>6.84</v>
      </c>
      <c r="H6" s="44">
        <f t="shared" si="3"/>
        <v>0.50495049504950495</v>
      </c>
      <c r="I6" s="58" t="str">
        <f>IF(OR(A6="",LEFT(A6,3)="---"),"",IFERROR(VLOOKUP($A6,'ROAR Balance'!B:F,2,FALSE),""))</f>
        <v>German</v>
      </c>
      <c r="J6" s="58">
        <f>IF(I6="","",IFERROR(VLOOKUP($A6,'ROAR Balance'!B:F,3,FALSE),""))</f>
        <v>153</v>
      </c>
      <c r="K6" s="58" t="str">
        <f>IF(I6="","",IFERROR(VLOOKUP($A6,'ROAR Balance'!B:F,4,FALSE),""))</f>
        <v>Russian</v>
      </c>
      <c r="L6" s="58">
        <f>IF(I6="","",IFERROR(VLOOKUP($A6,'ROAR Balance'!B:F,5,FALSE),""))</f>
        <v>150</v>
      </c>
      <c r="M6" s="46" t="str">
        <f>IF(OR(LEFT(A6,2)="--",A6="",I6=""),"",IFERROR(VLOOKUP(A6,Data!C:W,21,FALSE),""))</f>
        <v/>
      </c>
      <c r="N6" s="2"/>
    </row>
    <row r="7" spans="1:21" ht="15" customHeight="1" x14ac:dyDescent="0.3">
      <c r="A7" s="5" t="str">
        <f>IFERROR(IF(VLOOKUP(ROW(A7)-1,Data!B:C,2,FALSE)="","",VLOOKUP(ROW(A7)-1,Data!B:C,2,FALSE)),"")</f>
        <v>In Sight of the Volga [5]</v>
      </c>
      <c r="B7" s="133"/>
      <c r="C7" s="87" t="str">
        <f>IFERROR(IF(VLOOKUP(ROW(A7)-1,Data!B:C,2,FALSE)="","",VLOOKUP(ROW(A7)-1,Data!B:X,23,FALSE)),"")</f>
        <v/>
      </c>
      <c r="D7" s="6">
        <f t="shared" si="1"/>
        <v>-1</v>
      </c>
      <c r="E7" s="6" t="str">
        <f t="shared" si="2"/>
        <v/>
      </c>
      <c r="F7" s="42">
        <f>IF(I7="","",IF(M7="Campaign","--",IF(VLOOKUP(A7,Data!C:D,2,FALSE)="*","*",VLOOKUP(A7,Data!C:R,16,FALSE))))</f>
        <v>8.75</v>
      </c>
      <c r="G7" s="43">
        <f>IF(I7="","",IFERROR(VLOOKUP(VLOOKUP(A7,Data!C:T,18,FALSE),'ROAR Ratings'!A:D,4,FALSE),""))</f>
        <v>5.78</v>
      </c>
      <c r="H7" s="44">
        <f t="shared" si="3"/>
        <v>0.66216216216216217</v>
      </c>
      <c r="I7" s="58" t="str">
        <f>IF(OR(A7="",LEFT(A7,3)="---"),"",IFERROR(VLOOKUP($A7,'ROAR Balance'!B:F,2,FALSE),""))</f>
        <v>German</v>
      </c>
      <c r="J7" s="58">
        <f>IF(I7="","",IFERROR(VLOOKUP($A7,'ROAR Balance'!B:F,3,FALSE),""))</f>
        <v>50</v>
      </c>
      <c r="K7" s="58" t="str">
        <f>IF(I7="","",IFERROR(VLOOKUP($A7,'ROAR Balance'!B:F,4,FALSE),""))</f>
        <v>Russian</v>
      </c>
      <c r="L7" s="58">
        <f>IF(I7="","",IFERROR(VLOOKUP($A7,'ROAR Balance'!B:F,5,FALSE),""))</f>
        <v>98</v>
      </c>
      <c r="M7" s="46" t="str">
        <f>IF(OR(LEFT(A7,2)="--",A7="",I7=""),"",IFERROR(VLOOKUP(A7,Data!C:W,21,FALSE),""))</f>
        <v/>
      </c>
      <c r="N7" s="2"/>
      <c r="O7" t="s">
        <v>1411</v>
      </c>
    </row>
    <row r="8" spans="1:21" ht="15" customHeight="1" x14ac:dyDescent="0.3">
      <c r="A8" s="5" t="str">
        <f>IFERROR(IF(VLOOKUP(ROW(A8)-1,Data!B:C,2,FALSE)="","",VLOOKUP(ROW(A8)-1,Data!B:C,2,FALSE)),"")</f>
        <v>Red Packets [6]</v>
      </c>
      <c r="B8" s="133"/>
      <c r="C8" s="87" t="str">
        <f>IFERROR(IF(VLOOKUP(ROW(A8)-1,Data!B:C,2,FALSE)="","",VLOOKUP(ROW(A8)-1,Data!B:X,23,FALSE)),"")</f>
        <v/>
      </c>
      <c r="D8" s="6">
        <f t="shared" si="1"/>
        <v>-1</v>
      </c>
      <c r="E8" s="6" t="str">
        <f t="shared" si="2"/>
        <v/>
      </c>
      <c r="F8" s="42">
        <f>IF(I8="","",IF(M8="Campaign","--",IF(VLOOKUP(A8,Data!C:D,2,FALSE)="*","*",VLOOKUP(A8,Data!C:R,16,FALSE))))</f>
        <v>6.2666666666666666</v>
      </c>
      <c r="G8" s="43">
        <f>IF(I8="","",IFERROR(VLOOKUP(VLOOKUP(A8,Data!C:T,18,FALSE),'ROAR Ratings'!A:D,4,FALSE),""))</f>
        <v>6.16</v>
      </c>
      <c r="H8" s="44">
        <f t="shared" si="3"/>
        <v>0.55276381909547734</v>
      </c>
      <c r="I8" s="58" t="str">
        <f>IF(OR(A8="",LEFT(A8,3)="---"),"",IFERROR(VLOOKUP($A8,'ROAR Balance'!B:F,2,FALSE),""))</f>
        <v>German</v>
      </c>
      <c r="J8" s="58">
        <f>IF(I8="","",IFERROR(VLOOKUP($A8,'ROAR Balance'!B:F,3,FALSE),""))</f>
        <v>89</v>
      </c>
      <c r="K8" s="58" t="str">
        <f>IF(I8="","",IFERROR(VLOOKUP($A8,'ROAR Balance'!B:F,4,FALSE),""))</f>
        <v>Russian</v>
      </c>
      <c r="L8" s="58">
        <f>IF(I8="","",IFERROR(VLOOKUP($A8,'ROAR Balance'!B:F,5,FALSE),""))</f>
        <v>110</v>
      </c>
      <c r="M8" s="46" t="str">
        <f>IF(OR(LEFT(A8,2)="--",A8="",I8=""),"",IFERROR(VLOOKUP(A8,Data!C:W,21,FALSE),""))</f>
        <v/>
      </c>
      <c r="N8" s="2"/>
      <c r="O8" t="s">
        <v>1412</v>
      </c>
    </row>
    <row r="9" spans="1:21" ht="15" customHeight="1" x14ac:dyDescent="0.3">
      <c r="A9" s="5" t="str">
        <f>IFERROR(IF(VLOOKUP(ROW(A9)-1,Data!B:C,2,FALSE)="","",VLOOKUP(ROW(A9)-1,Data!B:C,2,FALSE)),"")</f>
        <v>Dash for the Bridge [7]</v>
      </c>
      <c r="B9" s="133"/>
      <c r="C9" s="87" t="str">
        <f>IFERROR(IF(VLOOKUP(ROW(A9)-1,Data!B:C,2,FALSE)="","",VLOOKUP(ROW(A9)-1,Data!B:X,23,FALSE)),"")</f>
        <v/>
      </c>
      <c r="D9" s="6">
        <f t="shared" si="1"/>
        <v>-1</v>
      </c>
      <c r="E9" s="6" t="str">
        <f t="shared" si="2"/>
        <v/>
      </c>
      <c r="F9" s="42">
        <f>IF(I9="","",IF(M9="Campaign","--",IF(VLOOKUP(A9,Data!C:D,2,FALSE)="*","*",VLOOKUP(A9,Data!C:R,16,FALSE))))</f>
        <v>8.5166666666666657</v>
      </c>
      <c r="G9" s="43">
        <f>IF(I9="","",IFERROR(VLOOKUP(VLOOKUP(A9,Data!C:T,18,FALSE),'ROAR Ratings'!A:D,4,FALSE),""))</f>
        <v>5.94</v>
      </c>
      <c r="H9" s="44">
        <f t="shared" si="3"/>
        <v>0.62962962962962965</v>
      </c>
      <c r="I9" s="58" t="str">
        <f>IF(OR(A9="",LEFT(A9,3)="---"),"",IFERROR(VLOOKUP($A9,'ROAR Balance'!B:F,2,FALSE),""))</f>
        <v>Russian</v>
      </c>
      <c r="J9" s="58">
        <f>IF(I9="","",IFERROR(VLOOKUP($A9,'ROAR Balance'!B:F,3,FALSE),""))</f>
        <v>30</v>
      </c>
      <c r="K9" s="58" t="str">
        <f>IF(I9="","",IFERROR(VLOOKUP($A9,'ROAR Balance'!B:F,4,FALSE),""))</f>
        <v>German</v>
      </c>
      <c r="L9" s="58">
        <f>IF(I9="","",IFERROR(VLOOKUP($A9,'ROAR Balance'!B:F,5,FALSE),""))</f>
        <v>51</v>
      </c>
      <c r="M9" s="46" t="str">
        <f>IF(OR(LEFT(A9,2)="--",A9="",I9=""),"",IFERROR(VLOOKUP(A9,Data!C:W,21,FALSE),""))</f>
        <v/>
      </c>
      <c r="N9" s="2"/>
    </row>
    <row r="10" spans="1:21" ht="15" customHeight="1" x14ac:dyDescent="0.3">
      <c r="A10" s="5" t="str">
        <f>IFERROR(IF(VLOOKUP(ROW(A10)-1,Data!B:C,2,FALSE)="","",VLOOKUP(ROW(A10)-1,Data!B:C,2,FALSE)),"")</f>
        <v>The Fugitives [8]</v>
      </c>
      <c r="B10" s="133"/>
      <c r="C10" s="87" t="str">
        <f>IFERROR(IF(VLOOKUP(ROW(A10)-1,Data!B:C,2,FALSE)="","",VLOOKUP(ROW(A10)-1,Data!B:X,23,FALSE)),"")</f>
        <v/>
      </c>
      <c r="D10" s="6">
        <f t="shared" si="1"/>
        <v>-1</v>
      </c>
      <c r="E10" s="6" t="str">
        <f t="shared" si="2"/>
        <v/>
      </c>
      <c r="F10" s="42">
        <f>IF(I10="","",IF(M10="Campaign","--",IF(VLOOKUP(A10,Data!C:D,2,FALSE)="*","*",VLOOKUP(A10,Data!C:R,16,FALSE))))</f>
        <v>9.6999999999999993</v>
      </c>
      <c r="G10" s="43">
        <f>IF(I10="","",IFERROR(VLOOKUP(VLOOKUP(A10,Data!C:T,18,FALSE),'ROAR Ratings'!A:D,4,FALSE),""))</f>
        <v>7.05</v>
      </c>
      <c r="H10" s="44">
        <f t="shared" si="3"/>
        <v>0.59615384615384615</v>
      </c>
      <c r="I10" s="58" t="str">
        <f>IF(OR(A10="",LEFT(A10,3)="---"),"",IFERROR(VLOOKUP($A10,'ROAR Balance'!B:F,2,FALSE),""))</f>
        <v>German</v>
      </c>
      <c r="J10" s="58">
        <f>IF(I10="","",IFERROR(VLOOKUP($A10,'ROAR Balance'!B:F,3,FALSE),""))</f>
        <v>84</v>
      </c>
      <c r="K10" s="58" t="str">
        <f>IF(I10="","",IFERROR(VLOOKUP($A10,'ROAR Balance'!B:F,4,FALSE),""))</f>
        <v>Russian</v>
      </c>
      <c r="L10" s="58">
        <f>IF(I10="","",IFERROR(VLOOKUP($A10,'ROAR Balance'!B:F,5,FALSE),""))</f>
        <v>124</v>
      </c>
      <c r="M10" s="46" t="str">
        <f>IF(OR(LEFT(A10,2)="--",A10="",I10=""),"",IFERROR(VLOOKUP(A10,Data!C:W,21,FALSE),""))</f>
        <v/>
      </c>
      <c r="N10" s="2"/>
      <c r="O10" t="s">
        <v>1424</v>
      </c>
    </row>
    <row r="11" spans="1:21" ht="15" customHeight="1" x14ac:dyDescent="0.3">
      <c r="A11" s="5" t="str">
        <f>IFERROR(IF(VLOOKUP(ROW(A11)-1,Data!B:C,2,FALSE)="","",VLOOKUP(ROW(A11)-1,Data!B:C,2,FALSE)),"")</f>
        <v>To the Square [9]</v>
      </c>
      <c r="B11" s="133"/>
      <c r="C11" s="87" t="str">
        <f>IFERROR(IF(VLOOKUP(ROW(A11)-1,Data!B:C,2,FALSE)="","",VLOOKUP(ROW(A11)-1,Data!B:X,23,FALSE)),"")</f>
        <v/>
      </c>
      <c r="D11" s="6">
        <f t="shared" si="1"/>
        <v>-1</v>
      </c>
      <c r="E11" s="6" t="str">
        <f t="shared" si="2"/>
        <v/>
      </c>
      <c r="F11" s="42">
        <f>IF(I11="","",IF(M11="Campaign","--",IF(VLOOKUP(A11,Data!C:D,2,FALSE)="*","*",VLOOKUP(A11,Data!C:R,16,FALSE))))</f>
        <v>10.666666666666666</v>
      </c>
      <c r="G11" s="43">
        <f>IF(I11="","",IFERROR(VLOOKUP(VLOOKUP(A11,Data!C:T,18,FALSE),'ROAR Ratings'!A:D,4,FALSE),""))</f>
        <v>6.24</v>
      </c>
      <c r="H11" s="44">
        <f t="shared" si="3"/>
        <v>0.57731958762886593</v>
      </c>
      <c r="I11" s="58" t="str">
        <f>IF(OR(A11="",LEFT(A11,3)="---"),"",IFERROR(VLOOKUP($A11,'ROAR Balance'!B:F,2,FALSE),""))</f>
        <v>German</v>
      </c>
      <c r="J11" s="58">
        <f>IF(I11="","",IFERROR(VLOOKUP($A11,'ROAR Balance'!B:F,3,FALSE),""))</f>
        <v>41</v>
      </c>
      <c r="K11" s="58" t="str">
        <f>IF(I11="","",IFERROR(VLOOKUP($A11,'ROAR Balance'!B:F,4,FALSE),""))</f>
        <v>Russian</v>
      </c>
      <c r="L11" s="58">
        <f>IF(I11="","",IFERROR(VLOOKUP($A11,'ROAR Balance'!B:F,5,FALSE),""))</f>
        <v>56</v>
      </c>
      <c r="M11" s="46" t="str">
        <f>IF(OR(LEFT(A11,2)="--",A11="",I11=""),"",IFERROR(VLOOKUP(A11,Data!C:W,21,FALSE),""))</f>
        <v>OBA</v>
      </c>
      <c r="N11" s="2"/>
    </row>
    <row r="12" spans="1:21" ht="15" customHeight="1" x14ac:dyDescent="0.3">
      <c r="A12" s="5" t="str">
        <f>IFERROR(IF(VLOOKUP(ROW(A12)-1,Data!B:C,2,FALSE)="","",VLOOKUP(ROW(A12)-1,Data!B:C,2,FALSE)),"")</f>
        <v>The Citadel [10]</v>
      </c>
      <c r="B12" s="133"/>
      <c r="C12" s="87" t="str">
        <f>IFERROR(IF(VLOOKUP(ROW(A12)-1,Data!B:C,2,FALSE)="","",VLOOKUP(ROW(A12)-1,Data!B:X,23,FALSE)),"")</f>
        <v/>
      </c>
      <c r="D12" s="6">
        <f t="shared" si="1"/>
        <v>1</v>
      </c>
      <c r="E12" s="6" t="str">
        <f t="shared" si="2"/>
        <v/>
      </c>
      <c r="F12" s="42">
        <f>IF(I12="","",IF(M12="Campaign","--",IF(VLOOKUP(A12,Data!C:D,2,FALSE)="*","*",VLOOKUP(A12,Data!C:R,16,FALSE))))</f>
        <v>14.166666666666666</v>
      </c>
      <c r="G12" s="43">
        <f>IF(I12="","",IFERROR(VLOOKUP(VLOOKUP(A12,Data!C:T,18,FALSE),'ROAR Ratings'!A:D,4,FALSE),""))</f>
        <v>7.31</v>
      </c>
      <c r="H12" s="44">
        <f t="shared" si="3"/>
        <v>0.57692307692307687</v>
      </c>
      <c r="I12" s="58" t="str">
        <f>IF(OR(A12="",LEFT(A12,3)="---"),"",IFERROR(VLOOKUP($A12,'ROAR Balance'!B:F,2,FALSE),""))</f>
        <v>German</v>
      </c>
      <c r="J12" s="58">
        <f>IF(I12="","",IFERROR(VLOOKUP($A12,'ROAR Balance'!B:F,3,FALSE),""))</f>
        <v>77</v>
      </c>
      <c r="K12" s="58" t="str">
        <f>IF(I12="","",IFERROR(VLOOKUP($A12,'ROAR Balance'!B:F,4,FALSE),""))</f>
        <v>Russian</v>
      </c>
      <c r="L12" s="58">
        <f>IF(I12="","",IFERROR(VLOOKUP($A12,'ROAR Balance'!B:F,5,FALSE),""))</f>
        <v>105</v>
      </c>
      <c r="M12" s="46" t="str">
        <f>IF(OR(LEFT(A12,2)="--",A12="",I12=""),"",IFERROR(VLOOKUP(A12,Data!C:W,21,FALSE),""))</f>
        <v>OBA</v>
      </c>
      <c r="N12" s="2"/>
      <c r="O12">
        <v>1</v>
      </c>
    </row>
    <row r="13" spans="1:21" ht="15" customHeight="1" x14ac:dyDescent="0.3">
      <c r="A13" s="5" t="str">
        <f>IFERROR(IF(VLOOKUP(ROW(A13)-1,Data!B:C,2,FALSE)="","",VLOOKUP(ROW(A13)-1,Data!B:C,2,FALSE)),"")</f>
        <v/>
      </c>
      <c r="B13" s="133"/>
      <c r="C13" s="87" t="str">
        <f>IFERROR(IF(VLOOKUP(ROW(A13)-1,Data!B:C,2,FALSE)="","",VLOOKUP(ROW(A13)-1,Data!B:X,23,FALSE)),"")</f>
        <v/>
      </c>
      <c r="D13" s="6" t="str">
        <f t="shared" si="1"/>
        <v/>
      </c>
      <c r="E13" s="6" t="str">
        <f t="shared" si="2"/>
        <v/>
      </c>
      <c r="F13" s="42" t="str">
        <f>IF(I13="","",IF(M13="Campaign","--",IF(VLOOKUP(A13,Data!C:D,2,FALSE)="*","*",VLOOKUP(A13,Data!C:R,16,FALSE))))</f>
        <v/>
      </c>
      <c r="G13" s="43" t="str">
        <f>IF(I13="","",IFERROR(VLOOKUP(VLOOKUP(A13,Data!C:T,18,FALSE),'ROAR Ratings'!A:D,4,FALSE),""))</f>
        <v/>
      </c>
      <c r="H13" s="44" t="str">
        <f t="shared" si="3"/>
        <v/>
      </c>
      <c r="I13" s="58" t="str">
        <f>IF(OR(A13="",LEFT(A13,3)="---"),"",IFERROR(VLOOKUP($A13,'ROAR Balance'!B:F,2,FALSE),""))</f>
        <v/>
      </c>
      <c r="J13" s="58" t="str">
        <f>IF(I13="","",IFERROR(VLOOKUP($A13,'ROAR Balance'!B:F,3,FALSE),""))</f>
        <v/>
      </c>
      <c r="K13" s="58" t="str">
        <f>IF(I13="","",IFERROR(VLOOKUP($A13,'ROAR Balance'!B:F,4,FALSE),""))</f>
        <v/>
      </c>
      <c r="L13" s="58" t="str">
        <f>IF(I13="","",IFERROR(VLOOKUP($A13,'ROAR Balance'!B:F,5,FALSE),""))</f>
        <v/>
      </c>
      <c r="M13" s="46" t="str">
        <f>IF(OR(LEFT(A13,2)="--",A13="",I13=""),"",IFERROR(VLOOKUP(A13,Data!C:W,21,FALSE),""))</f>
        <v/>
      </c>
      <c r="N13" s="2"/>
      <c r="O13">
        <v>0</v>
      </c>
    </row>
    <row r="14" spans="1:21" ht="15" customHeight="1" x14ac:dyDescent="0.3">
      <c r="A14" s="5" t="str">
        <f>IFERROR(IF(VLOOKUP(ROW(A14)-1,Data!B:C,2,FALSE)="","",VLOOKUP(ROW(A14)-1,Data!B:C,2,FALSE)),"")</f>
        <v>--- Paratrooper ---</v>
      </c>
      <c r="B14" s="133"/>
      <c r="C14" s="87" t="str">
        <f>IFERROR(IF(VLOOKUP(ROW(A14)-1,Data!B:C,2,FALSE)="","",VLOOKUP(ROW(A14)-1,Data!B:X,23,FALSE)),"")</f>
        <v/>
      </c>
      <c r="D14" s="6" t="str">
        <f t="shared" si="1"/>
        <v/>
      </c>
      <c r="E14" s="6" t="str">
        <f t="shared" si="2"/>
        <v/>
      </c>
      <c r="F14" s="42" t="str">
        <f>IF(I14="","",IF(M14="Campaign","--",IF(VLOOKUP(A14,Data!C:D,2,FALSE)="*","*",VLOOKUP(A14,Data!C:R,16,FALSE))))</f>
        <v/>
      </c>
      <c r="G14" s="43" t="str">
        <f>IF(I14="","",IFERROR(VLOOKUP(VLOOKUP(A14,Data!C:T,18,FALSE),'ROAR Ratings'!A:D,4,FALSE),""))</f>
        <v/>
      </c>
      <c r="H14" s="44" t="str">
        <f t="shared" si="3"/>
        <v/>
      </c>
      <c r="I14" s="58" t="str">
        <f>IF(OR(A14="",LEFT(A14,3)="---"),"",IFERROR(VLOOKUP($A14,'ROAR Balance'!B:F,2,FALSE),""))</f>
        <v/>
      </c>
      <c r="J14" s="58" t="str">
        <f>IF(I14="","",IFERROR(VLOOKUP($A14,'ROAR Balance'!B:F,3,FALSE),""))</f>
        <v/>
      </c>
      <c r="K14" s="58" t="str">
        <f>IF(I14="","",IFERROR(VLOOKUP($A14,'ROAR Balance'!B:F,4,FALSE),""))</f>
        <v/>
      </c>
      <c r="L14" s="58" t="str">
        <f>IF(I14="","",IFERROR(VLOOKUP($A14,'ROAR Balance'!B:F,5,FALSE),""))</f>
        <v/>
      </c>
      <c r="M14" s="46" t="str">
        <f>IF(OR(LEFT(A14,2)="--",A14="",I14=""),"",IFERROR(VLOOKUP(A14,Data!C:W,21,FALSE),""))</f>
        <v/>
      </c>
      <c r="N14" s="2"/>
    </row>
    <row r="15" spans="1:21" ht="15" customHeight="1" x14ac:dyDescent="0.3">
      <c r="A15" s="5" t="str">
        <f>IFERROR(IF(VLOOKUP(ROW(A15)-1,Data!B:C,2,FALSE)="","",VLOOKUP(ROW(A15)-1,Data!B:C,2,FALSE)),"")</f>
        <v>Defiance on Hill 30 [11]</v>
      </c>
      <c r="B15" s="133"/>
      <c r="C15" s="87" t="str">
        <f>IFERROR(IF(VLOOKUP(ROW(A15)-1,Data!B:C,2,FALSE)="","",VLOOKUP(ROW(A15)-1,Data!B:X,23,FALSE)),"")</f>
        <v/>
      </c>
      <c r="D15" s="6">
        <f t="shared" si="1"/>
        <v>1</v>
      </c>
      <c r="E15" s="6" t="str">
        <f t="shared" si="2"/>
        <v>T</v>
      </c>
      <c r="F15" s="42">
        <f>IF(I15="","",IF(M15="Campaign","--",IF(VLOOKUP(A15,Data!C:D,2,FALSE)="*","*",VLOOKUP(A15,Data!C:R,16,FALSE))))</f>
        <v>4.1500000000000004</v>
      </c>
      <c r="G15" s="43">
        <f>IF(I15="","",IFERROR(VLOOKUP(VLOOKUP(A15,Data!C:T,18,FALSE),'ROAR Ratings'!A:D,4,FALSE),""))</f>
        <v>6.81</v>
      </c>
      <c r="H15" s="44">
        <f t="shared" si="3"/>
        <v>0.50804597701149423</v>
      </c>
      <c r="I15" s="58" t="str">
        <f>IF(OR(A15="",LEFT(A15,3)="---"),"",IFERROR(VLOOKUP($A15,'ROAR Balance'!B:F,2,FALSE),""))</f>
        <v>American</v>
      </c>
      <c r="J15" s="58">
        <f>IF(I15="","",IFERROR(VLOOKUP($A15,'ROAR Balance'!B:F,3,FALSE),""))</f>
        <v>214</v>
      </c>
      <c r="K15" s="58" t="str">
        <f>IF(I15="","",IFERROR(VLOOKUP($A15,'ROAR Balance'!B:F,4,FALSE),""))</f>
        <v>German</v>
      </c>
      <c r="L15" s="58">
        <f>IF(I15="","",IFERROR(VLOOKUP($A15,'ROAR Balance'!B:F,5,FALSE),""))</f>
        <v>221</v>
      </c>
      <c r="M15" s="46" t="str">
        <f>IF(OR(LEFT(A15,2)="--",A15="",I15=""),"",IFERROR(VLOOKUP(A15,Data!C:W,21,FALSE),""))</f>
        <v/>
      </c>
      <c r="N15" s="2"/>
    </row>
    <row r="16" spans="1:21" ht="15" customHeight="1" x14ac:dyDescent="0.3">
      <c r="A16" s="5" t="str">
        <f>IFERROR(IF(VLOOKUP(ROW(A16)-1,Data!B:C,2,FALSE)="","",VLOOKUP(ROW(A16)-1,Data!B:C,2,FALSE)),"")</f>
        <v>Confusion Reigns [12]</v>
      </c>
      <c r="B16" s="133"/>
      <c r="C16" s="87" t="str">
        <f>IFERROR(IF(VLOOKUP(ROW(A16)-1,Data!B:C,2,FALSE)="","",VLOOKUP(ROW(A16)-1,Data!B:X,23,FALSE)),"")</f>
        <v/>
      </c>
      <c r="D16" s="6">
        <f t="shared" si="1"/>
        <v>-1</v>
      </c>
      <c r="E16" s="6" t="str">
        <f t="shared" si="2"/>
        <v>T</v>
      </c>
      <c r="F16" s="42">
        <f>IF(I16="","",IF(M16="Campaign","--",IF(VLOOKUP(A16,Data!C:D,2,FALSE)="*","*",VLOOKUP(A16,Data!C:R,16,FALSE))))</f>
        <v>4.9000000000000004</v>
      </c>
      <c r="G16" s="43">
        <f>IF(I16="","",IFERROR(VLOOKUP(VLOOKUP(A16,Data!C:T,18,FALSE),'ROAR Ratings'!A:D,4,FALSE),""))</f>
        <v>5.97</v>
      </c>
      <c r="H16" s="44">
        <f t="shared" si="3"/>
        <v>0.57526881720430112</v>
      </c>
      <c r="I16" s="58" t="str">
        <f>IF(OR(A16="",LEFT(A16,3)="---"),"",IFERROR(VLOOKUP($A16,'ROAR Balance'!B:F,2,FALSE),""))</f>
        <v>American</v>
      </c>
      <c r="J16" s="58">
        <f>IF(I16="","",IFERROR(VLOOKUP($A16,'ROAR Balance'!B:F,3,FALSE),""))</f>
        <v>107</v>
      </c>
      <c r="K16" s="58" t="str">
        <f>IF(I16="","",IFERROR(VLOOKUP($A16,'ROAR Balance'!B:F,4,FALSE),""))</f>
        <v>German</v>
      </c>
      <c r="L16" s="58">
        <f>IF(I16="","",IFERROR(VLOOKUP($A16,'ROAR Balance'!B:F,5,FALSE),""))</f>
        <v>79</v>
      </c>
      <c r="M16" s="46" t="str">
        <f>IF(OR(LEFT(A16,2)="--",A16="",I16=""),"",IFERROR(VLOOKUP(A16,Data!C:W,21,FALSE),""))</f>
        <v>Bcg</v>
      </c>
      <c r="N16" s="2"/>
    </row>
    <row r="17" spans="1:14" ht="15" customHeight="1" x14ac:dyDescent="0.3">
      <c r="A17" s="5" t="str">
        <f>IFERROR(IF(VLOOKUP(ROW(A17)-1,Data!B:C,2,FALSE)="","",VLOOKUP(ROW(A17)-1,Data!B:C,2,FALSE)),"")</f>
        <v>Le Manoir (The Manor) [13]</v>
      </c>
      <c r="B17" s="133"/>
      <c r="C17" s="87" t="str">
        <f>IFERROR(IF(VLOOKUP(ROW(A17)-1,Data!B:C,2,FALSE)="","",VLOOKUP(ROW(A17)-1,Data!B:X,23,FALSE)),"")</f>
        <v/>
      </c>
      <c r="D17" s="6">
        <f t="shared" si="1"/>
        <v>-1</v>
      </c>
      <c r="E17" s="6" t="str">
        <f t="shared" si="2"/>
        <v>T</v>
      </c>
      <c r="F17" s="42">
        <f>IF(I17="","",IF(M17="Campaign","--",IF(VLOOKUP(A17,Data!C:D,2,FALSE)="*","*",VLOOKUP(A17,Data!C:R,16,FALSE))))</f>
        <v>2.8</v>
      </c>
      <c r="G17" s="43">
        <f>IF(I17="","",IFERROR(VLOOKUP(VLOOKUP(A17,Data!C:T,18,FALSE),'ROAR Ratings'!A:D,4,FALSE),""))</f>
        <v>5.29</v>
      </c>
      <c r="H17" s="44">
        <f t="shared" si="3"/>
        <v>0.67450980392156867</v>
      </c>
      <c r="I17" s="58" t="str">
        <f>IF(OR(A17="",LEFT(A17,3)="---"),"",IFERROR(VLOOKUP($A17,'ROAR Balance'!B:F,2,FALSE),""))</f>
        <v>American</v>
      </c>
      <c r="J17" s="58">
        <f>IF(I17="","",IFERROR(VLOOKUP($A17,'ROAR Balance'!B:F,3,FALSE),""))</f>
        <v>172</v>
      </c>
      <c r="K17" s="58" t="str">
        <f>IF(I17="","",IFERROR(VLOOKUP($A17,'ROAR Balance'!B:F,4,FALSE),""))</f>
        <v>German</v>
      </c>
      <c r="L17" s="58">
        <f>IF(I17="","",IFERROR(VLOOKUP($A17,'ROAR Balance'!B:F,5,FALSE),""))</f>
        <v>83</v>
      </c>
      <c r="M17" s="46" t="str">
        <f>IF(OR(LEFT(A17,2)="--",A17="",I17=""),"",IFERROR(VLOOKUP(A17,Data!C:W,21,FALSE),""))</f>
        <v/>
      </c>
      <c r="N17" s="2"/>
    </row>
    <row r="18" spans="1:14" ht="15" customHeight="1" x14ac:dyDescent="0.3">
      <c r="A18" s="5" t="str">
        <f>IFERROR(IF(VLOOKUP(ROW(A18)-1,Data!B:C,2,FALSE)="","",VLOOKUP(ROW(A18)-1,Data!B:C,2,FALSE)),"")</f>
        <v>Silence that Gun [14]</v>
      </c>
      <c r="B18" s="133"/>
      <c r="C18" s="87" t="str">
        <f>IFERROR(IF(VLOOKUP(ROW(A18)-1,Data!B:C,2,FALSE)="","",VLOOKUP(ROW(A18)-1,Data!B:X,23,FALSE)),"")</f>
        <v/>
      </c>
      <c r="D18" s="6">
        <f t="shared" si="1"/>
        <v>-1</v>
      </c>
      <c r="E18" s="6" t="str">
        <f t="shared" si="2"/>
        <v>T</v>
      </c>
      <c r="F18" s="42">
        <f>IF(I18="","",IF(M18="Campaign","--",IF(VLOOKUP(A18,Data!C:D,2,FALSE)="*","*",VLOOKUP(A18,Data!C:R,16,FALSE))))</f>
        <v>3</v>
      </c>
      <c r="G18" s="43">
        <f>IF(I18="","",IFERROR(VLOOKUP(VLOOKUP(A18,Data!C:T,18,FALSE),'ROAR Ratings'!A:D,4,FALSE),""))</f>
        <v>6.34</v>
      </c>
      <c r="H18" s="44">
        <f t="shared" si="3"/>
        <v>0.6295336787564767</v>
      </c>
      <c r="I18" s="58" t="str">
        <f>IF(OR(A18="",LEFT(A18,3)="---"),"",IFERROR(VLOOKUP($A18,'ROAR Balance'!B:F,2,FALSE),""))</f>
        <v>American</v>
      </c>
      <c r="J18" s="58">
        <f>IF(I18="","",IFERROR(VLOOKUP($A18,'ROAR Balance'!B:F,3,FALSE),""))</f>
        <v>143</v>
      </c>
      <c r="K18" s="58" t="str">
        <f>IF(I18="","",IFERROR(VLOOKUP($A18,'ROAR Balance'!B:F,4,FALSE),""))</f>
        <v>German</v>
      </c>
      <c r="L18" s="58">
        <f>IF(I18="","",IFERROR(VLOOKUP($A18,'ROAR Balance'!B:F,5,FALSE),""))</f>
        <v>243</v>
      </c>
      <c r="M18" s="46" t="str">
        <f>IF(OR(LEFT(A18,2)="--",A18="",I18=""),"",IFERROR(VLOOKUP(A18,Data!C:W,21,FALSE),""))</f>
        <v/>
      </c>
      <c r="N18" s="2"/>
    </row>
    <row r="19" spans="1:14" ht="15" customHeight="1" x14ac:dyDescent="0.3">
      <c r="A19" s="5" t="str">
        <f>IFERROR(IF(VLOOKUP(ROW(A19)-1,Data!B:C,2,FALSE)="","",VLOOKUP(ROW(A19)-1,Data!B:C,2,FALSE)),"")</f>
        <v>Trapped! [15]</v>
      </c>
      <c r="B19" s="133"/>
      <c r="C19" s="87" t="str">
        <f>IFERROR(IF(VLOOKUP(ROW(A19)-1,Data!B:C,2,FALSE)="","",VLOOKUP(ROW(A19)-1,Data!B:X,23,FALSE)),"")</f>
        <v/>
      </c>
      <c r="D19" s="6">
        <f t="shared" si="1"/>
        <v>-1</v>
      </c>
      <c r="E19" s="6" t="str">
        <f t="shared" si="2"/>
        <v/>
      </c>
      <c r="F19" s="42">
        <f>IF(I19="","",IF(M19="Campaign","--",IF(VLOOKUP(A19,Data!C:D,2,FALSE)="*","*",VLOOKUP(A19,Data!C:R,16,FALSE))))</f>
        <v>8.35</v>
      </c>
      <c r="G19" s="43">
        <f>IF(I19="","",IFERROR(VLOOKUP(VLOOKUP(A19,Data!C:T,18,FALSE),'ROAR Ratings'!A:D,4,FALSE),""))</f>
        <v>6.09</v>
      </c>
      <c r="H19" s="44">
        <f t="shared" si="3"/>
        <v>0.61176470588235299</v>
      </c>
      <c r="I19" s="58" t="str">
        <f>IF(OR(A19="",LEFT(A19,3)="---"),"",IFERROR(VLOOKUP($A19,'ROAR Balance'!B:F,2,FALSE),""))</f>
        <v>American</v>
      </c>
      <c r="J19" s="58">
        <f>IF(I19="","",IFERROR(VLOOKUP($A19,'ROAR Balance'!B:F,3,FALSE),""))</f>
        <v>33</v>
      </c>
      <c r="K19" s="58" t="str">
        <f>IF(I19="","",IFERROR(VLOOKUP($A19,'ROAR Balance'!B:F,4,FALSE),""))</f>
        <v>German</v>
      </c>
      <c r="L19" s="58">
        <f>IF(I19="","",IFERROR(VLOOKUP($A19,'ROAR Balance'!B:F,5,FALSE),""))</f>
        <v>52</v>
      </c>
      <c r="M19" s="46" t="str">
        <f>IF(OR(LEFT(A19,2)="--",A19="",I19=""),"",IFERROR(VLOOKUP(A19,Data!C:W,21,FALSE),""))</f>
        <v/>
      </c>
      <c r="N19" s="2"/>
    </row>
    <row r="20" spans="1:14" ht="15" customHeight="1" x14ac:dyDescent="0.3">
      <c r="A20" s="5" t="str">
        <f>IFERROR(IF(VLOOKUP(ROW(A20)-1,Data!B:C,2,FALSE)="","",VLOOKUP(ROW(A20)-1,Data!B:C,2,FALSE)),"")</f>
        <v>No Better Spot to Die [16]</v>
      </c>
      <c r="B20" s="133"/>
      <c r="C20" s="87" t="str">
        <f>IFERROR(IF(VLOOKUP(ROW(A20)-1,Data!B:C,2,FALSE)="","",VLOOKUP(ROW(A20)-1,Data!B:X,23,FALSE)),"")</f>
        <v/>
      </c>
      <c r="D20" s="6">
        <f t="shared" si="1"/>
        <v>-1</v>
      </c>
      <c r="E20" s="6" t="str">
        <f t="shared" si="2"/>
        <v/>
      </c>
      <c r="F20" s="42">
        <f>IF(I20="","",IF(M20="Campaign","--",IF(VLOOKUP(A20,Data!C:D,2,FALSE)="*","*",VLOOKUP(A20,Data!C:R,16,FALSE))))</f>
        <v>6.4749999999999996</v>
      </c>
      <c r="G20" s="43">
        <f>IF(I20="","",IFERROR(VLOOKUP(VLOOKUP(A20,Data!C:T,18,FALSE),'ROAR Ratings'!A:D,4,FALSE),""))</f>
        <v>5.94</v>
      </c>
      <c r="H20" s="44">
        <f t="shared" si="3"/>
        <v>0.65030674846625769</v>
      </c>
      <c r="I20" s="58" t="str">
        <f>IF(OR(A20="",LEFT(A20,3)="---"),"",IFERROR(VLOOKUP($A20,'ROAR Balance'!B:F,2,FALSE),""))</f>
        <v>German</v>
      </c>
      <c r="J20" s="58">
        <f>IF(I20="","",IFERROR(VLOOKUP($A20,'ROAR Balance'!B:F,3,FALSE),""))</f>
        <v>106</v>
      </c>
      <c r="K20" s="58" t="str">
        <f>IF(I20="","",IFERROR(VLOOKUP($A20,'ROAR Balance'!B:F,4,FALSE),""))</f>
        <v>American</v>
      </c>
      <c r="L20" s="58">
        <f>IF(I20="","",IFERROR(VLOOKUP($A20,'ROAR Balance'!B:F,5,FALSE),""))</f>
        <v>57</v>
      </c>
      <c r="M20" s="46" t="str">
        <f>IF(OR(LEFT(A20,2)="--",A20="",I20=""),"",IFERROR(VLOOKUP(A20,Data!C:W,21,FALSE),""))</f>
        <v/>
      </c>
      <c r="N20" s="2"/>
    </row>
    <row r="21" spans="1:14" ht="15" customHeight="1" x14ac:dyDescent="0.3">
      <c r="A21" s="5" t="str">
        <f>IFERROR(IF(VLOOKUP(ROW(A21)-1,Data!B:C,2,FALSE)="","",VLOOKUP(ROW(A21)-1,Data!B:C,2,FALSE)),"")</f>
        <v>Lost Opportunities [17]</v>
      </c>
      <c r="B21" s="133"/>
      <c r="C21" s="87" t="str">
        <f>IFERROR(IF(VLOOKUP(ROW(A21)-1,Data!B:C,2,FALSE)="","",VLOOKUP(ROW(A21)-1,Data!B:X,23,FALSE)),"")</f>
        <v/>
      </c>
      <c r="D21" s="6">
        <f t="shared" si="1"/>
        <v>1</v>
      </c>
      <c r="E21" s="6" t="str">
        <f t="shared" si="2"/>
        <v/>
      </c>
      <c r="F21" s="42">
        <f>IF(I21="","",IF(M21="Campaign","--",IF(VLOOKUP(A21,Data!C:D,2,FALSE)="*","*",VLOOKUP(A21,Data!C:R,16,FALSE))))</f>
        <v>6.4</v>
      </c>
      <c r="G21" s="43">
        <f>IF(I21="","",IFERROR(VLOOKUP(VLOOKUP(A21,Data!C:T,18,FALSE),'ROAR Ratings'!A:D,4,FALSE),""))</f>
        <v>6.38</v>
      </c>
      <c r="H21" s="44">
        <f t="shared" si="3"/>
        <v>0.53051643192488263</v>
      </c>
      <c r="I21" s="58" t="str">
        <f>IF(OR(A21="",LEFT(A21,3)="---"),"",IFERROR(VLOOKUP($A21,'ROAR Balance'!B:F,2,FALSE),""))</f>
        <v>German</v>
      </c>
      <c r="J21" s="58">
        <f>IF(I21="","",IFERROR(VLOOKUP($A21,'ROAR Balance'!B:F,3,FALSE),""))</f>
        <v>113</v>
      </c>
      <c r="K21" s="58" t="str">
        <f>IF(I21="","",IFERROR(VLOOKUP($A21,'ROAR Balance'!B:F,4,FALSE),""))</f>
        <v>American</v>
      </c>
      <c r="L21" s="58">
        <f>IF(I21="","",IFERROR(VLOOKUP($A21,'ROAR Balance'!B:F,5,FALSE),""))</f>
        <v>100</v>
      </c>
      <c r="M21" s="46" t="str">
        <f>IF(OR(LEFT(A21,2)="--",A21="",I21=""),"",IFERROR(VLOOKUP(A21,Data!C:W,21,FALSE),""))</f>
        <v/>
      </c>
      <c r="N21" s="2"/>
    </row>
    <row r="22" spans="1:14" ht="15" customHeight="1" x14ac:dyDescent="0.3">
      <c r="A22" s="5" t="str">
        <f>IFERROR(IF(VLOOKUP(ROW(A22)-1,Data!B:C,2,FALSE)="","",VLOOKUP(ROW(A22)-1,Data!B:C,2,FALSE)),"")</f>
        <v>The Roadblock [18]</v>
      </c>
      <c r="B22" s="133"/>
      <c r="C22" s="87" t="str">
        <f>IFERROR(IF(VLOOKUP(ROW(A22)-1,Data!B:C,2,FALSE)="","",VLOOKUP(ROW(A22)-1,Data!B:X,23,FALSE)),"")</f>
        <v/>
      </c>
      <c r="D22" s="6">
        <f t="shared" si="1"/>
        <v>-1</v>
      </c>
      <c r="E22" s="6" t="str">
        <f t="shared" si="2"/>
        <v/>
      </c>
      <c r="F22" s="42">
        <f>IF(I22="","",IF(M22="Campaign","--",IF(VLOOKUP(A22,Data!C:D,2,FALSE)="*","*",VLOOKUP(A22,Data!C:R,16,FALSE))))</f>
        <v>8.7624999999999993</v>
      </c>
      <c r="G22" s="43">
        <f>IF(I22="","",IFERROR(VLOOKUP(VLOOKUP(A22,Data!C:T,18,FALSE),'ROAR Ratings'!A:D,4,FALSE),""))</f>
        <v>6.23</v>
      </c>
      <c r="H22" s="44">
        <f t="shared" si="3"/>
        <v>0.5714285714285714</v>
      </c>
      <c r="I22" s="58" t="str">
        <f>IF(OR(A22="",LEFT(A22,3)="---"),"",IFERROR(VLOOKUP($A22,'ROAR Balance'!B:F,2,FALSE),""))</f>
        <v>American</v>
      </c>
      <c r="J22" s="58">
        <f>IF(I22="","",IFERROR(VLOOKUP($A22,'ROAR Balance'!B:F,3,FALSE),""))</f>
        <v>36</v>
      </c>
      <c r="K22" s="58" t="str">
        <f>IF(I22="","",IFERROR(VLOOKUP($A22,'ROAR Balance'!B:F,4,FALSE),""))</f>
        <v>German</v>
      </c>
      <c r="L22" s="58">
        <f>IF(I22="","",IFERROR(VLOOKUP($A22,'ROAR Balance'!B:F,5,FALSE),""))</f>
        <v>27</v>
      </c>
      <c r="M22" s="46" t="str">
        <f>IF(OR(LEFT(A22,2)="--",A22="",I22=""),"",IFERROR(VLOOKUP(A22,Data!C:W,21,FALSE),""))</f>
        <v>Bcg</v>
      </c>
      <c r="N22" s="2"/>
    </row>
    <row r="23" spans="1:14" ht="15" customHeight="1" x14ac:dyDescent="0.3">
      <c r="A23" s="5" t="str">
        <f>IFERROR(IF(VLOOKUP(ROW(A23)-1,Data!B:C,2,FALSE)="","",VLOOKUP(ROW(A23)-1,Data!B:C,2,FALSE)),"")</f>
        <v/>
      </c>
      <c r="B23" s="133"/>
      <c r="C23" s="87" t="str">
        <f>IFERROR(IF(VLOOKUP(ROW(A23)-1,Data!B:C,2,FALSE)="","",VLOOKUP(ROW(A23)-1,Data!B:X,23,FALSE)),"")</f>
        <v/>
      </c>
      <c r="D23" s="6" t="str">
        <f t="shared" si="1"/>
        <v/>
      </c>
      <c r="E23" s="6" t="str">
        <f t="shared" si="2"/>
        <v/>
      </c>
      <c r="F23" s="42" t="str">
        <f>IF(I23="","",IF(M23="Campaign","--",IF(VLOOKUP(A23,Data!C:D,2,FALSE)="*","*",VLOOKUP(A23,Data!C:R,16,FALSE))))</f>
        <v/>
      </c>
      <c r="G23" s="43" t="str">
        <f>IF(I23="","",IFERROR(VLOOKUP(VLOOKUP(A23,Data!C:T,18,FALSE),'ROAR Ratings'!A:D,4,FALSE),""))</f>
        <v/>
      </c>
      <c r="H23" s="44" t="str">
        <f t="shared" si="3"/>
        <v/>
      </c>
      <c r="I23" s="58" t="str">
        <f>IF(OR(A23="",LEFT(A23,3)="---"),"",IFERROR(VLOOKUP($A23,'ROAR Balance'!B:F,2,FALSE),""))</f>
        <v/>
      </c>
      <c r="J23" s="58" t="str">
        <f>IF(I23="","",IFERROR(VLOOKUP($A23,'ROAR Balance'!B:F,3,FALSE),""))</f>
        <v/>
      </c>
      <c r="K23" s="58" t="str">
        <f>IF(I23="","",IFERROR(VLOOKUP($A23,'ROAR Balance'!B:F,4,FALSE),""))</f>
        <v/>
      </c>
      <c r="L23" s="58" t="str">
        <f>IF(I23="","",IFERROR(VLOOKUP($A23,'ROAR Balance'!B:F,5,FALSE),""))</f>
        <v/>
      </c>
      <c r="M23" s="46" t="str">
        <f>IF(OR(LEFT(A23,2)="--",A23="",I23=""),"",IFERROR(VLOOKUP(A23,Data!C:W,21,FALSE),""))</f>
        <v/>
      </c>
      <c r="N23" s="2"/>
    </row>
    <row r="24" spans="1:14" ht="15" customHeight="1" x14ac:dyDescent="0.3">
      <c r="A24" s="5" t="str">
        <f>IFERROR(IF(VLOOKUP(ROW(A24)-1,Data!B:C,2,FALSE)="","",VLOOKUP(ROW(A24)-1,Data!B:C,2,FALSE)),"")</f>
        <v>--- Yanks ---</v>
      </c>
      <c r="B24" s="133"/>
      <c r="C24" s="87" t="str">
        <f>IFERROR(IF(VLOOKUP(ROW(A24)-1,Data!B:C,2,FALSE)="","",VLOOKUP(ROW(A24)-1,Data!B:X,23,FALSE)),"")</f>
        <v/>
      </c>
      <c r="D24" s="6" t="str">
        <f t="shared" si="1"/>
        <v/>
      </c>
      <c r="E24" s="6" t="str">
        <f t="shared" si="2"/>
        <v/>
      </c>
      <c r="F24" s="42" t="str">
        <f>IF(I24="","",IF(M24="Campaign","--",IF(VLOOKUP(A24,Data!C:D,2,FALSE)="*","*",VLOOKUP(A24,Data!C:R,16,FALSE))))</f>
        <v/>
      </c>
      <c r="G24" s="43" t="str">
        <f>IF(I24="","",IFERROR(VLOOKUP(VLOOKUP(A24,Data!C:T,18,FALSE),'ROAR Ratings'!A:D,4,FALSE),""))</f>
        <v/>
      </c>
      <c r="H24" s="44" t="str">
        <f t="shared" si="3"/>
        <v/>
      </c>
      <c r="I24" s="58" t="str">
        <f>IF(OR(A24="",LEFT(A24,3)="---"),"",IFERROR(VLOOKUP($A24,'ROAR Balance'!B:F,2,FALSE),""))</f>
        <v/>
      </c>
      <c r="J24" s="58" t="str">
        <f>IF(I24="","",IFERROR(VLOOKUP($A24,'ROAR Balance'!B:F,3,FALSE),""))</f>
        <v/>
      </c>
      <c r="K24" s="58" t="str">
        <f>IF(I24="","",IFERROR(VLOOKUP($A24,'ROAR Balance'!B:F,4,FALSE),""))</f>
        <v/>
      </c>
      <c r="L24" s="58" t="str">
        <f>IF(I24="","",IFERROR(VLOOKUP($A24,'ROAR Balance'!B:F,5,FALSE),""))</f>
        <v/>
      </c>
      <c r="M24" s="46" t="str">
        <f>IF(OR(LEFT(A24,2)="--",A24="",I24=""),"",IFERROR(VLOOKUP(A24,Data!C:W,21,FALSE),""))</f>
        <v/>
      </c>
      <c r="N24" s="2"/>
    </row>
    <row r="25" spans="1:14" ht="15" customHeight="1" x14ac:dyDescent="0.3">
      <c r="A25" s="5" t="str">
        <f>IFERROR(IF(VLOOKUP(ROW(A25)-1,Data!B:C,2,FALSE)="","",VLOOKUP(ROW(A25)-1,Data!B:C,2,FALSE)),"")</f>
        <v>Backs to the Sea [19]</v>
      </c>
      <c r="B25" s="133"/>
      <c r="C25" s="87" t="str">
        <f>IFERROR(IF(VLOOKUP(ROW(A25)-1,Data!B:C,2,FALSE)="","",VLOOKUP(ROW(A25)-1,Data!B:X,23,FALSE)),"")</f>
        <v/>
      </c>
      <c r="D25" s="6">
        <f t="shared" si="1"/>
        <v>-1</v>
      </c>
      <c r="E25" s="6" t="str">
        <f t="shared" si="2"/>
        <v>T</v>
      </c>
      <c r="F25" s="42">
        <f>IF(I25="","",IF(M25="Campaign","--",IF(VLOOKUP(A25,Data!C:D,2,FALSE)="*","*",VLOOKUP(A25,Data!C:R,16,FALSE))))</f>
        <v>4.2666666666666666</v>
      </c>
      <c r="G25" s="43">
        <f>IF(I25="","",IFERROR(VLOOKUP(VLOOKUP(A25,Data!C:T,18,FALSE),'ROAR Ratings'!A:D,4,FALSE),""))</f>
        <v>5.59</v>
      </c>
      <c r="H25" s="44">
        <f t="shared" si="3"/>
        <v>0.58741258741258739</v>
      </c>
      <c r="I25" s="58" t="str">
        <f>IF(OR(A25="",LEFT(A25,3)="---"),"",IFERROR(VLOOKUP($A25,'ROAR Balance'!B:F,2,FALSE),""))</f>
        <v>American</v>
      </c>
      <c r="J25" s="58">
        <f>IF(I25="","",IFERROR(VLOOKUP($A25,'ROAR Balance'!B:F,3,FALSE),""))</f>
        <v>59</v>
      </c>
      <c r="K25" s="58" t="str">
        <f>IF(I25="","",IFERROR(VLOOKUP($A25,'ROAR Balance'!B:F,4,FALSE),""))</f>
        <v>German</v>
      </c>
      <c r="L25" s="58">
        <f>IF(I25="","",IFERROR(VLOOKUP($A25,'ROAR Balance'!B:F,5,FALSE),""))</f>
        <v>84</v>
      </c>
      <c r="M25" s="46" t="str">
        <f>IF(OR(LEFT(A25,2)="--",A25="",I25=""),"",IFERROR(VLOOKUP(A25,Data!C:W,21,FALSE),""))</f>
        <v>Bcg</v>
      </c>
      <c r="N25" s="2"/>
    </row>
    <row r="26" spans="1:14" ht="15" customHeight="1" x14ac:dyDescent="0.3">
      <c r="A26" s="5" t="str">
        <f>IFERROR(IF(VLOOKUP(ROW(A26)-1,Data!B:C,2,FALSE)="","",VLOOKUP(ROW(A26)-1,Data!B:C,2,FALSE)),"")</f>
        <v>Taking the Left Tit [20]</v>
      </c>
      <c r="B26" s="133"/>
      <c r="C26" s="87" t="str">
        <f>IFERROR(IF(VLOOKUP(ROW(A26)-1,Data!B:C,2,FALSE)="","",VLOOKUP(ROW(A26)-1,Data!B:X,23,FALSE)),"")</f>
        <v/>
      </c>
      <c r="D26" s="6">
        <f t="shared" si="1"/>
        <v>-1</v>
      </c>
      <c r="E26" s="6" t="str">
        <f t="shared" si="2"/>
        <v>T</v>
      </c>
      <c r="F26" s="42">
        <f>IF(I26="","",IF(M26="Campaign","--",IF(VLOOKUP(A26,Data!C:D,2,FALSE)="*","*",VLOOKUP(A26,Data!C:R,16,FALSE))))</f>
        <v>4.75</v>
      </c>
      <c r="G26" s="43">
        <f>IF(I26="","",IFERROR(VLOOKUP(VLOOKUP(A26,Data!C:T,18,FALSE),'ROAR Ratings'!A:D,4,FALSE),""))</f>
        <v>5.67</v>
      </c>
      <c r="H26" s="44">
        <f t="shared" si="3"/>
        <v>0.60869565217391308</v>
      </c>
      <c r="I26" s="58" t="str">
        <f>IF(OR(A26="",LEFT(A26,3)="---"),"",IFERROR(VLOOKUP($A26,'ROAR Balance'!B:F,2,FALSE),""))</f>
        <v>German</v>
      </c>
      <c r="J26" s="58">
        <f>IF(I26="","",IFERROR(VLOOKUP($A26,'ROAR Balance'!B:F,3,FALSE),""))</f>
        <v>36</v>
      </c>
      <c r="K26" s="58" t="str">
        <f>IF(I26="","",IFERROR(VLOOKUP($A26,'ROAR Balance'!B:F,4,FALSE),""))</f>
        <v>American</v>
      </c>
      <c r="L26" s="58">
        <f>IF(I26="","",IFERROR(VLOOKUP($A26,'ROAR Balance'!B:F,5,FALSE),""))</f>
        <v>56</v>
      </c>
      <c r="M26" s="46" t="str">
        <f>IF(OR(LEFT(A26,2)="--",A26="",I26=""),"",IFERROR(VLOOKUP(A26,Data!C:W,21,FALSE),""))</f>
        <v>Nght</v>
      </c>
      <c r="N26" s="2"/>
    </row>
    <row r="27" spans="1:14" ht="15" customHeight="1" x14ac:dyDescent="0.3">
      <c r="A27" s="5" t="str">
        <f>IFERROR(IF(VLOOKUP(ROW(A27)-1,Data!B:C,2,FALSE)="","",VLOOKUP(ROW(A27)-1,Data!B:C,2,FALSE)),"")</f>
        <v>Among the Ruins [21]</v>
      </c>
      <c r="B27" s="133"/>
      <c r="C27" s="87" t="str">
        <f>IFERROR(IF(VLOOKUP(ROW(A27)-1,Data!B:C,2,FALSE)="","",VLOOKUP(ROW(A27)-1,Data!B:X,23,FALSE)),"")</f>
        <v/>
      </c>
      <c r="D27" s="6">
        <f t="shared" si="1"/>
        <v>1</v>
      </c>
      <c r="E27" s="6" t="str">
        <f t="shared" si="2"/>
        <v/>
      </c>
      <c r="F27" s="42">
        <f>IF(I27="","",IF(M27="Campaign","--",IF(VLOOKUP(A27,Data!C:D,2,FALSE)="*","*",VLOOKUP(A27,Data!C:R,16,FALSE))))</f>
        <v>8.6791666666666671</v>
      </c>
      <c r="G27" s="43">
        <f>IF(I27="","",IFERROR(VLOOKUP(VLOOKUP(A27,Data!C:T,18,FALSE),'ROAR Ratings'!A:D,4,FALSE),""))</f>
        <v>6.83</v>
      </c>
      <c r="H27" s="44">
        <f t="shared" si="3"/>
        <v>0.51052631578947372</v>
      </c>
      <c r="I27" s="58" t="str">
        <f>IF(OR(A27="",LEFT(A27,3)="---"),"",IFERROR(VLOOKUP($A27,'ROAR Balance'!B:F,2,FALSE),""))</f>
        <v>German</v>
      </c>
      <c r="J27" s="58">
        <f>IF(I27="","",IFERROR(VLOOKUP($A27,'ROAR Balance'!B:F,3,FALSE),""))</f>
        <v>93</v>
      </c>
      <c r="K27" s="58" t="str">
        <f>IF(I27="","",IFERROR(VLOOKUP($A27,'ROAR Balance'!B:F,4,FALSE),""))</f>
        <v>American</v>
      </c>
      <c r="L27" s="58">
        <f>IF(I27="","",IFERROR(VLOOKUP($A27,'ROAR Balance'!B:F,5,FALSE),""))</f>
        <v>97</v>
      </c>
      <c r="M27" s="46" t="str">
        <f>IF(OR(LEFT(A27,2)="--",A27="",I27=""),"",IFERROR(VLOOKUP(A27,Data!C:W,21,FALSE),""))</f>
        <v/>
      </c>
      <c r="N27" s="2"/>
    </row>
    <row r="28" spans="1:14" ht="15" customHeight="1" x14ac:dyDescent="0.3">
      <c r="A28" s="5" t="str">
        <f>IFERROR(IF(VLOOKUP(ROW(A28)-1,Data!B:C,2,FALSE)="","",VLOOKUP(ROW(A28)-1,Data!B:C,2,FALSE)),"")</f>
        <v>Kurhaus Clash [22]</v>
      </c>
      <c r="B28" s="133"/>
      <c r="C28" s="87" t="str">
        <f>IFERROR(IF(VLOOKUP(ROW(A28)-1,Data!B:C,2,FALSE)="","",VLOOKUP(ROW(A28)-1,Data!B:X,23,FALSE)),"")</f>
        <v/>
      </c>
      <c r="D28" s="6">
        <f t="shared" si="1"/>
        <v>-1</v>
      </c>
      <c r="E28" s="6" t="str">
        <f t="shared" si="2"/>
        <v/>
      </c>
      <c r="F28" s="42">
        <f>IF(I28="","",IF(M28="Campaign","--",IF(VLOOKUP(A28,Data!C:D,2,FALSE)="*","*",VLOOKUP(A28,Data!C:R,16,FALSE))))</f>
        <v>6.0166666666666666</v>
      </c>
      <c r="G28" s="43">
        <f>IF(I28="","",IFERROR(VLOOKUP(VLOOKUP(A28,Data!C:T,18,FALSE),'ROAR Ratings'!A:D,4,FALSE),""))</f>
        <v>5.38</v>
      </c>
      <c r="H28" s="44">
        <f t="shared" si="3"/>
        <v>0.67226890756302526</v>
      </c>
      <c r="I28" s="58" t="str">
        <f>IF(OR(A28="",LEFT(A28,3)="---"),"",IFERROR(VLOOKUP($A28,'ROAR Balance'!B:F,2,FALSE),""))</f>
        <v>American</v>
      </c>
      <c r="J28" s="58">
        <f>IF(I28="","",IFERROR(VLOOKUP($A28,'ROAR Balance'!B:F,3,FALSE),""))</f>
        <v>39</v>
      </c>
      <c r="K28" s="58" t="str">
        <f>IF(I28="","",IFERROR(VLOOKUP($A28,'ROAR Balance'!B:F,4,FALSE),""))</f>
        <v>German</v>
      </c>
      <c r="L28" s="58">
        <f>IF(I28="","",IFERROR(VLOOKUP($A28,'ROAR Balance'!B:F,5,FALSE),""))</f>
        <v>80</v>
      </c>
      <c r="M28" s="46" t="str">
        <f>IF(OR(LEFT(A28,2)="--",A28="",I28=""),"",IFERROR(VLOOKUP(A28,Data!C:W,21,FALSE),""))</f>
        <v>OBA</v>
      </c>
      <c r="N28" s="2"/>
    </row>
    <row r="29" spans="1:14" ht="15" customHeight="1" x14ac:dyDescent="0.3">
      <c r="A29" s="5" t="str">
        <f>IFERROR(IF(VLOOKUP(ROW(A29)-1,Data!B:C,2,FALSE)="","",VLOOKUP(ROW(A29)-1,Data!B:C,2,FALSE)),"")</f>
        <v>Under the Noel Trees [23]</v>
      </c>
      <c r="B29" s="133"/>
      <c r="C29" s="87" t="str">
        <f>IFERROR(IF(VLOOKUP(ROW(A29)-1,Data!B:C,2,FALSE)="","",VLOOKUP(ROW(A29)-1,Data!B:X,23,FALSE)),"")</f>
        <v/>
      </c>
      <c r="D29" s="6">
        <f t="shared" si="1"/>
        <v>1</v>
      </c>
      <c r="E29" s="6" t="str">
        <f t="shared" si="2"/>
        <v/>
      </c>
      <c r="F29" s="42">
        <f>IF(I29="","",IF(M29="Campaign","--",IF(VLOOKUP(A29,Data!C:D,2,FALSE)="*","*",VLOOKUP(A29,Data!C:R,16,FALSE))))</f>
        <v>6.7416666666666663</v>
      </c>
      <c r="G29" s="43">
        <f>IF(I29="","",IFERROR(VLOOKUP(VLOOKUP(A29,Data!C:T,18,FALSE),'ROAR Ratings'!A:D,4,FALSE),""))</f>
        <v>6.71</v>
      </c>
      <c r="H29" s="44">
        <f t="shared" si="3"/>
        <v>0.50614250614250622</v>
      </c>
      <c r="I29" s="58" t="str">
        <f>IF(OR(A29="",LEFT(A29,3)="---"),"",IFERROR(VLOOKUP($A29,'ROAR Balance'!B:F,2,FALSE),""))</f>
        <v>American</v>
      </c>
      <c r="J29" s="58">
        <f>IF(I29="","",IFERROR(VLOOKUP($A29,'ROAR Balance'!B:F,3,FALSE),""))</f>
        <v>201</v>
      </c>
      <c r="K29" s="58" t="str">
        <f>IF(I29="","",IFERROR(VLOOKUP($A29,'ROAR Balance'!B:F,4,FALSE),""))</f>
        <v>German</v>
      </c>
      <c r="L29" s="58">
        <f>IF(I29="","",IFERROR(VLOOKUP($A29,'ROAR Balance'!B:F,5,FALSE),""))</f>
        <v>206</v>
      </c>
      <c r="M29" s="46" t="str">
        <f>IF(OR(LEFT(A29,2)="--",A29="",I29=""),"",IFERROR(VLOOKUP(A29,Data!C:W,21,FALSE),""))</f>
        <v/>
      </c>
      <c r="N29" s="2"/>
    </row>
    <row r="30" spans="1:14" ht="15" customHeight="1" x14ac:dyDescent="0.3">
      <c r="A30" s="5" t="str">
        <f>IFERROR(IF(VLOOKUP(ROW(A30)-1,Data!B:C,2,FALSE)="","",VLOOKUP(ROW(A30)-1,Data!B:C,2,FALSE)),"")</f>
        <v>The Mad Minute [24]</v>
      </c>
      <c r="B30" s="133"/>
      <c r="C30" s="87" t="str">
        <f>IFERROR(IF(VLOOKUP(ROW(A30)-1,Data!B:C,2,FALSE)="","",VLOOKUP(ROW(A30)-1,Data!B:X,23,FALSE)),"")</f>
        <v/>
      </c>
      <c r="D30" s="6">
        <f t="shared" si="1"/>
        <v>-1</v>
      </c>
      <c r="E30" s="6" t="str">
        <f t="shared" si="2"/>
        <v/>
      </c>
      <c r="F30" s="42">
        <f>IF(I30="","",IF(M30="Campaign","--",IF(VLOOKUP(A30,Data!C:D,2,FALSE)="*","*",VLOOKUP(A30,Data!C:R,16,FALSE))))</f>
        <v>11.266666666666667</v>
      </c>
      <c r="G30" s="43">
        <f>IF(I30="","",IFERROR(VLOOKUP(VLOOKUP(A30,Data!C:T,18,FALSE),'ROAR Ratings'!A:D,4,FALSE),""))</f>
        <v>5.36</v>
      </c>
      <c r="H30" s="44">
        <f t="shared" si="3"/>
        <v>0.76923076923076916</v>
      </c>
      <c r="I30" s="58" t="str">
        <f>IF(OR(A30="",LEFT(A30,3)="---"),"",IFERROR(VLOOKUP($A30,'ROAR Balance'!B:F,2,FALSE),""))</f>
        <v>American</v>
      </c>
      <c r="J30" s="58">
        <f>IF(I30="","",IFERROR(VLOOKUP($A30,'ROAR Balance'!B:F,3,FALSE),""))</f>
        <v>27</v>
      </c>
      <c r="K30" s="58" t="str">
        <f>IF(I30="","",IFERROR(VLOOKUP($A30,'ROAR Balance'!B:F,4,FALSE),""))</f>
        <v>German</v>
      </c>
      <c r="L30" s="58">
        <f>IF(I30="","",IFERROR(VLOOKUP($A30,'ROAR Balance'!B:F,5,FALSE),""))</f>
        <v>90</v>
      </c>
      <c r="M30" s="46" t="str">
        <f>IF(OR(LEFT(A30,2)="--",A30="",I30=""),"",IFERROR(VLOOKUP(A30,Data!C:W,21,FALSE),""))</f>
        <v/>
      </c>
      <c r="N30" s="2"/>
    </row>
    <row r="31" spans="1:14" ht="15" customHeight="1" x14ac:dyDescent="0.3">
      <c r="A31" s="5" t="str">
        <f>IFERROR(IF(VLOOKUP(ROW(A31)-1,Data!B:C,2,FALSE)="","",VLOOKUP(ROW(A31)-1,Data!B:C,2,FALSE)),"")</f>
        <v>Gavin's Gamble [25]</v>
      </c>
      <c r="B31" s="133"/>
      <c r="C31" s="87" t="str">
        <f>IFERROR(IF(VLOOKUP(ROW(A31)-1,Data!B:C,2,FALSE)="","",VLOOKUP(ROW(A31)-1,Data!B:X,23,FALSE)),"")</f>
        <v/>
      </c>
      <c r="D31" s="6">
        <f t="shared" si="1"/>
        <v>-1</v>
      </c>
      <c r="E31" s="6" t="str">
        <f t="shared" si="2"/>
        <v/>
      </c>
      <c r="F31" s="42">
        <f>IF(I31="","",IF(M31="Campaign","--",IF(VLOOKUP(A31,Data!C:D,2,FALSE)="*","*",VLOOKUP(A31,Data!C:R,16,FALSE))))</f>
        <v>15</v>
      </c>
      <c r="G31" s="43">
        <f>IF(I31="","",IFERROR(VLOOKUP(VLOOKUP(A31,Data!C:T,18,FALSE),'ROAR Ratings'!A:D,4,FALSE),""))</f>
        <v>6.12</v>
      </c>
      <c r="H31" s="44">
        <f t="shared" si="3"/>
        <v>0.52173913043478259</v>
      </c>
      <c r="I31" s="58" t="str">
        <f>IF(OR(A31="",LEFT(A31,3)="---"),"",IFERROR(VLOOKUP($A31,'ROAR Balance'!B:F,2,FALSE),""))</f>
        <v>American</v>
      </c>
      <c r="J31" s="58">
        <f>IF(I31="","",IFERROR(VLOOKUP($A31,'ROAR Balance'!B:F,3,FALSE),""))</f>
        <v>22</v>
      </c>
      <c r="K31" s="58" t="str">
        <f>IF(I31="","",IFERROR(VLOOKUP($A31,'ROAR Balance'!B:F,4,FALSE),""))</f>
        <v>German</v>
      </c>
      <c r="L31" s="58">
        <f>IF(I31="","",IFERROR(VLOOKUP($A31,'ROAR Balance'!B:F,5,FALSE),""))</f>
        <v>24</v>
      </c>
      <c r="M31" s="46" t="str">
        <f>IF(OR(LEFT(A31,2)="--",A31="",I31=""),"",IFERROR(VLOOKUP(A31,Data!C:W,21,FALSE),""))</f>
        <v>OBA</v>
      </c>
      <c r="N31" s="2"/>
    </row>
    <row r="32" spans="1:14" ht="15" customHeight="1" x14ac:dyDescent="0.3">
      <c r="A32" s="5" t="str">
        <f>IFERROR(IF(VLOOKUP(ROW(A32)-1,Data!B:C,2,FALSE)="","",VLOOKUP(ROW(A32)-1,Data!B:C,2,FALSE)),"")</f>
        <v>Tanks in the Street [26]</v>
      </c>
      <c r="B32" s="133"/>
      <c r="C32" s="87" t="str">
        <f>IFERROR(IF(VLOOKUP(ROW(A32)-1,Data!B:C,2,FALSE)="","",VLOOKUP(ROW(A32)-1,Data!B:X,23,FALSE)),"")</f>
        <v/>
      </c>
      <c r="D32" s="6">
        <f t="shared" si="1"/>
        <v>-1</v>
      </c>
      <c r="E32" s="6" t="str">
        <f t="shared" si="2"/>
        <v/>
      </c>
      <c r="F32" s="42">
        <f>IF(I32="","",IF(M32="Campaign","--",IF(VLOOKUP(A32,Data!C:D,2,FALSE)="*","*",VLOOKUP(A32,Data!C:R,16,FALSE))))</f>
        <v>10.704166666666667</v>
      </c>
      <c r="G32" s="43">
        <f>IF(I32="","",IFERROR(VLOOKUP(VLOOKUP(A32,Data!C:T,18,FALSE),'ROAR Ratings'!A:D,4,FALSE),""))</f>
        <v>5.69</v>
      </c>
      <c r="H32" s="44">
        <f t="shared" si="3"/>
        <v>0.67307692307692313</v>
      </c>
      <c r="I32" s="58" t="str">
        <f>IF(OR(A32="",LEFT(A32,3)="---"),"",IFERROR(VLOOKUP($A32,'ROAR Balance'!B:F,2,FALSE),""))</f>
        <v>German</v>
      </c>
      <c r="J32" s="58">
        <f>IF(I32="","",IFERROR(VLOOKUP($A32,'ROAR Balance'!B:F,3,FALSE),""))</f>
        <v>35</v>
      </c>
      <c r="K32" s="58" t="str">
        <f>IF(I32="","",IFERROR(VLOOKUP($A32,'ROAR Balance'!B:F,4,FALSE),""))</f>
        <v>American</v>
      </c>
      <c r="L32" s="58">
        <f>IF(I32="","",IFERROR(VLOOKUP($A32,'ROAR Balance'!B:F,5,FALSE),""))</f>
        <v>17</v>
      </c>
      <c r="M32" s="46" t="str">
        <f>IF(OR(LEFT(A32,2)="--",A32="",I32=""),"",IFERROR(VLOOKUP(A32,Data!C:W,21,FALSE),""))</f>
        <v>Air</v>
      </c>
      <c r="N32" s="2"/>
    </row>
    <row r="33" spans="1:14" ht="15" customHeight="1" x14ac:dyDescent="0.3">
      <c r="A33" s="5" t="str">
        <f>IFERROR(IF(VLOOKUP(ROW(A33)-1,Data!B:C,2,FALSE)="","",VLOOKUP(ROW(A33)-1,Data!B:C,2,FALSE)),"")</f>
        <v/>
      </c>
      <c r="B33" s="133"/>
      <c r="C33" s="87" t="str">
        <f>IFERROR(IF(VLOOKUP(ROW(A33)-1,Data!B:C,2,FALSE)="","",VLOOKUP(ROW(A33)-1,Data!B:X,23,FALSE)),"")</f>
        <v/>
      </c>
      <c r="D33" s="6" t="str">
        <f t="shared" si="1"/>
        <v/>
      </c>
      <c r="E33" s="6" t="str">
        <f t="shared" si="2"/>
        <v/>
      </c>
      <c r="F33" s="42" t="str">
        <f>IF(I33="","",IF(M33="Campaign","--",IF(VLOOKUP(A33,Data!C:D,2,FALSE)="*","*",VLOOKUP(A33,Data!C:R,16,FALSE))))</f>
        <v/>
      </c>
      <c r="G33" s="43" t="str">
        <f>IF(I33="","",IFERROR(VLOOKUP(VLOOKUP(A33,Data!C:T,18,FALSE),'ROAR Ratings'!A:D,4,FALSE),""))</f>
        <v/>
      </c>
      <c r="H33" s="44" t="str">
        <f t="shared" si="3"/>
        <v/>
      </c>
      <c r="I33" s="58" t="str">
        <f>IF(OR(A33="",LEFT(A33,3)="---"),"",IFERROR(VLOOKUP($A33,'ROAR Balance'!B:F,2,FALSE),""))</f>
        <v/>
      </c>
      <c r="J33" s="58" t="str">
        <f>IF(I33="","",IFERROR(VLOOKUP($A33,'ROAR Balance'!B:F,3,FALSE),""))</f>
        <v/>
      </c>
      <c r="K33" s="58" t="str">
        <f>IF(I33="","",IFERROR(VLOOKUP($A33,'ROAR Balance'!B:F,4,FALSE),""))</f>
        <v/>
      </c>
      <c r="L33" s="58" t="str">
        <f>IF(I33="","",IFERROR(VLOOKUP($A33,'ROAR Balance'!B:F,5,FALSE),""))</f>
        <v/>
      </c>
      <c r="M33" s="46" t="str">
        <f>IF(OR(LEFT(A33,2)="--",A33="",I33=""),"",IFERROR(VLOOKUP(A33,Data!C:W,21,FALSE),""))</f>
        <v/>
      </c>
      <c r="N33" s="2"/>
    </row>
    <row r="34" spans="1:14" ht="15" customHeight="1" x14ac:dyDescent="0.3">
      <c r="A34" s="5" t="str">
        <f>IFERROR(IF(VLOOKUP(ROW(A34)-1,Data!B:C,2,FALSE)="","",VLOOKUP(ROW(A34)-1,Data!B:C,2,FALSE)),"")</f>
        <v>--- Partisan! ---</v>
      </c>
      <c r="B34" s="133"/>
      <c r="C34" s="87" t="str">
        <f>IFERROR(IF(VLOOKUP(ROW(A34)-1,Data!B:C,2,FALSE)="","",VLOOKUP(ROW(A34)-1,Data!B:X,23,FALSE)),"")</f>
        <v/>
      </c>
      <c r="D34" s="6" t="str">
        <f t="shared" si="1"/>
        <v/>
      </c>
      <c r="E34" s="6" t="str">
        <f t="shared" si="2"/>
        <v/>
      </c>
      <c r="F34" s="42" t="str">
        <f>IF(I34="","",IF(M34="Campaign","--",IF(VLOOKUP(A34,Data!C:D,2,FALSE)="*","*",VLOOKUP(A34,Data!C:R,16,FALSE))))</f>
        <v/>
      </c>
      <c r="G34" s="43" t="str">
        <f>IF(I34="","",IFERROR(VLOOKUP(VLOOKUP(A34,Data!C:T,18,FALSE),'ROAR Ratings'!A:D,4,FALSE),""))</f>
        <v/>
      </c>
      <c r="H34" s="44" t="str">
        <f t="shared" si="3"/>
        <v/>
      </c>
      <c r="I34" s="58" t="str">
        <f>IF(OR(A34="",LEFT(A34,3)="---"),"",IFERROR(VLOOKUP($A34,'ROAR Balance'!B:F,2,FALSE),""))</f>
        <v/>
      </c>
      <c r="J34" s="58" t="str">
        <f>IF(I34="","",IFERROR(VLOOKUP($A34,'ROAR Balance'!B:F,3,FALSE),""))</f>
        <v/>
      </c>
      <c r="K34" s="58" t="str">
        <f>IF(I34="","",IFERROR(VLOOKUP($A34,'ROAR Balance'!B:F,4,FALSE),""))</f>
        <v/>
      </c>
      <c r="L34" s="58" t="str">
        <f>IF(I34="","",IFERROR(VLOOKUP($A34,'ROAR Balance'!B:F,5,FALSE),""))</f>
        <v/>
      </c>
      <c r="M34" s="46" t="str">
        <f>IF(OR(LEFT(A34,2)="--",A34="",I34=""),"",IFERROR(VLOOKUP(A34,Data!C:W,21,FALSE),""))</f>
        <v/>
      </c>
      <c r="N34" s="2"/>
    </row>
    <row r="35" spans="1:14" ht="15" customHeight="1" x14ac:dyDescent="0.3">
      <c r="A35" s="5" t="str">
        <f>IFERROR(IF(VLOOKUP(ROW(A35)-1,Data!B:C,2,FALSE)="","",VLOOKUP(ROW(A35)-1,Data!B:C,2,FALSE)),"")</f>
        <v>The Liberation of Tulle [27]</v>
      </c>
      <c r="B35" s="133"/>
      <c r="C35" s="87" t="str">
        <f>IFERROR(IF(VLOOKUP(ROW(A35)-1,Data!B:C,2,FALSE)="","",VLOOKUP(ROW(A35)-1,Data!B:X,23,FALSE)),"")</f>
        <v/>
      </c>
      <c r="D35" s="6">
        <f t="shared" si="1"/>
        <v>-1</v>
      </c>
      <c r="E35" s="6" t="str">
        <f t="shared" si="2"/>
        <v/>
      </c>
      <c r="F35" s="42">
        <f>IF(I35="","",IF(M35="Campaign","--",IF(VLOOKUP(A35,Data!C:D,2,FALSE)="*","*",VLOOKUP(A35,Data!C:R,16,FALSE))))</f>
        <v>5.2666666666666666</v>
      </c>
      <c r="G35" s="43">
        <f>IF(I35="","",IFERROR(VLOOKUP(VLOOKUP(A35,Data!C:T,18,FALSE),'ROAR Ratings'!A:D,4,FALSE),""))</f>
        <v>5.94</v>
      </c>
      <c r="H35" s="44">
        <f t="shared" si="3"/>
        <v>0.62992125984251968</v>
      </c>
      <c r="I35" s="58" t="str">
        <f>IF(OR(A35="",LEFT(A35,3)="---"),"",IFERROR(VLOOKUP($A35,'ROAR Balance'!B:F,2,FALSE),""))</f>
        <v>Partisan</v>
      </c>
      <c r="J35" s="58">
        <f>IF(I35="","",IFERROR(VLOOKUP($A35,'ROAR Balance'!B:F,3,FALSE),""))</f>
        <v>80</v>
      </c>
      <c r="K35" s="58" t="str">
        <f>IF(I35="","",IFERROR(VLOOKUP($A35,'ROAR Balance'!B:F,4,FALSE),""))</f>
        <v>German</v>
      </c>
      <c r="L35" s="58">
        <f>IF(I35="","",IFERROR(VLOOKUP($A35,'ROAR Balance'!B:F,5,FALSE),""))</f>
        <v>47</v>
      </c>
      <c r="M35" s="46" t="str">
        <f>IF(OR(LEFT(A35,2)="--",A35="",I35=""),"",IFERROR(VLOOKUP(A35,Data!C:W,21,FALSE),""))</f>
        <v/>
      </c>
      <c r="N35" s="2"/>
    </row>
    <row r="36" spans="1:14" ht="15" customHeight="1" x14ac:dyDescent="0.3">
      <c r="A36" s="5" t="str">
        <f>IFERROR(IF(VLOOKUP(ROW(A36)-1,Data!B:C,2,FALSE)="","",VLOOKUP(ROW(A36)-1,Data!B:C,2,FALSE)),"")</f>
        <v>Ambush! [28]</v>
      </c>
      <c r="B36" s="133"/>
      <c r="C36" s="87" t="str">
        <f>IFERROR(IF(VLOOKUP(ROW(A36)-1,Data!B:C,2,FALSE)="","",VLOOKUP(ROW(A36)-1,Data!B:X,23,FALSE)),"")</f>
        <v/>
      </c>
      <c r="D36" s="6">
        <f t="shared" si="1"/>
        <v>-1</v>
      </c>
      <c r="E36" s="6" t="str">
        <f t="shared" si="2"/>
        <v/>
      </c>
      <c r="F36" s="42">
        <f>IF(I36="","",IF(M36="Campaign","--",IF(VLOOKUP(A36,Data!C:D,2,FALSE)="*","*",VLOOKUP(A36,Data!C:R,16,FALSE))))</f>
        <v>12.666666666666666</v>
      </c>
      <c r="G36" s="43">
        <f>IF(I36="","",IFERROR(VLOOKUP(VLOOKUP(A36,Data!C:T,18,FALSE),'ROAR Ratings'!A:D,4,FALSE),""))</f>
        <v>6.2</v>
      </c>
      <c r="H36" s="44">
        <f t="shared" si="3"/>
        <v>0.5117647058823529</v>
      </c>
      <c r="I36" s="58" t="str">
        <f>IF(OR(A36="",LEFT(A36,3)="---"),"",IFERROR(VLOOKUP($A36,'ROAR Balance'!B:F,2,FALSE),""))</f>
        <v>Bulgarian</v>
      </c>
      <c r="J36" s="58">
        <f>IF(I36="","",IFERROR(VLOOKUP($A36,'ROAR Balance'!B:F,3,FALSE),""))</f>
        <v>87</v>
      </c>
      <c r="K36" s="58" t="str">
        <f>IF(I36="","",IFERROR(VLOOKUP($A36,'ROAR Balance'!B:F,4,FALSE),""))</f>
        <v>Partisan</v>
      </c>
      <c r="L36" s="58">
        <f>IF(I36="","",IFERROR(VLOOKUP($A36,'ROAR Balance'!B:F,5,FALSE),""))</f>
        <v>83</v>
      </c>
      <c r="M36" s="46" t="str">
        <f>IF(OR(LEFT(A36,2)="--",A36="",I36=""),"",IFERROR(VLOOKUP(A36,Data!C:W,21,FALSE),""))</f>
        <v/>
      </c>
      <c r="N36" s="2"/>
    </row>
    <row r="37" spans="1:14" ht="15" customHeight="1" x14ac:dyDescent="0.3">
      <c r="A37" s="5" t="str">
        <f>IFERROR(IF(VLOOKUP(ROW(A37)-1,Data!B:C,2,FALSE)="","",VLOOKUP(ROW(A37)-1,Data!B:C,2,FALSE)),"")</f>
        <v>The Globus Raid [29]</v>
      </c>
      <c r="B37" s="133"/>
      <c r="C37" s="87" t="str">
        <f>IFERROR(IF(VLOOKUP(ROW(A37)-1,Data!B:C,2,FALSE)="","",VLOOKUP(ROW(A37)-1,Data!B:X,23,FALSE)),"")</f>
        <v/>
      </c>
      <c r="D37" s="6">
        <f t="shared" si="1"/>
        <v>-1</v>
      </c>
      <c r="E37" s="6" t="str">
        <f t="shared" si="2"/>
        <v>T</v>
      </c>
      <c r="F37" s="42">
        <f>IF(I37="","",IF(M37="Campaign","--",IF(VLOOKUP(A37,Data!C:D,2,FALSE)="*","*",VLOOKUP(A37,Data!C:R,16,FALSE))))</f>
        <v>2.9333333333333336</v>
      </c>
      <c r="G37" s="43">
        <f>IF(I37="","",IFERROR(VLOOKUP(VLOOKUP(A37,Data!C:T,18,FALSE),'ROAR Ratings'!A:D,4,FALSE),""))</f>
        <v>5.53</v>
      </c>
      <c r="H37" s="44">
        <f t="shared" si="3"/>
        <v>0.74193548387096775</v>
      </c>
      <c r="I37" s="58" t="str">
        <f>IF(OR(A37="",LEFT(A37,3)="---"),"",IFERROR(VLOOKUP($A37,'ROAR Balance'!B:F,2,FALSE),""))</f>
        <v>German</v>
      </c>
      <c r="J37" s="58">
        <f>IF(I37="","",IFERROR(VLOOKUP($A37,'ROAR Balance'!B:F,3,FALSE),""))</f>
        <v>46</v>
      </c>
      <c r="K37" s="58" t="str">
        <f>IF(I37="","",IFERROR(VLOOKUP($A37,'ROAR Balance'!B:F,4,FALSE),""))</f>
        <v>Partisan</v>
      </c>
      <c r="L37" s="58">
        <f>IF(I37="","",IFERROR(VLOOKUP($A37,'ROAR Balance'!B:F,5,FALSE),""))</f>
        <v>16</v>
      </c>
      <c r="M37" s="46" t="str">
        <f>IF(OR(LEFT(A37,2)="--",A37="",I37=""),"",IFERROR(VLOOKUP(A37,Data!C:W,21,FALSE),""))</f>
        <v/>
      </c>
      <c r="N37" s="2"/>
    </row>
    <row r="38" spans="1:14" ht="15" customHeight="1" x14ac:dyDescent="0.3">
      <c r="A38" s="5" t="str">
        <f>IFERROR(IF(VLOOKUP(ROW(A38)-1,Data!B:C,2,FALSE)="","",VLOOKUP(ROW(A38)-1,Data!B:C,2,FALSE)),"")</f>
        <v>Sylvan Death [30]</v>
      </c>
      <c r="B38" s="133"/>
      <c r="C38" s="87" t="str">
        <f>IFERROR(IF(VLOOKUP(ROW(A38)-1,Data!B:C,2,FALSE)="","",VLOOKUP(ROW(A38)-1,Data!B:X,23,FALSE)),"")</f>
        <v/>
      </c>
      <c r="D38" s="6">
        <f t="shared" si="1"/>
        <v>-1</v>
      </c>
      <c r="E38" s="6" t="str">
        <f t="shared" si="2"/>
        <v>T</v>
      </c>
      <c r="F38" s="42">
        <f>IF(I38="","",IF(M38="Campaign","--",IF(VLOOKUP(A38,Data!C:D,2,FALSE)="*","*",VLOOKUP(A38,Data!C:R,16,FALSE))))</f>
        <v>3.6833333333333331</v>
      </c>
      <c r="G38" s="43">
        <f>IF(I38="","",IFERROR(VLOOKUP(VLOOKUP(A38,Data!C:T,18,FALSE),'ROAR Ratings'!A:D,4,FALSE),""))</f>
        <v>6.71</v>
      </c>
      <c r="H38" s="44">
        <f t="shared" si="3"/>
        <v>0.68965517241379315</v>
      </c>
      <c r="I38" s="58" t="str">
        <f>IF(OR(A38="",LEFT(A38,3)="---"),"",IFERROR(VLOOKUP($A38,'ROAR Balance'!B:F,2,FALSE),""))</f>
        <v>Partisan</v>
      </c>
      <c r="J38" s="58">
        <f>IF(I38="","",IFERROR(VLOOKUP($A38,'ROAR Balance'!B:F,3,FALSE),""))</f>
        <v>27</v>
      </c>
      <c r="K38" s="58" t="str">
        <f>IF(I38="","",IFERROR(VLOOKUP($A38,'ROAR Balance'!B:F,4,FALSE),""))</f>
        <v>German</v>
      </c>
      <c r="L38" s="58">
        <f>IF(I38="","",IFERROR(VLOOKUP($A38,'ROAR Balance'!B:F,5,FALSE),""))</f>
        <v>60</v>
      </c>
      <c r="M38" s="46" t="str">
        <f>IF(OR(LEFT(A38,2)="--",A38="",I38=""),"",IFERROR(VLOOKUP(A38,Data!C:W,21,FALSE),""))</f>
        <v/>
      </c>
      <c r="N38" s="2"/>
    </row>
    <row r="39" spans="1:14" ht="15" customHeight="1" x14ac:dyDescent="0.3">
      <c r="A39" s="5" t="str">
        <f>IFERROR(IF(VLOOKUP(ROW(A39)-1,Data!B:C,2,FALSE)="","",VLOOKUP(ROW(A39)-1,Data!B:C,2,FALSE)),"")</f>
        <v>The Old Town [31]</v>
      </c>
      <c r="B39" s="133"/>
      <c r="C39" s="87" t="str">
        <f>IFERROR(IF(VLOOKUP(ROW(A39)-1,Data!B:C,2,FALSE)="","",VLOOKUP(ROW(A39)-1,Data!B:X,23,FALSE)),"")</f>
        <v/>
      </c>
      <c r="D39" s="6">
        <f t="shared" si="1"/>
        <v>1</v>
      </c>
      <c r="E39" s="6" t="str">
        <f t="shared" si="2"/>
        <v>T</v>
      </c>
      <c r="F39" s="42">
        <f>IF(I39="","",IF(M39="Campaign","--",IF(VLOOKUP(A39,Data!C:D,2,FALSE)="*","*",VLOOKUP(A39,Data!C:R,16,FALSE))))</f>
        <v>4.9375</v>
      </c>
      <c r="G39" s="43">
        <f>IF(I39="","",IFERROR(VLOOKUP(VLOOKUP(A39,Data!C:T,18,FALSE),'ROAR Ratings'!A:D,4,FALSE),""))</f>
        <v>7.21</v>
      </c>
      <c r="H39" s="44">
        <f t="shared" si="3"/>
        <v>0.5357142857142857</v>
      </c>
      <c r="I39" s="58" t="str">
        <f>IF(OR(A39="",LEFT(A39,3)="---"),"",IFERROR(VLOOKUP($A39,'ROAR Balance'!B:F,2,FALSE),""))</f>
        <v>German</v>
      </c>
      <c r="J39" s="58">
        <f>IF(I39="","",IFERROR(VLOOKUP($A39,'ROAR Balance'!B:F,3,FALSE),""))</f>
        <v>45</v>
      </c>
      <c r="K39" s="58" t="str">
        <f>IF(I39="","",IFERROR(VLOOKUP($A39,'ROAR Balance'!B:F,4,FALSE),""))</f>
        <v>Partisan</v>
      </c>
      <c r="L39" s="58">
        <f>IF(I39="","",IFERROR(VLOOKUP($A39,'ROAR Balance'!B:F,5,FALSE),""))</f>
        <v>39</v>
      </c>
      <c r="M39" s="46" t="str">
        <f>IF(OR(LEFT(A39,2)="--",A39="",I39=""),"",IFERROR(VLOOKUP(A39,Data!C:W,21,FALSE),""))</f>
        <v>OBA</v>
      </c>
      <c r="N39" s="2"/>
    </row>
    <row r="40" spans="1:14" ht="15" customHeight="1" x14ac:dyDescent="0.3">
      <c r="A40" s="5" t="str">
        <f>IFERROR(IF(VLOOKUP(ROW(A40)-1,Data!B:C,2,FALSE)="","",VLOOKUP(ROW(A40)-1,Data!B:C,2,FALSE)),"")</f>
        <v>Subterranean Quarry [32]</v>
      </c>
      <c r="B40" s="133"/>
      <c r="C40" s="87" t="str">
        <f>IFERROR(IF(VLOOKUP(ROW(A40)-1,Data!B:C,2,FALSE)="","",VLOOKUP(ROW(A40)-1,Data!B:X,23,FALSE)),"")</f>
        <v/>
      </c>
      <c r="D40" s="6">
        <f t="shared" si="1"/>
        <v>-1</v>
      </c>
      <c r="E40" s="6" t="str">
        <f t="shared" si="2"/>
        <v/>
      </c>
      <c r="F40" s="42">
        <f>IF(I40="","",IF(M40="Campaign","--",IF(VLOOKUP(A40,Data!C:D,2,FALSE)="*","*",VLOOKUP(A40,Data!C:R,16,FALSE))))</f>
        <v>6.5958333333333332</v>
      </c>
      <c r="G40" s="43">
        <f>IF(I40="","",IFERROR(VLOOKUP(VLOOKUP(A40,Data!C:T,18,FALSE),'ROAR Ratings'!A:D,4,FALSE),""))</f>
        <v>6.92</v>
      </c>
      <c r="H40" s="44">
        <f t="shared" si="3"/>
        <v>0.72463768115942029</v>
      </c>
      <c r="I40" s="58" t="str">
        <f>IF(OR(A40="",LEFT(A40,3)="---"),"",IFERROR(VLOOKUP($A40,'ROAR Balance'!B:F,2,FALSE),""))</f>
        <v>Romanian</v>
      </c>
      <c r="J40" s="58">
        <f>IF(I40="","",IFERROR(VLOOKUP($A40,'ROAR Balance'!B:F,3,FALSE),""))</f>
        <v>50</v>
      </c>
      <c r="K40" s="58" t="str">
        <f>IF(I40="","",IFERROR(VLOOKUP($A40,'ROAR Balance'!B:F,4,FALSE),""))</f>
        <v>Partisan</v>
      </c>
      <c r="L40" s="58">
        <f>IF(I40="","",IFERROR(VLOOKUP($A40,'ROAR Balance'!B:F,5,FALSE),""))</f>
        <v>19</v>
      </c>
      <c r="M40" s="46" t="str">
        <f>IF(OR(LEFT(A40,2)="--",A40="",I40=""),"",IFERROR(VLOOKUP(A40,Data!C:W,21,FALSE),""))</f>
        <v>SSR</v>
      </c>
      <c r="N40" s="2"/>
    </row>
    <row r="41" spans="1:14" ht="15" customHeight="1" x14ac:dyDescent="0.3">
      <c r="A41" s="5" t="str">
        <f>IFERROR(IF(VLOOKUP(ROW(A41)-1,Data!B:C,2,FALSE)="","",VLOOKUP(ROW(A41)-1,Data!B:C,2,FALSE)),"")</f>
        <v>The Cossacks Are Coming [33]</v>
      </c>
      <c r="B41" s="133"/>
      <c r="C41" s="87" t="str">
        <f>IFERROR(IF(VLOOKUP(ROW(A41)-1,Data!B:C,2,FALSE)="","",VLOOKUP(ROW(A41)-1,Data!B:X,23,FALSE)),"")</f>
        <v/>
      </c>
      <c r="D41" s="6">
        <f t="shared" si="1"/>
        <v>-1</v>
      </c>
      <c r="E41" s="6" t="str">
        <f t="shared" si="2"/>
        <v/>
      </c>
      <c r="F41" s="42">
        <f>IF(I41="","",IF(M41="Campaign","--",IF(VLOOKUP(A41,Data!C:D,2,FALSE)="*","*",VLOOKUP(A41,Data!C:R,16,FALSE))))</f>
        <v>8.7583333333333329</v>
      </c>
      <c r="G41" s="43">
        <f>IF(I41="","",IFERROR(VLOOKUP(VLOOKUP(A41,Data!C:T,18,FALSE),'ROAR Ratings'!A:D,4,FALSE),""))</f>
        <v>7.07</v>
      </c>
      <c r="H41" s="44">
        <f t="shared" si="3"/>
        <v>0.7068965517241379</v>
      </c>
      <c r="I41" s="58" t="str">
        <f>IF(OR(A41="",LEFT(A41,3)="---"),"",IFERROR(VLOOKUP($A41,'ROAR Balance'!B:F,2,FALSE),""))</f>
        <v>Partisan</v>
      </c>
      <c r="J41" s="58">
        <f>IF(I41="","",IFERROR(VLOOKUP($A41,'ROAR Balance'!B:F,3,FALSE),""))</f>
        <v>17</v>
      </c>
      <c r="K41" s="58" t="str">
        <f>IF(I41="","",IFERROR(VLOOKUP($A41,'ROAR Balance'!B:F,4,FALSE),""))</f>
        <v>Croat/German</v>
      </c>
      <c r="L41" s="58">
        <f>IF(I41="","",IFERROR(VLOOKUP($A41,'ROAR Balance'!B:F,5,FALSE),""))</f>
        <v>41</v>
      </c>
      <c r="M41" s="46" t="str">
        <f>IF(OR(LEFT(A41,2)="--",A41="",I41=""),"",IFERROR(VLOOKUP(A41,Data!C:W,21,FALSE),""))</f>
        <v/>
      </c>
      <c r="N41" s="2"/>
    </row>
    <row r="42" spans="1:14" ht="15" customHeight="1" x14ac:dyDescent="0.3">
      <c r="A42" s="5" t="str">
        <f>IFERROR(IF(VLOOKUP(ROW(A42)-1,Data!B:C,2,FALSE)="","",VLOOKUP(ROW(A42)-1,Data!B:C,2,FALSE)),"")</f>
        <v>A New Kind of Foe [34]</v>
      </c>
      <c r="B42" s="133"/>
      <c r="C42" s="87" t="str">
        <f>IFERROR(IF(VLOOKUP(ROW(A42)-1,Data!B:C,2,FALSE)="","",VLOOKUP(ROW(A42)-1,Data!B:X,23,FALSE)),"")</f>
        <v/>
      </c>
      <c r="D42" s="6">
        <f t="shared" si="1"/>
        <v>-1</v>
      </c>
      <c r="E42" s="6" t="str">
        <f t="shared" si="2"/>
        <v/>
      </c>
      <c r="F42" s="42">
        <f>IF(I42="","",IF(M42="Campaign","--",IF(VLOOKUP(A42,Data!C:D,2,FALSE)="*","*",VLOOKUP(A42,Data!C:R,16,FALSE))))</f>
        <v>12.366666666666667</v>
      </c>
      <c r="G42" s="43">
        <f>IF(I42="","",IFERROR(VLOOKUP(VLOOKUP(A42,Data!C:T,18,FALSE),'ROAR Ratings'!A:D,4,FALSE),""))</f>
        <v>5.82</v>
      </c>
      <c r="H42" s="44">
        <f t="shared" si="3"/>
        <v>0.60416666666666674</v>
      </c>
      <c r="I42" s="58" t="str">
        <f>IF(OR(A42="",LEFT(A42,3)="---"),"",IFERROR(VLOOKUP($A42,'ROAR Balance'!B:F,2,FALSE),""))</f>
        <v>Partisan/Russian</v>
      </c>
      <c r="J42" s="58">
        <f>IF(I42="","",IFERROR(VLOOKUP($A42,'ROAR Balance'!B:F,3,FALSE),""))</f>
        <v>19</v>
      </c>
      <c r="K42" s="58" t="str">
        <f>IF(I42="","",IFERROR(VLOOKUP($A42,'ROAR Balance'!B:F,4,FALSE),""))</f>
        <v>German</v>
      </c>
      <c r="L42" s="58">
        <f>IF(I42="","",IFERROR(VLOOKUP($A42,'ROAR Balance'!B:F,5,FALSE),""))</f>
        <v>29</v>
      </c>
      <c r="M42" s="46" t="str">
        <f>IF(OR(LEFT(A42,2)="--",A42="",I42=""),"",IFERROR(VLOOKUP(A42,Data!C:W,21,FALSE),""))</f>
        <v>OBA</v>
      </c>
      <c r="N42" s="2"/>
    </row>
    <row r="43" spans="1:14" ht="15" customHeight="1" x14ac:dyDescent="0.3">
      <c r="A43" s="5" t="str">
        <f>IFERROR(IF(VLOOKUP(ROW(A43)-1,Data!B:C,2,FALSE)="","",VLOOKUP(ROW(A43)-1,Data!B:C,2,FALSE)),"")</f>
        <v/>
      </c>
      <c r="B43" s="133"/>
      <c r="C43" s="87" t="str">
        <f>IFERROR(IF(VLOOKUP(ROW(A43)-1,Data!B:C,2,FALSE)="","",VLOOKUP(ROW(A43)-1,Data!B:X,23,FALSE)),"")</f>
        <v/>
      </c>
      <c r="D43" s="6" t="str">
        <f t="shared" si="1"/>
        <v/>
      </c>
      <c r="E43" s="6" t="str">
        <f t="shared" si="2"/>
        <v/>
      </c>
      <c r="F43" s="42" t="str">
        <f>IF(I43="","",IF(M43="Campaign","--",IF(VLOOKUP(A43,Data!C:D,2,FALSE)="*","*",VLOOKUP(A43,Data!C:R,16,FALSE))))</f>
        <v/>
      </c>
      <c r="G43" s="43" t="str">
        <f>IF(I43="","",IFERROR(VLOOKUP(VLOOKUP(A43,Data!C:T,18,FALSE),'ROAR Ratings'!A:D,4,FALSE),""))</f>
        <v/>
      </c>
      <c r="H43" s="44" t="str">
        <f t="shared" si="3"/>
        <v/>
      </c>
      <c r="I43" s="58" t="str">
        <f>IF(OR(A43="",LEFT(A43,3)="---"),"",IFERROR(VLOOKUP($A43,'ROAR Balance'!B:F,2,FALSE),""))</f>
        <v/>
      </c>
      <c r="J43" s="58" t="str">
        <f>IF(I43="","",IFERROR(VLOOKUP($A43,'ROAR Balance'!B:F,3,FALSE),""))</f>
        <v/>
      </c>
      <c r="K43" s="58" t="str">
        <f>IF(I43="","",IFERROR(VLOOKUP($A43,'ROAR Balance'!B:F,4,FALSE),""))</f>
        <v/>
      </c>
      <c r="L43" s="58" t="str">
        <f>IF(I43="","",IFERROR(VLOOKUP($A43,'ROAR Balance'!B:F,5,FALSE),""))</f>
        <v/>
      </c>
      <c r="M43" s="46" t="str">
        <f>IF(OR(LEFT(A43,2)="--",A43="",I43=""),"",IFERROR(VLOOKUP(A43,Data!C:W,21,FALSE),""))</f>
        <v/>
      </c>
      <c r="N43" s="2"/>
    </row>
    <row r="44" spans="1:14" ht="15" customHeight="1" x14ac:dyDescent="0.3">
      <c r="A44" s="5" t="str">
        <f>IFERROR(IF(VLOOKUP(ROW(A44)-1,Data!B:C,2,FALSE)="","",VLOOKUP(ROW(A44)-1,Data!B:C,2,FALSE)),"")</f>
        <v>--- West of Alemein ---</v>
      </c>
      <c r="B44" s="133"/>
      <c r="C44" s="87" t="str">
        <f>IFERROR(IF(VLOOKUP(ROW(A44)-1,Data!B:C,2,FALSE)="","",VLOOKUP(ROW(A44)-1,Data!B:X,23,FALSE)),"")</f>
        <v/>
      </c>
      <c r="D44" s="6" t="str">
        <f t="shared" si="1"/>
        <v/>
      </c>
      <c r="E44" s="6" t="str">
        <f t="shared" si="2"/>
        <v/>
      </c>
      <c r="F44" s="42" t="str">
        <f>IF(I44="","",IF(M44="Campaign","--",IF(VLOOKUP(A44,Data!C:D,2,FALSE)="*","*",VLOOKUP(A44,Data!C:R,16,FALSE))))</f>
        <v/>
      </c>
      <c r="G44" s="43" t="str">
        <f>IF(I44="","",IFERROR(VLOOKUP(VLOOKUP(A44,Data!C:T,18,FALSE),'ROAR Ratings'!A:D,4,FALSE),""))</f>
        <v/>
      </c>
      <c r="H44" s="44" t="str">
        <f t="shared" si="3"/>
        <v/>
      </c>
      <c r="I44" s="58" t="str">
        <f>IF(OR(A44="",LEFT(A44,3)="---"),"",IFERROR(VLOOKUP($A44,'ROAR Balance'!B:F,2,FALSE),""))</f>
        <v/>
      </c>
      <c r="J44" s="58" t="str">
        <f>IF(I44="","",IFERROR(VLOOKUP($A44,'ROAR Balance'!B:F,3,FALSE),""))</f>
        <v/>
      </c>
      <c r="K44" s="58" t="str">
        <f>IF(I44="","",IFERROR(VLOOKUP($A44,'ROAR Balance'!B:F,4,FALSE),""))</f>
        <v/>
      </c>
      <c r="L44" s="58" t="str">
        <f>IF(I44="","",IFERROR(VLOOKUP($A44,'ROAR Balance'!B:F,5,FALSE),""))</f>
        <v/>
      </c>
      <c r="M44" s="46" t="str">
        <f>IF(OR(LEFT(A44,2)="--",A44="",I44=""),"",IFERROR(VLOOKUP(A44,Data!C:W,21,FALSE),""))</f>
        <v/>
      </c>
      <c r="N44" s="2"/>
    </row>
    <row r="45" spans="1:14" ht="15" customHeight="1" x14ac:dyDescent="0.3">
      <c r="A45" s="5" t="str">
        <f>IFERROR(IF(VLOOKUP(ROW(A45)-1,Data!B:C,2,FALSE)="","",VLOOKUP(ROW(A45)-1,Data!B:C,2,FALSE)),"")</f>
        <v>Blazin' Chariots [35]</v>
      </c>
      <c r="B45" s="133"/>
      <c r="C45" s="87" t="str">
        <f>IFERROR(IF(VLOOKUP(ROW(A45)-1,Data!B:C,2,FALSE)="","",VLOOKUP(ROW(A45)-1,Data!B:X,23,FALSE)),"")</f>
        <v/>
      </c>
      <c r="D45" s="6">
        <f t="shared" si="1"/>
        <v>1</v>
      </c>
      <c r="E45" s="6" t="str">
        <f t="shared" si="2"/>
        <v/>
      </c>
      <c r="F45" s="42">
        <f>IF(I45="","",IF(M45="Campaign","--",IF(VLOOKUP(A45,Data!C:D,2,FALSE)="*","*",VLOOKUP(A45,Data!C:R,16,FALSE))))</f>
        <v>7.8</v>
      </c>
      <c r="G45" s="43">
        <f>IF(I45="","",IFERROR(VLOOKUP(VLOOKUP(A45,Data!C:T,18,FALSE),'ROAR Ratings'!A:D,4,FALSE),""))</f>
        <v>6.49</v>
      </c>
      <c r="H45" s="44">
        <f t="shared" si="3"/>
        <v>0.53551912568306015</v>
      </c>
      <c r="I45" s="58" t="str">
        <f>IF(OR(A45="",LEFT(A45,3)="---"),"",IFERROR(VLOOKUP($A45,'ROAR Balance'!B:F,2,FALSE),""))</f>
        <v>German</v>
      </c>
      <c r="J45" s="58">
        <f>IF(I45="","",IFERROR(VLOOKUP($A45,'ROAR Balance'!B:F,3,FALSE),""))</f>
        <v>98</v>
      </c>
      <c r="K45" s="58" t="str">
        <f>IF(I45="","",IFERROR(VLOOKUP($A45,'ROAR Balance'!B:F,4,FALSE),""))</f>
        <v>British</v>
      </c>
      <c r="L45" s="58">
        <f>IF(I45="","",IFERROR(VLOOKUP($A45,'ROAR Balance'!B:F,5,FALSE),""))</f>
        <v>85</v>
      </c>
      <c r="M45" s="46" t="str">
        <f>IF(OR(LEFT(A45,2)="--",A45="",I45=""),"",IFERROR(VLOOKUP(A45,Data!C:W,21,FALSE),""))</f>
        <v>Dsrt</v>
      </c>
      <c r="N45" s="2"/>
    </row>
    <row r="46" spans="1:14" ht="15" customHeight="1" x14ac:dyDescent="0.3">
      <c r="A46" s="5" t="str">
        <f>IFERROR(IF(VLOOKUP(ROW(A46)-1,Data!B:C,2,FALSE)="","",VLOOKUP(ROW(A46)-1,Data!B:C,2,FALSE)),"")</f>
        <v>Rachi Ridge [36]</v>
      </c>
      <c r="B46" s="133"/>
      <c r="C46" s="87" t="str">
        <f>IFERROR(IF(VLOOKUP(ROW(A46)-1,Data!B:C,2,FALSE)="","",VLOOKUP(ROW(A46)-1,Data!B:X,23,FALSE)),"")</f>
        <v/>
      </c>
      <c r="D46" s="6">
        <f t="shared" si="1"/>
        <v>-1</v>
      </c>
      <c r="E46" s="6" t="str">
        <f t="shared" si="2"/>
        <v/>
      </c>
      <c r="F46" s="42">
        <f>IF(I46="","",IF(M46="Campaign","--",IF(VLOOKUP(A46,Data!C:D,2,FALSE)="*","*",VLOOKUP(A46,Data!C:R,16,FALSE))))</f>
        <v>7.666666666666667</v>
      </c>
      <c r="G46" s="43">
        <f>IF(I46="","",IFERROR(VLOOKUP(VLOOKUP(A46,Data!C:T,18,FALSE),'ROAR Ratings'!A:D,4,FALSE),""))</f>
        <v>5.81</v>
      </c>
      <c r="H46" s="44">
        <f t="shared" si="3"/>
        <v>0.64615384615384608</v>
      </c>
      <c r="I46" s="58" t="str">
        <f>IF(OR(A46="",LEFT(A46,3)="---"),"",IFERROR(VLOOKUP($A46,'ROAR Balance'!B:F,2,FALSE),""))</f>
        <v>British</v>
      </c>
      <c r="J46" s="58">
        <f>IF(I46="","",IFERROR(VLOOKUP($A46,'ROAR Balance'!B:F,3,FALSE),""))</f>
        <v>23</v>
      </c>
      <c r="K46" s="58" t="str">
        <f>IF(I46="","",IFERROR(VLOOKUP($A46,'ROAR Balance'!B:F,4,FALSE),""))</f>
        <v>German</v>
      </c>
      <c r="L46" s="58">
        <f>IF(I46="","",IFERROR(VLOOKUP($A46,'ROAR Balance'!B:F,5,FALSE),""))</f>
        <v>42</v>
      </c>
      <c r="M46" s="46" t="str">
        <f>IF(OR(LEFT(A46,2)="--",A46="",I46=""),"",IFERROR(VLOOKUP(A46,Data!C:W,21,FALSE),""))</f>
        <v>Dsrt, Air</v>
      </c>
      <c r="N46" s="2"/>
    </row>
    <row r="47" spans="1:14" ht="15" customHeight="1" x14ac:dyDescent="0.3">
      <c r="A47" s="5" t="str">
        <f>IFERROR(IF(VLOOKUP(ROW(A47)-1,Data!B:C,2,FALSE)="","",VLOOKUP(ROW(A47)-1,Data!B:C,2,FALSE)),"")</f>
        <v>Khamsin [37]</v>
      </c>
      <c r="B47" s="133"/>
      <c r="C47" s="87" t="str">
        <f>IFERROR(IF(VLOOKUP(ROW(A47)-1,Data!B:C,2,FALSE)="","",VLOOKUP(ROW(A47)-1,Data!B:X,23,FALSE)),"")</f>
        <v/>
      </c>
      <c r="D47" s="6">
        <f t="shared" si="1"/>
        <v>1</v>
      </c>
      <c r="E47" s="6" t="str">
        <f t="shared" si="2"/>
        <v/>
      </c>
      <c r="F47" s="42">
        <f>IF(I47="","",IF(M47="Campaign","--",IF(VLOOKUP(A47,Data!C:D,2,FALSE)="*","*",VLOOKUP(A47,Data!C:R,16,FALSE))))</f>
        <v>13.041666666666666</v>
      </c>
      <c r="G47" s="43">
        <f>IF(I47="","",IFERROR(VLOOKUP(VLOOKUP(A47,Data!C:T,18,FALSE),'ROAR Ratings'!A:D,4,FALSE),""))</f>
        <v>7.47</v>
      </c>
      <c r="H47" s="44">
        <f t="shared" si="3"/>
        <v>0.50354609929078009</v>
      </c>
      <c r="I47" s="58" t="str">
        <f>IF(OR(A47="",LEFT(A47,3)="---"),"",IFERROR(VLOOKUP($A47,'ROAR Balance'!B:F,2,FALSE),""))</f>
        <v>German</v>
      </c>
      <c r="J47" s="58">
        <f>IF(I47="","",IFERROR(VLOOKUP($A47,'ROAR Balance'!B:F,3,FALSE),""))</f>
        <v>70</v>
      </c>
      <c r="K47" s="58" t="str">
        <f>IF(I47="","",IFERROR(VLOOKUP($A47,'ROAR Balance'!B:F,4,FALSE),""))</f>
        <v>British</v>
      </c>
      <c r="L47" s="58">
        <f>IF(I47="","",IFERROR(VLOOKUP($A47,'ROAR Balance'!B:F,5,FALSE),""))</f>
        <v>71</v>
      </c>
      <c r="M47" s="46" t="str">
        <f>IF(OR(LEFT(A47,2)="--",A47="",I47=""),"",IFERROR(VLOOKUP(A47,Data!C:W,21,FALSE),""))</f>
        <v>Dsrt</v>
      </c>
      <c r="N47" s="2"/>
    </row>
    <row r="48" spans="1:14" ht="15" customHeight="1" x14ac:dyDescent="0.3">
      <c r="A48" s="5" t="str">
        <f>IFERROR(IF(VLOOKUP(ROW(A48)-1,Data!B:C,2,FALSE)="","",VLOOKUP(ROW(A48)-1,Data!B:C,2,FALSE)),"")</f>
        <v>Escape from Derna [38]</v>
      </c>
      <c r="B48" s="133"/>
      <c r="C48" s="87" t="str">
        <f>IFERROR(IF(VLOOKUP(ROW(A48)-1,Data!B:C,2,FALSE)="","",VLOOKUP(ROW(A48)-1,Data!B:X,23,FALSE)),"")</f>
        <v/>
      </c>
      <c r="D48" s="6">
        <f t="shared" si="1"/>
        <v>-1</v>
      </c>
      <c r="E48" s="6" t="str">
        <f t="shared" si="2"/>
        <v/>
      </c>
      <c r="F48" s="42">
        <f>IF(I48="","",IF(M48="Campaign","--",IF(VLOOKUP(A48,Data!C:D,2,FALSE)="*","*",VLOOKUP(A48,Data!C:R,16,FALSE))))</f>
        <v>13.466666666666667</v>
      </c>
      <c r="G48" s="43">
        <f>IF(I48="","",IFERROR(VLOOKUP(VLOOKUP(A48,Data!C:T,18,FALSE),'ROAR Ratings'!A:D,4,FALSE),""))</f>
        <v>5</v>
      </c>
      <c r="H48" s="44">
        <f t="shared" si="3"/>
        <v>0.85185185185185186</v>
      </c>
      <c r="I48" s="58" t="str">
        <f>IF(OR(A48="",LEFT(A48,3)="---"),"",IFERROR(VLOOKUP($A48,'ROAR Balance'!B:F,2,FALSE),""))</f>
        <v>British</v>
      </c>
      <c r="J48" s="58">
        <f>IF(I48="","",IFERROR(VLOOKUP($A48,'ROAR Balance'!B:F,3,FALSE),""))</f>
        <v>4</v>
      </c>
      <c r="K48" s="58" t="str">
        <f>IF(I48="","",IFERROR(VLOOKUP($A48,'ROAR Balance'!B:F,4,FALSE),""))</f>
        <v>German</v>
      </c>
      <c r="L48" s="58">
        <f>IF(I48="","",IFERROR(VLOOKUP($A48,'ROAR Balance'!B:F,5,FALSE),""))</f>
        <v>23</v>
      </c>
      <c r="M48" s="46" t="str">
        <f>IF(OR(LEFT(A48,2)="--",A48="",I48=""),"",IFERROR(VLOOKUP(A48,Data!C:W,21,FALSE),""))</f>
        <v>Dsrt</v>
      </c>
      <c r="N48" s="2"/>
    </row>
    <row r="49" spans="1:14" ht="15" customHeight="1" x14ac:dyDescent="0.3">
      <c r="A49" s="5" t="str">
        <f>IFERROR(IF(VLOOKUP(ROW(A49)-1,Data!B:C,2,FALSE)="","",VLOOKUP(ROW(A49)-1,Data!B:C,2,FALSE)),"")</f>
        <v>Turning the Tables [39]</v>
      </c>
      <c r="B49" s="133"/>
      <c r="C49" s="87" t="str">
        <f>IFERROR(IF(VLOOKUP(ROW(A49)-1,Data!B:C,2,FALSE)="","",VLOOKUP(ROW(A49)-1,Data!B:X,23,FALSE)),"")</f>
        <v/>
      </c>
      <c r="D49" s="6">
        <f t="shared" si="1"/>
        <v>1</v>
      </c>
      <c r="E49" s="6" t="str">
        <f t="shared" si="2"/>
        <v/>
      </c>
      <c r="F49" s="42">
        <f>IF(I49="","",IF(M49="Campaign","--",IF(VLOOKUP(A49,Data!C:D,2,FALSE)="*","*",VLOOKUP(A49,Data!C:R,16,FALSE))))</f>
        <v>9</v>
      </c>
      <c r="G49" s="43">
        <f>IF(I49="","",IFERROR(VLOOKUP(VLOOKUP(A49,Data!C:T,18,FALSE),'ROAR Ratings'!A:D,4,FALSE),""))</f>
        <v>6.79</v>
      </c>
      <c r="H49" s="44">
        <f t="shared" si="3"/>
        <v>0.53703703703703698</v>
      </c>
      <c r="I49" s="58" t="str">
        <f>IF(OR(A49="",LEFT(A49,3)="---"),"",IFERROR(VLOOKUP($A49,'ROAR Balance'!B:F,2,FALSE),""))</f>
        <v>German</v>
      </c>
      <c r="J49" s="58">
        <f>IF(I49="","",IFERROR(VLOOKUP($A49,'ROAR Balance'!B:F,3,FALSE),""))</f>
        <v>25</v>
      </c>
      <c r="K49" s="58" t="str">
        <f>IF(I49="","",IFERROR(VLOOKUP($A49,'ROAR Balance'!B:F,4,FALSE),""))</f>
        <v>British</v>
      </c>
      <c r="L49" s="58">
        <f>IF(I49="","",IFERROR(VLOOKUP($A49,'ROAR Balance'!B:F,5,FALSE),""))</f>
        <v>29</v>
      </c>
      <c r="M49" s="46" t="str">
        <f>IF(OR(LEFT(A49,2)="--",A49="",I49=""),"",IFERROR(VLOOKUP(A49,Data!C:W,21,FALSE),""))</f>
        <v>Dsrt</v>
      </c>
      <c r="N49" s="2"/>
    </row>
    <row r="50" spans="1:14" ht="15" customHeight="1" x14ac:dyDescent="0.3">
      <c r="A50" s="5" t="str">
        <f>IFERROR(IF(VLOOKUP(ROW(A50)-1,Data!B:C,2,FALSE)="","",VLOOKUP(ROW(A50)-1,Data!B:C,2,FALSE)),"")</f>
        <v>Fort McGregor [40]</v>
      </c>
      <c r="B50" s="133"/>
      <c r="C50" s="87" t="str">
        <f>IFERROR(IF(VLOOKUP(ROW(A50)-1,Data!B:C,2,FALSE)="","",VLOOKUP(ROW(A50)-1,Data!B:X,23,FALSE)),"")</f>
        <v/>
      </c>
      <c r="D50" s="6">
        <f t="shared" si="1"/>
        <v>-1</v>
      </c>
      <c r="E50" s="6" t="str">
        <f t="shared" si="2"/>
        <v/>
      </c>
      <c r="F50" s="42">
        <f>IF(I50="","",IF(M50="Campaign","--",IF(VLOOKUP(A50,Data!C:D,2,FALSE)="*","*",VLOOKUP(A50,Data!C:R,16,FALSE))))</f>
        <v>5.666666666666667</v>
      </c>
      <c r="G50" s="43">
        <f>IF(I50="","",IFERROR(VLOOKUP(VLOOKUP(A50,Data!C:T,18,FALSE),'ROAR Ratings'!A:D,4,FALSE),""))</f>
        <v>5.52</v>
      </c>
      <c r="H50" s="44">
        <f t="shared" si="3"/>
        <v>0.63636363636363635</v>
      </c>
      <c r="I50" s="58" t="str">
        <f>IF(OR(A50="",LEFT(A50,3)="---"),"",IFERROR(VLOOKUP($A50,'ROAR Balance'!B:F,2,FALSE),""))</f>
        <v>German</v>
      </c>
      <c r="J50" s="58">
        <f>IF(I50="","",IFERROR(VLOOKUP($A50,'ROAR Balance'!B:F,3,FALSE),""))</f>
        <v>28</v>
      </c>
      <c r="K50" s="58" t="str">
        <f>IF(I50="","",IFERROR(VLOOKUP($A50,'ROAR Balance'!B:F,4,FALSE),""))</f>
        <v>British</v>
      </c>
      <c r="L50" s="58">
        <f>IF(I50="","",IFERROR(VLOOKUP($A50,'ROAR Balance'!B:F,5,FALSE),""))</f>
        <v>16</v>
      </c>
      <c r="M50" s="46" t="str">
        <f>IF(OR(LEFT(A50,2)="--",A50="",I50=""),"",IFERROR(VLOOKUP(A50,Data!C:W,21,FALSE),""))</f>
        <v>OBA, Dsrt</v>
      </c>
      <c r="N50" s="2"/>
    </row>
    <row r="51" spans="1:14" ht="15" customHeight="1" x14ac:dyDescent="0.3">
      <c r="A51" s="5" t="str">
        <f>IFERROR(IF(VLOOKUP(ROW(A51)-1,Data!B:C,2,FALSE)="","",VLOOKUP(ROW(A51)-1,Data!B:C,2,FALSE)),"")</f>
        <v>A Bridgehead Too Wet [41]</v>
      </c>
      <c r="B51" s="133"/>
      <c r="C51" s="87" t="str">
        <f>IFERROR(IF(VLOOKUP(ROW(A51)-1,Data!B:C,2,FALSE)="","",VLOOKUP(ROW(A51)-1,Data!B:X,23,FALSE)),"")</f>
        <v/>
      </c>
      <c r="D51" s="6">
        <f t="shared" si="1"/>
        <v>1</v>
      </c>
      <c r="E51" s="6" t="str">
        <f t="shared" si="2"/>
        <v/>
      </c>
      <c r="F51" s="42">
        <f>IF(I51="","",IF(M51="Campaign","--",IF(VLOOKUP(A51,Data!C:D,2,FALSE)="*","*",VLOOKUP(A51,Data!C:R,16,FALSE))))</f>
        <v>18.5</v>
      </c>
      <c r="G51" s="43">
        <f>IF(I51="","",IFERROR(VLOOKUP(VLOOKUP(A51,Data!C:T,18,FALSE),'ROAR Ratings'!A:D,4,FALSE),""))</f>
        <v>6.61</v>
      </c>
      <c r="H51" s="44">
        <f t="shared" si="3"/>
        <v>0.55737704918032782</v>
      </c>
      <c r="I51" s="58" t="str">
        <f>IF(OR(A51="",LEFT(A51,3)="---"),"",IFERROR(VLOOKUP($A51,'ROAR Balance'!B:F,2,FALSE),""))</f>
        <v>British</v>
      </c>
      <c r="J51" s="58">
        <f>IF(I51="","",IFERROR(VLOOKUP($A51,'ROAR Balance'!B:F,3,FALSE),""))</f>
        <v>27</v>
      </c>
      <c r="K51" s="58" t="str">
        <f>IF(I51="","",IFERROR(VLOOKUP($A51,'ROAR Balance'!B:F,4,FALSE),""))</f>
        <v>German</v>
      </c>
      <c r="L51" s="58">
        <f>IF(I51="","",IFERROR(VLOOKUP($A51,'ROAR Balance'!B:F,5,FALSE),""))</f>
        <v>34</v>
      </c>
      <c r="M51" s="46" t="str">
        <f>IF(OR(LEFT(A51,2)="--",A51="",I51=""),"",IFERROR(VLOOKUP(A51,Data!C:W,21,FALSE),""))</f>
        <v>OBA, Dsrt</v>
      </c>
      <c r="N51" s="2"/>
    </row>
    <row r="52" spans="1:14" ht="15" customHeight="1" x14ac:dyDescent="0.3">
      <c r="A52" s="5" t="str">
        <f>IFERROR(IF(VLOOKUP(ROW(A52)-1,Data!B:C,2,FALSE)="","",VLOOKUP(ROW(A52)-1,Data!B:C,2,FALSE)),"")</f>
        <v>Point of No Return [42]</v>
      </c>
      <c r="B52" s="133"/>
      <c r="C52" s="87" t="str">
        <f>IFERROR(IF(VLOOKUP(ROW(A52)-1,Data!B:C,2,FALSE)="","",VLOOKUP(ROW(A52)-1,Data!B:X,23,FALSE)),"")</f>
        <v/>
      </c>
      <c r="D52" s="6">
        <f t="shared" si="1"/>
        <v>-1</v>
      </c>
      <c r="E52" s="6" t="str">
        <f t="shared" si="2"/>
        <v/>
      </c>
      <c r="F52" s="42">
        <f>IF(I52="","",IF(M52="Campaign","--",IF(VLOOKUP(A52,Data!C:D,2,FALSE)="*","*",VLOOKUP(A52,Data!C:R,16,FALSE))))</f>
        <v>19.666666666666668</v>
      </c>
      <c r="G52" s="43">
        <f>IF(I52="","",IFERROR(VLOOKUP(VLOOKUP(A52,Data!C:T,18,FALSE),'ROAR Ratings'!A:D,4,FALSE),""))</f>
        <v>5.93</v>
      </c>
      <c r="H52" s="44">
        <f t="shared" si="3"/>
        <v>0.57627118644067798</v>
      </c>
      <c r="I52" s="58" t="str">
        <f>IF(OR(A52="",LEFT(A52,3)="---"),"",IFERROR(VLOOKUP($A52,'ROAR Balance'!B:F,2,FALSE),""))</f>
        <v>British</v>
      </c>
      <c r="J52" s="58">
        <f>IF(I52="","",IFERROR(VLOOKUP($A52,'ROAR Balance'!B:F,3,FALSE),""))</f>
        <v>25</v>
      </c>
      <c r="K52" s="58" t="str">
        <f>IF(I52="","",IFERROR(VLOOKUP($A52,'ROAR Balance'!B:F,4,FALSE),""))</f>
        <v>German</v>
      </c>
      <c r="L52" s="58">
        <f>IF(I52="","",IFERROR(VLOOKUP($A52,'ROAR Balance'!B:F,5,FALSE),""))</f>
        <v>34</v>
      </c>
      <c r="M52" s="46" t="str">
        <f>IF(OR(LEFT(A52,2)="--",A52="",I52=""),"",IFERROR(VLOOKUP(A52,Data!C:W,21,FALSE),""))</f>
        <v>OBA, Dsrt</v>
      </c>
      <c r="N52" s="2"/>
    </row>
    <row r="53" spans="1:14" ht="15" customHeight="1" x14ac:dyDescent="0.3">
      <c r="A53" s="5" t="str">
        <f>IFERROR(IF(VLOOKUP(ROW(A53)-1,Data!B:C,2,FALSE)="","",VLOOKUP(ROW(A53)-1,Data!B:C,2,FALSE)),"")</f>
        <v/>
      </c>
      <c r="B53" s="133"/>
      <c r="C53" s="87" t="str">
        <f>IFERROR(IF(VLOOKUP(ROW(A53)-1,Data!B:C,2,FALSE)="","",VLOOKUP(ROW(A53)-1,Data!B:X,23,FALSE)),"")</f>
        <v/>
      </c>
      <c r="D53" s="6" t="str">
        <f t="shared" si="1"/>
        <v/>
      </c>
      <c r="E53" s="6" t="str">
        <f t="shared" si="2"/>
        <v/>
      </c>
      <c r="F53" s="42" t="str">
        <f>IF(I53="","",IF(M53="Campaign","--",IF(VLOOKUP(A53,Data!C:D,2,FALSE)="*","*",VLOOKUP(A53,Data!C:R,16,FALSE))))</f>
        <v/>
      </c>
      <c r="G53" s="43" t="str">
        <f>IF(I53="","",IFERROR(VLOOKUP(VLOOKUP(A53,Data!C:T,18,FALSE),'ROAR Ratings'!A:D,4,FALSE),""))</f>
        <v/>
      </c>
      <c r="H53" s="44" t="str">
        <f t="shared" si="3"/>
        <v/>
      </c>
      <c r="I53" s="58" t="str">
        <f>IF(OR(A53="",LEFT(A53,3)="---"),"",IFERROR(VLOOKUP($A53,'ROAR Balance'!B:F,2,FALSE),""))</f>
        <v/>
      </c>
      <c r="J53" s="58" t="str">
        <f>IF(I53="","",IFERROR(VLOOKUP($A53,'ROAR Balance'!B:F,3,FALSE),""))</f>
        <v/>
      </c>
      <c r="K53" s="58" t="str">
        <f>IF(I53="","",IFERROR(VLOOKUP($A53,'ROAR Balance'!B:F,4,FALSE),""))</f>
        <v/>
      </c>
      <c r="L53" s="58" t="str">
        <f>IF(I53="","",IFERROR(VLOOKUP($A53,'ROAR Balance'!B:F,5,FALSE),""))</f>
        <v/>
      </c>
      <c r="M53" s="46" t="str">
        <f>IF(OR(LEFT(A53,2)="--",A53="",I53=""),"",IFERROR(VLOOKUP(A53,Data!C:W,21,FALSE),""))</f>
        <v/>
      </c>
      <c r="N53" s="2"/>
    </row>
    <row r="54" spans="1:14" ht="15" customHeight="1" x14ac:dyDescent="0.3">
      <c r="A54" s="5" t="str">
        <f>IFERROR(IF(VLOOKUP(ROW(A54)-1,Data!B:C,2,FALSE)="","",VLOOKUP(ROW(A54)-1,Data!B:C,2,FALSE)),"")</f>
        <v>--- The Last Hurrah ---</v>
      </c>
      <c r="B54" s="133"/>
      <c r="C54" s="87" t="str">
        <f>IFERROR(IF(VLOOKUP(ROW(A54)-1,Data!B:C,2,FALSE)="","",VLOOKUP(ROW(A54)-1,Data!B:X,23,FALSE)),"")</f>
        <v/>
      </c>
      <c r="D54" s="6" t="str">
        <f t="shared" si="1"/>
        <v/>
      </c>
      <c r="E54" s="6" t="str">
        <f t="shared" si="2"/>
        <v/>
      </c>
      <c r="F54" s="42" t="str">
        <f>IF(I54="","",IF(M54="Campaign","--",IF(VLOOKUP(A54,Data!C:D,2,FALSE)="*","*",VLOOKUP(A54,Data!C:R,16,FALSE))))</f>
        <v/>
      </c>
      <c r="G54" s="43" t="str">
        <f>IF(I54="","",IFERROR(VLOOKUP(VLOOKUP(A54,Data!C:T,18,FALSE),'ROAR Ratings'!A:D,4,FALSE),""))</f>
        <v/>
      </c>
      <c r="H54" s="44" t="str">
        <f t="shared" si="3"/>
        <v/>
      </c>
      <c r="I54" s="58" t="str">
        <f>IF(OR(A54="",LEFT(A54,3)="---"),"",IFERROR(VLOOKUP($A54,'ROAR Balance'!B:F,2,FALSE),""))</f>
        <v/>
      </c>
      <c r="J54" s="58" t="str">
        <f>IF(I54="","",IFERROR(VLOOKUP($A54,'ROAR Balance'!B:F,3,FALSE),""))</f>
        <v/>
      </c>
      <c r="K54" s="58" t="str">
        <f>IF(I54="","",IFERROR(VLOOKUP($A54,'ROAR Balance'!B:F,4,FALSE),""))</f>
        <v/>
      </c>
      <c r="L54" s="58" t="str">
        <f>IF(I54="","",IFERROR(VLOOKUP($A54,'ROAR Balance'!B:F,5,FALSE),""))</f>
        <v/>
      </c>
      <c r="M54" s="46" t="str">
        <f>IF(OR(LEFT(A54,2)="--",A54="",I54=""),"",IFERROR(VLOOKUP(A54,Data!C:W,21,FALSE),""))</f>
        <v/>
      </c>
      <c r="N54" s="2"/>
    </row>
    <row r="55" spans="1:14" ht="15" customHeight="1" x14ac:dyDescent="0.3">
      <c r="A55" s="5" t="str">
        <f>IFERROR(IF(VLOOKUP(ROW(A55)-1,Data!B:C,2,FALSE)="","",VLOOKUP(ROW(A55)-1,Data!B:C,2,FALSE)),"")</f>
        <v>Into the Fray [43]</v>
      </c>
      <c r="B55" s="133"/>
      <c r="C55" s="87" t="str">
        <f>IFERROR(IF(VLOOKUP(ROW(A55)-1,Data!B:C,2,FALSE)="","",VLOOKUP(ROW(A55)-1,Data!B:X,23,FALSE)),"")</f>
        <v/>
      </c>
      <c r="D55" s="6">
        <f t="shared" si="1"/>
        <v>-1</v>
      </c>
      <c r="E55" s="6" t="str">
        <f t="shared" si="2"/>
        <v/>
      </c>
      <c r="F55" s="42">
        <f>IF(I55="","",IF(M55="Campaign","--",IF(VLOOKUP(A55,Data!C:D,2,FALSE)="*","*",VLOOKUP(A55,Data!C:R,16,FALSE))))</f>
        <v>8.35</v>
      </c>
      <c r="G55" s="43">
        <f>IF(I55="","",IFERROR(VLOOKUP(VLOOKUP(A55,Data!C:T,18,FALSE),'ROAR Ratings'!A:D,4,FALSE),""))</f>
        <v>6.05</v>
      </c>
      <c r="H55" s="44">
        <f t="shared" si="3"/>
        <v>0.55147058823529416</v>
      </c>
      <c r="I55" s="58" t="str">
        <f>IF(OR(A55="",LEFT(A55,3)="---"),"",IFERROR(VLOOKUP($A55,'ROAR Balance'!B:F,2,FALSE),""))</f>
        <v>Polish</v>
      </c>
      <c r="J55" s="58">
        <f>IF(I55="","",IFERROR(VLOOKUP($A55,'ROAR Balance'!B:F,3,FALSE),""))</f>
        <v>75</v>
      </c>
      <c r="K55" s="58" t="str">
        <f>IF(I55="","",IFERROR(VLOOKUP($A55,'ROAR Balance'!B:F,4,FALSE),""))</f>
        <v>German</v>
      </c>
      <c r="L55" s="58">
        <f>IF(I55="","",IFERROR(VLOOKUP($A55,'ROAR Balance'!B:F,5,FALSE),""))</f>
        <v>61</v>
      </c>
      <c r="M55" s="46" t="str">
        <f>IF(OR(LEFT(A55,2)="--",A55="",I55=""),"",IFERROR(VLOOKUP(A55,Data!C:W,21,FALSE),""))</f>
        <v/>
      </c>
      <c r="N55" s="2"/>
    </row>
    <row r="56" spans="1:14" ht="15" customHeight="1" x14ac:dyDescent="0.3">
      <c r="A56" s="5" t="str">
        <f>IFERROR(IF(VLOOKUP(ROW(A56)-1,Data!B:C,2,FALSE)="","",VLOOKUP(ROW(A56)-1,Data!B:C,2,FALSE)),"")</f>
        <v>The Gauntlet [44]</v>
      </c>
      <c r="B56" s="133"/>
      <c r="C56" s="87" t="str">
        <f>IFERROR(IF(VLOOKUP(ROW(A56)-1,Data!B:C,2,FALSE)="","",VLOOKUP(ROW(A56)-1,Data!B:X,23,FALSE)),"")</f>
        <v/>
      </c>
      <c r="D56" s="6">
        <f t="shared" si="1"/>
        <v>-1</v>
      </c>
      <c r="E56" s="6" t="str">
        <f t="shared" si="2"/>
        <v/>
      </c>
      <c r="F56" s="42">
        <f>IF(I56="","",IF(M56="Campaign","--",IF(VLOOKUP(A56,Data!C:D,2,FALSE)="*","*",VLOOKUP(A56,Data!C:R,16,FALSE))))</f>
        <v>9.6999999999999993</v>
      </c>
      <c r="G56" s="43">
        <f>IF(I56="","",IFERROR(VLOOKUP(VLOOKUP(A56,Data!C:T,18,FALSE),'ROAR Ratings'!A:D,4,FALSE),""))</f>
        <v>5.87</v>
      </c>
      <c r="H56" s="44">
        <f t="shared" si="3"/>
        <v>0.74576271186440679</v>
      </c>
      <c r="I56" s="58" t="str">
        <f>IF(OR(A56="",LEFT(A56,3)="---"),"",IFERROR(VLOOKUP($A56,'ROAR Balance'!B:F,2,FALSE),""))</f>
        <v>Norwegian</v>
      </c>
      <c r="J56" s="58">
        <f>IF(I56="","",IFERROR(VLOOKUP($A56,'ROAR Balance'!B:F,3,FALSE),""))</f>
        <v>44</v>
      </c>
      <c r="K56" s="58" t="str">
        <f>IF(I56="","",IFERROR(VLOOKUP($A56,'ROAR Balance'!B:F,4,FALSE),""))</f>
        <v>German</v>
      </c>
      <c r="L56" s="58">
        <f>IF(I56="","",IFERROR(VLOOKUP($A56,'ROAR Balance'!B:F,5,FALSE),""))</f>
        <v>15</v>
      </c>
      <c r="M56" s="46" t="str">
        <f>IF(OR(LEFT(A56,2)="--",A56="",I56=""),"",IFERROR(VLOOKUP(A56,Data!C:W,21,FALSE),""))</f>
        <v/>
      </c>
      <c r="N56" s="2"/>
    </row>
    <row r="57" spans="1:14" ht="15" customHeight="1" x14ac:dyDescent="0.3">
      <c r="A57" s="5" t="str">
        <f>IFERROR(IF(VLOOKUP(ROW(A57)-1,Data!B:C,2,FALSE)="","",VLOOKUP(ROW(A57)-1,Data!B:C,2,FALSE)),"")</f>
        <v>Revenge at Kastelli [45]</v>
      </c>
      <c r="B57" s="133"/>
      <c r="C57" s="87" t="str">
        <f>IFERROR(IF(VLOOKUP(ROW(A57)-1,Data!B:C,2,FALSE)="","",VLOOKUP(ROW(A57)-1,Data!B:X,23,FALSE)),"")</f>
        <v/>
      </c>
      <c r="D57" s="6">
        <f t="shared" si="1"/>
        <v>-1</v>
      </c>
      <c r="E57" s="6" t="str">
        <f t="shared" si="2"/>
        <v/>
      </c>
      <c r="F57" s="42">
        <f>IF(I57="","",IF(M57="Campaign","--",IF(VLOOKUP(A57,Data!C:D,2,FALSE)="*","*",VLOOKUP(A57,Data!C:R,16,FALSE))))</f>
        <v>7</v>
      </c>
      <c r="G57" s="43">
        <f>IF(I57="","",IFERROR(VLOOKUP(VLOOKUP(A57,Data!C:T,18,FALSE),'ROAR Ratings'!A:D,4,FALSE),""))</f>
        <v>5.72</v>
      </c>
      <c r="H57" s="44">
        <f t="shared" si="3"/>
        <v>0.5714285714285714</v>
      </c>
      <c r="I57" s="58" t="str">
        <f>IF(OR(A57="",LEFT(A57,3)="---"),"",IFERROR(VLOOKUP($A57,'ROAR Balance'!B:F,2,FALSE),""))</f>
        <v>Greek</v>
      </c>
      <c r="J57" s="58">
        <f>IF(I57="","",IFERROR(VLOOKUP($A57,'ROAR Balance'!B:F,3,FALSE),""))</f>
        <v>44</v>
      </c>
      <c r="K57" s="58" t="str">
        <f>IF(I57="","",IFERROR(VLOOKUP($A57,'ROAR Balance'!B:F,4,FALSE),""))</f>
        <v>German</v>
      </c>
      <c r="L57" s="58">
        <f>IF(I57="","",IFERROR(VLOOKUP($A57,'ROAR Balance'!B:F,5,FALSE),""))</f>
        <v>33</v>
      </c>
      <c r="M57" s="46" t="str">
        <f>IF(OR(LEFT(A57,2)="--",A57="",I57=""),"",IFERROR(VLOOKUP(A57,Data!C:W,21,FALSE),""))</f>
        <v/>
      </c>
      <c r="N57" s="2"/>
    </row>
    <row r="58" spans="1:14" ht="15" customHeight="1" x14ac:dyDescent="0.3">
      <c r="A58" s="5" t="str">
        <f>IFERROR(IF(VLOOKUP(ROW(A58)-1,Data!B:C,2,FALSE)="","",VLOOKUP(ROW(A58)-1,Data!B:C,2,FALSE)),"")</f>
        <v>Birds of Prey [46]</v>
      </c>
      <c r="B58" s="133"/>
      <c r="C58" s="87" t="str">
        <f>IFERROR(IF(VLOOKUP(ROW(A58)-1,Data!B:C,2,FALSE)="","",VLOOKUP(ROW(A58)-1,Data!B:X,23,FALSE)),"")</f>
        <v/>
      </c>
      <c r="D58" s="6">
        <f t="shared" si="1"/>
        <v>-1</v>
      </c>
      <c r="E58" s="6" t="str">
        <f t="shared" si="2"/>
        <v/>
      </c>
      <c r="F58" s="42">
        <f>IF(I58="","",IF(M58="Campaign","--",IF(VLOOKUP(A58,Data!C:D,2,FALSE)="*","*",VLOOKUP(A58,Data!C:R,16,FALSE))))</f>
        <v>5.2750000000000004</v>
      </c>
      <c r="G58" s="43">
        <f>IF(I58="","",IFERROR(VLOOKUP(VLOOKUP(A58,Data!C:T,18,FALSE),'ROAR Ratings'!A:D,4,FALSE),""))</f>
        <v>5.94</v>
      </c>
      <c r="H58" s="44">
        <f t="shared" si="3"/>
        <v>0.60606060606060608</v>
      </c>
      <c r="I58" s="58" t="str">
        <f>IF(OR(A58="",LEFT(A58,3)="---"),"",IFERROR(VLOOKUP($A58,'ROAR Balance'!B:F,2,FALSE),""))</f>
        <v>German</v>
      </c>
      <c r="J58" s="58">
        <f>IF(I58="","",IFERROR(VLOOKUP($A58,'ROAR Balance'!B:F,3,FALSE),""))</f>
        <v>40</v>
      </c>
      <c r="K58" s="58" t="str">
        <f>IF(I58="","",IFERROR(VLOOKUP($A58,'ROAR Balance'!B:F,4,FALSE),""))</f>
        <v>Belgian</v>
      </c>
      <c r="L58" s="58">
        <f>IF(I58="","",IFERROR(VLOOKUP($A58,'ROAR Balance'!B:F,5,FALSE),""))</f>
        <v>26</v>
      </c>
      <c r="M58" s="46" t="str">
        <f>IF(OR(LEFT(A58,2)="--",A58="",I58=""),"",IFERROR(VLOOKUP(A58,Data!C:W,21,FALSE),""))</f>
        <v>Air</v>
      </c>
      <c r="N58" s="2"/>
    </row>
    <row r="59" spans="1:14" ht="15" customHeight="1" x14ac:dyDescent="0.3">
      <c r="A59" s="5" t="str">
        <f>IFERROR(IF(VLOOKUP(ROW(A59)-1,Data!B:C,2,FALSE)="","",VLOOKUP(ROW(A59)-1,Data!B:C,2,FALSE)),"")</f>
        <v>Rude Awakening [47]</v>
      </c>
      <c r="B59" s="133"/>
      <c r="C59" s="87" t="str">
        <f>IFERROR(IF(VLOOKUP(ROW(A59)-1,Data!B:C,2,FALSE)="","",VLOOKUP(ROW(A59)-1,Data!B:X,23,FALSE)),"")</f>
        <v/>
      </c>
      <c r="D59" s="6">
        <f t="shared" si="1"/>
        <v>-1</v>
      </c>
      <c r="E59" s="6" t="str">
        <f t="shared" si="2"/>
        <v/>
      </c>
      <c r="F59" s="42">
        <f>IF(I59="","",IF(M59="Campaign","--",IF(VLOOKUP(A59,Data!C:D,2,FALSE)="*","*",VLOOKUP(A59,Data!C:R,16,FALSE))))</f>
        <v>10.6</v>
      </c>
      <c r="G59" s="43">
        <f>IF(I59="","",IFERROR(VLOOKUP(VLOOKUP(A59,Data!C:T,18,FALSE),'ROAR Ratings'!A:D,4,FALSE),""))</f>
        <v>6.67</v>
      </c>
      <c r="H59" s="44">
        <f t="shared" si="3"/>
        <v>0.69565217391304346</v>
      </c>
      <c r="I59" s="58" t="str">
        <f>IF(OR(A59="",LEFT(A59,3)="---"),"",IFERROR(VLOOKUP($A59,'ROAR Balance'!B:F,2,FALSE),""))</f>
        <v>Yugoslav</v>
      </c>
      <c r="J59" s="58">
        <f>IF(I59="","",IFERROR(VLOOKUP($A59,'ROAR Balance'!B:F,3,FALSE),""))</f>
        <v>16</v>
      </c>
      <c r="K59" s="58" t="str">
        <f>IF(I59="","",IFERROR(VLOOKUP($A59,'ROAR Balance'!B:F,4,FALSE),""))</f>
        <v>German</v>
      </c>
      <c r="L59" s="58">
        <f>IF(I59="","",IFERROR(VLOOKUP($A59,'ROAR Balance'!B:F,5,FALSE),""))</f>
        <v>7</v>
      </c>
      <c r="M59" s="46" t="str">
        <f>IF(OR(LEFT(A59,2)="--",A59="",I59=""),"",IFERROR(VLOOKUP(A59,Data!C:W,21,FALSE),""))</f>
        <v/>
      </c>
      <c r="N59" s="2"/>
    </row>
    <row r="60" spans="1:14" ht="15" customHeight="1" x14ac:dyDescent="0.3">
      <c r="A60" s="5" t="str">
        <f>IFERROR(IF(VLOOKUP(ROW(A60)-1,Data!B:C,2,FALSE)="","",VLOOKUP(ROW(A60)-1,Data!B:C,2,FALSE)),"")</f>
        <v>Toujours l'audace (Always Audacity) [48]</v>
      </c>
      <c r="B60" s="133"/>
      <c r="C60" s="87" t="str">
        <f>IFERROR(IF(VLOOKUP(ROW(A60)-1,Data!B:C,2,FALSE)="","",VLOOKUP(ROW(A60)-1,Data!B:X,23,FALSE)),"")</f>
        <v/>
      </c>
      <c r="D60" s="6">
        <f t="shared" si="1"/>
        <v>-1</v>
      </c>
      <c r="E60" s="6" t="str">
        <f t="shared" si="2"/>
        <v>T</v>
      </c>
      <c r="F60" s="42">
        <f>IF(I60="","",IF(M60="Campaign","--",IF(VLOOKUP(A60,Data!C:D,2,FALSE)="*","*",VLOOKUP(A60,Data!C:R,16,FALSE))))</f>
        <v>4.875</v>
      </c>
      <c r="G60" s="43">
        <f>IF(I60="","",IFERROR(VLOOKUP(VLOOKUP(A60,Data!C:T,18,FALSE),'ROAR Ratings'!A:D,4,FALSE),""))</f>
        <v>5.89</v>
      </c>
      <c r="H60" s="44">
        <f t="shared" si="3"/>
        <v>0.63063063063063063</v>
      </c>
      <c r="I60" s="58" t="str">
        <f>IF(OR(A60="",LEFT(A60,3)="---"),"",IFERROR(VLOOKUP($A60,'ROAR Balance'!B:F,2,FALSE),""))</f>
        <v>German</v>
      </c>
      <c r="J60" s="58">
        <f>IF(I60="","",IFERROR(VLOOKUP($A60,'ROAR Balance'!B:F,3,FALSE),""))</f>
        <v>70</v>
      </c>
      <c r="K60" s="58" t="str">
        <f>IF(I60="","",IFERROR(VLOOKUP($A60,'ROAR Balance'!B:F,4,FALSE),""))</f>
        <v>Belgian</v>
      </c>
      <c r="L60" s="58">
        <f>IF(I60="","",IFERROR(VLOOKUP($A60,'ROAR Balance'!B:F,5,FALSE),""))</f>
        <v>41</v>
      </c>
      <c r="M60" s="46" t="str">
        <f>IF(OR(LEFT(A60,2)="--",A60="",I60=""),"",IFERROR(VLOOKUP(A60,Data!C:W,21,FALSE),""))</f>
        <v/>
      </c>
      <c r="N60" s="2"/>
    </row>
    <row r="61" spans="1:14" ht="15" customHeight="1" x14ac:dyDescent="0.3">
      <c r="A61" s="5" t="str">
        <f>IFERROR(IF(VLOOKUP(ROW(A61)-1,Data!B:C,2,FALSE)="","",VLOOKUP(ROW(A61)-1,Data!B:C,2,FALSE)),"")</f>
        <v>Piercing the Peel [49]</v>
      </c>
      <c r="B61" s="133"/>
      <c r="C61" s="87" t="str">
        <f>IFERROR(IF(VLOOKUP(ROW(A61)-1,Data!B:C,2,FALSE)="","",VLOOKUP(ROW(A61)-1,Data!B:X,23,FALSE)),"")</f>
        <v/>
      </c>
      <c r="D61" s="6">
        <f t="shared" si="1"/>
        <v>-1</v>
      </c>
      <c r="E61" s="6" t="str">
        <f t="shared" si="2"/>
        <v>T</v>
      </c>
      <c r="F61" s="42">
        <f>IF(I61="","",IF(M61="Campaign","--",IF(VLOOKUP(A61,Data!C:D,2,FALSE)="*","*",VLOOKUP(A61,Data!C:R,16,FALSE))))</f>
        <v>4.4666666666666668</v>
      </c>
      <c r="G61" s="43">
        <f>IF(I61="","",IFERROR(VLOOKUP(VLOOKUP(A61,Data!C:T,18,FALSE),'ROAR Ratings'!A:D,4,FALSE),""))</f>
        <v>3.66</v>
      </c>
      <c r="H61" s="44">
        <f t="shared" si="3"/>
        <v>0.75384615384615383</v>
      </c>
      <c r="I61" s="58" t="str">
        <f>IF(OR(A61="",LEFT(A61,3)="---"),"",IFERROR(VLOOKUP($A61,'ROAR Balance'!B:F,2,FALSE),""))</f>
        <v>German</v>
      </c>
      <c r="J61" s="58">
        <f>IF(I61="","",IFERROR(VLOOKUP($A61,'ROAR Balance'!B:F,3,FALSE),""))</f>
        <v>49</v>
      </c>
      <c r="K61" s="58" t="str">
        <f>IF(I61="","",IFERROR(VLOOKUP($A61,'ROAR Balance'!B:F,4,FALSE),""))</f>
        <v>Dutch</v>
      </c>
      <c r="L61" s="58">
        <f>IF(I61="","",IFERROR(VLOOKUP($A61,'ROAR Balance'!B:F,5,FALSE),""))</f>
        <v>16</v>
      </c>
      <c r="M61" s="46" t="str">
        <f>IF(OR(LEFT(A61,2)="--",A61="",I61=""),"",IFERROR(VLOOKUP(A61,Data!C:W,21,FALSE),""))</f>
        <v/>
      </c>
      <c r="N61" s="2"/>
    </row>
    <row r="62" spans="1:14" ht="15" customHeight="1" x14ac:dyDescent="0.3">
      <c r="A62" s="5" t="str">
        <f>IFERROR(IF(VLOOKUP(ROW(A62)-1,Data!B:C,2,FALSE)="","",VLOOKUP(ROW(A62)-1,Data!B:C,2,FALSE)),"")</f>
        <v>Age-Old Foes [50]</v>
      </c>
      <c r="B62" s="133"/>
      <c r="C62" s="87" t="str">
        <f>IFERROR(IF(VLOOKUP(ROW(A62)-1,Data!B:C,2,FALSE)="","",VLOOKUP(ROW(A62)-1,Data!B:X,23,FALSE)),"")</f>
        <v/>
      </c>
      <c r="D62" s="6">
        <f t="shared" si="1"/>
        <v>-1</v>
      </c>
      <c r="E62" s="6" t="str">
        <f t="shared" si="2"/>
        <v/>
      </c>
      <c r="F62" s="42">
        <f>IF(I62="","",IF(M62="Campaign","--",IF(VLOOKUP(A62,Data!C:D,2,FALSE)="*","*",VLOOKUP(A62,Data!C:R,16,FALSE))))</f>
        <v>9</v>
      </c>
      <c r="G62" s="43">
        <f>IF(I62="","",IFERROR(VLOOKUP(VLOOKUP(A62,Data!C:T,18,FALSE),'ROAR Ratings'!A:D,4,FALSE),""))</f>
        <v>6.08</v>
      </c>
      <c r="H62" s="44">
        <f t="shared" si="3"/>
        <v>0.67272727272727273</v>
      </c>
      <c r="I62" s="58" t="str">
        <f>IF(OR(A62="",LEFT(A62,3)="---"),"",IFERROR(VLOOKUP($A62,'ROAR Balance'!B:F,2,FALSE),""))</f>
        <v>Russian</v>
      </c>
      <c r="J62" s="58">
        <f>IF(I62="","",IFERROR(VLOOKUP($A62,'ROAR Balance'!B:F,3,FALSE),""))</f>
        <v>37</v>
      </c>
      <c r="K62" s="58" t="str">
        <f>IF(I62="","",IFERROR(VLOOKUP($A62,'ROAR Balance'!B:F,4,FALSE),""))</f>
        <v>Polish</v>
      </c>
      <c r="L62" s="58">
        <f>IF(I62="","",IFERROR(VLOOKUP($A62,'ROAR Balance'!B:F,5,FALSE),""))</f>
        <v>18</v>
      </c>
      <c r="M62" s="46" t="str">
        <f>IF(OR(LEFT(A62,2)="--",A62="",I62=""),"",IFERROR(VLOOKUP(A62,Data!C:W,21,FALSE),""))</f>
        <v>OBA</v>
      </c>
      <c r="N62" s="2"/>
    </row>
    <row r="63" spans="1:14" ht="15" customHeight="1" x14ac:dyDescent="0.3">
      <c r="A63" s="5" t="str">
        <f>IFERROR(IF(VLOOKUP(ROW(A63)-1,Data!B:C,2,FALSE)="","",VLOOKUP(ROW(A63)-1,Data!B:C,2,FALSE)),"")</f>
        <v/>
      </c>
      <c r="B63" s="133"/>
      <c r="C63" s="87" t="str">
        <f>IFERROR(IF(VLOOKUP(ROW(A63)-1,Data!B:C,2,FALSE)="","",VLOOKUP(ROW(A63)-1,Data!B:X,23,FALSE)),"")</f>
        <v/>
      </c>
      <c r="D63" s="6" t="str">
        <f t="shared" si="1"/>
        <v/>
      </c>
      <c r="E63" s="6" t="str">
        <f t="shared" si="2"/>
        <v/>
      </c>
      <c r="F63" s="42" t="str">
        <f>IF(I63="","",IF(M63="Campaign","--",IF(VLOOKUP(A63,Data!C:D,2,FALSE)="*","*",VLOOKUP(A63,Data!C:R,16,FALSE))))</f>
        <v/>
      </c>
      <c r="G63" s="43" t="str">
        <f>IF(I63="","",IFERROR(VLOOKUP(VLOOKUP(A63,Data!C:T,18,FALSE),'ROAR Ratings'!A:D,4,FALSE),""))</f>
        <v/>
      </c>
      <c r="H63" s="44" t="str">
        <f t="shared" si="3"/>
        <v/>
      </c>
      <c r="I63" s="58" t="str">
        <f>IF(OR(A63="",LEFT(A63,3)="---"),"",IFERROR(VLOOKUP($A63,'ROAR Balance'!B:F,2,FALSE),""))</f>
        <v/>
      </c>
      <c r="J63" s="58" t="str">
        <f>IF(I63="","",IFERROR(VLOOKUP($A63,'ROAR Balance'!B:F,3,FALSE),""))</f>
        <v/>
      </c>
      <c r="K63" s="58" t="str">
        <f>IF(I63="","",IFERROR(VLOOKUP($A63,'ROAR Balance'!B:F,4,FALSE),""))</f>
        <v/>
      </c>
      <c r="L63" s="58" t="str">
        <f>IF(I63="","",IFERROR(VLOOKUP($A63,'ROAR Balance'!B:F,5,FALSE),""))</f>
        <v/>
      </c>
      <c r="M63" s="46" t="str">
        <f>IF(OR(LEFT(A63,2)="--",A63="",I63=""),"",IFERROR(VLOOKUP(A63,Data!C:W,21,FALSE),""))</f>
        <v/>
      </c>
      <c r="N63" s="2"/>
    </row>
    <row r="64" spans="1:14" ht="15" customHeight="1" x14ac:dyDescent="0.3">
      <c r="A64" s="5" t="str">
        <f>IFERROR(IF(VLOOKUP(ROW(A64)-1,Data!B:C,2,FALSE)="","",VLOOKUP(ROW(A64)-1,Data!B:C,2,FALSE)),"")</f>
        <v>--- Hollow Legions ---</v>
      </c>
      <c r="B64" s="133"/>
      <c r="C64" s="87" t="str">
        <f>IFERROR(IF(VLOOKUP(ROW(A64)-1,Data!B:C,2,FALSE)="","",VLOOKUP(ROW(A64)-1,Data!B:X,23,FALSE)),"")</f>
        <v/>
      </c>
      <c r="D64" s="6" t="str">
        <f t="shared" si="1"/>
        <v/>
      </c>
      <c r="E64" s="6" t="str">
        <f t="shared" si="2"/>
        <v/>
      </c>
      <c r="F64" s="42" t="str">
        <f>IF(I64="","",IF(M64="Campaign","--",IF(VLOOKUP(A64,Data!C:D,2,FALSE)="*","*",VLOOKUP(A64,Data!C:R,16,FALSE))))</f>
        <v/>
      </c>
      <c r="G64" s="43" t="str">
        <f>IF(I64="","",IFERROR(VLOOKUP(VLOOKUP(A64,Data!C:T,18,FALSE),'ROAR Ratings'!A:D,4,FALSE),""))</f>
        <v/>
      </c>
      <c r="H64" s="44" t="str">
        <f t="shared" si="3"/>
        <v/>
      </c>
      <c r="I64" s="58" t="str">
        <f>IF(OR(A64="",LEFT(A64,3)="---"),"",IFERROR(VLOOKUP($A64,'ROAR Balance'!B:F,2,FALSE),""))</f>
        <v/>
      </c>
      <c r="J64" s="58" t="str">
        <f>IF(I64="","",IFERROR(VLOOKUP($A64,'ROAR Balance'!B:F,3,FALSE),""))</f>
        <v/>
      </c>
      <c r="K64" s="58" t="str">
        <f>IF(I64="","",IFERROR(VLOOKUP($A64,'ROAR Balance'!B:F,4,FALSE),""))</f>
        <v/>
      </c>
      <c r="L64" s="58" t="str">
        <f>IF(I64="","",IFERROR(VLOOKUP($A64,'ROAR Balance'!B:F,5,FALSE),""))</f>
        <v/>
      </c>
      <c r="M64" s="46" t="str">
        <f>IF(OR(LEFT(A64,2)="--",A64="",I64=""),"",IFERROR(VLOOKUP(A64,Data!C:W,21,FALSE),""))</f>
        <v/>
      </c>
      <c r="N64" s="2"/>
    </row>
    <row r="65" spans="1:14" ht="15" customHeight="1" x14ac:dyDescent="0.3">
      <c r="A65" s="5" t="str">
        <f>IFERROR(IF(VLOOKUP(ROW(A65)-1,Data!B:C,2,FALSE)="","",VLOOKUP(ROW(A65)-1,Data!B:C,2,FALSE)),"")</f>
        <v>The Taking of Takrouna [51]</v>
      </c>
      <c r="B65" s="133"/>
      <c r="C65" s="87" t="str">
        <f>IFERROR(IF(VLOOKUP(ROW(A65)-1,Data!B:C,2,FALSE)="","",VLOOKUP(ROW(A65)-1,Data!B:X,23,FALSE)),"")</f>
        <v/>
      </c>
      <c r="D65" s="6">
        <f t="shared" si="1"/>
        <v>1</v>
      </c>
      <c r="E65" s="6" t="str">
        <f t="shared" si="2"/>
        <v>T</v>
      </c>
      <c r="F65" s="42">
        <f>IF(I65="","",IF(M65="Campaign","--",IF(VLOOKUP(A65,Data!C:D,2,FALSE)="*","*",VLOOKUP(A65,Data!C:R,16,FALSE))))</f>
        <v>4.3333333333333339</v>
      </c>
      <c r="G65" s="43">
        <f>IF(I65="","",IFERROR(VLOOKUP(VLOOKUP(A65,Data!C:T,18,FALSE),'ROAR Ratings'!A:D,4,FALSE),""))</f>
        <v>6.44</v>
      </c>
      <c r="H65" s="44">
        <f t="shared" si="3"/>
        <v>0.57352941176470584</v>
      </c>
      <c r="I65" s="58" t="str">
        <f>IF(OR(A65="",LEFT(A65,3)="---"),"",IFERROR(VLOOKUP($A65,'ROAR Balance'!B:F,2,FALSE),""))</f>
        <v>Italian</v>
      </c>
      <c r="J65" s="58">
        <f>IF(I65="","",IFERROR(VLOOKUP($A65,'ROAR Balance'!B:F,3,FALSE),""))</f>
        <v>78</v>
      </c>
      <c r="K65" s="58" t="str">
        <f>IF(I65="","",IFERROR(VLOOKUP($A65,'ROAR Balance'!B:F,4,FALSE),""))</f>
        <v>British</v>
      </c>
      <c r="L65" s="58">
        <f>IF(I65="","",IFERROR(VLOOKUP($A65,'ROAR Balance'!B:F,5,FALSE),""))</f>
        <v>58</v>
      </c>
      <c r="M65" s="46" t="str">
        <f>IF(OR(LEFT(A65,2)="--",A65="",I65=""),"",IFERROR(VLOOKUP(A65,Data!C:W,21,FALSE),""))</f>
        <v>Dsrt</v>
      </c>
      <c r="N65" s="2"/>
    </row>
    <row r="66" spans="1:14" ht="15" customHeight="1" x14ac:dyDescent="0.3">
      <c r="A66" s="5" t="str">
        <f>IFERROR(IF(VLOOKUP(ROW(A66)-1,Data!B:C,2,FALSE)="","",VLOOKUP(ROW(A66)-1,Data!B:C,2,FALSE)),"")</f>
        <v>Too Little, Too Late [52]</v>
      </c>
      <c r="B66" s="133"/>
      <c r="C66" s="87" t="str">
        <f>IFERROR(IF(VLOOKUP(ROW(A66)-1,Data!B:C,2,FALSE)="","",VLOOKUP(ROW(A66)-1,Data!B:X,23,FALSE)),"")</f>
        <v/>
      </c>
      <c r="D66" s="6">
        <f t="shared" si="1"/>
        <v>-1</v>
      </c>
      <c r="E66" s="6" t="str">
        <f t="shared" si="2"/>
        <v/>
      </c>
      <c r="F66" s="42">
        <f>IF(I66="","",IF(M66="Campaign","--",IF(VLOOKUP(A66,Data!C:D,2,FALSE)="*","*",VLOOKUP(A66,Data!C:R,16,FALSE))))</f>
        <v>6.95</v>
      </c>
      <c r="G66" s="43">
        <f>IF(I66="","",IFERROR(VLOOKUP(VLOOKUP(A66,Data!C:T,18,FALSE),'ROAR Ratings'!A:D,4,FALSE),""))</f>
        <v>5.43</v>
      </c>
      <c r="H66" s="44">
        <f t="shared" si="3"/>
        <v>0.72222222222222221</v>
      </c>
      <c r="I66" s="58" t="str">
        <f>IF(OR(A66="",LEFT(A66,3)="---"),"",IFERROR(VLOOKUP($A66,'ROAR Balance'!B:F,2,FALSE),""))</f>
        <v>German</v>
      </c>
      <c r="J66" s="58">
        <f>IF(I66="","",IFERROR(VLOOKUP($A66,'ROAR Balance'!B:F,3,FALSE),""))</f>
        <v>13</v>
      </c>
      <c r="K66" s="58" t="str">
        <f>IF(I66="","",IFERROR(VLOOKUP($A66,'ROAR Balance'!B:F,4,FALSE),""))</f>
        <v>Italian</v>
      </c>
      <c r="L66" s="58">
        <f>IF(I66="","",IFERROR(VLOOKUP($A66,'ROAR Balance'!B:F,5,FALSE),""))</f>
        <v>5</v>
      </c>
      <c r="M66" s="46" t="str">
        <f>IF(OR(LEFT(A66,2)="--",A66="",I66=""),"",IFERROR(VLOOKUP(A66,Data!C:W,21,FALSE),""))</f>
        <v/>
      </c>
      <c r="N66" s="2"/>
    </row>
    <row r="67" spans="1:14" ht="15" customHeight="1" x14ac:dyDescent="0.3">
      <c r="A67" s="5" t="str">
        <f>IFERROR(IF(VLOOKUP(ROW(A67)-1,Data!B:C,2,FALSE)="","",VLOOKUP(ROW(A67)-1,Data!B:C,2,FALSE)),"")</f>
        <v>A High Price to Pay [53]</v>
      </c>
      <c r="B67" s="133"/>
      <c r="C67" s="87" t="str">
        <f>IFERROR(IF(VLOOKUP(ROW(A67)-1,Data!B:C,2,FALSE)="","",VLOOKUP(ROW(A67)-1,Data!B:X,23,FALSE)),"")</f>
        <v/>
      </c>
      <c r="D67" s="6">
        <f t="shared" ref="D67:D130" si="4">IF(I67="","",IF(G67&gt;$P$2,IF(H67&lt;$P$5,1,-1),-1))</f>
        <v>-1</v>
      </c>
      <c r="E67" s="6" t="str">
        <f t="shared" ref="E67:E130" si="5">IF(F67="","",IF(M67="Campaign","",IF(F67&lt;5,"T","")))</f>
        <v/>
      </c>
      <c r="F67" s="42">
        <f>IF(I67="","",IF(M67="Campaign","--",IF(VLOOKUP(A67,Data!C:D,2,FALSE)="*","*",VLOOKUP(A67,Data!C:R,16,FALSE))))</f>
        <v>6.1</v>
      </c>
      <c r="G67" s="43">
        <f>IF(I67="","",IFERROR(VLOOKUP(VLOOKUP(A67,Data!C:T,18,FALSE),'ROAR Ratings'!A:D,4,FALSE),""))</f>
        <v>5.66</v>
      </c>
      <c r="H67" s="44">
        <f t="shared" ref="H67:H130" si="6">IF(I67="","",IFERROR(IF(J67/(J67+L67)&gt;0.5,J67/(J67+L67),1-J67/(J67+L67)),""))</f>
        <v>0.54807692307692313</v>
      </c>
      <c r="I67" s="58" t="str">
        <f>IF(OR(A67="",LEFT(A67,3)="---"),"",IFERROR(VLOOKUP($A67,'ROAR Balance'!B:F,2,FALSE),""))</f>
        <v>British</v>
      </c>
      <c r="J67" s="58">
        <f>IF(I67="","",IFERROR(VLOOKUP($A67,'ROAR Balance'!B:F,3,FALSE),""))</f>
        <v>47</v>
      </c>
      <c r="K67" s="58" t="str">
        <f>IF(I67="","",IFERROR(VLOOKUP($A67,'ROAR Balance'!B:F,4,FALSE),""))</f>
        <v>Italian</v>
      </c>
      <c r="L67" s="58">
        <f>IF(I67="","",IFERROR(VLOOKUP($A67,'ROAR Balance'!B:F,5,FALSE),""))</f>
        <v>57</v>
      </c>
      <c r="M67" s="46" t="str">
        <f>IF(OR(LEFT(A67,2)="--",A67="",I67=""),"",IFERROR(VLOOKUP(A67,Data!C:W,21,FALSE),""))</f>
        <v/>
      </c>
      <c r="N67" s="2"/>
    </row>
    <row r="68" spans="1:14" ht="15" customHeight="1" x14ac:dyDescent="0.3">
      <c r="A68" s="5" t="str">
        <f>IFERROR(IF(VLOOKUP(ROW(A68)-1,Data!B:C,2,FALSE)="","",VLOOKUP(ROW(A68)-1,Data!B:C,2,FALSE)),"")</f>
        <v>Bridge to Nowhere [54]</v>
      </c>
      <c r="B68" s="133"/>
      <c r="C68" s="87" t="str">
        <f>IFERROR(IF(VLOOKUP(ROW(A68)-1,Data!B:C,2,FALSE)="","",VLOOKUP(ROW(A68)-1,Data!B:X,23,FALSE)),"")</f>
        <v/>
      </c>
      <c r="D68" s="6">
        <f t="shared" si="4"/>
        <v>1</v>
      </c>
      <c r="E68" s="6" t="str">
        <f t="shared" si="5"/>
        <v/>
      </c>
      <c r="F68" s="42">
        <f>IF(I68="","",IF(M68="Campaign","--",IF(VLOOKUP(A68,Data!C:D,2,FALSE)="*","*",VLOOKUP(A68,Data!C:R,16,FALSE))))</f>
        <v>5.604166666666667</v>
      </c>
      <c r="G68" s="43">
        <f>IF(I68="","",IFERROR(VLOOKUP(VLOOKUP(A68,Data!C:T,18,FALSE),'ROAR Ratings'!A:D,4,FALSE),""))</f>
        <v>6.6</v>
      </c>
      <c r="H68" s="44">
        <f t="shared" si="6"/>
        <v>0.5786516853932584</v>
      </c>
      <c r="I68" s="58" t="str">
        <f>IF(OR(A68="",LEFT(A68,3)="---"),"",IFERROR(VLOOKUP($A68,'ROAR Balance'!B:F,2,FALSE),""))</f>
        <v>Italian</v>
      </c>
      <c r="J68" s="58">
        <f>IF(I68="","",IFERROR(VLOOKUP($A68,'ROAR Balance'!B:F,3,FALSE),""))</f>
        <v>103</v>
      </c>
      <c r="K68" s="58" t="str">
        <f>IF(I68="","",IFERROR(VLOOKUP($A68,'ROAR Balance'!B:F,4,FALSE),""))</f>
        <v>Russian</v>
      </c>
      <c r="L68" s="58">
        <f>IF(I68="","",IFERROR(VLOOKUP($A68,'ROAR Balance'!B:F,5,FALSE),""))</f>
        <v>75</v>
      </c>
      <c r="M68" s="46" t="str">
        <f>IF(OR(LEFT(A68,2)="--",A68="",I68=""),"",IFERROR(VLOOKUP(A68,Data!C:W,21,FALSE),""))</f>
        <v/>
      </c>
      <c r="N68" s="2"/>
    </row>
    <row r="69" spans="1:14" ht="15" customHeight="1" x14ac:dyDescent="0.3">
      <c r="A69" s="5" t="str">
        <f>IFERROR(IF(VLOOKUP(ROW(A69)-1,Data!B:C,2,FALSE)="","",VLOOKUP(ROW(A69)-1,Data!B:C,2,FALSE)),"")</f>
        <v>Retribution [55]</v>
      </c>
      <c r="B69" s="133"/>
      <c r="C69" s="87" t="str">
        <f>IFERROR(IF(VLOOKUP(ROW(A69)-1,Data!B:C,2,FALSE)="","",VLOOKUP(ROW(A69)-1,Data!B:X,23,FALSE)),"")</f>
        <v/>
      </c>
      <c r="D69" s="6">
        <f t="shared" si="4"/>
        <v>-1</v>
      </c>
      <c r="E69" s="6" t="str">
        <f t="shared" si="5"/>
        <v/>
      </c>
      <c r="F69" s="42">
        <f>IF(I69="","",IF(M69="Campaign","--",IF(VLOOKUP(A69,Data!C:D,2,FALSE)="*","*",VLOOKUP(A69,Data!C:R,16,FALSE))))</f>
        <v>6.2416666666666663</v>
      </c>
      <c r="G69" s="43">
        <f>IF(I69="","",IFERROR(VLOOKUP(VLOOKUP(A69,Data!C:T,18,FALSE),'ROAR Ratings'!A:D,4,FALSE),""))</f>
        <v>6.25</v>
      </c>
      <c r="H69" s="44">
        <f t="shared" si="6"/>
        <v>0.54421768707482998</v>
      </c>
      <c r="I69" s="58" t="str">
        <f>IF(OR(A69="",LEFT(A69,3)="---"),"",IFERROR(VLOOKUP($A69,'ROAR Balance'!B:F,2,FALSE),""))</f>
        <v>American</v>
      </c>
      <c r="J69" s="58">
        <f>IF(I69="","",IFERROR(VLOOKUP($A69,'ROAR Balance'!B:F,3,FALSE),""))</f>
        <v>80</v>
      </c>
      <c r="K69" s="58" t="str">
        <f>IF(I69="","",IFERROR(VLOOKUP($A69,'ROAR Balance'!B:F,4,FALSE),""))</f>
        <v>Italian</v>
      </c>
      <c r="L69" s="58">
        <f>IF(I69="","",IFERROR(VLOOKUP($A69,'ROAR Balance'!B:F,5,FALSE),""))</f>
        <v>67</v>
      </c>
      <c r="M69" s="46" t="str">
        <f>IF(OR(LEFT(A69,2)="--",A69="",I69=""),"",IFERROR(VLOOKUP(A69,Data!C:W,21,FALSE),""))</f>
        <v/>
      </c>
      <c r="N69" s="2"/>
    </row>
    <row r="70" spans="1:14" ht="15" customHeight="1" x14ac:dyDescent="0.3">
      <c r="A70" s="5" t="str">
        <f>IFERROR(IF(VLOOKUP(ROW(A70)-1,Data!B:C,2,FALSE)="","",VLOOKUP(ROW(A70)-1,Data!B:C,2,FALSE)),"")</f>
        <v>Half a Chance [56]</v>
      </c>
      <c r="B70" s="133"/>
      <c r="C70" s="87" t="str">
        <f>IFERROR(IF(VLOOKUP(ROW(A70)-1,Data!B:C,2,FALSE)="","",VLOOKUP(ROW(A70)-1,Data!B:X,23,FALSE)),"")</f>
        <v/>
      </c>
      <c r="D70" s="6">
        <f t="shared" si="4"/>
        <v>-1</v>
      </c>
      <c r="E70" s="6" t="str">
        <f t="shared" si="5"/>
        <v/>
      </c>
      <c r="F70" s="42">
        <f>IF(I70="","",IF(M70="Campaign","--",IF(VLOOKUP(A70,Data!C:D,2,FALSE)="*","*",VLOOKUP(A70,Data!C:R,16,FALSE))))</f>
        <v>19.833333333333332</v>
      </c>
      <c r="G70" s="43">
        <f>IF(I70="","",IFERROR(VLOOKUP(VLOOKUP(A70,Data!C:T,18,FALSE),'ROAR Ratings'!A:D,4,FALSE),""))</f>
        <v>4.5</v>
      </c>
      <c r="H70" s="44">
        <f t="shared" si="6"/>
        <v>0.82222222222222219</v>
      </c>
      <c r="I70" s="58" t="str">
        <f>IF(OR(A70="",LEFT(A70,3)="---"),"",IFERROR(VLOOKUP($A70,'ROAR Balance'!B:F,2,FALSE),""))</f>
        <v>British</v>
      </c>
      <c r="J70" s="58">
        <f>IF(I70="","",IFERROR(VLOOKUP($A70,'ROAR Balance'!B:F,3,FALSE),""))</f>
        <v>8</v>
      </c>
      <c r="K70" s="58" t="str">
        <f>IF(I70="","",IFERROR(VLOOKUP($A70,'ROAR Balance'!B:F,4,FALSE),""))</f>
        <v>Italian</v>
      </c>
      <c r="L70" s="58">
        <f>IF(I70="","",IFERROR(VLOOKUP($A70,'ROAR Balance'!B:F,5,FALSE),""))</f>
        <v>37</v>
      </c>
      <c r="M70" s="46" t="str">
        <f>IF(OR(LEFT(A70,2)="--",A70="",I70=""),"",IFERROR(VLOOKUP(A70,Data!C:W,21,FALSE),""))</f>
        <v>OBA, Dsrt</v>
      </c>
      <c r="N70" s="2"/>
    </row>
    <row r="71" spans="1:14" ht="15" customHeight="1" x14ac:dyDescent="0.3">
      <c r="A71" s="5" t="str">
        <f>IFERROR(IF(VLOOKUP(ROW(A71)-1,Data!B:C,2,FALSE)="","",VLOOKUP(ROW(A71)-1,Data!B:C,2,FALSE)),"")</f>
        <v>The Battle for Rome [57]</v>
      </c>
      <c r="B71" s="133"/>
      <c r="C71" s="87" t="str">
        <f>IFERROR(IF(VLOOKUP(ROW(A71)-1,Data!B:C,2,FALSE)="","",VLOOKUP(ROW(A71)-1,Data!B:X,23,FALSE)),"")</f>
        <v/>
      </c>
      <c r="D71" s="6">
        <f t="shared" si="4"/>
        <v>-1</v>
      </c>
      <c r="E71" s="6" t="str">
        <f t="shared" si="5"/>
        <v/>
      </c>
      <c r="F71" s="42">
        <f>IF(I71="","",IF(M71="Campaign","--",IF(VLOOKUP(A71,Data!C:D,2,FALSE)="*","*",VLOOKUP(A71,Data!C:R,16,FALSE))))</f>
        <v>12.9</v>
      </c>
      <c r="G71" s="43">
        <f>IF(I71="","",IFERROR(VLOOKUP(VLOOKUP(A71,Data!C:T,18,FALSE),'ROAR Ratings'!A:D,4,FALSE),""))</f>
        <v>6.51</v>
      </c>
      <c r="H71" s="44">
        <f t="shared" si="6"/>
        <v>0.58333333333333326</v>
      </c>
      <c r="I71" s="58" t="str">
        <f>IF(OR(A71="",LEFT(A71,3)="---"),"",IFERROR(VLOOKUP($A71,'ROAR Balance'!B:F,2,FALSE),""))</f>
        <v>German</v>
      </c>
      <c r="J71" s="58">
        <f>IF(I71="","",IFERROR(VLOOKUP($A71,'ROAR Balance'!B:F,3,FALSE),""))</f>
        <v>25</v>
      </c>
      <c r="K71" s="58" t="str">
        <f>IF(I71="","",IFERROR(VLOOKUP($A71,'ROAR Balance'!B:F,4,FALSE),""))</f>
        <v>Italian</v>
      </c>
      <c r="L71" s="58">
        <f>IF(I71="","",IFERROR(VLOOKUP($A71,'ROAR Balance'!B:F,5,FALSE),""))</f>
        <v>35</v>
      </c>
      <c r="M71" s="46" t="str">
        <f>IF(OR(LEFT(A71,2)="--",A71="",I71=""),"",IFERROR(VLOOKUP(A71,Data!C:W,21,FALSE),""))</f>
        <v/>
      </c>
      <c r="N71" s="2"/>
    </row>
    <row r="72" spans="1:14" ht="15" customHeight="1" x14ac:dyDescent="0.3">
      <c r="A72" s="5" t="str">
        <f>IFERROR(IF(VLOOKUP(ROW(A72)-1,Data!B:C,2,FALSE)="","",VLOOKUP(ROW(A72)-1,Data!B:C,2,FALSE)),"")</f>
        <v>Ci Arrendiamo [58]</v>
      </c>
      <c r="B72" s="133"/>
      <c r="C72" s="87" t="str">
        <f>IFERROR(IF(VLOOKUP(ROW(A72)-1,Data!B:C,2,FALSE)="","",VLOOKUP(ROW(A72)-1,Data!B:X,23,FALSE)),"")</f>
        <v/>
      </c>
      <c r="D72" s="6">
        <f t="shared" si="4"/>
        <v>-1</v>
      </c>
      <c r="E72" s="6" t="str">
        <f t="shared" si="5"/>
        <v/>
      </c>
      <c r="F72" s="42">
        <f>IF(I72="","",IF(M72="Campaign","--",IF(VLOOKUP(A72,Data!C:D,2,FALSE)="*","*",VLOOKUP(A72,Data!C:R,16,FALSE))))</f>
        <v>17.008333333333333</v>
      </c>
      <c r="G72" s="43">
        <f>IF(I72="","",IFERROR(VLOOKUP(VLOOKUP(A72,Data!C:T,18,FALSE),'ROAR Ratings'!A:D,4,FALSE),""))</f>
        <v>5.77</v>
      </c>
      <c r="H72" s="44">
        <f t="shared" si="6"/>
        <v>0.56521739130434778</v>
      </c>
      <c r="I72" s="58" t="str">
        <f>IF(OR(A72="",LEFT(A72,3)="---"),"",IFERROR(VLOOKUP($A72,'ROAR Balance'!B:F,2,FALSE),""))</f>
        <v>British</v>
      </c>
      <c r="J72" s="58">
        <f>IF(I72="","",IFERROR(VLOOKUP($A72,'ROAR Balance'!B:F,3,FALSE),""))</f>
        <v>26</v>
      </c>
      <c r="K72" s="58" t="str">
        <f>IF(I72="","",IFERROR(VLOOKUP($A72,'ROAR Balance'!B:F,4,FALSE),""))</f>
        <v>Italian</v>
      </c>
      <c r="L72" s="58">
        <f>IF(I72="","",IFERROR(VLOOKUP($A72,'ROAR Balance'!B:F,5,FALSE),""))</f>
        <v>20</v>
      </c>
      <c r="M72" s="46" t="str">
        <f>IF(OR(LEFT(A72,2)="--",A72="",I72=""),"",IFERROR(VLOOKUP(A72,Data!C:W,21,FALSE),""))</f>
        <v>OBA, Dsrt</v>
      </c>
      <c r="N72" s="2"/>
    </row>
    <row r="73" spans="1:14" ht="15" customHeight="1" x14ac:dyDescent="0.3">
      <c r="A73" s="5" t="str">
        <f>IFERROR(IF(VLOOKUP(ROW(A73)-1,Data!B:C,2,FALSE)="","",VLOOKUP(ROW(A73)-1,Data!B:C,2,FALSE)),"")</f>
        <v/>
      </c>
      <c r="B73" s="133"/>
      <c r="C73" s="87" t="str">
        <f>IFERROR(IF(VLOOKUP(ROW(A73)-1,Data!B:C,2,FALSE)="","",VLOOKUP(ROW(A73)-1,Data!B:X,23,FALSE)),"")</f>
        <v/>
      </c>
      <c r="D73" s="6" t="str">
        <f t="shared" si="4"/>
        <v/>
      </c>
      <c r="E73" s="6" t="str">
        <f t="shared" si="5"/>
        <v/>
      </c>
      <c r="F73" s="42" t="str">
        <f>IF(I73="","",IF(M73="Campaign","--",IF(VLOOKUP(A73,Data!C:D,2,FALSE)="*","*",VLOOKUP(A73,Data!C:R,16,FALSE))))</f>
        <v/>
      </c>
      <c r="G73" s="43" t="str">
        <f>IF(I73="","",IFERROR(VLOOKUP(VLOOKUP(A73,Data!C:T,18,FALSE),'ROAR Ratings'!A:D,4,FALSE),""))</f>
        <v/>
      </c>
      <c r="H73" s="44" t="str">
        <f t="shared" si="6"/>
        <v/>
      </c>
      <c r="I73" s="58" t="str">
        <f>IF(OR(A73="",LEFT(A73,3)="---"),"",IFERROR(VLOOKUP($A73,'ROAR Balance'!B:F,2,FALSE),""))</f>
        <v/>
      </c>
      <c r="J73" s="58" t="str">
        <f>IF(I73="","",IFERROR(VLOOKUP($A73,'ROAR Balance'!B:F,3,FALSE),""))</f>
        <v/>
      </c>
      <c r="K73" s="58" t="str">
        <f>IF(I73="","",IFERROR(VLOOKUP($A73,'ROAR Balance'!B:F,4,FALSE),""))</f>
        <v/>
      </c>
      <c r="L73" s="58" t="str">
        <f>IF(I73="","",IFERROR(VLOOKUP($A73,'ROAR Balance'!B:F,5,FALSE),""))</f>
        <v/>
      </c>
      <c r="M73" s="46" t="str">
        <f>IF(OR(LEFT(A73,2)="--",A73="",I73=""),"",IFERROR(VLOOKUP(A73,Data!C:W,21,FALSE),""))</f>
        <v/>
      </c>
      <c r="N73" s="2"/>
    </row>
    <row r="74" spans="1:14" ht="15" customHeight="1" x14ac:dyDescent="0.3">
      <c r="A74" s="5" t="str">
        <f>IFERROR(IF(VLOOKUP(ROW(A74)-1,Data!B:C,2,FALSE)="","",VLOOKUP(ROW(A74)-1,Data!B:C,2,FALSE)),"")</f>
        <v>--- Code of Bushido ---</v>
      </c>
      <c r="B74" s="133"/>
      <c r="C74" s="87" t="str">
        <f>IFERROR(IF(VLOOKUP(ROW(A74)-1,Data!B:C,2,FALSE)="","",VLOOKUP(ROW(A74)-1,Data!B:X,23,FALSE)),"")</f>
        <v/>
      </c>
      <c r="D74" s="6" t="str">
        <f t="shared" si="4"/>
        <v/>
      </c>
      <c r="E74" s="6" t="str">
        <f t="shared" si="5"/>
        <v/>
      </c>
      <c r="F74" s="42" t="str">
        <f>IF(I74="","",IF(M74="Campaign","--",IF(VLOOKUP(A74,Data!C:D,2,FALSE)="*","*",VLOOKUP(A74,Data!C:R,16,FALSE))))</f>
        <v/>
      </c>
      <c r="G74" s="43" t="str">
        <f>IF(I74="","",IFERROR(VLOOKUP(VLOOKUP(A74,Data!C:T,18,FALSE),'ROAR Ratings'!A:D,4,FALSE),""))</f>
        <v/>
      </c>
      <c r="H74" s="44" t="str">
        <f t="shared" si="6"/>
        <v/>
      </c>
      <c r="I74" s="58" t="str">
        <f>IF(OR(A74="",LEFT(A74,3)="---"),"",IFERROR(VLOOKUP($A74,'ROAR Balance'!B:F,2,FALSE),""))</f>
        <v/>
      </c>
      <c r="J74" s="58" t="str">
        <f>IF(I74="","",IFERROR(VLOOKUP($A74,'ROAR Balance'!B:F,3,FALSE),""))</f>
        <v/>
      </c>
      <c r="K74" s="58" t="str">
        <f>IF(I74="","",IFERROR(VLOOKUP($A74,'ROAR Balance'!B:F,4,FALSE),""))</f>
        <v/>
      </c>
      <c r="L74" s="58" t="str">
        <f>IF(I74="","",IFERROR(VLOOKUP($A74,'ROAR Balance'!B:F,5,FALSE),""))</f>
        <v/>
      </c>
      <c r="M74" s="46" t="str">
        <f>IF(OR(LEFT(A74,2)="--",A74="",I74=""),"",IFERROR(VLOOKUP(A74,Data!C:W,21,FALSE),""))</f>
        <v/>
      </c>
      <c r="N74" s="2"/>
    </row>
    <row r="75" spans="1:14" ht="15" customHeight="1" x14ac:dyDescent="0.3">
      <c r="A75" s="5" t="str">
        <f>IFERROR(IF(VLOOKUP(ROW(A75)-1,Data!B:C,2,FALSE)="","",VLOOKUP(ROW(A75)-1,Data!B:C,2,FALSE)),"")</f>
        <v>Smertniki [59]</v>
      </c>
      <c r="B75" s="133"/>
      <c r="C75" s="87" t="str">
        <f>IFERROR(IF(VLOOKUP(ROW(A75)-1,Data!B:C,2,FALSE)="","",VLOOKUP(ROW(A75)-1,Data!B:X,23,FALSE)),"")</f>
        <v/>
      </c>
      <c r="D75" s="6">
        <f t="shared" si="4"/>
        <v>-1</v>
      </c>
      <c r="E75" s="6" t="str">
        <f t="shared" si="5"/>
        <v/>
      </c>
      <c r="F75" s="42">
        <f>IF(I75="","",IF(M75="Campaign","--",IF(VLOOKUP(A75,Data!C:D,2,FALSE)="*","*",VLOOKUP(A75,Data!C:R,16,FALSE))))</f>
        <v>11</v>
      </c>
      <c r="G75" s="43">
        <f>IF(I75="","",IFERROR(VLOOKUP(VLOOKUP(A75,Data!C:T,18,FALSE),'ROAR Ratings'!A:D,4,FALSE),""))</f>
        <v>5.47</v>
      </c>
      <c r="H75" s="44">
        <f t="shared" si="6"/>
        <v>0.55555555555555558</v>
      </c>
      <c r="I75" s="58" t="str">
        <f>IF(OR(A75="",LEFT(A75,3)="---"),"",IFERROR(VLOOKUP($A75,'ROAR Balance'!B:F,2,FALSE),""))</f>
        <v>Japanese</v>
      </c>
      <c r="J75" s="58">
        <f>IF(I75="","",IFERROR(VLOOKUP($A75,'ROAR Balance'!B:F,3,FALSE),""))</f>
        <v>30</v>
      </c>
      <c r="K75" s="58" t="str">
        <f>IF(I75="","",IFERROR(VLOOKUP($A75,'ROAR Balance'!B:F,4,FALSE),""))</f>
        <v>Russian</v>
      </c>
      <c r="L75" s="58">
        <f>IF(I75="","",IFERROR(VLOOKUP($A75,'ROAR Balance'!B:F,5,FALSE),""))</f>
        <v>24</v>
      </c>
      <c r="M75" s="46" t="str">
        <f>IF(OR(LEFT(A75,2)="--",A75="",I75=""),"",IFERROR(VLOOKUP(A75,Data!C:W,21,FALSE),""))</f>
        <v/>
      </c>
      <c r="N75" s="2"/>
    </row>
    <row r="76" spans="1:14" ht="15" customHeight="1" x14ac:dyDescent="0.3">
      <c r="A76" s="5" t="str">
        <f>IFERROR(IF(VLOOKUP(ROW(A76)-1,Data!B:C,2,FALSE)="","",VLOOKUP(ROW(A76)-1,Data!B:C,2,FALSE)),"")</f>
        <v>On the Kokoda Trail [60]</v>
      </c>
      <c r="B76" s="133"/>
      <c r="C76" s="87" t="str">
        <f>IFERROR(IF(VLOOKUP(ROW(A76)-1,Data!B:C,2,FALSE)="","",VLOOKUP(ROW(A76)-1,Data!B:X,23,FALSE)),"")</f>
        <v/>
      </c>
      <c r="D76" s="6">
        <f t="shared" si="4"/>
        <v>-1</v>
      </c>
      <c r="E76" s="6" t="str">
        <f t="shared" si="5"/>
        <v/>
      </c>
      <c r="F76" s="42">
        <f>IF(I76="","",IF(M76="Campaign","--",IF(VLOOKUP(A76,Data!C:D,2,FALSE)="*","*",VLOOKUP(A76,Data!C:R,16,FALSE))))</f>
        <v>6.7333333333333334</v>
      </c>
      <c r="G76" s="43">
        <f>IF(I76="","",IFERROR(VLOOKUP(VLOOKUP(A76,Data!C:T,18,FALSE),'ROAR Ratings'!A:D,4,FALSE),""))</f>
        <v>6.5</v>
      </c>
      <c r="H76" s="44">
        <f t="shared" si="6"/>
        <v>0.63716814159292035</v>
      </c>
      <c r="I76" s="58" t="str">
        <f>IF(OR(A76="",LEFT(A76,3)="---"),"",IFERROR(VLOOKUP($A76,'ROAR Balance'!B:F,2,FALSE),""))</f>
        <v>Japanese</v>
      </c>
      <c r="J76" s="58">
        <f>IF(I76="","",IFERROR(VLOOKUP($A76,'ROAR Balance'!B:F,3,FALSE),""))</f>
        <v>72</v>
      </c>
      <c r="K76" s="58" t="str">
        <f>IF(I76="","",IFERROR(VLOOKUP($A76,'ROAR Balance'!B:F,4,FALSE),""))</f>
        <v>Australian</v>
      </c>
      <c r="L76" s="58">
        <f>IF(I76="","",IFERROR(VLOOKUP($A76,'ROAR Balance'!B:F,5,FALSE),""))</f>
        <v>41</v>
      </c>
      <c r="M76" s="46" t="str">
        <f>IF(OR(LEFT(A76,2)="--",A76="",I76=""),"",IFERROR(VLOOKUP(A76,Data!C:W,21,FALSE),""))</f>
        <v>PTO</v>
      </c>
      <c r="N76" s="2"/>
    </row>
    <row r="77" spans="1:14" ht="15" customHeight="1" x14ac:dyDescent="0.3">
      <c r="A77" s="5" t="str">
        <f>IFERROR(IF(VLOOKUP(ROW(A77)-1,Data!B:C,2,FALSE)="","",VLOOKUP(ROW(A77)-1,Data!B:C,2,FALSE)),"")</f>
        <v>Shoestring Ridge [61]</v>
      </c>
      <c r="B77" s="133"/>
      <c r="C77" s="87" t="str">
        <f>IFERROR(IF(VLOOKUP(ROW(A77)-1,Data!B:C,2,FALSE)="","",VLOOKUP(ROW(A77)-1,Data!B:X,23,FALSE)),"")</f>
        <v/>
      </c>
      <c r="D77" s="6">
        <f t="shared" si="4"/>
        <v>1</v>
      </c>
      <c r="E77" s="6" t="str">
        <f t="shared" si="5"/>
        <v/>
      </c>
      <c r="F77" s="42">
        <f>IF(I77="","",IF(M77="Campaign","--",IF(VLOOKUP(A77,Data!C:D,2,FALSE)="*","*",VLOOKUP(A77,Data!C:R,16,FALSE))))</f>
        <v>6.9375</v>
      </c>
      <c r="G77" s="43">
        <f>IF(I77="","",IFERROR(VLOOKUP(VLOOKUP(A77,Data!C:T,18,FALSE),'ROAR Ratings'!A:D,4,FALSE),""))</f>
        <v>6.59</v>
      </c>
      <c r="H77" s="44">
        <f t="shared" si="6"/>
        <v>0.54545454545454541</v>
      </c>
      <c r="I77" s="58" t="str">
        <f>IF(OR(A77="",LEFT(A77,3)="---"),"",IFERROR(VLOOKUP($A77,'ROAR Balance'!B:F,2,FALSE),""))</f>
        <v>Japanese</v>
      </c>
      <c r="J77" s="58">
        <f>IF(I77="","",IFERROR(VLOOKUP($A77,'ROAR Balance'!B:F,3,FALSE),""))</f>
        <v>25</v>
      </c>
      <c r="K77" s="58" t="str">
        <f>IF(I77="","",IFERROR(VLOOKUP($A77,'ROAR Balance'!B:F,4,FALSE),""))</f>
        <v>American</v>
      </c>
      <c r="L77" s="58">
        <f>IF(I77="","",IFERROR(VLOOKUP($A77,'ROAR Balance'!B:F,5,FALSE),""))</f>
        <v>30</v>
      </c>
      <c r="M77" s="46" t="str">
        <f>IF(OR(LEFT(A77,2)="--",A77="",I77=""),"",IFERROR(VLOOKUP(A77,Data!C:W,21,FALSE),""))</f>
        <v>PTO, OBA, Nght</v>
      </c>
      <c r="N77" s="2"/>
    </row>
    <row r="78" spans="1:14" ht="15" customHeight="1" x14ac:dyDescent="0.3">
      <c r="A78" s="5" t="str">
        <f>IFERROR(IF(VLOOKUP(ROW(A78)-1,Data!B:C,2,FALSE)="","",VLOOKUP(ROW(A78)-1,Data!B:C,2,FALSE)),"")</f>
        <v>Bungle in the Jungle [62]</v>
      </c>
      <c r="B78" s="133"/>
      <c r="C78" s="87" t="str">
        <f>IFERROR(IF(VLOOKUP(ROW(A78)-1,Data!B:C,2,FALSE)="","",VLOOKUP(ROW(A78)-1,Data!B:X,23,FALSE)),"")</f>
        <v/>
      </c>
      <c r="D78" s="6">
        <f t="shared" si="4"/>
        <v>-1</v>
      </c>
      <c r="E78" s="6" t="str">
        <f t="shared" si="5"/>
        <v/>
      </c>
      <c r="F78" s="42">
        <f>IF(I78="","",IF(M78="Campaign","--",IF(VLOOKUP(A78,Data!C:D,2,FALSE)="*","*",VLOOKUP(A78,Data!C:R,16,FALSE))))</f>
        <v>11.666666666666666</v>
      </c>
      <c r="G78" s="43">
        <f>IF(I78="","",IFERROR(VLOOKUP(VLOOKUP(A78,Data!C:T,18,FALSE),'ROAR Ratings'!A:D,4,FALSE),""))</f>
        <v>6.5</v>
      </c>
      <c r="H78" s="44">
        <f t="shared" si="6"/>
        <v>0.67796610169491522</v>
      </c>
      <c r="I78" s="58" t="str">
        <f>IF(OR(A78="",LEFT(A78,3)="---"),"",IFERROR(VLOOKUP($A78,'ROAR Balance'!B:F,2,FALSE),""))</f>
        <v>Japanese</v>
      </c>
      <c r="J78" s="58">
        <f>IF(I78="","",IFERROR(VLOOKUP($A78,'ROAR Balance'!B:F,3,FALSE),""))</f>
        <v>40</v>
      </c>
      <c r="K78" s="58" t="str">
        <f>IF(I78="","",IFERROR(VLOOKUP($A78,'ROAR Balance'!B:F,4,FALSE),""))</f>
        <v>British</v>
      </c>
      <c r="L78" s="58">
        <f>IF(I78="","",IFERROR(VLOOKUP($A78,'ROAR Balance'!B:F,5,FALSE),""))</f>
        <v>19</v>
      </c>
      <c r="M78" s="46" t="str">
        <f>IF(OR(LEFT(A78,2)="--",A78="",I78=""),"",IFERROR(VLOOKUP(A78,Data!C:W,21,FALSE),""))</f>
        <v>PTO, OBA</v>
      </c>
      <c r="N78" s="2"/>
    </row>
    <row r="79" spans="1:14" ht="15" customHeight="1" x14ac:dyDescent="0.3">
      <c r="A79" s="5" t="str">
        <f>IFERROR(IF(VLOOKUP(ROW(A79)-1,Data!B:C,2,FALSE)="","",VLOOKUP(ROW(A79)-1,Data!B:C,2,FALSE)),"")</f>
        <v>The Eastern Gate [63]</v>
      </c>
      <c r="B79" s="133"/>
      <c r="C79" s="87" t="str">
        <f>IFERROR(IF(VLOOKUP(ROW(A79)-1,Data!B:C,2,FALSE)="","",VLOOKUP(ROW(A79)-1,Data!B:X,23,FALSE)),"")</f>
        <v/>
      </c>
      <c r="D79" s="6">
        <f t="shared" si="4"/>
        <v>-1</v>
      </c>
      <c r="E79" s="6" t="str">
        <f t="shared" si="5"/>
        <v/>
      </c>
      <c r="F79" s="42">
        <f>IF(I79="","",IF(M79="Campaign","--",IF(VLOOKUP(A79,Data!C:D,2,FALSE)="*","*",VLOOKUP(A79,Data!C:R,16,FALSE))))</f>
        <v>8.8333333333333321</v>
      </c>
      <c r="G79" s="43">
        <f>IF(I79="","",IFERROR(VLOOKUP(VLOOKUP(A79,Data!C:T,18,FALSE),'ROAR Ratings'!A:D,4,FALSE),""))</f>
        <v>6.16</v>
      </c>
      <c r="H79" s="44">
        <f t="shared" si="6"/>
        <v>0.58904109589041098</v>
      </c>
      <c r="I79" s="58" t="str">
        <f>IF(OR(A79="",LEFT(A79,3)="---"),"",IFERROR(VLOOKUP($A79,'ROAR Balance'!B:F,2,FALSE),""))</f>
        <v>British</v>
      </c>
      <c r="J79" s="58">
        <f>IF(I79="","",IFERROR(VLOOKUP($A79,'ROAR Balance'!B:F,3,FALSE),""))</f>
        <v>30</v>
      </c>
      <c r="K79" s="58" t="str">
        <f>IF(I79="","",IFERROR(VLOOKUP($A79,'ROAR Balance'!B:F,4,FALSE),""))</f>
        <v>Japanese</v>
      </c>
      <c r="L79" s="58">
        <f>IF(I79="","",IFERROR(VLOOKUP($A79,'ROAR Balance'!B:F,5,FALSE),""))</f>
        <v>43</v>
      </c>
      <c r="M79" s="46" t="str">
        <f>IF(OR(LEFT(A79,2)="--",A79="",I79=""),"",IFERROR(VLOOKUP(A79,Data!C:W,21,FALSE),""))</f>
        <v>PTO</v>
      </c>
      <c r="N79" s="2"/>
    </row>
    <row r="80" spans="1:14" ht="15" customHeight="1" x14ac:dyDescent="0.3">
      <c r="A80" s="5" t="str">
        <f>IFERROR(IF(VLOOKUP(ROW(A80)-1,Data!B:C,2,FALSE)="","",VLOOKUP(ROW(A80)-1,Data!B:C,2,FALSE)),"")</f>
        <v>Hazardous Occupation [64]</v>
      </c>
      <c r="B80" s="133"/>
      <c r="C80" s="87" t="str">
        <f>IFERROR(IF(VLOOKUP(ROW(A80)-1,Data!B:C,2,FALSE)="","",VLOOKUP(ROW(A80)-1,Data!B:X,23,FALSE)),"")</f>
        <v/>
      </c>
      <c r="D80" s="6">
        <f t="shared" si="4"/>
        <v>-1</v>
      </c>
      <c r="E80" s="6" t="str">
        <f t="shared" si="5"/>
        <v>T</v>
      </c>
      <c r="F80" s="42">
        <f>IF(I80="","",IF(M80="Campaign","--",IF(VLOOKUP(A80,Data!C:D,2,FALSE)="*","*",VLOOKUP(A80,Data!C:R,16,FALSE))))</f>
        <v>4.8333333333333339</v>
      </c>
      <c r="G80" s="43">
        <f>IF(I80="","",IFERROR(VLOOKUP(VLOOKUP(A80,Data!C:T,18,FALSE),'ROAR Ratings'!A:D,4,FALSE),""))</f>
        <v>5.65</v>
      </c>
      <c r="H80" s="44">
        <f t="shared" si="6"/>
        <v>0.6097560975609756</v>
      </c>
      <c r="I80" s="58" t="str">
        <f>IF(OR(A80="",LEFT(A80,3)="---"),"",IFERROR(VLOOKUP($A80,'ROAR Balance'!B:F,2,FALSE),""))</f>
        <v>Japanese</v>
      </c>
      <c r="J80" s="58">
        <f>IF(I80="","",IFERROR(VLOOKUP($A80,'ROAR Balance'!B:F,3,FALSE),""))</f>
        <v>25</v>
      </c>
      <c r="K80" s="58" t="str">
        <f>IF(I80="","",IFERROR(VLOOKUP($A80,'ROAR Balance'!B:F,4,FALSE),""))</f>
        <v>Partisan</v>
      </c>
      <c r="L80" s="58">
        <f>IF(I80="","",IFERROR(VLOOKUP($A80,'ROAR Balance'!B:F,5,FALSE),""))</f>
        <v>16</v>
      </c>
      <c r="M80" s="46" t="str">
        <f>IF(OR(LEFT(A80,2)="--",A80="",I80=""),"",IFERROR(VLOOKUP(A80,Data!C:W,21,FALSE),""))</f>
        <v>PTO</v>
      </c>
      <c r="N80" s="2"/>
    </row>
    <row r="81" spans="1:14" ht="15" customHeight="1" x14ac:dyDescent="0.3">
      <c r="A81" s="5" t="str">
        <f>IFERROR(IF(VLOOKUP(ROW(A81)-1,Data!B:C,2,FALSE)="","",VLOOKUP(ROW(A81)-1,Data!B:C,2,FALSE)),"")</f>
        <v>Red Star, Red Sun [65]</v>
      </c>
      <c r="B81" s="133"/>
      <c r="C81" s="87" t="str">
        <f>IFERROR(IF(VLOOKUP(ROW(A81)-1,Data!B:C,2,FALSE)="","",VLOOKUP(ROW(A81)-1,Data!B:X,23,FALSE)),"")</f>
        <v/>
      </c>
      <c r="D81" s="6">
        <f t="shared" si="4"/>
        <v>1</v>
      </c>
      <c r="E81" s="6" t="str">
        <f t="shared" si="5"/>
        <v/>
      </c>
      <c r="F81" s="42">
        <f>IF(I81="","",IF(M81="Campaign","--",IF(VLOOKUP(A81,Data!C:D,2,FALSE)="*","*",VLOOKUP(A81,Data!C:R,16,FALSE))))</f>
        <v>13.375</v>
      </c>
      <c r="G81" s="43">
        <f>IF(I81="","",IFERROR(VLOOKUP(VLOOKUP(A81,Data!C:T,18,FALSE),'ROAR Ratings'!A:D,4,FALSE),""))</f>
        <v>6.85</v>
      </c>
      <c r="H81" s="44">
        <f t="shared" si="6"/>
        <v>0.52830188679245282</v>
      </c>
      <c r="I81" s="58" t="str">
        <f>IF(OR(A81="",LEFT(A81,3)="---"),"",IFERROR(VLOOKUP($A81,'ROAR Balance'!B:F,2,FALSE),""))</f>
        <v>Russian</v>
      </c>
      <c r="J81" s="58">
        <f>IF(I81="","",IFERROR(VLOOKUP($A81,'ROAR Balance'!B:F,3,FALSE),""))</f>
        <v>25</v>
      </c>
      <c r="K81" s="58" t="str">
        <f>IF(I81="","",IFERROR(VLOOKUP($A81,'ROAR Balance'!B:F,4,FALSE),""))</f>
        <v>Japanese</v>
      </c>
      <c r="L81" s="58">
        <f>IF(I81="","",IFERROR(VLOOKUP($A81,'ROAR Balance'!B:F,5,FALSE),""))</f>
        <v>28</v>
      </c>
      <c r="M81" s="46" t="str">
        <f>IF(OR(LEFT(A81,2)="--",A81="",I81=""),"",IFERROR(VLOOKUP(A81,Data!C:W,21,FALSE),""))</f>
        <v>Dsrt, Air</v>
      </c>
      <c r="N81" s="2"/>
    </row>
    <row r="82" spans="1:14" ht="15" customHeight="1" x14ac:dyDescent="0.3">
      <c r="A82" s="5" t="str">
        <f>IFERROR(IF(VLOOKUP(ROW(A82)-1,Data!B:C,2,FALSE)="","",VLOOKUP(ROW(A82)-1,Data!B:C,2,FALSE)),"")</f>
        <v>The Bushmasters [66]</v>
      </c>
      <c r="B82" s="133"/>
      <c r="C82" s="87" t="str">
        <f>IFERROR(IF(VLOOKUP(ROW(A82)-1,Data!B:C,2,FALSE)="","",VLOOKUP(ROW(A82)-1,Data!B:X,23,FALSE)),"")</f>
        <v/>
      </c>
      <c r="D82" s="6">
        <f t="shared" si="4"/>
        <v>-1</v>
      </c>
      <c r="E82" s="6" t="str">
        <f t="shared" si="5"/>
        <v/>
      </c>
      <c r="F82" s="42">
        <f>IF(I82="","",IF(M82="Campaign","--",IF(VLOOKUP(A82,Data!C:D,2,FALSE)="*","*",VLOOKUP(A82,Data!C:R,16,FALSE))))</f>
        <v>16.225000000000001</v>
      </c>
      <c r="G82" s="43">
        <f>IF(I82="","",IFERROR(VLOOKUP(VLOOKUP(A82,Data!C:T,18,FALSE),'ROAR Ratings'!A:D,4,FALSE),""))</f>
        <v>6.7</v>
      </c>
      <c r="H82" s="44">
        <f t="shared" si="6"/>
        <v>0.69333333333333336</v>
      </c>
      <c r="I82" s="58" t="str">
        <f>IF(OR(A82="",LEFT(A82,3)="---"),"",IFERROR(VLOOKUP($A82,'ROAR Balance'!B:F,2,FALSE),""))</f>
        <v>Japanese</v>
      </c>
      <c r="J82" s="58">
        <f>IF(I82="","",IFERROR(VLOOKUP($A82,'ROAR Balance'!B:F,3,FALSE),""))</f>
        <v>52</v>
      </c>
      <c r="K82" s="58" t="str">
        <f>IF(I82="","",IFERROR(VLOOKUP($A82,'ROAR Balance'!B:F,4,FALSE),""))</f>
        <v>American</v>
      </c>
      <c r="L82" s="58">
        <f>IF(I82="","",IFERROR(VLOOKUP($A82,'ROAR Balance'!B:F,5,FALSE),""))</f>
        <v>23</v>
      </c>
      <c r="M82" s="46" t="str">
        <f>IF(OR(LEFT(A82,2)="--",A82="",I82=""),"",IFERROR(VLOOKUP(A82,Data!C:W,21,FALSE),""))</f>
        <v>PTO, OBA</v>
      </c>
      <c r="N82" s="2"/>
    </row>
    <row r="83" spans="1:14" ht="15" customHeight="1" x14ac:dyDescent="0.3">
      <c r="A83" s="5" t="str">
        <f>IFERROR(IF(VLOOKUP(ROW(A83)-1,Data!B:C,2,FALSE)="","",VLOOKUP(ROW(A83)-1,Data!B:C,2,FALSE)),"")</f>
        <v/>
      </c>
      <c r="B83" s="133"/>
      <c r="C83" s="87" t="str">
        <f>IFERROR(IF(VLOOKUP(ROW(A83)-1,Data!B:C,2,FALSE)="","",VLOOKUP(ROW(A83)-1,Data!B:X,23,FALSE)),"")</f>
        <v/>
      </c>
      <c r="D83" s="6" t="str">
        <f t="shared" si="4"/>
        <v/>
      </c>
      <c r="E83" s="6" t="str">
        <f t="shared" si="5"/>
        <v/>
      </c>
      <c r="F83" s="42" t="str">
        <f>IF(I83="","",IF(M83="Campaign","--",IF(VLOOKUP(A83,Data!C:D,2,FALSE)="*","*",VLOOKUP(A83,Data!C:R,16,FALSE))))</f>
        <v/>
      </c>
      <c r="G83" s="43" t="str">
        <f>IF(I83="","",IFERROR(VLOOKUP(VLOOKUP(A83,Data!C:T,18,FALSE),'ROAR Ratings'!A:D,4,FALSE),""))</f>
        <v/>
      </c>
      <c r="H83" s="44" t="str">
        <f t="shared" si="6"/>
        <v/>
      </c>
      <c r="I83" s="58" t="str">
        <f>IF(OR(A83="",LEFT(A83,3)="---"),"",IFERROR(VLOOKUP($A83,'ROAR Balance'!B:F,2,FALSE),""))</f>
        <v/>
      </c>
      <c r="J83" s="58" t="str">
        <f>IF(I83="","",IFERROR(VLOOKUP($A83,'ROAR Balance'!B:F,3,FALSE),""))</f>
        <v/>
      </c>
      <c r="K83" s="58" t="str">
        <f>IF(I83="","",IFERROR(VLOOKUP($A83,'ROAR Balance'!B:F,4,FALSE),""))</f>
        <v/>
      </c>
      <c r="L83" s="58" t="str">
        <f>IF(I83="","",IFERROR(VLOOKUP($A83,'ROAR Balance'!B:F,5,FALSE),""))</f>
        <v/>
      </c>
      <c r="M83" s="46" t="str">
        <f>IF(OR(LEFT(A83,2)="--",A83="",I83=""),"",IFERROR(VLOOKUP(A83,Data!C:W,21,FALSE),""))</f>
        <v/>
      </c>
      <c r="N83" s="2"/>
    </row>
    <row r="84" spans="1:14" ht="15" customHeight="1" x14ac:dyDescent="0.3">
      <c r="A84" s="5" t="str">
        <f>IFERROR(IF(VLOOKUP(ROW(A84)-1,Data!B:C,2,FALSE)="","",VLOOKUP(ROW(A84)-1,Data!B:C,2,FALSE)),"")</f>
        <v>--- Gung Ho! ---</v>
      </c>
      <c r="B84" s="133"/>
      <c r="C84" s="87" t="str">
        <f>IFERROR(IF(VLOOKUP(ROW(A84)-1,Data!B:C,2,FALSE)="","",VLOOKUP(ROW(A84)-1,Data!B:X,23,FALSE)),"")</f>
        <v/>
      </c>
      <c r="D84" s="6" t="str">
        <f t="shared" si="4"/>
        <v/>
      </c>
      <c r="E84" s="6" t="str">
        <f t="shared" si="5"/>
        <v/>
      </c>
      <c r="F84" s="42" t="str">
        <f>IF(I84="","",IF(M84="Campaign","--",IF(VLOOKUP(A84,Data!C:D,2,FALSE)="*","*",VLOOKUP(A84,Data!C:R,16,FALSE))))</f>
        <v/>
      </c>
      <c r="G84" s="43" t="str">
        <f>IF(I84="","",IFERROR(VLOOKUP(VLOOKUP(A84,Data!C:T,18,FALSE),'ROAR Ratings'!A:D,4,FALSE),""))</f>
        <v/>
      </c>
      <c r="H84" s="44" t="str">
        <f t="shared" si="6"/>
        <v/>
      </c>
      <c r="I84" s="58" t="str">
        <f>IF(OR(A84="",LEFT(A84,3)="---"),"",IFERROR(VLOOKUP($A84,'ROAR Balance'!B:F,2,FALSE),""))</f>
        <v/>
      </c>
      <c r="J84" s="58" t="str">
        <f>IF(I84="","",IFERROR(VLOOKUP($A84,'ROAR Balance'!B:F,3,FALSE),""))</f>
        <v/>
      </c>
      <c r="K84" s="58" t="str">
        <f>IF(I84="","",IFERROR(VLOOKUP($A84,'ROAR Balance'!B:F,4,FALSE),""))</f>
        <v/>
      </c>
      <c r="L84" s="58" t="str">
        <f>IF(I84="","",IFERROR(VLOOKUP($A84,'ROAR Balance'!B:F,5,FALSE),""))</f>
        <v/>
      </c>
      <c r="M84" s="46" t="str">
        <f>IF(OR(LEFT(A84,2)="--",A84="",I84=""),"",IFERROR(VLOOKUP(A84,Data!C:W,21,FALSE),""))</f>
        <v/>
      </c>
      <c r="N84" s="2"/>
    </row>
    <row r="85" spans="1:14" ht="15" customHeight="1" x14ac:dyDescent="0.3">
      <c r="A85" s="5" t="str">
        <f>IFERROR(IF(VLOOKUP(ROW(A85)-1,Data!B:C,2,FALSE)="","",VLOOKUP(ROW(A85)-1,Data!B:C,2,FALSE)),"")</f>
        <v>Cibik's Ridge [67]</v>
      </c>
      <c r="B85" s="133"/>
      <c r="C85" s="87" t="str">
        <f>IFERROR(IF(VLOOKUP(ROW(A85)-1,Data!B:C,2,FALSE)="","",VLOOKUP(ROW(A85)-1,Data!B:X,23,FALSE)),"")</f>
        <v/>
      </c>
      <c r="D85" s="6">
        <f t="shared" si="4"/>
        <v>1</v>
      </c>
      <c r="E85" s="6" t="str">
        <f t="shared" si="5"/>
        <v>T</v>
      </c>
      <c r="F85" s="42">
        <f>IF(I85="","",IF(M85="Campaign","--",IF(VLOOKUP(A85,Data!C:D,2,FALSE)="*","*",VLOOKUP(A85,Data!C:R,16,FALSE))))</f>
        <v>4.2666666666666666</v>
      </c>
      <c r="G85" s="43">
        <f>IF(I85="","",IFERROR(VLOOKUP(VLOOKUP(A85,Data!C:T,18,FALSE),'ROAR Ratings'!A:D,4,FALSE),""))</f>
        <v>6.56</v>
      </c>
      <c r="H85" s="44">
        <f t="shared" si="6"/>
        <v>0.56989247311827951</v>
      </c>
      <c r="I85" s="58" t="str">
        <f>IF(OR(A85="",LEFT(A85,3)="---"),"",IFERROR(VLOOKUP($A85,'ROAR Balance'!B:F,2,FALSE),""))</f>
        <v>Japanese</v>
      </c>
      <c r="J85" s="58">
        <f>IF(I85="","",IFERROR(VLOOKUP($A85,'ROAR Balance'!B:F,3,FALSE),""))</f>
        <v>80</v>
      </c>
      <c r="K85" s="58" t="str">
        <f>IF(I85="","",IFERROR(VLOOKUP($A85,'ROAR Balance'!B:F,4,FALSE),""))</f>
        <v>American</v>
      </c>
      <c r="L85" s="58">
        <f>IF(I85="","",IFERROR(VLOOKUP($A85,'ROAR Balance'!B:F,5,FALSE),""))</f>
        <v>106</v>
      </c>
      <c r="M85" s="46" t="str">
        <f>IF(OR(LEFT(A85,2)="--",A85="",I85=""),"",IFERROR(VLOOKUP(A85,Data!C:W,21,FALSE),""))</f>
        <v>PTO</v>
      </c>
      <c r="N85" s="2"/>
    </row>
    <row r="86" spans="1:14" ht="15" customHeight="1" x14ac:dyDescent="0.3">
      <c r="A86" s="5" t="str">
        <f>IFERROR(IF(VLOOKUP(ROW(A86)-1,Data!B:C,2,FALSE)="","",VLOOKUP(ROW(A86)-1,Data!B:C,2,FALSE)),"")</f>
        <v>The Rock [68]</v>
      </c>
      <c r="B86" s="133"/>
      <c r="C86" s="87" t="str">
        <f>IFERROR(IF(VLOOKUP(ROW(A86)-1,Data!B:C,2,FALSE)="","",VLOOKUP(ROW(A86)-1,Data!B:X,23,FALSE)),"")</f>
        <v/>
      </c>
      <c r="D86" s="6">
        <f t="shared" si="4"/>
        <v>1</v>
      </c>
      <c r="E86" s="6" t="str">
        <f t="shared" si="5"/>
        <v/>
      </c>
      <c r="F86" s="42">
        <f>IF(I86="","",IF(M86="Campaign","--",IF(VLOOKUP(A86,Data!C:D,2,FALSE)="*","*",VLOOKUP(A86,Data!C:R,16,FALSE))))</f>
        <v>11.845833333333333</v>
      </c>
      <c r="G86" s="43">
        <f>IF(I86="","",IFERROR(VLOOKUP(VLOOKUP(A86,Data!C:T,18,FALSE),'ROAR Ratings'!A:D,4,FALSE),""))</f>
        <v>6.98</v>
      </c>
      <c r="H86" s="44">
        <f t="shared" si="6"/>
        <v>0.5</v>
      </c>
      <c r="I86" s="58" t="str">
        <f>IF(OR(A86="",LEFT(A86,3)="---"),"",IFERROR(VLOOKUP($A86,'ROAR Balance'!B:F,2,FALSE),""))</f>
        <v>Japanese</v>
      </c>
      <c r="J86" s="58">
        <f>IF(I86="","",IFERROR(VLOOKUP($A86,'ROAR Balance'!B:F,3,FALSE),""))</f>
        <v>38</v>
      </c>
      <c r="K86" s="58" t="str">
        <f>IF(I86="","",IFERROR(VLOOKUP($A86,'ROAR Balance'!B:F,4,FALSE),""))</f>
        <v>American</v>
      </c>
      <c r="L86" s="58">
        <f>IF(I86="","",IFERROR(VLOOKUP($A86,'ROAR Balance'!B:F,5,FALSE),""))</f>
        <v>38</v>
      </c>
      <c r="M86" s="46" t="str">
        <f>IF(OR(LEFT(A86,2)="--",A86="",I86=""),"",IFERROR(VLOOKUP(A86,Data!C:W,21,FALSE),""))</f>
        <v>PTO, OBA</v>
      </c>
      <c r="N86" s="2"/>
    </row>
    <row r="87" spans="1:14" ht="15" customHeight="1" x14ac:dyDescent="0.3">
      <c r="A87" s="5" t="str">
        <f>IFERROR(IF(VLOOKUP(ROW(A87)-1,Data!B:C,2,FALSE)="","",VLOOKUP(ROW(A87)-1,Data!B:C,2,FALSE)),"")</f>
        <v>Today We Attack [69]</v>
      </c>
      <c r="B87" s="133"/>
      <c r="C87" s="87" t="str">
        <f>IFERROR(IF(VLOOKUP(ROW(A87)-1,Data!B:C,2,FALSE)="","",VLOOKUP(ROW(A87)-1,Data!B:X,23,FALSE)),"")</f>
        <v/>
      </c>
      <c r="D87" s="6">
        <f t="shared" si="4"/>
        <v>1</v>
      </c>
      <c r="E87" s="6" t="str">
        <f t="shared" si="5"/>
        <v/>
      </c>
      <c r="F87" s="42">
        <f>IF(I87="","",IF(M87="Campaign","--",IF(VLOOKUP(A87,Data!C:D,2,FALSE)="*","*",VLOOKUP(A87,Data!C:R,16,FALSE))))</f>
        <v>15.725</v>
      </c>
      <c r="G87" s="43">
        <f>IF(I87="","",IFERROR(VLOOKUP(VLOOKUP(A87,Data!C:T,18,FALSE),'ROAR Ratings'!A:D,4,FALSE),""))</f>
        <v>7.09</v>
      </c>
      <c r="H87" s="44">
        <f t="shared" si="6"/>
        <v>0.53448275862068961</v>
      </c>
      <c r="I87" s="58" t="str">
        <f>IF(OR(A87="",LEFT(A87,3)="---"),"",IFERROR(VLOOKUP($A87,'ROAR Balance'!B:F,2,FALSE),""))</f>
        <v>Japanese</v>
      </c>
      <c r="J87" s="58">
        <f>IF(I87="","",IFERROR(VLOOKUP($A87,'ROAR Balance'!B:F,3,FALSE),""))</f>
        <v>31</v>
      </c>
      <c r="K87" s="58" t="str">
        <f>IF(I87="","",IFERROR(VLOOKUP($A87,'ROAR Balance'!B:F,4,FALSE),""))</f>
        <v>Chinese</v>
      </c>
      <c r="L87" s="58">
        <f>IF(I87="","",IFERROR(VLOOKUP($A87,'ROAR Balance'!B:F,5,FALSE),""))</f>
        <v>27</v>
      </c>
      <c r="M87" s="46" t="str">
        <f>IF(OR(LEFT(A87,2)="--",A87="",I87=""),"",IFERROR(VLOOKUP(A87,Data!C:W,21,FALSE),""))</f>
        <v>PTO, OBA</v>
      </c>
      <c r="N87" s="2"/>
    </row>
    <row r="88" spans="1:14" ht="15" customHeight="1" x14ac:dyDescent="0.3">
      <c r="A88" s="5" t="str">
        <f>IFERROR(IF(VLOOKUP(ROW(A88)-1,Data!B:C,2,FALSE)="","",VLOOKUP(ROW(A88)-1,Data!B:C,2,FALSE)),"")</f>
        <v>KP 167 [70]</v>
      </c>
      <c r="B88" s="133"/>
      <c r="C88" s="87" t="str">
        <f>IFERROR(IF(VLOOKUP(ROW(A88)-1,Data!B:C,2,FALSE)="","",VLOOKUP(ROW(A88)-1,Data!B:X,23,FALSE)),"")</f>
        <v/>
      </c>
      <c r="D88" s="6">
        <f t="shared" si="4"/>
        <v>-1</v>
      </c>
      <c r="E88" s="6" t="str">
        <f t="shared" si="5"/>
        <v/>
      </c>
      <c r="F88" s="42">
        <f>IF(I88="","",IF(M88="Campaign","--",IF(VLOOKUP(A88,Data!C:D,2,FALSE)="*","*",VLOOKUP(A88,Data!C:R,16,FALSE))))</f>
        <v>17.5</v>
      </c>
      <c r="G88" s="43">
        <f>IF(I88="","",IFERROR(VLOOKUP(VLOOKUP(A88,Data!C:T,18,FALSE),'ROAR Ratings'!A:D,4,FALSE),""))</f>
        <v>6.82</v>
      </c>
      <c r="H88" s="44">
        <f t="shared" si="6"/>
        <v>0.61290322580645162</v>
      </c>
      <c r="I88" s="58" t="str">
        <f>IF(OR(A88="",LEFT(A88,3)="---"),"",IFERROR(VLOOKUP($A88,'ROAR Balance'!B:F,2,FALSE),""))</f>
        <v>Filipino</v>
      </c>
      <c r="J88" s="58">
        <f>IF(I88="","",IFERROR(VLOOKUP($A88,'ROAR Balance'!B:F,3,FALSE),""))</f>
        <v>38</v>
      </c>
      <c r="K88" s="58" t="str">
        <f>IF(I88="","",IFERROR(VLOOKUP($A88,'ROAR Balance'!B:F,4,FALSE),""))</f>
        <v>Japanese</v>
      </c>
      <c r="L88" s="58">
        <f>IF(I88="","",IFERROR(VLOOKUP($A88,'ROAR Balance'!B:F,5,FALSE),""))</f>
        <v>24</v>
      </c>
      <c r="M88" s="46" t="str">
        <f>IF(OR(LEFT(A88,2)="--",A88="",I88=""),"",IFERROR(VLOOKUP(A88,Data!C:W,21,FALSE),""))</f>
        <v>PTO</v>
      </c>
      <c r="N88" s="2"/>
    </row>
    <row r="89" spans="1:14" ht="15" customHeight="1" x14ac:dyDescent="0.3">
      <c r="A89" s="5" t="str">
        <f>IFERROR(IF(VLOOKUP(ROW(A89)-1,Data!B:C,2,FALSE)="","",VLOOKUP(ROW(A89)-1,Data!B:C,2,FALSE)),"")</f>
        <v>Jungle Citadel [71]</v>
      </c>
      <c r="B89" s="133"/>
      <c r="C89" s="87" t="str">
        <f>IFERROR(IF(VLOOKUP(ROW(A89)-1,Data!B:C,2,FALSE)="","",VLOOKUP(ROW(A89)-1,Data!B:X,23,FALSE)),"")</f>
        <v/>
      </c>
      <c r="D89" s="6">
        <f t="shared" si="4"/>
        <v>1</v>
      </c>
      <c r="E89" s="6" t="str">
        <f t="shared" si="5"/>
        <v/>
      </c>
      <c r="F89" s="42">
        <f>IF(I89="","",IF(M89="Campaign","--",IF(VLOOKUP(A89,Data!C:D,2,FALSE)="*","*",VLOOKUP(A89,Data!C:R,16,FALSE))))</f>
        <v>10.7</v>
      </c>
      <c r="G89" s="43">
        <f>IF(I89="","",IFERROR(VLOOKUP(VLOOKUP(A89,Data!C:T,18,FALSE),'ROAR Ratings'!A:D,4,FALSE),""))</f>
        <v>7.14</v>
      </c>
      <c r="H89" s="44">
        <f t="shared" si="6"/>
        <v>0.50819672131147542</v>
      </c>
      <c r="I89" s="58" t="str">
        <f>IF(OR(A89="",LEFT(A89,3)="---"),"",IFERROR(VLOOKUP($A89,'ROAR Balance'!B:F,2,FALSE),""))</f>
        <v>Chinese</v>
      </c>
      <c r="J89" s="58">
        <f>IF(I89="","",IFERROR(VLOOKUP($A89,'ROAR Balance'!B:F,3,FALSE),""))</f>
        <v>31</v>
      </c>
      <c r="K89" s="58" t="str">
        <f>IF(I89="","",IFERROR(VLOOKUP($A89,'ROAR Balance'!B:F,4,FALSE),""))</f>
        <v>Japanese</v>
      </c>
      <c r="L89" s="58">
        <f>IF(I89="","",IFERROR(VLOOKUP($A89,'ROAR Balance'!B:F,5,FALSE),""))</f>
        <v>30</v>
      </c>
      <c r="M89" s="46" t="str">
        <f>IF(OR(LEFT(A89,2)="--",A89="",I89=""),"",IFERROR(VLOOKUP(A89,Data!C:W,21,FALSE),""))</f>
        <v>PTO, OBA, Air</v>
      </c>
      <c r="N89" s="2"/>
    </row>
    <row r="90" spans="1:14" ht="15" customHeight="1" x14ac:dyDescent="0.3">
      <c r="A90" s="5" t="str">
        <f>IFERROR(IF(VLOOKUP(ROW(A90)-1,Data!B:C,2,FALSE)="","",VLOOKUP(ROW(A90)-1,Data!B:C,2,FALSE)),"")</f>
        <v>Sea of Tranquility [72]</v>
      </c>
      <c r="B90" s="133"/>
      <c r="C90" s="87" t="str">
        <f>IFERROR(IF(VLOOKUP(ROW(A90)-1,Data!B:C,2,FALSE)="","",VLOOKUP(ROW(A90)-1,Data!B:X,23,FALSE)),"")</f>
        <v/>
      </c>
      <c r="D90" s="6">
        <f t="shared" si="4"/>
        <v>1</v>
      </c>
      <c r="E90" s="6" t="str">
        <f t="shared" si="5"/>
        <v/>
      </c>
      <c r="F90" s="42">
        <f>IF(I90="","",IF(M90="Campaign","--",IF(VLOOKUP(A90,Data!C:D,2,FALSE)="*","*",VLOOKUP(A90,Data!C:R,16,FALSE))))</f>
        <v>9.4</v>
      </c>
      <c r="G90" s="43">
        <f>IF(I90="","",IFERROR(VLOOKUP(VLOOKUP(A90,Data!C:T,18,FALSE),'ROAR Ratings'!A:D,4,FALSE),""))</f>
        <v>7.12</v>
      </c>
      <c r="H90" s="44">
        <f t="shared" si="6"/>
        <v>0.5</v>
      </c>
      <c r="I90" s="58" t="str">
        <f>IF(OR(A90="",LEFT(A90,3)="---"),"",IFERROR(VLOOKUP($A90,'ROAR Balance'!B:F,2,FALSE),""))</f>
        <v>American</v>
      </c>
      <c r="J90" s="58">
        <f>IF(I90="","",IFERROR(VLOOKUP($A90,'ROAR Balance'!B:F,3,FALSE),""))</f>
        <v>17</v>
      </c>
      <c r="K90" s="58" t="str">
        <f>IF(I90="","",IFERROR(VLOOKUP($A90,'ROAR Balance'!B:F,4,FALSE),""))</f>
        <v>Japanese</v>
      </c>
      <c r="L90" s="58">
        <f>IF(I90="","",IFERROR(VLOOKUP($A90,'ROAR Balance'!B:F,5,FALSE),""))</f>
        <v>17</v>
      </c>
      <c r="M90" s="46" t="str">
        <f>IF(OR(LEFT(A90,2)="--",A90="",I90=""),"",IFERROR(VLOOKUP(A90,Data!C:W,21,FALSE),""))</f>
        <v>PTO, OBA</v>
      </c>
      <c r="N90" s="2"/>
    </row>
    <row r="91" spans="1:14" ht="15" customHeight="1" x14ac:dyDescent="0.3">
      <c r="A91" s="5" t="str">
        <f>IFERROR(IF(VLOOKUP(ROW(A91)-1,Data!B:C,2,FALSE)="","",VLOOKUP(ROW(A91)-1,Data!B:C,2,FALSE)),"")</f>
        <v>Hell or High Water [73]</v>
      </c>
      <c r="B91" s="133"/>
      <c r="C91" s="87" t="str">
        <f>IFERROR(IF(VLOOKUP(ROW(A91)-1,Data!B:C,2,FALSE)="","",VLOOKUP(ROW(A91)-1,Data!B:X,23,FALSE)),"")</f>
        <v/>
      </c>
      <c r="D91" s="6">
        <f t="shared" si="4"/>
        <v>-1</v>
      </c>
      <c r="E91" s="6" t="str">
        <f t="shared" si="5"/>
        <v/>
      </c>
      <c r="F91" s="42">
        <f>IF(I91="","",IF(M91="Campaign","--",IF(VLOOKUP(A91,Data!C:D,2,FALSE)="*","*",VLOOKUP(A91,Data!C:R,16,FALSE))))</f>
        <v>15.833333333333334</v>
      </c>
      <c r="G91" s="43">
        <f>IF(I91="","",IFERROR(VLOOKUP(VLOOKUP(A91,Data!C:T,18,FALSE),'ROAR Ratings'!A:D,4,FALSE),""))</f>
        <v>6.19</v>
      </c>
      <c r="H91" s="44">
        <f t="shared" si="6"/>
        <v>0.61363636363636365</v>
      </c>
      <c r="I91" s="58" t="str">
        <f>IF(OR(A91="",LEFT(A91,3)="---"),"",IFERROR(VLOOKUP($A91,'ROAR Balance'!B:F,2,FALSE),""))</f>
        <v>American</v>
      </c>
      <c r="J91" s="58">
        <f>IF(I91="","",IFERROR(VLOOKUP($A91,'ROAR Balance'!B:F,3,FALSE),""))</f>
        <v>27</v>
      </c>
      <c r="K91" s="58" t="str">
        <f>IF(I91="","",IFERROR(VLOOKUP($A91,'ROAR Balance'!B:F,4,FALSE),""))</f>
        <v>Japanese</v>
      </c>
      <c r="L91" s="58">
        <f>IF(I91="","",IFERROR(VLOOKUP($A91,'ROAR Balance'!B:F,5,FALSE),""))</f>
        <v>17</v>
      </c>
      <c r="M91" s="46" t="str">
        <f>IF(OR(LEFT(A91,2)="--",A91="",I91=""),"",IFERROR(VLOOKUP(A91,Data!C:W,21,FALSE),""))</f>
        <v>PTO, Air, Sea</v>
      </c>
      <c r="N91" s="2"/>
    </row>
    <row r="92" spans="1:14" ht="15" customHeight="1" x14ac:dyDescent="0.3">
      <c r="A92" s="5" t="str">
        <f>IFERROR(IF(VLOOKUP(ROW(A92)-1,Data!B:C,2,FALSE)="","",VLOOKUP(ROW(A92)-1,Data!B:C,2,FALSE)),"")</f>
        <v>Bloody Red Beach [74]</v>
      </c>
      <c r="B92" s="133"/>
      <c r="C92" s="87" t="str">
        <f>IFERROR(IF(VLOOKUP(ROW(A92)-1,Data!B:C,2,FALSE)="","",VLOOKUP(ROW(A92)-1,Data!B:X,23,FALSE)),"")</f>
        <v/>
      </c>
      <c r="D92" s="6">
        <f t="shared" si="4"/>
        <v>1</v>
      </c>
      <c r="E92" s="6" t="str">
        <f t="shared" si="5"/>
        <v/>
      </c>
      <c r="F92" s="42">
        <f>IF(I92="","",IF(M92="Campaign","--",IF(VLOOKUP(A92,Data!C:D,2,FALSE)="*","*",VLOOKUP(A92,Data!C:R,16,FALSE))))</f>
        <v>25.833333333333332</v>
      </c>
      <c r="G92" s="43">
        <f>IF(I92="","",IFERROR(VLOOKUP(VLOOKUP(A92,Data!C:T,18,FALSE),'ROAR Ratings'!A:D,4,FALSE),""))</f>
        <v>6.93</v>
      </c>
      <c r="H92" s="44">
        <f t="shared" si="6"/>
        <v>0.5</v>
      </c>
      <c r="I92" s="58" t="str">
        <f>IF(OR(A92="",LEFT(A92,3)="---"),"",IFERROR(VLOOKUP($A92,'ROAR Balance'!B:F,2,FALSE),""))</f>
        <v>American</v>
      </c>
      <c r="J92" s="58">
        <f>IF(I92="","",IFERROR(VLOOKUP($A92,'ROAR Balance'!B:F,3,FALSE),""))</f>
        <v>22</v>
      </c>
      <c r="K92" s="58" t="str">
        <f>IF(I92="","",IFERROR(VLOOKUP($A92,'ROAR Balance'!B:F,4,FALSE),""))</f>
        <v>Japanese</v>
      </c>
      <c r="L92" s="58">
        <f>IF(I92="","",IFERROR(VLOOKUP($A92,'ROAR Balance'!B:F,5,FALSE),""))</f>
        <v>22</v>
      </c>
      <c r="M92" s="46" t="str">
        <f>IF(OR(LEFT(A92,2)="--",A92="",I92=""),"",IFERROR(VLOOKUP(A92,Data!C:W,21,FALSE),""))</f>
        <v>PTO, OBA, Air, Sea</v>
      </c>
      <c r="N92" s="2"/>
    </row>
    <row r="93" spans="1:14" ht="15" customHeight="1" x14ac:dyDescent="0.3">
      <c r="A93" s="5" t="str">
        <f>IFERROR(IF(VLOOKUP(ROW(A93)-1,Data!B:C,2,FALSE)="","",VLOOKUP(ROW(A93)-1,Data!B:C,2,FALSE)),"")</f>
        <v/>
      </c>
      <c r="B93" s="133"/>
      <c r="C93" s="87" t="str">
        <f>IFERROR(IF(VLOOKUP(ROW(A93)-1,Data!B:C,2,FALSE)="","",VLOOKUP(ROW(A93)-1,Data!B:X,23,FALSE)),"")</f>
        <v/>
      </c>
      <c r="D93" s="6" t="str">
        <f t="shared" si="4"/>
        <v/>
      </c>
      <c r="E93" s="6" t="str">
        <f t="shared" si="5"/>
        <v/>
      </c>
      <c r="F93" s="42" t="str">
        <f>IF(I93="","",IF(M93="Campaign","--",IF(VLOOKUP(A93,Data!C:D,2,FALSE)="*","*",VLOOKUP(A93,Data!C:R,16,FALSE))))</f>
        <v/>
      </c>
      <c r="G93" s="43" t="str">
        <f>IF(I93="","",IFERROR(VLOOKUP(VLOOKUP(A93,Data!C:T,18,FALSE),'ROAR Ratings'!A:D,4,FALSE),""))</f>
        <v/>
      </c>
      <c r="H93" s="44" t="str">
        <f t="shared" si="6"/>
        <v/>
      </c>
      <c r="I93" s="58" t="str">
        <f>IF(OR(A93="",LEFT(A93,3)="---"),"",IFERROR(VLOOKUP($A93,'ROAR Balance'!B:F,2,FALSE),""))</f>
        <v/>
      </c>
      <c r="J93" s="58" t="str">
        <f>IF(I93="","",IFERROR(VLOOKUP($A93,'ROAR Balance'!B:F,3,FALSE),""))</f>
        <v/>
      </c>
      <c r="K93" s="58" t="str">
        <f>IF(I93="","",IFERROR(VLOOKUP($A93,'ROAR Balance'!B:F,4,FALSE),""))</f>
        <v/>
      </c>
      <c r="L93" s="58" t="str">
        <f>IF(I93="","",IFERROR(VLOOKUP($A93,'ROAR Balance'!B:F,5,FALSE),""))</f>
        <v/>
      </c>
      <c r="M93" s="46" t="str">
        <f>IF(OR(LEFT(A93,2)="--",A93="",I93=""),"",IFERROR(VLOOKUP(A93,Data!C:W,21,FALSE),""))</f>
        <v/>
      </c>
      <c r="N93" s="2"/>
    </row>
    <row r="94" spans="1:14" ht="15" customHeight="1" x14ac:dyDescent="0.3">
      <c r="A94" s="5" t="str">
        <f>IFERROR(IF(VLOOKUP(ROW(A94)-1,Data!B:C,2,FALSE)="","",VLOOKUP(ROW(A94)-1,Data!B:C,2,FALSE)),"")</f>
        <v>--- Croix de Guerre ---</v>
      </c>
      <c r="B94" s="133"/>
      <c r="C94" s="87" t="str">
        <f>IFERROR(IF(VLOOKUP(ROW(A94)-1,Data!B:C,2,FALSE)="","",VLOOKUP(ROW(A94)-1,Data!B:X,23,FALSE)),"")</f>
        <v/>
      </c>
      <c r="D94" s="6" t="str">
        <f t="shared" si="4"/>
        <v/>
      </c>
      <c r="E94" s="6" t="str">
        <f t="shared" si="5"/>
        <v/>
      </c>
      <c r="F94" s="42" t="str">
        <f>IF(I94="","",IF(M94="Campaign","--",IF(VLOOKUP(A94,Data!C:D,2,FALSE)="*","*",VLOOKUP(A94,Data!C:R,16,FALSE))))</f>
        <v/>
      </c>
      <c r="G94" s="43" t="str">
        <f>IF(I94="","",IFERROR(VLOOKUP(VLOOKUP(A94,Data!C:T,18,FALSE),'ROAR Ratings'!A:D,4,FALSE),""))</f>
        <v/>
      </c>
      <c r="H94" s="44" t="str">
        <f t="shared" si="6"/>
        <v/>
      </c>
      <c r="I94" s="58" t="str">
        <f>IF(OR(A94="",LEFT(A94,3)="---"),"",IFERROR(VLOOKUP($A94,'ROAR Balance'!B:F,2,FALSE),""))</f>
        <v/>
      </c>
      <c r="J94" s="58" t="str">
        <f>IF(I94="","",IFERROR(VLOOKUP($A94,'ROAR Balance'!B:F,3,FALSE),""))</f>
        <v/>
      </c>
      <c r="K94" s="58" t="str">
        <f>IF(I94="","",IFERROR(VLOOKUP($A94,'ROAR Balance'!B:F,4,FALSE),""))</f>
        <v/>
      </c>
      <c r="L94" s="58" t="str">
        <f>IF(I94="","",IFERROR(VLOOKUP($A94,'ROAR Balance'!B:F,5,FALSE),""))</f>
        <v/>
      </c>
      <c r="M94" s="46" t="str">
        <f>IF(OR(LEFT(A94,2)="--",A94="",I94=""),"",IFERROR(VLOOKUP(A94,Data!C:W,21,FALSE),""))</f>
        <v/>
      </c>
      <c r="N94" s="2"/>
    </row>
    <row r="95" spans="1:14" ht="15" customHeight="1" x14ac:dyDescent="0.3">
      <c r="A95" s="5" t="str">
        <f>IFERROR(IF(VLOOKUP(ROW(A95)-1,Data!B:C,2,FALSE)="","",VLOOKUP(ROW(A95)-1,Data!B:C,2,FALSE)),"")</f>
        <v>Strangers in a Strange Land [75]</v>
      </c>
      <c r="B95" s="133"/>
      <c r="C95" s="87" t="str">
        <f>IFERROR(IF(VLOOKUP(ROW(A95)-1,Data!B:C,2,FALSE)="","",VLOOKUP(ROW(A95)-1,Data!B:X,23,FALSE)),"")</f>
        <v/>
      </c>
      <c r="D95" s="6">
        <f t="shared" si="4"/>
        <v>1</v>
      </c>
      <c r="E95" s="6" t="str">
        <f t="shared" si="5"/>
        <v>T</v>
      </c>
      <c r="F95" s="42">
        <f>IF(I95="","",IF(M95="Campaign","--",IF(VLOOKUP(A95,Data!C:D,2,FALSE)="*","*",VLOOKUP(A95,Data!C:R,16,FALSE))))</f>
        <v>4.7333333333333334</v>
      </c>
      <c r="G95" s="43">
        <f>IF(I95="","",IFERROR(VLOOKUP(VLOOKUP(A95,Data!C:T,18,FALSE),'ROAR Ratings'!A:D,4,FALSE),""))</f>
        <v>6.59</v>
      </c>
      <c r="H95" s="44">
        <f t="shared" si="6"/>
        <v>0.52755905511811019</v>
      </c>
      <c r="I95" s="58" t="str">
        <f>IF(OR(A95="",LEFT(A95,3)="---"),"",IFERROR(VLOOKUP($A95,'ROAR Balance'!B:F,2,FALSE),""))</f>
        <v>French</v>
      </c>
      <c r="J95" s="58">
        <f>IF(I95="","",IFERROR(VLOOKUP($A95,'ROAR Balance'!B:F,3,FALSE),""))</f>
        <v>134</v>
      </c>
      <c r="K95" s="58" t="str">
        <f>IF(I95="","",IFERROR(VLOOKUP($A95,'ROAR Balance'!B:F,4,FALSE),""))</f>
        <v>German</v>
      </c>
      <c r="L95" s="58">
        <f>IF(I95="","",IFERROR(VLOOKUP($A95,'ROAR Balance'!B:F,5,FALSE),""))</f>
        <v>120</v>
      </c>
      <c r="M95" s="46" t="str">
        <f>IF(OR(LEFT(A95,2)="--",A95="",I95=""),"",IFERROR(VLOOKUP(A95,Data!C:W,21,FALSE),""))</f>
        <v/>
      </c>
      <c r="N95" s="2"/>
    </row>
    <row r="96" spans="1:14" ht="15" customHeight="1" x14ac:dyDescent="0.3">
      <c r="A96" s="5" t="str">
        <f>IFERROR(IF(VLOOKUP(ROW(A96)-1,Data!B:C,2,FALSE)="","",VLOOKUP(ROW(A96)-1,Data!B:C,2,FALSE)),"")</f>
        <v>End of the Ninth [76]</v>
      </c>
      <c r="B96" s="133"/>
      <c r="C96" s="87" t="str">
        <f>IFERROR(IF(VLOOKUP(ROW(A96)-1,Data!B:C,2,FALSE)="","",VLOOKUP(ROW(A96)-1,Data!B:X,23,FALSE)),"")</f>
        <v/>
      </c>
      <c r="D96" s="6">
        <f t="shared" si="4"/>
        <v>-1</v>
      </c>
      <c r="E96" s="6" t="str">
        <f t="shared" si="5"/>
        <v/>
      </c>
      <c r="F96" s="42">
        <f>IF(I96="","",IF(M96="Campaign","--",IF(VLOOKUP(A96,Data!C:D,2,FALSE)="*","*",VLOOKUP(A96,Data!C:R,16,FALSE))))</f>
        <v>9.625</v>
      </c>
      <c r="G96" s="43">
        <f>IF(I96="","",IFERROR(VLOOKUP(VLOOKUP(A96,Data!C:T,18,FALSE),'ROAR Ratings'!A:D,4,FALSE),""))</f>
        <v>6.8</v>
      </c>
      <c r="H96" s="44">
        <f t="shared" si="6"/>
        <v>0.64583333333333337</v>
      </c>
      <c r="I96" s="58" t="str">
        <f>IF(OR(A96="",LEFT(A96,3)="---"),"",IFERROR(VLOOKUP($A96,'ROAR Balance'!B:F,2,FALSE),""))</f>
        <v>French</v>
      </c>
      <c r="J96" s="58">
        <f>IF(I96="","",IFERROR(VLOOKUP($A96,'ROAR Balance'!B:F,3,FALSE),""))</f>
        <v>62</v>
      </c>
      <c r="K96" s="58" t="str">
        <f>IF(I96="","",IFERROR(VLOOKUP($A96,'ROAR Balance'!B:F,4,FALSE),""))</f>
        <v>German</v>
      </c>
      <c r="L96" s="58">
        <f>IF(I96="","",IFERROR(VLOOKUP($A96,'ROAR Balance'!B:F,5,FALSE),""))</f>
        <v>34</v>
      </c>
      <c r="M96" s="46" t="str">
        <f>IF(OR(LEFT(A96,2)="--",A96="",I96=""),"",IFERROR(VLOOKUP(A96,Data!C:W,21,FALSE),""))</f>
        <v>OBA</v>
      </c>
      <c r="N96" s="2"/>
    </row>
    <row r="97" spans="1:14" ht="15" customHeight="1" x14ac:dyDescent="0.3">
      <c r="A97" s="5" t="str">
        <f>IFERROR(IF(VLOOKUP(ROW(A97)-1,Data!B:C,2,FALSE)="","",VLOOKUP(ROW(A97)-1,Data!B:C,2,FALSE)),"")</f>
        <v>Le hérisson (The Hedgehog) [77]</v>
      </c>
      <c r="B97" s="133"/>
      <c r="C97" s="87" t="str">
        <f>IFERROR(IF(VLOOKUP(ROW(A97)-1,Data!B:C,2,FALSE)="","",VLOOKUP(ROW(A97)-1,Data!B:X,23,FALSE)),"")</f>
        <v/>
      </c>
      <c r="D97" s="6">
        <f t="shared" si="4"/>
        <v>1</v>
      </c>
      <c r="E97" s="6" t="str">
        <f t="shared" si="5"/>
        <v/>
      </c>
      <c r="F97" s="42">
        <f>IF(I97="","",IF(M97="Campaign","--",IF(VLOOKUP(A97,Data!C:D,2,FALSE)="*","*",VLOOKUP(A97,Data!C:R,16,FALSE))))</f>
        <v>5.375</v>
      </c>
      <c r="G97" s="43">
        <f>IF(I97="","",IFERROR(VLOOKUP(VLOOKUP(A97,Data!C:T,18,FALSE),'ROAR Ratings'!A:D,4,FALSE),""))</f>
        <v>6.68</v>
      </c>
      <c r="H97" s="44">
        <f t="shared" si="6"/>
        <v>0.51327433628318586</v>
      </c>
      <c r="I97" s="58" t="str">
        <f>IF(OR(A97="",LEFT(A97,3)="---"),"",IFERROR(VLOOKUP($A97,'ROAR Balance'!B:F,2,FALSE),""))</f>
        <v>French</v>
      </c>
      <c r="J97" s="58">
        <f>IF(I97="","",IFERROR(VLOOKUP($A97,'ROAR Balance'!B:F,3,FALSE),""))</f>
        <v>174</v>
      </c>
      <c r="K97" s="58" t="str">
        <f>IF(I97="","",IFERROR(VLOOKUP($A97,'ROAR Balance'!B:F,4,FALSE),""))</f>
        <v>German</v>
      </c>
      <c r="L97" s="58">
        <f>IF(I97="","",IFERROR(VLOOKUP($A97,'ROAR Balance'!B:F,5,FALSE),""))</f>
        <v>165</v>
      </c>
      <c r="M97" s="46" t="str">
        <f>IF(OR(LEFT(A97,2)="--",A97="",I97=""),"",IFERROR(VLOOKUP(A97,Data!C:W,21,FALSE),""))</f>
        <v/>
      </c>
      <c r="N97" s="2"/>
    </row>
    <row r="98" spans="1:14" ht="15" customHeight="1" x14ac:dyDescent="0.3">
      <c r="A98" s="5" t="str">
        <f>IFERROR(IF(VLOOKUP(ROW(A98)-1,Data!B:C,2,FALSE)="","",VLOOKUP(ROW(A98)-1,Data!B:C,2,FALSE)),"")</f>
        <v>Encounter at Cornimont [78]</v>
      </c>
      <c r="B98" s="133"/>
      <c r="C98" s="87" t="str">
        <f>IFERROR(IF(VLOOKUP(ROW(A98)-1,Data!B:C,2,FALSE)="","",VLOOKUP(ROW(A98)-1,Data!B:X,23,FALSE)),"")</f>
        <v/>
      </c>
      <c r="D98" s="6">
        <f t="shared" si="4"/>
        <v>-1</v>
      </c>
      <c r="E98" s="6" t="str">
        <f t="shared" si="5"/>
        <v/>
      </c>
      <c r="F98" s="42">
        <f>IF(I98="","",IF(M98="Campaign","--",IF(VLOOKUP(A98,Data!C:D,2,FALSE)="*","*",VLOOKUP(A98,Data!C:R,16,FALSE))))</f>
        <v>13.508333333333333</v>
      </c>
      <c r="G98" s="43">
        <f>IF(I98="","",IFERROR(VLOOKUP(VLOOKUP(A98,Data!C:T,18,FALSE),'ROAR Ratings'!A:D,4,FALSE),""))</f>
        <v>5.5</v>
      </c>
      <c r="H98" s="44">
        <f t="shared" si="6"/>
        <v>0.60606060606060608</v>
      </c>
      <c r="I98" s="58" t="str">
        <f>IF(OR(A98="",LEFT(A98,3)="---"),"",IFERROR(VLOOKUP($A98,'ROAR Balance'!B:F,2,FALSE),""))</f>
        <v>French</v>
      </c>
      <c r="J98" s="58">
        <f>IF(I98="","",IFERROR(VLOOKUP($A98,'ROAR Balance'!B:F,3,FALSE),""))</f>
        <v>26</v>
      </c>
      <c r="K98" s="58" t="str">
        <f>IF(I98="","",IFERROR(VLOOKUP($A98,'ROAR Balance'!B:F,4,FALSE),""))</f>
        <v>German</v>
      </c>
      <c r="L98" s="58">
        <f>IF(I98="","",IFERROR(VLOOKUP($A98,'ROAR Balance'!B:F,5,FALSE),""))</f>
        <v>40</v>
      </c>
      <c r="M98" s="46" t="str">
        <f>IF(OR(LEFT(A98,2)="--",A98="",I98=""),"",IFERROR(VLOOKUP(A98,Data!C:W,21,FALSE),""))</f>
        <v/>
      </c>
      <c r="N98" s="2"/>
    </row>
    <row r="99" spans="1:14" ht="15" customHeight="1" x14ac:dyDescent="0.3">
      <c r="A99" s="5" t="str">
        <f>IFERROR(IF(VLOOKUP(ROW(A99)-1,Data!B:C,2,FALSE)="","",VLOOKUP(ROW(A99)-1,Data!B:C,2,FALSE)),"")</f>
        <v>Bridge of the Seven Planets [79]</v>
      </c>
      <c r="B99" s="133"/>
      <c r="C99" s="87" t="str">
        <f>IFERROR(IF(VLOOKUP(ROW(A99)-1,Data!B:C,2,FALSE)="","",VLOOKUP(ROW(A99)-1,Data!B:X,23,FALSE)),"")</f>
        <v/>
      </c>
      <c r="D99" s="6">
        <f t="shared" si="4"/>
        <v>1</v>
      </c>
      <c r="E99" s="6" t="str">
        <f t="shared" si="5"/>
        <v/>
      </c>
      <c r="F99" s="42">
        <f>IF(I99="","",IF(M99="Campaign","--",IF(VLOOKUP(A99,Data!C:D,2,FALSE)="*","*",VLOOKUP(A99,Data!C:R,16,FALSE))))</f>
        <v>10.845833333333333</v>
      </c>
      <c r="G99" s="43">
        <f>IF(I99="","",IFERROR(VLOOKUP(VLOOKUP(A99,Data!C:T,18,FALSE),'ROAR Ratings'!A:D,4,FALSE),""))</f>
        <v>6.82</v>
      </c>
      <c r="H99" s="44">
        <f t="shared" si="6"/>
        <v>0.51546391752577314</v>
      </c>
      <c r="I99" s="58" t="str">
        <f>IF(OR(A99="",LEFT(A99,3)="---"),"",IFERROR(VLOOKUP($A99,'ROAR Balance'!B:F,2,FALSE),""))</f>
        <v>German</v>
      </c>
      <c r="J99" s="58">
        <f>IF(I99="","",IFERROR(VLOOKUP($A99,'ROAR Balance'!B:F,3,FALSE),""))</f>
        <v>50</v>
      </c>
      <c r="K99" s="58" t="str">
        <f>IF(I99="","",IFERROR(VLOOKUP($A99,'ROAR Balance'!B:F,4,FALSE),""))</f>
        <v>French</v>
      </c>
      <c r="L99" s="58">
        <f>IF(I99="","",IFERROR(VLOOKUP($A99,'ROAR Balance'!B:F,5,FALSE),""))</f>
        <v>47</v>
      </c>
      <c r="M99" s="46" t="str">
        <f>IF(OR(LEFT(A99,2)="--",A99="",I99=""),"",IFERROR(VLOOKUP(A99,Data!C:W,21,FALSE),""))</f>
        <v>OBA</v>
      </c>
      <c r="N99" s="2"/>
    </row>
    <row r="100" spans="1:14" ht="15" customHeight="1" x14ac:dyDescent="0.3">
      <c r="A100" s="5" t="str">
        <f>IFERROR(IF(VLOOKUP(ROW(A100)-1,Data!B:C,2,FALSE)="","",VLOOKUP(ROW(A100)-1,Data!B:C,2,FALSE)),"")</f>
        <v>Play Ball [80]</v>
      </c>
      <c r="B100" s="133"/>
      <c r="C100" s="87" t="str">
        <f>IFERROR(IF(VLOOKUP(ROW(A100)-1,Data!B:C,2,FALSE)="","",VLOOKUP(ROW(A100)-1,Data!B:X,23,FALSE)),"")</f>
        <v/>
      </c>
      <c r="D100" s="6">
        <f t="shared" si="4"/>
        <v>1</v>
      </c>
      <c r="E100" s="6" t="str">
        <f t="shared" si="5"/>
        <v/>
      </c>
      <c r="F100" s="42">
        <f>IF(I100="","",IF(M100="Campaign","--",IF(VLOOKUP(A100,Data!C:D,2,FALSE)="*","*",VLOOKUP(A100,Data!C:R,16,FALSE))))</f>
        <v>14.166666666666666</v>
      </c>
      <c r="G100" s="43">
        <f>IF(I100="","",IFERROR(VLOOKUP(VLOOKUP(A100,Data!C:T,18,FALSE),'ROAR Ratings'!A:D,4,FALSE),""))</f>
        <v>6.81</v>
      </c>
      <c r="H100" s="44">
        <f t="shared" si="6"/>
        <v>0.5074626865671642</v>
      </c>
      <c r="I100" s="58" t="str">
        <f>IF(OR(A100="",LEFT(A100,3)="---"),"",IFERROR(VLOOKUP($A100,'ROAR Balance'!B:F,2,FALSE),""))</f>
        <v>Vichy</v>
      </c>
      <c r="J100" s="58">
        <f>IF(I100="","",IFERROR(VLOOKUP($A100,'ROAR Balance'!B:F,3,FALSE),""))</f>
        <v>33</v>
      </c>
      <c r="K100" s="58" t="str">
        <f>IF(I100="","",IFERROR(VLOOKUP($A100,'ROAR Balance'!B:F,4,FALSE),""))</f>
        <v>American</v>
      </c>
      <c r="L100" s="58">
        <f>IF(I100="","",IFERROR(VLOOKUP($A100,'ROAR Balance'!B:F,5,FALSE),""))</f>
        <v>34</v>
      </c>
      <c r="M100" s="46" t="str">
        <f>IF(OR(LEFT(A100,2)="--",A100="",I100=""),"",IFERROR(VLOOKUP(A100,Data!C:W,21,FALSE),""))</f>
        <v>OBA, Dsrt</v>
      </c>
      <c r="N100" s="2"/>
    </row>
    <row r="101" spans="1:14" ht="15" customHeight="1" x14ac:dyDescent="0.3">
      <c r="A101" s="5" t="str">
        <f>IFERROR(IF(VLOOKUP(ROW(A101)-1,Data!B:C,2,FALSE)="","",VLOOKUP(ROW(A101)-1,Data!B:C,2,FALSE)),"")</f>
        <v>Fratricidal Fighting [81]</v>
      </c>
      <c r="B101" s="133"/>
      <c r="C101" s="87" t="str">
        <f>IFERROR(IF(VLOOKUP(ROW(A101)-1,Data!B:C,2,FALSE)="","",VLOOKUP(ROW(A101)-1,Data!B:X,23,FALSE)),"")</f>
        <v/>
      </c>
      <c r="D101" s="6">
        <f t="shared" si="4"/>
        <v>1</v>
      </c>
      <c r="E101" s="6" t="str">
        <f t="shared" si="5"/>
        <v/>
      </c>
      <c r="F101" s="42">
        <f>IF(I101="","",IF(M101="Campaign","--",IF(VLOOKUP(A101,Data!C:D,2,FALSE)="*","*",VLOOKUP(A101,Data!C:R,16,FALSE))))</f>
        <v>9.2874999999999996</v>
      </c>
      <c r="G101" s="43">
        <f>IF(I101="","",IFERROR(VLOOKUP(VLOOKUP(A101,Data!C:T,18,FALSE),'ROAR Ratings'!A:D,4,FALSE),""))</f>
        <v>6.47</v>
      </c>
      <c r="H101" s="44">
        <f t="shared" si="6"/>
        <v>0.51351351351351349</v>
      </c>
      <c r="I101" s="58" t="str">
        <f>IF(OR(A101="",LEFT(A101,3)="---"),"",IFERROR(VLOOKUP($A101,'ROAR Balance'!B:F,2,FALSE),""))</f>
        <v>Vichy</v>
      </c>
      <c r="J101" s="58">
        <f>IF(I101="","",IFERROR(VLOOKUP($A101,'ROAR Balance'!B:F,3,FALSE),""))</f>
        <v>18</v>
      </c>
      <c r="K101" s="58" t="str">
        <f>IF(I101="","",IFERROR(VLOOKUP($A101,'ROAR Balance'!B:F,4,FALSE),""))</f>
        <v>British/French</v>
      </c>
      <c r="L101" s="58">
        <f>IF(I101="","",IFERROR(VLOOKUP($A101,'ROAR Balance'!B:F,5,FALSE),""))</f>
        <v>19</v>
      </c>
      <c r="M101" s="46" t="str">
        <f>IF(OR(LEFT(A101,2)="--",A101="",I101=""),"",IFERROR(VLOOKUP(A101,Data!C:W,21,FALSE),""))</f>
        <v>Dsrt</v>
      </c>
      <c r="N101" s="2"/>
    </row>
    <row r="102" spans="1:14" ht="15" customHeight="1" x14ac:dyDescent="0.3">
      <c r="A102" s="5" t="str">
        <f>IFERROR(IF(VLOOKUP(ROW(A102)-1,Data!B:C,2,FALSE)="","",VLOOKUP(ROW(A102)-1,Data!B:C,2,FALSE)),"")</f>
        <v>For Honor Alone [82]</v>
      </c>
      <c r="B102" s="133"/>
      <c r="C102" s="87" t="str">
        <f>IFERROR(IF(VLOOKUP(ROW(A102)-1,Data!B:C,2,FALSE)="","",VLOOKUP(ROW(A102)-1,Data!B:X,23,FALSE)),"")</f>
        <v/>
      </c>
      <c r="D102" s="6">
        <f t="shared" si="4"/>
        <v>-1</v>
      </c>
      <c r="E102" s="6" t="str">
        <f t="shared" si="5"/>
        <v/>
      </c>
      <c r="F102" s="42">
        <f>IF(I102="","",IF(M102="Campaign","--",IF(VLOOKUP(A102,Data!C:D,2,FALSE)="*","*",VLOOKUP(A102,Data!C:R,16,FALSE))))</f>
        <v>12.404166666666667</v>
      </c>
      <c r="G102" s="43">
        <f>IF(I102="","",IFERROR(VLOOKUP(VLOOKUP(A102,Data!C:T,18,FALSE),'ROAR Ratings'!A:D,4,FALSE),""))</f>
        <v>6.85</v>
      </c>
      <c r="H102" s="44">
        <f t="shared" si="6"/>
        <v>0.63478260869565217</v>
      </c>
      <c r="I102" s="58" t="str">
        <f>IF(OR(A102="",LEFT(A102,3)="---"),"",IFERROR(VLOOKUP($A102,'ROAR Balance'!B:F,2,FALSE),""))</f>
        <v>French</v>
      </c>
      <c r="J102" s="58">
        <f>IF(I102="","",IFERROR(VLOOKUP($A102,'ROAR Balance'!B:F,3,FALSE),""))</f>
        <v>73</v>
      </c>
      <c r="K102" s="58" t="str">
        <f>IF(I102="","",IFERROR(VLOOKUP($A102,'ROAR Balance'!B:F,4,FALSE),""))</f>
        <v>German</v>
      </c>
      <c r="L102" s="58">
        <f>IF(I102="","",IFERROR(VLOOKUP($A102,'ROAR Balance'!B:F,5,FALSE),""))</f>
        <v>42</v>
      </c>
      <c r="M102" s="46" t="str">
        <f>IF(OR(LEFT(A102,2)="--",A102="",I102=""),"",IFERROR(VLOOKUP(A102,Data!C:W,21,FALSE),""))</f>
        <v>Air</v>
      </c>
      <c r="N102" s="2"/>
    </row>
    <row r="103" spans="1:14" ht="15" customHeight="1" x14ac:dyDescent="0.3">
      <c r="A103" s="5" t="str">
        <f>IFERROR(IF(VLOOKUP(ROW(A103)-1,Data!B:C,2,FALSE)="","",VLOOKUP(ROW(A103)-1,Data!B:C,2,FALSE)),"")</f>
        <v/>
      </c>
      <c r="B103" s="133"/>
      <c r="C103" s="87" t="str">
        <f>IFERROR(IF(VLOOKUP(ROW(A103)-1,Data!B:C,2,FALSE)="","",VLOOKUP(ROW(A103)-1,Data!B:X,23,FALSE)),"")</f>
        <v/>
      </c>
      <c r="D103" s="6" t="str">
        <f t="shared" si="4"/>
        <v/>
      </c>
      <c r="E103" s="6" t="str">
        <f t="shared" si="5"/>
        <v/>
      </c>
      <c r="F103" s="42" t="str">
        <f>IF(I103="","",IF(M103="Campaign","--",IF(VLOOKUP(A103,Data!C:D,2,FALSE)="*","*",VLOOKUP(A103,Data!C:R,16,FALSE))))</f>
        <v/>
      </c>
      <c r="G103" s="43" t="str">
        <f>IF(I103="","",IFERROR(VLOOKUP(VLOOKUP(A103,Data!C:T,18,FALSE),'ROAR Ratings'!A:D,4,FALSE),""))</f>
        <v/>
      </c>
      <c r="H103" s="44" t="str">
        <f t="shared" si="6"/>
        <v/>
      </c>
      <c r="I103" s="58" t="str">
        <f>IF(OR(A103="",LEFT(A103,3)="---"),"",IFERROR(VLOOKUP($A103,'ROAR Balance'!B:F,2,FALSE),""))</f>
        <v/>
      </c>
      <c r="J103" s="58" t="str">
        <f>IF(I103="","",IFERROR(VLOOKUP($A103,'ROAR Balance'!B:F,3,FALSE),""))</f>
        <v/>
      </c>
      <c r="K103" s="58" t="str">
        <f>IF(I103="","",IFERROR(VLOOKUP($A103,'ROAR Balance'!B:F,4,FALSE),""))</f>
        <v/>
      </c>
      <c r="L103" s="58" t="str">
        <f>IF(I103="","",IFERROR(VLOOKUP($A103,'ROAR Balance'!B:F,5,FALSE),""))</f>
        <v/>
      </c>
      <c r="M103" s="46" t="str">
        <f>IF(OR(LEFT(A103,2)="--",A103="",I103=""),"",IFERROR(VLOOKUP(A103,Data!C:W,21,FALSE),""))</f>
        <v/>
      </c>
      <c r="N103" s="2"/>
    </row>
    <row r="104" spans="1:14" ht="15" customHeight="1" x14ac:dyDescent="0.3">
      <c r="A104" s="5" t="str">
        <f>IFERROR(IF(VLOOKUP(ROW(A104)-1,Data!B:C,2,FALSE)="","",VLOOKUP(ROW(A104)-1,Data!B:C,2,FALSE)),"")</f>
        <v>--- Doomed Battalions ---</v>
      </c>
      <c r="B104" s="133"/>
      <c r="C104" s="87" t="str">
        <f>IFERROR(IF(VLOOKUP(ROW(A104)-1,Data!B:C,2,FALSE)="","",VLOOKUP(ROW(A104)-1,Data!B:X,23,FALSE)),"")</f>
        <v/>
      </c>
      <c r="D104" s="6" t="str">
        <f t="shared" si="4"/>
        <v/>
      </c>
      <c r="E104" s="6" t="str">
        <f t="shared" si="5"/>
        <v/>
      </c>
      <c r="F104" s="42" t="str">
        <f>IF(I104="","",IF(M104="Campaign","--",IF(VLOOKUP(A104,Data!C:D,2,FALSE)="*","*",VLOOKUP(A104,Data!C:R,16,FALSE))))</f>
        <v/>
      </c>
      <c r="G104" s="43" t="str">
        <f>IF(I104="","",IFERROR(VLOOKUP(VLOOKUP(A104,Data!C:T,18,FALSE),'ROAR Ratings'!A:D,4,FALSE),""))</f>
        <v/>
      </c>
      <c r="H104" s="44" t="str">
        <f t="shared" si="6"/>
        <v/>
      </c>
      <c r="I104" s="58" t="str">
        <f>IF(OR(A104="",LEFT(A104,3)="---"),"",IFERROR(VLOOKUP($A104,'ROAR Balance'!B:F,2,FALSE),""))</f>
        <v/>
      </c>
      <c r="J104" s="58" t="str">
        <f>IF(I104="","",IFERROR(VLOOKUP($A104,'ROAR Balance'!B:F,3,FALSE),""))</f>
        <v/>
      </c>
      <c r="K104" s="58" t="str">
        <f>IF(I104="","",IFERROR(VLOOKUP($A104,'ROAR Balance'!B:F,4,FALSE),""))</f>
        <v/>
      </c>
      <c r="L104" s="58" t="str">
        <f>IF(I104="","",IFERROR(VLOOKUP($A104,'ROAR Balance'!B:F,5,FALSE),""))</f>
        <v/>
      </c>
      <c r="M104" s="46" t="str">
        <f>IF(OR(LEFT(A104,2)="--",A104="",I104=""),"",IFERROR(VLOOKUP(A104,Data!C:W,21,FALSE),""))</f>
        <v/>
      </c>
      <c r="N104" s="2"/>
    </row>
    <row r="105" spans="1:14" ht="15" customHeight="1" x14ac:dyDescent="0.3">
      <c r="A105" s="5" t="str">
        <f>IFERROR(IF(VLOOKUP(ROW(A105)-1,Data!B:C,2,FALSE)="","",VLOOKUP(ROW(A105)-1,Data!B:C,2,FALSE)),"")</f>
        <v>An Uncommon Occurrence [83]</v>
      </c>
      <c r="B105" s="133"/>
      <c r="C105" s="87" t="str">
        <f>IFERROR(IF(VLOOKUP(ROW(A105)-1,Data!B:C,2,FALSE)="","",VLOOKUP(ROW(A105)-1,Data!B:X,23,FALSE)),"")</f>
        <v/>
      </c>
      <c r="D105" s="6">
        <f t="shared" si="4"/>
        <v>-1</v>
      </c>
      <c r="E105" s="6" t="str">
        <f t="shared" si="5"/>
        <v/>
      </c>
      <c r="F105" s="42">
        <f>IF(I105="","",IF(M105="Campaign","--",IF(VLOOKUP(A105,Data!C:D,2,FALSE)="*","*",VLOOKUP(A105,Data!C:R,16,FALSE))))</f>
        <v>6.7</v>
      </c>
      <c r="G105" s="43">
        <f>IF(I105="","",IFERROR(VLOOKUP(VLOOKUP(A105,Data!C:T,18,FALSE),'ROAR Ratings'!A:D,4,FALSE),""))</f>
        <v>6.07</v>
      </c>
      <c r="H105" s="44">
        <f t="shared" si="6"/>
        <v>0.5957446808510638</v>
      </c>
      <c r="I105" s="58" t="str">
        <f>IF(OR(A105="",LEFT(A105,3)="---"),"",IFERROR(VLOOKUP($A105,'ROAR Balance'!B:F,2,FALSE),""))</f>
        <v>German</v>
      </c>
      <c r="J105" s="58">
        <f>IF(I105="","",IFERROR(VLOOKUP($A105,'ROAR Balance'!B:F,3,FALSE),""))</f>
        <v>38</v>
      </c>
      <c r="K105" s="58" t="str">
        <f>IF(I105="","",IFERROR(VLOOKUP($A105,'ROAR Balance'!B:F,4,FALSE),""))</f>
        <v>Polish</v>
      </c>
      <c r="L105" s="58">
        <f>IF(I105="","",IFERROR(VLOOKUP($A105,'ROAR Balance'!B:F,5,FALSE),""))</f>
        <v>56</v>
      </c>
      <c r="M105" s="46" t="str">
        <f>IF(OR(LEFT(A105,2)="--",A105="",I105=""),"",IFERROR(VLOOKUP(A105,Data!C:W,21,FALSE),""))</f>
        <v/>
      </c>
      <c r="N105" s="2"/>
    </row>
    <row r="106" spans="1:14" ht="15" customHeight="1" x14ac:dyDescent="0.3">
      <c r="A106" s="5" t="str">
        <f>IFERROR(IF(VLOOKUP(ROW(A106)-1,Data!B:C,2,FALSE)="","",VLOOKUP(ROW(A106)-1,Data!B:C,2,FALSE)),"")</f>
        <v>Round One [84]</v>
      </c>
      <c r="B106" s="133"/>
      <c r="C106" s="87" t="str">
        <f>IFERROR(IF(VLOOKUP(ROW(A106)-1,Data!B:C,2,FALSE)="","",VLOOKUP(ROW(A106)-1,Data!B:X,23,FALSE)),"")</f>
        <v/>
      </c>
      <c r="D106" s="6">
        <f t="shared" si="4"/>
        <v>1</v>
      </c>
      <c r="E106" s="6" t="str">
        <f t="shared" si="5"/>
        <v/>
      </c>
      <c r="F106" s="42">
        <f>IF(I106="","",IF(M106="Campaign","--",IF(VLOOKUP(A106,Data!C:D,2,FALSE)="*","*",VLOOKUP(A106,Data!C:R,16,FALSE))))</f>
        <v>9.1666666666666661</v>
      </c>
      <c r="G106" s="43">
        <f>IF(I106="","",IFERROR(VLOOKUP(VLOOKUP(A106,Data!C:T,18,FALSE),'ROAR Ratings'!A:D,4,FALSE),""))</f>
        <v>6.75</v>
      </c>
      <c r="H106" s="44">
        <f t="shared" si="6"/>
        <v>0.53333333333333333</v>
      </c>
      <c r="I106" s="58" t="str">
        <f>IF(OR(A106="",LEFT(A106,3)="---"),"",IFERROR(VLOOKUP($A106,'ROAR Balance'!B:F,2,FALSE),""))</f>
        <v>Polish</v>
      </c>
      <c r="J106" s="58">
        <f>IF(I106="","",IFERROR(VLOOKUP($A106,'ROAR Balance'!B:F,3,FALSE),""))</f>
        <v>64</v>
      </c>
      <c r="K106" s="58" t="str">
        <f>IF(I106="","",IFERROR(VLOOKUP($A106,'ROAR Balance'!B:F,4,FALSE),""))</f>
        <v>German</v>
      </c>
      <c r="L106" s="58">
        <f>IF(I106="","",IFERROR(VLOOKUP($A106,'ROAR Balance'!B:F,5,FALSE),""))</f>
        <v>56</v>
      </c>
      <c r="M106" s="46" t="str">
        <f>IF(OR(LEFT(A106,2)="--",A106="",I106=""),"",IFERROR(VLOOKUP(A106,Data!C:W,21,FALSE),""))</f>
        <v/>
      </c>
      <c r="N106" s="2"/>
    </row>
    <row r="107" spans="1:14" ht="15" customHeight="1" x14ac:dyDescent="0.3">
      <c r="A107" s="5" t="str">
        <f>IFERROR(IF(VLOOKUP(ROW(A107)-1,Data!B:C,2,FALSE)="","",VLOOKUP(ROW(A107)-1,Data!B:C,2,FALSE)),"")</f>
        <v>No Way Out [85]</v>
      </c>
      <c r="B107" s="133"/>
      <c r="C107" s="87" t="str">
        <f>IFERROR(IF(VLOOKUP(ROW(A107)-1,Data!B:C,2,FALSE)="","",VLOOKUP(ROW(A107)-1,Data!B:X,23,FALSE)),"")</f>
        <v/>
      </c>
      <c r="D107" s="6">
        <f t="shared" si="4"/>
        <v>-1</v>
      </c>
      <c r="E107" s="6" t="str">
        <f t="shared" si="5"/>
        <v/>
      </c>
      <c r="F107" s="42">
        <f>IF(I107="","",IF(M107="Campaign","--",IF(VLOOKUP(A107,Data!C:D,2,FALSE)="*","*",VLOOKUP(A107,Data!C:R,16,FALSE))))</f>
        <v>10</v>
      </c>
      <c r="G107" s="43">
        <f>IF(I107="","",IFERROR(VLOOKUP(VLOOKUP(A107,Data!C:T,18,FALSE),'ROAR Ratings'!A:D,4,FALSE),""))</f>
        <v>5.89</v>
      </c>
      <c r="H107" s="44">
        <f t="shared" si="6"/>
        <v>0.76923076923076927</v>
      </c>
      <c r="I107" s="58" t="str">
        <f>IF(OR(A107="",LEFT(A107,3)="---"),"",IFERROR(VLOOKUP($A107,'ROAR Balance'!B:F,2,FALSE),""))</f>
        <v>Polish</v>
      </c>
      <c r="J107" s="58">
        <f>IF(I107="","",IFERROR(VLOOKUP($A107,'ROAR Balance'!B:F,3,FALSE),""))</f>
        <v>30</v>
      </c>
      <c r="K107" s="58" t="str">
        <f>IF(I107="","",IFERROR(VLOOKUP($A107,'ROAR Balance'!B:F,4,FALSE),""))</f>
        <v>German</v>
      </c>
      <c r="L107" s="58">
        <f>IF(I107="","",IFERROR(VLOOKUP($A107,'ROAR Balance'!B:F,5,FALSE),""))</f>
        <v>9</v>
      </c>
      <c r="M107" s="46" t="str">
        <f>IF(OR(LEFT(A107,2)="--",A107="",I107=""),"",IFERROR(VLOOKUP(A107,Data!C:W,21,FALSE),""))</f>
        <v>Nght</v>
      </c>
      <c r="N107" s="2"/>
    </row>
    <row r="108" spans="1:14" ht="15" customHeight="1" x14ac:dyDescent="0.3">
      <c r="A108" s="5" t="str">
        <f>IFERROR(IF(VLOOKUP(ROW(A108)-1,Data!B:C,2,FALSE)="","",VLOOKUP(ROW(A108)-1,Data!B:C,2,FALSE)),"")</f>
        <v>Fighting Back [86]</v>
      </c>
      <c r="B108" s="133"/>
      <c r="C108" s="87" t="str">
        <f>IFERROR(IF(VLOOKUP(ROW(A108)-1,Data!B:C,2,FALSE)="","",VLOOKUP(ROW(A108)-1,Data!B:X,23,FALSE)),"")</f>
        <v/>
      </c>
      <c r="D108" s="6">
        <f t="shared" si="4"/>
        <v>-1</v>
      </c>
      <c r="E108" s="6" t="str">
        <f t="shared" si="5"/>
        <v/>
      </c>
      <c r="F108" s="42">
        <f>IF(I108="","",IF(M108="Campaign","--",IF(VLOOKUP(A108,Data!C:D,2,FALSE)="*","*",VLOOKUP(A108,Data!C:R,16,FALSE))))</f>
        <v>13.666666666666666</v>
      </c>
      <c r="G108" s="43">
        <f>IF(I108="","",IFERROR(VLOOKUP(VLOOKUP(A108,Data!C:T,18,FALSE),'ROAR Ratings'!A:D,4,FALSE),""))</f>
        <v>6.18</v>
      </c>
      <c r="H108" s="44">
        <f t="shared" si="6"/>
        <v>0.54545454545454541</v>
      </c>
      <c r="I108" s="58" t="str">
        <f>IF(OR(A108="",LEFT(A108,3)="---"),"",IFERROR(VLOOKUP($A108,'ROAR Balance'!B:F,2,FALSE),""))</f>
        <v>German</v>
      </c>
      <c r="J108" s="58">
        <f>IF(I108="","",IFERROR(VLOOKUP($A108,'ROAR Balance'!B:F,3,FALSE),""))</f>
        <v>25</v>
      </c>
      <c r="K108" s="58" t="str">
        <f>IF(I108="","",IFERROR(VLOOKUP($A108,'ROAR Balance'!B:F,4,FALSE),""))</f>
        <v>Polish</v>
      </c>
      <c r="L108" s="58">
        <f>IF(I108="","",IFERROR(VLOOKUP($A108,'ROAR Balance'!B:F,5,FALSE),""))</f>
        <v>30</v>
      </c>
      <c r="M108" s="46" t="str">
        <f>IF(OR(LEFT(A108,2)="--",A108="",I108=""),"",IFERROR(VLOOKUP(A108,Data!C:W,21,FALSE),""))</f>
        <v>OBA</v>
      </c>
      <c r="N108" s="2"/>
    </row>
    <row r="109" spans="1:14" ht="15" customHeight="1" x14ac:dyDescent="0.3">
      <c r="A109" s="5" t="str">
        <f>IFERROR(IF(VLOOKUP(ROW(A109)-1,Data!B:C,2,FALSE)="","",VLOOKUP(ROW(A109)-1,Data!B:C,2,FALSE)),"")</f>
        <v>Good Night, Sweet Prince [87]</v>
      </c>
      <c r="B109" s="133"/>
      <c r="C109" s="87" t="str">
        <f>IFERROR(IF(VLOOKUP(ROW(A109)-1,Data!B:C,2,FALSE)="","",VLOOKUP(ROW(A109)-1,Data!B:X,23,FALSE)),"")</f>
        <v/>
      </c>
      <c r="D109" s="6">
        <f t="shared" si="4"/>
        <v>-1</v>
      </c>
      <c r="E109" s="6" t="str">
        <f t="shared" si="5"/>
        <v/>
      </c>
      <c r="F109" s="42">
        <f>IF(I109="","",IF(M109="Campaign","--",IF(VLOOKUP(A109,Data!C:D,2,FALSE)="*","*",VLOOKUP(A109,Data!C:R,16,FALSE))))</f>
        <v>5.625</v>
      </c>
      <c r="G109" s="43">
        <f>IF(I109="","",IFERROR(VLOOKUP(VLOOKUP(A109,Data!C:T,18,FALSE),'ROAR Ratings'!A:D,4,FALSE),""))</f>
        <v>6.04</v>
      </c>
      <c r="H109" s="44">
        <f t="shared" si="6"/>
        <v>0.71084337349397586</v>
      </c>
      <c r="I109" s="58" t="str">
        <f>IF(OR(A109="",LEFT(A109,3)="---"),"",IFERROR(VLOOKUP($A109,'ROAR Balance'!B:F,2,FALSE),""))</f>
        <v>Danish</v>
      </c>
      <c r="J109" s="58">
        <f>IF(I109="","",IFERROR(VLOOKUP($A109,'ROAR Balance'!B:F,3,FALSE),""))</f>
        <v>59</v>
      </c>
      <c r="K109" s="58" t="str">
        <f>IF(I109="","",IFERROR(VLOOKUP($A109,'ROAR Balance'!B:F,4,FALSE),""))</f>
        <v>German</v>
      </c>
      <c r="L109" s="58">
        <f>IF(I109="","",IFERROR(VLOOKUP($A109,'ROAR Balance'!B:F,5,FALSE),""))</f>
        <v>24</v>
      </c>
      <c r="M109" s="46" t="str">
        <f>IF(OR(LEFT(A109,2)="--",A109="",I109=""),"",IFERROR(VLOOKUP(A109,Data!C:W,21,FALSE),""))</f>
        <v/>
      </c>
      <c r="N109" s="2"/>
    </row>
    <row r="110" spans="1:14" ht="15" customHeight="1" x14ac:dyDescent="0.3">
      <c r="A110" s="5" t="str">
        <f>IFERROR(IF(VLOOKUP(ROW(A110)-1,Data!B:C,2,FALSE)="","",VLOOKUP(ROW(A110)-1,Data!B:C,2,FALSE)),"")</f>
        <v>Art Nouveau [88]</v>
      </c>
      <c r="B110" s="133"/>
      <c r="C110" s="87" t="str">
        <f>IFERROR(IF(VLOOKUP(ROW(A110)-1,Data!B:C,2,FALSE)="","",VLOOKUP(ROW(A110)-1,Data!B:X,23,FALSE)),"")</f>
        <v/>
      </c>
      <c r="D110" s="6">
        <f t="shared" si="4"/>
        <v>-1</v>
      </c>
      <c r="E110" s="6" t="str">
        <f t="shared" si="5"/>
        <v/>
      </c>
      <c r="F110" s="42">
        <f>IF(I110="","",IF(M110="Campaign","--",IF(VLOOKUP(A110,Data!C:D,2,FALSE)="*","*",VLOOKUP(A110,Data!C:R,16,FALSE))))</f>
        <v>6.625</v>
      </c>
      <c r="G110" s="43">
        <f>IF(I110="","",IFERROR(VLOOKUP(VLOOKUP(A110,Data!C:T,18,FALSE),'ROAR Ratings'!A:D,4,FALSE),""))</f>
        <v>6.02</v>
      </c>
      <c r="H110" s="44">
        <f t="shared" si="6"/>
        <v>0.61538461538461542</v>
      </c>
      <c r="I110" s="58" t="str">
        <f>IF(OR(A110="",LEFT(A110,3)="---"),"",IFERROR(VLOOKUP($A110,'ROAR Balance'!B:F,2,FALSE),""))</f>
        <v>German</v>
      </c>
      <c r="J110" s="58">
        <f>IF(I110="","",IFERROR(VLOOKUP($A110,'ROAR Balance'!B:F,3,FALSE),""))</f>
        <v>30</v>
      </c>
      <c r="K110" s="58" t="str">
        <f>IF(I110="","",IFERROR(VLOOKUP($A110,'ROAR Balance'!B:F,4,FALSE),""))</f>
        <v>Belgian</v>
      </c>
      <c r="L110" s="58">
        <f>IF(I110="","",IFERROR(VLOOKUP($A110,'ROAR Balance'!B:F,5,FALSE),""))</f>
        <v>48</v>
      </c>
      <c r="M110" s="46" t="str">
        <f>IF(OR(LEFT(A110,2)="--",A110="",I110=""),"",IFERROR(VLOOKUP(A110,Data!C:W,21,FALSE),""))</f>
        <v>Air</v>
      </c>
      <c r="N110" s="2"/>
    </row>
    <row r="111" spans="1:14" ht="15" customHeight="1" x14ac:dyDescent="0.3">
      <c r="A111" s="5" t="str">
        <f>IFERROR(IF(VLOOKUP(ROW(A111)-1,Data!B:C,2,FALSE)="","",VLOOKUP(ROW(A111)-1,Data!B:C,2,FALSE)),"")</f>
        <v>Rescue Attempt [89]</v>
      </c>
      <c r="B111" s="133"/>
      <c r="C111" s="87" t="str">
        <f>IFERROR(IF(VLOOKUP(ROW(A111)-1,Data!B:C,2,FALSE)="","",VLOOKUP(ROW(A111)-1,Data!B:X,23,FALSE)),"")</f>
        <v/>
      </c>
      <c r="D111" s="6">
        <f t="shared" si="4"/>
        <v>-1</v>
      </c>
      <c r="E111" s="6" t="str">
        <f t="shared" si="5"/>
        <v/>
      </c>
      <c r="F111" s="42">
        <f>IF(I111="","",IF(M111="Campaign","--",IF(VLOOKUP(A111,Data!C:D,2,FALSE)="*","*",VLOOKUP(A111,Data!C:R,16,FALSE))))</f>
        <v>8.2666666666666657</v>
      </c>
      <c r="G111" s="43">
        <f>IF(I111="","",IFERROR(VLOOKUP(VLOOKUP(A111,Data!C:T,18,FALSE),'ROAR Ratings'!A:D,4,FALSE),""))</f>
        <v>5.52</v>
      </c>
      <c r="H111" s="44">
        <f t="shared" si="6"/>
        <v>0.51162790697674421</v>
      </c>
      <c r="I111" s="58" t="str">
        <f>IF(OR(A111="",LEFT(A111,3)="---"),"",IFERROR(VLOOKUP($A111,'ROAR Balance'!B:F,2,FALSE),""))</f>
        <v>Belgian</v>
      </c>
      <c r="J111" s="58">
        <f>IF(I111="","",IFERROR(VLOOKUP($A111,'ROAR Balance'!B:F,3,FALSE),""))</f>
        <v>22</v>
      </c>
      <c r="K111" s="58" t="str">
        <f>IF(I111="","",IFERROR(VLOOKUP($A111,'ROAR Balance'!B:F,4,FALSE),""))</f>
        <v>German</v>
      </c>
      <c r="L111" s="58">
        <f>IF(I111="","",IFERROR(VLOOKUP($A111,'ROAR Balance'!B:F,5,FALSE),""))</f>
        <v>21</v>
      </c>
      <c r="M111" s="46" t="str">
        <f>IF(OR(LEFT(A111,2)="--",A111="",I111=""),"",IFERROR(VLOOKUP(A111,Data!C:W,21,FALSE),""))</f>
        <v/>
      </c>
      <c r="N111" s="2"/>
    </row>
    <row r="112" spans="1:14" ht="15" customHeight="1" x14ac:dyDescent="0.3">
      <c r="A112" s="5" t="str">
        <f>IFERROR(IF(VLOOKUP(ROW(A112)-1,Data!B:C,2,FALSE)="","",VLOOKUP(ROW(A112)-1,Data!B:C,2,FALSE)),"")</f>
        <v>Pride and Joy [90]</v>
      </c>
      <c r="B112" s="133"/>
      <c r="C112" s="87" t="str">
        <f>IFERROR(IF(VLOOKUP(ROW(A112)-1,Data!B:C,2,FALSE)="","",VLOOKUP(ROW(A112)-1,Data!B:X,23,FALSE)),"")</f>
        <v/>
      </c>
      <c r="D112" s="6">
        <f t="shared" si="4"/>
        <v>1</v>
      </c>
      <c r="E112" s="6" t="str">
        <f t="shared" si="5"/>
        <v/>
      </c>
      <c r="F112" s="42">
        <f>IF(I112="","",IF(M112="Campaign","--",IF(VLOOKUP(A112,Data!C:D,2,FALSE)="*","*",VLOOKUP(A112,Data!C:R,16,FALSE))))</f>
        <v>13.833333333333334</v>
      </c>
      <c r="G112" s="43">
        <f>IF(I112="","",IFERROR(VLOOKUP(VLOOKUP(A112,Data!C:T,18,FALSE),'ROAR Ratings'!A:D,4,FALSE),""))</f>
        <v>6.67</v>
      </c>
      <c r="H112" s="44">
        <f t="shared" si="6"/>
        <v>0.5641025641025641</v>
      </c>
      <c r="I112" s="58" t="str">
        <f>IF(OR(A112="",LEFT(A112,3)="---"),"",IFERROR(VLOOKUP($A112,'ROAR Balance'!B:F,2,FALSE),""))</f>
        <v>Italian</v>
      </c>
      <c r="J112" s="58">
        <f>IF(I112="","",IFERROR(VLOOKUP($A112,'ROAR Balance'!B:F,3,FALSE),""))</f>
        <v>22</v>
      </c>
      <c r="K112" s="58" t="str">
        <f>IF(I112="","",IFERROR(VLOOKUP($A112,'ROAR Balance'!B:F,4,FALSE),""))</f>
        <v>Greek</v>
      </c>
      <c r="L112" s="58">
        <f>IF(I112="","",IFERROR(VLOOKUP($A112,'ROAR Balance'!B:F,5,FALSE),""))</f>
        <v>17</v>
      </c>
      <c r="M112" s="46" t="str">
        <f>IF(OR(LEFT(A112,2)="--",A112="",I112=""),"",IFERROR(VLOOKUP(A112,Data!C:W,21,FALSE),""))</f>
        <v/>
      </c>
      <c r="N112" s="2"/>
    </row>
    <row r="113" spans="1:14" ht="15" customHeight="1" x14ac:dyDescent="0.3">
      <c r="A113" s="5" t="str">
        <f>IFERROR(IF(VLOOKUP(ROW(A113)-1,Data!B:C,2,FALSE)="","",VLOOKUP(ROW(A113)-1,Data!B:C,2,FALSE)),"")</f>
        <v/>
      </c>
      <c r="B113" s="133"/>
      <c r="C113" s="87" t="str">
        <f>IFERROR(IF(VLOOKUP(ROW(A113)-1,Data!B:C,2,FALSE)="","",VLOOKUP(ROW(A113)-1,Data!B:X,23,FALSE)),"")</f>
        <v/>
      </c>
      <c r="D113" s="6" t="str">
        <f t="shared" si="4"/>
        <v/>
      </c>
      <c r="E113" s="6" t="str">
        <f t="shared" si="5"/>
        <v/>
      </c>
      <c r="F113" s="42" t="str">
        <f>IF(I113="","",IF(M113="Campaign","--",IF(VLOOKUP(A113,Data!C:D,2,FALSE)="*","*",VLOOKUP(A113,Data!C:R,16,FALSE))))</f>
        <v/>
      </c>
      <c r="G113" s="43" t="str">
        <f>IF(I113="","",IFERROR(VLOOKUP(VLOOKUP(A113,Data!C:T,18,FALSE),'ROAR Ratings'!A:D,4,FALSE),""))</f>
        <v/>
      </c>
      <c r="H113" s="44" t="str">
        <f t="shared" si="6"/>
        <v/>
      </c>
      <c r="I113" s="58" t="str">
        <f>IF(OR(A113="",LEFT(A113,3)="---"),"",IFERROR(VLOOKUP($A113,'ROAR Balance'!B:F,2,FALSE),""))</f>
        <v/>
      </c>
      <c r="J113" s="58" t="str">
        <f>IF(I113="","",IFERROR(VLOOKUP($A113,'ROAR Balance'!B:F,3,FALSE),""))</f>
        <v/>
      </c>
      <c r="K113" s="58" t="str">
        <f>IF(I113="","",IFERROR(VLOOKUP($A113,'ROAR Balance'!B:F,4,FALSE),""))</f>
        <v/>
      </c>
      <c r="L113" s="58" t="str">
        <f>IF(I113="","",IFERROR(VLOOKUP($A113,'ROAR Balance'!B:F,5,FALSE),""))</f>
        <v/>
      </c>
      <c r="M113" s="46" t="str">
        <f>IF(OR(LEFT(A113,2)="--",A113="",I113=""),"",IFERROR(VLOOKUP(A113,Data!C:W,21,FALSE),""))</f>
        <v/>
      </c>
      <c r="N113" s="2"/>
    </row>
    <row r="114" spans="1:14" ht="15" customHeight="1" x14ac:dyDescent="0.3">
      <c r="A114" s="5" t="str">
        <f>IFERROR(IF(VLOOKUP(ROW(A114)-1,Data!B:C,2,FALSE)="","",VLOOKUP(ROW(A114)-1,Data!B:C,2,FALSE)),"")</f>
        <v>--- Doomed Battalions (3rd Edition) ---</v>
      </c>
      <c r="B114" s="133"/>
      <c r="C114" s="87" t="str">
        <f>IFERROR(IF(VLOOKUP(ROW(A114)-1,Data!B:C,2,FALSE)="","",VLOOKUP(ROW(A114)-1,Data!B:X,23,FALSE)),"")</f>
        <v/>
      </c>
      <c r="D114" s="6" t="str">
        <f t="shared" si="4"/>
        <v/>
      </c>
      <c r="E114" s="6" t="str">
        <f t="shared" si="5"/>
        <v/>
      </c>
      <c r="F114" s="42" t="str">
        <f>IF(I114="","",IF(M114="Campaign","--",IF(VLOOKUP(A114,Data!C:D,2,FALSE)="*","*",VLOOKUP(A114,Data!C:R,16,FALSE))))</f>
        <v/>
      </c>
      <c r="G114" s="43" t="str">
        <f>IF(I114="","",IFERROR(VLOOKUP(VLOOKUP(A114,Data!C:T,18,FALSE),'ROAR Ratings'!A:D,4,FALSE),""))</f>
        <v/>
      </c>
      <c r="H114" s="44" t="str">
        <f t="shared" si="6"/>
        <v/>
      </c>
      <c r="I114" s="58" t="str">
        <f>IF(OR(A114="",LEFT(A114,3)="---"),"",IFERROR(VLOOKUP($A114,'ROAR Balance'!B:F,2,FALSE),""))</f>
        <v/>
      </c>
      <c r="J114" s="58" t="str">
        <f>IF(I114="","",IFERROR(VLOOKUP($A114,'ROAR Balance'!B:F,3,FALSE),""))</f>
        <v/>
      </c>
      <c r="K114" s="58" t="str">
        <f>IF(I114="","",IFERROR(VLOOKUP($A114,'ROAR Balance'!B:F,4,FALSE),""))</f>
        <v/>
      </c>
      <c r="L114" s="58" t="str">
        <f>IF(I114="","",IFERROR(VLOOKUP($A114,'ROAR Balance'!B:F,5,FALSE),""))</f>
        <v/>
      </c>
      <c r="M114" s="46" t="str">
        <f>IF(OR(LEFT(A114,2)="--",A114="",I114=""),"",IFERROR(VLOOKUP(A114,Data!C:W,21,FALSE),""))</f>
        <v/>
      </c>
      <c r="N114" s="2"/>
    </row>
    <row r="115" spans="1:14" ht="15" customHeight="1" x14ac:dyDescent="0.3">
      <c r="A115" s="5" t="str">
        <f>IFERROR(IF(VLOOKUP(ROW(A115)-1,Data!B:C,2,FALSE)="","",VLOOKUP(ROW(A115)-1,Data!B:C,2,FALSE)),"")</f>
        <v>Italian Brothers [137]</v>
      </c>
      <c r="B115" s="133"/>
      <c r="C115" s="87" t="str">
        <f>IFERROR(IF(VLOOKUP(ROW(A115)-1,Data!B:C,2,FALSE)="","",VLOOKUP(ROW(A115)-1,Data!B:X,23,FALSE)),"")</f>
        <v/>
      </c>
      <c r="D115" s="6">
        <f t="shared" si="4"/>
        <v>-1</v>
      </c>
      <c r="E115" s="6" t="str">
        <f t="shared" si="5"/>
        <v/>
      </c>
      <c r="F115" s="42">
        <f>IF(I115="","",IF(M115="Campaign","--",IF(VLOOKUP(A115,Data!C:D,2,FALSE)="*","*",VLOOKUP(A115,Data!C:R,16,FALSE))))</f>
        <v>5.4</v>
      </c>
      <c r="G115" s="43">
        <f>IF(I115="","",IFERROR(VLOOKUP(VLOOKUP(A115,Data!C:T,18,FALSE),'ROAR Ratings'!A:D,4,FALSE),""))</f>
        <v>6.35</v>
      </c>
      <c r="H115" s="44">
        <f t="shared" si="6"/>
        <v>0.61111111111111116</v>
      </c>
      <c r="I115" s="58" t="str">
        <f>IF(OR(A115="",LEFT(A115,3)="---"),"",IFERROR(VLOOKUP($A115,'ROAR Balance'!B:F,2,FALSE),""))</f>
        <v>Rep(Al.Mn)</v>
      </c>
      <c r="J115" s="58">
        <f>IF(I115="","",IFERROR(VLOOKUP($A115,'ROAR Balance'!B:F,3,FALSE),""))</f>
        <v>22</v>
      </c>
      <c r="K115" s="58" t="str">
        <f>IF(I115="","",IFERROR(VLOOKUP($A115,'ROAR Balance'!B:F,4,FALSE),""))</f>
        <v>Nat(Ital)</v>
      </c>
      <c r="L115" s="58">
        <f>IF(I115="","",IFERROR(VLOOKUP($A115,'ROAR Balance'!B:F,5,FALSE),""))</f>
        <v>14</v>
      </c>
      <c r="M115" s="46" t="str">
        <f>IF(OR(LEFT(A115,2)="--",A115="",I115=""),"",IFERROR(VLOOKUP(A115,Data!C:W,21,FALSE),""))</f>
        <v/>
      </c>
      <c r="N115" s="2"/>
    </row>
    <row r="116" spans="1:14" ht="15" customHeight="1" x14ac:dyDescent="0.3">
      <c r="A116" s="5" t="str">
        <f>IFERROR(IF(VLOOKUP(ROW(A116)-1,Data!B:C,2,FALSE)="","",VLOOKUP(ROW(A116)-1,Data!B:C,2,FALSE)),"")</f>
        <v>Rattle of Sabres [138]</v>
      </c>
      <c r="B116" s="133"/>
      <c r="C116" s="87" t="str">
        <f>IFERROR(IF(VLOOKUP(ROW(A116)-1,Data!B:C,2,FALSE)="","",VLOOKUP(ROW(A116)-1,Data!B:X,23,FALSE)),"")</f>
        <v/>
      </c>
      <c r="D116" s="6">
        <f t="shared" si="4"/>
        <v>-1</v>
      </c>
      <c r="E116" s="6" t="str">
        <f t="shared" si="5"/>
        <v>T</v>
      </c>
      <c r="F116" s="42">
        <f>IF(I116="","",IF(M116="Campaign","--",IF(VLOOKUP(A116,Data!C:D,2,FALSE)="*","*",VLOOKUP(A116,Data!C:R,16,FALSE))))</f>
        <v>4.7333333333333334</v>
      </c>
      <c r="G116" s="43">
        <f>IF(I116="","",IFERROR(VLOOKUP(VLOOKUP(A116,Data!C:T,18,FALSE),'ROAR Ratings'!A:D,4,FALSE),""))</f>
        <v>7.08</v>
      </c>
      <c r="H116" s="44">
        <f t="shared" si="6"/>
        <v>0.63636363636363635</v>
      </c>
      <c r="I116" s="58" t="str">
        <f>IF(OR(A116="",LEFT(A116,3)="---"),"",IFERROR(VLOOKUP($A116,'ROAR Balance'!B:F,2,FALSE),""))</f>
        <v>German</v>
      </c>
      <c r="J116" s="58">
        <f>IF(I116="","",IFERROR(VLOOKUP($A116,'ROAR Balance'!B:F,3,FALSE),""))</f>
        <v>4</v>
      </c>
      <c r="K116" s="58" t="str">
        <f>IF(I116="","",IFERROR(VLOOKUP($A116,'ROAR Balance'!B:F,4,FALSE),""))</f>
        <v>Polish</v>
      </c>
      <c r="L116" s="58">
        <f>IF(I116="","",IFERROR(VLOOKUP($A116,'ROAR Balance'!B:F,5,FALSE),""))</f>
        <v>7</v>
      </c>
      <c r="M116" s="46" t="str">
        <f>IF(OR(LEFT(A116,2)="--",A116="",I116=""),"",IFERROR(VLOOKUP(A116,Data!C:W,21,FALSE),""))</f>
        <v/>
      </c>
      <c r="N116" s="2"/>
    </row>
    <row r="117" spans="1:14" ht="15" customHeight="1" x14ac:dyDescent="0.3">
      <c r="A117" s="5" t="str">
        <f>IFERROR(IF(VLOOKUP(ROW(A117)-1,Data!B:C,2,FALSE)="","",VLOOKUP(ROW(A117)-1,Data!B:C,2,FALSE)),"")</f>
        <v>The Weigh In [139]</v>
      </c>
      <c r="B117" s="133"/>
      <c r="C117" s="87" t="str">
        <f>IFERROR(IF(VLOOKUP(ROW(A117)-1,Data!B:C,2,FALSE)="","",VLOOKUP(ROW(A117)-1,Data!B:X,23,FALSE)),"")</f>
        <v/>
      </c>
      <c r="D117" s="6">
        <f t="shared" si="4"/>
        <v>-1</v>
      </c>
      <c r="E117" s="6" t="str">
        <f t="shared" si="5"/>
        <v/>
      </c>
      <c r="F117" s="42">
        <f>IF(I117="","",IF(M117="Campaign","--",IF(VLOOKUP(A117,Data!C:D,2,FALSE)="*","*",VLOOKUP(A117,Data!C:R,16,FALSE))))</f>
        <v>13.4</v>
      </c>
      <c r="G117" s="43">
        <f>IF(I117="","",IFERROR(VLOOKUP(VLOOKUP(A117,Data!C:T,18,FALSE),'ROAR Ratings'!A:D,4,FALSE),""))</f>
        <v>7.25</v>
      </c>
      <c r="H117" s="44">
        <f t="shared" si="6"/>
        <v>0.75</v>
      </c>
      <c r="I117" s="58" t="str">
        <f>IF(OR(A117="",LEFT(A117,3)="---"),"",IFERROR(VLOOKUP($A117,'ROAR Balance'!B:F,2,FALSE),""))</f>
        <v>German</v>
      </c>
      <c r="J117" s="58">
        <f>IF(I117="","",IFERROR(VLOOKUP($A117,'ROAR Balance'!B:F,3,FALSE),""))</f>
        <v>3</v>
      </c>
      <c r="K117" s="58" t="str">
        <f>IF(I117="","",IFERROR(VLOOKUP($A117,'ROAR Balance'!B:F,4,FALSE),""))</f>
        <v>Polish</v>
      </c>
      <c r="L117" s="58">
        <f>IF(I117="","",IFERROR(VLOOKUP($A117,'ROAR Balance'!B:F,5,FALSE),""))</f>
        <v>9</v>
      </c>
      <c r="M117" s="46" t="str">
        <f>IF(OR(LEFT(A117,2)="--",A117="",I117=""),"",IFERROR(VLOOKUP(A117,Data!C:W,21,FALSE),""))</f>
        <v/>
      </c>
      <c r="N117" s="2"/>
    </row>
    <row r="118" spans="1:14" ht="15" customHeight="1" x14ac:dyDescent="0.3">
      <c r="A118" s="5" t="str">
        <f>IFERROR(IF(VLOOKUP(ROW(A118)-1,Data!B:C,2,FALSE)="","",VLOOKUP(ROW(A118)-1,Data!B:C,2,FALSE)),"")</f>
        <v>Round Two [140]</v>
      </c>
      <c r="B118" s="133"/>
      <c r="C118" s="87" t="str">
        <f>IFERROR(IF(VLOOKUP(ROW(A118)-1,Data!B:C,2,FALSE)="","",VLOOKUP(ROW(A118)-1,Data!B:X,23,FALSE)),"")</f>
        <v/>
      </c>
      <c r="D118" s="6">
        <f t="shared" si="4"/>
        <v>-1</v>
      </c>
      <c r="E118" s="6" t="str">
        <f t="shared" si="5"/>
        <v/>
      </c>
      <c r="F118" s="42">
        <f>IF(I118="","",IF(M118="Campaign","--",IF(VLOOKUP(A118,Data!C:D,2,FALSE)="*","*",VLOOKUP(A118,Data!C:R,16,FALSE))))</f>
        <v>9.375</v>
      </c>
      <c r="G118" s="43">
        <f>IF(I118="","",IFERROR(VLOOKUP(VLOOKUP(A118,Data!C:T,18,FALSE),'ROAR Ratings'!A:D,4,FALSE),""))</f>
        <v>6.7</v>
      </c>
      <c r="H118" s="44">
        <f t="shared" si="6"/>
        <v>0.75</v>
      </c>
      <c r="I118" s="58" t="str">
        <f>IF(OR(A118="",LEFT(A118,3)="---"),"",IFERROR(VLOOKUP($A118,'ROAR Balance'!B:F,2,FALSE),""))</f>
        <v>Polish</v>
      </c>
      <c r="J118" s="58">
        <f>IF(I118="","",IFERROR(VLOOKUP($A118,'ROAR Balance'!B:F,3,FALSE),""))</f>
        <v>6</v>
      </c>
      <c r="K118" s="58" t="str">
        <f>IF(I118="","",IFERROR(VLOOKUP($A118,'ROAR Balance'!B:F,4,FALSE),""))</f>
        <v>German</v>
      </c>
      <c r="L118" s="58">
        <f>IF(I118="","",IFERROR(VLOOKUP($A118,'ROAR Balance'!B:F,5,FALSE),""))</f>
        <v>2</v>
      </c>
      <c r="M118" s="46" t="str">
        <f>IF(OR(LEFT(A118,2)="--",A118="",I118=""),"",IFERROR(VLOOKUP(A118,Data!C:W,21,FALSE),""))</f>
        <v>OBA</v>
      </c>
      <c r="N118" s="2"/>
    </row>
    <row r="119" spans="1:14" ht="15" customHeight="1" x14ac:dyDescent="0.3">
      <c r="A119" s="5" t="str">
        <f>IFERROR(IF(VLOOKUP(ROW(A119)-1,Data!B:C,2,FALSE)="","",VLOOKUP(ROW(A119)-1,Data!B:C,2,FALSE)),"")</f>
        <v>Action at Balberkamp [141]</v>
      </c>
      <c r="B119" s="133"/>
      <c r="C119" s="87" t="str">
        <f>IFERROR(IF(VLOOKUP(ROW(A119)-1,Data!B:C,2,FALSE)="","",VLOOKUP(ROW(A119)-1,Data!B:X,23,FALSE)),"")</f>
        <v/>
      </c>
      <c r="D119" s="6">
        <f t="shared" si="4"/>
        <v>-1</v>
      </c>
      <c r="E119" s="6" t="str">
        <f t="shared" si="5"/>
        <v/>
      </c>
      <c r="F119" s="42">
        <f>IF(I119="","",IF(M119="Campaign","--",IF(VLOOKUP(A119,Data!C:D,2,FALSE)="*","*",VLOOKUP(A119,Data!C:R,16,FALSE))))</f>
        <v>14.333333333333334</v>
      </c>
      <c r="G119" s="43">
        <f>IF(I119="","",IFERROR(VLOOKUP(VLOOKUP(A119,Data!C:T,18,FALSE),'ROAR Ratings'!A:D,4,FALSE),""))</f>
        <v>7.32</v>
      </c>
      <c r="H119" s="44">
        <f t="shared" si="6"/>
        <v>0.58333333333333337</v>
      </c>
      <c r="I119" s="58" t="str">
        <f>IF(OR(A119="",LEFT(A119,3)="---"),"",IFERROR(VLOOKUP($A119,'ROAR Balance'!B:F,2,FALSE),""))</f>
        <v>German</v>
      </c>
      <c r="J119" s="58">
        <f>IF(I119="","",IFERROR(VLOOKUP($A119,'ROAR Balance'!B:F,3,FALSE),""))</f>
        <v>7</v>
      </c>
      <c r="K119" s="58" t="str">
        <f>IF(I119="","",IFERROR(VLOOKUP($A119,'ROAR Balance'!B:F,4,FALSE),""))</f>
        <v>Norwegian</v>
      </c>
      <c r="L119" s="58">
        <f>IF(I119="","",IFERROR(VLOOKUP($A119,'ROAR Balance'!B:F,5,FALSE),""))</f>
        <v>5</v>
      </c>
      <c r="M119" s="46" t="str">
        <f>IF(OR(LEFT(A119,2)="--",A119="",I119=""),"",IFERROR(VLOOKUP(A119,Data!C:W,21,FALSE),""))</f>
        <v/>
      </c>
      <c r="N119" s="2"/>
    </row>
    <row r="120" spans="1:14" ht="15" customHeight="1" x14ac:dyDescent="0.3">
      <c r="A120" s="5" t="str">
        <f>IFERROR(IF(VLOOKUP(ROW(A120)-1,Data!B:C,2,FALSE)="","",VLOOKUP(ROW(A120)-1,Data!B:C,2,FALSE)),"")</f>
        <v>On the Road to Andalsnes [142]</v>
      </c>
      <c r="B120" s="133"/>
      <c r="C120" s="87" t="str">
        <f>IFERROR(IF(VLOOKUP(ROW(A120)-1,Data!B:C,2,FALSE)="","",VLOOKUP(ROW(A120)-1,Data!B:X,23,FALSE)),"")</f>
        <v/>
      </c>
      <c r="D120" s="6">
        <f t="shared" si="4"/>
        <v>-1</v>
      </c>
      <c r="E120" s="6" t="str">
        <f t="shared" si="5"/>
        <v/>
      </c>
      <c r="F120" s="42">
        <f>IF(I120="","",IF(M120="Campaign","--",IF(VLOOKUP(A120,Data!C:D,2,FALSE)="*","*",VLOOKUP(A120,Data!C:R,16,FALSE))))</f>
        <v>6.6833333333333336</v>
      </c>
      <c r="G120" s="43">
        <f>IF(I120="","",IFERROR(VLOOKUP(VLOOKUP(A120,Data!C:T,18,FALSE),'ROAR Ratings'!A:D,4,FALSE),""))</f>
        <v>6.06</v>
      </c>
      <c r="H120" s="44">
        <f t="shared" si="6"/>
        <v>0.58333333333333326</v>
      </c>
      <c r="I120" s="58" t="str">
        <f>IF(OR(A120="",LEFT(A120,3)="---"),"",IFERROR(VLOOKUP($A120,'ROAR Balance'!B:F,2,FALSE),""))</f>
        <v>German</v>
      </c>
      <c r="J120" s="58">
        <f>IF(I120="","",IFERROR(VLOOKUP($A120,'ROAR Balance'!B:F,3,FALSE),""))</f>
        <v>5</v>
      </c>
      <c r="K120" s="58" t="str">
        <f>IF(I120="","",IFERROR(VLOOKUP($A120,'ROAR Balance'!B:F,4,FALSE),""))</f>
        <v>Norwegian</v>
      </c>
      <c r="L120" s="58">
        <f>IF(I120="","",IFERROR(VLOOKUP($A120,'ROAR Balance'!B:F,5,FALSE),""))</f>
        <v>7</v>
      </c>
      <c r="M120" s="46" t="str">
        <f>IF(OR(LEFT(A120,2)="--",A120="",I120=""),"",IFERROR(VLOOKUP(A120,Data!C:W,21,FALSE),""))</f>
        <v/>
      </c>
      <c r="N120" s="2"/>
    </row>
    <row r="121" spans="1:14" ht="15" customHeight="1" x14ac:dyDescent="0.3">
      <c r="A121" s="5" t="str">
        <f>IFERROR(IF(VLOOKUP(ROW(A121)-1,Data!B:C,2,FALSE)="","",VLOOKUP(ROW(A121)-1,Data!B:C,2,FALSE)),"")</f>
        <v>Grebbe End [143]</v>
      </c>
      <c r="B121" s="133"/>
      <c r="C121" s="87" t="str">
        <f>IFERROR(IF(VLOOKUP(ROW(A121)-1,Data!B:C,2,FALSE)="","",VLOOKUP(ROW(A121)-1,Data!B:X,23,FALSE)),"")</f>
        <v/>
      </c>
      <c r="D121" s="6">
        <f t="shared" si="4"/>
        <v>1</v>
      </c>
      <c r="E121" s="6" t="str">
        <f t="shared" si="5"/>
        <v>T</v>
      </c>
      <c r="F121" s="42">
        <f>IF(I121="","",IF(M121="Campaign","--",IF(VLOOKUP(A121,Data!C:D,2,FALSE)="*","*",VLOOKUP(A121,Data!C:R,16,FALSE))))</f>
        <v>3.5666666666666669</v>
      </c>
      <c r="G121" s="43">
        <f>IF(I121="","",IFERROR(VLOOKUP(VLOOKUP(A121,Data!C:T,18,FALSE),'ROAR Ratings'!A:D,4,FALSE),""))</f>
        <v>6.8</v>
      </c>
      <c r="H121" s="44">
        <f t="shared" si="6"/>
        <v>0.52380952380952384</v>
      </c>
      <c r="I121" s="58" t="str">
        <f>IF(OR(A121="",LEFT(A121,3)="---"),"",IFERROR(VLOOKUP($A121,'ROAR Balance'!B:F,2,FALSE),""))</f>
        <v>Dutch</v>
      </c>
      <c r="J121" s="58">
        <f>IF(I121="","",IFERROR(VLOOKUP($A121,'ROAR Balance'!B:F,3,FALSE),""))</f>
        <v>20</v>
      </c>
      <c r="K121" s="58" t="str">
        <f>IF(I121="","",IFERROR(VLOOKUP($A121,'ROAR Balance'!B:F,4,FALSE),""))</f>
        <v>German</v>
      </c>
      <c r="L121" s="58">
        <f>IF(I121="","",IFERROR(VLOOKUP($A121,'ROAR Balance'!B:F,5,FALSE),""))</f>
        <v>22</v>
      </c>
      <c r="M121" s="46" t="str">
        <f>IF(OR(LEFT(A121,2)="--",A121="",I121=""),"",IFERROR(VLOOKUP(A121,Data!C:W,21,FALSE),""))</f>
        <v/>
      </c>
      <c r="N121" s="2"/>
    </row>
    <row r="122" spans="1:14" ht="15" customHeight="1" x14ac:dyDescent="0.3">
      <c r="A122" s="5" t="str">
        <f>IFERROR(IF(VLOOKUP(ROW(A122)-1,Data!B:C,2,FALSE)="","",VLOOKUP(ROW(A122)-1,Data!B:C,2,FALSE)),"")</f>
        <v>The Professionals [144]</v>
      </c>
      <c r="B122" s="133"/>
      <c r="C122" s="87" t="str">
        <f>IFERROR(IF(VLOOKUP(ROW(A122)-1,Data!B:C,2,FALSE)="","",VLOOKUP(ROW(A122)-1,Data!B:X,23,FALSE)),"")</f>
        <v/>
      </c>
      <c r="D122" s="6">
        <f t="shared" si="4"/>
        <v>-1</v>
      </c>
      <c r="E122" s="6" t="str">
        <f t="shared" si="5"/>
        <v/>
      </c>
      <c r="F122" s="42">
        <f>IF(I122="","",IF(M122="Campaign","--",IF(VLOOKUP(A122,Data!C:D,2,FALSE)="*","*",VLOOKUP(A122,Data!C:R,16,FALSE))))</f>
        <v>7.6</v>
      </c>
      <c r="G122" s="43">
        <f>IF(I122="","",IFERROR(VLOOKUP(VLOOKUP(A122,Data!C:T,18,FALSE),'ROAR Ratings'!A:D,4,FALSE),""))</f>
        <v>7.19</v>
      </c>
      <c r="H122" s="44">
        <f t="shared" si="6"/>
        <v>0.75</v>
      </c>
      <c r="I122" s="58" t="str">
        <f>IF(OR(A122="",LEFT(A122,3)="---"),"",IFERROR(VLOOKUP($A122,'ROAR Balance'!B:F,2,FALSE),""))</f>
        <v>German</v>
      </c>
      <c r="J122" s="58">
        <f>IF(I122="","",IFERROR(VLOOKUP($A122,'ROAR Balance'!B:F,3,FALSE),""))</f>
        <v>9</v>
      </c>
      <c r="K122" s="58" t="str">
        <f>IF(I122="","",IFERROR(VLOOKUP($A122,'ROAR Balance'!B:F,4,FALSE),""))</f>
        <v>Yugoslav</v>
      </c>
      <c r="L122" s="58">
        <f>IF(I122="","",IFERROR(VLOOKUP($A122,'ROAR Balance'!B:F,5,FALSE),""))</f>
        <v>3</v>
      </c>
      <c r="M122" s="46" t="str">
        <f>IF(OR(LEFT(A122,2)="--",A122="",I122=""),"",IFERROR(VLOOKUP(A122,Data!C:W,21,FALSE),""))</f>
        <v/>
      </c>
      <c r="N122" s="2"/>
    </row>
    <row r="123" spans="1:14" ht="15" customHeight="1" x14ac:dyDescent="0.3">
      <c r="A123" s="5" t="str">
        <f>IFERROR(IF(VLOOKUP(ROW(A123)-1,Data!B:C,2,FALSE)="","",VLOOKUP(ROW(A123)-1,Data!B:C,2,FALSE)),"")</f>
        <v>Into the Fray [Third Edition43]</v>
      </c>
      <c r="B123" s="133"/>
      <c r="C123" s="87" t="str">
        <f>IFERROR(IF(VLOOKUP(ROW(A123)-1,Data!B:C,2,FALSE)="","",VLOOKUP(ROW(A123)-1,Data!B:X,23,FALSE)),"")</f>
        <v/>
      </c>
      <c r="D123" s="6">
        <f t="shared" si="4"/>
        <v>-1</v>
      </c>
      <c r="E123" s="6" t="str">
        <f t="shared" si="5"/>
        <v/>
      </c>
      <c r="F123" s="42">
        <f>IF(I123="","",IF(M123="Campaign","--",IF(VLOOKUP(A123,Data!C:D,2,FALSE)="*","*",VLOOKUP(A123,Data!C:R,16,FALSE))))</f>
        <v>8.35</v>
      </c>
      <c r="G123" s="43">
        <f>IF(I123="","",IFERROR(VLOOKUP(VLOOKUP(A123,Data!C:T,18,FALSE),'ROAR Ratings'!A:D,4,FALSE),""))</f>
        <v>6.57</v>
      </c>
      <c r="H123" s="44">
        <f t="shared" si="6"/>
        <v>0.6</v>
      </c>
      <c r="I123" s="58" t="str">
        <f>IF(OR(A123="",LEFT(A123,3)="---"),"",IFERROR(VLOOKUP($A123,'ROAR Balance'!B:F,2,FALSE),""))</f>
        <v>German</v>
      </c>
      <c r="J123" s="58">
        <f>IF(I123="","",IFERROR(VLOOKUP($A123,'ROAR Balance'!B:F,3,FALSE),""))</f>
        <v>6</v>
      </c>
      <c r="K123" s="58" t="str">
        <f>IF(I123="","",IFERROR(VLOOKUP($A123,'ROAR Balance'!B:F,4,FALSE),""))</f>
        <v>Polish</v>
      </c>
      <c r="L123" s="58">
        <f>IF(I123="","",IFERROR(VLOOKUP($A123,'ROAR Balance'!B:F,5,FALSE),""))</f>
        <v>4</v>
      </c>
      <c r="M123" s="46" t="str">
        <f>IF(OR(LEFT(A123,2)="--",A123="",I123=""),"",IFERROR(VLOOKUP(A123,Data!C:W,21,FALSE),""))</f>
        <v/>
      </c>
      <c r="N123" s="2"/>
    </row>
    <row r="124" spans="1:14" ht="15" customHeight="1" x14ac:dyDescent="0.3">
      <c r="A124" s="5" t="str">
        <f>IFERROR(IF(VLOOKUP(ROW(A124)-1,Data!B:C,2,FALSE)="","",VLOOKUP(ROW(A124)-1,Data!B:C,2,FALSE)),"")</f>
        <v>The Gauntlet [Third Edition44]</v>
      </c>
      <c r="B124" s="133"/>
      <c r="C124" s="87" t="str">
        <f>IFERROR(IF(VLOOKUP(ROW(A124)-1,Data!B:C,2,FALSE)="","",VLOOKUP(ROW(A124)-1,Data!B:X,23,FALSE)),"")</f>
        <v/>
      </c>
      <c r="D124" s="6">
        <f t="shared" si="4"/>
        <v>-1</v>
      </c>
      <c r="E124" s="6" t="str">
        <f t="shared" si="5"/>
        <v/>
      </c>
      <c r="F124" s="42">
        <f>IF(I124="","",IF(M124="Campaign","--",IF(VLOOKUP(A124,Data!C:D,2,FALSE)="*","*",VLOOKUP(A124,Data!C:R,16,FALSE))))</f>
        <v>9.6999999999999993</v>
      </c>
      <c r="G124" s="43">
        <f>IF(I124="","",IFERROR(VLOOKUP(VLOOKUP(A124,Data!C:T,18,FALSE),'ROAR Ratings'!A:D,4,FALSE),""))</f>
        <v>6.09</v>
      </c>
      <c r="H124" s="44">
        <f t="shared" si="6"/>
        <v>0.8</v>
      </c>
      <c r="I124" s="58" t="str">
        <f>IF(OR(A124="",LEFT(A124,3)="---"),"",IFERROR(VLOOKUP($A124,'ROAR Balance'!B:F,2,FALSE),""))</f>
        <v>German</v>
      </c>
      <c r="J124" s="58">
        <f>IF(I124="","",IFERROR(VLOOKUP($A124,'ROAR Balance'!B:F,3,FALSE),""))</f>
        <v>2</v>
      </c>
      <c r="K124" s="58" t="str">
        <f>IF(I124="","",IFERROR(VLOOKUP($A124,'ROAR Balance'!B:F,4,FALSE),""))</f>
        <v>Norwegian</v>
      </c>
      <c r="L124" s="58">
        <f>IF(I124="","",IFERROR(VLOOKUP($A124,'ROAR Balance'!B:F,5,FALSE),""))</f>
        <v>8</v>
      </c>
      <c r="M124" s="46" t="str">
        <f>IF(OR(LEFT(A124,2)="--",A124="",I124=""),"",IFERROR(VLOOKUP(A124,Data!C:W,21,FALSE),""))</f>
        <v/>
      </c>
      <c r="N124" s="2"/>
    </row>
    <row r="125" spans="1:14" ht="15" customHeight="1" x14ac:dyDescent="0.3">
      <c r="A125" s="5" t="str">
        <f>IFERROR(IF(VLOOKUP(ROW(A125)-1,Data!B:C,2,FALSE)="","",VLOOKUP(ROW(A125)-1,Data!B:C,2,FALSE)),"")</f>
        <v>Revenge at Kastelli [Third Edition45]</v>
      </c>
      <c r="B125" s="133"/>
      <c r="C125" s="87" t="str">
        <f>IFERROR(IF(VLOOKUP(ROW(A125)-1,Data!B:C,2,FALSE)="","",VLOOKUP(ROW(A125)-1,Data!B:X,23,FALSE)),"")</f>
        <v/>
      </c>
      <c r="D125" s="6">
        <f t="shared" si="4"/>
        <v>-1</v>
      </c>
      <c r="E125" s="6" t="str">
        <f t="shared" si="5"/>
        <v/>
      </c>
      <c r="F125" s="42">
        <f>IF(I125="","",IF(M125="Campaign","--",IF(VLOOKUP(A125,Data!C:D,2,FALSE)="*","*",VLOOKUP(A125,Data!C:R,16,FALSE))))</f>
        <v>6.833333333333333</v>
      </c>
      <c r="G125" s="43">
        <f>IF(I125="","",IFERROR(VLOOKUP(VLOOKUP(A125,Data!C:T,18,FALSE),'ROAR Ratings'!A:D,4,FALSE),""))</f>
        <v>4.92</v>
      </c>
      <c r="H125" s="44">
        <f t="shared" si="6"/>
        <v>0.66666666666666663</v>
      </c>
      <c r="I125" s="58" t="str">
        <f>IF(OR(A125="",LEFT(A125,3)="---"),"",IFERROR(VLOOKUP($A125,'ROAR Balance'!B:F,2,FALSE),""))</f>
        <v>Greek</v>
      </c>
      <c r="J125" s="58">
        <f>IF(I125="","",IFERROR(VLOOKUP($A125,'ROAR Balance'!B:F,3,FALSE),""))</f>
        <v>8</v>
      </c>
      <c r="K125" s="58" t="str">
        <f>IF(I125="","",IFERROR(VLOOKUP($A125,'ROAR Balance'!B:F,4,FALSE),""))</f>
        <v>German</v>
      </c>
      <c r="L125" s="58">
        <f>IF(I125="","",IFERROR(VLOOKUP($A125,'ROAR Balance'!B:F,5,FALSE),""))</f>
        <v>4</v>
      </c>
      <c r="M125" s="46" t="str">
        <f>IF(OR(LEFT(A125,2)="--",A125="",I125=""),"",IFERROR(VLOOKUP(A125,Data!C:W,21,FALSE),""))</f>
        <v/>
      </c>
      <c r="N125" s="2"/>
    </row>
    <row r="126" spans="1:14" ht="15" customHeight="1" x14ac:dyDescent="0.3">
      <c r="A126" s="5" t="str">
        <f>IFERROR(IF(VLOOKUP(ROW(A126)-1,Data!B:C,2,FALSE)="","",VLOOKUP(ROW(A126)-1,Data!B:C,2,FALSE)),"")</f>
        <v>Birds of Prey [Third Edition46]</v>
      </c>
      <c r="B126" s="133"/>
      <c r="C126" s="87" t="str">
        <f>IFERROR(IF(VLOOKUP(ROW(A126)-1,Data!B:C,2,FALSE)="","",VLOOKUP(ROW(A126)-1,Data!B:X,23,FALSE)),"")</f>
        <v/>
      </c>
      <c r="D126" s="6">
        <f t="shared" si="4"/>
        <v>-1</v>
      </c>
      <c r="E126" s="6" t="str">
        <f t="shared" si="5"/>
        <v/>
      </c>
      <c r="F126" s="42">
        <f>IF(I126="","",IF(M126="Campaign","--",IF(VLOOKUP(A126,Data!C:D,2,FALSE)="*","*",VLOOKUP(A126,Data!C:R,16,FALSE))))</f>
        <v>5.2750000000000004</v>
      </c>
      <c r="G126" s="43">
        <f>IF(I126="","",IFERROR(VLOOKUP(VLOOKUP(A126,Data!C:T,18,FALSE),'ROAR Ratings'!A:D,4,FALSE),""))</f>
        <v>5.69</v>
      </c>
      <c r="H126" s="44">
        <f t="shared" si="6"/>
        <v>0.9285714285714286</v>
      </c>
      <c r="I126" s="58" t="str">
        <f>IF(OR(A126="",LEFT(A126,3)="---"),"",IFERROR(VLOOKUP($A126,'ROAR Balance'!B:F,2,FALSE),""))</f>
        <v>Belgian</v>
      </c>
      <c r="J126" s="58">
        <f>IF(I126="","",IFERROR(VLOOKUP($A126,'ROAR Balance'!B:F,3,FALSE),""))</f>
        <v>1</v>
      </c>
      <c r="K126" s="58" t="str">
        <f>IF(I126="","",IFERROR(VLOOKUP($A126,'ROAR Balance'!B:F,4,FALSE),""))</f>
        <v>German</v>
      </c>
      <c r="L126" s="58">
        <f>IF(I126="","",IFERROR(VLOOKUP($A126,'ROAR Balance'!B:F,5,FALSE),""))</f>
        <v>13</v>
      </c>
      <c r="M126" s="46" t="str">
        <f>IF(OR(LEFT(A126,2)="--",A126="",I126=""),"",IFERROR(VLOOKUP(A126,Data!C:W,21,FALSE),""))</f>
        <v>Air</v>
      </c>
      <c r="N126" s="2"/>
    </row>
    <row r="127" spans="1:14" ht="15" customHeight="1" x14ac:dyDescent="0.3">
      <c r="A127" s="5" t="str">
        <f>IFERROR(IF(VLOOKUP(ROW(A127)-1,Data!B:C,2,FALSE)="","",VLOOKUP(ROW(A127)-1,Data!B:C,2,FALSE)),"")</f>
        <v>Rude Awakening [Third Edition47]</v>
      </c>
      <c r="B127" s="133"/>
      <c r="C127" s="87" t="str">
        <f>IFERROR(IF(VLOOKUP(ROW(A127)-1,Data!B:C,2,FALSE)="","",VLOOKUP(ROW(A127)-1,Data!B:X,23,FALSE)),"")</f>
        <v/>
      </c>
      <c r="D127" s="6">
        <f t="shared" si="4"/>
        <v>-1</v>
      </c>
      <c r="E127" s="6" t="str">
        <f t="shared" si="5"/>
        <v/>
      </c>
      <c r="F127" s="42">
        <f>IF(I127="","",IF(M127="Campaign","--",IF(VLOOKUP(A127,Data!C:D,2,FALSE)="*","*",VLOOKUP(A127,Data!C:R,16,FALSE))))</f>
        <v>9.4</v>
      </c>
      <c r="G127" s="43">
        <f>IF(I127="","",IFERROR(VLOOKUP(VLOOKUP(A127,Data!C:T,18,FALSE),'ROAR Ratings'!A:D,4,FALSE),""))</f>
        <v>5.62</v>
      </c>
      <c r="H127" s="44">
        <f t="shared" si="6"/>
        <v>0.875</v>
      </c>
      <c r="I127" s="58" t="str">
        <f>IF(OR(A127="",LEFT(A127,3)="---"),"",IFERROR(VLOOKUP($A127,'ROAR Balance'!B:F,2,FALSE),""))</f>
        <v>German</v>
      </c>
      <c r="J127" s="58">
        <f>IF(I127="","",IFERROR(VLOOKUP($A127,'ROAR Balance'!B:F,3,FALSE),""))</f>
        <v>1</v>
      </c>
      <c r="K127" s="58" t="str">
        <f>IF(I127="","",IFERROR(VLOOKUP($A127,'ROAR Balance'!B:F,4,FALSE),""))</f>
        <v>Yugoslav</v>
      </c>
      <c r="L127" s="58">
        <f>IF(I127="","",IFERROR(VLOOKUP($A127,'ROAR Balance'!B:F,5,FALSE),""))</f>
        <v>7</v>
      </c>
      <c r="M127" s="46" t="str">
        <f>IF(OR(LEFT(A127,2)="--",A127="",I127=""),"",IFERROR(VLOOKUP(A127,Data!C:W,21,FALSE),""))</f>
        <v/>
      </c>
      <c r="N127" s="2"/>
    </row>
    <row r="128" spans="1:14" ht="15" customHeight="1" x14ac:dyDescent="0.3">
      <c r="A128" s="5" t="str">
        <f>IFERROR(IF(VLOOKUP(ROW(A128)-1,Data!B:C,2,FALSE)="","",VLOOKUP(ROW(A128)-1,Data!B:C,2,FALSE)),"")</f>
        <v>Toujours l'audace (Always Audacity) [Third Edition48]</v>
      </c>
      <c r="B128" s="133"/>
      <c r="C128" s="87" t="str">
        <f>IFERROR(IF(VLOOKUP(ROW(A128)-1,Data!B:C,2,FALSE)="","",VLOOKUP(ROW(A128)-1,Data!B:X,23,FALSE)),"")</f>
        <v/>
      </c>
      <c r="D128" s="6">
        <f t="shared" si="4"/>
        <v>-1</v>
      </c>
      <c r="E128" s="6" t="str">
        <f t="shared" si="5"/>
        <v/>
      </c>
      <c r="F128" s="42">
        <f>IF(I128="","",IF(M128="Campaign","--",IF(VLOOKUP(A128,Data!C:D,2,FALSE)="*","*",VLOOKUP(A128,Data!C:R,16,FALSE))))</f>
        <v>5.125</v>
      </c>
      <c r="G128" s="43">
        <f>IF(I128="","",IFERROR(VLOOKUP(VLOOKUP(A128,Data!C:T,18,FALSE),'ROAR Ratings'!A:D,4,FALSE),""))</f>
        <v>6.43</v>
      </c>
      <c r="H128" s="44">
        <f t="shared" si="6"/>
        <v>0.63157894736842102</v>
      </c>
      <c r="I128" s="58" t="str">
        <f>IF(OR(A128="",LEFT(A128,3)="---"),"",IFERROR(VLOOKUP($A128,'ROAR Balance'!B:F,2,FALSE),""))</f>
        <v>Belgian</v>
      </c>
      <c r="J128" s="58">
        <f>IF(I128="","",IFERROR(VLOOKUP($A128,'ROAR Balance'!B:F,3,FALSE),""))</f>
        <v>7</v>
      </c>
      <c r="K128" s="58" t="str">
        <f>IF(I128="","",IFERROR(VLOOKUP($A128,'ROAR Balance'!B:F,4,FALSE),""))</f>
        <v>German</v>
      </c>
      <c r="L128" s="58">
        <f>IF(I128="","",IFERROR(VLOOKUP($A128,'ROAR Balance'!B:F,5,FALSE),""))</f>
        <v>12</v>
      </c>
      <c r="M128" s="46" t="str">
        <f>IF(OR(LEFT(A128,2)="--",A128="",I128=""),"",IFERROR(VLOOKUP(A128,Data!C:W,21,FALSE),""))</f>
        <v/>
      </c>
      <c r="N128" s="2"/>
    </row>
    <row r="129" spans="1:14" ht="15" customHeight="1" x14ac:dyDescent="0.3">
      <c r="A129" s="5" t="str">
        <f>IFERROR(IF(VLOOKUP(ROW(A129)-1,Data!B:C,2,FALSE)="","",VLOOKUP(ROW(A129)-1,Data!B:C,2,FALSE)),"")</f>
        <v>Piercing the Peel [Third Edition49]</v>
      </c>
      <c r="B129" s="133"/>
      <c r="C129" s="87" t="str">
        <f>IFERROR(IF(VLOOKUP(ROW(A129)-1,Data!B:C,2,FALSE)="","",VLOOKUP(ROW(A129)-1,Data!B:X,23,FALSE)),"")</f>
        <v/>
      </c>
      <c r="D129" s="6">
        <f t="shared" si="4"/>
        <v>-1</v>
      </c>
      <c r="E129" s="6" t="str">
        <f t="shared" si="5"/>
        <v>T</v>
      </c>
      <c r="F129" s="42">
        <f>IF(I129="","",IF(M129="Campaign","--",IF(VLOOKUP(A129,Data!C:D,2,FALSE)="*","*",VLOOKUP(A129,Data!C:R,16,FALSE))))</f>
        <v>4.0333333333333332</v>
      </c>
      <c r="G129" s="43">
        <f>IF(I129="","",IFERROR(VLOOKUP(VLOOKUP(A129,Data!C:T,18,FALSE),'ROAR Ratings'!A:D,4,FALSE),""))</f>
        <v>4.96</v>
      </c>
      <c r="H129" s="44">
        <f t="shared" si="6"/>
        <v>0.66666666666666663</v>
      </c>
      <c r="I129" s="58" t="str">
        <f>IF(OR(A129="",LEFT(A129,3)="---"),"",IFERROR(VLOOKUP($A129,'ROAR Balance'!B:F,2,FALSE),""))</f>
        <v>German</v>
      </c>
      <c r="J129" s="58">
        <f>IF(I129="","",IFERROR(VLOOKUP($A129,'ROAR Balance'!B:F,3,FALSE),""))</f>
        <v>12</v>
      </c>
      <c r="K129" s="58" t="str">
        <f>IF(I129="","",IFERROR(VLOOKUP($A129,'ROAR Balance'!B:F,4,FALSE),""))</f>
        <v>Dutch</v>
      </c>
      <c r="L129" s="58">
        <f>IF(I129="","",IFERROR(VLOOKUP($A129,'ROAR Balance'!B:F,5,FALSE),""))</f>
        <v>6</v>
      </c>
      <c r="M129" s="46" t="str">
        <f>IF(OR(LEFT(A129,2)="--",A129="",I129=""),"",IFERROR(VLOOKUP(A129,Data!C:W,21,FALSE),""))</f>
        <v/>
      </c>
      <c r="N129" s="2"/>
    </row>
    <row r="130" spans="1:14" ht="15" customHeight="1" x14ac:dyDescent="0.3">
      <c r="A130" s="5" t="str">
        <f>IFERROR(IF(VLOOKUP(ROW(A130)-1,Data!B:C,2,FALSE)="","",VLOOKUP(ROW(A130)-1,Data!B:C,2,FALSE)),"")</f>
        <v>Age-Old Foes [Third Edition50]</v>
      </c>
      <c r="B130" s="133"/>
      <c r="C130" s="87" t="str">
        <f>IFERROR(IF(VLOOKUP(ROW(A130)-1,Data!B:C,2,FALSE)="","",VLOOKUP(ROW(A130)-1,Data!B:X,23,FALSE)),"")</f>
        <v/>
      </c>
      <c r="D130" s="6">
        <f t="shared" si="4"/>
        <v>-1</v>
      </c>
      <c r="E130" s="6" t="str">
        <f t="shared" si="5"/>
        <v/>
      </c>
      <c r="F130" s="42">
        <f>IF(I130="","",IF(M130="Campaign","--",IF(VLOOKUP(A130,Data!C:D,2,FALSE)="*","*",VLOOKUP(A130,Data!C:R,16,FALSE))))</f>
        <v>9</v>
      </c>
      <c r="G130" s="43">
        <f>IF(I130="","",IFERROR(VLOOKUP(VLOOKUP(A130,Data!C:T,18,FALSE),'ROAR Ratings'!A:D,4,FALSE),""))</f>
        <v>6.33</v>
      </c>
      <c r="H130" s="44">
        <f t="shared" si="6"/>
        <v>0.85714285714285721</v>
      </c>
      <c r="I130" s="58" t="str">
        <f>IF(OR(A130="",LEFT(A130,3)="---"),"",IFERROR(VLOOKUP($A130,'ROAR Balance'!B:F,2,FALSE),""))</f>
        <v>Polish</v>
      </c>
      <c r="J130" s="58">
        <f>IF(I130="","",IFERROR(VLOOKUP($A130,'ROAR Balance'!B:F,3,FALSE),""))</f>
        <v>1</v>
      </c>
      <c r="K130" s="58" t="str">
        <f>IF(I130="","",IFERROR(VLOOKUP($A130,'ROAR Balance'!B:F,4,FALSE),""))</f>
        <v>Russian</v>
      </c>
      <c r="L130" s="58">
        <f>IF(I130="","",IFERROR(VLOOKUP($A130,'ROAR Balance'!B:F,5,FALSE),""))</f>
        <v>6</v>
      </c>
      <c r="M130" s="46" t="str">
        <f>IF(OR(LEFT(A130,2)="--",A130="",I130=""),"",IFERROR(VLOOKUP(A130,Data!C:W,21,FALSE),""))</f>
        <v>OBA</v>
      </c>
      <c r="N130" s="2"/>
    </row>
    <row r="131" spans="1:14" ht="15" customHeight="1" x14ac:dyDescent="0.3">
      <c r="A131" s="5" t="str">
        <f>IFERROR(IF(VLOOKUP(ROW(A131)-1,Data!B:C,2,FALSE)="","",VLOOKUP(ROW(A131)-1,Data!B:C,2,FALSE)),"")</f>
        <v>An Uncommon Occurrence [Third Edition83]</v>
      </c>
      <c r="B131" s="133"/>
      <c r="C131" s="87" t="str">
        <f>IFERROR(IF(VLOOKUP(ROW(A131)-1,Data!B:C,2,FALSE)="","",VLOOKUP(ROW(A131)-1,Data!B:X,23,FALSE)),"")</f>
        <v/>
      </c>
      <c r="D131" s="6">
        <f t="shared" ref="D131:D194" si="7">IF(I131="","",IF(G131&gt;$P$2,IF(H131&lt;$P$5,1,-1),-1))</f>
        <v>-1</v>
      </c>
      <c r="E131" s="6" t="str">
        <f t="shared" ref="E131:E194" si="8">IF(F131="","",IF(M131="Campaign","",IF(F131&lt;5,"T","")))</f>
        <v/>
      </c>
      <c r="F131" s="42">
        <f>IF(I131="","",IF(M131="Campaign","--",IF(VLOOKUP(A131,Data!C:D,2,FALSE)="*","*",VLOOKUP(A131,Data!C:R,16,FALSE))))</f>
        <v>6.7</v>
      </c>
      <c r="G131" s="43">
        <f>IF(I131="","",IFERROR(VLOOKUP(VLOOKUP(A131,Data!C:T,18,FALSE),'ROAR Ratings'!A:D,4,FALSE),""))</f>
        <v>6.35</v>
      </c>
      <c r="H131" s="44">
        <f t="shared" ref="H131:H194" si="9">IF(I131="","",IFERROR(IF(J131/(J131+L131)&gt;0.5,J131/(J131+L131),1-J131/(J131+L131)),""))</f>
        <v>0.61904761904761907</v>
      </c>
      <c r="I131" s="58" t="str">
        <f>IF(OR(A131="",LEFT(A131,3)="---"),"",IFERROR(VLOOKUP($A131,'ROAR Balance'!B:F,2,FALSE),""))</f>
        <v>Polish</v>
      </c>
      <c r="J131" s="58">
        <f>IF(I131="","",IFERROR(VLOOKUP($A131,'ROAR Balance'!B:F,3,FALSE),""))</f>
        <v>13</v>
      </c>
      <c r="K131" s="58" t="str">
        <f>IF(I131="","",IFERROR(VLOOKUP($A131,'ROAR Balance'!B:F,4,FALSE),""))</f>
        <v>German</v>
      </c>
      <c r="L131" s="58">
        <f>IF(I131="","",IFERROR(VLOOKUP($A131,'ROAR Balance'!B:F,5,FALSE),""))</f>
        <v>8</v>
      </c>
      <c r="M131" s="46" t="str">
        <f>IF(OR(LEFT(A131,2)="--",A131="",I131=""),"",IFERROR(VLOOKUP(A131,Data!C:W,21,FALSE),""))</f>
        <v/>
      </c>
      <c r="N131" s="2"/>
    </row>
    <row r="132" spans="1:14" ht="15" customHeight="1" x14ac:dyDescent="0.3">
      <c r="A132" s="5" t="str">
        <f>IFERROR(IF(VLOOKUP(ROW(A132)-1,Data!B:C,2,FALSE)="","",VLOOKUP(ROW(A132)-1,Data!B:C,2,FALSE)),"")</f>
        <v>Round One [Third Edition84]</v>
      </c>
      <c r="B132" s="133"/>
      <c r="C132" s="87" t="str">
        <f>IFERROR(IF(VLOOKUP(ROW(A132)-1,Data!B:C,2,FALSE)="","",VLOOKUP(ROW(A132)-1,Data!B:X,23,FALSE)),"")</f>
        <v/>
      </c>
      <c r="D132" s="6">
        <f t="shared" si="7"/>
        <v>1</v>
      </c>
      <c r="E132" s="6" t="str">
        <f t="shared" si="8"/>
        <v/>
      </c>
      <c r="F132" s="42">
        <f>IF(I132="","",IF(M132="Campaign","--",IF(VLOOKUP(A132,Data!C:D,2,FALSE)="*","*",VLOOKUP(A132,Data!C:R,16,FALSE))))</f>
        <v>8.9333333333333336</v>
      </c>
      <c r="G132" s="43">
        <f>IF(I132="","",IFERROR(VLOOKUP(VLOOKUP(A132,Data!C:T,18,FALSE),'ROAR Ratings'!A:D,4,FALSE),""))</f>
        <v>6.35</v>
      </c>
      <c r="H132" s="44">
        <f t="shared" si="9"/>
        <v>0.54166666666666663</v>
      </c>
      <c r="I132" s="58" t="str">
        <f>IF(OR(A132="",LEFT(A132,3)="---"),"",IFERROR(VLOOKUP($A132,'ROAR Balance'!B:F,2,FALSE),""))</f>
        <v>German</v>
      </c>
      <c r="J132" s="58">
        <f>IF(I132="","",IFERROR(VLOOKUP($A132,'ROAR Balance'!B:F,3,FALSE),""))</f>
        <v>13</v>
      </c>
      <c r="K132" s="58" t="str">
        <f>IF(I132="","",IFERROR(VLOOKUP($A132,'ROAR Balance'!B:F,4,FALSE),""))</f>
        <v>Polish</v>
      </c>
      <c r="L132" s="58">
        <f>IF(I132="","",IFERROR(VLOOKUP($A132,'ROAR Balance'!B:F,5,FALSE),""))</f>
        <v>11</v>
      </c>
      <c r="M132" s="46" t="str">
        <f>IF(OR(LEFT(A132,2)="--",A132="",I132=""),"",IFERROR(VLOOKUP(A132,Data!C:W,21,FALSE),""))</f>
        <v/>
      </c>
      <c r="N132" s="2"/>
    </row>
    <row r="133" spans="1:14" ht="15" customHeight="1" x14ac:dyDescent="0.3">
      <c r="A133" s="5" t="str">
        <f>IFERROR(IF(VLOOKUP(ROW(A133)-1,Data!B:C,2,FALSE)="","",VLOOKUP(ROW(A133)-1,Data!B:C,2,FALSE)),"")</f>
        <v>No Way Out [Third Edition85]</v>
      </c>
      <c r="B133" s="133"/>
      <c r="C133" s="87" t="str">
        <f>IFERROR(IF(VLOOKUP(ROW(A133)-1,Data!B:C,2,FALSE)="","",VLOOKUP(ROW(A133)-1,Data!B:X,23,FALSE)),"")</f>
        <v/>
      </c>
      <c r="D133" s="6">
        <f t="shared" si="7"/>
        <v>1</v>
      </c>
      <c r="E133" s="6" t="str">
        <f t="shared" si="8"/>
        <v/>
      </c>
      <c r="F133" s="42">
        <f>IF(I133="","",IF(M133="Campaign","--",IF(VLOOKUP(A133,Data!C:D,2,FALSE)="*","*",VLOOKUP(A133,Data!C:R,16,FALSE))))</f>
        <v>8.5833333333333321</v>
      </c>
      <c r="G133" s="43">
        <f>IF(I133="","",IFERROR(VLOOKUP(VLOOKUP(A133,Data!C:T,18,FALSE),'ROAR Ratings'!A:D,4,FALSE),""))</f>
        <v>6.67</v>
      </c>
      <c r="H133" s="44">
        <f t="shared" si="9"/>
        <v>0.53846153846153844</v>
      </c>
      <c r="I133" s="58" t="str">
        <f>IF(OR(A133="",LEFT(A133,3)="---"),"",IFERROR(VLOOKUP($A133,'ROAR Balance'!B:F,2,FALSE),""))</f>
        <v>Polish</v>
      </c>
      <c r="J133" s="58">
        <f>IF(I133="","",IFERROR(VLOOKUP($A133,'ROAR Balance'!B:F,3,FALSE),""))</f>
        <v>7</v>
      </c>
      <c r="K133" s="58" t="str">
        <f>IF(I133="","",IFERROR(VLOOKUP($A133,'ROAR Balance'!B:F,4,FALSE),""))</f>
        <v>German</v>
      </c>
      <c r="L133" s="58">
        <f>IF(I133="","",IFERROR(VLOOKUP($A133,'ROAR Balance'!B:F,5,FALSE),""))</f>
        <v>6</v>
      </c>
      <c r="M133" s="46" t="str">
        <f>IF(OR(LEFT(A133,2)="--",A133="",I133=""),"",IFERROR(VLOOKUP(A133,Data!C:W,21,FALSE),""))</f>
        <v>Nght</v>
      </c>
      <c r="N133" s="2"/>
    </row>
    <row r="134" spans="1:14" ht="15" customHeight="1" x14ac:dyDescent="0.3">
      <c r="A134" s="5" t="str">
        <f>IFERROR(IF(VLOOKUP(ROW(A134)-1,Data!B:C,2,FALSE)="","",VLOOKUP(ROW(A134)-1,Data!B:C,2,FALSE)),"")</f>
        <v>Fighting Back [Third Edition86]</v>
      </c>
      <c r="B134" s="133"/>
      <c r="C134" s="87" t="str">
        <f>IFERROR(IF(VLOOKUP(ROW(A134)-1,Data!B:C,2,FALSE)="","",VLOOKUP(ROW(A134)-1,Data!B:X,23,FALSE)),"")</f>
        <v/>
      </c>
      <c r="D134" s="6">
        <f t="shared" si="7"/>
        <v>-1</v>
      </c>
      <c r="E134" s="6" t="str">
        <f t="shared" si="8"/>
        <v/>
      </c>
      <c r="F134" s="42">
        <f>IF(I134="","",IF(M134="Campaign","--",IF(VLOOKUP(A134,Data!C:D,2,FALSE)="*","*",VLOOKUP(A134,Data!C:R,16,FALSE))))</f>
        <v>13.5</v>
      </c>
      <c r="G134" s="43">
        <f>IF(I134="","",IFERROR(VLOOKUP(VLOOKUP(A134,Data!C:T,18,FALSE),'ROAR Ratings'!A:D,4,FALSE),""))</f>
        <v>6.38</v>
      </c>
      <c r="H134" s="44">
        <f t="shared" si="9"/>
        <v>0.875</v>
      </c>
      <c r="I134" s="58" t="str">
        <f>IF(OR(A134="",LEFT(A134,3)="---"),"",IFERROR(VLOOKUP($A134,'ROAR Balance'!B:F,2,FALSE),""))</f>
        <v>Polish</v>
      </c>
      <c r="J134" s="58">
        <f>IF(I134="","",IFERROR(VLOOKUP($A134,'ROAR Balance'!B:F,3,FALSE),""))</f>
        <v>1</v>
      </c>
      <c r="K134" s="58" t="str">
        <f>IF(I134="","",IFERROR(VLOOKUP($A134,'ROAR Balance'!B:F,4,FALSE),""))</f>
        <v>German</v>
      </c>
      <c r="L134" s="58">
        <f>IF(I134="","",IFERROR(VLOOKUP($A134,'ROAR Balance'!B:F,5,FALSE),""))</f>
        <v>7</v>
      </c>
      <c r="M134" s="46" t="str">
        <f>IF(OR(LEFT(A134,2)="--",A134="",I134=""),"",IFERROR(VLOOKUP(A134,Data!C:W,21,FALSE),""))</f>
        <v>OBA</v>
      </c>
      <c r="N134" s="2"/>
    </row>
    <row r="135" spans="1:14" ht="15" customHeight="1" x14ac:dyDescent="0.3">
      <c r="A135" s="5" t="str">
        <f>IFERROR(IF(VLOOKUP(ROW(A135)-1,Data!B:C,2,FALSE)="","",VLOOKUP(ROW(A135)-1,Data!B:C,2,FALSE)),"")</f>
        <v>Good Night, Sweet Prince [Third Edition87]</v>
      </c>
      <c r="B135" s="133"/>
      <c r="C135" s="87" t="str">
        <f>IFERROR(IF(VLOOKUP(ROW(A135)-1,Data!B:C,2,FALSE)="","",VLOOKUP(ROW(A135)-1,Data!B:X,23,FALSE)),"")</f>
        <v/>
      </c>
      <c r="D135" s="6">
        <f t="shared" si="7"/>
        <v>-1</v>
      </c>
      <c r="E135" s="6" t="str">
        <f t="shared" si="8"/>
        <v/>
      </c>
      <c r="F135" s="42">
        <f>IF(I135="","",IF(M135="Campaign","--",IF(VLOOKUP(A135,Data!C:D,2,FALSE)="*","*",VLOOKUP(A135,Data!C:R,16,FALSE))))</f>
        <v>5.5</v>
      </c>
      <c r="G135" s="43">
        <f>IF(I135="","",IFERROR(VLOOKUP(VLOOKUP(A135,Data!C:T,18,FALSE),'ROAR Ratings'!A:D,4,FALSE),""))</f>
        <v>5.67</v>
      </c>
      <c r="H135" s="44">
        <f t="shared" si="9"/>
        <v>0.52631578947368418</v>
      </c>
      <c r="I135" s="58" t="str">
        <f>IF(OR(A135="",LEFT(A135,3)="---"),"",IFERROR(VLOOKUP($A135,'ROAR Balance'!B:F,2,FALSE),""))</f>
        <v>German</v>
      </c>
      <c r="J135" s="58">
        <f>IF(I135="","",IFERROR(VLOOKUP($A135,'ROAR Balance'!B:F,3,FALSE),""))</f>
        <v>10</v>
      </c>
      <c r="K135" s="58" t="str">
        <f>IF(I135="","",IFERROR(VLOOKUP($A135,'ROAR Balance'!B:F,4,FALSE),""))</f>
        <v>Danish</v>
      </c>
      <c r="L135" s="58">
        <f>IF(I135="","",IFERROR(VLOOKUP($A135,'ROAR Balance'!B:F,5,FALSE),""))</f>
        <v>9</v>
      </c>
      <c r="M135" s="46" t="str">
        <f>IF(OR(LEFT(A135,2)="--",A135="",I135=""),"",IFERROR(VLOOKUP(A135,Data!C:W,21,FALSE),""))</f>
        <v/>
      </c>
      <c r="N135" s="2"/>
    </row>
    <row r="136" spans="1:14" ht="15" customHeight="1" x14ac:dyDescent="0.3">
      <c r="A136" s="5" t="str">
        <f>IFERROR(IF(VLOOKUP(ROW(A136)-1,Data!B:C,2,FALSE)="","",VLOOKUP(ROW(A136)-1,Data!B:C,2,FALSE)),"")</f>
        <v>Art Nouveau [Third Edition88]</v>
      </c>
      <c r="B136" s="133"/>
      <c r="C136" s="87" t="str">
        <f>IFERROR(IF(VLOOKUP(ROW(A136)-1,Data!B:C,2,FALSE)="","",VLOOKUP(ROW(A136)-1,Data!B:X,23,FALSE)),"")</f>
        <v/>
      </c>
      <c r="D136" s="6">
        <f t="shared" si="7"/>
        <v>-1</v>
      </c>
      <c r="E136" s="6" t="str">
        <f t="shared" si="8"/>
        <v/>
      </c>
      <c r="F136" s="42">
        <f>IF(I136="","",IF(M136="Campaign","--",IF(VLOOKUP(A136,Data!C:D,2,FALSE)="*","*",VLOOKUP(A136,Data!C:R,16,FALSE))))</f>
        <v>6.625</v>
      </c>
      <c r="G136" s="43">
        <f>IF(I136="","",IFERROR(VLOOKUP(VLOOKUP(A136,Data!C:T,18,FALSE),'ROAR Ratings'!A:D,4,FALSE),""))</f>
        <v>6.29</v>
      </c>
      <c r="H136" s="44">
        <f t="shared" si="9"/>
        <v>0.69230769230769229</v>
      </c>
      <c r="I136" s="58" t="str">
        <f>IF(OR(A136="",LEFT(A136,3)="---"),"",IFERROR(VLOOKUP($A136,'ROAR Balance'!B:F,2,FALSE),""))</f>
        <v>Belgian</v>
      </c>
      <c r="J136" s="58">
        <f>IF(I136="","",IFERROR(VLOOKUP($A136,'ROAR Balance'!B:F,3,FALSE),""))</f>
        <v>9</v>
      </c>
      <c r="K136" s="58" t="str">
        <f>IF(I136="","",IFERROR(VLOOKUP($A136,'ROAR Balance'!B:F,4,FALSE),""))</f>
        <v>German</v>
      </c>
      <c r="L136" s="58">
        <f>IF(I136="","",IFERROR(VLOOKUP($A136,'ROAR Balance'!B:F,5,FALSE),""))</f>
        <v>4</v>
      </c>
      <c r="M136" s="46" t="str">
        <f>IF(OR(LEFT(A136,2)="--",A136="",I136=""),"",IFERROR(VLOOKUP(A136,Data!C:W,21,FALSE),""))</f>
        <v>Air</v>
      </c>
      <c r="N136" s="2"/>
    </row>
    <row r="137" spans="1:14" ht="15" customHeight="1" x14ac:dyDescent="0.3">
      <c r="A137" s="5" t="str">
        <f>IFERROR(IF(VLOOKUP(ROW(A137)-1,Data!B:C,2,FALSE)="","",VLOOKUP(ROW(A137)-1,Data!B:C,2,FALSE)),"")</f>
        <v>Rescue Attempt [Third Edition89]</v>
      </c>
      <c r="B137" s="133"/>
      <c r="C137" s="87" t="str">
        <f>IFERROR(IF(VLOOKUP(ROW(A137)-1,Data!B:C,2,FALSE)="","",VLOOKUP(ROW(A137)-1,Data!B:X,23,FALSE)),"")</f>
        <v/>
      </c>
      <c r="D137" s="6">
        <f t="shared" si="7"/>
        <v>-1</v>
      </c>
      <c r="E137" s="6" t="str">
        <f t="shared" si="8"/>
        <v/>
      </c>
      <c r="F137" s="42">
        <f>IF(I137="","",IF(M137="Campaign","--",IF(VLOOKUP(A137,Data!C:D,2,FALSE)="*","*",VLOOKUP(A137,Data!C:R,16,FALSE))))</f>
        <v>8.0666666666666664</v>
      </c>
      <c r="G137" s="43">
        <f>IF(I137="","",IFERROR(VLOOKUP(VLOOKUP(A137,Data!C:T,18,FALSE),'ROAR Ratings'!A:D,4,FALSE),""))</f>
        <v>6.67</v>
      </c>
      <c r="H137" s="44">
        <f t="shared" si="9"/>
        <v>1</v>
      </c>
      <c r="I137" s="58" t="str">
        <f>IF(OR(A137="",LEFT(A137,3)="---"),"",IFERROR(VLOOKUP($A137,'ROAR Balance'!B:F,2,FALSE),""))</f>
        <v>German</v>
      </c>
      <c r="J137" s="58">
        <f>IF(I137="","",IFERROR(VLOOKUP($A137,'ROAR Balance'!B:F,3,FALSE),""))</f>
        <v>0</v>
      </c>
      <c r="K137" s="58" t="str">
        <f>IF(I137="","",IFERROR(VLOOKUP($A137,'ROAR Balance'!B:F,4,FALSE),""))</f>
        <v>Belgian</v>
      </c>
      <c r="L137" s="58">
        <f>IF(I137="","",IFERROR(VLOOKUP($A137,'ROAR Balance'!B:F,5,FALSE),""))</f>
        <v>6</v>
      </c>
      <c r="M137" s="46" t="str">
        <f>IF(OR(LEFT(A137,2)="--",A137="",I137=""),"",IFERROR(VLOOKUP(A137,Data!C:W,21,FALSE),""))</f>
        <v/>
      </c>
      <c r="N137" s="2"/>
    </row>
    <row r="138" spans="1:14" ht="15" customHeight="1" x14ac:dyDescent="0.3">
      <c r="A138" s="5" t="str">
        <f>IFERROR(IF(VLOOKUP(ROW(A138)-1,Data!B:C,2,FALSE)="","",VLOOKUP(ROW(A138)-1,Data!B:C,2,FALSE)),"")</f>
        <v>Pride and Joy [Third Edition90]</v>
      </c>
      <c r="B138" s="133"/>
      <c r="C138" s="87" t="str">
        <f>IFERROR(IF(VLOOKUP(ROW(A138)-1,Data!B:C,2,FALSE)="","",VLOOKUP(ROW(A138)-1,Data!B:X,23,FALSE)),"")</f>
        <v/>
      </c>
      <c r="D138" s="6">
        <f t="shared" si="7"/>
        <v>-1</v>
      </c>
      <c r="E138" s="6" t="str">
        <f t="shared" si="8"/>
        <v/>
      </c>
      <c r="F138" s="42">
        <f>IF(I138="","",IF(M138="Campaign","--",IF(VLOOKUP(A138,Data!C:D,2,FALSE)="*","*",VLOOKUP(A138,Data!C:R,16,FALSE))))</f>
        <v>11.5</v>
      </c>
      <c r="G138" s="43">
        <f>IF(I138="","",IFERROR(VLOOKUP(VLOOKUP(A138,Data!C:T,18,FALSE),'ROAR Ratings'!A:D,4,FALSE),""))</f>
        <v>6</v>
      </c>
      <c r="H138" s="44">
        <f t="shared" si="9"/>
        <v>0.6</v>
      </c>
      <c r="I138" s="58" t="str">
        <f>IF(OR(A138="",LEFT(A138,3)="---"),"",IFERROR(VLOOKUP($A138,'ROAR Balance'!B:F,2,FALSE),""))</f>
        <v>Greek</v>
      </c>
      <c r="J138" s="58">
        <f>IF(I138="","",IFERROR(VLOOKUP($A138,'ROAR Balance'!B:F,3,FALSE),""))</f>
        <v>3</v>
      </c>
      <c r="K138" s="58" t="str">
        <f>IF(I138="","",IFERROR(VLOOKUP($A138,'ROAR Balance'!B:F,4,FALSE),""))</f>
        <v>Italian</v>
      </c>
      <c r="L138" s="58">
        <f>IF(I138="","",IFERROR(VLOOKUP($A138,'ROAR Balance'!B:F,5,FALSE),""))</f>
        <v>2</v>
      </c>
      <c r="M138" s="46" t="str">
        <f>IF(OR(LEFT(A138,2)="--",A138="",I138=""),"",IFERROR(VLOOKUP(A138,Data!C:W,21,FALSE),""))</f>
        <v/>
      </c>
      <c r="N138" s="2"/>
    </row>
    <row r="139" spans="1:14" ht="15" customHeight="1" x14ac:dyDescent="0.3">
      <c r="A139" s="5" t="str">
        <f>IFERROR(IF(VLOOKUP(ROW(A139)-1,Data!B:C,2,FALSE)="","",VLOOKUP(ROW(A139)-1,Data!B:C,2,FALSE)),"")</f>
        <v/>
      </c>
      <c r="B139" s="133"/>
      <c r="C139" s="87" t="str">
        <f>IFERROR(IF(VLOOKUP(ROW(A139)-1,Data!B:C,2,FALSE)="","",VLOOKUP(ROW(A139)-1,Data!B:X,23,FALSE)),"")</f>
        <v/>
      </c>
      <c r="D139" s="6" t="str">
        <f t="shared" si="7"/>
        <v/>
      </c>
      <c r="E139" s="6" t="str">
        <f t="shared" si="8"/>
        <v/>
      </c>
      <c r="F139" s="42" t="str">
        <f>IF(I139="","",IF(M139="Campaign","--",IF(VLOOKUP(A139,Data!C:D,2,FALSE)="*","*",VLOOKUP(A139,Data!C:R,16,FALSE))))</f>
        <v/>
      </c>
      <c r="G139" s="43" t="str">
        <f>IF(I139="","",IFERROR(VLOOKUP(VLOOKUP(A139,Data!C:T,18,FALSE),'ROAR Ratings'!A:D,4,FALSE),""))</f>
        <v/>
      </c>
      <c r="H139" s="44" t="str">
        <f t="shared" si="9"/>
        <v/>
      </c>
      <c r="I139" s="58" t="str">
        <f>IF(OR(A139="",LEFT(A139,3)="---"),"",IFERROR(VLOOKUP($A139,'ROAR Balance'!B:F,2,FALSE),""))</f>
        <v/>
      </c>
      <c r="J139" s="58" t="str">
        <f>IF(I139="","",IFERROR(VLOOKUP($A139,'ROAR Balance'!B:F,3,FALSE),""))</f>
        <v/>
      </c>
      <c r="K139" s="58" t="str">
        <f>IF(I139="","",IFERROR(VLOOKUP($A139,'ROAR Balance'!B:F,4,FALSE),""))</f>
        <v/>
      </c>
      <c r="L139" s="58" t="str">
        <f>IF(I139="","",IFERROR(VLOOKUP($A139,'ROAR Balance'!B:F,5,FALSE),""))</f>
        <v/>
      </c>
      <c r="M139" s="46" t="str">
        <f>IF(OR(LEFT(A139,2)="--",A139="",I139=""),"",IFERROR(VLOOKUP(A139,Data!C:W,21,FALSE),""))</f>
        <v/>
      </c>
      <c r="N139" s="2"/>
    </row>
    <row r="140" spans="1:14" ht="15" customHeight="1" x14ac:dyDescent="0.3">
      <c r="A140" s="5" t="str">
        <f>IFERROR(IF(VLOOKUP(ROW(A140)-1,Data!B:C,2,FALSE)="","",VLOOKUP(ROW(A140)-1,Data!B:C,2,FALSE)),"")</f>
        <v>--- For King and Country ---</v>
      </c>
      <c r="B140" s="133"/>
      <c r="C140" s="87" t="str">
        <f>IFERROR(IF(VLOOKUP(ROW(A140)-1,Data!B:C,2,FALSE)="","",VLOOKUP(ROW(A140)-1,Data!B:X,23,FALSE)),"")</f>
        <v/>
      </c>
      <c r="D140" s="6" t="str">
        <f t="shared" si="7"/>
        <v/>
      </c>
      <c r="E140" s="6" t="str">
        <f t="shared" si="8"/>
        <v/>
      </c>
      <c r="F140" s="42" t="str">
        <f>IF(I140="","",IF(M140="Campaign","--",IF(VLOOKUP(A140,Data!C:D,2,FALSE)="*","*",VLOOKUP(A140,Data!C:R,16,FALSE))))</f>
        <v/>
      </c>
      <c r="G140" s="43" t="str">
        <f>IF(I140="","",IFERROR(VLOOKUP(VLOOKUP(A140,Data!C:T,18,FALSE),'ROAR Ratings'!A:D,4,FALSE),""))</f>
        <v/>
      </c>
      <c r="H140" s="44" t="str">
        <f t="shared" si="9"/>
        <v/>
      </c>
      <c r="I140" s="58" t="str">
        <f>IF(OR(A140="",LEFT(A140,3)="---"),"",IFERROR(VLOOKUP($A140,'ROAR Balance'!B:F,2,FALSE),""))</f>
        <v/>
      </c>
      <c r="J140" s="58" t="str">
        <f>IF(I140="","",IFERROR(VLOOKUP($A140,'ROAR Balance'!B:F,3,FALSE),""))</f>
        <v/>
      </c>
      <c r="K140" s="58" t="str">
        <f>IF(I140="","",IFERROR(VLOOKUP($A140,'ROAR Balance'!B:F,4,FALSE),""))</f>
        <v/>
      </c>
      <c r="L140" s="58" t="str">
        <f>IF(I140="","",IFERROR(VLOOKUP($A140,'ROAR Balance'!B:F,5,FALSE),""))</f>
        <v/>
      </c>
      <c r="M140" s="46" t="str">
        <f>IF(OR(LEFT(A140,2)="--",A140="",I140=""),"",IFERROR(VLOOKUP(A140,Data!C:W,21,FALSE),""))</f>
        <v/>
      </c>
      <c r="N140" s="2"/>
    </row>
    <row r="141" spans="1:14" ht="15" customHeight="1" x14ac:dyDescent="0.3">
      <c r="A141" s="5" t="str">
        <f>IFERROR(IF(VLOOKUP(ROW(A141)-1,Data!B:C,2,FALSE)="","",VLOOKUP(ROW(A141)-1,Data!B:C,2,FALSE)),"")</f>
        <v>Ad Hoc at Beaurains [91]</v>
      </c>
      <c r="B141" s="133"/>
      <c r="C141" s="87" t="str">
        <f>IFERROR(IF(VLOOKUP(ROW(A141)-1,Data!B:C,2,FALSE)="","",VLOOKUP(ROW(A141)-1,Data!B:X,23,FALSE)),"")</f>
        <v/>
      </c>
      <c r="D141" s="6">
        <f t="shared" si="7"/>
        <v>-1</v>
      </c>
      <c r="E141" s="6" t="str">
        <f t="shared" si="8"/>
        <v/>
      </c>
      <c r="F141" s="42">
        <f>IF(I141="","",IF(M141="Campaign","--",IF(VLOOKUP(A141,Data!C:D,2,FALSE)="*","*",VLOOKUP(A141,Data!C:R,16,FALSE))))</f>
        <v>18.166666666666668</v>
      </c>
      <c r="G141" s="43">
        <f>IF(I141="","",IFERROR(VLOOKUP(VLOOKUP(A141,Data!C:T,18,FALSE),'ROAR Ratings'!A:D,4,FALSE),""))</f>
        <v>5</v>
      </c>
      <c r="H141" s="44">
        <f t="shared" si="9"/>
        <v>0.66666666666666663</v>
      </c>
      <c r="I141" s="58" t="str">
        <f>IF(OR(A141="",LEFT(A141,3)="---"),"",IFERROR(VLOOKUP($A141,'ROAR Balance'!B:F,2,FALSE),""))</f>
        <v>British</v>
      </c>
      <c r="J141" s="58">
        <f>IF(I141="","",IFERROR(VLOOKUP($A141,'ROAR Balance'!B:F,3,FALSE),""))</f>
        <v>6</v>
      </c>
      <c r="K141" s="58" t="str">
        <f>IF(I141="","",IFERROR(VLOOKUP($A141,'ROAR Balance'!B:F,4,FALSE),""))</f>
        <v>German</v>
      </c>
      <c r="L141" s="58">
        <f>IF(I141="","",IFERROR(VLOOKUP($A141,'ROAR Balance'!B:F,5,FALSE),""))</f>
        <v>3</v>
      </c>
      <c r="M141" s="46" t="str">
        <f>IF(OR(LEFT(A141,2)="--",A141="",I141=""),"",IFERROR(VLOOKUP(A141,Data!C:W,21,FALSE),""))</f>
        <v>OBA</v>
      </c>
      <c r="N141" s="2"/>
    </row>
    <row r="142" spans="1:14" ht="15" customHeight="1" x14ac:dyDescent="0.3">
      <c r="A142" s="5" t="str">
        <f>IFERROR(IF(VLOOKUP(ROW(A142)-1,Data!B:C,2,FALSE)="","",VLOOKUP(ROW(A142)-1,Data!B:C,2,FALSE)),"")</f>
        <v>Stand Fast the Guards [92]</v>
      </c>
      <c r="B142" s="133"/>
      <c r="C142" s="87" t="str">
        <f>IFERROR(IF(VLOOKUP(ROW(A142)-1,Data!B:C,2,FALSE)="","",VLOOKUP(ROW(A142)-1,Data!B:X,23,FALSE)),"")</f>
        <v/>
      </c>
      <c r="D142" s="6">
        <f t="shared" si="7"/>
        <v>-1</v>
      </c>
      <c r="E142" s="6" t="str">
        <f t="shared" si="8"/>
        <v/>
      </c>
      <c r="F142" s="42">
        <f>IF(I142="","",IF(M142="Campaign","--",IF(VLOOKUP(A142,Data!C:D,2,FALSE)="*","*",VLOOKUP(A142,Data!C:R,16,FALSE))))</f>
        <v>7.875</v>
      </c>
      <c r="G142" s="43">
        <f>IF(I142="","",IFERROR(VLOOKUP(VLOOKUP(A142,Data!C:T,18,FALSE),'ROAR Ratings'!A:D,4,FALSE),""))</f>
        <v>4.93</v>
      </c>
      <c r="H142" s="44">
        <f t="shared" si="9"/>
        <v>0.90909090909090906</v>
      </c>
      <c r="I142" s="58" t="str">
        <f>IF(OR(A142="",LEFT(A142,3)="---"),"",IFERROR(VLOOKUP($A142,'ROAR Balance'!B:F,2,FALSE),""))</f>
        <v>British</v>
      </c>
      <c r="J142" s="58">
        <f>IF(I142="","",IFERROR(VLOOKUP($A142,'ROAR Balance'!B:F,3,FALSE),""))</f>
        <v>1</v>
      </c>
      <c r="K142" s="58" t="str">
        <f>IF(I142="","",IFERROR(VLOOKUP($A142,'ROAR Balance'!B:F,4,FALSE),""))</f>
        <v>German</v>
      </c>
      <c r="L142" s="58">
        <f>IF(I142="","",IFERROR(VLOOKUP($A142,'ROAR Balance'!B:F,5,FALSE),""))</f>
        <v>10</v>
      </c>
      <c r="M142" s="46" t="str">
        <f>IF(OR(LEFT(A142,2)="--",A142="",I142=""),"",IFERROR(VLOOKUP(A142,Data!C:W,21,FALSE),""))</f>
        <v/>
      </c>
      <c r="N142" s="2"/>
    </row>
    <row r="143" spans="1:14" ht="15" customHeight="1" x14ac:dyDescent="0.3">
      <c r="A143" s="5" t="str">
        <f>IFERROR(IF(VLOOKUP(ROW(A143)-1,Data!B:C,2,FALSE)="","",VLOOKUP(ROW(A143)-1,Data!B:C,2,FALSE)),"")</f>
        <v>Tavronitis Bridge [93]</v>
      </c>
      <c r="B143" s="133"/>
      <c r="C143" s="87" t="str">
        <f>IFERROR(IF(VLOOKUP(ROW(A143)-1,Data!B:C,2,FALSE)="","",VLOOKUP(ROW(A143)-1,Data!B:X,23,FALSE)),"")</f>
        <v/>
      </c>
      <c r="D143" s="6">
        <f t="shared" si="7"/>
        <v>1</v>
      </c>
      <c r="E143" s="6" t="str">
        <f t="shared" si="8"/>
        <v>T</v>
      </c>
      <c r="F143" s="42">
        <f>IF(I143="","",IF(M143="Campaign","--",IF(VLOOKUP(A143,Data!C:D,2,FALSE)="*","*",VLOOKUP(A143,Data!C:R,16,FALSE))))</f>
        <v>2.5583333333333336</v>
      </c>
      <c r="G143" s="43">
        <f>IF(I143="","",IFERROR(VLOOKUP(VLOOKUP(A143,Data!C:T,18,FALSE),'ROAR Ratings'!A:D,4,FALSE),""))</f>
        <v>6.58</v>
      </c>
      <c r="H143" s="44">
        <f t="shared" si="9"/>
        <v>0.55932203389830515</v>
      </c>
      <c r="I143" s="58" t="str">
        <f>IF(OR(A143="",LEFT(A143,3)="---"),"",IFERROR(VLOOKUP($A143,'ROAR Balance'!B:F,2,FALSE),""))</f>
        <v>New Zealand</v>
      </c>
      <c r="J143" s="58">
        <f>IF(I143="","",IFERROR(VLOOKUP($A143,'ROAR Balance'!B:F,3,FALSE),""))</f>
        <v>26</v>
      </c>
      <c r="K143" s="58" t="str">
        <f>IF(I143="","",IFERROR(VLOOKUP($A143,'ROAR Balance'!B:F,4,FALSE),""))</f>
        <v>German</v>
      </c>
      <c r="L143" s="58">
        <f>IF(I143="","",IFERROR(VLOOKUP($A143,'ROAR Balance'!B:F,5,FALSE),""))</f>
        <v>33</v>
      </c>
      <c r="M143" s="46" t="str">
        <f>IF(OR(LEFT(A143,2)="--",A143="",I143=""),"",IFERROR(VLOOKUP(A143,Data!C:W,21,FALSE),""))</f>
        <v>Air</v>
      </c>
      <c r="N143" s="2"/>
    </row>
    <row r="144" spans="1:14" ht="15" customHeight="1" x14ac:dyDescent="0.3">
      <c r="A144" s="5" t="str">
        <f>IFERROR(IF(VLOOKUP(ROW(A144)-1,Data!B:C,2,FALSE)="","",VLOOKUP(ROW(A144)-1,Data!B:C,2,FALSE)),"")</f>
        <v>Bofors Bashing [94]</v>
      </c>
      <c r="B144" s="133"/>
      <c r="C144" s="87" t="str">
        <f>IFERROR(IF(VLOOKUP(ROW(A144)-1,Data!B:C,2,FALSE)="","",VLOOKUP(ROW(A144)-1,Data!B:X,23,FALSE)),"")</f>
        <v/>
      </c>
      <c r="D144" s="6">
        <f t="shared" si="7"/>
        <v>-1</v>
      </c>
      <c r="E144" s="6" t="str">
        <f t="shared" si="8"/>
        <v>T</v>
      </c>
      <c r="F144" s="42">
        <f>IF(I144="","",IF(M144="Campaign","--",IF(VLOOKUP(A144,Data!C:D,2,FALSE)="*","*",VLOOKUP(A144,Data!C:R,16,FALSE))))</f>
        <v>4.9083333333333332</v>
      </c>
      <c r="G144" s="43">
        <f>IF(I144="","",IFERROR(VLOOKUP(VLOOKUP(A144,Data!C:T,18,FALSE),'ROAR Ratings'!A:D,4,FALSE),""))</f>
        <v>5.69</v>
      </c>
      <c r="H144" s="44">
        <f t="shared" si="9"/>
        <v>0.72413793103448276</v>
      </c>
      <c r="I144" s="58" t="str">
        <f>IF(OR(A144="",LEFT(A144,3)="---"),"",IFERROR(VLOOKUP($A144,'ROAR Balance'!B:F,2,FALSE),""))</f>
        <v>German</v>
      </c>
      <c r="J144" s="58">
        <f>IF(I144="","",IFERROR(VLOOKUP($A144,'ROAR Balance'!B:F,3,FALSE),""))</f>
        <v>8</v>
      </c>
      <c r="K144" s="58" t="str">
        <f>IF(I144="","",IFERROR(VLOOKUP($A144,'ROAR Balance'!B:F,4,FALSE),""))</f>
        <v>British</v>
      </c>
      <c r="L144" s="58">
        <f>IF(I144="","",IFERROR(VLOOKUP($A144,'ROAR Balance'!B:F,5,FALSE),""))</f>
        <v>21</v>
      </c>
      <c r="M144" s="46" t="str">
        <f>IF(OR(LEFT(A144,2)="--",A144="",I144=""),"",IFERROR(VLOOKUP(A144,Data!C:W,21,FALSE),""))</f>
        <v>Dsrt, Air</v>
      </c>
      <c r="N144" s="2"/>
    </row>
    <row r="145" spans="1:14" ht="15" customHeight="1" x14ac:dyDescent="0.3">
      <c r="A145" s="5" t="str">
        <f>IFERROR(IF(VLOOKUP(ROW(A145)-1,Data!B:C,2,FALSE)="","",VLOOKUP(ROW(A145)-1,Data!B:C,2,FALSE)),"")</f>
        <v>Descent Into Hell [95]</v>
      </c>
      <c r="B145" s="133"/>
      <c r="C145" s="87" t="str">
        <f>IFERROR(IF(VLOOKUP(ROW(A145)-1,Data!B:C,2,FALSE)="","",VLOOKUP(ROW(A145)-1,Data!B:X,23,FALSE)),"")</f>
        <v/>
      </c>
      <c r="D145" s="6">
        <f t="shared" si="7"/>
        <v>-1</v>
      </c>
      <c r="E145" s="6" t="str">
        <f t="shared" si="8"/>
        <v/>
      </c>
      <c r="F145" s="42">
        <f>IF(I145="","",IF(M145="Campaign","--",IF(VLOOKUP(A145,Data!C:D,2,FALSE)="*","*",VLOOKUP(A145,Data!C:R,16,FALSE))))</f>
        <v>7.5875000000000004</v>
      </c>
      <c r="G145" s="43">
        <f>IF(I145="","",IFERROR(VLOOKUP(VLOOKUP(A145,Data!C:T,18,FALSE),'ROAR Ratings'!A:D,4,FALSE),""))</f>
        <v>6.54</v>
      </c>
      <c r="H145" s="44">
        <f t="shared" si="9"/>
        <v>0.8125</v>
      </c>
      <c r="I145" s="58" t="str">
        <f>IF(OR(A145="",LEFT(A145,3)="---"),"",IFERROR(VLOOKUP($A145,'ROAR Balance'!B:F,2,FALSE),""))</f>
        <v>German</v>
      </c>
      <c r="J145" s="58">
        <f>IF(I145="","",IFERROR(VLOOKUP($A145,'ROAR Balance'!B:F,3,FALSE),""))</f>
        <v>3</v>
      </c>
      <c r="K145" s="58" t="str">
        <f>IF(I145="","",IFERROR(VLOOKUP($A145,'ROAR Balance'!B:F,4,FALSE),""))</f>
        <v>British</v>
      </c>
      <c r="L145" s="58">
        <f>IF(I145="","",IFERROR(VLOOKUP($A145,'ROAR Balance'!B:F,5,FALSE),""))</f>
        <v>13</v>
      </c>
      <c r="M145" s="46" t="str">
        <f>IF(OR(LEFT(A145,2)="--",A145="",I145=""),"",IFERROR(VLOOKUP(A145,Data!C:W,21,FALSE),""))</f>
        <v>Dsrt</v>
      </c>
      <c r="N145" s="2"/>
    </row>
    <row r="146" spans="1:14" ht="15" customHeight="1" x14ac:dyDescent="0.3">
      <c r="A146" s="5" t="str">
        <f>IFERROR(IF(VLOOKUP(ROW(A146)-1,Data!B:C,2,FALSE)="","",VLOOKUP(ROW(A146)-1,Data!B:C,2,FALSE)),"")</f>
        <v>The Crux of Calais [96]</v>
      </c>
      <c r="B146" s="133"/>
      <c r="C146" s="87" t="str">
        <f>IFERROR(IF(VLOOKUP(ROW(A146)-1,Data!B:C,2,FALSE)="","",VLOOKUP(ROW(A146)-1,Data!B:X,23,FALSE)),"")</f>
        <v/>
      </c>
      <c r="D146" s="6">
        <f t="shared" si="7"/>
        <v>-1</v>
      </c>
      <c r="E146" s="6" t="str">
        <f t="shared" si="8"/>
        <v/>
      </c>
      <c r="F146" s="42">
        <f>IF(I146="","",IF(M146="Campaign","--",IF(VLOOKUP(A146,Data!C:D,2,FALSE)="*","*",VLOOKUP(A146,Data!C:R,16,FALSE))))</f>
        <v>9.9250000000000007</v>
      </c>
      <c r="G146" s="43">
        <f>IF(I146="","",IFERROR(VLOOKUP(VLOOKUP(A146,Data!C:T,18,FALSE),'ROAR Ratings'!A:D,4,FALSE),""))</f>
        <v>5.21</v>
      </c>
      <c r="H146" s="44">
        <f t="shared" si="9"/>
        <v>0.59090909090909083</v>
      </c>
      <c r="I146" s="58" t="str">
        <f>IF(OR(A146="",LEFT(A146,3)="---"),"",IFERROR(VLOOKUP($A146,'ROAR Balance'!B:F,2,FALSE),""))</f>
        <v>British</v>
      </c>
      <c r="J146" s="58">
        <f>IF(I146="","",IFERROR(VLOOKUP($A146,'ROAR Balance'!B:F,3,FALSE),""))</f>
        <v>9</v>
      </c>
      <c r="K146" s="58" t="str">
        <f>IF(I146="","",IFERROR(VLOOKUP($A146,'ROAR Balance'!B:F,4,FALSE),""))</f>
        <v>German</v>
      </c>
      <c r="L146" s="58">
        <f>IF(I146="","",IFERROR(VLOOKUP($A146,'ROAR Balance'!B:F,5,FALSE),""))</f>
        <v>13</v>
      </c>
      <c r="M146" s="46" t="str">
        <f>IF(OR(LEFT(A146,2)="--",A146="",I146=""),"",IFERROR(VLOOKUP(A146,Data!C:W,21,FALSE),""))</f>
        <v/>
      </c>
      <c r="N146" s="2"/>
    </row>
    <row r="147" spans="1:14" ht="15" customHeight="1" x14ac:dyDescent="0.3">
      <c r="A147" s="5" t="str">
        <f>IFERROR(IF(VLOOKUP(ROW(A147)-1,Data!B:C,2,FALSE)="","",VLOOKUP(ROW(A147)-1,Data!B:C,2,FALSE)),"")</f>
        <v>A Desperate Affair [97]</v>
      </c>
      <c r="B147" s="133"/>
      <c r="C147" s="87" t="str">
        <f>IFERROR(IF(VLOOKUP(ROW(A147)-1,Data!B:C,2,FALSE)="","",VLOOKUP(ROW(A147)-1,Data!B:X,23,FALSE)),"")</f>
        <v/>
      </c>
      <c r="D147" s="6">
        <f t="shared" si="7"/>
        <v>-1</v>
      </c>
      <c r="E147" s="6" t="str">
        <f t="shared" si="8"/>
        <v/>
      </c>
      <c r="F147" s="42">
        <f>IF(I147="","",IF(M147="Campaign","--",IF(VLOOKUP(A147,Data!C:D,2,FALSE)="*","*",VLOOKUP(A147,Data!C:R,16,FALSE))))</f>
        <v>5.5625</v>
      </c>
      <c r="G147" s="43">
        <f>IF(I147="","",IFERROR(VLOOKUP(VLOOKUP(A147,Data!C:T,18,FALSE),'ROAR Ratings'!A:D,4,FALSE),""))</f>
        <v>5.75</v>
      </c>
      <c r="H147" s="44">
        <f t="shared" si="9"/>
        <v>0.76470588235294112</v>
      </c>
      <c r="I147" s="58" t="str">
        <f>IF(OR(A147="",LEFT(A147,3)="---"),"",IFERROR(VLOOKUP($A147,'ROAR Balance'!B:F,2,FALSE),""))</f>
        <v>German</v>
      </c>
      <c r="J147" s="58">
        <f>IF(I147="","",IFERROR(VLOOKUP($A147,'ROAR Balance'!B:F,3,FALSE),""))</f>
        <v>4</v>
      </c>
      <c r="K147" s="58" t="str">
        <f>IF(I147="","",IFERROR(VLOOKUP($A147,'ROAR Balance'!B:F,4,FALSE),""))</f>
        <v>British</v>
      </c>
      <c r="L147" s="58">
        <f>IF(I147="","",IFERROR(VLOOKUP($A147,'ROAR Balance'!B:F,5,FALSE),""))</f>
        <v>13</v>
      </c>
      <c r="M147" s="46" t="str">
        <f>IF(OR(LEFT(A147,2)="--",A147="",I147=""),"",IFERROR(VLOOKUP(A147,Data!C:W,21,FALSE),""))</f>
        <v>Air</v>
      </c>
      <c r="N147" s="2"/>
    </row>
    <row r="148" spans="1:14" ht="15" customHeight="1" x14ac:dyDescent="0.3">
      <c r="A148" s="5" t="str">
        <f>IFERROR(IF(VLOOKUP(ROW(A148)-1,Data!B:C,2,FALSE)="","",VLOOKUP(ROW(A148)-1,Data!B:C,2,FALSE)),"")</f>
        <v>On Silent Wings [98]</v>
      </c>
      <c r="B148" s="133"/>
      <c r="C148" s="87" t="str">
        <f>IFERROR(IF(VLOOKUP(ROW(A148)-1,Data!B:C,2,FALSE)="","",VLOOKUP(ROW(A148)-1,Data!B:X,23,FALSE)),"")</f>
        <v/>
      </c>
      <c r="D148" s="6">
        <f t="shared" si="7"/>
        <v>-1</v>
      </c>
      <c r="E148" s="6" t="str">
        <f t="shared" si="8"/>
        <v/>
      </c>
      <c r="F148" s="42">
        <f>IF(I148="","",IF(M148="Campaign","--",IF(VLOOKUP(A148,Data!C:D,2,FALSE)="*","*",VLOOKUP(A148,Data!C:R,16,FALSE))))</f>
        <v>6.55</v>
      </c>
      <c r="G148" s="43">
        <f>IF(I148="","",IFERROR(VLOOKUP(VLOOKUP(A148,Data!C:T,18,FALSE),'ROAR Ratings'!A:D,4,FALSE),""))</f>
        <v>6.25</v>
      </c>
      <c r="H148" s="44">
        <f t="shared" si="9"/>
        <v>0.72727272727272729</v>
      </c>
      <c r="I148" s="58" t="str">
        <f>IF(OR(A148="",LEFT(A148,3)="---"),"",IFERROR(VLOOKUP($A148,'ROAR Balance'!B:F,2,FALSE),""))</f>
        <v>German</v>
      </c>
      <c r="J148" s="58">
        <f>IF(I148="","",IFERROR(VLOOKUP($A148,'ROAR Balance'!B:F,3,FALSE),""))</f>
        <v>3</v>
      </c>
      <c r="K148" s="58" t="str">
        <f>IF(I148="","",IFERROR(VLOOKUP($A148,'ROAR Balance'!B:F,4,FALSE),""))</f>
        <v>British</v>
      </c>
      <c r="L148" s="58">
        <f>IF(I148="","",IFERROR(VLOOKUP($A148,'ROAR Balance'!B:F,5,FALSE),""))</f>
        <v>8</v>
      </c>
      <c r="M148" s="46" t="str">
        <f>IF(OR(LEFT(A148,2)="--",A148="",I148=""),"",IFERROR(VLOOKUP(A148,Data!C:W,21,FALSE),""))</f>
        <v>Air</v>
      </c>
      <c r="N148" s="2"/>
    </row>
    <row r="149" spans="1:14" ht="15" customHeight="1" x14ac:dyDescent="0.3">
      <c r="A149" s="5" t="str">
        <f>IFERROR(IF(VLOOKUP(ROW(A149)-1,Data!B:C,2,FALSE)="","",VLOOKUP(ROW(A149)-1,Data!B:C,2,FALSE)),"")</f>
        <v>Probing Layforce [99]</v>
      </c>
      <c r="B149" s="133"/>
      <c r="C149" s="87" t="str">
        <f>IFERROR(IF(VLOOKUP(ROW(A149)-1,Data!B:C,2,FALSE)="","",VLOOKUP(ROW(A149)-1,Data!B:X,23,FALSE)),"")</f>
        <v/>
      </c>
      <c r="D149" s="6">
        <f t="shared" si="7"/>
        <v>-1</v>
      </c>
      <c r="E149" s="6" t="str">
        <f t="shared" si="8"/>
        <v/>
      </c>
      <c r="F149" s="42">
        <f>IF(I149="","",IF(M149="Campaign","--",IF(VLOOKUP(A149,Data!C:D,2,FALSE)="*","*",VLOOKUP(A149,Data!C:R,16,FALSE))))</f>
        <v>8.5833333333333321</v>
      </c>
      <c r="G149" s="43">
        <f>IF(I149="","",IFERROR(VLOOKUP(VLOOKUP(A149,Data!C:T,18,FALSE),'ROAR Ratings'!A:D,4,FALSE),""))</f>
        <v>5.62</v>
      </c>
      <c r="H149" s="44">
        <f t="shared" si="9"/>
        <v>0.875</v>
      </c>
      <c r="I149" s="58" t="str">
        <f>IF(OR(A149="",LEFT(A149,3)="---"),"",IFERROR(VLOOKUP($A149,'ROAR Balance'!B:F,2,FALSE),""))</f>
        <v>German</v>
      </c>
      <c r="J149" s="58">
        <f>IF(I149="","",IFERROR(VLOOKUP($A149,'ROAR Balance'!B:F,3,FALSE),""))</f>
        <v>1</v>
      </c>
      <c r="K149" s="58" t="str">
        <f>IF(I149="","",IFERROR(VLOOKUP($A149,'ROAR Balance'!B:F,4,FALSE),""))</f>
        <v>Commonwealth</v>
      </c>
      <c r="L149" s="58">
        <f>IF(I149="","",IFERROR(VLOOKUP($A149,'ROAR Balance'!B:F,5,FALSE),""))</f>
        <v>7</v>
      </c>
      <c r="M149" s="46" t="str">
        <f>IF(OR(LEFT(A149,2)="--",A149="",I149=""),"",IFERROR(VLOOKUP(A149,Data!C:W,21,FALSE),""))</f>
        <v>OBA, Dsrt</v>
      </c>
      <c r="N149" s="2"/>
    </row>
    <row r="150" spans="1:14" ht="15" customHeight="1" x14ac:dyDescent="0.3">
      <c r="A150" s="5" t="str">
        <f>IFERROR(IF(VLOOKUP(ROW(A150)-1,Data!B:C,2,FALSE)="","",VLOOKUP(ROW(A150)-1,Data!B:C,2,FALSE)),"")</f>
        <v>Regalbuto Ridge [100]</v>
      </c>
      <c r="B150" s="133"/>
      <c r="C150" s="87" t="str">
        <f>IFERROR(IF(VLOOKUP(ROW(A150)-1,Data!B:C,2,FALSE)="","",VLOOKUP(ROW(A150)-1,Data!B:X,23,FALSE)),"")</f>
        <v/>
      </c>
      <c r="D150" s="6">
        <f t="shared" si="7"/>
        <v>-1</v>
      </c>
      <c r="E150" s="6" t="str">
        <f t="shared" si="8"/>
        <v/>
      </c>
      <c r="F150" s="42">
        <f>IF(I150="","",IF(M150="Campaign","--",IF(VLOOKUP(A150,Data!C:D,2,FALSE)="*","*",VLOOKUP(A150,Data!C:R,16,FALSE))))</f>
        <v>5.9</v>
      </c>
      <c r="G150" s="43">
        <f>IF(I150="","",IFERROR(VLOOKUP(VLOOKUP(A150,Data!C:T,18,FALSE),'ROAR Ratings'!A:D,4,FALSE),""))</f>
        <v>6.11</v>
      </c>
      <c r="H150" s="44">
        <f t="shared" si="9"/>
        <v>0.73333333333333339</v>
      </c>
      <c r="I150" s="58" t="str">
        <f>IF(OR(A150="",LEFT(A150,3)="---"),"",IFERROR(VLOOKUP($A150,'ROAR Balance'!B:F,2,FALSE),""))</f>
        <v>British</v>
      </c>
      <c r="J150" s="58">
        <f>IF(I150="","",IFERROR(VLOOKUP($A150,'ROAR Balance'!B:F,3,FALSE),""))</f>
        <v>4</v>
      </c>
      <c r="K150" s="58" t="str">
        <f>IF(I150="","",IFERROR(VLOOKUP($A150,'ROAR Balance'!B:F,4,FALSE),""))</f>
        <v>German</v>
      </c>
      <c r="L150" s="58">
        <f>IF(I150="","",IFERROR(VLOOKUP($A150,'ROAR Balance'!B:F,5,FALSE),""))</f>
        <v>11</v>
      </c>
      <c r="M150" s="46" t="str">
        <f>IF(OR(LEFT(A150,2)="--",A150="",I150=""),"",IFERROR(VLOOKUP(A150,Data!C:W,21,FALSE),""))</f>
        <v>OBA</v>
      </c>
      <c r="N150" s="2"/>
    </row>
    <row r="151" spans="1:14" ht="15" customHeight="1" x14ac:dyDescent="0.3">
      <c r="A151" s="5" t="str">
        <f>IFERROR(IF(VLOOKUP(ROW(A151)-1,Data!B:C,2,FALSE)="","",VLOOKUP(ROW(A151)-1,Data!B:C,2,FALSE)),"")</f>
        <v>Throwing Down the Gauntlet [101]</v>
      </c>
      <c r="B151" s="133"/>
      <c r="C151" s="87" t="str">
        <f>IFERROR(IF(VLOOKUP(ROW(A151)-1,Data!B:C,2,FALSE)="","",VLOOKUP(ROW(A151)-1,Data!B:X,23,FALSE)),"")</f>
        <v/>
      </c>
      <c r="D151" s="6">
        <f t="shared" si="7"/>
        <v>-1</v>
      </c>
      <c r="E151" s="6" t="str">
        <f t="shared" si="8"/>
        <v>T</v>
      </c>
      <c r="F151" s="42">
        <f>IF(I151="","",IF(M151="Campaign","--",IF(VLOOKUP(A151,Data!C:D,2,FALSE)="*","*",VLOOKUP(A151,Data!C:R,16,FALSE))))</f>
        <v>4.5625</v>
      </c>
      <c r="G151" s="43">
        <f>IF(I151="","",IFERROR(VLOOKUP(VLOOKUP(A151,Data!C:T,18,FALSE),'ROAR Ratings'!A:D,4,FALSE),""))</f>
        <v>6.33</v>
      </c>
      <c r="H151" s="44">
        <f t="shared" si="9"/>
        <v>0.66666666666666674</v>
      </c>
      <c r="I151" s="58" t="str">
        <f>IF(OR(A151="",LEFT(A151,3)="---"),"",IFERROR(VLOOKUP($A151,'ROAR Balance'!B:F,2,FALSE),""))</f>
        <v>German</v>
      </c>
      <c r="J151" s="58">
        <f>IF(I151="","",IFERROR(VLOOKUP($A151,'ROAR Balance'!B:F,3,FALSE),""))</f>
        <v>4</v>
      </c>
      <c r="K151" s="58" t="str">
        <f>IF(I151="","",IFERROR(VLOOKUP($A151,'ROAR Balance'!B:F,4,FALSE),""))</f>
        <v>Canadian</v>
      </c>
      <c r="L151" s="58">
        <f>IF(I151="","",IFERROR(VLOOKUP($A151,'ROAR Balance'!B:F,5,FALSE),""))</f>
        <v>8</v>
      </c>
      <c r="M151" s="46" t="str">
        <f>IF(OR(LEFT(A151,2)="--",A151="",I151=""),"",IFERROR(VLOOKUP(A151,Data!C:W,21,FALSE),""))</f>
        <v>Nght</v>
      </c>
      <c r="N151" s="2"/>
    </row>
    <row r="152" spans="1:14" ht="15" customHeight="1" x14ac:dyDescent="0.3">
      <c r="A152" s="5" t="str">
        <f>IFERROR(IF(VLOOKUP(ROW(A152)-1,Data!B:C,2,FALSE)="","",VLOOKUP(ROW(A152)-1,Data!B:C,2,FALSE)),"")</f>
        <v>Point of the Sword [102]</v>
      </c>
      <c r="B152" s="133"/>
      <c r="C152" s="87" t="str">
        <f>IFERROR(IF(VLOOKUP(ROW(A152)-1,Data!B:C,2,FALSE)="","",VLOOKUP(ROW(A152)-1,Data!B:X,23,FALSE)),"")</f>
        <v/>
      </c>
      <c r="D152" s="6">
        <f t="shared" si="7"/>
        <v>-1</v>
      </c>
      <c r="E152" s="6" t="str">
        <f t="shared" si="8"/>
        <v/>
      </c>
      <c r="F152" s="42">
        <f>IF(I152="","",IF(M152="Campaign","--",IF(VLOOKUP(A152,Data!C:D,2,FALSE)="*","*",VLOOKUP(A152,Data!C:R,16,FALSE))))</f>
        <v>5.2</v>
      </c>
      <c r="G152" s="43">
        <f>IF(I152="","",IFERROR(VLOOKUP(VLOOKUP(A152,Data!C:T,18,FALSE),'ROAR Ratings'!A:D,4,FALSE),""))</f>
        <v>6.2</v>
      </c>
      <c r="H152" s="44">
        <f t="shared" si="9"/>
        <v>0.58536585365853666</v>
      </c>
      <c r="I152" s="58" t="str">
        <f>IF(OR(A152="",LEFT(A152,3)="---"),"",IFERROR(VLOOKUP($A152,'ROAR Balance'!B:F,2,FALSE),""))</f>
        <v>German</v>
      </c>
      <c r="J152" s="58">
        <f>IF(I152="","",IFERROR(VLOOKUP($A152,'ROAR Balance'!B:F,3,FALSE),""))</f>
        <v>17</v>
      </c>
      <c r="K152" s="58" t="str">
        <f>IF(I152="","",IFERROR(VLOOKUP($A152,'ROAR Balance'!B:F,4,FALSE),""))</f>
        <v>Commonwealth</v>
      </c>
      <c r="L152" s="58">
        <f>IF(I152="","",IFERROR(VLOOKUP($A152,'ROAR Balance'!B:F,5,FALSE),""))</f>
        <v>24</v>
      </c>
      <c r="M152" s="46" t="str">
        <f>IF(OR(LEFT(A152,2)="--",A152="",I152=""),"",IFERROR(VLOOKUP(A152,Data!C:W,21,FALSE),""))</f>
        <v/>
      </c>
      <c r="N152" s="2"/>
    </row>
    <row r="153" spans="1:14" ht="15" customHeight="1" x14ac:dyDescent="0.3">
      <c r="A153" s="5" t="str">
        <f>IFERROR(IF(VLOOKUP(ROW(A153)-1,Data!B:C,2,FALSE)="","",VLOOKUP(ROW(A153)-1,Data!B:C,2,FALSE)),"")</f>
        <v>A Day by the Shore [103]</v>
      </c>
      <c r="B153" s="133"/>
      <c r="C153" s="87" t="str">
        <f>IFERROR(IF(VLOOKUP(ROW(A153)-1,Data!B:C,2,FALSE)="","",VLOOKUP(ROW(A153)-1,Data!B:X,23,FALSE)),"")</f>
        <v/>
      </c>
      <c r="D153" s="6">
        <f t="shared" si="7"/>
        <v>-1</v>
      </c>
      <c r="E153" s="6" t="str">
        <f t="shared" si="8"/>
        <v/>
      </c>
      <c r="F153" s="42">
        <f>IF(I153="","",IF(M153="Campaign","--",IF(VLOOKUP(A153,Data!C:D,2,FALSE)="*","*",VLOOKUP(A153,Data!C:R,16,FALSE))))</f>
        <v>8.2833333333333332</v>
      </c>
      <c r="G153" s="43">
        <f>IF(I153="","",IFERROR(VLOOKUP(VLOOKUP(A153,Data!C:T,18,FALSE),'ROAR Ratings'!A:D,4,FALSE),""))</f>
        <v>4.4000000000000004</v>
      </c>
      <c r="H153" s="44">
        <f t="shared" si="9"/>
        <v>0.83333333333333337</v>
      </c>
      <c r="I153" s="58" t="str">
        <f>IF(OR(A153="",LEFT(A153,3)="---"),"",IFERROR(VLOOKUP($A153,'ROAR Balance'!B:F,2,FALSE),""))</f>
        <v>German</v>
      </c>
      <c r="J153" s="58">
        <f>IF(I153="","",IFERROR(VLOOKUP($A153,'ROAR Balance'!B:F,3,FALSE),""))</f>
        <v>1</v>
      </c>
      <c r="K153" s="58" t="str">
        <f>IF(I153="","",IFERROR(VLOOKUP($A153,'ROAR Balance'!B:F,4,FALSE),""))</f>
        <v>British</v>
      </c>
      <c r="L153" s="58">
        <f>IF(I153="","",IFERROR(VLOOKUP($A153,'ROAR Balance'!B:F,5,FALSE),""))</f>
        <v>5</v>
      </c>
      <c r="M153" s="46" t="str">
        <f>IF(OR(LEFT(A153,2)="--",A153="",I153=""),"",IFERROR(VLOOKUP(A153,Data!C:W,21,FALSE),""))</f>
        <v>OBA</v>
      </c>
      <c r="N153" s="2"/>
    </row>
    <row r="154" spans="1:14" ht="15" customHeight="1" x14ac:dyDescent="0.3">
      <c r="A154" s="5" t="str">
        <f>IFERROR(IF(VLOOKUP(ROW(A154)-1,Data!B:C,2,FALSE)="","",VLOOKUP(ROW(A154)-1,Data!B:C,2,FALSE)),"")</f>
        <v>Hill of Death [104]</v>
      </c>
      <c r="B154" s="133"/>
      <c r="C154" s="87" t="str">
        <f>IFERROR(IF(VLOOKUP(ROW(A154)-1,Data!B:C,2,FALSE)="","",VLOOKUP(ROW(A154)-1,Data!B:X,23,FALSE)),"")</f>
        <v/>
      </c>
      <c r="D154" s="6">
        <f t="shared" si="7"/>
        <v>1</v>
      </c>
      <c r="E154" s="6" t="str">
        <f t="shared" si="8"/>
        <v/>
      </c>
      <c r="F154" s="42">
        <f>IF(I154="","",IF(M154="Campaign","--",IF(VLOOKUP(A154,Data!C:D,2,FALSE)="*","*",VLOOKUP(A154,Data!C:R,16,FALSE))))</f>
        <v>12.6</v>
      </c>
      <c r="G154" s="43">
        <f>IF(I154="","",IFERROR(VLOOKUP(VLOOKUP(A154,Data!C:T,18,FALSE),'ROAR Ratings'!A:D,4,FALSE),""))</f>
        <v>7.08</v>
      </c>
      <c r="H154" s="44">
        <f t="shared" si="9"/>
        <v>0.5</v>
      </c>
      <c r="I154" s="58" t="str">
        <f>IF(OR(A154="",LEFT(A154,3)="---"),"",IFERROR(VLOOKUP($A154,'ROAR Balance'!B:F,2,FALSE),""))</f>
        <v>German</v>
      </c>
      <c r="J154" s="58">
        <f>IF(I154="","",IFERROR(VLOOKUP($A154,'ROAR Balance'!B:F,3,FALSE),""))</f>
        <v>5</v>
      </c>
      <c r="K154" s="58" t="str">
        <f>IF(I154="","",IFERROR(VLOOKUP($A154,'ROAR Balance'!B:F,4,FALSE),""))</f>
        <v>British</v>
      </c>
      <c r="L154" s="58">
        <f>IF(I154="","",IFERROR(VLOOKUP($A154,'ROAR Balance'!B:F,5,FALSE),""))</f>
        <v>5</v>
      </c>
      <c r="M154" s="46" t="str">
        <f>IF(OR(LEFT(A154,2)="--",A154="",I154=""),"",IFERROR(VLOOKUP(A154,Data!C:W,21,FALSE),""))</f>
        <v>OBA</v>
      </c>
      <c r="N154" s="2"/>
    </row>
    <row r="155" spans="1:14" ht="15" customHeight="1" x14ac:dyDescent="0.3">
      <c r="A155" s="5" t="str">
        <f>IFERROR(IF(VLOOKUP(ROW(A155)-1,Data!B:C,2,FALSE)="","",VLOOKUP(ROW(A155)-1,Data!B:C,2,FALSE)),"")</f>
        <v>Going to Church [105]</v>
      </c>
      <c r="B155" s="133"/>
      <c r="C155" s="87" t="str">
        <f>IFERROR(IF(VLOOKUP(ROW(A155)-1,Data!B:C,2,FALSE)="","",VLOOKUP(ROW(A155)-1,Data!B:X,23,FALSE)),"")</f>
        <v/>
      </c>
      <c r="D155" s="6">
        <f t="shared" si="7"/>
        <v>-1</v>
      </c>
      <c r="E155" s="6" t="str">
        <f t="shared" si="8"/>
        <v>T</v>
      </c>
      <c r="F155" s="42">
        <f>IF(I155="","",IF(M155="Campaign","--",IF(VLOOKUP(A155,Data!C:D,2,FALSE)="*","*",VLOOKUP(A155,Data!C:R,16,FALSE))))</f>
        <v>2.35</v>
      </c>
      <c r="G155" s="43">
        <f>IF(I155="","",IFERROR(VLOOKUP(VLOOKUP(A155,Data!C:T,18,FALSE),'ROAR Ratings'!A:D,4,FALSE),""))</f>
        <v>6.59</v>
      </c>
      <c r="H155" s="44">
        <f t="shared" si="9"/>
        <v>0.58385093167701863</v>
      </c>
      <c r="I155" s="58" t="str">
        <f>IF(OR(A155="",LEFT(A155,3)="---"),"",IFERROR(VLOOKUP($A155,'ROAR Balance'!B:F,2,FALSE),""))</f>
        <v>German</v>
      </c>
      <c r="J155" s="58">
        <f>IF(I155="","",IFERROR(VLOOKUP($A155,'ROAR Balance'!B:F,3,FALSE),""))</f>
        <v>94</v>
      </c>
      <c r="K155" s="58" t="str">
        <f>IF(I155="","",IFERROR(VLOOKUP($A155,'ROAR Balance'!B:F,4,FALSE),""))</f>
        <v>Canadian</v>
      </c>
      <c r="L155" s="58">
        <f>IF(I155="","",IFERROR(VLOOKUP($A155,'ROAR Balance'!B:F,5,FALSE),""))</f>
        <v>67</v>
      </c>
      <c r="M155" s="46" t="str">
        <f>IF(OR(LEFT(A155,2)="--",A155="",I155=""),"",IFERROR(VLOOKUP(A155,Data!C:W,21,FALSE),""))</f>
        <v/>
      </c>
      <c r="N155" s="2"/>
    </row>
    <row r="156" spans="1:14" ht="15" customHeight="1" x14ac:dyDescent="0.3">
      <c r="A156" s="5" t="str">
        <f>IFERROR(IF(VLOOKUP(ROW(A156)-1,Data!B:C,2,FALSE)="","",VLOOKUP(ROW(A156)-1,Data!B:C,2,FALSE)),"")</f>
        <v>Kangaroo Hop [106]</v>
      </c>
      <c r="B156" s="133"/>
      <c r="C156" s="87" t="str">
        <f>IFERROR(IF(VLOOKUP(ROW(A156)-1,Data!B:C,2,FALSE)="","",VLOOKUP(ROW(A156)-1,Data!B:X,23,FALSE)),"")</f>
        <v/>
      </c>
      <c r="D156" s="6">
        <f t="shared" si="7"/>
        <v>-1</v>
      </c>
      <c r="E156" s="6" t="str">
        <f t="shared" si="8"/>
        <v/>
      </c>
      <c r="F156" s="42">
        <f>IF(I156="","",IF(M156="Campaign","--",IF(VLOOKUP(A156,Data!C:D,2,FALSE)="*","*",VLOOKUP(A156,Data!C:R,16,FALSE))))</f>
        <v>6.6375000000000002</v>
      </c>
      <c r="G156" s="43">
        <f>IF(I156="","",IFERROR(VLOOKUP(VLOOKUP(A156,Data!C:T,18,FALSE),'ROAR Ratings'!A:D,4,FALSE),""))</f>
        <v>6.4</v>
      </c>
      <c r="H156" s="44">
        <f t="shared" si="9"/>
        <v>0.66666666666666663</v>
      </c>
      <c r="I156" s="58" t="str">
        <f>IF(OR(A156="",LEFT(A156,3)="---"),"",IFERROR(VLOOKUP($A156,'ROAR Balance'!B:F,2,FALSE),""))</f>
        <v>German</v>
      </c>
      <c r="J156" s="58">
        <f>IF(I156="","",IFERROR(VLOOKUP($A156,'ROAR Balance'!B:F,3,FALSE),""))</f>
        <v>8</v>
      </c>
      <c r="K156" s="58" t="str">
        <f>IF(I156="","",IFERROR(VLOOKUP($A156,'ROAR Balance'!B:F,4,FALSE),""))</f>
        <v>Canadian</v>
      </c>
      <c r="L156" s="58">
        <f>IF(I156="","",IFERROR(VLOOKUP($A156,'ROAR Balance'!B:F,5,FALSE),""))</f>
        <v>4</v>
      </c>
      <c r="M156" s="46" t="str">
        <f>IF(OR(LEFT(A156,2)="--",A156="",I156=""),"",IFERROR(VLOOKUP(A156,Data!C:W,21,FALSE),""))</f>
        <v>OBA</v>
      </c>
      <c r="N156" s="2"/>
    </row>
    <row r="157" spans="1:14" ht="15" customHeight="1" x14ac:dyDescent="0.3">
      <c r="A157" s="5" t="str">
        <f>IFERROR(IF(VLOOKUP(ROW(A157)-1,Data!B:C,2,FALSE)="","",VLOOKUP(ROW(A157)-1,Data!B:C,2,FALSE)),"")</f>
        <v>Tettau's Attack [107]</v>
      </c>
      <c r="B157" s="133"/>
      <c r="C157" s="87" t="str">
        <f>IFERROR(IF(VLOOKUP(ROW(A157)-1,Data!B:C,2,FALSE)="","",VLOOKUP(ROW(A157)-1,Data!B:X,23,FALSE)),"")</f>
        <v/>
      </c>
      <c r="D157" s="6">
        <f t="shared" si="7"/>
        <v>-1</v>
      </c>
      <c r="E157" s="6" t="str">
        <f t="shared" si="8"/>
        <v>T</v>
      </c>
      <c r="F157" s="42">
        <f>IF(I157="","",IF(M157="Campaign","--",IF(VLOOKUP(A157,Data!C:D,2,FALSE)="*","*",VLOOKUP(A157,Data!C:R,16,FALSE))))</f>
        <v>3.75</v>
      </c>
      <c r="G157" s="43">
        <f>IF(I157="","",IFERROR(VLOOKUP(VLOOKUP(A157,Data!C:T,18,FALSE),'ROAR Ratings'!A:D,4,FALSE),""))</f>
        <v>6.06</v>
      </c>
      <c r="H157" s="44">
        <f t="shared" si="9"/>
        <v>0.61363636363636365</v>
      </c>
      <c r="I157" s="58" t="str">
        <f>IF(OR(A157="",LEFT(A157,3)="---"),"",IFERROR(VLOOKUP($A157,'ROAR Balance'!B:F,2,FALSE),""))</f>
        <v>British</v>
      </c>
      <c r="J157" s="58">
        <f>IF(I157="","",IFERROR(VLOOKUP($A157,'ROAR Balance'!B:F,3,FALSE),""))</f>
        <v>27</v>
      </c>
      <c r="K157" s="58" t="str">
        <f>IF(I157="","",IFERROR(VLOOKUP($A157,'ROAR Balance'!B:F,4,FALSE),""))</f>
        <v>German</v>
      </c>
      <c r="L157" s="58">
        <f>IF(I157="","",IFERROR(VLOOKUP($A157,'ROAR Balance'!B:F,5,FALSE),""))</f>
        <v>17</v>
      </c>
      <c r="M157" s="46" t="str">
        <f>IF(OR(LEFT(A157,2)="--",A157="",I157=""),"",IFERROR(VLOOKUP(A157,Data!C:W,21,FALSE),""))</f>
        <v/>
      </c>
      <c r="N157" s="2"/>
    </row>
    <row r="158" spans="1:14" ht="15" customHeight="1" x14ac:dyDescent="0.3">
      <c r="A158" s="5" t="str">
        <f>IFERROR(IF(VLOOKUP(ROW(A158)-1,Data!B:C,2,FALSE)="","",VLOOKUP(ROW(A158)-1,Data!B:C,2,FALSE)),"")</f>
        <v>Guards Attack [108]</v>
      </c>
      <c r="B158" s="133"/>
      <c r="C158" s="87" t="str">
        <f>IFERROR(IF(VLOOKUP(ROW(A158)-1,Data!B:C,2,FALSE)="","",VLOOKUP(ROW(A158)-1,Data!B:X,23,FALSE)),"")</f>
        <v/>
      </c>
      <c r="D158" s="6">
        <f t="shared" si="7"/>
        <v>-1</v>
      </c>
      <c r="E158" s="6" t="str">
        <f t="shared" si="8"/>
        <v/>
      </c>
      <c r="F158" s="42">
        <f>IF(I158="","",IF(M158="Campaign","--",IF(VLOOKUP(A158,Data!C:D,2,FALSE)="*","*",VLOOKUP(A158,Data!C:R,16,FALSE))))</f>
        <v>6</v>
      </c>
      <c r="G158" s="43">
        <f>IF(I158="","",IFERROR(VLOOKUP(VLOOKUP(A158,Data!C:T,18,FALSE),'ROAR Ratings'!A:D,4,FALSE),""))</f>
        <v>6.54</v>
      </c>
      <c r="H158" s="44">
        <f t="shared" si="9"/>
        <v>0.8</v>
      </c>
      <c r="I158" s="58" t="str">
        <f>IF(OR(A158="",LEFT(A158,3)="---"),"",IFERROR(VLOOKUP($A158,'ROAR Balance'!B:F,2,FALSE),""))</f>
        <v>German</v>
      </c>
      <c r="J158" s="58">
        <f>IF(I158="","",IFERROR(VLOOKUP($A158,'ROAR Balance'!B:F,3,FALSE),""))</f>
        <v>3</v>
      </c>
      <c r="K158" s="58" t="str">
        <f>IF(I158="","",IFERROR(VLOOKUP($A158,'ROAR Balance'!B:F,4,FALSE),""))</f>
        <v>British</v>
      </c>
      <c r="L158" s="58">
        <f>IF(I158="","",IFERROR(VLOOKUP($A158,'ROAR Balance'!B:F,5,FALSE),""))</f>
        <v>12</v>
      </c>
      <c r="M158" s="46" t="str">
        <f>IF(OR(LEFT(A158,2)="--",A158="",I158=""),"",IFERROR(VLOOKUP(A158,Data!C:W,21,FALSE),""))</f>
        <v/>
      </c>
      <c r="N158" s="2"/>
    </row>
    <row r="159" spans="1:14" ht="15" customHeight="1" x14ac:dyDescent="0.3">
      <c r="A159" s="5" t="str">
        <f>IFERROR(IF(VLOOKUP(ROW(A159)-1,Data!B:C,2,FALSE)="","",VLOOKUP(ROW(A159)-1,Data!B:C,2,FALSE)),"")</f>
        <v>Dreil Team [109]</v>
      </c>
      <c r="B159" s="133"/>
      <c r="C159" s="87" t="str">
        <f>IFERROR(IF(VLOOKUP(ROW(A159)-1,Data!B:C,2,FALSE)="","",VLOOKUP(ROW(A159)-1,Data!B:X,23,FALSE)),"")</f>
        <v/>
      </c>
      <c r="D159" s="6">
        <f t="shared" si="7"/>
        <v>-1</v>
      </c>
      <c r="E159" s="6" t="str">
        <f t="shared" si="8"/>
        <v>T</v>
      </c>
      <c r="F159" s="42">
        <f>IF(I159="","",IF(M159="Campaign","--",IF(VLOOKUP(A159,Data!C:D,2,FALSE)="*","*",VLOOKUP(A159,Data!C:R,16,FALSE))))</f>
        <v>4.5999999999999996</v>
      </c>
      <c r="G159" s="43">
        <f>IF(I159="","",IFERROR(VLOOKUP(VLOOKUP(A159,Data!C:T,18,FALSE),'ROAR Ratings'!A:D,4,FALSE),""))</f>
        <v>6.06</v>
      </c>
      <c r="H159" s="44">
        <f t="shared" si="9"/>
        <v>0.53333333333333333</v>
      </c>
      <c r="I159" s="58" t="str">
        <f>IF(OR(A159="",LEFT(A159,3)="---"),"",IFERROR(VLOOKUP($A159,'ROAR Balance'!B:F,2,FALSE),""))</f>
        <v>German</v>
      </c>
      <c r="J159" s="58">
        <f>IF(I159="","",IFERROR(VLOOKUP($A159,'ROAR Balance'!B:F,3,FALSE),""))</f>
        <v>21</v>
      </c>
      <c r="K159" s="58" t="str">
        <f>IF(I159="","",IFERROR(VLOOKUP($A159,'ROAR Balance'!B:F,4,FALSE),""))</f>
        <v>British</v>
      </c>
      <c r="L159" s="58">
        <f>IF(I159="","",IFERROR(VLOOKUP($A159,'ROAR Balance'!B:F,5,FALSE),""))</f>
        <v>24</v>
      </c>
      <c r="M159" s="46" t="str">
        <f>IF(OR(LEFT(A159,2)="--",A159="",I159=""),"",IFERROR(VLOOKUP(A159,Data!C:W,21,FALSE),""))</f>
        <v/>
      </c>
      <c r="N159" s="2"/>
    </row>
    <row r="160" spans="1:14" ht="15" customHeight="1" x14ac:dyDescent="0.3">
      <c r="A160" s="5" t="str">
        <f>IFERROR(IF(VLOOKUP(ROW(A160)-1,Data!B:C,2,FALSE)="","",VLOOKUP(ROW(A160)-1,Data!B:C,2,FALSE)),"")</f>
        <v>North Bank [110]</v>
      </c>
      <c r="B160" s="133"/>
      <c r="C160" s="87" t="str">
        <f>IFERROR(IF(VLOOKUP(ROW(A160)-1,Data!B:C,2,FALSE)="","",VLOOKUP(ROW(A160)-1,Data!B:X,23,FALSE)),"")</f>
        <v/>
      </c>
      <c r="D160" s="6">
        <f t="shared" si="7"/>
        <v>-1</v>
      </c>
      <c r="E160" s="6" t="str">
        <f t="shared" si="8"/>
        <v>T</v>
      </c>
      <c r="F160" s="42">
        <f>IF(I160="","",IF(M160="Campaign","--",IF(VLOOKUP(A160,Data!C:D,2,FALSE)="*","*",VLOOKUP(A160,Data!C:R,16,FALSE))))</f>
        <v>3.45</v>
      </c>
      <c r="G160" s="43">
        <f>IF(I160="","",IFERROR(VLOOKUP(VLOOKUP(A160,Data!C:T,18,FALSE),'ROAR Ratings'!A:D,4,FALSE),""))</f>
        <v>6.25</v>
      </c>
      <c r="H160" s="44">
        <f t="shared" si="9"/>
        <v>0.625</v>
      </c>
      <c r="I160" s="58" t="str">
        <f>IF(OR(A160="",LEFT(A160,3)="---"),"",IFERROR(VLOOKUP($A160,'ROAR Balance'!B:F,2,FALSE),""))</f>
        <v>British</v>
      </c>
      <c r="J160" s="58">
        <f>IF(I160="","",IFERROR(VLOOKUP($A160,'ROAR Balance'!B:F,3,FALSE),""))</f>
        <v>30</v>
      </c>
      <c r="K160" s="58" t="str">
        <f>IF(I160="","",IFERROR(VLOOKUP($A160,'ROAR Balance'!B:F,4,FALSE),""))</f>
        <v>German</v>
      </c>
      <c r="L160" s="58">
        <f>IF(I160="","",IFERROR(VLOOKUP($A160,'ROAR Balance'!B:F,5,FALSE),""))</f>
        <v>50</v>
      </c>
      <c r="M160" s="46" t="str">
        <f>IF(OR(LEFT(A160,2)="--",A160="",I160=""),"",IFERROR(VLOOKUP(A160,Data!C:W,21,FALSE),""))</f>
        <v/>
      </c>
      <c r="N160" s="2"/>
    </row>
    <row r="161" spans="1:14" ht="15" customHeight="1" x14ac:dyDescent="0.3">
      <c r="A161" s="5" t="str">
        <f>IFERROR(IF(VLOOKUP(ROW(A161)-1,Data!B:C,2,FALSE)="","",VLOOKUP(ROW(A161)-1,Data!B:C,2,FALSE)),"")</f>
        <v/>
      </c>
      <c r="B161" s="133"/>
      <c r="C161" s="87" t="str">
        <f>IFERROR(IF(VLOOKUP(ROW(A161)-1,Data!B:C,2,FALSE)="","",VLOOKUP(ROW(A161)-1,Data!B:X,23,FALSE)),"")</f>
        <v/>
      </c>
      <c r="D161" s="6" t="str">
        <f t="shared" si="7"/>
        <v/>
      </c>
      <c r="E161" s="6" t="str">
        <f t="shared" si="8"/>
        <v/>
      </c>
      <c r="F161" s="42" t="str">
        <f>IF(I161="","",IF(M161="Campaign","--",IF(VLOOKUP(A161,Data!C:D,2,FALSE)="*","*",VLOOKUP(A161,Data!C:R,16,FALSE))))</f>
        <v/>
      </c>
      <c r="G161" s="43" t="str">
        <f>IF(I161="","",IFERROR(VLOOKUP(VLOOKUP(A161,Data!C:T,18,FALSE),'ROAR Ratings'!A:D,4,FALSE),""))</f>
        <v/>
      </c>
      <c r="H161" s="44" t="str">
        <f t="shared" si="9"/>
        <v/>
      </c>
      <c r="I161" s="58" t="str">
        <f>IF(OR(A161="",LEFT(A161,3)="---"),"",IFERROR(VLOOKUP($A161,'ROAR Balance'!B:F,2,FALSE),""))</f>
        <v/>
      </c>
      <c r="J161" s="58" t="str">
        <f>IF(I161="","",IFERROR(VLOOKUP($A161,'ROAR Balance'!B:F,3,FALSE),""))</f>
        <v/>
      </c>
      <c r="K161" s="58" t="str">
        <f>IF(I161="","",IFERROR(VLOOKUP($A161,'ROAR Balance'!B:F,4,FALSE),""))</f>
        <v/>
      </c>
      <c r="L161" s="58" t="str">
        <f>IF(I161="","",IFERROR(VLOOKUP($A161,'ROAR Balance'!B:F,5,FALSE),""))</f>
        <v/>
      </c>
      <c r="M161" s="46" t="str">
        <f>IF(OR(LEFT(A161,2)="--",A161="",I161=""),"",IFERROR(VLOOKUP(A161,Data!C:W,21,FALSE),""))</f>
        <v/>
      </c>
      <c r="N161" s="2"/>
    </row>
    <row r="162" spans="1:14" ht="15" customHeight="1" x14ac:dyDescent="0.3">
      <c r="A162" s="5" t="str">
        <f>IFERROR(IF(VLOOKUP(ROW(A162)-1,Data!B:C,2,FALSE)="","",VLOOKUP(ROW(A162)-1,Data!B:C,2,FALSE)),"")</f>
        <v>--- Armies of Oblivion ---</v>
      </c>
      <c r="B162" s="133"/>
      <c r="C162" s="87" t="str">
        <f>IFERROR(IF(VLOOKUP(ROW(A162)-1,Data!B:C,2,FALSE)="","",VLOOKUP(ROW(A162)-1,Data!B:X,23,FALSE)),"")</f>
        <v/>
      </c>
      <c r="D162" s="6" t="str">
        <f t="shared" si="7"/>
        <v/>
      </c>
      <c r="E162" s="6" t="str">
        <f t="shared" si="8"/>
        <v/>
      </c>
      <c r="F162" s="42" t="str">
        <f>IF(I162="","",IF(M162="Campaign","--",IF(VLOOKUP(A162,Data!C:D,2,FALSE)="*","*",VLOOKUP(A162,Data!C:R,16,FALSE))))</f>
        <v/>
      </c>
      <c r="G162" s="43" t="str">
        <f>IF(I162="","",IFERROR(VLOOKUP(VLOOKUP(A162,Data!C:T,18,FALSE),'ROAR Ratings'!A:D,4,FALSE),""))</f>
        <v/>
      </c>
      <c r="H162" s="44" t="str">
        <f t="shared" si="9"/>
        <v/>
      </c>
      <c r="I162" s="58" t="str">
        <f>IF(OR(A162="",LEFT(A162,3)="---"),"",IFERROR(VLOOKUP($A162,'ROAR Balance'!B:F,2,FALSE),""))</f>
        <v/>
      </c>
      <c r="J162" s="58" t="str">
        <f>IF(I162="","",IFERROR(VLOOKUP($A162,'ROAR Balance'!B:F,3,FALSE),""))</f>
        <v/>
      </c>
      <c r="K162" s="58" t="str">
        <f>IF(I162="","",IFERROR(VLOOKUP($A162,'ROAR Balance'!B:F,4,FALSE),""))</f>
        <v/>
      </c>
      <c r="L162" s="58" t="str">
        <f>IF(I162="","",IFERROR(VLOOKUP($A162,'ROAR Balance'!B:F,5,FALSE),""))</f>
        <v/>
      </c>
      <c r="M162" s="46" t="str">
        <f>IF(OR(LEFT(A162,2)="--",A162="",I162=""),"",IFERROR(VLOOKUP(A162,Data!C:W,21,FALSE),""))</f>
        <v/>
      </c>
      <c r="N162" s="2"/>
    </row>
    <row r="163" spans="1:14" ht="15" customHeight="1" x14ac:dyDescent="0.3">
      <c r="A163" s="5" t="str">
        <f>IFERROR(IF(VLOOKUP(ROW(A163)-1,Data!B:C,2,FALSE)="","",VLOOKUP(ROW(A163)-1,Data!B:C,2,FALSE)),"")</f>
        <v>Balkan Sideshow [111]</v>
      </c>
      <c r="B163" s="133"/>
      <c r="C163" s="87" t="str">
        <f>IFERROR(IF(VLOOKUP(ROW(A163)-1,Data!B:C,2,FALSE)="","",VLOOKUP(ROW(A163)-1,Data!B:X,23,FALSE)),"")</f>
        <v/>
      </c>
      <c r="D163" s="6">
        <f t="shared" si="7"/>
        <v>-1</v>
      </c>
      <c r="E163" s="6" t="str">
        <f t="shared" si="8"/>
        <v/>
      </c>
      <c r="F163" s="42">
        <f>IF(I163="","",IF(M163="Campaign","--",IF(VLOOKUP(A163,Data!C:D,2,FALSE)="*","*",VLOOKUP(A163,Data!C:R,16,FALSE))))</f>
        <v>14.166666666666666</v>
      </c>
      <c r="G163" s="43">
        <f>IF(I163="","",IFERROR(VLOOKUP(VLOOKUP(A163,Data!C:T,18,FALSE),'ROAR Ratings'!A:D,4,FALSE),""))</f>
        <v>5.95</v>
      </c>
      <c r="H163" s="44">
        <f t="shared" si="9"/>
        <v>0.64705882352941169</v>
      </c>
      <c r="I163" s="58" t="str">
        <f>IF(OR(A163="",LEFT(A163,3)="---"),"",IFERROR(VLOOKUP($A163,'ROAR Balance'!B:F,2,FALSE),""))</f>
        <v>Hungarian</v>
      </c>
      <c r="J163" s="58">
        <f>IF(I163="","",IFERROR(VLOOKUP($A163,'ROAR Balance'!B:F,3,FALSE),""))</f>
        <v>12</v>
      </c>
      <c r="K163" s="58" t="str">
        <f>IF(I163="","",IFERROR(VLOOKUP($A163,'ROAR Balance'!B:F,4,FALSE),""))</f>
        <v>Yugoslav</v>
      </c>
      <c r="L163" s="58">
        <f>IF(I163="","",IFERROR(VLOOKUP($A163,'ROAR Balance'!B:F,5,FALSE),""))</f>
        <v>22</v>
      </c>
      <c r="M163" s="46" t="str">
        <f>IF(OR(LEFT(A163,2)="--",A163="",I163=""),"",IFERROR(VLOOKUP(A163,Data!C:W,21,FALSE),""))</f>
        <v/>
      </c>
      <c r="N163" s="2"/>
    </row>
    <row r="164" spans="1:14" ht="15" customHeight="1" x14ac:dyDescent="0.3">
      <c r="A164" s="5" t="str">
        <f>IFERROR(IF(VLOOKUP(ROW(A164)-1,Data!B:C,2,FALSE)="","",VLOOKUP(ROW(A164)-1,Data!B:C,2,FALSE)),"")</f>
        <v>Out of Cowardice [112]</v>
      </c>
      <c r="B164" s="133"/>
      <c r="C164" s="87" t="str">
        <f>IFERROR(IF(VLOOKUP(ROW(A164)-1,Data!B:C,2,FALSE)="","",VLOOKUP(ROW(A164)-1,Data!B:X,23,FALSE)),"")</f>
        <v/>
      </c>
      <c r="D164" s="6">
        <f t="shared" si="7"/>
        <v>-1</v>
      </c>
      <c r="E164" s="6" t="str">
        <f t="shared" si="8"/>
        <v>T</v>
      </c>
      <c r="F164" s="42">
        <f>IF(I164="","",IF(M164="Campaign","--",IF(VLOOKUP(A164,Data!C:D,2,FALSE)="*","*",VLOOKUP(A164,Data!C:R,16,FALSE))))</f>
        <v>4.2</v>
      </c>
      <c r="G164" s="43">
        <f>IF(I164="","",IFERROR(VLOOKUP(VLOOKUP(A164,Data!C:T,18,FALSE),'ROAR Ratings'!A:D,4,FALSE),""))</f>
        <v>5.5</v>
      </c>
      <c r="H164" s="44">
        <f t="shared" si="9"/>
        <v>0.84057971014492749</v>
      </c>
      <c r="I164" s="58" t="str">
        <f>IF(OR(A164="",LEFT(A164,3)="---"),"",IFERROR(VLOOKUP($A164,'ROAR Balance'!B:F,2,FALSE),""))</f>
        <v>Yugoslav</v>
      </c>
      <c r="J164" s="58">
        <f>IF(I164="","",IFERROR(VLOOKUP($A164,'ROAR Balance'!B:F,3,FALSE),""))</f>
        <v>58</v>
      </c>
      <c r="K164" s="58" t="str">
        <f>IF(I164="","",IFERROR(VLOOKUP($A164,'ROAR Balance'!B:F,4,FALSE),""))</f>
        <v>Hungarian</v>
      </c>
      <c r="L164" s="58">
        <f>IF(I164="","",IFERROR(VLOOKUP($A164,'ROAR Balance'!B:F,5,FALSE),""))</f>
        <v>11</v>
      </c>
      <c r="M164" s="46" t="str">
        <f>IF(OR(LEFT(A164,2)="--",A164="",I164=""),"",IFERROR(VLOOKUP(A164,Data!C:W,21,FALSE),""))</f>
        <v/>
      </c>
      <c r="N164" s="2"/>
    </row>
    <row r="165" spans="1:14" ht="15" customHeight="1" x14ac:dyDescent="0.3">
      <c r="A165" s="5" t="str">
        <f>IFERROR(IF(VLOOKUP(ROW(A165)-1,Data!B:C,2,FALSE)="","",VLOOKUP(ROW(A165)-1,Data!B:C,2,FALSE)),"")</f>
        <v>Liberating Bessarabia [113]</v>
      </c>
      <c r="B165" s="133"/>
      <c r="C165" s="87" t="str">
        <f>IFERROR(IF(VLOOKUP(ROW(A165)-1,Data!B:C,2,FALSE)="","",VLOOKUP(ROW(A165)-1,Data!B:X,23,FALSE)),"")</f>
        <v/>
      </c>
      <c r="D165" s="6">
        <f t="shared" si="7"/>
        <v>-1</v>
      </c>
      <c r="E165" s="6" t="str">
        <f t="shared" si="8"/>
        <v/>
      </c>
      <c r="F165" s="42">
        <f>IF(I165="","",IF(M165="Campaign","--",IF(VLOOKUP(A165,Data!C:D,2,FALSE)="*","*",VLOOKUP(A165,Data!C:R,16,FALSE))))</f>
        <v>8.3333333333333321</v>
      </c>
      <c r="G165" s="43">
        <f>IF(I165="","",IFERROR(VLOOKUP(VLOOKUP(A165,Data!C:T,18,FALSE),'ROAR Ratings'!A:D,4,FALSE),""))</f>
        <v>5.99</v>
      </c>
      <c r="H165" s="44">
        <f t="shared" si="9"/>
        <v>0.55118110236220474</v>
      </c>
      <c r="I165" s="58" t="str">
        <f>IF(OR(A165="",LEFT(A165,3)="---"),"",IFERROR(VLOOKUP($A165,'ROAR Balance'!B:F,2,FALSE),""))</f>
        <v>Russian</v>
      </c>
      <c r="J165" s="58">
        <f>IF(I165="","",IFERROR(VLOOKUP($A165,'ROAR Balance'!B:F,3,FALSE),""))</f>
        <v>57</v>
      </c>
      <c r="K165" s="58" t="str">
        <f>IF(I165="","",IFERROR(VLOOKUP($A165,'ROAR Balance'!B:F,4,FALSE),""))</f>
        <v>Romanian</v>
      </c>
      <c r="L165" s="58">
        <f>IF(I165="","",IFERROR(VLOOKUP($A165,'ROAR Balance'!B:F,5,FALSE),""))</f>
        <v>70</v>
      </c>
      <c r="M165" s="46" t="str">
        <f>IF(OR(LEFT(A165,2)="--",A165="",I165=""),"",IFERROR(VLOOKUP(A165,Data!C:W,21,FALSE),""))</f>
        <v/>
      </c>
      <c r="N165" s="2"/>
    </row>
    <row r="166" spans="1:14" ht="15" customHeight="1" x14ac:dyDescent="0.3">
      <c r="A166" s="5" t="str">
        <f>IFERROR(IF(VLOOKUP(ROW(A166)-1,Data!B:C,2,FALSE)="","",VLOOKUP(ROW(A166)-1,Data!B:C,2,FALSE)),"")</f>
        <v>Cautious Crusaders [114]</v>
      </c>
      <c r="B166" s="133"/>
      <c r="C166" s="87" t="str">
        <f>IFERROR(IF(VLOOKUP(ROW(A166)-1,Data!B:C,2,FALSE)="","",VLOOKUP(ROW(A166)-1,Data!B:X,23,FALSE)),"")</f>
        <v/>
      </c>
      <c r="D166" s="6">
        <f t="shared" si="7"/>
        <v>-1</v>
      </c>
      <c r="E166" s="6" t="str">
        <f t="shared" si="8"/>
        <v/>
      </c>
      <c r="F166" s="42">
        <f>IF(I166="","",IF(M166="Campaign","--",IF(VLOOKUP(A166,Data!C:D,2,FALSE)="*","*",VLOOKUP(A166,Data!C:R,16,FALSE))))</f>
        <v>13.375</v>
      </c>
      <c r="G166" s="43">
        <f>IF(I166="","",IFERROR(VLOOKUP(VLOOKUP(A166,Data!C:T,18,FALSE),'ROAR Ratings'!A:D,4,FALSE),""))</f>
        <v>6.31</v>
      </c>
      <c r="H166" s="44">
        <f t="shared" si="9"/>
        <v>0.64</v>
      </c>
      <c r="I166" s="58" t="str">
        <f>IF(OR(A166="",LEFT(A166,3)="---"),"",IFERROR(VLOOKUP($A166,'ROAR Balance'!B:F,2,FALSE),""))</f>
        <v>Slovak</v>
      </c>
      <c r="J166" s="58">
        <f>IF(I166="","",IFERROR(VLOOKUP($A166,'ROAR Balance'!B:F,3,FALSE),""))</f>
        <v>9</v>
      </c>
      <c r="K166" s="58" t="str">
        <f>IF(I166="","",IFERROR(VLOOKUP($A166,'ROAR Balance'!B:F,4,FALSE),""))</f>
        <v>Russian</v>
      </c>
      <c r="L166" s="58">
        <f>IF(I166="","",IFERROR(VLOOKUP($A166,'ROAR Balance'!B:F,5,FALSE),""))</f>
        <v>16</v>
      </c>
      <c r="M166" s="46" t="str">
        <f>IF(OR(LEFT(A166,2)="--",A166="",I166=""),"",IFERROR(VLOOKUP(A166,Data!C:W,21,FALSE),""))</f>
        <v>OBA</v>
      </c>
      <c r="N166" s="2"/>
    </row>
    <row r="167" spans="1:14" ht="15" customHeight="1" x14ac:dyDescent="0.3">
      <c r="A167" s="5" t="str">
        <f>IFERROR(IF(VLOOKUP(ROW(A167)-1,Data!B:C,2,FALSE)="","",VLOOKUP(ROW(A167)-1,Data!B:C,2,FALSE)),"")</f>
        <v>Huns of Steel [115]</v>
      </c>
      <c r="B167" s="133"/>
      <c r="C167" s="87" t="str">
        <f>IFERROR(IF(VLOOKUP(ROW(A167)-1,Data!B:C,2,FALSE)="","",VLOOKUP(ROW(A167)-1,Data!B:X,23,FALSE)),"")</f>
        <v/>
      </c>
      <c r="D167" s="6">
        <f t="shared" si="7"/>
        <v>1</v>
      </c>
      <c r="E167" s="6" t="str">
        <f t="shared" si="8"/>
        <v/>
      </c>
      <c r="F167" s="42">
        <f>IF(I167="","",IF(M167="Campaign","--",IF(VLOOKUP(A167,Data!C:D,2,FALSE)="*","*",VLOOKUP(A167,Data!C:R,16,FALSE))))</f>
        <v>18.100000000000001</v>
      </c>
      <c r="G167" s="43">
        <f>IF(I167="","",IFERROR(VLOOKUP(VLOOKUP(A167,Data!C:T,18,FALSE),'ROAR Ratings'!A:D,4,FALSE),""))</f>
        <v>6.85</v>
      </c>
      <c r="H167" s="44">
        <f t="shared" si="9"/>
        <v>0.55102040816326525</v>
      </c>
      <c r="I167" s="58" t="str">
        <f>IF(OR(A167="",LEFT(A167,3)="---"),"",IFERROR(VLOOKUP($A167,'ROAR Balance'!B:F,2,FALSE),""))</f>
        <v>Russian</v>
      </c>
      <c r="J167" s="58">
        <f>IF(I167="","",IFERROR(VLOOKUP($A167,'ROAR Balance'!B:F,3,FALSE),""))</f>
        <v>27</v>
      </c>
      <c r="K167" s="58" t="str">
        <f>IF(I167="","",IFERROR(VLOOKUP($A167,'ROAR Balance'!B:F,4,FALSE),""))</f>
        <v>Hungarian</v>
      </c>
      <c r="L167" s="58">
        <f>IF(I167="","",IFERROR(VLOOKUP($A167,'ROAR Balance'!B:F,5,FALSE),""))</f>
        <v>22</v>
      </c>
      <c r="M167" s="46" t="str">
        <f>IF(OR(LEFT(A167,2)="--",A167="",I167=""),"",IFERROR(VLOOKUP(A167,Data!C:W,21,FALSE),""))</f>
        <v/>
      </c>
      <c r="N167" s="2"/>
    </row>
    <row r="168" spans="1:14" ht="15" customHeight="1" x14ac:dyDescent="0.3">
      <c r="A168" s="5" t="str">
        <f>IFERROR(IF(VLOOKUP(ROW(A168)-1,Data!B:C,2,FALSE)="","",VLOOKUP(ROW(A168)-1,Data!B:C,2,FALSE)),"")</f>
        <v>The Sixth Blow [116]</v>
      </c>
      <c r="B168" s="133"/>
      <c r="C168" s="87" t="str">
        <f>IFERROR(IF(VLOOKUP(ROW(A168)-1,Data!B:C,2,FALSE)="","",VLOOKUP(ROW(A168)-1,Data!B:X,23,FALSE)),"")</f>
        <v/>
      </c>
      <c r="D168" s="6">
        <f t="shared" si="7"/>
        <v>-1</v>
      </c>
      <c r="E168" s="6" t="str">
        <f t="shared" si="8"/>
        <v/>
      </c>
      <c r="F168" s="42">
        <f>IF(I168="","",IF(M168="Campaign","--",IF(VLOOKUP(A168,Data!C:D,2,FALSE)="*","*",VLOOKUP(A168,Data!C:R,16,FALSE))))</f>
        <v>16.441666666666666</v>
      </c>
      <c r="G168" s="43">
        <f>IF(I168="","",IFERROR(VLOOKUP(VLOOKUP(A168,Data!C:T,18,FALSE),'ROAR Ratings'!A:D,4,FALSE),""))</f>
        <v>6.42</v>
      </c>
      <c r="H168" s="44">
        <f t="shared" si="9"/>
        <v>0.65517241379310343</v>
      </c>
      <c r="I168" s="58" t="str">
        <f>IF(OR(A168="",LEFT(A168,3)="---"),"",IFERROR(VLOOKUP($A168,'ROAR Balance'!B:F,2,FALSE),""))</f>
        <v>German/Hungarian</v>
      </c>
      <c r="J168" s="58">
        <f>IF(I168="","",IFERROR(VLOOKUP($A168,'ROAR Balance'!B:F,3,FALSE),""))</f>
        <v>19</v>
      </c>
      <c r="K168" s="58" t="str">
        <f>IF(I168="","",IFERROR(VLOOKUP($A168,'ROAR Balance'!B:F,4,FALSE),""))</f>
        <v>Partisan/Russian</v>
      </c>
      <c r="L168" s="58">
        <f>IF(I168="","",IFERROR(VLOOKUP($A168,'ROAR Balance'!B:F,5,FALSE),""))</f>
        <v>10</v>
      </c>
      <c r="M168" s="46" t="str">
        <f>IF(OR(LEFT(A168,2)="--",A168="",I168=""),"",IFERROR(VLOOKUP(A168,Data!C:W,21,FALSE),""))</f>
        <v>Air</v>
      </c>
      <c r="N168" s="2"/>
    </row>
    <row r="169" spans="1:14" ht="15" customHeight="1" x14ac:dyDescent="0.3">
      <c r="A169" s="5" t="str">
        <f>IFERROR(IF(VLOOKUP(ROW(A169)-1,Data!B:C,2,FALSE)="","",VLOOKUP(ROW(A169)-1,Data!B:C,2,FALSE)),"")</f>
        <v>With Tigers on their Tail [117]</v>
      </c>
      <c r="B169" s="133"/>
      <c r="C169" s="87" t="str">
        <f>IFERROR(IF(VLOOKUP(ROW(A169)-1,Data!B:C,2,FALSE)="","",VLOOKUP(ROW(A169)-1,Data!B:X,23,FALSE)),"")</f>
        <v/>
      </c>
      <c r="D169" s="6">
        <f t="shared" si="7"/>
        <v>-1</v>
      </c>
      <c r="E169" s="6" t="str">
        <f t="shared" si="8"/>
        <v/>
      </c>
      <c r="F169" s="42">
        <f>IF(I169="","",IF(M169="Campaign","--",IF(VLOOKUP(A169,Data!C:D,2,FALSE)="*","*",VLOOKUP(A169,Data!C:R,16,FALSE))))</f>
        <v>33.083333333333336</v>
      </c>
      <c r="G169" s="43">
        <f>IF(I169="","",IFERROR(VLOOKUP(VLOOKUP(A169,Data!C:T,18,FALSE),'ROAR Ratings'!A:D,4,FALSE),""))</f>
        <v>6.88</v>
      </c>
      <c r="H169" s="44">
        <f t="shared" si="9"/>
        <v>0.66666666666666663</v>
      </c>
      <c r="I169" s="58" t="str">
        <f>IF(OR(A169="",LEFT(A169,3)="---"),"",IFERROR(VLOOKUP($A169,'ROAR Balance'!B:F,2,FALSE),""))</f>
        <v>Russian</v>
      </c>
      <c r="J169" s="58">
        <f>IF(I169="","",IFERROR(VLOOKUP($A169,'ROAR Balance'!B:F,3,FALSE),""))</f>
        <v>16</v>
      </c>
      <c r="K169" s="58" t="str">
        <f>IF(I169="","",IFERROR(VLOOKUP($A169,'ROAR Balance'!B:F,4,FALSE),""))</f>
        <v>Hungarian</v>
      </c>
      <c r="L169" s="58">
        <f>IF(I169="","",IFERROR(VLOOKUP($A169,'ROAR Balance'!B:F,5,FALSE),""))</f>
        <v>8</v>
      </c>
      <c r="M169" s="46" t="str">
        <f>IF(OR(LEFT(A169,2)="--",A169="",I169=""),"",IFERROR(VLOOKUP(A169,Data!C:W,21,FALSE),""))</f>
        <v/>
      </c>
      <c r="N169" s="2"/>
    </row>
    <row r="170" spans="1:14" ht="15" customHeight="1" x14ac:dyDescent="0.3">
      <c r="A170" s="5" t="str">
        <f>IFERROR(IF(VLOOKUP(ROW(A170)-1,Data!B:C,2,FALSE)="","",VLOOKUP(ROW(A170)-1,Data!B:C,2,FALSE)),"")</f>
        <v>Downsizing the Uprising [118]</v>
      </c>
      <c r="B170" s="133"/>
      <c r="C170" s="87" t="str">
        <f>IFERROR(IF(VLOOKUP(ROW(A170)-1,Data!B:C,2,FALSE)="","",VLOOKUP(ROW(A170)-1,Data!B:X,23,FALSE)),"")</f>
        <v/>
      </c>
      <c r="D170" s="6">
        <f t="shared" si="7"/>
        <v>1</v>
      </c>
      <c r="E170" s="6" t="str">
        <f t="shared" si="8"/>
        <v/>
      </c>
      <c r="F170" s="42">
        <f>IF(I170="","",IF(M170="Campaign","--",IF(VLOOKUP(A170,Data!C:D,2,FALSE)="*","*",VLOOKUP(A170,Data!C:R,16,FALSE))))</f>
        <v>11.05</v>
      </c>
      <c r="G170" s="43">
        <f>IF(I170="","",IFERROR(VLOOKUP(VLOOKUP(A170,Data!C:T,18,FALSE),'ROAR Ratings'!A:D,4,FALSE),""))</f>
        <v>6.62</v>
      </c>
      <c r="H170" s="44">
        <f t="shared" si="9"/>
        <v>0.54545454545454541</v>
      </c>
      <c r="I170" s="58" t="str">
        <f>IF(OR(A170="",LEFT(A170,3)="---"),"",IFERROR(VLOOKUP($A170,'ROAR Balance'!B:F,2,FALSE),""))</f>
        <v>German</v>
      </c>
      <c r="J170" s="58">
        <f>IF(I170="","",IFERROR(VLOOKUP($A170,'ROAR Balance'!B:F,3,FALSE),""))</f>
        <v>10</v>
      </c>
      <c r="K170" s="58" t="str">
        <f>IF(I170="","",IFERROR(VLOOKUP($A170,'ROAR Balance'!B:F,4,FALSE),""))</f>
        <v>Partisan/Slovak</v>
      </c>
      <c r="L170" s="58">
        <f>IF(I170="","",IFERROR(VLOOKUP($A170,'ROAR Balance'!B:F,5,FALSE),""))</f>
        <v>12</v>
      </c>
      <c r="M170" s="46" t="str">
        <f>IF(OR(LEFT(A170,2)="--",A170="",I170=""),"",IFERROR(VLOOKUP(A170,Data!C:W,21,FALSE),""))</f>
        <v/>
      </c>
      <c r="N170" s="2"/>
    </row>
    <row r="171" spans="1:14" ht="15" customHeight="1" x14ac:dyDescent="0.3">
      <c r="A171" s="5" t="str">
        <f>IFERROR(IF(VLOOKUP(ROW(A171)-1,Data!B:C,2,FALSE)="","",VLOOKUP(ROW(A171)-1,Data!B:C,2,FALSE)),"")</f>
        <v>Ancient Feud [119]</v>
      </c>
      <c r="B171" s="133"/>
      <c r="C171" s="87" t="str">
        <f>IFERROR(IF(VLOOKUP(ROW(A171)-1,Data!B:C,2,FALSE)="","",VLOOKUP(ROW(A171)-1,Data!B:X,23,FALSE)),"")</f>
        <v/>
      </c>
      <c r="D171" s="6">
        <f t="shared" si="7"/>
        <v>-1</v>
      </c>
      <c r="E171" s="6" t="str">
        <f t="shared" si="8"/>
        <v/>
      </c>
      <c r="F171" s="42">
        <f>IF(I171="","",IF(M171="Campaign","--",IF(VLOOKUP(A171,Data!C:D,2,FALSE)="*","*",VLOOKUP(A171,Data!C:R,16,FALSE))))</f>
        <v>17.399999999999999</v>
      </c>
      <c r="G171" s="43">
        <f>IF(I171="","",IFERROR(VLOOKUP(VLOOKUP(A171,Data!C:T,18,FALSE),'ROAR Ratings'!A:D,4,FALSE),""))</f>
        <v>6.35</v>
      </c>
      <c r="H171" s="44">
        <f t="shared" si="9"/>
        <v>0.66666666666666663</v>
      </c>
      <c r="I171" s="58" t="str">
        <f>IF(OR(A171="",LEFT(A171,3)="---"),"",IFERROR(VLOOKUP($A171,'ROAR Balance'!B:F,2,FALSE),""))</f>
        <v>Hungarian</v>
      </c>
      <c r="J171" s="58">
        <f>IF(I171="","",IFERROR(VLOOKUP($A171,'ROAR Balance'!B:F,3,FALSE),""))</f>
        <v>38</v>
      </c>
      <c r="K171" s="58" t="str">
        <f>IF(I171="","",IFERROR(VLOOKUP($A171,'ROAR Balance'!B:F,4,FALSE),""))</f>
        <v>Romanian</v>
      </c>
      <c r="L171" s="58">
        <f>IF(I171="","",IFERROR(VLOOKUP($A171,'ROAR Balance'!B:F,5,FALSE),""))</f>
        <v>19</v>
      </c>
      <c r="M171" s="46" t="str">
        <f>IF(OR(LEFT(A171,2)="--",A171="",I171=""),"",IFERROR(VLOOKUP(A171,Data!C:W,21,FALSE),""))</f>
        <v/>
      </c>
      <c r="N171" s="2"/>
    </row>
    <row r="172" spans="1:14" ht="15" customHeight="1" x14ac:dyDescent="0.3">
      <c r="A172" s="5" t="str">
        <f>IFERROR(IF(VLOOKUP(ROW(A172)-1,Data!B:C,2,FALSE)="","",VLOOKUP(ROW(A172)-1,Data!B:C,2,FALSE)),"")</f>
        <v>Return to Sender [120]</v>
      </c>
      <c r="B172" s="133"/>
      <c r="C172" s="87" t="str">
        <f>IFERROR(IF(VLOOKUP(ROW(A172)-1,Data!B:C,2,FALSE)="","",VLOOKUP(ROW(A172)-1,Data!B:X,23,FALSE)),"")</f>
        <v/>
      </c>
      <c r="D172" s="6">
        <f t="shared" si="7"/>
        <v>-1</v>
      </c>
      <c r="E172" s="6" t="str">
        <f t="shared" si="8"/>
        <v/>
      </c>
      <c r="F172" s="42">
        <f>IF(I172="","",IF(M172="Campaign","--",IF(VLOOKUP(A172,Data!C:D,2,FALSE)="*","*",VLOOKUP(A172,Data!C:R,16,FALSE))))</f>
        <v>18</v>
      </c>
      <c r="G172" s="43">
        <f>IF(I172="","",IFERROR(VLOOKUP(VLOOKUP(A172,Data!C:T,18,FALSE),'ROAR Ratings'!A:D,4,FALSE),""))</f>
        <v>5.29</v>
      </c>
      <c r="H172" s="44">
        <f t="shared" si="9"/>
        <v>0.7142857142857143</v>
      </c>
      <c r="I172" s="58" t="str">
        <f>IF(OR(A172="",LEFT(A172,3)="---"),"",IFERROR(VLOOKUP($A172,'ROAR Balance'!B:F,2,FALSE),""))</f>
        <v>German</v>
      </c>
      <c r="J172" s="58">
        <f>IF(I172="","",IFERROR(VLOOKUP($A172,'ROAR Balance'!B:F,3,FALSE),""))</f>
        <v>10</v>
      </c>
      <c r="K172" s="58" t="str">
        <f>IF(I172="","",IFERROR(VLOOKUP($A172,'ROAR Balance'!B:F,4,FALSE),""))</f>
        <v>Bulgarian</v>
      </c>
      <c r="L172" s="58">
        <f>IF(I172="","",IFERROR(VLOOKUP($A172,'ROAR Balance'!B:F,5,FALSE),""))</f>
        <v>4</v>
      </c>
      <c r="M172" s="46" t="str">
        <f>IF(OR(LEFT(A172,2)="--",A172="",I172=""),"",IFERROR(VLOOKUP(A172,Data!C:W,21,FALSE),""))</f>
        <v>OBA, Air</v>
      </c>
      <c r="N172" s="2"/>
    </row>
    <row r="173" spans="1:14" ht="15" customHeight="1" x14ac:dyDescent="0.3">
      <c r="A173" s="5" t="str">
        <f>IFERROR(IF(VLOOKUP(ROW(A173)-1,Data!B:C,2,FALSE)="","",VLOOKUP(ROW(A173)-1,Data!B:C,2,FALSE)),"")</f>
        <v>End Station Budapest [121]</v>
      </c>
      <c r="B173" s="133"/>
      <c r="C173" s="87" t="str">
        <f>IFERROR(IF(VLOOKUP(ROW(A173)-1,Data!B:C,2,FALSE)="","",VLOOKUP(ROW(A173)-1,Data!B:X,23,FALSE)),"")</f>
        <v/>
      </c>
      <c r="D173" s="6">
        <f t="shared" si="7"/>
        <v>-1</v>
      </c>
      <c r="E173" s="6" t="str">
        <f t="shared" si="8"/>
        <v/>
      </c>
      <c r="F173" s="42">
        <f>IF(I173="","",IF(M173="Campaign","--",IF(VLOOKUP(A173,Data!C:D,2,FALSE)="*","*",VLOOKUP(A173,Data!C:R,16,FALSE))))</f>
        <v>13.666666666666666</v>
      </c>
      <c r="G173" s="43">
        <f>IF(I173="","",IFERROR(VLOOKUP(VLOOKUP(A173,Data!C:T,18,FALSE),'ROAR Ratings'!A:D,4,FALSE),""))</f>
        <v>6.29</v>
      </c>
      <c r="H173" s="44">
        <f t="shared" si="9"/>
        <v>0.65217391304347827</v>
      </c>
      <c r="I173" s="58" t="str">
        <f>IF(OR(A173="",LEFT(A173,3)="---"),"",IFERROR(VLOOKUP($A173,'ROAR Balance'!B:F,2,FALSE),""))</f>
        <v>Hungarian</v>
      </c>
      <c r="J173" s="58">
        <f>IF(I173="","",IFERROR(VLOOKUP($A173,'ROAR Balance'!B:F,3,FALSE),""))</f>
        <v>8</v>
      </c>
      <c r="K173" s="58" t="str">
        <f>IF(I173="","",IFERROR(VLOOKUP($A173,'ROAR Balance'!B:F,4,FALSE),""))</f>
        <v>Romanian</v>
      </c>
      <c r="L173" s="58">
        <f>IF(I173="","",IFERROR(VLOOKUP($A173,'ROAR Balance'!B:F,5,FALSE),""))</f>
        <v>15</v>
      </c>
      <c r="M173" s="46" t="str">
        <f>IF(OR(LEFT(A173,2)="--",A173="",I173=""),"",IFERROR(VLOOKUP(A173,Data!C:W,21,FALSE),""))</f>
        <v/>
      </c>
      <c r="N173" s="2"/>
    </row>
    <row r="174" spans="1:14" ht="15" customHeight="1" x14ac:dyDescent="0.3">
      <c r="A174" s="5" t="str">
        <f>IFERROR(IF(VLOOKUP(ROW(A174)-1,Data!B:C,2,FALSE)="","",VLOOKUP(ROW(A174)-1,Data!B:C,2,FALSE)),"")</f>
        <v/>
      </c>
      <c r="B174" s="133"/>
      <c r="C174" s="87" t="str">
        <f>IFERROR(IF(VLOOKUP(ROW(A174)-1,Data!B:C,2,FALSE)="","",VLOOKUP(ROW(A174)-1,Data!B:X,23,FALSE)),"")</f>
        <v/>
      </c>
      <c r="D174" s="6" t="str">
        <f t="shared" si="7"/>
        <v/>
      </c>
      <c r="E174" s="6" t="str">
        <f t="shared" si="8"/>
        <v/>
      </c>
      <c r="F174" s="42" t="str">
        <f>IF(I174="","",IF(M174="Campaign","--",IF(VLOOKUP(A174,Data!C:D,2,FALSE)="*","*",VLOOKUP(A174,Data!C:R,16,FALSE))))</f>
        <v/>
      </c>
      <c r="G174" s="43" t="str">
        <f>IF(I174="","",IFERROR(VLOOKUP(VLOOKUP(A174,Data!C:T,18,FALSE),'ROAR Ratings'!A:D,4,FALSE),""))</f>
        <v/>
      </c>
      <c r="H174" s="44" t="str">
        <f t="shared" si="9"/>
        <v/>
      </c>
      <c r="I174" s="58" t="str">
        <f>IF(OR(A174="",LEFT(A174,3)="---"),"",IFERROR(VLOOKUP($A174,'ROAR Balance'!B:F,2,FALSE),""))</f>
        <v/>
      </c>
      <c r="J174" s="58" t="str">
        <f>IF(I174="","",IFERROR(VLOOKUP($A174,'ROAR Balance'!B:F,3,FALSE),""))</f>
        <v/>
      </c>
      <c r="K174" s="58" t="str">
        <f>IF(I174="","",IFERROR(VLOOKUP($A174,'ROAR Balance'!B:F,4,FALSE),""))</f>
        <v/>
      </c>
      <c r="L174" s="58" t="str">
        <f>IF(I174="","",IFERROR(VLOOKUP($A174,'ROAR Balance'!B:F,5,FALSE),""))</f>
        <v/>
      </c>
      <c r="M174" s="46" t="str">
        <f>IF(OR(LEFT(A174,2)="--",A174="",I174=""),"",IFERROR(VLOOKUP(A174,Data!C:W,21,FALSE),""))</f>
        <v/>
      </c>
      <c r="N174" s="2"/>
    </row>
    <row r="175" spans="1:14" ht="15" customHeight="1" x14ac:dyDescent="0.3">
      <c r="A175" s="5" t="str">
        <f>IFERROR(IF(VLOOKUP(ROW(A175)-1,Data!B:C,2,FALSE)="","",VLOOKUP(ROW(A175)-1,Data!B:C,2,FALSE)),"")</f>
        <v>--- Beyond Valor 3rd Edition---</v>
      </c>
      <c r="B175" s="133"/>
      <c r="C175" s="87" t="str">
        <f>IFERROR(IF(VLOOKUP(ROW(A175)-1,Data!B:C,2,FALSE)="","",VLOOKUP(ROW(A175)-1,Data!B:X,23,FALSE)),"")</f>
        <v/>
      </c>
      <c r="D175" s="6" t="str">
        <f t="shared" si="7"/>
        <v/>
      </c>
      <c r="E175" s="6" t="str">
        <f t="shared" si="8"/>
        <v/>
      </c>
      <c r="F175" s="42" t="str">
        <f>IF(I175="","",IF(M175="Campaign","--",IF(VLOOKUP(A175,Data!C:D,2,FALSE)="*","*",VLOOKUP(A175,Data!C:R,16,FALSE))))</f>
        <v/>
      </c>
      <c r="G175" s="43" t="str">
        <f>IF(I175="","",IFERROR(VLOOKUP(VLOOKUP(A175,Data!C:T,18,FALSE),'ROAR Ratings'!A:D,4,FALSE),""))</f>
        <v/>
      </c>
      <c r="H175" s="44" t="str">
        <f t="shared" si="9"/>
        <v/>
      </c>
      <c r="I175" s="58" t="str">
        <f>IF(OR(A175="",LEFT(A175,3)="---"),"",IFERROR(VLOOKUP($A175,'ROAR Balance'!B:F,2,FALSE),""))</f>
        <v/>
      </c>
      <c r="J175" s="58" t="str">
        <f>IF(I175="","",IFERROR(VLOOKUP($A175,'ROAR Balance'!B:F,3,FALSE),""))</f>
        <v/>
      </c>
      <c r="K175" s="58" t="str">
        <f>IF(I175="","",IFERROR(VLOOKUP($A175,'ROAR Balance'!B:F,4,FALSE),""))</f>
        <v/>
      </c>
      <c r="L175" s="58" t="str">
        <f>IF(I175="","",IFERROR(VLOOKUP($A175,'ROAR Balance'!B:F,5,FALSE),""))</f>
        <v/>
      </c>
      <c r="M175" s="46" t="str">
        <f>IF(OR(LEFT(A175,2)="--",A175="",I175=""),"",IFERROR(VLOOKUP(A175,Data!C:W,21,FALSE),""))</f>
        <v/>
      </c>
      <c r="N175" s="2"/>
    </row>
    <row r="176" spans="1:14" ht="15" customHeight="1" x14ac:dyDescent="0.3">
      <c r="A176" s="5" t="str">
        <f>IFERROR(IF(VLOOKUP(ROW(A176)-1,Data!B:C,2,FALSE)="","",VLOOKUP(ROW(A176)-1,Data!B:C,2,FALSE)),"")</f>
        <v>The Borders are Burning [123]</v>
      </c>
      <c r="B176" s="133"/>
      <c r="C176" s="87" t="str">
        <f>IFERROR(IF(VLOOKUP(ROW(A176)-1,Data!B:C,2,FALSE)="","",VLOOKUP(ROW(A176)-1,Data!B:X,23,FALSE)),"")</f>
        <v/>
      </c>
      <c r="D176" s="6">
        <f t="shared" si="7"/>
        <v>-1</v>
      </c>
      <c r="E176" s="6" t="str">
        <f t="shared" si="8"/>
        <v/>
      </c>
      <c r="F176" s="42">
        <f>IF(I176="","",IF(M176="Campaign","--",IF(VLOOKUP(A176,Data!C:D,2,FALSE)="*","*",VLOOKUP(A176,Data!C:R,16,FALSE))))</f>
        <v>18.733333333333334</v>
      </c>
      <c r="G176" s="43">
        <f>IF(I176="","",IFERROR(VLOOKUP(VLOOKUP(A176,Data!C:T,18,FALSE),'ROAR Ratings'!A:D,4,FALSE),""))</f>
        <v>6.77</v>
      </c>
      <c r="H176" s="44">
        <f t="shared" si="9"/>
        <v>0.58823529411764708</v>
      </c>
      <c r="I176" s="58" t="str">
        <f>IF(OR(A176="",LEFT(A176,3)="---"),"",IFERROR(VLOOKUP($A176,'ROAR Balance'!B:F,2,FALSE),""))</f>
        <v>Finnish</v>
      </c>
      <c r="J176" s="58">
        <f>IF(I176="","",IFERROR(VLOOKUP($A176,'ROAR Balance'!B:F,3,FALSE),""))</f>
        <v>10</v>
      </c>
      <c r="K176" s="58" t="str">
        <f>IF(I176="","",IFERROR(VLOOKUP($A176,'ROAR Balance'!B:F,4,FALSE),""))</f>
        <v>Russian</v>
      </c>
      <c r="L176" s="58">
        <f>IF(I176="","",IFERROR(VLOOKUP($A176,'ROAR Balance'!B:F,5,FALSE),""))</f>
        <v>7</v>
      </c>
      <c r="M176" s="46" t="str">
        <f>IF(OR(LEFT(A176,2)="--",A176="",I176=""),"",IFERROR(VLOOKUP(A176,Data!C:W,21,FALSE),""))</f>
        <v>OBA</v>
      </c>
      <c r="N176" s="2"/>
    </row>
    <row r="177" spans="1:14" ht="15" customHeight="1" x14ac:dyDescent="0.3">
      <c r="A177" s="5" t="str">
        <f>IFERROR(IF(VLOOKUP(ROW(A177)-1,Data!B:C,2,FALSE)="","",VLOOKUP(ROW(A177)-1,Data!B:C,2,FALSE)),"")</f>
        <v>On the Borderline [124]</v>
      </c>
      <c r="B177" s="133"/>
      <c r="C177" s="87" t="str">
        <f>IFERROR(IF(VLOOKUP(ROW(A177)-1,Data!B:C,2,FALSE)="","",VLOOKUP(ROW(A177)-1,Data!B:X,23,FALSE)),"")</f>
        <v/>
      </c>
      <c r="D177" s="6">
        <f t="shared" si="7"/>
        <v>1</v>
      </c>
      <c r="E177" s="6" t="str">
        <f t="shared" si="8"/>
        <v/>
      </c>
      <c r="F177" s="42">
        <f>IF(I177="","",IF(M177="Campaign","--",IF(VLOOKUP(A177,Data!C:D,2,FALSE)="*","*",VLOOKUP(A177,Data!C:R,16,FALSE))))</f>
        <v>11.2</v>
      </c>
      <c r="G177" s="43">
        <f>IF(I177="","",IFERROR(VLOOKUP(VLOOKUP(A177,Data!C:T,18,FALSE),'ROAR Ratings'!A:D,4,FALSE),""))</f>
        <v>6.8</v>
      </c>
      <c r="H177" s="44">
        <f t="shared" si="9"/>
        <v>0.54545454545454541</v>
      </c>
      <c r="I177" s="58" t="str">
        <f>IF(OR(A177="",LEFT(A177,3)="---"),"",IFERROR(VLOOKUP($A177,'ROAR Balance'!B:F,2,FALSE),""))</f>
        <v>Russian</v>
      </c>
      <c r="J177" s="58">
        <f>IF(I177="","",IFERROR(VLOOKUP($A177,'ROAR Balance'!B:F,3,FALSE),""))</f>
        <v>6</v>
      </c>
      <c r="K177" s="58" t="str">
        <f>IF(I177="","",IFERROR(VLOOKUP($A177,'ROAR Balance'!B:F,4,FALSE),""))</f>
        <v>Finnish</v>
      </c>
      <c r="L177" s="58">
        <f>IF(I177="","",IFERROR(VLOOKUP($A177,'ROAR Balance'!B:F,5,FALSE),""))</f>
        <v>5</v>
      </c>
      <c r="M177" s="46" t="str">
        <f>IF(OR(LEFT(A177,2)="--",A177="",I177=""),"",IFERROR(VLOOKUP(A177,Data!C:W,21,FALSE),""))</f>
        <v>OBA</v>
      </c>
      <c r="N177" s="2"/>
    </row>
    <row r="178" spans="1:14" ht="15" customHeight="1" x14ac:dyDescent="0.3">
      <c r="A178" s="5" t="str">
        <f>IFERROR(IF(VLOOKUP(ROW(A178)-1,Data!B:C,2,FALSE)="","",VLOOKUP(ROW(A178)-1,Data!B:C,2,FALSE)),"")</f>
        <v>First Crisis at Army Group North [125]</v>
      </c>
      <c r="B178" s="133"/>
      <c r="C178" s="87" t="str">
        <f>IFERROR(IF(VLOOKUP(ROW(A178)-1,Data!B:C,2,FALSE)="","",VLOOKUP(ROW(A178)-1,Data!B:X,23,FALSE)),"")</f>
        <v/>
      </c>
      <c r="D178" s="6">
        <f t="shared" si="7"/>
        <v>-1</v>
      </c>
      <c r="E178" s="6" t="str">
        <f t="shared" si="8"/>
        <v/>
      </c>
      <c r="F178" s="42">
        <f>IF(I178="","",IF(M178="Campaign","--",IF(VLOOKUP(A178,Data!C:D,2,FALSE)="*","*",VLOOKUP(A178,Data!C:R,16,FALSE))))</f>
        <v>7.1833333333333336</v>
      </c>
      <c r="G178" s="43">
        <f>IF(I178="","",IFERROR(VLOOKUP(VLOOKUP(A178,Data!C:T,18,FALSE),'ROAR Ratings'!A:D,4,FALSE),""))</f>
        <v>6</v>
      </c>
      <c r="H178" s="44">
        <f t="shared" si="9"/>
        <v>0.75862068965517238</v>
      </c>
      <c r="I178" s="58" t="str">
        <f>IF(OR(A178="",LEFT(A178,3)="---"),"",IFERROR(VLOOKUP($A178,'ROAR Balance'!B:F,2,FALSE),""))</f>
        <v>Russian</v>
      </c>
      <c r="J178" s="58">
        <f>IF(I178="","",IFERROR(VLOOKUP($A178,'ROAR Balance'!B:F,3,FALSE),""))</f>
        <v>7</v>
      </c>
      <c r="K178" s="58" t="str">
        <f>IF(I178="","",IFERROR(VLOOKUP($A178,'ROAR Balance'!B:F,4,FALSE),""))</f>
        <v>German</v>
      </c>
      <c r="L178" s="58">
        <f>IF(I178="","",IFERROR(VLOOKUP($A178,'ROAR Balance'!B:F,5,FALSE),""))</f>
        <v>22</v>
      </c>
      <c r="M178" s="46" t="str">
        <f>IF(OR(LEFT(A178,2)="--",A178="",I178=""),"",IFERROR(VLOOKUP(A178,Data!C:W,21,FALSE),""))</f>
        <v/>
      </c>
      <c r="N178" s="2"/>
    </row>
    <row r="179" spans="1:14" ht="15" customHeight="1" x14ac:dyDescent="0.3">
      <c r="A179" s="5" t="str">
        <f>IFERROR(IF(VLOOKUP(ROW(A179)-1,Data!B:C,2,FALSE)="","",VLOOKUP(ROW(A179)-1,Data!B:C,2,FALSE)),"")</f>
        <v>Commando Schenke [126]</v>
      </c>
      <c r="B179" s="133"/>
      <c r="C179" s="87" t="str">
        <f>IFERROR(IF(VLOOKUP(ROW(A179)-1,Data!B:C,2,FALSE)="","",VLOOKUP(ROW(A179)-1,Data!B:X,23,FALSE)),"")</f>
        <v/>
      </c>
      <c r="D179" s="6">
        <f t="shared" si="7"/>
        <v>1</v>
      </c>
      <c r="E179" s="6" t="str">
        <f t="shared" si="8"/>
        <v>T</v>
      </c>
      <c r="F179" s="42">
        <f>IF(I179="","",IF(M179="Campaign","--",IF(VLOOKUP(A179,Data!C:D,2,FALSE)="*","*",VLOOKUP(A179,Data!C:R,16,FALSE))))</f>
        <v>4.1416666666666666</v>
      </c>
      <c r="G179" s="43">
        <f>IF(I179="","",IFERROR(VLOOKUP(VLOOKUP(A179,Data!C:T,18,FALSE),'ROAR Ratings'!A:D,4,FALSE),""))</f>
        <v>7.01</v>
      </c>
      <c r="H179" s="44">
        <f t="shared" si="9"/>
        <v>0.5220125786163522</v>
      </c>
      <c r="I179" s="58" t="str">
        <f>IF(OR(A179="",LEFT(A179,3)="---"),"",IFERROR(VLOOKUP($A179,'ROAR Balance'!B:F,2,FALSE),""))</f>
        <v>Russian</v>
      </c>
      <c r="J179" s="58">
        <f>IF(I179="","",IFERROR(VLOOKUP($A179,'ROAR Balance'!B:F,3,FALSE),""))</f>
        <v>76</v>
      </c>
      <c r="K179" s="58" t="str">
        <f>IF(I179="","",IFERROR(VLOOKUP($A179,'ROAR Balance'!B:F,4,FALSE),""))</f>
        <v>German</v>
      </c>
      <c r="L179" s="58">
        <f>IF(I179="","",IFERROR(VLOOKUP($A179,'ROAR Balance'!B:F,5,FALSE),""))</f>
        <v>83</v>
      </c>
      <c r="M179" s="46" t="str">
        <f>IF(OR(LEFT(A179,2)="--",A179="",I179=""),"",IFERROR(VLOOKUP(A179,Data!C:W,21,FALSE),""))</f>
        <v/>
      </c>
      <c r="N179" s="2"/>
    </row>
    <row r="180" spans="1:14" ht="15" customHeight="1" x14ac:dyDescent="0.3">
      <c r="A180" s="5" t="str">
        <f>IFERROR(IF(VLOOKUP(ROW(A180)-1,Data!B:C,2,FALSE)="","",VLOOKUP(ROW(A180)-1,Data!B:C,2,FALSE)),"")</f>
        <v>Land Leviathans [127]</v>
      </c>
      <c r="B180" s="133"/>
      <c r="C180" s="87" t="str">
        <f>IFERROR(IF(VLOOKUP(ROW(A180)-1,Data!B:C,2,FALSE)="","",VLOOKUP(ROW(A180)-1,Data!B:X,23,FALSE)),"")</f>
        <v/>
      </c>
      <c r="D180" s="6">
        <f t="shared" si="7"/>
        <v>-1</v>
      </c>
      <c r="E180" s="6" t="str">
        <f t="shared" si="8"/>
        <v/>
      </c>
      <c r="F180" s="42">
        <f>IF(I180="","",IF(M180="Campaign","--",IF(VLOOKUP(A180,Data!C:D,2,FALSE)="*","*",VLOOKUP(A180,Data!C:R,16,FALSE))))</f>
        <v>7.3</v>
      </c>
      <c r="G180" s="43">
        <f>IF(I180="","",IFERROR(VLOOKUP(VLOOKUP(A180,Data!C:T,18,FALSE),'ROAR Ratings'!A:D,4,FALSE),""))</f>
        <v>6.67</v>
      </c>
      <c r="H180" s="44">
        <f t="shared" si="9"/>
        <v>0.72222222222222221</v>
      </c>
      <c r="I180" s="58" t="str">
        <f>IF(OR(A180="",LEFT(A180,3)="---"),"",IFERROR(VLOOKUP($A180,'ROAR Balance'!B:F,2,FALSE),""))</f>
        <v>German</v>
      </c>
      <c r="J180" s="58">
        <f>IF(I180="","",IFERROR(VLOOKUP($A180,'ROAR Balance'!B:F,3,FALSE),""))</f>
        <v>5</v>
      </c>
      <c r="K180" s="58" t="str">
        <f>IF(I180="","",IFERROR(VLOOKUP($A180,'ROAR Balance'!B:F,4,FALSE),""))</f>
        <v>Russian</v>
      </c>
      <c r="L180" s="58">
        <f>IF(I180="","",IFERROR(VLOOKUP($A180,'ROAR Balance'!B:F,5,FALSE),""))</f>
        <v>13</v>
      </c>
      <c r="M180" s="46" t="str">
        <f>IF(OR(LEFT(A180,2)="--",A180="",I180=""),"",IFERROR(VLOOKUP(A180,Data!C:W,21,FALSE),""))</f>
        <v/>
      </c>
      <c r="N180" s="2"/>
    </row>
    <row r="181" spans="1:14" ht="15" customHeight="1" x14ac:dyDescent="0.3">
      <c r="A181" s="5" t="str">
        <f>IFERROR(IF(VLOOKUP(ROW(A181)-1,Data!B:C,2,FALSE)="","",VLOOKUP(ROW(A181)-1,Data!B:C,2,FALSE)),"")</f>
        <v>The Defense of Luga [128]</v>
      </c>
      <c r="B181" s="133"/>
      <c r="C181" s="87" t="str">
        <f>IFERROR(IF(VLOOKUP(ROW(A181)-1,Data!B:C,2,FALSE)="","",VLOOKUP(ROW(A181)-1,Data!B:X,23,FALSE)),"")</f>
        <v/>
      </c>
      <c r="D181" s="6">
        <f t="shared" si="7"/>
        <v>-1</v>
      </c>
      <c r="E181" s="6" t="str">
        <f t="shared" si="8"/>
        <v/>
      </c>
      <c r="F181" s="42">
        <f>IF(I181="","",IF(M181="Campaign","--",IF(VLOOKUP(A181,Data!C:D,2,FALSE)="*","*",VLOOKUP(A181,Data!C:R,16,FALSE))))</f>
        <v>21.8</v>
      </c>
      <c r="G181" s="43">
        <f>IF(I181="","",IFERROR(VLOOKUP(VLOOKUP(A181,Data!C:T,18,FALSE),'ROAR Ratings'!A:D,4,FALSE),""))</f>
        <v>6.5</v>
      </c>
      <c r="H181" s="44">
        <f t="shared" si="9"/>
        <v>0.625</v>
      </c>
      <c r="I181" s="58" t="str">
        <f>IF(OR(A181="",LEFT(A181,3)="---"),"",IFERROR(VLOOKUP($A181,'ROAR Balance'!B:F,2,FALSE),""))</f>
        <v>Russian</v>
      </c>
      <c r="J181" s="58">
        <f>IF(I181="","",IFERROR(VLOOKUP($A181,'ROAR Balance'!B:F,3,FALSE),""))</f>
        <v>3</v>
      </c>
      <c r="K181" s="58" t="str">
        <f>IF(I181="","",IFERROR(VLOOKUP($A181,'ROAR Balance'!B:F,4,FALSE),""))</f>
        <v>German</v>
      </c>
      <c r="L181" s="58">
        <f>IF(I181="","",IFERROR(VLOOKUP($A181,'ROAR Balance'!B:F,5,FALSE),""))</f>
        <v>5</v>
      </c>
      <c r="M181" s="46" t="str">
        <f>IF(OR(LEFT(A181,2)="--",A181="",I181=""),"",IFERROR(VLOOKUP(A181,Data!C:W,21,FALSE),""))</f>
        <v/>
      </c>
      <c r="N181" s="2"/>
    </row>
    <row r="182" spans="1:14" ht="15" customHeight="1" x14ac:dyDescent="0.3">
      <c r="A182" s="5" t="str">
        <f>IFERROR(IF(VLOOKUP(ROW(A182)-1,Data!B:C,2,FALSE)="","",VLOOKUP(ROW(A182)-1,Data!B:C,2,FALSE)),"")</f>
        <v>Slamming of the Door [129]</v>
      </c>
      <c r="B182" s="133"/>
      <c r="C182" s="87" t="str">
        <f>IFERROR(IF(VLOOKUP(ROW(A182)-1,Data!B:C,2,FALSE)="","",VLOOKUP(ROW(A182)-1,Data!B:X,23,FALSE)),"")</f>
        <v/>
      </c>
      <c r="D182" s="6">
        <f t="shared" si="7"/>
        <v>-1</v>
      </c>
      <c r="E182" s="6" t="str">
        <f t="shared" si="8"/>
        <v/>
      </c>
      <c r="F182" s="42">
        <f>IF(I182="","",IF(M182="Campaign","--",IF(VLOOKUP(A182,Data!C:D,2,FALSE)="*","*",VLOOKUP(A182,Data!C:R,16,FALSE))))</f>
        <v>7.8</v>
      </c>
      <c r="G182" s="43">
        <f>IF(I182="","",IFERROR(VLOOKUP(VLOOKUP(A182,Data!C:T,18,FALSE),'ROAR Ratings'!A:D,4,FALSE),""))</f>
        <v>6.79</v>
      </c>
      <c r="H182" s="44">
        <f t="shared" si="9"/>
        <v>0.59183673469387754</v>
      </c>
      <c r="I182" s="58" t="str">
        <f>IF(OR(A182="",LEFT(A182,3)="---"),"",IFERROR(VLOOKUP($A182,'ROAR Balance'!B:F,2,FALSE),""))</f>
        <v>Russian</v>
      </c>
      <c r="J182" s="58">
        <f>IF(I182="","",IFERROR(VLOOKUP($A182,'ROAR Balance'!B:F,3,FALSE),""))</f>
        <v>29</v>
      </c>
      <c r="K182" s="58" t="str">
        <f>IF(I182="","",IFERROR(VLOOKUP($A182,'ROAR Balance'!B:F,4,FALSE),""))</f>
        <v>German</v>
      </c>
      <c r="L182" s="58">
        <f>IF(I182="","",IFERROR(VLOOKUP($A182,'ROAR Balance'!B:F,5,FALSE),""))</f>
        <v>20</v>
      </c>
      <c r="M182" s="46" t="str">
        <f>IF(OR(LEFT(A182,2)="--",A182="",I182=""),"",IFERROR(VLOOKUP(A182,Data!C:W,21,FALSE),""))</f>
        <v>OBA</v>
      </c>
      <c r="N182" s="2"/>
    </row>
    <row r="183" spans="1:14" ht="15" customHeight="1" x14ac:dyDescent="0.3">
      <c r="A183" s="5" t="str">
        <f>IFERROR(IF(VLOOKUP(ROW(A183)-1,Data!B:C,2,FALSE)="","",VLOOKUP(ROW(A183)-1,Data!B:C,2,FALSE)),"")</f>
        <v>Debacle at Korosten [130]</v>
      </c>
      <c r="B183" s="133"/>
      <c r="C183" s="87" t="str">
        <f>IFERROR(IF(VLOOKUP(ROW(A183)-1,Data!B:C,2,FALSE)="","",VLOOKUP(ROW(A183)-1,Data!B:X,23,FALSE)),"")</f>
        <v/>
      </c>
      <c r="D183" s="6">
        <f t="shared" si="7"/>
        <v>1</v>
      </c>
      <c r="E183" s="6" t="str">
        <f t="shared" si="8"/>
        <v/>
      </c>
      <c r="F183" s="42">
        <f>IF(I183="","",IF(M183="Campaign","--",IF(VLOOKUP(A183,Data!C:D,2,FALSE)="*","*",VLOOKUP(A183,Data!C:R,16,FALSE))))</f>
        <v>9.85</v>
      </c>
      <c r="G183" s="43">
        <f>IF(I183="","",IFERROR(VLOOKUP(VLOOKUP(A183,Data!C:T,18,FALSE),'ROAR Ratings'!A:D,4,FALSE),""))</f>
        <v>7.22</v>
      </c>
      <c r="H183" s="44">
        <f t="shared" si="9"/>
        <v>0.5714285714285714</v>
      </c>
      <c r="I183" s="58" t="str">
        <f>IF(OR(A183="",LEFT(A183,3)="---"),"",IFERROR(VLOOKUP($A183,'ROAR Balance'!B:F,2,FALSE),""))</f>
        <v>German</v>
      </c>
      <c r="J183" s="58">
        <f>IF(I183="","",IFERROR(VLOOKUP($A183,'ROAR Balance'!B:F,3,FALSE),""))</f>
        <v>4</v>
      </c>
      <c r="K183" s="58" t="str">
        <f>IF(I183="","",IFERROR(VLOOKUP($A183,'ROAR Balance'!B:F,4,FALSE),""))</f>
        <v>Russian</v>
      </c>
      <c r="L183" s="58">
        <f>IF(I183="","",IFERROR(VLOOKUP($A183,'ROAR Balance'!B:F,5,FALSE),""))</f>
        <v>3</v>
      </c>
      <c r="M183" s="46" t="str">
        <f>IF(OR(LEFT(A183,2)="--",A183="",I183=""),"",IFERROR(VLOOKUP(A183,Data!C:W,21,FALSE),""))</f>
        <v/>
      </c>
      <c r="N183" s="2"/>
    </row>
    <row r="184" spans="1:14" ht="15" customHeight="1" x14ac:dyDescent="0.3">
      <c r="A184" s="5" t="str">
        <f>IFERROR(IF(VLOOKUP(ROW(A184)-1,Data!B:C,2,FALSE)="","",VLOOKUP(ROW(A184)-1,Data!B:C,2,FALSE)),"")</f>
        <v>The Penetration of Rostov [131]</v>
      </c>
      <c r="B184" s="133"/>
      <c r="C184" s="87" t="str">
        <f>IFERROR(IF(VLOOKUP(ROW(A184)-1,Data!B:C,2,FALSE)="","",VLOOKUP(ROW(A184)-1,Data!B:X,23,FALSE)),"")</f>
        <v/>
      </c>
      <c r="D184" s="6">
        <f t="shared" si="7"/>
        <v>-1</v>
      </c>
      <c r="E184" s="6" t="str">
        <f t="shared" si="8"/>
        <v/>
      </c>
      <c r="F184" s="42">
        <f>IF(I184="","",IF(M184="Campaign","--",IF(VLOOKUP(A184,Data!C:D,2,FALSE)="*","*",VLOOKUP(A184,Data!C:R,16,FALSE))))</f>
        <v>8.3333333333333321</v>
      </c>
      <c r="G184" s="43">
        <f>IF(I184="","",IFERROR(VLOOKUP(VLOOKUP(A184,Data!C:T,18,FALSE),'ROAR Ratings'!A:D,4,FALSE),""))</f>
        <v>5.5</v>
      </c>
      <c r="H184" s="44">
        <f t="shared" si="9"/>
        <v>0.5714285714285714</v>
      </c>
      <c r="I184" s="58" t="str">
        <f>IF(OR(A184="",LEFT(A184,3)="---"),"",IFERROR(VLOOKUP($A184,'ROAR Balance'!B:F,2,FALSE),""))</f>
        <v>German</v>
      </c>
      <c r="J184" s="58">
        <f>IF(I184="","",IFERROR(VLOOKUP($A184,'ROAR Balance'!B:F,3,FALSE),""))</f>
        <v>12</v>
      </c>
      <c r="K184" s="58" t="str">
        <f>IF(I184="","",IFERROR(VLOOKUP($A184,'ROAR Balance'!B:F,4,FALSE),""))</f>
        <v>Russian</v>
      </c>
      <c r="L184" s="58">
        <f>IF(I184="","",IFERROR(VLOOKUP($A184,'ROAR Balance'!B:F,5,FALSE),""))</f>
        <v>9</v>
      </c>
      <c r="M184" s="46" t="str">
        <f>IF(OR(LEFT(A184,2)="--",A184="",I184=""),"",IFERROR(VLOOKUP(A184,Data!C:W,21,FALSE),""))</f>
        <v/>
      </c>
      <c r="N184" s="2"/>
    </row>
    <row r="185" spans="1:14" ht="15" customHeight="1" x14ac:dyDescent="0.3">
      <c r="A185" s="5" t="str">
        <f>IFERROR(IF(VLOOKUP(ROW(A185)-1,Data!B:C,2,FALSE)="","",VLOOKUP(ROW(A185)-1,Data!B:C,2,FALSE)),"")</f>
        <v>Hill 253.5 [132]</v>
      </c>
      <c r="B185" s="133"/>
      <c r="C185" s="87" t="str">
        <f>IFERROR(IF(VLOOKUP(ROW(A185)-1,Data!B:C,2,FALSE)="","",VLOOKUP(ROW(A185)-1,Data!B:X,23,FALSE)),"")</f>
        <v/>
      </c>
      <c r="D185" s="6">
        <f t="shared" si="7"/>
        <v>1</v>
      </c>
      <c r="E185" s="6" t="str">
        <f t="shared" si="8"/>
        <v/>
      </c>
      <c r="F185" s="42">
        <f>IF(I185="","",IF(M185="Campaign","--",IF(VLOOKUP(A185,Data!C:D,2,FALSE)="*","*",VLOOKUP(A185,Data!C:R,16,FALSE))))</f>
        <v>9.6666666666666661</v>
      </c>
      <c r="G185" s="43">
        <f>IF(I185="","",IFERROR(VLOOKUP(VLOOKUP(A185,Data!C:T,18,FALSE),'ROAR Ratings'!A:D,4,FALSE),""))</f>
        <v>7.58</v>
      </c>
      <c r="H185" s="44">
        <f t="shared" si="9"/>
        <v>0.54166666666666674</v>
      </c>
      <c r="I185" s="58" t="str">
        <f>IF(OR(A185="",LEFT(A185,3)="---"),"",IFERROR(VLOOKUP($A185,'ROAR Balance'!B:F,2,FALSE),""))</f>
        <v>Russian</v>
      </c>
      <c r="J185" s="58">
        <f>IF(I185="","",IFERROR(VLOOKUP($A185,'ROAR Balance'!B:F,3,FALSE),""))</f>
        <v>11</v>
      </c>
      <c r="K185" s="58" t="str">
        <f>IF(I185="","",IFERROR(VLOOKUP($A185,'ROAR Balance'!B:F,4,FALSE),""))</f>
        <v>German</v>
      </c>
      <c r="L185" s="58">
        <f>IF(I185="","",IFERROR(VLOOKUP($A185,'ROAR Balance'!B:F,5,FALSE),""))</f>
        <v>13</v>
      </c>
      <c r="M185" s="46" t="str">
        <f>IF(OR(LEFT(A185,2)="--",A185="",I185=""),"",IFERROR(VLOOKUP(A185,Data!C:W,21,FALSE),""))</f>
        <v>OBA, Air</v>
      </c>
      <c r="N185" s="2"/>
    </row>
    <row r="186" spans="1:14" ht="15" customHeight="1" x14ac:dyDescent="0.3">
      <c r="A186" s="5" t="str">
        <f>IFERROR(IF(VLOOKUP(ROW(A186)-1,Data!B:C,2,FALSE)="","",VLOOKUP(ROW(A186)-1,Data!B:C,2,FALSE)),"")</f>
        <v>Block Busting in Bokruisk [133]</v>
      </c>
      <c r="B186" s="133"/>
      <c r="C186" s="87" t="str">
        <f>IFERROR(IF(VLOOKUP(ROW(A186)-1,Data!B:C,2,FALSE)="","",VLOOKUP(ROW(A186)-1,Data!B:X,23,FALSE)),"")</f>
        <v/>
      </c>
      <c r="D186" s="6">
        <f t="shared" si="7"/>
        <v>-1</v>
      </c>
      <c r="E186" s="6" t="str">
        <f t="shared" si="8"/>
        <v/>
      </c>
      <c r="F186" s="42">
        <f>IF(I186="","",IF(M186="Campaign","--",IF(VLOOKUP(A186,Data!C:D,2,FALSE)="*","*",VLOOKUP(A186,Data!C:R,16,FALSE))))</f>
        <v>10.266666666666667</v>
      </c>
      <c r="G186" s="43">
        <f>IF(I186="","",IFERROR(VLOOKUP(VLOOKUP(A186,Data!C:T,18,FALSE),'ROAR Ratings'!A:D,4,FALSE),""))</f>
        <v>7.35</v>
      </c>
      <c r="H186" s="44">
        <f t="shared" si="9"/>
        <v>0.59090909090909094</v>
      </c>
      <c r="I186" s="58" t="str">
        <f>IF(OR(A186="",LEFT(A186,3)="---"),"",IFERROR(VLOOKUP($A186,'ROAR Balance'!B:F,2,FALSE),""))</f>
        <v>German</v>
      </c>
      <c r="J186" s="58">
        <f>IF(I186="","",IFERROR(VLOOKUP($A186,'ROAR Balance'!B:F,3,FALSE),""))</f>
        <v>13</v>
      </c>
      <c r="K186" s="58" t="str">
        <f>IF(I186="","",IFERROR(VLOOKUP($A186,'ROAR Balance'!B:F,4,FALSE),""))</f>
        <v>Russian</v>
      </c>
      <c r="L186" s="58">
        <f>IF(I186="","",IFERROR(VLOOKUP($A186,'ROAR Balance'!B:F,5,FALSE),""))</f>
        <v>9</v>
      </c>
      <c r="M186" s="46" t="str">
        <f>IF(OR(LEFT(A186,2)="--",A186="",I186=""),"",IFERROR(VLOOKUP(A186,Data!C:W,21,FALSE),""))</f>
        <v/>
      </c>
      <c r="N186" s="2"/>
    </row>
    <row r="187" spans="1:14" ht="15" customHeight="1" x14ac:dyDescent="0.3">
      <c r="A187" s="5" t="str">
        <f>IFERROR(IF(VLOOKUP(ROW(A187)-1,Data!B:C,2,FALSE)="","",VLOOKUP(ROW(A187)-1,Data!B:C,2,FALSE)),"")</f>
        <v>Counterattack on the Vistula [134]</v>
      </c>
      <c r="B187" s="133"/>
      <c r="C187" s="87" t="str">
        <f>IFERROR(IF(VLOOKUP(ROW(A187)-1,Data!B:C,2,FALSE)="","",VLOOKUP(ROW(A187)-1,Data!B:X,23,FALSE)),"")</f>
        <v/>
      </c>
      <c r="D187" s="6">
        <f t="shared" si="7"/>
        <v>1</v>
      </c>
      <c r="E187" s="6" t="str">
        <f t="shared" si="8"/>
        <v/>
      </c>
      <c r="F187" s="42">
        <f>IF(I187="","",IF(M187="Campaign","--",IF(VLOOKUP(A187,Data!C:D,2,FALSE)="*","*",VLOOKUP(A187,Data!C:R,16,FALSE))))</f>
        <v>8.35</v>
      </c>
      <c r="G187" s="43">
        <f>IF(I187="","",IFERROR(VLOOKUP(VLOOKUP(A187,Data!C:T,18,FALSE),'ROAR Ratings'!A:D,4,FALSE),""))</f>
        <v>7</v>
      </c>
      <c r="H187" s="44">
        <f t="shared" si="9"/>
        <v>0.56666666666666665</v>
      </c>
      <c r="I187" s="58" t="str">
        <f>IF(OR(A187="",LEFT(A187,3)="---"),"",IFERROR(VLOOKUP($A187,'ROAR Balance'!B:F,2,FALSE),""))</f>
        <v>Russian</v>
      </c>
      <c r="J187" s="58">
        <f>IF(I187="","",IFERROR(VLOOKUP($A187,'ROAR Balance'!B:F,3,FALSE),""))</f>
        <v>17</v>
      </c>
      <c r="K187" s="58" t="str">
        <f>IF(I187="","",IFERROR(VLOOKUP($A187,'ROAR Balance'!B:F,4,FALSE),""))</f>
        <v>German</v>
      </c>
      <c r="L187" s="58">
        <f>IF(I187="","",IFERROR(VLOOKUP($A187,'ROAR Balance'!B:F,5,FALSE),""))</f>
        <v>13</v>
      </c>
      <c r="M187" s="46" t="str">
        <f>IF(OR(LEFT(A187,2)="--",A187="",I187=""),"",IFERROR(VLOOKUP(A187,Data!C:W,21,FALSE),""))</f>
        <v/>
      </c>
      <c r="N187" s="2"/>
    </row>
    <row r="188" spans="1:14" ht="15" customHeight="1" x14ac:dyDescent="0.3">
      <c r="A188" s="5" t="str">
        <f>IFERROR(IF(VLOOKUP(ROW(A188)-1,Data!B:C,2,FALSE)="","",VLOOKUP(ROW(A188)-1,Data!B:C,2,FALSE)),"")</f>
        <v>Acts of Defiance [135]</v>
      </c>
      <c r="B188" s="133"/>
      <c r="C188" s="87" t="str">
        <f>IFERROR(IF(VLOOKUP(ROW(A188)-1,Data!B:C,2,FALSE)="","",VLOOKUP(ROW(A188)-1,Data!B:X,23,FALSE)),"")</f>
        <v/>
      </c>
      <c r="D188" s="6">
        <f t="shared" si="7"/>
        <v>1</v>
      </c>
      <c r="E188" s="6" t="str">
        <f t="shared" si="8"/>
        <v/>
      </c>
      <c r="F188" s="42">
        <f>IF(I188="","",IF(M188="Campaign","--",IF(VLOOKUP(A188,Data!C:D,2,FALSE)="*","*",VLOOKUP(A188,Data!C:R,16,FALSE))))</f>
        <v>7.75</v>
      </c>
      <c r="G188" s="43">
        <f>IF(I188="","",IFERROR(VLOOKUP(VLOOKUP(A188,Data!C:T,18,FALSE),'ROAR Ratings'!A:D,4,FALSE),""))</f>
        <v>7.95</v>
      </c>
      <c r="H188" s="44">
        <f t="shared" si="9"/>
        <v>0.56666666666666665</v>
      </c>
      <c r="I188" s="58" t="str">
        <f>IF(OR(A188="",LEFT(A188,3)="---"),"",IFERROR(VLOOKUP($A188,'ROAR Balance'!B:F,2,FALSE),""))</f>
        <v>Russian</v>
      </c>
      <c r="J188" s="58">
        <f>IF(I188="","",IFERROR(VLOOKUP($A188,'ROAR Balance'!B:F,3,FALSE),""))</f>
        <v>17</v>
      </c>
      <c r="K188" s="58" t="str">
        <f>IF(I188="","",IFERROR(VLOOKUP($A188,'ROAR Balance'!B:F,4,FALSE),""))</f>
        <v>German</v>
      </c>
      <c r="L188" s="58">
        <f>IF(I188="","",IFERROR(VLOOKUP($A188,'ROAR Balance'!B:F,5,FALSE),""))</f>
        <v>13</v>
      </c>
      <c r="M188" s="46" t="str">
        <f>IF(OR(LEFT(A188,2)="--",A188="",I188=""),"",IFERROR(VLOOKUP(A188,Data!C:W,21,FALSE),""))</f>
        <v>OBA</v>
      </c>
      <c r="N188" s="2"/>
    </row>
    <row r="189" spans="1:14" ht="15" customHeight="1" x14ac:dyDescent="0.3">
      <c r="A189" s="5" t="str">
        <f>IFERROR(IF(VLOOKUP(ROW(A189)-1,Data!B:C,2,FALSE)="","",VLOOKUP(ROW(A189)-1,Data!B:C,2,FALSE)),"")</f>
        <v>The Agony of Doom [136]</v>
      </c>
      <c r="B189" s="133"/>
      <c r="C189" s="87" t="str">
        <f>IFERROR(IF(VLOOKUP(ROW(A189)-1,Data!B:C,2,FALSE)="","",VLOOKUP(ROW(A189)-1,Data!B:X,23,FALSE)),"")</f>
        <v/>
      </c>
      <c r="D189" s="6">
        <f t="shared" si="7"/>
        <v>-1</v>
      </c>
      <c r="E189" s="6" t="str">
        <f t="shared" si="8"/>
        <v/>
      </c>
      <c r="F189" s="42">
        <f>IF(I189="","",IF(M189="Campaign","--",IF(VLOOKUP(A189,Data!C:D,2,FALSE)="*","*",VLOOKUP(A189,Data!C:R,16,FALSE))))</f>
        <v>11.05</v>
      </c>
      <c r="G189" s="43">
        <f>IF(I189="","",IFERROR(VLOOKUP(VLOOKUP(A189,Data!C:T,18,FALSE),'ROAR Ratings'!A:D,4,FALSE),""))</f>
        <v>5.59</v>
      </c>
      <c r="H189" s="44">
        <f t="shared" si="9"/>
        <v>0.75862068965517238</v>
      </c>
      <c r="I189" s="58" t="str">
        <f>IF(OR(A189="",LEFT(A189,3)="---"),"",IFERROR(VLOOKUP($A189,'ROAR Balance'!B:F,2,FALSE),""))</f>
        <v>Russian</v>
      </c>
      <c r="J189" s="58">
        <f>IF(I189="","",IFERROR(VLOOKUP($A189,'ROAR Balance'!B:F,3,FALSE),""))</f>
        <v>7</v>
      </c>
      <c r="K189" s="58" t="str">
        <f>IF(I189="","",IFERROR(VLOOKUP($A189,'ROAR Balance'!B:F,4,FALSE),""))</f>
        <v>German</v>
      </c>
      <c r="L189" s="58">
        <f>IF(I189="","",IFERROR(VLOOKUP($A189,'ROAR Balance'!B:F,5,FALSE),""))</f>
        <v>22</v>
      </c>
      <c r="M189" s="46" t="str">
        <f>IF(OR(LEFT(A189,2)="--",A189="",I189=""),"",IFERROR(VLOOKUP(A189,Data!C:W,21,FALSE),""))</f>
        <v/>
      </c>
      <c r="N189" s="2"/>
    </row>
    <row r="190" spans="1:14" ht="15" customHeight="1" x14ac:dyDescent="0.3">
      <c r="A190" s="5" t="str">
        <f>IFERROR(IF(VLOOKUP(ROW(A190)-1,Data!B:C,2,FALSE)="","",VLOOKUP(ROW(A190)-1,Data!B:C,2,FALSE)),"")</f>
        <v/>
      </c>
      <c r="B190" s="133"/>
      <c r="C190" s="87" t="str">
        <f>IFERROR(IF(VLOOKUP(ROW(A190)-1,Data!B:C,2,FALSE)="","",VLOOKUP(ROW(A190)-1,Data!B:X,23,FALSE)),"")</f>
        <v/>
      </c>
      <c r="D190" s="6" t="str">
        <f t="shared" si="7"/>
        <v/>
      </c>
      <c r="E190" s="6" t="str">
        <f t="shared" si="8"/>
        <v/>
      </c>
      <c r="F190" s="42" t="str">
        <f>IF(I190="","",IF(M190="Campaign","--",IF(VLOOKUP(A190,Data!C:D,2,FALSE)="*","*",VLOOKUP(A190,Data!C:R,16,FALSE))))</f>
        <v/>
      </c>
      <c r="G190" s="43" t="str">
        <f>IF(I190="","",IFERROR(VLOOKUP(VLOOKUP(A190,Data!C:T,18,FALSE),'ROAR Ratings'!A:D,4,FALSE),""))</f>
        <v/>
      </c>
      <c r="H190" s="44" t="str">
        <f t="shared" si="9"/>
        <v/>
      </c>
      <c r="I190" s="58" t="str">
        <f>IF(OR(A190="",LEFT(A190,3)="---"),"",IFERROR(VLOOKUP($A190,'ROAR Balance'!B:F,2,FALSE),""))</f>
        <v/>
      </c>
      <c r="J190" s="58" t="str">
        <f>IF(I190="","",IFERROR(VLOOKUP($A190,'ROAR Balance'!B:F,3,FALSE),""))</f>
        <v/>
      </c>
      <c r="K190" s="58" t="str">
        <f>IF(I190="","",IFERROR(VLOOKUP($A190,'ROAR Balance'!B:F,4,FALSE),""))</f>
        <v/>
      </c>
      <c r="L190" s="58" t="str">
        <f>IF(I190="","",IFERROR(VLOOKUP($A190,'ROAR Balance'!B:F,5,FALSE),""))</f>
        <v/>
      </c>
      <c r="M190" s="46" t="str">
        <f>IF(OR(LEFT(A190,2)="--",A190="",I190=""),"",IFERROR(VLOOKUP(A190,Data!C:W,21,FALSE),""))</f>
        <v/>
      </c>
      <c r="N190" s="2"/>
    </row>
    <row r="191" spans="1:14" ht="15" customHeight="1" x14ac:dyDescent="0.3">
      <c r="A191" s="5" t="str">
        <f>IFERROR(IF(VLOOKUP(ROW(A191)-1,Data!B:C,2,FALSE)="","",VLOOKUP(ROW(A191)-1,Data!B:C,2,FALSE)),"")</f>
        <v>--- Rising Sun ---</v>
      </c>
      <c r="B191" s="133"/>
      <c r="C191" s="87" t="str">
        <f>IFERROR(IF(VLOOKUP(ROW(A191)-1,Data!B:C,2,FALSE)="","",VLOOKUP(ROW(A191)-1,Data!B:X,23,FALSE)),"")</f>
        <v/>
      </c>
      <c r="D191" s="6" t="str">
        <f t="shared" si="7"/>
        <v/>
      </c>
      <c r="E191" s="6" t="str">
        <f t="shared" si="8"/>
        <v/>
      </c>
      <c r="F191" s="42" t="str">
        <f>IF(I191="","",IF(M191="Campaign","--",IF(VLOOKUP(A191,Data!C:D,2,FALSE)="*","*",VLOOKUP(A191,Data!C:R,16,FALSE))))</f>
        <v/>
      </c>
      <c r="G191" s="43" t="str">
        <f>IF(I191="","",IFERROR(VLOOKUP(VLOOKUP(A191,Data!C:T,18,FALSE),'ROAR Ratings'!A:D,4,FALSE),""))</f>
        <v/>
      </c>
      <c r="H191" s="44" t="str">
        <f t="shared" si="9"/>
        <v/>
      </c>
      <c r="I191" s="58" t="str">
        <f>IF(OR(A191="",LEFT(A191,3)="---"),"",IFERROR(VLOOKUP($A191,'ROAR Balance'!B:F,2,FALSE),""))</f>
        <v/>
      </c>
      <c r="J191" s="58" t="str">
        <f>IF(I191="","",IFERROR(VLOOKUP($A191,'ROAR Balance'!B:F,3,FALSE),""))</f>
        <v/>
      </c>
      <c r="K191" s="58" t="str">
        <f>IF(I191="","",IFERROR(VLOOKUP($A191,'ROAR Balance'!B:F,4,FALSE),""))</f>
        <v/>
      </c>
      <c r="L191" s="58" t="str">
        <f>IF(I191="","",IFERROR(VLOOKUP($A191,'ROAR Balance'!B:F,5,FALSE),""))</f>
        <v/>
      </c>
      <c r="M191" s="46" t="str">
        <f>IF(OR(LEFT(A191,2)="--",A191="",I191=""),"",IFERROR(VLOOKUP(A191,Data!C:W,21,FALSE),""))</f>
        <v/>
      </c>
      <c r="N191" s="2"/>
    </row>
    <row r="192" spans="1:14" ht="15" customHeight="1" x14ac:dyDescent="0.3">
      <c r="A192" s="5" t="str">
        <f>IFERROR(IF(VLOOKUP(ROW(A192)-1,Data!B:C,2,FALSE)="","",VLOOKUP(ROW(A192)-1,Data!B:C,2,FALSE)),"")</f>
        <v>Shanghai in Flames [145]</v>
      </c>
      <c r="B192" s="133"/>
      <c r="C192" s="87" t="str">
        <f>IFERROR(IF(VLOOKUP(ROW(A192)-1,Data!B:C,2,FALSE)="","",VLOOKUP(ROW(A192)-1,Data!B:X,23,FALSE)),"")</f>
        <v/>
      </c>
      <c r="D192" s="6">
        <f t="shared" si="7"/>
        <v>-1</v>
      </c>
      <c r="E192" s="6" t="str">
        <f t="shared" si="8"/>
        <v/>
      </c>
      <c r="F192" s="42">
        <f>IF(I192="","",IF(M192="Campaign","--",IF(VLOOKUP(A192,Data!C:D,2,FALSE)="*","*",VLOOKUP(A192,Data!C:R,16,FALSE))))</f>
        <v>5.1708333333333334</v>
      </c>
      <c r="G192" s="43">
        <f>IF(I192="","",IFERROR(VLOOKUP(VLOOKUP(A192,Data!C:T,18,FALSE),'ROAR Ratings'!A:D,4,FALSE),""))</f>
        <v>7.32</v>
      </c>
      <c r="H192" s="44">
        <f t="shared" si="9"/>
        <v>0.62857142857142856</v>
      </c>
      <c r="I192" s="58" t="str">
        <f>IF(OR(A192="",LEFT(A192,3)="---"),"",IFERROR(VLOOKUP($A192,'ROAR Balance'!B:F,2,FALSE),""))</f>
        <v>Japanese</v>
      </c>
      <c r="J192" s="58">
        <f>IF(I192="","",IFERROR(VLOOKUP($A192,'ROAR Balance'!B:F,3,FALSE),""))</f>
        <v>13</v>
      </c>
      <c r="K192" s="58" t="str">
        <f>IF(I192="","",IFERROR(VLOOKUP($A192,'ROAR Balance'!B:F,4,FALSE),""))</f>
        <v>Chinese</v>
      </c>
      <c r="L192" s="58">
        <f>IF(I192="","",IFERROR(VLOOKUP($A192,'ROAR Balance'!B:F,5,FALSE),""))</f>
        <v>22</v>
      </c>
      <c r="M192" s="46" t="str">
        <f>IF(OR(LEFT(A192,2)="--",A192="",I192=""),"",IFERROR(VLOOKUP(A192,Data!C:W,21,FALSE),""))</f>
        <v>PTO</v>
      </c>
      <c r="N192" s="2"/>
    </row>
    <row r="193" spans="1:14" ht="15" customHeight="1" x14ac:dyDescent="0.3">
      <c r="A193" s="5" t="str">
        <f>IFERROR(IF(VLOOKUP(ROW(A193)-1,Data!B:C,2,FALSE)="","",VLOOKUP(ROW(A193)-1,Data!B:C,2,FALSE)),"")</f>
        <v>The Drive for Taierzhuang [146]</v>
      </c>
      <c r="B193" s="133"/>
      <c r="C193" s="87" t="str">
        <f>IFERROR(IF(VLOOKUP(ROW(A193)-1,Data!B:C,2,FALSE)="","",VLOOKUP(ROW(A193)-1,Data!B:X,23,FALSE)),"")</f>
        <v/>
      </c>
      <c r="D193" s="6">
        <f t="shared" si="7"/>
        <v>-1</v>
      </c>
      <c r="E193" s="6" t="str">
        <f t="shared" si="8"/>
        <v/>
      </c>
      <c r="F193" s="42">
        <f>IF(I193="","",IF(M193="Campaign","--",IF(VLOOKUP(A193,Data!C:D,2,FALSE)="*","*",VLOOKUP(A193,Data!C:R,16,FALSE))))</f>
        <v>8.75</v>
      </c>
      <c r="G193" s="43">
        <f>IF(I193="","",IFERROR(VLOOKUP(VLOOKUP(A193,Data!C:T,18,FALSE),'ROAR Ratings'!A:D,4,FALSE),""))</f>
        <v>6.17</v>
      </c>
      <c r="H193" s="44">
        <f t="shared" si="9"/>
        <v>0.66666666666666674</v>
      </c>
      <c r="I193" s="58" t="str">
        <f>IF(OR(A193="",LEFT(A193,3)="---"),"",IFERROR(VLOOKUP($A193,'ROAR Balance'!B:F,2,FALSE),""))</f>
        <v>Japanese</v>
      </c>
      <c r="J193" s="58">
        <f>IF(I193="","",IFERROR(VLOOKUP($A193,'ROAR Balance'!B:F,3,FALSE),""))</f>
        <v>2</v>
      </c>
      <c r="K193" s="58" t="str">
        <f>IF(I193="","",IFERROR(VLOOKUP($A193,'ROAR Balance'!B:F,4,FALSE),""))</f>
        <v>Chinese</v>
      </c>
      <c r="L193" s="58">
        <f>IF(I193="","",IFERROR(VLOOKUP($A193,'ROAR Balance'!B:F,5,FALSE),""))</f>
        <v>4</v>
      </c>
      <c r="M193" s="46" t="str">
        <f>IF(OR(LEFT(A193,2)="--",A193="",I193=""),"",IFERROR(VLOOKUP(A193,Data!C:W,21,FALSE),""))</f>
        <v>PTO</v>
      </c>
      <c r="N193" s="2"/>
    </row>
    <row r="194" spans="1:14" ht="15" customHeight="1" x14ac:dyDescent="0.3">
      <c r="A194" s="5" t="str">
        <f>IFERROR(IF(VLOOKUP(ROW(A194)-1,Data!B:C,2,FALSE)="","",VLOOKUP(ROW(A194)-1,Data!B:C,2,FALSE)),"")</f>
        <v>A Stiff Fight [147]</v>
      </c>
      <c r="B194" s="133"/>
      <c r="C194" s="87" t="str">
        <f>IFERROR(IF(VLOOKUP(ROW(A194)-1,Data!B:C,2,FALSE)="","",VLOOKUP(ROW(A194)-1,Data!B:X,23,FALSE)),"")</f>
        <v/>
      </c>
      <c r="D194" s="6">
        <f t="shared" si="7"/>
        <v>-1</v>
      </c>
      <c r="E194" s="6" t="str">
        <f t="shared" si="8"/>
        <v>T</v>
      </c>
      <c r="F194" s="42">
        <f>IF(I194="","",IF(M194="Campaign","--",IF(VLOOKUP(A194,Data!C:D,2,FALSE)="*","*",VLOOKUP(A194,Data!C:R,16,FALSE))))</f>
        <v>2.7333333333333334</v>
      </c>
      <c r="G194" s="43">
        <f>IF(I194="","",IFERROR(VLOOKUP(VLOOKUP(A194,Data!C:T,18,FALSE),'ROAR Ratings'!A:D,4,FALSE),""))</f>
        <v>6.73</v>
      </c>
      <c r="H194" s="44">
        <f t="shared" si="9"/>
        <v>0.61764705882352944</v>
      </c>
      <c r="I194" s="58" t="str">
        <f>IF(OR(A194="",LEFT(A194,3)="---"),"",IFERROR(VLOOKUP($A194,'ROAR Balance'!B:F,2,FALSE),""))</f>
        <v>Gurkha</v>
      </c>
      <c r="J194" s="58">
        <f>IF(I194="","",IFERROR(VLOOKUP($A194,'ROAR Balance'!B:F,3,FALSE),""))</f>
        <v>21</v>
      </c>
      <c r="K194" s="58" t="str">
        <f>IF(I194="","",IFERROR(VLOOKUP($A194,'ROAR Balance'!B:F,4,FALSE),""))</f>
        <v>Japanese</v>
      </c>
      <c r="L194" s="58">
        <f>IF(I194="","",IFERROR(VLOOKUP($A194,'ROAR Balance'!B:F,5,FALSE),""))</f>
        <v>13</v>
      </c>
      <c r="M194" s="46" t="str">
        <f>IF(OR(LEFT(A194,2)="--",A194="",I194=""),"",IFERROR(VLOOKUP(A194,Data!C:W,21,FALSE),""))</f>
        <v>PTO</v>
      </c>
      <c r="N194" s="2"/>
    </row>
    <row r="195" spans="1:14" ht="15" customHeight="1" x14ac:dyDescent="0.3">
      <c r="A195" s="5" t="str">
        <f>IFERROR(IF(VLOOKUP(ROW(A195)-1,Data!B:C,2,FALSE)="","",VLOOKUP(ROW(A195)-1,Data!B:C,2,FALSE)),"")</f>
        <v>Ramsey's Charge [148]</v>
      </c>
      <c r="B195" s="133"/>
      <c r="C195" s="87" t="str">
        <f>IFERROR(IF(VLOOKUP(ROW(A195)-1,Data!B:C,2,FALSE)="","",VLOOKUP(ROW(A195)-1,Data!B:X,23,FALSE)),"")</f>
        <v/>
      </c>
      <c r="D195" s="6">
        <f t="shared" ref="D195:D258" si="10">IF(I195="","",IF(G195&gt;$P$2,IF(H195&lt;$P$5,1,-1),-1))</f>
        <v>-1</v>
      </c>
      <c r="E195" s="6" t="str">
        <f t="shared" ref="E195:E258" si="11">IF(F195="","",IF(M195="Campaign","",IF(F195&lt;5,"T","")))</f>
        <v>T</v>
      </c>
      <c r="F195" s="42">
        <f>IF(I195="","",IF(M195="Campaign","--",IF(VLOOKUP(A195,Data!C:D,2,FALSE)="*","*",VLOOKUP(A195,Data!C:R,16,FALSE))))</f>
        <v>4.0916666666666668</v>
      </c>
      <c r="G195" s="43">
        <f>IF(I195="","",IFERROR(VLOOKUP(VLOOKUP(A195,Data!C:T,18,FALSE),'ROAR Ratings'!A:D,4,FALSE),""))</f>
        <v>5.6</v>
      </c>
      <c r="H195" s="44">
        <f t="shared" ref="H195:H258" si="12">IF(I195="","",IFERROR(IF(J195/(J195+L195)&gt;0.5,J195/(J195+L195),1-J195/(J195+L195)),""))</f>
        <v>0.8</v>
      </c>
      <c r="I195" s="58" t="str">
        <f>IF(OR(A195="",LEFT(A195,3)="---"),"",IFERROR(VLOOKUP($A195,'ROAR Balance'!B:F,2,FALSE),""))</f>
        <v>American</v>
      </c>
      <c r="J195" s="58">
        <f>IF(I195="","",IFERROR(VLOOKUP($A195,'ROAR Balance'!B:F,3,FALSE),""))</f>
        <v>1</v>
      </c>
      <c r="K195" s="58" t="str">
        <f>IF(I195="","",IFERROR(VLOOKUP($A195,'ROAR Balance'!B:F,4,FALSE),""))</f>
        <v>Japanese</v>
      </c>
      <c r="L195" s="58">
        <f>IF(I195="","",IFERROR(VLOOKUP($A195,'ROAR Balance'!B:F,5,FALSE),""))</f>
        <v>4</v>
      </c>
      <c r="M195" s="46" t="str">
        <f>IF(OR(LEFT(A195,2)="--",A195="",I195=""),"",IFERROR(VLOOKUP(A195,Data!C:W,21,FALSE),""))</f>
        <v>PTO</v>
      </c>
      <c r="N195" s="2"/>
    </row>
    <row r="196" spans="1:14" ht="15" customHeight="1" x14ac:dyDescent="0.3">
      <c r="A196" s="5" t="str">
        <f>IFERROR(IF(VLOOKUP(ROW(A196)-1,Data!B:C,2,FALSE)="","",VLOOKUP(ROW(A196)-1,Data!B:C,2,FALSE)),"")</f>
        <v>Grabbing Gavutu [149]</v>
      </c>
      <c r="B196" s="133"/>
      <c r="C196" s="87" t="str">
        <f>IFERROR(IF(VLOOKUP(ROW(A196)-1,Data!B:C,2,FALSE)="","",VLOOKUP(ROW(A196)-1,Data!B:X,23,FALSE)),"")</f>
        <v/>
      </c>
      <c r="D196" s="6">
        <f t="shared" si="10"/>
        <v>1</v>
      </c>
      <c r="E196" s="6" t="str">
        <f t="shared" si="11"/>
        <v/>
      </c>
      <c r="F196" s="42">
        <f>IF(I196="","",IF(M196="Campaign","--",IF(VLOOKUP(A196,Data!C:D,2,FALSE)="*","*",VLOOKUP(A196,Data!C:R,16,FALSE))))</f>
        <v>18.166666666666668</v>
      </c>
      <c r="G196" s="43">
        <f>IF(I196="","",IFERROR(VLOOKUP(VLOOKUP(A196,Data!C:T,18,FALSE),'ROAR Ratings'!A:D,4,FALSE),""))</f>
        <v>6.33</v>
      </c>
      <c r="H196" s="44">
        <f t="shared" si="12"/>
        <v>0.5</v>
      </c>
      <c r="I196" s="58" t="str">
        <f>IF(OR(A196="",LEFT(A196,3)="---"),"",IFERROR(VLOOKUP($A196,'ROAR Balance'!B:F,2,FALSE),""))</f>
        <v>American</v>
      </c>
      <c r="J196" s="58">
        <f>IF(I196="","",IFERROR(VLOOKUP($A196,'ROAR Balance'!B:F,3,FALSE),""))</f>
        <v>2</v>
      </c>
      <c r="K196" s="58" t="str">
        <f>IF(I196="","",IFERROR(VLOOKUP($A196,'ROAR Balance'!B:F,4,FALSE),""))</f>
        <v>Japanese</v>
      </c>
      <c r="L196" s="58">
        <f>IF(I196="","",IFERROR(VLOOKUP($A196,'ROAR Balance'!B:F,5,FALSE),""))</f>
        <v>2</v>
      </c>
      <c r="M196" s="46" t="str">
        <f>IF(OR(LEFT(A196,2)="--",A196="",I196=""),"",IFERROR(VLOOKUP(A196,Data!C:W,21,FALSE),""))</f>
        <v>PTO, SSR</v>
      </c>
      <c r="N196" s="2"/>
    </row>
    <row r="197" spans="1:14" ht="15" customHeight="1" x14ac:dyDescent="0.3">
      <c r="A197" s="5" t="str">
        <f>IFERROR(IF(VLOOKUP(ROW(A197)-1,Data!B:C,2,FALSE)="","",VLOOKUP(ROW(A197)-1,Data!B:C,2,FALSE)),"")</f>
        <v>Tanambogo Nightmare [150]</v>
      </c>
      <c r="B197" s="133"/>
      <c r="C197" s="87" t="str">
        <f>IFERROR(IF(VLOOKUP(ROW(A197)-1,Data!B:C,2,FALSE)="","",VLOOKUP(ROW(A197)-1,Data!B:X,23,FALSE)),"")</f>
        <v/>
      </c>
      <c r="D197" s="6">
        <f t="shared" si="10"/>
        <v>-1</v>
      </c>
      <c r="E197" s="6" t="str">
        <f t="shared" si="11"/>
        <v/>
      </c>
      <c r="F197" s="42">
        <f>IF(I197="","",IF(M197="Campaign","--",IF(VLOOKUP(A197,Data!C:D,2,FALSE)="*","*",VLOOKUP(A197,Data!C:R,16,FALSE))))</f>
        <v>9.9333333333333336</v>
      </c>
      <c r="G197" s="43">
        <f>IF(I197="","",IFERROR(VLOOKUP(VLOOKUP(A197,Data!C:T,18,FALSE),'ROAR Ratings'!A:D,4,FALSE),""))</f>
        <v>2</v>
      </c>
      <c r="H197" s="44">
        <f t="shared" si="12"/>
        <v>1</v>
      </c>
      <c r="I197" s="58" t="str">
        <f>IF(OR(A197="",LEFT(A197,3)="---"),"",IFERROR(VLOOKUP($A197,'ROAR Balance'!B:F,2,FALSE),""))</f>
        <v>Japanese</v>
      </c>
      <c r="J197" s="58">
        <f>IF(I197="","",IFERROR(VLOOKUP($A197,'ROAR Balance'!B:F,3,FALSE),""))</f>
        <v>1</v>
      </c>
      <c r="K197" s="58" t="str">
        <f>IF(I197="","",IFERROR(VLOOKUP($A197,'ROAR Balance'!B:F,4,FALSE),""))</f>
        <v>American</v>
      </c>
      <c r="L197" s="58">
        <f>IF(I197="","",IFERROR(VLOOKUP($A197,'ROAR Balance'!B:F,5,FALSE),""))</f>
        <v>0</v>
      </c>
      <c r="M197" s="46" t="str">
        <f>IF(OR(LEFT(A197,2)="--",A197="",I197=""),"",IFERROR(VLOOKUP(A197,Data!C:W,21,FALSE),""))</f>
        <v>PTO, OBA, Nght, SSR</v>
      </c>
      <c r="N197" s="2"/>
    </row>
    <row r="198" spans="1:14" ht="15" customHeight="1" x14ac:dyDescent="0.3">
      <c r="A198" s="5" t="str">
        <f>IFERROR(IF(VLOOKUP(ROW(A198)-1,Data!B:C,2,FALSE)="","",VLOOKUP(ROW(A198)-1,Data!B:C,2,FALSE)),"")</f>
        <v>Take Two [151]</v>
      </c>
      <c r="B198" s="133"/>
      <c r="C198" s="87" t="str">
        <f>IFERROR(IF(VLOOKUP(ROW(A198)-1,Data!B:C,2,FALSE)="","",VLOOKUP(ROW(A198)-1,Data!B:X,23,FALSE)),"")</f>
        <v/>
      </c>
      <c r="D198" s="6">
        <f t="shared" si="10"/>
        <v>1</v>
      </c>
      <c r="E198" s="6" t="str">
        <f t="shared" si="11"/>
        <v/>
      </c>
      <c r="F198" s="42">
        <f>IF(I198="","",IF(M198="Campaign","--",IF(VLOOKUP(A198,Data!C:D,2,FALSE)="*","*",VLOOKUP(A198,Data!C:R,16,FALSE))))</f>
        <v>13.583333333333334</v>
      </c>
      <c r="G198" s="43">
        <f>IF(I198="","",IFERROR(VLOOKUP(VLOOKUP(A198,Data!C:T,18,FALSE),'ROAR Ratings'!A:D,4,FALSE),""))</f>
        <v>7</v>
      </c>
      <c r="H198" s="44">
        <f t="shared" si="12"/>
        <v>0.5</v>
      </c>
      <c r="I198" s="58" t="str">
        <f>IF(OR(A198="",LEFT(A198,3)="---"),"",IFERROR(VLOOKUP($A198,'ROAR Balance'!B:F,2,FALSE),""))</f>
        <v>Japanese</v>
      </c>
      <c r="J198" s="58">
        <f>IF(I198="","",IFERROR(VLOOKUP($A198,'ROAR Balance'!B:F,3,FALSE),""))</f>
        <v>1</v>
      </c>
      <c r="K198" s="58" t="str">
        <f>IF(I198="","",IFERROR(VLOOKUP($A198,'ROAR Balance'!B:F,4,FALSE),""))</f>
        <v>American</v>
      </c>
      <c r="L198" s="58">
        <f>IF(I198="","",IFERROR(VLOOKUP($A198,'ROAR Balance'!B:F,5,FALSE),""))</f>
        <v>1</v>
      </c>
      <c r="M198" s="46" t="str">
        <f>IF(OR(LEFT(A198,2)="--",A198="",I198=""),"",IFERROR(VLOOKUP(A198,Data!C:W,21,FALSE),""))</f>
        <v>PTO, SSR</v>
      </c>
      <c r="N198" s="2"/>
    </row>
    <row r="199" spans="1:14" ht="15" customHeight="1" x14ac:dyDescent="0.3">
      <c r="A199" s="5" t="str">
        <f>IFERROR(IF(VLOOKUP(ROW(A199)-1,Data!B:C,2,FALSE)="","",VLOOKUP(ROW(A199)-1,Data!B:C,2,FALSE)),"")</f>
        <v>Munda Mash [152]</v>
      </c>
      <c r="B199" s="133"/>
      <c r="C199" s="87" t="str">
        <f>IFERROR(IF(VLOOKUP(ROW(A199)-1,Data!B:C,2,FALSE)="","",VLOOKUP(ROW(A199)-1,Data!B:X,23,FALSE)),"")</f>
        <v/>
      </c>
      <c r="D199" s="6">
        <f t="shared" si="10"/>
        <v>-1</v>
      </c>
      <c r="E199" s="6" t="str">
        <f t="shared" si="11"/>
        <v/>
      </c>
      <c r="F199" s="42">
        <f>IF(I199="","",IF(M199="Campaign","--",IF(VLOOKUP(A199,Data!C:D,2,FALSE)="*","*",VLOOKUP(A199,Data!C:R,16,FALSE))))</f>
        <v>6.4541666666666666</v>
      </c>
      <c r="G199" s="43">
        <f>IF(I199="","",IFERROR(VLOOKUP(VLOOKUP(A199,Data!C:T,18,FALSE),'ROAR Ratings'!A:D,4,FALSE),""))</f>
        <v>4.83</v>
      </c>
      <c r="H199" s="44">
        <f t="shared" si="12"/>
        <v>0.66666666666666663</v>
      </c>
      <c r="I199" s="58" t="str">
        <f>IF(OR(A199="",LEFT(A199,3)="---"),"",IFERROR(VLOOKUP($A199,'ROAR Balance'!B:F,2,FALSE),""))</f>
        <v>American</v>
      </c>
      <c r="J199" s="58">
        <f>IF(I199="","",IFERROR(VLOOKUP($A199,'ROAR Balance'!B:F,3,FALSE),""))</f>
        <v>4</v>
      </c>
      <c r="K199" s="58" t="str">
        <f>IF(I199="","",IFERROR(VLOOKUP($A199,'ROAR Balance'!B:F,4,FALSE),""))</f>
        <v>Japanese</v>
      </c>
      <c r="L199" s="58">
        <f>IF(I199="","",IFERROR(VLOOKUP($A199,'ROAR Balance'!B:F,5,FALSE),""))</f>
        <v>2</v>
      </c>
      <c r="M199" s="46" t="str">
        <f>IF(OR(LEFT(A199,2)="--",A199="",I199=""),"",IFERROR(VLOOKUP(A199,Data!C:W,21,FALSE),""))</f>
        <v>PTO</v>
      </c>
      <c r="N199" s="2"/>
    </row>
    <row r="200" spans="1:14" ht="15" customHeight="1" x14ac:dyDescent="0.3">
      <c r="A200" s="5" t="str">
        <f>IFERROR(IF(VLOOKUP(ROW(A200)-1,Data!B:C,2,FALSE)="","",VLOOKUP(ROW(A200)-1,Data!B:C,2,FALSE)),"")</f>
        <v>Totsugeki! [153]</v>
      </c>
      <c r="B200" s="133"/>
      <c r="C200" s="87" t="str">
        <f>IFERROR(IF(VLOOKUP(ROW(A200)-1,Data!B:C,2,FALSE)="","",VLOOKUP(ROW(A200)-1,Data!B:X,23,FALSE)),"")</f>
        <v/>
      </c>
      <c r="D200" s="6">
        <f t="shared" si="10"/>
        <v>1</v>
      </c>
      <c r="E200" s="6" t="str">
        <f t="shared" si="11"/>
        <v>T</v>
      </c>
      <c r="F200" s="42">
        <f>IF(I200="","",IF(M200="Campaign","--",IF(VLOOKUP(A200,Data!C:D,2,FALSE)="*","*",VLOOKUP(A200,Data!C:R,16,FALSE))))</f>
        <v>4.4666666666666668</v>
      </c>
      <c r="G200" s="43">
        <f>IF(I200="","",IFERROR(VLOOKUP(VLOOKUP(A200,Data!C:T,18,FALSE),'ROAR Ratings'!A:D,4,FALSE),""))</f>
        <v>7.46</v>
      </c>
      <c r="H200" s="44">
        <f t="shared" si="12"/>
        <v>0.5</v>
      </c>
      <c r="I200" s="58" t="str">
        <f>IF(OR(A200="",LEFT(A200,3)="---"),"",IFERROR(VLOOKUP($A200,'ROAR Balance'!B:F,2,FALSE),""))</f>
        <v>Chinese</v>
      </c>
      <c r="J200" s="58">
        <f>IF(I200="","",IFERROR(VLOOKUP($A200,'ROAR Balance'!B:F,3,FALSE),""))</f>
        <v>25</v>
      </c>
      <c r="K200" s="58" t="str">
        <f>IF(I200="","",IFERROR(VLOOKUP($A200,'ROAR Balance'!B:F,4,FALSE),""))</f>
        <v>Japanese</v>
      </c>
      <c r="L200" s="58">
        <f>IF(I200="","",IFERROR(VLOOKUP($A200,'ROAR Balance'!B:F,5,FALSE),""))</f>
        <v>25</v>
      </c>
      <c r="M200" s="46" t="str">
        <f>IF(OR(LEFT(A200,2)="--",A200="",I200=""),"",IFERROR(VLOOKUP(A200,Data!C:W,21,FALSE),""))</f>
        <v>PTO</v>
      </c>
      <c r="N200" s="2"/>
    </row>
    <row r="201" spans="1:14" ht="15" customHeight="1" x14ac:dyDescent="0.3">
      <c r="A201" s="5" t="str">
        <f>IFERROR(IF(VLOOKUP(ROW(A201)-1,Data!B:C,2,FALSE)="","",VLOOKUP(ROW(A201)-1,Data!B:C,2,FALSE)),"")</f>
        <v>Orange at Walawbum [154]</v>
      </c>
      <c r="B201" s="133"/>
      <c r="C201" s="87" t="str">
        <f>IFERROR(IF(VLOOKUP(ROW(A201)-1,Data!B:C,2,FALSE)="","",VLOOKUP(ROW(A201)-1,Data!B:X,23,FALSE)),"")</f>
        <v/>
      </c>
      <c r="D201" s="6">
        <f t="shared" si="10"/>
        <v>1</v>
      </c>
      <c r="E201" s="6" t="str">
        <f t="shared" si="11"/>
        <v>T</v>
      </c>
      <c r="F201" s="42">
        <f>IF(I201="","",IF(M201="Campaign","--",IF(VLOOKUP(A201,Data!C:D,2,FALSE)="*","*",VLOOKUP(A201,Data!C:R,16,FALSE))))</f>
        <v>4.7916666666666661</v>
      </c>
      <c r="G201" s="43">
        <f>IF(I201="","",IFERROR(VLOOKUP(VLOOKUP(A201,Data!C:T,18,FALSE),'ROAR Ratings'!A:D,4,FALSE),""))</f>
        <v>7</v>
      </c>
      <c r="H201" s="44">
        <f t="shared" si="12"/>
        <v>0.55555555555555558</v>
      </c>
      <c r="I201" s="58" t="str">
        <f>IF(OR(A201="",LEFT(A201,3)="---"),"",IFERROR(VLOOKUP($A201,'ROAR Balance'!B:F,2,FALSE),""))</f>
        <v>Japanese</v>
      </c>
      <c r="J201" s="58">
        <f>IF(I201="","",IFERROR(VLOOKUP($A201,'ROAR Balance'!B:F,3,FALSE),""))</f>
        <v>4</v>
      </c>
      <c r="K201" s="58" t="str">
        <f>IF(I201="","",IFERROR(VLOOKUP($A201,'ROAR Balance'!B:F,4,FALSE),""))</f>
        <v>American</v>
      </c>
      <c r="L201" s="58">
        <f>IF(I201="","",IFERROR(VLOOKUP($A201,'ROAR Balance'!B:F,5,FALSE),""))</f>
        <v>5</v>
      </c>
      <c r="M201" s="46" t="str">
        <f>IF(OR(LEFT(A201,2)="--",A201="",I201=""),"",IFERROR(VLOOKUP(A201,Data!C:W,21,FALSE),""))</f>
        <v>PTO</v>
      </c>
      <c r="N201" s="2"/>
    </row>
    <row r="202" spans="1:14" ht="15" customHeight="1" x14ac:dyDescent="0.3">
      <c r="A202" s="5" t="str">
        <f>IFERROR(IF(VLOOKUP(ROW(A202)-1,Data!B:C,2,FALSE)="","",VLOOKUP(ROW(A202)-1,Data!B:C,2,FALSE)),"")</f>
        <v>Smith &amp; Weston [155]</v>
      </c>
      <c r="B202" s="133"/>
      <c r="C202" s="87" t="str">
        <f>IFERROR(IF(VLOOKUP(ROW(A202)-1,Data!B:C,2,FALSE)="","",VLOOKUP(ROW(A202)-1,Data!B:X,23,FALSE)),"")</f>
        <v/>
      </c>
      <c r="D202" s="6">
        <f t="shared" si="10"/>
        <v>-1</v>
      </c>
      <c r="E202" s="6" t="str">
        <f t="shared" si="11"/>
        <v/>
      </c>
      <c r="F202" s="42">
        <f>IF(I202="","",IF(M202="Campaign","--",IF(VLOOKUP(A202,Data!C:D,2,FALSE)="*","*",VLOOKUP(A202,Data!C:R,16,FALSE))))</f>
        <v>5</v>
      </c>
      <c r="G202" s="43">
        <f>IF(I202="","",IFERROR(VLOOKUP(VLOOKUP(A202,Data!C:T,18,FALSE),'ROAR Ratings'!A:D,4,FALSE),""))</f>
        <v>6.71</v>
      </c>
      <c r="H202" s="44">
        <f t="shared" si="12"/>
        <v>0.72727272727272729</v>
      </c>
      <c r="I202" s="58" t="str">
        <f>IF(OR(A202="",LEFT(A202,3)="---"),"",IFERROR(VLOOKUP($A202,'ROAR Balance'!B:F,2,FALSE),""))</f>
        <v>American</v>
      </c>
      <c r="J202" s="58">
        <f>IF(I202="","",IFERROR(VLOOKUP($A202,'ROAR Balance'!B:F,3,FALSE),""))</f>
        <v>8</v>
      </c>
      <c r="K202" s="58" t="str">
        <f>IF(I202="","",IFERROR(VLOOKUP($A202,'ROAR Balance'!B:F,4,FALSE),""))</f>
        <v>Japanese</v>
      </c>
      <c r="L202" s="58">
        <f>IF(I202="","",IFERROR(VLOOKUP($A202,'ROAR Balance'!B:F,5,FALSE),""))</f>
        <v>3</v>
      </c>
      <c r="M202" s="46" t="str">
        <f>IF(OR(LEFT(A202,2)="--",A202="",I202=""),"",IFERROR(VLOOKUP(A202,Data!C:W,21,FALSE),""))</f>
        <v>PTO</v>
      </c>
      <c r="N202" s="2"/>
    </row>
    <row r="203" spans="1:14" ht="15" customHeight="1" x14ac:dyDescent="0.3">
      <c r="A203" s="5" t="str">
        <f>IFERROR(IF(VLOOKUP(ROW(A203)-1,Data!B:C,2,FALSE)="","",VLOOKUP(ROW(A203)-1,Data!B:C,2,FALSE)),"")</f>
        <v>Broken Bamboo [156]</v>
      </c>
      <c r="B203" s="133"/>
      <c r="C203" s="87" t="str">
        <f>IFERROR(IF(VLOOKUP(ROW(A203)-1,Data!B:C,2,FALSE)="","",VLOOKUP(ROW(A203)-1,Data!B:X,23,FALSE)),"")</f>
        <v/>
      </c>
      <c r="D203" s="6">
        <f t="shared" si="10"/>
        <v>1</v>
      </c>
      <c r="E203" s="6" t="str">
        <f t="shared" si="11"/>
        <v>T</v>
      </c>
      <c r="F203" s="42">
        <f>IF(I203="","",IF(M203="Campaign","--",IF(VLOOKUP(A203,Data!C:D,2,FALSE)="*","*",VLOOKUP(A203,Data!C:R,16,FALSE))))</f>
        <v>3.8</v>
      </c>
      <c r="G203" s="43">
        <f>IF(I203="","",IFERROR(VLOOKUP(VLOOKUP(A203,Data!C:T,18,FALSE),'ROAR Ratings'!A:D,4,FALSE),""))</f>
        <v>6.69</v>
      </c>
      <c r="H203" s="44">
        <f t="shared" si="12"/>
        <v>0.5</v>
      </c>
      <c r="I203" s="58" t="str">
        <f>IF(OR(A203="",LEFT(A203,3)="---"),"",IFERROR(VLOOKUP($A203,'ROAR Balance'!B:F,2,FALSE),""))</f>
        <v>Gurkha</v>
      </c>
      <c r="J203" s="58">
        <f>IF(I203="","",IFERROR(VLOOKUP($A203,'ROAR Balance'!B:F,3,FALSE),""))</f>
        <v>8</v>
      </c>
      <c r="K203" s="58" t="str">
        <f>IF(I203="","",IFERROR(VLOOKUP($A203,'ROAR Balance'!B:F,4,FALSE),""))</f>
        <v>Japanese</v>
      </c>
      <c r="L203" s="58">
        <f>IF(I203="","",IFERROR(VLOOKUP($A203,'ROAR Balance'!B:F,5,FALSE),""))</f>
        <v>8</v>
      </c>
      <c r="M203" s="46" t="str">
        <f>IF(OR(LEFT(A203,2)="--",A203="",I203=""),"",IFERROR(VLOOKUP(A203,Data!C:W,21,FALSE),""))</f>
        <v>PTO</v>
      </c>
      <c r="N203" s="2"/>
    </row>
    <row r="204" spans="1:14" ht="15" customHeight="1" x14ac:dyDescent="0.3">
      <c r="A204" s="5" t="str">
        <f>IFERROR(IF(VLOOKUP(ROW(A204)-1,Data!B:C,2,FALSE)="","",VLOOKUP(ROW(A204)-1,Data!B:C,2,FALSE)),"")</f>
        <v>OP Hill [157]</v>
      </c>
      <c r="B204" s="133"/>
      <c r="C204" s="87" t="str">
        <f>IFERROR(IF(VLOOKUP(ROW(A204)-1,Data!B:C,2,FALSE)="","",VLOOKUP(ROW(A204)-1,Data!B:X,23,FALSE)),"")</f>
        <v/>
      </c>
      <c r="D204" s="6">
        <f t="shared" si="10"/>
        <v>-1</v>
      </c>
      <c r="E204" s="6" t="str">
        <f t="shared" si="11"/>
        <v/>
      </c>
      <c r="F204" s="42">
        <f>IF(I204="","",IF(M204="Campaign","--",IF(VLOOKUP(A204,Data!C:D,2,FALSE)="*","*",VLOOKUP(A204,Data!C:R,16,FALSE))))</f>
        <v>5.7249999999999996</v>
      </c>
      <c r="G204" s="43">
        <f>IF(I204="","",IFERROR(VLOOKUP(VLOOKUP(A204,Data!C:T,18,FALSE),'ROAR Ratings'!A:D,4,FALSE),""))</f>
        <v>6.5</v>
      </c>
      <c r="H204" s="44">
        <f t="shared" si="12"/>
        <v>0.66666666666666663</v>
      </c>
      <c r="I204" s="58" t="str">
        <f>IF(OR(A204="",LEFT(A204,3)="---"),"",IFERROR(VLOOKUP($A204,'ROAR Balance'!B:F,2,FALSE),""))</f>
        <v>British</v>
      </c>
      <c r="J204" s="58">
        <f>IF(I204="","",IFERROR(VLOOKUP($A204,'ROAR Balance'!B:F,3,FALSE),""))</f>
        <v>2</v>
      </c>
      <c r="K204" s="58" t="str">
        <f>IF(I204="","",IFERROR(VLOOKUP($A204,'ROAR Balance'!B:F,4,FALSE),""))</f>
        <v>Japanese</v>
      </c>
      <c r="L204" s="58">
        <f>IF(I204="","",IFERROR(VLOOKUP($A204,'ROAR Balance'!B:F,5,FALSE),""))</f>
        <v>1</v>
      </c>
      <c r="M204" s="46" t="str">
        <f>IF(OR(LEFT(A204,2)="--",A204="",I204=""),"",IFERROR(VLOOKUP(A204,Data!C:W,21,FALSE),""))</f>
        <v>PTO</v>
      </c>
      <c r="N204" s="2"/>
    </row>
    <row r="205" spans="1:14" ht="15" customHeight="1" x14ac:dyDescent="0.3">
      <c r="A205" s="5" t="str">
        <f>IFERROR(IF(VLOOKUP(ROW(A205)-1,Data!B:C,2,FALSE)="","",VLOOKUP(ROW(A205)-1,Data!B:C,2,FALSE)),"")</f>
        <v>Last of Their Strength [158]</v>
      </c>
      <c r="B205" s="133"/>
      <c r="C205" s="87" t="str">
        <f>IFERROR(IF(VLOOKUP(ROW(A205)-1,Data!B:C,2,FALSE)="","",VLOOKUP(ROW(A205)-1,Data!B:X,23,FALSE)),"")</f>
        <v/>
      </c>
      <c r="D205" s="6">
        <f t="shared" si="10"/>
        <v>-1</v>
      </c>
      <c r="E205" s="6" t="str">
        <f t="shared" si="11"/>
        <v>T</v>
      </c>
      <c r="F205" s="42">
        <f>IF(I205="","",IF(M205="Campaign","--",IF(VLOOKUP(A205,Data!C:D,2,FALSE)="*","*",VLOOKUP(A205,Data!C:R,16,FALSE))))</f>
        <v>3.8583333333333334</v>
      </c>
      <c r="G205" s="43">
        <f>IF(I205="","",IFERROR(VLOOKUP(VLOOKUP(A205,Data!C:T,18,FALSE),'ROAR Ratings'!A:D,4,FALSE),""))</f>
        <v>6.67</v>
      </c>
      <c r="H205" s="44">
        <f t="shared" si="12"/>
        <v>0.625</v>
      </c>
      <c r="I205" s="58" t="str">
        <f>IF(OR(A205="",LEFT(A205,3)="---"),"",IFERROR(VLOOKUP($A205,'ROAR Balance'!B:F,2,FALSE),""))</f>
        <v>American</v>
      </c>
      <c r="J205" s="58">
        <f>IF(I205="","",IFERROR(VLOOKUP($A205,'ROAR Balance'!B:F,3,FALSE),""))</f>
        <v>5</v>
      </c>
      <c r="K205" s="58" t="str">
        <f>IF(I205="","",IFERROR(VLOOKUP($A205,'ROAR Balance'!B:F,4,FALSE),""))</f>
        <v>Japanese</v>
      </c>
      <c r="L205" s="58">
        <f>IF(I205="","",IFERROR(VLOOKUP($A205,'ROAR Balance'!B:F,5,FALSE),""))</f>
        <v>3</v>
      </c>
      <c r="M205" s="46" t="str">
        <f>IF(OR(LEFT(A205,2)="--",A205="",I205=""),"",IFERROR(VLOOKUP(A205,Data!C:W,21,FALSE),""))</f>
        <v>PTO</v>
      </c>
      <c r="N205" s="2"/>
    </row>
    <row r="206" spans="1:14" ht="15" customHeight="1" x14ac:dyDescent="0.3">
      <c r="A206" s="5" t="str">
        <f>IFERROR(IF(VLOOKUP(ROW(A206)-1,Data!B:C,2,FALSE)="","",VLOOKUP(ROW(A206)-1,Data!B:C,2,FALSE)),"")</f>
        <v>White Tigers [159]</v>
      </c>
      <c r="B206" s="133"/>
      <c r="C206" s="87" t="str">
        <f>IFERROR(IF(VLOOKUP(ROW(A206)-1,Data!B:C,2,FALSE)="","",VLOOKUP(ROW(A206)-1,Data!B:X,23,FALSE)),"")</f>
        <v/>
      </c>
      <c r="D206" s="6">
        <f t="shared" si="10"/>
        <v>-1</v>
      </c>
      <c r="E206" s="6" t="str">
        <f t="shared" si="11"/>
        <v/>
      </c>
      <c r="F206" s="42">
        <f>IF(I206="","",IF(M206="Campaign","--",IF(VLOOKUP(A206,Data!C:D,2,FALSE)="*","*",VLOOKUP(A206,Data!C:R,16,FALSE))))</f>
        <v>12.583333333333334</v>
      </c>
      <c r="G206" s="43">
        <f>IF(I206="","",IFERROR(VLOOKUP(VLOOKUP(A206,Data!C:T,18,FALSE),'ROAR Ratings'!A:D,4,FALSE),""))</f>
        <v>7.36</v>
      </c>
      <c r="H206" s="44">
        <f t="shared" si="12"/>
        <v>0.63636363636363635</v>
      </c>
      <c r="I206" s="58" t="str">
        <f>IF(OR(A206="",LEFT(A206,3)="---"),"",IFERROR(VLOOKUP($A206,'ROAR Balance'!B:F,2,FALSE),""))</f>
        <v>Japanese</v>
      </c>
      <c r="J206" s="58">
        <f>IF(I206="","",IFERROR(VLOOKUP($A206,'ROAR Balance'!B:F,3,FALSE),""))</f>
        <v>4</v>
      </c>
      <c r="K206" s="58" t="str">
        <f>IF(I206="","",IFERROR(VLOOKUP($A206,'ROAR Balance'!B:F,4,FALSE),""))</f>
        <v>Gurkha</v>
      </c>
      <c r="L206" s="58">
        <f>IF(I206="","",IFERROR(VLOOKUP($A206,'ROAR Balance'!B:F,5,FALSE),""))</f>
        <v>7</v>
      </c>
      <c r="M206" s="46" t="str">
        <f>IF(OR(LEFT(A206,2)="--",A206="",I206=""),"",IFERROR(VLOOKUP(A206,Data!C:W,21,FALSE),""))</f>
        <v>PTO</v>
      </c>
      <c r="N206" s="2"/>
    </row>
    <row r="207" spans="1:14" ht="15" customHeight="1" x14ac:dyDescent="0.3">
      <c r="A207" s="5" t="str">
        <f>IFERROR(IF(VLOOKUP(ROW(A207)-1,Data!B:C,2,FALSE)="","",VLOOKUP(ROW(A207)-1,Data!B:C,2,FALSE)),"")</f>
        <v>Battlin' Buckeyes [160]</v>
      </c>
      <c r="B207" s="133"/>
      <c r="C207" s="87" t="str">
        <f>IFERROR(IF(VLOOKUP(ROW(A207)-1,Data!B:C,2,FALSE)="","",VLOOKUP(ROW(A207)-1,Data!B:X,23,FALSE)),"")</f>
        <v/>
      </c>
      <c r="D207" s="6">
        <f t="shared" si="10"/>
        <v>-1</v>
      </c>
      <c r="E207" s="6" t="str">
        <f t="shared" si="11"/>
        <v/>
      </c>
      <c r="F207" s="42">
        <f>IF(I207="","",IF(M207="Campaign","--",IF(VLOOKUP(A207,Data!C:D,2,FALSE)="*","*",VLOOKUP(A207,Data!C:R,16,FALSE))))</f>
        <v>7.9333333333333336</v>
      </c>
      <c r="G207" s="43">
        <f>IF(I207="","",IFERROR(VLOOKUP(VLOOKUP(A207,Data!C:T,18,FALSE),'ROAR Ratings'!A:D,4,FALSE),""))</f>
        <v>6.38</v>
      </c>
      <c r="H207" s="44">
        <f t="shared" si="12"/>
        <v>0.61111111111111116</v>
      </c>
      <c r="I207" s="58" t="str">
        <f>IF(OR(A207="",LEFT(A207,3)="---"),"",IFERROR(VLOOKUP($A207,'ROAR Balance'!B:F,2,FALSE),""))</f>
        <v>Japanese</v>
      </c>
      <c r="J207" s="58">
        <f>IF(I207="","",IFERROR(VLOOKUP($A207,'ROAR Balance'!B:F,3,FALSE),""))</f>
        <v>11</v>
      </c>
      <c r="K207" s="58" t="str">
        <f>IF(I207="","",IFERROR(VLOOKUP($A207,'ROAR Balance'!B:F,4,FALSE),""))</f>
        <v>American</v>
      </c>
      <c r="L207" s="58">
        <f>IF(I207="","",IFERROR(VLOOKUP($A207,'ROAR Balance'!B:F,5,FALSE),""))</f>
        <v>7</v>
      </c>
      <c r="M207" s="46" t="str">
        <f>IF(OR(LEFT(A207,2)="--",A207="",I207=""),"",IFERROR(VLOOKUP(A207,Data!C:W,21,FALSE),""))</f>
        <v>PTO</v>
      </c>
      <c r="N207" s="2"/>
    </row>
    <row r="208" spans="1:14" ht="15" customHeight="1" x14ac:dyDescent="0.3">
      <c r="A208" s="5" t="str">
        <f>IFERROR(IF(VLOOKUP(ROW(A208)-1,Data!B:C,2,FALSE)="","",VLOOKUP(ROW(A208)-1,Data!B:C,2,FALSE)),"")</f>
        <v>Smertniki [{RS} 59]</v>
      </c>
      <c r="B208" s="133"/>
      <c r="C208" s="87" t="str">
        <f>IFERROR(IF(VLOOKUP(ROW(A208)-1,Data!B:C,2,FALSE)="","",VLOOKUP(ROW(A208)-1,Data!B:X,23,FALSE)),"")</f>
        <v/>
      </c>
      <c r="D208" s="6">
        <f t="shared" si="10"/>
        <v>-1</v>
      </c>
      <c r="E208" s="6" t="str">
        <f t="shared" si="11"/>
        <v/>
      </c>
      <c r="F208" s="42">
        <f>IF(I208="","",IF(M208="Campaign","--",IF(VLOOKUP(A208,Data!C:D,2,FALSE)="*","*",VLOOKUP(A208,Data!C:R,16,FALSE))))</f>
        <v>11</v>
      </c>
      <c r="G208" s="43">
        <f>IF(I208="","",IFERROR(VLOOKUP(VLOOKUP(A208,Data!C:T,18,FALSE),'ROAR Ratings'!A:D,4,FALSE),""))</f>
        <v>5.56</v>
      </c>
      <c r="H208" s="44">
        <f t="shared" si="12"/>
        <v>0.625</v>
      </c>
      <c r="I208" s="58" t="str">
        <f>IF(OR(A208="",LEFT(A208,3)="---"),"",IFERROR(VLOOKUP($A208,'ROAR Balance'!B:F,2,FALSE),""))</f>
        <v>Russian</v>
      </c>
      <c r="J208" s="58">
        <f>IF(I208="","",IFERROR(VLOOKUP($A208,'ROAR Balance'!B:F,3,FALSE),""))</f>
        <v>3</v>
      </c>
      <c r="K208" s="58" t="str">
        <f>IF(I208="","",IFERROR(VLOOKUP($A208,'ROAR Balance'!B:F,4,FALSE),""))</f>
        <v>Japanese</v>
      </c>
      <c r="L208" s="58">
        <f>IF(I208="","",IFERROR(VLOOKUP($A208,'ROAR Balance'!B:F,5,FALSE),""))</f>
        <v>5</v>
      </c>
      <c r="M208" s="46" t="str">
        <f>IF(OR(LEFT(A208,2)="--",A208="",I208=""),"",IFERROR(VLOOKUP(A208,Data!C:W,21,FALSE),""))</f>
        <v/>
      </c>
      <c r="N208" s="2"/>
    </row>
    <row r="209" spans="1:14" ht="15" customHeight="1" x14ac:dyDescent="0.3">
      <c r="A209" s="5" t="str">
        <f>IFERROR(IF(VLOOKUP(ROW(A209)-1,Data!B:C,2,FALSE)="","",VLOOKUP(ROW(A209)-1,Data!B:C,2,FALSE)),"")</f>
        <v>On the Kokoda Trail [{RS} 60]</v>
      </c>
      <c r="B209" s="133"/>
      <c r="C209" s="87" t="str">
        <f>IFERROR(IF(VLOOKUP(ROW(A209)-1,Data!B:C,2,FALSE)="","",VLOOKUP(ROW(A209)-1,Data!B:X,23,FALSE)),"")</f>
        <v/>
      </c>
      <c r="D209" s="6">
        <f t="shared" si="10"/>
        <v>1</v>
      </c>
      <c r="E209" s="6" t="str">
        <f t="shared" si="11"/>
        <v/>
      </c>
      <c r="F209" s="42">
        <f>IF(I209="","",IF(M209="Campaign","--",IF(VLOOKUP(A209,Data!C:D,2,FALSE)="*","*",VLOOKUP(A209,Data!C:R,16,FALSE))))</f>
        <v>6.7333333333333334</v>
      </c>
      <c r="G209" s="43">
        <f>IF(I209="","",IFERROR(VLOOKUP(VLOOKUP(A209,Data!C:T,18,FALSE),'ROAR Ratings'!A:D,4,FALSE),""))</f>
        <v>7.17</v>
      </c>
      <c r="H209" s="44">
        <f t="shared" si="12"/>
        <v>0.5</v>
      </c>
      <c r="I209" s="58" t="str">
        <f>IF(OR(A209="",LEFT(A209,3)="---"),"",IFERROR(VLOOKUP($A209,'ROAR Balance'!B:F,2,FALSE),""))</f>
        <v>Japanese</v>
      </c>
      <c r="J209" s="58">
        <f>IF(I209="","",IFERROR(VLOOKUP($A209,'ROAR Balance'!B:F,3,FALSE),""))</f>
        <v>4</v>
      </c>
      <c r="K209" s="58" t="str">
        <f>IF(I209="","",IFERROR(VLOOKUP($A209,'ROAR Balance'!B:F,4,FALSE),""))</f>
        <v>Allied</v>
      </c>
      <c r="L209" s="58">
        <f>IF(I209="","",IFERROR(VLOOKUP($A209,'ROAR Balance'!B:F,5,FALSE),""))</f>
        <v>4</v>
      </c>
      <c r="M209" s="46" t="str">
        <f>IF(OR(LEFT(A209,2)="--",A209="",I209=""),"",IFERROR(VLOOKUP(A209,Data!C:W,21,FALSE),""))</f>
        <v>PTO</v>
      </c>
      <c r="N209" s="2"/>
    </row>
    <row r="210" spans="1:14" ht="15" customHeight="1" x14ac:dyDescent="0.3">
      <c r="A210" s="5" t="str">
        <f>IFERROR(IF(VLOOKUP(ROW(A210)-1,Data!B:C,2,FALSE)="","",VLOOKUP(ROW(A210)-1,Data!B:C,2,FALSE)),"")</f>
        <v>Shoestring Ridge [{RS} 61]</v>
      </c>
      <c r="B210" s="133"/>
      <c r="C210" s="87" t="str">
        <f>IFERROR(IF(VLOOKUP(ROW(A210)-1,Data!B:C,2,FALSE)="","",VLOOKUP(ROW(A210)-1,Data!B:X,23,FALSE)),"")</f>
        <v/>
      </c>
      <c r="D210" s="6">
        <f t="shared" si="10"/>
        <v>-1</v>
      </c>
      <c r="E210" s="6" t="str">
        <f t="shared" si="11"/>
        <v/>
      </c>
      <c r="F210" s="42">
        <f>IF(I210="","",IF(M210="Campaign","--",IF(VLOOKUP(A210,Data!C:D,2,FALSE)="*","*",VLOOKUP(A210,Data!C:R,16,FALSE))))</f>
        <v>6.625</v>
      </c>
      <c r="G210" s="43">
        <f>IF(I210="","",IFERROR(VLOOKUP(VLOOKUP(A210,Data!C:T,18,FALSE),'ROAR Ratings'!A:D,4,FALSE),""))</f>
        <v>6.75</v>
      </c>
      <c r="H210" s="44">
        <f t="shared" si="12"/>
        <v>0.66666666666666663</v>
      </c>
      <c r="I210" s="58" t="str">
        <f>IF(OR(A210="",LEFT(A210,3)="---"),"",IFERROR(VLOOKUP($A210,'ROAR Balance'!B:F,2,FALSE),""))</f>
        <v>Japanese</v>
      </c>
      <c r="J210" s="58">
        <f>IF(I210="","",IFERROR(VLOOKUP($A210,'ROAR Balance'!B:F,3,FALSE),""))</f>
        <v>2</v>
      </c>
      <c r="K210" s="58" t="str">
        <f>IF(I210="","",IFERROR(VLOOKUP($A210,'ROAR Balance'!B:F,4,FALSE),""))</f>
        <v>American</v>
      </c>
      <c r="L210" s="58">
        <f>IF(I210="","",IFERROR(VLOOKUP($A210,'ROAR Balance'!B:F,5,FALSE),""))</f>
        <v>1</v>
      </c>
      <c r="M210" s="46" t="str">
        <f>IF(OR(LEFT(A210,2)="--",A210="",I210=""),"",IFERROR(VLOOKUP(A210,Data!C:W,21,FALSE),""))</f>
        <v>PTO, OBA, Nght</v>
      </c>
      <c r="N210" s="2"/>
    </row>
    <row r="211" spans="1:14" ht="15" customHeight="1" x14ac:dyDescent="0.3">
      <c r="A211" s="5" t="str">
        <f>IFERROR(IF(VLOOKUP(ROW(A211)-1,Data!B:C,2,FALSE)="","",VLOOKUP(ROW(A211)-1,Data!B:C,2,FALSE)),"")</f>
        <v>Bungle in the Jungle [{RS} 62]</v>
      </c>
      <c r="B211" s="133"/>
      <c r="C211" s="87" t="str">
        <f>IFERROR(IF(VLOOKUP(ROW(A211)-1,Data!B:C,2,FALSE)="","",VLOOKUP(ROW(A211)-1,Data!B:X,23,FALSE)),"")</f>
        <v/>
      </c>
      <c r="D211" s="6">
        <f t="shared" si="10"/>
        <v>-1</v>
      </c>
      <c r="E211" s="6" t="str">
        <f t="shared" si="11"/>
        <v/>
      </c>
      <c r="F211" s="42">
        <f>IF(I211="","",IF(M211="Campaign","--",IF(VLOOKUP(A211,Data!C:D,2,FALSE)="*","*",VLOOKUP(A211,Data!C:R,16,FALSE))))</f>
        <v>11.666666666666666</v>
      </c>
      <c r="G211" s="43">
        <f>IF(I211="","",IFERROR(VLOOKUP(VLOOKUP(A211,Data!C:T,18,FALSE),'ROAR Ratings'!A:D,4,FALSE),""))</f>
        <v>6.29</v>
      </c>
      <c r="H211" s="44">
        <f t="shared" si="12"/>
        <v>0.5714285714285714</v>
      </c>
      <c r="I211" s="58" t="str">
        <f>IF(OR(A211="",LEFT(A211,3)="---"),"",IFERROR(VLOOKUP($A211,'ROAR Balance'!B:F,2,FALSE),""))</f>
        <v>Japanese</v>
      </c>
      <c r="J211" s="58">
        <f>IF(I211="","",IFERROR(VLOOKUP($A211,'ROAR Balance'!B:F,3,FALSE),""))</f>
        <v>4</v>
      </c>
      <c r="K211" s="58" t="str">
        <f>IF(I211="","",IFERROR(VLOOKUP($A211,'ROAR Balance'!B:F,4,FALSE),""))</f>
        <v>British</v>
      </c>
      <c r="L211" s="58">
        <f>IF(I211="","",IFERROR(VLOOKUP($A211,'ROAR Balance'!B:F,5,FALSE),""))</f>
        <v>3</v>
      </c>
      <c r="M211" s="46" t="str">
        <f>IF(OR(LEFT(A211,2)="--",A211="",I211=""),"",IFERROR(VLOOKUP(A211,Data!C:W,21,FALSE),""))</f>
        <v>PTO, OBA</v>
      </c>
      <c r="N211" s="2"/>
    </row>
    <row r="212" spans="1:14" ht="15" customHeight="1" x14ac:dyDescent="0.3">
      <c r="A212" s="5" t="str">
        <f>IFERROR(IF(VLOOKUP(ROW(A212)-1,Data!B:C,2,FALSE)="","",VLOOKUP(ROW(A212)-1,Data!B:C,2,FALSE)),"")</f>
        <v>The Eastern Gate [{RS} 63]</v>
      </c>
      <c r="B212" s="133"/>
      <c r="C212" s="87" t="str">
        <f>IFERROR(IF(VLOOKUP(ROW(A212)-1,Data!B:C,2,FALSE)="","",VLOOKUP(ROW(A212)-1,Data!B:X,23,FALSE)),"")</f>
        <v/>
      </c>
      <c r="D212" s="6">
        <f t="shared" si="10"/>
        <v>-1</v>
      </c>
      <c r="E212" s="6" t="str">
        <f t="shared" si="11"/>
        <v/>
      </c>
      <c r="F212" s="42">
        <f>IF(I212="","",IF(M212="Campaign","--",IF(VLOOKUP(A212,Data!C:D,2,FALSE)="*","*",VLOOKUP(A212,Data!C:R,16,FALSE))))</f>
        <v>8.5</v>
      </c>
      <c r="G212" s="43">
        <f>IF(I212="","",IFERROR(VLOOKUP(VLOOKUP(A212,Data!C:T,18,FALSE),'ROAR Ratings'!A:D,4,FALSE),""))</f>
        <v>5.22</v>
      </c>
      <c r="H212" s="44">
        <f t="shared" si="12"/>
        <v>0.83333333333333337</v>
      </c>
      <c r="I212" s="58" t="str">
        <f>IF(OR(A212="",LEFT(A212,3)="---"),"",IFERROR(VLOOKUP($A212,'ROAR Balance'!B:F,2,FALSE),""))</f>
        <v>British</v>
      </c>
      <c r="J212" s="58">
        <f>IF(I212="","",IFERROR(VLOOKUP($A212,'ROAR Balance'!B:F,3,FALSE),""))</f>
        <v>1</v>
      </c>
      <c r="K212" s="58" t="str">
        <f>IF(I212="","",IFERROR(VLOOKUP($A212,'ROAR Balance'!B:F,4,FALSE),""))</f>
        <v>Japanese</v>
      </c>
      <c r="L212" s="58">
        <f>IF(I212="","",IFERROR(VLOOKUP($A212,'ROAR Balance'!B:F,5,FALSE),""))</f>
        <v>5</v>
      </c>
      <c r="M212" s="46" t="str">
        <f>IF(OR(LEFT(A212,2)="--",A212="",I212=""),"",IFERROR(VLOOKUP(A212,Data!C:W,21,FALSE),""))</f>
        <v>PTO</v>
      </c>
      <c r="N212" s="2"/>
    </row>
    <row r="213" spans="1:14" ht="15" customHeight="1" x14ac:dyDescent="0.3">
      <c r="A213" s="5" t="str">
        <f>IFERROR(IF(VLOOKUP(ROW(A213)-1,Data!B:C,2,FALSE)="","",VLOOKUP(ROW(A213)-1,Data!B:C,2,FALSE)),"")</f>
        <v>Hazardous Occupation [{RS} 64]</v>
      </c>
      <c r="B213" s="133"/>
      <c r="C213" s="87" t="str">
        <f>IFERROR(IF(VLOOKUP(ROW(A213)-1,Data!B:C,2,FALSE)="","",VLOOKUP(ROW(A213)-1,Data!B:X,23,FALSE)),"")</f>
        <v/>
      </c>
      <c r="D213" s="6">
        <f t="shared" si="10"/>
        <v>-1</v>
      </c>
      <c r="E213" s="6" t="str">
        <f t="shared" si="11"/>
        <v/>
      </c>
      <c r="F213" s="42">
        <f>IF(I213="","",IF(M213="Campaign","--",IF(VLOOKUP(A213,Data!C:D,2,FALSE)="*","*",VLOOKUP(A213,Data!C:R,16,FALSE))))</f>
        <v>5.666666666666667</v>
      </c>
      <c r="G213" s="43">
        <f>IF(I213="","",IFERROR(VLOOKUP(VLOOKUP(A213,Data!C:T,18,FALSE),'ROAR Ratings'!A:D,4,FALSE),""))</f>
        <v>8.5</v>
      </c>
      <c r="H213" s="44">
        <f t="shared" si="12"/>
        <v>0.66666666666666663</v>
      </c>
      <c r="I213" s="58" t="str">
        <f>IF(OR(A213="",LEFT(A213,3)="---"),"",IFERROR(VLOOKUP($A213,'ROAR Balance'!B:F,2,FALSE),""))</f>
        <v>Japanese</v>
      </c>
      <c r="J213" s="58">
        <f>IF(I213="","",IFERROR(VLOOKUP($A213,'ROAR Balance'!B:F,3,FALSE),""))</f>
        <v>2</v>
      </c>
      <c r="K213" s="58" t="str">
        <f>IF(I213="","",IFERROR(VLOOKUP($A213,'ROAR Balance'!B:F,4,FALSE),""))</f>
        <v>Partisan</v>
      </c>
      <c r="L213" s="58">
        <f>IF(I213="","",IFERROR(VLOOKUP($A213,'ROAR Balance'!B:F,5,FALSE),""))</f>
        <v>1</v>
      </c>
      <c r="M213" s="46" t="str">
        <f>IF(OR(LEFT(A213,2)="--",A213="",I213=""),"",IFERROR(VLOOKUP(A213,Data!C:W,21,FALSE),""))</f>
        <v>PTO</v>
      </c>
      <c r="N213" s="2"/>
    </row>
    <row r="214" spans="1:14" ht="15" customHeight="1" x14ac:dyDescent="0.3">
      <c r="A214" s="5" t="str">
        <f>IFERROR(IF(VLOOKUP(ROW(A214)-1,Data!B:C,2,FALSE)="","",VLOOKUP(ROW(A214)-1,Data!B:C,2,FALSE)),"")</f>
        <v>Red Star, Red Sun [{RS} 65]</v>
      </c>
      <c r="B214" s="133"/>
      <c r="C214" s="87" t="str">
        <f>IFERROR(IF(VLOOKUP(ROW(A214)-1,Data!B:C,2,FALSE)="","",VLOOKUP(ROW(A214)-1,Data!B:X,23,FALSE)),"")</f>
        <v/>
      </c>
      <c r="D214" s="6">
        <f t="shared" si="10"/>
        <v>-1</v>
      </c>
      <c r="E214" s="6" t="str">
        <f t="shared" si="11"/>
        <v/>
      </c>
      <c r="F214" s="42">
        <f>IF(I214="","",IF(M214="Campaign","--",IF(VLOOKUP(A214,Data!C:D,2,FALSE)="*","*",VLOOKUP(A214,Data!C:R,16,FALSE))))</f>
        <v>13.074999999999999</v>
      </c>
      <c r="G214" s="43">
        <f>IF(I214="","",IFERROR(VLOOKUP(VLOOKUP(A214,Data!C:T,18,FALSE),'ROAR Ratings'!A:D,4,FALSE),""))</f>
        <v>6.5</v>
      </c>
      <c r="H214" s="44">
        <f t="shared" si="12"/>
        <v>0.83333333333333337</v>
      </c>
      <c r="I214" s="58" t="str">
        <f>IF(OR(A214="",LEFT(A214,3)="---"),"",IFERROR(VLOOKUP($A214,'ROAR Balance'!B:F,2,FALSE),""))</f>
        <v>Russian</v>
      </c>
      <c r="J214" s="58">
        <f>IF(I214="","",IFERROR(VLOOKUP($A214,'ROAR Balance'!B:F,3,FALSE),""))</f>
        <v>1</v>
      </c>
      <c r="K214" s="58" t="str">
        <f>IF(I214="","",IFERROR(VLOOKUP($A214,'ROAR Balance'!B:F,4,FALSE),""))</f>
        <v>Japanese</v>
      </c>
      <c r="L214" s="58">
        <f>IF(I214="","",IFERROR(VLOOKUP($A214,'ROAR Balance'!B:F,5,FALSE),""))</f>
        <v>5</v>
      </c>
      <c r="M214" s="46" t="str">
        <f>IF(OR(LEFT(A214,2)="--",A214="",I214=""),"",IFERROR(VLOOKUP(A214,Data!C:W,21,FALSE),""))</f>
        <v>Dsrt, Air</v>
      </c>
      <c r="N214" s="2"/>
    </row>
    <row r="215" spans="1:14" ht="15" customHeight="1" x14ac:dyDescent="0.3">
      <c r="A215" s="5" t="str">
        <f>IFERROR(IF(VLOOKUP(ROW(A215)-1,Data!B:C,2,FALSE)="","",VLOOKUP(ROW(A215)-1,Data!B:C,2,FALSE)),"")</f>
        <v>The Bushmasters [{RS} 66]</v>
      </c>
      <c r="B215" s="133"/>
      <c r="C215" s="87" t="str">
        <f>IFERROR(IF(VLOOKUP(ROW(A215)-1,Data!B:C,2,FALSE)="","",VLOOKUP(ROW(A215)-1,Data!B:X,23,FALSE)),"")</f>
        <v/>
      </c>
      <c r="D215" s="6">
        <f t="shared" si="10"/>
        <v>1</v>
      </c>
      <c r="E215" s="6" t="str">
        <f t="shared" si="11"/>
        <v/>
      </c>
      <c r="F215" s="42">
        <f>IF(I215="","",IF(M215="Campaign","--",IF(VLOOKUP(A215,Data!C:D,2,FALSE)="*","*",VLOOKUP(A215,Data!C:R,16,FALSE))))</f>
        <v>15.875</v>
      </c>
      <c r="G215" s="43">
        <f>IF(I215="","",IFERROR(VLOOKUP(VLOOKUP(A215,Data!C:T,18,FALSE),'ROAR Ratings'!A:D,4,FALSE),""))</f>
        <v>7.22</v>
      </c>
      <c r="H215" s="44">
        <f t="shared" si="12"/>
        <v>0.5714285714285714</v>
      </c>
      <c r="I215" s="58" t="str">
        <f>IF(OR(A215="",LEFT(A215,3)="---"),"",IFERROR(VLOOKUP($A215,'ROAR Balance'!B:F,2,FALSE),""))</f>
        <v>Japanese</v>
      </c>
      <c r="J215" s="58">
        <f>IF(I215="","",IFERROR(VLOOKUP($A215,'ROAR Balance'!B:F,3,FALSE),""))</f>
        <v>3</v>
      </c>
      <c r="K215" s="58" t="str">
        <f>IF(I215="","",IFERROR(VLOOKUP($A215,'ROAR Balance'!B:F,4,FALSE),""))</f>
        <v>American</v>
      </c>
      <c r="L215" s="58">
        <f>IF(I215="","",IFERROR(VLOOKUP($A215,'ROAR Balance'!B:F,5,FALSE),""))</f>
        <v>4</v>
      </c>
      <c r="M215" s="46" t="str">
        <f>IF(OR(LEFT(A215,2)="--",A215="",I215=""),"",IFERROR(VLOOKUP(A215,Data!C:W,21,FALSE),""))</f>
        <v>PTO, OBA</v>
      </c>
      <c r="N215" s="2"/>
    </row>
    <row r="216" spans="1:14" ht="15" customHeight="1" x14ac:dyDescent="0.3">
      <c r="A216" s="5" t="str">
        <f>IFERROR(IF(VLOOKUP(ROW(A216)-1,Data!B:C,2,FALSE)="","",VLOOKUP(ROW(A216)-1,Data!B:C,2,FALSE)),"")</f>
        <v>Cibik's Ridge [{RS} 67]</v>
      </c>
      <c r="B216" s="133"/>
      <c r="C216" s="87" t="str">
        <f>IFERROR(IF(VLOOKUP(ROW(A216)-1,Data!B:C,2,FALSE)="","",VLOOKUP(ROW(A216)-1,Data!B:X,23,FALSE)),"")</f>
        <v/>
      </c>
      <c r="D216" s="6">
        <f t="shared" si="10"/>
        <v>-1</v>
      </c>
      <c r="E216" s="6" t="str">
        <f t="shared" si="11"/>
        <v>T</v>
      </c>
      <c r="F216" s="42">
        <f>IF(I216="","",IF(M216="Campaign","--",IF(VLOOKUP(A216,Data!C:D,2,FALSE)="*","*",VLOOKUP(A216,Data!C:R,16,FALSE))))</f>
        <v>3.7333333333333334</v>
      </c>
      <c r="G216" s="43">
        <f>IF(I216="","",IFERROR(VLOOKUP(VLOOKUP(A216,Data!C:T,18,FALSE),'ROAR Ratings'!A:D,4,FALSE),""))</f>
        <v>5.61</v>
      </c>
      <c r="H216" s="44">
        <f t="shared" si="12"/>
        <v>0.61904761904761907</v>
      </c>
      <c r="I216" s="58" t="str">
        <f>IF(OR(A216="",LEFT(A216,3)="---"),"",IFERROR(VLOOKUP($A216,'ROAR Balance'!B:F,2,FALSE),""))</f>
        <v>Japanese</v>
      </c>
      <c r="J216" s="58">
        <f>IF(I216="","",IFERROR(VLOOKUP($A216,'ROAR Balance'!B:F,3,FALSE),""))</f>
        <v>13</v>
      </c>
      <c r="K216" s="58" t="str">
        <f>IF(I216="","",IFERROR(VLOOKUP($A216,'ROAR Balance'!B:F,4,FALSE),""))</f>
        <v>American</v>
      </c>
      <c r="L216" s="58">
        <f>IF(I216="","",IFERROR(VLOOKUP($A216,'ROAR Balance'!B:F,5,FALSE),""))</f>
        <v>8</v>
      </c>
      <c r="M216" s="46" t="str">
        <f>IF(OR(LEFT(A216,2)="--",A216="",I216=""),"",IFERROR(VLOOKUP(A216,Data!C:W,21,FALSE),""))</f>
        <v>PTO</v>
      </c>
      <c r="N216" s="2"/>
    </row>
    <row r="217" spans="1:14" ht="15" customHeight="1" x14ac:dyDescent="0.3">
      <c r="A217" s="5" t="str">
        <f>IFERROR(IF(VLOOKUP(ROW(A217)-1,Data!B:C,2,FALSE)="","",VLOOKUP(ROW(A217)-1,Data!B:C,2,FALSE)),"")</f>
        <v>The Rock [{RS} 68]</v>
      </c>
      <c r="B217" s="133"/>
      <c r="C217" s="87" t="str">
        <f>IFERROR(IF(VLOOKUP(ROW(A217)-1,Data!B:C,2,FALSE)="","",VLOOKUP(ROW(A217)-1,Data!B:X,23,FALSE)),"")</f>
        <v/>
      </c>
      <c r="D217" s="6">
        <f t="shared" si="10"/>
        <v>-1</v>
      </c>
      <c r="E217" s="6" t="str">
        <f t="shared" si="11"/>
        <v/>
      </c>
      <c r="F217" s="42">
        <f>IF(I217="","",IF(M217="Campaign","--",IF(VLOOKUP(A217,Data!C:D,2,FALSE)="*","*",VLOOKUP(A217,Data!C:R,16,FALSE))))</f>
        <v>8.3000000000000007</v>
      </c>
      <c r="G217" s="43">
        <f>IF(I217="","",IFERROR(VLOOKUP(VLOOKUP(A217,Data!C:T,18,FALSE),'ROAR Ratings'!A:D,4,FALSE),""))</f>
        <v>9</v>
      </c>
      <c r="H217" s="44">
        <f t="shared" si="12"/>
        <v>1</v>
      </c>
      <c r="I217" s="58" t="str">
        <f>IF(OR(A217="",LEFT(A217,3)="---"),"",IFERROR(VLOOKUP($A217,'ROAR Balance'!B:F,2,FALSE),""))</f>
        <v>American</v>
      </c>
      <c r="J217" s="58">
        <f>IF(I217="","",IFERROR(VLOOKUP($A217,'ROAR Balance'!B:F,3,FALSE),""))</f>
        <v>1</v>
      </c>
      <c r="K217" s="58" t="str">
        <f>IF(I217="","",IFERROR(VLOOKUP($A217,'ROAR Balance'!B:F,4,FALSE),""))</f>
        <v>Japanese</v>
      </c>
      <c r="L217" s="58">
        <f>IF(I217="","",IFERROR(VLOOKUP($A217,'ROAR Balance'!B:F,5,FALSE),""))</f>
        <v>0</v>
      </c>
      <c r="M217" s="46" t="str">
        <f>IF(OR(LEFT(A217,2)="--",A217="",I217=""),"",IFERROR(VLOOKUP(A217,Data!C:W,21,FALSE),""))</f>
        <v>PTO, OBA</v>
      </c>
      <c r="N217" s="2"/>
    </row>
    <row r="218" spans="1:14" ht="15" customHeight="1" x14ac:dyDescent="0.3">
      <c r="A218" s="5" t="str">
        <f>IFERROR(IF(VLOOKUP(ROW(A218)-1,Data!B:C,2,FALSE)="","",VLOOKUP(ROW(A218)-1,Data!B:C,2,FALSE)),"")</f>
        <v>Today We Attack [{RS} 69]</v>
      </c>
      <c r="B218" s="133"/>
      <c r="C218" s="87" t="str">
        <f>IFERROR(IF(VLOOKUP(ROW(A218)-1,Data!B:C,2,FALSE)="","",VLOOKUP(ROW(A218)-1,Data!B:X,23,FALSE)),"")</f>
        <v/>
      </c>
      <c r="D218" s="6">
        <f t="shared" si="10"/>
        <v>-1</v>
      </c>
      <c r="E218" s="6" t="str">
        <f t="shared" si="11"/>
        <v/>
      </c>
      <c r="F218" s="42">
        <f>IF(I218="","",IF(M218="Campaign","--",IF(VLOOKUP(A218,Data!C:D,2,FALSE)="*","*",VLOOKUP(A218,Data!C:R,16,FALSE))))</f>
        <v>9.9</v>
      </c>
      <c r="G218" s="43">
        <f>IF(I218="","",IFERROR(VLOOKUP(VLOOKUP(A218,Data!C:T,18,FALSE),'ROAR Ratings'!A:D,4,FALSE),""))</f>
        <v>7.5</v>
      </c>
      <c r="H218" s="44">
        <f t="shared" si="12"/>
        <v>1</v>
      </c>
      <c r="I218" s="58" t="str">
        <f>IF(OR(A218="",LEFT(A218,3)="---"),"",IFERROR(VLOOKUP($A218,'ROAR Balance'!B:F,2,FALSE),""))</f>
        <v>Chinese</v>
      </c>
      <c r="J218" s="58">
        <f>IF(I218="","",IFERROR(VLOOKUP($A218,'ROAR Balance'!B:F,3,FALSE),""))</f>
        <v>2</v>
      </c>
      <c r="K218" s="58" t="str">
        <f>IF(I218="","",IFERROR(VLOOKUP($A218,'ROAR Balance'!B:F,4,FALSE),""))</f>
        <v>Japanese</v>
      </c>
      <c r="L218" s="58">
        <f>IF(I218="","",IFERROR(VLOOKUP($A218,'ROAR Balance'!B:F,5,FALSE),""))</f>
        <v>0</v>
      </c>
      <c r="M218" s="46" t="str">
        <f>IF(OR(LEFT(A218,2)="--",A218="",I218=""),"",IFERROR(VLOOKUP(A218,Data!C:W,21,FALSE),""))</f>
        <v>PTO, OBA</v>
      </c>
      <c r="N218" s="2"/>
    </row>
    <row r="219" spans="1:14" ht="15" customHeight="1" x14ac:dyDescent="0.3">
      <c r="A219" s="5" t="str">
        <f>IFERROR(IF(VLOOKUP(ROW(A219)-1,Data!B:C,2,FALSE)="","",VLOOKUP(ROW(A219)-1,Data!B:C,2,FALSE)),"")</f>
        <v>KP 167 [{RS} 70]</v>
      </c>
      <c r="B219" s="133"/>
      <c r="C219" s="87" t="str">
        <f>IFERROR(IF(VLOOKUP(ROW(A219)-1,Data!B:C,2,FALSE)="","",VLOOKUP(ROW(A219)-1,Data!B:X,23,FALSE)),"")</f>
        <v/>
      </c>
      <c r="D219" s="6">
        <f t="shared" si="10"/>
        <v>1</v>
      </c>
      <c r="E219" s="6" t="str">
        <f t="shared" si="11"/>
        <v/>
      </c>
      <c r="F219" s="42">
        <f>IF(I219="","",IF(M219="Campaign","--",IF(VLOOKUP(A219,Data!C:D,2,FALSE)="*","*",VLOOKUP(A219,Data!C:R,16,FALSE))))</f>
        <v>11.966666666666667</v>
      </c>
      <c r="G219" s="43">
        <f>IF(I219="","",IFERROR(VLOOKUP(VLOOKUP(A219,Data!C:T,18,FALSE),'ROAR Ratings'!A:D,4,FALSE),""))</f>
        <v>8</v>
      </c>
      <c r="H219" s="44">
        <f t="shared" si="12"/>
        <v>0.5</v>
      </c>
      <c r="I219" s="58" t="str">
        <f>IF(OR(A219="",LEFT(A219,3)="---"),"",IFERROR(VLOOKUP($A219,'ROAR Balance'!B:F,2,FALSE),""))</f>
        <v>American</v>
      </c>
      <c r="J219" s="58">
        <f>IF(I219="","",IFERROR(VLOOKUP($A219,'ROAR Balance'!B:F,3,FALSE),""))</f>
        <v>1</v>
      </c>
      <c r="K219" s="58" t="str">
        <f>IF(I219="","",IFERROR(VLOOKUP($A219,'ROAR Balance'!B:F,4,FALSE),""))</f>
        <v>Japanese</v>
      </c>
      <c r="L219" s="58">
        <f>IF(I219="","",IFERROR(VLOOKUP($A219,'ROAR Balance'!B:F,5,FALSE),""))</f>
        <v>1</v>
      </c>
      <c r="M219" s="46" t="str">
        <f>IF(OR(LEFT(A219,2)="--",A219="",I219=""),"",IFERROR(VLOOKUP(A219,Data!C:W,21,FALSE),""))</f>
        <v>PTO</v>
      </c>
      <c r="N219" s="2"/>
    </row>
    <row r="220" spans="1:14" ht="15" customHeight="1" x14ac:dyDescent="0.3">
      <c r="A220" s="5" t="str">
        <f>IFERROR(IF(VLOOKUP(ROW(A220)-1,Data!B:C,2,FALSE)="","",VLOOKUP(ROW(A220)-1,Data!B:C,2,FALSE)),"")</f>
        <v>Jungle Citadel [{RS} 71]</v>
      </c>
      <c r="B220" s="133"/>
      <c r="C220" s="87" t="str">
        <f>IFERROR(IF(VLOOKUP(ROW(A220)-1,Data!B:C,2,FALSE)="","",VLOOKUP(ROW(A220)-1,Data!B:X,23,FALSE)),"")</f>
        <v/>
      </c>
      <c r="D220" s="6">
        <f t="shared" si="10"/>
        <v>-1</v>
      </c>
      <c r="E220" s="6" t="str">
        <f t="shared" si="11"/>
        <v/>
      </c>
      <c r="F220" s="42">
        <f>IF(I220="","",IF(M220="Campaign","--",IF(VLOOKUP(A220,Data!C:D,2,FALSE)="*","*",VLOOKUP(A220,Data!C:R,16,FALSE))))</f>
        <v>9.1</v>
      </c>
      <c r="G220" s="43">
        <f>IF(I220="","",IFERROR(VLOOKUP(VLOOKUP(A220,Data!C:T,18,FALSE),'ROAR Ratings'!A:D,4,FALSE),""))</f>
        <v>7</v>
      </c>
      <c r="H220" s="44">
        <f t="shared" si="12"/>
        <v>1</v>
      </c>
      <c r="I220" s="58" t="str">
        <f>IF(OR(A220="",LEFT(A220,3)="---"),"",IFERROR(VLOOKUP($A220,'ROAR Balance'!B:F,2,FALSE),""))</f>
        <v>Japanese</v>
      </c>
      <c r="J220" s="58">
        <f>IF(I220="","",IFERROR(VLOOKUP($A220,'ROAR Balance'!B:F,3,FALSE),""))</f>
        <v>0</v>
      </c>
      <c r="K220" s="58" t="str">
        <f>IF(I220="","",IFERROR(VLOOKUP($A220,'ROAR Balance'!B:F,4,FALSE),""))</f>
        <v>Chinese</v>
      </c>
      <c r="L220" s="58">
        <f>IF(I220="","",IFERROR(VLOOKUP($A220,'ROAR Balance'!B:F,5,FALSE),""))</f>
        <v>1</v>
      </c>
      <c r="M220" s="46" t="str">
        <f>IF(OR(LEFT(A220,2)="--",A220="",I220=""),"",IFERROR(VLOOKUP(A220,Data!C:W,21,FALSE),""))</f>
        <v>PTO, Air</v>
      </c>
      <c r="N220" s="2"/>
    </row>
    <row r="221" spans="1:14" ht="15" customHeight="1" x14ac:dyDescent="0.3">
      <c r="A221" s="5" t="str">
        <f>IFERROR(IF(VLOOKUP(ROW(A221)-1,Data!B:C,2,FALSE)="","",VLOOKUP(ROW(A221)-1,Data!B:C,2,FALSE)),"")</f>
        <v>Sea of Tranquility [{RS} 72]</v>
      </c>
      <c r="B221" s="133"/>
      <c r="C221" s="87" t="str">
        <f>IFERROR(IF(VLOOKUP(ROW(A221)-1,Data!B:C,2,FALSE)="","",VLOOKUP(ROW(A221)-1,Data!B:X,23,FALSE)),"")</f>
        <v/>
      </c>
      <c r="D221" s="6">
        <f t="shared" si="10"/>
        <v>-1</v>
      </c>
      <c r="E221" s="6" t="str">
        <f t="shared" si="11"/>
        <v/>
      </c>
      <c r="F221" s="42">
        <f>IF(I221="","",IF(M221="Campaign","--",IF(VLOOKUP(A221,Data!C:D,2,FALSE)="*","*",VLOOKUP(A221,Data!C:R,16,FALSE))))</f>
        <v>8.875</v>
      </c>
      <c r="G221" s="43">
        <f>IF(I221="","",IFERROR(VLOOKUP(VLOOKUP(A221,Data!C:T,18,FALSE),'ROAR Ratings'!A:D,4,FALSE),""))</f>
        <v>7.56</v>
      </c>
      <c r="H221" s="44">
        <f t="shared" si="12"/>
        <v>0.6</v>
      </c>
      <c r="I221" s="58" t="str">
        <f>IF(OR(A221="",LEFT(A221,3)="---"),"",IFERROR(VLOOKUP($A221,'ROAR Balance'!B:F,2,FALSE),""))</f>
        <v>Japanese</v>
      </c>
      <c r="J221" s="58">
        <f>IF(I221="","",IFERROR(VLOOKUP($A221,'ROAR Balance'!B:F,3,FALSE),""))</f>
        <v>3</v>
      </c>
      <c r="K221" s="58" t="str">
        <f>IF(I221="","",IFERROR(VLOOKUP($A221,'ROAR Balance'!B:F,4,FALSE),""))</f>
        <v>American</v>
      </c>
      <c r="L221" s="58">
        <f>IF(I221="","",IFERROR(VLOOKUP($A221,'ROAR Balance'!B:F,5,FALSE),""))</f>
        <v>2</v>
      </c>
      <c r="M221" s="46" t="str">
        <f>IF(OR(LEFT(A221,2)="--",A221="",I221=""),"",IFERROR(VLOOKUP(A221,Data!C:W,21,FALSE),""))</f>
        <v>PTO, OBA</v>
      </c>
      <c r="N221" s="2"/>
    </row>
    <row r="222" spans="1:14" ht="15" customHeight="1" x14ac:dyDescent="0.3">
      <c r="A222" s="5" t="str">
        <f>IFERROR(IF(VLOOKUP(ROW(A222)-1,Data!B:C,2,FALSE)="","",VLOOKUP(ROW(A222)-1,Data!B:C,2,FALSE)),"")</f>
        <v>Hell or High Water [{RS} 73]</v>
      </c>
      <c r="B222" s="133"/>
      <c r="C222" s="87" t="str">
        <f>IFERROR(IF(VLOOKUP(ROW(A222)-1,Data!B:C,2,FALSE)="","",VLOOKUP(ROW(A222)-1,Data!B:X,23,FALSE)),"")</f>
        <v/>
      </c>
      <c r="D222" s="6">
        <f t="shared" si="10"/>
        <v>-1</v>
      </c>
      <c r="E222" s="6" t="str">
        <f t="shared" si="11"/>
        <v/>
      </c>
      <c r="F222" s="42">
        <f>IF(I222="","",IF(M222="Campaign","--",IF(VLOOKUP(A222,Data!C:D,2,FALSE)="*","*",VLOOKUP(A222,Data!C:R,16,FALSE))))</f>
        <v>9.6999999999999993</v>
      </c>
      <c r="G222" s="43">
        <f>IF(I222="","",IFERROR(VLOOKUP(VLOOKUP(A222,Data!C:T,18,FALSE),'ROAR Ratings'!A:D,4,FALSE),""))</f>
        <v>6.4</v>
      </c>
      <c r="H222" s="44">
        <f t="shared" si="12"/>
        <v>1</v>
      </c>
      <c r="I222" s="58" t="str">
        <f>IF(OR(A222="",LEFT(A222,3)="---"),"",IFERROR(VLOOKUP($A222,'ROAR Balance'!B:F,2,FALSE),""))</f>
        <v>Japanese</v>
      </c>
      <c r="J222" s="58">
        <f>IF(I222="","",IFERROR(VLOOKUP($A222,'ROAR Balance'!B:F,3,FALSE),""))</f>
        <v>0</v>
      </c>
      <c r="K222" s="58" t="str">
        <f>IF(I222="","",IFERROR(VLOOKUP($A222,'ROAR Balance'!B:F,4,FALSE),""))</f>
        <v>American</v>
      </c>
      <c r="L222" s="58">
        <f>IF(I222="","",IFERROR(VLOOKUP($A222,'ROAR Balance'!B:F,5,FALSE),""))</f>
        <v>4</v>
      </c>
      <c r="M222" s="46" t="str">
        <f>IF(OR(LEFT(A222,2)="--",A222="",I222=""),"",IFERROR(VLOOKUP(A222,Data!C:W,21,FALSE),""))</f>
        <v>PTO, Air, Sea</v>
      </c>
      <c r="N222" s="2"/>
    </row>
    <row r="223" spans="1:14" ht="15" customHeight="1" x14ac:dyDescent="0.3">
      <c r="A223" s="5" t="str">
        <f>IFERROR(IF(VLOOKUP(ROW(A223)-1,Data!B:C,2,FALSE)="","",VLOOKUP(ROW(A223)-1,Data!B:C,2,FALSE)),"")</f>
        <v>Bloody Red Beach [{RS} 74]</v>
      </c>
      <c r="B223" s="133"/>
      <c r="C223" s="87" t="str">
        <f>IFERROR(IF(VLOOKUP(ROW(A223)-1,Data!B:C,2,FALSE)="","",VLOOKUP(ROW(A223)-1,Data!B:X,23,FALSE)),"")</f>
        <v/>
      </c>
      <c r="D223" s="6">
        <f t="shared" si="10"/>
        <v>-1</v>
      </c>
      <c r="E223" s="6" t="str">
        <f t="shared" si="11"/>
        <v/>
      </c>
      <c r="F223" s="42">
        <f>IF(I223="","",IF(M223="Campaign","--",IF(VLOOKUP(A223,Data!C:D,2,FALSE)="*","*",VLOOKUP(A223,Data!C:R,16,FALSE))))</f>
        <v>25.833333333333332</v>
      </c>
      <c r="G223" s="43">
        <f>IF(I223="","",IFERROR(VLOOKUP(VLOOKUP(A223,Data!C:T,18,FALSE),'ROAR Ratings'!A:D,4,FALSE),""))</f>
        <v>7.5</v>
      </c>
      <c r="H223" s="44">
        <f t="shared" si="12"/>
        <v>1</v>
      </c>
      <c r="I223" s="58" t="str">
        <f>IF(OR(A223="",LEFT(A223,3)="---"),"",IFERROR(VLOOKUP($A223,'ROAR Balance'!B:F,2,FALSE),""))</f>
        <v>American</v>
      </c>
      <c r="J223" s="58">
        <f>IF(I223="","",IFERROR(VLOOKUP($A223,'ROAR Balance'!B:F,3,FALSE),""))</f>
        <v>0</v>
      </c>
      <c r="K223" s="58" t="str">
        <f>IF(I223="","",IFERROR(VLOOKUP($A223,'ROAR Balance'!B:F,4,FALSE),""))</f>
        <v>Japanese</v>
      </c>
      <c r="L223" s="58">
        <f>IF(I223="","",IFERROR(VLOOKUP($A223,'ROAR Balance'!B:F,5,FALSE),""))</f>
        <v>2</v>
      </c>
      <c r="M223" s="46" t="str">
        <f>IF(OR(LEFT(A223,2)="--",A223="",I223=""),"",IFERROR(VLOOKUP(A223,Data!C:W,21,FALSE),""))</f>
        <v>PTO, OBA, Air, Sea</v>
      </c>
      <c r="N223" s="2"/>
    </row>
    <row r="224" spans="1:14" ht="15" customHeight="1" x14ac:dyDescent="0.3">
      <c r="A224" s="5" t="str">
        <f>IFERROR(IF(VLOOKUP(ROW(A224)-1,Data!B:C,2,FALSE)="","",VLOOKUP(ROW(A224)-1,Data!B:C,2,FALSE)),"")</f>
        <v>Sand &amp; Blood [{RS} GTCG-1]</v>
      </c>
      <c r="B224" s="133"/>
      <c r="C224" s="87" t="str">
        <f>IFERROR(IF(VLOOKUP(ROW(A224)-1,Data!B:C,2,FALSE)="","",VLOOKUP(ROW(A224)-1,Data!B:X,23,FALSE)),"")</f>
        <v/>
      </c>
      <c r="D224" s="6">
        <f t="shared" ref="D224" si="13">IF(I224="","",IF(G224&gt;$P$2,IF(H224&lt;$P$5,1,-1),-1))</f>
        <v>1</v>
      </c>
      <c r="E224" s="6" t="str">
        <f t="shared" ref="E224" si="14">IF(F224="","",IF(M224="Campaign","",IF(F224&lt;5,"T","")))</f>
        <v/>
      </c>
      <c r="F224" s="42" t="str">
        <f>IF(I224="","",IF(M224="Campaign","--",IF(VLOOKUP(A224,Data!C:D,2,FALSE)="*","*",VLOOKUP(A224,Data!C:R,16,FALSE))))</f>
        <v>--</v>
      </c>
      <c r="G224" s="43">
        <f>IF(I224="","",IFERROR(VLOOKUP(VLOOKUP(A224,Data!C:T,18,FALSE),'ROAR Ratings'!A:D,4,FALSE),""))</f>
        <v>7.17</v>
      </c>
      <c r="H224" s="44">
        <f t="shared" ref="H224" si="15">IF(I224="","",IFERROR(IF(J224/(J224+L224)&gt;0.5,J224/(J224+L224),1-J224/(J224+L224)),""))</f>
        <v>0.55555555555555558</v>
      </c>
      <c r="I224" s="58" t="str">
        <f>IF(OR(A224="",LEFT(A224,3)="---"),"",IFERROR(VLOOKUP($A224,'ROAR Balance'!B:F,2,FALSE),""))</f>
        <v>American</v>
      </c>
      <c r="J224" s="58">
        <f>IF(I224="","",IFERROR(VLOOKUP($A224,'ROAR Balance'!B:F,3,FALSE),""))</f>
        <v>4</v>
      </c>
      <c r="K224" s="58" t="str">
        <f>IF(I224="","",IFERROR(VLOOKUP($A224,'ROAR Balance'!B:F,4,FALSE),""))</f>
        <v>Japanese</v>
      </c>
      <c r="L224" s="58">
        <f>IF(I224="","",IFERROR(VLOOKUP($A224,'ROAR Balance'!B:F,5,FALSE),""))</f>
        <v>5</v>
      </c>
      <c r="M224" s="46" t="str">
        <f>IF(OR(LEFT(A224,2)="--",A224="",I224=""),"",IFERROR(VLOOKUP(A224,Data!C:W,21,FALSE),""))</f>
        <v>Campaign</v>
      </c>
      <c r="N224" s="2"/>
    </row>
    <row r="225" spans="1:14" ht="15" customHeight="1" x14ac:dyDescent="0.3">
      <c r="A225" s="5" t="str">
        <f>IFERROR(IF(VLOOKUP(ROW(A225)-1,Data!B:C,2,FALSE)="","",VLOOKUP(ROW(A225)-1,Data!B:C,2,FALSE)),"")</f>
        <v/>
      </c>
      <c r="B225" s="133"/>
      <c r="C225" s="87" t="str">
        <f>IFERROR(IF(VLOOKUP(ROW(A225)-1,Data!B:C,2,FALSE)="","",VLOOKUP(ROW(A225)-1,Data!B:X,23,FALSE)),"")</f>
        <v/>
      </c>
      <c r="D225" s="6" t="str">
        <f t="shared" si="10"/>
        <v/>
      </c>
      <c r="E225" s="6" t="str">
        <f t="shared" si="11"/>
        <v/>
      </c>
      <c r="F225" s="42" t="str">
        <f>IF(I225="","",IF(M225="Campaign","--",IF(VLOOKUP(A225,Data!C:D,2,FALSE)="*","*",VLOOKUP(A225,Data!C:R,16,FALSE))))</f>
        <v/>
      </c>
      <c r="G225" s="43" t="str">
        <f>IF(I225="","",IFERROR(VLOOKUP(VLOOKUP(A225,Data!C:T,18,FALSE),'ROAR Ratings'!A:D,4,FALSE),""))</f>
        <v/>
      </c>
      <c r="H225" s="44" t="str">
        <f t="shared" si="12"/>
        <v/>
      </c>
      <c r="I225" s="58" t="str">
        <f>IF(OR(A225="",LEFT(A225,3)="---"),"",IFERROR(VLOOKUP($A225,'ROAR Balance'!B:F,2,FALSE),""))</f>
        <v/>
      </c>
      <c r="J225" s="58" t="str">
        <f>IF(I225="","",IFERROR(VLOOKUP($A225,'ROAR Balance'!B:F,3,FALSE),""))</f>
        <v/>
      </c>
      <c r="K225" s="58" t="str">
        <f>IF(I225="","",IFERROR(VLOOKUP($A225,'ROAR Balance'!B:F,4,FALSE),""))</f>
        <v/>
      </c>
      <c r="L225" s="58" t="str">
        <f>IF(I225="","",IFERROR(VLOOKUP($A225,'ROAR Balance'!B:F,5,FALSE),""))</f>
        <v/>
      </c>
      <c r="M225" s="46" t="str">
        <f>IF(OR(LEFT(A225,2)="--",A225="",I225=""),"",IFERROR(VLOOKUP(A225,Data!C:W,21,FALSE),""))</f>
        <v/>
      </c>
      <c r="N225" s="2"/>
    </row>
    <row r="226" spans="1:14" ht="15" customHeight="1" x14ac:dyDescent="0.3">
      <c r="A226" s="5" t="str">
        <f>IFERROR(IF(VLOOKUP(ROW(A226)-1,Data!B:C,2,FALSE)="","",VLOOKUP(ROW(A226)-1,Data!B:C,2,FALSE)),"")</f>
        <v>--- Streets of Fire ---</v>
      </c>
      <c r="B226" s="133"/>
      <c r="C226" s="87" t="str">
        <f>IFERROR(IF(VLOOKUP(ROW(A226)-1,Data!B:C,2,FALSE)="","",VLOOKUP(ROW(A226)-1,Data!B:X,23,FALSE)),"")</f>
        <v/>
      </c>
      <c r="D226" s="6" t="str">
        <f t="shared" si="10"/>
        <v/>
      </c>
      <c r="E226" s="6" t="str">
        <f t="shared" si="11"/>
        <v/>
      </c>
      <c r="F226" s="42" t="str">
        <f>IF(I226="","",IF(M226="Campaign","--",IF(VLOOKUP(A226,Data!C:D,2,FALSE)="*","*",VLOOKUP(A226,Data!C:R,16,FALSE))))</f>
        <v/>
      </c>
      <c r="G226" s="43" t="str">
        <f>IF(I226="","",IFERROR(VLOOKUP(VLOOKUP(A226,Data!C:T,18,FALSE),'ROAR Ratings'!A:D,4,FALSE),""))</f>
        <v/>
      </c>
      <c r="H226" s="44" t="str">
        <f t="shared" si="12"/>
        <v/>
      </c>
      <c r="I226" s="58" t="str">
        <f>IF(OR(A226="",LEFT(A226,3)="---"),"",IFERROR(VLOOKUP($A226,'ROAR Balance'!B:F,2,FALSE),""))</f>
        <v/>
      </c>
      <c r="J226" s="58" t="str">
        <f>IF(I226="","",IFERROR(VLOOKUP($A226,'ROAR Balance'!B:F,3,FALSE),""))</f>
        <v/>
      </c>
      <c r="K226" s="58" t="str">
        <f>IF(I226="","",IFERROR(VLOOKUP($A226,'ROAR Balance'!B:F,4,FALSE),""))</f>
        <v/>
      </c>
      <c r="L226" s="58" t="str">
        <f>IF(I226="","",IFERROR(VLOOKUP($A226,'ROAR Balance'!B:F,5,FALSE),""))</f>
        <v/>
      </c>
      <c r="M226" s="46" t="str">
        <f>IF(OR(LEFT(A226,2)="--",A226="",I226=""),"",IFERROR(VLOOKUP(A226,Data!C:W,21,FALSE),""))</f>
        <v/>
      </c>
      <c r="N226" s="2"/>
    </row>
    <row r="227" spans="1:14" ht="15" customHeight="1" x14ac:dyDescent="0.3">
      <c r="A227" s="5" t="str">
        <f>IFERROR(IF(VLOOKUP(ROW(A227)-1,Data!B:C,2,FALSE)="","",VLOOKUP(ROW(A227)-1,Data!B:C,2,FALSE)),"")</f>
        <v>Guryev's Headquarters [D1]</v>
      </c>
      <c r="B227" s="133"/>
      <c r="C227" s="87" t="str">
        <f>IFERROR(IF(VLOOKUP(ROW(A227)-1,Data!B:C,2,FALSE)="","",VLOOKUP(ROW(A227)-1,Data!B:X,23,FALSE)),"")</f>
        <v/>
      </c>
      <c r="D227" s="6">
        <f t="shared" si="10"/>
        <v>1</v>
      </c>
      <c r="E227" s="6" t="str">
        <f t="shared" si="11"/>
        <v>T</v>
      </c>
      <c r="F227" s="42">
        <f>IF(I227="","",IF(M227="Campaign","--",IF(VLOOKUP(A227,Data!C:D,2,FALSE)="*","*",VLOOKUP(A227,Data!C:R,16,FALSE))))</f>
        <v>4.7333333333333334</v>
      </c>
      <c r="G227" s="43">
        <f>IF(I227="","",IFERROR(VLOOKUP(VLOOKUP(A227,Data!C:T,18,FALSE),'ROAR Ratings'!A:D,4,FALSE),""))</f>
        <v>6.88</v>
      </c>
      <c r="H227" s="44">
        <f t="shared" si="12"/>
        <v>0.544973544973545</v>
      </c>
      <c r="I227" s="58" t="str">
        <f>IF(OR(A227="",LEFT(A227,3)="---"),"",IFERROR(VLOOKUP($A227,'ROAR Balance'!B:F,2,FALSE),""))</f>
        <v>German</v>
      </c>
      <c r="J227" s="58">
        <f>IF(I227="","",IFERROR(VLOOKUP($A227,'ROAR Balance'!B:F,3,FALSE),""))</f>
        <v>86</v>
      </c>
      <c r="K227" s="58" t="str">
        <f>IF(I227="","",IFERROR(VLOOKUP($A227,'ROAR Balance'!B:F,4,FALSE),""))</f>
        <v>Russian</v>
      </c>
      <c r="L227" s="58">
        <f>IF(I227="","",IFERROR(VLOOKUP($A227,'ROAR Balance'!B:F,5,FALSE),""))</f>
        <v>103</v>
      </c>
      <c r="M227" s="46" t="str">
        <f>IF(OR(LEFT(A227,2)="--",A227="",I227=""),"",IFERROR(VLOOKUP(A227,Data!C:W,21,FALSE),""))</f>
        <v>Dlux</v>
      </c>
      <c r="N227" s="2"/>
    </row>
    <row r="228" spans="1:14" ht="15" customHeight="1" x14ac:dyDescent="0.3">
      <c r="A228" s="5" t="str">
        <f>IFERROR(IF(VLOOKUP(ROW(A228)-1,Data!B:C,2,FALSE)="","",VLOOKUP(ROW(A228)-1,Data!B:C,2,FALSE)),"")</f>
        <v>Berserk! [D2]</v>
      </c>
      <c r="B228" s="133"/>
      <c r="C228" s="87" t="str">
        <f>IFERROR(IF(VLOOKUP(ROW(A228)-1,Data!B:C,2,FALSE)="","",VLOOKUP(ROW(A228)-1,Data!B:X,23,FALSE)),"")</f>
        <v/>
      </c>
      <c r="D228" s="6">
        <f t="shared" si="10"/>
        <v>-1</v>
      </c>
      <c r="E228" s="6" t="str">
        <f t="shared" si="11"/>
        <v/>
      </c>
      <c r="F228" s="42">
        <f>IF(I228="","",IF(M228="Campaign","--",IF(VLOOKUP(A228,Data!C:D,2,FALSE)="*","*",VLOOKUP(A228,Data!C:R,16,FALSE))))</f>
        <v>5.2</v>
      </c>
      <c r="G228" s="43">
        <f>IF(I228="","",IFERROR(VLOOKUP(VLOOKUP(A228,Data!C:T,18,FALSE),'ROAR Ratings'!A:D,4,FALSE),""))</f>
        <v>6.84</v>
      </c>
      <c r="H228" s="44">
        <f t="shared" si="12"/>
        <v>0.64</v>
      </c>
      <c r="I228" s="58" t="str">
        <f>IF(OR(A228="",LEFT(A228,3)="---"),"",IFERROR(VLOOKUP($A228,'ROAR Balance'!B:F,2,FALSE),""))</f>
        <v>German</v>
      </c>
      <c r="J228" s="58">
        <f>IF(I228="","",IFERROR(VLOOKUP($A228,'ROAR Balance'!B:F,3,FALSE),""))</f>
        <v>27</v>
      </c>
      <c r="K228" s="58" t="str">
        <f>IF(I228="","",IFERROR(VLOOKUP($A228,'ROAR Balance'!B:F,4,FALSE),""))</f>
        <v>Russian</v>
      </c>
      <c r="L228" s="58">
        <f>IF(I228="","",IFERROR(VLOOKUP($A228,'ROAR Balance'!B:F,5,FALSE),""))</f>
        <v>48</v>
      </c>
      <c r="M228" s="46" t="str">
        <f>IF(OR(LEFT(A228,2)="--",A228="",I228=""),"",IFERROR(VLOOKUP(A228,Data!C:W,21,FALSE),""))</f>
        <v>Dlux</v>
      </c>
      <c r="N228" s="2"/>
    </row>
    <row r="229" spans="1:14" ht="15" customHeight="1" x14ac:dyDescent="0.3">
      <c r="A229" s="5" t="str">
        <f>IFERROR(IF(VLOOKUP(ROW(A229)-1,Data!B:C,2,FALSE)="","",VLOOKUP(ROW(A229)-1,Data!B:C,2,FALSE)),"")</f>
        <v>Storming the Factory [D3]</v>
      </c>
      <c r="B229" s="133"/>
      <c r="C229" s="87" t="str">
        <f>IFERROR(IF(VLOOKUP(ROW(A229)-1,Data!B:C,2,FALSE)="","",VLOOKUP(ROW(A229)-1,Data!B:X,23,FALSE)),"")</f>
        <v/>
      </c>
      <c r="D229" s="6">
        <f t="shared" si="10"/>
        <v>-1</v>
      </c>
      <c r="E229" s="6" t="str">
        <f t="shared" si="11"/>
        <v/>
      </c>
      <c r="F229" s="42">
        <f>IF(I229="","",IF(M229="Campaign","--",IF(VLOOKUP(A229,Data!C:D,2,FALSE)="*","*",VLOOKUP(A229,Data!C:R,16,FALSE))))</f>
        <v>10.341666666666667</v>
      </c>
      <c r="G229" s="43">
        <f>IF(I229="","",IFERROR(VLOOKUP(VLOOKUP(A229,Data!C:T,18,FALSE),'ROAR Ratings'!A:D,4,FALSE),""))</f>
        <v>6.81</v>
      </c>
      <c r="H229" s="44">
        <f t="shared" si="12"/>
        <v>0.63636363636363635</v>
      </c>
      <c r="I229" s="58" t="str">
        <f>IF(OR(A229="",LEFT(A229,3)="---"),"",IFERROR(VLOOKUP($A229,'ROAR Balance'!B:F,2,FALSE),""))</f>
        <v>German</v>
      </c>
      <c r="J229" s="58">
        <f>IF(I229="","",IFERROR(VLOOKUP($A229,'ROAR Balance'!B:F,3,FALSE),""))</f>
        <v>42</v>
      </c>
      <c r="K229" s="58" t="str">
        <f>IF(I229="","",IFERROR(VLOOKUP($A229,'ROAR Balance'!B:F,4,FALSE),""))</f>
        <v>Russian</v>
      </c>
      <c r="L229" s="58">
        <f>IF(I229="","",IFERROR(VLOOKUP($A229,'ROAR Balance'!B:F,5,FALSE),""))</f>
        <v>24</v>
      </c>
      <c r="M229" s="46" t="str">
        <f>IF(OR(LEFT(A229,2)="--",A229="",I229=""),"",IFERROR(VLOOKUP(A229,Data!C:W,21,FALSE),""))</f>
        <v>Dlux</v>
      </c>
      <c r="N229" s="2"/>
    </row>
    <row r="230" spans="1:14" ht="15" customHeight="1" x14ac:dyDescent="0.3">
      <c r="A230" s="5" t="str">
        <f>IFERROR(IF(VLOOKUP(ROW(A230)-1,Data!B:C,2,FALSE)="","",VLOOKUP(ROW(A230)-1,Data!B:C,2,FALSE)),"")</f>
        <v>First to Strike [D4]</v>
      </c>
      <c r="B230" s="133"/>
      <c r="C230" s="87" t="str">
        <f>IFERROR(IF(VLOOKUP(ROW(A230)-1,Data!B:C,2,FALSE)="","",VLOOKUP(ROW(A230)-1,Data!B:X,23,FALSE)),"")</f>
        <v/>
      </c>
      <c r="D230" s="6">
        <f t="shared" si="10"/>
        <v>1</v>
      </c>
      <c r="E230" s="6" t="str">
        <f t="shared" si="11"/>
        <v/>
      </c>
      <c r="F230" s="42">
        <f>IF(I230="","",IF(M230="Campaign","--",IF(VLOOKUP(A230,Data!C:D,2,FALSE)="*","*",VLOOKUP(A230,Data!C:R,16,FALSE))))</f>
        <v>9.8125</v>
      </c>
      <c r="G230" s="43">
        <f>IF(I230="","",IFERROR(VLOOKUP(VLOOKUP(A230,Data!C:T,18,FALSE),'ROAR Ratings'!A:D,4,FALSE),""))</f>
        <v>6.33</v>
      </c>
      <c r="H230" s="44">
        <f t="shared" si="12"/>
        <v>0.51388888888888884</v>
      </c>
      <c r="I230" s="58" t="str">
        <f>IF(OR(A230="",LEFT(A230,3)="---"),"",IFERROR(VLOOKUP($A230,'ROAR Balance'!B:F,2,FALSE),""))</f>
        <v>Russian</v>
      </c>
      <c r="J230" s="58">
        <f>IF(I230="","",IFERROR(VLOOKUP($A230,'ROAR Balance'!B:F,3,FALSE),""))</f>
        <v>37</v>
      </c>
      <c r="K230" s="58" t="str">
        <f>IF(I230="","",IFERROR(VLOOKUP($A230,'ROAR Balance'!B:F,4,FALSE),""))</f>
        <v>German</v>
      </c>
      <c r="L230" s="58">
        <f>IF(I230="","",IFERROR(VLOOKUP($A230,'ROAR Balance'!B:F,5,FALSE),""))</f>
        <v>35</v>
      </c>
      <c r="M230" s="46" t="str">
        <f>IF(OR(LEFT(A230,2)="--",A230="",I230=""),"",IFERROR(VLOOKUP(A230,Data!C:W,21,FALSE),""))</f>
        <v>OBA, Dlux</v>
      </c>
      <c r="N230" s="2"/>
    </row>
    <row r="231" spans="1:14" ht="15" customHeight="1" x14ac:dyDescent="0.3">
      <c r="A231" s="5" t="str">
        <f>IFERROR(IF(VLOOKUP(ROW(A231)-1,Data!B:C,2,FALSE)="","",VLOOKUP(ROW(A231)-1,Data!B:C,2,FALSE)),"")</f>
        <v>Little Stalingrad [D5]</v>
      </c>
      <c r="B231" s="133"/>
      <c r="C231" s="87" t="str">
        <f>IFERROR(IF(VLOOKUP(ROW(A231)-1,Data!B:C,2,FALSE)="","",VLOOKUP(ROW(A231)-1,Data!B:X,23,FALSE)),"")</f>
        <v/>
      </c>
      <c r="D231" s="6">
        <f t="shared" si="10"/>
        <v>1</v>
      </c>
      <c r="E231" s="6" t="str">
        <f t="shared" si="11"/>
        <v/>
      </c>
      <c r="F231" s="42">
        <f>IF(I231="","",IF(M231="Campaign","--",IF(VLOOKUP(A231,Data!C:D,2,FALSE)="*","*",VLOOKUP(A231,Data!C:R,16,FALSE))))</f>
        <v>13.824999999999999</v>
      </c>
      <c r="G231" s="43">
        <f>IF(I231="","",IFERROR(VLOOKUP(VLOOKUP(A231,Data!C:T,18,FALSE),'ROAR Ratings'!A:D,4,FALSE),""))</f>
        <v>6.75</v>
      </c>
      <c r="H231" s="44">
        <f t="shared" si="12"/>
        <v>0.52500000000000002</v>
      </c>
      <c r="I231" s="58" t="str">
        <f>IF(OR(A231="",LEFT(A231,3)="---"),"",IFERROR(VLOOKUP($A231,'ROAR Balance'!B:F,2,FALSE),""))</f>
        <v>German</v>
      </c>
      <c r="J231" s="58">
        <f>IF(I231="","",IFERROR(VLOOKUP($A231,'ROAR Balance'!B:F,3,FALSE),""))</f>
        <v>19</v>
      </c>
      <c r="K231" s="58" t="str">
        <f>IF(I231="","",IFERROR(VLOOKUP($A231,'ROAR Balance'!B:F,4,FALSE),""))</f>
        <v>Russian</v>
      </c>
      <c r="L231" s="58">
        <f>IF(I231="","",IFERROR(VLOOKUP($A231,'ROAR Balance'!B:F,5,FALSE),""))</f>
        <v>21</v>
      </c>
      <c r="M231" s="46" t="str">
        <f>IF(OR(LEFT(A231,2)="--",A231="",I231=""),"",IFERROR(VLOOKUP(A231,Data!C:W,21,FALSE),""))</f>
        <v>OBA, Dlux</v>
      </c>
      <c r="N231" s="2"/>
    </row>
    <row r="232" spans="1:14" ht="15" customHeight="1" x14ac:dyDescent="0.3">
      <c r="A232" s="5" t="str">
        <f>IFERROR(IF(VLOOKUP(ROW(A232)-1,Data!B:C,2,FALSE)="","",VLOOKUP(ROW(A232)-1,Data!B:C,2,FALSE)),"")</f>
        <v>Draconian Measures [D6]</v>
      </c>
      <c r="B232" s="133"/>
      <c r="C232" s="87" t="str">
        <f>IFERROR(IF(VLOOKUP(ROW(A232)-1,Data!B:C,2,FALSE)="","",VLOOKUP(ROW(A232)-1,Data!B:X,23,FALSE)),"")</f>
        <v/>
      </c>
      <c r="D232" s="6">
        <f t="shared" si="10"/>
        <v>-1</v>
      </c>
      <c r="E232" s="6" t="str">
        <f t="shared" si="11"/>
        <v/>
      </c>
      <c r="F232" s="42">
        <f>IF(I232="","",IF(M232="Campaign","--",IF(VLOOKUP(A232,Data!C:D,2,FALSE)="*","*",VLOOKUP(A232,Data!C:R,16,FALSE))))</f>
        <v>9.2166666666666668</v>
      </c>
      <c r="G232" s="43">
        <f>IF(I232="","",IFERROR(VLOOKUP(VLOOKUP(A232,Data!C:T,18,FALSE),'ROAR Ratings'!A:D,4,FALSE),""))</f>
        <v>6.04</v>
      </c>
      <c r="H232" s="44">
        <f t="shared" si="12"/>
        <v>0.59259259259259256</v>
      </c>
      <c r="I232" s="58" t="str">
        <f>IF(OR(A232="",LEFT(A232,3)="---"),"",IFERROR(VLOOKUP($A232,'ROAR Balance'!B:F,2,FALSE),""))</f>
        <v>German</v>
      </c>
      <c r="J232" s="58">
        <f>IF(I232="","",IFERROR(VLOOKUP($A232,'ROAR Balance'!B:F,3,FALSE),""))</f>
        <v>32</v>
      </c>
      <c r="K232" s="58" t="str">
        <f>IF(I232="","",IFERROR(VLOOKUP($A232,'ROAR Balance'!B:F,4,FALSE),""))</f>
        <v>Russian</v>
      </c>
      <c r="L232" s="58">
        <f>IF(I232="","",IFERROR(VLOOKUP($A232,'ROAR Balance'!B:F,5,FALSE),""))</f>
        <v>22</v>
      </c>
      <c r="M232" s="46" t="str">
        <f>IF(OR(LEFT(A232,2)="--",A232="",I232=""),"",IFERROR(VLOOKUP(A232,Data!C:W,21,FALSE),""))</f>
        <v>Dlux</v>
      </c>
      <c r="N232" s="2"/>
    </row>
    <row r="233" spans="1:14" ht="15" customHeight="1" x14ac:dyDescent="0.3">
      <c r="A233" s="5" t="str">
        <f>IFERROR(IF(VLOOKUP(ROW(A233)-1,Data!B:C,2,FALSE)="","",VLOOKUP(ROW(A233)-1,Data!B:C,2,FALSE)),"")</f>
        <v>With Flame and Shell [D7]</v>
      </c>
      <c r="B233" s="133"/>
      <c r="C233" s="87" t="str">
        <f>IFERROR(IF(VLOOKUP(ROW(A233)-1,Data!B:C,2,FALSE)="","",VLOOKUP(ROW(A233)-1,Data!B:X,23,FALSE)),"")</f>
        <v/>
      </c>
      <c r="D233" s="6">
        <f t="shared" si="10"/>
        <v>1</v>
      </c>
      <c r="E233" s="6" t="str">
        <f t="shared" si="11"/>
        <v/>
      </c>
      <c r="F233" s="42">
        <f>IF(I233="","",IF(M233="Campaign","--",IF(VLOOKUP(A233,Data!C:D,2,FALSE)="*","*",VLOOKUP(A233,Data!C:R,16,FALSE))))</f>
        <v>15</v>
      </c>
      <c r="G233" s="43">
        <f>IF(I233="","",IFERROR(VLOOKUP(VLOOKUP(A233,Data!C:T,18,FALSE),'ROAR Ratings'!A:D,4,FALSE),""))</f>
        <v>7.29</v>
      </c>
      <c r="H233" s="44">
        <f t="shared" si="12"/>
        <v>0.56451612903225812</v>
      </c>
      <c r="I233" s="58" t="str">
        <f>IF(OR(A233="",LEFT(A233,3)="---"),"",IFERROR(VLOOKUP($A233,'ROAR Balance'!B:F,2,FALSE),""))</f>
        <v>German</v>
      </c>
      <c r="J233" s="58">
        <f>IF(I233="","",IFERROR(VLOOKUP($A233,'ROAR Balance'!B:F,3,FALSE),""))</f>
        <v>35</v>
      </c>
      <c r="K233" s="58" t="str">
        <f>IF(I233="","",IFERROR(VLOOKUP($A233,'ROAR Balance'!B:F,4,FALSE),""))</f>
        <v>Russian</v>
      </c>
      <c r="L233" s="58">
        <f>IF(I233="","",IFERROR(VLOOKUP($A233,'ROAR Balance'!B:F,5,FALSE),""))</f>
        <v>27</v>
      </c>
      <c r="M233" s="46" t="str">
        <f>IF(OR(LEFT(A233,2)="--",A233="",I233=""),"",IFERROR(VLOOKUP(A233,Data!C:W,21,FALSE),""))</f>
        <v>Dlux</v>
      </c>
      <c r="N233" s="2"/>
    </row>
    <row r="234" spans="1:14" ht="15" customHeight="1" x14ac:dyDescent="0.3">
      <c r="A234" s="5" t="str">
        <f>IFERROR(IF(VLOOKUP(ROW(A234)-1,Data!B:C,2,FALSE)="","",VLOOKUP(ROW(A234)-1,Data!B:C,2,FALSE)),"")</f>
        <v>The Schoolhouse [D8]</v>
      </c>
      <c r="B234" s="133"/>
      <c r="C234" s="87" t="str">
        <f>IFERROR(IF(VLOOKUP(ROW(A234)-1,Data!B:C,2,FALSE)="","",VLOOKUP(ROW(A234)-1,Data!B:X,23,FALSE)),"")</f>
        <v/>
      </c>
      <c r="D234" s="6">
        <f t="shared" si="10"/>
        <v>-1</v>
      </c>
      <c r="E234" s="6" t="str">
        <f t="shared" si="11"/>
        <v/>
      </c>
      <c r="F234" s="42">
        <f>IF(I234="","",IF(M234="Campaign","--",IF(VLOOKUP(A234,Data!C:D,2,FALSE)="*","*",VLOOKUP(A234,Data!C:R,16,FALSE))))</f>
        <v>16</v>
      </c>
      <c r="G234" s="43">
        <f>IF(I234="","",IFERROR(VLOOKUP(VLOOKUP(A234,Data!C:T,18,FALSE),'ROAR Ratings'!A:D,4,FALSE),""))</f>
        <v>6.35</v>
      </c>
      <c r="H234" s="44">
        <f t="shared" si="12"/>
        <v>0.67272727272727273</v>
      </c>
      <c r="I234" s="58" t="str">
        <f>IF(OR(A234="",LEFT(A234,3)="---"),"",IFERROR(VLOOKUP($A234,'ROAR Balance'!B:F,2,FALSE),""))</f>
        <v>German</v>
      </c>
      <c r="J234" s="58">
        <f>IF(I234="","",IFERROR(VLOOKUP($A234,'ROAR Balance'!B:F,3,FALSE),""))</f>
        <v>18</v>
      </c>
      <c r="K234" s="58" t="str">
        <f>IF(I234="","",IFERROR(VLOOKUP($A234,'ROAR Balance'!B:F,4,FALSE),""))</f>
        <v>Russian</v>
      </c>
      <c r="L234" s="58">
        <f>IF(I234="","",IFERROR(VLOOKUP($A234,'ROAR Balance'!B:F,5,FALSE),""))</f>
        <v>37</v>
      </c>
      <c r="M234" s="46" t="str">
        <f>IF(OR(LEFT(A234,2)="--",A234="",I234=""),"",IFERROR(VLOOKUP(A234,Data!C:W,21,FALSE),""))</f>
        <v>Dlux</v>
      </c>
      <c r="N234" s="2"/>
    </row>
    <row r="235" spans="1:14" ht="15" customHeight="1" x14ac:dyDescent="0.3">
      <c r="A235" s="5" t="str">
        <f>IFERROR(IF(VLOOKUP(ROW(A235)-1,Data!B:C,2,FALSE)="","",VLOOKUP(ROW(A235)-1,Data!B:C,2,FALSE)),"")</f>
        <v>Preparing the Way [D9]</v>
      </c>
      <c r="B235" s="133"/>
      <c r="C235" s="87" t="str">
        <f>IFERROR(IF(VLOOKUP(ROW(A235)-1,Data!B:C,2,FALSE)="","",VLOOKUP(ROW(A235)-1,Data!B:X,23,FALSE)),"")</f>
        <v/>
      </c>
      <c r="D235" s="6">
        <f t="shared" si="10"/>
        <v>1</v>
      </c>
      <c r="E235" s="6" t="str">
        <f t="shared" si="11"/>
        <v/>
      </c>
      <c r="F235" s="42">
        <f>IF(I235="","",IF(M235="Campaign","--",IF(VLOOKUP(A235,Data!C:D,2,FALSE)="*","*",VLOOKUP(A235,Data!C:R,16,FALSE))))</f>
        <v>17.100000000000001</v>
      </c>
      <c r="G235" s="43">
        <f>IF(I235="","",IFERROR(VLOOKUP(VLOOKUP(A235,Data!C:T,18,FALSE),'ROAR Ratings'!A:D,4,FALSE),""))</f>
        <v>6.45</v>
      </c>
      <c r="H235" s="44">
        <f t="shared" si="12"/>
        <v>0.57692307692307687</v>
      </c>
      <c r="I235" s="58" t="str">
        <f>IF(OR(A235="",LEFT(A235,3)="---"),"",IFERROR(VLOOKUP($A235,'ROAR Balance'!B:F,2,FALSE),""))</f>
        <v>Russian</v>
      </c>
      <c r="J235" s="58">
        <f>IF(I235="","",IFERROR(VLOOKUP($A235,'ROAR Balance'!B:F,3,FALSE),""))</f>
        <v>30</v>
      </c>
      <c r="K235" s="58" t="str">
        <f>IF(I235="","",IFERROR(VLOOKUP($A235,'ROAR Balance'!B:F,4,FALSE),""))</f>
        <v>German</v>
      </c>
      <c r="L235" s="58">
        <f>IF(I235="","",IFERROR(VLOOKUP($A235,'ROAR Balance'!B:F,5,FALSE),""))</f>
        <v>22</v>
      </c>
      <c r="M235" s="46" t="str">
        <f>IF(OR(LEFT(A235,2)="--",A235="",I235=""),"",IFERROR(VLOOKUP(A235,Data!C:W,21,FALSE),""))</f>
        <v>OBA, Dlux</v>
      </c>
      <c r="N235" s="2"/>
    </row>
    <row r="236" spans="1:14" ht="15" customHeight="1" x14ac:dyDescent="0.3">
      <c r="A236" s="5" t="str">
        <f>IFERROR(IF(VLOOKUP(ROW(A236)-1,Data!B:C,2,FALSE)="","",VLOOKUP(ROW(A236)-1,Data!B:C,2,FALSE)),"")</f>
        <v>The Final Battle [D10]</v>
      </c>
      <c r="B236" s="133"/>
      <c r="C236" s="87" t="str">
        <f>IFERROR(IF(VLOOKUP(ROW(A236)-1,Data!B:C,2,FALSE)="","",VLOOKUP(ROW(A236)-1,Data!B:X,23,FALSE)),"")</f>
        <v/>
      </c>
      <c r="D236" s="6">
        <f t="shared" si="10"/>
        <v>-1</v>
      </c>
      <c r="E236" s="6" t="str">
        <f t="shared" si="11"/>
        <v/>
      </c>
      <c r="F236" s="42">
        <f>IF(I236="","",IF(M236="Campaign","--",IF(VLOOKUP(A236,Data!C:D,2,FALSE)="*","*",VLOOKUP(A236,Data!C:R,16,FALSE))))</f>
        <v>17.466666666666665</v>
      </c>
      <c r="G236" s="43">
        <f>IF(I236="","",IFERROR(VLOOKUP(VLOOKUP(A236,Data!C:T,18,FALSE),'ROAR Ratings'!A:D,4,FALSE),""))</f>
        <v>5.68</v>
      </c>
      <c r="H236" s="44">
        <f t="shared" si="12"/>
        <v>0.75</v>
      </c>
      <c r="I236" s="58" t="str">
        <f>IF(OR(A236="",LEFT(A236,3)="---"),"",IFERROR(VLOOKUP($A236,'ROAR Balance'!B:F,2,FALSE),""))</f>
        <v>German</v>
      </c>
      <c r="J236" s="58">
        <f>IF(I236="","",IFERROR(VLOOKUP($A236,'ROAR Balance'!B:F,3,FALSE),""))</f>
        <v>27</v>
      </c>
      <c r="K236" s="58" t="str">
        <f>IF(I236="","",IFERROR(VLOOKUP($A236,'ROAR Balance'!B:F,4,FALSE),""))</f>
        <v>Russian</v>
      </c>
      <c r="L236" s="58">
        <f>IF(I236="","",IFERROR(VLOOKUP($A236,'ROAR Balance'!B:F,5,FALSE),""))</f>
        <v>9</v>
      </c>
      <c r="M236" s="46" t="str">
        <f>IF(OR(LEFT(A236,2)="--",A236="",I236=""),"",IFERROR(VLOOKUP(A236,Data!C:W,21,FALSE),""))</f>
        <v>OBA, Dlux</v>
      </c>
      <c r="N236" s="2"/>
    </row>
    <row r="237" spans="1:14" ht="15" customHeight="1" x14ac:dyDescent="0.3">
      <c r="A237" s="5" t="str">
        <f>IFERROR(IF(VLOOKUP(ROW(A237)-1,Data!B:C,2,FALSE)="","",VLOOKUP(ROW(A237)-1,Data!B:C,2,FALSE)),"")</f>
        <v/>
      </c>
      <c r="B237" s="133"/>
      <c r="C237" s="87" t="str">
        <f>IFERROR(IF(VLOOKUP(ROW(A237)-1,Data!B:C,2,FALSE)="","",VLOOKUP(ROW(A237)-1,Data!B:X,23,FALSE)),"")</f>
        <v/>
      </c>
      <c r="D237" s="6" t="str">
        <f t="shared" si="10"/>
        <v/>
      </c>
      <c r="E237" s="6" t="str">
        <f t="shared" si="11"/>
        <v/>
      </c>
      <c r="F237" s="42" t="str">
        <f>IF(I237="","",IF(M237="Campaign","--",IF(VLOOKUP(A237,Data!C:D,2,FALSE)="*","*",VLOOKUP(A237,Data!C:R,16,FALSE))))</f>
        <v/>
      </c>
      <c r="G237" s="43" t="str">
        <f>IF(I237="","",IFERROR(VLOOKUP(VLOOKUP(A237,Data!C:T,18,FALSE),'ROAR Ratings'!A:D,4,FALSE),""))</f>
        <v/>
      </c>
      <c r="H237" s="44" t="str">
        <f t="shared" si="12"/>
        <v/>
      </c>
      <c r="I237" s="58" t="str">
        <f>IF(OR(A237="",LEFT(A237,3)="---"),"",IFERROR(VLOOKUP($A237,'ROAR Balance'!B:F,2,FALSE),""))</f>
        <v/>
      </c>
      <c r="J237" s="58" t="str">
        <f>IF(I237="","",IFERROR(VLOOKUP($A237,'ROAR Balance'!B:F,3,FALSE),""))</f>
        <v/>
      </c>
      <c r="K237" s="58" t="str">
        <f>IF(I237="","",IFERROR(VLOOKUP($A237,'ROAR Balance'!B:F,4,FALSE),""))</f>
        <v/>
      </c>
      <c r="L237" s="58" t="str">
        <f>IF(I237="","",IFERROR(VLOOKUP($A237,'ROAR Balance'!B:F,5,FALSE),""))</f>
        <v/>
      </c>
      <c r="M237" s="46" t="str">
        <f>IF(OR(LEFT(A237,2)="--",A237="",I237=""),"",IFERROR(VLOOKUP(A237,Data!C:W,21,FALSE),""))</f>
        <v/>
      </c>
      <c r="N237" s="2"/>
    </row>
    <row r="238" spans="1:14" ht="15" customHeight="1" x14ac:dyDescent="0.3">
      <c r="A238" s="5" t="str">
        <f>IFERROR(IF(VLOOKUP(ROW(A238)-1,Data!B:C,2,FALSE)="","",VLOOKUP(ROW(A238)-1,Data!B:C,2,FALSE)),"")</f>
        <v>--- Hedgerow Hell ---</v>
      </c>
      <c r="B238" s="133"/>
      <c r="C238" s="87" t="str">
        <f>IFERROR(IF(VLOOKUP(ROW(A238)-1,Data!B:C,2,FALSE)="","",VLOOKUP(ROW(A238)-1,Data!B:X,23,FALSE)),"")</f>
        <v/>
      </c>
      <c r="D238" s="6" t="str">
        <f t="shared" si="10"/>
        <v/>
      </c>
      <c r="E238" s="6" t="str">
        <f t="shared" si="11"/>
        <v/>
      </c>
      <c r="F238" s="42" t="str">
        <f>IF(I238="","",IF(M238="Campaign","--",IF(VLOOKUP(A238,Data!C:D,2,FALSE)="*","*",VLOOKUP(A238,Data!C:R,16,FALSE))))</f>
        <v/>
      </c>
      <c r="G238" s="43" t="str">
        <f>IF(I238="","",IFERROR(VLOOKUP(VLOOKUP(A238,Data!C:T,18,FALSE),'ROAR Ratings'!A:D,4,FALSE),""))</f>
        <v/>
      </c>
      <c r="H238" s="44" t="str">
        <f t="shared" si="12"/>
        <v/>
      </c>
      <c r="I238" s="58" t="str">
        <f>IF(OR(A238="",LEFT(A238,3)="---"),"",IFERROR(VLOOKUP($A238,'ROAR Balance'!B:F,2,FALSE),""))</f>
        <v/>
      </c>
      <c r="J238" s="58" t="str">
        <f>IF(I238="","",IFERROR(VLOOKUP($A238,'ROAR Balance'!B:F,3,FALSE),""))</f>
        <v/>
      </c>
      <c r="K238" s="58" t="str">
        <f>IF(I238="","",IFERROR(VLOOKUP($A238,'ROAR Balance'!B:F,4,FALSE),""))</f>
        <v/>
      </c>
      <c r="L238" s="58" t="str">
        <f>IF(I238="","",IFERROR(VLOOKUP($A238,'ROAR Balance'!B:F,5,FALSE),""))</f>
        <v/>
      </c>
      <c r="M238" s="46" t="str">
        <f>IF(OR(LEFT(A238,2)="--",A238="",I238=""),"",IFERROR(VLOOKUP(A238,Data!C:W,21,FALSE),""))</f>
        <v/>
      </c>
      <c r="N238" s="2"/>
    </row>
    <row r="239" spans="1:14" ht="15" customHeight="1" x14ac:dyDescent="0.3">
      <c r="A239" s="5" t="str">
        <f>IFERROR(IF(VLOOKUP(ROW(A239)-1,Data!B:C,2,FALSE)="","",VLOOKUP(ROW(A239)-1,Data!B:C,2,FALSE)),"")</f>
        <v>Ripe Pickings [D11]</v>
      </c>
      <c r="B239" s="133"/>
      <c r="C239" s="87" t="str">
        <f>IFERROR(IF(VLOOKUP(ROW(A239)-1,Data!B:C,2,FALSE)="","",VLOOKUP(ROW(A239)-1,Data!B:X,23,FALSE)),"")</f>
        <v/>
      </c>
      <c r="D239" s="6">
        <f t="shared" si="10"/>
        <v>-1</v>
      </c>
      <c r="E239" s="6" t="str">
        <f t="shared" si="11"/>
        <v>T</v>
      </c>
      <c r="F239" s="42">
        <f>IF(I239="","",IF(M239="Campaign","--",IF(VLOOKUP(A239,Data!C:D,2,FALSE)="*","*",VLOOKUP(A239,Data!C:R,16,FALSE))))</f>
        <v>3.75</v>
      </c>
      <c r="G239" s="43">
        <f>IF(I239="","",IFERROR(VLOOKUP(VLOOKUP(A239,Data!C:T,18,FALSE),'ROAR Ratings'!A:D,4,FALSE),""))</f>
        <v>5.35</v>
      </c>
      <c r="H239" s="44">
        <f t="shared" si="12"/>
        <v>0.77611940298507465</v>
      </c>
      <c r="I239" s="58" t="str">
        <f>IF(OR(A239="",LEFT(A239,3)="---"),"",IFERROR(VLOOKUP($A239,'ROAR Balance'!B:F,2,FALSE),""))</f>
        <v>American</v>
      </c>
      <c r="J239" s="58">
        <f>IF(I239="","",IFERROR(VLOOKUP($A239,'ROAR Balance'!B:F,3,FALSE),""))</f>
        <v>15</v>
      </c>
      <c r="K239" s="58" t="str">
        <f>IF(I239="","",IFERROR(VLOOKUP($A239,'ROAR Balance'!B:F,4,FALSE),""))</f>
        <v>German</v>
      </c>
      <c r="L239" s="58">
        <f>IF(I239="","",IFERROR(VLOOKUP($A239,'ROAR Balance'!B:F,5,FALSE),""))</f>
        <v>52</v>
      </c>
      <c r="M239" s="46" t="str">
        <f>IF(OR(LEFT(A239,2)="--",A239="",I239=""),"",IFERROR(VLOOKUP(A239,Data!C:W,21,FALSE),""))</f>
        <v>Bcg, Dlux</v>
      </c>
      <c r="N239" s="2"/>
    </row>
    <row r="240" spans="1:14" ht="15" customHeight="1" x14ac:dyDescent="0.3">
      <c r="A240" s="5" t="str">
        <f>IFERROR(IF(VLOOKUP(ROW(A240)-1,Data!B:C,2,FALSE)="","",VLOOKUP(ROW(A240)-1,Data!B:C,2,FALSE)),"")</f>
        <v>Repulsed [D12]</v>
      </c>
      <c r="B240" s="133"/>
      <c r="C240" s="87" t="str">
        <f>IFERROR(IF(VLOOKUP(ROW(A240)-1,Data!B:C,2,FALSE)="","",VLOOKUP(ROW(A240)-1,Data!B:X,23,FALSE)),"")</f>
        <v/>
      </c>
      <c r="D240" s="6">
        <f t="shared" si="10"/>
        <v>-1</v>
      </c>
      <c r="E240" s="6" t="str">
        <f t="shared" si="11"/>
        <v/>
      </c>
      <c r="F240" s="42">
        <f>IF(I240="","",IF(M240="Campaign","--",IF(VLOOKUP(A240,Data!C:D,2,FALSE)="*","*",VLOOKUP(A240,Data!C:R,16,FALSE))))</f>
        <v>10</v>
      </c>
      <c r="G240" s="43">
        <f>IF(I240="","",IFERROR(VLOOKUP(VLOOKUP(A240,Data!C:T,18,FALSE),'ROAR Ratings'!A:D,4,FALSE),""))</f>
        <v>6.58</v>
      </c>
      <c r="H240" s="44">
        <f t="shared" si="12"/>
        <v>0.58823529411764708</v>
      </c>
      <c r="I240" s="58" t="str">
        <f>IF(OR(A240="",LEFT(A240,3)="---"),"",IFERROR(VLOOKUP($A240,'ROAR Balance'!B:F,2,FALSE),""))</f>
        <v>American</v>
      </c>
      <c r="J240" s="58">
        <f>IF(I240="","",IFERROR(VLOOKUP($A240,'ROAR Balance'!B:F,3,FALSE),""))</f>
        <v>20</v>
      </c>
      <c r="K240" s="58" t="str">
        <f>IF(I240="","",IFERROR(VLOOKUP($A240,'ROAR Balance'!B:F,4,FALSE),""))</f>
        <v>German</v>
      </c>
      <c r="L240" s="58">
        <f>IF(I240="","",IFERROR(VLOOKUP($A240,'ROAR Balance'!B:F,5,FALSE),""))</f>
        <v>14</v>
      </c>
      <c r="M240" s="46" t="str">
        <f>IF(OR(LEFT(A240,2)="--",A240="",I240=""),"",IFERROR(VLOOKUP(A240,Data!C:W,21,FALSE),""))</f>
        <v>Bcg, Dlux</v>
      </c>
      <c r="N240" s="2"/>
    </row>
    <row r="241" spans="1:14" ht="15" customHeight="1" x14ac:dyDescent="0.3">
      <c r="A241" s="5" t="str">
        <f>IFERROR(IF(VLOOKUP(ROW(A241)-1,Data!B:C,2,FALSE)="","",VLOOKUP(ROW(A241)-1,Data!B:C,2,FALSE)),"")</f>
        <v>Bogged Down [D13]</v>
      </c>
      <c r="B241" s="133"/>
      <c r="C241" s="87" t="str">
        <f>IFERROR(IF(VLOOKUP(ROW(A241)-1,Data!B:C,2,FALSE)="","",VLOOKUP(ROW(A241)-1,Data!B:X,23,FALSE)),"")</f>
        <v/>
      </c>
      <c r="D241" s="6">
        <f t="shared" si="10"/>
        <v>-1</v>
      </c>
      <c r="E241" s="6" t="str">
        <f t="shared" si="11"/>
        <v/>
      </c>
      <c r="F241" s="42">
        <f>IF(I241="","",IF(M241="Campaign","--",IF(VLOOKUP(A241,Data!C:D,2,FALSE)="*","*",VLOOKUP(A241,Data!C:R,16,FALSE))))</f>
        <v>8.25</v>
      </c>
      <c r="G241" s="43">
        <f>IF(I241="","",IFERROR(VLOOKUP(VLOOKUP(A241,Data!C:T,18,FALSE),'ROAR Ratings'!A:D,4,FALSE),""))</f>
        <v>6.29</v>
      </c>
      <c r="H241" s="44">
        <f t="shared" si="12"/>
        <v>0.53488372093023262</v>
      </c>
      <c r="I241" s="58" t="str">
        <f>IF(OR(A241="",LEFT(A241,3)="---"),"",IFERROR(VLOOKUP($A241,'ROAR Balance'!B:F,2,FALSE),""))</f>
        <v>American</v>
      </c>
      <c r="J241" s="58">
        <f>IF(I241="","",IFERROR(VLOOKUP($A241,'ROAR Balance'!B:F,3,FALSE),""))</f>
        <v>20</v>
      </c>
      <c r="K241" s="58" t="str">
        <f>IF(I241="","",IFERROR(VLOOKUP($A241,'ROAR Balance'!B:F,4,FALSE),""))</f>
        <v>German</v>
      </c>
      <c r="L241" s="58">
        <f>IF(I241="","",IFERROR(VLOOKUP($A241,'ROAR Balance'!B:F,5,FALSE),""))</f>
        <v>23</v>
      </c>
      <c r="M241" s="46" t="str">
        <f>IF(OR(LEFT(A241,2)="--",A241="",I241=""),"",IFERROR(VLOOKUP(A241,Data!C:W,21,FALSE),""))</f>
        <v>Bcg, Dlux</v>
      </c>
      <c r="N241" s="2"/>
    </row>
    <row r="242" spans="1:14" ht="15" customHeight="1" x14ac:dyDescent="0.3">
      <c r="A242" s="5" t="str">
        <f>IFERROR(IF(VLOOKUP(ROW(A242)-1,Data!B:C,2,FALSE)="","",VLOOKUP(ROW(A242)-1,Data!B:C,2,FALSE)),"")</f>
        <v>Buying the Farm [D14]</v>
      </c>
      <c r="B242" s="133"/>
      <c r="C242" s="87" t="str">
        <f>IFERROR(IF(VLOOKUP(ROW(A242)-1,Data!B:C,2,FALSE)="","",VLOOKUP(ROW(A242)-1,Data!B:X,23,FALSE)),"")</f>
        <v/>
      </c>
      <c r="D242" s="6">
        <f t="shared" si="10"/>
        <v>-1</v>
      </c>
      <c r="E242" s="6" t="str">
        <f t="shared" si="11"/>
        <v/>
      </c>
      <c r="F242" s="42">
        <f>IF(I242="","",IF(M242="Campaign","--",IF(VLOOKUP(A242,Data!C:D,2,FALSE)="*","*",VLOOKUP(A242,Data!C:R,16,FALSE))))</f>
        <v>7.375</v>
      </c>
      <c r="G242" s="43">
        <f>IF(I242="","",IFERROR(VLOOKUP(VLOOKUP(A242,Data!C:T,18,FALSE),'ROAR Ratings'!A:D,4,FALSE),""))</f>
        <v>6.82</v>
      </c>
      <c r="H242" s="44">
        <f t="shared" si="12"/>
        <v>0.7142857142857143</v>
      </c>
      <c r="I242" s="58" t="str">
        <f>IF(OR(A242="",LEFT(A242,3)="---"),"",IFERROR(VLOOKUP($A242,'ROAR Balance'!B:F,2,FALSE),""))</f>
        <v>German</v>
      </c>
      <c r="J242" s="58">
        <f>IF(I242="","",IFERROR(VLOOKUP($A242,'ROAR Balance'!B:F,3,FALSE),""))</f>
        <v>4</v>
      </c>
      <c r="K242" s="58" t="str">
        <f>IF(I242="","",IFERROR(VLOOKUP($A242,'ROAR Balance'!B:F,4,FALSE),""))</f>
        <v>American</v>
      </c>
      <c r="L242" s="58">
        <f>IF(I242="","",IFERROR(VLOOKUP($A242,'ROAR Balance'!B:F,5,FALSE),""))</f>
        <v>10</v>
      </c>
      <c r="M242" s="46" t="str">
        <f>IF(OR(LEFT(A242,2)="--",A242="",I242=""),"",IFERROR(VLOOKUP(A242,Data!C:W,21,FALSE),""))</f>
        <v>Air, Bcg, Dlux</v>
      </c>
      <c r="N242" s="2"/>
    </row>
    <row r="243" spans="1:14" ht="15" customHeight="1" x14ac:dyDescent="0.3">
      <c r="A243" s="5" t="str">
        <f>IFERROR(IF(VLOOKUP(ROW(A243)-1,Data!B:C,2,FALSE)="","",VLOOKUP(ROW(A243)-1,Data!B:C,2,FALSE)),"")</f>
        <v>Barkmann's Corner [D15]</v>
      </c>
      <c r="B243" s="133"/>
      <c r="C243" s="87" t="str">
        <f>IFERROR(IF(VLOOKUP(ROW(A243)-1,Data!B:C,2,FALSE)="","",VLOOKUP(ROW(A243)-1,Data!B:X,23,FALSE)),"")</f>
        <v/>
      </c>
      <c r="D243" s="6">
        <f t="shared" si="10"/>
        <v>-1</v>
      </c>
      <c r="E243" s="6" t="str">
        <f t="shared" si="11"/>
        <v/>
      </c>
      <c r="F243" s="42">
        <f>IF(I243="","",IF(M243="Campaign","--",IF(VLOOKUP(A243,Data!C:D,2,FALSE)="*","*",VLOOKUP(A243,Data!C:R,16,FALSE))))</f>
        <v>7.2833333333333332</v>
      </c>
      <c r="G243" s="43">
        <f>IF(I243="","",IFERROR(VLOOKUP(VLOOKUP(A243,Data!C:T,18,FALSE),'ROAR Ratings'!A:D,4,FALSE),""))</f>
        <v>3.85</v>
      </c>
      <c r="H243" s="44">
        <f t="shared" si="12"/>
        <v>0.56818181818181812</v>
      </c>
      <c r="I243" s="58" t="str">
        <f>IF(OR(A243="",LEFT(A243,3)="---"),"",IFERROR(VLOOKUP($A243,'ROAR Balance'!B:F,2,FALSE),""))</f>
        <v>American</v>
      </c>
      <c r="J243" s="58">
        <f>IF(I243="","",IFERROR(VLOOKUP($A243,'ROAR Balance'!B:F,3,FALSE),""))</f>
        <v>19</v>
      </c>
      <c r="K243" s="58" t="str">
        <f>IF(I243="","",IFERROR(VLOOKUP($A243,'ROAR Balance'!B:F,4,FALSE),""))</f>
        <v>German</v>
      </c>
      <c r="L243" s="58">
        <f>IF(I243="","",IFERROR(VLOOKUP($A243,'ROAR Balance'!B:F,5,FALSE),""))</f>
        <v>25</v>
      </c>
      <c r="M243" s="46" t="str">
        <f>IF(OR(LEFT(A243,2)="--",A243="",I243=""),"",IFERROR(VLOOKUP(A243,Data!C:W,21,FALSE),""))</f>
        <v>Air, Bcg, Dlux</v>
      </c>
      <c r="N243" s="2"/>
    </row>
    <row r="244" spans="1:14" ht="15" customHeight="1" x14ac:dyDescent="0.3">
      <c r="A244" s="5" t="str">
        <f>IFERROR(IF(VLOOKUP(ROW(A244)-1,Data!B:C,2,FALSE)="","",VLOOKUP(ROW(A244)-1,Data!B:C,2,FALSE)),"")</f>
        <v>Clay Pigeons [D16]</v>
      </c>
      <c r="B244" s="133"/>
      <c r="C244" s="87" t="str">
        <f>IFERROR(IF(VLOOKUP(ROW(A244)-1,Data!B:C,2,FALSE)="","",VLOOKUP(ROW(A244)-1,Data!B:X,23,FALSE)),"")</f>
        <v/>
      </c>
      <c r="D244" s="6">
        <f t="shared" si="10"/>
        <v>-1</v>
      </c>
      <c r="E244" s="6" t="str">
        <f t="shared" si="11"/>
        <v/>
      </c>
      <c r="F244" s="42">
        <f>IF(I244="","",IF(M244="Campaign","--",IF(VLOOKUP(A244,Data!C:D,2,FALSE)="*","*",VLOOKUP(A244,Data!C:R,16,FALSE))))</f>
        <v>6.875</v>
      </c>
      <c r="G244" s="43">
        <f>IF(I244="","",IFERROR(VLOOKUP(VLOOKUP(A244,Data!C:T,18,FALSE),'ROAR Ratings'!A:D,4,FALSE),""))</f>
        <v>5.8</v>
      </c>
      <c r="H244" s="44">
        <f t="shared" si="12"/>
        <v>0.61111111111111116</v>
      </c>
      <c r="I244" s="58" t="str">
        <f>IF(OR(A244="",LEFT(A244,3)="---"),"",IFERROR(VLOOKUP($A244,'ROAR Balance'!B:F,2,FALSE),""))</f>
        <v>American</v>
      </c>
      <c r="J244" s="58">
        <f>IF(I244="","",IFERROR(VLOOKUP($A244,'ROAR Balance'!B:F,3,FALSE),""))</f>
        <v>7</v>
      </c>
      <c r="K244" s="58" t="str">
        <f>IF(I244="","",IFERROR(VLOOKUP($A244,'ROAR Balance'!B:F,4,FALSE),""))</f>
        <v>German</v>
      </c>
      <c r="L244" s="58">
        <f>IF(I244="","",IFERROR(VLOOKUP($A244,'ROAR Balance'!B:F,5,FALSE),""))</f>
        <v>11</v>
      </c>
      <c r="M244" s="46" t="str">
        <f>IF(OR(LEFT(A244,2)="--",A244="",I244=""),"",IFERROR(VLOOKUP(A244,Data!C:W,21,FALSE),""))</f>
        <v>Nght, Bcg, Dlux</v>
      </c>
      <c r="N244" s="2"/>
    </row>
    <row r="245" spans="1:14" ht="15" customHeight="1" x14ac:dyDescent="0.3">
      <c r="A245" s="5" t="str">
        <f>IFERROR(IF(VLOOKUP(ROW(A245)-1,Data!B:C,2,FALSE)="","",VLOOKUP(ROW(A245)-1,Data!B:C,2,FALSE)),"")</f>
        <v>They're Coming! [D17]</v>
      </c>
      <c r="B245" s="133"/>
      <c r="C245" s="87" t="str">
        <f>IFERROR(IF(VLOOKUP(ROW(A245)-1,Data!B:C,2,FALSE)="","",VLOOKUP(ROW(A245)-1,Data!B:X,23,FALSE)),"")</f>
        <v/>
      </c>
      <c r="D245" s="6">
        <f t="shared" si="10"/>
        <v>-1</v>
      </c>
      <c r="E245" s="6" t="str">
        <f t="shared" si="11"/>
        <v/>
      </c>
      <c r="F245" s="42">
        <f>IF(I245="","",IF(M245="Campaign","--",IF(VLOOKUP(A245,Data!C:D,2,FALSE)="*","*",VLOOKUP(A245,Data!C:R,16,FALSE))))</f>
        <v>16.2</v>
      </c>
      <c r="G245" s="43">
        <f>IF(I245="","",IFERROR(VLOOKUP(VLOOKUP(A245,Data!C:T,18,FALSE),'ROAR Ratings'!A:D,4,FALSE),""))</f>
        <v>5.8</v>
      </c>
      <c r="H245" s="44">
        <f t="shared" si="12"/>
        <v>0.85185185185185186</v>
      </c>
      <c r="I245" s="58" t="str">
        <f>IF(OR(A245="",LEFT(A245,3)="---"),"",IFERROR(VLOOKUP($A245,'ROAR Balance'!B:F,2,FALSE),""))</f>
        <v>American</v>
      </c>
      <c r="J245" s="58">
        <f>IF(I245="","",IFERROR(VLOOKUP($A245,'ROAR Balance'!B:F,3,FALSE),""))</f>
        <v>23</v>
      </c>
      <c r="K245" s="58" t="str">
        <f>IF(I245="","",IFERROR(VLOOKUP($A245,'ROAR Balance'!B:F,4,FALSE),""))</f>
        <v>German</v>
      </c>
      <c r="L245" s="58">
        <f>IF(I245="","",IFERROR(VLOOKUP($A245,'ROAR Balance'!B:F,5,FALSE),""))</f>
        <v>4</v>
      </c>
      <c r="M245" s="46" t="str">
        <f>IF(OR(LEFT(A245,2)="--",A245="",I245=""),"",IFERROR(VLOOKUP(A245,Data!C:W,21,FALSE),""))</f>
        <v>Air, Bcg, Dlux</v>
      </c>
      <c r="N245" s="2"/>
    </row>
    <row r="246" spans="1:14" ht="15" customHeight="1" x14ac:dyDescent="0.3">
      <c r="A246" s="5" t="str">
        <f>IFERROR(IF(VLOOKUP(ROW(A246)-1,Data!B:C,2,FALSE)="","",VLOOKUP(ROW(A246)-1,Data!B:C,2,FALSE)),"")</f>
        <v>King of the Hill [D18]</v>
      </c>
      <c r="B246" s="133"/>
      <c r="C246" s="87" t="str">
        <f>IFERROR(IF(VLOOKUP(ROW(A246)-1,Data!B:C,2,FALSE)="","",VLOOKUP(ROW(A246)-1,Data!B:X,23,FALSE)),"")</f>
        <v/>
      </c>
      <c r="D246" s="6">
        <f t="shared" si="10"/>
        <v>1</v>
      </c>
      <c r="E246" s="6" t="str">
        <f t="shared" si="11"/>
        <v/>
      </c>
      <c r="F246" s="42">
        <f>IF(I246="","",IF(M246="Campaign","--",IF(VLOOKUP(A246,Data!C:D,2,FALSE)="*","*",VLOOKUP(A246,Data!C:R,16,FALSE))))</f>
        <v>9.8541666666666661</v>
      </c>
      <c r="G246" s="43">
        <f>IF(I246="","",IFERROR(VLOOKUP(VLOOKUP(A246,Data!C:T,18,FALSE),'ROAR Ratings'!A:D,4,FALSE),""))</f>
        <v>7</v>
      </c>
      <c r="H246" s="44">
        <f t="shared" si="12"/>
        <v>0.51515151515151514</v>
      </c>
      <c r="I246" s="58" t="str">
        <f>IF(OR(A246="",LEFT(A246,3)="---"),"",IFERROR(VLOOKUP($A246,'ROAR Balance'!B:F,2,FALSE),""))</f>
        <v>German</v>
      </c>
      <c r="J246" s="58">
        <f>IF(I246="","",IFERROR(VLOOKUP($A246,'ROAR Balance'!B:F,3,FALSE),""))</f>
        <v>17</v>
      </c>
      <c r="K246" s="58" t="str">
        <f>IF(I246="","",IFERROR(VLOOKUP($A246,'ROAR Balance'!B:F,4,FALSE),""))</f>
        <v>American</v>
      </c>
      <c r="L246" s="58">
        <f>IF(I246="","",IFERROR(VLOOKUP($A246,'ROAR Balance'!B:F,5,FALSE),""))</f>
        <v>16</v>
      </c>
      <c r="M246" s="46" t="str">
        <f>IF(OR(LEFT(A246,2)="--",A246="",I246=""),"",IFERROR(VLOOKUP(A246,Data!C:W,21,FALSE),""))</f>
        <v>Bcg, Dlux</v>
      </c>
      <c r="N246" s="2"/>
    </row>
    <row r="247" spans="1:14" ht="15" customHeight="1" x14ac:dyDescent="0.3">
      <c r="A247" s="5" t="str">
        <f>IFERROR(IF(VLOOKUP(ROW(A247)-1,Data!B:C,2,FALSE)="","",VLOOKUP(ROW(A247)-1,Data!B:C,2,FALSE)),"")</f>
        <v/>
      </c>
      <c r="B247" s="133"/>
      <c r="C247" s="87" t="str">
        <f>IFERROR(IF(VLOOKUP(ROW(A247)-1,Data!B:C,2,FALSE)="","",VLOOKUP(ROW(A247)-1,Data!B:X,23,FALSE)),"")</f>
        <v/>
      </c>
      <c r="D247" s="6" t="str">
        <f t="shared" si="10"/>
        <v/>
      </c>
      <c r="E247" s="6" t="str">
        <f t="shared" si="11"/>
        <v/>
      </c>
      <c r="F247" s="42" t="str">
        <f>IF(I247="","",IF(M247="Campaign","--",IF(VLOOKUP(A247,Data!C:D,2,FALSE)="*","*",VLOOKUP(A247,Data!C:R,16,FALSE))))</f>
        <v/>
      </c>
      <c r="G247" s="43" t="str">
        <f>IF(I247="","",IFERROR(VLOOKUP(VLOOKUP(A247,Data!C:T,18,FALSE),'ROAR Ratings'!A:D,4,FALSE),""))</f>
        <v/>
      </c>
      <c r="H247" s="44" t="str">
        <f t="shared" si="12"/>
        <v/>
      </c>
      <c r="I247" s="58" t="str">
        <f>IF(OR(A247="",LEFT(A247,3)="---"),"",IFERROR(VLOOKUP($A247,'ROAR Balance'!B:F,2,FALSE),""))</f>
        <v/>
      </c>
      <c r="J247" s="58" t="str">
        <f>IF(I247="","",IFERROR(VLOOKUP($A247,'ROAR Balance'!B:F,3,FALSE),""))</f>
        <v/>
      </c>
      <c r="K247" s="58" t="str">
        <f>IF(I247="","",IFERROR(VLOOKUP($A247,'ROAR Balance'!B:F,4,FALSE),""))</f>
        <v/>
      </c>
      <c r="L247" s="58" t="str">
        <f>IF(I247="","",IFERROR(VLOOKUP($A247,'ROAR Balance'!B:F,5,FALSE),""))</f>
        <v/>
      </c>
      <c r="M247" s="46" t="str">
        <f>IF(OR(LEFT(A247,2)="--",A247="",I247=""),"",IFERROR(VLOOKUP(A247,Data!C:W,21,FALSE),""))</f>
        <v/>
      </c>
      <c r="N247" s="2"/>
    </row>
    <row r="248" spans="1:14" ht="15" customHeight="1" x14ac:dyDescent="0.3">
      <c r="A248" s="5" t="str">
        <f>IFERROR(IF(VLOOKUP(ROW(A248)-1,Data!B:C,2,FALSE)="","",VLOOKUP(ROW(A248)-1,Data!B:C,2,FALSE)),"")</f>
        <v>--- Red Barricades ---</v>
      </c>
      <c r="B248" s="133"/>
      <c r="C248" s="87" t="str">
        <f>IFERROR(IF(VLOOKUP(ROW(A248)-1,Data!B:C,2,FALSE)="","",VLOOKUP(ROW(A248)-1,Data!B:X,23,FALSE)),"")</f>
        <v/>
      </c>
      <c r="D248" s="6" t="str">
        <f t="shared" si="10"/>
        <v/>
      </c>
      <c r="E248" s="6" t="str">
        <f t="shared" si="11"/>
        <v/>
      </c>
      <c r="F248" s="42" t="str">
        <f>IF(I248="","",IF(M248="Campaign","--",IF(VLOOKUP(A248,Data!C:D,2,FALSE)="*","*",VLOOKUP(A248,Data!C:R,16,FALSE))))</f>
        <v/>
      </c>
      <c r="G248" s="43" t="str">
        <f>IF(I248="","",IFERROR(VLOOKUP(VLOOKUP(A248,Data!C:T,18,FALSE),'ROAR Ratings'!A:D,4,FALSE),""))</f>
        <v/>
      </c>
      <c r="H248" s="44" t="str">
        <f t="shared" si="12"/>
        <v/>
      </c>
      <c r="I248" s="58" t="str">
        <f>IF(OR(A248="",LEFT(A248,3)="---"),"",IFERROR(VLOOKUP($A248,'ROAR Balance'!B:F,2,FALSE),""))</f>
        <v/>
      </c>
      <c r="J248" s="58" t="str">
        <f>IF(I248="","",IFERROR(VLOOKUP($A248,'ROAR Balance'!B:F,3,FALSE),""))</f>
        <v/>
      </c>
      <c r="K248" s="58" t="str">
        <f>IF(I248="","",IFERROR(VLOOKUP($A248,'ROAR Balance'!B:F,4,FALSE),""))</f>
        <v/>
      </c>
      <c r="L248" s="58" t="str">
        <f>IF(I248="","",IFERROR(VLOOKUP($A248,'ROAR Balance'!B:F,5,FALSE),""))</f>
        <v/>
      </c>
      <c r="M248" s="46" t="str">
        <f>IF(OR(LEFT(A248,2)="--",A248="",I248=""),"",IFERROR(VLOOKUP(A248,Data!C:W,21,FALSE),""))</f>
        <v/>
      </c>
      <c r="N248" s="2"/>
    </row>
    <row r="249" spans="1:14" ht="15" customHeight="1" x14ac:dyDescent="0.3">
      <c r="A249" s="5" t="str">
        <f>IFERROR(IF(VLOOKUP(ROW(A249)-1,Data!B:C,2,FALSE)="","",VLOOKUP(ROW(A249)-1,Data!B:C,2,FALSE)),"")</f>
        <v>One Down, Two to Go [RB1]</v>
      </c>
      <c r="B249" s="133"/>
      <c r="C249" s="87" t="str">
        <f>IFERROR(IF(VLOOKUP(ROW(A249)-1,Data!B:C,2,FALSE)="","",VLOOKUP(ROW(A249)-1,Data!B:X,23,FALSE)),"")</f>
        <v/>
      </c>
      <c r="D249" s="6">
        <f t="shared" si="10"/>
        <v>1</v>
      </c>
      <c r="E249" s="6" t="str">
        <f t="shared" si="11"/>
        <v/>
      </c>
      <c r="F249" s="42">
        <f>IF(I249="","",IF(M249="Campaign","--",IF(VLOOKUP(A249,Data!C:D,2,FALSE)="*","*",VLOOKUP(A249,Data!C:R,16,FALSE))))</f>
        <v>16.2</v>
      </c>
      <c r="G249" s="43">
        <f>IF(I249="","",IFERROR(VLOOKUP(VLOOKUP(A249,Data!C:T,18,FALSE),'ROAR Ratings'!A:D,4,FALSE),""))</f>
        <v>7.19</v>
      </c>
      <c r="H249" s="44">
        <f t="shared" si="12"/>
        <v>0.52222222222222214</v>
      </c>
      <c r="I249" s="58" t="str">
        <f>IF(OR(A249="",LEFT(A249,3)="---"),"",IFERROR(VLOOKUP($A249,'ROAR Balance'!B:F,2,FALSE),""))</f>
        <v>German</v>
      </c>
      <c r="J249" s="58">
        <f>IF(I249="","",IFERROR(VLOOKUP($A249,'ROAR Balance'!B:F,3,FALSE),""))</f>
        <v>43</v>
      </c>
      <c r="K249" s="58" t="str">
        <f>IF(I249="","",IFERROR(VLOOKUP($A249,'ROAR Balance'!B:F,4,FALSE),""))</f>
        <v>Russian</v>
      </c>
      <c r="L249" s="58">
        <f>IF(I249="","",IFERROR(VLOOKUP($A249,'ROAR Balance'!B:F,5,FALSE),""))</f>
        <v>47</v>
      </c>
      <c r="M249" s="46" t="str">
        <f>IF(OR(LEFT(A249,2)="--",A249="",I249=""),"",IFERROR(VLOOKUP(A249,Data!C:W,21,FALSE),""))</f>
        <v>OBA, Air, SSR</v>
      </c>
      <c r="N249" s="2"/>
    </row>
    <row r="250" spans="1:14" ht="15" customHeight="1" x14ac:dyDescent="0.3">
      <c r="A250" s="5" t="str">
        <f>IFERROR(IF(VLOOKUP(ROW(A250)-1,Data!B:C,2,FALSE)="","",VLOOKUP(ROW(A250)-1,Data!B:C,2,FALSE)),"")</f>
        <v>Blood and Guts [RB2]</v>
      </c>
      <c r="B250" s="133"/>
      <c r="C250" s="87" t="str">
        <f>IFERROR(IF(VLOOKUP(ROW(A250)-1,Data!B:C,2,FALSE)="","",VLOOKUP(ROW(A250)-1,Data!B:X,23,FALSE)),"")</f>
        <v/>
      </c>
      <c r="D250" s="6">
        <f t="shared" si="10"/>
        <v>-1</v>
      </c>
      <c r="E250" s="6" t="str">
        <f t="shared" si="11"/>
        <v/>
      </c>
      <c r="F250" s="42">
        <f>IF(I250="","",IF(M250="Campaign","--",IF(VLOOKUP(A250,Data!C:D,2,FALSE)="*","*",VLOOKUP(A250,Data!C:R,16,FALSE))))</f>
        <v>10.208333333333334</v>
      </c>
      <c r="G250" s="43">
        <f>IF(I250="","",IFERROR(VLOOKUP(VLOOKUP(A250,Data!C:T,18,FALSE),'ROAR Ratings'!A:D,4,FALSE),""))</f>
        <v>7.35</v>
      </c>
      <c r="H250" s="44">
        <f t="shared" si="12"/>
        <v>0.6310679611650486</v>
      </c>
      <c r="I250" s="58" t="str">
        <f>IF(OR(A250="",LEFT(A250,3)="---"),"",IFERROR(VLOOKUP($A250,'ROAR Balance'!B:F,2,FALSE),""))</f>
        <v>German</v>
      </c>
      <c r="J250" s="58">
        <f>IF(I250="","",IFERROR(VLOOKUP($A250,'ROAR Balance'!B:F,3,FALSE),""))</f>
        <v>65</v>
      </c>
      <c r="K250" s="58" t="str">
        <f>IF(I250="","",IFERROR(VLOOKUP($A250,'ROAR Balance'!B:F,4,FALSE),""))</f>
        <v>Russian</v>
      </c>
      <c r="L250" s="58">
        <f>IF(I250="","",IFERROR(VLOOKUP($A250,'ROAR Balance'!B:F,5,FALSE),""))</f>
        <v>38</v>
      </c>
      <c r="M250" s="46" t="str">
        <f>IF(OR(LEFT(A250,2)="--",A250="",I250=""),"",IFERROR(VLOOKUP(A250,Data!C:W,21,FALSE),""))</f>
        <v>SSR</v>
      </c>
      <c r="N250" s="2"/>
    </row>
    <row r="251" spans="1:14" ht="15" customHeight="1" x14ac:dyDescent="0.3">
      <c r="A251" s="5" t="str">
        <f>IFERROR(IF(VLOOKUP(ROW(A251)-1,Data!B:C,2,FALSE)="","",VLOOKUP(ROW(A251)-1,Data!B:C,2,FALSE)),"")</f>
        <v>Bread Factory #2 [RB3]</v>
      </c>
      <c r="B251" s="133"/>
      <c r="C251" s="87" t="str">
        <f>IFERROR(IF(VLOOKUP(ROW(A251)-1,Data!B:C,2,FALSE)="","",VLOOKUP(ROW(A251)-1,Data!B:X,23,FALSE)),"")</f>
        <v/>
      </c>
      <c r="D251" s="6">
        <f t="shared" si="10"/>
        <v>1</v>
      </c>
      <c r="E251" s="6" t="str">
        <f t="shared" si="11"/>
        <v>T</v>
      </c>
      <c r="F251" s="42">
        <f>IF(I251="","",IF(M251="Campaign","--",IF(VLOOKUP(A251,Data!C:D,2,FALSE)="*","*",VLOOKUP(A251,Data!C:R,16,FALSE))))</f>
        <v>4.4000000000000004</v>
      </c>
      <c r="G251" s="43">
        <f>IF(I251="","",IFERROR(VLOOKUP(VLOOKUP(A251,Data!C:T,18,FALSE),'ROAR Ratings'!A:D,4,FALSE),""))</f>
        <v>7.06</v>
      </c>
      <c r="H251" s="44">
        <f t="shared" si="12"/>
        <v>0.52786885245901638</v>
      </c>
      <c r="I251" s="58" t="str">
        <f>IF(OR(A251="",LEFT(A251,3)="---"),"",IFERROR(VLOOKUP($A251,'ROAR Balance'!B:F,2,FALSE),""))</f>
        <v>German</v>
      </c>
      <c r="J251" s="58">
        <f>IF(I251="","",IFERROR(VLOOKUP($A251,'ROAR Balance'!B:F,3,FALSE),""))</f>
        <v>161</v>
      </c>
      <c r="K251" s="58" t="str">
        <f>IF(I251="","",IFERROR(VLOOKUP($A251,'ROAR Balance'!B:F,4,FALSE),""))</f>
        <v>Russian</v>
      </c>
      <c r="L251" s="58">
        <f>IF(I251="","",IFERROR(VLOOKUP($A251,'ROAR Balance'!B:F,5,FALSE),""))</f>
        <v>144</v>
      </c>
      <c r="M251" s="46" t="str">
        <f>IF(OR(LEFT(A251,2)="--",A251="",I251=""),"",IFERROR(VLOOKUP(A251,Data!C:W,21,FALSE),""))</f>
        <v>SSR</v>
      </c>
      <c r="N251" s="2"/>
    </row>
    <row r="252" spans="1:14" ht="15" customHeight="1" x14ac:dyDescent="0.3">
      <c r="A252" s="5" t="str">
        <f>IFERROR(IF(VLOOKUP(ROW(A252)-1,Data!B:C,2,FALSE)="","",VLOOKUP(ROW(A252)-1,Data!B:C,2,FALSE)),"")</f>
        <v>To the Rescue [RB4]</v>
      </c>
      <c r="B252" s="133"/>
      <c r="C252" s="87" t="str">
        <f>IFERROR(IF(VLOOKUP(ROW(A252)-1,Data!B:C,2,FALSE)="","",VLOOKUP(ROW(A252)-1,Data!B:X,23,FALSE)),"")</f>
        <v/>
      </c>
      <c r="D252" s="6">
        <f t="shared" si="10"/>
        <v>1</v>
      </c>
      <c r="E252" s="6" t="str">
        <f t="shared" si="11"/>
        <v/>
      </c>
      <c r="F252" s="42">
        <f>IF(I252="","",IF(M252="Campaign","--",IF(VLOOKUP(A252,Data!C:D,2,FALSE)="*","*",VLOOKUP(A252,Data!C:R,16,FALSE))))</f>
        <v>5.1166666666666663</v>
      </c>
      <c r="G252" s="43">
        <f>IF(I252="","",IFERROR(VLOOKUP(VLOOKUP(A252,Data!C:T,18,FALSE),'ROAR Ratings'!A:D,4,FALSE),""))</f>
        <v>6.36</v>
      </c>
      <c r="H252" s="44">
        <f t="shared" si="12"/>
        <v>0.52252252252252251</v>
      </c>
      <c r="I252" s="58" t="str">
        <f>IF(OR(A252="",LEFT(A252,3)="---"),"",IFERROR(VLOOKUP($A252,'ROAR Balance'!B:F,2,FALSE),""))</f>
        <v>German</v>
      </c>
      <c r="J252" s="58">
        <f>IF(I252="","",IFERROR(VLOOKUP($A252,'ROAR Balance'!B:F,3,FALSE),""))</f>
        <v>53</v>
      </c>
      <c r="K252" s="58" t="str">
        <f>IF(I252="","",IFERROR(VLOOKUP($A252,'ROAR Balance'!B:F,4,FALSE),""))</f>
        <v>Russian</v>
      </c>
      <c r="L252" s="58">
        <f>IF(I252="","",IFERROR(VLOOKUP($A252,'ROAR Balance'!B:F,5,FALSE),""))</f>
        <v>58</v>
      </c>
      <c r="M252" s="46" t="str">
        <f>IF(OR(LEFT(A252,2)="--",A252="",I252=""),"",IFERROR(VLOOKUP(A252,Data!C:W,21,FALSE),""))</f>
        <v>SSR</v>
      </c>
      <c r="N252" s="2"/>
    </row>
    <row r="253" spans="1:14" ht="15" customHeight="1" x14ac:dyDescent="0.3">
      <c r="A253" s="5" t="str">
        <f>IFERROR(IF(VLOOKUP(ROW(A253)-1,Data!B:C,2,FALSE)="","",VLOOKUP(ROW(A253)-1,Data!B:C,2,FALSE)),"")</f>
        <v>The Last Bid [RB5]</v>
      </c>
      <c r="B253" s="133"/>
      <c r="C253" s="87" t="str">
        <f>IFERROR(IF(VLOOKUP(ROW(A253)-1,Data!B:C,2,FALSE)="","",VLOOKUP(ROW(A253)-1,Data!B:X,23,FALSE)),"")</f>
        <v/>
      </c>
      <c r="D253" s="6">
        <f t="shared" si="10"/>
        <v>-1</v>
      </c>
      <c r="E253" s="6" t="str">
        <f t="shared" si="11"/>
        <v/>
      </c>
      <c r="F253" s="42">
        <f>IF(I253="","",IF(M253="Campaign","--",IF(VLOOKUP(A253,Data!C:D,2,FALSE)="*","*",VLOOKUP(A253,Data!C:R,16,FALSE))))</f>
        <v>110.2</v>
      </c>
      <c r="G253" s="43">
        <f>IF(I253="","",IFERROR(VLOOKUP(VLOOKUP(A253,Data!C:T,18,FALSE),'ROAR Ratings'!A:D,4,FALSE),""))</f>
        <v>7.46</v>
      </c>
      <c r="H253" s="44">
        <f t="shared" si="12"/>
        <v>0.63461538461538458</v>
      </c>
      <c r="I253" s="58" t="str">
        <f>IF(OR(A253="",LEFT(A253,3)="---"),"",IFERROR(VLOOKUP($A253,'ROAR Balance'!B:F,2,FALSE),""))</f>
        <v>German</v>
      </c>
      <c r="J253" s="58">
        <f>IF(I253="","",IFERROR(VLOOKUP($A253,'ROAR Balance'!B:F,3,FALSE),""))</f>
        <v>33</v>
      </c>
      <c r="K253" s="58" t="str">
        <f>IF(I253="","",IFERROR(VLOOKUP($A253,'ROAR Balance'!B:F,4,FALSE),""))</f>
        <v>Russian</v>
      </c>
      <c r="L253" s="58">
        <f>IF(I253="","",IFERROR(VLOOKUP($A253,'ROAR Balance'!B:F,5,FALSE),""))</f>
        <v>19</v>
      </c>
      <c r="M253" s="46" t="str">
        <f>IF(OR(LEFT(A253,2)="--",A253="",I253=""),"",IFERROR(VLOOKUP(A253,Data!C:W,21,FALSE),""))</f>
        <v>OBA, SSR</v>
      </c>
      <c r="N253" s="2"/>
    </row>
    <row r="254" spans="1:14" ht="15" customHeight="1" x14ac:dyDescent="0.3">
      <c r="A254" s="5" t="str">
        <f>IFERROR(IF(VLOOKUP(ROW(A254)-1,Data!B:C,2,FALSE)="","",VLOOKUP(ROW(A254)-1,Data!B:C,2,FALSE)),"")</f>
        <v>Turned Away [RB6]</v>
      </c>
      <c r="B254" s="133"/>
      <c r="C254" s="87" t="str">
        <f>IFERROR(IF(VLOOKUP(ROW(A254)-1,Data!B:C,2,FALSE)="","",VLOOKUP(ROW(A254)-1,Data!B:X,23,FALSE)),"")</f>
        <v/>
      </c>
      <c r="D254" s="6">
        <f t="shared" si="10"/>
        <v>1</v>
      </c>
      <c r="E254" s="6" t="str">
        <f t="shared" si="11"/>
        <v>T</v>
      </c>
      <c r="F254" s="42">
        <f>IF(I254="","",IF(M254="Campaign","--",IF(VLOOKUP(A254,Data!C:D,2,FALSE)="*","*",VLOOKUP(A254,Data!C:R,16,FALSE))))</f>
        <v>3.0041666666666669</v>
      </c>
      <c r="G254" s="43">
        <f>IF(I254="","",IFERROR(VLOOKUP(VLOOKUP(A254,Data!C:T,18,FALSE),'ROAR Ratings'!A:D,4,FALSE),""))</f>
        <v>6.78</v>
      </c>
      <c r="H254" s="44">
        <f t="shared" si="12"/>
        <v>0.55707762557077634</v>
      </c>
      <c r="I254" s="58" t="str">
        <f>IF(OR(A254="",LEFT(A254,3)="---"),"",IFERROR(VLOOKUP($A254,'ROAR Balance'!B:F,2,FALSE),""))</f>
        <v>German</v>
      </c>
      <c r="J254" s="58">
        <f>IF(I254="","",IFERROR(VLOOKUP($A254,'ROAR Balance'!B:F,3,FALSE),""))</f>
        <v>97</v>
      </c>
      <c r="K254" s="58" t="str">
        <f>IF(I254="","",IFERROR(VLOOKUP($A254,'ROAR Balance'!B:F,4,FALSE),""))</f>
        <v>Russian</v>
      </c>
      <c r="L254" s="58">
        <f>IF(I254="","",IFERROR(VLOOKUP($A254,'ROAR Balance'!B:F,5,FALSE),""))</f>
        <v>122</v>
      </c>
      <c r="M254" s="46" t="str">
        <f>IF(OR(LEFT(A254,2)="--",A254="",I254=""),"",IFERROR(VLOOKUP(A254,Data!C:W,21,FALSE),""))</f>
        <v>SSR</v>
      </c>
      <c r="N254" s="2"/>
    </row>
    <row r="255" spans="1:14" ht="15" customHeight="1" x14ac:dyDescent="0.3">
      <c r="A255" s="5" t="str">
        <f>IFERROR(IF(VLOOKUP(ROW(A255)-1,Data!B:C,2,FALSE)="","",VLOOKUP(ROW(A255)-1,Data!B:C,2,FALSE)),"")</f>
        <v>The Red House [RB7]</v>
      </c>
      <c r="B255" s="133"/>
      <c r="C255" s="87" t="str">
        <f>IFERROR(IF(VLOOKUP(ROW(A255)-1,Data!B:C,2,FALSE)="","",VLOOKUP(ROW(A255)-1,Data!B:X,23,FALSE)),"")</f>
        <v/>
      </c>
      <c r="D255" s="6">
        <f t="shared" si="10"/>
        <v>1</v>
      </c>
      <c r="E255" s="6" t="str">
        <f t="shared" si="11"/>
        <v/>
      </c>
      <c r="F255" s="42">
        <f>IF(I255="","",IF(M255="Campaign","--",IF(VLOOKUP(A255,Data!C:D,2,FALSE)="*","*",VLOOKUP(A255,Data!C:R,16,FALSE))))</f>
        <v>5.3</v>
      </c>
      <c r="G255" s="43">
        <f>IF(I255="","",IFERROR(VLOOKUP(VLOOKUP(A255,Data!C:T,18,FALSE),'ROAR Ratings'!A:D,4,FALSE),""))</f>
        <v>6.62</v>
      </c>
      <c r="H255" s="44">
        <f t="shared" si="12"/>
        <v>0.51470588235294112</v>
      </c>
      <c r="I255" s="58" t="str">
        <f>IF(OR(A255="",LEFT(A255,3)="---"),"",IFERROR(VLOOKUP($A255,'ROAR Balance'!B:F,2,FALSE),""))</f>
        <v>Russian</v>
      </c>
      <c r="J255" s="58">
        <f>IF(I255="","",IFERROR(VLOOKUP($A255,'ROAR Balance'!B:F,3,FALSE),""))</f>
        <v>33</v>
      </c>
      <c r="K255" s="58" t="str">
        <f>IF(I255="","",IFERROR(VLOOKUP($A255,'ROAR Balance'!B:F,4,FALSE),""))</f>
        <v>German</v>
      </c>
      <c r="L255" s="58">
        <f>IF(I255="","",IFERROR(VLOOKUP($A255,'ROAR Balance'!B:F,5,FALSE),""))</f>
        <v>35</v>
      </c>
      <c r="M255" s="46" t="str">
        <f>IF(OR(LEFT(A255,2)="--",A255="",I255=""),"",IFERROR(VLOOKUP(A255,Data!C:W,21,FALSE),""))</f>
        <v>Nght, SSR</v>
      </c>
      <c r="N255" s="2"/>
    </row>
    <row r="256" spans="1:14" ht="15" customHeight="1" x14ac:dyDescent="0.3">
      <c r="A256" s="5" t="str">
        <f>IFERROR(IF(VLOOKUP(ROW(A256)-1,Data!B:C,2,FALSE)="","",VLOOKUP(ROW(A256)-1,Data!B:C,2,FALSE)),"")</f>
        <v>Into the Factory [RB-I]</v>
      </c>
      <c r="B256" s="133"/>
      <c r="C256" s="87" t="str">
        <f>IFERROR(IF(VLOOKUP(ROW(A256)-1,Data!B:C,2,FALSE)="","",VLOOKUP(ROW(A256)-1,Data!B:X,23,FALSE)),"")</f>
        <v/>
      </c>
      <c r="D256" s="6">
        <f t="shared" si="10"/>
        <v>1</v>
      </c>
      <c r="E256" s="6" t="str">
        <f t="shared" si="11"/>
        <v/>
      </c>
      <c r="F256" s="42" t="str">
        <f>IF(I256="","",IF(M256="Campaign","--",IF(VLOOKUP(A256,Data!C:D,2,FALSE)="*","*",VLOOKUP(A256,Data!C:R,16,FALSE))))</f>
        <v>--</v>
      </c>
      <c r="G256" s="43">
        <f>IF(I256="","",IFERROR(VLOOKUP(VLOOKUP(A256,Data!C:T,18,FALSE),'ROAR Ratings'!A:D,4,FALSE),""))</f>
        <v>7.68</v>
      </c>
      <c r="H256" s="44">
        <f t="shared" si="12"/>
        <v>0.5</v>
      </c>
      <c r="I256" s="58" t="str">
        <f>IF(OR(A256="",LEFT(A256,3)="---"),"",IFERROR(VLOOKUP($A256,'ROAR Balance'!B:F,2,FALSE),""))</f>
        <v>Russian</v>
      </c>
      <c r="J256" s="58">
        <f>IF(I256="","",IFERROR(VLOOKUP($A256,'ROAR Balance'!B:F,3,FALSE),""))</f>
        <v>18</v>
      </c>
      <c r="K256" s="58" t="str">
        <f>IF(I256="","",IFERROR(VLOOKUP($A256,'ROAR Balance'!B:F,4,FALSE),""))</f>
        <v>German</v>
      </c>
      <c r="L256" s="58">
        <f>IF(I256="","",IFERROR(VLOOKUP($A256,'ROAR Balance'!B:F,5,FALSE),""))</f>
        <v>18</v>
      </c>
      <c r="M256" s="46" t="str">
        <f>IF(OR(LEFT(A256,2)="--",A256="",I256=""),"",IFERROR(VLOOKUP(A256,Data!C:W,21,FALSE),""))</f>
        <v>Campaign</v>
      </c>
      <c r="N256" s="2"/>
    </row>
    <row r="257" spans="1:14" ht="15" customHeight="1" x14ac:dyDescent="0.3">
      <c r="A257" s="5" t="str">
        <f>IFERROR(IF(VLOOKUP(ROW(A257)-1,Data!B:C,2,FALSE)="","",VLOOKUP(ROW(A257)-1,Data!B:C,2,FALSE)),"")</f>
        <v>Operation Hubertus [RB-II]</v>
      </c>
      <c r="B257" s="133"/>
      <c r="C257" s="87" t="str">
        <f>IFERROR(IF(VLOOKUP(ROW(A257)-1,Data!B:C,2,FALSE)="","",VLOOKUP(ROW(A257)-1,Data!B:X,23,FALSE)),"")</f>
        <v/>
      </c>
      <c r="D257" s="6">
        <f t="shared" si="10"/>
        <v>-1</v>
      </c>
      <c r="E257" s="6" t="str">
        <f t="shared" si="11"/>
        <v/>
      </c>
      <c r="F257" s="42" t="str">
        <f>IF(I257="","",IF(M257="Campaign","--",IF(VLOOKUP(A257,Data!C:D,2,FALSE)="*","*",VLOOKUP(A257,Data!C:R,16,FALSE))))</f>
        <v>--</v>
      </c>
      <c r="G257" s="43">
        <f>IF(I257="","",IFERROR(VLOOKUP(VLOOKUP(A257,Data!C:T,18,FALSE),'ROAR Ratings'!A:D,4,FALSE),""))</f>
        <v>7.16</v>
      </c>
      <c r="H257" s="44">
        <f t="shared" si="12"/>
        <v>0.64516129032258063</v>
      </c>
      <c r="I257" s="58" t="str">
        <f>IF(OR(A257="",LEFT(A257,3)="---"),"",IFERROR(VLOOKUP($A257,'ROAR Balance'!B:F,2,FALSE),""))</f>
        <v>German</v>
      </c>
      <c r="J257" s="58">
        <f>IF(I257="","",IFERROR(VLOOKUP($A257,'ROAR Balance'!B:F,3,FALSE),""))</f>
        <v>20</v>
      </c>
      <c r="K257" s="58" t="str">
        <f>IF(I257="","",IFERROR(VLOOKUP($A257,'ROAR Balance'!B:F,4,FALSE),""))</f>
        <v>Russian</v>
      </c>
      <c r="L257" s="58">
        <f>IF(I257="","",IFERROR(VLOOKUP($A257,'ROAR Balance'!B:F,5,FALSE),""))</f>
        <v>11</v>
      </c>
      <c r="M257" s="46" t="str">
        <f>IF(OR(LEFT(A257,2)="--",A257="",I257=""),"",IFERROR(VLOOKUP(A257,Data!C:W,21,FALSE),""))</f>
        <v>Campaign</v>
      </c>
      <c r="N257" s="2"/>
    </row>
    <row r="258" spans="1:14" ht="15" customHeight="1" x14ac:dyDescent="0.3">
      <c r="A258" s="5" t="str">
        <f>IFERROR(IF(VLOOKUP(ROW(A258)-1,Data!B:C,2,FALSE)="","",VLOOKUP(ROW(A258)-1,Data!B:C,2,FALSE)),"")</f>
        <v>The Barrikady [RB-III]</v>
      </c>
      <c r="B258" s="133"/>
      <c r="C258" s="87" t="str">
        <f>IFERROR(IF(VLOOKUP(ROW(A258)-1,Data!B:C,2,FALSE)="","",VLOOKUP(ROW(A258)-1,Data!B:X,23,FALSE)),"")</f>
        <v/>
      </c>
      <c r="D258" s="6">
        <f t="shared" si="10"/>
        <v>1</v>
      </c>
      <c r="E258" s="6" t="str">
        <f t="shared" si="11"/>
        <v/>
      </c>
      <c r="F258" s="42" t="str">
        <f>IF(I258="","",IF(M258="Campaign","--",IF(VLOOKUP(A258,Data!C:D,2,FALSE)="*","*",VLOOKUP(A258,Data!C:R,16,FALSE))))</f>
        <v>--</v>
      </c>
      <c r="G258" s="43">
        <f>IF(I258="","",IFERROR(VLOOKUP(VLOOKUP(A258,Data!C:T,18,FALSE),'ROAR Ratings'!A:D,4,FALSE),""))</f>
        <v>7.93</v>
      </c>
      <c r="H258" s="44">
        <f t="shared" si="12"/>
        <v>0.50505050505050508</v>
      </c>
      <c r="I258" s="58" t="str">
        <f>IF(OR(A258="",LEFT(A258,3)="---"),"",IFERROR(VLOOKUP($A258,'ROAR Balance'!B:F,2,FALSE),""))</f>
        <v>German</v>
      </c>
      <c r="J258" s="58">
        <f>IF(I258="","",IFERROR(VLOOKUP($A258,'ROAR Balance'!B:F,3,FALSE),""))</f>
        <v>50</v>
      </c>
      <c r="K258" s="58" t="str">
        <f>IF(I258="","",IFERROR(VLOOKUP($A258,'ROAR Balance'!B:F,4,FALSE),""))</f>
        <v>Russian</v>
      </c>
      <c r="L258" s="58">
        <f>IF(I258="","",IFERROR(VLOOKUP($A258,'ROAR Balance'!B:F,5,FALSE),""))</f>
        <v>49</v>
      </c>
      <c r="M258" s="46" t="str">
        <f>IF(OR(LEFT(A258,2)="--",A258="",I258=""),"",IFERROR(VLOOKUP(A258,Data!C:W,21,FALSE),""))</f>
        <v>Campaign</v>
      </c>
      <c r="N258" s="2"/>
    </row>
    <row r="259" spans="1:14" ht="15" customHeight="1" x14ac:dyDescent="0.3">
      <c r="A259" s="5" t="str">
        <f>IFERROR(IF(VLOOKUP(ROW(A259)-1,Data!B:C,2,FALSE)="","",VLOOKUP(ROW(A259)-1,Data!B:C,2,FALSE)),"")</f>
        <v/>
      </c>
      <c r="B259" s="133"/>
      <c r="C259" s="87" t="str">
        <f>IFERROR(IF(VLOOKUP(ROW(A259)-1,Data!B:C,2,FALSE)="","",VLOOKUP(ROW(A259)-1,Data!B:X,23,FALSE)),"")</f>
        <v/>
      </c>
      <c r="D259" s="6" t="str">
        <f t="shared" ref="D259:D322" si="16">IF(I259="","",IF(G259&gt;$P$2,IF(H259&lt;$P$5,1,-1),-1))</f>
        <v/>
      </c>
      <c r="E259" s="6" t="str">
        <f t="shared" ref="E259:E322" si="17">IF(F259="","",IF(M259="Campaign","",IF(F259&lt;5,"T","")))</f>
        <v/>
      </c>
      <c r="F259" s="42" t="str">
        <f>IF(I259="","",IF(M259="Campaign","--",IF(VLOOKUP(A259,Data!C:D,2,FALSE)="*","*",VLOOKUP(A259,Data!C:R,16,FALSE))))</f>
        <v/>
      </c>
      <c r="G259" s="43" t="str">
        <f>IF(I259="","",IFERROR(VLOOKUP(VLOOKUP(A259,Data!C:T,18,FALSE),'ROAR Ratings'!A:D,4,FALSE),""))</f>
        <v/>
      </c>
      <c r="H259" s="44" t="str">
        <f t="shared" ref="H259:H322" si="18">IF(I259="","",IFERROR(IF(J259/(J259+L259)&gt;0.5,J259/(J259+L259),1-J259/(J259+L259)),""))</f>
        <v/>
      </c>
      <c r="I259" s="58" t="str">
        <f>IF(OR(A259="",LEFT(A259,3)="---"),"",IFERROR(VLOOKUP($A259,'ROAR Balance'!B:F,2,FALSE),""))</f>
        <v/>
      </c>
      <c r="J259" s="58" t="str">
        <f>IF(I259="","",IFERROR(VLOOKUP($A259,'ROAR Balance'!B:F,3,FALSE),""))</f>
        <v/>
      </c>
      <c r="K259" s="58" t="str">
        <f>IF(I259="","",IFERROR(VLOOKUP($A259,'ROAR Balance'!B:F,4,FALSE),""))</f>
        <v/>
      </c>
      <c r="L259" s="58" t="str">
        <f>IF(I259="","",IFERROR(VLOOKUP($A259,'ROAR Balance'!B:F,5,FALSE),""))</f>
        <v/>
      </c>
      <c r="M259" s="46" t="str">
        <f>IF(OR(LEFT(A259,2)="--",A259="",I259=""),"",IFERROR(VLOOKUP(A259,Data!C:W,21,FALSE),""))</f>
        <v/>
      </c>
      <c r="N259" s="2"/>
    </row>
    <row r="260" spans="1:14" ht="15" customHeight="1" x14ac:dyDescent="0.3">
      <c r="A260" s="5" t="str">
        <f>IFERROR(IF(VLOOKUP(ROW(A260)-1,Data!B:C,2,FALSE)="","",VLOOKUP(ROW(A260)-1,Data!B:C,2,FALSE)),"")</f>
        <v>--- Kampfgruppe Peiper I ---</v>
      </c>
      <c r="B260" s="133"/>
      <c r="C260" s="87" t="str">
        <f>IFERROR(IF(VLOOKUP(ROW(A260)-1,Data!B:C,2,FALSE)="","",VLOOKUP(ROW(A260)-1,Data!B:X,23,FALSE)),"")</f>
        <v/>
      </c>
      <c r="D260" s="6" t="str">
        <f t="shared" si="16"/>
        <v/>
      </c>
      <c r="E260" s="6" t="str">
        <f t="shared" si="17"/>
        <v/>
      </c>
      <c r="F260" s="42" t="str">
        <f>IF(I260="","",IF(M260="Campaign","--",IF(VLOOKUP(A260,Data!C:D,2,FALSE)="*","*",VLOOKUP(A260,Data!C:R,16,FALSE))))</f>
        <v/>
      </c>
      <c r="G260" s="43" t="str">
        <f>IF(I260="","",IFERROR(VLOOKUP(VLOOKUP(A260,Data!C:T,18,FALSE),'ROAR Ratings'!A:D,4,FALSE),""))</f>
        <v/>
      </c>
      <c r="H260" s="44" t="str">
        <f t="shared" si="18"/>
        <v/>
      </c>
      <c r="I260" s="58" t="str">
        <f>IF(OR(A260="",LEFT(A260,3)="---"),"",IFERROR(VLOOKUP($A260,'ROAR Balance'!B:F,2,FALSE),""))</f>
        <v/>
      </c>
      <c r="J260" s="58" t="str">
        <f>IF(I260="","",IFERROR(VLOOKUP($A260,'ROAR Balance'!B:F,3,FALSE),""))</f>
        <v/>
      </c>
      <c r="K260" s="58" t="str">
        <f>IF(I260="","",IFERROR(VLOOKUP($A260,'ROAR Balance'!B:F,4,FALSE),""))</f>
        <v/>
      </c>
      <c r="L260" s="58" t="str">
        <f>IF(I260="","",IFERROR(VLOOKUP($A260,'ROAR Balance'!B:F,5,FALSE),""))</f>
        <v/>
      </c>
      <c r="M260" s="46" t="str">
        <f>IF(OR(LEFT(A260,2)="--",A260="",I260=""),"",IFERROR(VLOOKUP(A260,Data!C:W,21,FALSE),""))</f>
        <v/>
      </c>
      <c r="N260" s="2"/>
    </row>
    <row r="261" spans="1:14" ht="15" customHeight="1" x14ac:dyDescent="0.3">
      <c r="A261" s="5" t="str">
        <f>IFERROR(IF(VLOOKUP(ROW(A261)-1,Data!B:C,2,FALSE)="","",VLOOKUP(ROW(A261)-1,Data!B:C,2,FALSE)),"")</f>
        <v>Shadows of Death [KGP1]</v>
      </c>
      <c r="B261" s="133"/>
      <c r="C261" s="87" t="str">
        <f>IFERROR(IF(VLOOKUP(ROW(A261)-1,Data!B:C,2,FALSE)="","",VLOOKUP(ROW(A261)-1,Data!B:X,23,FALSE)),"")</f>
        <v/>
      </c>
      <c r="D261" s="6">
        <f t="shared" si="16"/>
        <v>-1</v>
      </c>
      <c r="E261" s="6" t="str">
        <f t="shared" si="17"/>
        <v/>
      </c>
      <c r="F261" s="42">
        <f>IF(I261="","",IF(M261="Campaign","--",IF(VLOOKUP(A261,Data!C:D,2,FALSE)="*","*",VLOOKUP(A261,Data!C:R,16,FALSE))))</f>
        <v>11.133333333333333</v>
      </c>
      <c r="G261" s="43">
        <f>IF(I261="","",IFERROR(VLOOKUP(VLOOKUP(A261,Data!C:T,18,FALSE),'ROAR Ratings'!A:D,4,FALSE),""))</f>
        <v>5.88</v>
      </c>
      <c r="H261" s="44">
        <f t="shared" si="18"/>
        <v>0.78125</v>
      </c>
      <c r="I261" s="58" t="str">
        <f>IF(OR(A261="",LEFT(A261,3)="---"),"",IFERROR(VLOOKUP($A261,'ROAR Balance'!B:F,2,FALSE),""))</f>
        <v>American</v>
      </c>
      <c r="J261" s="58">
        <f>IF(I261="","",IFERROR(VLOOKUP($A261,'ROAR Balance'!B:F,3,FALSE),""))</f>
        <v>25</v>
      </c>
      <c r="K261" s="58" t="str">
        <f>IF(I261="","",IFERROR(VLOOKUP($A261,'ROAR Balance'!B:F,4,FALSE),""))</f>
        <v>German</v>
      </c>
      <c r="L261" s="58">
        <f>IF(I261="","",IFERROR(VLOOKUP($A261,'ROAR Balance'!B:F,5,FALSE),""))</f>
        <v>7</v>
      </c>
      <c r="M261" s="46" t="str">
        <f>IF(OR(LEFT(A261,2)="--",A261="",I261=""),"",IFERROR(VLOOKUP(A261,Data!C:W,21,FALSE),""))</f>
        <v>OBA, Nght, SSR</v>
      </c>
      <c r="N261" s="2"/>
    </row>
    <row r="262" spans="1:14" ht="15" customHeight="1" x14ac:dyDescent="0.3">
      <c r="A262" s="5" t="str">
        <f>IFERROR(IF(VLOOKUP(ROW(A262)-1,Data!B:C,2,FALSE)="","",VLOOKUP(ROW(A262)-1,Data!B:C,2,FALSE)),"")</f>
        <v>Festung St. Edouard [KGP2]</v>
      </c>
      <c r="B262" s="133"/>
      <c r="C262" s="87" t="str">
        <f>IFERROR(IF(VLOOKUP(ROW(A262)-1,Data!B:C,2,FALSE)="","",VLOOKUP(ROW(A262)-1,Data!B:X,23,FALSE)),"")</f>
        <v/>
      </c>
      <c r="D262" s="6">
        <f t="shared" si="16"/>
        <v>-1</v>
      </c>
      <c r="E262" s="6" t="str">
        <f t="shared" si="17"/>
        <v/>
      </c>
      <c r="F262" s="42">
        <f>IF(I262="","",IF(M262="Campaign","--",IF(VLOOKUP(A262,Data!C:D,2,FALSE)="*","*",VLOOKUP(A262,Data!C:R,16,FALSE))))</f>
        <v>5.875</v>
      </c>
      <c r="G262" s="43">
        <f>IF(I262="","",IFERROR(VLOOKUP(VLOOKUP(A262,Data!C:T,18,FALSE),'ROAR Ratings'!A:D,4,FALSE),""))</f>
        <v>5.91</v>
      </c>
      <c r="H262" s="44">
        <f t="shared" si="18"/>
        <v>0.6333333333333333</v>
      </c>
      <c r="I262" s="58" t="str">
        <f>IF(OR(A262="",LEFT(A262,3)="---"),"",IFERROR(VLOOKUP($A262,'ROAR Balance'!B:F,2,FALSE),""))</f>
        <v>German</v>
      </c>
      <c r="J262" s="58">
        <f>IF(I262="","",IFERROR(VLOOKUP($A262,'ROAR Balance'!B:F,3,FALSE),""))</f>
        <v>38</v>
      </c>
      <c r="K262" s="58" t="str">
        <f>IF(I262="","",IFERROR(VLOOKUP($A262,'ROAR Balance'!B:F,4,FALSE),""))</f>
        <v>American</v>
      </c>
      <c r="L262" s="58">
        <f>IF(I262="","",IFERROR(VLOOKUP($A262,'ROAR Balance'!B:F,5,FALSE),""))</f>
        <v>22</v>
      </c>
      <c r="M262" s="46" t="str">
        <f>IF(OR(LEFT(A262,2)="--",A262="",I262=""),"",IFERROR(VLOOKUP(A262,Data!C:W,21,FALSE),""))</f>
        <v>OBA, SSR</v>
      </c>
      <c r="N262" s="2"/>
    </row>
    <row r="263" spans="1:14" ht="15" customHeight="1" x14ac:dyDescent="0.3">
      <c r="A263" s="5" t="str">
        <f>IFERROR(IF(VLOOKUP(ROW(A263)-1,Data!B:C,2,FALSE)="","",VLOOKUP(ROW(A263)-1,Data!B:C,2,FALSE)),"")</f>
        <v>Panthers in the Mist [KGP3]</v>
      </c>
      <c r="B263" s="133"/>
      <c r="C263" s="87" t="str">
        <f>IFERROR(IF(VLOOKUP(ROW(A263)-1,Data!B:C,2,FALSE)="","",VLOOKUP(ROW(A263)-1,Data!B:X,23,FALSE)),"")</f>
        <v/>
      </c>
      <c r="D263" s="6">
        <f t="shared" si="16"/>
        <v>1</v>
      </c>
      <c r="E263" s="6" t="str">
        <f t="shared" si="17"/>
        <v/>
      </c>
      <c r="F263" s="42">
        <f>IF(I263="","",IF(M263="Campaign","--",IF(VLOOKUP(A263,Data!C:D,2,FALSE)="*","*",VLOOKUP(A263,Data!C:R,16,FALSE))))</f>
        <v>8.1333333333333329</v>
      </c>
      <c r="G263" s="43">
        <f>IF(I263="","",IFERROR(VLOOKUP(VLOOKUP(A263,Data!C:T,18,FALSE),'ROAR Ratings'!A:D,4,FALSE),""))</f>
        <v>6.95</v>
      </c>
      <c r="H263" s="44">
        <f t="shared" si="18"/>
        <v>0.52727272727272723</v>
      </c>
      <c r="I263" s="58" t="str">
        <f>IF(OR(A263="",LEFT(A263,3)="---"),"",IFERROR(VLOOKUP($A263,'ROAR Balance'!B:F,2,FALSE),""))</f>
        <v>German</v>
      </c>
      <c r="J263" s="58">
        <f>IF(I263="","",IFERROR(VLOOKUP($A263,'ROAR Balance'!B:F,3,FALSE),""))</f>
        <v>58</v>
      </c>
      <c r="K263" s="58" t="str">
        <f>IF(I263="","",IFERROR(VLOOKUP($A263,'ROAR Balance'!B:F,4,FALSE),""))</f>
        <v>American</v>
      </c>
      <c r="L263" s="58">
        <f>IF(I263="","",IFERROR(VLOOKUP($A263,'ROAR Balance'!B:F,5,FALSE),""))</f>
        <v>52</v>
      </c>
      <c r="M263" s="46" t="str">
        <f>IF(OR(LEFT(A263,2)="--",A263="",I263=""),"",IFERROR(VLOOKUP(A263,Data!C:W,21,FALSE),""))</f>
        <v>SSR</v>
      </c>
      <c r="N263" s="2"/>
    </row>
    <row r="264" spans="1:14" ht="15" customHeight="1" x14ac:dyDescent="0.3">
      <c r="A264" s="5" t="str">
        <f>IFERROR(IF(VLOOKUP(ROW(A264)-1,Data!B:C,2,FALSE)="","",VLOOKUP(ROW(A264)-1,Data!B:C,2,FALSE)),"")</f>
        <v>Chapelle Ste. Anne [KGP4]</v>
      </c>
      <c r="B264" s="133"/>
      <c r="C264" s="87" t="str">
        <f>IFERROR(IF(VLOOKUP(ROW(A264)-1,Data!B:C,2,FALSE)="","",VLOOKUP(ROW(A264)-1,Data!B:X,23,FALSE)),"")</f>
        <v/>
      </c>
      <c r="D264" s="6">
        <f t="shared" si="16"/>
        <v>-1</v>
      </c>
      <c r="E264" s="6" t="str">
        <f t="shared" si="17"/>
        <v>T</v>
      </c>
      <c r="F264" s="42">
        <f>IF(I264="","",IF(M264="Campaign","--",IF(VLOOKUP(A264,Data!C:D,2,FALSE)="*","*",VLOOKUP(A264,Data!C:R,16,FALSE))))</f>
        <v>3.5208333333333335</v>
      </c>
      <c r="G264" s="43">
        <f>IF(I264="","",IFERROR(VLOOKUP(VLOOKUP(A264,Data!C:T,18,FALSE),'ROAR Ratings'!A:D,4,FALSE),""))</f>
        <v>6.02</v>
      </c>
      <c r="H264" s="44">
        <f t="shared" si="18"/>
        <v>0.51086956521739135</v>
      </c>
      <c r="I264" s="58" t="str">
        <f>IF(OR(A264="",LEFT(A264,3)="---"),"",IFERROR(VLOOKUP($A264,'ROAR Balance'!B:F,2,FALSE),""))</f>
        <v>German</v>
      </c>
      <c r="J264" s="58">
        <f>IF(I264="","",IFERROR(VLOOKUP($A264,'ROAR Balance'!B:F,3,FALSE),""))</f>
        <v>45</v>
      </c>
      <c r="K264" s="58" t="str">
        <f>IF(I264="","",IFERROR(VLOOKUP($A264,'ROAR Balance'!B:F,4,FALSE),""))</f>
        <v>American</v>
      </c>
      <c r="L264" s="58">
        <f>IF(I264="","",IFERROR(VLOOKUP($A264,'ROAR Balance'!B:F,5,FALSE),""))</f>
        <v>47</v>
      </c>
      <c r="M264" s="46" t="str">
        <f>IF(OR(LEFT(A264,2)="--",A264="",I264=""),"",IFERROR(VLOOKUP(A264,Data!C:W,21,FALSE),""))</f>
        <v>SSR</v>
      </c>
      <c r="N264" s="2"/>
    </row>
    <row r="265" spans="1:14" ht="15" customHeight="1" x14ac:dyDescent="0.3">
      <c r="A265" s="5" t="str">
        <f>IFERROR(IF(VLOOKUP(ROW(A265)-1,Data!B:C,2,FALSE)="","",VLOOKUP(ROW(A265)-1,Data!B:C,2,FALSE)),"")</f>
        <v>Clash at Stoumont [KGP-I]</v>
      </c>
      <c r="B265" s="133"/>
      <c r="C265" s="87" t="str">
        <f>IFERROR(IF(VLOOKUP(ROW(A265)-1,Data!B:C,2,FALSE)="","",VLOOKUP(ROW(A265)-1,Data!B:X,23,FALSE)),"")</f>
        <v/>
      </c>
      <c r="D265" s="6">
        <f t="shared" si="16"/>
        <v>1</v>
      </c>
      <c r="E265" s="6" t="str">
        <f t="shared" si="17"/>
        <v/>
      </c>
      <c r="F265" s="42" t="str">
        <f>IF(I265="","",IF(M265="Campaign","--",IF(VLOOKUP(A265,Data!C:D,2,FALSE)="*","*",VLOOKUP(A265,Data!C:R,16,FALSE))))</f>
        <v>--</v>
      </c>
      <c r="G265" s="43">
        <f>IF(I265="","",IFERROR(VLOOKUP(VLOOKUP(A265,Data!C:T,18,FALSE),'ROAR Ratings'!A:D,4,FALSE),""))</f>
        <v>7.57</v>
      </c>
      <c r="H265" s="44">
        <f t="shared" si="18"/>
        <v>0.5</v>
      </c>
      <c r="I265" s="58" t="str">
        <f>IF(OR(A265="",LEFT(A265,3)="---"),"",IFERROR(VLOOKUP($A265,'ROAR Balance'!B:F,2,FALSE),""))</f>
        <v>German</v>
      </c>
      <c r="J265" s="58">
        <f>IF(I265="","",IFERROR(VLOOKUP($A265,'ROAR Balance'!B:F,3,FALSE),""))</f>
        <v>26</v>
      </c>
      <c r="K265" s="58" t="str">
        <f>IF(I265="","",IFERROR(VLOOKUP($A265,'ROAR Balance'!B:F,4,FALSE),""))</f>
        <v>American</v>
      </c>
      <c r="L265" s="58">
        <f>IF(I265="","",IFERROR(VLOOKUP($A265,'ROAR Balance'!B:F,5,FALSE),""))</f>
        <v>26</v>
      </c>
      <c r="M265" s="46" t="str">
        <f>IF(OR(LEFT(A265,2)="--",A265="",I265=""),"",IFERROR(VLOOKUP(A265,Data!C:W,21,FALSE),""))</f>
        <v>Campaign</v>
      </c>
      <c r="N265" s="2"/>
    </row>
    <row r="266" spans="1:14" ht="15" customHeight="1" x14ac:dyDescent="0.3">
      <c r="A266" s="5" t="str">
        <f>IFERROR(IF(VLOOKUP(ROW(A266)-1,Data!B:C,2,FALSE)="","",VLOOKUP(ROW(A266)-1,Data!B:C,2,FALSE)),"")</f>
        <v/>
      </c>
      <c r="B266" s="133"/>
      <c r="C266" s="87" t="str">
        <f>IFERROR(IF(VLOOKUP(ROW(A266)-1,Data!B:C,2,FALSE)="","",VLOOKUP(ROW(A266)-1,Data!B:X,23,FALSE)),"")</f>
        <v/>
      </c>
      <c r="D266" s="6" t="str">
        <f t="shared" si="16"/>
        <v/>
      </c>
      <c r="E266" s="6" t="str">
        <f t="shared" si="17"/>
        <v/>
      </c>
      <c r="F266" s="42" t="str">
        <f>IF(I266="","",IF(M266="Campaign","--",IF(VLOOKUP(A266,Data!C:D,2,FALSE)="*","*",VLOOKUP(A266,Data!C:R,16,FALSE))))</f>
        <v/>
      </c>
      <c r="G266" s="43" t="str">
        <f>IF(I266="","",IFERROR(VLOOKUP(VLOOKUP(A266,Data!C:T,18,FALSE),'ROAR Ratings'!A:D,4,FALSE),""))</f>
        <v/>
      </c>
      <c r="H266" s="44" t="str">
        <f t="shared" si="18"/>
        <v/>
      </c>
      <c r="I266" s="58" t="str">
        <f>IF(OR(A266="",LEFT(A266,3)="---"),"",IFERROR(VLOOKUP($A266,'ROAR Balance'!B:F,2,FALSE),""))</f>
        <v/>
      </c>
      <c r="J266" s="58" t="str">
        <f>IF(I266="","",IFERROR(VLOOKUP($A266,'ROAR Balance'!B:F,3,FALSE),""))</f>
        <v/>
      </c>
      <c r="K266" s="58" t="str">
        <f>IF(I266="","",IFERROR(VLOOKUP($A266,'ROAR Balance'!B:F,4,FALSE),""))</f>
        <v/>
      </c>
      <c r="L266" s="58" t="str">
        <f>IF(I266="","",IFERROR(VLOOKUP($A266,'ROAR Balance'!B:F,5,FALSE),""))</f>
        <v/>
      </c>
      <c r="M266" s="46" t="str">
        <f>IF(OR(LEFT(A266,2)="--",A266="",I266=""),"",IFERROR(VLOOKUP(A266,Data!C:W,21,FALSE),""))</f>
        <v/>
      </c>
      <c r="N266" s="2"/>
    </row>
    <row r="267" spans="1:14" ht="15" customHeight="1" x14ac:dyDescent="0.3">
      <c r="A267" s="5" t="str">
        <f>IFERROR(IF(VLOOKUP(ROW(A267)-1,Data!B:C,2,FALSE)="","",VLOOKUP(ROW(A267)-1,Data!B:C,2,FALSE)),"")</f>
        <v>--- Kampfgruppe Peiper II ---</v>
      </c>
      <c r="B267" s="133"/>
      <c r="C267" s="87" t="str">
        <f>IFERROR(IF(VLOOKUP(ROW(A267)-1,Data!B:C,2,FALSE)="","",VLOOKUP(ROW(A267)-1,Data!B:X,23,FALSE)),"")</f>
        <v/>
      </c>
      <c r="D267" s="6" t="str">
        <f t="shared" si="16"/>
        <v/>
      </c>
      <c r="E267" s="6" t="str">
        <f t="shared" si="17"/>
        <v/>
      </c>
      <c r="F267" s="42" t="str">
        <f>IF(I267="","",IF(M267="Campaign","--",IF(VLOOKUP(A267,Data!C:D,2,FALSE)="*","*",VLOOKUP(A267,Data!C:R,16,FALSE))))</f>
        <v/>
      </c>
      <c r="G267" s="43" t="str">
        <f>IF(I267="","",IFERROR(VLOOKUP(VLOOKUP(A267,Data!C:T,18,FALSE),'ROAR Ratings'!A:D,4,FALSE),""))</f>
        <v/>
      </c>
      <c r="H267" s="44" t="str">
        <f t="shared" si="18"/>
        <v/>
      </c>
      <c r="I267" s="58" t="str">
        <f>IF(OR(A267="",LEFT(A267,3)="---"),"",IFERROR(VLOOKUP($A267,'ROAR Balance'!B:F,2,FALSE),""))</f>
        <v/>
      </c>
      <c r="J267" s="58" t="str">
        <f>IF(I267="","",IFERROR(VLOOKUP($A267,'ROAR Balance'!B:F,3,FALSE),""))</f>
        <v/>
      </c>
      <c r="K267" s="58" t="str">
        <f>IF(I267="","",IFERROR(VLOOKUP($A267,'ROAR Balance'!B:F,4,FALSE),""))</f>
        <v/>
      </c>
      <c r="L267" s="58" t="str">
        <f>IF(I267="","",IFERROR(VLOOKUP($A267,'ROAR Balance'!B:F,5,FALSE),""))</f>
        <v/>
      </c>
      <c r="M267" s="46" t="str">
        <f>IF(OR(LEFT(A267,2)="--",A267="",I267=""),"",IFERROR(VLOOKUP(A267,Data!C:W,21,FALSE),""))</f>
        <v/>
      </c>
      <c r="N267" s="2"/>
    </row>
    <row r="268" spans="1:14" ht="15" customHeight="1" x14ac:dyDescent="0.3">
      <c r="A268" s="5" t="str">
        <f>IFERROR(IF(VLOOKUP(ROW(A268)-1,Data!B:C,2,FALSE)="","",VLOOKUP(ROW(A268)-1,Data!B:C,2,FALSE)),"")</f>
        <v>Marechal's Mill [KGP5]</v>
      </c>
      <c r="B268" s="133"/>
      <c r="C268" s="87" t="str">
        <f>IFERROR(IF(VLOOKUP(ROW(A268)-1,Data!B:C,2,FALSE)="","",VLOOKUP(ROW(A268)-1,Data!B:X,23,FALSE)),"")</f>
        <v/>
      </c>
      <c r="D268" s="6">
        <f t="shared" si="16"/>
        <v>-1</v>
      </c>
      <c r="E268" s="6" t="str">
        <f t="shared" si="17"/>
        <v>T</v>
      </c>
      <c r="F268" s="42">
        <f>IF(I268="","",IF(M268="Campaign","--",IF(VLOOKUP(A268,Data!C:D,2,FALSE)="*","*",VLOOKUP(A268,Data!C:R,16,FALSE))))</f>
        <v>3.95</v>
      </c>
      <c r="G268" s="43">
        <f>IF(I268="","",IFERROR(VLOOKUP(VLOOKUP(A268,Data!C:T,18,FALSE),'ROAR Ratings'!A:D,4,FALSE),""))</f>
        <v>5.63</v>
      </c>
      <c r="H268" s="44">
        <f t="shared" si="18"/>
        <v>0.61363636363636365</v>
      </c>
      <c r="I268" s="58" t="str">
        <f>IF(OR(A268="",LEFT(A268,3)="---"),"",IFERROR(VLOOKUP($A268,'ROAR Balance'!B:F,2,FALSE),""))</f>
        <v>German</v>
      </c>
      <c r="J268" s="58">
        <f>IF(I268="","",IFERROR(VLOOKUP($A268,'ROAR Balance'!B:F,3,FALSE),""))</f>
        <v>17</v>
      </c>
      <c r="K268" s="58" t="str">
        <f>IF(I268="","",IFERROR(VLOOKUP($A268,'ROAR Balance'!B:F,4,FALSE),""))</f>
        <v>American</v>
      </c>
      <c r="L268" s="58">
        <f>IF(I268="","",IFERROR(VLOOKUP($A268,'ROAR Balance'!B:F,5,FALSE),""))</f>
        <v>27</v>
      </c>
      <c r="M268" s="46" t="str">
        <f>IF(OR(LEFT(A268,2)="--",A268="",I268=""),"",IFERROR(VLOOKUP(A268,Data!C:W,21,FALSE),""))</f>
        <v>SSR</v>
      </c>
      <c r="N268" s="2"/>
    </row>
    <row r="269" spans="1:14" ht="15" customHeight="1" x14ac:dyDescent="0.3">
      <c r="A269" s="5" t="str">
        <f>IFERROR(IF(VLOOKUP(ROW(A269)-1,Data!B:C,2,FALSE)="","",VLOOKUP(ROW(A269)-1,Data!B:C,2,FALSE)),"")</f>
        <v>Probing the Villas [KGP6]</v>
      </c>
      <c r="B269" s="133"/>
      <c r="C269" s="87" t="str">
        <f>IFERROR(IF(VLOOKUP(ROW(A269)-1,Data!B:C,2,FALSE)="","",VLOOKUP(ROW(A269)-1,Data!B:X,23,FALSE)),"")</f>
        <v/>
      </c>
      <c r="D269" s="6">
        <f t="shared" si="16"/>
        <v>-1</v>
      </c>
      <c r="E269" s="6" t="str">
        <f t="shared" si="17"/>
        <v/>
      </c>
      <c r="F269" s="42">
        <f>IF(I269="","",IF(M269="Campaign","--",IF(VLOOKUP(A269,Data!C:D,2,FALSE)="*","*",VLOOKUP(A269,Data!C:R,16,FALSE))))</f>
        <v>9.2249999999999996</v>
      </c>
      <c r="G269" s="43">
        <f>IF(I269="","",IFERROR(VLOOKUP(VLOOKUP(A269,Data!C:T,18,FALSE),'ROAR Ratings'!A:D,4,FALSE),""))</f>
        <v>5.39</v>
      </c>
      <c r="H269" s="44">
        <f t="shared" si="18"/>
        <v>0.7142857142857143</v>
      </c>
      <c r="I269" s="58" t="str">
        <f>IF(OR(A269="",LEFT(A269,3)="---"),"",IFERROR(VLOOKUP($A269,'ROAR Balance'!B:F,2,FALSE),""))</f>
        <v>American</v>
      </c>
      <c r="J269" s="58">
        <f>IF(I269="","",IFERROR(VLOOKUP($A269,'ROAR Balance'!B:F,3,FALSE),""))</f>
        <v>8</v>
      </c>
      <c r="K269" s="58" t="str">
        <f>IF(I269="","",IFERROR(VLOOKUP($A269,'ROAR Balance'!B:F,4,FALSE),""))</f>
        <v>German</v>
      </c>
      <c r="L269" s="58">
        <f>IF(I269="","",IFERROR(VLOOKUP($A269,'ROAR Balance'!B:F,5,FALSE),""))</f>
        <v>20</v>
      </c>
      <c r="M269" s="46" t="str">
        <f>IF(OR(LEFT(A269,2)="--",A269="",I269=""),"",IFERROR(VLOOKUP(A269,Data!C:W,21,FALSE),""))</f>
        <v>SSR</v>
      </c>
      <c r="N269" s="2"/>
    </row>
    <row r="270" spans="1:14" ht="15" customHeight="1" x14ac:dyDescent="0.3">
      <c r="A270" s="5" t="str">
        <f>IFERROR(IF(VLOOKUP(ROW(A270)-1,Data!B:C,2,FALSE)="","",VLOOKUP(ROW(A270)-1,Data!B:C,2,FALSE)),"")</f>
        <v>The Bridge at Cheneux [KGP7]</v>
      </c>
      <c r="B270" s="133"/>
      <c r="C270" s="87" t="str">
        <f>IFERROR(IF(VLOOKUP(ROW(A270)-1,Data!B:C,2,FALSE)="","",VLOOKUP(ROW(A270)-1,Data!B:X,23,FALSE)),"")</f>
        <v/>
      </c>
      <c r="D270" s="6">
        <f t="shared" si="16"/>
        <v>-1</v>
      </c>
      <c r="E270" s="6" t="str">
        <f t="shared" si="17"/>
        <v/>
      </c>
      <c r="F270" s="42">
        <f>IF(I270="","",IF(M270="Campaign","--",IF(VLOOKUP(A270,Data!C:D,2,FALSE)="*","*",VLOOKUP(A270,Data!C:R,16,FALSE))))</f>
        <v>6.75</v>
      </c>
      <c r="G270" s="43">
        <f>IF(I270="","",IFERROR(VLOOKUP(VLOOKUP(A270,Data!C:T,18,FALSE),'ROAR Ratings'!A:D,4,FALSE),""))</f>
        <v>6.88</v>
      </c>
      <c r="H270" s="44">
        <f t="shared" si="18"/>
        <v>0.59375</v>
      </c>
      <c r="I270" s="58" t="str">
        <f>IF(OR(A270="",LEFT(A270,3)="---"),"",IFERROR(VLOOKUP($A270,'ROAR Balance'!B:F,2,FALSE),""))</f>
        <v>German</v>
      </c>
      <c r="J270" s="58">
        <f>IF(I270="","",IFERROR(VLOOKUP($A270,'ROAR Balance'!B:F,3,FALSE),""))</f>
        <v>38</v>
      </c>
      <c r="K270" s="58" t="str">
        <f>IF(I270="","",IFERROR(VLOOKUP($A270,'ROAR Balance'!B:F,4,FALSE),""))</f>
        <v>American</v>
      </c>
      <c r="L270" s="58">
        <f>IF(I270="","",IFERROR(VLOOKUP($A270,'ROAR Balance'!B:F,5,FALSE),""))</f>
        <v>26</v>
      </c>
      <c r="M270" s="46" t="str">
        <f>IF(OR(LEFT(A270,2)="--",A270="",I270=""),"",IFERROR(VLOOKUP(A270,Data!C:W,21,FALSE),""))</f>
        <v>SSR</v>
      </c>
      <c r="N270" s="2"/>
    </row>
    <row r="271" spans="1:14" ht="15" customHeight="1" x14ac:dyDescent="0.3">
      <c r="A271" s="5" t="str">
        <f>IFERROR(IF(VLOOKUP(ROW(A271)-1,Data!B:C,2,FALSE)="","",VLOOKUP(ROW(A271)-1,Data!B:C,2,FALSE)),"")</f>
        <v>Les Montis [KGP8]</v>
      </c>
      <c r="B271" s="133"/>
      <c r="C271" s="87" t="str">
        <f>IFERROR(IF(VLOOKUP(ROW(A271)-1,Data!B:C,2,FALSE)="","",VLOOKUP(ROW(A271)-1,Data!B:X,23,FALSE)),"")</f>
        <v/>
      </c>
      <c r="D271" s="6">
        <f t="shared" si="16"/>
        <v>-1</v>
      </c>
      <c r="E271" s="6" t="str">
        <f t="shared" si="17"/>
        <v/>
      </c>
      <c r="F271" s="42">
        <f>IF(I271="","",IF(M271="Campaign","--",IF(VLOOKUP(A271,Data!C:D,2,FALSE)="*","*",VLOOKUP(A271,Data!C:R,16,FALSE))))</f>
        <v>5.875</v>
      </c>
      <c r="G271" s="43">
        <f>IF(I271="","",IFERROR(VLOOKUP(VLOOKUP(A271,Data!C:T,18,FALSE),'ROAR Ratings'!A:D,4,FALSE),""))</f>
        <v>6.3</v>
      </c>
      <c r="H271" s="44">
        <f t="shared" si="18"/>
        <v>0.52941176470588236</v>
      </c>
      <c r="I271" s="58" t="str">
        <f>IF(OR(A271="",LEFT(A271,3)="---"),"",IFERROR(VLOOKUP($A271,'ROAR Balance'!B:F,2,FALSE),""))</f>
        <v>German</v>
      </c>
      <c r="J271" s="58">
        <f>IF(I271="","",IFERROR(VLOOKUP($A271,'ROAR Balance'!B:F,3,FALSE),""))</f>
        <v>9</v>
      </c>
      <c r="K271" s="58" t="str">
        <f>IF(I271="","",IFERROR(VLOOKUP($A271,'ROAR Balance'!B:F,4,FALSE),""))</f>
        <v>American</v>
      </c>
      <c r="L271" s="58">
        <f>IF(I271="","",IFERROR(VLOOKUP($A271,'ROAR Balance'!B:F,5,FALSE),""))</f>
        <v>8</v>
      </c>
      <c r="M271" s="46" t="str">
        <f>IF(OR(LEFT(A271,2)="--",A271="",I271=""),"",IFERROR(VLOOKUP(A271,Data!C:W,21,FALSE),""))</f>
        <v>SSR</v>
      </c>
      <c r="N271" s="2"/>
    </row>
    <row r="272" spans="1:14" ht="15" customHeight="1" x14ac:dyDescent="0.3">
      <c r="A272" s="5" t="str">
        <f>IFERROR(IF(VLOOKUP(ROW(A272)-1,Data!B:C,2,FALSE)="","",VLOOKUP(ROW(A272)-1,Data!B:C,2,FALSE)),"")</f>
        <v>Carnage in the Night [KGP9]</v>
      </c>
      <c r="B272" s="133"/>
      <c r="C272" s="87" t="str">
        <f>IFERROR(IF(VLOOKUP(ROW(A272)-1,Data!B:C,2,FALSE)="","",VLOOKUP(ROW(A272)-1,Data!B:X,23,FALSE)),"")</f>
        <v/>
      </c>
      <c r="D272" s="6">
        <f t="shared" si="16"/>
        <v>-1</v>
      </c>
      <c r="E272" s="6" t="str">
        <f t="shared" si="17"/>
        <v/>
      </c>
      <c r="F272" s="42">
        <f>IF(I272="","",IF(M272="Campaign","--",IF(VLOOKUP(A272,Data!C:D,2,FALSE)="*","*",VLOOKUP(A272,Data!C:R,16,FALSE))))</f>
        <v>8.2333333333333343</v>
      </c>
      <c r="G272" s="43">
        <f>IF(I272="","",IFERROR(VLOOKUP(VLOOKUP(A272,Data!C:T,18,FALSE),'ROAR Ratings'!A:D,4,FALSE),""))</f>
        <v>6.12</v>
      </c>
      <c r="H272" s="44">
        <f t="shared" si="18"/>
        <v>0.52173913043478259</v>
      </c>
      <c r="I272" s="58" t="str">
        <f>IF(OR(A272="",LEFT(A272,3)="---"),"",IFERROR(VLOOKUP($A272,'ROAR Balance'!B:F,2,FALSE),""))</f>
        <v>American</v>
      </c>
      <c r="J272" s="58">
        <f>IF(I272="","",IFERROR(VLOOKUP($A272,'ROAR Balance'!B:F,3,FALSE),""))</f>
        <v>11</v>
      </c>
      <c r="K272" s="58" t="str">
        <f>IF(I272="","",IFERROR(VLOOKUP($A272,'ROAR Balance'!B:F,4,FALSE),""))</f>
        <v>German</v>
      </c>
      <c r="L272" s="58">
        <f>IF(I272="","",IFERROR(VLOOKUP($A272,'ROAR Balance'!B:F,5,FALSE),""))</f>
        <v>12</v>
      </c>
      <c r="M272" s="46" t="str">
        <f>IF(OR(LEFT(A272,2)="--",A272="",I272=""),"",IFERROR(VLOOKUP(A272,Data!C:W,21,FALSE),""))</f>
        <v>OBA, SSR</v>
      </c>
      <c r="N272" s="2"/>
    </row>
    <row r="273" spans="1:14" ht="15" customHeight="1" x14ac:dyDescent="0.3">
      <c r="A273" s="5" t="str">
        <f>IFERROR(IF(VLOOKUP(ROW(A273)-1,Data!B:C,2,FALSE)="","",VLOOKUP(ROW(A273)-1,Data!B:C,2,FALSE)),"")</f>
        <v>Peiper's Last Gasp [KGP10]</v>
      </c>
      <c r="B273" s="133"/>
      <c r="C273" s="87" t="str">
        <f>IFERROR(IF(VLOOKUP(ROW(A273)-1,Data!B:C,2,FALSE)="","",VLOOKUP(ROW(A273)-1,Data!B:X,23,FALSE)),"")</f>
        <v/>
      </c>
      <c r="D273" s="6">
        <f t="shared" si="16"/>
        <v>-1</v>
      </c>
      <c r="E273" s="6" t="str">
        <f t="shared" si="17"/>
        <v/>
      </c>
      <c r="F273" s="42">
        <f>IF(I273="","",IF(M273="Campaign","--",IF(VLOOKUP(A273,Data!C:D,2,FALSE)="*","*",VLOOKUP(A273,Data!C:R,16,FALSE))))</f>
        <v>8.6999999999999993</v>
      </c>
      <c r="G273" s="43">
        <f>IF(I273="","",IFERROR(VLOOKUP(VLOOKUP(A273,Data!C:T,18,FALSE),'ROAR Ratings'!A:D,4,FALSE),""))</f>
        <v>5.77</v>
      </c>
      <c r="H273" s="44">
        <f t="shared" si="18"/>
        <v>0.7142857142857143</v>
      </c>
      <c r="I273" s="58" t="str">
        <f>IF(OR(A273="",LEFT(A273,3)="---"),"",IFERROR(VLOOKUP($A273,'ROAR Balance'!B:F,2,FALSE),""))</f>
        <v>German</v>
      </c>
      <c r="J273" s="58">
        <f>IF(I273="","",IFERROR(VLOOKUP($A273,'ROAR Balance'!B:F,3,FALSE),""))</f>
        <v>10</v>
      </c>
      <c r="K273" s="58" t="str">
        <f>IF(I273="","",IFERROR(VLOOKUP($A273,'ROAR Balance'!B:F,4,FALSE),""))</f>
        <v>American</v>
      </c>
      <c r="L273" s="58">
        <f>IF(I273="","",IFERROR(VLOOKUP($A273,'ROAR Balance'!B:F,5,FALSE),""))</f>
        <v>25</v>
      </c>
      <c r="M273" s="46" t="str">
        <f>IF(OR(LEFT(A273,2)="--",A273="",I273=""),"",IFERROR(VLOOKUP(A273,Data!C:W,21,FALSE),""))</f>
        <v>OBA, SSR</v>
      </c>
      <c r="N273" s="2"/>
    </row>
    <row r="274" spans="1:14" ht="15" customHeight="1" x14ac:dyDescent="0.3">
      <c r="A274" s="5" t="str">
        <f>IFERROR(IF(VLOOKUP(ROW(A274)-1,Data!B:C,2,FALSE)="","",VLOOKUP(ROW(A274)-1,Data!B:C,2,FALSE)),"")</f>
        <v>Beast at Bay [KGP11]</v>
      </c>
      <c r="B274" s="133"/>
      <c r="C274" s="87" t="str">
        <f>IFERROR(IF(VLOOKUP(ROW(A274)-1,Data!B:C,2,FALSE)="","",VLOOKUP(ROW(A274)-1,Data!B:X,23,FALSE)),"")</f>
        <v/>
      </c>
      <c r="D274" s="6">
        <f t="shared" si="16"/>
        <v>-1</v>
      </c>
      <c r="E274" s="6" t="str">
        <f t="shared" si="17"/>
        <v/>
      </c>
      <c r="F274" s="42">
        <f>IF(I274="","",IF(M274="Campaign","--",IF(VLOOKUP(A274,Data!C:D,2,FALSE)="*","*",VLOOKUP(A274,Data!C:R,16,FALSE))))</f>
        <v>72.05</v>
      </c>
      <c r="G274" s="43">
        <f>IF(I274="","",IFERROR(VLOOKUP(VLOOKUP(A274,Data!C:T,18,FALSE),'ROAR Ratings'!A:D,4,FALSE),""))</f>
        <v>5.89</v>
      </c>
      <c r="H274" s="44">
        <f t="shared" si="18"/>
        <v>0.63636363636363635</v>
      </c>
      <c r="I274" s="58" t="str">
        <f>IF(OR(A274="",LEFT(A274,3)="---"),"",IFERROR(VLOOKUP($A274,'ROAR Balance'!B:F,2,FALSE),""))</f>
        <v>German</v>
      </c>
      <c r="J274" s="58">
        <f>IF(I274="","",IFERROR(VLOOKUP($A274,'ROAR Balance'!B:F,3,FALSE),""))</f>
        <v>14</v>
      </c>
      <c r="K274" s="58" t="str">
        <f>IF(I274="","",IFERROR(VLOOKUP($A274,'ROAR Balance'!B:F,4,FALSE),""))</f>
        <v>American</v>
      </c>
      <c r="L274" s="58">
        <f>IF(I274="","",IFERROR(VLOOKUP($A274,'ROAR Balance'!B:F,5,FALSE),""))</f>
        <v>8</v>
      </c>
      <c r="M274" s="46" t="str">
        <f>IF(OR(LEFT(A274,2)="--",A274="",I274=""),"",IFERROR(VLOOKUP(A274,Data!C:W,21,FALSE),""))</f>
        <v>OBA, SSR</v>
      </c>
      <c r="N274" s="2"/>
    </row>
    <row r="275" spans="1:14" ht="15" customHeight="1" x14ac:dyDescent="0.3">
      <c r="A275" s="5" t="str">
        <f>IFERROR(IF(VLOOKUP(ROW(A275)-1,Data!B:C,2,FALSE)="","",VLOOKUP(ROW(A275)-1,Data!B:C,2,FALSE)),"")</f>
        <v>The Bridge at Cheneux [KGP-II]</v>
      </c>
      <c r="B275" s="133"/>
      <c r="C275" s="87" t="str">
        <f>IFERROR(IF(VLOOKUP(ROW(A275)-1,Data!B:C,2,FALSE)="","",VLOOKUP(ROW(A275)-1,Data!B:X,23,FALSE)),"")</f>
        <v/>
      </c>
      <c r="D275" s="6">
        <f t="shared" si="16"/>
        <v>-1</v>
      </c>
      <c r="E275" s="6" t="str">
        <f t="shared" si="17"/>
        <v/>
      </c>
      <c r="F275" s="42" t="str">
        <f>IF(I275="","",IF(M275="Campaign","--",IF(VLOOKUP(A275,Data!C:D,2,FALSE)="*","*",VLOOKUP(A275,Data!C:R,16,FALSE))))</f>
        <v>--</v>
      </c>
      <c r="G275" s="43">
        <f>IF(I275="","",IFERROR(VLOOKUP(VLOOKUP(A275,Data!C:T,18,FALSE),'ROAR Ratings'!A:D,4,FALSE),""))</f>
        <v>6.43</v>
      </c>
      <c r="H275" s="44">
        <f t="shared" si="18"/>
        <v>0.6964285714285714</v>
      </c>
      <c r="I275" s="58" t="str">
        <f>IF(OR(A275="",LEFT(A275,3)="---"),"",IFERROR(VLOOKUP($A275,'ROAR Balance'!B:F,2,FALSE),""))</f>
        <v>German</v>
      </c>
      <c r="J275" s="58">
        <f>IF(I275="","",IFERROR(VLOOKUP($A275,'ROAR Balance'!B:F,3,FALSE),""))</f>
        <v>17</v>
      </c>
      <c r="K275" s="58" t="str">
        <f>IF(I275="","",IFERROR(VLOOKUP($A275,'ROAR Balance'!B:F,4,FALSE),""))</f>
        <v>American</v>
      </c>
      <c r="L275" s="58">
        <f>IF(I275="","",IFERROR(VLOOKUP($A275,'ROAR Balance'!B:F,5,FALSE),""))</f>
        <v>39</v>
      </c>
      <c r="M275" s="46" t="str">
        <f>IF(OR(LEFT(A275,2)="--",A275="",I275=""),"",IFERROR(VLOOKUP(A275,Data!C:W,21,FALSE),""))</f>
        <v>Campaign</v>
      </c>
      <c r="N275" s="2"/>
    </row>
    <row r="276" spans="1:14" ht="15" customHeight="1" x14ac:dyDescent="0.3">
      <c r="A276" s="5" t="str">
        <f>IFERROR(IF(VLOOKUP(ROW(A276)-1,Data!B:C,2,FALSE)="","",VLOOKUP(ROW(A276)-1,Data!B:C,2,FALSE)),"")</f>
        <v>Decision at La Gleize [KGP-III]</v>
      </c>
      <c r="B276" s="133"/>
      <c r="C276" s="87" t="str">
        <f>IFERROR(IF(VLOOKUP(ROW(A276)-1,Data!B:C,2,FALSE)="","",VLOOKUP(ROW(A276)-1,Data!B:X,23,FALSE)),"")</f>
        <v/>
      </c>
      <c r="D276" s="6">
        <f t="shared" si="16"/>
        <v>-1</v>
      </c>
      <c r="E276" s="6" t="str">
        <f t="shared" si="17"/>
        <v/>
      </c>
      <c r="F276" s="42" t="str">
        <f>IF(I276="","",IF(M276="Campaign","--",IF(VLOOKUP(A276,Data!C:D,2,FALSE)="*","*",VLOOKUP(A276,Data!C:R,16,FALSE))))</f>
        <v>--</v>
      </c>
      <c r="G276" s="43">
        <f>IF(I276="","",IFERROR(VLOOKUP(VLOOKUP(A276,Data!C:T,18,FALSE),'ROAR Ratings'!A:D,4,FALSE),""))</f>
        <v>5.09</v>
      </c>
      <c r="H276" s="44">
        <f t="shared" si="18"/>
        <v>0.61538461538461542</v>
      </c>
      <c r="I276" s="58" t="str">
        <f>IF(OR(A276="",LEFT(A276,3)="---"),"",IFERROR(VLOOKUP($A276,'ROAR Balance'!B:F,2,FALSE),""))</f>
        <v>American</v>
      </c>
      <c r="J276" s="58">
        <f>IF(I276="","",IFERROR(VLOOKUP($A276,'ROAR Balance'!B:F,3,FALSE),""))</f>
        <v>5</v>
      </c>
      <c r="K276" s="58" t="str">
        <f>IF(I276="","",IFERROR(VLOOKUP($A276,'ROAR Balance'!B:F,4,FALSE),""))</f>
        <v>German</v>
      </c>
      <c r="L276" s="58">
        <f>IF(I276="","",IFERROR(VLOOKUP($A276,'ROAR Balance'!B:F,5,FALSE),""))</f>
        <v>8</v>
      </c>
      <c r="M276" s="46" t="str">
        <f>IF(OR(LEFT(A276,2)="--",A276="",I276=""),"",IFERROR(VLOOKUP(A276,Data!C:W,21,FALSE),""))</f>
        <v>Campaign</v>
      </c>
      <c r="N276" s="2"/>
    </row>
    <row r="277" spans="1:14" ht="15" customHeight="1" x14ac:dyDescent="0.3">
      <c r="A277" s="5" t="str">
        <f>IFERROR(IF(VLOOKUP(ROW(A277)-1,Data!B:C,2,FALSE)="","",VLOOKUP(ROW(A277)-1,Data!B:C,2,FALSE)),"")</f>
        <v/>
      </c>
      <c r="B277" s="133"/>
      <c r="C277" s="87" t="str">
        <f>IFERROR(IF(VLOOKUP(ROW(A277)-1,Data!B:C,2,FALSE)="","",VLOOKUP(ROW(A277)-1,Data!B:X,23,FALSE)),"")</f>
        <v/>
      </c>
      <c r="D277" s="6" t="str">
        <f t="shared" si="16"/>
        <v/>
      </c>
      <c r="E277" s="6" t="str">
        <f t="shared" si="17"/>
        <v/>
      </c>
      <c r="F277" s="42" t="str">
        <f>IF(I277="","",IF(M277="Campaign","--",IF(VLOOKUP(A277,Data!C:D,2,FALSE)="*","*",VLOOKUP(A277,Data!C:R,16,FALSE))))</f>
        <v/>
      </c>
      <c r="G277" s="43" t="str">
        <f>IF(I277="","",IFERROR(VLOOKUP(VLOOKUP(A277,Data!C:T,18,FALSE),'ROAR Ratings'!A:D,4,FALSE),""))</f>
        <v/>
      </c>
      <c r="H277" s="44" t="str">
        <f t="shared" si="18"/>
        <v/>
      </c>
      <c r="I277" s="58" t="str">
        <f>IF(OR(A277="",LEFT(A277,3)="---"),"",IFERROR(VLOOKUP($A277,'ROAR Balance'!B:F,2,FALSE),""))</f>
        <v/>
      </c>
      <c r="J277" s="58" t="str">
        <f>IF(I277="","",IFERROR(VLOOKUP($A277,'ROAR Balance'!B:F,3,FALSE),""))</f>
        <v/>
      </c>
      <c r="K277" s="58" t="str">
        <f>IF(I277="","",IFERROR(VLOOKUP($A277,'ROAR Balance'!B:F,4,FALSE),""))</f>
        <v/>
      </c>
      <c r="L277" s="58" t="str">
        <f>IF(I277="","",IFERROR(VLOOKUP($A277,'ROAR Balance'!B:F,5,FALSE),""))</f>
        <v/>
      </c>
      <c r="M277" s="46" t="str">
        <f>IF(OR(LEFT(A277,2)="--",A277="",I277=""),"",IFERROR(VLOOKUP(A277,Data!C:W,21,FALSE),""))</f>
        <v/>
      </c>
      <c r="N277" s="2"/>
    </row>
    <row r="278" spans="1:14" ht="15" customHeight="1" x14ac:dyDescent="0.3">
      <c r="A278" s="5" t="str">
        <f>IFERROR(IF(VLOOKUP(ROW(A278)-1,Data!B:C,2,FALSE)="","",VLOOKUP(ROW(A278)-1,Data!B:C,2,FALSE)),"")</f>
        <v>--- Pegasus Bridge ---</v>
      </c>
      <c r="B278" s="133"/>
      <c r="C278" s="87" t="str">
        <f>IFERROR(IF(VLOOKUP(ROW(A278)-1,Data!B:C,2,FALSE)="","",VLOOKUP(ROW(A278)-1,Data!B:X,23,FALSE)),"")</f>
        <v/>
      </c>
      <c r="D278" s="6" t="str">
        <f t="shared" si="16"/>
        <v/>
      </c>
      <c r="E278" s="6" t="str">
        <f t="shared" si="17"/>
        <v/>
      </c>
      <c r="F278" s="42" t="str">
        <f>IF(I278="","",IF(M278="Campaign","--",IF(VLOOKUP(A278,Data!C:D,2,FALSE)="*","*",VLOOKUP(A278,Data!C:R,16,FALSE))))</f>
        <v/>
      </c>
      <c r="G278" s="43" t="str">
        <f>IF(I278="","",IFERROR(VLOOKUP(VLOOKUP(A278,Data!C:T,18,FALSE),'ROAR Ratings'!A:D,4,FALSE),""))</f>
        <v/>
      </c>
      <c r="H278" s="44" t="str">
        <f t="shared" si="18"/>
        <v/>
      </c>
      <c r="I278" s="58" t="str">
        <f>IF(OR(A278="",LEFT(A278,3)="---"),"",IFERROR(VLOOKUP($A278,'ROAR Balance'!B:F,2,FALSE),""))</f>
        <v/>
      </c>
      <c r="J278" s="58" t="str">
        <f>IF(I278="","",IFERROR(VLOOKUP($A278,'ROAR Balance'!B:F,3,FALSE),""))</f>
        <v/>
      </c>
      <c r="K278" s="58" t="str">
        <f>IF(I278="","",IFERROR(VLOOKUP($A278,'ROAR Balance'!B:F,4,FALSE),""))</f>
        <v/>
      </c>
      <c r="L278" s="58" t="str">
        <f>IF(I278="","",IFERROR(VLOOKUP($A278,'ROAR Balance'!B:F,5,FALSE),""))</f>
        <v/>
      </c>
      <c r="M278" s="46" t="str">
        <f>IF(OR(LEFT(A278,2)="--",A278="",I278=""),"",IFERROR(VLOOKUP(A278,Data!C:W,21,FALSE),""))</f>
        <v/>
      </c>
      <c r="N278" s="2"/>
    </row>
    <row r="279" spans="1:14" ht="15" customHeight="1" x14ac:dyDescent="0.3">
      <c r="A279" s="5" t="str">
        <f>IFERROR(IF(VLOOKUP(ROW(A279)-1,Data!B:C,2,FALSE)="","",VLOOKUP(ROW(A279)-1,Data!B:C,2,FALSE)),"")</f>
        <v>Ham and Bloody Jam [PB1]</v>
      </c>
      <c r="B279" s="133"/>
      <c r="C279" s="87" t="str">
        <f>IFERROR(IF(VLOOKUP(ROW(A279)-1,Data!B:C,2,FALSE)="","",VLOOKUP(ROW(A279)-1,Data!B:X,23,FALSE)),"")</f>
        <v/>
      </c>
      <c r="D279" s="6">
        <f t="shared" si="16"/>
        <v>-1</v>
      </c>
      <c r="E279" s="6" t="str">
        <f t="shared" si="17"/>
        <v>T</v>
      </c>
      <c r="F279" s="42">
        <f>IF(I279="","",IF(M279="Campaign","--",IF(VLOOKUP(A279,Data!C:D,2,FALSE)="*","*",VLOOKUP(A279,Data!C:R,16,FALSE))))</f>
        <v>4.1624999999999996</v>
      </c>
      <c r="G279" s="43">
        <f>IF(I279="","",IFERROR(VLOOKUP(VLOOKUP(A279,Data!C:T,18,FALSE),'ROAR Ratings'!A:D,4,FALSE),""))</f>
        <v>5.62</v>
      </c>
      <c r="H279" s="44">
        <f t="shared" si="18"/>
        <v>0.54838709677419351</v>
      </c>
      <c r="I279" s="58" t="str">
        <f>IF(OR(A279="",LEFT(A279,3)="---"),"",IFERROR(VLOOKUP($A279,'ROAR Balance'!B:F,2,FALSE),""))</f>
        <v>British</v>
      </c>
      <c r="J279" s="58">
        <f>IF(I279="","",IFERROR(VLOOKUP($A279,'ROAR Balance'!B:F,3,FALSE),""))</f>
        <v>34</v>
      </c>
      <c r="K279" s="58" t="str">
        <f>IF(I279="","",IFERROR(VLOOKUP($A279,'ROAR Balance'!B:F,4,FALSE),""))</f>
        <v>German</v>
      </c>
      <c r="L279" s="58">
        <f>IF(I279="","",IFERROR(VLOOKUP($A279,'ROAR Balance'!B:F,5,FALSE),""))</f>
        <v>28</v>
      </c>
      <c r="M279" s="46" t="str">
        <f>IF(OR(LEFT(A279,2)="--",A279="",I279=""),"",IFERROR(VLOOKUP(A279,Data!C:W,21,FALSE),""))</f>
        <v>Nght, Air, SSR</v>
      </c>
      <c r="N279" s="2"/>
    </row>
    <row r="280" spans="1:14" ht="15" customHeight="1" x14ac:dyDescent="0.3">
      <c r="A280" s="5" t="str">
        <f>IFERROR(IF(VLOOKUP(ROW(A280)-1,Data!B:C,2,FALSE)="","",VLOOKUP(ROW(A280)-1,Data!B:C,2,FALSE)),"")</f>
        <v>Howard's Men [PB2]</v>
      </c>
      <c r="B280" s="133"/>
      <c r="C280" s="87" t="str">
        <f>IFERROR(IF(VLOOKUP(ROW(A280)-1,Data!B:C,2,FALSE)="","",VLOOKUP(ROW(A280)-1,Data!B:X,23,FALSE)),"")</f>
        <v/>
      </c>
      <c r="D280" s="6">
        <f t="shared" si="16"/>
        <v>1</v>
      </c>
      <c r="E280" s="6" t="str">
        <f t="shared" si="17"/>
        <v/>
      </c>
      <c r="F280" s="42">
        <f>IF(I280="","",IF(M280="Campaign","--",IF(VLOOKUP(A280,Data!C:D,2,FALSE)="*","*",VLOOKUP(A280,Data!C:R,16,FALSE))))</f>
        <v>6.0166666666666666</v>
      </c>
      <c r="G280" s="43">
        <f>IF(I280="","",IFERROR(VLOOKUP(VLOOKUP(A280,Data!C:T,18,FALSE),'ROAR Ratings'!A:D,4,FALSE),""))</f>
        <v>6.91</v>
      </c>
      <c r="H280" s="44">
        <f t="shared" si="18"/>
        <v>0.5</v>
      </c>
      <c r="I280" s="58" t="str">
        <f>IF(OR(A280="",LEFT(A280,3)="---"),"",IFERROR(VLOOKUP($A280,'ROAR Balance'!B:F,2,FALSE),""))</f>
        <v>German</v>
      </c>
      <c r="J280" s="58">
        <f>IF(I280="","",IFERROR(VLOOKUP($A280,'ROAR Balance'!B:F,3,FALSE),""))</f>
        <v>27</v>
      </c>
      <c r="K280" s="58" t="str">
        <f>IF(I280="","",IFERROR(VLOOKUP($A280,'ROAR Balance'!B:F,4,FALSE),""))</f>
        <v>British</v>
      </c>
      <c r="L280" s="58">
        <f>IF(I280="","",IFERROR(VLOOKUP($A280,'ROAR Balance'!B:F,5,FALSE),""))</f>
        <v>27</v>
      </c>
      <c r="M280" s="46" t="str">
        <f>IF(OR(LEFT(A280,2)="--",A280="",I280=""),"",IFERROR(VLOOKUP(A280,Data!C:W,21,FALSE),""))</f>
        <v>Nght, SSR</v>
      </c>
      <c r="N280" s="2"/>
    </row>
    <row r="281" spans="1:14" ht="15" customHeight="1" x14ac:dyDescent="0.3">
      <c r="A281" s="5" t="str">
        <f>IFERROR(IF(VLOOKUP(ROW(A281)-1,Data!B:C,2,FALSE)="","",VLOOKUP(ROW(A281)-1,Data!B:C,2,FALSE)),"")</f>
        <v>Piecemeal [PB3]</v>
      </c>
      <c r="B281" s="133"/>
      <c r="C281" s="87" t="str">
        <f>IFERROR(IF(VLOOKUP(ROW(A281)-1,Data!B:C,2,FALSE)="","",VLOOKUP(ROW(A281)-1,Data!B:X,23,FALSE)),"")</f>
        <v/>
      </c>
      <c r="D281" s="6">
        <f t="shared" si="16"/>
        <v>1</v>
      </c>
      <c r="E281" s="6" t="str">
        <f t="shared" si="17"/>
        <v>T</v>
      </c>
      <c r="F281" s="42">
        <f>IF(I281="","",IF(M281="Campaign","--",IF(VLOOKUP(A281,Data!C:D,2,FALSE)="*","*",VLOOKUP(A281,Data!C:R,16,FALSE))))</f>
        <v>4.625</v>
      </c>
      <c r="G281" s="43">
        <f>IF(I281="","",IFERROR(VLOOKUP(VLOOKUP(A281,Data!C:T,18,FALSE),'ROAR Ratings'!A:D,4,FALSE),""))</f>
        <v>6.43</v>
      </c>
      <c r="H281" s="44">
        <f t="shared" si="18"/>
        <v>0.50588235294117645</v>
      </c>
      <c r="I281" s="58" t="str">
        <f>IF(OR(A281="",LEFT(A281,3)="---"),"",IFERROR(VLOOKUP($A281,'ROAR Balance'!B:F,2,FALSE),""))</f>
        <v>British</v>
      </c>
      <c r="J281" s="58">
        <f>IF(I281="","",IFERROR(VLOOKUP($A281,'ROAR Balance'!B:F,3,FALSE),""))</f>
        <v>43</v>
      </c>
      <c r="K281" s="58" t="str">
        <f>IF(I281="","",IFERROR(VLOOKUP($A281,'ROAR Balance'!B:F,4,FALSE),""))</f>
        <v>German</v>
      </c>
      <c r="L281" s="58">
        <f>IF(I281="","",IFERROR(VLOOKUP($A281,'ROAR Balance'!B:F,5,FALSE),""))</f>
        <v>42</v>
      </c>
      <c r="M281" s="46" t="str">
        <f>IF(OR(LEFT(A281,2)="--",A281="",I281=""),"",IFERROR(VLOOKUP(A281,Data!C:W,21,FALSE),""))</f>
        <v>SSR</v>
      </c>
      <c r="N281" s="2"/>
    </row>
    <row r="282" spans="1:14" ht="15" customHeight="1" x14ac:dyDescent="0.3">
      <c r="A282" s="5" t="str">
        <f>IFERROR(IF(VLOOKUP(ROW(A282)-1,Data!B:C,2,FALSE)="","",VLOOKUP(ROW(A282)-1,Data!B:C,2,FALSE)),"")</f>
        <v>Killean's Red [PB4]</v>
      </c>
      <c r="B282" s="133"/>
      <c r="C282" s="87" t="str">
        <f>IFERROR(IF(VLOOKUP(ROW(A282)-1,Data!B:C,2,FALSE)="","",VLOOKUP(ROW(A282)-1,Data!B:X,23,FALSE)),"")</f>
        <v/>
      </c>
      <c r="D282" s="6">
        <f t="shared" si="16"/>
        <v>-1</v>
      </c>
      <c r="E282" s="6" t="str">
        <f t="shared" si="17"/>
        <v>T</v>
      </c>
      <c r="F282" s="42">
        <f>IF(I282="","",IF(M282="Campaign","--",IF(VLOOKUP(A282,Data!C:D,2,FALSE)="*","*",VLOOKUP(A282,Data!C:R,16,FALSE))))</f>
        <v>2.2000000000000002</v>
      </c>
      <c r="G282" s="43">
        <f>IF(I282="","",IFERROR(VLOOKUP(VLOOKUP(A282,Data!C:T,18,FALSE),'ROAR Ratings'!A:D,4,FALSE),""))</f>
        <v>5.79</v>
      </c>
      <c r="H282" s="44">
        <f t="shared" si="18"/>
        <v>0.67777777777777781</v>
      </c>
      <c r="I282" s="58" t="str">
        <f>IF(OR(A282="",LEFT(A282,3)="---"),"",IFERROR(VLOOKUP($A282,'ROAR Balance'!B:F,2,FALSE),""))</f>
        <v>British</v>
      </c>
      <c r="J282" s="58">
        <f>IF(I282="","",IFERROR(VLOOKUP($A282,'ROAR Balance'!B:F,3,FALSE),""))</f>
        <v>61</v>
      </c>
      <c r="K282" s="58" t="str">
        <f>IF(I282="","",IFERROR(VLOOKUP($A282,'ROAR Balance'!B:F,4,FALSE),""))</f>
        <v>German</v>
      </c>
      <c r="L282" s="58">
        <f>IF(I282="","",IFERROR(VLOOKUP($A282,'ROAR Balance'!B:F,5,FALSE),""))</f>
        <v>29</v>
      </c>
      <c r="M282" s="46" t="str">
        <f>IF(OR(LEFT(A282,2)="--",A282="",I282=""),"",IFERROR(VLOOKUP(A282,Data!C:W,21,FALSE),""))</f>
        <v>SSR</v>
      </c>
      <c r="N282" s="2"/>
    </row>
    <row r="283" spans="1:14" ht="15" customHeight="1" x14ac:dyDescent="0.3">
      <c r="A283" s="5" t="str">
        <f>IFERROR(IF(VLOOKUP(ROW(A283)-1,Data!B:C,2,FALSE)="","",VLOOKUP(ROW(A283)-1,Data!B:C,2,FALSE)),"")</f>
        <v>Taylor Made Defense [PB5]</v>
      </c>
      <c r="B283" s="133"/>
      <c r="C283" s="87" t="str">
        <f>IFERROR(IF(VLOOKUP(ROW(A283)-1,Data!B:C,2,FALSE)="","",VLOOKUP(ROW(A283)-1,Data!B:X,23,FALSE)),"")</f>
        <v/>
      </c>
      <c r="D283" s="6">
        <f t="shared" si="16"/>
        <v>-1</v>
      </c>
      <c r="E283" s="6" t="str">
        <f t="shared" si="17"/>
        <v>T</v>
      </c>
      <c r="F283" s="42">
        <f>IF(I283="","",IF(M283="Campaign","--",IF(VLOOKUP(A283,Data!C:D,2,FALSE)="*","*",VLOOKUP(A283,Data!C:R,16,FALSE))))</f>
        <v>4.7916666666666661</v>
      </c>
      <c r="G283" s="43">
        <f>IF(I283="","",IFERROR(VLOOKUP(VLOOKUP(A283,Data!C:T,18,FALSE),'ROAR Ratings'!A:D,4,FALSE),""))</f>
        <v>5.75</v>
      </c>
      <c r="H283" s="44">
        <f t="shared" si="18"/>
        <v>0.55384615384615388</v>
      </c>
      <c r="I283" s="58" t="str">
        <f>IF(OR(A283="",LEFT(A283,3)="---"),"",IFERROR(VLOOKUP($A283,'ROAR Balance'!B:F,2,FALSE),""))</f>
        <v>German</v>
      </c>
      <c r="J283" s="58">
        <f>IF(I283="","",IFERROR(VLOOKUP($A283,'ROAR Balance'!B:F,3,FALSE),""))</f>
        <v>36</v>
      </c>
      <c r="K283" s="58" t="str">
        <f>IF(I283="","",IFERROR(VLOOKUP($A283,'ROAR Balance'!B:F,4,FALSE),""))</f>
        <v>British</v>
      </c>
      <c r="L283" s="58">
        <f>IF(I283="","",IFERROR(VLOOKUP($A283,'ROAR Balance'!B:F,5,FALSE),""))</f>
        <v>29</v>
      </c>
      <c r="M283" s="46" t="str">
        <f>IF(OR(LEFT(A283,2)="--",A283="",I283=""),"",IFERROR(VLOOKUP(A283,Data!C:W,21,FALSE),""))</f>
        <v>SSR</v>
      </c>
      <c r="N283" s="2"/>
    </row>
    <row r="284" spans="1:14" ht="15" customHeight="1" x14ac:dyDescent="0.3">
      <c r="A284" s="5" t="str">
        <f>IFERROR(IF(VLOOKUP(ROW(A284)-1,Data!B:C,2,FALSE)="","",VLOOKUP(ROW(A284)-1,Data!B:C,2,FALSE)),"")</f>
        <v>It's About Time [PB6]</v>
      </c>
      <c r="B284" s="133"/>
      <c r="C284" s="87" t="str">
        <f>IFERROR(IF(VLOOKUP(ROW(A284)-1,Data!B:C,2,FALSE)="","",VLOOKUP(ROW(A284)-1,Data!B:X,23,FALSE)),"")</f>
        <v/>
      </c>
      <c r="D284" s="6">
        <f t="shared" si="16"/>
        <v>-1</v>
      </c>
      <c r="E284" s="6" t="str">
        <f t="shared" si="17"/>
        <v/>
      </c>
      <c r="F284" s="42">
        <f>IF(I284="","",IF(M284="Campaign","--",IF(VLOOKUP(A284,Data!C:D,2,FALSE)="*","*",VLOOKUP(A284,Data!C:R,16,FALSE))))</f>
        <v>15.375</v>
      </c>
      <c r="G284" s="43">
        <f>IF(I284="","",IFERROR(VLOOKUP(VLOOKUP(A284,Data!C:T,18,FALSE),'ROAR Ratings'!A:D,4,FALSE),""))</f>
        <v>5.44</v>
      </c>
      <c r="H284" s="44">
        <f t="shared" si="18"/>
        <v>0.5</v>
      </c>
      <c r="I284" s="58" t="str">
        <f>IF(OR(A284="",LEFT(A284,3)="---"),"",IFERROR(VLOOKUP($A284,'ROAR Balance'!B:F,2,FALSE),""))</f>
        <v>German</v>
      </c>
      <c r="J284" s="58">
        <f>IF(I284="","",IFERROR(VLOOKUP($A284,'ROAR Balance'!B:F,3,FALSE),""))</f>
        <v>10</v>
      </c>
      <c r="K284" s="58" t="str">
        <f>IF(I284="","",IFERROR(VLOOKUP($A284,'ROAR Balance'!B:F,4,FALSE),""))</f>
        <v>British</v>
      </c>
      <c r="L284" s="58">
        <f>IF(I284="","",IFERROR(VLOOKUP($A284,'ROAR Balance'!B:F,5,FALSE),""))</f>
        <v>10</v>
      </c>
      <c r="M284" s="46" t="str">
        <f>IF(OR(LEFT(A284,2)="--",A284="",I284=""),"",IFERROR(VLOOKUP(A284,Data!C:W,21,FALSE),""))</f>
        <v>SSR</v>
      </c>
      <c r="N284" s="2"/>
    </row>
    <row r="285" spans="1:14" ht="15" customHeight="1" x14ac:dyDescent="0.3">
      <c r="A285" s="5" t="str">
        <f>IFERROR(IF(VLOOKUP(ROW(A285)-1,Data!B:C,2,FALSE)="","",VLOOKUP(ROW(A285)-1,Data!B:C,2,FALSE)),"")</f>
        <v>Coup de main [PB-I]</v>
      </c>
      <c r="B285" s="133"/>
      <c r="C285" s="87" t="str">
        <f>IFERROR(IF(VLOOKUP(ROW(A285)-1,Data!B:C,2,FALSE)="","",VLOOKUP(ROW(A285)-1,Data!B:X,23,FALSE)),"")</f>
        <v/>
      </c>
      <c r="D285" s="6">
        <f t="shared" si="16"/>
        <v>1</v>
      </c>
      <c r="E285" s="6" t="str">
        <f t="shared" si="17"/>
        <v/>
      </c>
      <c r="F285" s="42" t="str">
        <f>IF(I285="","",IF(M285="Campaign","--",IF(VLOOKUP(A285,Data!C:D,2,FALSE)="*","*",VLOOKUP(A285,Data!C:R,16,FALSE))))</f>
        <v>--</v>
      </c>
      <c r="G285" s="43">
        <f>IF(I285="","",IFERROR(VLOOKUP(VLOOKUP(A285,Data!C:T,18,FALSE),'ROAR Ratings'!A:D,4,FALSE),""))</f>
        <v>6.7</v>
      </c>
      <c r="H285" s="44">
        <f t="shared" si="18"/>
        <v>0.50724637681159424</v>
      </c>
      <c r="I285" s="58" t="str">
        <f>IF(OR(A285="",LEFT(A285,3)="---"),"",IFERROR(VLOOKUP($A285,'ROAR Balance'!B:F,2,FALSE),""))</f>
        <v>British</v>
      </c>
      <c r="J285" s="58">
        <f>IF(I285="","",IFERROR(VLOOKUP($A285,'ROAR Balance'!B:F,3,FALSE),""))</f>
        <v>34</v>
      </c>
      <c r="K285" s="58" t="str">
        <f>IF(I285="","",IFERROR(VLOOKUP($A285,'ROAR Balance'!B:F,4,FALSE),""))</f>
        <v>German</v>
      </c>
      <c r="L285" s="58">
        <f>IF(I285="","",IFERROR(VLOOKUP($A285,'ROAR Balance'!B:F,5,FALSE),""))</f>
        <v>35</v>
      </c>
      <c r="M285" s="46" t="str">
        <f>IF(OR(LEFT(A285,2)="--",A285="",I285=""),"",IFERROR(VLOOKUP(A285,Data!C:W,21,FALSE),""))</f>
        <v>Campaign</v>
      </c>
      <c r="N285" s="2"/>
    </row>
    <row r="286" spans="1:14" ht="15" customHeight="1" x14ac:dyDescent="0.3">
      <c r="A286" s="5" t="str">
        <f>IFERROR(IF(VLOOKUP(ROW(A286)-1,Data!B:C,2,FALSE)="","",VLOOKUP(ROW(A286)-1,Data!B:C,2,FALSE)),"")</f>
        <v>Hold Until Relieved [PB-II]</v>
      </c>
      <c r="B286" s="133"/>
      <c r="C286" s="87" t="str">
        <f>IFERROR(IF(VLOOKUP(ROW(A286)-1,Data!B:C,2,FALSE)="","",VLOOKUP(ROW(A286)-1,Data!B:X,23,FALSE)),"")</f>
        <v/>
      </c>
      <c r="D286" s="6">
        <f t="shared" si="16"/>
        <v>-1</v>
      </c>
      <c r="E286" s="6" t="str">
        <f t="shared" si="17"/>
        <v/>
      </c>
      <c r="F286" s="42" t="str">
        <f>IF(I286="","",IF(M286="Campaign","--",IF(VLOOKUP(A286,Data!C:D,2,FALSE)="*","*",VLOOKUP(A286,Data!C:R,16,FALSE))))</f>
        <v>--</v>
      </c>
      <c r="G286" s="43">
        <f>IF(I286="","",IFERROR(VLOOKUP(VLOOKUP(A286,Data!C:T,18,FALSE),'ROAR Ratings'!A:D,4,FALSE),""))</f>
        <v>5.79</v>
      </c>
      <c r="H286" s="44">
        <f t="shared" si="18"/>
        <v>0.6875</v>
      </c>
      <c r="I286" s="58" t="str">
        <f>IF(OR(A286="",LEFT(A286,3)="---"),"",IFERROR(VLOOKUP($A286,'ROAR Balance'!B:F,2,FALSE),""))</f>
        <v>British</v>
      </c>
      <c r="J286" s="58">
        <f>IF(I286="","",IFERROR(VLOOKUP($A286,'ROAR Balance'!B:F,3,FALSE),""))</f>
        <v>5</v>
      </c>
      <c r="K286" s="58" t="str">
        <f>IF(I286="","",IFERROR(VLOOKUP($A286,'ROAR Balance'!B:F,4,FALSE),""))</f>
        <v>German</v>
      </c>
      <c r="L286" s="58">
        <f>IF(I286="","",IFERROR(VLOOKUP($A286,'ROAR Balance'!B:F,5,FALSE),""))</f>
        <v>11</v>
      </c>
      <c r="M286" s="46" t="str">
        <f>IF(OR(LEFT(A286,2)="--",A286="",I286=""),"",IFERROR(VLOOKUP(A286,Data!C:W,21,FALSE),""))</f>
        <v>Campaign</v>
      </c>
      <c r="N286" s="2"/>
    </row>
    <row r="287" spans="1:14" ht="15" customHeight="1" x14ac:dyDescent="0.3">
      <c r="A287" s="5" t="str">
        <f>IFERROR(IF(VLOOKUP(ROW(A287)-1,Data!B:C,2,FALSE)="","",VLOOKUP(ROW(A287)-1,Data!B:C,2,FALSE)),"")</f>
        <v/>
      </c>
      <c r="B287" s="133"/>
      <c r="C287" s="87" t="str">
        <f>IFERROR(IF(VLOOKUP(ROW(A287)-1,Data!B:C,2,FALSE)="","",VLOOKUP(ROW(A287)-1,Data!B:X,23,FALSE)),"")</f>
        <v/>
      </c>
      <c r="D287" s="6" t="str">
        <f t="shared" si="16"/>
        <v/>
      </c>
      <c r="E287" s="6" t="str">
        <f t="shared" si="17"/>
        <v/>
      </c>
      <c r="F287" s="42" t="str">
        <f>IF(I287="","",IF(M287="Campaign","--",IF(VLOOKUP(A287,Data!C:D,2,FALSE)="*","*",VLOOKUP(A287,Data!C:R,16,FALSE))))</f>
        <v/>
      </c>
      <c r="G287" s="43" t="str">
        <f>IF(I287="","",IFERROR(VLOOKUP(VLOOKUP(A287,Data!C:T,18,FALSE),'ROAR Ratings'!A:D,4,FALSE),""))</f>
        <v/>
      </c>
      <c r="H287" s="44" t="str">
        <f t="shared" si="18"/>
        <v/>
      </c>
      <c r="I287" s="58" t="str">
        <f>IF(OR(A287="",LEFT(A287,3)="---"),"",IFERROR(VLOOKUP($A287,'ROAR Balance'!B:F,2,FALSE),""))</f>
        <v/>
      </c>
      <c r="J287" s="58" t="str">
        <f>IF(I287="","",IFERROR(VLOOKUP($A287,'ROAR Balance'!B:F,3,FALSE),""))</f>
        <v/>
      </c>
      <c r="K287" s="58" t="str">
        <f>IF(I287="","",IFERROR(VLOOKUP($A287,'ROAR Balance'!B:F,4,FALSE),""))</f>
        <v/>
      </c>
      <c r="L287" s="58" t="str">
        <f>IF(I287="","",IFERROR(VLOOKUP($A287,'ROAR Balance'!B:F,5,FALSE),""))</f>
        <v/>
      </c>
      <c r="M287" s="46" t="str">
        <f>IF(OR(LEFT(A287,2)="--",A287="",I287=""),"",IFERROR(VLOOKUP(A287,Data!C:W,21,FALSE),""))</f>
        <v/>
      </c>
      <c r="N287" s="2"/>
    </row>
    <row r="288" spans="1:14" ht="15" customHeight="1" x14ac:dyDescent="0.3">
      <c r="A288" s="5" t="str">
        <f>IFERROR(IF(VLOOKUP(ROW(A288)-1,Data!B:C,2,FALSE)="","",VLOOKUP(ROW(A288)-1,Data!B:C,2,FALSE)),"")</f>
        <v>--- A Bridge Too Far ---</v>
      </c>
      <c r="B288" s="133"/>
      <c r="C288" s="87" t="str">
        <f>IFERROR(IF(VLOOKUP(ROW(A288)-1,Data!B:C,2,FALSE)="","",VLOOKUP(ROW(A288)-1,Data!B:X,23,FALSE)),"")</f>
        <v/>
      </c>
      <c r="D288" s="6" t="str">
        <f t="shared" si="16"/>
        <v/>
      </c>
      <c r="E288" s="6" t="str">
        <f t="shared" si="17"/>
        <v/>
      </c>
      <c r="F288" s="42" t="str">
        <f>IF(I288="","",IF(M288="Campaign","--",IF(VLOOKUP(A288,Data!C:D,2,FALSE)="*","*",VLOOKUP(A288,Data!C:R,16,FALSE))))</f>
        <v/>
      </c>
      <c r="G288" s="43" t="str">
        <f>IF(I288="","",IFERROR(VLOOKUP(VLOOKUP(A288,Data!C:T,18,FALSE),'ROAR Ratings'!A:D,4,FALSE),""))</f>
        <v/>
      </c>
      <c r="H288" s="44" t="str">
        <f t="shared" si="18"/>
        <v/>
      </c>
      <c r="I288" s="58" t="str">
        <f>IF(OR(A288="",LEFT(A288,3)="---"),"",IFERROR(VLOOKUP($A288,'ROAR Balance'!B:F,2,FALSE),""))</f>
        <v/>
      </c>
      <c r="J288" s="58" t="str">
        <f>IF(I288="","",IFERROR(VLOOKUP($A288,'ROAR Balance'!B:F,3,FALSE),""))</f>
        <v/>
      </c>
      <c r="K288" s="58" t="str">
        <f>IF(I288="","",IFERROR(VLOOKUP($A288,'ROAR Balance'!B:F,4,FALSE),""))</f>
        <v/>
      </c>
      <c r="L288" s="58" t="str">
        <f>IF(I288="","",IFERROR(VLOOKUP($A288,'ROAR Balance'!B:F,5,FALSE),""))</f>
        <v/>
      </c>
      <c r="M288" s="46" t="str">
        <f>IF(OR(LEFT(A288,2)="--",A288="",I288=""),"",IFERROR(VLOOKUP(A288,Data!C:W,21,FALSE),""))</f>
        <v/>
      </c>
      <c r="N288" s="2"/>
    </row>
    <row r="289" spans="1:14" ht="15" customHeight="1" x14ac:dyDescent="0.3">
      <c r="A289" s="5" t="str">
        <f>IFERROR(IF(VLOOKUP(ROW(A289)-1,Data!B:C,2,FALSE)="","",VLOOKUP(ROW(A289)-1,Data!B:C,2,FALSE)),"")</f>
        <v>The Prize [ABTF1]</v>
      </c>
      <c r="B289" s="133"/>
      <c r="C289" s="87" t="str">
        <f>IFERROR(IF(VLOOKUP(ROW(A289)-1,Data!B:C,2,FALSE)="","",VLOOKUP(ROW(A289)-1,Data!B:X,23,FALSE)),"")</f>
        <v/>
      </c>
      <c r="D289" s="6">
        <f t="shared" si="16"/>
        <v>1</v>
      </c>
      <c r="E289" s="6" t="str">
        <f t="shared" si="17"/>
        <v/>
      </c>
      <c r="F289" s="42">
        <f>IF(I289="","",IF(M289="Campaign","--",IF(VLOOKUP(A289,Data!C:D,2,FALSE)="*","*",VLOOKUP(A289,Data!C:R,16,FALSE))))</f>
        <v>9.5333333333333332</v>
      </c>
      <c r="G289" s="43">
        <f>IF(I289="","",IFERROR(VLOOKUP(VLOOKUP(A289,Data!C:T,18,FALSE),'ROAR Ratings'!A:D,4,FALSE),""))</f>
        <v>7.31</v>
      </c>
      <c r="H289" s="44">
        <f t="shared" si="18"/>
        <v>0.5714285714285714</v>
      </c>
      <c r="I289" s="58" t="str">
        <f>IF(OR(A289="",LEFT(A289,3)="---"),"",IFERROR(VLOOKUP($A289,'ROAR Balance'!B:F,2,FALSE),""))</f>
        <v>British</v>
      </c>
      <c r="J289" s="58">
        <f>IF(I289="","",IFERROR(VLOOKUP($A289,'ROAR Balance'!B:F,3,FALSE),""))</f>
        <v>20</v>
      </c>
      <c r="K289" s="58" t="str">
        <f>IF(I289="","",IFERROR(VLOOKUP($A289,'ROAR Balance'!B:F,4,FALSE),""))</f>
        <v>German</v>
      </c>
      <c r="L289" s="58">
        <f>IF(I289="","",IFERROR(VLOOKUP($A289,'ROAR Balance'!B:F,5,FALSE),""))</f>
        <v>15</v>
      </c>
      <c r="M289" s="46" t="str">
        <f>IF(OR(LEFT(A289,2)="--",A289="",I289=""),"",IFERROR(VLOOKUP(A289,Data!C:W,21,FALSE),""))</f>
        <v/>
      </c>
      <c r="N289" s="2"/>
    </row>
    <row r="290" spans="1:14" ht="15" customHeight="1" x14ac:dyDescent="0.3">
      <c r="A290" s="5" t="str">
        <f>IFERROR(IF(VLOOKUP(ROW(A290)-1,Data!B:C,2,FALSE)="","",VLOOKUP(ROW(A290)-1,Data!B:C,2,FALSE)),"")</f>
        <v>Graebner's Folly [ABTF2]</v>
      </c>
      <c r="B290" s="133"/>
      <c r="C290" s="87" t="str">
        <f>IFERROR(IF(VLOOKUP(ROW(A290)-1,Data!B:C,2,FALSE)="","",VLOOKUP(ROW(A290)-1,Data!B:X,23,FALSE)),"")</f>
        <v/>
      </c>
      <c r="D290" s="6">
        <f t="shared" si="16"/>
        <v>1</v>
      </c>
      <c r="E290" s="6" t="str">
        <f t="shared" si="17"/>
        <v/>
      </c>
      <c r="F290" s="42">
        <f>IF(I290="","",IF(M290="Campaign","--",IF(VLOOKUP(A290,Data!C:D,2,FALSE)="*","*",VLOOKUP(A290,Data!C:R,16,FALSE))))</f>
        <v>12.1625</v>
      </c>
      <c r="G290" s="43">
        <f>IF(I290="","",IFERROR(VLOOKUP(VLOOKUP(A290,Data!C:T,18,FALSE),'ROAR Ratings'!A:D,4,FALSE),""))</f>
        <v>6.47</v>
      </c>
      <c r="H290" s="44">
        <f t="shared" si="18"/>
        <v>0.5</v>
      </c>
      <c r="I290" s="58" t="str">
        <f>IF(OR(A290="",LEFT(A290,3)="---"),"",IFERROR(VLOOKUP($A290,'ROAR Balance'!B:F,2,FALSE),""))</f>
        <v>British</v>
      </c>
      <c r="J290" s="58">
        <f>IF(I290="","",IFERROR(VLOOKUP($A290,'ROAR Balance'!B:F,3,FALSE),""))</f>
        <v>9</v>
      </c>
      <c r="K290" s="58" t="str">
        <f>IF(I290="","",IFERROR(VLOOKUP($A290,'ROAR Balance'!B:F,4,FALSE),""))</f>
        <v>German</v>
      </c>
      <c r="L290" s="58">
        <f>IF(I290="","",IFERROR(VLOOKUP($A290,'ROAR Balance'!B:F,5,FALSE),""))</f>
        <v>9</v>
      </c>
      <c r="M290" s="46" t="str">
        <f>IF(OR(LEFT(A290,2)="--",A290="",I290=""),"",IFERROR(VLOOKUP(A290,Data!C:W,21,FALSE),""))</f>
        <v>OBA</v>
      </c>
      <c r="N290" s="2"/>
    </row>
    <row r="291" spans="1:14" ht="15" customHeight="1" x14ac:dyDescent="0.3">
      <c r="A291" s="5" t="str">
        <f>IFERROR(IF(VLOOKUP(ROW(A291)-1,Data!B:C,2,FALSE)="","",VLOOKUP(ROW(A291)-1,Data!B:C,2,FALSE)),"")</f>
        <v>Late for Mass [ABTF3]</v>
      </c>
      <c r="B291" s="133"/>
      <c r="C291" s="87" t="str">
        <f>IFERROR(IF(VLOOKUP(ROW(A291)-1,Data!B:C,2,FALSE)="","",VLOOKUP(ROW(A291)-1,Data!B:X,23,FALSE)),"")</f>
        <v/>
      </c>
      <c r="D291" s="6">
        <f t="shared" si="16"/>
        <v>-1</v>
      </c>
      <c r="E291" s="6" t="str">
        <f t="shared" si="17"/>
        <v>T</v>
      </c>
      <c r="F291" s="42">
        <f>IF(I291="","",IF(M291="Campaign","--",IF(VLOOKUP(A291,Data!C:D,2,FALSE)="*","*",VLOOKUP(A291,Data!C:R,16,FALSE))))</f>
        <v>3.45</v>
      </c>
      <c r="G291" s="43">
        <f>IF(I291="","",IFERROR(VLOOKUP(VLOOKUP(A291,Data!C:T,18,FALSE),'ROAR Ratings'!A:D,4,FALSE),""))</f>
        <v>5.62</v>
      </c>
      <c r="H291" s="44">
        <f t="shared" si="18"/>
        <v>0.70270270270270263</v>
      </c>
      <c r="I291" s="58" t="str">
        <f>IF(OR(A291="",LEFT(A291,3)="---"),"",IFERROR(VLOOKUP($A291,'ROAR Balance'!B:F,2,FALSE),""))</f>
        <v>British</v>
      </c>
      <c r="J291" s="58">
        <f>IF(I291="","",IFERROR(VLOOKUP($A291,'ROAR Balance'!B:F,3,FALSE),""))</f>
        <v>11</v>
      </c>
      <c r="K291" s="58" t="str">
        <f>IF(I291="","",IFERROR(VLOOKUP($A291,'ROAR Balance'!B:F,4,FALSE),""))</f>
        <v>German</v>
      </c>
      <c r="L291" s="58">
        <f>IF(I291="","",IFERROR(VLOOKUP($A291,'ROAR Balance'!B:F,5,FALSE),""))</f>
        <v>26</v>
      </c>
      <c r="M291" s="46" t="str">
        <f>IF(OR(LEFT(A291,2)="--",A291="",I291=""),"",IFERROR(VLOOKUP(A291,Data!C:W,21,FALSE),""))</f>
        <v/>
      </c>
      <c r="N291" s="2"/>
    </row>
    <row r="292" spans="1:14" ht="15" customHeight="1" x14ac:dyDescent="0.3">
      <c r="A292" s="5" t="str">
        <f>IFERROR(IF(VLOOKUP(ROW(A292)-1,Data!B:C,2,FALSE)="","",VLOOKUP(ROW(A292)-1,Data!B:C,2,FALSE)),"")</f>
        <v>First Threat [ABTF4]</v>
      </c>
      <c r="B292" s="133"/>
      <c r="C292" s="87" t="str">
        <f>IFERROR(IF(VLOOKUP(ROW(A292)-1,Data!B:C,2,FALSE)="","",VLOOKUP(ROW(A292)-1,Data!B:X,23,FALSE)),"")</f>
        <v/>
      </c>
      <c r="D292" s="6">
        <f t="shared" si="16"/>
        <v>-1</v>
      </c>
      <c r="E292" s="6" t="str">
        <f t="shared" si="17"/>
        <v>T</v>
      </c>
      <c r="F292" s="42">
        <f>IF(I292="","",IF(M292="Campaign","--",IF(VLOOKUP(A292,Data!C:D,2,FALSE)="*","*",VLOOKUP(A292,Data!C:R,16,FALSE))))</f>
        <v>4.8499999999999996</v>
      </c>
      <c r="G292" s="43">
        <f>IF(I292="","",IFERROR(VLOOKUP(VLOOKUP(A292,Data!C:T,18,FALSE),'ROAR Ratings'!A:D,4,FALSE),""))</f>
        <v>6.28</v>
      </c>
      <c r="H292" s="44">
        <f t="shared" si="18"/>
        <v>0.57352941176470584</v>
      </c>
      <c r="I292" s="58" t="str">
        <f>IF(OR(A292="",LEFT(A292,3)="---"),"",IFERROR(VLOOKUP($A292,'ROAR Balance'!B:F,2,FALSE),""))</f>
        <v>German</v>
      </c>
      <c r="J292" s="58">
        <f>IF(I292="","",IFERROR(VLOOKUP($A292,'ROAR Balance'!B:F,3,FALSE),""))</f>
        <v>39</v>
      </c>
      <c r="K292" s="58" t="str">
        <f>IF(I292="","",IFERROR(VLOOKUP($A292,'ROAR Balance'!B:F,4,FALSE),""))</f>
        <v>British</v>
      </c>
      <c r="L292" s="58">
        <f>IF(I292="","",IFERROR(VLOOKUP($A292,'ROAR Balance'!B:F,5,FALSE),""))</f>
        <v>29</v>
      </c>
      <c r="M292" s="46" t="str">
        <f>IF(OR(LEFT(A292,2)="--",A292="",I292=""),"",IFERROR(VLOOKUP(A292,Data!C:W,21,FALSE),""))</f>
        <v/>
      </c>
      <c r="N292" s="2"/>
    </row>
    <row r="293" spans="1:14" ht="15" customHeight="1" x14ac:dyDescent="0.3">
      <c r="A293" s="5" t="str">
        <f>IFERROR(IF(VLOOKUP(ROW(A293)-1,Data!B:C,2,FALSE)="","",VLOOKUP(ROW(A293)-1,Data!B:C,2,FALSE)),"")</f>
        <v>Tigers to the Bridge! [ABTF5]</v>
      </c>
      <c r="B293" s="133"/>
      <c r="C293" s="87" t="str">
        <f>IFERROR(IF(VLOOKUP(ROW(A293)-1,Data!B:C,2,FALSE)="","",VLOOKUP(ROW(A293)-1,Data!B:X,23,FALSE)),"")</f>
        <v/>
      </c>
      <c r="D293" s="6">
        <f t="shared" si="16"/>
        <v>-1</v>
      </c>
      <c r="E293" s="6" t="str">
        <f t="shared" si="17"/>
        <v>T</v>
      </c>
      <c r="F293" s="42">
        <f>IF(I293="","",IF(M293="Campaign","--",IF(VLOOKUP(A293,Data!C:D,2,FALSE)="*","*",VLOOKUP(A293,Data!C:R,16,FALSE))))</f>
        <v>3.35</v>
      </c>
      <c r="G293" s="43">
        <f>IF(I293="","",IFERROR(VLOOKUP(VLOOKUP(A293,Data!C:T,18,FALSE),'ROAR Ratings'!A:D,4,FALSE),""))</f>
        <v>5.85</v>
      </c>
      <c r="H293" s="44">
        <f t="shared" si="18"/>
        <v>0.61764705882352944</v>
      </c>
      <c r="I293" s="58" t="str">
        <f>IF(OR(A293="",LEFT(A293,3)="---"),"",IFERROR(VLOOKUP($A293,'ROAR Balance'!B:F,2,FALSE),""))</f>
        <v>British</v>
      </c>
      <c r="J293" s="58">
        <f>IF(I293="","",IFERROR(VLOOKUP($A293,'ROAR Balance'!B:F,3,FALSE),""))</f>
        <v>13</v>
      </c>
      <c r="K293" s="58" t="str">
        <f>IF(I293="","",IFERROR(VLOOKUP($A293,'ROAR Balance'!B:F,4,FALSE),""))</f>
        <v>German</v>
      </c>
      <c r="L293" s="58">
        <f>IF(I293="","",IFERROR(VLOOKUP($A293,'ROAR Balance'!B:F,5,FALSE),""))</f>
        <v>21</v>
      </c>
      <c r="M293" s="46" t="str">
        <f>IF(OR(LEFT(A293,2)="--",A293="",I293=""),"",IFERROR(VLOOKUP(A293,Data!C:W,21,FALSE),""))</f>
        <v/>
      </c>
      <c r="N293" s="2"/>
    </row>
    <row r="294" spans="1:14" ht="15" customHeight="1" x14ac:dyDescent="0.3">
      <c r="A294" s="5" t="str">
        <f>IFERROR(IF(VLOOKUP(ROW(A294)-1,Data!B:C,2,FALSE)="","",VLOOKUP(ROW(A294)-1,Data!B:C,2,FALSE)),"")</f>
        <v>Just In Case [ABTF6]</v>
      </c>
      <c r="B294" s="133"/>
      <c r="C294" s="87" t="str">
        <f>IFERROR(IF(VLOOKUP(ROW(A294)-1,Data!B:C,2,FALSE)="","",VLOOKUP(ROW(A294)-1,Data!B:X,23,FALSE)),"")</f>
        <v/>
      </c>
      <c r="D294" s="6">
        <f t="shared" si="16"/>
        <v>-1</v>
      </c>
      <c r="E294" s="6" t="str">
        <f t="shared" si="17"/>
        <v/>
      </c>
      <c r="F294" s="42">
        <f>IF(I294="","",IF(M294="Campaign","--",IF(VLOOKUP(A294,Data!C:D,2,FALSE)="*","*",VLOOKUP(A294,Data!C:R,16,FALSE))))</f>
        <v>5.55</v>
      </c>
      <c r="G294" s="43">
        <f>IF(I294="","",IFERROR(VLOOKUP(VLOOKUP(A294,Data!C:T,18,FALSE),'ROAR Ratings'!A:D,4,FALSE),""))</f>
        <v>6</v>
      </c>
      <c r="H294" s="44">
        <f t="shared" si="18"/>
        <v>0.84615384615384615</v>
      </c>
      <c r="I294" s="58" t="str">
        <f>IF(OR(A294="",LEFT(A294,3)="---"),"",IFERROR(VLOOKUP($A294,'ROAR Balance'!B:F,2,FALSE),""))</f>
        <v>British</v>
      </c>
      <c r="J294" s="58">
        <f>IF(I294="","",IFERROR(VLOOKUP($A294,'ROAR Balance'!B:F,3,FALSE),""))</f>
        <v>11</v>
      </c>
      <c r="K294" s="58" t="str">
        <f>IF(I294="","",IFERROR(VLOOKUP($A294,'ROAR Balance'!B:F,4,FALSE),""))</f>
        <v>German</v>
      </c>
      <c r="L294" s="58">
        <f>IF(I294="","",IFERROR(VLOOKUP($A294,'ROAR Balance'!B:F,5,FALSE),""))</f>
        <v>2</v>
      </c>
      <c r="M294" s="46" t="str">
        <f>IF(OR(LEFT(A294,2)="--",A294="",I294=""),"",IFERROR(VLOOKUP(A294,Data!C:W,21,FALSE),""))</f>
        <v>OBA</v>
      </c>
      <c r="N294" s="2"/>
    </row>
    <row r="295" spans="1:14" ht="15" customHeight="1" x14ac:dyDescent="0.3">
      <c r="A295" s="5" t="str">
        <f>IFERROR(IF(VLOOKUP(ROW(A295)-1,Data!B:C,2,FALSE)="","",VLOOKUP(ROW(A295)-1,Data!B:C,2,FALSE)),"")</f>
        <v>Among the Bravest [ABTF7]</v>
      </c>
      <c r="B295" s="133"/>
      <c r="C295" s="87" t="str">
        <f>IFERROR(IF(VLOOKUP(ROW(A295)-1,Data!B:C,2,FALSE)="","",VLOOKUP(ROW(A295)-1,Data!B:X,23,FALSE)),"")</f>
        <v/>
      </c>
      <c r="D295" s="6">
        <f t="shared" si="16"/>
        <v>-1</v>
      </c>
      <c r="E295" s="6" t="str">
        <f t="shared" si="17"/>
        <v>T</v>
      </c>
      <c r="F295" s="42">
        <f>IF(I295="","",IF(M295="Campaign","--",IF(VLOOKUP(A295,Data!C:D,2,FALSE)="*","*",VLOOKUP(A295,Data!C:R,16,FALSE))))</f>
        <v>4.5999999999999996</v>
      </c>
      <c r="G295" s="43">
        <f>IF(I295="","",IFERROR(VLOOKUP(VLOOKUP(A295,Data!C:T,18,FALSE),'ROAR Ratings'!A:D,4,FALSE),""))</f>
        <v>6.44</v>
      </c>
      <c r="H295" s="44">
        <f t="shared" si="18"/>
        <v>0.59523809523809523</v>
      </c>
      <c r="I295" s="58" t="str">
        <f>IF(OR(A295="",LEFT(A295,3)="---"),"",IFERROR(VLOOKUP($A295,'ROAR Balance'!B:F,2,FALSE),""))</f>
        <v>British</v>
      </c>
      <c r="J295" s="58">
        <f>IF(I295="","",IFERROR(VLOOKUP($A295,'ROAR Balance'!B:F,3,FALSE),""))</f>
        <v>17</v>
      </c>
      <c r="K295" s="58" t="str">
        <f>IF(I295="","",IFERROR(VLOOKUP($A295,'ROAR Balance'!B:F,4,FALSE),""))</f>
        <v>German</v>
      </c>
      <c r="L295" s="58">
        <f>IF(I295="","",IFERROR(VLOOKUP($A295,'ROAR Balance'!B:F,5,FALSE),""))</f>
        <v>25</v>
      </c>
      <c r="M295" s="46" t="str">
        <f>IF(OR(LEFT(A295,2)="--",A295="",I295=""),"",IFERROR(VLOOKUP(A295,Data!C:W,21,FALSE),""))</f>
        <v/>
      </c>
      <c r="N295" s="2"/>
    </row>
    <row r="296" spans="1:14" ht="15" customHeight="1" x14ac:dyDescent="0.3">
      <c r="A296" s="5" t="str">
        <f>IFERROR(IF(VLOOKUP(ROW(A296)-1,Data!B:C,2,FALSE)="","",VLOOKUP(ROW(A296)-1,Data!B:C,2,FALSE)),"")</f>
        <v>God Save the King! [ABTF8]</v>
      </c>
      <c r="B296" s="133"/>
      <c r="C296" s="87" t="str">
        <f>IFERROR(IF(VLOOKUP(ROW(A296)-1,Data!B:C,2,FALSE)="","",VLOOKUP(ROW(A296)-1,Data!B:X,23,FALSE)),"")</f>
        <v/>
      </c>
      <c r="D296" s="6">
        <f t="shared" si="16"/>
        <v>-1</v>
      </c>
      <c r="E296" s="6" t="str">
        <f t="shared" si="17"/>
        <v/>
      </c>
      <c r="F296" s="42">
        <f>IF(I296="","",IF(M296="Campaign","--",IF(VLOOKUP(A296,Data!C:D,2,FALSE)="*","*",VLOOKUP(A296,Data!C:R,16,FALSE))))</f>
        <v>37.116666666666667</v>
      </c>
      <c r="G296" s="43">
        <f>IF(I296="","",IFERROR(VLOOKUP(VLOOKUP(A296,Data!C:T,18,FALSE),'ROAR Ratings'!A:D,4,FALSE),""))</f>
        <v>4.76</v>
      </c>
      <c r="H296" s="44">
        <f t="shared" si="18"/>
        <v>0.8666666666666667</v>
      </c>
      <c r="I296" s="58" t="str">
        <f>IF(OR(A296="",LEFT(A296,3)="---"),"",IFERROR(VLOOKUP($A296,'ROAR Balance'!B:F,2,FALSE),""))</f>
        <v>British</v>
      </c>
      <c r="J296" s="58">
        <f>IF(I296="","",IFERROR(VLOOKUP($A296,'ROAR Balance'!B:F,3,FALSE),""))</f>
        <v>2</v>
      </c>
      <c r="K296" s="58" t="str">
        <f>IF(I296="","",IFERROR(VLOOKUP($A296,'ROAR Balance'!B:F,4,FALSE),""))</f>
        <v>German</v>
      </c>
      <c r="L296" s="58">
        <f>IF(I296="","",IFERROR(VLOOKUP($A296,'ROAR Balance'!B:F,5,FALSE),""))</f>
        <v>13</v>
      </c>
      <c r="M296" s="46" t="str">
        <f>IF(OR(LEFT(A296,2)="--",A296="",I296=""),"",IFERROR(VLOOKUP(A296,Data!C:W,21,FALSE),""))</f>
        <v>OBA</v>
      </c>
      <c r="N296" s="2"/>
    </row>
    <row r="297" spans="1:14" ht="15" customHeight="1" x14ac:dyDescent="0.3">
      <c r="A297" s="5" t="str">
        <f>IFERROR(IF(VLOOKUP(ROW(A297)-1,Data!B:C,2,FALSE)="","",VLOOKUP(ROW(A297)-1,Data!B:C,2,FALSE)),"")</f>
        <v>Please Hurry [ABTF9]</v>
      </c>
      <c r="B297" s="133"/>
      <c r="C297" s="87" t="str">
        <f>IFERROR(IF(VLOOKUP(ROW(A297)-1,Data!B:C,2,FALSE)="","",VLOOKUP(ROW(A297)-1,Data!B:X,23,FALSE)),"")</f>
        <v/>
      </c>
      <c r="D297" s="6">
        <f t="shared" si="16"/>
        <v>-1</v>
      </c>
      <c r="E297" s="6" t="str">
        <f t="shared" si="17"/>
        <v>T</v>
      </c>
      <c r="F297" s="42">
        <f>IF(I297="","",IF(M297="Campaign","--",IF(VLOOKUP(A297,Data!C:D,2,FALSE)="*","*",VLOOKUP(A297,Data!C:R,16,FALSE))))</f>
        <v>4.3</v>
      </c>
      <c r="G297" s="43">
        <f>IF(I297="","",IFERROR(VLOOKUP(VLOOKUP(A297,Data!C:T,18,FALSE),'ROAR Ratings'!A:D,4,FALSE),""))</f>
        <v>4.5</v>
      </c>
      <c r="H297" s="44">
        <f t="shared" si="18"/>
        <v>0.9</v>
      </c>
      <c r="I297" s="58" t="str">
        <f>IF(OR(A297="",LEFT(A297,3)="---"),"",IFERROR(VLOOKUP($A297,'ROAR Balance'!B:F,2,FALSE),""))</f>
        <v>British</v>
      </c>
      <c r="J297" s="58">
        <f>IF(I297="","",IFERROR(VLOOKUP($A297,'ROAR Balance'!B:F,3,FALSE),""))</f>
        <v>1</v>
      </c>
      <c r="K297" s="58" t="str">
        <f>IF(I297="","",IFERROR(VLOOKUP($A297,'ROAR Balance'!B:F,4,FALSE),""))</f>
        <v>German</v>
      </c>
      <c r="L297" s="58">
        <f>IF(I297="","",IFERROR(VLOOKUP($A297,'ROAR Balance'!B:F,5,FALSE),""))</f>
        <v>9</v>
      </c>
      <c r="M297" s="46" t="str">
        <f>IF(OR(LEFT(A297,2)="--",A297="",I297=""),"",IFERROR(VLOOKUP(A297,Data!C:W,21,FALSE),""))</f>
        <v/>
      </c>
      <c r="N297" s="2"/>
    </row>
    <row r="298" spans="1:14" ht="15" customHeight="1" x14ac:dyDescent="0.3">
      <c r="A298" s="5" t="str">
        <f>IFERROR(IF(VLOOKUP(ROW(A298)-1,Data!B:C,2,FALSE)="","",VLOOKUP(ROW(A298)-1,Data!B:C,2,FALSE)),"")</f>
        <v>Block by Bloody Block [ABTF CG-I]</v>
      </c>
      <c r="B298" s="133"/>
      <c r="C298" s="87" t="str">
        <f>IFERROR(IF(VLOOKUP(ROW(A298)-1,Data!B:C,2,FALSE)="","",VLOOKUP(ROW(A298)-1,Data!B:X,23,FALSE)),"")</f>
        <v/>
      </c>
      <c r="D298" s="6">
        <f t="shared" si="16"/>
        <v>-1</v>
      </c>
      <c r="E298" s="6" t="str">
        <f t="shared" si="17"/>
        <v/>
      </c>
      <c r="F298" s="42" t="str">
        <f>IF(I298="","",IF(M298="Campaign","--",IF(VLOOKUP(A298,Data!C:D,2,FALSE)="*","*",VLOOKUP(A298,Data!C:R,16,FALSE))))</f>
        <v>--</v>
      </c>
      <c r="G298" s="43">
        <f>IF(I298="","",IFERROR(VLOOKUP(VLOOKUP(A298,Data!C:T,18,FALSE),'ROAR Ratings'!A:D,4,FALSE),""))</f>
        <v>5.29</v>
      </c>
      <c r="H298" s="44">
        <f t="shared" si="18"/>
        <v>1</v>
      </c>
      <c r="I298" s="58" t="str">
        <f>IF(OR(A298="",LEFT(A298,3)="---"),"",IFERROR(VLOOKUP($A298,'ROAR Balance'!B:F,2,FALSE),""))</f>
        <v>German</v>
      </c>
      <c r="J298" s="58">
        <f>IF(I298="","",IFERROR(VLOOKUP($A298,'ROAR Balance'!B:F,3,FALSE),""))</f>
        <v>5</v>
      </c>
      <c r="K298" s="58" t="str">
        <f>IF(I298="","",IFERROR(VLOOKUP($A298,'ROAR Balance'!B:F,4,FALSE),""))</f>
        <v>British</v>
      </c>
      <c r="L298" s="58">
        <f>IF(I298="","",IFERROR(VLOOKUP($A298,'ROAR Balance'!B:F,5,FALSE),""))</f>
        <v>0</v>
      </c>
      <c r="M298" s="46" t="str">
        <f>IF(OR(LEFT(A298,2)="--",A298="",I298=""),"",IFERROR(VLOOKUP(A298,Data!C:W,21,FALSE),""))</f>
        <v>Campaign</v>
      </c>
      <c r="N298" s="2"/>
    </row>
    <row r="299" spans="1:14" ht="15" customHeight="1" x14ac:dyDescent="0.3">
      <c r="A299" s="5" t="str">
        <f>IFERROR(IF(VLOOKUP(ROW(A299)-1,Data!B:C,2,FALSE)="","",VLOOKUP(ROW(A299)-1,Data!B:C,2,FALSE)),"")</f>
        <v>A Dark and Fateful Day [ABTF CG-II]</v>
      </c>
      <c r="B299" s="133"/>
      <c r="C299" s="87" t="str">
        <f>IFERROR(IF(VLOOKUP(ROW(A299)-1,Data!B:C,2,FALSE)="","",VLOOKUP(ROW(A299)-1,Data!B:X,23,FALSE)),"")</f>
        <v/>
      </c>
      <c r="D299" s="6">
        <f t="shared" si="16"/>
        <v>-1</v>
      </c>
      <c r="E299" s="6" t="str">
        <f t="shared" si="17"/>
        <v/>
      </c>
      <c r="F299" s="42" t="str">
        <f>IF(I299="","",IF(M299="Campaign","--",IF(VLOOKUP(A299,Data!C:D,2,FALSE)="*","*",VLOOKUP(A299,Data!C:R,16,FALSE))))</f>
        <v>--</v>
      </c>
      <c r="G299" s="43">
        <f>IF(I299="","",IFERROR(VLOOKUP(VLOOKUP(A299,Data!C:T,18,FALSE),'ROAR Ratings'!A:D,4,FALSE),""))</f>
        <v>2</v>
      </c>
      <c r="H299" s="44">
        <f t="shared" si="18"/>
        <v>1</v>
      </c>
      <c r="I299" s="58" t="str">
        <f>IF(OR(A299="",LEFT(A299,3)="---"),"",IFERROR(VLOOKUP($A299,'ROAR Balance'!B:F,2,FALSE),""))</f>
        <v>British</v>
      </c>
      <c r="J299" s="58">
        <f>IF(I299="","",IFERROR(VLOOKUP($A299,'ROAR Balance'!B:F,3,FALSE),""))</f>
        <v>0</v>
      </c>
      <c r="K299" s="58" t="str">
        <f>IF(I299="","",IFERROR(VLOOKUP($A299,'ROAR Balance'!B:F,4,FALSE),""))</f>
        <v>German</v>
      </c>
      <c r="L299" s="58">
        <f>IF(I299="","",IFERROR(VLOOKUP($A299,'ROAR Balance'!B:F,5,FALSE),""))</f>
        <v>1</v>
      </c>
      <c r="M299" s="46" t="str">
        <f>IF(OR(LEFT(A299,2)="--",A299="",I299=""),"",IFERROR(VLOOKUP(A299,Data!C:W,21,FALSE),""))</f>
        <v>Campaign</v>
      </c>
      <c r="N299" s="2"/>
    </row>
    <row r="300" spans="1:14" ht="15" customHeight="1" x14ac:dyDescent="0.3">
      <c r="A300" s="5" t="str">
        <f>IFERROR(IF(VLOOKUP(ROW(A300)-1,Data!B:C,2,FALSE)="","",VLOOKUP(ROW(A300)-1,Data!B:C,2,FALSE)),"")</f>
        <v>A Bridge Too Far [ABTF CG-III]</v>
      </c>
      <c r="B300" s="133"/>
      <c r="C300" s="87" t="str">
        <f>IFERROR(IF(VLOOKUP(ROW(A300)-1,Data!B:C,2,FALSE)="","",VLOOKUP(ROW(A300)-1,Data!B:X,23,FALSE)),"")</f>
        <v/>
      </c>
      <c r="D300" s="6">
        <f t="shared" si="16"/>
        <v>-1</v>
      </c>
      <c r="E300" s="6" t="str">
        <f t="shared" si="17"/>
        <v/>
      </c>
      <c r="F300" s="42" t="str">
        <f>IF(I300="","",IF(M300="Campaign","--",IF(VLOOKUP(A300,Data!C:D,2,FALSE)="*","*",VLOOKUP(A300,Data!C:R,16,FALSE))))</f>
        <v>--</v>
      </c>
      <c r="G300" s="43">
        <f>IF(I300="","",IFERROR(VLOOKUP(VLOOKUP(A300,Data!C:T,18,FALSE),'ROAR Ratings'!A:D,4,FALSE),""))</f>
        <v>6.47</v>
      </c>
      <c r="H300" s="44">
        <f t="shared" si="18"/>
        <v>0.84615384615384615</v>
      </c>
      <c r="I300" s="58" t="str">
        <f>IF(OR(A300="",LEFT(A300,3)="---"),"",IFERROR(VLOOKUP($A300,'ROAR Balance'!B:F,2,FALSE),""))</f>
        <v>German</v>
      </c>
      <c r="J300" s="58">
        <f>IF(I300="","",IFERROR(VLOOKUP($A300,'ROAR Balance'!B:F,3,FALSE),""))</f>
        <v>22</v>
      </c>
      <c r="K300" s="58" t="str">
        <f>IF(I300="","",IFERROR(VLOOKUP($A300,'ROAR Balance'!B:F,4,FALSE),""))</f>
        <v>British</v>
      </c>
      <c r="L300" s="58">
        <f>IF(I300="","",IFERROR(VLOOKUP($A300,'ROAR Balance'!B:F,5,FALSE),""))</f>
        <v>4</v>
      </c>
      <c r="M300" s="46" t="str">
        <f>IF(OR(LEFT(A300,2)="--",A300="",I300=""),"",IFERROR(VLOOKUP(A300,Data!C:W,21,FALSE),""))</f>
        <v>Campaign</v>
      </c>
      <c r="N300" s="2"/>
    </row>
    <row r="301" spans="1:14" ht="15" customHeight="1" x14ac:dyDescent="0.3">
      <c r="A301" s="5" t="str">
        <f>IFERROR(IF(VLOOKUP(ROW(A301)-1,Data!B:C,2,FALSE)="","",VLOOKUP(ROW(A301)-1,Data!B:C,2,FALSE)),"")</f>
        <v/>
      </c>
      <c r="B301" s="133"/>
      <c r="C301" s="87" t="str">
        <f>IFERROR(IF(VLOOKUP(ROW(A301)-1,Data!B:C,2,FALSE)="","",VLOOKUP(ROW(A301)-1,Data!B:X,23,FALSE)),"")</f>
        <v/>
      </c>
      <c r="D301" s="6" t="str">
        <f t="shared" si="16"/>
        <v/>
      </c>
      <c r="E301" s="6" t="str">
        <f t="shared" si="17"/>
        <v/>
      </c>
      <c r="F301" s="42" t="str">
        <f>IF(I301="","",IF(M301="Campaign","--",IF(VLOOKUP(A301,Data!C:D,2,FALSE)="*","*",VLOOKUP(A301,Data!C:R,16,FALSE))))</f>
        <v/>
      </c>
      <c r="G301" s="43" t="str">
        <f>IF(I301="","",IFERROR(VLOOKUP(VLOOKUP(A301,Data!C:T,18,FALSE),'ROAR Ratings'!A:D,4,FALSE),""))</f>
        <v/>
      </c>
      <c r="H301" s="44" t="str">
        <f t="shared" si="18"/>
        <v/>
      </c>
      <c r="I301" s="58" t="str">
        <f>IF(OR(A301="",LEFT(A301,3)="---"),"",IFERROR(VLOOKUP($A301,'ROAR Balance'!B:F,2,FALSE),""))</f>
        <v/>
      </c>
      <c r="J301" s="58" t="str">
        <f>IF(I301="","",IFERROR(VLOOKUP($A301,'ROAR Balance'!B:F,3,FALSE),""))</f>
        <v/>
      </c>
      <c r="K301" s="58" t="str">
        <f>IF(I301="","",IFERROR(VLOOKUP($A301,'ROAR Balance'!B:F,4,FALSE),""))</f>
        <v/>
      </c>
      <c r="L301" s="58" t="str">
        <f>IF(I301="","",IFERROR(VLOOKUP($A301,'ROAR Balance'!B:F,5,FALSE),""))</f>
        <v/>
      </c>
      <c r="M301" s="46" t="str">
        <f>IF(OR(LEFT(A301,2)="--",A301="",I301=""),"",IFERROR(VLOOKUP(A301,Data!C:W,21,FALSE),""))</f>
        <v/>
      </c>
      <c r="N301" s="2"/>
    </row>
    <row r="302" spans="1:14" ht="15" customHeight="1" x14ac:dyDescent="0.3">
      <c r="A302" s="5" t="str">
        <f>IFERROR(IF(VLOOKUP(ROW(A302)-1,Data!B:C,2,FALSE)="","",VLOOKUP(ROW(A302)-1,Data!B:C,2,FALSE)),"")</f>
        <v>--- Blood Reef: Tarawa ---</v>
      </c>
      <c r="B302" s="133"/>
      <c r="C302" s="87" t="str">
        <f>IFERROR(IF(VLOOKUP(ROW(A302)-1,Data!B:C,2,FALSE)="","",VLOOKUP(ROW(A302)-1,Data!B:X,23,FALSE)),"")</f>
        <v/>
      </c>
      <c r="D302" s="6" t="str">
        <f t="shared" si="16"/>
        <v/>
      </c>
      <c r="E302" s="6" t="str">
        <f t="shared" si="17"/>
        <v/>
      </c>
      <c r="F302" s="42" t="str">
        <f>IF(I302="","",IF(M302="Campaign","--",IF(VLOOKUP(A302,Data!C:D,2,FALSE)="*","*",VLOOKUP(A302,Data!C:R,16,FALSE))))</f>
        <v/>
      </c>
      <c r="G302" s="43" t="str">
        <f>IF(I302="","",IFERROR(VLOOKUP(VLOOKUP(A302,Data!C:T,18,FALSE),'ROAR Ratings'!A:D,4,FALSE),""))</f>
        <v/>
      </c>
      <c r="H302" s="44" t="str">
        <f t="shared" si="18"/>
        <v/>
      </c>
      <c r="I302" s="58" t="str">
        <f>IF(OR(A302="",LEFT(A302,3)="---"),"",IFERROR(VLOOKUP($A302,'ROAR Balance'!B:F,2,FALSE),""))</f>
        <v/>
      </c>
      <c r="J302" s="58" t="str">
        <f>IF(I302="","",IFERROR(VLOOKUP($A302,'ROAR Balance'!B:F,3,FALSE),""))</f>
        <v/>
      </c>
      <c r="K302" s="58" t="str">
        <f>IF(I302="","",IFERROR(VLOOKUP($A302,'ROAR Balance'!B:F,4,FALSE),""))</f>
        <v/>
      </c>
      <c r="L302" s="58" t="str">
        <f>IF(I302="","",IFERROR(VLOOKUP($A302,'ROAR Balance'!B:F,5,FALSE),""))</f>
        <v/>
      </c>
      <c r="M302" s="46" t="str">
        <f>IF(OR(LEFT(A302,2)="--",A302="",I302=""),"",IFERROR(VLOOKUP(A302,Data!C:W,21,FALSE),""))</f>
        <v/>
      </c>
      <c r="N302" s="2"/>
    </row>
    <row r="303" spans="1:14" ht="15" customHeight="1" x14ac:dyDescent="0.3">
      <c r="A303" s="5" t="str">
        <f>IFERROR(IF(VLOOKUP(ROW(A303)-1,Data!B:C,2,FALSE)="","",VLOOKUP(ROW(A303)-1,Data!B:C,2,FALSE)),"")</f>
        <v>The Hawk [BRT1]</v>
      </c>
      <c r="B303" s="133"/>
      <c r="C303" s="87" t="str">
        <f>IFERROR(IF(VLOOKUP(ROW(A303)-1,Data!B:C,2,FALSE)="","",VLOOKUP(ROW(A303)-1,Data!B:X,23,FALSE)),"")</f>
        <v/>
      </c>
      <c r="D303" s="6">
        <f t="shared" si="16"/>
        <v>1</v>
      </c>
      <c r="E303" s="6" t="str">
        <f t="shared" si="17"/>
        <v>T</v>
      </c>
      <c r="F303" s="42">
        <f>IF(I303="","",IF(M303="Campaign","--",IF(VLOOKUP(A303,Data!C:D,2,FALSE)="*","*",VLOOKUP(A303,Data!C:R,16,FALSE))))</f>
        <v>2.9708333333333332</v>
      </c>
      <c r="G303" s="43">
        <f>IF(I303="","",IFERROR(VLOOKUP(VLOOKUP(A303,Data!C:T,18,FALSE),'ROAR Ratings'!A:D,4,FALSE),""))</f>
        <v>6.37</v>
      </c>
      <c r="H303" s="44">
        <f t="shared" si="18"/>
        <v>0.54545454545454541</v>
      </c>
      <c r="I303" s="58" t="str">
        <f>IF(OR(A303="",LEFT(A303,3)="---"),"",IFERROR(VLOOKUP($A303,'ROAR Balance'!B:F,2,FALSE),""))</f>
        <v>American</v>
      </c>
      <c r="J303" s="58">
        <f>IF(I303="","",IFERROR(VLOOKUP($A303,'ROAR Balance'!B:F,3,FALSE),""))</f>
        <v>42</v>
      </c>
      <c r="K303" s="58" t="str">
        <f>IF(I303="","",IFERROR(VLOOKUP($A303,'ROAR Balance'!B:F,4,FALSE),""))</f>
        <v>Japanese</v>
      </c>
      <c r="L303" s="58">
        <f>IF(I303="","",IFERROR(VLOOKUP($A303,'ROAR Balance'!B:F,5,FALSE),""))</f>
        <v>35</v>
      </c>
      <c r="M303" s="46" t="str">
        <f>IF(OR(LEFT(A303,2)="--",A303="",I303=""),"",IFERROR(VLOOKUP(A303,Data!C:W,21,FALSE),""))</f>
        <v>PTO, SSR</v>
      </c>
      <c r="N303" s="2"/>
    </row>
    <row r="304" spans="1:14" ht="15" customHeight="1" x14ac:dyDescent="0.3">
      <c r="A304" s="5" t="str">
        <f>IFERROR(IF(VLOOKUP(ROW(A304)-1,Data!B:C,2,FALSE)="","",VLOOKUP(ROW(A304)-1,Data!B:C,2,FALSE)),"")</f>
        <v>China Girl [BRT2]</v>
      </c>
      <c r="B304" s="133"/>
      <c r="C304" s="87" t="str">
        <f>IFERROR(IF(VLOOKUP(ROW(A304)-1,Data!B:C,2,FALSE)="","",VLOOKUP(ROW(A304)-1,Data!B:X,23,FALSE)),"")</f>
        <v/>
      </c>
      <c r="D304" s="6">
        <f t="shared" si="16"/>
        <v>-1</v>
      </c>
      <c r="E304" s="6" t="str">
        <f t="shared" si="17"/>
        <v/>
      </c>
      <c r="F304" s="42">
        <f>IF(I304="","",IF(M304="Campaign","--",IF(VLOOKUP(A304,Data!C:D,2,FALSE)="*","*",VLOOKUP(A304,Data!C:R,16,FALSE))))</f>
        <v>7.4</v>
      </c>
      <c r="G304" s="43">
        <f>IF(I304="","",IFERROR(VLOOKUP(VLOOKUP(A304,Data!C:T,18,FALSE),'ROAR Ratings'!A:D,4,FALSE),""))</f>
        <v>6.78</v>
      </c>
      <c r="H304" s="44">
        <f t="shared" si="18"/>
        <v>0.75</v>
      </c>
      <c r="I304" s="58" t="str">
        <f>IF(OR(A304="",LEFT(A304,3)="---"),"",IFERROR(VLOOKUP($A304,'ROAR Balance'!B:F,2,FALSE),""))</f>
        <v>American</v>
      </c>
      <c r="J304" s="58">
        <f>IF(I304="","",IFERROR(VLOOKUP($A304,'ROAR Balance'!B:F,3,FALSE),""))</f>
        <v>9</v>
      </c>
      <c r="K304" s="58" t="str">
        <f>IF(I304="","",IFERROR(VLOOKUP($A304,'ROAR Balance'!B:F,4,FALSE),""))</f>
        <v>Japanese</v>
      </c>
      <c r="L304" s="58">
        <f>IF(I304="","",IFERROR(VLOOKUP($A304,'ROAR Balance'!B:F,5,FALSE),""))</f>
        <v>27</v>
      </c>
      <c r="M304" s="46" t="str">
        <f>IF(OR(LEFT(A304,2)="--",A304="",I304=""),"",IFERROR(VLOOKUP(A304,Data!C:W,21,FALSE),""))</f>
        <v>PTO, Sea, SSR</v>
      </c>
      <c r="N304" s="2"/>
    </row>
    <row r="305" spans="1:14" ht="15" customHeight="1" x14ac:dyDescent="0.3">
      <c r="A305" s="5" t="str">
        <f>IFERROR(IF(VLOOKUP(ROW(A305)-1,Data!B:C,2,FALSE)="","",VLOOKUP(ROW(A305)-1,Data!B:C,2,FALSE)),"")</f>
        <v>Ryan's Orphans [BRT3]</v>
      </c>
      <c r="B305" s="133"/>
      <c r="C305" s="87" t="str">
        <f>IFERROR(IF(VLOOKUP(ROW(A305)-1,Data!B:C,2,FALSE)="","",VLOOKUP(ROW(A305)-1,Data!B:X,23,FALSE)),"")</f>
        <v/>
      </c>
      <c r="D305" s="6">
        <f t="shared" si="16"/>
        <v>-1</v>
      </c>
      <c r="E305" s="6" t="str">
        <f t="shared" si="17"/>
        <v/>
      </c>
      <c r="F305" s="42">
        <f>IF(I305="","",IF(M305="Campaign","--",IF(VLOOKUP(A305,Data!C:D,2,FALSE)="*","*",VLOOKUP(A305,Data!C:R,16,FALSE))))</f>
        <v>7.416666666666667</v>
      </c>
      <c r="G305" s="43">
        <f>IF(I305="","",IFERROR(VLOOKUP(VLOOKUP(A305,Data!C:T,18,FALSE),'ROAR Ratings'!A:D,4,FALSE),""))</f>
        <v>5.79</v>
      </c>
      <c r="H305" s="44">
        <f t="shared" si="18"/>
        <v>0.83333333333333337</v>
      </c>
      <c r="I305" s="58" t="str">
        <f>IF(OR(A305="",LEFT(A305,3)="---"),"",IFERROR(VLOOKUP($A305,'ROAR Balance'!B:F,2,FALSE),""))</f>
        <v>Japanese</v>
      </c>
      <c r="J305" s="58">
        <f>IF(I305="","",IFERROR(VLOOKUP($A305,'ROAR Balance'!B:F,3,FALSE),""))</f>
        <v>30</v>
      </c>
      <c r="K305" s="58" t="str">
        <f>IF(I305="","",IFERROR(VLOOKUP($A305,'ROAR Balance'!B:F,4,FALSE),""))</f>
        <v>American</v>
      </c>
      <c r="L305" s="58">
        <f>IF(I305="","",IFERROR(VLOOKUP($A305,'ROAR Balance'!B:F,5,FALSE),""))</f>
        <v>6</v>
      </c>
      <c r="M305" s="46" t="str">
        <f>IF(OR(LEFT(A305,2)="--",A305="",I305=""),"",IFERROR(VLOOKUP(A305,Data!C:W,21,FALSE),""))</f>
        <v>PTO, OBA, Sea, SSR</v>
      </c>
      <c r="N305" s="2"/>
    </row>
    <row r="306" spans="1:14" ht="15" customHeight="1" x14ac:dyDescent="0.3">
      <c r="A306" s="5" t="str">
        <f>IFERROR(IF(VLOOKUP(ROW(A306)-1,Data!B:C,2,FALSE)="","",VLOOKUP(ROW(A306)-1,Data!B:C,2,FALSE)),"")</f>
        <v>Rikusentai [BRT4]</v>
      </c>
      <c r="B306" s="133"/>
      <c r="C306" s="87" t="str">
        <f>IFERROR(IF(VLOOKUP(ROW(A306)-1,Data!B:C,2,FALSE)="","",VLOOKUP(ROW(A306)-1,Data!B:X,23,FALSE)),"")</f>
        <v/>
      </c>
      <c r="D306" s="6">
        <f t="shared" si="16"/>
        <v>1</v>
      </c>
      <c r="E306" s="6" t="str">
        <f t="shared" si="17"/>
        <v/>
      </c>
      <c r="F306" s="42">
        <f>IF(I306="","",IF(M306="Campaign","--",IF(VLOOKUP(A306,Data!C:D,2,FALSE)="*","*",VLOOKUP(A306,Data!C:R,16,FALSE))))</f>
        <v>7.1</v>
      </c>
      <c r="G306" s="43">
        <f>IF(I306="","",IFERROR(VLOOKUP(VLOOKUP(A306,Data!C:T,18,FALSE),'ROAR Ratings'!A:D,4,FALSE),""))</f>
        <v>6.95</v>
      </c>
      <c r="H306" s="44">
        <f t="shared" si="18"/>
        <v>0.51515151515151514</v>
      </c>
      <c r="I306" s="58" t="str">
        <f>IF(OR(A306="",LEFT(A306,3)="---"),"",IFERROR(VLOOKUP($A306,'ROAR Balance'!B:F,2,FALSE),""))</f>
        <v>Japanese</v>
      </c>
      <c r="J306" s="58">
        <f>IF(I306="","",IFERROR(VLOOKUP($A306,'ROAR Balance'!B:F,3,FALSE),""))</f>
        <v>17</v>
      </c>
      <c r="K306" s="58" t="str">
        <f>IF(I306="","",IFERROR(VLOOKUP($A306,'ROAR Balance'!B:F,4,FALSE),""))</f>
        <v>American</v>
      </c>
      <c r="L306" s="58">
        <f>IF(I306="","",IFERROR(VLOOKUP($A306,'ROAR Balance'!B:F,5,FALSE),""))</f>
        <v>16</v>
      </c>
      <c r="M306" s="46" t="str">
        <f>IF(OR(LEFT(A306,2)="--",A306="",I306=""),"",IFERROR(VLOOKUP(A306,Data!C:W,21,FALSE),""))</f>
        <v>PTO, OBA, SSR</v>
      </c>
      <c r="N306" s="2"/>
    </row>
    <row r="307" spans="1:14" ht="15" customHeight="1" x14ac:dyDescent="0.3">
      <c r="A307" s="5" t="str">
        <f>IFERROR(IF(VLOOKUP(ROW(A307)-1,Data!B:C,2,FALSE)="","",VLOOKUP(ROW(A307)-1,Data!B:C,2,FALSE)),"")</f>
        <v>Hell Wouldn't Have It [BRT5]</v>
      </c>
      <c r="B307" s="133"/>
      <c r="C307" s="87" t="str">
        <f>IFERROR(IF(VLOOKUP(ROW(A307)-1,Data!B:C,2,FALSE)="","",VLOOKUP(ROW(A307)-1,Data!B:X,23,FALSE)),"")</f>
        <v/>
      </c>
      <c r="D307" s="6">
        <f t="shared" si="16"/>
        <v>-1</v>
      </c>
      <c r="E307" s="6" t="str">
        <f t="shared" si="17"/>
        <v/>
      </c>
      <c r="F307" s="42">
        <f>IF(I307="","",IF(M307="Campaign","--",IF(VLOOKUP(A307,Data!C:D,2,FALSE)="*","*",VLOOKUP(A307,Data!C:R,16,FALSE))))</f>
        <v>8.5333333333333332</v>
      </c>
      <c r="G307" s="43">
        <f>IF(I307="","",IFERROR(VLOOKUP(VLOOKUP(A307,Data!C:T,18,FALSE),'ROAR Ratings'!A:D,4,FALSE),""))</f>
        <v>6.67</v>
      </c>
      <c r="H307" s="44">
        <f t="shared" si="18"/>
        <v>0.6</v>
      </c>
      <c r="I307" s="58" t="str">
        <f>IF(OR(A307="",LEFT(A307,3)="---"),"",IFERROR(VLOOKUP($A307,'ROAR Balance'!B:F,2,FALSE),""))</f>
        <v>Japanese</v>
      </c>
      <c r="J307" s="58">
        <f>IF(I307="","",IFERROR(VLOOKUP($A307,'ROAR Balance'!B:F,3,FALSE),""))</f>
        <v>9</v>
      </c>
      <c r="K307" s="58" t="str">
        <f>IF(I307="","",IFERROR(VLOOKUP($A307,'ROAR Balance'!B:F,4,FALSE),""))</f>
        <v>American</v>
      </c>
      <c r="L307" s="58">
        <f>IF(I307="","",IFERROR(VLOOKUP($A307,'ROAR Balance'!B:F,5,FALSE),""))</f>
        <v>6</v>
      </c>
      <c r="M307" s="46" t="str">
        <f>IF(OR(LEFT(A307,2)="--",A307="",I307=""),"",IFERROR(VLOOKUP(A307,Data!C:W,21,FALSE),""))</f>
        <v>PTO, OBA, Nght, SSR</v>
      </c>
      <c r="N307" s="2"/>
    </row>
    <row r="308" spans="1:14" ht="15" customHeight="1" x14ac:dyDescent="0.3">
      <c r="A308" s="5" t="str">
        <f>IFERROR(IF(VLOOKUP(ROW(A308)-1,Data!B:C,2,FALSE)="","",VLOOKUP(ROW(A308)-1,Data!B:C,2,FALSE)),"")</f>
        <v>A Legend is Born [BRT6]</v>
      </c>
      <c r="B308" s="133"/>
      <c r="C308" s="87" t="str">
        <f>IFERROR(IF(VLOOKUP(ROW(A308)-1,Data!B:C,2,FALSE)="","",VLOOKUP(ROW(A308)-1,Data!B:X,23,FALSE)),"")</f>
        <v/>
      </c>
      <c r="D308" s="6">
        <f t="shared" si="16"/>
        <v>-1</v>
      </c>
      <c r="E308" s="6" t="str">
        <f t="shared" si="17"/>
        <v/>
      </c>
      <c r="F308" s="42">
        <f>IF(I308="","",IF(M308="Campaign","--",IF(VLOOKUP(A308,Data!C:D,2,FALSE)="*","*",VLOOKUP(A308,Data!C:R,16,FALSE))))</f>
        <v>23.166666666666668</v>
      </c>
      <c r="G308" s="43">
        <f>IF(I308="","",IFERROR(VLOOKUP(VLOOKUP(A308,Data!C:T,18,FALSE),'ROAR Ratings'!A:D,4,FALSE),""))</f>
        <v>6.3</v>
      </c>
      <c r="H308" s="44">
        <f t="shared" si="18"/>
        <v>0.61111111111111116</v>
      </c>
      <c r="I308" s="58" t="str">
        <f>IF(OR(A308="",LEFT(A308,3)="---"),"",IFERROR(VLOOKUP($A308,'ROAR Balance'!B:F,2,FALSE),""))</f>
        <v>American</v>
      </c>
      <c r="J308" s="58">
        <f>IF(I308="","",IFERROR(VLOOKUP($A308,'ROAR Balance'!B:F,3,FALSE),""))</f>
        <v>7</v>
      </c>
      <c r="K308" s="58" t="str">
        <f>IF(I308="","",IFERROR(VLOOKUP($A308,'ROAR Balance'!B:F,4,FALSE),""))</f>
        <v>Japanese</v>
      </c>
      <c r="L308" s="58">
        <f>IF(I308="","",IFERROR(VLOOKUP($A308,'ROAR Balance'!B:F,5,FALSE),""))</f>
        <v>11</v>
      </c>
      <c r="M308" s="46" t="str">
        <f>IF(OR(LEFT(A308,2)="--",A308="",I308=""),"",IFERROR(VLOOKUP(A308,Data!C:W,21,FALSE),""))</f>
        <v>PTO, OBA, Sea, SSR</v>
      </c>
      <c r="N308" s="2"/>
    </row>
    <row r="309" spans="1:14" ht="15" customHeight="1" x14ac:dyDescent="0.3">
      <c r="A309" s="5" t="str">
        <f>IFERROR(IF(VLOOKUP(ROW(A309)-1,Data!B:C,2,FALSE)="","",VLOOKUP(ROW(A309)-1,Data!B:C,2,FALSE)),"")</f>
        <v>Didn't Have to be There [BRT7]</v>
      </c>
      <c r="B309" s="133"/>
      <c r="C309" s="87" t="str">
        <f>IFERROR(IF(VLOOKUP(ROW(A309)-1,Data!B:C,2,FALSE)="","",VLOOKUP(ROW(A309)-1,Data!B:X,23,FALSE)),"")</f>
        <v/>
      </c>
      <c r="D309" s="6">
        <f t="shared" si="16"/>
        <v>-1</v>
      </c>
      <c r="E309" s="6" t="str">
        <f t="shared" si="17"/>
        <v>T</v>
      </c>
      <c r="F309" s="42">
        <f>IF(I309="","",IF(M309="Campaign","--",IF(VLOOKUP(A309,Data!C:D,2,FALSE)="*","*",VLOOKUP(A309,Data!C:R,16,FALSE))))</f>
        <v>3.8875000000000002</v>
      </c>
      <c r="G309" s="43">
        <f>IF(I309="","",IFERROR(VLOOKUP(VLOOKUP(A309,Data!C:T,18,FALSE),'ROAR Ratings'!A:D,4,FALSE),""))</f>
        <v>6.22</v>
      </c>
      <c r="H309" s="44">
        <f t="shared" si="18"/>
        <v>0.50980392156862742</v>
      </c>
      <c r="I309" s="58" t="str">
        <f>IF(OR(A309="",LEFT(A309,3)="---"),"",IFERROR(VLOOKUP($A309,'ROAR Balance'!B:F,2,FALSE),""))</f>
        <v>Japanese</v>
      </c>
      <c r="J309" s="58">
        <f>IF(I309="","",IFERROR(VLOOKUP($A309,'ROAR Balance'!B:F,3,FALSE),""))</f>
        <v>26</v>
      </c>
      <c r="K309" s="58" t="str">
        <f>IF(I309="","",IFERROR(VLOOKUP($A309,'ROAR Balance'!B:F,4,FALSE),""))</f>
        <v>American</v>
      </c>
      <c r="L309" s="58">
        <f>IF(I309="","",IFERROR(VLOOKUP($A309,'ROAR Balance'!B:F,5,FALSE),""))</f>
        <v>25</v>
      </c>
      <c r="M309" s="46" t="str">
        <f>IF(OR(LEFT(A309,2)="--",A309="",I309=""),"",IFERROR(VLOOKUP(A309,Data!C:W,21,FALSE),""))</f>
        <v>PTO, SSR</v>
      </c>
      <c r="N309" s="2"/>
    </row>
    <row r="310" spans="1:14" ht="15" customHeight="1" x14ac:dyDescent="0.3">
      <c r="A310" s="5" t="str">
        <f>IFERROR(IF(VLOOKUP(ROW(A310)-1,Data!B:C,2,FALSE)="","",VLOOKUP(ROW(A310)-1,Data!B:C,2,FALSE)),"")</f>
        <v>A Hell of a Way to Die [BRT CG-I]</v>
      </c>
      <c r="B310" s="133"/>
      <c r="C310" s="87" t="str">
        <f>IFERROR(IF(VLOOKUP(ROW(A310)-1,Data!B:C,2,FALSE)="","",VLOOKUP(ROW(A310)-1,Data!B:X,23,FALSE)),"")</f>
        <v/>
      </c>
      <c r="D310" s="6">
        <f t="shared" si="16"/>
        <v>-1</v>
      </c>
      <c r="E310" s="6" t="str">
        <f t="shared" si="17"/>
        <v/>
      </c>
      <c r="F310" s="42" t="str">
        <f>IF(I310="","",IF(M310="Campaign","--",IF(VLOOKUP(A310,Data!C:D,2,FALSE)="*","*",VLOOKUP(A310,Data!C:R,16,FALSE))))</f>
        <v>--</v>
      </c>
      <c r="G310" s="43">
        <f>IF(I310="","",IFERROR(VLOOKUP(VLOOKUP(A310,Data!C:T,18,FALSE),'ROAR Ratings'!A:D,4,FALSE),""))</f>
        <v>7.5</v>
      </c>
      <c r="H310" s="44">
        <f t="shared" si="18"/>
        <v>1</v>
      </c>
      <c r="I310" s="58" t="str">
        <f>IF(OR(A310="",LEFT(A310,3)="---"),"",IFERROR(VLOOKUP($A310,'ROAR Balance'!B:F,2,FALSE),""))</f>
        <v>American</v>
      </c>
      <c r="J310" s="58">
        <f>IF(I310="","",IFERROR(VLOOKUP($A310,'ROAR Balance'!B:F,3,FALSE),""))</f>
        <v>0</v>
      </c>
      <c r="K310" s="58" t="str">
        <f>IF(I310="","",IFERROR(VLOOKUP($A310,'ROAR Balance'!B:F,4,FALSE),""))</f>
        <v>Japanese</v>
      </c>
      <c r="L310" s="58">
        <f>IF(I310="","",IFERROR(VLOOKUP($A310,'ROAR Balance'!B:F,5,FALSE),""))</f>
        <v>2</v>
      </c>
      <c r="M310" s="46" t="str">
        <f>IF(OR(LEFT(A310,2)="--",A310="",I310=""),"",IFERROR(VLOOKUP(A310,Data!C:W,21,FALSE),""))</f>
        <v>Campaign</v>
      </c>
      <c r="N310" s="2"/>
    </row>
    <row r="311" spans="1:14" ht="15" customHeight="1" x14ac:dyDescent="0.3">
      <c r="A311" s="5" t="str">
        <f>IFERROR(IF(VLOOKUP(ROW(A311)-1,Data!B:C,2,FALSE)="","",VLOOKUP(ROW(A311)-1,Data!B:C,2,FALSE)),"")</f>
        <v>A Special Valor [BRT CG-II]</v>
      </c>
      <c r="B311" s="133"/>
      <c r="C311" s="87" t="str">
        <f>IFERROR(IF(VLOOKUP(ROW(A311)-1,Data!B:C,2,FALSE)="","",VLOOKUP(ROW(A311)-1,Data!B:X,23,FALSE)),"")</f>
        <v/>
      </c>
      <c r="D311" s="6">
        <f t="shared" si="16"/>
        <v>-1</v>
      </c>
      <c r="E311" s="6" t="str">
        <f t="shared" si="17"/>
        <v/>
      </c>
      <c r="F311" s="42" t="str">
        <f>IF(I311="","",IF(M311="Campaign","--",IF(VLOOKUP(A311,Data!C:D,2,FALSE)="*","*",VLOOKUP(A311,Data!C:R,16,FALSE))))</f>
        <v>--</v>
      </c>
      <c r="G311" s="43">
        <f>IF(I311="","",IFERROR(VLOOKUP(VLOOKUP(A311,Data!C:T,18,FALSE),'ROAR Ratings'!A:D,4,FALSE),""))</f>
        <v>7.5</v>
      </c>
      <c r="H311" s="44">
        <f t="shared" si="18"/>
        <v>0.66666666666666674</v>
      </c>
      <c r="I311" s="58" t="str">
        <f>IF(OR(A311="",LEFT(A311,3)="---"),"",IFERROR(VLOOKUP($A311,'ROAR Balance'!B:F,2,FALSE),""))</f>
        <v>American</v>
      </c>
      <c r="J311" s="58">
        <f>IF(I311="","",IFERROR(VLOOKUP($A311,'ROAR Balance'!B:F,3,FALSE),""))</f>
        <v>1</v>
      </c>
      <c r="K311" s="58" t="str">
        <f>IF(I311="","",IFERROR(VLOOKUP($A311,'ROAR Balance'!B:F,4,FALSE),""))</f>
        <v>Japanese</v>
      </c>
      <c r="L311" s="58">
        <f>IF(I311="","",IFERROR(VLOOKUP($A311,'ROAR Balance'!B:F,5,FALSE),""))</f>
        <v>2</v>
      </c>
      <c r="M311" s="46" t="str">
        <f>IF(OR(LEFT(A311,2)="--",A311="",I311=""),"",IFERROR(VLOOKUP(A311,Data!C:W,21,FALSE),""))</f>
        <v>Campaign</v>
      </c>
      <c r="N311" s="2"/>
    </row>
    <row r="312" spans="1:14" ht="15" customHeight="1" x14ac:dyDescent="0.3">
      <c r="A312" s="5" t="str">
        <f>IFERROR(IF(VLOOKUP(ROW(A312)-1,Data!B:C,2,FALSE)="","",VLOOKUP(ROW(A312)-1,Data!B:C,2,FALSE)),"")</f>
        <v>Utmost Savagery [BRT CG-III]</v>
      </c>
      <c r="B312" s="133"/>
      <c r="C312" s="87" t="str">
        <f>IFERROR(IF(VLOOKUP(ROW(A312)-1,Data!B:C,2,FALSE)="","",VLOOKUP(ROW(A312)-1,Data!B:X,23,FALSE)),"")</f>
        <v/>
      </c>
      <c r="D312" s="6">
        <f t="shared" si="16"/>
        <v>-1</v>
      </c>
      <c r="E312" s="6" t="str">
        <f t="shared" si="17"/>
        <v/>
      </c>
      <c r="F312" s="42" t="str">
        <f>IF(I312="","",IF(M312="Campaign","--",IF(VLOOKUP(A312,Data!C:D,2,FALSE)="*","*",VLOOKUP(A312,Data!C:R,16,FALSE))))</f>
        <v>--</v>
      </c>
      <c r="G312" s="43">
        <f>IF(I312="","",IFERROR(VLOOKUP(VLOOKUP(A312,Data!C:T,18,FALSE),'ROAR Ratings'!A:D,4,FALSE),""))</f>
        <v>7</v>
      </c>
      <c r="H312" s="44">
        <f t="shared" si="18"/>
        <v>0.6</v>
      </c>
      <c r="I312" s="58" t="str">
        <f>IF(OR(A312="",LEFT(A312,3)="---"),"",IFERROR(VLOOKUP($A312,'ROAR Balance'!B:F,2,FALSE),""))</f>
        <v>American</v>
      </c>
      <c r="J312" s="58">
        <f>IF(I312="","",IFERROR(VLOOKUP($A312,'ROAR Balance'!B:F,3,FALSE),""))</f>
        <v>9</v>
      </c>
      <c r="K312" s="58" t="str">
        <f>IF(I312="","",IFERROR(VLOOKUP($A312,'ROAR Balance'!B:F,4,FALSE),""))</f>
        <v>Japanese</v>
      </c>
      <c r="L312" s="58">
        <f>IF(I312="","",IFERROR(VLOOKUP($A312,'ROAR Balance'!B:F,5,FALSE),""))</f>
        <v>6</v>
      </c>
      <c r="M312" s="46" t="str">
        <f>IF(OR(LEFT(A312,2)="--",A312="",I312=""),"",IFERROR(VLOOKUP(A312,Data!C:W,21,FALSE),""))</f>
        <v>Campaign</v>
      </c>
      <c r="N312" s="2"/>
    </row>
    <row r="313" spans="1:14" ht="15" customHeight="1" x14ac:dyDescent="0.3">
      <c r="A313" s="5" t="str">
        <f>IFERROR(IF(VLOOKUP(ROW(A313)-1,Data!B:C,2,FALSE)="","",VLOOKUP(ROW(A313)-1,Data!B:C,2,FALSE)),"")</f>
        <v/>
      </c>
      <c r="B313" s="133"/>
      <c r="C313" s="87" t="str">
        <f>IFERROR(IF(VLOOKUP(ROW(A313)-1,Data!B:C,2,FALSE)="","",VLOOKUP(ROW(A313)-1,Data!B:X,23,FALSE)),"")</f>
        <v/>
      </c>
      <c r="D313" s="6" t="str">
        <f t="shared" si="16"/>
        <v/>
      </c>
      <c r="E313" s="6" t="str">
        <f t="shared" si="17"/>
        <v/>
      </c>
      <c r="F313" s="42" t="str">
        <f>IF(I313="","",IF(M313="Campaign","--",IF(VLOOKUP(A313,Data!C:D,2,FALSE)="*","*",VLOOKUP(A313,Data!C:R,16,FALSE))))</f>
        <v/>
      </c>
      <c r="G313" s="43" t="str">
        <f>IF(I313="","",IFERROR(VLOOKUP(VLOOKUP(A313,Data!C:T,18,FALSE),'ROAR Ratings'!A:D,4,FALSE),""))</f>
        <v/>
      </c>
      <c r="H313" s="44" t="str">
        <f t="shared" si="18"/>
        <v/>
      </c>
      <c r="I313" s="58" t="str">
        <f>IF(OR(A313="",LEFT(A313,3)="---"),"",IFERROR(VLOOKUP($A313,'ROAR Balance'!B:F,2,FALSE),""))</f>
        <v/>
      </c>
      <c r="J313" s="58" t="str">
        <f>IF(I313="","",IFERROR(VLOOKUP($A313,'ROAR Balance'!B:F,3,FALSE),""))</f>
        <v/>
      </c>
      <c r="K313" s="58" t="str">
        <f>IF(I313="","",IFERROR(VLOOKUP($A313,'ROAR Balance'!B:F,4,FALSE),""))</f>
        <v/>
      </c>
      <c r="L313" s="58" t="str">
        <f>IF(I313="","",IFERROR(VLOOKUP($A313,'ROAR Balance'!B:F,5,FALSE),""))</f>
        <v/>
      </c>
      <c r="M313" s="46" t="str">
        <f>IF(OR(LEFT(A313,2)="--",A313="",I313=""),"",IFERROR(VLOOKUP(A313,Data!C:W,21,FALSE),""))</f>
        <v/>
      </c>
      <c r="N313" s="2"/>
    </row>
    <row r="314" spans="1:14" ht="15" customHeight="1" x14ac:dyDescent="0.3">
      <c r="A314" s="5" t="str">
        <f>IFERROR(IF(VLOOKUP(ROW(A314)-1,Data!B:C,2,FALSE)="","",VLOOKUP(ROW(A314)-1,Data!B:C,2,FALSE)),"")</f>
        <v>--- 1989 Annual ---</v>
      </c>
      <c r="B314" s="133"/>
      <c r="C314" s="87" t="str">
        <f>IFERROR(IF(VLOOKUP(ROW(A314)-1,Data!B:C,2,FALSE)="","",VLOOKUP(ROW(A314)-1,Data!B:X,23,FALSE)),"")</f>
        <v/>
      </c>
      <c r="D314" s="6" t="str">
        <f t="shared" si="16"/>
        <v/>
      </c>
      <c r="E314" s="6" t="str">
        <f t="shared" si="17"/>
        <v/>
      </c>
      <c r="F314" s="42" t="str">
        <f>IF(I314="","",IF(M314="Campaign","--",IF(VLOOKUP(A314,Data!C:D,2,FALSE)="*","*",VLOOKUP(A314,Data!C:R,16,FALSE))))</f>
        <v/>
      </c>
      <c r="G314" s="43" t="str">
        <f>IF(I314="","",IFERROR(VLOOKUP(VLOOKUP(A314,Data!C:T,18,FALSE),'ROAR Ratings'!A:D,4,FALSE),""))</f>
        <v/>
      </c>
      <c r="H314" s="44" t="str">
        <f t="shared" si="18"/>
        <v/>
      </c>
      <c r="I314" s="58" t="str">
        <f>IF(OR(A314="",LEFT(A314,3)="---"),"",IFERROR(VLOOKUP($A314,'ROAR Balance'!B:F,2,FALSE),""))</f>
        <v/>
      </c>
      <c r="J314" s="58" t="str">
        <f>IF(I314="","",IFERROR(VLOOKUP($A314,'ROAR Balance'!B:F,3,FALSE),""))</f>
        <v/>
      </c>
      <c r="K314" s="58" t="str">
        <f>IF(I314="","",IFERROR(VLOOKUP($A314,'ROAR Balance'!B:F,4,FALSE),""))</f>
        <v/>
      </c>
      <c r="L314" s="58" t="str">
        <f>IF(I314="","",IFERROR(VLOOKUP($A314,'ROAR Balance'!B:F,5,FALSE),""))</f>
        <v/>
      </c>
      <c r="M314" s="46" t="str">
        <f>IF(OR(LEFT(A314,2)="--",A314="",I314=""),"",IFERROR(VLOOKUP(A314,Data!C:W,21,FALSE),""))</f>
        <v/>
      </c>
      <c r="N314" s="2"/>
    </row>
    <row r="315" spans="1:14" ht="15" customHeight="1" x14ac:dyDescent="0.3">
      <c r="A315" s="5" t="str">
        <f>IFERROR(IF(VLOOKUP(ROW(A315)-1,Data!B:C,2,FALSE)="","",VLOOKUP(ROW(A315)-1,Data!B:C,2,FALSE)),"")</f>
        <v>Tavronitis Bridge [A1]</v>
      </c>
      <c r="B315" s="133"/>
      <c r="C315" s="87" t="str">
        <f>IFERROR(IF(VLOOKUP(ROW(A315)-1,Data!B:C,2,FALSE)="","",VLOOKUP(ROW(A315)-1,Data!B:X,23,FALSE)),"")</f>
        <v/>
      </c>
      <c r="D315" s="6">
        <f t="shared" si="16"/>
        <v>-1</v>
      </c>
      <c r="E315" s="6" t="str">
        <f t="shared" si="17"/>
        <v>T</v>
      </c>
      <c r="F315" s="42">
        <f>IF(I315="","",IF(M315="Campaign","--",IF(VLOOKUP(A315,Data!C:D,2,FALSE)="*","*",VLOOKUP(A315,Data!C:R,16,FALSE))))</f>
        <v>2.4666666666666668</v>
      </c>
      <c r="G315" s="43">
        <f>IF(I315="","",IFERROR(VLOOKUP(VLOOKUP(A315,Data!C:T,18,FALSE),'ROAR Ratings'!A:D,4,FALSE),""))</f>
        <v>6.39</v>
      </c>
      <c r="H315" s="44">
        <f t="shared" si="18"/>
        <v>0.64473684210526316</v>
      </c>
      <c r="I315" s="58" t="str">
        <f>IF(OR(A315="",LEFT(A315,3)="---"),"",IFERROR(VLOOKUP($A315,'ROAR Balance'!B:F,2,FALSE),""))</f>
        <v>German</v>
      </c>
      <c r="J315" s="58">
        <f>IF(I315="","",IFERROR(VLOOKUP($A315,'ROAR Balance'!B:F,3,FALSE),""))</f>
        <v>27</v>
      </c>
      <c r="K315" s="58" t="str">
        <f>IF(I315="","",IFERROR(VLOOKUP($A315,'ROAR Balance'!B:F,4,FALSE),""))</f>
        <v>British</v>
      </c>
      <c r="L315" s="58">
        <f>IF(I315="","",IFERROR(VLOOKUP($A315,'ROAR Balance'!B:F,5,FALSE),""))</f>
        <v>49</v>
      </c>
      <c r="M315" s="46" t="str">
        <f>IF(OR(LEFT(A315,2)="--",A315="",I315=""),"",IFERROR(VLOOKUP(A315,Data!C:W,21,FALSE),""))</f>
        <v>Air</v>
      </c>
      <c r="N315" s="2"/>
    </row>
    <row r="316" spans="1:14" ht="15" customHeight="1" x14ac:dyDescent="0.3">
      <c r="A316" s="5" t="str">
        <f>IFERROR(IF(VLOOKUP(ROW(A316)-1,Data!B:C,2,FALSE)="","",VLOOKUP(ROW(A316)-1,Data!B:C,2,FALSE)),"")</f>
        <v>Bofors Bashing [A2]</v>
      </c>
      <c r="B316" s="133"/>
      <c r="C316" s="87" t="str">
        <f>IFERROR(IF(VLOOKUP(ROW(A316)-1,Data!B:C,2,FALSE)="","",VLOOKUP(ROW(A316)-1,Data!B:X,23,FALSE)),"")</f>
        <v/>
      </c>
      <c r="D316" s="6">
        <f t="shared" si="16"/>
        <v>-1</v>
      </c>
      <c r="E316" s="6" t="str">
        <f t="shared" si="17"/>
        <v>T</v>
      </c>
      <c r="F316" s="42">
        <f>IF(I316="","",IF(M316="Campaign","--",IF(VLOOKUP(A316,Data!C:D,2,FALSE)="*","*",VLOOKUP(A316,Data!C:R,16,FALSE))))</f>
        <v>4.4416666666666664</v>
      </c>
      <c r="G316" s="43">
        <f>IF(I316="","",IFERROR(VLOOKUP(VLOOKUP(A316,Data!C:T,18,FALSE),'ROAR Ratings'!A:D,4,FALSE),""))</f>
        <v>6.45</v>
      </c>
      <c r="H316" s="44">
        <f t="shared" si="18"/>
        <v>0.70967741935483875</v>
      </c>
      <c r="I316" s="58" t="str">
        <f>IF(OR(A316="",LEFT(A316,3)="---"),"",IFERROR(VLOOKUP($A316,'ROAR Balance'!B:F,2,FALSE),""))</f>
        <v>British</v>
      </c>
      <c r="J316" s="58">
        <f>IF(I316="","",IFERROR(VLOOKUP($A316,'ROAR Balance'!B:F,3,FALSE),""))</f>
        <v>22</v>
      </c>
      <c r="K316" s="58" t="str">
        <f>IF(I316="","",IFERROR(VLOOKUP($A316,'ROAR Balance'!B:F,4,FALSE),""))</f>
        <v>German</v>
      </c>
      <c r="L316" s="58">
        <f>IF(I316="","",IFERROR(VLOOKUP($A316,'ROAR Balance'!B:F,5,FALSE),""))</f>
        <v>9</v>
      </c>
      <c r="M316" s="46" t="str">
        <f>IF(OR(LEFT(A316,2)="--",A316="",I316=""),"",IFERROR(VLOOKUP(A316,Data!C:W,21,FALSE),""))</f>
        <v>Dsrt, Air</v>
      </c>
      <c r="N316" s="2"/>
    </row>
    <row r="317" spans="1:14" ht="15" customHeight="1" x14ac:dyDescent="0.3">
      <c r="A317" s="5" t="str">
        <f>IFERROR(IF(VLOOKUP(ROW(A317)-1,Data!B:C,2,FALSE)="","",VLOOKUP(ROW(A317)-1,Data!B:C,2,FALSE)),"")</f>
        <v>Descent into Hell [A3]</v>
      </c>
      <c r="B317" s="133"/>
      <c r="C317" s="87" t="str">
        <f>IFERROR(IF(VLOOKUP(ROW(A317)-1,Data!B:C,2,FALSE)="","",VLOOKUP(ROW(A317)-1,Data!B:X,23,FALSE)),"")</f>
        <v/>
      </c>
      <c r="D317" s="6">
        <f t="shared" si="16"/>
        <v>-1</v>
      </c>
      <c r="E317" s="6" t="str">
        <f t="shared" si="17"/>
        <v/>
      </c>
      <c r="F317" s="42">
        <f>IF(I317="","",IF(M317="Campaign","--",IF(VLOOKUP(A317,Data!C:D,2,FALSE)="*","*",VLOOKUP(A317,Data!C:R,16,FALSE))))</f>
        <v>7.5875000000000004</v>
      </c>
      <c r="G317" s="43">
        <f>IF(I317="","",IFERROR(VLOOKUP(VLOOKUP(A317,Data!C:T,18,FALSE),'ROAR Ratings'!A:D,4,FALSE),""))</f>
        <v>5.81</v>
      </c>
      <c r="H317" s="44">
        <f t="shared" si="18"/>
        <v>0.85</v>
      </c>
      <c r="I317" s="58" t="str">
        <f>IF(OR(A317="",LEFT(A317,3)="---"),"",IFERROR(VLOOKUP($A317,'ROAR Balance'!B:F,2,FALSE),""))</f>
        <v>British</v>
      </c>
      <c r="J317" s="58">
        <f>IF(I317="","",IFERROR(VLOOKUP($A317,'ROAR Balance'!B:F,3,FALSE),""))</f>
        <v>17</v>
      </c>
      <c r="K317" s="58" t="str">
        <f>IF(I317="","",IFERROR(VLOOKUP($A317,'ROAR Balance'!B:F,4,FALSE),""))</f>
        <v>German</v>
      </c>
      <c r="L317" s="58">
        <f>IF(I317="","",IFERROR(VLOOKUP($A317,'ROAR Balance'!B:F,5,FALSE),""))</f>
        <v>3</v>
      </c>
      <c r="M317" s="46" t="str">
        <f>IF(OR(LEFT(A317,2)="--",A317="",I317=""),"",IFERROR(VLOOKUP(A317,Data!C:W,21,FALSE),""))</f>
        <v>Dsrt, Air</v>
      </c>
      <c r="N317" s="2"/>
    </row>
    <row r="318" spans="1:14" ht="15" customHeight="1" x14ac:dyDescent="0.3">
      <c r="A318" s="5" t="str">
        <f>IFERROR(IF(VLOOKUP(ROW(A318)-1,Data!B:C,2,FALSE)="","",VLOOKUP(ROW(A318)-1,Data!B:C,2,FALSE)),"")</f>
        <v>Beyond the Blue Beach [A4]</v>
      </c>
      <c r="B318" s="133"/>
      <c r="C318" s="87" t="str">
        <f>IFERROR(IF(VLOOKUP(ROW(A318)-1,Data!B:C,2,FALSE)="","",VLOOKUP(ROW(A318)-1,Data!B:X,23,FALSE)),"")</f>
        <v/>
      </c>
      <c r="D318" s="6">
        <f t="shared" si="16"/>
        <v>-1</v>
      </c>
      <c r="E318" s="6" t="str">
        <f t="shared" si="17"/>
        <v/>
      </c>
      <c r="F318" s="42">
        <f>IF(I318="","",IF(M318="Campaign","--",IF(VLOOKUP(A318,Data!C:D,2,FALSE)="*","*",VLOOKUP(A318,Data!C:R,16,FALSE))))</f>
        <v>8.8333333333333321</v>
      </c>
      <c r="G318" s="43">
        <f>IF(I318="","",IFERROR(VLOOKUP(VLOOKUP(A318,Data!C:T,18,FALSE),'ROAR Ratings'!A:D,4,FALSE),""))</f>
        <v>5.17</v>
      </c>
      <c r="H318" s="44">
        <f t="shared" si="18"/>
        <v>0.70588235294117641</v>
      </c>
      <c r="I318" s="58" t="str">
        <f>IF(OR(A318="",LEFT(A318,3)="---"),"",IFERROR(VLOOKUP($A318,'ROAR Balance'!B:F,2,FALSE),""))</f>
        <v>American</v>
      </c>
      <c r="J318" s="58">
        <f>IF(I318="","",IFERROR(VLOOKUP($A318,'ROAR Balance'!B:F,3,FALSE),""))</f>
        <v>10</v>
      </c>
      <c r="K318" s="58" t="str">
        <f>IF(I318="","",IFERROR(VLOOKUP($A318,'ROAR Balance'!B:F,4,FALSE),""))</f>
        <v>German</v>
      </c>
      <c r="L318" s="58">
        <f>IF(I318="","",IFERROR(VLOOKUP($A318,'ROAR Balance'!B:F,5,FALSE),""))</f>
        <v>24</v>
      </c>
      <c r="M318" s="46" t="str">
        <f>IF(OR(LEFT(A318,2)="--",A318="",I318=""),"",IFERROR(VLOOKUP(A318,Data!C:W,21,FALSE),""))</f>
        <v/>
      </c>
      <c r="N318" s="2"/>
    </row>
    <row r="319" spans="1:14" ht="15" customHeight="1" x14ac:dyDescent="0.3">
      <c r="A319" s="5" t="str">
        <f>IFERROR(IF(VLOOKUP(ROW(A319)-1,Data!B:C,2,FALSE)="","",VLOOKUP(ROW(A319)-1,Data!B:C,2,FALSE)),"")</f>
        <v>Holding the Rear [A5]</v>
      </c>
      <c r="B319" s="133"/>
      <c r="C319" s="87" t="str">
        <f>IFERROR(IF(VLOOKUP(ROW(A319)-1,Data!B:C,2,FALSE)="","",VLOOKUP(ROW(A319)-1,Data!B:X,23,FALSE)),"")</f>
        <v/>
      </c>
      <c r="D319" s="6">
        <f t="shared" si="16"/>
        <v>-1</v>
      </c>
      <c r="E319" s="6" t="str">
        <f t="shared" si="17"/>
        <v/>
      </c>
      <c r="F319" s="42">
        <f>IF(I319="","",IF(M319="Campaign","--",IF(VLOOKUP(A319,Data!C:D,2,FALSE)="*","*",VLOOKUP(A319,Data!C:R,16,FALSE))))</f>
        <v>8.65</v>
      </c>
      <c r="G319" s="43">
        <f>IF(I319="","",IFERROR(VLOOKUP(VLOOKUP(A319,Data!C:T,18,FALSE),'ROAR Ratings'!A:D,4,FALSE),""))</f>
        <v>5.39</v>
      </c>
      <c r="H319" s="44">
        <f t="shared" si="18"/>
        <v>0.63829787234042556</v>
      </c>
      <c r="I319" s="58" t="str">
        <f>IF(OR(A319="",LEFT(A319,3)="---"),"",IFERROR(VLOOKUP($A319,'ROAR Balance'!B:F,2,FALSE),""))</f>
        <v>German</v>
      </c>
      <c r="J319" s="58">
        <f>IF(I319="","",IFERROR(VLOOKUP($A319,'ROAR Balance'!B:F,3,FALSE),""))</f>
        <v>30</v>
      </c>
      <c r="K319" s="58" t="str">
        <f>IF(I319="","",IFERROR(VLOOKUP($A319,'ROAR Balance'!B:F,4,FALSE),""))</f>
        <v>American</v>
      </c>
      <c r="L319" s="58">
        <f>IF(I319="","",IFERROR(VLOOKUP($A319,'ROAR Balance'!B:F,5,FALSE),""))</f>
        <v>17</v>
      </c>
      <c r="M319" s="46" t="str">
        <f>IF(OR(LEFT(A319,2)="--",A319="",I319=""),"",IFERROR(VLOOKUP(A319,Data!C:W,21,FALSE),""))</f>
        <v/>
      </c>
      <c r="N319" s="2"/>
    </row>
    <row r="320" spans="1:14" ht="15" customHeight="1" x14ac:dyDescent="0.3">
      <c r="A320" s="5" t="str">
        <f>IFERROR(IF(VLOOKUP(ROW(A320)-1,Data!B:C,2,FALSE)="","",VLOOKUP(ROW(A320)-1,Data!B:C,2,FALSE)),"")</f>
        <v>The Price of Impatience [A6]</v>
      </c>
      <c r="B320" s="133"/>
      <c r="C320" s="87" t="str">
        <f>IFERROR(IF(VLOOKUP(ROW(A320)-1,Data!B:C,2,FALSE)="","",VLOOKUP(ROW(A320)-1,Data!B:X,23,FALSE)),"")</f>
        <v/>
      </c>
      <c r="D320" s="6">
        <f t="shared" si="16"/>
        <v>-1</v>
      </c>
      <c r="E320" s="6" t="str">
        <f t="shared" si="17"/>
        <v/>
      </c>
      <c r="F320" s="42">
        <f>IF(I320="","",IF(M320="Campaign","--",IF(VLOOKUP(A320,Data!C:D,2,FALSE)="*","*",VLOOKUP(A320,Data!C:R,16,FALSE))))</f>
        <v>6.3666666666666663</v>
      </c>
      <c r="G320" s="43">
        <f>IF(I320="","",IFERROR(VLOOKUP(VLOOKUP(A320,Data!C:T,18,FALSE),'ROAR Ratings'!A:D,4,FALSE),""))</f>
        <v>6.13</v>
      </c>
      <c r="H320" s="44">
        <f t="shared" si="18"/>
        <v>0.5</v>
      </c>
      <c r="I320" s="58" t="str">
        <f>IF(OR(A320="",LEFT(A320,3)="---"),"",IFERROR(VLOOKUP($A320,'ROAR Balance'!B:F,2,FALSE),""))</f>
        <v>Partisan</v>
      </c>
      <c r="J320" s="58">
        <f>IF(I320="","",IFERROR(VLOOKUP($A320,'ROAR Balance'!B:F,3,FALSE),""))</f>
        <v>20</v>
      </c>
      <c r="K320" s="58" t="str">
        <f>IF(I320="","",IFERROR(VLOOKUP($A320,'ROAR Balance'!B:F,4,FALSE),""))</f>
        <v>German</v>
      </c>
      <c r="L320" s="58">
        <f>IF(I320="","",IFERROR(VLOOKUP($A320,'ROAR Balance'!B:F,5,FALSE),""))</f>
        <v>20</v>
      </c>
      <c r="M320" s="46" t="str">
        <f>IF(OR(LEFT(A320,2)="--",A320="",I320=""),"",IFERROR(VLOOKUP(A320,Data!C:W,21,FALSE),""))</f>
        <v/>
      </c>
      <c r="N320" s="2"/>
    </row>
    <row r="321" spans="1:14" ht="15" customHeight="1" x14ac:dyDescent="0.3">
      <c r="A321" s="5" t="str">
        <f>IFERROR(IF(VLOOKUP(ROW(A321)-1,Data!B:C,2,FALSE)="","",VLOOKUP(ROW(A321)-1,Data!B:C,2,FALSE)),"")</f>
        <v>Slamming of the Door [A7]</v>
      </c>
      <c r="B321" s="133"/>
      <c r="C321" s="87" t="str">
        <f>IFERROR(IF(VLOOKUP(ROW(A321)-1,Data!B:C,2,FALSE)="","",VLOOKUP(ROW(A321)-1,Data!B:X,23,FALSE)),"")</f>
        <v/>
      </c>
      <c r="D321" s="6">
        <f t="shared" si="16"/>
        <v>-1</v>
      </c>
      <c r="E321" s="6" t="str">
        <f t="shared" si="17"/>
        <v/>
      </c>
      <c r="F321" s="42">
        <f>IF(I321="","",IF(M321="Campaign","--",IF(VLOOKUP(A321,Data!C:D,2,FALSE)="*","*",VLOOKUP(A321,Data!C:R,16,FALSE))))</f>
        <v>7.8</v>
      </c>
      <c r="G321" s="43">
        <f>IF(I321="","",IFERROR(VLOOKUP(VLOOKUP(A321,Data!C:T,18,FALSE),'ROAR Ratings'!A:D,4,FALSE),""))</f>
        <v>5.41</v>
      </c>
      <c r="H321" s="44">
        <f t="shared" si="18"/>
        <v>0.63736263736263732</v>
      </c>
      <c r="I321" s="58" t="str">
        <f>IF(OR(A321="",LEFT(A321,3)="---"),"",IFERROR(VLOOKUP($A321,'ROAR Balance'!B:F,2,FALSE),""))</f>
        <v>Russian</v>
      </c>
      <c r="J321" s="58">
        <f>IF(I321="","",IFERROR(VLOOKUP($A321,'ROAR Balance'!B:F,3,FALSE),""))</f>
        <v>58</v>
      </c>
      <c r="K321" s="58" t="str">
        <f>IF(I321="","",IFERROR(VLOOKUP($A321,'ROAR Balance'!B:F,4,FALSE),""))</f>
        <v>German</v>
      </c>
      <c r="L321" s="58">
        <f>IF(I321="","",IFERROR(VLOOKUP($A321,'ROAR Balance'!B:F,5,FALSE),""))</f>
        <v>33</v>
      </c>
      <c r="M321" s="46" t="str">
        <f>IF(OR(LEFT(A321,2)="--",A321="",I321=""),"",IFERROR(VLOOKUP(A321,Data!C:W,21,FALSE),""))</f>
        <v>OBA</v>
      </c>
      <c r="N321" s="2"/>
    </row>
    <row r="322" spans="1:14" ht="15" customHeight="1" x14ac:dyDescent="0.3">
      <c r="A322" s="5" t="str">
        <f>IFERROR(IF(VLOOKUP(ROW(A322)-1,Data!B:C,2,FALSE)="","",VLOOKUP(ROW(A322)-1,Data!B:C,2,FALSE)),"")</f>
        <v>The Agony of Doom [A8]</v>
      </c>
      <c r="B322" s="133"/>
      <c r="C322" s="87" t="str">
        <f>IFERROR(IF(VLOOKUP(ROW(A322)-1,Data!B:C,2,FALSE)="","",VLOOKUP(ROW(A322)-1,Data!B:X,23,FALSE)),"")</f>
        <v/>
      </c>
      <c r="D322" s="6">
        <f t="shared" si="16"/>
        <v>-1</v>
      </c>
      <c r="E322" s="6" t="str">
        <f t="shared" si="17"/>
        <v/>
      </c>
      <c r="F322" s="42">
        <f>IF(I322="","",IF(M322="Campaign","--",IF(VLOOKUP(A322,Data!C:D,2,FALSE)="*","*",VLOOKUP(A322,Data!C:R,16,FALSE))))</f>
        <v>11.125</v>
      </c>
      <c r="G322" s="43">
        <f>IF(I322="","",IFERROR(VLOOKUP(VLOOKUP(A322,Data!C:T,18,FALSE),'ROAR Ratings'!A:D,4,FALSE),""))</f>
        <v>5.44</v>
      </c>
      <c r="H322" s="44">
        <f t="shared" si="18"/>
        <v>0.80952380952380953</v>
      </c>
      <c r="I322" s="58" t="str">
        <f>IF(OR(A322="",LEFT(A322,3)="---"),"",IFERROR(VLOOKUP($A322,'ROAR Balance'!B:F,2,FALSE),""))</f>
        <v>German</v>
      </c>
      <c r="J322" s="58">
        <f>IF(I322="","",IFERROR(VLOOKUP($A322,'ROAR Balance'!B:F,3,FALSE),""))</f>
        <v>51</v>
      </c>
      <c r="K322" s="58" t="str">
        <f>IF(I322="","",IFERROR(VLOOKUP($A322,'ROAR Balance'!B:F,4,FALSE),""))</f>
        <v>Russian</v>
      </c>
      <c r="L322" s="58">
        <f>IF(I322="","",IFERROR(VLOOKUP($A322,'ROAR Balance'!B:F,5,FALSE),""))</f>
        <v>12</v>
      </c>
      <c r="M322" s="46" t="str">
        <f>IF(OR(LEFT(A322,2)="--",A322="",I322=""),"",IFERROR(VLOOKUP(A322,Data!C:W,21,FALSE),""))</f>
        <v/>
      </c>
      <c r="N322" s="2"/>
    </row>
    <row r="323" spans="1:14" ht="15" customHeight="1" x14ac:dyDescent="0.3">
      <c r="A323" s="5" t="str">
        <f>IFERROR(IF(VLOOKUP(ROW(A323)-1,Data!B:C,2,FALSE)="","",VLOOKUP(ROW(A323)-1,Data!B:C,2,FALSE)),"")</f>
        <v>Midnight Massacre [A9]</v>
      </c>
      <c r="B323" s="133"/>
      <c r="C323" s="87" t="str">
        <f>IFERROR(IF(VLOOKUP(ROW(A323)-1,Data!B:C,2,FALSE)="","",VLOOKUP(ROW(A323)-1,Data!B:X,23,FALSE)),"")</f>
        <v/>
      </c>
      <c r="D323" s="6">
        <f t="shared" ref="D323:D386" si="19">IF(I323="","",IF(G323&gt;$P$2,IF(H323&lt;$P$5,1,-1),-1))</f>
        <v>-1</v>
      </c>
      <c r="E323" s="6" t="str">
        <f t="shared" ref="E323:E386" si="20">IF(F323="","",IF(M323="Campaign","",IF(F323&lt;5,"T","")))</f>
        <v>T</v>
      </c>
      <c r="F323" s="42">
        <f>IF(I323="","",IF(M323="Campaign","--",IF(VLOOKUP(A323,Data!C:D,2,FALSE)="*","*",VLOOKUP(A323,Data!C:R,16,FALSE))))</f>
        <v>4.9083333333333332</v>
      </c>
      <c r="G323" s="43">
        <f>IF(I323="","",IFERROR(VLOOKUP(VLOOKUP(A323,Data!C:T,18,FALSE),'ROAR Ratings'!A:D,4,FALSE),""))</f>
        <v>5.42</v>
      </c>
      <c r="H323" s="44">
        <f t="shared" ref="H323:H386" si="21">IF(I323="","",IFERROR(IF(J323/(J323+L323)&gt;0.5,J323/(J323+L323),1-J323/(J323+L323)),""))</f>
        <v>0.57499999999999996</v>
      </c>
      <c r="I323" s="58" t="str">
        <f>IF(OR(A323="",LEFT(A323,3)="---"),"",IFERROR(VLOOKUP($A323,'ROAR Balance'!B:F,2,FALSE),""))</f>
        <v>American</v>
      </c>
      <c r="J323" s="58">
        <f>IF(I323="","",IFERROR(VLOOKUP($A323,'ROAR Balance'!B:F,3,FALSE),""))</f>
        <v>23</v>
      </c>
      <c r="K323" s="58" t="str">
        <f>IF(I323="","",IFERROR(VLOOKUP($A323,'ROAR Balance'!B:F,4,FALSE),""))</f>
        <v>German</v>
      </c>
      <c r="L323" s="58">
        <f>IF(I323="","",IFERROR(VLOOKUP($A323,'ROAR Balance'!B:F,5,FALSE),""))</f>
        <v>17</v>
      </c>
      <c r="M323" s="46" t="str">
        <f>IF(OR(LEFT(A323,2)="--",A323="",I323=""),"",IFERROR(VLOOKUP(A323,Data!C:W,21,FALSE),""))</f>
        <v>Nght</v>
      </c>
      <c r="N323" s="2"/>
    </row>
    <row r="324" spans="1:14" ht="15" customHeight="1" x14ac:dyDescent="0.3">
      <c r="A324" s="5" t="str">
        <f>IFERROR(IF(VLOOKUP(ROW(A324)-1,Data!B:C,2,FALSE)="","",VLOOKUP(ROW(A324)-1,Data!B:C,2,FALSE)),"")</f>
        <v>The Borders are Burning [A10]</v>
      </c>
      <c r="B324" s="133"/>
      <c r="C324" s="87" t="str">
        <f>IFERROR(IF(VLOOKUP(ROW(A324)-1,Data!B:C,2,FALSE)="","",VLOOKUP(ROW(A324)-1,Data!B:X,23,FALSE)),"")</f>
        <v/>
      </c>
      <c r="D324" s="6">
        <f t="shared" si="19"/>
        <v>-1</v>
      </c>
      <c r="E324" s="6" t="str">
        <f t="shared" si="20"/>
        <v/>
      </c>
      <c r="F324" s="42">
        <f>IF(I324="","",IF(M324="Campaign","--",IF(VLOOKUP(A324,Data!C:D,2,FALSE)="*","*",VLOOKUP(A324,Data!C:R,16,FALSE))))</f>
        <v>15.7</v>
      </c>
      <c r="G324" s="43">
        <f>IF(I324="","",IFERROR(VLOOKUP(VLOOKUP(A324,Data!C:T,18,FALSE),'ROAR Ratings'!A:D,4,FALSE),""))</f>
        <v>5.83</v>
      </c>
      <c r="H324" s="44">
        <f t="shared" si="21"/>
        <v>0.7</v>
      </c>
      <c r="I324" s="58" t="str">
        <f>IF(OR(A324="",LEFT(A324,3)="---"),"",IFERROR(VLOOKUP($A324,'ROAR Balance'!B:F,2,FALSE),""))</f>
        <v>Finnish</v>
      </c>
      <c r="J324" s="58">
        <f>IF(I324="","",IFERROR(VLOOKUP($A324,'ROAR Balance'!B:F,3,FALSE),""))</f>
        <v>21</v>
      </c>
      <c r="K324" s="58" t="str">
        <f>IF(I324="","",IFERROR(VLOOKUP($A324,'ROAR Balance'!B:F,4,FALSE),""))</f>
        <v>Russian</v>
      </c>
      <c r="L324" s="58">
        <f>IF(I324="","",IFERROR(VLOOKUP($A324,'ROAR Balance'!B:F,5,FALSE),""))</f>
        <v>9</v>
      </c>
      <c r="M324" s="46" t="str">
        <f>IF(OR(LEFT(A324,2)="--",A324="",I324=""),"",IFERROR(VLOOKUP(A324,Data!C:W,21,FALSE),""))</f>
        <v>OBA</v>
      </c>
      <c r="N324" s="2"/>
    </row>
    <row r="325" spans="1:14" ht="15" customHeight="1" x14ac:dyDescent="0.3">
      <c r="A325" s="5" t="str">
        <f>IFERROR(IF(VLOOKUP(ROW(A325)-1,Data!B:C,2,FALSE)="","",VLOOKUP(ROW(A325)-1,Data!B:C,2,FALSE)),"")</f>
        <v>Silent Death [A11]</v>
      </c>
      <c r="B325" s="133"/>
      <c r="C325" s="87" t="str">
        <f>IFERROR(IF(VLOOKUP(ROW(A325)-1,Data!B:C,2,FALSE)="","",VLOOKUP(ROW(A325)-1,Data!B:X,23,FALSE)),"")</f>
        <v/>
      </c>
      <c r="D325" s="6">
        <f t="shared" si="19"/>
        <v>-1</v>
      </c>
      <c r="E325" s="6" t="str">
        <f t="shared" si="20"/>
        <v>T</v>
      </c>
      <c r="F325" s="42">
        <f>IF(I325="","",IF(M325="Campaign","--",IF(VLOOKUP(A325,Data!C:D,2,FALSE)="*","*",VLOOKUP(A325,Data!C:R,16,FALSE))))</f>
        <v>4.55</v>
      </c>
      <c r="G325" s="43">
        <f>IF(I325="","",IFERROR(VLOOKUP(VLOOKUP(A325,Data!C:T,18,FALSE),'ROAR Ratings'!A:D,4,FALSE),""))</f>
        <v>5.3</v>
      </c>
      <c r="H325" s="44">
        <f t="shared" si="21"/>
        <v>0.78947368421052633</v>
      </c>
      <c r="I325" s="58" t="str">
        <f>IF(OR(A325="",LEFT(A325,3)="---"),"",IFERROR(VLOOKUP($A325,'ROAR Balance'!B:F,2,FALSE),""))</f>
        <v>Russian</v>
      </c>
      <c r="J325" s="58">
        <f>IF(I325="","",IFERROR(VLOOKUP($A325,'ROAR Balance'!B:F,3,FALSE),""))</f>
        <v>8</v>
      </c>
      <c r="K325" s="58" t="str">
        <f>IF(I325="","",IFERROR(VLOOKUP($A325,'ROAR Balance'!B:F,4,FALSE),""))</f>
        <v>Finnish</v>
      </c>
      <c r="L325" s="58">
        <f>IF(I325="","",IFERROR(VLOOKUP($A325,'ROAR Balance'!B:F,5,FALSE),""))</f>
        <v>30</v>
      </c>
      <c r="M325" s="46" t="str">
        <f>IF(OR(LEFT(A325,2)="--",A325="",I325=""),"",IFERROR(VLOOKUP(A325,Data!C:W,21,FALSE),""))</f>
        <v/>
      </c>
      <c r="N325" s="2"/>
    </row>
    <row r="326" spans="1:14" ht="15" customHeight="1" x14ac:dyDescent="0.3">
      <c r="A326" s="5" t="str">
        <f>IFERROR(IF(VLOOKUP(ROW(A326)-1,Data!B:C,2,FALSE)="","",VLOOKUP(ROW(A326)-1,Data!B:C,2,FALSE)),"")</f>
        <v>Savoia! [A12]</v>
      </c>
      <c r="B326" s="133"/>
      <c r="C326" s="87" t="str">
        <f>IFERROR(IF(VLOOKUP(ROW(A326)-1,Data!B:C,2,FALSE)="","",VLOOKUP(ROW(A326)-1,Data!B:X,23,FALSE)),"")</f>
        <v/>
      </c>
      <c r="D326" s="6">
        <f t="shared" si="19"/>
        <v>-1</v>
      </c>
      <c r="E326" s="6" t="str">
        <f t="shared" si="20"/>
        <v/>
      </c>
      <c r="F326" s="42">
        <f>IF(I326="","",IF(M326="Campaign","--",IF(VLOOKUP(A326,Data!C:D,2,FALSE)="*","*",VLOOKUP(A326,Data!C:R,16,FALSE))))</f>
        <v>10.75</v>
      </c>
      <c r="G326" s="43">
        <f>IF(I326="","",IFERROR(VLOOKUP(VLOOKUP(A326,Data!C:T,18,FALSE),'ROAR Ratings'!A:D,4,FALSE),""))</f>
        <v>5.93</v>
      </c>
      <c r="H326" s="44">
        <f t="shared" si="21"/>
        <v>0.6</v>
      </c>
      <c r="I326" s="58" t="str">
        <f>IF(OR(A326="",LEFT(A326,3)="---"),"",IFERROR(VLOOKUP($A326,'ROAR Balance'!B:F,2,FALSE),""))</f>
        <v>Russian</v>
      </c>
      <c r="J326" s="58">
        <f>IF(I326="","",IFERROR(VLOOKUP($A326,'ROAR Balance'!B:F,3,FALSE),""))</f>
        <v>21</v>
      </c>
      <c r="K326" s="58" t="str">
        <f>IF(I326="","",IFERROR(VLOOKUP($A326,'ROAR Balance'!B:F,4,FALSE),""))</f>
        <v>Italian</v>
      </c>
      <c r="L326" s="58">
        <f>IF(I326="","",IFERROR(VLOOKUP($A326,'ROAR Balance'!B:F,5,FALSE),""))</f>
        <v>14</v>
      </c>
      <c r="M326" s="46" t="str">
        <f>IF(OR(LEFT(A326,2)="--",A326="",I326=""),"",IFERROR(VLOOKUP(A326,Data!C:W,21,FALSE),""))</f>
        <v>OBA, Dsrt</v>
      </c>
      <c r="N326" s="2"/>
    </row>
    <row r="327" spans="1:14" ht="15" customHeight="1" x14ac:dyDescent="0.3">
      <c r="A327" s="5" t="str">
        <f>IFERROR(IF(VLOOKUP(ROW(A327)-1,Data!B:C,2,FALSE)="","",VLOOKUP(ROW(A327)-1,Data!B:C,2,FALSE)),"")</f>
        <v>L'école Normale (The Teacher's School) [AD1]</v>
      </c>
      <c r="B327" s="133"/>
      <c r="C327" s="87" t="str">
        <f>IFERROR(IF(VLOOKUP(ROW(A327)-1,Data!B:C,2,FALSE)="","",VLOOKUP(ROW(A327)-1,Data!B:X,23,FALSE)),"")</f>
        <v/>
      </c>
      <c r="D327" s="6">
        <f t="shared" si="19"/>
        <v>-1</v>
      </c>
      <c r="E327" s="6" t="str">
        <f t="shared" si="20"/>
        <v>T</v>
      </c>
      <c r="F327" s="42">
        <f>IF(I327="","",IF(M327="Campaign","--",IF(VLOOKUP(A327,Data!C:D,2,FALSE)="*","*",VLOOKUP(A327,Data!C:R,16,FALSE))))</f>
        <v>2.75</v>
      </c>
      <c r="G327" s="43">
        <f>IF(I327="","",IFERROR(VLOOKUP(VLOOKUP(A327,Data!C:T,18,FALSE),'ROAR Ratings'!A:D,4,FALSE),""))</f>
        <v>6.14</v>
      </c>
      <c r="H327" s="44">
        <f t="shared" si="21"/>
        <v>0.62222222222222223</v>
      </c>
      <c r="I327" s="58" t="str">
        <f>IF(OR(A327="",LEFT(A327,3)="---"),"",IFERROR(VLOOKUP($A327,'ROAR Balance'!B:F,2,FALSE),""))</f>
        <v>Partisan</v>
      </c>
      <c r="J327" s="58">
        <f>IF(I327="","",IFERROR(VLOOKUP($A327,'ROAR Balance'!B:F,3,FALSE),""))</f>
        <v>28</v>
      </c>
      <c r="K327" s="58" t="str">
        <f>IF(I327="","",IFERROR(VLOOKUP($A327,'ROAR Balance'!B:F,4,FALSE),""))</f>
        <v>German</v>
      </c>
      <c r="L327" s="58">
        <f>IF(I327="","",IFERROR(VLOOKUP($A327,'ROAR Balance'!B:F,5,FALSE),""))</f>
        <v>17</v>
      </c>
      <c r="M327" s="46" t="str">
        <f>IF(OR(LEFT(A327,2)="--",A327="",I327=""),"",IFERROR(VLOOKUP(A327,Data!C:W,21,FALSE),""))</f>
        <v>Dlux</v>
      </c>
      <c r="N327" s="2"/>
    </row>
    <row r="328" spans="1:14" ht="15" customHeight="1" x14ac:dyDescent="0.3">
      <c r="A328" s="5" t="str">
        <f>IFERROR(IF(VLOOKUP(ROW(A328)-1,Data!B:C,2,FALSE)="","",VLOOKUP(ROW(A328)-1,Data!B:C,2,FALSE)),"")</f>
        <v>Last Act in Lorraine [AD2]</v>
      </c>
      <c r="B328" s="133"/>
      <c r="C328" s="87" t="str">
        <f>IFERROR(IF(VLOOKUP(ROW(A328)-1,Data!B:C,2,FALSE)="","",VLOOKUP(ROW(A328)-1,Data!B:X,23,FALSE)),"")</f>
        <v/>
      </c>
      <c r="D328" s="6">
        <f t="shared" si="19"/>
        <v>-1</v>
      </c>
      <c r="E328" s="6" t="str">
        <f t="shared" si="20"/>
        <v/>
      </c>
      <c r="F328" s="42">
        <f>IF(I328="","",IF(M328="Campaign","--",IF(VLOOKUP(A328,Data!C:D,2,FALSE)="*","*",VLOOKUP(A328,Data!C:R,16,FALSE))))</f>
        <v>14</v>
      </c>
      <c r="G328" s="43">
        <f>IF(I328="","",IFERROR(VLOOKUP(VLOOKUP(A328,Data!C:T,18,FALSE),'ROAR Ratings'!A:D,4,FALSE),""))</f>
        <v>5.53</v>
      </c>
      <c r="H328" s="44">
        <f t="shared" si="21"/>
        <v>0.56666666666666665</v>
      </c>
      <c r="I328" s="58" t="str">
        <f>IF(OR(A328="",LEFT(A328,3)="---"),"",IFERROR(VLOOKUP($A328,'ROAR Balance'!B:F,2,FALSE),""))</f>
        <v>German</v>
      </c>
      <c r="J328" s="58">
        <f>IF(I328="","",IFERROR(VLOOKUP($A328,'ROAR Balance'!B:F,3,FALSE),""))</f>
        <v>17</v>
      </c>
      <c r="K328" s="58" t="str">
        <f>IF(I328="","",IFERROR(VLOOKUP($A328,'ROAR Balance'!B:F,4,FALSE),""))</f>
        <v>American</v>
      </c>
      <c r="L328" s="58">
        <f>IF(I328="","",IFERROR(VLOOKUP($A328,'ROAR Balance'!B:F,5,FALSE),""))</f>
        <v>13</v>
      </c>
      <c r="M328" s="46" t="str">
        <f>IF(OR(LEFT(A328,2)="--",A328="",I328=""),"",IFERROR(VLOOKUP(A328,Data!C:W,21,FALSE),""))</f>
        <v>OBA, Dlux</v>
      </c>
      <c r="N328" s="2"/>
    </row>
    <row r="329" spans="1:14" ht="15" customHeight="1" x14ac:dyDescent="0.3">
      <c r="A329" s="5" t="str">
        <f>IFERROR(IF(VLOOKUP(ROW(A329)-1,Data!B:C,2,FALSE)="","",VLOOKUP(ROW(A329)-1,Data!B:C,2,FALSE)),"")</f>
        <v>Back to School [AD3]</v>
      </c>
      <c r="B329" s="133"/>
      <c r="C329" s="87" t="str">
        <f>IFERROR(IF(VLOOKUP(ROW(A329)-1,Data!B:C,2,FALSE)="","",VLOOKUP(ROW(A329)-1,Data!B:X,23,FALSE)),"")</f>
        <v/>
      </c>
      <c r="D329" s="6">
        <f t="shared" si="19"/>
        <v>-1</v>
      </c>
      <c r="E329" s="6" t="str">
        <f t="shared" si="20"/>
        <v>T</v>
      </c>
      <c r="F329" s="42">
        <f>IF(I329="","",IF(M329="Campaign","--",IF(VLOOKUP(A329,Data!C:D,2,FALSE)="*","*",VLOOKUP(A329,Data!C:R,16,FALSE))))</f>
        <v>2.5750000000000002</v>
      </c>
      <c r="G329" s="43">
        <f>IF(I329="","",IFERROR(VLOOKUP(VLOOKUP(A329,Data!C:T,18,FALSE),'ROAR Ratings'!A:D,4,FALSE),""))</f>
        <v>6.25</v>
      </c>
      <c r="H329" s="44">
        <f t="shared" si="21"/>
        <v>0.66115702479338845</v>
      </c>
      <c r="I329" s="58" t="str">
        <f>IF(OR(A329="",LEFT(A329,3)="---"),"",IFERROR(VLOOKUP($A329,'ROAR Balance'!B:F,2,FALSE),""))</f>
        <v>Russian</v>
      </c>
      <c r="J329" s="58">
        <f>IF(I329="","",IFERROR(VLOOKUP($A329,'ROAR Balance'!B:F,3,FALSE),""))</f>
        <v>80</v>
      </c>
      <c r="K329" s="58" t="str">
        <f>IF(I329="","",IFERROR(VLOOKUP($A329,'ROAR Balance'!B:F,4,FALSE),""))</f>
        <v>German</v>
      </c>
      <c r="L329" s="58">
        <f>IF(I329="","",IFERROR(VLOOKUP($A329,'ROAR Balance'!B:F,5,FALSE),""))</f>
        <v>41</v>
      </c>
      <c r="M329" s="46" t="str">
        <f>IF(OR(LEFT(A329,2)="--",A329="",I329=""),"",IFERROR(VLOOKUP(A329,Data!C:W,21,FALSE),""))</f>
        <v>Dlux</v>
      </c>
      <c r="N329" s="2"/>
    </row>
    <row r="330" spans="1:14" ht="15" customHeight="1" x14ac:dyDescent="0.3">
      <c r="A330" s="5" t="str">
        <f>IFERROR(IF(VLOOKUP(ROW(A330)-1,Data!B:C,2,FALSE)="","",VLOOKUP(ROW(A330)-1,Data!B:C,2,FALSE)),"")</f>
        <v/>
      </c>
      <c r="B330" s="133"/>
      <c r="C330" s="87" t="str">
        <f>IFERROR(IF(VLOOKUP(ROW(A330)-1,Data!B:C,2,FALSE)="","",VLOOKUP(ROW(A330)-1,Data!B:X,23,FALSE)),"")</f>
        <v/>
      </c>
      <c r="D330" s="6" t="str">
        <f t="shared" si="19"/>
        <v/>
      </c>
      <c r="E330" s="6" t="str">
        <f t="shared" si="20"/>
        <v/>
      </c>
      <c r="F330" s="42" t="str">
        <f>IF(I330="","",IF(M330="Campaign","--",IF(VLOOKUP(A330,Data!C:D,2,FALSE)="*","*",VLOOKUP(A330,Data!C:R,16,FALSE))))</f>
        <v/>
      </c>
      <c r="G330" s="43" t="str">
        <f>IF(I330="","",IFERROR(VLOOKUP(VLOOKUP(A330,Data!C:T,18,FALSE),'ROAR Ratings'!A:D,4,FALSE),""))</f>
        <v/>
      </c>
      <c r="H330" s="44" t="str">
        <f t="shared" si="21"/>
        <v/>
      </c>
      <c r="I330" s="58" t="str">
        <f>IF(OR(A330="",LEFT(A330,3)="---"),"",IFERROR(VLOOKUP($A330,'ROAR Balance'!B:F,2,FALSE),""))</f>
        <v/>
      </c>
      <c r="J330" s="58" t="str">
        <f>IF(I330="","",IFERROR(VLOOKUP($A330,'ROAR Balance'!B:F,3,FALSE),""))</f>
        <v/>
      </c>
      <c r="K330" s="58" t="str">
        <f>IF(I330="","",IFERROR(VLOOKUP($A330,'ROAR Balance'!B:F,4,FALSE),""))</f>
        <v/>
      </c>
      <c r="L330" s="58" t="str">
        <f>IF(I330="","",IFERROR(VLOOKUP($A330,'ROAR Balance'!B:F,5,FALSE),""))</f>
        <v/>
      </c>
      <c r="M330" s="46" t="str">
        <f>IF(OR(LEFT(A330,2)="--",A330="",I330=""),"",IFERROR(VLOOKUP(A330,Data!C:W,21,FALSE),""))</f>
        <v/>
      </c>
      <c r="N330" s="2"/>
    </row>
    <row r="331" spans="1:14" ht="15" customHeight="1" x14ac:dyDescent="0.3">
      <c r="A331" s="5" t="str">
        <f>IFERROR(IF(VLOOKUP(ROW(A331)-1,Data!B:C,2,FALSE)="","",VLOOKUP(ROW(A331)-1,Data!B:C,2,FALSE)),"")</f>
        <v>--- 1990 Annual ---</v>
      </c>
      <c r="B331" s="133"/>
      <c r="C331" s="87" t="str">
        <f>IFERROR(IF(VLOOKUP(ROW(A331)-1,Data!B:C,2,FALSE)="","",VLOOKUP(ROW(A331)-1,Data!B:X,23,FALSE)),"")</f>
        <v/>
      </c>
      <c r="D331" s="6" t="str">
        <f t="shared" si="19"/>
        <v/>
      </c>
      <c r="E331" s="6" t="str">
        <f t="shared" si="20"/>
        <v/>
      </c>
      <c r="F331" s="42" t="str">
        <f>IF(I331="","",IF(M331="Campaign","--",IF(VLOOKUP(A331,Data!C:D,2,FALSE)="*","*",VLOOKUP(A331,Data!C:R,16,FALSE))))</f>
        <v/>
      </c>
      <c r="G331" s="43" t="str">
        <f>IF(I331="","",IFERROR(VLOOKUP(VLOOKUP(A331,Data!C:T,18,FALSE),'ROAR Ratings'!A:D,4,FALSE),""))</f>
        <v/>
      </c>
      <c r="H331" s="44" t="str">
        <f t="shared" si="21"/>
        <v/>
      </c>
      <c r="I331" s="58" t="str">
        <f>IF(OR(A331="",LEFT(A331,3)="---"),"",IFERROR(VLOOKUP($A331,'ROAR Balance'!B:F,2,FALSE),""))</f>
        <v/>
      </c>
      <c r="J331" s="58" t="str">
        <f>IF(I331="","",IFERROR(VLOOKUP($A331,'ROAR Balance'!B:F,3,FALSE),""))</f>
        <v/>
      </c>
      <c r="K331" s="58" t="str">
        <f>IF(I331="","",IFERROR(VLOOKUP($A331,'ROAR Balance'!B:F,4,FALSE),""))</f>
        <v/>
      </c>
      <c r="L331" s="58" t="str">
        <f>IF(I331="","",IFERROR(VLOOKUP($A331,'ROAR Balance'!B:F,5,FALSE),""))</f>
        <v/>
      </c>
      <c r="M331" s="46" t="str">
        <f>IF(OR(LEFT(A331,2)="--",A331="",I331=""),"",IFERROR(VLOOKUP(A331,Data!C:W,21,FALSE),""))</f>
        <v/>
      </c>
      <c r="N331" s="2"/>
    </row>
    <row r="332" spans="1:14" ht="15" customHeight="1" x14ac:dyDescent="0.3">
      <c r="A332" s="5" t="str">
        <f>IFERROR(IF(VLOOKUP(ROW(A332)-1,Data!B:C,2,FALSE)="","",VLOOKUP(ROW(A332)-1,Data!B:C,2,FALSE)),"")</f>
        <v>Able at Cesaro [A13]</v>
      </c>
      <c r="B332" s="133"/>
      <c r="C332" s="87" t="str">
        <f>IFERROR(IF(VLOOKUP(ROW(A332)-1,Data!B:C,2,FALSE)="","",VLOOKUP(ROW(A332)-1,Data!B:X,23,FALSE)),"")</f>
        <v/>
      </c>
      <c r="D332" s="6">
        <f t="shared" si="19"/>
        <v>-1</v>
      </c>
      <c r="E332" s="6" t="str">
        <f t="shared" si="20"/>
        <v/>
      </c>
      <c r="F332" s="42">
        <f>IF(I332="","",IF(M332="Campaign","--",IF(VLOOKUP(A332,Data!C:D,2,FALSE)="*","*",VLOOKUP(A332,Data!C:R,16,FALSE))))</f>
        <v>9.5</v>
      </c>
      <c r="G332" s="43">
        <f>IF(I332="","",IFERROR(VLOOKUP(VLOOKUP(A332,Data!C:T,18,FALSE),'ROAR Ratings'!A:D,4,FALSE),""))</f>
        <v>5.9</v>
      </c>
      <c r="H332" s="44">
        <f t="shared" si="21"/>
        <v>0.61111111111111116</v>
      </c>
      <c r="I332" s="58" t="str">
        <f>IF(OR(A332="",LEFT(A332,3)="---"),"",IFERROR(VLOOKUP($A332,'ROAR Balance'!B:F,2,FALSE),""))</f>
        <v>Italian</v>
      </c>
      <c r="J332" s="58">
        <f>IF(I332="","",IFERROR(VLOOKUP($A332,'ROAR Balance'!B:F,3,FALSE),""))</f>
        <v>22</v>
      </c>
      <c r="K332" s="58" t="str">
        <f>IF(I332="","",IFERROR(VLOOKUP($A332,'ROAR Balance'!B:F,4,FALSE),""))</f>
        <v>American</v>
      </c>
      <c r="L332" s="58">
        <f>IF(I332="","",IFERROR(VLOOKUP($A332,'ROAR Balance'!B:F,5,FALSE),""))</f>
        <v>14</v>
      </c>
      <c r="M332" s="46" t="str">
        <f>IF(OR(LEFT(A332,2)="--",A332="",I332=""),"",IFERROR(VLOOKUP(A332,Data!C:W,21,FALSE),""))</f>
        <v>OBA</v>
      </c>
      <c r="N332" s="2"/>
    </row>
    <row r="333" spans="1:14" ht="15" customHeight="1" x14ac:dyDescent="0.3">
      <c r="A333" s="5" t="str">
        <f>IFERROR(IF(VLOOKUP(ROW(A333)-1,Data!B:C,2,FALSE)="","",VLOOKUP(ROW(A333)-1,Data!B:C,2,FALSE)),"")</f>
        <v>Monastery Hill [A14]</v>
      </c>
      <c r="B333" s="133"/>
      <c r="C333" s="87" t="str">
        <f>IFERROR(IF(VLOOKUP(ROW(A333)-1,Data!B:C,2,FALSE)="","",VLOOKUP(ROW(A333)-1,Data!B:X,23,FALSE)),"")</f>
        <v/>
      </c>
      <c r="D333" s="6">
        <f t="shared" si="19"/>
        <v>-1</v>
      </c>
      <c r="E333" s="6" t="str">
        <f t="shared" si="20"/>
        <v/>
      </c>
      <c r="F333" s="42">
        <f>IF(I333="","",IF(M333="Campaign","--",IF(VLOOKUP(A333,Data!C:D,2,FALSE)="*","*",VLOOKUP(A333,Data!C:R,16,FALSE))))</f>
        <v>10</v>
      </c>
      <c r="G333" s="43">
        <f>IF(I333="","",IFERROR(VLOOKUP(VLOOKUP(A333,Data!C:T,18,FALSE),'ROAR Ratings'!A:D,4,FALSE),""))</f>
        <v>4.8600000000000003</v>
      </c>
      <c r="H333" s="44">
        <f t="shared" si="21"/>
        <v>0.8</v>
      </c>
      <c r="I333" s="58" t="str">
        <f>IF(OR(A333="",LEFT(A333,3)="---"),"",IFERROR(VLOOKUP($A333,'ROAR Balance'!B:F,2,FALSE),""))</f>
        <v>Italian</v>
      </c>
      <c r="J333" s="58">
        <f>IF(I333="","",IFERROR(VLOOKUP($A333,'ROAR Balance'!B:F,3,FALSE),""))</f>
        <v>8</v>
      </c>
      <c r="K333" s="58" t="str">
        <f>IF(I333="","",IFERROR(VLOOKUP($A333,'ROAR Balance'!B:F,4,FALSE),""))</f>
        <v>Greek</v>
      </c>
      <c r="L333" s="58">
        <f>IF(I333="","",IFERROR(VLOOKUP($A333,'ROAR Balance'!B:F,5,FALSE),""))</f>
        <v>32</v>
      </c>
      <c r="M333" s="46" t="str">
        <f>IF(OR(LEFT(A333,2)="--",A333="",I333=""),"",IFERROR(VLOOKUP(A333,Data!C:W,21,FALSE),""))</f>
        <v/>
      </c>
      <c r="N333" s="2"/>
    </row>
    <row r="334" spans="1:14" ht="15" customHeight="1" x14ac:dyDescent="0.3">
      <c r="A334" s="5" t="str">
        <f>IFERROR(IF(VLOOKUP(ROW(A334)-1,Data!B:C,2,FALSE)="","",VLOOKUP(ROW(A334)-1,Data!B:C,2,FALSE)),"")</f>
        <v>Stand Fast the Guards [A15]</v>
      </c>
      <c r="B334" s="133"/>
      <c r="C334" s="87" t="str">
        <f>IFERROR(IF(VLOOKUP(ROW(A334)-1,Data!B:C,2,FALSE)="","",VLOOKUP(ROW(A334)-1,Data!B:X,23,FALSE)),"")</f>
        <v/>
      </c>
      <c r="D334" s="6">
        <f t="shared" si="19"/>
        <v>-1</v>
      </c>
      <c r="E334" s="6" t="str">
        <f t="shared" si="20"/>
        <v/>
      </c>
      <c r="F334" s="42">
        <f>IF(I334="","",IF(M334="Campaign","--",IF(VLOOKUP(A334,Data!C:D,2,FALSE)="*","*",VLOOKUP(A334,Data!C:R,16,FALSE))))</f>
        <v>7.875</v>
      </c>
      <c r="G334" s="43">
        <f>IF(I334="","",IFERROR(VLOOKUP(VLOOKUP(A334,Data!C:T,18,FALSE),'ROAR Ratings'!A:D,4,FALSE),""))</f>
        <v>4.46</v>
      </c>
      <c r="H334" s="44">
        <f t="shared" si="21"/>
        <v>0.60344827586206895</v>
      </c>
      <c r="I334" s="58" t="str">
        <f>IF(OR(A334="",LEFT(A334,3)="---"),"",IFERROR(VLOOKUP($A334,'ROAR Balance'!B:F,2,FALSE),""))</f>
        <v>British</v>
      </c>
      <c r="J334" s="58">
        <f>IF(I334="","",IFERROR(VLOOKUP($A334,'ROAR Balance'!B:F,3,FALSE),""))</f>
        <v>23</v>
      </c>
      <c r="K334" s="58" t="str">
        <f>IF(I334="","",IFERROR(VLOOKUP($A334,'ROAR Balance'!B:F,4,FALSE),""))</f>
        <v>German</v>
      </c>
      <c r="L334" s="58">
        <f>IF(I334="","",IFERROR(VLOOKUP($A334,'ROAR Balance'!B:F,5,FALSE),""))</f>
        <v>35</v>
      </c>
      <c r="M334" s="46" t="str">
        <f>IF(OR(LEFT(A334,2)="--",A334="",I334=""),"",IFERROR(VLOOKUP(A334,Data!C:W,21,FALSE),""))</f>
        <v/>
      </c>
      <c r="N334" s="2"/>
    </row>
    <row r="335" spans="1:14" ht="15" customHeight="1" x14ac:dyDescent="0.3">
      <c r="A335" s="5" t="str">
        <f>IFERROR(IF(VLOOKUP(ROW(A335)-1,Data!B:C,2,FALSE)="","",VLOOKUP(ROW(A335)-1,Data!B:C,2,FALSE)),"")</f>
        <v>On the Borderline [A16]</v>
      </c>
      <c r="B335" s="133"/>
      <c r="C335" s="87" t="str">
        <f>IFERROR(IF(VLOOKUP(ROW(A335)-1,Data!B:C,2,FALSE)="","",VLOOKUP(ROW(A335)-1,Data!B:X,23,FALSE)),"")</f>
        <v/>
      </c>
      <c r="D335" s="6">
        <f t="shared" si="19"/>
        <v>1</v>
      </c>
      <c r="E335" s="6" t="str">
        <f t="shared" si="20"/>
        <v/>
      </c>
      <c r="F335" s="42">
        <f>IF(I335="","",IF(M335="Campaign","--",IF(VLOOKUP(A335,Data!C:D,2,FALSE)="*","*",VLOOKUP(A335,Data!C:R,16,FALSE))))</f>
        <v>11.2</v>
      </c>
      <c r="G335" s="43">
        <f>IF(I335="","",IFERROR(VLOOKUP(VLOOKUP(A335,Data!C:T,18,FALSE),'ROAR Ratings'!A:D,4,FALSE),""))</f>
        <v>6.48</v>
      </c>
      <c r="H335" s="44">
        <f t="shared" si="21"/>
        <v>0.5185185185185186</v>
      </c>
      <c r="I335" s="58" t="str">
        <f>IF(OR(A335="",LEFT(A335,3)="---"),"",IFERROR(VLOOKUP($A335,'ROAR Balance'!B:F,2,FALSE),""))</f>
        <v>Finnish</v>
      </c>
      <c r="J335" s="58">
        <f>IF(I335="","",IFERROR(VLOOKUP($A335,'ROAR Balance'!B:F,3,FALSE),""))</f>
        <v>13</v>
      </c>
      <c r="K335" s="58" t="str">
        <f>IF(I335="","",IFERROR(VLOOKUP($A335,'ROAR Balance'!B:F,4,FALSE),""))</f>
        <v>Russian</v>
      </c>
      <c r="L335" s="58">
        <f>IF(I335="","",IFERROR(VLOOKUP($A335,'ROAR Balance'!B:F,5,FALSE),""))</f>
        <v>14</v>
      </c>
      <c r="M335" s="46" t="str">
        <f>IF(OR(LEFT(A335,2)="--",A335="",I335=""),"",IFERROR(VLOOKUP(A335,Data!C:W,21,FALSE),""))</f>
        <v>OBA</v>
      </c>
      <c r="N335" s="2"/>
    </row>
    <row r="336" spans="1:14" ht="15" customHeight="1" x14ac:dyDescent="0.3">
      <c r="A336" s="5" t="str">
        <f>IFERROR(IF(VLOOKUP(ROW(A336)-1,Data!B:C,2,FALSE)="","",VLOOKUP(ROW(A336)-1,Data!B:C,2,FALSE)),"")</f>
        <v>The Penetration of Rostov [A17]</v>
      </c>
      <c r="B336" s="133"/>
      <c r="C336" s="87" t="str">
        <f>IFERROR(IF(VLOOKUP(ROW(A336)-1,Data!B:C,2,FALSE)="","",VLOOKUP(ROW(A336)-1,Data!B:X,23,FALSE)),"")</f>
        <v/>
      </c>
      <c r="D336" s="6">
        <f t="shared" si="19"/>
        <v>1</v>
      </c>
      <c r="E336" s="6" t="str">
        <f t="shared" si="20"/>
        <v/>
      </c>
      <c r="F336" s="42">
        <f>IF(I336="","",IF(M336="Campaign","--",IF(VLOOKUP(A336,Data!C:D,2,FALSE)="*","*",VLOOKUP(A336,Data!C:R,16,FALSE))))</f>
        <v>8.5166666666666657</v>
      </c>
      <c r="G336" s="43">
        <f>IF(I336="","",IFERROR(VLOOKUP(VLOOKUP(A336,Data!C:T,18,FALSE),'ROAR Ratings'!A:D,4,FALSE),""))</f>
        <v>6.32</v>
      </c>
      <c r="H336" s="44">
        <f t="shared" si="21"/>
        <v>0.53846153846153844</v>
      </c>
      <c r="I336" s="58" t="str">
        <f>IF(OR(A336="",LEFT(A336,3)="---"),"",IFERROR(VLOOKUP($A336,'ROAR Balance'!B:F,2,FALSE),""))</f>
        <v>Russian</v>
      </c>
      <c r="J336" s="58">
        <f>IF(I336="","",IFERROR(VLOOKUP($A336,'ROAR Balance'!B:F,3,FALSE),""))</f>
        <v>24</v>
      </c>
      <c r="K336" s="58" t="str">
        <f>IF(I336="","",IFERROR(VLOOKUP($A336,'ROAR Balance'!B:F,4,FALSE),""))</f>
        <v>German</v>
      </c>
      <c r="L336" s="58">
        <f>IF(I336="","",IFERROR(VLOOKUP($A336,'ROAR Balance'!B:F,5,FALSE),""))</f>
        <v>28</v>
      </c>
      <c r="M336" s="46" t="str">
        <f>IF(OR(LEFT(A336,2)="--",A336="",I336=""),"",IFERROR(VLOOKUP(A336,Data!C:W,21,FALSE),""))</f>
        <v/>
      </c>
      <c r="N336" s="2"/>
    </row>
    <row r="337" spans="1:14" ht="15" customHeight="1" x14ac:dyDescent="0.3">
      <c r="A337" s="5" t="str">
        <f>IFERROR(IF(VLOOKUP(ROW(A337)-1,Data!B:C,2,FALSE)="","",VLOOKUP(ROW(A337)-1,Data!B:C,2,FALSE)),"")</f>
        <v>Sbeitla Probe [A18]</v>
      </c>
      <c r="B337" s="133"/>
      <c r="C337" s="87" t="str">
        <f>IFERROR(IF(VLOOKUP(ROW(A337)-1,Data!B:C,2,FALSE)="","",VLOOKUP(ROW(A337)-1,Data!B:X,23,FALSE)),"")</f>
        <v/>
      </c>
      <c r="D337" s="6">
        <f t="shared" si="19"/>
        <v>1</v>
      </c>
      <c r="E337" s="6" t="str">
        <f t="shared" si="20"/>
        <v/>
      </c>
      <c r="F337" s="42">
        <f>IF(I337="","",IF(M337="Campaign","--",IF(VLOOKUP(A337,Data!C:D,2,FALSE)="*","*",VLOOKUP(A337,Data!C:R,16,FALSE))))</f>
        <v>10.866666666666667</v>
      </c>
      <c r="G337" s="43">
        <f>IF(I337="","",IFERROR(VLOOKUP(VLOOKUP(A337,Data!C:T,18,FALSE),'ROAR Ratings'!A:D,4,FALSE),""))</f>
        <v>6.8</v>
      </c>
      <c r="H337" s="44">
        <f t="shared" si="21"/>
        <v>0.5</v>
      </c>
      <c r="I337" s="58" t="str">
        <f>IF(OR(A337="",LEFT(A337,3)="---"),"",IFERROR(VLOOKUP($A337,'ROAR Balance'!B:F,2,FALSE),""))</f>
        <v>German</v>
      </c>
      <c r="J337" s="58">
        <f>IF(I337="","",IFERROR(VLOOKUP($A337,'ROAR Balance'!B:F,3,FALSE),""))</f>
        <v>10</v>
      </c>
      <c r="K337" s="58" t="str">
        <f>IF(I337="","",IFERROR(VLOOKUP($A337,'ROAR Balance'!B:F,4,FALSE),""))</f>
        <v>American</v>
      </c>
      <c r="L337" s="58">
        <f>IF(I337="","",IFERROR(VLOOKUP($A337,'ROAR Balance'!B:F,5,FALSE),""))</f>
        <v>10</v>
      </c>
      <c r="M337" s="46" t="str">
        <f>IF(OR(LEFT(A337,2)="--",A337="",I337=""),"",IFERROR(VLOOKUP(A337,Data!C:W,21,FALSE),""))</f>
        <v>Nght</v>
      </c>
      <c r="N337" s="2"/>
    </row>
    <row r="338" spans="1:14" ht="15" customHeight="1" x14ac:dyDescent="0.3">
      <c r="A338" s="5" t="str">
        <f>IFERROR(IF(VLOOKUP(ROW(A338)-1,Data!B:C,2,FALSE)="","",VLOOKUP(ROW(A338)-1,Data!B:C,2,FALSE)),"")</f>
        <v>Cat and Mouse [A19]</v>
      </c>
      <c r="B338" s="133"/>
      <c r="C338" s="87" t="str">
        <f>IFERROR(IF(VLOOKUP(ROW(A338)-1,Data!B:C,2,FALSE)="","",VLOOKUP(ROW(A338)-1,Data!B:X,23,FALSE)),"")</f>
        <v/>
      </c>
      <c r="D338" s="6">
        <f t="shared" si="19"/>
        <v>-1</v>
      </c>
      <c r="E338" s="6" t="str">
        <f t="shared" si="20"/>
        <v>T</v>
      </c>
      <c r="F338" s="42">
        <f>IF(I338="","",IF(M338="Campaign","--",IF(VLOOKUP(A338,Data!C:D,2,FALSE)="*","*",VLOOKUP(A338,Data!C:R,16,FALSE))))</f>
        <v>3.2916666666666665</v>
      </c>
      <c r="G338" s="43">
        <f>IF(I338="","",IFERROR(VLOOKUP(VLOOKUP(A338,Data!C:T,18,FALSE),'ROAR Ratings'!A:D,4,FALSE),""))</f>
        <v>5.42</v>
      </c>
      <c r="H338" s="44">
        <f t="shared" si="21"/>
        <v>0.54054054054054057</v>
      </c>
      <c r="I338" s="58" t="str">
        <f>IF(OR(A338="",LEFT(A338,3)="---"),"",IFERROR(VLOOKUP($A338,'ROAR Balance'!B:F,2,FALSE),""))</f>
        <v>German</v>
      </c>
      <c r="J338" s="58">
        <f>IF(I338="","",IFERROR(VLOOKUP($A338,'ROAR Balance'!B:F,3,FALSE),""))</f>
        <v>17</v>
      </c>
      <c r="K338" s="58" t="str">
        <f>IF(I338="","",IFERROR(VLOOKUP($A338,'ROAR Balance'!B:F,4,FALSE),""))</f>
        <v>American</v>
      </c>
      <c r="L338" s="58">
        <f>IF(I338="","",IFERROR(VLOOKUP($A338,'ROAR Balance'!B:F,5,FALSE),""))</f>
        <v>20</v>
      </c>
      <c r="M338" s="46" t="str">
        <f>IF(OR(LEFT(A338,2)="--",A338="",I338=""),"",IFERROR(VLOOKUP(A338,Data!C:W,21,FALSE),""))</f>
        <v>Nght</v>
      </c>
      <c r="N338" s="2"/>
    </row>
    <row r="339" spans="1:14" ht="15" customHeight="1" x14ac:dyDescent="0.3">
      <c r="A339" s="5" t="str">
        <f>IFERROR(IF(VLOOKUP(ROW(A339)-1,Data!B:C,2,FALSE)="","",VLOOKUP(ROW(A339)-1,Data!B:C,2,FALSE)),"")</f>
        <v>Counterattack at Sidi Bou Zid [A20]</v>
      </c>
      <c r="B339" s="133"/>
      <c r="C339" s="87" t="str">
        <f>IFERROR(IF(VLOOKUP(ROW(A339)-1,Data!B:C,2,FALSE)="","",VLOOKUP(ROW(A339)-1,Data!B:X,23,FALSE)),"")</f>
        <v/>
      </c>
      <c r="D339" s="6">
        <f t="shared" si="19"/>
        <v>-1</v>
      </c>
      <c r="E339" s="6" t="str">
        <f t="shared" si="20"/>
        <v/>
      </c>
      <c r="F339" s="42">
        <f>IF(I339="","",IF(M339="Campaign","--",IF(VLOOKUP(A339,Data!C:D,2,FALSE)="*","*",VLOOKUP(A339,Data!C:R,16,FALSE))))</f>
        <v>9.9833333333333325</v>
      </c>
      <c r="G339" s="43">
        <f>IF(I339="","",IFERROR(VLOOKUP(VLOOKUP(A339,Data!C:T,18,FALSE),'ROAR Ratings'!A:D,4,FALSE),""))</f>
        <v>5.33</v>
      </c>
      <c r="H339" s="44">
        <f t="shared" si="21"/>
        <v>0.86111111111111116</v>
      </c>
      <c r="I339" s="58" t="str">
        <f>IF(OR(A339="",LEFT(A339,3)="---"),"",IFERROR(VLOOKUP($A339,'ROAR Balance'!B:F,2,FALSE),""))</f>
        <v>American</v>
      </c>
      <c r="J339" s="58">
        <f>IF(I339="","",IFERROR(VLOOKUP($A339,'ROAR Balance'!B:F,3,FALSE),""))</f>
        <v>5</v>
      </c>
      <c r="K339" s="58" t="str">
        <f>IF(I339="","",IFERROR(VLOOKUP($A339,'ROAR Balance'!B:F,4,FALSE),""))</f>
        <v>German</v>
      </c>
      <c r="L339" s="58">
        <f>IF(I339="","",IFERROR(VLOOKUP($A339,'ROAR Balance'!B:F,5,FALSE),""))</f>
        <v>31</v>
      </c>
      <c r="M339" s="46" t="str">
        <f>IF(OR(LEFT(A339,2)="--",A339="",I339=""),"",IFERROR(VLOOKUP(A339,Data!C:W,21,FALSE),""))</f>
        <v>Dsrt</v>
      </c>
      <c r="N339" s="2"/>
    </row>
    <row r="340" spans="1:14" ht="15" customHeight="1" x14ac:dyDescent="0.3">
      <c r="A340" s="5" t="str">
        <f>IFERROR(IF(VLOOKUP(ROW(A340)-1,Data!B:C,2,FALSE)="","",VLOOKUP(ROW(A340)-1,Data!B:C,2,FALSE)),"")</f>
        <v>Counterattack on the Vistula [A21]</v>
      </c>
      <c r="B340" s="133"/>
      <c r="C340" s="87" t="str">
        <f>IFERROR(IF(VLOOKUP(ROW(A340)-1,Data!B:C,2,FALSE)="","",VLOOKUP(ROW(A340)-1,Data!B:X,23,FALSE)),"")</f>
        <v/>
      </c>
      <c r="D340" s="6">
        <f t="shared" si="19"/>
        <v>-1</v>
      </c>
      <c r="E340" s="6" t="str">
        <f t="shared" si="20"/>
        <v/>
      </c>
      <c r="F340" s="42">
        <f>IF(I340="","",IF(M340="Campaign","--",IF(VLOOKUP(A340,Data!C:D,2,FALSE)="*","*",VLOOKUP(A340,Data!C:R,16,FALSE))))</f>
        <v>8.4250000000000007</v>
      </c>
      <c r="G340" s="43">
        <f>IF(I340="","",IFERROR(VLOOKUP(VLOOKUP(A340,Data!C:T,18,FALSE),'ROAR Ratings'!A:D,4,FALSE),""))</f>
        <v>6.29</v>
      </c>
      <c r="H340" s="44">
        <f t="shared" si="21"/>
        <v>0.73863636363636365</v>
      </c>
      <c r="I340" s="58" t="str">
        <f>IF(OR(A340="",LEFT(A340,3)="---"),"",IFERROR(VLOOKUP($A340,'ROAR Balance'!B:F,2,FALSE),""))</f>
        <v>Russian</v>
      </c>
      <c r="J340" s="58">
        <f>IF(I340="","",IFERROR(VLOOKUP($A340,'ROAR Balance'!B:F,3,FALSE),""))</f>
        <v>65</v>
      </c>
      <c r="K340" s="58" t="str">
        <f>IF(I340="","",IFERROR(VLOOKUP($A340,'ROAR Balance'!B:F,4,FALSE),""))</f>
        <v>German</v>
      </c>
      <c r="L340" s="58">
        <f>IF(I340="","",IFERROR(VLOOKUP($A340,'ROAR Balance'!B:F,5,FALSE),""))</f>
        <v>23</v>
      </c>
      <c r="M340" s="46" t="str">
        <f>IF(OR(LEFT(A340,2)="--",A340="",I340=""),"",IFERROR(VLOOKUP(A340,Data!C:W,21,FALSE),""))</f>
        <v/>
      </c>
      <c r="N340" s="2"/>
    </row>
    <row r="341" spans="1:14" ht="15" customHeight="1" x14ac:dyDescent="0.3">
      <c r="A341" s="5" t="str">
        <f>IFERROR(IF(VLOOKUP(ROW(A341)-1,Data!B:C,2,FALSE)="","",VLOOKUP(ROW(A341)-1,Data!B:C,2,FALSE)),"")</f>
        <v>The Crux of Calais [A22]</v>
      </c>
      <c r="B341" s="133"/>
      <c r="C341" s="87" t="str">
        <f>IFERROR(IF(VLOOKUP(ROW(A341)-1,Data!B:C,2,FALSE)="","",VLOOKUP(ROW(A341)-1,Data!B:X,23,FALSE)),"")</f>
        <v/>
      </c>
      <c r="D341" s="6">
        <f t="shared" si="19"/>
        <v>-1</v>
      </c>
      <c r="E341" s="6" t="str">
        <f t="shared" si="20"/>
        <v/>
      </c>
      <c r="F341" s="42">
        <f>IF(I341="","",IF(M341="Campaign","--",IF(VLOOKUP(A341,Data!C:D,2,FALSE)="*","*",VLOOKUP(A341,Data!C:R,16,FALSE))))</f>
        <v>10.675000000000001</v>
      </c>
      <c r="G341" s="43">
        <f>IF(I341="","",IFERROR(VLOOKUP(VLOOKUP(A341,Data!C:T,18,FALSE),'ROAR Ratings'!A:D,4,FALSE),""))</f>
        <v>6.42</v>
      </c>
      <c r="H341" s="44">
        <f t="shared" si="21"/>
        <v>0.651685393258427</v>
      </c>
      <c r="I341" s="58" t="str">
        <f>IF(OR(A341="",LEFT(A341,3)="---"),"",IFERROR(VLOOKUP($A341,'ROAR Balance'!B:F,2,FALSE),""))</f>
        <v>British</v>
      </c>
      <c r="J341" s="58">
        <f>IF(I341="","",IFERROR(VLOOKUP($A341,'ROAR Balance'!B:F,3,FALSE),""))</f>
        <v>31</v>
      </c>
      <c r="K341" s="58" t="str">
        <f>IF(I341="","",IFERROR(VLOOKUP($A341,'ROAR Balance'!B:F,4,FALSE),""))</f>
        <v>German</v>
      </c>
      <c r="L341" s="58">
        <f>IF(I341="","",IFERROR(VLOOKUP($A341,'ROAR Balance'!B:F,5,FALSE),""))</f>
        <v>58</v>
      </c>
      <c r="M341" s="46" t="str">
        <f>IF(OR(LEFT(A341,2)="--",A341="",I341=""),"",IFERROR(VLOOKUP(A341,Data!C:W,21,FALSE),""))</f>
        <v/>
      </c>
      <c r="N341" s="2"/>
    </row>
    <row r="342" spans="1:14" ht="15" customHeight="1" x14ac:dyDescent="0.3">
      <c r="A342" s="5" t="str">
        <f>IFERROR(IF(VLOOKUP(ROW(A342)-1,Data!B:C,2,FALSE)="","",VLOOKUP(ROW(A342)-1,Data!B:C,2,FALSE)),"")</f>
        <v>Contest in the Clouds [A23]</v>
      </c>
      <c r="B342" s="133"/>
      <c r="C342" s="87" t="str">
        <f>IFERROR(IF(VLOOKUP(ROW(A342)-1,Data!B:C,2,FALSE)="","",VLOOKUP(ROW(A342)-1,Data!B:X,23,FALSE)),"")</f>
        <v/>
      </c>
      <c r="D342" s="6">
        <f t="shared" si="19"/>
        <v>-1</v>
      </c>
      <c r="E342" s="6" t="str">
        <f t="shared" si="20"/>
        <v/>
      </c>
      <c r="F342" s="42">
        <f>IF(I342="","",IF(M342="Campaign","--",IF(VLOOKUP(A342,Data!C:D,2,FALSE)="*","*",VLOOKUP(A342,Data!C:R,16,FALSE))))</f>
        <v>5.75</v>
      </c>
      <c r="G342" s="43">
        <f>IF(I342="","",IFERROR(VLOOKUP(VLOOKUP(A342,Data!C:T,18,FALSE),'ROAR Ratings'!A:D,4,FALSE),""))</f>
        <v>5.58</v>
      </c>
      <c r="H342" s="44">
        <f t="shared" si="21"/>
        <v>0.625</v>
      </c>
      <c r="I342" s="58" t="str">
        <f>IF(OR(A342="",LEFT(A342,3)="---"),"",IFERROR(VLOOKUP($A342,'ROAR Balance'!B:F,2,FALSE),""))</f>
        <v>German</v>
      </c>
      <c r="J342" s="58">
        <f>IF(I342="","",IFERROR(VLOOKUP($A342,'ROAR Balance'!B:F,3,FALSE),""))</f>
        <v>6</v>
      </c>
      <c r="K342" s="58" t="str">
        <f>IF(I342="","",IFERROR(VLOOKUP($A342,'ROAR Balance'!B:F,4,FALSE),""))</f>
        <v>Partisan</v>
      </c>
      <c r="L342" s="58">
        <f>IF(I342="","",IFERROR(VLOOKUP($A342,'ROAR Balance'!B:F,5,FALSE),""))</f>
        <v>10</v>
      </c>
      <c r="M342" s="46" t="str">
        <f>IF(OR(LEFT(A342,2)="--",A342="",I342=""),"",IFERROR(VLOOKUP(A342,Data!C:W,21,FALSE),""))</f>
        <v>OBA</v>
      </c>
      <c r="N342" s="2"/>
    </row>
    <row r="343" spans="1:14" ht="15" customHeight="1" x14ac:dyDescent="0.3">
      <c r="A343" s="5" t="str">
        <f>IFERROR(IF(VLOOKUP(ROW(A343)-1,Data!B:C,2,FALSE)="","",VLOOKUP(ROW(A343)-1,Data!B:C,2,FALSE)),"")</f>
        <v>Regalbuto Ridge [A24]</v>
      </c>
      <c r="B343" s="133"/>
      <c r="C343" s="87" t="str">
        <f>IFERROR(IF(VLOOKUP(ROW(A343)-1,Data!B:C,2,FALSE)="","",VLOOKUP(ROW(A343)-1,Data!B:X,23,FALSE)),"")</f>
        <v/>
      </c>
      <c r="D343" s="6">
        <f t="shared" si="19"/>
        <v>-1</v>
      </c>
      <c r="E343" s="6" t="str">
        <f t="shared" si="20"/>
        <v/>
      </c>
      <c r="F343" s="42">
        <f>IF(I343="","",IF(M343="Campaign","--",IF(VLOOKUP(A343,Data!C:D,2,FALSE)="*","*",VLOOKUP(A343,Data!C:R,16,FALSE))))</f>
        <v>6.6</v>
      </c>
      <c r="G343" s="43">
        <f>IF(I343="","",IFERROR(VLOOKUP(VLOOKUP(A343,Data!C:T,18,FALSE),'ROAR Ratings'!A:D,4,FALSE),""))</f>
        <v>5.5</v>
      </c>
      <c r="H343" s="44">
        <f t="shared" si="21"/>
        <v>0.68852459016393441</v>
      </c>
      <c r="I343" s="58" t="str">
        <f>IF(OR(A343="",LEFT(A343,3)="---"),"",IFERROR(VLOOKUP($A343,'ROAR Balance'!B:F,2,FALSE),""))</f>
        <v>German</v>
      </c>
      <c r="J343" s="58">
        <f>IF(I343="","",IFERROR(VLOOKUP($A343,'ROAR Balance'!B:F,3,FALSE),""))</f>
        <v>42</v>
      </c>
      <c r="K343" s="58" t="str">
        <f>IF(I343="","",IFERROR(VLOOKUP($A343,'ROAR Balance'!B:F,4,FALSE),""))</f>
        <v>British</v>
      </c>
      <c r="L343" s="58">
        <f>IF(I343="","",IFERROR(VLOOKUP($A343,'ROAR Balance'!B:F,5,FALSE),""))</f>
        <v>19</v>
      </c>
      <c r="M343" s="46" t="str">
        <f>IF(OR(LEFT(A343,2)="--",A343="",I343=""),"",IFERROR(VLOOKUP(A343,Data!C:W,21,FALSE),""))</f>
        <v>OBA</v>
      </c>
      <c r="N343" s="2"/>
    </row>
    <row r="344" spans="1:14" ht="15" customHeight="1" x14ac:dyDescent="0.3">
      <c r="A344" s="5" t="str">
        <f>IFERROR(IF(VLOOKUP(ROW(A344)-1,Data!B:C,2,FALSE)="","",VLOOKUP(ROW(A344)-1,Data!B:C,2,FALSE)),"")</f>
        <v>Cold Crocodiles [A25]</v>
      </c>
      <c r="B344" s="133"/>
      <c r="C344" s="87" t="str">
        <f>IFERROR(IF(VLOOKUP(ROW(A344)-1,Data!B:C,2,FALSE)="","",VLOOKUP(ROW(A344)-1,Data!B:X,23,FALSE)),"")</f>
        <v/>
      </c>
      <c r="D344" s="6">
        <f t="shared" si="19"/>
        <v>1</v>
      </c>
      <c r="E344" s="6" t="str">
        <f t="shared" si="20"/>
        <v/>
      </c>
      <c r="F344" s="42">
        <f>IF(I344="","",IF(M344="Campaign","--",IF(VLOOKUP(A344,Data!C:D,2,FALSE)="*","*",VLOOKUP(A344,Data!C:R,16,FALSE))))</f>
        <v>9</v>
      </c>
      <c r="G344" s="43">
        <f>IF(I344="","",IFERROR(VLOOKUP(VLOOKUP(A344,Data!C:T,18,FALSE),'ROAR Ratings'!A:D,4,FALSE),""))</f>
        <v>7.65</v>
      </c>
      <c r="H344" s="44">
        <f t="shared" si="21"/>
        <v>0.54385964912280704</v>
      </c>
      <c r="I344" s="58" t="str">
        <f>IF(OR(A344="",LEFT(A344,3)="---"),"",IFERROR(VLOOKUP($A344,'ROAR Balance'!B:F,2,FALSE),""))</f>
        <v>German</v>
      </c>
      <c r="J344" s="58">
        <f>IF(I344="","",IFERROR(VLOOKUP($A344,'ROAR Balance'!B:F,3,FALSE),""))</f>
        <v>156</v>
      </c>
      <c r="K344" s="58" t="str">
        <f>IF(I344="","",IFERROR(VLOOKUP($A344,'ROAR Balance'!B:F,4,FALSE),""))</f>
        <v>British</v>
      </c>
      <c r="L344" s="58">
        <f>IF(I344="","",IFERROR(VLOOKUP($A344,'ROAR Balance'!B:F,5,FALSE),""))</f>
        <v>186</v>
      </c>
      <c r="M344" s="46" t="str">
        <f>IF(OR(LEFT(A344,2)="--",A344="",I344=""),"",IFERROR(VLOOKUP(A344,Data!C:W,21,FALSE),""))</f>
        <v>OBA</v>
      </c>
      <c r="N344" s="2"/>
    </row>
    <row r="345" spans="1:14" ht="15" customHeight="1" x14ac:dyDescent="0.3">
      <c r="A345" s="5" t="str">
        <f>IFERROR(IF(VLOOKUP(ROW(A345)-1,Data!B:C,2,FALSE)="","",VLOOKUP(ROW(A345)-1,Data!B:C,2,FALSE)),"")</f>
        <v>The Island [AD4]</v>
      </c>
      <c r="B345" s="133"/>
      <c r="C345" s="87" t="str">
        <f>IFERROR(IF(VLOOKUP(ROW(A345)-1,Data!B:C,2,FALSE)="","",VLOOKUP(ROW(A345)-1,Data!B:X,23,FALSE)),"")</f>
        <v/>
      </c>
      <c r="D345" s="6">
        <f t="shared" si="19"/>
        <v>-1</v>
      </c>
      <c r="E345" s="6" t="str">
        <f t="shared" si="20"/>
        <v/>
      </c>
      <c r="F345" s="42">
        <f>IF(I345="","",IF(M345="Campaign","--",IF(VLOOKUP(A345,Data!C:D,2,FALSE)="*","*",VLOOKUP(A345,Data!C:R,16,FALSE))))</f>
        <v>20.6</v>
      </c>
      <c r="G345" s="43">
        <f>IF(I345="","",IFERROR(VLOOKUP(VLOOKUP(A345,Data!C:T,18,FALSE),'ROAR Ratings'!A:D,4,FALSE),""))</f>
        <v>6.07</v>
      </c>
      <c r="H345" s="44">
        <f t="shared" si="21"/>
        <v>0.6</v>
      </c>
      <c r="I345" s="58" t="str">
        <f>IF(OR(A345="",LEFT(A345,3)="---"),"",IFERROR(VLOOKUP($A345,'ROAR Balance'!B:F,2,FALSE),""))</f>
        <v>British</v>
      </c>
      <c r="J345" s="58">
        <f>IF(I345="","",IFERROR(VLOOKUP($A345,'ROAR Balance'!B:F,3,FALSE),""))</f>
        <v>18</v>
      </c>
      <c r="K345" s="58" t="str">
        <f>IF(I345="","",IFERROR(VLOOKUP($A345,'ROAR Balance'!B:F,4,FALSE),""))</f>
        <v>German</v>
      </c>
      <c r="L345" s="58">
        <f>IF(I345="","",IFERROR(VLOOKUP($A345,'ROAR Balance'!B:F,5,FALSE),""))</f>
        <v>12</v>
      </c>
      <c r="M345" s="46" t="str">
        <f>IF(OR(LEFT(A345,2)="--",A345="",I345=""),"",IFERROR(VLOOKUP(A345,Data!C:W,21,FALSE),""))</f>
        <v>OBA, Nght, Bcg, Dlux</v>
      </c>
      <c r="N345" s="2"/>
    </row>
    <row r="346" spans="1:14" ht="15" customHeight="1" x14ac:dyDescent="0.3">
      <c r="A346" s="5" t="str">
        <f>IFERROR(IF(VLOOKUP(ROW(A346)-1,Data!B:C,2,FALSE)="","",VLOOKUP(ROW(A346)-1,Data!B:C,2,FALSE)),"")</f>
        <v>Intimate War [AD5]</v>
      </c>
      <c r="B346" s="133"/>
      <c r="C346" s="87" t="str">
        <f>IFERROR(IF(VLOOKUP(ROW(A346)-1,Data!B:C,2,FALSE)="","",VLOOKUP(ROW(A346)-1,Data!B:X,23,FALSE)),"")</f>
        <v/>
      </c>
      <c r="D346" s="6">
        <f t="shared" si="19"/>
        <v>-1</v>
      </c>
      <c r="E346" s="6" t="str">
        <f t="shared" si="20"/>
        <v/>
      </c>
      <c r="F346" s="42">
        <f>IF(I346="","",IF(M346="Campaign","--",IF(VLOOKUP(A346,Data!C:D,2,FALSE)="*","*",VLOOKUP(A346,Data!C:R,16,FALSE))))</f>
        <v>5.4958333333333336</v>
      </c>
      <c r="G346" s="43">
        <f>IF(I346="","",IFERROR(VLOOKUP(VLOOKUP(A346,Data!C:T,18,FALSE),'ROAR Ratings'!A:D,4,FALSE),""))</f>
        <v>5.34</v>
      </c>
      <c r="H346" s="44">
        <f t="shared" si="21"/>
        <v>0.74545454545454548</v>
      </c>
      <c r="I346" s="58" t="str">
        <f>IF(OR(A346="",LEFT(A346,3)="---"),"",IFERROR(VLOOKUP($A346,'ROAR Balance'!B:F,2,FALSE),""))</f>
        <v>American</v>
      </c>
      <c r="J346" s="58">
        <f>IF(I346="","",IFERROR(VLOOKUP($A346,'ROAR Balance'!B:F,3,FALSE),""))</f>
        <v>14</v>
      </c>
      <c r="K346" s="58" t="str">
        <f>IF(I346="","",IFERROR(VLOOKUP($A346,'ROAR Balance'!B:F,4,FALSE),""))</f>
        <v>Japanese</v>
      </c>
      <c r="L346" s="58">
        <f>IF(I346="","",IFERROR(VLOOKUP($A346,'ROAR Balance'!B:F,5,FALSE),""))</f>
        <v>41</v>
      </c>
      <c r="M346" s="46" t="str">
        <f>IF(OR(LEFT(A346,2)="--",A346="",I346=""),"",IFERROR(VLOOKUP(A346,Data!C:W,21,FALSE),""))</f>
        <v>PTO, Dlux</v>
      </c>
      <c r="N346" s="2"/>
    </row>
    <row r="347" spans="1:14" ht="15" customHeight="1" x14ac:dyDescent="0.3">
      <c r="A347" s="5" t="str">
        <f>IFERROR(IF(VLOOKUP(ROW(A347)-1,Data!B:C,2,FALSE)="","",VLOOKUP(ROW(A347)-1,Data!B:C,2,FALSE)),"")</f>
        <v>Breakout [AD6]</v>
      </c>
      <c r="B347" s="133"/>
      <c r="C347" s="87" t="str">
        <f>IFERROR(IF(VLOOKUP(ROW(A347)-1,Data!B:C,2,FALSE)="","",VLOOKUP(ROW(A347)-1,Data!B:X,23,FALSE)),"")</f>
        <v/>
      </c>
      <c r="D347" s="6">
        <f t="shared" si="19"/>
        <v>-1</v>
      </c>
      <c r="E347" s="6" t="str">
        <f t="shared" si="20"/>
        <v>T</v>
      </c>
      <c r="F347" s="42">
        <f>IF(I347="","",IF(M347="Campaign","--",IF(VLOOKUP(A347,Data!C:D,2,FALSE)="*","*",VLOOKUP(A347,Data!C:R,16,FALSE))))</f>
        <v>4.8624999999999998</v>
      </c>
      <c r="G347" s="43">
        <f>IF(I347="","",IFERROR(VLOOKUP(VLOOKUP(A347,Data!C:T,18,FALSE),'ROAR Ratings'!A:D,4,FALSE),""))</f>
        <v>5.58</v>
      </c>
      <c r="H347" s="44">
        <f t="shared" si="21"/>
        <v>0.66101694915254239</v>
      </c>
      <c r="I347" s="58" t="str">
        <f>IF(OR(A347="",LEFT(A347,3)="---"),"",IFERROR(VLOOKUP($A347,'ROAR Balance'!B:F,2,FALSE),""))</f>
        <v>Russian</v>
      </c>
      <c r="J347" s="58">
        <f>IF(I347="","",IFERROR(VLOOKUP($A347,'ROAR Balance'!B:F,3,FALSE),""))</f>
        <v>39</v>
      </c>
      <c r="K347" s="58" t="str">
        <f>IF(I347="","",IFERROR(VLOOKUP($A347,'ROAR Balance'!B:F,4,FALSE),""))</f>
        <v>German</v>
      </c>
      <c r="L347" s="58">
        <f>IF(I347="","",IFERROR(VLOOKUP($A347,'ROAR Balance'!B:F,5,FALSE),""))</f>
        <v>20</v>
      </c>
      <c r="M347" s="46" t="str">
        <f>IF(OR(LEFT(A347,2)="--",A347="",I347=""),"",IFERROR(VLOOKUP(A347,Data!C:W,21,FALSE),""))</f>
        <v>Dlux</v>
      </c>
      <c r="N347" s="2"/>
    </row>
    <row r="348" spans="1:14" ht="15" customHeight="1" x14ac:dyDescent="0.3">
      <c r="A348" s="5" t="str">
        <f>IFERROR(IF(VLOOKUP(ROW(A348)-1,Data!B:C,2,FALSE)="","",VLOOKUP(ROW(A348)-1,Data!B:C,2,FALSE)),"")</f>
        <v/>
      </c>
      <c r="B348" s="133"/>
      <c r="C348" s="87" t="str">
        <f>IFERROR(IF(VLOOKUP(ROW(A348)-1,Data!B:C,2,FALSE)="","",VLOOKUP(ROW(A348)-1,Data!B:X,23,FALSE)),"")</f>
        <v/>
      </c>
      <c r="D348" s="6" t="str">
        <f t="shared" si="19"/>
        <v/>
      </c>
      <c r="E348" s="6" t="str">
        <f t="shared" si="20"/>
        <v/>
      </c>
      <c r="F348" s="42" t="str">
        <f>IF(I348="","",IF(M348="Campaign","--",IF(VLOOKUP(A348,Data!C:D,2,FALSE)="*","*",VLOOKUP(A348,Data!C:R,16,FALSE))))</f>
        <v/>
      </c>
      <c r="G348" s="43" t="str">
        <f>IF(I348="","",IFERROR(VLOOKUP(VLOOKUP(A348,Data!C:T,18,FALSE),'ROAR Ratings'!A:D,4,FALSE),""))</f>
        <v/>
      </c>
      <c r="H348" s="44" t="str">
        <f t="shared" si="21"/>
        <v/>
      </c>
      <c r="I348" s="58" t="str">
        <f>IF(OR(A348="",LEFT(A348,3)="---"),"",IFERROR(VLOOKUP($A348,'ROAR Balance'!B:F,2,FALSE),""))</f>
        <v/>
      </c>
      <c r="J348" s="58" t="str">
        <f>IF(I348="","",IFERROR(VLOOKUP($A348,'ROAR Balance'!B:F,3,FALSE),""))</f>
        <v/>
      </c>
      <c r="K348" s="58" t="str">
        <f>IF(I348="","",IFERROR(VLOOKUP($A348,'ROAR Balance'!B:F,4,FALSE),""))</f>
        <v/>
      </c>
      <c r="L348" s="58" t="str">
        <f>IF(I348="","",IFERROR(VLOOKUP($A348,'ROAR Balance'!B:F,5,FALSE),""))</f>
        <v/>
      </c>
      <c r="M348" s="46" t="str">
        <f>IF(OR(LEFT(A348,2)="--",A348="",I348=""),"",IFERROR(VLOOKUP(A348,Data!C:W,21,FALSE),""))</f>
        <v/>
      </c>
      <c r="N348" s="2"/>
    </row>
    <row r="349" spans="1:14" ht="15" customHeight="1" x14ac:dyDescent="0.3">
      <c r="A349" s="5" t="str">
        <f>IFERROR(IF(VLOOKUP(ROW(A349)-1,Data!B:C,2,FALSE)="","",VLOOKUP(ROW(A349)-1,Data!B:C,2,FALSE)),"")</f>
        <v>--- 1991 Annual ---</v>
      </c>
      <c r="B349" s="133"/>
      <c r="C349" s="87" t="str">
        <f>IFERROR(IF(VLOOKUP(ROW(A349)-1,Data!B:C,2,FALSE)="","",VLOOKUP(ROW(A349)-1,Data!B:X,23,FALSE)),"")</f>
        <v/>
      </c>
      <c r="D349" s="6" t="str">
        <f t="shared" si="19"/>
        <v/>
      </c>
      <c r="E349" s="6" t="str">
        <f t="shared" si="20"/>
        <v/>
      </c>
      <c r="F349" s="42" t="str">
        <f>IF(I349="","",IF(M349="Campaign","--",IF(VLOOKUP(A349,Data!C:D,2,FALSE)="*","*",VLOOKUP(A349,Data!C:R,16,FALSE))))</f>
        <v/>
      </c>
      <c r="G349" s="43" t="str">
        <f>IF(I349="","",IFERROR(VLOOKUP(VLOOKUP(A349,Data!C:T,18,FALSE),'ROAR Ratings'!A:D,4,FALSE),""))</f>
        <v/>
      </c>
      <c r="H349" s="44" t="str">
        <f t="shared" si="21"/>
        <v/>
      </c>
      <c r="I349" s="58" t="str">
        <f>IF(OR(A349="",LEFT(A349,3)="---"),"",IFERROR(VLOOKUP($A349,'ROAR Balance'!B:F,2,FALSE),""))</f>
        <v/>
      </c>
      <c r="J349" s="58" t="str">
        <f>IF(I349="","",IFERROR(VLOOKUP($A349,'ROAR Balance'!B:F,3,FALSE),""))</f>
        <v/>
      </c>
      <c r="K349" s="58" t="str">
        <f>IF(I349="","",IFERROR(VLOOKUP($A349,'ROAR Balance'!B:F,4,FALSE),""))</f>
        <v/>
      </c>
      <c r="L349" s="58" t="str">
        <f>IF(I349="","",IFERROR(VLOOKUP($A349,'ROAR Balance'!B:F,5,FALSE),""))</f>
        <v/>
      </c>
      <c r="M349" s="46" t="str">
        <f>IF(OR(LEFT(A349,2)="--",A349="",I349=""),"",IFERROR(VLOOKUP(A349,Data!C:W,21,FALSE),""))</f>
        <v/>
      </c>
      <c r="N349" s="2"/>
    </row>
    <row r="350" spans="1:14" ht="15" customHeight="1" x14ac:dyDescent="0.3">
      <c r="A350" s="5" t="str">
        <f>IFERROR(IF(VLOOKUP(ROW(A350)-1,Data!B:C,2,FALSE)="","",VLOOKUP(ROW(A350)-1,Data!B:C,2,FALSE)),"")</f>
        <v>Beachhead at Ozereyka Bay [A26]</v>
      </c>
      <c r="B350" s="133"/>
      <c r="C350" s="87" t="str">
        <f>IFERROR(IF(VLOOKUP(ROW(A350)-1,Data!B:C,2,FALSE)="","",VLOOKUP(ROW(A350)-1,Data!B:X,23,FALSE)),"")</f>
        <v/>
      </c>
      <c r="D350" s="6">
        <f t="shared" si="19"/>
        <v>-1</v>
      </c>
      <c r="E350" s="6" t="str">
        <f t="shared" si="20"/>
        <v/>
      </c>
      <c r="F350" s="42">
        <f>IF(I350="","",IF(M350="Campaign","--",IF(VLOOKUP(A350,Data!C:D,2,FALSE)="*","*",VLOOKUP(A350,Data!C:R,16,FALSE))))</f>
        <v>9.6166666666666671</v>
      </c>
      <c r="G350" s="43">
        <f>IF(I350="","",IFERROR(VLOOKUP(VLOOKUP(A350,Data!C:T,18,FALSE),'ROAR Ratings'!A:D,4,FALSE),""))</f>
        <v>5.84</v>
      </c>
      <c r="H350" s="44">
        <f t="shared" si="21"/>
        <v>0.52272727272727271</v>
      </c>
      <c r="I350" s="58" t="str">
        <f>IF(OR(A350="",LEFT(A350,3)="---"),"",IFERROR(VLOOKUP($A350,'ROAR Balance'!B:F,2,FALSE),""))</f>
        <v>Russian</v>
      </c>
      <c r="J350" s="58">
        <f>IF(I350="","",IFERROR(VLOOKUP($A350,'ROAR Balance'!B:F,3,FALSE),""))</f>
        <v>21</v>
      </c>
      <c r="K350" s="58" t="str">
        <f>IF(I350="","",IFERROR(VLOOKUP($A350,'ROAR Balance'!B:F,4,FALSE),""))</f>
        <v>Roman/Ger</v>
      </c>
      <c r="L350" s="58">
        <f>IF(I350="","",IFERROR(VLOOKUP($A350,'ROAR Balance'!B:F,5,FALSE),""))</f>
        <v>23</v>
      </c>
      <c r="M350" s="46" t="str">
        <f>IF(OR(LEFT(A350,2)="--",A350="",I350=""),"",IFERROR(VLOOKUP(A350,Data!C:W,21,FALSE),""))</f>
        <v/>
      </c>
      <c r="N350" s="2"/>
    </row>
    <row r="351" spans="1:14" ht="15" customHeight="1" x14ac:dyDescent="0.3">
      <c r="A351" s="5" t="str">
        <f>IFERROR(IF(VLOOKUP(ROW(A351)-1,Data!B:C,2,FALSE)="","",VLOOKUP(ROW(A351)-1,Data!B:C,2,FALSE)),"")</f>
        <v>King's Castle [A27]</v>
      </c>
      <c r="B351" s="133"/>
      <c r="C351" s="87" t="str">
        <f>IFERROR(IF(VLOOKUP(ROW(A351)-1,Data!B:C,2,FALSE)="","",VLOOKUP(ROW(A351)-1,Data!B:X,23,FALSE)),"")</f>
        <v/>
      </c>
      <c r="D351" s="6">
        <f t="shared" si="19"/>
        <v>-1</v>
      </c>
      <c r="E351" s="6" t="str">
        <f t="shared" si="20"/>
        <v/>
      </c>
      <c r="F351" s="42">
        <f>IF(I351="","",IF(M351="Campaign","--",IF(VLOOKUP(A351,Data!C:D,2,FALSE)="*","*",VLOOKUP(A351,Data!C:R,16,FALSE))))</f>
        <v>7.1333333333333337</v>
      </c>
      <c r="G351" s="43">
        <f>IF(I351="","",IFERROR(VLOOKUP(VLOOKUP(A351,Data!C:T,18,FALSE),'ROAR Ratings'!A:D,4,FALSE),""))</f>
        <v>5.5</v>
      </c>
      <c r="H351" s="44">
        <f t="shared" si="21"/>
        <v>0.69230769230769229</v>
      </c>
      <c r="I351" s="58" t="str">
        <f>IF(OR(A351="",LEFT(A351,3)="---"),"",IFERROR(VLOOKUP($A351,'ROAR Balance'!B:F,2,FALSE),""))</f>
        <v>German</v>
      </c>
      <c r="J351" s="58">
        <f>IF(I351="","",IFERROR(VLOOKUP($A351,'ROAR Balance'!B:F,3,FALSE),""))</f>
        <v>8</v>
      </c>
      <c r="K351" s="58" t="str">
        <f>IF(I351="","",IFERROR(VLOOKUP($A351,'ROAR Balance'!B:F,4,FALSE),""))</f>
        <v>American</v>
      </c>
      <c r="L351" s="58">
        <f>IF(I351="","",IFERROR(VLOOKUP($A351,'ROAR Balance'!B:F,5,FALSE),""))</f>
        <v>18</v>
      </c>
      <c r="M351" s="46" t="str">
        <f>IF(OR(LEFT(A351,2)="--",A351="",I351=""),"",IFERROR(VLOOKUP(A351,Data!C:W,21,FALSE),""))</f>
        <v/>
      </c>
      <c r="N351" s="2"/>
    </row>
    <row r="352" spans="1:14" ht="15" customHeight="1" x14ac:dyDescent="0.3">
      <c r="A352" s="5" t="str">
        <f>IFERROR(IF(VLOOKUP(ROW(A352)-1,Data!B:C,2,FALSE)="","",VLOOKUP(ROW(A352)-1,Data!B:C,2,FALSE)),"")</f>
        <v>The Professionals [A28]</v>
      </c>
      <c r="B352" s="133"/>
      <c r="C352" s="87" t="str">
        <f>IFERROR(IF(VLOOKUP(ROW(A352)-1,Data!B:C,2,FALSE)="","",VLOOKUP(ROW(A352)-1,Data!B:X,23,FALSE)),"")</f>
        <v/>
      </c>
      <c r="D352" s="6">
        <f t="shared" si="19"/>
        <v>1</v>
      </c>
      <c r="E352" s="6" t="str">
        <f t="shared" si="20"/>
        <v/>
      </c>
      <c r="F352" s="42">
        <f>IF(I352="","",IF(M352="Campaign","--",IF(VLOOKUP(A352,Data!C:D,2,FALSE)="*","*",VLOOKUP(A352,Data!C:R,16,FALSE))))</f>
        <v>7.75</v>
      </c>
      <c r="G352" s="43">
        <f>IF(I352="","",IFERROR(VLOOKUP(VLOOKUP(A352,Data!C:T,18,FALSE),'ROAR Ratings'!A:D,4,FALSE),""))</f>
        <v>6.65</v>
      </c>
      <c r="H352" s="44">
        <f t="shared" si="21"/>
        <v>0.54128440366972475</v>
      </c>
      <c r="I352" s="58" t="str">
        <f>IF(OR(A352="",LEFT(A352,3)="---"),"",IFERROR(VLOOKUP($A352,'ROAR Balance'!B:F,2,FALSE),""))</f>
        <v>German</v>
      </c>
      <c r="J352" s="58">
        <f>IF(I352="","",IFERROR(VLOOKUP($A352,'ROAR Balance'!B:F,3,FALSE),""))</f>
        <v>59</v>
      </c>
      <c r="K352" s="58" t="str">
        <f>IF(I352="","",IFERROR(VLOOKUP($A352,'ROAR Balance'!B:F,4,FALSE),""))</f>
        <v>Yugoslav</v>
      </c>
      <c r="L352" s="58">
        <f>IF(I352="","",IFERROR(VLOOKUP($A352,'ROAR Balance'!B:F,5,FALSE),""))</f>
        <v>50</v>
      </c>
      <c r="M352" s="46" t="str">
        <f>IF(OR(LEFT(A352,2)="--",A352="",I352=""),"",IFERROR(VLOOKUP(A352,Data!C:W,21,FALSE),""))</f>
        <v/>
      </c>
      <c r="N352" s="2"/>
    </row>
    <row r="353" spans="1:14" ht="15" customHeight="1" x14ac:dyDescent="0.3">
      <c r="A353" s="5" t="str">
        <f>IFERROR(IF(VLOOKUP(ROW(A353)-1,Data!B:C,2,FALSE)="","",VLOOKUP(ROW(A353)-1,Data!B:C,2,FALSE)),"")</f>
        <v>A Meeting of Patrols [A29]</v>
      </c>
      <c r="B353" s="133"/>
      <c r="C353" s="87" t="str">
        <f>IFERROR(IF(VLOOKUP(ROW(A353)-1,Data!B:C,2,FALSE)="","",VLOOKUP(ROW(A353)-1,Data!B:X,23,FALSE)),"")</f>
        <v/>
      </c>
      <c r="D353" s="6">
        <f t="shared" si="19"/>
        <v>-1</v>
      </c>
      <c r="E353" s="6" t="str">
        <f t="shared" si="20"/>
        <v>T</v>
      </c>
      <c r="F353" s="42">
        <f>IF(I353="","",IF(M353="Campaign","--",IF(VLOOKUP(A353,Data!C:D,2,FALSE)="*","*",VLOOKUP(A353,Data!C:R,16,FALSE))))</f>
        <v>3.9333333333333331</v>
      </c>
      <c r="G353" s="43">
        <f>IF(I353="","",IFERROR(VLOOKUP(VLOOKUP(A353,Data!C:T,18,FALSE),'ROAR Ratings'!A:D,4,FALSE),""))</f>
        <v>5.65</v>
      </c>
      <c r="H353" s="44">
        <f t="shared" si="21"/>
        <v>0.53921568627450989</v>
      </c>
      <c r="I353" s="58" t="str">
        <f>IF(OR(A353="",LEFT(A353,3)="---"),"",IFERROR(VLOOKUP($A353,'ROAR Balance'!B:F,2,FALSE),""))</f>
        <v>American</v>
      </c>
      <c r="J353" s="58">
        <f>IF(I353="","",IFERROR(VLOOKUP($A353,'ROAR Balance'!B:F,3,FALSE),""))</f>
        <v>47</v>
      </c>
      <c r="K353" s="58" t="str">
        <f>IF(I353="","",IFERROR(VLOOKUP($A353,'ROAR Balance'!B:F,4,FALSE),""))</f>
        <v>German</v>
      </c>
      <c r="L353" s="58">
        <f>IF(I353="","",IFERROR(VLOOKUP($A353,'ROAR Balance'!B:F,5,FALSE),""))</f>
        <v>55</v>
      </c>
      <c r="M353" s="46" t="str">
        <f>IF(OR(LEFT(A353,2)="--",A353="",I353=""),"",IFERROR(VLOOKUP(A353,Data!C:W,21,FALSE),""))</f>
        <v/>
      </c>
      <c r="N353" s="2"/>
    </row>
    <row r="354" spans="1:14" ht="15" customHeight="1" x14ac:dyDescent="0.3">
      <c r="A354" s="5" t="str">
        <f>IFERROR(IF(VLOOKUP(ROW(A354)-1,Data!B:C,2,FALSE)="","",VLOOKUP(ROW(A354)-1,Data!B:C,2,FALSE)),"")</f>
        <v>Defeat in Java [A30]</v>
      </c>
      <c r="B354" s="133"/>
      <c r="C354" s="87" t="str">
        <f>IFERROR(IF(VLOOKUP(ROW(A354)-1,Data!B:C,2,FALSE)="","",VLOOKUP(ROW(A354)-1,Data!B:X,23,FALSE)),"")</f>
        <v/>
      </c>
      <c r="D354" s="6">
        <f t="shared" si="19"/>
        <v>-1</v>
      </c>
      <c r="E354" s="6" t="str">
        <f t="shared" si="20"/>
        <v/>
      </c>
      <c r="F354" s="42">
        <f>IF(I354="","",IF(M354="Campaign","--",IF(VLOOKUP(A354,Data!C:D,2,FALSE)="*","*",VLOOKUP(A354,Data!C:R,16,FALSE))))</f>
        <v>13.416666666666666</v>
      </c>
      <c r="G354" s="43">
        <f>IF(I354="","",IFERROR(VLOOKUP(VLOOKUP(A354,Data!C:T,18,FALSE),'ROAR Ratings'!A:D,4,FALSE),""))</f>
        <v>4.5</v>
      </c>
      <c r="H354" s="44">
        <f t="shared" si="21"/>
        <v>0.85714285714285721</v>
      </c>
      <c r="I354" s="58" t="str">
        <f>IF(OR(A354="",LEFT(A354,3)="---"),"",IFERROR(VLOOKUP($A354,'ROAR Balance'!B:F,2,FALSE),""))</f>
        <v>Japanese</v>
      </c>
      <c r="J354" s="58">
        <f>IF(I354="","",IFERROR(VLOOKUP($A354,'ROAR Balance'!B:F,3,FALSE),""))</f>
        <v>4</v>
      </c>
      <c r="K354" s="58" t="str">
        <f>IF(I354="","",IFERROR(VLOOKUP($A354,'ROAR Balance'!B:F,4,FALSE),""))</f>
        <v>Allied</v>
      </c>
      <c r="L354" s="58">
        <f>IF(I354="","",IFERROR(VLOOKUP($A354,'ROAR Balance'!B:F,5,FALSE),""))</f>
        <v>24</v>
      </c>
      <c r="M354" s="46" t="str">
        <f>IF(OR(LEFT(A354,2)="--",A354="",I354=""),"",IFERROR(VLOOKUP(A354,Data!C:W,21,FALSE),""))</f>
        <v>PTO</v>
      </c>
      <c r="N354" s="2"/>
    </row>
    <row r="355" spans="1:14" ht="15" customHeight="1" x14ac:dyDescent="0.3">
      <c r="A355" s="5" t="str">
        <f>IFERROR(IF(VLOOKUP(ROW(A355)-1,Data!B:C,2,FALSE)="","",VLOOKUP(ROW(A355)-1,Data!B:C,2,FALSE)),"")</f>
        <v>On the Road to Andalsnes [A31]</v>
      </c>
      <c r="B355" s="133"/>
      <c r="C355" s="87" t="str">
        <f>IFERROR(IF(VLOOKUP(ROW(A355)-1,Data!B:C,2,FALSE)="","",VLOOKUP(ROW(A355)-1,Data!B:X,23,FALSE)),"")</f>
        <v/>
      </c>
      <c r="D355" s="6">
        <f t="shared" si="19"/>
        <v>-1</v>
      </c>
      <c r="E355" s="6" t="str">
        <f t="shared" si="20"/>
        <v/>
      </c>
      <c r="F355" s="42">
        <f>IF(I355="","",IF(M355="Campaign","--",IF(VLOOKUP(A355,Data!C:D,2,FALSE)="*","*",VLOOKUP(A355,Data!C:R,16,FALSE))))</f>
        <v>11.175000000000001</v>
      </c>
      <c r="G355" s="43">
        <f>IF(I355="","",IFERROR(VLOOKUP(VLOOKUP(A355,Data!C:T,18,FALSE),'ROAR Ratings'!A:D,4,FALSE),""))</f>
        <v>6.14</v>
      </c>
      <c r="H355" s="44">
        <f t="shared" si="21"/>
        <v>0.57692307692307687</v>
      </c>
      <c r="I355" s="58" t="str">
        <f>IF(OR(A355="",LEFT(A355,3)="---"),"",IFERROR(VLOOKUP($A355,'ROAR Balance'!B:F,2,FALSE),""))</f>
        <v>German</v>
      </c>
      <c r="J355" s="58">
        <f>IF(I355="","",IFERROR(VLOOKUP($A355,'ROAR Balance'!B:F,3,FALSE),""))</f>
        <v>11</v>
      </c>
      <c r="K355" s="58" t="str">
        <f>IF(I355="","",IFERROR(VLOOKUP($A355,'ROAR Balance'!B:F,4,FALSE),""))</f>
        <v>Norwegian</v>
      </c>
      <c r="L355" s="58">
        <f>IF(I355="","",IFERROR(VLOOKUP($A355,'ROAR Balance'!B:F,5,FALSE),""))</f>
        <v>15</v>
      </c>
      <c r="M355" s="46" t="str">
        <f>IF(OR(LEFT(A355,2)="--",A355="",I355=""),"",IFERROR(VLOOKUP(A355,Data!C:W,21,FALSE),""))</f>
        <v/>
      </c>
      <c r="N355" s="2"/>
    </row>
    <row r="356" spans="1:14" ht="15" customHeight="1" x14ac:dyDescent="0.3">
      <c r="A356" s="5" t="str">
        <f>IFERROR(IF(VLOOKUP(ROW(A356)-1,Data!B:C,2,FALSE)="","",VLOOKUP(ROW(A356)-1,Data!B:C,2,FALSE)),"")</f>
        <v>Zon with the Wind [A32]</v>
      </c>
      <c r="B356" s="133"/>
      <c r="C356" s="87" t="str">
        <f>IFERROR(IF(VLOOKUP(ROW(A356)-1,Data!B:C,2,FALSE)="","",VLOOKUP(ROW(A356)-1,Data!B:X,23,FALSE)),"")</f>
        <v/>
      </c>
      <c r="D356" s="6">
        <f t="shared" si="19"/>
        <v>1</v>
      </c>
      <c r="E356" s="6" t="str">
        <f t="shared" si="20"/>
        <v>T</v>
      </c>
      <c r="F356" s="42">
        <f>IF(I356="","",IF(M356="Campaign","--",IF(VLOOKUP(A356,Data!C:D,2,FALSE)="*","*",VLOOKUP(A356,Data!C:R,16,FALSE))))</f>
        <v>2.9</v>
      </c>
      <c r="G356" s="43">
        <f>IF(I356="","",IFERROR(VLOOKUP(VLOOKUP(A356,Data!C:T,18,FALSE),'ROAR Ratings'!A:D,4,FALSE),""))</f>
        <v>7.04</v>
      </c>
      <c r="H356" s="44">
        <f t="shared" si="21"/>
        <v>0.52277657266811284</v>
      </c>
      <c r="I356" s="58" t="str">
        <f>IF(OR(A356="",LEFT(A356,3)="---"),"",IFERROR(VLOOKUP($A356,'ROAR Balance'!B:F,2,FALSE),""))</f>
        <v>German</v>
      </c>
      <c r="J356" s="58">
        <f>IF(I356="","",IFERROR(VLOOKUP($A356,'ROAR Balance'!B:F,3,FALSE),""))</f>
        <v>220</v>
      </c>
      <c r="K356" s="58" t="str">
        <f>IF(I356="","",IFERROR(VLOOKUP($A356,'ROAR Balance'!B:F,4,FALSE),""))</f>
        <v>American</v>
      </c>
      <c r="L356" s="58">
        <f>IF(I356="","",IFERROR(VLOOKUP($A356,'ROAR Balance'!B:F,5,FALSE),""))</f>
        <v>241</v>
      </c>
      <c r="M356" s="46" t="str">
        <f>IF(OR(LEFT(A356,2)="--",A356="",I356=""),"",IFERROR(VLOOKUP(A356,Data!C:W,21,FALSE),""))</f>
        <v/>
      </c>
      <c r="N356" s="2"/>
    </row>
    <row r="357" spans="1:14" ht="15" customHeight="1" x14ac:dyDescent="0.3">
      <c r="A357" s="5" t="str">
        <f>IFERROR(IF(VLOOKUP(ROW(A357)-1,Data!B:C,2,FALSE)="","",VLOOKUP(ROW(A357)-1,Data!B:C,2,FALSE)),"")</f>
        <v>Tettau's Attack [A33]</v>
      </c>
      <c r="B357" s="133"/>
      <c r="C357" s="87" t="str">
        <f>IFERROR(IF(VLOOKUP(ROW(A357)-1,Data!B:C,2,FALSE)="","",VLOOKUP(ROW(A357)-1,Data!B:X,23,FALSE)),"")</f>
        <v/>
      </c>
      <c r="D357" s="6">
        <f t="shared" si="19"/>
        <v>-1</v>
      </c>
      <c r="E357" s="6" t="str">
        <f t="shared" si="20"/>
        <v>T</v>
      </c>
      <c r="F357" s="42">
        <f>IF(I357="","",IF(M357="Campaign","--",IF(VLOOKUP(A357,Data!C:D,2,FALSE)="*","*",VLOOKUP(A357,Data!C:R,16,FALSE))))</f>
        <v>3.75</v>
      </c>
      <c r="G357" s="43">
        <f>IF(I357="","",IFERROR(VLOOKUP(VLOOKUP(A357,Data!C:T,18,FALSE),'ROAR Ratings'!A:D,4,FALSE),""))</f>
        <v>6.19</v>
      </c>
      <c r="H357" s="44">
        <f t="shared" si="21"/>
        <v>0.56084656084656082</v>
      </c>
      <c r="I357" s="58" t="str">
        <f>IF(OR(A357="",LEFT(A357,3)="---"),"",IFERROR(VLOOKUP($A357,'ROAR Balance'!B:F,2,FALSE),""))</f>
        <v>British</v>
      </c>
      <c r="J357" s="58">
        <f>IF(I357="","",IFERROR(VLOOKUP($A357,'ROAR Balance'!B:F,3,FALSE),""))</f>
        <v>106</v>
      </c>
      <c r="K357" s="58" t="str">
        <f>IF(I357="","",IFERROR(VLOOKUP($A357,'ROAR Balance'!B:F,4,FALSE),""))</f>
        <v>German</v>
      </c>
      <c r="L357" s="58">
        <f>IF(I357="","",IFERROR(VLOOKUP($A357,'ROAR Balance'!B:F,5,FALSE),""))</f>
        <v>83</v>
      </c>
      <c r="M357" s="46" t="str">
        <f>IF(OR(LEFT(A357,2)="--",A357="",I357=""),"",IFERROR(VLOOKUP(A357,Data!C:W,21,FALSE),""))</f>
        <v/>
      </c>
      <c r="N357" s="2"/>
    </row>
    <row r="358" spans="1:14" ht="15" customHeight="1" x14ac:dyDescent="0.3">
      <c r="A358" s="5" t="str">
        <f>IFERROR(IF(VLOOKUP(ROW(A358)-1,Data!B:C,2,FALSE)="","",VLOOKUP(ROW(A358)-1,Data!B:C,2,FALSE)),"")</f>
        <v>Lash Out [A34]</v>
      </c>
      <c r="B358" s="133"/>
      <c r="C358" s="87" t="str">
        <f>IFERROR(IF(VLOOKUP(ROW(A358)-1,Data!B:C,2,FALSE)="","",VLOOKUP(ROW(A358)-1,Data!B:X,23,FALSE)),"")</f>
        <v/>
      </c>
      <c r="D358" s="6">
        <f t="shared" si="19"/>
        <v>1</v>
      </c>
      <c r="E358" s="6" t="str">
        <f t="shared" si="20"/>
        <v>T</v>
      </c>
      <c r="F358" s="42">
        <f>IF(I358="","",IF(M358="Campaign","--",IF(VLOOKUP(A358,Data!C:D,2,FALSE)="*","*",VLOOKUP(A358,Data!C:R,16,FALSE))))</f>
        <v>3.8</v>
      </c>
      <c r="G358" s="43">
        <f>IF(I358="","",IFERROR(VLOOKUP(VLOOKUP(A358,Data!C:T,18,FALSE),'ROAR Ratings'!A:D,4,FALSE),""))</f>
        <v>6.41</v>
      </c>
      <c r="H358" s="44">
        <f t="shared" si="21"/>
        <v>0.5565610859728507</v>
      </c>
      <c r="I358" s="58" t="str">
        <f>IF(OR(A358="",LEFT(A358,3)="---"),"",IFERROR(VLOOKUP($A358,'ROAR Balance'!B:F,2,FALSE),""))</f>
        <v>American</v>
      </c>
      <c r="J358" s="58">
        <f>IF(I358="","",IFERROR(VLOOKUP($A358,'ROAR Balance'!B:F,3,FALSE),""))</f>
        <v>123</v>
      </c>
      <c r="K358" s="58" t="str">
        <f>IF(I358="","",IFERROR(VLOOKUP($A358,'ROAR Balance'!B:F,4,FALSE),""))</f>
        <v>German</v>
      </c>
      <c r="L358" s="58">
        <f>IF(I358="","",IFERROR(VLOOKUP($A358,'ROAR Balance'!B:F,5,FALSE),""))</f>
        <v>98</v>
      </c>
      <c r="M358" s="46" t="str">
        <f>IF(OR(LEFT(A358,2)="--",A358="",I358=""),"",IFERROR(VLOOKUP(A358,Data!C:W,21,FALSE),""))</f>
        <v/>
      </c>
      <c r="N358" s="2"/>
    </row>
    <row r="359" spans="1:14" ht="15" customHeight="1" x14ac:dyDescent="0.3">
      <c r="A359" s="5" t="str">
        <f>IFERROR(IF(VLOOKUP(ROW(A359)-1,Data!B:C,2,FALSE)="","",VLOOKUP(ROW(A359)-1,Data!B:C,2,FALSE)),"")</f>
        <v>Guards Attack [A35]</v>
      </c>
      <c r="B359" s="133"/>
      <c r="C359" s="87" t="str">
        <f>IFERROR(IF(VLOOKUP(ROW(A359)-1,Data!B:C,2,FALSE)="","",VLOOKUP(ROW(A359)-1,Data!B:X,23,FALSE)),"")</f>
        <v/>
      </c>
      <c r="D359" s="6">
        <f t="shared" si="19"/>
        <v>-1</v>
      </c>
      <c r="E359" s="6" t="str">
        <f t="shared" si="20"/>
        <v/>
      </c>
      <c r="F359" s="42">
        <f>IF(I359="","",IF(M359="Campaign","--",IF(VLOOKUP(A359,Data!C:D,2,FALSE)="*","*",VLOOKUP(A359,Data!C:R,16,FALSE))))</f>
        <v>5.9333333333333336</v>
      </c>
      <c r="G359" s="43">
        <f>IF(I359="","",IFERROR(VLOOKUP(VLOOKUP(A359,Data!C:T,18,FALSE),'ROAR Ratings'!A:D,4,FALSE),""))</f>
        <v>5.62</v>
      </c>
      <c r="H359" s="44">
        <f t="shared" si="21"/>
        <v>0.6470588235294118</v>
      </c>
      <c r="I359" s="58" t="str">
        <f>IF(OR(A359="",LEFT(A359,3)="---"),"",IFERROR(VLOOKUP($A359,'ROAR Balance'!B:F,2,FALSE),""))</f>
        <v>British</v>
      </c>
      <c r="J359" s="58">
        <f>IF(I359="","",IFERROR(VLOOKUP($A359,'ROAR Balance'!B:F,3,FALSE),""))</f>
        <v>44</v>
      </c>
      <c r="K359" s="58" t="str">
        <f>IF(I359="","",IFERROR(VLOOKUP($A359,'ROAR Balance'!B:F,4,FALSE),""))</f>
        <v>German</v>
      </c>
      <c r="L359" s="58">
        <f>IF(I359="","",IFERROR(VLOOKUP($A359,'ROAR Balance'!B:F,5,FALSE),""))</f>
        <v>24</v>
      </c>
      <c r="M359" s="46" t="str">
        <f>IF(OR(LEFT(A359,2)="--",A359="",I359=""),"",IFERROR(VLOOKUP(A359,Data!C:W,21,FALSE),""))</f>
        <v/>
      </c>
      <c r="N359" s="2"/>
    </row>
    <row r="360" spans="1:14" ht="15" customHeight="1" x14ac:dyDescent="0.3">
      <c r="A360" s="5" t="str">
        <f>IFERROR(IF(VLOOKUP(ROW(A360)-1,Data!B:C,2,FALSE)="","",VLOOKUP(ROW(A360)-1,Data!B:C,2,FALSE)),"")</f>
        <v>Oy Veghel [A36]</v>
      </c>
      <c r="B360" s="133"/>
      <c r="C360" s="87" t="str">
        <f>IFERROR(IF(VLOOKUP(ROW(A360)-1,Data!B:C,2,FALSE)="","",VLOOKUP(ROW(A360)-1,Data!B:X,23,FALSE)),"")</f>
        <v/>
      </c>
      <c r="D360" s="6">
        <f t="shared" si="19"/>
        <v>-1</v>
      </c>
      <c r="E360" s="6" t="str">
        <f t="shared" si="20"/>
        <v/>
      </c>
      <c r="F360" s="42">
        <f>IF(I360="","",IF(M360="Campaign","--",IF(VLOOKUP(A360,Data!C:D,2,FALSE)="*","*",VLOOKUP(A360,Data!C:R,16,FALSE))))</f>
        <v>5.1333333333333337</v>
      </c>
      <c r="G360" s="43">
        <f>IF(I360="","",IFERROR(VLOOKUP(VLOOKUP(A360,Data!C:T,18,FALSE),'ROAR Ratings'!A:D,4,FALSE),""))</f>
        <v>5.42</v>
      </c>
      <c r="H360" s="44">
        <f t="shared" si="21"/>
        <v>0.72602739726027399</v>
      </c>
      <c r="I360" s="58" t="str">
        <f>IF(OR(A360="",LEFT(A360,3)="---"),"",IFERROR(VLOOKUP($A360,'ROAR Balance'!B:F,2,FALSE),""))</f>
        <v>German</v>
      </c>
      <c r="J360" s="58">
        <f>IF(I360="","",IFERROR(VLOOKUP($A360,'ROAR Balance'!B:F,3,FALSE),""))</f>
        <v>53</v>
      </c>
      <c r="K360" s="58" t="str">
        <f>IF(I360="","",IFERROR(VLOOKUP($A360,'ROAR Balance'!B:F,4,FALSE),""))</f>
        <v>American</v>
      </c>
      <c r="L360" s="58">
        <f>IF(I360="","",IFERROR(VLOOKUP($A360,'ROAR Balance'!B:F,5,FALSE),""))</f>
        <v>20</v>
      </c>
      <c r="M360" s="46" t="str">
        <f>IF(OR(LEFT(A360,2)="--",A360="",I360=""),"",IFERROR(VLOOKUP(A360,Data!C:W,21,FALSE),""))</f>
        <v/>
      </c>
      <c r="N360" s="2"/>
    </row>
    <row r="361" spans="1:14" ht="15" customHeight="1" x14ac:dyDescent="0.3">
      <c r="A361" s="5" t="str">
        <f>IFERROR(IF(VLOOKUP(ROW(A361)-1,Data!B:C,2,FALSE)="","",VLOOKUP(ROW(A361)-1,Data!B:C,2,FALSE)),"")</f>
        <v>Dreil Team [A37]</v>
      </c>
      <c r="B361" s="133"/>
      <c r="C361" s="87" t="str">
        <f>IFERROR(IF(VLOOKUP(ROW(A361)-1,Data!B:C,2,FALSE)="","",VLOOKUP(ROW(A361)-1,Data!B:X,23,FALSE)),"")</f>
        <v/>
      </c>
      <c r="D361" s="6">
        <f t="shared" si="19"/>
        <v>1</v>
      </c>
      <c r="E361" s="6" t="str">
        <f t="shared" si="20"/>
        <v>T</v>
      </c>
      <c r="F361" s="42">
        <f>IF(I361="","",IF(M361="Campaign","--",IF(VLOOKUP(A361,Data!C:D,2,FALSE)="*","*",VLOOKUP(A361,Data!C:R,16,FALSE))))</f>
        <v>4.5999999999999996</v>
      </c>
      <c r="G361" s="43">
        <f>IF(I361="","",IFERROR(VLOOKUP(VLOOKUP(A361,Data!C:T,18,FALSE),'ROAR Ratings'!A:D,4,FALSE),""))</f>
        <v>6.37</v>
      </c>
      <c r="H361" s="44">
        <f t="shared" si="21"/>
        <v>0.5572519083969466</v>
      </c>
      <c r="I361" s="58" t="str">
        <f>IF(OR(A361="",LEFT(A361,3)="---"),"",IFERROR(VLOOKUP($A361,'ROAR Balance'!B:F,2,FALSE),""))</f>
        <v>German</v>
      </c>
      <c r="J361" s="58">
        <f>IF(I361="","",IFERROR(VLOOKUP($A361,'ROAR Balance'!B:F,3,FALSE),""))</f>
        <v>73</v>
      </c>
      <c r="K361" s="58" t="str">
        <f>IF(I361="","",IFERROR(VLOOKUP($A361,'ROAR Balance'!B:F,4,FALSE),""))</f>
        <v>British</v>
      </c>
      <c r="L361" s="58">
        <f>IF(I361="","",IFERROR(VLOOKUP($A361,'ROAR Balance'!B:F,5,FALSE),""))</f>
        <v>58</v>
      </c>
      <c r="M361" s="46" t="str">
        <f>IF(OR(LEFT(A361,2)="--",A361="",I361=""),"",IFERROR(VLOOKUP(A361,Data!C:W,21,FALSE),""))</f>
        <v/>
      </c>
      <c r="N361" s="2"/>
    </row>
    <row r="362" spans="1:14" ht="15" customHeight="1" x14ac:dyDescent="0.3">
      <c r="A362" s="5" t="str">
        <f>IFERROR(IF(VLOOKUP(ROW(A362)-1,Data!B:C,2,FALSE)="","",VLOOKUP(ROW(A362)-1,Data!B:C,2,FALSE)),"")</f>
        <v>North Bank [A38]</v>
      </c>
      <c r="B362" s="133"/>
      <c r="C362" s="87" t="str">
        <f>IFERROR(IF(VLOOKUP(ROW(A362)-1,Data!B:C,2,FALSE)="","",VLOOKUP(ROW(A362)-1,Data!B:X,23,FALSE)),"")</f>
        <v/>
      </c>
      <c r="D362" s="6">
        <f t="shared" si="19"/>
        <v>-1</v>
      </c>
      <c r="E362" s="6" t="str">
        <f t="shared" si="20"/>
        <v>T</v>
      </c>
      <c r="F362" s="42">
        <f>IF(I362="","",IF(M362="Campaign","--",IF(VLOOKUP(A362,Data!C:D,2,FALSE)="*","*",VLOOKUP(A362,Data!C:R,16,FALSE))))</f>
        <v>3.45</v>
      </c>
      <c r="G362" s="43">
        <f>IF(I362="","",IFERROR(VLOOKUP(VLOOKUP(A362,Data!C:T,18,FALSE),'ROAR Ratings'!A:D,4,FALSE),""))</f>
        <v>6.27</v>
      </c>
      <c r="H362" s="44">
        <f t="shared" si="21"/>
        <v>0.62285714285714278</v>
      </c>
      <c r="I362" s="58" t="str">
        <f>IF(OR(A362="",LEFT(A362,3)="---"),"",IFERROR(VLOOKUP($A362,'ROAR Balance'!B:F,2,FALSE),""))</f>
        <v>British</v>
      </c>
      <c r="J362" s="58">
        <f>IF(I362="","",IFERROR(VLOOKUP($A362,'ROAR Balance'!B:F,3,FALSE),""))</f>
        <v>66</v>
      </c>
      <c r="K362" s="58" t="str">
        <f>IF(I362="","",IFERROR(VLOOKUP($A362,'ROAR Balance'!B:F,4,FALSE),""))</f>
        <v>German</v>
      </c>
      <c r="L362" s="58">
        <f>IF(I362="","",IFERROR(VLOOKUP($A362,'ROAR Balance'!B:F,5,FALSE),""))</f>
        <v>109</v>
      </c>
      <c r="M362" s="46" t="str">
        <f>IF(OR(LEFT(A362,2)="--",A362="",I362=""),"",IFERROR(VLOOKUP(A362,Data!C:W,21,FALSE),""))</f>
        <v/>
      </c>
      <c r="N362" s="2"/>
    </row>
    <row r="363" spans="1:14" ht="15" customHeight="1" x14ac:dyDescent="0.3">
      <c r="A363" s="5" t="str">
        <f>IFERROR(IF(VLOOKUP(ROW(A363)-1,Data!B:C,2,FALSE)="","",VLOOKUP(ROW(A363)-1,Data!B:C,2,FALSE)),"")</f>
        <v>Lehr Sanction [AD7]</v>
      </c>
      <c r="B363" s="133"/>
      <c r="C363" s="87" t="str">
        <f>IFERROR(IF(VLOOKUP(ROW(A363)-1,Data!B:C,2,FALSE)="","",VLOOKUP(ROW(A363)-1,Data!B:X,23,FALSE)),"")</f>
        <v/>
      </c>
      <c r="D363" s="6">
        <f t="shared" si="19"/>
        <v>-1</v>
      </c>
      <c r="E363" s="6" t="str">
        <f t="shared" si="20"/>
        <v/>
      </c>
      <c r="F363" s="42">
        <f>IF(I363="","",IF(M363="Campaign","--",IF(VLOOKUP(A363,Data!C:D,2,FALSE)="*","*",VLOOKUP(A363,Data!C:R,16,FALSE))))</f>
        <v>9.6666666666666661</v>
      </c>
      <c r="G363" s="43">
        <f>IF(I363="","",IFERROR(VLOOKUP(VLOOKUP(A363,Data!C:T,18,FALSE),'ROAR Ratings'!A:D,4,FALSE),""))</f>
        <v>6.17</v>
      </c>
      <c r="H363" s="44">
        <f t="shared" si="21"/>
        <v>0.62222222222222223</v>
      </c>
      <c r="I363" s="58" t="str">
        <f>IF(OR(A363="",LEFT(A363,3)="---"),"",IFERROR(VLOOKUP($A363,'ROAR Balance'!B:F,2,FALSE),""))</f>
        <v>British</v>
      </c>
      <c r="J363" s="58">
        <f>IF(I363="","",IFERROR(VLOOKUP($A363,'ROAR Balance'!B:F,3,FALSE),""))</f>
        <v>17</v>
      </c>
      <c r="K363" s="58" t="str">
        <f>IF(I363="","",IFERROR(VLOOKUP($A363,'ROAR Balance'!B:F,4,FALSE),""))</f>
        <v>German</v>
      </c>
      <c r="L363" s="58">
        <f>IF(I363="","",IFERROR(VLOOKUP($A363,'ROAR Balance'!B:F,5,FALSE),""))</f>
        <v>28</v>
      </c>
      <c r="M363" s="46" t="str">
        <f>IF(OR(LEFT(A363,2)="--",A363="",I363=""),"",IFERROR(VLOOKUP(A363,Data!C:W,21,FALSE),""))</f>
        <v>OBA, Bcg, Dlux</v>
      </c>
      <c r="N363" s="2"/>
    </row>
    <row r="364" spans="1:14" ht="15" customHeight="1" x14ac:dyDescent="0.3">
      <c r="A364" s="5" t="str">
        <f>IFERROR(IF(VLOOKUP(ROW(A364)-1,Data!B:C,2,FALSE)="","",VLOOKUP(ROW(A364)-1,Data!B:C,2,FALSE)),"")</f>
        <v>Gruppo Mobile [AD8]</v>
      </c>
      <c r="B364" s="133"/>
      <c r="C364" s="87" t="str">
        <f>IFERROR(IF(VLOOKUP(ROW(A364)-1,Data!B:C,2,FALSE)="","",VLOOKUP(ROW(A364)-1,Data!B:X,23,FALSE)),"")</f>
        <v/>
      </c>
      <c r="D364" s="6">
        <f t="shared" si="19"/>
        <v>-1</v>
      </c>
      <c r="E364" s="6" t="str">
        <f t="shared" si="20"/>
        <v>T</v>
      </c>
      <c r="F364" s="42">
        <f>IF(I364="","",IF(M364="Campaign","--",IF(VLOOKUP(A364,Data!C:D,2,FALSE)="*","*",VLOOKUP(A364,Data!C:R,16,FALSE))))</f>
        <v>4.125</v>
      </c>
      <c r="G364" s="43">
        <f>IF(I364="","",IFERROR(VLOOKUP(VLOOKUP(A364,Data!C:T,18,FALSE),'ROAR Ratings'!A:D,4,FALSE),""))</f>
        <v>3.29</v>
      </c>
      <c r="H364" s="44">
        <f t="shared" si="21"/>
        <v>0.72413793103448276</v>
      </c>
      <c r="I364" s="58" t="str">
        <f>IF(OR(A364="",LEFT(A364,3)="---"),"",IFERROR(VLOOKUP($A364,'ROAR Balance'!B:F,2,FALSE),""))</f>
        <v>Italian</v>
      </c>
      <c r="J364" s="58">
        <f>IF(I364="","",IFERROR(VLOOKUP($A364,'ROAR Balance'!B:F,3,FALSE),""))</f>
        <v>8</v>
      </c>
      <c r="K364" s="58" t="str">
        <f>IF(I364="","",IFERROR(VLOOKUP($A364,'ROAR Balance'!B:F,4,FALSE),""))</f>
        <v>American</v>
      </c>
      <c r="L364" s="58">
        <f>IF(I364="","",IFERROR(VLOOKUP($A364,'ROAR Balance'!B:F,5,FALSE),""))</f>
        <v>21</v>
      </c>
      <c r="M364" s="46" t="str">
        <f>IF(OR(LEFT(A364,2)="--",A364="",I364=""),"",IFERROR(VLOOKUP(A364,Data!C:W,21,FALSE),""))</f>
        <v>Dlux</v>
      </c>
      <c r="N364" s="2"/>
    </row>
    <row r="365" spans="1:14" ht="15" customHeight="1" x14ac:dyDescent="0.3">
      <c r="A365" s="5" t="str">
        <f>IFERROR(IF(VLOOKUP(ROW(A365)-1,Data!B:C,2,FALSE)="","",VLOOKUP(ROW(A365)-1,Data!B:C,2,FALSE)),"")</f>
        <v>Fire on the Volga [AH1]</v>
      </c>
      <c r="B365" s="133"/>
      <c r="C365" s="87" t="str">
        <f>IFERROR(IF(VLOOKUP(ROW(A365)-1,Data!B:C,2,FALSE)="","",VLOOKUP(ROW(A365)-1,Data!B:X,23,FALSE)),"")</f>
        <v/>
      </c>
      <c r="D365" s="6">
        <f t="shared" si="19"/>
        <v>-1</v>
      </c>
      <c r="E365" s="6" t="str">
        <f t="shared" si="20"/>
        <v/>
      </c>
      <c r="F365" s="42">
        <f>IF(I365="","",IF(M365="Campaign","--",IF(VLOOKUP(A365,Data!C:D,2,FALSE)="*","*",VLOOKUP(A365,Data!C:R,16,FALSE))))</f>
        <v>9.1458333333333339</v>
      </c>
      <c r="G365" s="43">
        <f>IF(I365="","",IFERROR(VLOOKUP(VLOOKUP(A365,Data!C:T,18,FALSE),'ROAR Ratings'!A:D,4,FALSE),""))</f>
        <v>6.56</v>
      </c>
      <c r="H365" s="44">
        <f t="shared" si="21"/>
        <v>0.75</v>
      </c>
      <c r="I365" s="58" t="str">
        <f>IF(OR(A365="",LEFT(A365,3)="---"),"",IFERROR(VLOOKUP($A365,'ROAR Balance'!B:F,2,FALSE),""))</f>
        <v>Russian</v>
      </c>
      <c r="J365" s="58">
        <f>IF(I365="","",IFERROR(VLOOKUP($A365,'ROAR Balance'!B:F,3,FALSE),""))</f>
        <v>15</v>
      </c>
      <c r="K365" s="58" t="str">
        <f>IF(I365="","",IFERROR(VLOOKUP($A365,'ROAR Balance'!B:F,4,FALSE),""))</f>
        <v>German</v>
      </c>
      <c r="L365" s="58">
        <f>IF(I365="","",IFERROR(VLOOKUP($A365,'ROAR Balance'!B:F,5,FALSE),""))</f>
        <v>5</v>
      </c>
      <c r="M365" s="46" t="str">
        <f>IF(OR(LEFT(A365,2)="--",A365="",I365=""),"",IFERROR(VLOOKUP(A365,Data!C:W,21,FALSE),""))</f>
        <v>OBA, SSR</v>
      </c>
      <c r="N365" s="2"/>
    </row>
    <row r="366" spans="1:14" ht="15" customHeight="1" x14ac:dyDescent="0.3">
      <c r="A366" s="5" t="str">
        <f>IFERROR(IF(VLOOKUP(ROW(A366)-1,Data!B:C,2,FALSE)="","",VLOOKUP(ROW(A366)-1,Data!B:C,2,FALSE)),"")</f>
        <v/>
      </c>
      <c r="B366" s="133"/>
      <c r="C366" s="87" t="str">
        <f>IFERROR(IF(VLOOKUP(ROW(A366)-1,Data!B:C,2,FALSE)="","",VLOOKUP(ROW(A366)-1,Data!B:X,23,FALSE)),"")</f>
        <v/>
      </c>
      <c r="D366" s="6" t="str">
        <f t="shared" si="19"/>
        <v/>
      </c>
      <c r="E366" s="6" t="str">
        <f t="shared" si="20"/>
        <v/>
      </c>
      <c r="F366" s="42" t="str">
        <f>IF(I366="","",IF(M366="Campaign","--",IF(VLOOKUP(A366,Data!C:D,2,FALSE)="*","*",VLOOKUP(A366,Data!C:R,16,FALSE))))</f>
        <v/>
      </c>
      <c r="G366" s="43" t="str">
        <f>IF(I366="","",IFERROR(VLOOKUP(VLOOKUP(A366,Data!C:T,18,FALSE),'ROAR Ratings'!A:D,4,FALSE),""))</f>
        <v/>
      </c>
      <c r="H366" s="44" t="str">
        <f t="shared" si="21"/>
        <v/>
      </c>
      <c r="I366" s="58" t="str">
        <f>IF(OR(A366="",LEFT(A366,3)="---"),"",IFERROR(VLOOKUP($A366,'ROAR Balance'!B:F,2,FALSE),""))</f>
        <v/>
      </c>
      <c r="J366" s="58" t="str">
        <f>IF(I366="","",IFERROR(VLOOKUP($A366,'ROAR Balance'!B:F,3,FALSE),""))</f>
        <v/>
      </c>
      <c r="K366" s="58" t="str">
        <f>IF(I366="","",IFERROR(VLOOKUP($A366,'ROAR Balance'!B:F,4,FALSE),""))</f>
        <v/>
      </c>
      <c r="L366" s="58" t="str">
        <f>IF(I366="","",IFERROR(VLOOKUP($A366,'ROAR Balance'!B:F,5,FALSE),""))</f>
        <v/>
      </c>
      <c r="M366" s="46" t="str">
        <f>IF(OR(LEFT(A366,2)="--",A366="",I366=""),"",IFERROR(VLOOKUP(A366,Data!C:W,21,FALSE),""))</f>
        <v/>
      </c>
      <c r="N366" s="2"/>
    </row>
    <row r="367" spans="1:14" ht="15" customHeight="1" x14ac:dyDescent="0.3">
      <c r="A367" s="5" t="str">
        <f>IFERROR(IF(VLOOKUP(ROW(A367)-1,Data!B:C,2,FALSE)="","",VLOOKUP(ROW(A367)-1,Data!B:C,2,FALSE)),"")</f>
        <v>--- 1992 Annual ---</v>
      </c>
      <c r="B367" s="133"/>
      <c r="C367" s="87" t="str">
        <f>IFERROR(IF(VLOOKUP(ROW(A367)-1,Data!B:C,2,FALSE)="","",VLOOKUP(ROW(A367)-1,Data!B:X,23,FALSE)),"")</f>
        <v/>
      </c>
      <c r="D367" s="6" t="str">
        <f t="shared" si="19"/>
        <v/>
      </c>
      <c r="E367" s="6" t="str">
        <f t="shared" si="20"/>
        <v/>
      </c>
      <c r="F367" s="42" t="str">
        <f>IF(I367="","",IF(M367="Campaign","--",IF(VLOOKUP(A367,Data!C:D,2,FALSE)="*","*",VLOOKUP(A367,Data!C:R,16,FALSE))))</f>
        <v/>
      </c>
      <c r="G367" s="43" t="str">
        <f>IF(I367="","",IFERROR(VLOOKUP(VLOOKUP(A367,Data!C:T,18,FALSE),'ROAR Ratings'!A:D,4,FALSE),""))</f>
        <v/>
      </c>
      <c r="H367" s="44" t="str">
        <f t="shared" si="21"/>
        <v/>
      </c>
      <c r="I367" s="58" t="str">
        <f>IF(OR(A367="",LEFT(A367,3)="---"),"",IFERROR(VLOOKUP($A367,'ROAR Balance'!B:F,2,FALSE),""))</f>
        <v/>
      </c>
      <c r="J367" s="58" t="str">
        <f>IF(I367="","",IFERROR(VLOOKUP($A367,'ROAR Balance'!B:F,3,FALSE),""))</f>
        <v/>
      </c>
      <c r="K367" s="58" t="str">
        <f>IF(I367="","",IFERROR(VLOOKUP($A367,'ROAR Balance'!B:F,4,FALSE),""))</f>
        <v/>
      </c>
      <c r="L367" s="58" t="str">
        <f>IF(I367="","",IFERROR(VLOOKUP($A367,'ROAR Balance'!B:F,5,FALSE),""))</f>
        <v/>
      </c>
      <c r="M367" s="46" t="str">
        <f>IF(OR(LEFT(A367,2)="--",A367="",I367=""),"",IFERROR(VLOOKUP(A367,Data!C:W,21,FALSE),""))</f>
        <v/>
      </c>
      <c r="N367" s="2"/>
    </row>
    <row r="368" spans="1:14" ht="15" customHeight="1" x14ac:dyDescent="0.3">
      <c r="A368" s="5" t="str">
        <f>IFERROR(IF(VLOOKUP(ROW(A368)-1,Data!B:C,2,FALSE)="","",VLOOKUP(ROW(A368)-1,Data!B:C,2,FALSE)),"")</f>
        <v>Showdown at Tug Argan Pass [A39]</v>
      </c>
      <c r="B368" s="133"/>
      <c r="C368" s="87" t="str">
        <f>IFERROR(IF(VLOOKUP(ROW(A368)-1,Data!B:C,2,FALSE)="","",VLOOKUP(ROW(A368)-1,Data!B:X,23,FALSE)),"")</f>
        <v/>
      </c>
      <c r="D368" s="6">
        <f t="shared" si="19"/>
        <v>-1</v>
      </c>
      <c r="E368" s="6" t="str">
        <f t="shared" si="20"/>
        <v/>
      </c>
      <c r="F368" s="42">
        <f>IF(I368="","",IF(M368="Campaign","--",IF(VLOOKUP(A368,Data!C:D,2,FALSE)="*","*",VLOOKUP(A368,Data!C:R,16,FALSE))))</f>
        <v>10.987500000000001</v>
      </c>
      <c r="G368" s="43">
        <f>IF(I368="","",IFERROR(VLOOKUP(VLOOKUP(A368,Data!C:T,18,FALSE),'ROAR Ratings'!A:D,4,FALSE),""))</f>
        <v>6.17</v>
      </c>
      <c r="H368" s="44">
        <f t="shared" si="21"/>
        <v>0.58208955223880599</v>
      </c>
      <c r="I368" s="58" t="str">
        <f>IF(OR(A368="",LEFT(A368,3)="---"),"",IFERROR(VLOOKUP($A368,'ROAR Balance'!B:F,2,FALSE),""))</f>
        <v>Indian (British)</v>
      </c>
      <c r="J368" s="58">
        <f>IF(I368="","",IFERROR(VLOOKUP($A368,'ROAR Balance'!B:F,3,FALSE),""))</f>
        <v>28</v>
      </c>
      <c r="K368" s="58" t="str">
        <f>IF(I368="","",IFERROR(VLOOKUP($A368,'ROAR Balance'!B:F,4,FALSE),""))</f>
        <v>Italian</v>
      </c>
      <c r="L368" s="58">
        <f>IF(I368="","",IFERROR(VLOOKUP($A368,'ROAR Balance'!B:F,5,FALSE),""))</f>
        <v>39</v>
      </c>
      <c r="M368" s="46" t="str">
        <f>IF(OR(LEFT(A368,2)="--",A368="",I368=""),"",IFERROR(VLOOKUP(A368,Data!C:W,21,FALSE),""))</f>
        <v>OBA, Dsrt</v>
      </c>
      <c r="N368" s="2"/>
    </row>
    <row r="369" spans="1:14" ht="15" customHeight="1" x14ac:dyDescent="0.3">
      <c r="A369" s="5" t="str">
        <f>IFERROR(IF(VLOOKUP(ROW(A369)-1,Data!B:C,2,FALSE)="","",VLOOKUP(ROW(A369)-1,Data!B:C,2,FALSE)),"")</f>
        <v>Ad Hoc at Beaurains [A40]</v>
      </c>
      <c r="B369" s="133"/>
      <c r="C369" s="87" t="str">
        <f>IFERROR(IF(VLOOKUP(ROW(A369)-1,Data!B:C,2,FALSE)="","",VLOOKUP(ROW(A369)-1,Data!B:X,23,FALSE)),"")</f>
        <v/>
      </c>
      <c r="D369" s="6">
        <f t="shared" si="19"/>
        <v>-1</v>
      </c>
      <c r="E369" s="6" t="str">
        <f t="shared" si="20"/>
        <v/>
      </c>
      <c r="F369" s="42">
        <f>IF(I369="","",IF(M369="Campaign","--",IF(VLOOKUP(A369,Data!C:D,2,FALSE)="*","*",VLOOKUP(A369,Data!C:R,16,FALSE))))</f>
        <v>18.166666666666668</v>
      </c>
      <c r="G369" s="43">
        <f>IF(I369="","",IFERROR(VLOOKUP(VLOOKUP(A369,Data!C:T,18,FALSE),'ROAR Ratings'!A:D,4,FALSE),""))</f>
        <v>6.16</v>
      </c>
      <c r="H369" s="44">
        <f t="shared" si="21"/>
        <v>0.51724137931034486</v>
      </c>
      <c r="I369" s="58" t="str">
        <f>IF(OR(A369="",LEFT(A369,3)="---"),"",IFERROR(VLOOKUP($A369,'ROAR Balance'!B:F,2,FALSE),""))</f>
        <v>British</v>
      </c>
      <c r="J369" s="58">
        <f>IF(I369="","",IFERROR(VLOOKUP($A369,'ROAR Balance'!B:F,3,FALSE),""))</f>
        <v>15</v>
      </c>
      <c r="K369" s="58" t="str">
        <f>IF(I369="","",IFERROR(VLOOKUP($A369,'ROAR Balance'!B:F,4,FALSE),""))</f>
        <v>German</v>
      </c>
      <c r="L369" s="58">
        <f>IF(I369="","",IFERROR(VLOOKUP($A369,'ROAR Balance'!B:F,5,FALSE),""))</f>
        <v>14</v>
      </c>
      <c r="M369" s="46" t="str">
        <f>IF(OR(LEFT(A369,2)="--",A369="",I369=""),"",IFERROR(VLOOKUP(A369,Data!C:W,21,FALSE),""))</f>
        <v>OBA</v>
      </c>
      <c r="N369" s="2"/>
    </row>
    <row r="370" spans="1:14" ht="15" customHeight="1" x14ac:dyDescent="0.3">
      <c r="A370" s="5" t="str">
        <f>IFERROR(IF(VLOOKUP(ROW(A370)-1,Data!B:C,2,FALSE)="","",VLOOKUP(ROW(A370)-1,Data!B:C,2,FALSE)),"")</f>
        <v>OP Hill [A41]</v>
      </c>
      <c r="B370" s="133"/>
      <c r="C370" s="87" t="str">
        <f>IFERROR(IF(VLOOKUP(ROW(A370)-1,Data!B:C,2,FALSE)="","",VLOOKUP(ROW(A370)-1,Data!B:X,23,FALSE)),"")</f>
        <v/>
      </c>
      <c r="D370" s="6">
        <f t="shared" si="19"/>
        <v>-1</v>
      </c>
      <c r="E370" s="6" t="str">
        <f t="shared" si="20"/>
        <v/>
      </c>
      <c r="F370" s="42">
        <f>IF(I370="","",IF(M370="Campaign","--",IF(VLOOKUP(A370,Data!C:D,2,FALSE)="*","*",VLOOKUP(A370,Data!C:R,16,FALSE))))</f>
        <v>8.2416666666666671</v>
      </c>
      <c r="G370" s="43">
        <f>IF(I370="","",IFERROR(VLOOKUP(VLOOKUP(A370,Data!C:T,18,FALSE),'ROAR Ratings'!A:D,4,FALSE),""))</f>
        <v>6.55</v>
      </c>
      <c r="H370" s="44">
        <f t="shared" si="21"/>
        <v>0.67567567567567566</v>
      </c>
      <c r="I370" s="58" t="str">
        <f>IF(OR(A370="",LEFT(A370,3)="---"),"",IFERROR(VLOOKUP($A370,'ROAR Balance'!B:F,2,FALSE),""))</f>
        <v>Japanese</v>
      </c>
      <c r="J370" s="58">
        <f>IF(I370="","",IFERROR(VLOOKUP($A370,'ROAR Balance'!B:F,3,FALSE),""))</f>
        <v>12</v>
      </c>
      <c r="K370" s="58" t="str">
        <f>IF(I370="","",IFERROR(VLOOKUP($A370,'ROAR Balance'!B:F,4,FALSE),""))</f>
        <v>British</v>
      </c>
      <c r="L370" s="58">
        <f>IF(I370="","",IFERROR(VLOOKUP($A370,'ROAR Balance'!B:F,5,FALSE),""))</f>
        <v>25</v>
      </c>
      <c r="M370" s="46" t="str">
        <f>IF(OR(LEFT(A370,2)="--",A370="",I370=""),"",IFERROR(VLOOKUP(A370,Data!C:W,21,FALSE),""))</f>
        <v>PTO</v>
      </c>
      <c r="N370" s="2"/>
    </row>
    <row r="371" spans="1:14" ht="15" customHeight="1" x14ac:dyDescent="0.3">
      <c r="A371" s="5" t="str">
        <f>IFERROR(IF(VLOOKUP(ROW(A371)-1,Data!B:C,2,FALSE)="","",VLOOKUP(ROW(A371)-1,Data!B:C,2,FALSE)),"")</f>
        <v>Commando Hunt [A42]</v>
      </c>
      <c r="B371" s="133"/>
      <c r="C371" s="87" t="str">
        <f>IFERROR(IF(VLOOKUP(ROW(A371)-1,Data!B:C,2,FALSE)="","",VLOOKUP(ROW(A371)-1,Data!B:X,23,FALSE)),"")</f>
        <v/>
      </c>
      <c r="D371" s="6">
        <f t="shared" si="19"/>
        <v>-1</v>
      </c>
      <c r="E371" s="6" t="str">
        <f t="shared" si="20"/>
        <v>T</v>
      </c>
      <c r="F371" s="42">
        <f>IF(I371="","",IF(M371="Campaign","--",IF(VLOOKUP(A371,Data!C:D,2,FALSE)="*","*",VLOOKUP(A371,Data!C:R,16,FALSE))))</f>
        <v>4.5</v>
      </c>
      <c r="G371" s="43">
        <f>IF(I371="","",IFERROR(VLOOKUP(VLOOKUP(A371,Data!C:T,18,FALSE),'ROAR Ratings'!A:D,4,FALSE),""))</f>
        <v>5.5</v>
      </c>
      <c r="H371" s="44">
        <f t="shared" si="21"/>
        <v>0.6</v>
      </c>
      <c r="I371" s="58" t="str">
        <f>IF(OR(A371="",LEFT(A371,3)="---"),"",IFERROR(VLOOKUP($A371,'ROAR Balance'!B:F,2,FALSE),""))</f>
        <v>Japanese</v>
      </c>
      <c r="J371" s="58">
        <f>IF(I371="","",IFERROR(VLOOKUP($A371,'ROAR Balance'!B:F,3,FALSE),""))</f>
        <v>51</v>
      </c>
      <c r="K371" s="58" t="str">
        <f>IF(I371="","",IFERROR(VLOOKUP($A371,'ROAR Balance'!B:F,4,FALSE),""))</f>
        <v>British</v>
      </c>
      <c r="L371" s="58">
        <f>IF(I371="","",IFERROR(VLOOKUP($A371,'ROAR Balance'!B:F,5,FALSE),""))</f>
        <v>34</v>
      </c>
      <c r="M371" s="46" t="str">
        <f>IF(OR(LEFT(A371,2)="--",A371="",I371=""),"",IFERROR(VLOOKUP(A371,Data!C:W,21,FALSE),""))</f>
        <v>PTO</v>
      </c>
      <c r="N371" s="2"/>
    </row>
    <row r="372" spans="1:14" ht="15" customHeight="1" x14ac:dyDescent="0.3">
      <c r="A372" s="5" t="str">
        <f>IFERROR(IF(VLOOKUP(ROW(A372)-1,Data!B:C,2,FALSE)="","",VLOOKUP(ROW(A372)-1,Data!B:C,2,FALSE)),"")</f>
        <v>Probing Layforce [A43]</v>
      </c>
      <c r="B372" s="133"/>
      <c r="C372" s="87" t="str">
        <f>IFERROR(IF(VLOOKUP(ROW(A372)-1,Data!B:C,2,FALSE)="","",VLOOKUP(ROW(A372)-1,Data!B:X,23,FALSE)),"")</f>
        <v/>
      </c>
      <c r="D372" s="6">
        <f t="shared" si="19"/>
        <v>-1</v>
      </c>
      <c r="E372" s="6" t="str">
        <f t="shared" si="20"/>
        <v/>
      </c>
      <c r="F372" s="42">
        <f>IF(I372="","",IF(M372="Campaign","--",IF(VLOOKUP(A372,Data!C:D,2,FALSE)="*","*",VLOOKUP(A372,Data!C:R,16,FALSE))))</f>
        <v>7.583333333333333</v>
      </c>
      <c r="G372" s="43">
        <f>IF(I372="","",IFERROR(VLOOKUP(VLOOKUP(A372,Data!C:T,18,FALSE),'ROAR Ratings'!A:D,4,FALSE),""))</f>
        <v>6.75</v>
      </c>
      <c r="H372" s="44">
        <f t="shared" si="21"/>
        <v>0.85185185185185186</v>
      </c>
      <c r="I372" s="58" t="str">
        <f>IF(OR(A372="",LEFT(A372,3)="---"),"",IFERROR(VLOOKUP($A372,'ROAR Balance'!B:F,2,FALSE),""))</f>
        <v>British</v>
      </c>
      <c r="J372" s="58">
        <f>IF(I372="","",IFERROR(VLOOKUP($A372,'ROAR Balance'!B:F,3,FALSE),""))</f>
        <v>23</v>
      </c>
      <c r="K372" s="58" t="str">
        <f>IF(I372="","",IFERROR(VLOOKUP($A372,'ROAR Balance'!B:F,4,FALSE),""))</f>
        <v>German</v>
      </c>
      <c r="L372" s="58">
        <f>IF(I372="","",IFERROR(VLOOKUP($A372,'ROAR Balance'!B:F,5,FALSE),""))</f>
        <v>4</v>
      </c>
      <c r="M372" s="46" t="str">
        <f>IF(OR(LEFT(A372,2)="--",A372="",I372=""),"",IFERROR(VLOOKUP(A372,Data!C:W,21,FALSE),""))</f>
        <v>OBA</v>
      </c>
      <c r="N372" s="2"/>
    </row>
    <row r="373" spans="1:14" ht="15" customHeight="1" x14ac:dyDescent="0.3">
      <c r="A373" s="5" t="str">
        <f>IFERROR(IF(VLOOKUP(ROW(A373)-1,Data!B:C,2,FALSE)="","",VLOOKUP(ROW(A373)-1,Data!B:C,2,FALSE)),"")</f>
        <v>Blocking Action at Lipki [A44]</v>
      </c>
      <c r="B373" s="133"/>
      <c r="C373" s="87" t="str">
        <f>IFERROR(IF(VLOOKUP(ROW(A373)-1,Data!B:C,2,FALSE)="","",VLOOKUP(ROW(A373)-1,Data!B:X,23,FALSE)),"")</f>
        <v/>
      </c>
      <c r="D373" s="6">
        <f t="shared" si="19"/>
        <v>-1</v>
      </c>
      <c r="E373" s="6" t="str">
        <f t="shared" si="20"/>
        <v/>
      </c>
      <c r="F373" s="42">
        <f>IF(I373="","",IF(M373="Campaign","--",IF(VLOOKUP(A373,Data!C:D,2,FALSE)="*","*",VLOOKUP(A373,Data!C:R,16,FALSE))))</f>
        <v>8.6875</v>
      </c>
      <c r="G373" s="43">
        <f>IF(I373="","",IFERROR(VLOOKUP(VLOOKUP(A373,Data!C:T,18,FALSE),'ROAR Ratings'!A:D,4,FALSE),""))</f>
        <v>6.72</v>
      </c>
      <c r="H373" s="44">
        <f t="shared" si="21"/>
        <v>0.6588235294117647</v>
      </c>
      <c r="I373" s="58" t="str">
        <f>IF(OR(A373="",LEFT(A373,3)="---"),"",IFERROR(VLOOKUP($A373,'ROAR Balance'!B:F,2,FALSE),""))</f>
        <v>German</v>
      </c>
      <c r="J373" s="58">
        <f>IF(I373="","",IFERROR(VLOOKUP($A373,'ROAR Balance'!B:F,3,FALSE),""))</f>
        <v>112</v>
      </c>
      <c r="K373" s="58" t="str">
        <f>IF(I373="","",IFERROR(VLOOKUP($A373,'ROAR Balance'!B:F,4,FALSE),""))</f>
        <v>Russian</v>
      </c>
      <c r="L373" s="58">
        <f>IF(I373="","",IFERROR(VLOOKUP($A373,'ROAR Balance'!B:F,5,FALSE),""))</f>
        <v>58</v>
      </c>
      <c r="M373" s="46" t="str">
        <f>IF(OR(LEFT(A373,2)="--",A373="",I373=""),"",IFERROR(VLOOKUP(A373,Data!C:W,21,FALSE),""))</f>
        <v/>
      </c>
      <c r="N373" s="2"/>
    </row>
    <row r="374" spans="1:14" ht="15" customHeight="1" x14ac:dyDescent="0.3">
      <c r="A374" s="5" t="str">
        <f>IFERROR(IF(VLOOKUP(ROW(A374)-1,Data!B:C,2,FALSE)="","",VLOOKUP(ROW(A374)-1,Data!B:C,2,FALSE)),"")</f>
        <v>Chakila Sunrise [A45]</v>
      </c>
      <c r="B374" s="133"/>
      <c r="C374" s="87" t="str">
        <f>IFERROR(IF(VLOOKUP(ROW(A374)-1,Data!B:C,2,FALSE)="","",VLOOKUP(ROW(A374)-1,Data!B:X,23,FALSE)),"")</f>
        <v/>
      </c>
      <c r="D374" s="6">
        <f t="shared" si="19"/>
        <v>-1</v>
      </c>
      <c r="E374" s="6" t="str">
        <f t="shared" si="20"/>
        <v/>
      </c>
      <c r="F374" s="42">
        <f>IF(I374="","",IF(M374="Campaign","--",IF(VLOOKUP(A374,Data!C:D,2,FALSE)="*","*",VLOOKUP(A374,Data!C:R,16,FALSE))))</f>
        <v>10.833333333333334</v>
      </c>
      <c r="G374" s="43">
        <f>IF(I374="","",IFERROR(VLOOKUP(VLOOKUP(A374,Data!C:T,18,FALSE),'ROAR Ratings'!A:D,4,FALSE),""))</f>
        <v>6.59</v>
      </c>
      <c r="H374" s="44">
        <f t="shared" si="21"/>
        <v>0.58333333333333326</v>
      </c>
      <c r="I374" s="58" t="str">
        <f>IF(OR(A374="",LEFT(A374,3)="---"),"",IFERROR(VLOOKUP($A374,'ROAR Balance'!B:F,2,FALSE),""))</f>
        <v>Japanese</v>
      </c>
      <c r="J374" s="58">
        <f>IF(I374="","",IFERROR(VLOOKUP($A374,'ROAR Balance'!B:F,3,FALSE),""))</f>
        <v>15</v>
      </c>
      <c r="K374" s="58" t="str">
        <f>IF(I374="","",IFERROR(VLOOKUP($A374,'ROAR Balance'!B:F,4,FALSE),""))</f>
        <v>American</v>
      </c>
      <c r="L374" s="58">
        <f>IF(I374="","",IFERROR(VLOOKUP($A374,'ROAR Balance'!B:F,5,FALSE),""))</f>
        <v>21</v>
      </c>
      <c r="M374" s="46" t="str">
        <f>IF(OR(LEFT(A374,2)="--",A374="",I374=""),"",IFERROR(VLOOKUP(A374,Data!C:W,21,FALSE),""))</f>
        <v>PTO, OBA</v>
      </c>
      <c r="N374" s="2"/>
    </row>
    <row r="375" spans="1:14" ht="15" customHeight="1" x14ac:dyDescent="0.3">
      <c r="A375" s="5" t="str">
        <f>IFERROR(IF(VLOOKUP(ROW(A375)-1,Data!B:C,2,FALSE)="","",VLOOKUP(ROW(A375)-1,Data!B:C,2,FALSE)),"")</f>
        <v>Rattle of Sabres [A46]</v>
      </c>
      <c r="B375" s="133"/>
      <c r="C375" s="87" t="str">
        <f>IFERROR(IF(VLOOKUP(ROW(A375)-1,Data!B:C,2,FALSE)="","",VLOOKUP(ROW(A375)-1,Data!B:X,23,FALSE)),"")</f>
        <v/>
      </c>
      <c r="D375" s="6">
        <f t="shared" si="19"/>
        <v>-1</v>
      </c>
      <c r="E375" s="6" t="str">
        <f t="shared" si="20"/>
        <v>T</v>
      </c>
      <c r="F375" s="42">
        <f>IF(I375="","",IF(M375="Campaign","--",IF(VLOOKUP(A375,Data!C:D,2,FALSE)="*","*",VLOOKUP(A375,Data!C:R,16,FALSE))))</f>
        <v>3.6833333333333331</v>
      </c>
      <c r="G375" s="43">
        <f>IF(I375="","",IFERROR(VLOOKUP(VLOOKUP(A375,Data!C:T,18,FALSE),'ROAR Ratings'!A:D,4,FALSE),""))</f>
        <v>6</v>
      </c>
      <c r="H375" s="44">
        <f t="shared" si="21"/>
        <v>0.75609756097560976</v>
      </c>
      <c r="I375" s="58" t="str">
        <f>IF(OR(A375="",LEFT(A375,3)="---"),"",IFERROR(VLOOKUP($A375,'ROAR Balance'!B:F,2,FALSE),""))</f>
        <v>Polish</v>
      </c>
      <c r="J375" s="58">
        <f>IF(I375="","",IFERROR(VLOOKUP($A375,'ROAR Balance'!B:F,3,FALSE),""))</f>
        <v>31</v>
      </c>
      <c r="K375" s="58" t="str">
        <f>IF(I375="","",IFERROR(VLOOKUP($A375,'ROAR Balance'!B:F,4,FALSE),""))</f>
        <v>German</v>
      </c>
      <c r="L375" s="58">
        <f>IF(I375="","",IFERROR(VLOOKUP($A375,'ROAR Balance'!B:F,5,FALSE),""))</f>
        <v>10</v>
      </c>
      <c r="M375" s="46" t="str">
        <f>IF(OR(LEFT(A375,2)="--",A375="",I375=""),"",IFERROR(VLOOKUP(A375,Data!C:W,21,FALSE),""))</f>
        <v/>
      </c>
      <c r="N375" s="2"/>
    </row>
    <row r="376" spans="1:14" ht="15" customHeight="1" x14ac:dyDescent="0.3">
      <c r="A376" s="5" t="str">
        <f>IFERROR(IF(VLOOKUP(ROW(A376)-1,Data!B:C,2,FALSE)="","",VLOOKUP(ROW(A376)-1,Data!B:C,2,FALSE)),"")</f>
        <v>White Tigers [A47]</v>
      </c>
      <c r="B376" s="133"/>
      <c r="C376" s="87" t="str">
        <f>IFERROR(IF(VLOOKUP(ROW(A376)-1,Data!B:C,2,FALSE)="","",VLOOKUP(ROW(A376)-1,Data!B:X,23,FALSE)),"")</f>
        <v/>
      </c>
      <c r="D376" s="6">
        <f t="shared" si="19"/>
        <v>-1</v>
      </c>
      <c r="E376" s="6" t="str">
        <f t="shared" si="20"/>
        <v/>
      </c>
      <c r="F376" s="42">
        <f>IF(I376="","",IF(M376="Campaign","--",IF(VLOOKUP(A376,Data!C:D,2,FALSE)="*","*",VLOOKUP(A376,Data!C:R,16,FALSE))))</f>
        <v>12.416666666666666</v>
      </c>
      <c r="G376" s="43">
        <f>IF(I376="","",IFERROR(VLOOKUP(VLOOKUP(A376,Data!C:T,18,FALSE),'ROAR Ratings'!A:D,4,FALSE),""))</f>
        <v>7.24</v>
      </c>
      <c r="H376" s="44">
        <f t="shared" si="21"/>
        <v>0.69148936170212771</v>
      </c>
      <c r="I376" s="58" t="str">
        <f>IF(OR(A376="",LEFT(A376,3)="---"),"",IFERROR(VLOOKUP($A376,'ROAR Balance'!B:F,2,FALSE),""))</f>
        <v>British</v>
      </c>
      <c r="J376" s="58">
        <f>IF(I376="","",IFERROR(VLOOKUP($A376,'ROAR Balance'!B:F,3,FALSE),""))</f>
        <v>65</v>
      </c>
      <c r="K376" s="58" t="str">
        <f>IF(I376="","",IFERROR(VLOOKUP($A376,'ROAR Balance'!B:F,4,FALSE),""))</f>
        <v>Japanese</v>
      </c>
      <c r="L376" s="58">
        <f>IF(I376="","",IFERROR(VLOOKUP($A376,'ROAR Balance'!B:F,5,FALSE),""))</f>
        <v>29</v>
      </c>
      <c r="M376" s="46" t="str">
        <f>IF(OR(LEFT(A376,2)="--",A376="",I376=""),"",IFERROR(VLOOKUP(A376,Data!C:W,21,FALSE),""))</f>
        <v>PTO</v>
      </c>
      <c r="N376" s="2"/>
    </row>
    <row r="377" spans="1:14" ht="15" customHeight="1" x14ac:dyDescent="0.3">
      <c r="A377" s="5" t="str">
        <f>IFERROR(IF(VLOOKUP(ROW(A377)-1,Data!B:C,2,FALSE)="","",VLOOKUP(ROW(A377)-1,Data!B:C,2,FALSE)),"")</f>
        <v>Best-Laid Plans [A48]</v>
      </c>
      <c r="B377" s="133"/>
      <c r="C377" s="87" t="str">
        <f>IFERROR(IF(VLOOKUP(ROW(A377)-1,Data!B:C,2,FALSE)="","",VLOOKUP(ROW(A377)-1,Data!B:X,23,FALSE)),"")</f>
        <v/>
      </c>
      <c r="D377" s="6">
        <f t="shared" si="19"/>
        <v>-1</v>
      </c>
      <c r="E377" s="6" t="str">
        <f t="shared" si="20"/>
        <v/>
      </c>
      <c r="F377" s="42">
        <f>IF(I377="","",IF(M377="Campaign","--",IF(VLOOKUP(A377,Data!C:D,2,FALSE)="*","*",VLOOKUP(A377,Data!C:R,16,FALSE))))</f>
        <v>15.0875</v>
      </c>
      <c r="G377" s="43">
        <f>IF(I377="","",IFERROR(VLOOKUP(VLOOKUP(A377,Data!C:T,18,FALSE),'ROAR Ratings'!A:D,4,FALSE),""))</f>
        <v>3.83</v>
      </c>
      <c r="H377" s="44">
        <f t="shared" si="21"/>
        <v>0.76190476190476186</v>
      </c>
      <c r="I377" s="58" t="str">
        <f>IF(OR(A377="",LEFT(A377,3)="---"),"",IFERROR(VLOOKUP($A377,'ROAR Balance'!B:F,2,FALSE),""))</f>
        <v>Partisan</v>
      </c>
      <c r="J377" s="58">
        <f>IF(I377="","",IFERROR(VLOOKUP($A377,'ROAR Balance'!B:F,3,FALSE),""))</f>
        <v>5</v>
      </c>
      <c r="K377" s="58" t="str">
        <f>IF(I377="","",IFERROR(VLOOKUP($A377,'ROAR Balance'!B:F,4,FALSE),""))</f>
        <v>German</v>
      </c>
      <c r="L377" s="58">
        <f>IF(I377="","",IFERROR(VLOOKUP($A377,'ROAR Balance'!B:F,5,FALSE),""))</f>
        <v>16</v>
      </c>
      <c r="M377" s="46" t="str">
        <f>IF(OR(LEFT(A377,2)="--",A377="",I377=""),"",IFERROR(VLOOKUP(A377,Data!C:W,21,FALSE),""))</f>
        <v>OBA</v>
      </c>
      <c r="N377" s="2"/>
    </row>
    <row r="378" spans="1:14" ht="15" customHeight="1" x14ac:dyDescent="0.3">
      <c r="A378" s="5" t="str">
        <f>IFERROR(IF(VLOOKUP(ROW(A378)-1,Data!B:C,2,FALSE)="","",VLOOKUP(ROW(A378)-1,Data!B:C,2,FALSE)),"")</f>
        <v>Delaying Action [A49]</v>
      </c>
      <c r="B378" s="133"/>
      <c r="C378" s="87" t="str">
        <f>IFERROR(IF(VLOOKUP(ROW(A378)-1,Data!B:C,2,FALSE)="","",VLOOKUP(ROW(A378)-1,Data!B:X,23,FALSE)),"")</f>
        <v/>
      </c>
      <c r="D378" s="6">
        <f t="shared" si="19"/>
        <v>-1</v>
      </c>
      <c r="E378" s="6" t="str">
        <f t="shared" si="20"/>
        <v>T</v>
      </c>
      <c r="F378" s="42">
        <f>IF(I378="","",IF(M378="Campaign","--",IF(VLOOKUP(A378,Data!C:D,2,FALSE)="*","*",VLOOKUP(A378,Data!C:R,16,FALSE))))</f>
        <v>4.1958333333333329</v>
      </c>
      <c r="G378" s="43">
        <f>IF(I378="","",IFERROR(VLOOKUP(VLOOKUP(A378,Data!C:T,18,FALSE),'ROAR Ratings'!A:D,4,FALSE),""))</f>
        <v>6</v>
      </c>
      <c r="H378" s="44">
        <f t="shared" si="21"/>
        <v>0.65714285714285714</v>
      </c>
      <c r="I378" s="58" t="str">
        <f>IF(OR(A378="",LEFT(A378,3)="---"),"",IFERROR(VLOOKUP($A378,'ROAR Balance'!B:F,2,FALSE),""))</f>
        <v>German</v>
      </c>
      <c r="J378" s="58">
        <f>IF(I378="","",IFERROR(VLOOKUP($A378,'ROAR Balance'!B:F,3,FALSE),""))</f>
        <v>12</v>
      </c>
      <c r="K378" s="58" t="str">
        <f>IF(I378="","",IFERROR(VLOOKUP($A378,'ROAR Balance'!B:F,4,FALSE),""))</f>
        <v>Russian</v>
      </c>
      <c r="L378" s="58">
        <f>IF(I378="","",IFERROR(VLOOKUP($A378,'ROAR Balance'!B:F,5,FALSE),""))</f>
        <v>23</v>
      </c>
      <c r="M378" s="46" t="str">
        <f>IF(OR(LEFT(A378,2)="--",A378="",I378=""),"",IFERROR(VLOOKUP(A378,Data!C:W,21,FALSE),""))</f>
        <v/>
      </c>
      <c r="N378" s="2"/>
    </row>
    <row r="379" spans="1:14" ht="15" customHeight="1" x14ac:dyDescent="0.3">
      <c r="A379" s="5" t="str">
        <f>IFERROR(IF(VLOOKUP(ROW(A379)-1,Data!B:C,2,FALSE)="","",VLOOKUP(ROW(A379)-1,Data!B:C,2,FALSE)),"")</f>
        <v>...and Here We Damned Well Stay [A50]</v>
      </c>
      <c r="B379" s="133"/>
      <c r="C379" s="87" t="str">
        <f>IFERROR(IF(VLOOKUP(ROW(A379)-1,Data!B:C,2,FALSE)="","",VLOOKUP(ROW(A379)-1,Data!B:X,23,FALSE)),"")</f>
        <v/>
      </c>
      <c r="D379" s="6">
        <f t="shared" si="19"/>
        <v>-1</v>
      </c>
      <c r="E379" s="6" t="str">
        <f t="shared" si="20"/>
        <v/>
      </c>
      <c r="F379" s="42">
        <f>IF(I379="","",IF(M379="Campaign","--",IF(VLOOKUP(A379,Data!C:D,2,FALSE)="*","*",VLOOKUP(A379,Data!C:R,16,FALSE))))</f>
        <v>6</v>
      </c>
      <c r="G379" s="43">
        <f>IF(I379="","",IFERROR(VLOOKUP(VLOOKUP(A379,Data!C:T,18,FALSE),'ROAR Ratings'!A:D,4,FALSE),""))</f>
        <v>6.83</v>
      </c>
      <c r="H379" s="44">
        <f t="shared" si="21"/>
        <v>0.68421052631578949</v>
      </c>
      <c r="I379" s="58" t="str">
        <f>IF(OR(A379="",LEFT(A379,3)="---"),"",IFERROR(VLOOKUP($A379,'ROAR Balance'!B:F,2,FALSE),""))</f>
        <v>British</v>
      </c>
      <c r="J379" s="58">
        <f>IF(I379="","",IFERROR(VLOOKUP($A379,'ROAR Balance'!B:F,3,FALSE),""))</f>
        <v>6</v>
      </c>
      <c r="K379" s="58" t="str">
        <f>IF(I379="","",IFERROR(VLOOKUP($A379,'ROAR Balance'!B:F,4,FALSE),""))</f>
        <v>German</v>
      </c>
      <c r="L379" s="58">
        <f>IF(I379="","",IFERROR(VLOOKUP($A379,'ROAR Balance'!B:F,5,FALSE),""))</f>
        <v>13</v>
      </c>
      <c r="M379" s="46" t="str">
        <f>IF(OR(LEFT(A379,2)="--",A379="",I379=""),"",IFERROR(VLOOKUP(A379,Data!C:W,21,FALSE),""))</f>
        <v>Dsrt</v>
      </c>
      <c r="N379" s="2"/>
    </row>
    <row r="380" spans="1:14" ht="15" customHeight="1" x14ac:dyDescent="0.3">
      <c r="A380" s="5" t="str">
        <f>IFERROR(IF(VLOOKUP(ROW(A380)-1,Data!B:C,2,FALSE)="","",VLOOKUP(ROW(A380)-1,Data!B:C,2,FALSE)),"")</f>
        <v>Royal Marines [AD9]</v>
      </c>
      <c r="B380" s="133"/>
      <c r="C380" s="87" t="str">
        <f>IFERROR(IF(VLOOKUP(ROW(A380)-1,Data!B:C,2,FALSE)="","",VLOOKUP(ROW(A380)-1,Data!B:X,23,FALSE)),"")</f>
        <v/>
      </c>
      <c r="D380" s="6">
        <f t="shared" si="19"/>
        <v>-1</v>
      </c>
      <c r="E380" s="6" t="str">
        <f t="shared" si="20"/>
        <v/>
      </c>
      <c r="F380" s="42">
        <f>IF(I380="","",IF(M380="Campaign","--",IF(VLOOKUP(A380,Data!C:D,2,FALSE)="*","*",VLOOKUP(A380,Data!C:R,16,FALSE))))</f>
        <v>5.5333333333333332</v>
      </c>
      <c r="G380" s="43">
        <f>IF(I380="","",IFERROR(VLOOKUP(VLOOKUP(A380,Data!C:T,18,FALSE),'ROAR Ratings'!A:D,4,FALSE),""))</f>
        <v>6.21</v>
      </c>
      <c r="H380" s="44">
        <f t="shared" si="21"/>
        <v>0.56097560975609762</v>
      </c>
      <c r="I380" s="58" t="str">
        <f>IF(OR(A380="",LEFT(A380,3)="---"),"",IFERROR(VLOOKUP($A380,'ROAR Balance'!B:F,2,FALSE),""))</f>
        <v>German</v>
      </c>
      <c r="J380" s="58">
        <f>IF(I380="","",IFERROR(VLOOKUP($A380,'ROAR Balance'!B:F,3,FALSE),""))</f>
        <v>36</v>
      </c>
      <c r="K380" s="58" t="str">
        <f>IF(I380="","",IFERROR(VLOOKUP($A380,'ROAR Balance'!B:F,4,FALSE),""))</f>
        <v>British</v>
      </c>
      <c r="L380" s="58">
        <f>IF(I380="","",IFERROR(VLOOKUP($A380,'ROAR Balance'!B:F,5,FALSE),""))</f>
        <v>46</v>
      </c>
      <c r="M380" s="46" t="str">
        <f>IF(OR(LEFT(A380,2)="--",A380="",I380=""),"",IFERROR(VLOOKUP(A380,Data!C:W,21,FALSE),""))</f>
        <v>Dlux</v>
      </c>
      <c r="N380" s="2"/>
    </row>
    <row r="381" spans="1:14" ht="15" customHeight="1" x14ac:dyDescent="0.3">
      <c r="A381" s="5" t="str">
        <f>IFERROR(IF(VLOOKUP(ROW(A381)-1,Data!B:C,2,FALSE)="","",VLOOKUP(ROW(A381)-1,Data!B:C,2,FALSE)),"")</f>
        <v>The Tiger of Toungoo [AD10]</v>
      </c>
      <c r="B381" s="133"/>
      <c r="C381" s="87" t="str">
        <f>IFERROR(IF(VLOOKUP(ROW(A381)-1,Data!B:C,2,FALSE)="","",VLOOKUP(ROW(A381)-1,Data!B:X,23,FALSE)),"")</f>
        <v/>
      </c>
      <c r="D381" s="6">
        <f t="shared" si="19"/>
        <v>1</v>
      </c>
      <c r="E381" s="6" t="str">
        <f t="shared" si="20"/>
        <v/>
      </c>
      <c r="F381" s="42">
        <f>IF(I381="","",IF(M381="Campaign","--",IF(VLOOKUP(A381,Data!C:D,2,FALSE)="*","*",VLOOKUP(A381,Data!C:R,16,FALSE))))</f>
        <v>9</v>
      </c>
      <c r="G381" s="43">
        <f>IF(I381="","",IFERROR(VLOOKUP(VLOOKUP(A381,Data!C:T,18,FALSE),'ROAR Ratings'!A:D,4,FALSE),""))</f>
        <v>7.09</v>
      </c>
      <c r="H381" s="44">
        <f t="shared" si="21"/>
        <v>0.5625</v>
      </c>
      <c r="I381" s="58" t="str">
        <f>IF(OR(A381="",LEFT(A381,3)="---"),"",IFERROR(VLOOKUP($A381,'ROAR Balance'!B:F,2,FALSE),""))</f>
        <v>Chinese</v>
      </c>
      <c r="J381" s="58">
        <f>IF(I381="","",IFERROR(VLOOKUP($A381,'ROAR Balance'!B:F,3,FALSE),""))</f>
        <v>27</v>
      </c>
      <c r="K381" s="58" t="str">
        <f>IF(I381="","",IFERROR(VLOOKUP($A381,'ROAR Balance'!B:F,4,FALSE),""))</f>
        <v>Japanese</v>
      </c>
      <c r="L381" s="58">
        <f>IF(I381="","",IFERROR(VLOOKUP($A381,'ROAR Balance'!B:F,5,FALSE),""))</f>
        <v>21</v>
      </c>
      <c r="M381" s="46" t="str">
        <f>IF(OR(LEFT(A381,2)="--",A381="",I381=""),"",IFERROR(VLOOKUP(A381,Data!C:W,21,FALSE),""))</f>
        <v>PTO, Dlux</v>
      </c>
      <c r="N381" s="2"/>
    </row>
    <row r="382" spans="1:14" ht="15" customHeight="1" x14ac:dyDescent="0.3">
      <c r="A382" s="5" t="str">
        <f>IFERROR(IF(VLOOKUP(ROW(A382)-1,Data!B:C,2,FALSE)="","",VLOOKUP(ROW(A382)-1,Data!B:C,2,FALSE)),"")</f>
        <v>The Commissar's House [AH2]</v>
      </c>
      <c r="B382" s="133"/>
      <c r="C382" s="87" t="str">
        <f>IFERROR(IF(VLOOKUP(ROW(A382)-1,Data!B:C,2,FALSE)="","",VLOOKUP(ROW(A382)-1,Data!B:X,23,FALSE)),"")</f>
        <v/>
      </c>
      <c r="D382" s="6">
        <f t="shared" si="19"/>
        <v>-1</v>
      </c>
      <c r="E382" s="6" t="str">
        <f t="shared" si="20"/>
        <v/>
      </c>
      <c r="F382" s="42">
        <f>IF(I382="","",IF(M382="Campaign","--",IF(VLOOKUP(A382,Data!C:D,2,FALSE)="*","*",VLOOKUP(A382,Data!C:R,16,FALSE))))</f>
        <v>8.7916666666666679</v>
      </c>
      <c r="G382" s="43">
        <f>IF(I382="","",IFERROR(VLOOKUP(VLOOKUP(A382,Data!C:T,18,FALSE),'ROAR Ratings'!A:D,4,FALSE),""))</f>
        <v>7.12</v>
      </c>
      <c r="H382" s="44">
        <f t="shared" si="21"/>
        <v>0.61904761904761907</v>
      </c>
      <c r="I382" s="58" t="str">
        <f>IF(OR(A382="",LEFT(A382,3)="---"),"",IFERROR(VLOOKUP($A382,'ROAR Balance'!B:F,2,FALSE),""))</f>
        <v>Russian</v>
      </c>
      <c r="J382" s="58">
        <f>IF(I382="","",IFERROR(VLOOKUP($A382,'ROAR Balance'!B:F,3,FALSE),""))</f>
        <v>32</v>
      </c>
      <c r="K382" s="58" t="str">
        <f>IF(I382="","",IFERROR(VLOOKUP($A382,'ROAR Balance'!B:F,4,FALSE),""))</f>
        <v>German</v>
      </c>
      <c r="L382" s="58">
        <f>IF(I382="","",IFERROR(VLOOKUP($A382,'ROAR Balance'!B:F,5,FALSE),""))</f>
        <v>52</v>
      </c>
      <c r="M382" s="46" t="str">
        <f>IF(OR(LEFT(A382,2)="--",A382="",I382=""),"",IFERROR(VLOOKUP(A382,Data!C:W,21,FALSE),""))</f>
        <v>SSR</v>
      </c>
      <c r="N382" s="2"/>
    </row>
    <row r="383" spans="1:14" ht="15" customHeight="1" x14ac:dyDescent="0.3">
      <c r="A383" s="5" t="str">
        <f>IFERROR(IF(VLOOKUP(ROW(A383)-1,Data!B:C,2,FALSE)="","",VLOOKUP(ROW(A383)-1,Data!B:C,2,FALSE)),"")</f>
        <v/>
      </c>
      <c r="B383" s="133"/>
      <c r="C383" s="87" t="str">
        <f>IFERROR(IF(VLOOKUP(ROW(A383)-1,Data!B:C,2,FALSE)="","",VLOOKUP(ROW(A383)-1,Data!B:X,23,FALSE)),"")</f>
        <v/>
      </c>
      <c r="D383" s="6" t="str">
        <f t="shared" si="19"/>
        <v/>
      </c>
      <c r="E383" s="6" t="str">
        <f t="shared" si="20"/>
        <v/>
      </c>
      <c r="F383" s="42" t="str">
        <f>IF(I383="","",IF(M383="Campaign","--",IF(VLOOKUP(A383,Data!C:D,2,FALSE)="*","*",VLOOKUP(A383,Data!C:R,16,FALSE))))</f>
        <v/>
      </c>
      <c r="G383" s="43" t="str">
        <f>IF(I383="","",IFERROR(VLOOKUP(VLOOKUP(A383,Data!C:T,18,FALSE),'ROAR Ratings'!A:D,4,FALSE),""))</f>
        <v/>
      </c>
      <c r="H383" s="44" t="str">
        <f t="shared" si="21"/>
        <v/>
      </c>
      <c r="I383" s="58" t="str">
        <f>IF(OR(A383="",LEFT(A383,3)="---"),"",IFERROR(VLOOKUP($A383,'ROAR Balance'!B:F,2,FALSE),""))</f>
        <v/>
      </c>
      <c r="J383" s="58" t="str">
        <f>IF(I383="","",IFERROR(VLOOKUP($A383,'ROAR Balance'!B:F,3,FALSE),""))</f>
        <v/>
      </c>
      <c r="K383" s="58" t="str">
        <f>IF(I383="","",IFERROR(VLOOKUP($A383,'ROAR Balance'!B:F,4,FALSE),""))</f>
        <v/>
      </c>
      <c r="L383" s="58" t="str">
        <f>IF(I383="","",IFERROR(VLOOKUP($A383,'ROAR Balance'!B:F,5,FALSE),""))</f>
        <v/>
      </c>
      <c r="M383" s="46" t="str">
        <f>IF(OR(LEFT(A383,2)="--",A383="",I383=""),"",IFERROR(VLOOKUP(A383,Data!C:W,21,FALSE),""))</f>
        <v/>
      </c>
      <c r="N383" s="2"/>
    </row>
    <row r="384" spans="1:14" ht="15" customHeight="1" x14ac:dyDescent="0.3">
      <c r="A384" s="5" t="str">
        <f>IFERROR(IF(VLOOKUP(ROW(A384)-1,Data!B:C,2,FALSE)="","",VLOOKUP(ROW(A384)-1,Data!B:C,2,FALSE)),"")</f>
        <v>--- 1993a Annual ---</v>
      </c>
      <c r="B384" s="133"/>
      <c r="C384" s="87" t="str">
        <f>IFERROR(IF(VLOOKUP(ROW(A384)-1,Data!B:C,2,FALSE)="","",VLOOKUP(ROW(A384)-1,Data!B:X,23,FALSE)),"")</f>
        <v/>
      </c>
      <c r="D384" s="6" t="str">
        <f t="shared" si="19"/>
        <v/>
      </c>
      <c r="E384" s="6" t="str">
        <f t="shared" si="20"/>
        <v/>
      </c>
      <c r="F384" s="42" t="str">
        <f>IF(I384="","",IF(M384="Campaign","--",IF(VLOOKUP(A384,Data!C:D,2,FALSE)="*","*",VLOOKUP(A384,Data!C:R,16,FALSE))))</f>
        <v/>
      </c>
      <c r="G384" s="43" t="str">
        <f>IF(I384="","",IFERROR(VLOOKUP(VLOOKUP(A384,Data!C:T,18,FALSE),'ROAR Ratings'!A:D,4,FALSE),""))</f>
        <v/>
      </c>
      <c r="H384" s="44" t="str">
        <f t="shared" si="21"/>
        <v/>
      </c>
      <c r="I384" s="58" t="str">
        <f>IF(OR(A384="",LEFT(A384,3)="---"),"",IFERROR(VLOOKUP($A384,'ROAR Balance'!B:F,2,FALSE),""))</f>
        <v/>
      </c>
      <c r="J384" s="58" t="str">
        <f>IF(I384="","",IFERROR(VLOOKUP($A384,'ROAR Balance'!B:F,3,FALSE),""))</f>
        <v/>
      </c>
      <c r="K384" s="58" t="str">
        <f>IF(I384="","",IFERROR(VLOOKUP($A384,'ROAR Balance'!B:F,4,FALSE),""))</f>
        <v/>
      </c>
      <c r="L384" s="58" t="str">
        <f>IF(I384="","",IFERROR(VLOOKUP($A384,'ROAR Balance'!B:F,5,FALSE),""))</f>
        <v/>
      </c>
      <c r="M384" s="46" t="str">
        <f>IF(OR(LEFT(A384,2)="--",A384="",I384=""),"",IFERROR(VLOOKUP(A384,Data!C:W,21,FALSE),""))</f>
        <v/>
      </c>
      <c r="N384" s="2"/>
    </row>
    <row r="385" spans="1:14" ht="15" customHeight="1" x14ac:dyDescent="0.3">
      <c r="A385" s="5" t="str">
        <f>IFERROR(IF(VLOOKUP(ROW(A385)-1,Data!B:C,2,FALSE)="","",VLOOKUP(ROW(A385)-1,Data!B:C,2,FALSE)),"")</f>
        <v>Clash Along the Psel [A51]</v>
      </c>
      <c r="B385" s="133"/>
      <c r="C385" s="87" t="str">
        <f>IFERROR(IF(VLOOKUP(ROW(A385)-1,Data!B:C,2,FALSE)="","",VLOOKUP(ROW(A385)-1,Data!B:X,23,FALSE)),"")</f>
        <v/>
      </c>
      <c r="D385" s="6">
        <f t="shared" si="19"/>
        <v>-1</v>
      </c>
      <c r="E385" s="6" t="str">
        <f t="shared" si="20"/>
        <v/>
      </c>
      <c r="F385" s="42">
        <f>IF(I385="","",IF(M385="Campaign","--",IF(VLOOKUP(A385,Data!C:D,2,FALSE)="*","*",VLOOKUP(A385,Data!C:R,16,FALSE))))</f>
        <v>22.583333333333332</v>
      </c>
      <c r="G385" s="43">
        <f>IF(I385="","",IFERROR(VLOOKUP(VLOOKUP(A385,Data!C:T,18,FALSE),'ROAR Ratings'!A:D,4,FALSE),""))</f>
        <v>7.62</v>
      </c>
      <c r="H385" s="44">
        <f t="shared" si="21"/>
        <v>0.6</v>
      </c>
      <c r="I385" s="58" t="str">
        <f>IF(OR(A385="",LEFT(A385,3)="---"),"",IFERROR(VLOOKUP($A385,'ROAR Balance'!B:F,2,FALSE),""))</f>
        <v>Russian</v>
      </c>
      <c r="J385" s="58">
        <f>IF(I385="","",IFERROR(VLOOKUP($A385,'ROAR Balance'!B:F,3,FALSE),""))</f>
        <v>14</v>
      </c>
      <c r="K385" s="58" t="str">
        <f>IF(I385="","",IFERROR(VLOOKUP($A385,'ROAR Balance'!B:F,4,FALSE),""))</f>
        <v>German</v>
      </c>
      <c r="L385" s="58">
        <f>IF(I385="","",IFERROR(VLOOKUP($A385,'ROAR Balance'!B:F,5,FALSE),""))</f>
        <v>21</v>
      </c>
      <c r="M385" s="46" t="str">
        <f>IF(OR(LEFT(A385,2)="--",A385="",I385=""),"",IFERROR(VLOOKUP(A385,Data!C:W,21,FALSE),""))</f>
        <v>Dsrt</v>
      </c>
      <c r="N385" s="2"/>
    </row>
    <row r="386" spans="1:14" ht="15" customHeight="1" x14ac:dyDescent="0.3">
      <c r="A386" s="5" t="str">
        <f>IFERROR(IF(VLOOKUP(ROW(A386)-1,Data!B:C,2,FALSE)="","",VLOOKUP(ROW(A386)-1,Data!B:C,2,FALSE)),"")</f>
        <v>Swan Song [A52]</v>
      </c>
      <c r="B386" s="133"/>
      <c r="C386" s="87" t="str">
        <f>IFERROR(IF(VLOOKUP(ROW(A386)-1,Data!B:C,2,FALSE)="","",VLOOKUP(ROW(A386)-1,Data!B:X,23,FALSE)),"")</f>
        <v/>
      </c>
      <c r="D386" s="6">
        <f t="shared" si="19"/>
        <v>-1</v>
      </c>
      <c r="E386" s="6" t="str">
        <f t="shared" si="20"/>
        <v/>
      </c>
      <c r="F386" s="42">
        <f>IF(I386="","",IF(M386="Campaign","--",IF(VLOOKUP(A386,Data!C:D,2,FALSE)="*","*",VLOOKUP(A386,Data!C:R,16,FALSE))))</f>
        <v>19.399999999999999</v>
      </c>
      <c r="G386" s="43">
        <f>IF(I386="","",IFERROR(VLOOKUP(VLOOKUP(A386,Data!C:T,18,FALSE),'ROAR Ratings'!A:D,4,FALSE),""))</f>
        <v>5.77</v>
      </c>
      <c r="H386" s="44">
        <f t="shared" si="21"/>
        <v>0.5</v>
      </c>
      <c r="I386" s="58" t="str">
        <f>IF(OR(A386="",LEFT(A386,3)="---"),"",IFERROR(VLOOKUP($A386,'ROAR Balance'!B:F,2,FALSE),""))</f>
        <v>German</v>
      </c>
      <c r="J386" s="58">
        <f>IF(I386="","",IFERROR(VLOOKUP($A386,'ROAR Balance'!B:F,3,FALSE),""))</f>
        <v>22</v>
      </c>
      <c r="K386" s="58" t="str">
        <f>IF(I386="","",IFERROR(VLOOKUP($A386,'ROAR Balance'!B:F,4,FALSE),""))</f>
        <v>French</v>
      </c>
      <c r="L386" s="58">
        <f>IF(I386="","",IFERROR(VLOOKUP($A386,'ROAR Balance'!B:F,5,FALSE),""))</f>
        <v>22</v>
      </c>
      <c r="M386" s="46" t="str">
        <f>IF(OR(LEFT(A386,2)="--",A386="",I386=""),"",IFERROR(VLOOKUP(A386,Data!C:W,21,FALSE),""))</f>
        <v>OBA</v>
      </c>
      <c r="N386" s="2"/>
    </row>
    <row r="387" spans="1:14" ht="15" customHeight="1" x14ac:dyDescent="0.3">
      <c r="A387" s="5" t="str">
        <f>IFERROR(IF(VLOOKUP(ROW(A387)-1,Data!B:C,2,FALSE)="","",VLOOKUP(ROW(A387)-1,Data!B:C,2,FALSE)),"")</f>
        <v>Smith &amp; Weston [A53]</v>
      </c>
      <c r="B387" s="133"/>
      <c r="C387" s="87" t="str">
        <f>IFERROR(IF(VLOOKUP(ROW(A387)-1,Data!B:C,2,FALSE)="","",VLOOKUP(ROW(A387)-1,Data!B:X,23,FALSE)),"")</f>
        <v/>
      </c>
      <c r="D387" s="6">
        <f t="shared" ref="D387:D450" si="22">IF(I387="","",IF(G387&gt;$P$2,IF(H387&lt;$P$5,1,-1),-1))</f>
        <v>1</v>
      </c>
      <c r="E387" s="6" t="str">
        <f t="shared" ref="E387:E450" si="23">IF(F387="","",IF(M387="Campaign","",IF(F387&lt;5,"T","")))</f>
        <v>T</v>
      </c>
      <c r="F387" s="42">
        <f>IF(I387="","",IF(M387="Campaign","--",IF(VLOOKUP(A387,Data!C:D,2,FALSE)="*","*",VLOOKUP(A387,Data!C:R,16,FALSE))))</f>
        <v>4.8666666666666671</v>
      </c>
      <c r="G387" s="43">
        <f>IF(I387="","",IFERROR(VLOOKUP(VLOOKUP(A387,Data!C:T,18,FALSE),'ROAR Ratings'!A:D,4,FALSE),""))</f>
        <v>6.98</v>
      </c>
      <c r="H387" s="44">
        <f t="shared" ref="H387:H450" si="24">IF(I387="","",IFERROR(IF(J387/(J387+L387)&gt;0.5,J387/(J387+L387),1-J387/(J387+L387)),""))</f>
        <v>0.53608247422680411</v>
      </c>
      <c r="I387" s="58" t="str">
        <f>IF(OR(A387="",LEFT(A387,3)="---"),"",IFERROR(VLOOKUP($A387,'ROAR Balance'!B:F,2,FALSE),""))</f>
        <v>American</v>
      </c>
      <c r="J387" s="58">
        <f>IF(I387="","",IFERROR(VLOOKUP($A387,'ROAR Balance'!B:F,3,FALSE),""))</f>
        <v>45</v>
      </c>
      <c r="K387" s="58" t="str">
        <f>IF(I387="","",IFERROR(VLOOKUP($A387,'ROAR Balance'!B:F,4,FALSE),""))</f>
        <v>Japanese</v>
      </c>
      <c r="L387" s="58">
        <f>IF(I387="","",IFERROR(VLOOKUP($A387,'ROAR Balance'!B:F,5,FALSE),""))</f>
        <v>52</v>
      </c>
      <c r="M387" s="46" t="str">
        <f>IF(OR(LEFT(A387,2)="--",A387="",I387=""),"",IFERROR(VLOOKUP(A387,Data!C:W,21,FALSE),""))</f>
        <v>PTO</v>
      </c>
      <c r="N387" s="2"/>
    </row>
    <row r="388" spans="1:14" ht="15" customHeight="1" x14ac:dyDescent="0.3">
      <c r="A388" s="5" t="str">
        <f>IFERROR(IF(VLOOKUP(ROW(A388)-1,Data!B:C,2,FALSE)="","",VLOOKUP(ROW(A388)-1,Data!B:C,2,FALSE)),"")</f>
        <v>The Raate Road [A54]</v>
      </c>
      <c r="B388" s="133"/>
      <c r="C388" s="87" t="str">
        <f>IFERROR(IF(VLOOKUP(ROW(A388)-1,Data!B:C,2,FALSE)="","",VLOOKUP(ROW(A388)-1,Data!B:X,23,FALSE)),"")</f>
        <v/>
      </c>
      <c r="D388" s="6">
        <f t="shared" si="22"/>
        <v>-1</v>
      </c>
      <c r="E388" s="6" t="str">
        <f t="shared" si="23"/>
        <v/>
      </c>
      <c r="F388" s="42">
        <f>IF(I388="","",IF(M388="Campaign","--",IF(VLOOKUP(A388,Data!C:D,2,FALSE)="*","*",VLOOKUP(A388,Data!C:R,16,FALSE))))</f>
        <v>15.0625</v>
      </c>
      <c r="G388" s="43">
        <f>IF(I388="","",IFERROR(VLOOKUP(VLOOKUP(A388,Data!C:T,18,FALSE),'ROAR Ratings'!A:D,4,FALSE),""))</f>
        <v>6.68</v>
      </c>
      <c r="H388" s="44">
        <f t="shared" si="24"/>
        <v>0.75862068965517238</v>
      </c>
      <c r="I388" s="58" t="str">
        <f>IF(OR(A388="",LEFT(A388,3)="---"),"",IFERROR(VLOOKUP($A388,'ROAR Balance'!B:F,2,FALSE),""))</f>
        <v>Finnish</v>
      </c>
      <c r="J388" s="58">
        <f>IF(I388="","",IFERROR(VLOOKUP($A388,'ROAR Balance'!B:F,3,FALSE),""))</f>
        <v>22</v>
      </c>
      <c r="K388" s="58" t="str">
        <f>IF(I388="","",IFERROR(VLOOKUP($A388,'ROAR Balance'!B:F,4,FALSE),""))</f>
        <v>Russian</v>
      </c>
      <c r="L388" s="58">
        <f>IF(I388="","",IFERROR(VLOOKUP($A388,'ROAR Balance'!B:F,5,FALSE),""))</f>
        <v>7</v>
      </c>
      <c r="M388" s="46" t="str">
        <f>IF(OR(LEFT(A388,2)="--",A388="",I388=""),"",IFERROR(VLOOKUP(A388,Data!C:W,21,FALSE),""))</f>
        <v>OBA</v>
      </c>
      <c r="N388" s="2"/>
    </row>
    <row r="389" spans="1:14" ht="15" customHeight="1" x14ac:dyDescent="0.3">
      <c r="A389" s="5" t="str">
        <f>IFERROR(IF(VLOOKUP(ROW(A389)-1,Data!B:C,2,FALSE)="","",VLOOKUP(ROW(A389)-1,Data!B:C,2,FALSE)),"")</f>
        <v>The Cat Has Jumped [A55]</v>
      </c>
      <c r="B389" s="133"/>
      <c r="C389" s="87" t="str">
        <f>IFERROR(IF(VLOOKUP(ROW(A389)-1,Data!B:C,2,FALSE)="","",VLOOKUP(ROW(A389)-1,Data!B:X,23,FALSE)),"")</f>
        <v/>
      </c>
      <c r="D389" s="6">
        <f t="shared" si="22"/>
        <v>-1</v>
      </c>
      <c r="E389" s="6" t="str">
        <f t="shared" si="23"/>
        <v/>
      </c>
      <c r="F389" s="42">
        <f>IF(I389="","",IF(M389="Campaign","--",IF(VLOOKUP(A389,Data!C:D,2,FALSE)="*","*",VLOOKUP(A389,Data!C:R,16,FALSE))))</f>
        <v>7.5708333333333337</v>
      </c>
      <c r="G389" s="43">
        <f>IF(I389="","",IFERROR(VLOOKUP(VLOOKUP(A389,Data!C:T,18,FALSE),'ROAR Ratings'!A:D,4,FALSE),""))</f>
        <v>5.53</v>
      </c>
      <c r="H389" s="44">
        <f t="shared" si="24"/>
        <v>0.7857142857142857</v>
      </c>
      <c r="I389" s="58" t="str">
        <f>IF(OR(A389="",LEFT(A389,3)="---"),"",IFERROR(VLOOKUP($A389,'ROAR Balance'!B:F,2,FALSE),""))</f>
        <v>Japanese</v>
      </c>
      <c r="J389" s="58">
        <f>IF(I389="","",IFERROR(VLOOKUP($A389,'ROAR Balance'!B:F,3,FALSE),""))</f>
        <v>22</v>
      </c>
      <c r="K389" s="58" t="str">
        <f>IF(I389="","",IFERROR(VLOOKUP($A389,'ROAR Balance'!B:F,4,FALSE),""))</f>
        <v>American</v>
      </c>
      <c r="L389" s="58">
        <f>IF(I389="","",IFERROR(VLOOKUP($A389,'ROAR Balance'!B:F,5,FALSE),""))</f>
        <v>6</v>
      </c>
      <c r="M389" s="46" t="str">
        <f>IF(OR(LEFT(A389,2)="--",A389="",I389=""),"",IFERROR(VLOOKUP(A389,Data!C:W,21,FALSE),""))</f>
        <v>PTO, Sea</v>
      </c>
      <c r="N389" s="2"/>
    </row>
    <row r="390" spans="1:14" ht="15" customHeight="1" x14ac:dyDescent="0.3">
      <c r="A390" s="5" t="str">
        <f>IFERROR(IF(VLOOKUP(ROW(A390)-1,Data!B:C,2,FALSE)="","",VLOOKUP(ROW(A390)-1,Data!B:C,2,FALSE)),"")</f>
        <v>A Good Party [A56]</v>
      </c>
      <c r="B390" s="133"/>
      <c r="C390" s="87" t="str">
        <f>IFERROR(IF(VLOOKUP(ROW(A390)-1,Data!B:C,2,FALSE)="","",VLOOKUP(ROW(A390)-1,Data!B:X,23,FALSE)),"")</f>
        <v/>
      </c>
      <c r="D390" s="6">
        <f t="shared" si="22"/>
        <v>-1</v>
      </c>
      <c r="E390" s="6" t="str">
        <f t="shared" si="23"/>
        <v/>
      </c>
      <c r="F390" s="42">
        <f>IF(I390="","",IF(M390="Campaign","--",IF(VLOOKUP(A390,Data!C:D,2,FALSE)="*","*",VLOOKUP(A390,Data!C:R,16,FALSE))))</f>
        <v>8.8375000000000004</v>
      </c>
      <c r="G390" s="43">
        <f>IF(I390="","",IFERROR(VLOOKUP(VLOOKUP(A390,Data!C:T,18,FALSE),'ROAR Ratings'!A:D,4,FALSE),""))</f>
        <v>7.71</v>
      </c>
      <c r="H390" s="44">
        <f t="shared" si="24"/>
        <v>0.63636363636363635</v>
      </c>
      <c r="I390" s="58" t="str">
        <f>IF(OR(A390="",LEFT(A390,3)="---"),"",IFERROR(VLOOKUP($A390,'ROAR Balance'!B:F,2,FALSE),""))</f>
        <v>German</v>
      </c>
      <c r="J390" s="58">
        <f>IF(I390="","",IFERROR(VLOOKUP($A390,'ROAR Balance'!B:F,3,FALSE),""))</f>
        <v>7</v>
      </c>
      <c r="K390" s="58" t="str">
        <f>IF(I390="","",IFERROR(VLOOKUP($A390,'ROAR Balance'!B:F,4,FALSE),""))</f>
        <v>British</v>
      </c>
      <c r="L390" s="58">
        <f>IF(I390="","",IFERROR(VLOOKUP($A390,'ROAR Balance'!B:F,5,FALSE),""))</f>
        <v>4</v>
      </c>
      <c r="M390" s="46" t="str">
        <f>IF(OR(LEFT(A390,2)="--",A390="",I390=""),"",IFERROR(VLOOKUP(A390,Data!C:W,21,FALSE),""))</f>
        <v>OBA, Nght, Dsrt</v>
      </c>
      <c r="N390" s="2"/>
    </row>
    <row r="391" spans="1:14" ht="15" customHeight="1" x14ac:dyDescent="0.3">
      <c r="A391" s="5" t="str">
        <f>IFERROR(IF(VLOOKUP(ROW(A391)-1,Data!B:C,2,FALSE)="","",VLOOKUP(ROW(A391)-1,Data!B:C,2,FALSE)),"")</f>
        <v>First Banzai [A57]</v>
      </c>
      <c r="B391" s="133"/>
      <c r="C391" s="87" t="str">
        <f>IFERROR(IF(VLOOKUP(ROW(A391)-1,Data!B:C,2,FALSE)="","",VLOOKUP(ROW(A391)-1,Data!B:X,23,FALSE)),"")</f>
        <v/>
      </c>
      <c r="D391" s="6">
        <f t="shared" si="22"/>
        <v>-1</v>
      </c>
      <c r="E391" s="6" t="str">
        <f t="shared" si="23"/>
        <v/>
      </c>
      <c r="F391" s="42">
        <f>IF(I391="","",IF(M391="Campaign","--",IF(VLOOKUP(A391,Data!C:D,2,FALSE)="*","*",VLOOKUP(A391,Data!C:R,16,FALSE))))</f>
        <v>10.0625</v>
      </c>
      <c r="G391" s="43">
        <f>IF(I391="","",IFERROR(VLOOKUP(VLOOKUP(A391,Data!C:T,18,FALSE),'ROAR Ratings'!A:D,4,FALSE),""))</f>
        <v>4.5599999999999996</v>
      </c>
      <c r="H391" s="44">
        <f t="shared" si="24"/>
        <v>0.8</v>
      </c>
      <c r="I391" s="58" t="str">
        <f>IF(OR(A391="",LEFT(A391,3)="---"),"",IFERROR(VLOOKUP($A391,'ROAR Balance'!B:F,2,FALSE),""))</f>
        <v>Japanese</v>
      </c>
      <c r="J391" s="58">
        <f>IF(I391="","",IFERROR(VLOOKUP($A391,'ROAR Balance'!B:F,3,FALSE),""))</f>
        <v>8</v>
      </c>
      <c r="K391" s="58" t="str">
        <f>IF(I391="","",IFERROR(VLOOKUP($A391,'ROAR Balance'!B:F,4,FALSE),""))</f>
        <v>American</v>
      </c>
      <c r="L391" s="58">
        <f>IF(I391="","",IFERROR(VLOOKUP($A391,'ROAR Balance'!B:F,5,FALSE),""))</f>
        <v>2</v>
      </c>
      <c r="M391" s="46" t="str">
        <f>IF(OR(LEFT(A391,2)="--",A391="",I391=""),"",IFERROR(VLOOKUP(A391,Data!C:W,21,FALSE),""))</f>
        <v>Nght</v>
      </c>
      <c r="N391" s="2"/>
    </row>
    <row r="392" spans="1:14" ht="15" customHeight="1" x14ac:dyDescent="0.3">
      <c r="A392" s="5" t="str">
        <f>IFERROR(IF(VLOOKUP(ROW(A392)-1,Data!B:C,2,FALSE)="","",VLOOKUP(ROW(A392)-1,Data!B:C,2,FALSE)),"")</f>
        <v>Munda Mash (ATL1 redone) [A58]</v>
      </c>
      <c r="B392" s="133"/>
      <c r="C392" s="87" t="str">
        <f>IFERROR(IF(VLOOKUP(ROW(A392)-1,Data!B:C,2,FALSE)="","",VLOOKUP(ROW(A392)-1,Data!B:X,23,FALSE)),"")</f>
        <v/>
      </c>
      <c r="D392" s="6">
        <f t="shared" si="22"/>
        <v>-1</v>
      </c>
      <c r="E392" s="6" t="str">
        <f t="shared" si="23"/>
        <v/>
      </c>
      <c r="F392" s="42">
        <f>IF(I392="","",IF(M392="Campaign","--",IF(VLOOKUP(A392,Data!C:D,2,FALSE)="*","*",VLOOKUP(A392,Data!C:R,16,FALSE))))</f>
        <v>5.8125</v>
      </c>
      <c r="G392" s="43">
        <f>IF(I392="","",IFERROR(VLOOKUP(VLOOKUP(A392,Data!C:T,18,FALSE),'ROAR Ratings'!A:D,4,FALSE),""))</f>
        <v>6.35</v>
      </c>
      <c r="H392" s="44">
        <f t="shared" si="24"/>
        <v>0.6</v>
      </c>
      <c r="I392" s="58" t="str">
        <f>IF(OR(A392="",LEFT(A392,3)="---"),"",IFERROR(VLOOKUP($A392,'ROAR Balance'!B:F,2,FALSE),""))</f>
        <v>Japanese</v>
      </c>
      <c r="J392" s="58">
        <f>IF(I392="","",IFERROR(VLOOKUP($A392,'ROAR Balance'!B:F,3,FALSE),""))</f>
        <v>54</v>
      </c>
      <c r="K392" s="58" t="str">
        <f>IF(I392="","",IFERROR(VLOOKUP($A392,'ROAR Balance'!B:F,4,FALSE),""))</f>
        <v>American</v>
      </c>
      <c r="L392" s="58">
        <f>IF(I392="","",IFERROR(VLOOKUP($A392,'ROAR Balance'!B:F,5,FALSE),""))</f>
        <v>36</v>
      </c>
      <c r="M392" s="46" t="str">
        <f>IF(OR(LEFT(A392,2)="--",A392="",I392=""),"",IFERROR(VLOOKUP(A392,Data!C:W,21,FALSE),""))</f>
        <v>PTO</v>
      </c>
      <c r="N392" s="2"/>
    </row>
    <row r="393" spans="1:14" ht="15" customHeight="1" x14ac:dyDescent="0.3">
      <c r="A393" s="5" t="str">
        <f>IFERROR(IF(VLOOKUP(ROW(A393)-1,Data!B:C,2,FALSE)="","",VLOOKUP(ROW(A393)-1,Data!B:C,2,FALSE)),"")</f>
        <v>Death at Carentan (ATL2 redone) [A59]</v>
      </c>
      <c r="B393" s="133"/>
      <c r="C393" s="87" t="str">
        <f>IFERROR(IF(VLOOKUP(ROW(A393)-1,Data!B:C,2,FALSE)="","",VLOOKUP(ROW(A393)-1,Data!B:X,23,FALSE)),"")</f>
        <v/>
      </c>
      <c r="D393" s="6">
        <f t="shared" si="22"/>
        <v>1</v>
      </c>
      <c r="E393" s="6" t="str">
        <f t="shared" si="23"/>
        <v/>
      </c>
      <c r="F393" s="42">
        <f>IF(I393="","",IF(M393="Campaign","--",IF(VLOOKUP(A393,Data!C:D,2,FALSE)="*","*",VLOOKUP(A393,Data!C:R,16,FALSE))))</f>
        <v>5.2</v>
      </c>
      <c r="G393" s="43">
        <f>IF(I393="","",IFERROR(VLOOKUP(VLOOKUP(A393,Data!C:T,18,FALSE),'ROAR Ratings'!A:D,4,FALSE),""))</f>
        <v>7.12</v>
      </c>
      <c r="H393" s="44">
        <f t="shared" si="24"/>
        <v>0.51152073732718895</v>
      </c>
      <c r="I393" s="58" t="str">
        <f>IF(OR(A393="",LEFT(A393,3)="---"),"",IFERROR(VLOOKUP($A393,'ROAR Balance'!B:F,2,FALSE),""))</f>
        <v>American</v>
      </c>
      <c r="J393" s="58">
        <f>IF(I393="","",IFERROR(VLOOKUP($A393,'ROAR Balance'!B:F,3,FALSE),""))</f>
        <v>111</v>
      </c>
      <c r="K393" s="58" t="str">
        <f>IF(I393="","",IFERROR(VLOOKUP($A393,'ROAR Balance'!B:F,4,FALSE),""))</f>
        <v>German</v>
      </c>
      <c r="L393" s="58">
        <f>IF(I393="","",IFERROR(VLOOKUP($A393,'ROAR Balance'!B:F,5,FALSE),""))</f>
        <v>106</v>
      </c>
      <c r="M393" s="46" t="str">
        <f>IF(OR(LEFT(A393,2)="--",A393="",I393=""),"",IFERROR(VLOOKUP(A393,Data!C:W,21,FALSE),""))</f>
        <v>OBA, Bcg</v>
      </c>
      <c r="N393" s="2"/>
    </row>
    <row r="394" spans="1:14" ht="15" customHeight="1" x14ac:dyDescent="0.3">
      <c r="A394" s="5" t="str">
        <f>IFERROR(IF(VLOOKUP(ROW(A394)-1,Data!B:C,2,FALSE)="","",VLOOKUP(ROW(A394)-1,Data!B:C,2,FALSE)),"")</f>
        <v>Totsugeki! (ATL3 redone) [A60]</v>
      </c>
      <c r="B394" s="133"/>
      <c r="C394" s="87" t="str">
        <f>IFERROR(IF(VLOOKUP(ROW(A394)-1,Data!B:C,2,FALSE)="","",VLOOKUP(ROW(A394)-1,Data!B:X,23,FALSE)),"")</f>
        <v/>
      </c>
      <c r="D394" s="6">
        <f t="shared" si="22"/>
        <v>1</v>
      </c>
      <c r="E394" s="6" t="str">
        <f t="shared" si="23"/>
        <v>T</v>
      </c>
      <c r="F394" s="42">
        <f>IF(I394="","",IF(M394="Campaign","--",IF(VLOOKUP(A394,Data!C:D,2,FALSE)="*","*",VLOOKUP(A394,Data!C:R,16,FALSE))))</f>
        <v>4.3583333333333334</v>
      </c>
      <c r="G394" s="43">
        <f>IF(I394="","",IFERROR(VLOOKUP(VLOOKUP(A394,Data!C:T,18,FALSE),'ROAR Ratings'!A:D,4,FALSE),""))</f>
        <v>7.45</v>
      </c>
      <c r="H394" s="44">
        <f t="shared" si="24"/>
        <v>0.57492354740061158</v>
      </c>
      <c r="I394" s="58" t="str">
        <f>IF(OR(A394="",LEFT(A394,3)="---"),"",IFERROR(VLOOKUP($A394,'ROAR Balance'!B:F,2,FALSE),""))</f>
        <v>Japanese</v>
      </c>
      <c r="J394" s="58">
        <f>IF(I394="","",IFERROR(VLOOKUP($A394,'ROAR Balance'!B:F,3,FALSE),""))</f>
        <v>188</v>
      </c>
      <c r="K394" s="58" t="str">
        <f>IF(I394="","",IFERROR(VLOOKUP($A394,'ROAR Balance'!B:F,4,FALSE),""))</f>
        <v>Chinese</v>
      </c>
      <c r="L394" s="58">
        <f>IF(I394="","",IFERROR(VLOOKUP($A394,'ROAR Balance'!B:F,5,FALSE),""))</f>
        <v>139</v>
      </c>
      <c r="M394" s="46" t="str">
        <f>IF(OR(LEFT(A394,2)="--",A394="",I394=""),"",IFERROR(VLOOKUP(A394,Data!C:W,21,FALSE),""))</f>
        <v>PTO</v>
      </c>
      <c r="N394" s="2"/>
    </row>
    <row r="395" spans="1:14" ht="15" customHeight="1" x14ac:dyDescent="0.3">
      <c r="A395" s="5" t="str">
        <f>IFERROR(IF(VLOOKUP(ROW(A395)-1,Data!B:C,2,FALSE)="","",VLOOKUP(ROW(A395)-1,Data!B:C,2,FALSE)),"")</f>
        <v>Sicilian Midnight [AD11]</v>
      </c>
      <c r="B395" s="133"/>
      <c r="C395" s="87" t="str">
        <f>IFERROR(IF(VLOOKUP(ROW(A395)-1,Data!B:C,2,FALSE)="","",VLOOKUP(ROW(A395)-1,Data!B:X,23,FALSE)),"")</f>
        <v/>
      </c>
      <c r="D395" s="6">
        <f t="shared" si="22"/>
        <v>1</v>
      </c>
      <c r="E395" s="6" t="str">
        <f t="shared" si="23"/>
        <v/>
      </c>
      <c r="F395" s="42">
        <f>IF(I395="","",IF(M395="Campaign","--",IF(VLOOKUP(A395,Data!C:D,2,FALSE)="*","*",VLOOKUP(A395,Data!C:R,16,FALSE))))</f>
        <v>5.083333333333333</v>
      </c>
      <c r="G395" s="43">
        <f>IF(I395="","",IFERROR(VLOOKUP(VLOOKUP(A395,Data!C:T,18,FALSE),'ROAR Ratings'!A:D,4,FALSE),""))</f>
        <v>6.56</v>
      </c>
      <c r="H395" s="44">
        <f t="shared" si="24"/>
        <v>0.53658536585365857</v>
      </c>
      <c r="I395" s="58" t="str">
        <f>IF(OR(A395="",LEFT(A395,3)="---"),"",IFERROR(VLOOKUP($A395,'ROAR Balance'!B:F,2,FALSE),""))</f>
        <v>Italian</v>
      </c>
      <c r="J395" s="58">
        <f>IF(I395="","",IFERROR(VLOOKUP($A395,'ROAR Balance'!B:F,3,FALSE),""))</f>
        <v>22</v>
      </c>
      <c r="K395" s="58" t="str">
        <f>IF(I395="","",IFERROR(VLOOKUP($A395,'ROAR Balance'!B:F,4,FALSE),""))</f>
        <v>American</v>
      </c>
      <c r="L395" s="58">
        <f>IF(I395="","",IFERROR(VLOOKUP($A395,'ROAR Balance'!B:F,5,FALSE),""))</f>
        <v>19</v>
      </c>
      <c r="M395" s="46" t="str">
        <f>IF(OR(LEFT(A395,2)="--",A395="",I395=""),"",IFERROR(VLOOKUP(A395,Data!C:W,21,FALSE),""))</f>
        <v>Nght, Dlux</v>
      </c>
      <c r="N395" s="2"/>
    </row>
    <row r="396" spans="1:14" ht="15" customHeight="1" x14ac:dyDescent="0.3">
      <c r="A396" s="5" t="str">
        <f>IFERROR(IF(VLOOKUP(ROW(A396)-1,Data!B:C,2,FALSE)="","",VLOOKUP(ROW(A396)-1,Data!B:C,2,FALSE)),"")</f>
        <v/>
      </c>
      <c r="B396" s="133"/>
      <c r="C396" s="87" t="str">
        <f>IFERROR(IF(VLOOKUP(ROW(A396)-1,Data!B:C,2,FALSE)="","",VLOOKUP(ROW(A396)-1,Data!B:X,23,FALSE)),"")</f>
        <v/>
      </c>
      <c r="D396" s="6" t="str">
        <f t="shared" si="22"/>
        <v/>
      </c>
      <c r="E396" s="6" t="str">
        <f t="shared" si="23"/>
        <v/>
      </c>
      <c r="F396" s="42" t="str">
        <f>IF(I396="","",IF(M396="Campaign","--",IF(VLOOKUP(A396,Data!C:D,2,FALSE)="*","*",VLOOKUP(A396,Data!C:R,16,FALSE))))</f>
        <v/>
      </c>
      <c r="G396" s="43" t="str">
        <f>IF(I396="","",IFERROR(VLOOKUP(VLOOKUP(A396,Data!C:T,18,FALSE),'ROAR Ratings'!A:D,4,FALSE),""))</f>
        <v/>
      </c>
      <c r="H396" s="44" t="str">
        <f t="shared" si="24"/>
        <v/>
      </c>
      <c r="I396" s="58" t="str">
        <f>IF(OR(A396="",LEFT(A396,3)="---"),"",IFERROR(VLOOKUP($A396,'ROAR Balance'!B:F,2,FALSE),""))</f>
        <v/>
      </c>
      <c r="J396" s="58" t="str">
        <f>IF(I396="","",IFERROR(VLOOKUP($A396,'ROAR Balance'!B:F,3,FALSE),""))</f>
        <v/>
      </c>
      <c r="K396" s="58" t="str">
        <f>IF(I396="","",IFERROR(VLOOKUP($A396,'ROAR Balance'!B:F,4,FALSE),""))</f>
        <v/>
      </c>
      <c r="L396" s="58" t="str">
        <f>IF(I396="","",IFERROR(VLOOKUP($A396,'ROAR Balance'!B:F,5,FALSE),""))</f>
        <v/>
      </c>
      <c r="M396" s="46" t="str">
        <f>IF(OR(LEFT(A396,2)="--",A396="",I396=""),"",IFERROR(VLOOKUP(A396,Data!C:W,21,FALSE),""))</f>
        <v/>
      </c>
      <c r="N396" s="2"/>
    </row>
    <row r="397" spans="1:14" ht="15" customHeight="1" x14ac:dyDescent="0.3">
      <c r="A397" s="5" t="str">
        <f>IFERROR(IF(VLOOKUP(ROW(A397)-1,Data!B:C,2,FALSE)="","",VLOOKUP(ROW(A397)-1,Data!B:C,2,FALSE)),"")</f>
        <v>--- 1993b Annual ---</v>
      </c>
      <c r="B397" s="133"/>
      <c r="C397" s="87" t="str">
        <f>IFERROR(IF(VLOOKUP(ROW(A397)-1,Data!B:C,2,FALSE)="","",VLOOKUP(ROW(A397)-1,Data!B:X,23,FALSE)),"")</f>
        <v/>
      </c>
      <c r="D397" s="6" t="str">
        <f t="shared" si="22"/>
        <v/>
      </c>
      <c r="E397" s="6" t="str">
        <f t="shared" si="23"/>
        <v/>
      </c>
      <c r="F397" s="42" t="str">
        <f>IF(I397="","",IF(M397="Campaign","--",IF(VLOOKUP(A397,Data!C:D,2,FALSE)="*","*",VLOOKUP(A397,Data!C:R,16,FALSE))))</f>
        <v/>
      </c>
      <c r="G397" s="43" t="str">
        <f>IF(I397="","",IFERROR(VLOOKUP(VLOOKUP(A397,Data!C:T,18,FALSE),'ROAR Ratings'!A:D,4,FALSE),""))</f>
        <v/>
      </c>
      <c r="H397" s="44" t="str">
        <f t="shared" si="24"/>
        <v/>
      </c>
      <c r="I397" s="58" t="str">
        <f>IF(OR(A397="",LEFT(A397,3)="---"),"",IFERROR(VLOOKUP($A397,'ROAR Balance'!B:F,2,FALSE),""))</f>
        <v/>
      </c>
      <c r="J397" s="58" t="str">
        <f>IF(I397="","",IFERROR(VLOOKUP($A397,'ROAR Balance'!B:F,3,FALSE),""))</f>
        <v/>
      </c>
      <c r="K397" s="58" t="str">
        <f>IF(I397="","",IFERROR(VLOOKUP($A397,'ROAR Balance'!B:F,4,FALSE),""))</f>
        <v/>
      </c>
      <c r="L397" s="58" t="str">
        <f>IF(I397="","",IFERROR(VLOOKUP($A397,'ROAR Balance'!B:F,5,FALSE),""))</f>
        <v/>
      </c>
      <c r="M397" s="46" t="str">
        <f>IF(OR(LEFT(A397,2)="--",A397="",I397=""),"",IFERROR(VLOOKUP(A397,Data!C:W,21,FALSE),""))</f>
        <v/>
      </c>
      <c r="N397" s="2"/>
    </row>
    <row r="398" spans="1:14" ht="15" customHeight="1" x14ac:dyDescent="0.3">
      <c r="A398" s="5" t="str">
        <f>IFERROR(IF(VLOOKUP(ROW(A398)-1,Data!B:C,2,FALSE)="","",VLOOKUP(ROW(A398)-1,Data!B:C,2,FALSE)),"")</f>
        <v>Across the Wire [A61]</v>
      </c>
      <c r="B398" s="133"/>
      <c r="C398" s="87" t="str">
        <f>IFERROR(IF(VLOOKUP(ROW(A398)-1,Data!B:C,2,FALSE)="","",VLOOKUP(ROW(A398)-1,Data!B:X,23,FALSE)),"")</f>
        <v/>
      </c>
      <c r="D398" s="6">
        <f t="shared" si="22"/>
        <v>-1</v>
      </c>
      <c r="E398" s="6" t="str">
        <f t="shared" si="23"/>
        <v/>
      </c>
      <c r="F398" s="42">
        <f>IF(I398="","",IF(M398="Campaign","--",IF(VLOOKUP(A398,Data!C:D,2,FALSE)="*","*",VLOOKUP(A398,Data!C:R,16,FALSE))))</f>
        <v>10.35</v>
      </c>
      <c r="G398" s="43">
        <f>IF(I398="","",IFERROR(VLOOKUP(VLOOKUP(A398,Data!C:T,18,FALSE),'ROAR Ratings'!A:D,4,FALSE),""))</f>
        <v>4.8099999999999996</v>
      </c>
      <c r="H398" s="44">
        <f t="shared" si="24"/>
        <v>0.6216216216216216</v>
      </c>
      <c r="I398" s="58" t="str">
        <f>IF(OR(A398="",LEFT(A398,3)="---"),"",IFERROR(VLOOKUP($A398,'ROAR Balance'!B:F,2,FALSE),""))</f>
        <v>Italian</v>
      </c>
      <c r="J398" s="58">
        <f>IF(I398="","",IFERROR(VLOOKUP($A398,'ROAR Balance'!B:F,3,FALSE),""))</f>
        <v>23</v>
      </c>
      <c r="K398" s="58" t="str">
        <f>IF(I398="","",IFERROR(VLOOKUP($A398,'ROAR Balance'!B:F,4,FALSE),""))</f>
        <v>British</v>
      </c>
      <c r="L398" s="58">
        <f>IF(I398="","",IFERROR(VLOOKUP($A398,'ROAR Balance'!B:F,5,FALSE),""))</f>
        <v>14</v>
      </c>
      <c r="M398" s="46" t="str">
        <f>IF(OR(LEFT(A398,2)="--",A398="",I398=""),"",IFERROR(VLOOKUP(A398,Data!C:W,21,FALSE),""))</f>
        <v>Dsrt</v>
      </c>
      <c r="N398" s="2"/>
    </row>
    <row r="399" spans="1:14" ht="15" customHeight="1" x14ac:dyDescent="0.3">
      <c r="A399" s="5" t="str">
        <f>IFERROR(IF(VLOOKUP(ROW(A399)-1,Data!B:C,2,FALSE)="","",VLOOKUP(ROW(A399)-1,Data!B:C,2,FALSE)),"")</f>
        <v>Paole Zion [A62]</v>
      </c>
      <c r="B399" s="133"/>
      <c r="C399" s="87" t="str">
        <f>IFERROR(IF(VLOOKUP(ROW(A399)-1,Data!B:C,2,FALSE)="","",VLOOKUP(ROW(A399)-1,Data!B:X,23,FALSE)),"")</f>
        <v/>
      </c>
      <c r="D399" s="6">
        <f t="shared" si="22"/>
        <v>1</v>
      </c>
      <c r="E399" s="6" t="str">
        <f t="shared" si="23"/>
        <v/>
      </c>
      <c r="F399" s="42">
        <f>IF(I399="","",IF(M399="Campaign","--",IF(VLOOKUP(A399,Data!C:D,2,FALSE)="*","*",VLOOKUP(A399,Data!C:R,16,FALSE))))</f>
        <v>7.8250000000000002</v>
      </c>
      <c r="G399" s="43">
        <f>IF(I399="","",IFERROR(VLOOKUP(VLOOKUP(A399,Data!C:T,18,FALSE),'ROAR Ratings'!A:D,4,FALSE),""))</f>
        <v>6.75</v>
      </c>
      <c r="H399" s="44">
        <f t="shared" si="24"/>
        <v>0.5714285714285714</v>
      </c>
      <c r="I399" s="58" t="str">
        <f>IF(OR(A399="",LEFT(A399,3)="---"),"",IFERROR(VLOOKUP($A399,'ROAR Balance'!B:F,2,FALSE),""))</f>
        <v>German/Axis Minor</v>
      </c>
      <c r="J399" s="58">
        <f>IF(I399="","",IFERROR(VLOOKUP($A399,'ROAR Balance'!B:F,3,FALSE),""))</f>
        <v>6</v>
      </c>
      <c r="K399" s="58" t="str">
        <f>IF(I399="","",IFERROR(VLOOKUP($A399,'ROAR Balance'!B:F,4,FALSE),""))</f>
        <v>Partisan</v>
      </c>
      <c r="L399" s="58">
        <f>IF(I399="","",IFERROR(VLOOKUP($A399,'ROAR Balance'!B:F,5,FALSE),""))</f>
        <v>8</v>
      </c>
      <c r="M399" s="46" t="str">
        <f>IF(OR(LEFT(A399,2)="--",A399="",I399=""),"",IFERROR(VLOOKUP(A399,Data!C:W,21,FALSE),""))</f>
        <v/>
      </c>
      <c r="N399" s="2"/>
    </row>
    <row r="400" spans="1:14" ht="15" customHeight="1" x14ac:dyDescent="0.3">
      <c r="A400" s="5" t="str">
        <f>IFERROR(IF(VLOOKUP(ROW(A400)-1,Data!B:C,2,FALSE)="","",VLOOKUP(ROW(A400)-1,Data!B:C,2,FALSE)),"")</f>
        <v>Action at Balberkamp [A63]</v>
      </c>
      <c r="B400" s="133"/>
      <c r="C400" s="87" t="str">
        <f>IFERROR(IF(VLOOKUP(ROW(A400)-1,Data!B:C,2,FALSE)="","",VLOOKUP(ROW(A400)-1,Data!B:X,23,FALSE)),"")</f>
        <v/>
      </c>
      <c r="D400" s="6">
        <f t="shared" si="22"/>
        <v>1</v>
      </c>
      <c r="E400" s="6" t="str">
        <f t="shared" si="23"/>
        <v/>
      </c>
      <c r="F400" s="42">
        <f>IF(I400="","",IF(M400="Campaign","--",IF(VLOOKUP(A400,Data!C:D,2,FALSE)="*","*",VLOOKUP(A400,Data!C:R,16,FALSE))))</f>
        <v>14.4375</v>
      </c>
      <c r="G400" s="43">
        <f>IF(I400="","",IFERROR(VLOOKUP(VLOOKUP(A400,Data!C:T,18,FALSE),'ROAR Ratings'!A:D,4,FALSE),""))</f>
        <v>7.29</v>
      </c>
      <c r="H400" s="44">
        <f t="shared" si="24"/>
        <v>0.51666666666666672</v>
      </c>
      <c r="I400" s="58" t="str">
        <f>IF(OR(A400="",LEFT(A400,3)="---"),"",IFERROR(VLOOKUP($A400,'ROAR Balance'!B:F,2,FALSE),""))</f>
        <v>German</v>
      </c>
      <c r="J400" s="58">
        <f>IF(I400="","",IFERROR(VLOOKUP($A400,'ROAR Balance'!B:F,3,FALSE),""))</f>
        <v>31</v>
      </c>
      <c r="K400" s="58" t="str">
        <f>IF(I400="","",IFERROR(VLOOKUP($A400,'ROAR Balance'!B:F,4,FALSE),""))</f>
        <v>Norwegian</v>
      </c>
      <c r="L400" s="58">
        <f>IF(I400="","",IFERROR(VLOOKUP($A400,'ROAR Balance'!B:F,5,FALSE),""))</f>
        <v>29</v>
      </c>
      <c r="M400" s="46" t="str">
        <f>IF(OR(LEFT(A400,2)="--",A400="",I400=""),"",IFERROR(VLOOKUP(A400,Data!C:W,21,FALSE),""))</f>
        <v/>
      </c>
      <c r="N400" s="2"/>
    </row>
    <row r="401" spans="1:14" ht="15" customHeight="1" x14ac:dyDescent="0.3">
      <c r="A401" s="5" t="str">
        <f>IFERROR(IF(VLOOKUP(ROW(A401)-1,Data!B:C,2,FALSE)="","",VLOOKUP(ROW(A401)-1,Data!B:C,2,FALSE)),"")</f>
        <v>Chateau de Quesnoy [A64]</v>
      </c>
      <c r="B401" s="133"/>
      <c r="C401" s="87" t="str">
        <f>IFERROR(IF(VLOOKUP(ROW(A401)-1,Data!B:C,2,FALSE)="","",VLOOKUP(ROW(A401)-1,Data!B:X,23,FALSE)),"")</f>
        <v/>
      </c>
      <c r="D401" s="6">
        <f t="shared" si="22"/>
        <v>-1</v>
      </c>
      <c r="E401" s="6" t="str">
        <f t="shared" si="23"/>
        <v/>
      </c>
      <c r="F401" s="42">
        <f>IF(I401="","",IF(M401="Campaign","--",IF(VLOOKUP(A401,Data!C:D,2,FALSE)="*","*",VLOOKUP(A401,Data!C:R,16,FALSE))))</f>
        <v>29.875</v>
      </c>
      <c r="G401" s="43">
        <f>IF(I401="","",IFERROR(VLOOKUP(VLOOKUP(A401,Data!C:T,18,FALSE),'ROAR Ratings'!A:D,4,FALSE),""))</f>
        <v>6.79</v>
      </c>
      <c r="H401" s="44">
        <f t="shared" si="24"/>
        <v>0.66666666666666663</v>
      </c>
      <c r="I401" s="58" t="str">
        <f>IF(OR(A401="",LEFT(A401,3)="---"),"",IFERROR(VLOOKUP($A401,'ROAR Balance'!B:F,2,FALSE),""))</f>
        <v>French</v>
      </c>
      <c r="J401" s="58">
        <f>IF(I401="","",IFERROR(VLOOKUP($A401,'ROAR Balance'!B:F,3,FALSE),""))</f>
        <v>36</v>
      </c>
      <c r="K401" s="58" t="str">
        <f>IF(I401="","",IFERROR(VLOOKUP($A401,'ROAR Balance'!B:F,4,FALSE),""))</f>
        <v>German</v>
      </c>
      <c r="L401" s="58">
        <f>IF(I401="","",IFERROR(VLOOKUP($A401,'ROAR Balance'!B:F,5,FALSE),""))</f>
        <v>18</v>
      </c>
      <c r="M401" s="46" t="str">
        <f>IF(OR(LEFT(A401,2)="--",A401="",I401=""),"",IFERROR(VLOOKUP(A401,Data!C:W,21,FALSE),""))</f>
        <v>OBA</v>
      </c>
      <c r="N401" s="2"/>
    </row>
    <row r="402" spans="1:14" ht="15" customHeight="1" x14ac:dyDescent="0.3">
      <c r="A402" s="5" t="str">
        <f>IFERROR(IF(VLOOKUP(ROW(A402)-1,Data!B:C,2,FALSE)="","",VLOOKUP(ROW(A402)-1,Data!B:C,2,FALSE)),"")</f>
        <v>The Dinant Bridgehead [A65]</v>
      </c>
      <c r="B402" s="133"/>
      <c r="C402" s="87" t="str">
        <f>IFERROR(IF(VLOOKUP(ROW(A402)-1,Data!B:C,2,FALSE)="","",VLOOKUP(ROW(A402)-1,Data!B:X,23,FALSE)),"")</f>
        <v/>
      </c>
      <c r="D402" s="6">
        <f t="shared" si="22"/>
        <v>-1</v>
      </c>
      <c r="E402" s="6" t="str">
        <f t="shared" si="23"/>
        <v/>
      </c>
      <c r="F402" s="42">
        <f>IF(I402="","",IF(M402="Campaign","--",IF(VLOOKUP(A402,Data!C:D,2,FALSE)="*","*",VLOOKUP(A402,Data!C:R,16,FALSE))))</f>
        <v>14.666666666666666</v>
      </c>
      <c r="G402" s="43">
        <f>IF(I402="","",IFERROR(VLOOKUP(VLOOKUP(A402,Data!C:T,18,FALSE),'ROAR Ratings'!A:D,4,FALSE),""))</f>
        <v>6.69</v>
      </c>
      <c r="H402" s="44">
        <f t="shared" si="24"/>
        <v>0.78260869565217395</v>
      </c>
      <c r="I402" s="58" t="str">
        <f>IF(OR(A402="",LEFT(A402,3)="---"),"",IFERROR(VLOOKUP($A402,'ROAR Balance'!B:F,2,FALSE),""))</f>
        <v>German</v>
      </c>
      <c r="J402" s="58">
        <f>IF(I402="","",IFERROR(VLOOKUP($A402,'ROAR Balance'!B:F,3,FALSE),""))</f>
        <v>18</v>
      </c>
      <c r="K402" s="58" t="str">
        <f>IF(I402="","",IFERROR(VLOOKUP($A402,'ROAR Balance'!B:F,4,FALSE),""))</f>
        <v>French</v>
      </c>
      <c r="L402" s="58">
        <f>IF(I402="","",IFERROR(VLOOKUP($A402,'ROAR Balance'!B:F,5,FALSE),""))</f>
        <v>5</v>
      </c>
      <c r="M402" s="46" t="str">
        <f>IF(OR(LEFT(A402,2)="--",A402="",I402=""),"",IFERROR(VLOOKUP(A402,Data!C:W,21,FALSE),""))</f>
        <v>OBA, Sea</v>
      </c>
      <c r="N402" s="2"/>
    </row>
    <row r="403" spans="1:14" ht="15" customHeight="1" x14ac:dyDescent="0.3">
      <c r="A403" s="5" t="str">
        <f>IFERROR(IF(VLOOKUP(ROW(A403)-1,Data!B:C,2,FALSE)="","",VLOOKUP(ROW(A403)-1,Data!B:C,2,FALSE)),"")</f>
        <v>Counterstroke at Stonne [A66]</v>
      </c>
      <c r="B403" s="133"/>
      <c r="C403" s="87" t="str">
        <f>IFERROR(IF(VLOOKUP(ROW(A403)-1,Data!B:C,2,FALSE)="","",VLOOKUP(ROW(A403)-1,Data!B:X,23,FALSE)),"")</f>
        <v/>
      </c>
      <c r="D403" s="6">
        <f t="shared" si="22"/>
        <v>1</v>
      </c>
      <c r="E403" s="6" t="str">
        <f t="shared" si="23"/>
        <v/>
      </c>
      <c r="F403" s="42">
        <f>IF(I403="","",IF(M403="Campaign","--",IF(VLOOKUP(A403,Data!C:D,2,FALSE)="*","*",VLOOKUP(A403,Data!C:R,16,FALSE))))</f>
        <v>19.666666666666668</v>
      </c>
      <c r="G403" s="43">
        <f>IF(I403="","",IFERROR(VLOOKUP(VLOOKUP(A403,Data!C:T,18,FALSE),'ROAR Ratings'!A:D,4,FALSE),""))</f>
        <v>7.17</v>
      </c>
      <c r="H403" s="44">
        <f t="shared" si="24"/>
        <v>0.56000000000000005</v>
      </c>
      <c r="I403" s="58" t="str">
        <f>IF(OR(A403="",LEFT(A403,3)="---"),"",IFERROR(VLOOKUP($A403,'ROAR Balance'!B:F,2,FALSE),""))</f>
        <v>French</v>
      </c>
      <c r="J403" s="58">
        <f>IF(I403="","",IFERROR(VLOOKUP($A403,'ROAR Balance'!B:F,3,FALSE),""))</f>
        <v>42</v>
      </c>
      <c r="K403" s="58" t="str">
        <f>IF(I403="","",IFERROR(VLOOKUP($A403,'ROAR Balance'!B:F,4,FALSE),""))</f>
        <v>German</v>
      </c>
      <c r="L403" s="58">
        <f>IF(I403="","",IFERROR(VLOOKUP($A403,'ROAR Balance'!B:F,5,FALSE),""))</f>
        <v>33</v>
      </c>
      <c r="M403" s="46" t="str">
        <f>IF(OR(LEFT(A403,2)="--",A403="",I403=""),"",IFERROR(VLOOKUP(A403,Data!C:W,21,FALSE),""))</f>
        <v/>
      </c>
      <c r="N403" s="2"/>
    </row>
    <row r="404" spans="1:14" ht="15" customHeight="1" x14ac:dyDescent="0.3">
      <c r="A404" s="5" t="str">
        <f>IFERROR(IF(VLOOKUP(ROW(A404)-1,Data!B:C,2,FALSE)="","",VLOOKUP(ROW(A404)-1,Data!B:C,2,FALSE)),"")</f>
        <v>Monte Castello [A67]</v>
      </c>
      <c r="B404" s="133"/>
      <c r="C404" s="87" t="str">
        <f>IFERROR(IF(VLOOKUP(ROW(A404)-1,Data!B:C,2,FALSE)="","",VLOOKUP(ROW(A404)-1,Data!B:X,23,FALSE)),"")</f>
        <v/>
      </c>
      <c r="D404" s="6">
        <f t="shared" si="22"/>
        <v>-1</v>
      </c>
      <c r="E404" s="6" t="str">
        <f t="shared" si="23"/>
        <v/>
      </c>
      <c r="F404" s="42">
        <f>IF(I404="","",IF(M404="Campaign","--",IF(VLOOKUP(A404,Data!C:D,2,FALSE)="*","*",VLOOKUP(A404,Data!C:R,16,FALSE))))</f>
        <v>6.6208333333333336</v>
      </c>
      <c r="G404" s="43">
        <f>IF(I404="","",IFERROR(VLOOKUP(VLOOKUP(A404,Data!C:T,18,FALSE),'ROAR Ratings'!A:D,4,FALSE),""))</f>
        <v>6.11</v>
      </c>
      <c r="H404" s="44">
        <f t="shared" si="24"/>
        <v>0.52941176470588236</v>
      </c>
      <c r="I404" s="58" t="str">
        <f>IF(OR(A404="",LEFT(A404,3)="---"),"",IFERROR(VLOOKUP($A404,'ROAR Balance'!B:F,2,FALSE),""))</f>
        <v>Brazilian</v>
      </c>
      <c r="J404" s="58">
        <f>IF(I404="","",IFERROR(VLOOKUP($A404,'ROAR Balance'!B:F,3,FALSE),""))</f>
        <v>8</v>
      </c>
      <c r="K404" s="58" t="str">
        <f>IF(I404="","",IFERROR(VLOOKUP($A404,'ROAR Balance'!B:F,4,FALSE),""))</f>
        <v>German</v>
      </c>
      <c r="L404" s="58">
        <f>IF(I404="","",IFERROR(VLOOKUP($A404,'ROAR Balance'!B:F,5,FALSE),""))</f>
        <v>9</v>
      </c>
      <c r="M404" s="46" t="str">
        <f>IF(OR(LEFT(A404,2)="--",A404="",I404=""),"",IFERROR(VLOOKUP(A404,Data!C:W,21,FALSE),""))</f>
        <v/>
      </c>
      <c r="N404" s="2"/>
    </row>
    <row r="405" spans="1:14" ht="15" customHeight="1" x14ac:dyDescent="0.3">
      <c r="A405" s="5" t="str">
        <f>IFERROR(IF(VLOOKUP(ROW(A405)-1,Data!B:C,2,FALSE)="","",VLOOKUP(ROW(A405)-1,Data!B:C,2,FALSE)),"")</f>
        <v>Tussle at Thomashof [AD12]</v>
      </c>
      <c r="B405" s="133"/>
      <c r="C405" s="87" t="str">
        <f>IFERROR(IF(VLOOKUP(ROW(A405)-1,Data!B:C,2,FALSE)="","",VLOOKUP(ROW(A405)-1,Data!B:X,23,FALSE)),"")</f>
        <v/>
      </c>
      <c r="D405" s="6">
        <f t="shared" si="22"/>
        <v>-1</v>
      </c>
      <c r="E405" s="6" t="str">
        <f t="shared" si="23"/>
        <v>T</v>
      </c>
      <c r="F405" s="42">
        <f>IF(I405="","",IF(M405="Campaign","--",IF(VLOOKUP(A405,Data!C:D,2,FALSE)="*","*",VLOOKUP(A405,Data!C:R,16,FALSE))))</f>
        <v>4.3</v>
      </c>
      <c r="G405" s="43">
        <f>IF(I405="","",IFERROR(VLOOKUP(VLOOKUP(A405,Data!C:T,18,FALSE),'ROAR Ratings'!A:D,4,FALSE),""))</f>
        <v>6.15</v>
      </c>
      <c r="H405" s="44">
        <f t="shared" si="24"/>
        <v>0.70588235294117641</v>
      </c>
      <c r="I405" s="58" t="str">
        <f>IF(OR(A405="",LEFT(A405,3)="---"),"",IFERROR(VLOOKUP($A405,'ROAR Balance'!B:F,2,FALSE),""))</f>
        <v>British</v>
      </c>
      <c r="J405" s="58">
        <f>IF(I405="","",IFERROR(VLOOKUP($A405,'ROAR Balance'!B:F,3,FALSE),""))</f>
        <v>15</v>
      </c>
      <c r="K405" s="58" t="str">
        <f>IF(I405="","",IFERROR(VLOOKUP($A405,'ROAR Balance'!B:F,4,FALSE),""))</f>
        <v>German</v>
      </c>
      <c r="L405" s="58">
        <f>IF(I405="","",IFERROR(VLOOKUP($A405,'ROAR Balance'!B:F,5,FALSE),""))</f>
        <v>36</v>
      </c>
      <c r="M405" s="46" t="str">
        <f>IF(OR(LEFT(A405,2)="--",A405="",I405=""),"",IFERROR(VLOOKUP(A405,Data!C:W,21,FALSE),""))</f>
        <v>Dlux</v>
      </c>
      <c r="N405" s="2"/>
    </row>
    <row r="406" spans="1:14" ht="15" customHeight="1" x14ac:dyDescent="0.3">
      <c r="A406" s="5" t="str">
        <f>IFERROR(IF(VLOOKUP(ROW(A406)-1,Data!B:C,2,FALSE)="","",VLOOKUP(ROW(A406)-1,Data!B:C,2,FALSE)),"")</f>
        <v>Grabbing Gavutu [AH3]</v>
      </c>
      <c r="B406" s="133"/>
      <c r="C406" s="87" t="str">
        <f>IFERROR(IF(VLOOKUP(ROW(A406)-1,Data!B:C,2,FALSE)="","",VLOOKUP(ROW(A406)-1,Data!B:X,23,FALSE)),"")</f>
        <v/>
      </c>
      <c r="D406" s="6">
        <f t="shared" si="22"/>
        <v>1</v>
      </c>
      <c r="E406" s="6" t="str">
        <f t="shared" si="23"/>
        <v/>
      </c>
      <c r="F406" s="42">
        <f>IF(I406="","",IF(M406="Campaign","--",IF(VLOOKUP(A406,Data!C:D,2,FALSE)="*","*",VLOOKUP(A406,Data!C:R,16,FALSE))))</f>
        <v>12.25</v>
      </c>
      <c r="G406" s="43">
        <f>IF(I406="","",IFERROR(VLOOKUP(VLOOKUP(A406,Data!C:T,18,FALSE),'ROAR Ratings'!A:D,4,FALSE),""))</f>
        <v>6.75</v>
      </c>
      <c r="H406" s="44">
        <f t="shared" si="24"/>
        <v>0.5</v>
      </c>
      <c r="I406" s="58" t="str">
        <f>IF(OR(A406="",LEFT(A406,3)="---"),"",IFERROR(VLOOKUP($A406,'ROAR Balance'!B:F,2,FALSE),""))</f>
        <v>American</v>
      </c>
      <c r="J406" s="58">
        <f>IF(I406="","",IFERROR(VLOOKUP($A406,'ROAR Balance'!B:F,3,FALSE),""))</f>
        <v>8</v>
      </c>
      <c r="K406" s="58" t="str">
        <f>IF(I406="","",IFERROR(VLOOKUP($A406,'ROAR Balance'!B:F,4,FALSE),""))</f>
        <v>Japanese</v>
      </c>
      <c r="L406" s="58">
        <f>IF(I406="","",IFERROR(VLOOKUP($A406,'ROAR Balance'!B:F,5,FALSE),""))</f>
        <v>8</v>
      </c>
      <c r="M406" s="46" t="str">
        <f>IF(OR(LEFT(A406,2)="--",A406="",I406=""),"",IFERROR(VLOOKUP(A406,Data!C:W,21,FALSE),""))</f>
        <v>PTO, Air, Sea, SSR</v>
      </c>
      <c r="N406" s="2"/>
    </row>
    <row r="407" spans="1:14" ht="15" customHeight="1" x14ac:dyDescent="0.3">
      <c r="A407" s="5" t="str">
        <f>IFERROR(IF(VLOOKUP(ROW(A407)-1,Data!B:C,2,FALSE)="","",VLOOKUP(ROW(A407)-1,Data!B:C,2,FALSE)),"")</f>
        <v>Tanambogo Nightmare [AH4]</v>
      </c>
      <c r="B407" s="133"/>
      <c r="C407" s="87" t="str">
        <f>IFERROR(IF(VLOOKUP(ROW(A407)-1,Data!B:C,2,FALSE)="","",VLOOKUP(ROW(A407)-1,Data!B:X,23,FALSE)),"")</f>
        <v/>
      </c>
      <c r="D407" s="6">
        <f t="shared" si="22"/>
        <v>-1</v>
      </c>
      <c r="E407" s="6" t="str">
        <f t="shared" si="23"/>
        <v/>
      </c>
      <c r="F407" s="42">
        <f>IF(I407="","",IF(M407="Campaign","--",IF(VLOOKUP(A407,Data!C:D,2,FALSE)="*","*",VLOOKUP(A407,Data!C:R,16,FALSE))))</f>
        <v>8.2666666666666657</v>
      </c>
      <c r="G407" s="43">
        <f>IF(I407="","",IFERROR(VLOOKUP(VLOOKUP(A407,Data!C:T,18,FALSE),'ROAR Ratings'!A:D,4,FALSE),""))</f>
        <v>7.5</v>
      </c>
      <c r="H407" s="44">
        <f t="shared" si="24"/>
        <v>1</v>
      </c>
      <c r="I407" s="58" t="str">
        <f>IF(OR(A407="",LEFT(A407,3)="---"),"",IFERROR(VLOOKUP($A407,'ROAR Balance'!B:F,2,FALSE),""))</f>
        <v>American</v>
      </c>
      <c r="J407" s="58">
        <f>IF(I407="","",IFERROR(VLOOKUP($A407,'ROAR Balance'!B:F,3,FALSE),""))</f>
        <v>0</v>
      </c>
      <c r="K407" s="58" t="str">
        <f>IF(I407="","",IFERROR(VLOOKUP($A407,'ROAR Balance'!B:F,4,FALSE),""))</f>
        <v>Japanese</v>
      </c>
      <c r="L407" s="58">
        <f>IF(I407="","",IFERROR(VLOOKUP($A407,'ROAR Balance'!B:F,5,FALSE),""))</f>
        <v>5</v>
      </c>
      <c r="M407" s="46" t="str">
        <f>IF(OR(LEFT(A407,2)="--",A407="",I407=""),"",IFERROR(VLOOKUP(A407,Data!C:W,21,FALSE),""))</f>
        <v>PTO, OBA, Nght, Sea, SSR</v>
      </c>
      <c r="N407" s="2"/>
    </row>
    <row r="408" spans="1:14" ht="15" customHeight="1" x14ac:dyDescent="0.3">
      <c r="A408" s="5" t="str">
        <f>IFERROR(IF(VLOOKUP(ROW(A408)-1,Data!B:C,2,FALSE)="","",VLOOKUP(ROW(A408)-1,Data!B:C,2,FALSE)),"")</f>
        <v>Take Two [AH5]</v>
      </c>
      <c r="B408" s="133"/>
      <c r="C408" s="87" t="str">
        <f>IFERROR(IF(VLOOKUP(ROW(A408)-1,Data!B:C,2,FALSE)="","",VLOOKUP(ROW(A408)-1,Data!B:X,23,FALSE)),"")</f>
        <v/>
      </c>
      <c r="D408" s="6">
        <f t="shared" si="22"/>
        <v>-1</v>
      </c>
      <c r="E408" s="6" t="str">
        <f t="shared" si="23"/>
        <v/>
      </c>
      <c r="F408" s="42">
        <f>IF(I408="","",IF(M408="Campaign","--",IF(VLOOKUP(A408,Data!C:D,2,FALSE)="*","*",VLOOKUP(A408,Data!C:R,16,FALSE))))</f>
        <v>15.333333333333334</v>
      </c>
      <c r="G408" s="43">
        <f>IF(I408="","",IFERROR(VLOOKUP(VLOOKUP(A408,Data!C:T,18,FALSE),'ROAR Ratings'!A:D,4,FALSE),""))</f>
        <v>7.17</v>
      </c>
      <c r="H408" s="44">
        <f t="shared" si="24"/>
        <v>0.75</v>
      </c>
      <c r="I408" s="58" t="str">
        <f>IF(OR(A408="",LEFT(A408,3)="---"),"",IFERROR(VLOOKUP($A408,'ROAR Balance'!B:F,2,FALSE),""))</f>
        <v>American</v>
      </c>
      <c r="J408" s="58">
        <f>IF(I408="","",IFERROR(VLOOKUP($A408,'ROAR Balance'!B:F,3,FALSE),""))</f>
        <v>9</v>
      </c>
      <c r="K408" s="58" t="str">
        <f>IF(I408="","",IFERROR(VLOOKUP($A408,'ROAR Balance'!B:F,4,FALSE),""))</f>
        <v>Japanese</v>
      </c>
      <c r="L408" s="58">
        <f>IF(I408="","",IFERROR(VLOOKUP($A408,'ROAR Balance'!B:F,5,FALSE),""))</f>
        <v>3</v>
      </c>
      <c r="M408" s="46" t="str">
        <f>IF(OR(LEFT(A408,2)="--",A408="",I408=""),"",IFERROR(VLOOKUP(A408,Data!C:W,21,FALSE),""))</f>
        <v>PTO, OBA, Air, Sea, SSR</v>
      </c>
      <c r="N408" s="2"/>
    </row>
    <row r="409" spans="1:14" ht="15" customHeight="1" x14ac:dyDescent="0.3">
      <c r="A409" s="5" t="str">
        <f>IFERROR(IF(VLOOKUP(ROW(A409)-1,Data!B:C,2,FALSE)="","",VLOOKUP(ROW(A409)-1,Data!B:C,2,FALSE)),"")</f>
        <v>Sand and Blood [GT-I]</v>
      </c>
      <c r="B409" s="133"/>
      <c r="C409" s="87" t="str">
        <f>IFERROR(IF(VLOOKUP(ROW(A409)-1,Data!B:C,2,FALSE)="","",VLOOKUP(ROW(A409)-1,Data!B:X,23,FALSE)),"")</f>
        <v/>
      </c>
      <c r="D409" s="6">
        <f t="shared" si="22"/>
        <v>1</v>
      </c>
      <c r="E409" s="6" t="str">
        <f t="shared" si="23"/>
        <v/>
      </c>
      <c r="F409" s="42" t="str">
        <f>IF(I409="","",IF(M409="Campaign","--",IF(VLOOKUP(A409,Data!C:D,2,FALSE)="*","*",VLOOKUP(A409,Data!C:R,16,FALSE))))</f>
        <v>--</v>
      </c>
      <c r="G409" s="43">
        <f>IF(I409="","",IFERROR(VLOOKUP(VLOOKUP(A409,Data!C:T,18,FALSE),'ROAR Ratings'!A:D,4,FALSE),""))</f>
        <v>6.91</v>
      </c>
      <c r="H409" s="44">
        <f t="shared" si="24"/>
        <v>0.55555555555555558</v>
      </c>
      <c r="I409" s="58" t="str">
        <f>IF(OR(A409="",LEFT(A409,3)="---"),"",IFERROR(VLOOKUP($A409,'ROAR Balance'!B:F,2,FALSE),""))</f>
        <v>Japanese</v>
      </c>
      <c r="J409" s="58">
        <f>IF(I409="","",IFERROR(VLOOKUP($A409,'ROAR Balance'!B:F,3,FALSE),""))</f>
        <v>8</v>
      </c>
      <c r="K409" s="58" t="str">
        <f>IF(I409="","",IFERROR(VLOOKUP($A409,'ROAR Balance'!B:F,4,FALSE),""))</f>
        <v>American</v>
      </c>
      <c r="L409" s="58">
        <f>IF(I409="","",IFERROR(VLOOKUP($A409,'ROAR Balance'!B:F,5,FALSE),""))</f>
        <v>10</v>
      </c>
      <c r="M409" s="46" t="str">
        <f>IF(OR(LEFT(A409,2)="--",A409="",I409=""),"",IFERROR(VLOOKUP(A409,Data!C:W,21,FALSE),""))</f>
        <v>Campaign</v>
      </c>
      <c r="N409" s="2"/>
    </row>
    <row r="410" spans="1:14" ht="15" customHeight="1" x14ac:dyDescent="0.3">
      <c r="A410" s="5" t="str">
        <f>IFERROR(IF(VLOOKUP(ROW(A410)-1,Data!B:C,2,FALSE)="","",VLOOKUP(ROW(A410)-1,Data!B:C,2,FALSE)),"")</f>
        <v/>
      </c>
      <c r="B410" s="133"/>
      <c r="C410" s="87" t="str">
        <f>IFERROR(IF(VLOOKUP(ROW(A410)-1,Data!B:C,2,FALSE)="","",VLOOKUP(ROW(A410)-1,Data!B:X,23,FALSE)),"")</f>
        <v/>
      </c>
      <c r="D410" s="6" t="str">
        <f t="shared" si="22"/>
        <v/>
      </c>
      <c r="E410" s="6" t="str">
        <f t="shared" si="23"/>
        <v/>
      </c>
      <c r="F410" s="42" t="str">
        <f>IF(I410="","",IF(M410="Campaign","--",IF(VLOOKUP(A410,Data!C:D,2,FALSE)="*","*",VLOOKUP(A410,Data!C:R,16,FALSE))))</f>
        <v/>
      </c>
      <c r="G410" s="43" t="str">
        <f>IF(I410="","",IFERROR(VLOOKUP(VLOOKUP(A410,Data!C:T,18,FALSE),'ROAR Ratings'!A:D,4,FALSE),""))</f>
        <v/>
      </c>
      <c r="H410" s="44" t="str">
        <f t="shared" si="24"/>
        <v/>
      </c>
      <c r="I410" s="58" t="str">
        <f>IF(OR(A410="",LEFT(A410,3)="---"),"",IFERROR(VLOOKUP($A410,'ROAR Balance'!B:F,2,FALSE),""))</f>
        <v/>
      </c>
      <c r="J410" s="58" t="str">
        <f>IF(I410="","",IFERROR(VLOOKUP($A410,'ROAR Balance'!B:F,3,FALSE),""))</f>
        <v/>
      </c>
      <c r="K410" s="58" t="str">
        <f>IF(I410="","",IFERROR(VLOOKUP($A410,'ROAR Balance'!B:F,4,FALSE),""))</f>
        <v/>
      </c>
      <c r="L410" s="58" t="str">
        <f>IF(I410="","",IFERROR(VLOOKUP($A410,'ROAR Balance'!B:F,5,FALSE),""))</f>
        <v/>
      </c>
      <c r="M410" s="46" t="str">
        <f>IF(OR(LEFT(A410,2)="--",A410="",I410=""),"",IFERROR(VLOOKUP(A410,Data!C:W,21,FALSE),""))</f>
        <v/>
      </c>
      <c r="N410" s="2"/>
    </row>
    <row r="411" spans="1:14" ht="15" customHeight="1" x14ac:dyDescent="0.3">
      <c r="A411" s="5" t="str">
        <f>IFERROR(IF(VLOOKUP(ROW(A411)-1,Data!B:C,2,FALSE)="","",VLOOKUP(ROW(A411)-1,Data!B:C,2,FALSE)),"")</f>
        <v>--- 1995 Annual ---</v>
      </c>
      <c r="B411" s="133"/>
      <c r="C411" s="87" t="str">
        <f>IFERROR(IF(VLOOKUP(ROW(A411)-1,Data!B:C,2,FALSE)="","",VLOOKUP(ROW(A411)-1,Data!B:X,23,FALSE)),"")</f>
        <v/>
      </c>
      <c r="D411" s="6" t="str">
        <f t="shared" si="22"/>
        <v/>
      </c>
      <c r="E411" s="6" t="str">
        <f t="shared" si="23"/>
        <v/>
      </c>
      <c r="F411" s="42" t="str">
        <f>IF(I411="","",IF(M411="Campaign","--",IF(VLOOKUP(A411,Data!C:D,2,FALSE)="*","*",VLOOKUP(A411,Data!C:R,16,FALSE))))</f>
        <v/>
      </c>
      <c r="G411" s="43" t="str">
        <f>IF(I411="","",IFERROR(VLOOKUP(VLOOKUP(A411,Data!C:T,18,FALSE),'ROAR Ratings'!A:D,4,FALSE),""))</f>
        <v/>
      </c>
      <c r="H411" s="44" t="str">
        <f t="shared" si="24"/>
        <v/>
      </c>
      <c r="I411" s="58" t="str">
        <f>IF(OR(A411="",LEFT(A411,3)="---"),"",IFERROR(VLOOKUP($A411,'ROAR Balance'!B:F,2,FALSE),""))</f>
        <v/>
      </c>
      <c r="J411" s="58" t="str">
        <f>IF(I411="","",IFERROR(VLOOKUP($A411,'ROAR Balance'!B:F,3,FALSE),""))</f>
        <v/>
      </c>
      <c r="K411" s="58" t="str">
        <f>IF(I411="","",IFERROR(VLOOKUP($A411,'ROAR Balance'!B:F,4,FALSE),""))</f>
        <v/>
      </c>
      <c r="L411" s="58" t="str">
        <f>IF(I411="","",IFERROR(VLOOKUP($A411,'ROAR Balance'!B:F,5,FALSE),""))</f>
        <v/>
      </c>
      <c r="M411" s="46" t="str">
        <f>IF(OR(LEFT(A411,2)="--",A411="",I411=""),"",IFERROR(VLOOKUP(A411,Data!C:W,21,FALSE),""))</f>
        <v/>
      </c>
      <c r="N411" s="2"/>
    </row>
    <row r="412" spans="1:14" ht="15" customHeight="1" x14ac:dyDescent="0.3">
      <c r="A412" s="5" t="str">
        <f>IFERROR(IF(VLOOKUP(ROW(A412)-1,Data!B:C,2,FALSE)="","",VLOOKUP(ROW(A412)-1,Data!B:C,2,FALSE)),"")</f>
        <v>Acts of Defiance (CH5 repub.) [A68]</v>
      </c>
      <c r="B412" s="133"/>
      <c r="C412" s="87" t="str">
        <f>IFERROR(IF(VLOOKUP(ROW(A412)-1,Data!B:C,2,FALSE)="","",VLOOKUP(ROW(A412)-1,Data!B:X,23,FALSE)),"")</f>
        <v/>
      </c>
      <c r="D412" s="6">
        <f t="shared" si="22"/>
        <v>-1</v>
      </c>
      <c r="E412" s="6" t="str">
        <f t="shared" si="23"/>
        <v/>
      </c>
      <c r="F412" s="42">
        <f>IF(I412="","",IF(M412="Campaign","--",IF(VLOOKUP(A412,Data!C:D,2,FALSE)="*","*",VLOOKUP(A412,Data!C:R,16,FALSE))))</f>
        <v>7.65</v>
      </c>
      <c r="G412" s="43">
        <f>IF(I412="","",IFERROR(VLOOKUP(VLOOKUP(A412,Data!C:T,18,FALSE),'ROAR Ratings'!A:D,4,FALSE),""))</f>
        <v>7.6</v>
      </c>
      <c r="H412" s="44">
        <f t="shared" si="24"/>
        <v>0.58841463414634143</v>
      </c>
      <c r="I412" s="58" t="str">
        <f>IF(OR(A412="",LEFT(A412,3)="---"),"",IFERROR(VLOOKUP($A412,'ROAR Balance'!B:F,2,FALSE),""))</f>
        <v>German</v>
      </c>
      <c r="J412" s="58">
        <f>IF(I412="","",IFERROR(VLOOKUP($A412,'ROAR Balance'!B:F,3,FALSE),""))</f>
        <v>135</v>
      </c>
      <c r="K412" s="58" t="str">
        <f>IF(I412="","",IFERROR(VLOOKUP($A412,'ROAR Balance'!B:F,4,FALSE),""))</f>
        <v>Russian</v>
      </c>
      <c r="L412" s="58">
        <f>IF(I412="","",IFERROR(VLOOKUP($A412,'ROAR Balance'!B:F,5,FALSE),""))</f>
        <v>193</v>
      </c>
      <c r="M412" s="46" t="str">
        <f>IF(OR(LEFT(A412,2)="--",A412="",I412=""),"",IFERROR(VLOOKUP(A412,Data!C:W,21,FALSE),""))</f>
        <v>OBA</v>
      </c>
      <c r="N412" s="2"/>
    </row>
    <row r="413" spans="1:14" ht="15" customHeight="1" x14ac:dyDescent="0.3">
      <c r="A413" s="5" t="str">
        <f>IFERROR(IF(VLOOKUP(ROW(A413)-1,Data!B:C,2,FALSE)="","",VLOOKUP(ROW(A413)-1,Data!B:C,2,FALSE)),"")</f>
        <v>Broich Bash (IC5 repub.) [A69]</v>
      </c>
      <c r="B413" s="133"/>
      <c r="C413" s="87" t="str">
        <f>IFERROR(IF(VLOOKUP(ROW(A413)-1,Data!B:C,2,FALSE)="","",VLOOKUP(ROW(A413)-1,Data!B:X,23,FALSE)),"")</f>
        <v/>
      </c>
      <c r="D413" s="6">
        <f t="shared" si="22"/>
        <v>1</v>
      </c>
      <c r="E413" s="6" t="str">
        <f t="shared" si="23"/>
        <v/>
      </c>
      <c r="F413" s="42">
        <f>IF(I413="","",IF(M413="Campaign","--",IF(VLOOKUP(A413,Data!C:D,2,FALSE)="*","*",VLOOKUP(A413,Data!C:R,16,FALSE))))</f>
        <v>5.25</v>
      </c>
      <c r="G413" s="43">
        <f>IF(I413="","",IFERROR(VLOOKUP(VLOOKUP(A413,Data!C:T,18,FALSE),'ROAR Ratings'!A:D,4,FALSE),""))</f>
        <v>6.77</v>
      </c>
      <c r="H413" s="44">
        <f t="shared" si="24"/>
        <v>0.52777777777777779</v>
      </c>
      <c r="I413" s="58" t="str">
        <f>IF(OR(A413="",LEFT(A413,3)="---"),"",IFERROR(VLOOKUP($A413,'ROAR Balance'!B:F,2,FALSE),""))</f>
        <v>American</v>
      </c>
      <c r="J413" s="58">
        <f>IF(I413="","",IFERROR(VLOOKUP($A413,'ROAR Balance'!B:F,3,FALSE),""))</f>
        <v>102</v>
      </c>
      <c r="K413" s="58" t="str">
        <f>IF(I413="","",IFERROR(VLOOKUP($A413,'ROAR Balance'!B:F,4,FALSE),""))</f>
        <v>German</v>
      </c>
      <c r="L413" s="58">
        <f>IF(I413="","",IFERROR(VLOOKUP($A413,'ROAR Balance'!B:F,5,FALSE),""))</f>
        <v>114</v>
      </c>
      <c r="M413" s="46" t="str">
        <f>IF(OR(LEFT(A413,2)="--",A413="",I413=""),"",IFERROR(VLOOKUP(A413,Data!C:W,21,FALSE),""))</f>
        <v/>
      </c>
      <c r="N413" s="2"/>
    </row>
    <row r="414" spans="1:14" ht="15" customHeight="1" x14ac:dyDescent="0.3">
      <c r="A414" s="5" t="str">
        <f>IFERROR(IF(VLOOKUP(ROW(A414)-1,Data!B:C,2,FALSE)="","",VLOOKUP(ROW(A414)-1,Data!B:C,2,FALSE)),"")</f>
        <v>Wintergewitter (atp2 repub.) [A70]</v>
      </c>
      <c r="B414" s="133"/>
      <c r="C414" s="87" t="str">
        <f>IFERROR(IF(VLOOKUP(ROW(A414)-1,Data!B:C,2,FALSE)="","",VLOOKUP(ROW(A414)-1,Data!B:X,23,FALSE)),"")</f>
        <v/>
      </c>
      <c r="D414" s="6">
        <f t="shared" si="22"/>
        <v>1</v>
      </c>
      <c r="E414" s="6" t="str">
        <f t="shared" si="23"/>
        <v/>
      </c>
      <c r="F414" s="42">
        <f>IF(I414="","",IF(M414="Campaign","--",IF(VLOOKUP(A414,Data!C:D,2,FALSE)="*","*",VLOOKUP(A414,Data!C:R,16,FALSE))))</f>
        <v>5.2625000000000002</v>
      </c>
      <c r="G414" s="43">
        <f>IF(I414="","",IFERROR(VLOOKUP(VLOOKUP(A414,Data!C:T,18,FALSE),'ROAR Ratings'!A:D,4,FALSE),""))</f>
        <v>7.03</v>
      </c>
      <c r="H414" s="44">
        <f t="shared" si="24"/>
        <v>0.55555555555555558</v>
      </c>
      <c r="I414" s="58" t="str">
        <f>IF(OR(A414="",LEFT(A414,3)="---"),"",IFERROR(VLOOKUP($A414,'ROAR Balance'!B:F,2,FALSE),""))</f>
        <v>German</v>
      </c>
      <c r="J414" s="58">
        <f>IF(I414="","",IFERROR(VLOOKUP($A414,'ROAR Balance'!B:F,3,FALSE),""))</f>
        <v>160</v>
      </c>
      <c r="K414" s="58" t="str">
        <f>IF(I414="","",IFERROR(VLOOKUP($A414,'ROAR Balance'!B:F,4,FALSE),""))</f>
        <v>Russian</v>
      </c>
      <c r="L414" s="58">
        <f>IF(I414="","",IFERROR(VLOOKUP($A414,'ROAR Balance'!B:F,5,FALSE),""))</f>
        <v>128</v>
      </c>
      <c r="M414" s="46" t="str">
        <f>IF(OR(LEFT(A414,2)="--",A414="",I414=""),"",IFERROR(VLOOKUP(A414,Data!C:W,21,FALSE),""))</f>
        <v/>
      </c>
      <c r="N414" s="2"/>
    </row>
    <row r="415" spans="1:14" ht="15" customHeight="1" x14ac:dyDescent="0.3">
      <c r="A415" s="5" t="str">
        <f>IFERROR(IF(VLOOKUP(ROW(A415)-1,Data!B:C,2,FALSE)="","",VLOOKUP(ROW(A415)-1,Data!B:C,2,FALSE)),"")</f>
        <v>Patton's Prayers (ASLUG23 re.) [A71]</v>
      </c>
      <c r="B415" s="133"/>
      <c r="C415" s="87" t="str">
        <f>IFERROR(IF(VLOOKUP(ROW(A415)-1,Data!B:C,2,FALSE)="","",VLOOKUP(ROW(A415)-1,Data!B:X,23,FALSE)),"")</f>
        <v/>
      </c>
      <c r="D415" s="6">
        <f t="shared" si="22"/>
        <v>1</v>
      </c>
      <c r="E415" s="6" t="str">
        <f t="shared" si="23"/>
        <v/>
      </c>
      <c r="F415" s="42">
        <f>IF(I415="","",IF(M415="Campaign","--",IF(VLOOKUP(A415,Data!C:D,2,FALSE)="*","*",VLOOKUP(A415,Data!C:R,16,FALSE))))</f>
        <v>5.416666666666667</v>
      </c>
      <c r="G415" s="43">
        <f>IF(I415="","",IFERROR(VLOOKUP(VLOOKUP(A415,Data!C:T,18,FALSE),'ROAR Ratings'!A:D,4,FALSE),""))</f>
        <v>6.57</v>
      </c>
      <c r="H415" s="44">
        <f t="shared" si="24"/>
        <v>0.5714285714285714</v>
      </c>
      <c r="I415" s="58" t="str">
        <f>IF(OR(A415="",LEFT(A415,3)="---"),"",IFERROR(VLOOKUP($A415,'ROAR Balance'!B:F,2,FALSE),""))</f>
        <v>American</v>
      </c>
      <c r="J415" s="58">
        <f>IF(I415="","",IFERROR(VLOOKUP($A415,'ROAR Balance'!B:F,3,FALSE),""))</f>
        <v>40</v>
      </c>
      <c r="K415" s="58" t="str">
        <f>IF(I415="","",IFERROR(VLOOKUP($A415,'ROAR Balance'!B:F,4,FALSE),""))</f>
        <v>German</v>
      </c>
      <c r="L415" s="58">
        <f>IF(I415="","",IFERROR(VLOOKUP($A415,'ROAR Balance'!B:F,5,FALSE),""))</f>
        <v>30</v>
      </c>
      <c r="M415" s="46" t="str">
        <f>IF(OR(LEFT(A415,2)="--",A415="",I415=""),"",IFERROR(VLOOKUP(A415,Data!C:W,21,FALSE),""))</f>
        <v/>
      </c>
      <c r="N415" s="2"/>
    </row>
    <row r="416" spans="1:14" ht="15" customHeight="1" x14ac:dyDescent="0.3">
      <c r="A416" s="5" t="str">
        <f>IFERROR(IF(VLOOKUP(ROW(A416)-1,Data!B:C,2,FALSE)="","",VLOOKUP(ROW(A416)-1,Data!B:C,2,FALSE)),"")</f>
        <v>Italian Brothers (atp8 repub.) [A72]</v>
      </c>
      <c r="B416" s="133"/>
      <c r="C416" s="87" t="str">
        <f>IFERROR(IF(VLOOKUP(ROW(A416)-1,Data!B:C,2,FALSE)="","",VLOOKUP(ROW(A416)-1,Data!B:X,23,FALSE)),"")</f>
        <v/>
      </c>
      <c r="D416" s="6">
        <f t="shared" si="22"/>
        <v>-1</v>
      </c>
      <c r="E416" s="6" t="str">
        <f t="shared" si="23"/>
        <v/>
      </c>
      <c r="F416" s="42">
        <f>IF(I416="","",IF(M416="Campaign","--",IF(VLOOKUP(A416,Data!C:D,2,FALSE)="*","*",VLOOKUP(A416,Data!C:R,16,FALSE))))</f>
        <v>5.4</v>
      </c>
      <c r="G416" s="43">
        <f>IF(I416="","",IFERROR(VLOOKUP(VLOOKUP(A416,Data!C:T,18,FALSE),'ROAR Ratings'!A:D,4,FALSE),""))</f>
        <v>6.65</v>
      </c>
      <c r="H416" s="44">
        <f t="shared" si="24"/>
        <v>0.59770114942528729</v>
      </c>
      <c r="I416" s="58" t="str">
        <f>IF(OR(A416="",LEFT(A416,3)="---"),"",IFERROR(VLOOKUP($A416,'ROAR Balance'!B:F,2,FALSE),""))</f>
        <v>Nat(Ital)</v>
      </c>
      <c r="J416" s="58">
        <f>IF(I416="","",IFERROR(VLOOKUP($A416,'ROAR Balance'!B:F,3,FALSE),""))</f>
        <v>70</v>
      </c>
      <c r="K416" s="58" t="str">
        <f>IF(I416="","",IFERROR(VLOOKUP($A416,'ROAR Balance'!B:F,4,FALSE),""))</f>
        <v>Rep(Al.Mn)</v>
      </c>
      <c r="L416" s="58">
        <f>IF(I416="","",IFERROR(VLOOKUP($A416,'ROAR Balance'!B:F,5,FALSE),""))</f>
        <v>104</v>
      </c>
      <c r="M416" s="46" t="str">
        <f>IF(OR(LEFT(A416,2)="--",A416="",I416=""),"",IFERROR(VLOOKUP(A416,Data!C:W,21,FALSE),""))</f>
        <v/>
      </c>
      <c r="N416" s="2"/>
    </row>
    <row r="417" spans="1:14" ht="15" customHeight="1" x14ac:dyDescent="0.3">
      <c r="A417" s="5" t="str">
        <f>IFERROR(IF(VLOOKUP(ROW(A417)-1,Data!B:C,2,FALSE)="","",VLOOKUP(ROW(A417)-1,Data!B:C,2,FALSE)),"")</f>
        <v>Not Out of the Woods Yet (Z14 repub) [A73]</v>
      </c>
      <c r="B417" s="133"/>
      <c r="C417" s="87" t="str">
        <f>IFERROR(IF(VLOOKUP(ROW(A417)-1,Data!B:C,2,FALSE)="","",VLOOKUP(ROW(A417)-1,Data!B:X,23,FALSE)),"")</f>
        <v/>
      </c>
      <c r="D417" s="6">
        <f t="shared" si="22"/>
        <v>-1</v>
      </c>
      <c r="E417" s="6" t="str">
        <f t="shared" si="23"/>
        <v/>
      </c>
      <c r="F417" s="42">
        <f>IF(I417="","",IF(M417="Campaign","--",IF(VLOOKUP(A417,Data!C:D,2,FALSE)="*","*",VLOOKUP(A417,Data!C:R,16,FALSE))))</f>
        <v>6.8666666666666663</v>
      </c>
      <c r="G417" s="43">
        <f>IF(I417="","",IFERROR(VLOOKUP(VLOOKUP(A417,Data!C:T,18,FALSE),'ROAR Ratings'!A:D,4,FALSE),""))</f>
        <v>6.21</v>
      </c>
      <c r="H417" s="44">
        <f t="shared" si="24"/>
        <v>0.63492063492063489</v>
      </c>
      <c r="I417" s="58" t="str">
        <f>IF(OR(A417="",LEFT(A417,3)="---"),"",IFERROR(VLOOKUP($A417,'ROAR Balance'!B:F,2,FALSE),""))</f>
        <v>German</v>
      </c>
      <c r="J417" s="58">
        <f>IF(I417="","",IFERROR(VLOOKUP($A417,'ROAR Balance'!B:F,3,FALSE),""))</f>
        <v>23</v>
      </c>
      <c r="K417" s="58" t="str">
        <f>IF(I417="","",IFERROR(VLOOKUP($A417,'ROAR Balance'!B:F,4,FALSE),""))</f>
        <v>American</v>
      </c>
      <c r="L417" s="58">
        <f>IF(I417="","",IFERROR(VLOOKUP($A417,'ROAR Balance'!B:F,5,FALSE),""))</f>
        <v>40</v>
      </c>
      <c r="M417" s="46" t="str">
        <f>IF(OR(LEFT(A417,2)="--",A417="",I417=""),"",IFERROR(VLOOKUP(A417,Data!C:W,21,FALSE),""))</f>
        <v>Bcg</v>
      </c>
      <c r="N417" s="2"/>
    </row>
    <row r="418" spans="1:14" ht="15" customHeight="1" x14ac:dyDescent="0.3">
      <c r="A418" s="5" t="str">
        <f>IFERROR(IF(VLOOKUP(ROW(A418)-1,Data!B:C,2,FALSE)="","",VLOOKUP(ROW(A418)-1,Data!B:C,2,FALSE)),"")</f>
        <v>Valhalla Bound (X11 repub.) [A74]</v>
      </c>
      <c r="B418" s="133"/>
      <c r="C418" s="87" t="str">
        <f>IFERROR(IF(VLOOKUP(ROW(A418)-1,Data!B:C,2,FALSE)="","",VLOOKUP(ROW(A418)-1,Data!B:X,23,FALSE)),"")</f>
        <v/>
      </c>
      <c r="D418" s="6">
        <f t="shared" si="22"/>
        <v>1</v>
      </c>
      <c r="E418" s="6" t="str">
        <f t="shared" si="23"/>
        <v/>
      </c>
      <c r="F418" s="42">
        <f>IF(I418="","",IF(M418="Campaign","--",IF(VLOOKUP(A418,Data!C:D,2,FALSE)="*","*",VLOOKUP(A418,Data!C:R,16,FALSE))))</f>
        <v>12.933333333333334</v>
      </c>
      <c r="G418" s="43">
        <f>IF(I418="","",IFERROR(VLOOKUP(VLOOKUP(A418,Data!C:T,18,FALSE),'ROAR Ratings'!A:D,4,FALSE),""))</f>
        <v>7.41</v>
      </c>
      <c r="H418" s="44">
        <f t="shared" si="24"/>
        <v>0.5636363636363636</v>
      </c>
      <c r="I418" s="58" t="str">
        <f>IF(OR(A418="",LEFT(A418,3)="---"),"",IFERROR(VLOOKUP($A418,'ROAR Balance'!B:F,2,FALSE),""))</f>
        <v>German</v>
      </c>
      <c r="J418" s="58">
        <f>IF(I418="","",IFERROR(VLOOKUP($A418,'ROAR Balance'!B:F,3,FALSE),""))</f>
        <v>62</v>
      </c>
      <c r="K418" s="58" t="str">
        <f>IF(I418="","",IFERROR(VLOOKUP($A418,'ROAR Balance'!B:F,4,FALSE),""))</f>
        <v>Russian</v>
      </c>
      <c r="L418" s="58">
        <f>IF(I418="","",IFERROR(VLOOKUP($A418,'ROAR Balance'!B:F,5,FALSE),""))</f>
        <v>48</v>
      </c>
      <c r="M418" s="46" t="str">
        <f>IF(OR(LEFT(A418,2)="--",A418="",I418=""),"",IFERROR(VLOOKUP(A418,Data!C:W,21,FALSE),""))</f>
        <v/>
      </c>
      <c r="N418" s="2"/>
    </row>
    <row r="419" spans="1:14" ht="15" customHeight="1" x14ac:dyDescent="0.3">
      <c r="A419" s="5" t="str">
        <f>IFERROR(IF(VLOOKUP(ROW(A419)-1,Data!B:C,2,FALSE)="","",VLOOKUP(ROW(A419)-1,Data!B:C,2,FALSE)),"")</f>
        <v>Medal of Honor [A75]</v>
      </c>
      <c r="B419" s="133"/>
      <c r="C419" s="87" t="str">
        <f>IFERROR(IF(VLOOKUP(ROW(A419)-1,Data!B:C,2,FALSE)="","",VLOOKUP(ROW(A419)-1,Data!B:X,23,FALSE)),"")</f>
        <v/>
      </c>
      <c r="D419" s="6">
        <f t="shared" si="22"/>
        <v>-1</v>
      </c>
      <c r="E419" s="6" t="str">
        <f t="shared" si="23"/>
        <v/>
      </c>
      <c r="F419" s="42">
        <f>IF(I419="","",IF(M419="Campaign","--",IF(VLOOKUP(A419,Data!C:D,2,FALSE)="*","*",VLOOKUP(A419,Data!C:R,16,FALSE))))</f>
        <v>6.85</v>
      </c>
      <c r="G419" s="43">
        <f>IF(I419="","",IFERROR(VLOOKUP(VLOOKUP(A419,Data!C:T,18,FALSE),'ROAR Ratings'!A:D,4,FALSE),""))</f>
        <v>6.22</v>
      </c>
      <c r="H419" s="44">
        <f t="shared" si="24"/>
        <v>0.61538461538461542</v>
      </c>
      <c r="I419" s="58" t="str">
        <f>IF(OR(A419="",LEFT(A419,3)="---"),"",IFERROR(VLOOKUP($A419,'ROAR Balance'!B:F,2,FALSE),""))</f>
        <v>American</v>
      </c>
      <c r="J419" s="58">
        <f>IF(I419="","",IFERROR(VLOOKUP($A419,'ROAR Balance'!B:F,3,FALSE),""))</f>
        <v>10</v>
      </c>
      <c r="K419" s="58" t="str">
        <f>IF(I419="","",IFERROR(VLOOKUP($A419,'ROAR Balance'!B:F,4,FALSE),""))</f>
        <v>German</v>
      </c>
      <c r="L419" s="58">
        <f>IF(I419="","",IFERROR(VLOOKUP($A419,'ROAR Balance'!B:F,5,FALSE),""))</f>
        <v>16</v>
      </c>
      <c r="M419" s="46" t="str">
        <f>IF(OR(LEFT(A419,2)="--",A419="",I419=""),"",IFERROR(VLOOKUP(A419,Data!C:W,21,FALSE),""))</f>
        <v/>
      </c>
      <c r="N419" s="2"/>
    </row>
    <row r="420" spans="1:14" ht="15" customHeight="1" x14ac:dyDescent="0.3">
      <c r="A420" s="5" t="str">
        <f>IFERROR(IF(VLOOKUP(ROW(A420)-1,Data!B:C,2,FALSE)="","",VLOOKUP(ROW(A420)-1,Data!B:C,2,FALSE)),"")</f>
        <v>Night Drop [A76]</v>
      </c>
      <c r="B420" s="133"/>
      <c r="C420" s="87" t="str">
        <f>IFERROR(IF(VLOOKUP(ROW(A420)-1,Data!B:C,2,FALSE)="","",VLOOKUP(ROW(A420)-1,Data!B:X,23,FALSE)),"")</f>
        <v/>
      </c>
      <c r="D420" s="6">
        <f t="shared" si="22"/>
        <v>-1</v>
      </c>
      <c r="E420" s="6" t="str">
        <f t="shared" si="23"/>
        <v/>
      </c>
      <c r="F420" s="42">
        <f>IF(I420="","",IF(M420="Campaign","--",IF(VLOOKUP(A420,Data!C:D,2,FALSE)="*","*",VLOOKUP(A420,Data!C:R,16,FALSE))))</f>
        <v>12.066666666666666</v>
      </c>
      <c r="G420" s="43">
        <f>IF(I420="","",IFERROR(VLOOKUP(VLOOKUP(A420,Data!C:T,18,FALSE),'ROAR Ratings'!A:D,4,FALSE),""))</f>
        <v>6.67</v>
      </c>
      <c r="H420" s="44">
        <f t="shared" si="24"/>
        <v>0.7857142857142857</v>
      </c>
      <c r="I420" s="58" t="str">
        <f>IF(OR(A420="",LEFT(A420,3)="---"),"",IFERROR(VLOOKUP($A420,'ROAR Balance'!B:F,2,FALSE),""))</f>
        <v>American</v>
      </c>
      <c r="J420" s="58">
        <f>IF(I420="","",IFERROR(VLOOKUP($A420,'ROAR Balance'!B:F,3,FALSE),""))</f>
        <v>6</v>
      </c>
      <c r="K420" s="58" t="str">
        <f>IF(I420="","",IFERROR(VLOOKUP($A420,'ROAR Balance'!B:F,4,FALSE),""))</f>
        <v>German</v>
      </c>
      <c r="L420" s="58">
        <f>IF(I420="","",IFERROR(VLOOKUP($A420,'ROAR Balance'!B:F,5,FALSE),""))</f>
        <v>22</v>
      </c>
      <c r="M420" s="46" t="str">
        <f>IF(OR(LEFT(A420,2)="--",A420="",I420=""),"",IFERROR(VLOOKUP(A420,Data!C:W,21,FALSE),""))</f>
        <v>Nght, Air</v>
      </c>
      <c r="N420" s="2"/>
    </row>
    <row r="421" spans="1:14" ht="15" customHeight="1" x14ac:dyDescent="0.3">
      <c r="A421" s="5" t="str">
        <f>IFERROR(IF(VLOOKUP(ROW(A421)-1,Data!B:C,2,FALSE)="","",VLOOKUP(ROW(A421)-1,Data!B:C,2,FALSE)),"")</f>
        <v>Hide &amp; Seek [A77]</v>
      </c>
      <c r="B421" s="133"/>
      <c r="C421" s="87" t="str">
        <f>IFERROR(IF(VLOOKUP(ROW(A421)-1,Data!B:C,2,FALSE)="","",VLOOKUP(ROW(A421)-1,Data!B:X,23,FALSE)),"")</f>
        <v/>
      </c>
      <c r="D421" s="6">
        <f t="shared" si="22"/>
        <v>-1</v>
      </c>
      <c r="E421" s="6" t="str">
        <f t="shared" si="23"/>
        <v/>
      </c>
      <c r="F421" s="42">
        <f>IF(I421="","",IF(M421="Campaign","--",IF(VLOOKUP(A421,Data!C:D,2,FALSE)="*","*",VLOOKUP(A421,Data!C:R,16,FALSE))))</f>
        <v>7.333333333333333</v>
      </c>
      <c r="G421" s="43">
        <f>IF(I421="","",IFERROR(VLOOKUP(VLOOKUP(A421,Data!C:T,18,FALSE),'ROAR Ratings'!A:D,4,FALSE),""))</f>
        <v>5</v>
      </c>
      <c r="H421" s="44">
        <f t="shared" si="24"/>
        <v>0.8</v>
      </c>
      <c r="I421" s="58" t="str">
        <f>IF(OR(A421="",LEFT(A421,3)="---"),"",IFERROR(VLOOKUP($A421,'ROAR Balance'!B:F,2,FALSE),""))</f>
        <v>American</v>
      </c>
      <c r="J421" s="58">
        <f>IF(I421="","",IFERROR(VLOOKUP($A421,'ROAR Balance'!B:F,3,FALSE),""))</f>
        <v>12</v>
      </c>
      <c r="K421" s="58" t="str">
        <f>IF(I421="","",IFERROR(VLOOKUP($A421,'ROAR Balance'!B:F,4,FALSE),""))</f>
        <v>German</v>
      </c>
      <c r="L421" s="58">
        <f>IF(I421="","",IFERROR(VLOOKUP($A421,'ROAR Balance'!B:F,5,FALSE),""))</f>
        <v>3</v>
      </c>
      <c r="M421" s="46" t="str">
        <f>IF(OR(LEFT(A421,2)="--",A421="",I421=""),"",IFERROR(VLOOKUP(A421,Data!C:W,21,FALSE),""))</f>
        <v>Bcg</v>
      </c>
      <c r="N421" s="2"/>
    </row>
    <row r="422" spans="1:14" ht="15" customHeight="1" x14ac:dyDescent="0.3">
      <c r="A422" s="5" t="str">
        <f>IFERROR(IF(VLOOKUP(ROW(A422)-1,Data!B:C,2,FALSE)="","",VLOOKUP(ROW(A422)-1,Data!B:C,2,FALSE)),"")</f>
        <v>Prelude to Breakout [A78]</v>
      </c>
      <c r="B422" s="133"/>
      <c r="C422" s="87" t="str">
        <f>IFERROR(IF(VLOOKUP(ROW(A422)-1,Data!B:C,2,FALSE)="","",VLOOKUP(ROW(A422)-1,Data!B:X,23,FALSE)),"")</f>
        <v/>
      </c>
      <c r="D422" s="6">
        <f t="shared" si="22"/>
        <v>1</v>
      </c>
      <c r="E422" s="6" t="str">
        <f t="shared" si="23"/>
        <v/>
      </c>
      <c r="F422" s="42">
        <f>IF(I422="","",IF(M422="Campaign","--",IF(VLOOKUP(A422,Data!C:D,2,FALSE)="*","*",VLOOKUP(A422,Data!C:R,16,FALSE))))</f>
        <v>5.666666666666667</v>
      </c>
      <c r="G422" s="43">
        <f>IF(I422="","",IFERROR(VLOOKUP(VLOOKUP(A422,Data!C:T,18,FALSE),'ROAR Ratings'!A:D,4,FALSE),""))</f>
        <v>6.55</v>
      </c>
      <c r="H422" s="44">
        <f t="shared" si="24"/>
        <v>0.52941176470588236</v>
      </c>
      <c r="I422" s="58" t="str">
        <f>IF(OR(A422="",LEFT(A422,3)="---"),"",IFERROR(VLOOKUP($A422,'ROAR Balance'!B:F,2,FALSE),""))</f>
        <v>German</v>
      </c>
      <c r="J422" s="58">
        <f>IF(I422="","",IFERROR(VLOOKUP($A422,'ROAR Balance'!B:F,3,FALSE),""))</f>
        <v>9</v>
      </c>
      <c r="K422" s="58" t="str">
        <f>IF(I422="","",IFERROR(VLOOKUP($A422,'ROAR Balance'!B:F,4,FALSE),""))</f>
        <v>American</v>
      </c>
      <c r="L422" s="58">
        <f>IF(I422="","",IFERROR(VLOOKUP($A422,'ROAR Balance'!B:F,5,FALSE),""))</f>
        <v>8</v>
      </c>
      <c r="M422" s="46" t="str">
        <f>IF(OR(LEFT(A422,2)="--",A422="",I422=""),"",IFERROR(VLOOKUP(A422,Data!C:W,21,FALSE),""))</f>
        <v>OBA</v>
      </c>
      <c r="N422" s="2"/>
    </row>
    <row r="423" spans="1:14" ht="15" customHeight="1" x14ac:dyDescent="0.3">
      <c r="A423" s="5" t="str">
        <f>IFERROR(IF(VLOOKUP(ROW(A423)-1,Data!B:C,2,FALSE)="","",VLOOKUP(ROW(A423)-1,Data!B:C,2,FALSE)),"")</f>
        <v>Mike Red [A79]</v>
      </c>
      <c r="B423" s="133"/>
      <c r="C423" s="87" t="str">
        <f>IFERROR(IF(VLOOKUP(ROW(A423)-1,Data!B:C,2,FALSE)="","",VLOOKUP(ROW(A423)-1,Data!B:X,23,FALSE)),"")</f>
        <v/>
      </c>
      <c r="D423" s="6">
        <f t="shared" si="22"/>
        <v>-1</v>
      </c>
      <c r="E423" s="6" t="str">
        <f t="shared" si="23"/>
        <v/>
      </c>
      <c r="F423" s="42">
        <f>IF(I423="","",IF(M423="Campaign","--",IF(VLOOKUP(A423,Data!C:D,2,FALSE)="*","*",VLOOKUP(A423,Data!C:R,16,FALSE))))</f>
        <v>7.416666666666667</v>
      </c>
      <c r="G423" s="43">
        <f>IF(I423="","",IFERROR(VLOOKUP(VLOOKUP(A423,Data!C:T,18,FALSE),'ROAR Ratings'!A:D,4,FALSE),""))</f>
        <v>5</v>
      </c>
      <c r="H423" s="44">
        <f t="shared" si="24"/>
        <v>0.73170731707317072</v>
      </c>
      <c r="I423" s="58" t="str">
        <f>IF(OR(A423="",LEFT(A423,3)="---"),"",IFERROR(VLOOKUP($A423,'ROAR Balance'!B:F,2,FALSE),""))</f>
        <v>Canadian</v>
      </c>
      <c r="J423" s="58">
        <f>IF(I423="","",IFERROR(VLOOKUP($A423,'ROAR Balance'!B:F,3,FALSE),""))</f>
        <v>11</v>
      </c>
      <c r="K423" s="58" t="str">
        <f>IF(I423="","",IFERROR(VLOOKUP($A423,'ROAR Balance'!B:F,4,FALSE),""))</f>
        <v>German</v>
      </c>
      <c r="L423" s="58">
        <f>IF(I423="","",IFERROR(VLOOKUP($A423,'ROAR Balance'!B:F,5,FALSE),""))</f>
        <v>30</v>
      </c>
      <c r="M423" s="46" t="str">
        <f>IF(OR(LEFT(A423,2)="--",A423="",I423=""),"",IFERROR(VLOOKUP(A423,Data!C:W,21,FALSE),""))</f>
        <v/>
      </c>
      <c r="N423" s="2"/>
    </row>
    <row r="424" spans="1:14" ht="15" customHeight="1" x14ac:dyDescent="0.3">
      <c r="A424" s="5" t="str">
        <f>IFERROR(IF(VLOOKUP(ROW(A424)-1,Data!B:C,2,FALSE)="","",VLOOKUP(ROW(A424)-1,Data!B:C,2,FALSE)),"")</f>
        <v>Commando Schenke (SCA3 repub.) [A80]</v>
      </c>
      <c r="B424" s="133"/>
      <c r="C424" s="87" t="str">
        <f>IFERROR(IF(VLOOKUP(ROW(A424)-1,Data!B:C,2,FALSE)="","",VLOOKUP(ROW(A424)-1,Data!B:X,23,FALSE)),"")</f>
        <v/>
      </c>
      <c r="D424" s="6">
        <f t="shared" si="22"/>
        <v>-1</v>
      </c>
      <c r="E424" s="6" t="str">
        <f t="shared" si="23"/>
        <v>T</v>
      </c>
      <c r="F424" s="42">
        <f>IF(I424="","",IF(M424="Campaign","--",IF(VLOOKUP(A424,Data!C:D,2,FALSE)="*","*",VLOOKUP(A424,Data!C:R,16,FALSE))))</f>
        <v>4.0333333333333332</v>
      </c>
      <c r="G424" s="43">
        <f>IF(I424="","",IFERROR(VLOOKUP(VLOOKUP(A424,Data!C:T,18,FALSE),'ROAR Ratings'!A:D,4,FALSE),""))</f>
        <v>6.48</v>
      </c>
      <c r="H424" s="44">
        <f t="shared" si="24"/>
        <v>0.62686567164179108</v>
      </c>
      <c r="I424" s="58" t="str">
        <f>IF(OR(A424="",LEFT(A424,3)="---"),"",IFERROR(VLOOKUP($A424,'ROAR Balance'!B:F,2,FALSE),""))</f>
        <v>German</v>
      </c>
      <c r="J424" s="58">
        <f>IF(I424="","",IFERROR(VLOOKUP($A424,'ROAR Balance'!B:F,3,FALSE),""))</f>
        <v>126</v>
      </c>
      <c r="K424" s="58" t="str">
        <f>IF(I424="","",IFERROR(VLOOKUP($A424,'ROAR Balance'!B:F,4,FALSE),""))</f>
        <v>Russian</v>
      </c>
      <c r="L424" s="58">
        <f>IF(I424="","",IFERROR(VLOOKUP($A424,'ROAR Balance'!B:F,5,FALSE),""))</f>
        <v>75</v>
      </c>
      <c r="M424" s="46" t="str">
        <f>IF(OR(LEFT(A424,2)="--",A424="",I424=""),"",IFERROR(VLOOKUP(A424,Data!C:W,21,FALSE),""))</f>
        <v/>
      </c>
      <c r="N424" s="2"/>
    </row>
    <row r="425" spans="1:14" ht="15" customHeight="1" x14ac:dyDescent="0.3">
      <c r="A425" s="5" t="str">
        <f>IFERROR(IF(VLOOKUP(ROW(A425)-1,Data!B:C,2,FALSE)="","",VLOOKUP(ROW(A425)-1,Data!B:C,2,FALSE)),"")</f>
        <v>They Fired on Odessa (SCA2 re.) [A81]</v>
      </c>
      <c r="B425" s="133"/>
      <c r="C425" s="87" t="str">
        <f>IFERROR(IF(VLOOKUP(ROW(A425)-1,Data!B:C,2,FALSE)="","",VLOOKUP(ROW(A425)-1,Data!B:X,23,FALSE)),"")</f>
        <v/>
      </c>
      <c r="D425" s="6">
        <f t="shared" si="22"/>
        <v>-1</v>
      </c>
      <c r="E425" s="6" t="str">
        <f t="shared" si="23"/>
        <v>T</v>
      </c>
      <c r="F425" s="42">
        <f>IF(I425="","",IF(M425="Campaign","--",IF(VLOOKUP(A425,Data!C:D,2,FALSE)="*","*",VLOOKUP(A425,Data!C:R,16,FALSE))))</f>
        <v>4.6749999999999998</v>
      </c>
      <c r="G425" s="43">
        <f>IF(I425="","",IFERROR(VLOOKUP(VLOOKUP(A425,Data!C:T,18,FALSE),'ROAR Ratings'!A:D,4,FALSE),""))</f>
        <v>5.88</v>
      </c>
      <c r="H425" s="44">
        <f t="shared" si="24"/>
        <v>0.6785714285714286</v>
      </c>
      <c r="I425" s="58" t="str">
        <f>IF(OR(A425="",LEFT(A425,3)="---"),"",IFERROR(VLOOKUP($A425,'ROAR Balance'!B:F,2,FALSE),""))</f>
        <v>Romanian</v>
      </c>
      <c r="J425" s="58">
        <f>IF(I425="","",IFERROR(VLOOKUP($A425,'ROAR Balance'!B:F,3,FALSE),""))</f>
        <v>38</v>
      </c>
      <c r="K425" s="58" t="str">
        <f>IF(I425="","",IFERROR(VLOOKUP($A425,'ROAR Balance'!B:F,4,FALSE),""))</f>
        <v>Russian</v>
      </c>
      <c r="L425" s="58">
        <f>IF(I425="","",IFERROR(VLOOKUP($A425,'ROAR Balance'!B:F,5,FALSE),""))</f>
        <v>18</v>
      </c>
      <c r="M425" s="46" t="str">
        <f>IF(OR(LEFT(A425,2)="--",A425="",I425=""),"",IFERROR(VLOOKUP(A425,Data!C:W,21,FALSE),""))</f>
        <v>OBA</v>
      </c>
      <c r="N425" s="2"/>
    </row>
    <row r="426" spans="1:14" ht="15" customHeight="1" x14ac:dyDescent="0.3">
      <c r="A426" s="5" t="str">
        <f>IFERROR(IF(VLOOKUP(ROW(A426)-1,Data!B:C,2,FALSE)="","",VLOOKUP(ROW(A426)-1,Data!B:C,2,FALSE)),"")</f>
        <v>Orange at Walawbum (SCA5 re.) [A82]</v>
      </c>
      <c r="B426" s="133"/>
      <c r="C426" s="87" t="str">
        <f>IFERROR(IF(VLOOKUP(ROW(A426)-1,Data!B:C,2,FALSE)="","",VLOOKUP(ROW(A426)-1,Data!B:X,23,FALSE)),"")</f>
        <v/>
      </c>
      <c r="D426" s="6">
        <f t="shared" si="22"/>
        <v>-1</v>
      </c>
      <c r="E426" s="6" t="str">
        <f t="shared" si="23"/>
        <v>T</v>
      </c>
      <c r="F426" s="42">
        <f>IF(I426="","",IF(M426="Campaign","--",IF(VLOOKUP(A426,Data!C:D,2,FALSE)="*","*",VLOOKUP(A426,Data!C:R,16,FALSE))))</f>
        <v>4.6749999999999998</v>
      </c>
      <c r="G426" s="43">
        <f>IF(I426="","",IFERROR(VLOOKUP(VLOOKUP(A426,Data!C:T,18,FALSE),'ROAR Ratings'!A:D,4,FALSE),""))</f>
        <v>6.06</v>
      </c>
      <c r="H426" s="44">
        <f t="shared" si="24"/>
        <v>0.58666666666666667</v>
      </c>
      <c r="I426" s="58" t="str">
        <f>IF(OR(A426="",LEFT(A426,3)="---"),"",IFERROR(VLOOKUP($A426,'ROAR Balance'!B:F,2,FALSE),""))</f>
        <v>American</v>
      </c>
      <c r="J426" s="58">
        <f>IF(I426="","",IFERROR(VLOOKUP($A426,'ROAR Balance'!B:F,3,FALSE),""))</f>
        <v>44</v>
      </c>
      <c r="K426" s="58" t="str">
        <f>IF(I426="","",IFERROR(VLOOKUP($A426,'ROAR Balance'!B:F,4,FALSE),""))</f>
        <v>Japanese</v>
      </c>
      <c r="L426" s="58">
        <f>IF(I426="","",IFERROR(VLOOKUP($A426,'ROAR Balance'!B:F,5,FALSE),""))</f>
        <v>31</v>
      </c>
      <c r="M426" s="46" t="str">
        <f>IF(OR(LEFT(A426,2)="--",A426="",I426=""),"",IFERROR(VLOOKUP(A426,Data!C:W,21,FALSE),""))</f>
        <v>PTO</v>
      </c>
      <c r="N426" s="2"/>
    </row>
    <row r="427" spans="1:14" ht="15" customHeight="1" x14ac:dyDescent="0.3">
      <c r="A427" s="5" t="str">
        <f>IFERROR(IF(VLOOKUP(ROW(A427)-1,Data!B:C,2,FALSE)="","",VLOOKUP(ROW(A427)-1,Data!B:C,2,FALSE)),"")</f>
        <v>Last of the Strength (SCA1 re.) [A83]</v>
      </c>
      <c r="B427" s="133"/>
      <c r="C427" s="87" t="str">
        <f>IFERROR(IF(VLOOKUP(ROW(A427)-1,Data!B:C,2,FALSE)="","",VLOOKUP(ROW(A427)-1,Data!B:X,23,FALSE)),"")</f>
        <v/>
      </c>
      <c r="D427" s="6" t="str">
        <f t="shared" si="22"/>
        <v/>
      </c>
      <c r="E427" s="6" t="str">
        <f t="shared" si="23"/>
        <v/>
      </c>
      <c r="F427" s="42" t="str">
        <f>IF(I427="","",IF(M427="Campaign","--",IF(VLOOKUP(A427,Data!C:D,2,FALSE)="*","*",VLOOKUP(A427,Data!C:R,16,FALSE))))</f>
        <v/>
      </c>
      <c r="G427" s="43" t="str">
        <f>IF(I427="","",IFERROR(VLOOKUP(VLOOKUP(A427,Data!C:T,18,FALSE),'ROAR Ratings'!A:D,4,FALSE),""))</f>
        <v/>
      </c>
      <c r="H427" s="44" t="str">
        <f t="shared" si="24"/>
        <v/>
      </c>
      <c r="I427" s="58" t="str">
        <f>IF(OR(A427="",LEFT(A427,3)="---"),"",IFERROR(VLOOKUP($A427,'ROAR Balance'!B:F,2,FALSE),""))</f>
        <v/>
      </c>
      <c r="J427" s="58" t="str">
        <f>IF(I427="","",IFERROR(VLOOKUP($A427,'ROAR Balance'!B:F,3,FALSE),""))</f>
        <v/>
      </c>
      <c r="K427" s="58" t="str">
        <f>IF(I427="","",IFERROR(VLOOKUP($A427,'ROAR Balance'!B:F,4,FALSE),""))</f>
        <v/>
      </c>
      <c r="L427" s="58" t="str">
        <f>IF(I427="","",IFERROR(VLOOKUP($A427,'ROAR Balance'!B:F,5,FALSE),""))</f>
        <v/>
      </c>
      <c r="M427" s="46" t="str">
        <f>IF(OR(LEFT(A427,2)="--",A427="",I427=""),"",IFERROR(VLOOKUP(A427,Data!C:W,21,FALSE),""))</f>
        <v/>
      </c>
      <c r="N427" s="2"/>
    </row>
    <row r="428" spans="1:14" ht="15" customHeight="1" x14ac:dyDescent="0.3">
      <c r="A428" s="5" t="str">
        <f>IFERROR(IF(VLOOKUP(ROW(A428)-1,Data!B:C,2,FALSE)="","",VLOOKUP(ROW(A428)-1,Data!B:C,2,FALSE)),"")</f>
        <v>Endless Struggle [A84]</v>
      </c>
      <c r="B428" s="133"/>
      <c r="C428" s="87" t="str">
        <f>IFERROR(IF(VLOOKUP(ROW(A428)-1,Data!B:C,2,FALSE)="","",VLOOKUP(ROW(A428)-1,Data!B:X,23,FALSE)),"")</f>
        <v/>
      </c>
      <c r="D428" s="6">
        <f t="shared" si="22"/>
        <v>-1</v>
      </c>
      <c r="E428" s="6" t="str">
        <f t="shared" si="23"/>
        <v>T</v>
      </c>
      <c r="F428" s="42">
        <f>IF(I428="","",IF(M428="Campaign","--",IF(VLOOKUP(A428,Data!C:D,2,FALSE)="*","*",VLOOKUP(A428,Data!C:R,16,FALSE))))</f>
        <v>4.9000000000000004</v>
      </c>
      <c r="G428" s="43">
        <f>IF(I428="","",IFERROR(VLOOKUP(VLOOKUP(A428,Data!C:T,18,FALSE),'ROAR Ratings'!A:D,4,FALSE),""))</f>
        <v>5</v>
      </c>
      <c r="H428" s="44">
        <f t="shared" si="24"/>
        <v>0.84615384615384615</v>
      </c>
      <c r="I428" s="58" t="str">
        <f>IF(OR(A428="",LEFT(A428,3)="---"),"",IFERROR(VLOOKUP($A428,'ROAR Balance'!B:F,2,FALSE),""))</f>
        <v>Partisan</v>
      </c>
      <c r="J428" s="58">
        <f>IF(I428="","",IFERROR(VLOOKUP($A428,'ROAR Balance'!B:F,3,FALSE),""))</f>
        <v>4</v>
      </c>
      <c r="K428" s="58" t="str">
        <f>IF(I428="","",IFERROR(VLOOKUP($A428,'ROAR Balance'!B:F,4,FALSE),""))</f>
        <v>Russian</v>
      </c>
      <c r="L428" s="58">
        <f>IF(I428="","",IFERROR(VLOOKUP($A428,'ROAR Balance'!B:F,5,FALSE),""))</f>
        <v>22</v>
      </c>
      <c r="M428" s="46" t="str">
        <f>IF(OR(LEFT(A428,2)="--",A428="",I428=""),"",IFERROR(VLOOKUP(A428,Data!C:W,21,FALSE),""))</f>
        <v/>
      </c>
      <c r="N428" s="2"/>
    </row>
    <row r="429" spans="1:14" ht="15" customHeight="1" x14ac:dyDescent="0.3">
      <c r="A429" s="5" t="str">
        <f>IFERROR(IF(VLOOKUP(ROW(A429)-1,Data!B:C,2,FALSE)="","",VLOOKUP(ROW(A429)-1,Data!B:C,2,FALSE)),"")</f>
        <v>Airborne Samurai [A85]</v>
      </c>
      <c r="B429" s="133"/>
      <c r="C429" s="87" t="str">
        <f>IFERROR(IF(VLOOKUP(ROW(A429)-1,Data!B:C,2,FALSE)="","",VLOOKUP(ROW(A429)-1,Data!B:X,23,FALSE)),"")</f>
        <v/>
      </c>
      <c r="D429" s="6">
        <f t="shared" si="22"/>
        <v>-1</v>
      </c>
      <c r="E429" s="6" t="str">
        <f t="shared" si="23"/>
        <v>T</v>
      </c>
      <c r="F429" s="42">
        <f>IF(I429="","",IF(M429="Campaign","--",IF(VLOOKUP(A429,Data!C:D,2,FALSE)="*","*",VLOOKUP(A429,Data!C:R,16,FALSE))))</f>
        <v>4.9083333333333332</v>
      </c>
      <c r="G429" s="43">
        <f>IF(I429="","",IFERROR(VLOOKUP(VLOOKUP(A429,Data!C:T,18,FALSE),'ROAR Ratings'!A:D,4,FALSE),""))</f>
        <v>5.69</v>
      </c>
      <c r="H429" s="44">
        <f t="shared" si="24"/>
        <v>0.72727272727272729</v>
      </c>
      <c r="I429" s="58" t="str">
        <f>IF(OR(A429="",LEFT(A429,3)="---"),"",IFERROR(VLOOKUP($A429,'ROAR Balance'!B:F,2,FALSE),""))</f>
        <v>Dutch</v>
      </c>
      <c r="J429" s="58">
        <f>IF(I429="","",IFERROR(VLOOKUP($A429,'ROAR Balance'!B:F,3,FALSE),""))</f>
        <v>32</v>
      </c>
      <c r="K429" s="58" t="str">
        <f>IF(I429="","",IFERROR(VLOOKUP($A429,'ROAR Balance'!B:F,4,FALSE),""))</f>
        <v>Japanese</v>
      </c>
      <c r="L429" s="58">
        <f>IF(I429="","",IFERROR(VLOOKUP($A429,'ROAR Balance'!B:F,5,FALSE),""))</f>
        <v>12</v>
      </c>
      <c r="M429" s="46" t="str">
        <f>IF(OR(LEFT(A429,2)="--",A429="",I429=""),"",IFERROR(VLOOKUP(A429,Data!C:W,21,FALSE),""))</f>
        <v>PTO, Air</v>
      </c>
      <c r="N429" s="2"/>
    </row>
    <row r="430" spans="1:14" ht="15" customHeight="1" x14ac:dyDescent="0.3">
      <c r="A430" s="5" t="str">
        <f>IFERROR(IF(VLOOKUP(ROW(A430)-1,Data!B:C,2,FALSE)="","",VLOOKUP(ROW(A430)-1,Data!B:C,2,FALSE)),"")</f>
        <v>Fighting Sparrow [A86]</v>
      </c>
      <c r="B430" s="133"/>
      <c r="C430" s="87" t="str">
        <f>IFERROR(IF(VLOOKUP(ROW(A430)-1,Data!B:C,2,FALSE)="","",VLOOKUP(ROW(A430)-1,Data!B:X,23,FALSE)),"")</f>
        <v/>
      </c>
      <c r="D430" s="6">
        <f t="shared" si="22"/>
        <v>-1</v>
      </c>
      <c r="E430" s="6" t="str">
        <f t="shared" si="23"/>
        <v/>
      </c>
      <c r="F430" s="42">
        <f>IF(I430="","",IF(M430="Campaign","--",IF(VLOOKUP(A430,Data!C:D,2,FALSE)="*","*",VLOOKUP(A430,Data!C:R,16,FALSE))))</f>
        <v>5.8</v>
      </c>
      <c r="G430" s="43">
        <f>IF(I430="","",IFERROR(VLOOKUP(VLOOKUP(A430,Data!C:T,18,FALSE),'ROAR Ratings'!A:D,4,FALSE),""))</f>
        <v>5</v>
      </c>
      <c r="H430" s="44">
        <f t="shared" si="24"/>
        <v>0.82758620689655171</v>
      </c>
      <c r="I430" s="58" t="str">
        <f>IF(OR(A430="",LEFT(A430,3)="---"),"",IFERROR(VLOOKUP($A430,'ROAR Balance'!B:F,2,FALSE),""))</f>
        <v>British</v>
      </c>
      <c r="J430" s="58">
        <f>IF(I430="","",IFERROR(VLOOKUP($A430,'ROAR Balance'!B:F,3,FALSE),""))</f>
        <v>5</v>
      </c>
      <c r="K430" s="58" t="str">
        <f>IF(I430="","",IFERROR(VLOOKUP($A430,'ROAR Balance'!B:F,4,FALSE),""))</f>
        <v>Japanese</v>
      </c>
      <c r="L430" s="58">
        <f>IF(I430="","",IFERROR(VLOOKUP($A430,'ROAR Balance'!B:F,5,FALSE),""))</f>
        <v>24</v>
      </c>
      <c r="M430" s="46" t="str">
        <f>IF(OR(LEFT(A430,2)="--",A430="",I430=""),"",IFERROR(VLOOKUP(A430,Data!C:W,21,FALSE),""))</f>
        <v>PTO</v>
      </c>
      <c r="N430" s="2"/>
    </row>
    <row r="431" spans="1:14" ht="15" customHeight="1" x14ac:dyDescent="0.3">
      <c r="A431" s="5" t="str">
        <f>IFERROR(IF(VLOOKUP(ROW(A431)-1,Data!B:C,2,FALSE)="","",VLOOKUP(ROW(A431)-1,Data!B:C,2,FALSE)),"")</f>
        <v>The Grand Canal [A87]</v>
      </c>
      <c r="B431" s="133"/>
      <c r="C431" s="87" t="str">
        <f>IFERROR(IF(VLOOKUP(ROW(A431)-1,Data!B:C,2,FALSE)="","",VLOOKUP(ROW(A431)-1,Data!B:X,23,FALSE)),"")</f>
        <v/>
      </c>
      <c r="D431" s="6">
        <f t="shared" si="22"/>
        <v>-1</v>
      </c>
      <c r="E431" s="6" t="str">
        <f t="shared" si="23"/>
        <v/>
      </c>
      <c r="F431" s="42">
        <f>IF(I431="","",IF(M431="Campaign","--",IF(VLOOKUP(A431,Data!C:D,2,FALSE)="*","*",VLOOKUP(A431,Data!C:R,16,FALSE))))</f>
        <v>14</v>
      </c>
      <c r="G431" s="43">
        <f>IF(I431="","",IFERROR(VLOOKUP(VLOOKUP(A431,Data!C:T,18,FALSE),'ROAR Ratings'!A:D,4,FALSE),""))</f>
        <v>5.7</v>
      </c>
      <c r="H431" s="44">
        <f t="shared" si="24"/>
        <v>0.79545454545454541</v>
      </c>
      <c r="I431" s="58" t="str">
        <f>IF(OR(A431="",LEFT(A431,3)="---"),"",IFERROR(VLOOKUP($A431,'ROAR Balance'!B:F,2,FALSE),""))</f>
        <v>Chinese</v>
      </c>
      <c r="J431" s="58">
        <f>IF(I431="","",IFERROR(VLOOKUP($A431,'ROAR Balance'!B:F,3,FALSE),""))</f>
        <v>9</v>
      </c>
      <c r="K431" s="58" t="str">
        <f>IF(I431="","",IFERROR(VLOOKUP($A431,'ROAR Balance'!B:F,4,FALSE),""))</f>
        <v>Japanese</v>
      </c>
      <c r="L431" s="58">
        <f>IF(I431="","",IFERROR(VLOOKUP($A431,'ROAR Balance'!B:F,5,FALSE),""))</f>
        <v>35</v>
      </c>
      <c r="M431" s="46" t="str">
        <f>IF(OR(LEFT(A431,2)="--",A431="",I431=""),"",IFERROR(VLOOKUP(A431,Data!C:W,21,FALSE),""))</f>
        <v>OBA</v>
      </c>
      <c r="N431" s="2"/>
    </row>
    <row r="432" spans="1:14" ht="15" customHeight="1" x14ac:dyDescent="0.3">
      <c r="A432" s="5" t="str">
        <f>IFERROR(IF(VLOOKUP(ROW(A432)-1,Data!B:C,2,FALSE)="","",VLOOKUP(ROW(A432)-1,Data!B:C,2,FALSE)),"")</f>
        <v>Surprise Encounter (Z4 repub.) [A88]</v>
      </c>
      <c r="B432" s="133"/>
      <c r="C432" s="87" t="str">
        <f>IFERROR(IF(VLOOKUP(ROW(A432)-1,Data!B:C,2,FALSE)="","",VLOOKUP(ROW(A432)-1,Data!B:X,23,FALSE)),"")</f>
        <v/>
      </c>
      <c r="D432" s="6">
        <f t="shared" si="22"/>
        <v>1</v>
      </c>
      <c r="E432" s="6" t="str">
        <f t="shared" si="23"/>
        <v>T</v>
      </c>
      <c r="F432" s="42">
        <f>IF(I432="","",IF(M432="Campaign","--",IF(VLOOKUP(A432,Data!C:D,2,FALSE)="*","*",VLOOKUP(A432,Data!C:R,16,FALSE))))</f>
        <v>3.8</v>
      </c>
      <c r="G432" s="43">
        <f>IF(I432="","",IFERROR(VLOOKUP(VLOOKUP(A432,Data!C:T,18,FALSE),'ROAR Ratings'!A:D,4,FALSE),""))</f>
        <v>6.71</v>
      </c>
      <c r="H432" s="44">
        <f t="shared" si="24"/>
        <v>0.52293577981651373</v>
      </c>
      <c r="I432" s="58" t="str">
        <f>IF(OR(A432="",LEFT(A432,3)="---"),"",IFERROR(VLOOKUP($A432,'ROAR Balance'!B:F,2,FALSE),""))</f>
        <v>Russian</v>
      </c>
      <c r="J432" s="58">
        <f>IF(I432="","",IFERROR(VLOOKUP($A432,'ROAR Balance'!B:F,3,FALSE),""))</f>
        <v>57</v>
      </c>
      <c r="K432" s="58" t="str">
        <f>IF(I432="","",IFERROR(VLOOKUP($A432,'ROAR Balance'!B:F,4,FALSE),""))</f>
        <v>Finnish</v>
      </c>
      <c r="L432" s="58">
        <f>IF(I432="","",IFERROR(VLOOKUP($A432,'ROAR Balance'!B:F,5,FALSE),""))</f>
        <v>52</v>
      </c>
      <c r="M432" s="46" t="str">
        <f>IF(OR(LEFT(A432,2)="--",A432="",I432=""),"",IFERROR(VLOOKUP(A432,Data!C:W,21,FALSE),""))</f>
        <v/>
      </c>
      <c r="N432" s="2"/>
    </row>
    <row r="433" spans="1:14" ht="15" customHeight="1" x14ac:dyDescent="0.3">
      <c r="A433" s="5" t="str">
        <f>IFERROR(IF(VLOOKUP(ROW(A433)-1,Data!B:C,2,FALSE)="","",VLOOKUP(ROW(A433)-1,Data!B:C,2,FALSE)),"")</f>
        <v>First Day of Diadem [A89]</v>
      </c>
      <c r="B433" s="133"/>
      <c r="C433" s="87" t="str">
        <f>IFERROR(IF(VLOOKUP(ROW(A433)-1,Data!B:C,2,FALSE)="","",VLOOKUP(ROW(A433)-1,Data!B:X,23,FALSE)),"")</f>
        <v/>
      </c>
      <c r="D433" s="6">
        <f t="shared" si="22"/>
        <v>-1</v>
      </c>
      <c r="E433" s="6" t="str">
        <f t="shared" si="23"/>
        <v>T</v>
      </c>
      <c r="F433" s="42">
        <f>IF(I433="","",IF(M433="Campaign","--",IF(VLOOKUP(A433,Data!C:D,2,FALSE)="*","*",VLOOKUP(A433,Data!C:R,16,FALSE))))</f>
        <v>4.7333333333333334</v>
      </c>
      <c r="G433" s="43">
        <f>IF(I433="","",IFERROR(VLOOKUP(VLOOKUP(A433,Data!C:T,18,FALSE),'ROAR Ratings'!A:D,4,FALSE),""))</f>
        <v>5.35</v>
      </c>
      <c r="H433" s="44">
        <f t="shared" si="24"/>
        <v>0.51851851851851849</v>
      </c>
      <c r="I433" s="58" t="str">
        <f>IF(OR(A433="",LEFT(A433,3)="---"),"",IFERROR(VLOOKUP($A433,'ROAR Balance'!B:F,2,FALSE),""))</f>
        <v>French</v>
      </c>
      <c r="J433" s="58">
        <f>IF(I433="","",IFERROR(VLOOKUP($A433,'ROAR Balance'!B:F,3,FALSE),""))</f>
        <v>28</v>
      </c>
      <c r="K433" s="58" t="str">
        <f>IF(I433="","",IFERROR(VLOOKUP($A433,'ROAR Balance'!B:F,4,FALSE),""))</f>
        <v>German</v>
      </c>
      <c r="L433" s="58">
        <f>IF(I433="","",IFERROR(VLOOKUP($A433,'ROAR Balance'!B:F,5,FALSE),""))</f>
        <v>26</v>
      </c>
      <c r="M433" s="46" t="str">
        <f>IF(OR(LEFT(A433,2)="--",A433="",I433=""),"",IFERROR(VLOOKUP(A433,Data!C:W,21,FALSE),""))</f>
        <v>OBA</v>
      </c>
      <c r="N433" s="2"/>
    </row>
    <row r="434" spans="1:14" ht="15" customHeight="1" x14ac:dyDescent="0.3">
      <c r="A434" s="5" t="str">
        <f>IFERROR(IF(VLOOKUP(ROW(A434)-1,Data!B:C,2,FALSE)="","",VLOOKUP(ROW(A434)-1,Data!B:C,2,FALSE)),"")</f>
        <v>Cutting Out a Strongpoint [A90]</v>
      </c>
      <c r="B434" s="133"/>
      <c r="C434" s="87" t="str">
        <f>IFERROR(IF(VLOOKUP(ROW(A434)-1,Data!B:C,2,FALSE)="","",VLOOKUP(ROW(A434)-1,Data!B:X,23,FALSE)),"")</f>
        <v/>
      </c>
      <c r="D434" s="6">
        <f t="shared" si="22"/>
        <v>-1</v>
      </c>
      <c r="E434" s="6" t="str">
        <f t="shared" si="23"/>
        <v/>
      </c>
      <c r="F434" s="42">
        <f>IF(I434="","",IF(M434="Campaign","--",IF(VLOOKUP(A434,Data!C:D,2,FALSE)="*","*",VLOOKUP(A434,Data!C:R,16,FALSE))))</f>
        <v>9.0833333333333339</v>
      </c>
      <c r="G434" s="43">
        <f>IF(I434="","",IFERROR(VLOOKUP(VLOOKUP(A434,Data!C:T,18,FALSE),'ROAR Ratings'!A:D,4,FALSE),""))</f>
        <v>5.56</v>
      </c>
      <c r="H434" s="44">
        <f t="shared" si="24"/>
        <v>0.61538461538461542</v>
      </c>
      <c r="I434" s="58" t="str">
        <f>IF(OR(A434="",LEFT(A434,3)="---"),"",IFERROR(VLOOKUP($A434,'ROAR Balance'!B:F,2,FALSE),""))</f>
        <v>S.African</v>
      </c>
      <c r="J434" s="58">
        <f>IF(I434="","",IFERROR(VLOOKUP($A434,'ROAR Balance'!B:F,3,FALSE),""))</f>
        <v>10</v>
      </c>
      <c r="K434" s="58" t="str">
        <f>IF(I434="","",IFERROR(VLOOKUP($A434,'ROAR Balance'!B:F,4,FALSE),""))</f>
        <v>German/Italian</v>
      </c>
      <c r="L434" s="58">
        <f>IF(I434="","",IFERROR(VLOOKUP($A434,'ROAR Balance'!B:F,5,FALSE),""))</f>
        <v>16</v>
      </c>
      <c r="M434" s="46" t="str">
        <f>IF(OR(LEFT(A434,2)="--",A434="",I434=""),"",IFERROR(VLOOKUP(A434,Data!C:W,21,FALSE),""))</f>
        <v>OBA, Dsrt</v>
      </c>
      <c r="N434" s="2"/>
    </row>
    <row r="435" spans="1:14" ht="15" customHeight="1" x14ac:dyDescent="0.3">
      <c r="A435" s="5" t="str">
        <f>IFERROR(IF(VLOOKUP(ROW(A435)-1,Data!B:C,2,FALSE)="","",VLOOKUP(ROW(A435)-1,Data!B:C,2,FALSE)),"")</f>
        <v>The Mailed Fist (Z12 repub.) [AD13]</v>
      </c>
      <c r="B435" s="133"/>
      <c r="C435" s="87" t="str">
        <f>IFERROR(IF(VLOOKUP(ROW(A435)-1,Data!B:C,2,FALSE)="","",VLOOKUP(ROW(A435)-1,Data!B:X,23,FALSE)),"")</f>
        <v/>
      </c>
      <c r="D435" s="6">
        <f t="shared" si="22"/>
        <v>-1</v>
      </c>
      <c r="E435" s="6" t="str">
        <f t="shared" si="23"/>
        <v/>
      </c>
      <c r="F435" s="42">
        <f>IF(I435="","",IF(M435="Campaign","--",IF(VLOOKUP(A435,Data!C:D,2,FALSE)="*","*",VLOOKUP(A435,Data!C:R,16,FALSE))))</f>
        <v>9.5749999999999993</v>
      </c>
      <c r="G435" s="43">
        <f>IF(I435="","",IFERROR(VLOOKUP(VLOOKUP(A435,Data!C:T,18,FALSE),'ROAR Ratings'!A:D,4,FALSE),""))</f>
        <v>6.32</v>
      </c>
      <c r="H435" s="44">
        <f t="shared" si="24"/>
        <v>0.76363636363636367</v>
      </c>
      <c r="I435" s="58" t="str">
        <f>IF(OR(A435="",LEFT(A435,3)="---"),"",IFERROR(VLOOKUP($A435,'ROAR Balance'!B:F,2,FALSE),""))</f>
        <v>German</v>
      </c>
      <c r="J435" s="58">
        <f>IF(I435="","",IFERROR(VLOOKUP($A435,'ROAR Balance'!B:F,3,FALSE),""))</f>
        <v>13</v>
      </c>
      <c r="K435" s="58" t="str">
        <f>IF(I435="","",IFERROR(VLOOKUP($A435,'ROAR Balance'!B:F,4,FALSE),""))</f>
        <v>French</v>
      </c>
      <c r="L435" s="58">
        <f>IF(I435="","",IFERROR(VLOOKUP($A435,'ROAR Balance'!B:F,5,FALSE),""))</f>
        <v>42</v>
      </c>
      <c r="M435" s="46" t="str">
        <f>IF(OR(LEFT(A435,2)="--",A435="",I435=""),"",IFERROR(VLOOKUP(A435,Data!C:W,21,FALSE),""))</f>
        <v>Dlux</v>
      </c>
      <c r="N435" s="2"/>
    </row>
    <row r="436" spans="1:14" ht="15" customHeight="1" x14ac:dyDescent="0.3">
      <c r="A436" s="5" t="str">
        <f>IFERROR(IF(VLOOKUP(ROW(A436)-1,Data!B:C,2,FALSE)="","",VLOOKUP(ROW(A436)-1,Data!B:C,2,FALSE)),"")</f>
        <v/>
      </c>
      <c r="B436" s="133"/>
      <c r="C436" s="87" t="str">
        <f>IFERROR(IF(VLOOKUP(ROW(A436)-1,Data!B:C,2,FALSE)="","",VLOOKUP(ROW(A436)-1,Data!B:X,23,FALSE)),"")</f>
        <v/>
      </c>
      <c r="D436" s="6" t="str">
        <f t="shared" si="22"/>
        <v/>
      </c>
      <c r="E436" s="6" t="str">
        <f t="shared" si="23"/>
        <v/>
      </c>
      <c r="F436" s="42" t="str">
        <f>IF(I436="","",IF(M436="Campaign","--",IF(VLOOKUP(A436,Data!C:D,2,FALSE)="*","*",VLOOKUP(A436,Data!C:R,16,FALSE))))</f>
        <v/>
      </c>
      <c r="G436" s="43" t="str">
        <f>IF(I436="","",IFERROR(VLOOKUP(VLOOKUP(A436,Data!C:T,18,FALSE),'ROAR Ratings'!A:D,4,FALSE),""))</f>
        <v/>
      </c>
      <c r="H436" s="44" t="str">
        <f t="shared" si="24"/>
        <v/>
      </c>
      <c r="I436" s="58" t="str">
        <f>IF(OR(A436="",LEFT(A436,3)="---"),"",IFERROR(VLOOKUP($A436,'ROAR Balance'!B:F,2,FALSE),""))</f>
        <v/>
      </c>
      <c r="J436" s="58" t="str">
        <f>IF(I436="","",IFERROR(VLOOKUP($A436,'ROAR Balance'!B:F,3,FALSE),""))</f>
        <v/>
      </c>
      <c r="K436" s="58" t="str">
        <f>IF(I436="","",IFERROR(VLOOKUP($A436,'ROAR Balance'!B:F,4,FALSE),""))</f>
        <v/>
      </c>
      <c r="L436" s="58" t="str">
        <f>IF(I436="","",IFERROR(VLOOKUP($A436,'ROAR Balance'!B:F,5,FALSE),""))</f>
        <v/>
      </c>
      <c r="M436" s="46" t="str">
        <f>IF(OR(LEFT(A436,2)="--",A436="",I436=""),"",IFERROR(VLOOKUP(A436,Data!C:W,21,FALSE),""))</f>
        <v/>
      </c>
      <c r="N436" s="2"/>
    </row>
    <row r="437" spans="1:14" ht="15" customHeight="1" x14ac:dyDescent="0.3">
      <c r="A437" s="5" t="str">
        <f>IFERROR(IF(VLOOKUP(ROW(A437)-1,Data!B:C,2,FALSE)="","",VLOOKUP(ROW(A437)-1,Data!B:C,2,FALSE)),"")</f>
        <v>--- 1996 Annual ---</v>
      </c>
      <c r="B437" s="133"/>
      <c r="C437" s="87" t="str">
        <f>IFERROR(IF(VLOOKUP(ROW(A437)-1,Data!B:C,2,FALSE)="","",VLOOKUP(ROW(A437)-1,Data!B:X,23,FALSE)),"")</f>
        <v/>
      </c>
      <c r="D437" s="6" t="str">
        <f t="shared" si="22"/>
        <v/>
      </c>
      <c r="E437" s="6" t="str">
        <f t="shared" si="23"/>
        <v/>
      </c>
      <c r="F437" s="42" t="str">
        <f>IF(I437="","",IF(M437="Campaign","--",IF(VLOOKUP(A437,Data!C:D,2,FALSE)="*","*",VLOOKUP(A437,Data!C:R,16,FALSE))))</f>
        <v/>
      </c>
      <c r="G437" s="43" t="str">
        <f>IF(I437="","",IFERROR(VLOOKUP(VLOOKUP(A437,Data!C:T,18,FALSE),'ROAR Ratings'!A:D,4,FALSE),""))</f>
        <v/>
      </c>
      <c r="H437" s="44" t="str">
        <f t="shared" si="24"/>
        <v/>
      </c>
      <c r="I437" s="58" t="str">
        <f>IF(OR(A437="",LEFT(A437,3)="---"),"",IFERROR(VLOOKUP($A437,'ROAR Balance'!B:F,2,FALSE),""))</f>
        <v/>
      </c>
      <c r="J437" s="58" t="str">
        <f>IF(I437="","",IFERROR(VLOOKUP($A437,'ROAR Balance'!B:F,3,FALSE),""))</f>
        <v/>
      </c>
      <c r="K437" s="58" t="str">
        <f>IF(I437="","",IFERROR(VLOOKUP($A437,'ROAR Balance'!B:F,4,FALSE),""))</f>
        <v/>
      </c>
      <c r="L437" s="58" t="str">
        <f>IF(I437="","",IFERROR(VLOOKUP($A437,'ROAR Balance'!B:F,5,FALSE),""))</f>
        <v/>
      </c>
      <c r="M437" s="46" t="str">
        <f>IF(OR(LEFT(A437,2)="--",A437="",I437=""),"",IFERROR(VLOOKUP(A437,Data!C:W,21,FALSE),""))</f>
        <v/>
      </c>
      <c r="N437" s="2"/>
    </row>
    <row r="438" spans="1:14" ht="15" customHeight="1" x14ac:dyDescent="0.3">
      <c r="A438" s="5" t="str">
        <f>IFERROR(IF(VLOOKUP(ROW(A438)-1,Data!B:C,2,FALSE)="","",VLOOKUP(ROW(A438)-1,Data!B:C,2,FALSE)),"")</f>
        <v>The Road to Gora [A91]</v>
      </c>
      <c r="B438" s="133"/>
      <c r="C438" s="87" t="str">
        <f>IFERROR(IF(VLOOKUP(ROW(A438)-1,Data!B:C,2,FALSE)="","",VLOOKUP(ROW(A438)-1,Data!B:X,23,FALSE)),"")</f>
        <v/>
      </c>
      <c r="D438" s="6">
        <f t="shared" si="22"/>
        <v>-1</v>
      </c>
      <c r="E438" s="6" t="str">
        <f t="shared" si="23"/>
        <v>T</v>
      </c>
      <c r="F438" s="42">
        <f>IF(I438="","",IF(M438="Campaign","--",IF(VLOOKUP(A438,Data!C:D,2,FALSE)="*","*",VLOOKUP(A438,Data!C:R,16,FALSE))))</f>
        <v>4.8125</v>
      </c>
      <c r="G438" s="43">
        <f>IF(I438="","",IFERROR(VLOOKUP(VLOOKUP(A438,Data!C:T,18,FALSE),'ROAR Ratings'!A:D,4,FALSE),""))</f>
        <v>6.09</v>
      </c>
      <c r="H438" s="44">
        <f t="shared" si="24"/>
        <v>0.66666666666666674</v>
      </c>
      <c r="I438" s="58" t="str">
        <f>IF(OR(A438="",LEFT(A438,3)="---"),"",IFERROR(VLOOKUP($A438,'ROAR Balance'!B:F,2,FALSE),""))</f>
        <v>Russian</v>
      </c>
      <c r="J438" s="58">
        <f>IF(I438="","",IFERROR(VLOOKUP($A438,'ROAR Balance'!B:F,3,FALSE),""))</f>
        <v>13</v>
      </c>
      <c r="K438" s="58" t="str">
        <f>IF(I438="","",IFERROR(VLOOKUP($A438,'ROAR Balance'!B:F,4,FALSE),""))</f>
        <v>Finnish</v>
      </c>
      <c r="L438" s="58">
        <f>IF(I438="","",IFERROR(VLOOKUP($A438,'ROAR Balance'!B:F,5,FALSE),""))</f>
        <v>26</v>
      </c>
      <c r="M438" s="46" t="str">
        <f>IF(OR(LEFT(A438,2)="--",A438="",I438=""),"",IFERROR(VLOOKUP(A438,Data!C:W,21,FALSE),""))</f>
        <v/>
      </c>
      <c r="N438" s="2"/>
    </row>
    <row r="439" spans="1:14" ht="15" customHeight="1" x14ac:dyDescent="0.3">
      <c r="A439" s="5" t="str">
        <f>IFERROR(IF(VLOOKUP(ROW(A439)-1,Data!B:C,2,FALSE)="","",VLOOKUP(ROW(A439)-1,Data!B:C,2,FALSE)),"")</f>
        <v>Highway 5 [A92]</v>
      </c>
      <c r="B439" s="133"/>
      <c r="C439" s="87" t="str">
        <f>IFERROR(IF(VLOOKUP(ROW(A439)-1,Data!B:C,2,FALSE)="","",VLOOKUP(ROW(A439)-1,Data!B:X,23,FALSE)),"")</f>
        <v/>
      </c>
      <c r="D439" s="6">
        <f t="shared" si="22"/>
        <v>-1</v>
      </c>
      <c r="E439" s="6" t="str">
        <f t="shared" si="23"/>
        <v/>
      </c>
      <c r="F439" s="42">
        <f>IF(I439="","",IF(M439="Campaign","--",IF(VLOOKUP(A439,Data!C:D,2,FALSE)="*","*",VLOOKUP(A439,Data!C:R,16,FALSE))))</f>
        <v>8.3791666666666664</v>
      </c>
      <c r="G439" s="43">
        <f>IF(I439="","",IFERROR(VLOOKUP(VLOOKUP(A439,Data!C:T,18,FALSE),'ROAR Ratings'!A:D,4,FALSE),""))</f>
        <v>6</v>
      </c>
      <c r="H439" s="44">
        <f t="shared" si="24"/>
        <v>0.61290322580645162</v>
      </c>
      <c r="I439" s="58" t="str">
        <f>IF(OR(A439="",LEFT(A439,3)="---"),"",IFERROR(VLOOKUP($A439,'ROAR Balance'!B:F,2,FALSE),""))</f>
        <v>Japanese</v>
      </c>
      <c r="J439" s="58">
        <f>IF(I439="","",IFERROR(VLOOKUP($A439,'ROAR Balance'!B:F,3,FALSE),""))</f>
        <v>19</v>
      </c>
      <c r="K439" s="58" t="str">
        <f>IF(I439="","",IFERROR(VLOOKUP($A439,'ROAR Balance'!B:F,4,FALSE),""))</f>
        <v>American</v>
      </c>
      <c r="L439" s="58">
        <f>IF(I439="","",IFERROR(VLOOKUP($A439,'ROAR Balance'!B:F,5,FALSE),""))</f>
        <v>12</v>
      </c>
      <c r="M439" s="46" t="str">
        <f>IF(OR(LEFT(A439,2)="--",A439="",I439=""),"",IFERROR(VLOOKUP(A439,Data!C:W,21,FALSE),""))</f>
        <v>PTO</v>
      </c>
      <c r="N439" s="2"/>
    </row>
    <row r="440" spans="1:14" ht="15" customHeight="1" x14ac:dyDescent="0.3">
      <c r="A440" s="5" t="str">
        <f>IFERROR(IF(VLOOKUP(ROW(A440)-1,Data!B:C,2,FALSE)="","",VLOOKUP(ROW(A440)-1,Data!B:C,2,FALSE)),"")</f>
        <v>Faugh A' Ballagh! [A93]</v>
      </c>
      <c r="B440" s="133"/>
      <c r="C440" s="87" t="str">
        <f>IFERROR(IF(VLOOKUP(ROW(A440)-1,Data!B:C,2,FALSE)="","",VLOOKUP(ROW(A440)-1,Data!B:X,23,FALSE)),"")</f>
        <v/>
      </c>
      <c r="D440" s="6">
        <f t="shared" si="22"/>
        <v>-1</v>
      </c>
      <c r="E440" s="6" t="str">
        <f t="shared" si="23"/>
        <v/>
      </c>
      <c r="F440" s="42">
        <f>IF(I440="","",IF(M440="Campaign","--",IF(VLOOKUP(A440,Data!C:D,2,FALSE)="*","*",VLOOKUP(A440,Data!C:R,16,FALSE))))</f>
        <v>5.333333333333333</v>
      </c>
      <c r="G440" s="43">
        <f>IF(I440="","",IFERROR(VLOOKUP(VLOOKUP(A440,Data!C:T,18,FALSE),'ROAR Ratings'!A:D,4,FALSE),""))</f>
        <v>6.75</v>
      </c>
      <c r="H440" s="44">
        <f t="shared" si="24"/>
        <v>0.58156028368794321</v>
      </c>
      <c r="I440" s="58" t="str">
        <f>IF(OR(A440="",LEFT(A440,3)="---"),"",IFERROR(VLOOKUP($A440,'ROAR Balance'!B:F,2,FALSE),""))</f>
        <v>British</v>
      </c>
      <c r="J440" s="58">
        <f>IF(I440="","",IFERROR(VLOOKUP($A440,'ROAR Balance'!B:F,3,FALSE),""))</f>
        <v>82</v>
      </c>
      <c r="K440" s="58" t="str">
        <f>IF(I440="","",IFERROR(VLOOKUP($A440,'ROAR Balance'!B:F,4,FALSE),""))</f>
        <v>German</v>
      </c>
      <c r="L440" s="58">
        <f>IF(I440="","",IFERROR(VLOOKUP($A440,'ROAR Balance'!B:F,5,FALSE),""))</f>
        <v>59</v>
      </c>
      <c r="M440" s="46" t="str">
        <f>IF(OR(LEFT(A440,2)="--",A440="",I440=""),"",IFERROR(VLOOKUP(A440,Data!C:W,21,FALSE),""))</f>
        <v/>
      </c>
      <c r="N440" s="2"/>
    </row>
    <row r="441" spans="1:14" ht="15" customHeight="1" x14ac:dyDescent="0.3">
      <c r="A441" s="5" t="str">
        <f>IFERROR(IF(VLOOKUP(ROW(A441)-1,Data!B:C,2,FALSE)="","",VLOOKUP(ROW(A441)-1,Data!B:C,2,FALSE)),"")</f>
        <v>Last Defense Line [A94]</v>
      </c>
      <c r="B441" s="133"/>
      <c r="C441" s="87" t="str">
        <f>IFERROR(IF(VLOOKUP(ROW(A441)-1,Data!B:C,2,FALSE)="","",VLOOKUP(ROW(A441)-1,Data!B:X,23,FALSE)),"")</f>
        <v/>
      </c>
      <c r="D441" s="6">
        <f t="shared" si="22"/>
        <v>-1</v>
      </c>
      <c r="E441" s="6" t="str">
        <f t="shared" si="23"/>
        <v/>
      </c>
      <c r="F441" s="42">
        <f>IF(I441="","",IF(M441="Campaign","--",IF(VLOOKUP(A441,Data!C:D,2,FALSE)="*","*",VLOOKUP(A441,Data!C:R,16,FALSE))))</f>
        <v>5.2</v>
      </c>
      <c r="G441" s="43">
        <f>IF(I441="","",IFERROR(VLOOKUP(VLOOKUP(A441,Data!C:T,18,FALSE),'ROAR Ratings'!A:D,4,FALSE),""))</f>
        <v>6.3</v>
      </c>
      <c r="H441" s="44">
        <f t="shared" si="24"/>
        <v>0.55555555555555558</v>
      </c>
      <c r="I441" s="58" t="str">
        <f>IF(OR(A441="",LEFT(A441,3)="---"),"",IFERROR(VLOOKUP($A441,'ROAR Balance'!B:F,2,FALSE),""))</f>
        <v>German</v>
      </c>
      <c r="J441" s="58">
        <f>IF(I441="","",IFERROR(VLOOKUP($A441,'ROAR Balance'!B:F,3,FALSE),""))</f>
        <v>30</v>
      </c>
      <c r="K441" s="58" t="str">
        <f>IF(I441="","",IFERROR(VLOOKUP($A441,'ROAR Balance'!B:F,4,FALSE),""))</f>
        <v>French</v>
      </c>
      <c r="L441" s="58">
        <f>IF(I441="","",IFERROR(VLOOKUP($A441,'ROAR Balance'!B:F,5,FALSE),""))</f>
        <v>24</v>
      </c>
      <c r="M441" s="46" t="str">
        <f>IF(OR(LEFT(A441,2)="--",A441="",I441=""),"",IFERROR(VLOOKUP(A441,Data!C:W,21,FALSE),""))</f>
        <v>OBA</v>
      </c>
      <c r="N441" s="2"/>
    </row>
    <row r="442" spans="1:14" ht="15" customHeight="1" x14ac:dyDescent="0.3">
      <c r="A442" s="5" t="str">
        <f>IFERROR(IF(VLOOKUP(ROW(A442)-1,Data!B:C,2,FALSE)="","",VLOOKUP(ROW(A442)-1,Data!B:C,2,FALSE)),"")</f>
        <v>The Long Road [A95]</v>
      </c>
      <c r="B442" s="133"/>
      <c r="C442" s="87" t="str">
        <f>IFERROR(IF(VLOOKUP(ROW(A442)-1,Data!B:C,2,FALSE)="","",VLOOKUP(ROW(A442)-1,Data!B:X,23,FALSE)),"")</f>
        <v/>
      </c>
      <c r="D442" s="6">
        <f t="shared" si="22"/>
        <v>-1</v>
      </c>
      <c r="E442" s="6" t="str">
        <f t="shared" si="23"/>
        <v>T</v>
      </c>
      <c r="F442" s="42">
        <f>IF(I442="","",IF(M442="Campaign","--",IF(VLOOKUP(A442,Data!C:D,2,FALSE)="*","*",VLOOKUP(A442,Data!C:R,16,FALSE))))</f>
        <v>4</v>
      </c>
      <c r="G442" s="43">
        <f>IF(I442="","",IFERROR(VLOOKUP(VLOOKUP(A442,Data!C:T,18,FALSE),'ROAR Ratings'!A:D,4,FALSE),""))</f>
        <v>4.3</v>
      </c>
      <c r="H442" s="44">
        <f t="shared" si="24"/>
        <v>0.72</v>
      </c>
      <c r="I442" s="58" t="str">
        <f>IF(OR(A442="",LEFT(A442,3)="---"),"",IFERROR(VLOOKUP($A442,'ROAR Balance'!B:F,2,FALSE),""))</f>
        <v>Vichy</v>
      </c>
      <c r="J442" s="58">
        <f>IF(I442="","",IFERROR(VLOOKUP($A442,'ROAR Balance'!B:F,3,FALSE),""))</f>
        <v>14</v>
      </c>
      <c r="K442" s="58" t="str">
        <f>IF(I442="","",IFERROR(VLOOKUP($A442,'ROAR Balance'!B:F,4,FALSE),""))</f>
        <v>British</v>
      </c>
      <c r="L442" s="58">
        <f>IF(I442="","",IFERROR(VLOOKUP($A442,'ROAR Balance'!B:F,5,FALSE),""))</f>
        <v>36</v>
      </c>
      <c r="M442" s="46" t="str">
        <f>IF(OR(LEFT(A442,2)="--",A442="",I442=""),"",IFERROR(VLOOKUP(A442,Data!C:W,21,FALSE),""))</f>
        <v/>
      </c>
      <c r="N442" s="2"/>
    </row>
    <row r="443" spans="1:14" ht="15" customHeight="1" x14ac:dyDescent="0.3">
      <c r="A443" s="5" t="str">
        <f>IFERROR(IF(VLOOKUP(ROW(A443)-1,Data!B:C,2,FALSE)="","",VLOOKUP(ROW(A443)-1,Data!B:C,2,FALSE)),"")</f>
        <v>In Rommel's Wake [A96]</v>
      </c>
      <c r="B443" s="133"/>
      <c r="C443" s="87" t="str">
        <f>IFERROR(IF(VLOOKUP(ROW(A443)-1,Data!B:C,2,FALSE)="","",VLOOKUP(ROW(A443)-1,Data!B:X,23,FALSE)),"")</f>
        <v/>
      </c>
      <c r="D443" s="6">
        <f t="shared" si="22"/>
        <v>-1</v>
      </c>
      <c r="E443" s="6" t="str">
        <f t="shared" si="23"/>
        <v>T</v>
      </c>
      <c r="F443" s="42">
        <f>IF(I443="","",IF(M443="Campaign","--",IF(VLOOKUP(A443,Data!C:D,2,FALSE)="*","*",VLOOKUP(A443,Data!C:R,16,FALSE))))</f>
        <v>4.2</v>
      </c>
      <c r="G443" s="43">
        <f>IF(I443="","",IFERROR(VLOOKUP(VLOOKUP(A443,Data!C:T,18,FALSE),'ROAR Ratings'!A:D,4,FALSE),""))</f>
        <v>5.56</v>
      </c>
      <c r="H443" s="44">
        <f t="shared" si="24"/>
        <v>0.76923076923076916</v>
      </c>
      <c r="I443" s="58" t="str">
        <f>IF(OR(A443="",LEFT(A443,3)="---"),"",IFERROR(VLOOKUP($A443,'ROAR Balance'!B:F,2,FALSE),""))</f>
        <v>French</v>
      </c>
      <c r="J443" s="58">
        <f>IF(I443="","",IFERROR(VLOOKUP($A443,'ROAR Balance'!B:F,3,FALSE),""))</f>
        <v>6</v>
      </c>
      <c r="K443" s="58" t="str">
        <f>IF(I443="","",IFERROR(VLOOKUP($A443,'ROAR Balance'!B:F,4,FALSE),""))</f>
        <v>German</v>
      </c>
      <c r="L443" s="58">
        <f>IF(I443="","",IFERROR(VLOOKUP($A443,'ROAR Balance'!B:F,5,FALSE),""))</f>
        <v>20</v>
      </c>
      <c r="M443" s="46" t="str">
        <f>IF(OR(LEFT(A443,2)="--",A443="",I443=""),"",IFERROR(VLOOKUP(A443,Data!C:W,21,FALSE),""))</f>
        <v/>
      </c>
      <c r="N443" s="2"/>
    </row>
    <row r="444" spans="1:14" ht="15" customHeight="1" x14ac:dyDescent="0.3">
      <c r="A444" s="5" t="str">
        <f>IFERROR(IF(VLOOKUP(ROW(A444)-1,Data!B:C,2,FALSE)="","",VLOOKUP(ROW(A444)-1,Data!B:C,2,FALSE)),"")</f>
        <v>Tasimboko Raid [A97]</v>
      </c>
      <c r="B444" s="133"/>
      <c r="C444" s="87" t="str">
        <f>IFERROR(IF(VLOOKUP(ROW(A444)-1,Data!B:C,2,FALSE)="","",VLOOKUP(ROW(A444)-1,Data!B:X,23,FALSE)),"")</f>
        <v/>
      </c>
      <c r="D444" s="6">
        <f t="shared" si="22"/>
        <v>1</v>
      </c>
      <c r="E444" s="6" t="str">
        <f t="shared" si="23"/>
        <v/>
      </c>
      <c r="F444" s="42">
        <f>IF(I444="","",IF(M444="Campaign","--",IF(VLOOKUP(A444,Data!C:D,2,FALSE)="*","*",VLOOKUP(A444,Data!C:R,16,FALSE))))</f>
        <v>6.8791666666666664</v>
      </c>
      <c r="G444" s="43">
        <f>IF(I444="","",IFERROR(VLOOKUP(VLOOKUP(A444,Data!C:T,18,FALSE),'ROAR Ratings'!A:D,4,FALSE),""))</f>
        <v>7.53</v>
      </c>
      <c r="H444" s="44">
        <f t="shared" si="24"/>
        <v>0.52380952380952384</v>
      </c>
      <c r="I444" s="58" t="str">
        <f>IF(OR(A444="",LEFT(A444,3)="---"),"",IFERROR(VLOOKUP($A444,'ROAR Balance'!B:F,2,FALSE),""))</f>
        <v>American</v>
      </c>
      <c r="J444" s="58">
        <f>IF(I444="","",IFERROR(VLOOKUP($A444,'ROAR Balance'!B:F,3,FALSE),""))</f>
        <v>11</v>
      </c>
      <c r="K444" s="58" t="str">
        <f>IF(I444="","",IFERROR(VLOOKUP($A444,'ROAR Balance'!B:F,4,FALSE),""))</f>
        <v>Japanese</v>
      </c>
      <c r="L444" s="58">
        <f>IF(I444="","",IFERROR(VLOOKUP($A444,'ROAR Balance'!B:F,5,FALSE),""))</f>
        <v>10</v>
      </c>
      <c r="M444" s="46" t="str">
        <f>IF(OR(LEFT(A444,2)="--",A444="",I444=""),"",IFERROR(VLOOKUP(A444,Data!C:W,21,FALSE),""))</f>
        <v>PTO, Air</v>
      </c>
      <c r="N444" s="2"/>
    </row>
    <row r="445" spans="1:14" ht="15" customHeight="1" x14ac:dyDescent="0.3">
      <c r="A445" s="5" t="str">
        <f>IFERROR(IF(VLOOKUP(ROW(A445)-1,Data!B:C,2,FALSE)="","",VLOOKUP(ROW(A445)-1,Data!B:C,2,FALSE)),"")</f>
        <v>Crossing the Gniloi Tikitsch [A98]</v>
      </c>
      <c r="B445" s="133"/>
      <c r="C445" s="87" t="str">
        <f>IFERROR(IF(VLOOKUP(ROW(A445)-1,Data!B:C,2,FALSE)="","",VLOOKUP(ROW(A445)-1,Data!B:X,23,FALSE)),"")</f>
        <v/>
      </c>
      <c r="D445" s="6">
        <f t="shared" si="22"/>
        <v>1</v>
      </c>
      <c r="E445" s="6" t="str">
        <f t="shared" si="23"/>
        <v/>
      </c>
      <c r="F445" s="42">
        <f>IF(I445="","",IF(M445="Campaign","--",IF(VLOOKUP(A445,Data!C:D,2,FALSE)="*","*",VLOOKUP(A445,Data!C:R,16,FALSE))))</f>
        <v>13.608333333333333</v>
      </c>
      <c r="G445" s="43">
        <f>IF(I445="","",IFERROR(VLOOKUP(VLOOKUP(A445,Data!C:T,18,FALSE),'ROAR Ratings'!A:D,4,FALSE),""))</f>
        <v>6.77</v>
      </c>
      <c r="H445" s="44">
        <f t="shared" si="24"/>
        <v>0.52272727272727271</v>
      </c>
      <c r="I445" s="58" t="str">
        <f>IF(OR(A445="",LEFT(A445,3)="---"),"",IFERROR(VLOOKUP($A445,'ROAR Balance'!B:F,2,FALSE),""))</f>
        <v>Russian</v>
      </c>
      <c r="J445" s="58">
        <f>IF(I445="","",IFERROR(VLOOKUP($A445,'ROAR Balance'!B:F,3,FALSE),""))</f>
        <v>46</v>
      </c>
      <c r="K445" s="58" t="str">
        <f>IF(I445="","",IFERROR(VLOOKUP($A445,'ROAR Balance'!B:F,4,FALSE),""))</f>
        <v>German</v>
      </c>
      <c r="L445" s="58">
        <f>IF(I445="","",IFERROR(VLOOKUP($A445,'ROAR Balance'!B:F,5,FALSE),""))</f>
        <v>42</v>
      </c>
      <c r="M445" s="46" t="str">
        <f>IF(OR(LEFT(A445,2)="--",A445="",I445=""),"",IFERROR(VLOOKUP(A445,Data!C:W,21,FALSE),""))</f>
        <v>OBA</v>
      </c>
      <c r="N445" s="2"/>
    </row>
    <row r="446" spans="1:14" ht="15" customHeight="1" x14ac:dyDescent="0.3">
      <c r="A446" s="5" t="str">
        <f>IFERROR(IF(VLOOKUP(ROW(A446)-1,Data!B:C,2,FALSE)="","",VLOOKUP(ROW(A446)-1,Data!B:C,2,FALSE)),"")</f>
        <v>To Clear a Roadblock [A99]</v>
      </c>
      <c r="B446" s="133"/>
      <c r="C446" s="87" t="str">
        <f>IFERROR(IF(VLOOKUP(ROW(A446)-1,Data!B:C,2,FALSE)="","",VLOOKUP(ROW(A446)-1,Data!B:X,23,FALSE)),"")</f>
        <v/>
      </c>
      <c r="D446" s="6">
        <f t="shared" si="22"/>
        <v>-1</v>
      </c>
      <c r="E446" s="6" t="str">
        <f t="shared" si="23"/>
        <v>T</v>
      </c>
      <c r="F446" s="42">
        <f>IF(I446="","",IF(M446="Campaign","--",IF(VLOOKUP(A446,Data!C:D,2,FALSE)="*","*",VLOOKUP(A446,Data!C:R,16,FALSE))))</f>
        <v>3.5</v>
      </c>
      <c r="G446" s="43">
        <f>IF(I446="","",IFERROR(VLOOKUP(VLOOKUP(A446,Data!C:T,18,FALSE),'ROAR Ratings'!A:D,4,FALSE),""))</f>
        <v>5.63</v>
      </c>
      <c r="H446" s="44">
        <f t="shared" si="24"/>
        <v>0.59259259259259256</v>
      </c>
      <c r="I446" s="58" t="str">
        <f>IF(OR(A446="",LEFT(A446,3)="---"),"",IFERROR(VLOOKUP($A446,'ROAR Balance'!B:F,2,FALSE),""))</f>
        <v>German</v>
      </c>
      <c r="J446" s="58">
        <f>IF(I446="","",IFERROR(VLOOKUP($A446,'ROAR Balance'!B:F,3,FALSE),""))</f>
        <v>48</v>
      </c>
      <c r="K446" s="58" t="str">
        <f>IF(I446="","",IFERROR(VLOOKUP($A446,'ROAR Balance'!B:F,4,FALSE),""))</f>
        <v>Partisan</v>
      </c>
      <c r="L446" s="58">
        <f>IF(I446="","",IFERROR(VLOOKUP($A446,'ROAR Balance'!B:F,5,FALSE),""))</f>
        <v>33</v>
      </c>
      <c r="M446" s="46" t="str">
        <f>IF(OR(LEFT(A446,2)="--",A446="",I446=""),"",IFERROR(VLOOKUP(A446,Data!C:W,21,FALSE),""))</f>
        <v>OBA</v>
      </c>
      <c r="N446" s="2"/>
    </row>
    <row r="447" spans="1:14" ht="15" customHeight="1" x14ac:dyDescent="0.3">
      <c r="A447" s="5" t="str">
        <f>IFERROR(IF(VLOOKUP(ROW(A447)-1,Data!B:C,2,FALSE)="","",VLOOKUP(ROW(A447)-1,Data!B:C,2,FALSE)),"")</f>
        <v>Dorset Wood in the Rain [A100]</v>
      </c>
      <c r="B447" s="133"/>
      <c r="C447" s="87" t="str">
        <f>IFERROR(IF(VLOOKUP(ROW(A447)-1,Data!B:C,2,FALSE)="","",VLOOKUP(ROW(A447)-1,Data!B:X,23,FALSE)),"")</f>
        <v/>
      </c>
      <c r="D447" s="6">
        <f t="shared" si="22"/>
        <v>-1</v>
      </c>
      <c r="E447" s="6" t="str">
        <f t="shared" si="23"/>
        <v/>
      </c>
      <c r="F447" s="42">
        <f>IF(I447="","",IF(M447="Campaign","--",IF(VLOOKUP(A447,Data!C:D,2,FALSE)="*","*",VLOOKUP(A447,Data!C:R,16,FALSE))))</f>
        <v>9.8541666666666661</v>
      </c>
      <c r="G447" s="43">
        <f>IF(I447="","",IFERROR(VLOOKUP(VLOOKUP(A447,Data!C:T,18,FALSE),'ROAR Ratings'!A:D,4,FALSE),""))</f>
        <v>6.14</v>
      </c>
      <c r="H447" s="44">
        <f t="shared" si="24"/>
        <v>0.63414634146341464</v>
      </c>
      <c r="I447" s="58" t="str">
        <f>IF(OR(A447="",LEFT(A447,3)="---"),"",IFERROR(VLOOKUP($A447,'ROAR Balance'!B:F,2,FALSE),""))</f>
        <v>German</v>
      </c>
      <c r="J447" s="58">
        <f>IF(I447="","",IFERROR(VLOOKUP($A447,'ROAR Balance'!B:F,3,FALSE),""))</f>
        <v>15</v>
      </c>
      <c r="K447" s="58" t="str">
        <f>IF(I447="","",IFERROR(VLOOKUP($A447,'ROAR Balance'!B:F,4,FALSE),""))</f>
        <v>British</v>
      </c>
      <c r="L447" s="58">
        <f>IF(I447="","",IFERROR(VLOOKUP($A447,'ROAR Balance'!B:F,5,FALSE),""))</f>
        <v>26</v>
      </c>
      <c r="M447" s="46" t="str">
        <f>IF(OR(LEFT(A447,2)="--",A447="",I447=""),"",IFERROR(VLOOKUP(A447,Data!C:W,21,FALSE),""))</f>
        <v/>
      </c>
      <c r="N447" s="2"/>
    </row>
    <row r="448" spans="1:14" ht="15" customHeight="1" x14ac:dyDescent="0.3">
      <c r="A448" s="5" t="str">
        <f>IFERROR(IF(VLOOKUP(ROW(A448)-1,Data!B:C,2,FALSE)="","",VLOOKUP(ROW(A448)-1,Data!B:C,2,FALSE)),"")</f>
        <v>The Drive for Taierzhuang [A101]</v>
      </c>
      <c r="B448" s="133"/>
      <c r="C448" s="87" t="str">
        <f>IFERROR(IF(VLOOKUP(ROW(A448)-1,Data!B:C,2,FALSE)="","",VLOOKUP(ROW(A448)-1,Data!B:X,23,FALSE)),"")</f>
        <v/>
      </c>
      <c r="D448" s="6">
        <f t="shared" si="22"/>
        <v>-1</v>
      </c>
      <c r="E448" s="6" t="str">
        <f t="shared" si="23"/>
        <v/>
      </c>
      <c r="F448" s="42">
        <f>IF(I448="","",IF(M448="Campaign","--",IF(VLOOKUP(A448,Data!C:D,2,FALSE)="*","*",VLOOKUP(A448,Data!C:R,16,FALSE))))</f>
        <v>10.4375</v>
      </c>
      <c r="G448" s="43">
        <f>IF(I448="","",IFERROR(VLOOKUP(VLOOKUP(A448,Data!C:T,18,FALSE),'ROAR Ratings'!A:D,4,FALSE),""))</f>
        <v>5.91</v>
      </c>
      <c r="H448" s="44">
        <f t="shared" si="24"/>
        <v>0.62857142857142856</v>
      </c>
      <c r="I448" s="58" t="str">
        <f>IF(OR(A448="",LEFT(A448,3)="---"),"",IFERROR(VLOOKUP($A448,'ROAR Balance'!B:F,2,FALSE),""))</f>
        <v>Chinese</v>
      </c>
      <c r="J448" s="58">
        <f>IF(I448="","",IFERROR(VLOOKUP($A448,'ROAR Balance'!B:F,3,FALSE),""))</f>
        <v>13</v>
      </c>
      <c r="K448" s="58" t="str">
        <f>IF(I448="","",IFERROR(VLOOKUP($A448,'ROAR Balance'!B:F,4,FALSE),""))</f>
        <v>Japanese</v>
      </c>
      <c r="L448" s="58">
        <f>IF(I448="","",IFERROR(VLOOKUP($A448,'ROAR Balance'!B:F,5,FALSE),""))</f>
        <v>22</v>
      </c>
      <c r="M448" s="46" t="str">
        <f>IF(OR(LEFT(A448,2)="--",A448="",I448=""),"",IFERROR(VLOOKUP(A448,Data!C:W,21,FALSE),""))</f>
        <v/>
      </c>
      <c r="N448" s="2"/>
    </row>
    <row r="449" spans="1:14" ht="15" customHeight="1" x14ac:dyDescent="0.3">
      <c r="A449" s="5" t="str">
        <f>IFERROR(IF(VLOOKUP(ROW(A449)-1,Data!B:C,2,FALSE)="","",VLOOKUP(ROW(A449)-1,Data!B:C,2,FALSE)),"")</f>
        <v>On Silent Wings [A102]</v>
      </c>
      <c r="B449" s="133"/>
      <c r="C449" s="87" t="str">
        <f>IFERROR(IF(VLOOKUP(ROW(A449)-1,Data!B:C,2,FALSE)="","",VLOOKUP(ROW(A449)-1,Data!B:X,23,FALSE)),"")</f>
        <v/>
      </c>
      <c r="D449" s="6">
        <f t="shared" si="22"/>
        <v>-1</v>
      </c>
      <c r="E449" s="6" t="str">
        <f t="shared" si="23"/>
        <v/>
      </c>
      <c r="F449" s="42">
        <f>IF(I449="","",IF(M449="Campaign","--",IF(VLOOKUP(A449,Data!C:D,2,FALSE)="*","*",VLOOKUP(A449,Data!C:R,16,FALSE))))</f>
        <v>6.7</v>
      </c>
      <c r="G449" s="43">
        <f>IF(I449="","",IFERROR(VLOOKUP(VLOOKUP(A449,Data!C:T,18,FALSE),'ROAR Ratings'!A:D,4,FALSE),""))</f>
        <v>6.17</v>
      </c>
      <c r="H449" s="44">
        <f t="shared" si="24"/>
        <v>0.66666666666666674</v>
      </c>
      <c r="I449" s="58" t="str">
        <f>IF(OR(A449="",LEFT(A449,3)="---"),"",IFERROR(VLOOKUP($A449,'ROAR Balance'!B:F,2,FALSE),""))</f>
        <v>German</v>
      </c>
      <c r="J449" s="58">
        <f>IF(I449="","",IFERROR(VLOOKUP($A449,'ROAR Balance'!B:F,3,FALSE),""))</f>
        <v>6</v>
      </c>
      <c r="K449" s="58" t="str">
        <f>IF(I449="","",IFERROR(VLOOKUP($A449,'ROAR Balance'!B:F,4,FALSE),""))</f>
        <v>British</v>
      </c>
      <c r="L449" s="58">
        <f>IF(I449="","",IFERROR(VLOOKUP($A449,'ROAR Balance'!B:F,5,FALSE),""))</f>
        <v>12</v>
      </c>
      <c r="M449" s="46" t="str">
        <f>IF(OR(LEFT(A449,2)="--",A449="",I449=""),"",IFERROR(VLOOKUP(A449,Data!C:W,21,FALSE),""))</f>
        <v>Air</v>
      </c>
      <c r="N449" s="2"/>
    </row>
    <row r="450" spans="1:14" ht="15" customHeight="1" x14ac:dyDescent="0.3">
      <c r="A450" s="5" t="str">
        <f>IFERROR(IF(VLOOKUP(ROW(A450)-1,Data!B:C,2,FALSE)="","",VLOOKUP(ROW(A450)-1,Data!B:C,2,FALSE)),"")</f>
        <v>Mayhem in Manila [A103]</v>
      </c>
      <c r="B450" s="133"/>
      <c r="C450" s="87" t="str">
        <f>IFERROR(IF(VLOOKUP(ROW(A450)-1,Data!B:C,2,FALSE)="","",VLOOKUP(ROW(A450)-1,Data!B:X,23,FALSE)),"")</f>
        <v/>
      </c>
      <c r="D450" s="6">
        <f t="shared" si="22"/>
        <v>1</v>
      </c>
      <c r="E450" s="6" t="str">
        <f t="shared" si="23"/>
        <v>T</v>
      </c>
      <c r="F450" s="42">
        <f>IF(I450="","",IF(M450="Campaign","--",IF(VLOOKUP(A450,Data!C:D,2,FALSE)="*","*",VLOOKUP(A450,Data!C:R,16,FALSE))))</f>
        <v>3.0249999999999999</v>
      </c>
      <c r="G450" s="43">
        <f>IF(I450="","",IFERROR(VLOOKUP(VLOOKUP(A450,Data!C:T,18,FALSE),'ROAR Ratings'!A:D,4,FALSE),""))</f>
        <v>7.09</v>
      </c>
      <c r="H450" s="44">
        <f t="shared" si="24"/>
        <v>0.53439153439153442</v>
      </c>
      <c r="I450" s="58" t="str">
        <f>IF(OR(A450="",LEFT(A450,3)="---"),"",IFERROR(VLOOKUP($A450,'ROAR Balance'!B:F,2,FALSE),""))</f>
        <v>American</v>
      </c>
      <c r="J450" s="58">
        <f>IF(I450="","",IFERROR(VLOOKUP($A450,'ROAR Balance'!B:F,3,FALSE),""))</f>
        <v>101</v>
      </c>
      <c r="K450" s="58" t="str">
        <f>IF(I450="","",IFERROR(VLOOKUP($A450,'ROAR Balance'!B:F,4,FALSE),""))</f>
        <v>Japanese</v>
      </c>
      <c r="L450" s="58">
        <f>IF(I450="","",IFERROR(VLOOKUP($A450,'ROAR Balance'!B:F,5,FALSE),""))</f>
        <v>88</v>
      </c>
      <c r="M450" s="46" t="str">
        <f>IF(OR(LEFT(A450,2)="--",A450="",I450=""),"",IFERROR(VLOOKUP(A450,Data!C:W,21,FALSE),""))</f>
        <v/>
      </c>
      <c r="N450" s="2"/>
    </row>
    <row r="451" spans="1:14" ht="15" customHeight="1" x14ac:dyDescent="0.3">
      <c r="A451" s="5" t="str">
        <f>IFERROR(IF(VLOOKUP(ROW(A451)-1,Data!B:C,2,FALSE)="","",VLOOKUP(ROW(A451)-1,Data!B:C,2,FALSE)),"")</f>
        <v>In Front of the Storm [A104]</v>
      </c>
      <c r="B451" s="133"/>
      <c r="C451" s="87" t="str">
        <f>IFERROR(IF(VLOOKUP(ROW(A451)-1,Data!B:C,2,FALSE)="","",VLOOKUP(ROW(A451)-1,Data!B:X,23,FALSE)),"")</f>
        <v/>
      </c>
      <c r="D451" s="6">
        <f t="shared" ref="D451:D514" si="25">IF(I451="","",IF(G451&gt;$P$2,IF(H451&lt;$P$5,1,-1),-1))</f>
        <v>1</v>
      </c>
      <c r="E451" s="6" t="str">
        <f t="shared" ref="E451:E514" si="26">IF(F451="","",IF(M451="Campaign","",IF(F451&lt;5,"T","")))</f>
        <v>T</v>
      </c>
      <c r="F451" s="42">
        <f>IF(I451="","",IF(M451="Campaign","--",IF(VLOOKUP(A451,Data!C:D,2,FALSE)="*","*",VLOOKUP(A451,Data!C:R,16,FALSE))))</f>
        <v>4.6291666666666664</v>
      </c>
      <c r="G451" s="43">
        <f>IF(I451="","",IFERROR(VLOOKUP(VLOOKUP(A451,Data!C:T,18,FALSE),'ROAR Ratings'!A:D,4,FALSE),""))</f>
        <v>6.6</v>
      </c>
      <c r="H451" s="44">
        <f t="shared" ref="H451:H514" si="27">IF(I451="","",IFERROR(IF(J451/(J451+L451)&gt;0.5,J451/(J451+L451),1-J451/(J451+L451)),""))</f>
        <v>0.51555555555555554</v>
      </c>
      <c r="I451" s="58" t="str">
        <f>IF(OR(A451="",LEFT(A451,3)="---"),"",IFERROR(VLOOKUP($A451,'ROAR Balance'!B:F,2,FALSE),""))</f>
        <v>French</v>
      </c>
      <c r="J451" s="58">
        <f>IF(I451="","",IFERROR(VLOOKUP($A451,'ROAR Balance'!B:F,3,FALSE),""))</f>
        <v>109</v>
      </c>
      <c r="K451" s="58" t="str">
        <f>IF(I451="","",IFERROR(VLOOKUP($A451,'ROAR Balance'!B:F,4,FALSE),""))</f>
        <v>German</v>
      </c>
      <c r="L451" s="58">
        <f>IF(I451="","",IFERROR(VLOOKUP($A451,'ROAR Balance'!B:F,5,FALSE),""))</f>
        <v>116</v>
      </c>
      <c r="M451" s="46" t="str">
        <f>IF(OR(LEFT(A451,2)="--",A451="",I451=""),"",IFERROR(VLOOKUP(A451,Data!C:W,21,FALSE),""))</f>
        <v/>
      </c>
      <c r="N451" s="2"/>
    </row>
    <row r="452" spans="1:14" ht="15" customHeight="1" x14ac:dyDescent="0.3">
      <c r="A452" s="5" t="str">
        <f>IFERROR(IF(VLOOKUP(ROW(A452)-1,Data!B:C,2,FALSE)="","",VLOOKUP(ROW(A452)-1,Data!B:C,2,FALSE)),"")</f>
        <v/>
      </c>
      <c r="B452" s="133"/>
      <c r="C452" s="87" t="str">
        <f>IFERROR(IF(VLOOKUP(ROW(A452)-1,Data!B:C,2,FALSE)="","",VLOOKUP(ROW(A452)-1,Data!B:X,23,FALSE)),"")</f>
        <v/>
      </c>
      <c r="D452" s="6" t="str">
        <f t="shared" si="25"/>
        <v/>
      </c>
      <c r="E452" s="6" t="str">
        <f t="shared" si="26"/>
        <v/>
      </c>
      <c r="F452" s="42" t="str">
        <f>IF(I452="","",IF(M452="Campaign","--",IF(VLOOKUP(A452,Data!C:D,2,FALSE)="*","*",VLOOKUP(A452,Data!C:R,16,FALSE))))</f>
        <v/>
      </c>
      <c r="G452" s="43" t="str">
        <f>IF(I452="","",IFERROR(VLOOKUP(VLOOKUP(A452,Data!C:T,18,FALSE),'ROAR Ratings'!A:D,4,FALSE),""))</f>
        <v/>
      </c>
      <c r="H452" s="44" t="str">
        <f t="shared" si="27"/>
        <v/>
      </c>
      <c r="I452" s="58" t="str">
        <f>IF(OR(A452="",LEFT(A452,3)="---"),"",IFERROR(VLOOKUP($A452,'ROAR Balance'!B:F,2,FALSE),""))</f>
        <v/>
      </c>
      <c r="J452" s="58" t="str">
        <f>IF(I452="","",IFERROR(VLOOKUP($A452,'ROAR Balance'!B:F,3,FALSE),""))</f>
        <v/>
      </c>
      <c r="K452" s="58" t="str">
        <f>IF(I452="","",IFERROR(VLOOKUP($A452,'ROAR Balance'!B:F,4,FALSE),""))</f>
        <v/>
      </c>
      <c r="L452" s="58" t="str">
        <f>IF(I452="","",IFERROR(VLOOKUP($A452,'ROAR Balance'!B:F,5,FALSE),""))</f>
        <v/>
      </c>
      <c r="M452" s="46" t="str">
        <f>IF(OR(LEFT(A452,2)="--",A452="",I452=""),"",IFERROR(VLOOKUP(A452,Data!C:W,21,FALSE),""))</f>
        <v/>
      </c>
      <c r="N452" s="2"/>
    </row>
    <row r="453" spans="1:14" ht="15" customHeight="1" x14ac:dyDescent="0.3">
      <c r="A453" s="5" t="str">
        <f>IFERROR(IF(VLOOKUP(ROW(A453)-1,Data!B:C,2,FALSE)="","",VLOOKUP(ROW(A453)-1,Data!B:C,2,FALSE)),"")</f>
        <v>--- 1997 Annual ---</v>
      </c>
      <c r="B453" s="133"/>
      <c r="C453" s="87" t="str">
        <f>IFERROR(IF(VLOOKUP(ROW(A453)-1,Data!B:C,2,FALSE)="","",VLOOKUP(ROW(A453)-1,Data!B:X,23,FALSE)),"")</f>
        <v/>
      </c>
      <c r="D453" s="6" t="str">
        <f t="shared" si="25"/>
        <v/>
      </c>
      <c r="E453" s="6" t="str">
        <f t="shared" si="26"/>
        <v/>
      </c>
      <c r="F453" s="42" t="str">
        <f>IF(I453="","",IF(M453="Campaign","--",IF(VLOOKUP(A453,Data!C:D,2,FALSE)="*","*",VLOOKUP(A453,Data!C:R,16,FALSE))))</f>
        <v/>
      </c>
      <c r="G453" s="43" t="str">
        <f>IF(I453="","",IFERROR(VLOOKUP(VLOOKUP(A453,Data!C:T,18,FALSE),'ROAR Ratings'!A:D,4,FALSE),""))</f>
        <v/>
      </c>
      <c r="H453" s="44" t="str">
        <f t="shared" si="27"/>
        <v/>
      </c>
      <c r="I453" s="58" t="str">
        <f>IF(OR(A453="",LEFT(A453,3)="---"),"",IFERROR(VLOOKUP($A453,'ROAR Balance'!B:F,2,FALSE),""))</f>
        <v/>
      </c>
      <c r="J453" s="58" t="str">
        <f>IF(I453="","",IFERROR(VLOOKUP($A453,'ROAR Balance'!B:F,3,FALSE),""))</f>
        <v/>
      </c>
      <c r="K453" s="58" t="str">
        <f>IF(I453="","",IFERROR(VLOOKUP($A453,'ROAR Balance'!B:F,4,FALSE),""))</f>
        <v/>
      </c>
      <c r="L453" s="58" t="str">
        <f>IF(I453="","",IFERROR(VLOOKUP($A453,'ROAR Balance'!B:F,5,FALSE),""))</f>
        <v/>
      </c>
      <c r="M453" s="46" t="str">
        <f>IF(OR(LEFT(A453,2)="--",A453="",I453=""),"",IFERROR(VLOOKUP(A453,Data!C:W,21,FALSE),""))</f>
        <v/>
      </c>
      <c r="N453" s="2"/>
    </row>
    <row r="454" spans="1:14" ht="15" customHeight="1" x14ac:dyDescent="0.3">
      <c r="A454" s="5" t="str">
        <f>IFERROR(IF(VLOOKUP(ROW(A454)-1,Data!B:C,2,FALSE)="","",VLOOKUP(ROW(A454)-1,Data!B:C,2,FALSE)),"")</f>
        <v>Police Action [A105]</v>
      </c>
      <c r="B454" s="133"/>
      <c r="C454" s="87" t="str">
        <f>IFERROR(IF(VLOOKUP(ROW(A454)-1,Data!B:C,2,FALSE)="","",VLOOKUP(ROW(A454)-1,Data!B:X,23,FALSE)),"")</f>
        <v/>
      </c>
      <c r="D454" s="6">
        <f t="shared" si="25"/>
        <v>-1</v>
      </c>
      <c r="E454" s="6" t="str">
        <f t="shared" si="26"/>
        <v/>
      </c>
      <c r="F454" s="42">
        <f>IF(I454="","",IF(M454="Campaign","--",IF(VLOOKUP(A454,Data!C:D,2,FALSE)="*","*",VLOOKUP(A454,Data!C:R,16,FALSE))))</f>
        <v>11.4</v>
      </c>
      <c r="G454" s="43">
        <f>IF(I454="","",IFERROR(VLOOKUP(VLOOKUP(A454,Data!C:T,18,FALSE),'ROAR Ratings'!A:D,4,FALSE),""))</f>
        <v>6</v>
      </c>
      <c r="H454" s="44">
        <f t="shared" si="27"/>
        <v>0.75</v>
      </c>
      <c r="I454" s="58" t="str">
        <f>IF(OR(A454="",LEFT(A454,3)="---"),"",IFERROR(VLOOKUP($A454,'ROAR Balance'!B:F,2,FALSE),""))</f>
        <v>German</v>
      </c>
      <c r="J454" s="58">
        <f>IF(I454="","",IFERROR(VLOOKUP($A454,'ROAR Balance'!B:F,3,FALSE),""))</f>
        <v>15</v>
      </c>
      <c r="K454" s="58" t="str">
        <f>IF(I454="","",IFERROR(VLOOKUP($A454,'ROAR Balance'!B:F,4,FALSE),""))</f>
        <v>Partisan</v>
      </c>
      <c r="L454" s="58">
        <f>IF(I454="","",IFERROR(VLOOKUP($A454,'ROAR Balance'!B:F,5,FALSE),""))</f>
        <v>5</v>
      </c>
      <c r="M454" s="46" t="str">
        <f>IF(OR(LEFT(A454,2)="--",A454="",I454=""),"",IFERROR(VLOOKUP(A454,Data!C:W,21,FALSE),""))</f>
        <v/>
      </c>
      <c r="N454" s="2"/>
    </row>
    <row r="455" spans="1:14" ht="15" customHeight="1" x14ac:dyDescent="0.3">
      <c r="A455" s="5" t="str">
        <f>IFERROR(IF(VLOOKUP(ROW(A455)-1,Data!B:C,2,FALSE)="","",VLOOKUP(ROW(A455)-1,Data!B:C,2,FALSE)),"")</f>
        <v>Debacle at Korosten [A106]</v>
      </c>
      <c r="B455" s="133"/>
      <c r="C455" s="87" t="str">
        <f>IFERROR(IF(VLOOKUP(ROW(A455)-1,Data!B:C,2,FALSE)="","",VLOOKUP(ROW(A455)-1,Data!B:X,23,FALSE)),"")</f>
        <v/>
      </c>
      <c r="D455" s="6">
        <f t="shared" si="25"/>
        <v>1</v>
      </c>
      <c r="E455" s="6" t="str">
        <f t="shared" si="26"/>
        <v/>
      </c>
      <c r="F455" s="42">
        <f>IF(I455="","",IF(M455="Campaign","--",IF(VLOOKUP(A455,Data!C:D,2,FALSE)="*","*",VLOOKUP(A455,Data!C:R,16,FALSE))))</f>
        <v>10.675000000000001</v>
      </c>
      <c r="G455" s="43">
        <f>IF(I455="","",IFERROR(VLOOKUP(VLOOKUP(A455,Data!C:T,18,FALSE),'ROAR Ratings'!A:D,4,FALSE),""))</f>
        <v>6.38</v>
      </c>
      <c r="H455" s="44">
        <f t="shared" si="27"/>
        <v>0.53846153846153844</v>
      </c>
      <c r="I455" s="58" t="str">
        <f>IF(OR(A455="",LEFT(A455,3)="---"),"",IFERROR(VLOOKUP($A455,'ROAR Balance'!B:F,2,FALSE),""))</f>
        <v>German</v>
      </c>
      <c r="J455" s="58">
        <f>IF(I455="","",IFERROR(VLOOKUP($A455,'ROAR Balance'!B:F,3,FALSE),""))</f>
        <v>6</v>
      </c>
      <c r="K455" s="58" t="str">
        <f>IF(I455="","",IFERROR(VLOOKUP($A455,'ROAR Balance'!B:F,4,FALSE),""))</f>
        <v>Russian</v>
      </c>
      <c r="L455" s="58">
        <f>IF(I455="","",IFERROR(VLOOKUP($A455,'ROAR Balance'!B:F,5,FALSE),""))</f>
        <v>7</v>
      </c>
      <c r="M455" s="46" t="str">
        <f>IF(OR(LEFT(A455,2)="--",A455="",I455=""),"",IFERROR(VLOOKUP(A455,Data!C:W,21,FALSE),""))</f>
        <v/>
      </c>
      <c r="N455" s="2"/>
    </row>
    <row r="456" spans="1:14" ht="15" customHeight="1" x14ac:dyDescent="0.3">
      <c r="A456" s="5" t="str">
        <f>IFERROR(IF(VLOOKUP(ROW(A456)-1,Data!B:C,2,FALSE)="","",VLOOKUP(ROW(A456)-1,Data!B:C,2,FALSE)),"")</f>
        <v>The Red Wave [A107]</v>
      </c>
      <c r="B456" s="133"/>
      <c r="C456" s="87" t="str">
        <f>IFERROR(IF(VLOOKUP(ROW(A456)-1,Data!B:C,2,FALSE)="","",VLOOKUP(ROW(A456)-1,Data!B:X,23,FALSE)),"")</f>
        <v/>
      </c>
      <c r="D456" s="6">
        <f t="shared" si="25"/>
        <v>-1</v>
      </c>
      <c r="E456" s="6" t="str">
        <f t="shared" si="26"/>
        <v>T</v>
      </c>
      <c r="F456" s="42">
        <f>IF(I456="","",IF(M456="Campaign","--",IF(VLOOKUP(A456,Data!C:D,2,FALSE)="*","*",VLOOKUP(A456,Data!C:R,16,FALSE))))</f>
        <v>4.3</v>
      </c>
      <c r="G456" s="43">
        <f>IF(I456="","",IFERROR(VLOOKUP(VLOOKUP(A456,Data!C:T,18,FALSE),'ROAR Ratings'!A:D,4,FALSE),""))</f>
        <v>6.12</v>
      </c>
      <c r="H456" s="44">
        <f t="shared" si="27"/>
        <v>0.65277777777777779</v>
      </c>
      <c r="I456" s="58" t="str">
        <f>IF(OR(A456="",LEFT(A456,3)="---"),"",IFERROR(VLOOKUP($A456,'ROAR Balance'!B:F,2,FALSE),""))</f>
        <v>German</v>
      </c>
      <c r="J456" s="58">
        <f>IF(I456="","",IFERROR(VLOOKUP($A456,'ROAR Balance'!B:F,3,FALSE),""))</f>
        <v>94</v>
      </c>
      <c r="K456" s="58" t="str">
        <f>IF(I456="","",IFERROR(VLOOKUP($A456,'ROAR Balance'!B:F,4,FALSE),""))</f>
        <v>Russian</v>
      </c>
      <c r="L456" s="58">
        <f>IF(I456="","",IFERROR(VLOOKUP($A456,'ROAR Balance'!B:F,5,FALSE),""))</f>
        <v>50</v>
      </c>
      <c r="M456" s="46" t="str">
        <f>IF(OR(LEFT(A456,2)="--",A456="",I456=""),"",IFERROR(VLOOKUP(A456,Data!C:W,21,FALSE),""))</f>
        <v/>
      </c>
      <c r="N456" s="2"/>
    </row>
    <row r="457" spans="1:14" ht="15" customHeight="1" x14ac:dyDescent="0.3">
      <c r="A457" s="5" t="str">
        <f>IFERROR(IF(VLOOKUP(ROW(A457)-1,Data!B:C,2,FALSE)="","",VLOOKUP(ROW(A457)-1,Data!B:C,2,FALSE)),"")</f>
        <v>Sudden Death [A108]</v>
      </c>
      <c r="B457" s="133"/>
      <c r="C457" s="87" t="str">
        <f>IFERROR(IF(VLOOKUP(ROW(A457)-1,Data!B:C,2,FALSE)="","",VLOOKUP(ROW(A457)-1,Data!B:X,23,FALSE)),"")</f>
        <v/>
      </c>
      <c r="D457" s="6">
        <f t="shared" si="25"/>
        <v>-1</v>
      </c>
      <c r="E457" s="6" t="str">
        <f t="shared" si="26"/>
        <v>T</v>
      </c>
      <c r="F457" s="42">
        <f>IF(I457="","",IF(M457="Campaign","--",IF(VLOOKUP(A457,Data!C:D,2,FALSE)="*","*",VLOOKUP(A457,Data!C:R,16,FALSE))))</f>
        <v>2.7333333333333334</v>
      </c>
      <c r="G457" s="43">
        <f>IF(I457="","",IFERROR(VLOOKUP(VLOOKUP(A457,Data!C:T,18,FALSE),'ROAR Ratings'!A:D,4,FALSE),""))</f>
        <v>5.36</v>
      </c>
      <c r="H457" s="44">
        <f t="shared" si="27"/>
        <v>0.569620253164557</v>
      </c>
      <c r="I457" s="58" t="str">
        <f>IF(OR(A457="",LEFT(A457,3)="---"),"",IFERROR(VLOOKUP($A457,'ROAR Balance'!B:F,2,FALSE),""))</f>
        <v>French</v>
      </c>
      <c r="J457" s="58">
        <f>IF(I457="","",IFERROR(VLOOKUP($A457,'ROAR Balance'!B:F,3,FALSE),""))</f>
        <v>45</v>
      </c>
      <c r="K457" s="58" t="str">
        <f>IF(I457="","",IFERROR(VLOOKUP($A457,'ROAR Balance'!B:F,4,FALSE),""))</f>
        <v>German</v>
      </c>
      <c r="L457" s="58">
        <f>IF(I457="","",IFERROR(VLOOKUP($A457,'ROAR Balance'!B:F,5,FALSE),""))</f>
        <v>34</v>
      </c>
      <c r="M457" s="46" t="str">
        <f>IF(OR(LEFT(A457,2)="--",A457="",I457=""),"",IFERROR(VLOOKUP(A457,Data!C:W,21,FALSE),""))</f>
        <v/>
      </c>
      <c r="N457" s="2"/>
    </row>
    <row r="458" spans="1:14" ht="15" customHeight="1" x14ac:dyDescent="0.3">
      <c r="A458" s="5" t="str">
        <f>IFERROR(IF(VLOOKUP(ROW(A458)-1,Data!B:C,2,FALSE)="","",VLOOKUP(ROW(A458)-1,Data!B:C,2,FALSE)),"")</f>
        <v>Scouts Out [A109]</v>
      </c>
      <c r="B458" s="133"/>
      <c r="C458" s="87" t="str">
        <f>IFERROR(IF(VLOOKUP(ROW(A458)-1,Data!B:C,2,FALSE)="","",VLOOKUP(ROW(A458)-1,Data!B:X,23,FALSE)),"")</f>
        <v/>
      </c>
      <c r="D458" s="6">
        <f t="shared" si="25"/>
        <v>1</v>
      </c>
      <c r="E458" s="6" t="str">
        <f t="shared" si="26"/>
        <v/>
      </c>
      <c r="F458" s="42">
        <f>IF(I458="","",IF(M458="Campaign","--",IF(VLOOKUP(A458,Data!C:D,2,FALSE)="*","*",VLOOKUP(A458,Data!C:R,16,FALSE))))</f>
        <v>6.5250000000000004</v>
      </c>
      <c r="G458" s="43">
        <f>IF(I458="","",IFERROR(VLOOKUP(VLOOKUP(A458,Data!C:T,18,FALSE),'ROAR Ratings'!A:D,4,FALSE),""))</f>
        <v>6.72</v>
      </c>
      <c r="H458" s="44">
        <f t="shared" si="27"/>
        <v>0.56666666666666665</v>
      </c>
      <c r="I458" s="58" t="str">
        <f>IF(OR(A458="",LEFT(A458,3)="---"),"",IFERROR(VLOOKUP($A458,'ROAR Balance'!B:F,2,FALSE),""))</f>
        <v>American</v>
      </c>
      <c r="J458" s="58">
        <f>IF(I458="","",IFERROR(VLOOKUP($A458,'ROAR Balance'!B:F,3,FALSE),""))</f>
        <v>65</v>
      </c>
      <c r="K458" s="58" t="str">
        <f>IF(I458="","",IFERROR(VLOOKUP($A458,'ROAR Balance'!B:F,4,FALSE),""))</f>
        <v>German</v>
      </c>
      <c r="L458" s="58">
        <f>IF(I458="","",IFERROR(VLOOKUP($A458,'ROAR Balance'!B:F,5,FALSE),""))</f>
        <v>85</v>
      </c>
      <c r="M458" s="46" t="str">
        <f>IF(OR(LEFT(A458,2)="--",A458="",I458=""),"",IFERROR(VLOOKUP(A458,Data!C:W,21,FALSE),""))</f>
        <v/>
      </c>
      <c r="N458" s="2"/>
    </row>
    <row r="459" spans="1:14" ht="15" customHeight="1" x14ac:dyDescent="0.3">
      <c r="A459" s="5" t="str">
        <f>IFERROR(IF(VLOOKUP(ROW(A459)-1,Data!B:C,2,FALSE)="","",VLOOKUP(ROW(A459)-1,Data!B:C,2,FALSE)),"")</f>
        <v>Shanghai in Flames [A110]</v>
      </c>
      <c r="B459" s="133"/>
      <c r="C459" s="87" t="str">
        <f>IFERROR(IF(VLOOKUP(ROW(A459)-1,Data!B:C,2,FALSE)="","",VLOOKUP(ROW(A459)-1,Data!B:X,23,FALSE)),"")</f>
        <v/>
      </c>
      <c r="D459" s="6">
        <f t="shared" si="25"/>
        <v>-1</v>
      </c>
      <c r="E459" s="6" t="str">
        <f t="shared" si="26"/>
        <v>T</v>
      </c>
      <c r="F459" s="42">
        <f>IF(I459="","",IF(M459="Campaign","--",IF(VLOOKUP(A459,Data!C:D,2,FALSE)="*","*",VLOOKUP(A459,Data!C:R,16,FALSE))))</f>
        <v>4.9541666666666666</v>
      </c>
      <c r="G459" s="43">
        <f>IF(I459="","",IFERROR(VLOOKUP(VLOOKUP(A459,Data!C:T,18,FALSE),'ROAR Ratings'!A:D,4,FALSE),""))</f>
        <v>6.68</v>
      </c>
      <c r="H459" s="44">
        <f t="shared" si="27"/>
        <v>0.62195121951219512</v>
      </c>
      <c r="I459" s="58" t="str">
        <f>IF(OR(A459="",LEFT(A459,3)="---"),"",IFERROR(VLOOKUP($A459,'ROAR Balance'!B:F,2,FALSE),""))</f>
        <v>Chinese</v>
      </c>
      <c r="J459" s="58">
        <f>IF(I459="","",IFERROR(VLOOKUP($A459,'ROAR Balance'!B:F,3,FALSE),""))</f>
        <v>51</v>
      </c>
      <c r="K459" s="58" t="str">
        <f>IF(I459="","",IFERROR(VLOOKUP($A459,'ROAR Balance'!B:F,4,FALSE),""))</f>
        <v>Japanese</v>
      </c>
      <c r="L459" s="58">
        <f>IF(I459="","",IFERROR(VLOOKUP($A459,'ROAR Balance'!B:F,5,FALSE),""))</f>
        <v>31</v>
      </c>
      <c r="M459" s="46" t="str">
        <f>IF(OR(LEFT(A459,2)="--",A459="",I459=""),"",IFERROR(VLOOKUP(A459,Data!C:W,21,FALSE),""))</f>
        <v/>
      </c>
      <c r="N459" s="2"/>
    </row>
    <row r="460" spans="1:14" ht="15" customHeight="1" x14ac:dyDescent="0.3">
      <c r="A460" s="5" t="str">
        <f>IFERROR(IF(VLOOKUP(ROW(A460)-1,Data!B:C,2,FALSE)="","",VLOOKUP(ROW(A460)-1,Data!B:C,2,FALSE)),"")</f>
        <v>Cattern's Position [A111]</v>
      </c>
      <c r="B460" s="133"/>
      <c r="C460" s="87" t="str">
        <f>IFERROR(IF(VLOOKUP(ROW(A460)-1,Data!B:C,2,FALSE)="","",VLOOKUP(ROW(A460)-1,Data!B:X,23,FALSE)),"")</f>
        <v/>
      </c>
      <c r="D460" s="6">
        <f t="shared" si="25"/>
        <v>-1</v>
      </c>
      <c r="E460" s="6" t="str">
        <f t="shared" si="26"/>
        <v>T</v>
      </c>
      <c r="F460" s="42">
        <f>IF(I460="","",IF(M460="Campaign","--",IF(VLOOKUP(A460,Data!C:D,2,FALSE)="*","*",VLOOKUP(A460,Data!C:R,16,FALSE))))</f>
        <v>4</v>
      </c>
      <c r="G460" s="43">
        <f>IF(I460="","",IFERROR(VLOOKUP(VLOOKUP(A460,Data!C:T,18,FALSE),'ROAR Ratings'!A:D,4,FALSE),""))</f>
        <v>6.68</v>
      </c>
      <c r="H460" s="44">
        <f t="shared" si="27"/>
        <v>0.59090909090909094</v>
      </c>
      <c r="I460" s="58" t="str">
        <f>IF(OR(A460="",LEFT(A460,3)="---"),"",IFERROR(VLOOKUP($A460,'ROAR Balance'!B:F,2,FALSE),""))</f>
        <v>Japanese</v>
      </c>
      <c r="J460" s="58">
        <f>IF(I460="","",IFERROR(VLOOKUP($A460,'ROAR Balance'!B:F,3,FALSE),""))</f>
        <v>39</v>
      </c>
      <c r="K460" s="58" t="str">
        <f>IF(I460="","",IFERROR(VLOOKUP($A460,'ROAR Balance'!B:F,4,FALSE),""))</f>
        <v>Australian</v>
      </c>
      <c r="L460" s="58">
        <f>IF(I460="","",IFERROR(VLOOKUP($A460,'ROAR Balance'!B:F,5,FALSE),""))</f>
        <v>27</v>
      </c>
      <c r="M460" s="46" t="str">
        <f>IF(OR(LEFT(A460,2)="--",A460="",I460=""),"",IFERROR(VLOOKUP(A460,Data!C:W,21,FALSE),""))</f>
        <v>PTO</v>
      </c>
      <c r="N460" s="2"/>
    </row>
    <row r="461" spans="1:14" ht="15" customHeight="1" x14ac:dyDescent="0.3">
      <c r="A461" s="5" t="str">
        <f>IFERROR(IF(VLOOKUP(ROW(A461)-1,Data!B:C,2,FALSE)="","",VLOOKUP(ROW(A461)-1,Data!B:C,2,FALSE)),"")</f>
        <v>Gift of Time [A112]</v>
      </c>
      <c r="B461" s="133"/>
      <c r="C461" s="87" t="str">
        <f>IFERROR(IF(VLOOKUP(ROW(A461)-1,Data!B:C,2,FALSE)="","",VLOOKUP(ROW(A461)-1,Data!B:X,23,FALSE)),"")</f>
        <v/>
      </c>
      <c r="D461" s="6">
        <f t="shared" si="25"/>
        <v>-1</v>
      </c>
      <c r="E461" s="6" t="str">
        <f t="shared" si="26"/>
        <v/>
      </c>
      <c r="F461" s="42">
        <f>IF(I461="","",IF(M461="Campaign","--",IF(VLOOKUP(A461,Data!C:D,2,FALSE)="*","*",VLOOKUP(A461,Data!C:R,16,FALSE))))</f>
        <v>12.4375</v>
      </c>
      <c r="G461" s="43">
        <f>IF(I461="","",IFERROR(VLOOKUP(VLOOKUP(A461,Data!C:T,18,FALSE),'ROAR Ratings'!A:D,4,FALSE),""))</f>
        <v>6.04</v>
      </c>
      <c r="H461" s="44">
        <f t="shared" si="27"/>
        <v>0.51282051282051277</v>
      </c>
      <c r="I461" s="58" t="str">
        <f>IF(OR(A461="",LEFT(A461,3)="---"),"",IFERROR(VLOOKUP($A461,'ROAR Balance'!B:F,2,FALSE),""))</f>
        <v>German/Italian</v>
      </c>
      <c r="J461" s="58">
        <f>IF(I461="","",IFERROR(VLOOKUP($A461,'ROAR Balance'!B:F,3,FALSE),""))</f>
        <v>19</v>
      </c>
      <c r="K461" s="58" t="str">
        <f>IF(I461="","",IFERROR(VLOOKUP($A461,'ROAR Balance'!B:F,4,FALSE),""))</f>
        <v>American/British</v>
      </c>
      <c r="L461" s="58">
        <f>IF(I461="","",IFERROR(VLOOKUP($A461,'ROAR Balance'!B:F,5,FALSE),""))</f>
        <v>20</v>
      </c>
      <c r="M461" s="46" t="str">
        <f>IF(OR(LEFT(A461,2)="--",A461="",I461=""),"",IFERROR(VLOOKUP(A461,Data!C:W,21,FALSE),""))</f>
        <v>OBA, Dsrt</v>
      </c>
      <c r="N461" s="2"/>
    </row>
    <row r="462" spans="1:14" ht="15" customHeight="1" x14ac:dyDescent="0.3">
      <c r="A462" s="5" t="str">
        <f>IFERROR(IF(VLOOKUP(ROW(A462)-1,Data!B:C,2,FALSE)="","",VLOOKUP(ROW(A462)-1,Data!B:C,2,FALSE)),"")</f>
        <v>Then Things Got Worse [A113]</v>
      </c>
      <c r="B462" s="133"/>
      <c r="C462" s="87" t="str">
        <f>IFERROR(IF(VLOOKUP(ROW(A462)-1,Data!B:C,2,FALSE)="","",VLOOKUP(ROW(A462)-1,Data!B:X,23,FALSE)),"")</f>
        <v/>
      </c>
      <c r="D462" s="6">
        <f t="shared" si="25"/>
        <v>-1</v>
      </c>
      <c r="E462" s="6" t="str">
        <f t="shared" si="26"/>
        <v/>
      </c>
      <c r="F462" s="42">
        <f>IF(I462="","",IF(M462="Campaign","--",IF(VLOOKUP(A462,Data!C:D,2,FALSE)="*","*",VLOOKUP(A462,Data!C:R,16,FALSE))))</f>
        <v>7.5875000000000004</v>
      </c>
      <c r="G462" s="43">
        <f>IF(I462="","",IFERROR(VLOOKUP(VLOOKUP(A462,Data!C:T,18,FALSE),'ROAR Ratings'!A:D,4,FALSE),""))</f>
        <v>5.67</v>
      </c>
      <c r="H462" s="44">
        <f t="shared" si="27"/>
        <v>0.6166666666666667</v>
      </c>
      <c r="I462" s="58" t="str">
        <f>IF(OR(A462="",LEFT(A462,3)="---"),"",IFERROR(VLOOKUP($A462,'ROAR Balance'!B:F,2,FALSE),""))</f>
        <v>German</v>
      </c>
      <c r="J462" s="58">
        <f>IF(I462="","",IFERROR(VLOOKUP($A462,'ROAR Balance'!B:F,3,FALSE),""))</f>
        <v>23</v>
      </c>
      <c r="K462" s="58" t="str">
        <f>IF(I462="","",IFERROR(VLOOKUP($A462,'ROAR Balance'!B:F,4,FALSE),""))</f>
        <v>French</v>
      </c>
      <c r="L462" s="58">
        <f>IF(I462="","",IFERROR(VLOOKUP($A462,'ROAR Balance'!B:F,5,FALSE),""))</f>
        <v>37</v>
      </c>
      <c r="M462" s="46" t="str">
        <f>IF(OR(LEFT(A462,2)="--",A462="",I462=""),"",IFERROR(VLOOKUP(A462,Data!C:W,21,FALSE),""))</f>
        <v/>
      </c>
      <c r="N462" s="2"/>
    </row>
    <row r="463" spans="1:14" ht="15" customHeight="1" x14ac:dyDescent="0.3">
      <c r="A463" s="5" t="str">
        <f>IFERROR(IF(VLOOKUP(ROW(A463)-1,Data!B:C,2,FALSE)="","",VLOOKUP(ROW(A463)-1,Data!B:C,2,FALSE)),"")</f>
        <v>Hamlet's Demise [A114]</v>
      </c>
      <c r="B463" s="133"/>
      <c r="C463" s="87" t="str">
        <f>IFERROR(IF(VLOOKUP(ROW(A463)-1,Data!B:C,2,FALSE)="","",VLOOKUP(ROW(A463)-1,Data!B:X,23,FALSE)),"")</f>
        <v/>
      </c>
      <c r="D463" s="6">
        <f t="shared" si="25"/>
        <v>-1</v>
      </c>
      <c r="E463" s="6" t="str">
        <f t="shared" si="26"/>
        <v>T</v>
      </c>
      <c r="F463" s="42">
        <f>IF(I463="","",IF(M463="Campaign","--",IF(VLOOKUP(A463,Data!C:D,2,FALSE)="*","*",VLOOKUP(A463,Data!C:R,16,FALSE))))</f>
        <v>4.25</v>
      </c>
      <c r="G463" s="43">
        <f>IF(I463="","",IFERROR(VLOOKUP(VLOOKUP(A463,Data!C:T,18,FALSE),'ROAR Ratings'!A:D,4,FALSE),""))</f>
        <v>4.82</v>
      </c>
      <c r="H463" s="44">
        <f t="shared" si="27"/>
        <v>0.75</v>
      </c>
      <c r="I463" s="58" t="str">
        <f>IF(OR(A463="",LEFT(A463,3)="---"),"",IFERROR(VLOOKUP($A463,'ROAR Balance'!B:F,2,FALSE),""))</f>
        <v>French</v>
      </c>
      <c r="J463" s="58">
        <f>IF(I463="","",IFERROR(VLOOKUP($A463,'ROAR Balance'!B:F,3,FALSE),""))</f>
        <v>23</v>
      </c>
      <c r="K463" s="58" t="str">
        <f>IF(I463="","",IFERROR(VLOOKUP($A463,'ROAR Balance'!B:F,4,FALSE),""))</f>
        <v>German</v>
      </c>
      <c r="L463" s="58">
        <f>IF(I463="","",IFERROR(VLOOKUP($A463,'ROAR Balance'!B:F,5,FALSE),""))</f>
        <v>69</v>
      </c>
      <c r="M463" s="46" t="str">
        <f>IF(OR(LEFT(A463,2)="--",A463="",I463=""),"",IFERROR(VLOOKUP(A463,Data!C:W,21,FALSE),""))</f>
        <v/>
      </c>
      <c r="N463" s="2"/>
    </row>
    <row r="464" spans="1:14" ht="15" customHeight="1" x14ac:dyDescent="0.3">
      <c r="A464" s="5" t="str">
        <f>IFERROR(IF(VLOOKUP(ROW(A464)-1,Data!B:C,2,FALSE)="","",VLOOKUP(ROW(A464)-1,Data!B:C,2,FALSE)),"")</f>
        <v>Blockbusters [A115]</v>
      </c>
      <c r="B464" s="133"/>
      <c r="C464" s="87" t="str">
        <f>IFERROR(IF(VLOOKUP(ROW(A464)-1,Data!B:C,2,FALSE)="","",VLOOKUP(ROW(A464)-1,Data!B:X,23,FALSE)),"")</f>
        <v/>
      </c>
      <c r="D464" s="6">
        <f t="shared" si="25"/>
        <v>1</v>
      </c>
      <c r="E464" s="6" t="str">
        <f t="shared" si="26"/>
        <v>T</v>
      </c>
      <c r="F464" s="42">
        <f>IF(I464="","",IF(M464="Campaign","--",IF(VLOOKUP(A464,Data!C:D,2,FALSE)="*","*",VLOOKUP(A464,Data!C:R,16,FALSE))))</f>
        <v>3.2208333333333332</v>
      </c>
      <c r="G464" s="43">
        <f>IF(I464="","",IFERROR(VLOOKUP(VLOOKUP(A464,Data!C:T,18,FALSE),'ROAR Ratings'!A:D,4,FALSE),""))</f>
        <v>6.52</v>
      </c>
      <c r="H464" s="44">
        <f t="shared" si="27"/>
        <v>0.51898734177215189</v>
      </c>
      <c r="I464" s="58" t="str">
        <f>IF(OR(A464="",LEFT(A464,3)="---"),"",IFERROR(VLOOKUP($A464,'ROAR Balance'!B:F,2,FALSE),""))</f>
        <v>Japanese</v>
      </c>
      <c r="J464" s="58">
        <f>IF(I464="","",IFERROR(VLOOKUP($A464,'ROAR Balance'!B:F,3,FALSE),""))</f>
        <v>41</v>
      </c>
      <c r="K464" s="58" t="str">
        <f>IF(I464="","",IFERROR(VLOOKUP($A464,'ROAR Balance'!B:F,4,FALSE),""))</f>
        <v>American</v>
      </c>
      <c r="L464" s="58">
        <f>IF(I464="","",IFERROR(VLOOKUP($A464,'ROAR Balance'!B:F,5,FALSE),""))</f>
        <v>38</v>
      </c>
      <c r="M464" s="46" t="str">
        <f>IF(OR(LEFT(A464,2)="--",A464="",I464=""),"",IFERROR(VLOOKUP(A464,Data!C:W,21,FALSE),""))</f>
        <v>PTO</v>
      </c>
      <c r="N464" s="2"/>
    </row>
    <row r="465" spans="1:14" ht="15" customHeight="1" x14ac:dyDescent="0.3">
      <c r="A465" s="5" t="str">
        <f>IFERROR(IF(VLOOKUP(ROW(A465)-1,Data!B:C,2,FALSE)="","",VLOOKUP(ROW(A465)-1,Data!B:C,2,FALSE)),"")</f>
        <v>Tangled Up in Blue [A116]</v>
      </c>
      <c r="B465" s="133"/>
      <c r="C465" s="87" t="str">
        <f>IFERROR(IF(VLOOKUP(ROW(A465)-1,Data!B:C,2,FALSE)="","",VLOOKUP(ROW(A465)-1,Data!B:X,23,FALSE)),"")</f>
        <v/>
      </c>
      <c r="D465" s="6">
        <f t="shared" si="25"/>
        <v>1</v>
      </c>
      <c r="E465" s="6" t="str">
        <f t="shared" si="26"/>
        <v>T</v>
      </c>
      <c r="F465" s="42">
        <f>IF(I465="","",IF(M465="Campaign","--",IF(VLOOKUP(A465,Data!C:D,2,FALSE)="*","*",VLOOKUP(A465,Data!C:R,16,FALSE))))</f>
        <v>3.7</v>
      </c>
      <c r="G465" s="43">
        <f>IF(I465="","",IFERROR(VLOOKUP(VLOOKUP(A465,Data!C:T,18,FALSE),'ROAR Ratings'!A:D,4,FALSE),""))</f>
        <v>6.35</v>
      </c>
      <c r="H465" s="44">
        <f t="shared" si="27"/>
        <v>0.53030303030303028</v>
      </c>
      <c r="I465" s="58" t="str">
        <f>IF(OR(A465="",LEFT(A465,3)="---"),"",IFERROR(VLOOKUP($A465,'ROAR Balance'!B:F,2,FALSE),""))</f>
        <v>Japanese</v>
      </c>
      <c r="J465" s="58">
        <f>IF(I465="","",IFERROR(VLOOKUP($A465,'ROAR Balance'!B:F,3,FALSE),""))</f>
        <v>35</v>
      </c>
      <c r="K465" s="58" t="str">
        <f>IF(I465="","",IFERROR(VLOOKUP($A465,'ROAR Balance'!B:F,4,FALSE),""))</f>
        <v>American</v>
      </c>
      <c r="L465" s="58">
        <f>IF(I465="","",IFERROR(VLOOKUP($A465,'ROAR Balance'!B:F,5,FALSE),""))</f>
        <v>31</v>
      </c>
      <c r="M465" s="46" t="str">
        <f>IF(OR(LEFT(A465,2)="--",A465="",I465=""),"",IFERROR(VLOOKUP(A465,Data!C:W,21,FALSE),""))</f>
        <v>PTO, OBA</v>
      </c>
      <c r="N465" s="2"/>
    </row>
    <row r="466" spans="1:14" ht="15" customHeight="1" x14ac:dyDescent="0.3">
      <c r="A466" s="5" t="str">
        <f>IFERROR(IF(VLOOKUP(ROW(A466)-1,Data!B:C,2,FALSE)="","",VLOOKUP(ROW(A466)-1,Data!B:C,2,FALSE)),"")</f>
        <v>Maggot Hill [A117]</v>
      </c>
      <c r="B466" s="133"/>
      <c r="C466" s="87" t="str">
        <f>IFERROR(IF(VLOOKUP(ROW(A466)-1,Data!B:C,2,FALSE)="","",VLOOKUP(ROW(A466)-1,Data!B:X,23,FALSE)),"")</f>
        <v/>
      </c>
      <c r="D466" s="6">
        <f t="shared" si="25"/>
        <v>1</v>
      </c>
      <c r="E466" s="6" t="str">
        <f t="shared" si="26"/>
        <v/>
      </c>
      <c r="F466" s="42">
        <f>IF(I466="","",IF(M466="Campaign","--",IF(VLOOKUP(A466,Data!C:D,2,FALSE)="*","*",VLOOKUP(A466,Data!C:R,16,FALSE))))</f>
        <v>10.533333333333333</v>
      </c>
      <c r="G466" s="43">
        <f>IF(I466="","",IFERROR(VLOOKUP(VLOOKUP(A466,Data!C:T,18,FALSE),'ROAR Ratings'!A:D,4,FALSE),""))</f>
        <v>7.51</v>
      </c>
      <c r="H466" s="44">
        <f t="shared" si="27"/>
        <v>0.54716981132075471</v>
      </c>
      <c r="I466" s="58" t="str">
        <f>IF(OR(A466="",LEFT(A466,3)="---"),"",IFERROR(VLOOKUP($A466,'ROAR Balance'!B:F,2,FALSE),""))</f>
        <v>American</v>
      </c>
      <c r="J466" s="58">
        <f>IF(I466="","",IFERROR(VLOOKUP($A466,'ROAR Balance'!B:F,3,FALSE),""))</f>
        <v>24</v>
      </c>
      <c r="K466" s="58" t="str">
        <f>IF(I466="","",IFERROR(VLOOKUP($A466,'ROAR Balance'!B:F,4,FALSE),""))</f>
        <v>Japanese</v>
      </c>
      <c r="L466" s="58">
        <f>IF(I466="","",IFERROR(VLOOKUP($A466,'ROAR Balance'!B:F,5,FALSE),""))</f>
        <v>29</v>
      </c>
      <c r="M466" s="46" t="str">
        <f>IF(OR(LEFT(A466,2)="--",A466="",I466=""),"",IFERROR(VLOOKUP(A466,Data!C:W,21,FALSE),""))</f>
        <v>PTO, OBA</v>
      </c>
      <c r="N466" s="2"/>
    </row>
    <row r="467" spans="1:14" ht="15" customHeight="1" x14ac:dyDescent="0.3">
      <c r="A467" s="5" t="str">
        <f>IFERROR(IF(VLOOKUP(ROW(A467)-1,Data!B:C,2,FALSE)="","",VLOOKUP(ROW(A467)-1,Data!B:C,2,FALSE)),"")</f>
        <v>The Waterhole [A118]</v>
      </c>
      <c r="B467" s="133"/>
      <c r="C467" s="87" t="str">
        <f>IFERROR(IF(VLOOKUP(ROW(A467)-1,Data!B:C,2,FALSE)="","",VLOOKUP(ROW(A467)-1,Data!B:X,23,FALSE)),"")</f>
        <v/>
      </c>
      <c r="D467" s="6">
        <f t="shared" si="25"/>
        <v>-1</v>
      </c>
      <c r="E467" s="6" t="str">
        <f t="shared" si="26"/>
        <v>T</v>
      </c>
      <c r="F467" s="42">
        <f>IF(I467="","",IF(M467="Campaign","--",IF(VLOOKUP(A467,Data!C:D,2,FALSE)="*","*",VLOOKUP(A467,Data!C:R,16,FALSE))))</f>
        <v>2.541666666666667</v>
      </c>
      <c r="G467" s="43">
        <f>IF(I467="","",IFERROR(VLOOKUP(VLOOKUP(A467,Data!C:T,18,FALSE),'ROAR Ratings'!A:D,4,FALSE),""))</f>
        <v>6.49</v>
      </c>
      <c r="H467" s="44">
        <f t="shared" si="27"/>
        <v>0.6</v>
      </c>
      <c r="I467" s="58" t="str">
        <f>IF(OR(A467="",LEFT(A467,3)="---"),"",IFERROR(VLOOKUP($A467,'ROAR Balance'!B:F,2,FALSE),""))</f>
        <v>Japanese</v>
      </c>
      <c r="J467" s="58">
        <f>IF(I467="","",IFERROR(VLOOKUP($A467,'ROAR Balance'!B:F,3,FALSE),""))</f>
        <v>42</v>
      </c>
      <c r="K467" s="58" t="str">
        <f>IF(I467="","",IFERROR(VLOOKUP($A467,'ROAR Balance'!B:F,4,FALSE),""))</f>
        <v>American</v>
      </c>
      <c r="L467" s="58">
        <f>IF(I467="","",IFERROR(VLOOKUP($A467,'ROAR Balance'!B:F,5,FALSE),""))</f>
        <v>28</v>
      </c>
      <c r="M467" s="46" t="str">
        <f>IF(OR(LEFT(A467,2)="--",A467="",I467=""),"",IFERROR(VLOOKUP(A467,Data!C:W,21,FALSE),""))</f>
        <v>PTO, OBA</v>
      </c>
      <c r="N467" s="2"/>
    </row>
    <row r="468" spans="1:14" ht="15" customHeight="1" x14ac:dyDescent="0.3">
      <c r="A468" s="5" t="str">
        <f>IFERROR(IF(VLOOKUP(ROW(A468)-1,Data!B:C,2,FALSE)="","",VLOOKUP(ROW(A468)-1,Data!B:C,2,FALSE)),"")</f>
        <v>Showdown in Syria [A119]</v>
      </c>
      <c r="B468" s="133"/>
      <c r="C468" s="87" t="str">
        <f>IFERROR(IF(VLOOKUP(ROW(A468)-1,Data!B:C,2,FALSE)="","",VLOOKUP(ROW(A468)-1,Data!B:X,23,FALSE)),"")</f>
        <v/>
      </c>
      <c r="D468" s="6">
        <f t="shared" si="25"/>
        <v>-1</v>
      </c>
      <c r="E468" s="6" t="str">
        <f t="shared" si="26"/>
        <v/>
      </c>
      <c r="F468" s="42">
        <f>IF(I468="","",IF(M468="Campaign","--",IF(VLOOKUP(A468,Data!C:D,2,FALSE)="*","*",VLOOKUP(A468,Data!C:R,16,FALSE))))</f>
        <v>8.0625</v>
      </c>
      <c r="G468" s="43">
        <f>IF(I468="","",IFERROR(VLOOKUP(VLOOKUP(A468,Data!C:T,18,FALSE),'ROAR Ratings'!A:D,4,FALSE),""))</f>
        <v>6.2</v>
      </c>
      <c r="H468" s="44">
        <f t="shared" si="27"/>
        <v>0.59459459459459452</v>
      </c>
      <c r="I468" s="58" t="str">
        <f>IF(OR(A468="",LEFT(A468,3)="---"),"",IFERROR(VLOOKUP($A468,'ROAR Balance'!B:F,2,FALSE),""))</f>
        <v>Vichy</v>
      </c>
      <c r="J468" s="58">
        <f>IF(I468="","",IFERROR(VLOOKUP($A468,'ROAR Balance'!B:F,3,FALSE),""))</f>
        <v>15</v>
      </c>
      <c r="K468" s="58" t="str">
        <f>IF(I468="","",IFERROR(VLOOKUP($A468,'ROAR Balance'!B:F,4,FALSE),""))</f>
        <v>Indian (British)</v>
      </c>
      <c r="L468" s="58">
        <f>IF(I468="","",IFERROR(VLOOKUP($A468,'ROAR Balance'!B:F,5,FALSE),""))</f>
        <v>22</v>
      </c>
      <c r="M468" s="46" t="str">
        <f>IF(OR(LEFT(A468,2)="--",A468="",I468=""),"",IFERROR(VLOOKUP(A468,Data!C:W,21,FALSE),""))</f>
        <v/>
      </c>
      <c r="N468" s="2"/>
    </row>
    <row r="469" spans="1:14" ht="15" customHeight="1" x14ac:dyDescent="0.3">
      <c r="A469" s="5" t="str">
        <f>IFERROR(IF(VLOOKUP(ROW(A469)-1,Data!B:C,2,FALSE)="","",VLOOKUP(ROW(A469)-1,Data!B:C,2,FALSE)),"")</f>
        <v>Uncommon Valor [A120]</v>
      </c>
      <c r="B469" s="133"/>
      <c r="C469" s="87" t="str">
        <f>IFERROR(IF(VLOOKUP(ROW(A469)-1,Data!B:C,2,FALSE)="","",VLOOKUP(ROW(A469)-1,Data!B:X,23,FALSE)),"")</f>
        <v/>
      </c>
      <c r="D469" s="6">
        <f t="shared" si="25"/>
        <v>-1</v>
      </c>
      <c r="E469" s="6" t="str">
        <f t="shared" si="26"/>
        <v/>
      </c>
      <c r="F469" s="42">
        <f>IF(I469="","",IF(M469="Campaign","--",IF(VLOOKUP(A469,Data!C:D,2,FALSE)="*","*",VLOOKUP(A469,Data!C:R,16,FALSE))))</f>
        <v>5.4</v>
      </c>
      <c r="G469" s="43">
        <f>IF(I469="","",IFERROR(VLOOKUP(VLOOKUP(A469,Data!C:T,18,FALSE),'ROAR Ratings'!A:D,4,FALSE),""))</f>
        <v>6.36</v>
      </c>
      <c r="H469" s="44">
        <f t="shared" si="27"/>
        <v>0.63636363636363635</v>
      </c>
      <c r="I469" s="58" t="str">
        <f>IF(OR(A469="",LEFT(A469,3)="---"),"",IFERROR(VLOOKUP($A469,'ROAR Balance'!B:F,2,FALSE),""))</f>
        <v>Finnish</v>
      </c>
      <c r="J469" s="58">
        <f>IF(I469="","",IFERROR(VLOOKUP($A469,'ROAR Balance'!B:F,3,FALSE),""))</f>
        <v>21</v>
      </c>
      <c r="K469" s="58" t="str">
        <f>IF(I469="","",IFERROR(VLOOKUP($A469,'ROAR Balance'!B:F,4,FALSE),""))</f>
        <v>Russian</v>
      </c>
      <c r="L469" s="58">
        <f>IF(I469="","",IFERROR(VLOOKUP($A469,'ROAR Balance'!B:F,5,FALSE),""))</f>
        <v>12</v>
      </c>
      <c r="M469" s="46" t="str">
        <f>IF(OR(LEFT(A469,2)="--",A469="",I469=""),"",IFERROR(VLOOKUP(A469,Data!C:W,21,FALSE),""))</f>
        <v>Nght</v>
      </c>
      <c r="N469" s="2"/>
    </row>
    <row r="470" spans="1:14" ht="15" customHeight="1" x14ac:dyDescent="0.3">
      <c r="A470" s="5" t="str">
        <f>IFERROR(IF(VLOOKUP(ROW(A470)-1,Data!B:C,2,FALSE)="","",VLOOKUP(ROW(A470)-1,Data!B:C,2,FALSE)),"")</f>
        <v/>
      </c>
      <c r="B470" s="133"/>
      <c r="C470" s="87" t="str">
        <f>IFERROR(IF(VLOOKUP(ROW(A470)-1,Data!B:C,2,FALSE)="","",VLOOKUP(ROW(A470)-1,Data!B:X,23,FALSE)),"")</f>
        <v/>
      </c>
      <c r="D470" s="6" t="str">
        <f t="shared" si="25"/>
        <v/>
      </c>
      <c r="E470" s="6" t="str">
        <f t="shared" si="26"/>
        <v/>
      </c>
      <c r="F470" s="42" t="str">
        <f>IF(I470="","",IF(M470="Campaign","--",IF(VLOOKUP(A470,Data!C:D,2,FALSE)="*","*",VLOOKUP(A470,Data!C:R,16,FALSE))))</f>
        <v/>
      </c>
      <c r="G470" s="43" t="str">
        <f>IF(I470="","",IFERROR(VLOOKUP(VLOOKUP(A470,Data!C:T,18,FALSE),'ROAR Ratings'!A:D,4,FALSE),""))</f>
        <v/>
      </c>
      <c r="H470" s="44" t="str">
        <f t="shared" si="27"/>
        <v/>
      </c>
      <c r="I470" s="58" t="str">
        <f>IF(OR(A470="",LEFT(A470,3)="---"),"",IFERROR(VLOOKUP($A470,'ROAR Balance'!B:F,2,FALSE),""))</f>
        <v/>
      </c>
      <c r="J470" s="58" t="str">
        <f>IF(I470="","",IFERROR(VLOOKUP($A470,'ROAR Balance'!B:F,3,FALSE),""))</f>
        <v/>
      </c>
      <c r="K470" s="58" t="str">
        <f>IF(I470="","",IFERROR(VLOOKUP($A470,'ROAR Balance'!B:F,4,FALSE),""))</f>
        <v/>
      </c>
      <c r="L470" s="58" t="str">
        <f>IF(I470="","",IFERROR(VLOOKUP($A470,'ROAR Balance'!B:F,5,FALSE),""))</f>
        <v/>
      </c>
      <c r="M470" s="46" t="str">
        <f>IF(OR(LEFT(A470,2)="--",A470="",I470=""),"",IFERROR(VLOOKUP(A470,Data!C:W,21,FALSE),""))</f>
        <v/>
      </c>
      <c r="N470" s="2"/>
    </row>
    <row r="471" spans="1:14" ht="15" customHeight="1" x14ac:dyDescent="0.3">
      <c r="A471" s="5" t="str">
        <f>IFERROR(IF(VLOOKUP(ROW(A471)-1,Data!B:C,2,FALSE)="","",VLOOKUP(ROW(A471)-1,Data!B:C,2,FALSE)),"")</f>
        <v>--- General ---</v>
      </c>
      <c r="B471" s="133"/>
      <c r="C471" s="87" t="str">
        <f>IFERROR(IF(VLOOKUP(ROW(A471)-1,Data!B:C,2,FALSE)="","",VLOOKUP(ROW(A471)-1,Data!B:X,23,FALSE)),"")</f>
        <v/>
      </c>
      <c r="D471" s="6" t="str">
        <f t="shared" si="25"/>
        <v/>
      </c>
      <c r="E471" s="6" t="str">
        <f t="shared" si="26"/>
        <v/>
      </c>
      <c r="F471" s="42" t="str">
        <f>IF(I471="","",IF(M471="Campaign","--",IF(VLOOKUP(A471,Data!C:D,2,FALSE)="*","*",VLOOKUP(A471,Data!C:R,16,FALSE))))</f>
        <v/>
      </c>
      <c r="G471" s="43" t="str">
        <f>IF(I471="","",IFERROR(VLOOKUP(VLOOKUP(A471,Data!C:T,18,FALSE),'ROAR Ratings'!A:D,4,FALSE),""))</f>
        <v/>
      </c>
      <c r="H471" s="44" t="str">
        <f t="shared" si="27"/>
        <v/>
      </c>
      <c r="I471" s="58" t="str">
        <f>IF(OR(A471="",LEFT(A471,3)="---"),"",IFERROR(VLOOKUP($A471,'ROAR Balance'!B:F,2,FALSE),""))</f>
        <v/>
      </c>
      <c r="J471" s="58" t="str">
        <f>IF(I471="","",IFERROR(VLOOKUP($A471,'ROAR Balance'!B:F,3,FALSE),""))</f>
        <v/>
      </c>
      <c r="K471" s="58" t="str">
        <f>IF(I471="","",IFERROR(VLOOKUP($A471,'ROAR Balance'!B:F,4,FALSE),""))</f>
        <v/>
      </c>
      <c r="L471" s="58" t="str">
        <f>IF(I471="","",IFERROR(VLOOKUP($A471,'ROAR Balance'!B:F,5,FALSE),""))</f>
        <v/>
      </c>
      <c r="M471" s="46" t="str">
        <f>IF(OR(LEFT(A471,2)="--",A471="",I471=""),"",IFERROR(VLOOKUP(A471,Data!C:W,21,FALSE),""))</f>
        <v/>
      </c>
      <c r="N471" s="2"/>
    </row>
    <row r="472" spans="1:14" ht="15" customHeight="1" x14ac:dyDescent="0.3">
      <c r="A472" s="5" t="str">
        <f>IFERROR(IF(VLOOKUP(ROW(A472)-1,Data!B:C,2,FALSE)="","",VLOOKUP(ROW(A472)-1,Data!B:C,2,FALSE)),"")</f>
        <v>Timoshenko's Attack [G1]</v>
      </c>
      <c r="B472" s="133"/>
      <c r="C472" s="87" t="str">
        <f>IFERROR(IF(VLOOKUP(ROW(A472)-1,Data!B:C,2,FALSE)="","",VLOOKUP(ROW(A472)-1,Data!B:X,23,FALSE)),"")</f>
        <v/>
      </c>
      <c r="D472" s="6">
        <f t="shared" si="25"/>
        <v>-1</v>
      </c>
      <c r="E472" s="6" t="str">
        <f t="shared" si="26"/>
        <v/>
      </c>
      <c r="F472" s="42">
        <f>IF(I472="","",IF(M472="Campaign","--",IF(VLOOKUP(A472,Data!C:D,2,FALSE)="*","*",VLOOKUP(A472,Data!C:R,16,FALSE))))</f>
        <v>11.275</v>
      </c>
      <c r="G472" s="43">
        <f>IF(I472="","",IFERROR(VLOOKUP(VLOOKUP(A472,Data!C:T,18,FALSE),'ROAR Ratings'!A:D,4,FALSE),""))</f>
        <v>7.15</v>
      </c>
      <c r="H472" s="44">
        <f t="shared" si="27"/>
        <v>0.609375</v>
      </c>
      <c r="I472" s="58" t="str">
        <f>IF(OR(A472="",LEFT(A472,3)="---"),"",IFERROR(VLOOKUP($A472,'ROAR Balance'!B:F,2,FALSE),""))</f>
        <v>Russian</v>
      </c>
      <c r="J472" s="58">
        <f>IF(I472="","",IFERROR(VLOOKUP($A472,'ROAR Balance'!B:F,3,FALSE),""))</f>
        <v>39</v>
      </c>
      <c r="K472" s="58" t="str">
        <f>IF(I472="","",IFERROR(VLOOKUP($A472,'ROAR Balance'!B:F,4,FALSE),""))</f>
        <v>German</v>
      </c>
      <c r="L472" s="58">
        <f>IF(I472="","",IFERROR(VLOOKUP($A472,'ROAR Balance'!B:F,5,FALSE),""))</f>
        <v>25</v>
      </c>
      <c r="M472" s="46" t="str">
        <f>IF(OR(LEFT(A472,2)="--",A472="",I472=""),"",IFERROR(VLOOKUP(A472,Data!C:W,21,FALSE),""))</f>
        <v>OBA</v>
      </c>
      <c r="N472" s="2"/>
    </row>
    <row r="473" spans="1:14" ht="15" customHeight="1" x14ac:dyDescent="0.3">
      <c r="A473" s="5" t="str">
        <f>IFERROR(IF(VLOOKUP(ROW(A473)-1,Data!B:C,2,FALSE)="","",VLOOKUP(ROW(A473)-1,Data!B:C,2,FALSE)),"")</f>
        <v>Last Act in Lorraine [G2]</v>
      </c>
      <c r="B473" s="133"/>
      <c r="C473" s="87" t="str">
        <f>IFERROR(IF(VLOOKUP(ROW(A473)-1,Data!B:C,2,FALSE)="","",VLOOKUP(ROW(A473)-1,Data!B:X,23,FALSE)),"")</f>
        <v/>
      </c>
      <c r="D473" s="6">
        <f t="shared" si="25"/>
        <v>-1</v>
      </c>
      <c r="E473" s="6" t="str">
        <f t="shared" si="26"/>
        <v/>
      </c>
      <c r="F473" s="42">
        <f>IF(I473="","",IF(M473="Campaign","--",IF(VLOOKUP(A473,Data!C:D,2,FALSE)="*","*",VLOOKUP(A473,Data!C:R,16,FALSE))))</f>
        <v>16</v>
      </c>
      <c r="G473" s="43">
        <f>IF(I473="","",IFERROR(VLOOKUP(VLOOKUP(A473,Data!C:T,18,FALSE),'ROAR Ratings'!A:D,4,FALSE),""))</f>
        <v>6.16</v>
      </c>
      <c r="H473" s="44">
        <f t="shared" si="27"/>
        <v>0.73333333333333328</v>
      </c>
      <c r="I473" s="58" t="str">
        <f>IF(OR(A473="",LEFT(A473,3)="---"),"",IFERROR(VLOOKUP($A473,'ROAR Balance'!B:F,2,FALSE),""))</f>
        <v>German</v>
      </c>
      <c r="J473" s="58">
        <f>IF(I473="","",IFERROR(VLOOKUP($A473,'ROAR Balance'!B:F,3,FALSE),""))</f>
        <v>22</v>
      </c>
      <c r="K473" s="58" t="str">
        <f>IF(I473="","",IFERROR(VLOOKUP($A473,'ROAR Balance'!B:F,4,FALSE),""))</f>
        <v>American</v>
      </c>
      <c r="L473" s="58">
        <f>IF(I473="","",IFERROR(VLOOKUP($A473,'ROAR Balance'!B:F,5,FALSE),""))</f>
        <v>8</v>
      </c>
      <c r="M473" s="46" t="str">
        <f>IF(OR(LEFT(A473,2)="--",A473="",I473=""),"",IFERROR(VLOOKUP(A473,Data!C:W,21,FALSE),""))</f>
        <v>OBA</v>
      </c>
      <c r="N473" s="2"/>
    </row>
    <row r="474" spans="1:14" ht="15" customHeight="1" x14ac:dyDescent="0.3">
      <c r="A474" s="5" t="str">
        <f>IFERROR(IF(VLOOKUP(ROW(A474)-1,Data!B:C,2,FALSE)="","",VLOOKUP(ROW(A474)-1,Data!B:C,2,FALSE)),"")</f>
        <v>The Forgotten Front [G3]</v>
      </c>
      <c r="B474" s="133"/>
      <c r="C474" s="87" t="str">
        <f>IFERROR(IF(VLOOKUP(ROW(A474)-1,Data!B:C,2,FALSE)="","",VLOOKUP(ROW(A474)-1,Data!B:X,23,FALSE)),"")</f>
        <v/>
      </c>
      <c r="D474" s="6">
        <f t="shared" si="25"/>
        <v>-1</v>
      </c>
      <c r="E474" s="6" t="str">
        <f t="shared" si="26"/>
        <v/>
      </c>
      <c r="F474" s="42">
        <f>IF(I474="","",IF(M474="Campaign","--",IF(VLOOKUP(A474,Data!C:D,2,FALSE)="*","*",VLOOKUP(A474,Data!C:R,16,FALSE))))</f>
        <v>7.333333333333333</v>
      </c>
      <c r="G474" s="43">
        <f>IF(I474="","",IFERROR(VLOOKUP(VLOOKUP(A474,Data!C:T,18,FALSE),'ROAR Ratings'!A:D,4,FALSE),""))</f>
        <v>4.9400000000000004</v>
      </c>
      <c r="H474" s="44">
        <f t="shared" si="27"/>
        <v>0.76666666666666672</v>
      </c>
      <c r="I474" s="58" t="str">
        <f>IF(OR(A474="",LEFT(A474,3)="---"),"",IFERROR(VLOOKUP($A474,'ROAR Balance'!B:F,2,FALSE),""))</f>
        <v>American</v>
      </c>
      <c r="J474" s="58">
        <f>IF(I474="","",IFERROR(VLOOKUP($A474,'ROAR Balance'!B:F,3,FALSE),""))</f>
        <v>23</v>
      </c>
      <c r="K474" s="58" t="str">
        <f>IF(I474="","",IFERROR(VLOOKUP($A474,'ROAR Balance'!B:F,4,FALSE),""))</f>
        <v>German</v>
      </c>
      <c r="L474" s="58">
        <f>IF(I474="","",IFERROR(VLOOKUP($A474,'ROAR Balance'!B:F,5,FALSE),""))</f>
        <v>7</v>
      </c>
      <c r="M474" s="46" t="str">
        <f>IF(OR(LEFT(A474,2)="--",A474="",I474=""),"",IFERROR(VLOOKUP(A474,Data!C:W,21,FALSE),""))</f>
        <v/>
      </c>
      <c r="N474" s="2"/>
    </row>
    <row r="475" spans="1:14" ht="15" customHeight="1" x14ac:dyDescent="0.3">
      <c r="A475" s="5" t="str">
        <f>IFERROR(IF(VLOOKUP(ROW(A475)-1,Data!B:C,2,FALSE)="","",VLOOKUP(ROW(A475)-1,Data!B:C,2,FALSE)),"")</f>
        <v>First Action [G4]</v>
      </c>
      <c r="B475" s="133"/>
      <c r="C475" s="87" t="str">
        <f>IFERROR(IF(VLOOKUP(ROW(A475)-1,Data!B:C,2,FALSE)="","",VLOOKUP(ROW(A475)-1,Data!B:X,23,FALSE)),"")</f>
        <v/>
      </c>
      <c r="D475" s="6">
        <f t="shared" si="25"/>
        <v>-1</v>
      </c>
      <c r="E475" s="6" t="str">
        <f t="shared" si="26"/>
        <v/>
      </c>
      <c r="F475" s="42">
        <f>IF(I475="","",IF(M475="Campaign","--",IF(VLOOKUP(A475,Data!C:D,2,FALSE)="*","*",VLOOKUP(A475,Data!C:R,16,FALSE))))</f>
        <v>9.3125</v>
      </c>
      <c r="G475" s="43">
        <f>IF(I475="","",IFERROR(VLOOKUP(VLOOKUP(A475,Data!C:T,18,FALSE),'ROAR Ratings'!A:D,4,FALSE),""))</f>
        <v>5.25</v>
      </c>
      <c r="H475" s="44">
        <f t="shared" si="27"/>
        <v>0.54545454545454541</v>
      </c>
      <c r="I475" s="58" t="str">
        <f>IF(OR(A475="",LEFT(A475,3)="---"),"",IFERROR(VLOOKUP($A475,'ROAR Balance'!B:F,2,FALSE),""))</f>
        <v>German</v>
      </c>
      <c r="J475" s="58">
        <f>IF(I475="","",IFERROR(VLOOKUP($A475,'ROAR Balance'!B:F,3,FALSE),""))</f>
        <v>12</v>
      </c>
      <c r="K475" s="58" t="str">
        <f>IF(I475="","",IFERROR(VLOOKUP($A475,'ROAR Balance'!B:F,4,FALSE),""))</f>
        <v>American</v>
      </c>
      <c r="L475" s="58">
        <f>IF(I475="","",IFERROR(VLOOKUP($A475,'ROAR Balance'!B:F,5,FALSE),""))</f>
        <v>10</v>
      </c>
      <c r="M475" s="46" t="str">
        <f>IF(OR(LEFT(A475,2)="--",A475="",I475=""),"",IFERROR(VLOOKUP(A475,Data!C:W,21,FALSE),""))</f>
        <v/>
      </c>
      <c r="N475" s="2"/>
    </row>
    <row r="476" spans="1:14" ht="15" customHeight="1" x14ac:dyDescent="0.3">
      <c r="A476" s="5" t="str">
        <f>IFERROR(IF(VLOOKUP(ROW(A476)-1,Data!B:C,2,FALSE)="","",VLOOKUP(ROW(A476)-1,Data!B:C,2,FALSE)),"")</f>
        <v>Six Came Back [G5]</v>
      </c>
      <c r="B476" s="133"/>
      <c r="C476" s="87" t="str">
        <f>IFERROR(IF(VLOOKUP(ROW(A476)-1,Data!B:C,2,FALSE)="","",VLOOKUP(ROW(A476)-1,Data!B:X,23,FALSE)),"")</f>
        <v/>
      </c>
      <c r="D476" s="6">
        <f t="shared" si="25"/>
        <v>-1</v>
      </c>
      <c r="E476" s="6" t="str">
        <f t="shared" si="26"/>
        <v/>
      </c>
      <c r="F476" s="42">
        <f>IF(I476="","",IF(M476="Campaign","--",IF(VLOOKUP(A476,Data!C:D,2,FALSE)="*","*",VLOOKUP(A476,Data!C:R,16,FALSE))))</f>
        <v>11.8</v>
      </c>
      <c r="G476" s="43">
        <f>IF(I476="","",IFERROR(VLOOKUP(VLOOKUP(A476,Data!C:T,18,FALSE),'ROAR Ratings'!A:D,4,FALSE),""))</f>
        <v>6.5</v>
      </c>
      <c r="H476" s="44">
        <f t="shared" si="27"/>
        <v>0.58333333333333337</v>
      </c>
      <c r="I476" s="58" t="str">
        <f>IF(OR(A476="",LEFT(A476,3)="---"),"",IFERROR(VLOOKUP($A476,'ROAR Balance'!B:F,2,FALSE),""))</f>
        <v>German</v>
      </c>
      <c r="J476" s="58">
        <f>IF(I476="","",IFERROR(VLOOKUP($A476,'ROAR Balance'!B:F,3,FALSE),""))</f>
        <v>14</v>
      </c>
      <c r="K476" s="58" t="str">
        <f>IF(I476="","",IFERROR(VLOOKUP($A476,'ROAR Balance'!B:F,4,FALSE),""))</f>
        <v>American</v>
      </c>
      <c r="L476" s="58">
        <f>IF(I476="","",IFERROR(VLOOKUP($A476,'ROAR Balance'!B:F,5,FALSE),""))</f>
        <v>10</v>
      </c>
      <c r="M476" s="46" t="str">
        <f>IF(OR(LEFT(A476,2)="--",A476="",I476=""),"",IFERROR(VLOOKUP(A476,Data!C:W,21,FALSE),""))</f>
        <v/>
      </c>
      <c r="N476" s="2"/>
    </row>
    <row r="477" spans="1:14" ht="15" customHeight="1" x14ac:dyDescent="0.3">
      <c r="A477" s="5" t="str">
        <f>IFERROR(IF(VLOOKUP(ROW(A477)-1,Data!B:C,2,FALSE)="","",VLOOKUP(ROW(A477)-1,Data!B:C,2,FALSE)),"")</f>
        <v>Rocket's Red Glare [G6]</v>
      </c>
      <c r="B477" s="133"/>
      <c r="C477" s="87" t="str">
        <f>IFERROR(IF(VLOOKUP(ROW(A477)-1,Data!B:C,2,FALSE)="","",VLOOKUP(ROW(A477)-1,Data!B:X,23,FALSE)),"")</f>
        <v/>
      </c>
      <c r="D477" s="6">
        <f t="shared" si="25"/>
        <v>1</v>
      </c>
      <c r="E477" s="6" t="str">
        <f t="shared" si="26"/>
        <v>T</v>
      </c>
      <c r="F477" s="42">
        <f>IF(I477="","",IF(M477="Campaign","--",IF(VLOOKUP(A477,Data!C:D,2,FALSE)="*","*",VLOOKUP(A477,Data!C:R,16,FALSE))))</f>
        <v>4.25</v>
      </c>
      <c r="G477" s="43">
        <f>IF(I477="","",IFERROR(VLOOKUP(VLOOKUP(A477,Data!C:T,18,FALSE),'ROAR Ratings'!A:D,4,FALSE),""))</f>
        <v>7.37</v>
      </c>
      <c r="H477" s="44">
        <f t="shared" si="27"/>
        <v>0.53191489361702127</v>
      </c>
      <c r="I477" s="58" t="str">
        <f>IF(OR(A477="",LEFT(A477,3)="---"),"",IFERROR(VLOOKUP($A477,'ROAR Balance'!B:F,2,FALSE),""))</f>
        <v>German</v>
      </c>
      <c r="J477" s="58">
        <f>IF(I477="","",IFERROR(VLOOKUP($A477,'ROAR Balance'!B:F,3,FALSE),""))</f>
        <v>176</v>
      </c>
      <c r="K477" s="58" t="str">
        <f>IF(I477="","",IFERROR(VLOOKUP($A477,'ROAR Balance'!B:F,4,FALSE),""))</f>
        <v>American</v>
      </c>
      <c r="L477" s="58">
        <f>IF(I477="","",IFERROR(VLOOKUP($A477,'ROAR Balance'!B:F,5,FALSE),""))</f>
        <v>200</v>
      </c>
      <c r="M477" s="46" t="str">
        <f>IF(OR(LEFT(A477,2)="--",A477="",I477=""),"",IFERROR(VLOOKUP(A477,Data!C:W,21,FALSE),""))</f>
        <v/>
      </c>
      <c r="N477" s="2"/>
    </row>
    <row r="478" spans="1:14" ht="15" customHeight="1" x14ac:dyDescent="0.3">
      <c r="A478" s="5" t="str">
        <f>IFERROR(IF(VLOOKUP(ROW(A478)-1,Data!B:C,2,FALSE)="","",VLOOKUP(ROW(A478)-1,Data!B:C,2,FALSE)),"")</f>
        <v>Bring up the Guns [G7]</v>
      </c>
      <c r="B478" s="133"/>
      <c r="C478" s="87" t="str">
        <f>IFERROR(IF(VLOOKUP(ROW(A478)-1,Data!B:C,2,FALSE)="","",VLOOKUP(ROW(A478)-1,Data!B:X,23,FALSE)),"")</f>
        <v/>
      </c>
      <c r="D478" s="6">
        <f t="shared" si="25"/>
        <v>-1</v>
      </c>
      <c r="E478" s="6" t="str">
        <f t="shared" si="26"/>
        <v/>
      </c>
      <c r="F478" s="42">
        <f>IF(I478="","",IF(M478="Campaign","--",IF(VLOOKUP(A478,Data!C:D,2,FALSE)="*","*",VLOOKUP(A478,Data!C:R,16,FALSE))))</f>
        <v>6.25</v>
      </c>
      <c r="G478" s="43">
        <f>IF(I478="","",IFERROR(VLOOKUP(VLOOKUP(A478,Data!C:T,18,FALSE),'ROAR Ratings'!A:D,4,FALSE),""))</f>
        <v>6.22</v>
      </c>
      <c r="H478" s="44">
        <f t="shared" si="27"/>
        <v>0.5</v>
      </c>
      <c r="I478" s="58" t="str">
        <f>IF(OR(A478="",LEFT(A478,3)="---"),"",IFERROR(VLOOKUP($A478,'ROAR Balance'!B:F,2,FALSE),""))</f>
        <v>German</v>
      </c>
      <c r="J478" s="58">
        <f>IF(I478="","",IFERROR(VLOOKUP($A478,'ROAR Balance'!B:F,3,FALSE),""))</f>
        <v>27</v>
      </c>
      <c r="K478" s="58" t="str">
        <f>IF(I478="","",IFERROR(VLOOKUP($A478,'ROAR Balance'!B:F,4,FALSE),""))</f>
        <v>Dutch</v>
      </c>
      <c r="L478" s="58">
        <f>IF(I478="","",IFERROR(VLOOKUP($A478,'ROAR Balance'!B:F,5,FALSE),""))</f>
        <v>27</v>
      </c>
      <c r="M478" s="46" t="str">
        <f>IF(OR(LEFT(A478,2)="--",A478="",I478=""),"",IFERROR(VLOOKUP(A478,Data!C:W,21,FALSE),""))</f>
        <v/>
      </c>
      <c r="N478" s="2"/>
    </row>
    <row r="479" spans="1:14" ht="15" customHeight="1" x14ac:dyDescent="0.3">
      <c r="A479" s="5" t="str">
        <f>IFERROR(IF(VLOOKUP(ROW(A479)-1,Data!B:C,2,FALSE)="","",VLOOKUP(ROW(A479)-1,Data!B:C,2,FALSE)),"")</f>
        <v>Recon in Force [G8]</v>
      </c>
      <c r="B479" s="133"/>
      <c r="C479" s="87" t="str">
        <f>IFERROR(IF(VLOOKUP(ROW(A479)-1,Data!B:C,2,FALSE)="","",VLOOKUP(ROW(A479)-1,Data!B:X,23,FALSE)),"")</f>
        <v/>
      </c>
      <c r="D479" s="6">
        <f t="shared" si="25"/>
        <v>-1</v>
      </c>
      <c r="E479" s="6" t="str">
        <f t="shared" si="26"/>
        <v/>
      </c>
      <c r="F479" s="42">
        <f>IF(I479="","",IF(M479="Campaign","--",IF(VLOOKUP(A479,Data!C:D,2,FALSE)="*","*",VLOOKUP(A479,Data!C:R,16,FALSE))))</f>
        <v>5.7833333333333332</v>
      </c>
      <c r="G479" s="43">
        <f>IF(I479="","",IFERROR(VLOOKUP(VLOOKUP(A479,Data!C:T,18,FALSE),'ROAR Ratings'!A:D,4,FALSE),""))</f>
        <v>5.87</v>
      </c>
      <c r="H479" s="44">
        <f t="shared" si="27"/>
        <v>0.5092592592592593</v>
      </c>
      <c r="I479" s="58" t="str">
        <f>IF(OR(A479="",LEFT(A479,3)="---"),"",IFERROR(VLOOKUP($A479,'ROAR Balance'!B:F,2,FALSE),""))</f>
        <v>American</v>
      </c>
      <c r="J479" s="58">
        <f>IF(I479="","",IFERROR(VLOOKUP($A479,'ROAR Balance'!B:F,3,FALSE),""))</f>
        <v>55</v>
      </c>
      <c r="K479" s="58" t="str">
        <f>IF(I479="","",IFERROR(VLOOKUP($A479,'ROAR Balance'!B:F,4,FALSE),""))</f>
        <v>German/Italian</v>
      </c>
      <c r="L479" s="58">
        <f>IF(I479="","",IFERROR(VLOOKUP($A479,'ROAR Balance'!B:F,5,FALSE),""))</f>
        <v>53</v>
      </c>
      <c r="M479" s="46" t="str">
        <f>IF(OR(LEFT(A479,2)="--",A479="",I479=""),"",IFERROR(VLOOKUP(A479,Data!C:W,21,FALSE),""))</f>
        <v/>
      </c>
      <c r="N479" s="2"/>
    </row>
    <row r="480" spans="1:14" ht="15" customHeight="1" x14ac:dyDescent="0.3">
      <c r="A480" s="5" t="str">
        <f>IFERROR(IF(VLOOKUP(ROW(A480)-1,Data!B:C,2,FALSE)="","",VLOOKUP(ROW(A480)-1,Data!B:C,2,FALSE)),"")</f>
        <v>Sunday of the Dead [G9]</v>
      </c>
      <c r="B480" s="133"/>
      <c r="C480" s="87" t="str">
        <f>IFERROR(IF(VLOOKUP(ROW(A480)-1,Data!B:C,2,FALSE)="","",VLOOKUP(ROW(A480)-1,Data!B:X,23,FALSE)),"")</f>
        <v/>
      </c>
      <c r="D480" s="6">
        <f t="shared" si="25"/>
        <v>-1</v>
      </c>
      <c r="E480" s="6" t="str">
        <f t="shared" si="26"/>
        <v/>
      </c>
      <c r="F480" s="42">
        <f>IF(I480="","",IF(M480="Campaign","--",IF(VLOOKUP(A480,Data!C:D,2,FALSE)="*","*",VLOOKUP(A480,Data!C:R,16,FALSE))))</f>
        <v>24.774999999999999</v>
      </c>
      <c r="G480" s="43">
        <f>IF(I480="","",IFERROR(VLOOKUP(VLOOKUP(A480,Data!C:T,18,FALSE),'ROAR Ratings'!A:D,4,FALSE),""))</f>
        <v>5.47</v>
      </c>
      <c r="H480" s="44">
        <f t="shared" si="27"/>
        <v>0.62962962962962965</v>
      </c>
      <c r="I480" s="58" t="str">
        <f>IF(OR(A480="",LEFT(A480,3)="---"),"",IFERROR(VLOOKUP($A480,'ROAR Balance'!B:F,2,FALSE),""))</f>
        <v>German</v>
      </c>
      <c r="J480" s="58">
        <f>IF(I480="","",IFERROR(VLOOKUP($A480,'ROAR Balance'!B:F,3,FALSE),""))</f>
        <v>17</v>
      </c>
      <c r="K480" s="58" t="str">
        <f>IF(I480="","",IFERROR(VLOOKUP($A480,'ROAR Balance'!B:F,4,FALSE),""))</f>
        <v>British</v>
      </c>
      <c r="L480" s="58">
        <f>IF(I480="","",IFERROR(VLOOKUP($A480,'ROAR Balance'!B:F,5,FALSE),""))</f>
        <v>10</v>
      </c>
      <c r="M480" s="46" t="str">
        <f>IF(OR(LEFT(A480,2)="--",A480="",I480=""),"",IFERROR(VLOOKUP(A480,Data!C:W,21,FALSE),""))</f>
        <v>OBA</v>
      </c>
      <c r="N480" s="2"/>
    </row>
    <row r="481" spans="1:14" ht="15" customHeight="1" x14ac:dyDescent="0.3">
      <c r="A481" s="5" t="str">
        <f>IFERROR(IF(VLOOKUP(ROW(A481)-1,Data!B:C,2,FALSE)="","",VLOOKUP(ROW(A481)-1,Data!B:C,2,FALSE)),"")</f>
        <v>Grab at Gribovo [G10]</v>
      </c>
      <c r="B481" s="133"/>
      <c r="C481" s="87" t="str">
        <f>IFERROR(IF(VLOOKUP(ROW(A481)-1,Data!B:C,2,FALSE)="","",VLOOKUP(ROW(A481)-1,Data!B:X,23,FALSE)),"")</f>
        <v/>
      </c>
      <c r="D481" s="6">
        <f t="shared" si="25"/>
        <v>-1</v>
      </c>
      <c r="E481" s="6" t="str">
        <f t="shared" si="26"/>
        <v/>
      </c>
      <c r="F481" s="42">
        <f>IF(I481="","",IF(M481="Campaign","--",IF(VLOOKUP(A481,Data!C:D,2,FALSE)="*","*",VLOOKUP(A481,Data!C:R,16,FALSE))))</f>
        <v>5.6</v>
      </c>
      <c r="G481" s="43">
        <f>IF(I481="","",IFERROR(VLOOKUP(VLOOKUP(A481,Data!C:T,18,FALSE),'ROAR Ratings'!A:D,4,FALSE),""))</f>
        <v>4.6399999999999997</v>
      </c>
      <c r="H481" s="44">
        <f t="shared" si="27"/>
        <v>0.82608695652173914</v>
      </c>
      <c r="I481" s="58" t="str">
        <f>IF(OR(A481="",LEFT(A481,3)="---"),"",IFERROR(VLOOKUP($A481,'ROAR Balance'!B:F,2,FALSE),""))</f>
        <v>Russian</v>
      </c>
      <c r="J481" s="58">
        <f>IF(I481="","",IFERROR(VLOOKUP($A481,'ROAR Balance'!B:F,3,FALSE),""))</f>
        <v>4</v>
      </c>
      <c r="K481" s="58" t="str">
        <f>IF(I481="","",IFERROR(VLOOKUP($A481,'ROAR Balance'!B:F,4,FALSE),""))</f>
        <v>German</v>
      </c>
      <c r="L481" s="58">
        <f>IF(I481="","",IFERROR(VLOOKUP($A481,'ROAR Balance'!B:F,5,FALSE),""))</f>
        <v>19</v>
      </c>
      <c r="M481" s="46" t="str">
        <f>IF(OR(LEFT(A481,2)="--",A481="",I481=""),"",IFERROR(VLOOKUP(A481,Data!C:W,21,FALSE),""))</f>
        <v>Nght</v>
      </c>
      <c r="N481" s="2"/>
    </row>
    <row r="482" spans="1:14" ht="15" customHeight="1" x14ac:dyDescent="0.3">
      <c r="A482" s="5" t="str">
        <f>IFERROR(IF(VLOOKUP(ROW(A482)-1,Data!B:C,2,FALSE)="","",VLOOKUP(ROW(A482)-1,Data!B:C,2,FALSE)),"")</f>
        <v/>
      </c>
      <c r="B482" s="133"/>
      <c r="C482" s="87" t="str">
        <f>IFERROR(IF(VLOOKUP(ROW(A482)-1,Data!B:C,2,FALSE)="","",VLOOKUP(ROW(A482)-1,Data!B:X,23,FALSE)),"")</f>
        <v/>
      </c>
      <c r="D482" s="6" t="str">
        <f t="shared" si="25"/>
        <v/>
      </c>
      <c r="E482" s="6" t="str">
        <f t="shared" si="26"/>
        <v/>
      </c>
      <c r="F482" s="42" t="str">
        <f>IF(I482="","",IF(M482="Campaign","--",IF(VLOOKUP(A482,Data!C:D,2,FALSE)="*","*",VLOOKUP(A482,Data!C:R,16,FALSE))))</f>
        <v/>
      </c>
      <c r="G482" s="43" t="str">
        <f>IF(I482="","",IFERROR(VLOOKUP(VLOOKUP(A482,Data!C:T,18,FALSE),'ROAR Ratings'!A:D,4,FALSE),""))</f>
        <v/>
      </c>
      <c r="H482" s="44" t="str">
        <f t="shared" si="27"/>
        <v/>
      </c>
      <c r="I482" s="58" t="str">
        <f>IF(OR(A482="",LEFT(A482,3)="---"),"",IFERROR(VLOOKUP($A482,'ROAR Balance'!B:F,2,FALSE),""))</f>
        <v/>
      </c>
      <c r="J482" s="58" t="str">
        <f>IF(I482="","",IFERROR(VLOOKUP($A482,'ROAR Balance'!B:F,3,FALSE),""))</f>
        <v/>
      </c>
      <c r="K482" s="58" t="str">
        <f>IF(I482="","",IFERROR(VLOOKUP($A482,'ROAR Balance'!B:F,4,FALSE),""))</f>
        <v/>
      </c>
      <c r="L482" s="58" t="str">
        <f>IF(I482="","",IFERROR(VLOOKUP($A482,'ROAR Balance'!B:F,5,FALSE),""))</f>
        <v/>
      </c>
      <c r="M482" s="46" t="str">
        <f>IF(OR(LEFT(A482,2)="--",A482="",I482=""),"",IFERROR(VLOOKUP(A482,Data!C:W,21,FALSE),""))</f>
        <v/>
      </c>
      <c r="N482" s="2"/>
    </row>
    <row r="483" spans="1:14" ht="15" customHeight="1" x14ac:dyDescent="0.3">
      <c r="A483" s="5" t="str">
        <f>IFERROR(IF(VLOOKUP(ROW(A483)-1,Data!B:C,2,FALSE)="","",VLOOKUP(ROW(A483)-1,Data!B:C,2,FALSE)),"")</f>
        <v>--- General Magazine: Updated SL Scenarios ---</v>
      </c>
      <c r="B483" s="133"/>
      <c r="C483" s="87" t="str">
        <f>IFERROR(IF(VLOOKUP(ROW(A483)-1,Data!B:C,2,FALSE)="","",VLOOKUP(ROW(A483)-1,Data!B:X,23,FALSE)),"")</f>
        <v/>
      </c>
      <c r="D483" s="6" t="str">
        <f t="shared" si="25"/>
        <v/>
      </c>
      <c r="E483" s="6" t="str">
        <f t="shared" si="26"/>
        <v/>
      </c>
      <c r="F483" s="42" t="str">
        <f>IF(I483="","",IF(M483="Campaign","--",IF(VLOOKUP(A483,Data!C:D,2,FALSE)="*","*",VLOOKUP(A483,Data!C:R,16,FALSE))))</f>
        <v/>
      </c>
      <c r="G483" s="43" t="str">
        <f>IF(I483="","",IFERROR(VLOOKUP(VLOOKUP(A483,Data!C:T,18,FALSE),'ROAR Ratings'!A:D,4,FALSE),""))</f>
        <v/>
      </c>
      <c r="H483" s="44" t="str">
        <f t="shared" si="27"/>
        <v/>
      </c>
      <c r="I483" s="58" t="str">
        <f>IF(OR(A483="",LEFT(A483,3)="---"),"",IFERROR(VLOOKUP($A483,'ROAR Balance'!B:F,2,FALSE),""))</f>
        <v/>
      </c>
      <c r="J483" s="58" t="str">
        <f>IF(I483="","",IFERROR(VLOOKUP($A483,'ROAR Balance'!B:F,3,FALSE),""))</f>
        <v/>
      </c>
      <c r="K483" s="58" t="str">
        <f>IF(I483="","",IFERROR(VLOOKUP($A483,'ROAR Balance'!B:F,4,FALSE),""))</f>
        <v/>
      </c>
      <c r="L483" s="58" t="str">
        <f>IF(I483="","",IFERROR(VLOOKUP($A483,'ROAR Balance'!B:F,5,FALSE),""))</f>
        <v/>
      </c>
      <c r="M483" s="46" t="str">
        <f>IF(OR(LEFT(A483,2)="--",A483="",I483=""),"",IFERROR(VLOOKUP(A483,Data!C:W,21,FALSE),""))</f>
        <v/>
      </c>
      <c r="N483" s="2"/>
    </row>
    <row r="484" spans="1:14" ht="15" customHeight="1" x14ac:dyDescent="0.3">
      <c r="A484" s="5" t="str">
        <f>IFERROR(IF(VLOOKUP(ROW(A484)-1,Data!B:C,2,FALSE)="","",VLOOKUP(ROW(A484)-1,Data!B:C,2,FALSE)),"")</f>
        <v>Guards Counterattack [A]</v>
      </c>
      <c r="B484" s="133"/>
      <c r="C484" s="87" t="str">
        <f>IFERROR(IF(VLOOKUP(ROW(A484)-1,Data!B:C,2,FALSE)="","",VLOOKUP(ROW(A484)-1,Data!B:X,23,FALSE)),"")</f>
        <v/>
      </c>
      <c r="D484" s="6" t="str">
        <f t="shared" si="25"/>
        <v/>
      </c>
      <c r="E484" s="6" t="str">
        <f t="shared" si="26"/>
        <v/>
      </c>
      <c r="F484" s="42" t="str">
        <f>IF(I484="","",IF(M484="Campaign","--",IF(VLOOKUP(A484,Data!C:D,2,FALSE)="*","*",VLOOKUP(A484,Data!C:R,16,FALSE))))</f>
        <v/>
      </c>
      <c r="G484" s="43" t="str">
        <f>IF(I484="","",IFERROR(VLOOKUP(VLOOKUP(A484,Data!C:T,18,FALSE),'ROAR Ratings'!A:D,4,FALSE),""))</f>
        <v/>
      </c>
      <c r="H484" s="44" t="str">
        <f t="shared" si="27"/>
        <v/>
      </c>
      <c r="I484" s="58" t="str">
        <f>IF(OR(A484="",LEFT(A484,3)="---"),"",IFERROR(VLOOKUP($A484,'ROAR Balance'!B:F,2,FALSE),""))</f>
        <v/>
      </c>
      <c r="J484" s="58" t="str">
        <f>IF(I484="","",IFERROR(VLOOKUP($A484,'ROAR Balance'!B:F,3,FALSE),""))</f>
        <v/>
      </c>
      <c r="K484" s="58" t="str">
        <f>IF(I484="","",IFERROR(VLOOKUP($A484,'ROAR Balance'!B:F,4,FALSE),""))</f>
        <v/>
      </c>
      <c r="L484" s="58" t="str">
        <f>IF(I484="","",IFERROR(VLOOKUP($A484,'ROAR Balance'!B:F,5,FALSE),""))</f>
        <v/>
      </c>
      <c r="M484" s="46" t="str">
        <f>IF(OR(LEFT(A484,2)="--",A484="",I484=""),"",IFERROR(VLOOKUP(A484,Data!C:W,21,FALSE),""))</f>
        <v/>
      </c>
      <c r="N484" s="2"/>
    </row>
    <row r="485" spans="1:14" ht="15" customHeight="1" x14ac:dyDescent="0.3">
      <c r="A485" s="5" t="str">
        <f>IFERROR(IF(VLOOKUP(ROW(A485)-1,Data!B:C,2,FALSE)="","",VLOOKUP(ROW(A485)-1,Data!B:C,2,FALSE)),"")</f>
        <v>Tractor Works [B]</v>
      </c>
      <c r="B485" s="133"/>
      <c r="C485" s="87" t="str">
        <f>IFERROR(IF(VLOOKUP(ROW(A485)-1,Data!B:C,2,FALSE)="","",VLOOKUP(ROW(A485)-1,Data!B:X,23,FALSE)),"")</f>
        <v/>
      </c>
      <c r="D485" s="6" t="str">
        <f t="shared" si="25"/>
        <v/>
      </c>
      <c r="E485" s="6" t="str">
        <f t="shared" si="26"/>
        <v/>
      </c>
      <c r="F485" s="42" t="str">
        <f>IF(I485="","",IF(M485="Campaign","--",IF(VLOOKUP(A485,Data!C:D,2,FALSE)="*","*",VLOOKUP(A485,Data!C:R,16,FALSE))))</f>
        <v/>
      </c>
      <c r="G485" s="43" t="str">
        <f>IF(I485="","",IFERROR(VLOOKUP(VLOOKUP(A485,Data!C:T,18,FALSE),'ROAR Ratings'!A:D,4,FALSE),""))</f>
        <v/>
      </c>
      <c r="H485" s="44" t="str">
        <f t="shared" si="27"/>
        <v/>
      </c>
      <c r="I485" s="58" t="str">
        <f>IF(OR(A485="",LEFT(A485,3)="---"),"",IFERROR(VLOOKUP($A485,'ROAR Balance'!B:F,2,FALSE),""))</f>
        <v/>
      </c>
      <c r="J485" s="58" t="str">
        <f>IF(I485="","",IFERROR(VLOOKUP($A485,'ROAR Balance'!B:F,3,FALSE),""))</f>
        <v/>
      </c>
      <c r="K485" s="58" t="str">
        <f>IF(I485="","",IFERROR(VLOOKUP($A485,'ROAR Balance'!B:F,4,FALSE),""))</f>
        <v/>
      </c>
      <c r="L485" s="58" t="str">
        <f>IF(I485="","",IFERROR(VLOOKUP($A485,'ROAR Balance'!B:F,5,FALSE),""))</f>
        <v/>
      </c>
      <c r="M485" s="46" t="str">
        <f>IF(OR(LEFT(A485,2)="--",A485="",I485=""),"",IFERROR(VLOOKUP(A485,Data!C:W,21,FALSE),""))</f>
        <v/>
      </c>
      <c r="N485" s="2"/>
    </row>
    <row r="486" spans="1:14" ht="15" customHeight="1" x14ac:dyDescent="0.3">
      <c r="A486" s="5" t="str">
        <f>IFERROR(IF(VLOOKUP(ROW(A486)-1,Data!B:C,2,FALSE)="","",VLOOKUP(ROW(A486)-1,Data!B:C,2,FALSE)),"")</f>
        <v>Streets of Stalingrad [C]</v>
      </c>
      <c r="B486" s="133"/>
      <c r="C486" s="87" t="str">
        <f>IFERROR(IF(VLOOKUP(ROW(A486)-1,Data!B:C,2,FALSE)="","",VLOOKUP(ROW(A486)-1,Data!B:X,23,FALSE)),"")</f>
        <v/>
      </c>
      <c r="D486" s="6" t="str">
        <f t="shared" si="25"/>
        <v/>
      </c>
      <c r="E486" s="6" t="str">
        <f t="shared" si="26"/>
        <v/>
      </c>
      <c r="F486" s="42" t="str">
        <f>IF(I486="","",IF(M486="Campaign","--",IF(VLOOKUP(A486,Data!C:D,2,FALSE)="*","*",VLOOKUP(A486,Data!C:R,16,FALSE))))</f>
        <v/>
      </c>
      <c r="G486" s="43" t="str">
        <f>IF(I486="","",IFERROR(VLOOKUP(VLOOKUP(A486,Data!C:T,18,FALSE),'ROAR Ratings'!A:D,4,FALSE),""))</f>
        <v/>
      </c>
      <c r="H486" s="44" t="str">
        <f t="shared" si="27"/>
        <v/>
      </c>
      <c r="I486" s="58" t="str">
        <f>IF(OR(A486="",LEFT(A486,3)="---"),"",IFERROR(VLOOKUP($A486,'ROAR Balance'!B:F,2,FALSE),""))</f>
        <v/>
      </c>
      <c r="J486" s="58" t="str">
        <f>IF(I486="","",IFERROR(VLOOKUP($A486,'ROAR Balance'!B:F,3,FALSE),""))</f>
        <v/>
      </c>
      <c r="K486" s="58" t="str">
        <f>IF(I486="","",IFERROR(VLOOKUP($A486,'ROAR Balance'!B:F,4,FALSE),""))</f>
        <v/>
      </c>
      <c r="L486" s="58" t="str">
        <f>IF(I486="","",IFERROR(VLOOKUP($A486,'ROAR Balance'!B:F,5,FALSE),""))</f>
        <v/>
      </c>
      <c r="M486" s="46" t="str">
        <f>IF(OR(LEFT(A486,2)="--",A486="",I486=""),"",IFERROR(VLOOKUP(A486,Data!C:W,21,FALSE),""))</f>
        <v/>
      </c>
      <c r="N486" s="2"/>
    </row>
    <row r="487" spans="1:14" ht="15" customHeight="1" x14ac:dyDescent="0.3">
      <c r="A487" s="5" t="str">
        <f>IFERROR(IF(VLOOKUP(ROW(A487)-1,Data!B:C,2,FALSE)="","",VLOOKUP(ROW(A487)-1,Data!B:C,2,FALSE)),"")</f>
        <v>Hedgehog of Piepsk [D]</v>
      </c>
      <c r="B487" s="133"/>
      <c r="C487" s="87" t="str">
        <f>IFERROR(IF(VLOOKUP(ROW(A487)-1,Data!B:C,2,FALSE)="","",VLOOKUP(ROW(A487)-1,Data!B:X,23,FALSE)),"")</f>
        <v/>
      </c>
      <c r="D487" s="6" t="str">
        <f t="shared" si="25"/>
        <v/>
      </c>
      <c r="E487" s="6" t="str">
        <f t="shared" si="26"/>
        <v/>
      </c>
      <c r="F487" s="42" t="str">
        <f>IF(I487="","",IF(M487="Campaign","--",IF(VLOOKUP(A487,Data!C:D,2,FALSE)="*","*",VLOOKUP(A487,Data!C:R,16,FALSE))))</f>
        <v/>
      </c>
      <c r="G487" s="43" t="str">
        <f>IF(I487="","",IFERROR(VLOOKUP(VLOOKUP(A487,Data!C:T,18,FALSE),'ROAR Ratings'!A:D,4,FALSE),""))</f>
        <v/>
      </c>
      <c r="H487" s="44" t="str">
        <f t="shared" si="27"/>
        <v/>
      </c>
      <c r="I487" s="58" t="str">
        <f>IF(OR(A487="",LEFT(A487,3)="---"),"",IFERROR(VLOOKUP($A487,'ROAR Balance'!B:F,2,FALSE),""))</f>
        <v/>
      </c>
      <c r="J487" s="58" t="str">
        <f>IF(I487="","",IFERROR(VLOOKUP($A487,'ROAR Balance'!B:F,3,FALSE),""))</f>
        <v/>
      </c>
      <c r="K487" s="58" t="str">
        <f>IF(I487="","",IFERROR(VLOOKUP($A487,'ROAR Balance'!B:F,4,FALSE),""))</f>
        <v/>
      </c>
      <c r="L487" s="58" t="str">
        <f>IF(I487="","",IFERROR(VLOOKUP($A487,'ROAR Balance'!B:F,5,FALSE),""))</f>
        <v/>
      </c>
      <c r="M487" s="46" t="str">
        <f>IF(OR(LEFT(A487,2)="--",A487="",I487=""),"",IFERROR(VLOOKUP(A487,Data!C:W,21,FALSE),""))</f>
        <v/>
      </c>
      <c r="N487" s="2"/>
    </row>
    <row r="488" spans="1:14" ht="15" customHeight="1" x14ac:dyDescent="0.3">
      <c r="A488" s="5" t="str">
        <f>IFERROR(IF(VLOOKUP(ROW(A488)-1,Data!B:C,2,FALSE)="","",VLOOKUP(ROW(A488)-1,Data!B:C,2,FALSE)),"")</f>
        <v>Hill 621 [E]</v>
      </c>
      <c r="B488" s="133"/>
      <c r="C488" s="87" t="str">
        <f>IFERROR(IF(VLOOKUP(ROW(A488)-1,Data!B:C,2,FALSE)="","",VLOOKUP(ROW(A488)-1,Data!B:X,23,FALSE)),"")</f>
        <v/>
      </c>
      <c r="D488" s="6">
        <f t="shared" si="25"/>
        <v>1</v>
      </c>
      <c r="E488" s="6" t="str">
        <f t="shared" si="26"/>
        <v/>
      </c>
      <c r="F488" s="42">
        <f>IF(I488="","",IF(M488="Campaign","--",IF(VLOOKUP(A488,Data!C:D,2,FALSE)="*","*",VLOOKUP(A488,Data!C:R,16,FALSE))))</f>
        <v>27.666666666666668</v>
      </c>
      <c r="G488" s="43">
        <f>IF(I488="","",IFERROR(VLOOKUP(VLOOKUP(A488,Data!C:T,18,FALSE),'ROAR Ratings'!A:D,4,FALSE),""))</f>
        <v>7.92</v>
      </c>
      <c r="H488" s="44">
        <f t="shared" si="27"/>
        <v>0.53773584905660377</v>
      </c>
      <c r="I488" s="58" t="str">
        <f>IF(OR(A488="",LEFT(A488,3)="---"),"",IFERROR(VLOOKUP($A488,'ROAR Balance'!B:F,2,FALSE),""))</f>
        <v>German</v>
      </c>
      <c r="J488" s="58">
        <f>IF(I488="","",IFERROR(VLOOKUP($A488,'ROAR Balance'!B:F,3,FALSE),""))</f>
        <v>98</v>
      </c>
      <c r="K488" s="58" t="str">
        <f>IF(I488="","",IFERROR(VLOOKUP($A488,'ROAR Balance'!B:F,4,FALSE),""))</f>
        <v>Russian</v>
      </c>
      <c r="L488" s="58">
        <f>IF(I488="","",IFERROR(VLOOKUP($A488,'ROAR Balance'!B:F,5,FALSE),""))</f>
        <v>114</v>
      </c>
      <c r="M488" s="46" t="str">
        <f>IF(OR(LEFT(A488,2)="--",A488="",I488=""),"",IFERROR(VLOOKUP(A488,Data!C:W,21,FALSE),""))</f>
        <v>OBA</v>
      </c>
      <c r="N488" s="2"/>
    </row>
    <row r="489" spans="1:14" ht="15" customHeight="1" x14ac:dyDescent="0.3">
      <c r="A489" s="5" t="str">
        <f>IFERROR(IF(VLOOKUP(ROW(A489)-1,Data!B:C,2,FALSE)="","",VLOOKUP(ROW(A489)-1,Data!B:C,2,FALSE)),"")</f>
        <v>The Paw of the Tiger [F]</v>
      </c>
      <c r="B489" s="133"/>
      <c r="C489" s="87" t="str">
        <f>IFERROR(IF(VLOOKUP(ROW(A489)-1,Data!B:C,2,FALSE)="","",VLOOKUP(ROW(A489)-1,Data!B:X,23,FALSE)),"")</f>
        <v/>
      </c>
      <c r="D489" s="6">
        <f t="shared" si="25"/>
        <v>-1</v>
      </c>
      <c r="E489" s="6" t="str">
        <f t="shared" si="26"/>
        <v/>
      </c>
      <c r="F489" s="42">
        <f>IF(I489="","",IF(M489="Campaign","--",IF(VLOOKUP(A489,Data!C:D,2,FALSE)="*","*",VLOOKUP(A489,Data!C:R,16,FALSE))))</f>
        <v>5.166666666666667</v>
      </c>
      <c r="G489" s="43">
        <f>IF(I489="","",IFERROR(VLOOKUP(VLOOKUP(A489,Data!C:T,18,FALSE),'ROAR Ratings'!A:D,4,FALSE),""))</f>
        <v>6.05</v>
      </c>
      <c r="H489" s="44">
        <f t="shared" si="27"/>
        <v>0.65909090909090917</v>
      </c>
      <c r="I489" s="58" t="str">
        <f>IF(OR(A489="",LEFT(A489,3)="---"),"",IFERROR(VLOOKUP($A489,'ROAR Balance'!B:F,2,FALSE),""))</f>
        <v>German</v>
      </c>
      <c r="J489" s="58">
        <f>IF(I489="","",IFERROR(VLOOKUP($A489,'ROAR Balance'!B:F,3,FALSE),""))</f>
        <v>15</v>
      </c>
      <c r="K489" s="58" t="str">
        <f>IF(I489="","",IFERROR(VLOOKUP($A489,'ROAR Balance'!B:F,4,FALSE),""))</f>
        <v>Russian</v>
      </c>
      <c r="L489" s="58">
        <f>IF(I489="","",IFERROR(VLOOKUP($A489,'ROAR Balance'!B:F,5,FALSE),""))</f>
        <v>29</v>
      </c>
      <c r="M489" s="46" t="str">
        <f>IF(OR(LEFT(A489,2)="--",A489="",I489=""),"",IFERROR(VLOOKUP(A489,Data!C:W,21,FALSE),""))</f>
        <v>OBA</v>
      </c>
      <c r="N489" s="2"/>
    </row>
    <row r="490" spans="1:14" ht="15" customHeight="1" x14ac:dyDescent="0.3">
      <c r="A490" s="5" t="str">
        <f>IFERROR(IF(VLOOKUP(ROW(A490)-1,Data!B:C,2,FALSE)="","",VLOOKUP(ROW(A490)-1,Data!B:C,2,FALSE)),"")</f>
        <v>Hube's Pocket [G]</v>
      </c>
      <c r="B490" s="133"/>
      <c r="C490" s="87" t="str">
        <f>IFERROR(IF(VLOOKUP(ROW(A490)-1,Data!B:C,2,FALSE)="","",VLOOKUP(ROW(A490)-1,Data!B:X,23,FALSE)),"")</f>
        <v/>
      </c>
      <c r="D490" s="6">
        <f t="shared" si="25"/>
        <v>1</v>
      </c>
      <c r="E490" s="6" t="str">
        <f t="shared" si="26"/>
        <v/>
      </c>
      <c r="F490" s="42">
        <f>IF(I490="","",IF(M490="Campaign","--",IF(VLOOKUP(A490,Data!C:D,2,FALSE)="*","*",VLOOKUP(A490,Data!C:R,16,FALSE))))</f>
        <v>22.333333333333332</v>
      </c>
      <c r="G490" s="43">
        <f>IF(I490="","",IFERROR(VLOOKUP(VLOOKUP(A490,Data!C:T,18,FALSE),'ROAR Ratings'!A:D,4,FALSE),""))</f>
        <v>7.3</v>
      </c>
      <c r="H490" s="44">
        <f t="shared" si="27"/>
        <v>0.54054054054054057</v>
      </c>
      <c r="I490" s="58" t="str">
        <f>IF(OR(A490="",LEFT(A490,3)="---"),"",IFERROR(VLOOKUP($A490,'ROAR Balance'!B:F,2,FALSE),""))</f>
        <v>German</v>
      </c>
      <c r="J490" s="58">
        <f>IF(I490="","",IFERROR(VLOOKUP($A490,'ROAR Balance'!B:F,3,FALSE),""))</f>
        <v>34</v>
      </c>
      <c r="K490" s="58" t="str">
        <f>IF(I490="","",IFERROR(VLOOKUP($A490,'ROAR Balance'!B:F,4,FALSE),""))</f>
        <v>Russian</v>
      </c>
      <c r="L490" s="58">
        <f>IF(I490="","",IFERROR(VLOOKUP($A490,'ROAR Balance'!B:F,5,FALSE),""))</f>
        <v>40</v>
      </c>
      <c r="M490" s="46" t="str">
        <f>IF(OR(LEFT(A490,2)="--",A490="",I490=""),"",IFERROR(VLOOKUP(A490,Data!C:W,21,FALSE),""))</f>
        <v/>
      </c>
      <c r="N490" s="2"/>
    </row>
    <row r="491" spans="1:14" ht="15" customHeight="1" x14ac:dyDescent="0.3">
      <c r="A491" s="5" t="str">
        <f>IFERROR(IF(VLOOKUP(ROW(A491)-1,Data!B:C,2,FALSE)="","",VLOOKUP(ROW(A491)-1,Data!B:C,2,FALSE)),"")</f>
        <v>Escape from Velikiye Luki [H]</v>
      </c>
      <c r="B491" s="133"/>
      <c r="C491" s="87" t="str">
        <f>IFERROR(IF(VLOOKUP(ROW(A491)-1,Data!B:C,2,FALSE)="","",VLOOKUP(ROW(A491)-1,Data!B:X,23,FALSE)),"")</f>
        <v/>
      </c>
      <c r="D491" s="6">
        <f t="shared" si="25"/>
        <v>1</v>
      </c>
      <c r="E491" s="6" t="str">
        <f t="shared" si="26"/>
        <v/>
      </c>
      <c r="F491" s="42">
        <f>IF(I491="","",IF(M491="Campaign","--",IF(VLOOKUP(A491,Data!C:D,2,FALSE)="*","*",VLOOKUP(A491,Data!C:R,16,FALSE))))</f>
        <v>5.2750000000000004</v>
      </c>
      <c r="G491" s="43">
        <f>IF(I491="","",IFERROR(VLOOKUP(VLOOKUP(A491,Data!C:T,18,FALSE),'ROAR Ratings'!A:D,4,FALSE),""))</f>
        <v>6.4</v>
      </c>
      <c r="H491" s="44">
        <f t="shared" si="27"/>
        <v>0.57446808510638303</v>
      </c>
      <c r="I491" s="58" t="str">
        <f>IF(OR(A491="",LEFT(A491,3)="---"),"",IFERROR(VLOOKUP($A491,'ROAR Balance'!B:F,2,FALSE),""))</f>
        <v>Russian</v>
      </c>
      <c r="J491" s="58">
        <f>IF(I491="","",IFERROR(VLOOKUP($A491,'ROAR Balance'!B:F,3,FALSE),""))</f>
        <v>20</v>
      </c>
      <c r="K491" s="58" t="str">
        <f>IF(I491="","",IFERROR(VLOOKUP($A491,'ROAR Balance'!B:F,4,FALSE),""))</f>
        <v>German</v>
      </c>
      <c r="L491" s="58">
        <f>IF(I491="","",IFERROR(VLOOKUP($A491,'ROAR Balance'!B:F,5,FALSE),""))</f>
        <v>27</v>
      </c>
      <c r="M491" s="46" t="str">
        <f>IF(OR(LEFT(A491,2)="--",A491="",I491=""),"",IFERROR(VLOOKUP(A491,Data!C:W,21,FALSE),""))</f>
        <v>Nght</v>
      </c>
      <c r="N491" s="2"/>
    </row>
    <row r="492" spans="1:14" ht="15" customHeight="1" x14ac:dyDescent="0.3">
      <c r="A492" s="5" t="str">
        <f>IFERROR(IF(VLOOKUP(ROW(A492)-1,Data!B:C,2,FALSE)="","",VLOOKUP(ROW(A492)-1,Data!B:C,2,FALSE)),"")</f>
        <v>Buchholz Station [I]</v>
      </c>
      <c r="B492" s="133"/>
      <c r="C492" s="87" t="str">
        <f>IFERROR(IF(VLOOKUP(ROW(A492)-1,Data!B:C,2,FALSE)="","",VLOOKUP(ROW(A492)-1,Data!B:X,23,FALSE)),"")</f>
        <v/>
      </c>
      <c r="D492" s="6">
        <f t="shared" si="25"/>
        <v>1</v>
      </c>
      <c r="E492" s="6" t="str">
        <f t="shared" si="26"/>
        <v/>
      </c>
      <c r="F492" s="42">
        <f>IF(I492="","",IF(M492="Campaign","--",IF(VLOOKUP(A492,Data!C:D,2,FALSE)="*","*",VLOOKUP(A492,Data!C:R,16,FALSE))))</f>
        <v>7.5</v>
      </c>
      <c r="G492" s="43">
        <f>IF(I492="","",IFERROR(VLOOKUP(VLOOKUP(A492,Data!C:T,18,FALSE),'ROAR Ratings'!A:D,4,FALSE),""))</f>
        <v>6.7</v>
      </c>
      <c r="H492" s="44">
        <f t="shared" si="27"/>
        <v>0.54629629629629628</v>
      </c>
      <c r="I492" s="58" t="str">
        <f>IF(OR(A492="",LEFT(A492,3)="---"),"",IFERROR(VLOOKUP($A492,'ROAR Balance'!B:F,2,FALSE),""))</f>
        <v>American</v>
      </c>
      <c r="J492" s="58">
        <f>IF(I492="","",IFERROR(VLOOKUP($A492,'ROAR Balance'!B:F,3,FALSE),""))</f>
        <v>49</v>
      </c>
      <c r="K492" s="58" t="str">
        <f>IF(I492="","",IFERROR(VLOOKUP($A492,'ROAR Balance'!B:F,4,FALSE),""))</f>
        <v>German</v>
      </c>
      <c r="L492" s="58">
        <f>IF(I492="","",IFERROR(VLOOKUP($A492,'ROAR Balance'!B:F,5,FALSE),""))</f>
        <v>59</v>
      </c>
      <c r="M492" s="46" t="str">
        <f>IF(OR(LEFT(A492,2)="--",A492="",I492=""),"",IFERROR(VLOOKUP(A492,Data!C:W,21,FALSE),""))</f>
        <v/>
      </c>
      <c r="N492" s="2"/>
    </row>
    <row r="493" spans="1:14" ht="15" customHeight="1" x14ac:dyDescent="0.3">
      <c r="A493" s="5" t="str">
        <f>IFERROR(IF(VLOOKUP(ROW(A493)-1,Data!B:C,2,FALSE)="","",VLOOKUP(ROW(A493)-1,Data!B:C,2,FALSE)),"")</f>
        <v>The Bitche Salient [J]</v>
      </c>
      <c r="B493" s="133"/>
      <c r="C493" s="87" t="str">
        <f>IFERROR(IF(VLOOKUP(ROW(A493)-1,Data!B:C,2,FALSE)="","",VLOOKUP(ROW(A493)-1,Data!B:X,23,FALSE)),"")</f>
        <v/>
      </c>
      <c r="D493" s="6">
        <f t="shared" si="25"/>
        <v>-1</v>
      </c>
      <c r="E493" s="6" t="str">
        <f t="shared" si="26"/>
        <v/>
      </c>
      <c r="F493" s="42">
        <f>IF(I493="","",IF(M493="Campaign","--",IF(VLOOKUP(A493,Data!C:D,2,FALSE)="*","*",VLOOKUP(A493,Data!C:R,16,FALSE))))</f>
        <v>17.833333333333332</v>
      </c>
      <c r="G493" s="43">
        <f>IF(I493="","",IFERROR(VLOOKUP(VLOOKUP(A493,Data!C:T,18,FALSE),'ROAR Ratings'!A:D,4,FALSE),""))</f>
        <v>6.04</v>
      </c>
      <c r="H493" s="44">
        <f t="shared" si="27"/>
        <v>0.59523809523809523</v>
      </c>
      <c r="I493" s="58" t="str">
        <f>IF(OR(A493="",LEFT(A493,3)="---"),"",IFERROR(VLOOKUP($A493,'ROAR Balance'!B:F,2,FALSE),""))</f>
        <v>German</v>
      </c>
      <c r="J493" s="58">
        <f>IF(I493="","",IFERROR(VLOOKUP($A493,'ROAR Balance'!B:F,3,FALSE),""))</f>
        <v>25</v>
      </c>
      <c r="K493" s="58" t="str">
        <f>IF(I493="","",IFERROR(VLOOKUP($A493,'ROAR Balance'!B:F,4,FALSE),""))</f>
        <v>American</v>
      </c>
      <c r="L493" s="58">
        <f>IF(I493="","",IFERROR(VLOOKUP($A493,'ROAR Balance'!B:F,5,FALSE),""))</f>
        <v>17</v>
      </c>
      <c r="M493" s="46" t="str">
        <f>IF(OR(LEFT(A493,2)="--",A493="",I493=""),"",IFERROR(VLOOKUP(A493,Data!C:W,21,FALSE),""))</f>
        <v>OBA</v>
      </c>
      <c r="N493" s="2"/>
    </row>
    <row r="494" spans="1:14" ht="15" customHeight="1" x14ac:dyDescent="0.3">
      <c r="A494" s="5" t="str">
        <f>IFERROR(IF(VLOOKUP(ROW(A494)-1,Data!B:C,2,FALSE)="","",VLOOKUP(ROW(A494)-1,Data!B:C,2,FALSE)),"")</f>
        <v>The Cannes Strongpoint [K]</v>
      </c>
      <c r="B494" s="133"/>
      <c r="C494" s="87" t="str">
        <f>IFERROR(IF(VLOOKUP(ROW(A494)-1,Data!B:C,2,FALSE)="","",VLOOKUP(ROW(A494)-1,Data!B:X,23,FALSE)),"")</f>
        <v/>
      </c>
      <c r="D494" s="6">
        <f t="shared" si="25"/>
        <v>-1</v>
      </c>
      <c r="E494" s="6" t="str">
        <f t="shared" si="26"/>
        <v>T</v>
      </c>
      <c r="F494" s="42">
        <f>IF(I494="","",IF(M494="Campaign","--",IF(VLOOKUP(A494,Data!C:D,2,FALSE)="*","*",VLOOKUP(A494,Data!C:R,16,FALSE))))</f>
        <v>2.916666666666667</v>
      </c>
      <c r="G494" s="43">
        <f>IF(I494="","",IFERROR(VLOOKUP(VLOOKUP(A494,Data!C:T,18,FALSE),'ROAR Ratings'!A:D,4,FALSE),""))</f>
        <v>6.29</v>
      </c>
      <c r="H494" s="44">
        <f t="shared" si="27"/>
        <v>0.54545454545454541</v>
      </c>
      <c r="I494" s="58" t="str">
        <f>IF(OR(A494="",LEFT(A494,3)="---"),"",IFERROR(VLOOKUP($A494,'ROAR Balance'!B:F,2,FALSE),""))</f>
        <v>German</v>
      </c>
      <c r="J494" s="58">
        <f>IF(I494="","",IFERROR(VLOOKUP($A494,'ROAR Balance'!B:F,3,FALSE),""))</f>
        <v>12</v>
      </c>
      <c r="K494" s="58" t="str">
        <f>IF(I494="","",IFERROR(VLOOKUP($A494,'ROAR Balance'!B:F,4,FALSE),""))</f>
        <v>American</v>
      </c>
      <c r="L494" s="58">
        <f>IF(I494="","",IFERROR(VLOOKUP($A494,'ROAR Balance'!B:F,5,FALSE),""))</f>
        <v>10</v>
      </c>
      <c r="M494" s="46" t="str">
        <f>IF(OR(LEFT(A494,2)="--",A494="",I494=""),"",IFERROR(VLOOKUP(A494,Data!C:W,21,FALSE),""))</f>
        <v>OBA</v>
      </c>
      <c r="N494" s="2"/>
    </row>
    <row r="495" spans="1:14" ht="15" customHeight="1" x14ac:dyDescent="0.3">
      <c r="A495" s="5" t="str">
        <f>IFERROR(IF(VLOOKUP(ROW(A495)-1,Data!B:C,2,FALSE)="","",VLOOKUP(ROW(A495)-1,Data!B:C,2,FALSE)),"")</f>
        <v>Hitdorf on the Rhine [L]</v>
      </c>
      <c r="B495" s="133"/>
      <c r="C495" s="87" t="str">
        <f>IFERROR(IF(VLOOKUP(ROW(A495)-1,Data!B:C,2,FALSE)="","",VLOOKUP(ROW(A495)-1,Data!B:X,23,FALSE)),"")</f>
        <v/>
      </c>
      <c r="D495" s="6">
        <f t="shared" si="25"/>
        <v>1</v>
      </c>
      <c r="E495" s="6" t="str">
        <f t="shared" si="26"/>
        <v/>
      </c>
      <c r="F495" s="42">
        <f>IF(I495="","",IF(M495="Campaign","--",IF(VLOOKUP(A495,Data!C:D,2,FALSE)="*","*",VLOOKUP(A495,Data!C:R,16,FALSE))))</f>
        <v>6.7750000000000004</v>
      </c>
      <c r="G495" s="43">
        <f>IF(I495="","",IFERROR(VLOOKUP(VLOOKUP(A495,Data!C:T,18,FALSE),'ROAR Ratings'!A:D,4,FALSE),""))</f>
        <v>7.02</v>
      </c>
      <c r="H495" s="44">
        <f t="shared" si="27"/>
        <v>0.52325581395348841</v>
      </c>
      <c r="I495" s="58" t="str">
        <f>IF(OR(A495="",LEFT(A495,3)="---"),"",IFERROR(VLOOKUP($A495,'ROAR Balance'!B:F,2,FALSE),""))</f>
        <v>American</v>
      </c>
      <c r="J495" s="58">
        <f>IF(I495="","",IFERROR(VLOOKUP($A495,'ROAR Balance'!B:F,3,FALSE),""))</f>
        <v>41</v>
      </c>
      <c r="K495" s="58" t="str">
        <f>IF(I495="","",IFERROR(VLOOKUP($A495,'ROAR Balance'!B:F,4,FALSE),""))</f>
        <v>German</v>
      </c>
      <c r="L495" s="58">
        <f>IF(I495="","",IFERROR(VLOOKUP($A495,'ROAR Balance'!B:F,5,FALSE),""))</f>
        <v>45</v>
      </c>
      <c r="M495" s="46" t="str">
        <f>IF(OR(LEFT(A495,2)="--",A495="",I495=""),"",IFERROR(VLOOKUP(A495,Data!C:W,21,FALSE),""))</f>
        <v>OBA</v>
      </c>
      <c r="N495" s="2"/>
    </row>
    <row r="496" spans="1:14" ht="15" customHeight="1" x14ac:dyDescent="0.3">
      <c r="A496" s="5" t="str">
        <f>IFERROR(IF(VLOOKUP(ROW(A496)-1,Data!B:C,2,FALSE)="","",VLOOKUP(ROW(A496)-1,Data!B:C,2,FALSE)),"")</f>
        <v>First Crisis at Army Group North [M]</v>
      </c>
      <c r="B496" s="133"/>
      <c r="C496" s="87" t="str">
        <f>IFERROR(IF(VLOOKUP(ROW(A496)-1,Data!B:C,2,FALSE)="","",VLOOKUP(ROW(A496)-1,Data!B:X,23,FALSE)),"")</f>
        <v/>
      </c>
      <c r="D496" s="6">
        <f t="shared" si="25"/>
        <v>-1</v>
      </c>
      <c r="E496" s="6" t="str">
        <f t="shared" si="26"/>
        <v/>
      </c>
      <c r="F496" s="42">
        <f>IF(I496="","",IF(M496="Campaign","--",IF(VLOOKUP(A496,Data!C:D,2,FALSE)="*","*",VLOOKUP(A496,Data!C:R,16,FALSE))))</f>
        <v>7.1833333333333336</v>
      </c>
      <c r="G496" s="43">
        <f>IF(I496="","",IFERROR(VLOOKUP(VLOOKUP(A496,Data!C:T,18,FALSE),'ROAR Ratings'!A:D,4,FALSE),""))</f>
        <v>6.7</v>
      </c>
      <c r="H496" s="44">
        <f t="shared" si="27"/>
        <v>0.8</v>
      </c>
      <c r="I496" s="58" t="str">
        <f>IF(OR(A496="",LEFT(A496,3)="---"),"",IFERROR(VLOOKUP($A496,'ROAR Balance'!B:F,2,FALSE),""))</f>
        <v>German</v>
      </c>
      <c r="J496" s="58">
        <f>IF(I496="","",IFERROR(VLOOKUP($A496,'ROAR Balance'!B:F,3,FALSE),""))</f>
        <v>44</v>
      </c>
      <c r="K496" s="58" t="str">
        <f>IF(I496="","",IFERROR(VLOOKUP($A496,'ROAR Balance'!B:F,4,FALSE),""))</f>
        <v>Russian</v>
      </c>
      <c r="L496" s="58">
        <f>IF(I496="","",IFERROR(VLOOKUP($A496,'ROAR Balance'!B:F,5,FALSE),""))</f>
        <v>11</v>
      </c>
      <c r="M496" s="46" t="str">
        <f>IF(OR(LEFT(A496,2)="--",A496="",I496=""),"",IFERROR(VLOOKUP(A496,Data!C:W,21,FALSE),""))</f>
        <v/>
      </c>
      <c r="N496" s="2"/>
    </row>
    <row r="497" spans="1:14" ht="15" customHeight="1" x14ac:dyDescent="0.3">
      <c r="A497" s="5" t="str">
        <f>IFERROR(IF(VLOOKUP(ROW(A497)-1,Data!B:C,2,FALSE)="","",VLOOKUP(ROW(A497)-1,Data!B:C,2,FALSE)),"")</f>
        <v>Soldiers of Destruction [N]</v>
      </c>
      <c r="B497" s="133"/>
      <c r="C497" s="87" t="str">
        <f>IFERROR(IF(VLOOKUP(ROW(A497)-1,Data!B:C,2,FALSE)="","",VLOOKUP(ROW(A497)-1,Data!B:X,23,FALSE)),"")</f>
        <v/>
      </c>
      <c r="D497" s="6">
        <f t="shared" si="25"/>
        <v>-1</v>
      </c>
      <c r="E497" s="6" t="str">
        <f t="shared" si="26"/>
        <v/>
      </c>
      <c r="F497" s="42">
        <f>IF(I497="","",IF(M497="Campaign","--",IF(VLOOKUP(A497,Data!C:D,2,FALSE)="*","*",VLOOKUP(A497,Data!C:R,16,FALSE))))</f>
        <v>5.3166666666666664</v>
      </c>
      <c r="G497" s="43">
        <f>IF(I497="","",IFERROR(VLOOKUP(VLOOKUP(A497,Data!C:T,18,FALSE),'ROAR Ratings'!A:D,4,FALSE),""))</f>
        <v>4.49</v>
      </c>
      <c r="H497" s="44">
        <f t="shared" si="27"/>
        <v>0.79824561403508776</v>
      </c>
      <c r="I497" s="58" t="str">
        <f>IF(OR(A497="",LEFT(A497,3)="---"),"",IFERROR(VLOOKUP($A497,'ROAR Balance'!B:F,2,FALSE),""))</f>
        <v>Russian</v>
      </c>
      <c r="J497" s="58">
        <f>IF(I497="","",IFERROR(VLOOKUP($A497,'ROAR Balance'!B:F,3,FALSE),""))</f>
        <v>23</v>
      </c>
      <c r="K497" s="58" t="str">
        <f>IF(I497="","",IFERROR(VLOOKUP($A497,'ROAR Balance'!B:F,4,FALSE),""))</f>
        <v>German</v>
      </c>
      <c r="L497" s="58">
        <f>IF(I497="","",IFERROR(VLOOKUP($A497,'ROAR Balance'!B:F,5,FALSE),""))</f>
        <v>91</v>
      </c>
      <c r="M497" s="46" t="str">
        <f>IF(OR(LEFT(A497,2)="--",A497="",I497=""),"",IFERROR(VLOOKUP(A497,Data!C:W,21,FALSE),""))</f>
        <v/>
      </c>
      <c r="N497" s="2"/>
    </row>
    <row r="498" spans="1:14" ht="15" customHeight="1" x14ac:dyDescent="0.3">
      <c r="A498" s="5" t="str">
        <f>IFERROR(IF(VLOOKUP(ROW(A498)-1,Data!B:C,2,FALSE)="","",VLOOKUP(ROW(A498)-1,Data!B:C,2,FALSE)),"")</f>
        <v>The St. Goar Assault [O]</v>
      </c>
      <c r="B498" s="133"/>
      <c r="C498" s="87" t="str">
        <f>IFERROR(IF(VLOOKUP(ROW(A498)-1,Data!B:C,2,FALSE)="","",VLOOKUP(ROW(A498)-1,Data!B:X,23,FALSE)),"")</f>
        <v/>
      </c>
      <c r="D498" s="6">
        <f t="shared" si="25"/>
        <v>-1</v>
      </c>
      <c r="E498" s="6" t="str">
        <f t="shared" si="26"/>
        <v/>
      </c>
      <c r="F498" s="42">
        <f>IF(I498="","",IF(M498="Campaign","--",IF(VLOOKUP(A498,Data!C:D,2,FALSE)="*","*",VLOOKUP(A498,Data!C:R,16,FALSE))))</f>
        <v>8.0625</v>
      </c>
      <c r="G498" s="43">
        <f>IF(I498="","",IFERROR(VLOOKUP(VLOOKUP(A498,Data!C:T,18,FALSE),'ROAR Ratings'!A:D,4,FALSE),""))</f>
        <v>5.87</v>
      </c>
      <c r="H498" s="44">
        <f t="shared" si="27"/>
        <v>0.83333333333333337</v>
      </c>
      <c r="I498" s="58" t="str">
        <f>IF(OR(A498="",LEFT(A498,3)="---"),"",IFERROR(VLOOKUP($A498,'ROAR Balance'!B:F,2,FALSE),""))</f>
        <v>German</v>
      </c>
      <c r="J498" s="58">
        <f>IF(I498="","",IFERROR(VLOOKUP($A498,'ROAR Balance'!B:F,3,FALSE),""))</f>
        <v>10</v>
      </c>
      <c r="K498" s="58" t="str">
        <f>IF(I498="","",IFERROR(VLOOKUP($A498,'ROAR Balance'!B:F,4,FALSE),""))</f>
        <v>American</v>
      </c>
      <c r="L498" s="58">
        <f>IF(I498="","",IFERROR(VLOOKUP($A498,'ROAR Balance'!B:F,5,FALSE),""))</f>
        <v>2</v>
      </c>
      <c r="M498" s="46" t="str">
        <f>IF(OR(LEFT(A498,2)="--",A498="",I498=""),"",IFERROR(VLOOKUP(A498,Data!C:W,21,FALSE),""))</f>
        <v/>
      </c>
      <c r="N498" s="2"/>
    </row>
    <row r="499" spans="1:14" ht="15" customHeight="1" x14ac:dyDescent="0.3">
      <c r="A499" s="5" t="str">
        <f>IFERROR(IF(VLOOKUP(ROW(A499)-1,Data!B:C,2,FALSE)="","",VLOOKUP(ROW(A499)-1,Data!B:C,2,FALSE)),"")</f>
        <v>The Road to Wiltz [P]</v>
      </c>
      <c r="B499" s="133"/>
      <c r="C499" s="87" t="str">
        <f>IFERROR(IF(VLOOKUP(ROW(A499)-1,Data!B:C,2,FALSE)="","",VLOOKUP(ROW(A499)-1,Data!B:X,23,FALSE)),"")</f>
        <v/>
      </c>
      <c r="D499" s="6">
        <f t="shared" si="25"/>
        <v>-1</v>
      </c>
      <c r="E499" s="6" t="str">
        <f t="shared" si="26"/>
        <v/>
      </c>
      <c r="F499" s="42">
        <f>IF(I499="","",IF(M499="Campaign","--",IF(VLOOKUP(A499,Data!C:D,2,FALSE)="*","*",VLOOKUP(A499,Data!C:R,16,FALSE))))</f>
        <v>42.125</v>
      </c>
      <c r="G499" s="43">
        <f>IF(I499="","",IFERROR(VLOOKUP(VLOOKUP(A499,Data!C:T,18,FALSE),'ROAR Ratings'!A:D,4,FALSE),""))</f>
        <v>5.92</v>
      </c>
      <c r="H499" s="44">
        <f t="shared" si="27"/>
        <v>0.66666666666666663</v>
      </c>
      <c r="I499" s="58" t="str">
        <f>IF(OR(A499="",LEFT(A499,3)="---"),"",IFERROR(VLOOKUP($A499,'ROAR Balance'!B:F,2,FALSE),""))</f>
        <v>American</v>
      </c>
      <c r="J499" s="58">
        <f>IF(I499="","",IFERROR(VLOOKUP($A499,'ROAR Balance'!B:F,3,FALSE),""))</f>
        <v>36</v>
      </c>
      <c r="K499" s="58" t="str">
        <f>IF(I499="","",IFERROR(VLOOKUP($A499,'ROAR Balance'!B:F,4,FALSE),""))</f>
        <v>German</v>
      </c>
      <c r="L499" s="58">
        <f>IF(I499="","",IFERROR(VLOOKUP($A499,'ROAR Balance'!B:F,5,FALSE),""))</f>
        <v>18</v>
      </c>
      <c r="M499" s="46" t="str">
        <f>IF(OR(LEFT(A499,2)="--",A499="",I499=""),"",IFERROR(VLOOKUP(A499,Data!C:W,21,FALSE),""))</f>
        <v>OBA</v>
      </c>
      <c r="N499" s="2"/>
    </row>
    <row r="500" spans="1:14" ht="15" customHeight="1" x14ac:dyDescent="0.3">
      <c r="A500" s="5" t="str">
        <f>IFERROR(IF(VLOOKUP(ROW(A500)-1,Data!B:C,2,FALSE)="","",VLOOKUP(ROW(A500)-1,Data!B:C,2,FALSE)),"")</f>
        <v>Land Leviathans [Q]</v>
      </c>
      <c r="B500" s="133"/>
      <c r="C500" s="87" t="str">
        <f>IFERROR(IF(VLOOKUP(ROW(A500)-1,Data!B:C,2,FALSE)="","",VLOOKUP(ROW(A500)-1,Data!B:X,23,FALSE)),"")</f>
        <v/>
      </c>
      <c r="D500" s="6">
        <f t="shared" si="25"/>
        <v>-1</v>
      </c>
      <c r="E500" s="6" t="str">
        <f t="shared" si="26"/>
        <v/>
      </c>
      <c r="F500" s="42">
        <f>IF(I500="","",IF(M500="Campaign","--",IF(VLOOKUP(A500,Data!C:D,2,FALSE)="*","*",VLOOKUP(A500,Data!C:R,16,FALSE))))</f>
        <v>7.3</v>
      </c>
      <c r="G500" s="43">
        <f>IF(I500="","",IFERROR(VLOOKUP(VLOOKUP(A500,Data!C:T,18,FALSE),'ROAR Ratings'!A:D,4,FALSE),""))</f>
        <v>5.52</v>
      </c>
      <c r="H500" s="44">
        <f t="shared" si="27"/>
        <v>0.59259259259259256</v>
      </c>
      <c r="I500" s="58" t="str">
        <f>IF(OR(A500="",LEFT(A500,3)="---"),"",IFERROR(VLOOKUP($A500,'ROAR Balance'!B:F,2,FALSE),""))</f>
        <v>German</v>
      </c>
      <c r="J500" s="58">
        <f>IF(I500="","",IFERROR(VLOOKUP($A500,'ROAR Balance'!B:F,3,FALSE),""))</f>
        <v>22</v>
      </c>
      <c r="K500" s="58" t="str">
        <f>IF(I500="","",IFERROR(VLOOKUP($A500,'ROAR Balance'!B:F,4,FALSE),""))</f>
        <v>Russian</v>
      </c>
      <c r="L500" s="58">
        <f>IF(I500="","",IFERROR(VLOOKUP($A500,'ROAR Balance'!B:F,5,FALSE),""))</f>
        <v>32</v>
      </c>
      <c r="M500" s="46" t="str">
        <f>IF(OR(LEFT(A500,2)="--",A500="",I500=""),"",IFERROR(VLOOKUP(A500,Data!C:W,21,FALSE),""))</f>
        <v/>
      </c>
      <c r="N500" s="2"/>
    </row>
    <row r="501" spans="1:14" ht="15" customHeight="1" x14ac:dyDescent="0.3">
      <c r="A501" s="5" t="str">
        <f>IFERROR(IF(VLOOKUP(ROW(A501)-1,Data!B:C,2,FALSE)="","",VLOOKUP(ROW(A501)-1,Data!B:C,2,FALSE)),"")</f>
        <v>Burzevo [R]</v>
      </c>
      <c r="B501" s="133"/>
      <c r="C501" s="87" t="str">
        <f>IFERROR(IF(VLOOKUP(ROW(A501)-1,Data!B:C,2,FALSE)="","",VLOOKUP(ROW(A501)-1,Data!B:X,23,FALSE)),"")</f>
        <v/>
      </c>
      <c r="D501" s="6">
        <f t="shared" si="25"/>
        <v>-1</v>
      </c>
      <c r="E501" s="6" t="str">
        <f t="shared" si="26"/>
        <v/>
      </c>
      <c r="F501" s="42">
        <f>IF(I501="","",IF(M501="Campaign","--",IF(VLOOKUP(A501,Data!C:D,2,FALSE)="*","*",VLOOKUP(A501,Data!C:R,16,FALSE))))</f>
        <v>5.583333333333333</v>
      </c>
      <c r="G501" s="43">
        <f>IF(I501="","",IFERROR(VLOOKUP(VLOOKUP(A501,Data!C:T,18,FALSE),'ROAR Ratings'!A:D,4,FALSE),""))</f>
        <v>2.06</v>
      </c>
      <c r="H501" s="44">
        <f t="shared" si="27"/>
        <v>1</v>
      </c>
      <c r="I501" s="58" t="str">
        <f>IF(OR(A501="",LEFT(A501,3)="---"),"",IFERROR(VLOOKUP($A501,'ROAR Balance'!B:F,2,FALSE),""))</f>
        <v>German</v>
      </c>
      <c r="J501" s="58">
        <f>IF(I501="","",IFERROR(VLOOKUP($A501,'ROAR Balance'!B:F,3,FALSE),""))</f>
        <v>16</v>
      </c>
      <c r="K501" s="58" t="str">
        <f>IF(I501="","",IFERROR(VLOOKUP($A501,'ROAR Balance'!B:F,4,FALSE),""))</f>
        <v>Russian</v>
      </c>
      <c r="L501" s="58">
        <f>IF(I501="","",IFERROR(VLOOKUP($A501,'ROAR Balance'!B:F,5,FALSE),""))</f>
        <v>0</v>
      </c>
      <c r="M501" s="46" t="str">
        <f>IF(OR(LEFT(A501,2)="--",A501="",I501=""),"",IFERROR(VLOOKUP(A501,Data!C:W,21,FALSE),""))</f>
        <v>Nght</v>
      </c>
      <c r="N501" s="2"/>
    </row>
    <row r="502" spans="1:14" ht="15" customHeight="1" x14ac:dyDescent="0.3">
      <c r="A502" s="5" t="str">
        <f>IFERROR(IF(VLOOKUP(ROW(A502)-1,Data!B:C,2,FALSE)="","",VLOOKUP(ROW(A502)-1,Data!B:C,2,FALSE)),"")</f>
        <v>The Whirlwind [S]</v>
      </c>
      <c r="B502" s="133"/>
      <c r="C502" s="87" t="str">
        <f>IFERROR(IF(VLOOKUP(ROW(A502)-1,Data!B:C,2,FALSE)="","",VLOOKUP(ROW(A502)-1,Data!B:X,23,FALSE)),"")</f>
        <v/>
      </c>
      <c r="D502" s="6">
        <f t="shared" si="25"/>
        <v>-1</v>
      </c>
      <c r="E502" s="6" t="str">
        <f t="shared" si="26"/>
        <v>T</v>
      </c>
      <c r="F502" s="42">
        <f>IF(I502="","",IF(M502="Campaign","--",IF(VLOOKUP(A502,Data!C:D,2,FALSE)="*","*",VLOOKUP(A502,Data!C:R,16,FALSE))))</f>
        <v>3.8</v>
      </c>
      <c r="G502" s="43">
        <f>IF(I502="","",IFERROR(VLOOKUP(VLOOKUP(A502,Data!C:T,18,FALSE),'ROAR Ratings'!A:D,4,FALSE),""))</f>
        <v>5.69</v>
      </c>
      <c r="H502" s="44">
        <f t="shared" si="27"/>
        <v>0.57471264367816088</v>
      </c>
      <c r="I502" s="58" t="str">
        <f>IF(OR(A502="",LEFT(A502,3)="---"),"",IFERROR(VLOOKUP($A502,'ROAR Balance'!B:F,2,FALSE),""))</f>
        <v>American</v>
      </c>
      <c r="J502" s="58">
        <f>IF(I502="","",IFERROR(VLOOKUP($A502,'ROAR Balance'!B:F,3,FALSE),""))</f>
        <v>37</v>
      </c>
      <c r="K502" s="58" t="str">
        <f>IF(I502="","",IFERROR(VLOOKUP($A502,'ROAR Balance'!B:F,4,FALSE),""))</f>
        <v>German</v>
      </c>
      <c r="L502" s="58">
        <f>IF(I502="","",IFERROR(VLOOKUP($A502,'ROAR Balance'!B:F,5,FALSE),""))</f>
        <v>50</v>
      </c>
      <c r="M502" s="46" t="str">
        <f>IF(OR(LEFT(A502,2)="--",A502="",I502=""),"",IFERROR(VLOOKUP(A502,Data!C:W,21,FALSE),""))</f>
        <v/>
      </c>
      <c r="N502" s="2"/>
    </row>
    <row r="503" spans="1:14" ht="15" customHeight="1" x14ac:dyDescent="0.3">
      <c r="A503" s="5" t="str">
        <f>IFERROR(IF(VLOOKUP(ROW(A503)-1,Data!B:C,2,FALSE)="","",VLOOKUP(ROW(A503)-1,Data!B:C,2,FALSE)),"")</f>
        <v>Pavlov's House [T]</v>
      </c>
      <c r="B503" s="133"/>
      <c r="C503" s="87" t="str">
        <f>IFERROR(IF(VLOOKUP(ROW(A503)-1,Data!B:C,2,FALSE)="","",VLOOKUP(ROW(A503)-1,Data!B:X,23,FALSE)),"")</f>
        <v/>
      </c>
      <c r="D503" s="6">
        <f t="shared" si="25"/>
        <v>-1</v>
      </c>
      <c r="E503" s="6" t="str">
        <f t="shared" si="26"/>
        <v>T</v>
      </c>
      <c r="F503" s="42">
        <f>IF(I503="","",IF(M503="Campaign","--",IF(VLOOKUP(A503,Data!C:D,2,FALSE)="*","*",VLOOKUP(A503,Data!C:R,16,FALSE))))</f>
        <v>3.9791666666666665</v>
      </c>
      <c r="G503" s="43">
        <f>IF(I503="","",IFERROR(VLOOKUP(VLOOKUP(A503,Data!C:T,18,FALSE),'ROAR Ratings'!A:D,4,FALSE),""))</f>
        <v>6.03</v>
      </c>
      <c r="H503" s="44">
        <f t="shared" si="27"/>
        <v>0.6428571428571429</v>
      </c>
      <c r="I503" s="58" t="str">
        <f>IF(OR(A503="",LEFT(A503,3)="---"),"",IFERROR(VLOOKUP($A503,'ROAR Balance'!B:F,2,FALSE),""))</f>
        <v>German</v>
      </c>
      <c r="J503" s="58">
        <f>IF(I503="","",IFERROR(VLOOKUP($A503,'ROAR Balance'!B:F,3,FALSE),""))</f>
        <v>27</v>
      </c>
      <c r="K503" s="58" t="str">
        <f>IF(I503="","",IFERROR(VLOOKUP($A503,'ROAR Balance'!B:F,4,FALSE),""))</f>
        <v>Russian</v>
      </c>
      <c r="L503" s="58">
        <f>IF(I503="","",IFERROR(VLOOKUP($A503,'ROAR Balance'!B:F,5,FALSE),""))</f>
        <v>15</v>
      </c>
      <c r="M503" s="46" t="str">
        <f>IF(OR(LEFT(A503,2)="--",A503="",I503=""),"",IFERROR(VLOOKUP(A503,Data!C:W,21,FALSE),""))</f>
        <v>OBA</v>
      </c>
      <c r="N503" s="2"/>
    </row>
    <row r="504" spans="1:14" ht="15" customHeight="1" x14ac:dyDescent="0.3">
      <c r="A504" s="5" t="str">
        <f>IFERROR(IF(VLOOKUP(ROW(A504)-1,Data!B:C,2,FALSE)="","",VLOOKUP(ROW(A504)-1,Data!B:C,2,FALSE)),"")</f>
        <v>Chance d'une affaire (Chance for a Bargain) [U]</v>
      </c>
      <c r="B504" s="133"/>
      <c r="C504" s="87" t="str">
        <f>IFERROR(IF(VLOOKUP(ROW(A504)-1,Data!B:C,2,FALSE)="","",VLOOKUP(ROW(A504)-1,Data!B:X,23,FALSE)),"")</f>
        <v/>
      </c>
      <c r="D504" s="6">
        <f t="shared" si="25"/>
        <v>-1</v>
      </c>
      <c r="E504" s="6" t="str">
        <f t="shared" si="26"/>
        <v/>
      </c>
      <c r="F504" s="42">
        <f>IF(I504="","",IF(M504="Campaign","--",IF(VLOOKUP(A504,Data!C:D,2,FALSE)="*","*",VLOOKUP(A504,Data!C:R,16,FALSE))))</f>
        <v>8.0500000000000007</v>
      </c>
      <c r="G504" s="43">
        <f>IF(I504="","",IFERROR(VLOOKUP(VLOOKUP(A504,Data!C:T,18,FALSE),'ROAR Ratings'!A:D,4,FALSE),""))</f>
        <v>5.89</v>
      </c>
      <c r="H504" s="44">
        <f t="shared" si="27"/>
        <v>0.59770114942528729</v>
      </c>
      <c r="I504" s="58" t="str">
        <f>IF(OR(A504="",LEFT(A504,3)="---"),"",IFERROR(VLOOKUP($A504,'ROAR Balance'!B:F,2,FALSE),""))</f>
        <v>French</v>
      </c>
      <c r="J504" s="58">
        <f>IF(I504="","",IFERROR(VLOOKUP($A504,'ROAR Balance'!B:F,3,FALSE),""))</f>
        <v>35</v>
      </c>
      <c r="K504" s="58" t="str">
        <f>IF(I504="","",IFERROR(VLOOKUP($A504,'ROAR Balance'!B:F,4,FALSE),""))</f>
        <v>German</v>
      </c>
      <c r="L504" s="58">
        <f>IF(I504="","",IFERROR(VLOOKUP($A504,'ROAR Balance'!B:F,5,FALSE),""))</f>
        <v>52</v>
      </c>
      <c r="M504" s="46" t="str">
        <f>IF(OR(LEFT(A504,2)="--",A504="",I504=""),"",IFERROR(VLOOKUP(A504,Data!C:W,21,FALSE),""))</f>
        <v/>
      </c>
      <c r="N504" s="2"/>
    </row>
    <row r="505" spans="1:14" ht="15" customHeight="1" x14ac:dyDescent="0.3">
      <c r="A505" s="5" t="str">
        <f>IFERROR(IF(VLOOKUP(ROW(A505)-1,Data!B:C,2,FALSE)="","",VLOOKUP(ROW(A505)-1,Data!B:C,2,FALSE)),"")</f>
        <v>Auld Lang Syne [V]</v>
      </c>
      <c r="B505" s="133"/>
      <c r="C505" s="87" t="str">
        <f>IFERROR(IF(VLOOKUP(ROW(A505)-1,Data!B:C,2,FALSE)="","",VLOOKUP(ROW(A505)-1,Data!B:X,23,FALSE)),"")</f>
        <v/>
      </c>
      <c r="D505" s="6">
        <f t="shared" si="25"/>
        <v>-1</v>
      </c>
      <c r="E505" s="6" t="str">
        <f t="shared" si="26"/>
        <v>T</v>
      </c>
      <c r="F505" s="42">
        <f>IF(I505="","",IF(M505="Campaign","--",IF(VLOOKUP(A505,Data!C:D,2,FALSE)="*","*",VLOOKUP(A505,Data!C:R,16,FALSE))))</f>
        <v>3.6583333333333332</v>
      </c>
      <c r="G505" s="43">
        <f>IF(I505="","",IFERROR(VLOOKUP(VLOOKUP(A505,Data!C:T,18,FALSE),'ROAR Ratings'!A:D,4,FALSE),""))</f>
        <v>5.82</v>
      </c>
      <c r="H505" s="44">
        <f t="shared" si="27"/>
        <v>0.5625</v>
      </c>
      <c r="I505" s="58" t="str">
        <f>IF(OR(A505="",LEFT(A505,3)="---"),"",IFERROR(VLOOKUP($A505,'ROAR Balance'!B:F,2,FALSE),""))</f>
        <v>American</v>
      </c>
      <c r="J505" s="58">
        <f>IF(I505="","",IFERROR(VLOOKUP($A505,'ROAR Balance'!B:F,3,FALSE),""))</f>
        <v>28</v>
      </c>
      <c r="K505" s="58" t="str">
        <f>IF(I505="","",IFERROR(VLOOKUP($A505,'ROAR Balance'!B:F,4,FALSE),""))</f>
        <v>German</v>
      </c>
      <c r="L505" s="58">
        <f>IF(I505="","",IFERROR(VLOOKUP($A505,'ROAR Balance'!B:F,5,FALSE),""))</f>
        <v>36</v>
      </c>
      <c r="M505" s="46" t="str">
        <f>IF(OR(LEFT(A505,2)="--",A505="",I505=""),"",IFERROR(VLOOKUP(A505,Data!C:W,21,FALSE),""))</f>
        <v>OBA</v>
      </c>
      <c r="N505" s="2"/>
    </row>
    <row r="506" spans="1:14" ht="15" customHeight="1" x14ac:dyDescent="0.3">
      <c r="A506" s="5" t="str">
        <f>IFERROR(IF(VLOOKUP(ROW(A506)-1,Data!B:C,2,FALSE)="","",VLOOKUP(ROW(A506)-1,Data!B:C,2,FALSE)),"")</f>
        <v>The Defense Of Luga [W]</v>
      </c>
      <c r="B506" s="133"/>
      <c r="C506" s="87" t="str">
        <f>IFERROR(IF(VLOOKUP(ROW(A506)-1,Data!B:C,2,FALSE)="","",VLOOKUP(ROW(A506)-1,Data!B:X,23,FALSE)),"")</f>
        <v/>
      </c>
      <c r="D506" s="6">
        <f t="shared" si="25"/>
        <v>-1</v>
      </c>
      <c r="E506" s="6" t="str">
        <f t="shared" si="26"/>
        <v/>
      </c>
      <c r="F506" s="42">
        <f>IF(I506="","",IF(M506="Campaign","--",IF(VLOOKUP(A506,Data!C:D,2,FALSE)="*","*",VLOOKUP(A506,Data!C:R,16,FALSE))))</f>
        <v>24.1</v>
      </c>
      <c r="G506" s="43">
        <f>IF(I506="","",IFERROR(VLOOKUP(VLOOKUP(A506,Data!C:T,18,FALSE),'ROAR Ratings'!A:D,4,FALSE),""))</f>
        <v>4.33</v>
      </c>
      <c r="H506" s="44">
        <f t="shared" si="27"/>
        <v>1</v>
      </c>
      <c r="I506" s="58" t="str">
        <f>IF(OR(A506="",LEFT(A506,3)="---"),"",IFERROR(VLOOKUP($A506,'ROAR Balance'!B:F,2,FALSE),""))</f>
        <v>Russian</v>
      </c>
      <c r="J506" s="58">
        <f>IF(I506="","",IFERROR(VLOOKUP($A506,'ROAR Balance'!B:F,3,FALSE),""))</f>
        <v>0</v>
      </c>
      <c r="K506" s="58" t="str">
        <f>IF(I506="","",IFERROR(VLOOKUP($A506,'ROAR Balance'!B:F,4,FALSE),""))</f>
        <v>German</v>
      </c>
      <c r="L506" s="58">
        <f>IF(I506="","",IFERROR(VLOOKUP($A506,'ROAR Balance'!B:F,5,FALSE),""))</f>
        <v>8</v>
      </c>
      <c r="M506" s="46" t="str">
        <f>IF(OR(LEFT(A506,2)="--",A506="",I506=""),"",IFERROR(VLOOKUP(A506,Data!C:W,21,FALSE),""))</f>
        <v/>
      </c>
      <c r="N506" s="2"/>
    </row>
    <row r="507" spans="1:14" ht="15" customHeight="1" x14ac:dyDescent="0.3">
      <c r="A507" s="5" t="str">
        <f>IFERROR(IF(VLOOKUP(ROW(A507)-1,Data!B:C,2,FALSE)="","",VLOOKUP(ROW(A507)-1,Data!B:C,2,FALSE)),"")</f>
        <v/>
      </c>
      <c r="B507" s="133"/>
      <c r="C507" s="87" t="str">
        <f>IFERROR(IF(VLOOKUP(ROW(A507)-1,Data!B:C,2,FALSE)="","",VLOOKUP(ROW(A507)-1,Data!B:X,23,FALSE)),"")</f>
        <v/>
      </c>
      <c r="D507" s="6" t="str">
        <f t="shared" si="25"/>
        <v/>
      </c>
      <c r="E507" s="6" t="str">
        <f t="shared" si="26"/>
        <v/>
      </c>
      <c r="F507" s="42" t="str">
        <f>IF(I507="","",IF(M507="Campaign","--",IF(VLOOKUP(A507,Data!C:D,2,FALSE)="*","*",VLOOKUP(A507,Data!C:R,16,FALSE))))</f>
        <v/>
      </c>
      <c r="G507" s="43" t="str">
        <f>IF(I507="","",IFERROR(VLOOKUP(VLOOKUP(A507,Data!C:T,18,FALSE),'ROAR Ratings'!A:D,4,FALSE),""))</f>
        <v/>
      </c>
      <c r="H507" s="44" t="str">
        <f t="shared" si="27"/>
        <v/>
      </c>
      <c r="I507" s="58" t="str">
        <f>IF(OR(A507="",LEFT(A507,3)="---"),"",IFERROR(VLOOKUP($A507,'ROAR Balance'!B:F,2,FALSE),""))</f>
        <v/>
      </c>
      <c r="J507" s="58" t="str">
        <f>IF(I507="","",IFERROR(VLOOKUP($A507,'ROAR Balance'!B:F,3,FALSE),""))</f>
        <v/>
      </c>
      <c r="K507" s="58" t="str">
        <f>IF(I507="","",IFERROR(VLOOKUP($A507,'ROAR Balance'!B:F,4,FALSE),""))</f>
        <v/>
      </c>
      <c r="L507" s="58" t="str">
        <f>IF(I507="","",IFERROR(VLOOKUP($A507,'ROAR Balance'!B:F,5,FALSE),""))</f>
        <v/>
      </c>
      <c r="M507" s="46" t="str">
        <f>IF(OR(LEFT(A507,2)="--",A507="",I507=""),"",IFERROR(VLOOKUP(A507,Data!C:W,21,FALSE),""))</f>
        <v/>
      </c>
      <c r="N507" s="2"/>
    </row>
    <row r="508" spans="1:14" ht="15" customHeight="1" x14ac:dyDescent="0.3">
      <c r="A508" s="5" t="str">
        <f>IFERROR(IF(VLOOKUP(ROW(A508)-1,Data!B:C,2,FALSE)="","",VLOOKUP(ROW(A508)-1,Data!B:C,2,FALSE)),"")</f>
        <v>--- General Magazine: Tournament Scenarios ---</v>
      </c>
      <c r="B508" s="133"/>
      <c r="C508" s="87" t="str">
        <f>IFERROR(IF(VLOOKUP(ROW(A508)-1,Data!B:C,2,FALSE)="","",VLOOKUP(ROW(A508)-1,Data!B:X,23,FALSE)),"")</f>
        <v/>
      </c>
      <c r="D508" s="6" t="str">
        <f t="shared" si="25"/>
        <v/>
      </c>
      <c r="E508" s="6" t="str">
        <f t="shared" si="26"/>
        <v/>
      </c>
      <c r="F508" s="42" t="str">
        <f>IF(I508="","",IF(M508="Campaign","--",IF(VLOOKUP(A508,Data!C:D,2,FALSE)="*","*",VLOOKUP(A508,Data!C:R,16,FALSE))))</f>
        <v/>
      </c>
      <c r="G508" s="43" t="str">
        <f>IF(I508="","",IFERROR(VLOOKUP(VLOOKUP(A508,Data!C:T,18,FALSE),'ROAR Ratings'!A:D,4,FALSE),""))</f>
        <v/>
      </c>
      <c r="H508" s="44" t="str">
        <f t="shared" si="27"/>
        <v/>
      </c>
      <c r="I508" s="58" t="str">
        <f>IF(OR(A508="",LEFT(A508,3)="---"),"",IFERROR(VLOOKUP($A508,'ROAR Balance'!B:F,2,FALSE),""))</f>
        <v/>
      </c>
      <c r="J508" s="58" t="str">
        <f>IF(I508="","",IFERROR(VLOOKUP($A508,'ROAR Balance'!B:F,3,FALSE),""))</f>
        <v/>
      </c>
      <c r="K508" s="58" t="str">
        <f>IF(I508="","",IFERROR(VLOOKUP($A508,'ROAR Balance'!B:F,4,FALSE),""))</f>
        <v/>
      </c>
      <c r="L508" s="58" t="str">
        <f>IF(I508="","",IFERROR(VLOOKUP($A508,'ROAR Balance'!B:F,5,FALSE),""))</f>
        <v/>
      </c>
      <c r="M508" s="46" t="str">
        <f>IF(OR(LEFT(A508,2)="--",A508="",I508=""),"",IFERROR(VLOOKUP(A508,Data!C:W,21,FALSE),""))</f>
        <v/>
      </c>
      <c r="N508" s="2"/>
    </row>
    <row r="509" spans="1:14" ht="15" customHeight="1" x14ac:dyDescent="0.3">
      <c r="A509" s="5" t="str">
        <f>IFERROR(IF(VLOOKUP(ROW(A509)-1,Data!B:C,2,FALSE)="","",VLOOKUP(ROW(A509)-1,Data!B:C,2,FALSE)),"")</f>
        <v>Gavin Take [T1]</v>
      </c>
      <c r="B509" s="133"/>
      <c r="C509" s="87" t="str">
        <f>IFERROR(IF(VLOOKUP(ROW(A509)-1,Data!B:C,2,FALSE)="","",VLOOKUP(ROW(A509)-1,Data!B:X,23,FALSE)),"")</f>
        <v>ü</v>
      </c>
      <c r="D509" s="6">
        <f t="shared" si="25"/>
        <v>1</v>
      </c>
      <c r="E509" s="6" t="str">
        <f t="shared" si="26"/>
        <v>T</v>
      </c>
      <c r="F509" s="42">
        <f>IF(I509="","",IF(M509="Campaign","--",IF(VLOOKUP(A509,Data!C:D,2,FALSE)="*","*",VLOOKUP(A509,Data!C:R,16,FALSE))))</f>
        <v>2.7</v>
      </c>
      <c r="G509" s="43">
        <f>IF(I509="","",IFERROR(VLOOKUP(VLOOKUP(A509,Data!C:T,18,FALSE),'ROAR Ratings'!A:D,4,FALSE),""))</f>
        <v>6.98</v>
      </c>
      <c r="H509" s="44">
        <f t="shared" si="27"/>
        <v>0.50493096646942803</v>
      </c>
      <c r="I509" s="58" t="str">
        <f>IF(OR(A509="",LEFT(A509,3)="---"),"",IFERROR(VLOOKUP($A509,'ROAR Balance'!B:F,2,FALSE),""))</f>
        <v>American</v>
      </c>
      <c r="J509" s="58">
        <f>IF(I509="","",IFERROR(VLOOKUP($A509,'ROAR Balance'!B:F,3,FALSE),""))</f>
        <v>251</v>
      </c>
      <c r="K509" s="58" t="str">
        <f>IF(I509="","",IFERROR(VLOOKUP($A509,'ROAR Balance'!B:F,4,FALSE),""))</f>
        <v>German</v>
      </c>
      <c r="L509" s="58">
        <f>IF(I509="","",IFERROR(VLOOKUP($A509,'ROAR Balance'!B:F,5,FALSE),""))</f>
        <v>256</v>
      </c>
      <c r="M509" s="46" t="str">
        <f>IF(OR(LEFT(A509,2)="--",A509="",I509=""),"",IFERROR(VLOOKUP(A509,Data!C:W,21,FALSE),""))</f>
        <v/>
      </c>
      <c r="N509" s="2"/>
    </row>
    <row r="510" spans="1:14" ht="15" customHeight="1" x14ac:dyDescent="0.3">
      <c r="A510" s="5" t="str">
        <f>IFERROR(IF(VLOOKUP(ROW(A510)-1,Data!B:C,2,FALSE)="","",VLOOKUP(ROW(A510)-1,Data!B:C,2,FALSE)),"")</f>
        <v>The Puma Prowls [T2]</v>
      </c>
      <c r="B510" s="133"/>
      <c r="C510" s="87" t="str">
        <f>IFERROR(IF(VLOOKUP(ROW(A510)-1,Data!B:C,2,FALSE)="","",VLOOKUP(ROW(A510)-1,Data!B:X,23,FALSE)),"")</f>
        <v/>
      </c>
      <c r="D510" s="6">
        <f t="shared" si="25"/>
        <v>1</v>
      </c>
      <c r="E510" s="6" t="str">
        <f t="shared" si="26"/>
        <v>T</v>
      </c>
      <c r="F510" s="42">
        <f>IF(I510="","",IF(M510="Campaign","--",IF(VLOOKUP(A510,Data!C:D,2,FALSE)="*","*",VLOOKUP(A510,Data!C:R,16,FALSE))))</f>
        <v>4.5999999999999996</v>
      </c>
      <c r="G510" s="43">
        <f>IF(I510="","",IFERROR(VLOOKUP(VLOOKUP(A510,Data!C:T,18,FALSE),'ROAR Ratings'!A:D,4,FALSE),""))</f>
        <v>6.99</v>
      </c>
      <c r="H510" s="44">
        <f t="shared" si="27"/>
        <v>0.53116531165311653</v>
      </c>
      <c r="I510" s="58" t="str">
        <f>IF(OR(A510="",LEFT(A510,3)="---"),"",IFERROR(VLOOKUP($A510,'ROAR Balance'!B:F,2,FALSE),""))</f>
        <v>Russian</v>
      </c>
      <c r="J510" s="58">
        <f>IF(I510="","",IFERROR(VLOOKUP($A510,'ROAR Balance'!B:F,3,FALSE),""))</f>
        <v>173</v>
      </c>
      <c r="K510" s="58" t="str">
        <f>IF(I510="","",IFERROR(VLOOKUP($A510,'ROAR Balance'!B:F,4,FALSE),""))</f>
        <v>German</v>
      </c>
      <c r="L510" s="58">
        <f>IF(I510="","",IFERROR(VLOOKUP($A510,'ROAR Balance'!B:F,5,FALSE),""))</f>
        <v>196</v>
      </c>
      <c r="M510" s="46" t="str">
        <f>IF(OR(LEFT(A510,2)="--",A510="",I510=""),"",IFERROR(VLOOKUP(A510,Data!C:W,21,FALSE),""))</f>
        <v/>
      </c>
      <c r="N510" s="2"/>
    </row>
    <row r="511" spans="1:14" ht="15" customHeight="1" x14ac:dyDescent="0.3">
      <c r="A511" s="5" t="str">
        <f>IFERROR(IF(VLOOKUP(ROW(A511)-1,Data!B:C,2,FALSE)="","",VLOOKUP(ROW(A511)-1,Data!B:C,2,FALSE)),"")</f>
        <v>Ranger Stronghold [T3]</v>
      </c>
      <c r="B511" s="133"/>
      <c r="C511" s="87" t="str">
        <f>IFERROR(IF(VLOOKUP(ROW(A511)-1,Data!B:C,2,FALSE)="","",VLOOKUP(ROW(A511)-1,Data!B:X,23,FALSE)),"")</f>
        <v/>
      </c>
      <c r="D511" s="6">
        <f t="shared" si="25"/>
        <v>-1</v>
      </c>
      <c r="E511" s="6" t="str">
        <f t="shared" si="26"/>
        <v>T</v>
      </c>
      <c r="F511" s="42">
        <f>IF(I511="","",IF(M511="Campaign","--",IF(VLOOKUP(A511,Data!C:D,2,FALSE)="*","*",VLOOKUP(A511,Data!C:R,16,FALSE))))</f>
        <v>3.55</v>
      </c>
      <c r="G511" s="43">
        <f>IF(I511="","",IFERROR(VLOOKUP(VLOOKUP(A511,Data!C:T,18,FALSE),'ROAR Ratings'!A:D,4,FALSE),""))</f>
        <v>6.07</v>
      </c>
      <c r="H511" s="44">
        <f t="shared" si="27"/>
        <v>0.65071770334928236</v>
      </c>
      <c r="I511" s="58" t="str">
        <f>IF(OR(A511="",LEFT(A511,3)="---"),"",IFERROR(VLOOKUP($A511,'ROAR Balance'!B:F,2,FALSE),""))</f>
        <v>American</v>
      </c>
      <c r="J511" s="58">
        <f>IF(I511="","",IFERROR(VLOOKUP($A511,'ROAR Balance'!B:F,3,FALSE),""))</f>
        <v>73</v>
      </c>
      <c r="K511" s="58" t="str">
        <f>IF(I511="","",IFERROR(VLOOKUP($A511,'ROAR Balance'!B:F,4,FALSE),""))</f>
        <v>German</v>
      </c>
      <c r="L511" s="58">
        <f>IF(I511="","",IFERROR(VLOOKUP($A511,'ROAR Balance'!B:F,5,FALSE),""))</f>
        <v>136</v>
      </c>
      <c r="M511" s="46" t="str">
        <f>IF(OR(LEFT(A511,2)="--",A511="",I511=""),"",IFERROR(VLOOKUP(A511,Data!C:W,21,FALSE),""))</f>
        <v/>
      </c>
      <c r="N511" s="2"/>
    </row>
    <row r="512" spans="1:14" ht="15" customHeight="1" x14ac:dyDescent="0.3">
      <c r="A512" s="5" t="str">
        <f>IFERROR(IF(VLOOKUP(ROW(A512)-1,Data!B:C,2,FALSE)="","",VLOOKUP(ROW(A512)-1,Data!B:C,2,FALSE)),"")</f>
        <v>Shklov's Labors Lost [T4]</v>
      </c>
      <c r="B512" s="133"/>
      <c r="C512" s="87" t="str">
        <f>IFERROR(IF(VLOOKUP(ROW(A512)-1,Data!B:C,2,FALSE)="","",VLOOKUP(ROW(A512)-1,Data!B:X,23,FALSE)),"")</f>
        <v/>
      </c>
      <c r="D512" s="6">
        <f t="shared" si="25"/>
        <v>1</v>
      </c>
      <c r="E512" s="6" t="str">
        <f t="shared" si="26"/>
        <v>T</v>
      </c>
      <c r="F512" s="42">
        <f>IF(I512="","",IF(M512="Campaign","--",IF(VLOOKUP(A512,Data!C:D,2,FALSE)="*","*",VLOOKUP(A512,Data!C:R,16,FALSE))))</f>
        <v>3.4</v>
      </c>
      <c r="G512" s="43">
        <f>IF(I512="","",IFERROR(VLOOKUP(VLOOKUP(A512,Data!C:T,18,FALSE),'ROAR Ratings'!A:D,4,FALSE),""))</f>
        <v>6.61</v>
      </c>
      <c r="H512" s="44">
        <f t="shared" si="27"/>
        <v>0.54430379746835444</v>
      </c>
      <c r="I512" s="58" t="str">
        <f>IF(OR(A512="",LEFT(A512,3)="---"),"",IFERROR(VLOOKUP($A512,'ROAR Balance'!B:F,2,FALSE),""))</f>
        <v>Russian</v>
      </c>
      <c r="J512" s="58">
        <f>IF(I512="","",IFERROR(VLOOKUP($A512,'ROAR Balance'!B:F,3,FALSE),""))</f>
        <v>180</v>
      </c>
      <c r="K512" s="58" t="str">
        <f>IF(I512="","",IFERROR(VLOOKUP($A512,'ROAR Balance'!B:F,4,FALSE),""))</f>
        <v>German</v>
      </c>
      <c r="L512" s="58">
        <f>IF(I512="","",IFERROR(VLOOKUP($A512,'ROAR Balance'!B:F,5,FALSE),""))</f>
        <v>215</v>
      </c>
      <c r="M512" s="46" t="str">
        <f>IF(OR(LEFT(A512,2)="--",A512="",I512=""),"",IFERROR(VLOOKUP(A512,Data!C:W,21,FALSE),""))</f>
        <v/>
      </c>
      <c r="N512" s="2"/>
    </row>
    <row r="513" spans="1:14" ht="15" customHeight="1" x14ac:dyDescent="0.3">
      <c r="A513" s="5" t="str">
        <f>IFERROR(IF(VLOOKUP(ROW(A513)-1,Data!B:C,2,FALSE)="","",VLOOKUP(ROW(A513)-1,Data!B:C,2,FALSE)),"")</f>
        <v>The Pouppeville Exit [T5]</v>
      </c>
      <c r="B513" s="133"/>
      <c r="C513" s="87" t="str">
        <f>IFERROR(IF(VLOOKUP(ROW(A513)-1,Data!B:C,2,FALSE)="","",VLOOKUP(ROW(A513)-1,Data!B:X,23,FALSE)),"")</f>
        <v/>
      </c>
      <c r="D513" s="6">
        <f t="shared" si="25"/>
        <v>-1</v>
      </c>
      <c r="E513" s="6" t="str">
        <f t="shared" si="26"/>
        <v>T</v>
      </c>
      <c r="F513" s="42">
        <f>IF(I513="","",IF(M513="Campaign","--",IF(VLOOKUP(A513,Data!C:D,2,FALSE)="*","*",VLOOKUP(A513,Data!C:R,16,FALSE))))</f>
        <v>3.6666666666666665</v>
      </c>
      <c r="G513" s="43">
        <f>IF(I513="","",IFERROR(VLOOKUP(VLOOKUP(A513,Data!C:T,18,FALSE),'ROAR Ratings'!A:D,4,FALSE),""))</f>
        <v>5.96</v>
      </c>
      <c r="H513" s="44">
        <f t="shared" si="27"/>
        <v>0.53125</v>
      </c>
      <c r="I513" s="58" t="str">
        <f>IF(OR(A513="",LEFT(A513,3)="---"),"",IFERROR(VLOOKUP($A513,'ROAR Balance'!B:F,2,FALSE),""))</f>
        <v>American</v>
      </c>
      <c r="J513" s="58">
        <f>IF(I513="","",IFERROR(VLOOKUP($A513,'ROAR Balance'!B:F,3,FALSE),""))</f>
        <v>51</v>
      </c>
      <c r="K513" s="58" t="str">
        <f>IF(I513="","",IFERROR(VLOOKUP($A513,'ROAR Balance'!B:F,4,FALSE),""))</f>
        <v>German</v>
      </c>
      <c r="L513" s="58">
        <f>IF(I513="","",IFERROR(VLOOKUP($A513,'ROAR Balance'!B:F,5,FALSE),""))</f>
        <v>45</v>
      </c>
      <c r="M513" s="46" t="str">
        <f>IF(OR(LEFT(A513,2)="--",A513="",I513=""),"",IFERROR(VLOOKUP(A513,Data!C:W,21,FALSE),""))</f>
        <v/>
      </c>
      <c r="N513" s="2"/>
    </row>
    <row r="514" spans="1:14" ht="15" customHeight="1" x14ac:dyDescent="0.3">
      <c r="A514" s="5" t="str">
        <f>IFERROR(IF(VLOOKUP(ROW(A514)-1,Data!B:C,2,FALSE)="","",VLOOKUP(ROW(A514)-1,Data!B:C,2,FALSE)),"")</f>
        <v>The Dead of Winter [T6]</v>
      </c>
      <c r="B514" s="133"/>
      <c r="C514" s="87" t="str">
        <f>IFERROR(IF(VLOOKUP(ROW(A514)-1,Data!B:C,2,FALSE)="","",VLOOKUP(ROW(A514)-1,Data!B:X,23,FALSE)),"")</f>
        <v/>
      </c>
      <c r="D514" s="6">
        <f t="shared" si="25"/>
        <v>-1</v>
      </c>
      <c r="E514" s="6" t="str">
        <f t="shared" si="26"/>
        <v>T</v>
      </c>
      <c r="F514" s="42">
        <f>IF(I514="","",IF(M514="Campaign","--",IF(VLOOKUP(A514,Data!C:D,2,FALSE)="*","*",VLOOKUP(A514,Data!C:R,16,FALSE))))</f>
        <v>2.9874999999999998</v>
      </c>
      <c r="G514" s="43">
        <f>IF(I514="","",IFERROR(VLOOKUP(VLOOKUP(A514,Data!C:T,18,FALSE),'ROAR Ratings'!A:D,4,FALSE),""))</f>
        <v>6.01</v>
      </c>
      <c r="H514" s="44">
        <f t="shared" si="27"/>
        <v>0.5536723163841808</v>
      </c>
      <c r="I514" s="58" t="str">
        <f>IF(OR(A514="",LEFT(A514,3)="---"),"",IFERROR(VLOOKUP($A514,'ROAR Balance'!B:F,2,FALSE),""))</f>
        <v>Russian</v>
      </c>
      <c r="J514" s="58">
        <f>IF(I514="","",IFERROR(VLOOKUP($A514,'ROAR Balance'!B:F,3,FALSE),""))</f>
        <v>79</v>
      </c>
      <c r="K514" s="58" t="str">
        <f>IF(I514="","",IFERROR(VLOOKUP($A514,'ROAR Balance'!B:F,4,FALSE),""))</f>
        <v>German</v>
      </c>
      <c r="L514" s="58">
        <f>IF(I514="","",IFERROR(VLOOKUP($A514,'ROAR Balance'!B:F,5,FALSE),""))</f>
        <v>98</v>
      </c>
      <c r="M514" s="46" t="str">
        <f>IF(OR(LEFT(A514,2)="--",A514="",I514=""),"",IFERROR(VLOOKUP(A514,Data!C:W,21,FALSE),""))</f>
        <v/>
      </c>
      <c r="N514" s="2"/>
    </row>
    <row r="515" spans="1:14" ht="15" customHeight="1" x14ac:dyDescent="0.3">
      <c r="A515" s="5" t="str">
        <f>IFERROR(IF(VLOOKUP(ROW(A515)-1,Data!B:C,2,FALSE)="","",VLOOKUP(ROW(A515)-1,Data!B:C,2,FALSE)),"")</f>
        <v>Hill 253.5 [T7]</v>
      </c>
      <c r="B515" s="133"/>
      <c r="C515" s="87" t="str">
        <f>IFERROR(IF(VLOOKUP(ROW(A515)-1,Data!B:C,2,FALSE)="","",VLOOKUP(ROW(A515)-1,Data!B:X,23,FALSE)),"")</f>
        <v/>
      </c>
      <c r="D515" s="6">
        <f t="shared" ref="D515:D578" si="28">IF(I515="","",IF(G515&gt;$P$2,IF(H515&lt;$P$5,1,-1),-1))</f>
        <v>1</v>
      </c>
      <c r="E515" s="6" t="str">
        <f t="shared" ref="E515:E578" si="29">IF(F515="","",IF(M515="Campaign","",IF(F515&lt;5,"T","")))</f>
        <v/>
      </c>
      <c r="F515" s="42">
        <f>IF(I515="","",IF(M515="Campaign","--",IF(VLOOKUP(A515,Data!C:D,2,FALSE)="*","*",VLOOKUP(A515,Data!C:R,16,FALSE))))</f>
        <v>9.4666666666666668</v>
      </c>
      <c r="G515" s="43">
        <f>IF(I515="","",IFERROR(VLOOKUP(VLOOKUP(A515,Data!C:T,18,FALSE),'ROAR Ratings'!A:D,4,FALSE),""))</f>
        <v>7.44</v>
      </c>
      <c r="H515" s="44">
        <f t="shared" ref="H515:H578" si="30">IF(I515="","",IFERROR(IF(J515/(J515+L515)&gt;0.5,J515/(J515+L515),1-J515/(J515+L515)),""))</f>
        <v>0.56329113924050633</v>
      </c>
      <c r="I515" s="58" t="str">
        <f>IF(OR(A515="",LEFT(A515,3)="---"),"",IFERROR(VLOOKUP($A515,'ROAR Balance'!B:F,2,FALSE),""))</f>
        <v>German</v>
      </c>
      <c r="J515" s="58">
        <f>IF(I515="","",IFERROR(VLOOKUP($A515,'ROAR Balance'!B:F,3,FALSE),""))</f>
        <v>69</v>
      </c>
      <c r="K515" s="58" t="str">
        <f>IF(I515="","",IFERROR(VLOOKUP($A515,'ROAR Balance'!B:F,4,FALSE),""))</f>
        <v>Russian</v>
      </c>
      <c r="L515" s="58">
        <f>IF(I515="","",IFERROR(VLOOKUP($A515,'ROAR Balance'!B:F,5,FALSE),""))</f>
        <v>89</v>
      </c>
      <c r="M515" s="46" t="str">
        <f>IF(OR(LEFT(A515,2)="--",A515="",I515=""),"",IFERROR(VLOOKUP(A515,Data!C:W,21,FALSE),""))</f>
        <v>OBA, Air</v>
      </c>
      <c r="N515" s="2"/>
    </row>
    <row r="516" spans="1:14" ht="15" customHeight="1" x14ac:dyDescent="0.3">
      <c r="A516" s="5" t="str">
        <f>IFERROR(IF(VLOOKUP(ROW(A516)-1,Data!B:C,2,FALSE)="","",VLOOKUP(ROW(A516)-1,Data!B:C,2,FALSE)),"")</f>
        <v>Aachen's Pall [T8]</v>
      </c>
      <c r="B516" s="133"/>
      <c r="C516" s="87" t="str">
        <f>IFERROR(IF(VLOOKUP(ROW(A516)-1,Data!B:C,2,FALSE)="","",VLOOKUP(ROW(A516)-1,Data!B:X,23,FALSE)),"")</f>
        <v/>
      </c>
      <c r="D516" s="6">
        <f t="shared" si="28"/>
        <v>-1</v>
      </c>
      <c r="E516" s="6" t="str">
        <f t="shared" si="29"/>
        <v>T</v>
      </c>
      <c r="F516" s="42">
        <f>IF(I516="","",IF(M516="Campaign","--",IF(VLOOKUP(A516,Data!C:D,2,FALSE)="*","*",VLOOKUP(A516,Data!C:R,16,FALSE))))</f>
        <v>2.4666666666666668</v>
      </c>
      <c r="G516" s="43">
        <f>IF(I516="","",IFERROR(VLOOKUP(VLOOKUP(A516,Data!C:T,18,FALSE),'ROAR Ratings'!A:D,4,FALSE),""))</f>
        <v>5.39</v>
      </c>
      <c r="H516" s="44">
        <f t="shared" si="30"/>
        <v>0.55072463768115942</v>
      </c>
      <c r="I516" s="58" t="str">
        <f>IF(OR(A516="",LEFT(A516,3)="---"),"",IFERROR(VLOOKUP($A516,'ROAR Balance'!B:F,2,FALSE),""))</f>
        <v>American</v>
      </c>
      <c r="J516" s="58">
        <f>IF(I516="","",IFERROR(VLOOKUP($A516,'ROAR Balance'!B:F,3,FALSE),""))</f>
        <v>76</v>
      </c>
      <c r="K516" s="58" t="str">
        <f>IF(I516="","",IFERROR(VLOOKUP($A516,'ROAR Balance'!B:F,4,FALSE),""))</f>
        <v>German</v>
      </c>
      <c r="L516" s="58">
        <f>IF(I516="","",IFERROR(VLOOKUP($A516,'ROAR Balance'!B:F,5,FALSE),""))</f>
        <v>62</v>
      </c>
      <c r="M516" s="46" t="str">
        <f>IF(OR(LEFT(A516,2)="--",A516="",I516=""),"",IFERROR(VLOOKUP(A516,Data!C:W,21,FALSE),""))</f>
        <v/>
      </c>
      <c r="N516" s="2"/>
    </row>
    <row r="517" spans="1:14" ht="15" customHeight="1" x14ac:dyDescent="0.3">
      <c r="A517" s="5" t="str">
        <f>IFERROR(IF(VLOOKUP(ROW(A517)-1,Data!B:C,2,FALSE)="","",VLOOKUP(ROW(A517)-1,Data!B:C,2,FALSE)),"")</f>
        <v>Niscemi-Biscari Highway [T9]</v>
      </c>
      <c r="B517" s="133"/>
      <c r="C517" s="87" t="str">
        <f>IFERROR(IF(VLOOKUP(ROW(A517)-1,Data!B:C,2,FALSE)="","",VLOOKUP(ROW(A517)-1,Data!B:X,23,FALSE)),"")</f>
        <v/>
      </c>
      <c r="D517" s="6">
        <f t="shared" si="28"/>
        <v>1</v>
      </c>
      <c r="E517" s="6" t="str">
        <f t="shared" si="29"/>
        <v>T</v>
      </c>
      <c r="F517" s="42">
        <f>IF(I517="","",IF(M517="Campaign","--",IF(VLOOKUP(A517,Data!C:D,2,FALSE)="*","*",VLOOKUP(A517,Data!C:R,16,FALSE))))</f>
        <v>3.8</v>
      </c>
      <c r="G517" s="43">
        <f>IF(I517="","",IFERROR(VLOOKUP(VLOOKUP(A517,Data!C:T,18,FALSE),'ROAR Ratings'!A:D,4,FALSE),""))</f>
        <v>6.58</v>
      </c>
      <c r="H517" s="44">
        <f t="shared" si="30"/>
        <v>0.55333333333333334</v>
      </c>
      <c r="I517" s="58" t="str">
        <f>IF(OR(A517="",LEFT(A517,3)="---"),"",IFERROR(VLOOKUP($A517,'ROAR Balance'!B:F,2,FALSE),""))</f>
        <v>German</v>
      </c>
      <c r="J517" s="58">
        <f>IF(I517="","",IFERROR(VLOOKUP($A517,'ROAR Balance'!B:F,3,FALSE),""))</f>
        <v>83</v>
      </c>
      <c r="K517" s="58" t="str">
        <f>IF(I517="","",IFERROR(VLOOKUP($A517,'ROAR Balance'!B:F,4,FALSE),""))</f>
        <v>American</v>
      </c>
      <c r="L517" s="58">
        <f>IF(I517="","",IFERROR(VLOOKUP($A517,'ROAR Balance'!B:F,5,FALSE),""))</f>
        <v>67</v>
      </c>
      <c r="M517" s="46" t="str">
        <f>IF(OR(LEFT(A517,2)="--",A517="",I517=""),"",IFERROR(VLOOKUP(A517,Data!C:W,21,FALSE),""))</f>
        <v/>
      </c>
      <c r="N517" s="2"/>
    </row>
    <row r="518" spans="1:14" ht="15" customHeight="1" x14ac:dyDescent="0.3">
      <c r="A518" s="5" t="str">
        <f>IFERROR(IF(VLOOKUP(ROW(A518)-1,Data!B:C,2,FALSE)="","",VLOOKUP(ROW(A518)-1,Data!B:C,2,FALSE)),"")</f>
        <v>Devil's Hill [T10]</v>
      </c>
      <c r="B518" s="133"/>
      <c r="C518" s="87" t="str">
        <f>IFERROR(IF(VLOOKUP(ROW(A518)-1,Data!B:C,2,FALSE)="","",VLOOKUP(ROW(A518)-1,Data!B:X,23,FALSE)),"")</f>
        <v/>
      </c>
      <c r="D518" s="6">
        <f t="shared" si="28"/>
        <v>1</v>
      </c>
      <c r="E518" s="6" t="str">
        <f t="shared" si="29"/>
        <v>T</v>
      </c>
      <c r="F518" s="42">
        <f>IF(I518="","",IF(M518="Campaign","--",IF(VLOOKUP(A518,Data!C:D,2,FALSE)="*","*",VLOOKUP(A518,Data!C:R,16,FALSE))))</f>
        <v>3.8583333333333334</v>
      </c>
      <c r="G518" s="43">
        <f>IF(I518="","",IFERROR(VLOOKUP(VLOOKUP(A518,Data!C:T,18,FALSE),'ROAR Ratings'!A:D,4,FALSE),""))</f>
        <v>6.49</v>
      </c>
      <c r="H518" s="44">
        <f t="shared" si="30"/>
        <v>0.55263157894736836</v>
      </c>
      <c r="I518" s="58" t="str">
        <f>IF(OR(A518="",LEFT(A518,3)="---"),"",IFERROR(VLOOKUP($A518,'ROAR Balance'!B:F,2,FALSE),""))</f>
        <v>American</v>
      </c>
      <c r="J518" s="58">
        <f>IF(I518="","",IFERROR(VLOOKUP($A518,'ROAR Balance'!B:F,3,FALSE),""))</f>
        <v>68</v>
      </c>
      <c r="K518" s="58" t="str">
        <f>IF(I518="","",IFERROR(VLOOKUP($A518,'ROAR Balance'!B:F,4,FALSE),""))</f>
        <v>German</v>
      </c>
      <c r="L518" s="58">
        <f>IF(I518="","",IFERROR(VLOOKUP($A518,'ROAR Balance'!B:F,5,FALSE),""))</f>
        <v>84</v>
      </c>
      <c r="M518" s="46" t="str">
        <f>IF(OR(LEFT(A518,2)="--",A518="",I518=""),"",IFERROR(VLOOKUP(A518,Data!C:W,21,FALSE),""))</f>
        <v/>
      </c>
      <c r="N518" s="2"/>
    </row>
    <row r="519" spans="1:14" ht="15" customHeight="1" x14ac:dyDescent="0.3">
      <c r="A519" s="5" t="str">
        <f>IFERROR(IF(VLOOKUP(ROW(A519)-1,Data!B:C,2,FALSE)="","",VLOOKUP(ROW(A519)-1,Data!B:C,2,FALSE)),"")</f>
        <v>The Attempt to Relieve Peiper [T11]</v>
      </c>
      <c r="B519" s="133"/>
      <c r="C519" s="87" t="str">
        <f>IFERROR(IF(VLOOKUP(ROW(A519)-1,Data!B:C,2,FALSE)="","",VLOOKUP(ROW(A519)-1,Data!B:X,23,FALSE)),"")</f>
        <v/>
      </c>
      <c r="D519" s="6">
        <f t="shared" si="28"/>
        <v>1</v>
      </c>
      <c r="E519" s="6" t="str">
        <f t="shared" si="29"/>
        <v/>
      </c>
      <c r="F519" s="42">
        <f>IF(I519="","",IF(M519="Campaign","--",IF(VLOOKUP(A519,Data!C:D,2,FALSE)="*","*",VLOOKUP(A519,Data!C:R,16,FALSE))))</f>
        <v>6.0666666666666664</v>
      </c>
      <c r="G519" s="43">
        <f>IF(I519="","",IFERROR(VLOOKUP(VLOOKUP(A519,Data!C:T,18,FALSE),'ROAR Ratings'!A:D,4,FALSE),""))</f>
        <v>6.54</v>
      </c>
      <c r="H519" s="44">
        <f t="shared" si="30"/>
        <v>0.55932203389830504</v>
      </c>
      <c r="I519" s="58" t="str">
        <f>IF(OR(A519="",LEFT(A519,3)="---"),"",IFERROR(VLOOKUP($A519,'ROAR Balance'!B:F,2,FALSE),""))</f>
        <v>American</v>
      </c>
      <c r="J519" s="58">
        <f>IF(I519="","",IFERROR(VLOOKUP($A519,'ROAR Balance'!B:F,3,FALSE),""))</f>
        <v>33</v>
      </c>
      <c r="K519" s="58" t="str">
        <f>IF(I519="","",IFERROR(VLOOKUP($A519,'ROAR Balance'!B:F,4,FALSE),""))</f>
        <v>German</v>
      </c>
      <c r="L519" s="58">
        <f>IF(I519="","",IFERROR(VLOOKUP($A519,'ROAR Balance'!B:F,5,FALSE),""))</f>
        <v>26</v>
      </c>
      <c r="M519" s="46" t="str">
        <f>IF(OR(LEFT(A519,2)="--",A519="",I519=""),"",IFERROR(VLOOKUP(A519,Data!C:W,21,FALSE),""))</f>
        <v>OBA</v>
      </c>
      <c r="N519" s="2"/>
    </row>
    <row r="520" spans="1:14" ht="15" customHeight="1" x14ac:dyDescent="0.3">
      <c r="A520" s="5" t="str">
        <f>IFERROR(IF(VLOOKUP(ROW(A520)-1,Data!B:C,2,FALSE)="","",VLOOKUP(ROW(A520)-1,Data!B:C,2,FALSE)),"")</f>
        <v>Hunters from the Sky [T12]</v>
      </c>
      <c r="B520" s="133"/>
      <c r="C520" s="87" t="str">
        <f>IFERROR(IF(VLOOKUP(ROW(A520)-1,Data!B:C,2,FALSE)="","",VLOOKUP(ROW(A520)-1,Data!B:X,23,FALSE)),"")</f>
        <v/>
      </c>
      <c r="D520" s="6">
        <f t="shared" si="28"/>
        <v>-1</v>
      </c>
      <c r="E520" s="6" t="str">
        <f t="shared" si="29"/>
        <v/>
      </c>
      <c r="F520" s="42">
        <f>IF(I520="","",IF(M520="Campaign","--",IF(VLOOKUP(A520,Data!C:D,2,FALSE)="*","*",VLOOKUP(A520,Data!C:R,16,FALSE))))</f>
        <v>9.6666666666666661</v>
      </c>
      <c r="G520" s="43">
        <f>IF(I520="","",IFERROR(VLOOKUP(VLOOKUP(A520,Data!C:T,18,FALSE),'ROAR Ratings'!A:D,4,FALSE),""))</f>
        <v>6.21</v>
      </c>
      <c r="H520" s="44">
        <f t="shared" si="30"/>
        <v>0.57499999999999996</v>
      </c>
      <c r="I520" s="58" t="str">
        <f>IF(OR(A520="",LEFT(A520,3)="---"),"",IFERROR(VLOOKUP($A520,'ROAR Balance'!B:F,2,FALSE),""))</f>
        <v>German</v>
      </c>
      <c r="J520" s="58">
        <f>IF(I520="","",IFERROR(VLOOKUP($A520,'ROAR Balance'!B:F,3,FALSE),""))</f>
        <v>23</v>
      </c>
      <c r="K520" s="58" t="str">
        <f>IF(I520="","",IFERROR(VLOOKUP($A520,'ROAR Balance'!B:F,4,FALSE),""))</f>
        <v>American</v>
      </c>
      <c r="L520" s="58">
        <f>IF(I520="","",IFERROR(VLOOKUP($A520,'ROAR Balance'!B:F,5,FALSE),""))</f>
        <v>17</v>
      </c>
      <c r="M520" s="46" t="str">
        <f>IF(OR(LEFT(A520,2)="--",A520="",I520=""),"",IFERROR(VLOOKUP(A520,Data!C:W,21,FALSE),""))</f>
        <v>Air</v>
      </c>
      <c r="N520" s="2"/>
    </row>
    <row r="521" spans="1:14" ht="15" customHeight="1" x14ac:dyDescent="0.3">
      <c r="A521" s="5" t="str">
        <f>IFERROR(IF(VLOOKUP(ROW(A521)-1,Data!B:C,2,FALSE)="","",VLOOKUP(ROW(A521)-1,Data!B:C,2,FALSE)),"")</f>
        <v>Commando Raid at Dieppe [T13]</v>
      </c>
      <c r="B521" s="133"/>
      <c r="C521" s="87" t="str">
        <f>IFERROR(IF(VLOOKUP(ROW(A521)-1,Data!B:C,2,FALSE)="","",VLOOKUP(ROW(A521)-1,Data!B:X,23,FALSE)),"")</f>
        <v/>
      </c>
      <c r="D521" s="6">
        <f t="shared" si="28"/>
        <v>-1</v>
      </c>
      <c r="E521" s="6" t="str">
        <f t="shared" si="29"/>
        <v/>
      </c>
      <c r="F521" s="42">
        <f>IF(I521="","",IF(M521="Campaign","--",IF(VLOOKUP(A521,Data!C:D,2,FALSE)="*","*",VLOOKUP(A521,Data!C:R,16,FALSE))))</f>
        <v>5.833333333333333</v>
      </c>
      <c r="G521" s="43">
        <f>IF(I521="","",IFERROR(VLOOKUP(VLOOKUP(A521,Data!C:T,18,FALSE),'ROAR Ratings'!A:D,4,FALSE),""))</f>
        <v>3</v>
      </c>
      <c r="H521" s="44">
        <f t="shared" si="30"/>
        <v>0.69565217391304346</v>
      </c>
      <c r="I521" s="58" t="str">
        <f>IF(OR(A521="",LEFT(A521,3)="---"),"",IFERROR(VLOOKUP($A521,'ROAR Balance'!B:F,2,FALSE),""))</f>
        <v>German</v>
      </c>
      <c r="J521" s="58">
        <f>IF(I521="","",IFERROR(VLOOKUP($A521,'ROAR Balance'!B:F,3,FALSE),""))</f>
        <v>16</v>
      </c>
      <c r="K521" s="58" t="str">
        <f>IF(I521="","",IFERROR(VLOOKUP($A521,'ROAR Balance'!B:F,4,FALSE),""))</f>
        <v>British</v>
      </c>
      <c r="L521" s="58">
        <f>IF(I521="","",IFERROR(VLOOKUP($A521,'ROAR Balance'!B:F,5,FALSE),""))</f>
        <v>7</v>
      </c>
      <c r="M521" s="46" t="str">
        <f>IF(OR(LEFT(A521,2)="--",A521="",I521=""),"",IFERROR(VLOOKUP(A521,Data!C:W,21,FALSE),""))</f>
        <v/>
      </c>
      <c r="N521" s="2"/>
    </row>
    <row r="522" spans="1:14" ht="15" customHeight="1" x14ac:dyDescent="0.3">
      <c r="A522" s="5" t="str">
        <f>IFERROR(IF(VLOOKUP(ROW(A522)-1,Data!B:C,2,FALSE)="","",VLOOKUP(ROW(A522)-1,Data!B:C,2,FALSE)),"")</f>
        <v>Gambit [T14]</v>
      </c>
      <c r="B522" s="133"/>
      <c r="C522" s="87" t="str">
        <f>IFERROR(IF(VLOOKUP(ROW(A522)-1,Data!B:C,2,FALSE)="","",VLOOKUP(ROW(A522)-1,Data!B:X,23,FALSE)),"")</f>
        <v/>
      </c>
      <c r="D522" s="6">
        <f t="shared" si="28"/>
        <v>-1</v>
      </c>
      <c r="E522" s="6" t="str">
        <f t="shared" si="29"/>
        <v>T</v>
      </c>
      <c r="F522" s="42">
        <f>IF(I522="","",IF(M522="Campaign","--",IF(VLOOKUP(A522,Data!C:D,2,FALSE)="*","*",VLOOKUP(A522,Data!C:R,16,FALSE))))</f>
        <v>3.6666666666666665</v>
      </c>
      <c r="G522" s="43">
        <f>IF(I522="","",IFERROR(VLOOKUP(VLOOKUP(A522,Data!C:T,18,FALSE),'ROAR Ratings'!A:D,4,FALSE),""))</f>
        <v>5.27</v>
      </c>
      <c r="H522" s="44">
        <f t="shared" si="30"/>
        <v>0.69230769230769229</v>
      </c>
      <c r="I522" s="58" t="str">
        <f>IF(OR(A522="",LEFT(A522,3)="---"),"",IFERROR(VLOOKUP($A522,'ROAR Balance'!B:F,2,FALSE),""))</f>
        <v>German</v>
      </c>
      <c r="J522" s="58">
        <f>IF(I522="","",IFERROR(VLOOKUP($A522,'ROAR Balance'!B:F,3,FALSE),""))</f>
        <v>54</v>
      </c>
      <c r="K522" s="58" t="str">
        <f>IF(I522="","",IFERROR(VLOOKUP($A522,'ROAR Balance'!B:F,4,FALSE),""))</f>
        <v>New Zealand</v>
      </c>
      <c r="L522" s="58">
        <f>IF(I522="","",IFERROR(VLOOKUP($A522,'ROAR Balance'!B:F,5,FALSE),""))</f>
        <v>24</v>
      </c>
      <c r="M522" s="46" t="str">
        <f>IF(OR(LEFT(A522,2)="--",A522="",I522=""),"",IFERROR(VLOOKUP(A522,Data!C:W,21,FALSE),""))</f>
        <v/>
      </c>
      <c r="N522" s="2"/>
    </row>
    <row r="523" spans="1:14" ht="15" customHeight="1" x14ac:dyDescent="0.3">
      <c r="A523" s="5" t="str">
        <f>IFERROR(IF(VLOOKUP(ROW(A523)-1,Data!B:C,2,FALSE)="","",VLOOKUP(ROW(A523)-1,Data!B:C,2,FALSE)),"")</f>
        <v>The Akrotiri Peninsula [T15]</v>
      </c>
      <c r="B523" s="133"/>
      <c r="C523" s="87" t="str">
        <f>IFERROR(IF(VLOOKUP(ROW(A523)-1,Data!B:C,2,FALSE)="","",VLOOKUP(ROW(A523)-1,Data!B:X,23,FALSE)),"")</f>
        <v/>
      </c>
      <c r="D523" s="6">
        <f t="shared" si="28"/>
        <v>-1</v>
      </c>
      <c r="E523" s="6" t="str">
        <f t="shared" si="29"/>
        <v/>
      </c>
      <c r="F523" s="42">
        <f>IF(I523="","",IF(M523="Campaign","--",IF(VLOOKUP(A523,Data!C:D,2,FALSE)="*","*",VLOOKUP(A523,Data!C:R,16,FALSE))))</f>
        <v>5.7249999999999996</v>
      </c>
      <c r="G523" s="43">
        <f>IF(I523="","",IFERROR(VLOOKUP(VLOOKUP(A523,Data!C:T,18,FALSE),'ROAR Ratings'!A:D,4,FALSE),""))</f>
        <v>6.36</v>
      </c>
      <c r="H523" s="44">
        <f t="shared" si="30"/>
        <v>0.69565217391304346</v>
      </c>
      <c r="I523" s="58" t="str">
        <f>IF(OR(A523="",LEFT(A523,3)="---"),"",IFERROR(VLOOKUP($A523,'ROAR Balance'!B:F,2,FALSE),""))</f>
        <v>British</v>
      </c>
      <c r="J523" s="58">
        <f>IF(I523="","",IFERROR(VLOOKUP($A523,'ROAR Balance'!B:F,3,FALSE),""))</f>
        <v>16</v>
      </c>
      <c r="K523" s="58" t="str">
        <f>IF(I523="","",IFERROR(VLOOKUP($A523,'ROAR Balance'!B:F,4,FALSE),""))</f>
        <v>German</v>
      </c>
      <c r="L523" s="58">
        <f>IF(I523="","",IFERROR(VLOOKUP($A523,'ROAR Balance'!B:F,5,FALSE),""))</f>
        <v>7</v>
      </c>
      <c r="M523" s="46" t="str">
        <f>IF(OR(LEFT(A523,2)="--",A523="",I523=""),"",IFERROR(VLOOKUP(A523,Data!C:W,21,FALSE),""))</f>
        <v>Air</v>
      </c>
      <c r="N523" s="2"/>
    </row>
    <row r="524" spans="1:14" ht="15" customHeight="1" x14ac:dyDescent="0.3">
      <c r="A524" s="5" t="str">
        <f>IFERROR(IF(VLOOKUP(ROW(A524)-1,Data!B:C,2,FALSE)="","",VLOOKUP(ROW(A524)-1,Data!B:C,2,FALSE)),"")</f>
        <v>Strayer's Strays [T16]</v>
      </c>
      <c r="B524" s="133"/>
      <c r="C524" s="87" t="str">
        <f>IFERROR(IF(VLOOKUP(ROW(A524)-1,Data!B:C,2,FALSE)="","",VLOOKUP(ROW(A524)-1,Data!B:X,23,FALSE)),"")</f>
        <v/>
      </c>
      <c r="D524" s="6">
        <f t="shared" si="28"/>
        <v>-1</v>
      </c>
      <c r="E524" s="6" t="str">
        <f t="shared" si="29"/>
        <v>T</v>
      </c>
      <c r="F524" s="42">
        <f>IF(I524="","",IF(M524="Campaign","--",IF(VLOOKUP(A524,Data!C:D,2,FALSE)="*","*",VLOOKUP(A524,Data!C:R,16,FALSE))))</f>
        <v>2.166666666666667</v>
      </c>
      <c r="G524" s="43">
        <f>IF(I524="","",IFERROR(VLOOKUP(VLOOKUP(A524,Data!C:T,18,FALSE),'ROAR Ratings'!A:D,4,FALSE),""))</f>
        <v>6.25</v>
      </c>
      <c r="H524" s="44">
        <f t="shared" si="30"/>
        <v>0.60103626943005184</v>
      </c>
      <c r="I524" s="58" t="str">
        <f>IF(OR(A524="",LEFT(A524,3)="---"),"",IFERROR(VLOOKUP($A524,'ROAR Balance'!B:F,2,FALSE),""))</f>
        <v>American</v>
      </c>
      <c r="J524" s="58">
        <f>IF(I524="","",IFERROR(VLOOKUP($A524,'ROAR Balance'!B:F,3,FALSE),""))</f>
        <v>77</v>
      </c>
      <c r="K524" s="58" t="str">
        <f>IF(I524="","",IFERROR(VLOOKUP($A524,'ROAR Balance'!B:F,4,FALSE),""))</f>
        <v>German</v>
      </c>
      <c r="L524" s="58">
        <f>IF(I524="","",IFERROR(VLOOKUP($A524,'ROAR Balance'!B:F,5,FALSE),""))</f>
        <v>116</v>
      </c>
      <c r="M524" s="46" t="str">
        <f>IF(OR(LEFT(A524,2)="--",A524="",I524=""),"",IFERROR(VLOOKUP(A524,Data!C:W,21,FALSE),""))</f>
        <v/>
      </c>
      <c r="N524" s="2"/>
    </row>
    <row r="525" spans="1:14" ht="15" customHeight="1" x14ac:dyDescent="0.3">
      <c r="A525" s="5" t="str">
        <f>IFERROR(IF(VLOOKUP(ROW(A525)-1,Data!B:C,2,FALSE)="","",VLOOKUP(ROW(A525)-1,Data!B:C,2,FALSE)),"")</f>
        <v/>
      </c>
      <c r="B525" s="133"/>
      <c r="C525" s="87" t="str">
        <f>IFERROR(IF(VLOOKUP(ROW(A525)-1,Data!B:C,2,FALSE)="","",VLOOKUP(ROW(A525)-1,Data!B:X,23,FALSE)),"")</f>
        <v/>
      </c>
      <c r="D525" s="6" t="str">
        <f t="shared" si="28"/>
        <v/>
      </c>
      <c r="E525" s="6" t="str">
        <f t="shared" si="29"/>
        <v/>
      </c>
      <c r="F525" s="42" t="str">
        <f>IF(I525="","",IF(M525="Campaign","--",IF(VLOOKUP(A525,Data!C:D,2,FALSE)="*","*",VLOOKUP(A525,Data!C:R,16,FALSE))))</f>
        <v/>
      </c>
      <c r="G525" s="43" t="str">
        <f>IF(I525="","",IFERROR(VLOOKUP(VLOOKUP(A525,Data!C:T,18,FALSE),'ROAR Ratings'!A:D,4,FALSE),""))</f>
        <v/>
      </c>
      <c r="H525" s="44" t="str">
        <f t="shared" si="30"/>
        <v/>
      </c>
      <c r="I525" s="58" t="str">
        <f>IF(OR(A525="",LEFT(A525,3)="---"),"",IFERROR(VLOOKUP($A525,'ROAR Balance'!B:F,2,FALSE),""))</f>
        <v/>
      </c>
      <c r="J525" s="58" t="str">
        <f>IF(I525="","",IFERROR(VLOOKUP($A525,'ROAR Balance'!B:F,3,FALSE),""))</f>
        <v/>
      </c>
      <c r="K525" s="58" t="str">
        <f>IF(I525="","",IFERROR(VLOOKUP($A525,'ROAR Balance'!B:F,4,FALSE),""))</f>
        <v/>
      </c>
      <c r="L525" s="58" t="str">
        <f>IF(I525="","",IFERROR(VLOOKUP($A525,'ROAR Balance'!B:F,5,FALSE),""))</f>
        <v/>
      </c>
      <c r="M525" s="46" t="str">
        <f>IF(OR(LEFT(A525,2)="--",A525="",I525=""),"",IFERROR(VLOOKUP(A525,Data!C:W,21,FALSE),""))</f>
        <v/>
      </c>
      <c r="N525" s="2"/>
    </row>
    <row r="526" spans="1:14" ht="15" customHeight="1" x14ac:dyDescent="0.3">
      <c r="A526" s="5" t="str">
        <f>IFERROR(IF(VLOOKUP(ROW(A526)-1,Data!B:C,2,FALSE)="","",VLOOKUP(ROW(A526)-1,Data!B:C,2,FALSE)),"")</f>
        <v>--- ASL Journal ---</v>
      </c>
      <c r="B526" s="133"/>
      <c r="C526" s="87" t="str">
        <f>IFERROR(IF(VLOOKUP(ROW(A526)-1,Data!B:C,2,FALSE)="","",VLOOKUP(ROW(A526)-1,Data!B:X,23,FALSE)),"")</f>
        <v/>
      </c>
      <c r="D526" s="6" t="str">
        <f t="shared" si="28"/>
        <v/>
      </c>
      <c r="E526" s="6" t="str">
        <f t="shared" si="29"/>
        <v/>
      </c>
      <c r="F526" s="42" t="str">
        <f>IF(I526="","",IF(M526="Campaign","--",IF(VLOOKUP(A526,Data!C:D,2,FALSE)="*","*",VLOOKUP(A526,Data!C:R,16,FALSE))))</f>
        <v/>
      </c>
      <c r="G526" s="43" t="str">
        <f>IF(I526="","",IFERROR(VLOOKUP(VLOOKUP(A526,Data!C:T,18,FALSE),'ROAR Ratings'!A:D,4,FALSE),""))</f>
        <v/>
      </c>
      <c r="H526" s="44" t="str">
        <f t="shared" si="30"/>
        <v/>
      </c>
      <c r="I526" s="58" t="str">
        <f>IF(OR(A526="",LEFT(A526,3)="---"),"",IFERROR(VLOOKUP($A526,'ROAR Balance'!B:F,2,FALSE),""))</f>
        <v/>
      </c>
      <c r="J526" s="58" t="str">
        <f>IF(I526="","",IFERROR(VLOOKUP($A526,'ROAR Balance'!B:F,3,FALSE),""))</f>
        <v/>
      </c>
      <c r="K526" s="58" t="str">
        <f>IF(I526="","",IFERROR(VLOOKUP($A526,'ROAR Balance'!B:F,4,FALSE),""))</f>
        <v/>
      </c>
      <c r="L526" s="58" t="str">
        <f>IF(I526="","",IFERROR(VLOOKUP($A526,'ROAR Balance'!B:F,5,FALSE),""))</f>
        <v/>
      </c>
      <c r="M526" s="46" t="str">
        <f>IF(OR(LEFT(A526,2)="--",A526="",I526=""),"",IFERROR(VLOOKUP(A526,Data!C:W,21,FALSE),""))</f>
        <v/>
      </c>
      <c r="N526" s="2"/>
    </row>
    <row r="527" spans="1:14" ht="15" customHeight="1" x14ac:dyDescent="0.3">
      <c r="A527" s="5" t="str">
        <f>IFERROR(IF(VLOOKUP(ROW(A527)-1,Data!B:C,2,FALSE)="","",VLOOKUP(ROW(A527)-1,Data!B:C,2,FALSE)),"")</f>
        <v>Extracurricular Activity [122]</v>
      </c>
      <c r="B527" s="133"/>
      <c r="C527" s="87" t="str">
        <f>IFERROR(IF(VLOOKUP(ROW(A527)-1,Data!B:C,2,FALSE)="","",VLOOKUP(ROW(A527)-1,Data!B:X,23,FALSE)),"")</f>
        <v/>
      </c>
      <c r="D527" s="6">
        <f t="shared" si="28"/>
        <v>-1</v>
      </c>
      <c r="E527" s="6" t="str">
        <f t="shared" si="29"/>
        <v/>
      </c>
      <c r="F527" s="42">
        <f>IF(I527="","",IF(M527="Campaign","--",IF(VLOOKUP(A527,Data!C:D,2,FALSE)="*","*",VLOOKUP(A527,Data!C:R,16,FALSE))))</f>
        <v>5.4</v>
      </c>
      <c r="G527" s="43">
        <f>IF(I527="","",IFERROR(VLOOKUP(VLOOKUP(A527,Data!C:T,18,FALSE),'ROAR Ratings'!A:D,4,FALSE),""))</f>
        <v>6</v>
      </c>
      <c r="H527" s="44">
        <f t="shared" si="30"/>
        <v>0.5855855855855856</v>
      </c>
      <c r="I527" s="58" t="str">
        <f>IF(OR(A527="",LEFT(A527,3)="---"),"",IFERROR(VLOOKUP($A527,'ROAR Balance'!B:F,2,FALSE),""))</f>
        <v>Russian</v>
      </c>
      <c r="J527" s="58">
        <f>IF(I527="","",IFERROR(VLOOKUP($A527,'ROAR Balance'!B:F,3,FALSE),""))</f>
        <v>65</v>
      </c>
      <c r="K527" s="58" t="str">
        <f>IF(I527="","",IFERROR(VLOOKUP($A527,'ROAR Balance'!B:F,4,FALSE),""))</f>
        <v>Hungarian</v>
      </c>
      <c r="L527" s="58">
        <f>IF(I527="","",IFERROR(VLOOKUP($A527,'ROAR Balance'!B:F,5,FALSE),""))</f>
        <v>46</v>
      </c>
      <c r="M527" s="46" t="str">
        <f>IF(OR(LEFT(A527,2)="--",A527="",I527=""),"",IFERROR(VLOOKUP(A527,Data!C:W,21,FALSE),""))</f>
        <v/>
      </c>
      <c r="N527" s="2"/>
    </row>
    <row r="528" spans="1:14" ht="15" customHeight="1" x14ac:dyDescent="0.3">
      <c r="A528" s="5" t="str">
        <f>IFERROR(IF(VLOOKUP(ROW(A528)-1,Data!B:C,2,FALSE)="","",VLOOKUP(ROW(A528)-1,Data!B:C,2,FALSE)),"")</f>
        <v>Urban Guerillas [J1]</v>
      </c>
      <c r="B528" s="133"/>
      <c r="C528" s="87" t="str">
        <f>IFERROR(IF(VLOOKUP(ROW(A528)-1,Data!B:C,2,FALSE)="","",VLOOKUP(ROW(A528)-1,Data!B:X,23,FALSE)),"")</f>
        <v/>
      </c>
      <c r="D528" s="6">
        <f t="shared" si="28"/>
        <v>1</v>
      </c>
      <c r="E528" s="6" t="str">
        <f t="shared" si="29"/>
        <v/>
      </c>
      <c r="F528" s="42">
        <f>IF(I528="","",IF(M528="Campaign","--",IF(VLOOKUP(A528,Data!C:D,2,FALSE)="*","*",VLOOKUP(A528,Data!C:R,16,FALSE))))</f>
        <v>7.6083333333333334</v>
      </c>
      <c r="G528" s="43">
        <f>IF(I528="","",IFERROR(VLOOKUP(VLOOKUP(A528,Data!C:T,18,FALSE),'ROAR Ratings'!A:D,4,FALSE),""))</f>
        <v>7.46</v>
      </c>
      <c r="H528" s="44">
        <f t="shared" si="30"/>
        <v>0.56395348837209303</v>
      </c>
      <c r="I528" s="58" t="str">
        <f>IF(OR(A528="",LEFT(A528,3)="---"),"",IFERROR(VLOOKUP($A528,'ROAR Balance'!B:F,2,FALSE),""))</f>
        <v>German</v>
      </c>
      <c r="J528" s="58">
        <f>IF(I528="","",IFERROR(VLOOKUP($A528,'ROAR Balance'!B:F,3,FALSE),""))</f>
        <v>150</v>
      </c>
      <c r="K528" s="58" t="str">
        <f>IF(I528="","",IFERROR(VLOOKUP($A528,'ROAR Balance'!B:F,4,FALSE),""))</f>
        <v>Russian</v>
      </c>
      <c r="L528" s="58">
        <f>IF(I528="","",IFERROR(VLOOKUP($A528,'ROAR Balance'!B:F,5,FALSE),""))</f>
        <v>194</v>
      </c>
      <c r="M528" s="46" t="str">
        <f>IF(OR(LEFT(A528,2)="--",A528="",I528=""),"",IFERROR(VLOOKUP(A528,Data!C:W,21,FALSE),""))</f>
        <v/>
      </c>
      <c r="N528" s="2"/>
    </row>
    <row r="529" spans="1:14" ht="15" customHeight="1" x14ac:dyDescent="0.3">
      <c r="A529" s="5" t="str">
        <f>IFERROR(IF(VLOOKUP(ROW(A529)-1,Data!B:C,2,FALSE)="","",VLOOKUP(ROW(A529)-1,Data!B:C,2,FALSE)),"")</f>
        <v>Battlin' Buckeyes [J2]</v>
      </c>
      <c r="B529" s="133"/>
      <c r="C529" s="87" t="str">
        <f>IFERROR(IF(VLOOKUP(ROW(A529)-1,Data!B:C,2,FALSE)="","",VLOOKUP(ROW(A529)-1,Data!B:X,23,FALSE)),"")</f>
        <v/>
      </c>
      <c r="D529" s="6">
        <f t="shared" si="28"/>
        <v>-1</v>
      </c>
      <c r="E529" s="6" t="str">
        <f t="shared" si="29"/>
        <v/>
      </c>
      <c r="F529" s="42">
        <f>IF(I529="","",IF(M529="Campaign","--",IF(VLOOKUP(A529,Data!C:D,2,FALSE)="*","*",VLOOKUP(A529,Data!C:R,16,FALSE))))</f>
        <v>7.8250000000000002</v>
      </c>
      <c r="G529" s="43">
        <f>IF(I529="","",IFERROR(VLOOKUP(VLOOKUP(A529,Data!C:T,18,FALSE),'ROAR Ratings'!A:D,4,FALSE),""))</f>
        <v>6.73</v>
      </c>
      <c r="H529" s="44">
        <f t="shared" si="30"/>
        <v>0.640625</v>
      </c>
      <c r="I529" s="58" t="str">
        <f>IF(OR(A529="",LEFT(A529,3)="---"),"",IFERROR(VLOOKUP($A529,'ROAR Balance'!B:F,2,FALSE),""))</f>
        <v>Japanese</v>
      </c>
      <c r="J529" s="58">
        <f>IF(I529="","",IFERROR(VLOOKUP($A529,'ROAR Balance'!B:F,3,FALSE),""))</f>
        <v>82</v>
      </c>
      <c r="K529" s="58" t="str">
        <f>IF(I529="","",IFERROR(VLOOKUP($A529,'ROAR Balance'!B:F,4,FALSE),""))</f>
        <v>American</v>
      </c>
      <c r="L529" s="58">
        <f>IF(I529="","",IFERROR(VLOOKUP($A529,'ROAR Balance'!B:F,5,FALSE),""))</f>
        <v>46</v>
      </c>
      <c r="M529" s="46" t="str">
        <f>IF(OR(LEFT(A529,2)="--",A529="",I529=""),"",IFERROR(VLOOKUP(A529,Data!C:W,21,FALSE),""))</f>
        <v>PTO</v>
      </c>
      <c r="N529" s="2"/>
    </row>
    <row r="530" spans="1:14" ht="15" customHeight="1" x14ac:dyDescent="0.3">
      <c r="A530" s="5" t="str">
        <f>IFERROR(IF(VLOOKUP(ROW(A530)-1,Data!B:C,2,FALSE)="","",VLOOKUP(ROW(A530)-1,Data!B:C,2,FALSE)),"")</f>
        <v>A Sunday Stroll [J3]</v>
      </c>
      <c r="B530" s="133"/>
      <c r="C530" s="87" t="str">
        <f>IFERROR(IF(VLOOKUP(ROW(A530)-1,Data!B:C,2,FALSE)="","",VLOOKUP(ROW(A530)-1,Data!B:X,23,FALSE)),"")</f>
        <v/>
      </c>
      <c r="D530" s="6">
        <f t="shared" si="28"/>
        <v>1</v>
      </c>
      <c r="E530" s="6" t="str">
        <f t="shared" si="29"/>
        <v/>
      </c>
      <c r="F530" s="42">
        <f>IF(I530="","",IF(M530="Campaign","--",IF(VLOOKUP(A530,Data!C:D,2,FALSE)="*","*",VLOOKUP(A530,Data!C:R,16,FALSE))))</f>
        <v>7.25</v>
      </c>
      <c r="G530" s="43">
        <f>IF(I530="","",IFERROR(VLOOKUP(VLOOKUP(A530,Data!C:T,18,FALSE),'ROAR Ratings'!A:D,4,FALSE),""))</f>
        <v>6.64</v>
      </c>
      <c r="H530" s="44">
        <f t="shared" si="30"/>
        <v>0.57575757575757569</v>
      </c>
      <c r="I530" s="58" t="str">
        <f>IF(OR(A530="",LEFT(A530,3)="---"),"",IFERROR(VLOOKUP($A530,'ROAR Balance'!B:F,2,FALSE),""))</f>
        <v>American</v>
      </c>
      <c r="J530" s="58">
        <f>IF(I530="","",IFERROR(VLOOKUP($A530,'ROAR Balance'!B:F,3,FALSE),""))</f>
        <v>14</v>
      </c>
      <c r="K530" s="58" t="str">
        <f>IF(I530="","",IFERROR(VLOOKUP($A530,'ROAR Balance'!B:F,4,FALSE),""))</f>
        <v>German</v>
      </c>
      <c r="L530" s="58">
        <f>IF(I530="","",IFERROR(VLOOKUP($A530,'ROAR Balance'!B:F,5,FALSE),""))</f>
        <v>19</v>
      </c>
      <c r="M530" s="46" t="str">
        <f>IF(OR(LEFT(A530,2)="--",A530="",I530=""),"",IFERROR(VLOOKUP(A530,Data!C:W,21,FALSE),""))</f>
        <v>Nght</v>
      </c>
      <c r="N530" s="2"/>
    </row>
    <row r="531" spans="1:14" ht="15" customHeight="1" x14ac:dyDescent="0.3">
      <c r="A531" s="5" t="str">
        <f>IFERROR(IF(VLOOKUP(ROW(A531)-1,Data!B:C,2,FALSE)="","",VLOOKUP(ROW(A531)-1,Data!B:C,2,FALSE)),"")</f>
        <v>Wet Sahwahs [J4]</v>
      </c>
      <c r="B531" s="133"/>
      <c r="C531" s="87" t="str">
        <f>IFERROR(IF(VLOOKUP(ROW(A531)-1,Data!B:C,2,FALSE)="","",VLOOKUP(ROW(A531)-1,Data!B:X,23,FALSE)),"")</f>
        <v/>
      </c>
      <c r="D531" s="6">
        <f t="shared" si="28"/>
        <v>-1</v>
      </c>
      <c r="E531" s="6" t="str">
        <f t="shared" si="29"/>
        <v/>
      </c>
      <c r="F531" s="42">
        <f>IF(I531="","",IF(M531="Campaign","--",IF(VLOOKUP(A531,Data!C:D,2,FALSE)="*","*",VLOOKUP(A531,Data!C:R,16,FALSE))))</f>
        <v>7.729166666666667</v>
      </c>
      <c r="G531" s="43">
        <f>IF(I531="","",IFERROR(VLOOKUP(VLOOKUP(A531,Data!C:T,18,FALSE),'ROAR Ratings'!A:D,4,FALSE),""))</f>
        <v>4.84</v>
      </c>
      <c r="H531" s="44">
        <f t="shared" si="30"/>
        <v>0.60526315789473684</v>
      </c>
      <c r="I531" s="58" t="str">
        <f>IF(OR(A531="",LEFT(A531,3)="---"),"",IFERROR(VLOOKUP($A531,'ROAR Balance'!B:F,2,FALSE),""))</f>
        <v>Japanese</v>
      </c>
      <c r="J531" s="58">
        <f>IF(I531="","",IFERROR(VLOOKUP($A531,'ROAR Balance'!B:F,3,FALSE),""))</f>
        <v>23</v>
      </c>
      <c r="K531" s="58" t="str">
        <f>IF(I531="","",IFERROR(VLOOKUP($A531,'ROAR Balance'!B:F,4,FALSE),""))</f>
        <v>Dutch</v>
      </c>
      <c r="L531" s="58">
        <f>IF(I531="","",IFERROR(VLOOKUP($A531,'ROAR Balance'!B:F,5,FALSE),""))</f>
        <v>15</v>
      </c>
      <c r="M531" s="46" t="str">
        <f>IF(OR(LEFT(A531,2)="--",A531="",I531=""),"",IFERROR(VLOOKUP(A531,Data!C:W,21,FALSE),""))</f>
        <v>PTO</v>
      </c>
      <c r="N531" s="2"/>
    </row>
    <row r="532" spans="1:14" ht="15" customHeight="1" x14ac:dyDescent="0.3">
      <c r="A532" s="5" t="str">
        <f>IFERROR(IF(VLOOKUP(ROW(A532)-1,Data!B:C,2,FALSE)="","",VLOOKUP(ROW(A532)-1,Data!B:C,2,FALSE)),"")</f>
        <v>Bizory Loves Company [J5]</v>
      </c>
      <c r="B532" s="133"/>
      <c r="C532" s="87" t="str">
        <f>IFERROR(IF(VLOOKUP(ROW(A532)-1,Data!B:C,2,FALSE)="","",VLOOKUP(ROW(A532)-1,Data!B:X,23,FALSE)),"")</f>
        <v/>
      </c>
      <c r="D532" s="6">
        <f t="shared" si="28"/>
        <v>-1</v>
      </c>
      <c r="E532" s="6" t="str">
        <f t="shared" si="29"/>
        <v/>
      </c>
      <c r="F532" s="42">
        <f>IF(I532="","",IF(M532="Campaign","--",IF(VLOOKUP(A532,Data!C:D,2,FALSE)="*","*",VLOOKUP(A532,Data!C:R,16,FALSE))))</f>
        <v>7.5333333333333332</v>
      </c>
      <c r="G532" s="43">
        <f>IF(I532="","",IFERROR(VLOOKUP(VLOOKUP(A532,Data!C:T,18,FALSE),'ROAR Ratings'!A:D,4,FALSE),""))</f>
        <v>5.47</v>
      </c>
      <c r="H532" s="44">
        <f t="shared" si="30"/>
        <v>0.72499999999999998</v>
      </c>
      <c r="I532" s="58" t="str">
        <f>IF(OR(A532="",LEFT(A532,3)="---"),"",IFERROR(VLOOKUP($A532,'ROAR Balance'!B:F,2,FALSE),""))</f>
        <v>German</v>
      </c>
      <c r="J532" s="58">
        <f>IF(I532="","",IFERROR(VLOOKUP($A532,'ROAR Balance'!B:F,3,FALSE),""))</f>
        <v>29</v>
      </c>
      <c r="K532" s="58" t="str">
        <f>IF(I532="","",IFERROR(VLOOKUP($A532,'ROAR Balance'!B:F,4,FALSE),""))</f>
        <v>American</v>
      </c>
      <c r="L532" s="58">
        <f>IF(I532="","",IFERROR(VLOOKUP($A532,'ROAR Balance'!B:F,5,FALSE),""))</f>
        <v>11</v>
      </c>
      <c r="M532" s="46" t="str">
        <f>IF(OR(LEFT(A532,2)="--",A532="",I532=""),"",IFERROR(VLOOKUP(A532,Data!C:W,21,FALSE),""))</f>
        <v/>
      </c>
      <c r="N532" s="2"/>
    </row>
    <row r="533" spans="1:14" ht="15" customHeight="1" x14ac:dyDescent="0.3">
      <c r="A533" s="5" t="str">
        <f>IFERROR(IF(VLOOKUP(ROW(A533)-1,Data!B:C,2,FALSE)="","",VLOOKUP(ROW(A533)-1,Data!B:C,2,FALSE)),"")</f>
        <v>St. Barthelemy Bash [J6]</v>
      </c>
      <c r="B533" s="133"/>
      <c r="C533" s="87" t="str">
        <f>IFERROR(IF(VLOOKUP(ROW(A533)-1,Data!B:C,2,FALSE)="","",VLOOKUP(ROW(A533)-1,Data!B:X,23,FALSE)),"")</f>
        <v/>
      </c>
      <c r="D533" s="6">
        <f t="shared" si="28"/>
        <v>-1</v>
      </c>
      <c r="E533" s="6" t="str">
        <f t="shared" si="29"/>
        <v/>
      </c>
      <c r="F533" s="42">
        <f>IF(I533="","",IF(M533="Campaign","--",IF(VLOOKUP(A533,Data!C:D,2,FALSE)="*","*",VLOOKUP(A533,Data!C:R,16,FALSE))))</f>
        <v>6.5</v>
      </c>
      <c r="G533" s="43">
        <f>IF(I533="","",IFERROR(VLOOKUP(VLOOKUP(A533,Data!C:T,18,FALSE),'ROAR Ratings'!A:D,4,FALSE),""))</f>
        <v>6.73</v>
      </c>
      <c r="H533" s="44">
        <f t="shared" si="30"/>
        <v>0.60869565217391308</v>
      </c>
      <c r="I533" s="58" t="str">
        <f>IF(OR(A533="",LEFT(A533,3)="---"),"",IFERROR(VLOOKUP($A533,'ROAR Balance'!B:F,2,FALSE),""))</f>
        <v>American</v>
      </c>
      <c r="J533" s="58">
        <f>IF(I533="","",IFERROR(VLOOKUP($A533,'ROAR Balance'!B:F,3,FALSE),""))</f>
        <v>9</v>
      </c>
      <c r="K533" s="58" t="str">
        <f>IF(I533="","",IFERROR(VLOOKUP($A533,'ROAR Balance'!B:F,4,FALSE),""))</f>
        <v>German</v>
      </c>
      <c r="L533" s="58">
        <f>IF(I533="","",IFERROR(VLOOKUP($A533,'ROAR Balance'!B:F,5,FALSE),""))</f>
        <v>14</v>
      </c>
      <c r="M533" s="46" t="str">
        <f>IF(OR(LEFT(A533,2)="--",A533="",I533=""),"",IFERROR(VLOOKUP(A533,Data!C:W,21,FALSE),""))</f>
        <v>Bcg, Dlux</v>
      </c>
      <c r="N533" s="2"/>
    </row>
    <row r="534" spans="1:14" ht="15" customHeight="1" x14ac:dyDescent="0.3">
      <c r="A534" s="5" t="str">
        <f>IFERROR(IF(VLOOKUP(ROW(A534)-1,Data!B:C,2,FALSE)="","",VLOOKUP(ROW(A534)-1,Data!B:C,2,FALSE)),"")</f>
        <v>Slow and Steady [J7]</v>
      </c>
      <c r="B534" s="133"/>
      <c r="C534" s="87" t="str">
        <f>IFERROR(IF(VLOOKUP(ROW(A534)-1,Data!B:C,2,FALSE)="","",VLOOKUP(ROW(A534)-1,Data!B:X,23,FALSE)),"")</f>
        <v/>
      </c>
      <c r="D534" s="6">
        <f t="shared" si="28"/>
        <v>-1</v>
      </c>
      <c r="E534" s="6" t="str">
        <f t="shared" si="29"/>
        <v/>
      </c>
      <c r="F534" s="42">
        <f>IF(I534="","",IF(M534="Campaign","--",IF(VLOOKUP(A534,Data!C:D,2,FALSE)="*","*",VLOOKUP(A534,Data!C:R,16,FALSE))))</f>
        <v>7.1624999999999996</v>
      </c>
      <c r="G534" s="43">
        <f>IF(I534="","",IFERROR(VLOOKUP(VLOOKUP(A534,Data!C:T,18,FALSE),'ROAR Ratings'!A:D,4,FALSE),""))</f>
        <v>6.07</v>
      </c>
      <c r="H534" s="44">
        <f t="shared" si="30"/>
        <v>0.59154929577464788</v>
      </c>
      <c r="I534" s="58" t="str">
        <f>IF(OR(A534="",LEFT(A534,3)="---"),"",IFERROR(VLOOKUP($A534,'ROAR Balance'!B:F,2,FALSE),""))</f>
        <v>Chinese</v>
      </c>
      <c r="J534" s="58">
        <f>IF(I534="","",IFERROR(VLOOKUP($A534,'ROAR Balance'!B:F,3,FALSE),""))</f>
        <v>42</v>
      </c>
      <c r="K534" s="58" t="str">
        <f>IF(I534="","",IFERROR(VLOOKUP($A534,'ROAR Balance'!B:F,4,FALSE),""))</f>
        <v>Japanese</v>
      </c>
      <c r="L534" s="58">
        <f>IF(I534="","",IFERROR(VLOOKUP($A534,'ROAR Balance'!B:F,5,FALSE),""))</f>
        <v>29</v>
      </c>
      <c r="M534" s="46" t="str">
        <f>IF(OR(LEFT(A534,2)="--",A534="",I534=""),"",IFERROR(VLOOKUP(A534,Data!C:W,21,FALSE),""))</f>
        <v>PTO, OBA</v>
      </c>
      <c r="N534" s="2"/>
    </row>
    <row r="535" spans="1:14" ht="15" customHeight="1" x14ac:dyDescent="0.3">
      <c r="A535" s="5" t="str">
        <f>IFERROR(IF(VLOOKUP(ROW(A535)-1,Data!B:C,2,FALSE)="","",VLOOKUP(ROW(A535)-1,Data!B:C,2,FALSE)),"")</f>
        <v>Block Busting in Bokruisk [J8]</v>
      </c>
      <c r="B535" s="133"/>
      <c r="C535" s="87" t="str">
        <f>IFERROR(IF(VLOOKUP(ROW(A535)-1,Data!B:C,2,FALSE)="","",VLOOKUP(ROW(A535)-1,Data!B:X,23,FALSE)),"")</f>
        <v/>
      </c>
      <c r="D535" s="6">
        <f t="shared" si="28"/>
        <v>1</v>
      </c>
      <c r="E535" s="6" t="str">
        <f t="shared" si="29"/>
        <v/>
      </c>
      <c r="F535" s="42">
        <f>IF(I535="","",IF(M535="Campaign","--",IF(VLOOKUP(A535,Data!C:D,2,FALSE)="*","*",VLOOKUP(A535,Data!C:R,16,FALSE))))</f>
        <v>10.333333333333334</v>
      </c>
      <c r="G535" s="43">
        <f>IF(I535="","",IFERROR(VLOOKUP(VLOOKUP(A535,Data!C:T,18,FALSE),'ROAR Ratings'!A:D,4,FALSE),""))</f>
        <v>6.52</v>
      </c>
      <c r="H535" s="44">
        <f t="shared" si="30"/>
        <v>0.55454545454545456</v>
      </c>
      <c r="I535" s="58" t="str">
        <f>IF(OR(A535="",LEFT(A535,3)="---"),"",IFERROR(VLOOKUP($A535,'ROAR Balance'!B:F,2,FALSE),""))</f>
        <v>German</v>
      </c>
      <c r="J535" s="58">
        <f>IF(I535="","",IFERROR(VLOOKUP($A535,'ROAR Balance'!B:F,3,FALSE),""))</f>
        <v>49</v>
      </c>
      <c r="K535" s="58" t="str">
        <f>IF(I535="","",IFERROR(VLOOKUP($A535,'ROAR Balance'!B:F,4,FALSE),""))</f>
        <v>Russian</v>
      </c>
      <c r="L535" s="58">
        <f>IF(I535="","",IFERROR(VLOOKUP($A535,'ROAR Balance'!B:F,5,FALSE),""))</f>
        <v>61</v>
      </c>
      <c r="M535" s="46" t="str">
        <f>IF(OR(LEFT(A535,2)="--",A535="",I535=""),"",IFERROR(VLOOKUP(A535,Data!C:W,21,FALSE),""))</f>
        <v/>
      </c>
      <c r="N535" s="2"/>
    </row>
    <row r="536" spans="1:14" ht="15" customHeight="1" x14ac:dyDescent="0.3">
      <c r="A536" s="5" t="str">
        <f>IFERROR(IF(VLOOKUP(ROW(A536)-1,Data!B:C,2,FALSE)="","",VLOOKUP(ROW(A536)-1,Data!B:C,2,FALSE)),"")</f>
        <v>A Stiff Fight [J9]</v>
      </c>
      <c r="B536" s="133"/>
      <c r="C536" s="87" t="str">
        <f>IFERROR(IF(VLOOKUP(ROW(A536)-1,Data!B:C,2,FALSE)="","",VLOOKUP(ROW(A536)-1,Data!B:X,23,FALSE)),"")</f>
        <v/>
      </c>
      <c r="D536" s="6">
        <f t="shared" si="28"/>
        <v>1</v>
      </c>
      <c r="E536" s="6" t="str">
        <f t="shared" si="29"/>
        <v>T</v>
      </c>
      <c r="F536" s="42">
        <f>IF(I536="","",IF(M536="Campaign","--",IF(VLOOKUP(A536,Data!C:D,2,FALSE)="*","*",VLOOKUP(A536,Data!C:R,16,FALSE))))</f>
        <v>4.1416666666666666</v>
      </c>
      <c r="G536" s="43">
        <f>IF(I536="","",IFERROR(VLOOKUP(VLOOKUP(A536,Data!C:T,18,FALSE),'ROAR Ratings'!A:D,4,FALSE),""))</f>
        <v>6.55</v>
      </c>
      <c r="H536" s="44">
        <f t="shared" si="30"/>
        <v>0.51219512195121952</v>
      </c>
      <c r="I536" s="58" t="str">
        <f>IF(OR(A536="",LEFT(A536,3)="---"),"",IFERROR(VLOOKUP($A536,'ROAR Balance'!B:F,2,FALSE),""))</f>
        <v>Japanese</v>
      </c>
      <c r="J536" s="58">
        <f>IF(I536="","",IFERROR(VLOOKUP($A536,'ROAR Balance'!B:F,3,FALSE),""))</f>
        <v>105</v>
      </c>
      <c r="K536" s="58" t="str">
        <f>IF(I536="","",IFERROR(VLOOKUP($A536,'ROAR Balance'!B:F,4,FALSE),""))</f>
        <v>Gurkha</v>
      </c>
      <c r="L536" s="58">
        <f>IF(I536="","",IFERROR(VLOOKUP($A536,'ROAR Balance'!B:F,5,FALSE),""))</f>
        <v>100</v>
      </c>
      <c r="M536" s="46" t="str">
        <f>IF(OR(LEFT(A536,2)="--",A536="",I536=""),"",IFERROR(VLOOKUP(A536,Data!C:W,21,FALSE),""))</f>
        <v>PTO</v>
      </c>
      <c r="N536" s="2"/>
    </row>
    <row r="537" spans="1:14" ht="15" customHeight="1" x14ac:dyDescent="0.3">
      <c r="A537" s="5" t="str">
        <f>IFERROR(IF(VLOOKUP(ROW(A537)-1,Data!B:C,2,FALSE)="","",VLOOKUP(ROW(A537)-1,Data!B:C,2,FALSE)),"")</f>
        <v>Armored Fist [J10]</v>
      </c>
      <c r="B537" s="133"/>
      <c r="C537" s="87" t="str">
        <f>IFERROR(IF(VLOOKUP(ROW(A537)-1,Data!B:C,2,FALSE)="","",VLOOKUP(ROW(A537)-1,Data!B:X,23,FALSE)),"")</f>
        <v/>
      </c>
      <c r="D537" s="6">
        <f t="shared" si="28"/>
        <v>-1</v>
      </c>
      <c r="E537" s="6" t="str">
        <f t="shared" si="29"/>
        <v/>
      </c>
      <c r="F537" s="42">
        <f>IF(I537="","",IF(M537="Campaign","--",IF(VLOOKUP(A537,Data!C:D,2,FALSE)="*","*",VLOOKUP(A537,Data!C:R,16,FALSE))))</f>
        <v>5.2249999999999996</v>
      </c>
      <c r="G537" s="43">
        <f>IF(I537="","",IFERROR(VLOOKUP(VLOOKUP(A537,Data!C:T,18,FALSE),'ROAR Ratings'!A:D,4,FALSE),""))</f>
        <v>4.49</v>
      </c>
      <c r="H537" s="44">
        <f t="shared" si="30"/>
        <v>0.69387755102040816</v>
      </c>
      <c r="I537" s="58" t="str">
        <f>IF(OR(A537="",LEFT(A537,3)="---"),"",IFERROR(VLOOKUP($A537,'ROAR Balance'!B:F,2,FALSE),""))</f>
        <v>Japanese</v>
      </c>
      <c r="J537" s="58">
        <f>IF(I537="","",IFERROR(VLOOKUP($A537,'ROAR Balance'!B:F,3,FALSE),""))</f>
        <v>34</v>
      </c>
      <c r="K537" s="58" t="str">
        <f>IF(I537="","",IFERROR(VLOOKUP($A537,'ROAR Balance'!B:F,4,FALSE),""))</f>
        <v>British</v>
      </c>
      <c r="L537" s="58">
        <f>IF(I537="","",IFERROR(VLOOKUP($A537,'ROAR Balance'!B:F,5,FALSE),""))</f>
        <v>15</v>
      </c>
      <c r="M537" s="46" t="str">
        <f>IF(OR(LEFT(A537,2)="--",A537="",I537=""),"",IFERROR(VLOOKUP(A537,Data!C:W,21,FALSE),""))</f>
        <v>PTO</v>
      </c>
      <c r="N537" s="2"/>
    </row>
    <row r="538" spans="1:14" ht="15" customHeight="1" x14ac:dyDescent="0.3">
      <c r="A538" s="5" t="str">
        <f>IFERROR(IF(VLOOKUP(ROW(A538)-1,Data!B:C,2,FALSE)="","",VLOOKUP(ROW(A538)-1,Data!B:C,2,FALSE)),"")</f>
        <v>In the Old Tradition [J11]</v>
      </c>
      <c r="B538" s="133"/>
      <c r="C538" s="87" t="str">
        <f>IFERROR(IF(VLOOKUP(ROW(A538)-1,Data!B:C,2,FALSE)="","",VLOOKUP(ROW(A538)-1,Data!B:X,23,FALSE)),"")</f>
        <v/>
      </c>
      <c r="D538" s="6">
        <f t="shared" si="28"/>
        <v>-1</v>
      </c>
      <c r="E538" s="6" t="str">
        <f t="shared" si="29"/>
        <v>T</v>
      </c>
      <c r="F538" s="42">
        <f>IF(I538="","",IF(M538="Campaign","--",IF(VLOOKUP(A538,Data!C:D,2,FALSE)="*","*",VLOOKUP(A538,Data!C:R,16,FALSE))))</f>
        <v>3.1083333333333334</v>
      </c>
      <c r="G538" s="43">
        <f>IF(I538="","",IFERROR(VLOOKUP(VLOOKUP(A538,Data!C:T,18,FALSE),'ROAR Ratings'!A:D,4,FALSE),""))</f>
        <v>5.44</v>
      </c>
      <c r="H538" s="44">
        <f t="shared" si="30"/>
        <v>0.83870967741935487</v>
      </c>
      <c r="I538" s="58" t="str">
        <f>IF(OR(A538="",LEFT(A538,3)="---"),"",IFERROR(VLOOKUP($A538,'ROAR Balance'!B:F,2,FALSE),""))</f>
        <v>Japanese</v>
      </c>
      <c r="J538" s="58">
        <f>IF(I538="","",IFERROR(VLOOKUP($A538,'ROAR Balance'!B:F,3,FALSE),""))</f>
        <v>26</v>
      </c>
      <c r="K538" s="58" t="str">
        <f>IF(I538="","",IFERROR(VLOOKUP($A538,'ROAR Balance'!B:F,4,FALSE),""))</f>
        <v>British</v>
      </c>
      <c r="L538" s="58">
        <f>IF(I538="","",IFERROR(VLOOKUP($A538,'ROAR Balance'!B:F,5,FALSE),""))</f>
        <v>5</v>
      </c>
      <c r="M538" s="46" t="str">
        <f>IF(OR(LEFT(A538,2)="--",A538="",I538=""),"",IFERROR(VLOOKUP(A538,Data!C:W,21,FALSE),""))</f>
        <v>PTO, Dlux</v>
      </c>
      <c r="N538" s="2"/>
    </row>
    <row r="539" spans="1:14" ht="15" customHeight="1" x14ac:dyDescent="0.3">
      <c r="A539" s="5" t="str">
        <f>IFERROR(IF(VLOOKUP(ROW(A539)-1,Data!B:C,2,FALSE)="","",VLOOKUP(ROW(A539)-1,Data!B:C,2,FALSE)),"")</f>
        <v>Jungle Fighters [J12]</v>
      </c>
      <c r="B539" s="133"/>
      <c r="C539" s="87" t="str">
        <f>IFERROR(IF(VLOOKUP(ROW(A539)-1,Data!B:C,2,FALSE)="","",VLOOKUP(ROW(A539)-1,Data!B:X,23,FALSE)),"")</f>
        <v/>
      </c>
      <c r="D539" s="6">
        <f t="shared" si="28"/>
        <v>1</v>
      </c>
      <c r="E539" s="6" t="str">
        <f t="shared" si="29"/>
        <v>T</v>
      </c>
      <c r="F539" s="42">
        <f>IF(I539="","",IF(M539="Campaign","--",IF(VLOOKUP(A539,Data!C:D,2,FALSE)="*","*",VLOOKUP(A539,Data!C:R,16,FALSE))))</f>
        <v>4.4000000000000004</v>
      </c>
      <c r="G539" s="43">
        <f>IF(I539="","",IFERROR(VLOOKUP(VLOOKUP(A539,Data!C:T,18,FALSE),'ROAR Ratings'!A:D,4,FALSE),""))</f>
        <v>6.93</v>
      </c>
      <c r="H539" s="44">
        <f t="shared" si="30"/>
        <v>0.53600000000000003</v>
      </c>
      <c r="I539" s="58" t="str">
        <f>IF(OR(A539="",LEFT(A539,3)="---"),"",IFERROR(VLOOKUP($A539,'ROAR Balance'!B:F,2,FALSE),""))</f>
        <v>Japanese</v>
      </c>
      <c r="J539" s="58">
        <f>IF(I539="","",IFERROR(VLOOKUP($A539,'ROAR Balance'!B:F,3,FALSE),""))</f>
        <v>58</v>
      </c>
      <c r="K539" s="58" t="str">
        <f>IF(I539="","",IFERROR(VLOOKUP($A539,'ROAR Balance'!B:F,4,FALSE),""))</f>
        <v>British</v>
      </c>
      <c r="L539" s="58">
        <f>IF(I539="","",IFERROR(VLOOKUP($A539,'ROAR Balance'!B:F,5,FALSE),""))</f>
        <v>67</v>
      </c>
      <c r="M539" s="46" t="str">
        <f>IF(OR(LEFT(A539,2)="--",A539="",I539=""),"",IFERROR(VLOOKUP(A539,Data!C:W,21,FALSE),""))</f>
        <v/>
      </c>
      <c r="N539" s="2"/>
    </row>
    <row r="540" spans="1:14" ht="15" customHeight="1" x14ac:dyDescent="0.3">
      <c r="A540" s="5" t="str">
        <f>IFERROR(IF(VLOOKUP(ROW(A540)-1,Data!B:C,2,FALSE)="","",VLOOKUP(ROW(A540)-1,Data!B:C,2,FALSE)),"")</f>
        <v>The Gorge [J13]</v>
      </c>
      <c r="B540" s="133"/>
      <c r="C540" s="87" t="str">
        <f>IFERROR(IF(VLOOKUP(ROW(A540)-1,Data!B:C,2,FALSE)="","",VLOOKUP(ROW(A540)-1,Data!B:X,23,FALSE)),"")</f>
        <v/>
      </c>
      <c r="D540" s="6">
        <f t="shared" si="28"/>
        <v>-1</v>
      </c>
      <c r="E540" s="6" t="str">
        <f t="shared" si="29"/>
        <v/>
      </c>
      <c r="F540" s="42">
        <f>IF(I540="","",IF(M540="Campaign","--",IF(VLOOKUP(A540,Data!C:D,2,FALSE)="*","*",VLOOKUP(A540,Data!C:R,16,FALSE))))</f>
        <v>5.65</v>
      </c>
      <c r="G540" s="43">
        <f>IF(I540="","",IFERROR(VLOOKUP(VLOOKUP(A540,Data!C:T,18,FALSE),'ROAR Ratings'!A:D,4,FALSE),""))</f>
        <v>5.81</v>
      </c>
      <c r="H540" s="44">
        <f t="shared" si="30"/>
        <v>0.8</v>
      </c>
      <c r="I540" s="58" t="str">
        <f>IF(OR(A540="",LEFT(A540,3)="---"),"",IFERROR(VLOOKUP($A540,'ROAR Balance'!B:F,2,FALSE),""))</f>
        <v>American</v>
      </c>
      <c r="J540" s="58">
        <f>IF(I540="","",IFERROR(VLOOKUP($A540,'ROAR Balance'!B:F,3,FALSE),""))</f>
        <v>4</v>
      </c>
      <c r="K540" s="58" t="str">
        <f>IF(I540="","",IFERROR(VLOOKUP($A540,'ROAR Balance'!B:F,4,FALSE),""))</f>
        <v>Japanese</v>
      </c>
      <c r="L540" s="58">
        <f>IF(I540="","",IFERROR(VLOOKUP($A540,'ROAR Balance'!B:F,5,FALSE),""))</f>
        <v>16</v>
      </c>
      <c r="M540" s="46" t="str">
        <f>IF(OR(LEFT(A540,2)="--",A540="",I540=""),"",IFERROR(VLOOKUP(A540,Data!C:W,21,FALSE),""))</f>
        <v>PTO, OBA, SSR</v>
      </c>
      <c r="N540" s="2"/>
    </row>
    <row r="541" spans="1:14" ht="15" customHeight="1" x14ac:dyDescent="0.3">
      <c r="A541" s="5" t="str">
        <f>IFERROR(IF(VLOOKUP(ROW(A541)-1,Data!B:C,2,FALSE)="","",VLOOKUP(ROW(A541)-1,Data!B:C,2,FALSE)),"")</f>
        <v>On the Hoss' Side [J14]</v>
      </c>
      <c r="B541" s="133"/>
      <c r="C541" s="87" t="str">
        <f>IFERROR(IF(VLOOKUP(ROW(A541)-1,Data!B:C,2,FALSE)="","",VLOOKUP(ROW(A541)-1,Data!B:X,23,FALSE)),"")</f>
        <v/>
      </c>
      <c r="D541" s="6">
        <f t="shared" si="28"/>
        <v>-1</v>
      </c>
      <c r="E541" s="6" t="str">
        <f t="shared" si="29"/>
        <v/>
      </c>
      <c r="F541" s="42">
        <f>IF(I541="","",IF(M541="Campaign","--",IF(VLOOKUP(A541,Data!C:D,2,FALSE)="*","*",VLOOKUP(A541,Data!C:R,16,FALSE))))</f>
        <v>5.5</v>
      </c>
      <c r="G541" s="43">
        <f>IF(I541="","",IFERROR(VLOOKUP(VLOOKUP(A541,Data!C:T,18,FALSE),'ROAR Ratings'!A:D,4,FALSE),""))</f>
        <v>6.87</v>
      </c>
      <c r="H541" s="44">
        <f t="shared" si="30"/>
        <v>0.6</v>
      </c>
      <c r="I541" s="58" t="str">
        <f>IF(OR(A541="",LEFT(A541,3)="---"),"",IFERROR(VLOOKUP($A541,'ROAR Balance'!B:F,2,FALSE),""))</f>
        <v>American</v>
      </c>
      <c r="J541" s="58">
        <f>IF(I541="","",IFERROR(VLOOKUP($A541,'ROAR Balance'!B:F,3,FALSE),""))</f>
        <v>6</v>
      </c>
      <c r="K541" s="58" t="str">
        <f>IF(I541="","",IFERROR(VLOOKUP($A541,'ROAR Balance'!B:F,4,FALSE),""))</f>
        <v>Japanese</v>
      </c>
      <c r="L541" s="58">
        <f>IF(I541="","",IFERROR(VLOOKUP($A541,'ROAR Balance'!B:F,5,FALSE),""))</f>
        <v>9</v>
      </c>
      <c r="M541" s="46" t="str">
        <f>IF(OR(LEFT(A541,2)="--",A541="",I541=""),"",IFERROR(VLOOKUP(A541,Data!C:W,21,FALSE),""))</f>
        <v>PTO, OBA, SSR</v>
      </c>
      <c r="N541" s="2"/>
    </row>
    <row r="542" spans="1:14" ht="15" customHeight="1" x14ac:dyDescent="0.3">
      <c r="A542" s="5" t="str">
        <f>IFERROR(IF(VLOOKUP(ROW(A542)-1,Data!B:C,2,FALSE)="","",VLOOKUP(ROW(A542)-1,Data!B:C,2,FALSE)),"")</f>
        <v>Turning Off the Spigot [J15]</v>
      </c>
      <c r="B542" s="133"/>
      <c r="C542" s="87" t="str">
        <f>IFERROR(IF(VLOOKUP(ROW(A542)-1,Data!B:C,2,FALSE)="","",VLOOKUP(ROW(A542)-1,Data!B:X,23,FALSE)),"")</f>
        <v/>
      </c>
      <c r="D542" s="6">
        <f t="shared" si="28"/>
        <v>-1</v>
      </c>
      <c r="E542" s="6" t="str">
        <f t="shared" si="29"/>
        <v>T</v>
      </c>
      <c r="F542" s="42">
        <f>IF(I542="","",IF(M542="Campaign","--",IF(VLOOKUP(A542,Data!C:D,2,FALSE)="*","*",VLOOKUP(A542,Data!C:R,16,FALSE))))</f>
        <v>4.7916666666666661</v>
      </c>
      <c r="G542" s="43">
        <f>IF(I542="","",IFERROR(VLOOKUP(VLOOKUP(A542,Data!C:T,18,FALSE),'ROAR Ratings'!A:D,4,FALSE),""))</f>
        <v>6.91</v>
      </c>
      <c r="H542" s="44">
        <f t="shared" si="30"/>
        <v>0.8</v>
      </c>
      <c r="I542" s="58" t="str">
        <f>IF(OR(A542="",LEFT(A542,3)="---"),"",IFERROR(VLOOKUP($A542,'ROAR Balance'!B:F,2,FALSE),""))</f>
        <v>American</v>
      </c>
      <c r="J542" s="58">
        <f>IF(I542="","",IFERROR(VLOOKUP($A542,'ROAR Balance'!B:F,3,FALSE),""))</f>
        <v>4</v>
      </c>
      <c r="K542" s="58" t="str">
        <f>IF(I542="","",IFERROR(VLOOKUP($A542,'ROAR Balance'!B:F,4,FALSE),""))</f>
        <v>Japanese</v>
      </c>
      <c r="L542" s="58">
        <f>IF(I542="","",IFERROR(VLOOKUP($A542,'ROAR Balance'!B:F,5,FALSE),""))</f>
        <v>16</v>
      </c>
      <c r="M542" s="46" t="str">
        <f>IF(OR(LEFT(A542,2)="--",A542="",I542=""),"",IFERROR(VLOOKUP(A542,Data!C:W,21,FALSE),""))</f>
        <v>PTO, OBA, SSR</v>
      </c>
      <c r="N542" s="2"/>
    </row>
    <row r="543" spans="1:14" ht="15" customHeight="1" x14ac:dyDescent="0.3">
      <c r="A543" s="5" t="str">
        <f>IFERROR(IF(VLOOKUP(ROW(A543)-1,Data!B:C,2,FALSE)="","",VLOOKUP(ROW(A543)-1,Data!B:C,2,FALSE)),"")</f>
        <v>Kakazu's Tombs [J16]</v>
      </c>
      <c r="B543" s="133"/>
      <c r="C543" s="87" t="str">
        <f>IFERROR(IF(VLOOKUP(ROW(A543)-1,Data!B:C,2,FALSE)="","",VLOOKUP(ROW(A543)-1,Data!B:X,23,FALSE)),"")</f>
        <v/>
      </c>
      <c r="D543" s="6">
        <f t="shared" si="28"/>
        <v>-1</v>
      </c>
      <c r="E543" s="6" t="str">
        <f t="shared" si="29"/>
        <v/>
      </c>
      <c r="F543" s="42">
        <f>IF(I543="","",IF(M543="Campaign","--",IF(VLOOKUP(A543,Data!C:D,2,FALSE)="*","*",VLOOKUP(A543,Data!C:R,16,FALSE))))</f>
        <v>6.333333333333333</v>
      </c>
      <c r="G543" s="43">
        <f>IF(I543="","",IFERROR(VLOOKUP(VLOOKUP(A543,Data!C:T,18,FALSE),'ROAR Ratings'!A:D,4,FALSE),""))</f>
        <v>3.8</v>
      </c>
      <c r="H543" s="44">
        <f t="shared" si="30"/>
        <v>0.8</v>
      </c>
      <c r="I543" s="58" t="str">
        <f>IF(OR(A543="",LEFT(A543,3)="---"),"",IFERROR(VLOOKUP($A543,'ROAR Balance'!B:F,2,FALSE),""))</f>
        <v>American</v>
      </c>
      <c r="J543" s="58">
        <f>IF(I543="","",IFERROR(VLOOKUP($A543,'ROAR Balance'!B:F,3,FALSE),""))</f>
        <v>4</v>
      </c>
      <c r="K543" s="58" t="str">
        <f>IF(I543="","",IFERROR(VLOOKUP($A543,'ROAR Balance'!B:F,4,FALSE),""))</f>
        <v>Japanese</v>
      </c>
      <c r="L543" s="58">
        <f>IF(I543="","",IFERROR(VLOOKUP($A543,'ROAR Balance'!B:F,5,FALSE),""))</f>
        <v>1</v>
      </c>
      <c r="M543" s="46" t="str">
        <f>IF(OR(LEFT(A543,2)="--",A543="",I543=""),"",IFERROR(VLOOKUP(A543,Data!C:W,21,FALSE),""))</f>
        <v>PTO, OBA</v>
      </c>
      <c r="N543" s="2"/>
    </row>
    <row r="544" spans="1:14" ht="15" customHeight="1" x14ac:dyDescent="0.3">
      <c r="A544" s="5" t="str">
        <f>IFERROR(IF(VLOOKUP(ROW(A544)-1,Data!B:C,2,FALSE)="","",VLOOKUP(ROW(A544)-1,Data!B:C,2,FALSE)),"")</f>
        <v>Clearing Kakazu [J17]</v>
      </c>
      <c r="B544" s="133"/>
      <c r="C544" s="87" t="str">
        <f>IFERROR(IF(VLOOKUP(ROW(A544)-1,Data!B:C,2,FALSE)="","",VLOOKUP(ROW(A544)-1,Data!B:X,23,FALSE)),"")</f>
        <v/>
      </c>
      <c r="D544" s="6">
        <f t="shared" si="28"/>
        <v>-1</v>
      </c>
      <c r="E544" s="6" t="str">
        <f t="shared" si="29"/>
        <v/>
      </c>
      <c r="F544" s="42">
        <f>IF(I544="","",IF(M544="Campaign","--",IF(VLOOKUP(A544,Data!C:D,2,FALSE)="*","*",VLOOKUP(A544,Data!C:R,16,FALSE))))</f>
        <v>5.7666666666666666</v>
      </c>
      <c r="G544" s="43">
        <f>IF(I544="","",IFERROR(VLOOKUP(VLOOKUP(A544,Data!C:T,18,FALSE),'ROAR Ratings'!A:D,4,FALSE),""))</f>
        <v>7</v>
      </c>
      <c r="H544" s="44">
        <f t="shared" si="30"/>
        <v>0.69230769230769229</v>
      </c>
      <c r="I544" s="58" t="str">
        <f>IF(OR(A544="",LEFT(A544,3)="---"),"",IFERROR(VLOOKUP($A544,'ROAR Balance'!B:F,2,FALSE),""))</f>
        <v>American</v>
      </c>
      <c r="J544" s="58">
        <f>IF(I544="","",IFERROR(VLOOKUP($A544,'ROAR Balance'!B:F,3,FALSE),""))</f>
        <v>18</v>
      </c>
      <c r="K544" s="58" t="str">
        <f>IF(I544="","",IFERROR(VLOOKUP($A544,'ROAR Balance'!B:F,4,FALSE),""))</f>
        <v>Japanese</v>
      </c>
      <c r="L544" s="58">
        <f>IF(I544="","",IFERROR(VLOOKUP($A544,'ROAR Balance'!B:F,5,FALSE),""))</f>
        <v>8</v>
      </c>
      <c r="M544" s="46" t="str">
        <f>IF(OR(LEFT(A544,2)="--",A544="",I544=""),"",IFERROR(VLOOKUP(A544,Data!C:W,21,FALSE),""))</f>
        <v>PTO, OBA, SSR</v>
      </c>
      <c r="N544" s="2"/>
    </row>
    <row r="545" spans="1:14" ht="15" customHeight="1" x14ac:dyDescent="0.3">
      <c r="A545" s="5" t="str">
        <f>IFERROR(IF(VLOOKUP(ROW(A545)-1,Data!B:C,2,FALSE)="","",VLOOKUP(ROW(A545)-1,Data!B:C,2,FALSE)),"")</f>
        <v>The Pinnacle (ASL Journal #2) [J18]</v>
      </c>
      <c r="B545" s="133"/>
      <c r="C545" s="87" t="str">
        <f>IFERROR(IF(VLOOKUP(ROW(A545)-1,Data!B:C,2,FALSE)="","",VLOOKUP(ROW(A545)-1,Data!B:X,23,FALSE)),"")</f>
        <v/>
      </c>
      <c r="D545" s="6">
        <f t="shared" si="28"/>
        <v>1</v>
      </c>
      <c r="E545" s="6" t="str">
        <f t="shared" si="29"/>
        <v/>
      </c>
      <c r="F545" s="42">
        <f>IF(I545="","",IF(M545="Campaign","--",IF(VLOOKUP(A545,Data!C:D,2,FALSE)="*","*",VLOOKUP(A545,Data!C:R,16,FALSE))))</f>
        <v>10.8</v>
      </c>
      <c r="G545" s="43">
        <f>IF(I545="","",IFERROR(VLOOKUP(VLOOKUP(A545,Data!C:T,18,FALSE),'ROAR Ratings'!A:D,4,FALSE),""))</f>
        <v>7.56</v>
      </c>
      <c r="H545" s="44">
        <f t="shared" si="30"/>
        <v>0.52941176470588236</v>
      </c>
      <c r="I545" s="58" t="str">
        <f>IF(OR(A545="",LEFT(A545,3)="---"),"",IFERROR(VLOOKUP($A545,'ROAR Balance'!B:F,2,FALSE),""))</f>
        <v>American</v>
      </c>
      <c r="J545" s="58">
        <f>IF(I545="","",IFERROR(VLOOKUP($A545,'ROAR Balance'!B:F,3,FALSE),""))</f>
        <v>8</v>
      </c>
      <c r="K545" s="58" t="str">
        <f>IF(I545="","",IFERROR(VLOOKUP($A545,'ROAR Balance'!B:F,4,FALSE),""))</f>
        <v>Japanese</v>
      </c>
      <c r="L545" s="58">
        <f>IF(I545="","",IFERROR(VLOOKUP($A545,'ROAR Balance'!B:F,5,FALSE),""))</f>
        <v>9</v>
      </c>
      <c r="M545" s="46" t="str">
        <f>IF(OR(LEFT(A545,2)="--",A545="",I545=""),"",IFERROR(VLOOKUP(A545,Data!C:W,21,FALSE),""))</f>
        <v>PTO, OBA</v>
      </c>
      <c r="N545" s="2"/>
    </row>
    <row r="546" spans="1:14" ht="15" customHeight="1" x14ac:dyDescent="0.3">
      <c r="A546" s="5" t="str">
        <f>IFERROR(IF(VLOOKUP(ROW(A546)-1,Data!B:C,2,FALSE)="","",VLOOKUP(ROW(A546)-1,Data!B:C,2,FALSE)),"")</f>
        <v>Merzenhausen Zoo [J19]</v>
      </c>
      <c r="B546" s="133"/>
      <c r="C546" s="87" t="str">
        <f>IFERROR(IF(VLOOKUP(ROW(A546)-1,Data!B:C,2,FALSE)="","",VLOOKUP(ROW(A546)-1,Data!B:X,23,FALSE)),"")</f>
        <v/>
      </c>
      <c r="D546" s="6">
        <f t="shared" si="28"/>
        <v>1</v>
      </c>
      <c r="E546" s="6" t="str">
        <f t="shared" si="29"/>
        <v/>
      </c>
      <c r="F546" s="42">
        <f>IF(I546="","",IF(M546="Campaign","--",IF(VLOOKUP(A546,Data!C:D,2,FALSE)="*","*",VLOOKUP(A546,Data!C:R,16,FALSE))))</f>
        <v>12.866666666666667</v>
      </c>
      <c r="G546" s="43">
        <f>IF(I546="","",IFERROR(VLOOKUP(VLOOKUP(A546,Data!C:T,18,FALSE),'ROAR Ratings'!A:D,4,FALSE),""))</f>
        <v>7.49</v>
      </c>
      <c r="H546" s="44">
        <f t="shared" si="30"/>
        <v>0.528169014084507</v>
      </c>
      <c r="I546" s="58" t="str">
        <f>IF(OR(A546="",LEFT(A546,3)="---"),"",IFERROR(VLOOKUP($A546,'ROAR Balance'!B:F,2,FALSE),""))</f>
        <v>German</v>
      </c>
      <c r="J546" s="58">
        <f>IF(I546="","",IFERROR(VLOOKUP($A546,'ROAR Balance'!B:F,3,FALSE),""))</f>
        <v>75</v>
      </c>
      <c r="K546" s="58" t="str">
        <f>IF(I546="","",IFERROR(VLOOKUP($A546,'ROAR Balance'!B:F,4,FALSE),""))</f>
        <v>American</v>
      </c>
      <c r="L546" s="58">
        <f>IF(I546="","",IFERROR(VLOOKUP($A546,'ROAR Balance'!B:F,5,FALSE),""))</f>
        <v>67</v>
      </c>
      <c r="M546" s="46" t="str">
        <f>IF(OR(LEFT(A546,2)="--",A546="",I546=""),"",IFERROR(VLOOKUP(A546,Data!C:W,21,FALSE),""))</f>
        <v/>
      </c>
      <c r="N546" s="2"/>
    </row>
    <row r="547" spans="1:14" ht="15" customHeight="1" x14ac:dyDescent="0.3">
      <c r="A547" s="5" t="str">
        <f>IFERROR(IF(VLOOKUP(ROW(A547)-1,Data!B:C,2,FALSE)="","",VLOOKUP(ROW(A547)-1,Data!B:C,2,FALSE)),"")</f>
        <v>The Guns of Naro (ASL Journal #2) [J20]</v>
      </c>
      <c r="B547" s="133"/>
      <c r="C547" s="87" t="str">
        <f>IFERROR(IF(VLOOKUP(ROW(A547)-1,Data!B:C,2,FALSE)="","",VLOOKUP(ROW(A547)-1,Data!B:X,23,FALSE)),"")</f>
        <v/>
      </c>
      <c r="D547" s="6">
        <f t="shared" si="28"/>
        <v>-1</v>
      </c>
      <c r="E547" s="6" t="str">
        <f t="shared" si="29"/>
        <v/>
      </c>
      <c r="F547" s="42">
        <f>IF(I547="","",IF(M547="Campaign","--",IF(VLOOKUP(A547,Data!C:D,2,FALSE)="*","*",VLOOKUP(A547,Data!C:R,16,FALSE))))</f>
        <v>6.7</v>
      </c>
      <c r="G547" s="43">
        <f>IF(I547="","",IFERROR(VLOOKUP(VLOOKUP(A547,Data!C:T,18,FALSE),'ROAR Ratings'!A:D,4,FALSE),""))</f>
        <v>5.88</v>
      </c>
      <c r="H547" s="44">
        <f t="shared" si="30"/>
        <v>0.55714285714285716</v>
      </c>
      <c r="I547" s="58" t="str">
        <f>IF(OR(A547="",LEFT(A547,3)="---"),"",IFERROR(VLOOKUP($A547,'ROAR Balance'!B:F,2,FALSE),""))</f>
        <v>American</v>
      </c>
      <c r="J547" s="58">
        <f>IF(I547="","",IFERROR(VLOOKUP($A547,'ROAR Balance'!B:F,3,FALSE),""))</f>
        <v>31</v>
      </c>
      <c r="K547" s="58" t="str">
        <f>IF(I547="","",IFERROR(VLOOKUP($A547,'ROAR Balance'!B:F,4,FALSE),""))</f>
        <v>Italian</v>
      </c>
      <c r="L547" s="58">
        <f>IF(I547="","",IFERROR(VLOOKUP($A547,'ROAR Balance'!B:F,5,FALSE),""))</f>
        <v>39</v>
      </c>
      <c r="M547" s="46" t="str">
        <f>IF(OR(LEFT(A547,2)="--",A547="",I547=""),"",IFERROR(VLOOKUP(A547,Data!C:W,21,FALSE),""))</f>
        <v>Air</v>
      </c>
      <c r="N547" s="2"/>
    </row>
    <row r="548" spans="1:14" ht="15" customHeight="1" x14ac:dyDescent="0.3">
      <c r="A548" s="5" t="str">
        <f>IFERROR(IF(VLOOKUP(ROW(A548)-1,Data!B:C,2,FALSE)="","",VLOOKUP(ROW(A548)-1,Data!B:C,2,FALSE)),"")</f>
        <v>Scobie Preserves [J21]</v>
      </c>
      <c r="B548" s="133"/>
      <c r="C548" s="87" t="str">
        <f>IFERROR(IF(VLOOKUP(ROW(A548)-1,Data!B:C,2,FALSE)="","",VLOOKUP(ROW(A548)-1,Data!B:X,23,FALSE)),"")</f>
        <v/>
      </c>
      <c r="D548" s="6">
        <f t="shared" si="28"/>
        <v>-1</v>
      </c>
      <c r="E548" s="6" t="str">
        <f t="shared" si="29"/>
        <v>T</v>
      </c>
      <c r="F548" s="42">
        <f>IF(I548="","",IF(M548="Campaign","--",IF(VLOOKUP(A548,Data!C:D,2,FALSE)="*","*",VLOOKUP(A548,Data!C:R,16,FALSE))))</f>
        <v>3.5874999999999999</v>
      </c>
      <c r="G548" s="43">
        <f>IF(I548="","",IFERROR(VLOOKUP(VLOOKUP(A548,Data!C:T,18,FALSE),'ROAR Ratings'!A:D,4,FALSE),""))</f>
        <v>6.09</v>
      </c>
      <c r="H548" s="44">
        <f t="shared" si="30"/>
        <v>0.70731707317073167</v>
      </c>
      <c r="I548" s="58" t="str">
        <f>IF(OR(A548="",LEFT(A548,3)="---"),"",IFERROR(VLOOKUP($A548,'ROAR Balance'!B:F,2,FALSE),""))</f>
        <v>Partisan</v>
      </c>
      <c r="J548" s="58">
        <f>IF(I548="","",IFERROR(VLOOKUP($A548,'ROAR Balance'!B:F,3,FALSE),""))</f>
        <v>12</v>
      </c>
      <c r="K548" s="58" t="str">
        <f>IF(I548="","",IFERROR(VLOOKUP($A548,'ROAR Balance'!B:F,4,FALSE),""))</f>
        <v>Indian (British)</v>
      </c>
      <c r="L548" s="58">
        <f>IF(I548="","",IFERROR(VLOOKUP($A548,'ROAR Balance'!B:F,5,FALSE),""))</f>
        <v>29</v>
      </c>
      <c r="M548" s="46" t="str">
        <f>IF(OR(LEFT(A548,2)="--",A548="",I548=""),"",IFERROR(VLOOKUP(A548,Data!C:W,21,FALSE),""))</f>
        <v>Dlux</v>
      </c>
      <c r="N548" s="2"/>
    </row>
    <row r="549" spans="1:14" ht="15" customHeight="1" x14ac:dyDescent="0.3">
      <c r="A549" s="5" t="str">
        <f>IFERROR(IF(VLOOKUP(ROW(A549)-1,Data!B:C,2,FALSE)="","",VLOOKUP(ROW(A549)-1,Data!B:C,2,FALSE)),"")</f>
        <v>Oh Joy! [J22]</v>
      </c>
      <c r="B549" s="133"/>
      <c r="C549" s="87" t="str">
        <f>IFERROR(IF(VLOOKUP(ROW(A549)-1,Data!B:C,2,FALSE)="","",VLOOKUP(ROW(A549)-1,Data!B:X,23,FALSE)),"")</f>
        <v/>
      </c>
      <c r="D549" s="6">
        <f t="shared" si="28"/>
        <v>1</v>
      </c>
      <c r="E549" s="6" t="str">
        <f t="shared" si="29"/>
        <v/>
      </c>
      <c r="F549" s="42">
        <f>IF(I549="","",IF(M549="Campaign","--",IF(VLOOKUP(A549,Data!C:D,2,FALSE)="*","*",VLOOKUP(A549,Data!C:R,16,FALSE))))</f>
        <v>5.5</v>
      </c>
      <c r="G549" s="43">
        <f>IF(I549="","",IFERROR(VLOOKUP(VLOOKUP(A549,Data!C:T,18,FALSE),'ROAR Ratings'!A:D,4,FALSE),""))</f>
        <v>6.55</v>
      </c>
      <c r="H549" s="44">
        <f t="shared" si="30"/>
        <v>0.54929577464788737</v>
      </c>
      <c r="I549" s="58" t="str">
        <f>IF(OR(A549="",LEFT(A549,3)="---"),"",IFERROR(VLOOKUP($A549,'ROAR Balance'!B:F,2,FALSE),""))</f>
        <v>German</v>
      </c>
      <c r="J549" s="58">
        <f>IF(I549="","",IFERROR(VLOOKUP($A549,'ROAR Balance'!B:F,3,FALSE),""))</f>
        <v>39</v>
      </c>
      <c r="K549" s="58" t="str">
        <f>IF(I549="","",IFERROR(VLOOKUP($A549,'ROAR Balance'!B:F,4,FALSE),""))</f>
        <v>Russian</v>
      </c>
      <c r="L549" s="58">
        <f>IF(I549="","",IFERROR(VLOOKUP($A549,'ROAR Balance'!B:F,5,FALSE),""))</f>
        <v>32</v>
      </c>
      <c r="M549" s="46" t="str">
        <f>IF(OR(LEFT(A549,2)="--",A549="",I549=""),"",IFERROR(VLOOKUP(A549,Data!C:W,21,FALSE),""))</f>
        <v/>
      </c>
      <c r="N549" s="2"/>
    </row>
    <row r="550" spans="1:14" ht="15" customHeight="1" x14ac:dyDescent="0.3">
      <c r="A550" s="5" t="str">
        <f>IFERROR(IF(VLOOKUP(ROW(A550)-1,Data!B:C,2,FALSE)="","",VLOOKUP(ROW(A550)-1,Data!B:C,2,FALSE)),"")</f>
        <v>Kampfgruppe at Karachev [J23]</v>
      </c>
      <c r="B550" s="133"/>
      <c r="C550" s="87" t="str">
        <f>IFERROR(IF(VLOOKUP(ROW(A550)-1,Data!B:C,2,FALSE)="","",VLOOKUP(ROW(A550)-1,Data!B:X,23,FALSE)),"")</f>
        <v/>
      </c>
      <c r="D550" s="6">
        <f t="shared" si="28"/>
        <v>1</v>
      </c>
      <c r="E550" s="6" t="str">
        <f t="shared" si="29"/>
        <v/>
      </c>
      <c r="F550" s="42">
        <f>IF(I550="","",IF(M550="Campaign","--",IF(VLOOKUP(A550,Data!C:D,2,FALSE)="*","*",VLOOKUP(A550,Data!C:R,16,FALSE))))</f>
        <v>5.55</v>
      </c>
      <c r="G550" s="43">
        <f>IF(I550="","",IFERROR(VLOOKUP(VLOOKUP(A550,Data!C:T,18,FALSE),'ROAR Ratings'!A:D,4,FALSE),""))</f>
        <v>6.7</v>
      </c>
      <c r="H550" s="44">
        <f t="shared" si="30"/>
        <v>0.56953642384105962</v>
      </c>
      <c r="I550" s="58" t="str">
        <f>IF(OR(A550="",LEFT(A550,3)="---"),"",IFERROR(VLOOKUP($A550,'ROAR Balance'!B:F,2,FALSE),""))</f>
        <v>German</v>
      </c>
      <c r="J550" s="58">
        <f>IF(I550="","",IFERROR(VLOOKUP($A550,'ROAR Balance'!B:F,3,FALSE),""))</f>
        <v>86</v>
      </c>
      <c r="K550" s="58" t="str">
        <f>IF(I550="","",IFERROR(VLOOKUP($A550,'ROAR Balance'!B:F,4,FALSE),""))</f>
        <v>Russian</v>
      </c>
      <c r="L550" s="58">
        <f>IF(I550="","",IFERROR(VLOOKUP($A550,'ROAR Balance'!B:F,5,FALSE),""))</f>
        <v>65</v>
      </c>
      <c r="M550" s="46" t="str">
        <f>IF(OR(LEFT(A550,2)="--",A550="",I550=""),"",IFERROR(VLOOKUP(A550,Data!C:W,21,FALSE),""))</f>
        <v/>
      </c>
      <c r="N550" s="2"/>
    </row>
    <row r="551" spans="1:14" ht="15" customHeight="1" x14ac:dyDescent="0.3">
      <c r="A551" s="5" t="str">
        <f>IFERROR(IF(VLOOKUP(ROW(A551)-1,Data!B:C,2,FALSE)="","",VLOOKUP(ROW(A551)-1,Data!B:C,2,FALSE)),"")</f>
        <v>Smashing the 3rd [J24]</v>
      </c>
      <c r="B551" s="133"/>
      <c r="C551" s="87" t="str">
        <f>IFERROR(IF(VLOOKUP(ROW(A551)-1,Data!B:C,2,FALSE)="","",VLOOKUP(ROW(A551)-1,Data!B:X,23,FALSE)),"")</f>
        <v/>
      </c>
      <c r="D551" s="6">
        <f t="shared" si="28"/>
        <v>1</v>
      </c>
      <c r="E551" s="6" t="str">
        <f t="shared" si="29"/>
        <v/>
      </c>
      <c r="F551" s="42">
        <f>IF(I551="","",IF(M551="Campaign","--",IF(VLOOKUP(A551,Data!C:D,2,FALSE)="*","*",VLOOKUP(A551,Data!C:R,16,FALSE))))</f>
        <v>11.15</v>
      </c>
      <c r="G551" s="43">
        <f>IF(I551="","",IFERROR(VLOOKUP(VLOOKUP(A551,Data!C:T,18,FALSE),'ROAR Ratings'!A:D,4,FALSE),""))</f>
        <v>7</v>
      </c>
      <c r="H551" s="44">
        <f t="shared" si="30"/>
        <v>0.54166666666666674</v>
      </c>
      <c r="I551" s="58" t="str">
        <f>IF(OR(A551="",LEFT(A551,3)="---"),"",IFERROR(VLOOKUP($A551,'ROAR Balance'!B:F,2,FALSE),""))</f>
        <v>Russian</v>
      </c>
      <c r="J551" s="58">
        <f>IF(I551="","",IFERROR(VLOOKUP($A551,'ROAR Balance'!B:F,3,FALSE),""))</f>
        <v>55</v>
      </c>
      <c r="K551" s="58" t="str">
        <f>IF(I551="","",IFERROR(VLOOKUP($A551,'ROAR Balance'!B:F,4,FALSE),""))</f>
        <v>German</v>
      </c>
      <c r="L551" s="58">
        <f>IF(I551="","",IFERROR(VLOOKUP($A551,'ROAR Balance'!B:F,5,FALSE),""))</f>
        <v>65</v>
      </c>
      <c r="M551" s="46" t="str">
        <f>IF(OR(LEFT(A551,2)="--",A551="",I551=""),"",IFERROR(VLOOKUP(A551,Data!C:W,21,FALSE),""))</f>
        <v/>
      </c>
      <c r="N551" s="2"/>
    </row>
    <row r="552" spans="1:14" ht="15" customHeight="1" x14ac:dyDescent="0.3">
      <c r="A552" s="5" t="str">
        <f>IFERROR(IF(VLOOKUP(ROW(A552)-1,Data!B:C,2,FALSE)="","",VLOOKUP(ROW(A552)-1,Data!B:C,2,FALSE)),"")</f>
        <v>The Weigh In [J25]</v>
      </c>
      <c r="B552" s="133"/>
      <c r="C552" s="87" t="str">
        <f>IFERROR(IF(VLOOKUP(ROW(A552)-1,Data!B:C,2,FALSE)="","",VLOOKUP(ROW(A552)-1,Data!B:X,23,FALSE)),"")</f>
        <v/>
      </c>
      <c r="D552" s="6">
        <f t="shared" si="28"/>
        <v>-1</v>
      </c>
      <c r="E552" s="6" t="str">
        <f t="shared" si="29"/>
        <v/>
      </c>
      <c r="F552" s="42">
        <f>IF(I552="","",IF(M552="Campaign","--",IF(VLOOKUP(A552,Data!C:D,2,FALSE)="*","*",VLOOKUP(A552,Data!C:R,16,FALSE))))</f>
        <v>13.4</v>
      </c>
      <c r="G552" s="43">
        <f>IF(I552="","",IFERROR(VLOOKUP(VLOOKUP(A552,Data!C:T,18,FALSE),'ROAR Ratings'!A:D,4,FALSE),""))</f>
        <v>6.3</v>
      </c>
      <c r="H552" s="44">
        <f t="shared" si="30"/>
        <v>0.68292682926829273</v>
      </c>
      <c r="I552" s="58" t="str">
        <f>IF(OR(A552="",LEFT(A552,3)="---"),"",IFERROR(VLOOKUP($A552,'ROAR Balance'!B:F,2,FALSE),""))</f>
        <v>Polish</v>
      </c>
      <c r="J552" s="58">
        <f>IF(I552="","",IFERROR(VLOOKUP($A552,'ROAR Balance'!B:F,3,FALSE),""))</f>
        <v>28</v>
      </c>
      <c r="K552" s="58" t="str">
        <f>IF(I552="","",IFERROR(VLOOKUP($A552,'ROAR Balance'!B:F,4,FALSE),""))</f>
        <v>German</v>
      </c>
      <c r="L552" s="58">
        <f>IF(I552="","",IFERROR(VLOOKUP($A552,'ROAR Balance'!B:F,5,FALSE),""))</f>
        <v>13</v>
      </c>
      <c r="M552" s="46" t="str">
        <f>IF(OR(LEFT(A552,2)="--",A552="",I552=""),"",IFERROR(VLOOKUP(A552,Data!C:W,21,FALSE),""))</f>
        <v/>
      </c>
      <c r="N552" s="2"/>
    </row>
    <row r="553" spans="1:14" ht="15" customHeight="1" x14ac:dyDescent="0.3">
      <c r="A553" s="5" t="str">
        <f>IFERROR(IF(VLOOKUP(ROW(A553)-1,Data!B:C,2,FALSE)="","",VLOOKUP(ROW(A553)-1,Data!B:C,2,FALSE)),"")</f>
        <v>Round Two [J26]</v>
      </c>
      <c r="B553" s="133"/>
      <c r="C553" s="87" t="str">
        <f>IFERROR(IF(VLOOKUP(ROW(A553)-1,Data!B:C,2,FALSE)="","",VLOOKUP(ROW(A553)-1,Data!B:X,23,FALSE)),"")</f>
        <v/>
      </c>
      <c r="D553" s="6">
        <f t="shared" si="28"/>
        <v>-1</v>
      </c>
      <c r="E553" s="6" t="str">
        <f t="shared" si="29"/>
        <v/>
      </c>
      <c r="F553" s="42">
        <f>IF(I553="","",IF(M553="Campaign","--",IF(VLOOKUP(A553,Data!C:D,2,FALSE)="*","*",VLOOKUP(A553,Data!C:R,16,FALSE))))</f>
        <v>9.375</v>
      </c>
      <c r="G553" s="43">
        <f>IF(I553="","",IFERROR(VLOOKUP(VLOOKUP(A553,Data!C:T,18,FALSE),'ROAR Ratings'!A:D,4,FALSE),""))</f>
        <v>6.44</v>
      </c>
      <c r="H553" s="44">
        <f t="shared" si="30"/>
        <v>0.625</v>
      </c>
      <c r="I553" s="58" t="str">
        <f>IF(OR(A553="",LEFT(A553,3)="---"),"",IFERROR(VLOOKUP($A553,'ROAR Balance'!B:F,2,FALSE),""))</f>
        <v>German</v>
      </c>
      <c r="J553" s="58">
        <f>IF(I553="","",IFERROR(VLOOKUP($A553,'ROAR Balance'!B:F,3,FALSE),""))</f>
        <v>25</v>
      </c>
      <c r="K553" s="58" t="str">
        <f>IF(I553="","",IFERROR(VLOOKUP($A553,'ROAR Balance'!B:F,4,FALSE),""))</f>
        <v>Polish</v>
      </c>
      <c r="L553" s="58">
        <f>IF(I553="","",IFERROR(VLOOKUP($A553,'ROAR Balance'!B:F,5,FALSE),""))</f>
        <v>15</v>
      </c>
      <c r="M553" s="46" t="str">
        <f>IF(OR(LEFT(A553,2)="--",A553="",I553=""),"",IFERROR(VLOOKUP(A553,Data!C:W,21,FALSE),""))</f>
        <v>OBA</v>
      </c>
      <c r="N553" s="2"/>
    </row>
    <row r="554" spans="1:14" ht="15" customHeight="1" x14ac:dyDescent="0.3">
      <c r="A554" s="5" t="str">
        <f>IFERROR(IF(VLOOKUP(ROW(A554)-1,Data!B:C,2,FALSE)="","",VLOOKUP(ROW(A554)-1,Data!B:C,2,FALSE)),"")</f>
        <v>High Tide at Heiligenbeil [J27]</v>
      </c>
      <c r="B554" s="133"/>
      <c r="C554" s="87" t="str">
        <f>IFERROR(IF(VLOOKUP(ROW(A554)-1,Data!B:C,2,FALSE)="","",VLOOKUP(ROW(A554)-1,Data!B:X,23,FALSE)),"")</f>
        <v/>
      </c>
      <c r="D554" s="6">
        <f t="shared" si="28"/>
        <v>-1</v>
      </c>
      <c r="E554" s="6" t="str">
        <f t="shared" si="29"/>
        <v/>
      </c>
      <c r="F554" s="42">
        <f>IF(I554="","",IF(M554="Campaign","--",IF(VLOOKUP(A554,Data!C:D,2,FALSE)="*","*",VLOOKUP(A554,Data!C:R,16,FALSE))))</f>
        <v>6.3666666666666663</v>
      </c>
      <c r="G554" s="43">
        <f>IF(I554="","",IFERROR(VLOOKUP(VLOOKUP(A554,Data!C:T,18,FALSE),'ROAR Ratings'!A:D,4,FALSE),""))</f>
        <v>5.89</v>
      </c>
      <c r="H554" s="44">
        <f t="shared" si="30"/>
        <v>0.58914728682170547</v>
      </c>
      <c r="I554" s="58" t="str">
        <f>IF(OR(A554="",LEFT(A554,3)="---"),"",IFERROR(VLOOKUP($A554,'ROAR Balance'!B:F,2,FALSE),""))</f>
        <v>German</v>
      </c>
      <c r="J554" s="58">
        <f>IF(I554="","",IFERROR(VLOOKUP($A554,'ROAR Balance'!B:F,3,FALSE),""))</f>
        <v>76</v>
      </c>
      <c r="K554" s="58" t="str">
        <f>IF(I554="","",IFERROR(VLOOKUP($A554,'ROAR Balance'!B:F,4,FALSE),""))</f>
        <v>Russian</v>
      </c>
      <c r="L554" s="58">
        <f>IF(I554="","",IFERROR(VLOOKUP($A554,'ROAR Balance'!B:F,5,FALSE),""))</f>
        <v>53</v>
      </c>
      <c r="M554" s="46" t="str">
        <f>IF(OR(LEFT(A554,2)="--",A554="",I554=""),"",IFERROR(VLOOKUP(A554,Data!C:W,21,FALSE),""))</f>
        <v>Air</v>
      </c>
      <c r="N554" s="2"/>
    </row>
    <row r="555" spans="1:14" ht="15" customHeight="1" x14ac:dyDescent="0.3">
      <c r="A555" s="5" t="str">
        <f>IFERROR(IF(VLOOKUP(ROW(A555)-1,Data!B:C,2,FALSE)="","",VLOOKUP(ROW(A555)-1,Data!B:C,2,FALSE)),"")</f>
        <v>Inhumaine [J28]</v>
      </c>
      <c r="B555" s="133"/>
      <c r="C555" s="87" t="str">
        <f>IFERROR(IF(VLOOKUP(ROW(A555)-1,Data!B:C,2,FALSE)="","",VLOOKUP(ROW(A555)-1,Data!B:X,23,FALSE)),"")</f>
        <v/>
      </c>
      <c r="D555" s="6">
        <f t="shared" si="28"/>
        <v>1</v>
      </c>
      <c r="E555" s="6" t="str">
        <f t="shared" si="29"/>
        <v/>
      </c>
      <c r="F555" s="42">
        <f>IF(I555="","",IF(M555="Campaign","--",IF(VLOOKUP(A555,Data!C:D,2,FALSE)="*","*",VLOOKUP(A555,Data!C:R,16,FALSE))))</f>
        <v>5.2791666666666668</v>
      </c>
      <c r="G555" s="43">
        <f>IF(I555="","",IFERROR(VLOOKUP(VLOOKUP(A555,Data!C:T,18,FALSE),'ROAR Ratings'!A:D,4,FALSE),""))</f>
        <v>6.33</v>
      </c>
      <c r="H555" s="44">
        <f t="shared" si="30"/>
        <v>0.57971014492753625</v>
      </c>
      <c r="I555" s="58" t="str">
        <f>IF(OR(A555="",LEFT(A555,3)="---"),"",IFERROR(VLOOKUP($A555,'ROAR Balance'!B:F,2,FALSE),""))</f>
        <v>German</v>
      </c>
      <c r="J555" s="58">
        <f>IF(I555="","",IFERROR(VLOOKUP($A555,'ROAR Balance'!B:F,3,FALSE),""))</f>
        <v>58</v>
      </c>
      <c r="K555" s="58" t="str">
        <f>IF(I555="","",IFERROR(VLOOKUP($A555,'ROAR Balance'!B:F,4,FALSE),""))</f>
        <v>American</v>
      </c>
      <c r="L555" s="58">
        <f>IF(I555="","",IFERROR(VLOOKUP($A555,'ROAR Balance'!B:F,5,FALSE),""))</f>
        <v>80</v>
      </c>
      <c r="M555" s="46" t="str">
        <f>IF(OR(LEFT(A555,2)="--",A555="",I555=""),"",IFERROR(VLOOKUP(A555,Data!C:W,21,FALSE),""))</f>
        <v/>
      </c>
      <c r="N555" s="2"/>
    </row>
    <row r="556" spans="1:14" ht="15" customHeight="1" x14ac:dyDescent="0.3">
      <c r="A556" s="5" t="str">
        <f>IFERROR(IF(VLOOKUP(ROW(A556)-1,Data!B:C,2,FALSE)="","",VLOOKUP(ROW(A556)-1,Data!B:C,2,FALSE)),"")</f>
        <v>The Capture of Balta [J29]</v>
      </c>
      <c r="B556" s="133"/>
      <c r="C556" s="87" t="str">
        <f>IFERROR(IF(VLOOKUP(ROW(A556)-1,Data!B:C,2,FALSE)="","",VLOOKUP(ROW(A556)-1,Data!B:X,23,FALSE)),"")</f>
        <v/>
      </c>
      <c r="D556" s="6">
        <f t="shared" si="28"/>
        <v>-1</v>
      </c>
      <c r="E556" s="6" t="str">
        <f t="shared" si="29"/>
        <v/>
      </c>
      <c r="F556" s="42">
        <f>IF(I556="","",IF(M556="Campaign","--",IF(VLOOKUP(A556,Data!C:D,2,FALSE)="*","*",VLOOKUP(A556,Data!C:R,16,FALSE))))</f>
        <v>14.166666666666666</v>
      </c>
      <c r="G556" s="43">
        <f>IF(I556="","",IFERROR(VLOOKUP(VLOOKUP(A556,Data!C:T,18,FALSE),'ROAR Ratings'!A:D,4,FALSE),""))</f>
        <v>6.89</v>
      </c>
      <c r="H556" s="44">
        <f t="shared" si="30"/>
        <v>0.63265306122448983</v>
      </c>
      <c r="I556" s="58" t="str">
        <f>IF(OR(A556="",LEFT(A556,3)="---"),"",IFERROR(VLOOKUP($A556,'ROAR Balance'!B:F,2,FALSE),""))</f>
        <v>German</v>
      </c>
      <c r="J556" s="58">
        <f>IF(I556="","",IFERROR(VLOOKUP($A556,'ROAR Balance'!B:F,3,FALSE),""))</f>
        <v>18</v>
      </c>
      <c r="K556" s="58" t="str">
        <f>IF(I556="","",IFERROR(VLOOKUP($A556,'ROAR Balance'!B:F,4,FALSE),""))</f>
        <v>Russian</v>
      </c>
      <c r="L556" s="58">
        <f>IF(I556="","",IFERROR(VLOOKUP($A556,'ROAR Balance'!B:F,5,FALSE),""))</f>
        <v>31</v>
      </c>
      <c r="M556" s="46" t="str">
        <f>IF(OR(LEFT(A556,2)="--",A556="",I556=""),"",IFERROR(VLOOKUP(A556,Data!C:W,21,FALSE),""))</f>
        <v>OBA</v>
      </c>
      <c r="N556" s="2"/>
    </row>
    <row r="557" spans="1:14" ht="15" customHeight="1" x14ac:dyDescent="0.3">
      <c r="A557" s="5" t="str">
        <f>IFERROR(IF(VLOOKUP(ROW(A557)-1,Data!B:C,2,FALSE)="","",VLOOKUP(ROW(A557)-1,Data!B:C,2,FALSE)),"")</f>
        <v>Nocturnal Attrition [J30]</v>
      </c>
      <c r="B557" s="133"/>
      <c r="C557" s="87" t="str">
        <f>IFERROR(IF(VLOOKUP(ROW(A557)-1,Data!B:C,2,FALSE)="","",VLOOKUP(ROW(A557)-1,Data!B:X,23,FALSE)),"")</f>
        <v/>
      </c>
      <c r="D557" s="6">
        <f t="shared" si="28"/>
        <v>-1</v>
      </c>
      <c r="E557" s="6" t="str">
        <f t="shared" si="29"/>
        <v>T</v>
      </c>
      <c r="F557" s="42">
        <f>IF(I557="","",IF(M557="Campaign","--",IF(VLOOKUP(A557,Data!C:D,2,FALSE)="*","*",VLOOKUP(A557,Data!C:R,16,FALSE))))</f>
        <v>3.5</v>
      </c>
      <c r="G557" s="43">
        <f>IF(I557="","",IFERROR(VLOOKUP(VLOOKUP(A557,Data!C:T,18,FALSE),'ROAR Ratings'!A:D,4,FALSE),""))</f>
        <v>5.58</v>
      </c>
      <c r="H557" s="44">
        <f t="shared" si="30"/>
        <v>0.80645161290322576</v>
      </c>
      <c r="I557" s="58" t="str">
        <f>IF(OR(A557="",LEFT(A557,3)="---"),"",IFERROR(VLOOKUP($A557,'ROAR Balance'!B:F,2,FALSE),""))</f>
        <v>Italian</v>
      </c>
      <c r="J557" s="58">
        <f>IF(I557="","",IFERROR(VLOOKUP($A557,'ROAR Balance'!B:F,3,FALSE),""))</f>
        <v>6</v>
      </c>
      <c r="K557" s="58" t="str">
        <f>IF(I557="","",IFERROR(VLOOKUP($A557,'ROAR Balance'!B:F,4,FALSE),""))</f>
        <v>New Zealand</v>
      </c>
      <c r="L557" s="58">
        <f>IF(I557="","",IFERROR(VLOOKUP($A557,'ROAR Balance'!B:F,5,FALSE),""))</f>
        <v>25</v>
      </c>
      <c r="M557" s="46" t="str">
        <f>IF(OR(LEFT(A557,2)="--",A557="",I557=""),"",IFERROR(VLOOKUP(A557,Data!C:W,21,FALSE),""))</f>
        <v>Dsrt</v>
      </c>
      <c r="N557" s="2"/>
    </row>
    <row r="558" spans="1:14" ht="15" customHeight="1" x14ac:dyDescent="0.3">
      <c r="A558" s="5" t="str">
        <f>IFERROR(IF(VLOOKUP(ROW(A558)-1,Data!B:C,2,FALSE)="","",VLOOKUP(ROW(A558)-1,Data!B:C,2,FALSE)),"")</f>
        <v>Lovat First Sight [J31]</v>
      </c>
      <c r="B558" s="133"/>
      <c r="C558" s="87" t="str">
        <f>IFERROR(IF(VLOOKUP(ROW(A558)-1,Data!B:C,2,FALSE)="","",VLOOKUP(ROW(A558)-1,Data!B:X,23,FALSE)),"")</f>
        <v/>
      </c>
      <c r="D558" s="6">
        <f t="shared" si="28"/>
        <v>-1</v>
      </c>
      <c r="E558" s="6" t="str">
        <f t="shared" si="29"/>
        <v/>
      </c>
      <c r="F558" s="42">
        <f>IF(I558="","",IF(M558="Campaign","--",IF(VLOOKUP(A558,Data!C:D,2,FALSE)="*","*",VLOOKUP(A558,Data!C:R,16,FALSE))))</f>
        <v>11.733333333333333</v>
      </c>
      <c r="G558" s="43">
        <f>IF(I558="","",IFERROR(VLOOKUP(VLOOKUP(A558,Data!C:T,18,FALSE),'ROAR Ratings'!A:D,4,FALSE),""))</f>
        <v>5.77</v>
      </c>
      <c r="H558" s="44">
        <f t="shared" si="30"/>
        <v>0.7142857142857143</v>
      </c>
      <c r="I558" s="58" t="str">
        <f>IF(OR(A558="",LEFT(A558,3)="---"),"",IFERROR(VLOOKUP($A558,'ROAR Balance'!B:F,2,FALSE),""))</f>
        <v>German</v>
      </c>
      <c r="J558" s="58">
        <f>IF(I558="","",IFERROR(VLOOKUP($A558,'ROAR Balance'!B:F,3,FALSE),""))</f>
        <v>4</v>
      </c>
      <c r="K558" s="58" t="str">
        <f>IF(I558="","",IFERROR(VLOOKUP($A558,'ROAR Balance'!B:F,4,FALSE),""))</f>
        <v>British</v>
      </c>
      <c r="L558" s="58">
        <f>IF(I558="","",IFERROR(VLOOKUP($A558,'ROAR Balance'!B:F,5,FALSE),""))</f>
        <v>10</v>
      </c>
      <c r="M558" s="46" t="str">
        <f>IF(OR(LEFT(A558,2)="--",A558="",I558=""),"",IFERROR(VLOOKUP(A558,Data!C:W,21,FALSE),""))</f>
        <v>SSR</v>
      </c>
      <c r="N558" s="2"/>
    </row>
    <row r="559" spans="1:14" ht="15" customHeight="1" x14ac:dyDescent="0.3">
      <c r="A559" s="5" t="str">
        <f>IFERROR(IF(VLOOKUP(ROW(A559)-1,Data!B:C,2,FALSE)="","",VLOOKUP(ROW(A559)-1,Data!B:C,2,FALSE)),"")</f>
        <v>Panzer Graveyard [J32]</v>
      </c>
      <c r="B559" s="133"/>
      <c r="C559" s="87" t="str">
        <f>IFERROR(IF(VLOOKUP(ROW(A559)-1,Data!B:C,2,FALSE)="","",VLOOKUP(ROW(A559)-1,Data!B:X,23,FALSE)),"")</f>
        <v/>
      </c>
      <c r="D559" s="6">
        <f t="shared" si="28"/>
        <v>1</v>
      </c>
      <c r="E559" s="6" t="str">
        <f t="shared" si="29"/>
        <v/>
      </c>
      <c r="F559" s="42">
        <f>IF(I559="","",IF(M559="Campaign","--",IF(VLOOKUP(A559,Data!C:D,2,FALSE)="*","*",VLOOKUP(A559,Data!C:R,16,FALSE))))</f>
        <v>6.3</v>
      </c>
      <c r="G559" s="43">
        <f>IF(I559="","",IFERROR(VLOOKUP(VLOOKUP(A559,Data!C:T,18,FALSE),'ROAR Ratings'!A:D,4,FALSE),""))</f>
        <v>6.62</v>
      </c>
      <c r="H559" s="44">
        <f t="shared" si="30"/>
        <v>0.52941176470588236</v>
      </c>
      <c r="I559" s="58" t="str">
        <f>IF(OR(A559="",LEFT(A559,3)="---"),"",IFERROR(VLOOKUP($A559,'ROAR Balance'!B:F,2,FALSE),""))</f>
        <v>German</v>
      </c>
      <c r="J559" s="58">
        <f>IF(I559="","",IFERROR(VLOOKUP($A559,'ROAR Balance'!B:F,3,FALSE),""))</f>
        <v>99</v>
      </c>
      <c r="K559" s="58" t="str">
        <f>IF(I559="","",IFERROR(VLOOKUP($A559,'ROAR Balance'!B:F,4,FALSE),""))</f>
        <v>British</v>
      </c>
      <c r="L559" s="58">
        <f>IF(I559="","",IFERROR(VLOOKUP($A559,'ROAR Balance'!B:F,5,FALSE),""))</f>
        <v>88</v>
      </c>
      <c r="M559" s="46" t="str">
        <f>IF(OR(LEFT(A559,2)="--",A559="",I559=""),"",IFERROR(VLOOKUP(A559,Data!C:W,21,FALSE),""))</f>
        <v/>
      </c>
      <c r="N559" s="2"/>
    </row>
    <row r="560" spans="1:14" ht="15" customHeight="1" x14ac:dyDescent="0.3">
      <c r="A560" s="5" t="str">
        <f>IFERROR(IF(VLOOKUP(ROW(A560)-1,Data!B:C,2,FALSE)="","",VLOOKUP(ROW(A560)-1,Data!B:C,2,FALSE)),"")</f>
        <v>The Slaughterhouse [J33]</v>
      </c>
      <c r="B560" s="133"/>
      <c r="C560" s="87" t="str">
        <f>IFERROR(IF(VLOOKUP(ROW(A560)-1,Data!B:C,2,FALSE)="","",VLOOKUP(ROW(A560)-1,Data!B:X,23,FALSE)),"")</f>
        <v/>
      </c>
      <c r="D560" s="6">
        <f t="shared" si="28"/>
        <v>-1</v>
      </c>
      <c r="E560" s="6" t="str">
        <f t="shared" si="29"/>
        <v/>
      </c>
      <c r="F560" s="42">
        <f>IF(I560="","",IF(M560="Campaign","--",IF(VLOOKUP(A560,Data!C:D,2,FALSE)="*","*",VLOOKUP(A560,Data!C:R,16,FALSE))))</f>
        <v>8.8166666666666664</v>
      </c>
      <c r="G560" s="43">
        <f>IF(I560="","",IFERROR(VLOOKUP(VLOOKUP(A560,Data!C:T,18,FALSE),'ROAR Ratings'!A:D,4,FALSE),""))</f>
        <v>7.32</v>
      </c>
      <c r="H560" s="44">
        <f t="shared" si="30"/>
        <v>0.58787878787878789</v>
      </c>
      <c r="I560" s="58" t="str">
        <f>IF(OR(A560="",LEFT(A560,3)="---"),"",IFERROR(VLOOKUP($A560,'ROAR Balance'!B:F,2,FALSE),""))</f>
        <v>Russian</v>
      </c>
      <c r="J560" s="58">
        <f>IF(I560="","",IFERROR(VLOOKUP($A560,'ROAR Balance'!B:F,3,FALSE),""))</f>
        <v>68</v>
      </c>
      <c r="K560" s="58" t="str">
        <f>IF(I560="","",IFERROR(VLOOKUP($A560,'ROAR Balance'!B:F,4,FALSE),""))</f>
        <v>German</v>
      </c>
      <c r="L560" s="58">
        <f>IF(I560="","",IFERROR(VLOOKUP($A560,'ROAR Balance'!B:F,5,FALSE),""))</f>
        <v>97</v>
      </c>
      <c r="M560" s="46" t="str">
        <f>IF(OR(LEFT(A560,2)="--",A560="",I560=""),"",IFERROR(VLOOKUP(A560,Data!C:W,21,FALSE),""))</f>
        <v>OBA</v>
      </c>
      <c r="N560" s="2"/>
    </row>
    <row r="561" spans="1:14" ht="15" customHeight="1" x14ac:dyDescent="0.3">
      <c r="A561" s="5" t="str">
        <f>IFERROR(IF(VLOOKUP(ROW(A561)-1,Data!B:C,2,FALSE)="","",VLOOKUP(ROW(A561)-1,Data!B:C,2,FALSE)),"")</f>
        <v>Men of the Mountains [J34]</v>
      </c>
      <c r="B561" s="133"/>
      <c r="C561" s="87" t="str">
        <f>IFERROR(IF(VLOOKUP(ROW(A561)-1,Data!B:C,2,FALSE)="","",VLOOKUP(ROW(A561)-1,Data!B:X,23,FALSE)),"")</f>
        <v/>
      </c>
      <c r="D561" s="6">
        <f t="shared" si="28"/>
        <v>-1</v>
      </c>
      <c r="E561" s="6" t="str">
        <f t="shared" si="29"/>
        <v>T</v>
      </c>
      <c r="F561" s="42">
        <f>IF(I561="","",IF(M561="Campaign","--",IF(VLOOKUP(A561,Data!C:D,2,FALSE)="*","*",VLOOKUP(A561,Data!C:R,16,FALSE))))</f>
        <v>4.5999999999999996</v>
      </c>
      <c r="G561" s="43">
        <f>IF(I561="","",IFERROR(VLOOKUP(VLOOKUP(A561,Data!C:T,18,FALSE),'ROAR Ratings'!A:D,4,FALSE),""))</f>
        <v>6.7</v>
      </c>
      <c r="H561" s="44">
        <f t="shared" si="30"/>
        <v>0.58461538461538454</v>
      </c>
      <c r="I561" s="58" t="str">
        <f>IF(OR(A561="",LEFT(A561,3)="---"),"",IFERROR(VLOOKUP($A561,'ROAR Balance'!B:F,2,FALSE),""))</f>
        <v>Italian</v>
      </c>
      <c r="J561" s="58">
        <f>IF(I561="","",IFERROR(VLOOKUP($A561,'ROAR Balance'!B:F,3,FALSE),""))</f>
        <v>54</v>
      </c>
      <c r="K561" s="58" t="str">
        <f>IF(I561="","",IFERROR(VLOOKUP($A561,'ROAR Balance'!B:F,4,FALSE),""))</f>
        <v>Partisan</v>
      </c>
      <c r="L561" s="58">
        <f>IF(I561="","",IFERROR(VLOOKUP($A561,'ROAR Balance'!B:F,5,FALSE),""))</f>
        <v>76</v>
      </c>
      <c r="M561" s="46" t="str">
        <f>IF(OR(LEFT(A561,2)="--",A561="",I561=""),"",IFERROR(VLOOKUP(A561,Data!C:W,21,FALSE),""))</f>
        <v/>
      </c>
      <c r="N561" s="2"/>
    </row>
    <row r="562" spans="1:14" ht="15" customHeight="1" x14ac:dyDescent="0.3">
      <c r="A562" s="5" t="str">
        <f>IFERROR(IF(VLOOKUP(ROW(A562)-1,Data!B:C,2,FALSE)="","",VLOOKUP(ROW(A562)-1,Data!B:C,2,FALSE)),"")</f>
        <v>Siam Sambal [J35]</v>
      </c>
      <c r="B562" s="133"/>
      <c r="C562" s="87" t="str">
        <f>IFERROR(IF(VLOOKUP(ROW(A562)-1,Data!B:C,2,FALSE)="","",VLOOKUP(ROW(A562)-1,Data!B:X,23,FALSE)),"")</f>
        <v/>
      </c>
      <c r="D562" s="6">
        <f t="shared" si="28"/>
        <v>-1</v>
      </c>
      <c r="E562" s="6" t="str">
        <f t="shared" si="29"/>
        <v/>
      </c>
      <c r="F562" s="42">
        <f>IF(I562="","",IF(M562="Campaign","--",IF(VLOOKUP(A562,Data!C:D,2,FALSE)="*","*",VLOOKUP(A562,Data!C:R,16,FALSE))))</f>
        <v>11.266666666666667</v>
      </c>
      <c r="G562" s="43">
        <f>IF(I562="","",IFERROR(VLOOKUP(VLOOKUP(A562,Data!C:T,18,FALSE),'ROAR Ratings'!A:D,4,FALSE),""))</f>
        <v>6.27</v>
      </c>
      <c r="H562" s="44">
        <f t="shared" si="30"/>
        <v>0.56756756756756754</v>
      </c>
      <c r="I562" s="58" t="str">
        <f>IF(OR(A562="",LEFT(A562,3)="---"),"",IFERROR(VLOOKUP($A562,'ROAR Balance'!B:F,2,FALSE),""))</f>
        <v>Vichy</v>
      </c>
      <c r="J562" s="58">
        <f>IF(I562="","",IFERROR(VLOOKUP($A562,'ROAR Balance'!B:F,3,FALSE),""))</f>
        <v>32</v>
      </c>
      <c r="K562" s="58" t="str">
        <f>IF(I562="","",IFERROR(VLOOKUP($A562,'ROAR Balance'!B:F,4,FALSE),""))</f>
        <v>Thai (Chinese)</v>
      </c>
      <c r="L562" s="58">
        <f>IF(I562="","",IFERROR(VLOOKUP($A562,'ROAR Balance'!B:F,5,FALSE),""))</f>
        <v>42</v>
      </c>
      <c r="M562" s="46" t="str">
        <f>IF(OR(LEFT(A562,2)="--",A562="",I562=""),"",IFERROR(VLOOKUP(A562,Data!C:W,21,FALSE),""))</f>
        <v>PTO, OBA</v>
      </c>
      <c r="N562" s="2"/>
    </row>
    <row r="563" spans="1:14" ht="15" customHeight="1" x14ac:dyDescent="0.3">
      <c r="A563" s="5" t="str">
        <f>IFERROR(IF(VLOOKUP(ROW(A563)-1,Data!B:C,2,FALSE)="","",VLOOKUP(ROW(A563)-1,Data!B:C,2,FALSE)),"")</f>
        <v>The Bridge of Verdalsora [J36]</v>
      </c>
      <c r="B563" s="133"/>
      <c r="C563" s="87" t="str">
        <f>IFERROR(IF(VLOOKUP(ROW(A563)-1,Data!B:C,2,FALSE)="","",VLOOKUP(ROW(A563)-1,Data!B:X,23,FALSE)),"")</f>
        <v/>
      </c>
      <c r="D563" s="6">
        <f t="shared" si="28"/>
        <v>-1</v>
      </c>
      <c r="E563" s="6" t="str">
        <f t="shared" si="29"/>
        <v>T</v>
      </c>
      <c r="F563" s="42">
        <f>IF(I563="","",IF(M563="Campaign","--",IF(VLOOKUP(A563,Data!C:D,2,FALSE)="*","*",VLOOKUP(A563,Data!C:R,16,FALSE))))</f>
        <v>4.3916666666666666</v>
      </c>
      <c r="G563" s="43">
        <f>IF(I563="","",IFERROR(VLOOKUP(VLOOKUP(A563,Data!C:T,18,FALSE),'ROAR Ratings'!A:D,4,FALSE),""))</f>
        <v>6</v>
      </c>
      <c r="H563" s="44">
        <f t="shared" si="30"/>
        <v>0.52873563218390807</v>
      </c>
      <c r="I563" s="58" t="str">
        <f>IF(OR(A563="",LEFT(A563,3)="---"),"",IFERROR(VLOOKUP($A563,'ROAR Balance'!B:F,2,FALSE),""))</f>
        <v>German</v>
      </c>
      <c r="J563" s="58">
        <f>IF(I563="","",IFERROR(VLOOKUP($A563,'ROAR Balance'!B:F,3,FALSE),""))</f>
        <v>46</v>
      </c>
      <c r="K563" s="58" t="str">
        <f>IF(I563="","",IFERROR(VLOOKUP($A563,'ROAR Balance'!B:F,4,FALSE),""))</f>
        <v>British</v>
      </c>
      <c r="L563" s="58">
        <f>IF(I563="","",IFERROR(VLOOKUP($A563,'ROAR Balance'!B:F,5,FALSE),""))</f>
        <v>41</v>
      </c>
      <c r="M563" s="46" t="str">
        <f>IF(OR(LEFT(A563,2)="--",A563="",I563=""),"",IFERROR(VLOOKUP(A563,Data!C:W,21,FALSE),""))</f>
        <v>OBA</v>
      </c>
      <c r="N563" s="2"/>
    </row>
    <row r="564" spans="1:14" ht="15" customHeight="1" x14ac:dyDescent="0.3">
      <c r="A564" s="5" t="str">
        <f>IFERROR(IF(VLOOKUP(ROW(A564)-1,Data!B:C,2,FALSE)="","",VLOOKUP(ROW(A564)-1,Data!B:C,2,FALSE)),"")</f>
        <v>Tretten in Flames [J37]</v>
      </c>
      <c r="B564" s="133"/>
      <c r="C564" s="87" t="str">
        <f>IFERROR(IF(VLOOKUP(ROW(A564)-1,Data!B:C,2,FALSE)="","",VLOOKUP(ROW(A564)-1,Data!B:X,23,FALSE)),"")</f>
        <v/>
      </c>
      <c r="D564" s="6">
        <f t="shared" si="28"/>
        <v>-1</v>
      </c>
      <c r="E564" s="6" t="str">
        <f t="shared" si="29"/>
        <v>T</v>
      </c>
      <c r="F564" s="42">
        <f>IF(I564="","",IF(M564="Campaign","--",IF(VLOOKUP(A564,Data!C:D,2,FALSE)="*","*",VLOOKUP(A564,Data!C:R,16,FALSE))))</f>
        <v>3.4750000000000001</v>
      </c>
      <c r="G564" s="43">
        <f>IF(I564="","",IFERROR(VLOOKUP(VLOOKUP(A564,Data!C:T,18,FALSE),'ROAR Ratings'!A:D,4,FALSE),""))</f>
        <v>6.3</v>
      </c>
      <c r="H564" s="44">
        <f t="shared" si="30"/>
        <v>0.56976744186046513</v>
      </c>
      <c r="I564" s="58" t="str">
        <f>IF(OR(A564="",LEFT(A564,3)="---"),"",IFERROR(VLOOKUP($A564,'ROAR Balance'!B:F,2,FALSE),""))</f>
        <v>British</v>
      </c>
      <c r="J564" s="58">
        <f>IF(I564="","",IFERROR(VLOOKUP($A564,'ROAR Balance'!B:F,3,FALSE),""))</f>
        <v>37</v>
      </c>
      <c r="K564" s="58" t="str">
        <f>IF(I564="","",IFERROR(VLOOKUP($A564,'ROAR Balance'!B:F,4,FALSE),""))</f>
        <v>German</v>
      </c>
      <c r="L564" s="58">
        <f>IF(I564="","",IFERROR(VLOOKUP($A564,'ROAR Balance'!B:F,5,FALSE),""))</f>
        <v>49</v>
      </c>
      <c r="M564" s="46" t="str">
        <f>IF(OR(LEFT(A564,2)="--",A564="",I564=""),"",IFERROR(VLOOKUP(A564,Data!C:W,21,FALSE),""))</f>
        <v/>
      </c>
      <c r="N564" s="2"/>
    </row>
    <row r="565" spans="1:14" ht="15" customHeight="1" x14ac:dyDescent="0.3">
      <c r="A565" s="5" t="str">
        <f>IFERROR(IF(VLOOKUP(ROW(A565)-1,Data!B:C,2,FALSE)="","",VLOOKUP(ROW(A565)-1,Data!B:C,2,FALSE)),"")</f>
        <v>Bitter Defense at Otta [J38]</v>
      </c>
      <c r="B565" s="133"/>
      <c r="C565" s="87" t="str">
        <f>IFERROR(IF(VLOOKUP(ROW(A565)-1,Data!B:C,2,FALSE)="","",VLOOKUP(ROW(A565)-1,Data!B:X,23,FALSE)),"")</f>
        <v/>
      </c>
      <c r="D565" s="6">
        <f t="shared" si="28"/>
        <v>-1</v>
      </c>
      <c r="E565" s="6" t="str">
        <f t="shared" si="29"/>
        <v/>
      </c>
      <c r="F565" s="42">
        <f>IF(I565="","",IF(M565="Campaign","--",IF(VLOOKUP(A565,Data!C:D,2,FALSE)="*","*",VLOOKUP(A565,Data!C:R,16,FALSE))))</f>
        <v>9.5500000000000007</v>
      </c>
      <c r="G565" s="43">
        <f>IF(I565="","",IFERROR(VLOOKUP(VLOOKUP(A565,Data!C:T,18,FALSE),'ROAR Ratings'!A:D,4,FALSE),""))</f>
        <v>4.43</v>
      </c>
      <c r="H565" s="44">
        <f t="shared" si="30"/>
        <v>0.8</v>
      </c>
      <c r="I565" s="58" t="str">
        <f>IF(OR(A565="",LEFT(A565,3)="---"),"",IFERROR(VLOOKUP($A565,'ROAR Balance'!B:F,2,FALSE),""))</f>
        <v>German</v>
      </c>
      <c r="J565" s="58">
        <f>IF(I565="","",IFERROR(VLOOKUP($A565,'ROAR Balance'!B:F,3,FALSE),""))</f>
        <v>16</v>
      </c>
      <c r="K565" s="58" t="str">
        <f>IF(I565="","",IFERROR(VLOOKUP($A565,'ROAR Balance'!B:F,4,FALSE),""))</f>
        <v>British</v>
      </c>
      <c r="L565" s="58">
        <f>IF(I565="","",IFERROR(VLOOKUP($A565,'ROAR Balance'!B:F,5,FALSE),""))</f>
        <v>4</v>
      </c>
      <c r="M565" s="46" t="str">
        <f>IF(OR(LEFT(A565,2)="--",A565="",I565=""),"",IFERROR(VLOOKUP(A565,Data!C:W,21,FALSE),""))</f>
        <v/>
      </c>
      <c r="N565" s="2"/>
    </row>
    <row r="566" spans="1:14" ht="15" customHeight="1" x14ac:dyDescent="0.3">
      <c r="A566" s="5" t="str">
        <f>IFERROR(IF(VLOOKUP(ROW(A566)-1,Data!B:C,2,FALSE)="","",VLOOKUP(ROW(A566)-1,Data!B:C,2,FALSE)),"")</f>
        <v>Indeed! [J39]</v>
      </c>
      <c r="B566" s="133"/>
      <c r="C566" s="87" t="str">
        <f>IFERROR(IF(VLOOKUP(ROW(A566)-1,Data!B:C,2,FALSE)="","",VLOOKUP(ROW(A566)-1,Data!B:X,23,FALSE)),"")</f>
        <v/>
      </c>
      <c r="D566" s="6">
        <f t="shared" si="28"/>
        <v>-1</v>
      </c>
      <c r="E566" s="6" t="str">
        <f t="shared" si="29"/>
        <v>T</v>
      </c>
      <c r="F566" s="42">
        <f>IF(I566="","",IF(M566="Campaign","--",IF(VLOOKUP(A566,Data!C:D,2,FALSE)="*","*",VLOOKUP(A566,Data!C:R,16,FALSE))))</f>
        <v>4.125</v>
      </c>
      <c r="G566" s="43">
        <f>IF(I566="","",IFERROR(VLOOKUP(VLOOKUP(A566,Data!C:T,18,FALSE),'ROAR Ratings'!A:D,4,FALSE),""))</f>
        <v>4.21</v>
      </c>
      <c r="H566" s="44">
        <f t="shared" si="30"/>
        <v>0.91304347826086951</v>
      </c>
      <c r="I566" s="58" t="str">
        <f>IF(OR(A566="",LEFT(A566,3)="---"),"",IFERROR(VLOOKUP($A566,'ROAR Balance'!B:F,2,FALSE),""))</f>
        <v>German</v>
      </c>
      <c r="J566" s="58">
        <f>IF(I566="","",IFERROR(VLOOKUP($A566,'ROAR Balance'!B:F,3,FALSE),""))</f>
        <v>21</v>
      </c>
      <c r="K566" s="58" t="str">
        <f>IF(I566="","",IFERROR(VLOOKUP($A566,'ROAR Balance'!B:F,4,FALSE),""))</f>
        <v>British</v>
      </c>
      <c r="L566" s="58">
        <f>IF(I566="","",IFERROR(VLOOKUP($A566,'ROAR Balance'!B:F,5,FALSE),""))</f>
        <v>2</v>
      </c>
      <c r="M566" s="46" t="str">
        <f>IF(OR(LEFT(A566,2)="--",A566="",I566=""),"",IFERROR(VLOOKUP(A566,Data!C:W,21,FALSE),""))</f>
        <v/>
      </c>
      <c r="N566" s="2"/>
    </row>
    <row r="567" spans="1:14" ht="15" customHeight="1" x14ac:dyDescent="0.3">
      <c r="A567" s="5" t="str">
        <f>IFERROR(IF(VLOOKUP(ROW(A567)-1,Data!B:C,2,FALSE)="","",VLOOKUP(ROW(A567)-1,Data!B:C,2,FALSE)),"")</f>
        <v>Might Makes Right [J40]</v>
      </c>
      <c r="B567" s="133"/>
      <c r="C567" s="87" t="str">
        <f>IFERROR(IF(VLOOKUP(ROW(A567)-1,Data!B:C,2,FALSE)="","",VLOOKUP(ROW(A567)-1,Data!B:X,23,FALSE)),"")</f>
        <v/>
      </c>
      <c r="D567" s="6">
        <f t="shared" si="28"/>
        <v>-1</v>
      </c>
      <c r="E567" s="6" t="str">
        <f t="shared" si="29"/>
        <v>T</v>
      </c>
      <c r="F567" s="42">
        <f>IF(I567="","",IF(M567="Campaign","--",IF(VLOOKUP(A567,Data!C:D,2,FALSE)="*","*",VLOOKUP(A567,Data!C:R,16,FALSE))))</f>
        <v>3.3333333333333335</v>
      </c>
      <c r="G567" s="43">
        <f>IF(I567="","",IFERROR(VLOOKUP(VLOOKUP(A567,Data!C:T,18,FALSE),'ROAR Ratings'!A:D,4,FALSE),""))</f>
        <v>6.08</v>
      </c>
      <c r="H567" s="44">
        <f t="shared" si="30"/>
        <v>0.61538461538461542</v>
      </c>
      <c r="I567" s="58" t="str">
        <f>IF(OR(A567="",LEFT(A567,3)="---"),"",IFERROR(VLOOKUP($A567,'ROAR Balance'!B:F,2,FALSE),""))</f>
        <v>German</v>
      </c>
      <c r="J567" s="58">
        <f>IF(I567="","",IFERROR(VLOOKUP($A567,'ROAR Balance'!B:F,3,FALSE),""))</f>
        <v>56</v>
      </c>
      <c r="K567" s="58" t="str">
        <f>IF(I567="","",IFERROR(VLOOKUP($A567,'ROAR Balance'!B:F,4,FALSE),""))</f>
        <v>Norwegian</v>
      </c>
      <c r="L567" s="58">
        <f>IF(I567="","",IFERROR(VLOOKUP($A567,'ROAR Balance'!B:F,5,FALSE),""))</f>
        <v>35</v>
      </c>
      <c r="M567" s="46" t="str">
        <f>IF(OR(LEFT(A567,2)="--",A567="",I567=""),"",IFERROR(VLOOKUP(A567,Data!C:W,21,FALSE),""))</f>
        <v/>
      </c>
      <c r="N567" s="2"/>
    </row>
    <row r="568" spans="1:14" ht="15" customHeight="1" x14ac:dyDescent="0.3">
      <c r="A568" s="5" t="str">
        <f>IFERROR(IF(VLOOKUP(ROW(A568)-1,Data!B:C,2,FALSE)="","",VLOOKUP(ROW(A568)-1,Data!B:C,2,FALSE)),"")</f>
        <v>By Ourselves [J41]</v>
      </c>
      <c r="B568" s="133"/>
      <c r="C568" s="87" t="str">
        <f>IFERROR(IF(VLOOKUP(ROW(A568)-1,Data!B:C,2,FALSE)="","",VLOOKUP(ROW(A568)-1,Data!B:X,23,FALSE)),"")</f>
        <v/>
      </c>
      <c r="D568" s="6">
        <f t="shared" si="28"/>
        <v>1</v>
      </c>
      <c r="E568" s="6" t="str">
        <f t="shared" si="29"/>
        <v>T</v>
      </c>
      <c r="F568" s="42">
        <f>IF(I568="","",IF(M568="Campaign","--",IF(VLOOKUP(A568,Data!C:D,2,FALSE)="*","*",VLOOKUP(A568,Data!C:R,16,FALSE))))</f>
        <v>3.2</v>
      </c>
      <c r="G568" s="43">
        <f>IF(I568="","",IFERROR(VLOOKUP(VLOOKUP(A568,Data!C:T,18,FALSE),'ROAR Ratings'!A:D,4,FALSE),""))</f>
        <v>6.48</v>
      </c>
      <c r="H568" s="44">
        <f t="shared" si="30"/>
        <v>0.54356846473029052</v>
      </c>
      <c r="I568" s="58" t="str">
        <f>IF(OR(A568="",LEFT(A568,3)="---"),"",IFERROR(VLOOKUP($A568,'ROAR Balance'!B:F,2,FALSE),""))</f>
        <v>Norwegian</v>
      </c>
      <c r="J568" s="58">
        <f>IF(I568="","",IFERROR(VLOOKUP($A568,'ROAR Balance'!B:F,3,FALSE),""))</f>
        <v>110</v>
      </c>
      <c r="K568" s="58" t="str">
        <f>IF(I568="","",IFERROR(VLOOKUP($A568,'ROAR Balance'!B:F,4,FALSE),""))</f>
        <v>German</v>
      </c>
      <c r="L568" s="58">
        <f>IF(I568="","",IFERROR(VLOOKUP($A568,'ROAR Balance'!B:F,5,FALSE),""))</f>
        <v>131</v>
      </c>
      <c r="M568" s="46" t="str">
        <f>IF(OR(LEFT(A568,2)="--",A568="",I568=""),"",IFERROR(VLOOKUP(A568,Data!C:W,21,FALSE),""))</f>
        <v/>
      </c>
      <c r="N568" s="2"/>
    </row>
    <row r="569" spans="1:14" ht="15" customHeight="1" x14ac:dyDescent="0.3">
      <c r="A569" s="5" t="str">
        <f>IFERROR(IF(VLOOKUP(ROW(A569)-1,Data!B:C,2,FALSE)="","",VLOOKUP(ROW(A569)-1,Data!B:C,2,FALSE)),"")</f>
        <v>Grebbe End [J42]</v>
      </c>
      <c r="B569" s="133"/>
      <c r="C569" s="87" t="str">
        <f>IFERROR(IF(VLOOKUP(ROW(A569)-1,Data!B:C,2,FALSE)="","",VLOOKUP(ROW(A569)-1,Data!B:X,23,FALSE)),"")</f>
        <v/>
      </c>
      <c r="D569" s="6">
        <f t="shared" si="28"/>
        <v>-1</v>
      </c>
      <c r="E569" s="6" t="str">
        <f t="shared" si="29"/>
        <v>T</v>
      </c>
      <c r="F569" s="42">
        <f>IF(I569="","",IF(M569="Campaign","--",IF(VLOOKUP(A569,Data!C:D,2,FALSE)="*","*",VLOOKUP(A569,Data!C:R,16,FALSE))))</f>
        <v>2.5583333333333336</v>
      </c>
      <c r="G569" s="43">
        <f>IF(I569="","",IFERROR(VLOOKUP(VLOOKUP(A569,Data!C:T,18,FALSE),'ROAR Ratings'!A:D,4,FALSE),""))</f>
        <v>6.03</v>
      </c>
      <c r="H569" s="44">
        <f t="shared" si="30"/>
        <v>0.54374999999999996</v>
      </c>
      <c r="I569" s="58" t="str">
        <f>IF(OR(A569="",LEFT(A569,3)="---"),"",IFERROR(VLOOKUP($A569,'ROAR Balance'!B:F,2,FALSE),""))</f>
        <v>German</v>
      </c>
      <c r="J569" s="58">
        <f>IF(I569="","",IFERROR(VLOOKUP($A569,'ROAR Balance'!B:F,3,FALSE),""))</f>
        <v>87</v>
      </c>
      <c r="K569" s="58" t="str">
        <f>IF(I569="","",IFERROR(VLOOKUP($A569,'ROAR Balance'!B:F,4,FALSE),""))</f>
        <v>Dutch</v>
      </c>
      <c r="L569" s="58">
        <f>IF(I569="","",IFERROR(VLOOKUP($A569,'ROAR Balance'!B:F,5,FALSE),""))</f>
        <v>73</v>
      </c>
      <c r="M569" s="46" t="str">
        <f>IF(OR(LEFT(A569,2)="--",A569="",I569=""),"",IFERROR(VLOOKUP(A569,Data!C:W,21,FALSE),""))</f>
        <v/>
      </c>
      <c r="N569" s="2"/>
    </row>
    <row r="570" spans="1:14" ht="15" customHeight="1" x14ac:dyDescent="0.3">
      <c r="A570" s="5" t="str">
        <f>IFERROR(IF(VLOOKUP(ROW(A570)-1,Data!B:C,2,FALSE)="","",VLOOKUP(ROW(A570)-1,Data!B:C,2,FALSE)),"")</f>
        <v>3rd RTR in the Rain [J43]</v>
      </c>
      <c r="B570" s="133"/>
      <c r="C570" s="87" t="str">
        <f>IFERROR(IF(VLOOKUP(ROW(A570)-1,Data!B:C,2,FALSE)="","",VLOOKUP(ROW(A570)-1,Data!B:X,23,FALSE)),"")</f>
        <v/>
      </c>
      <c r="D570" s="6">
        <f t="shared" si="28"/>
        <v>1</v>
      </c>
      <c r="E570" s="6" t="str">
        <f t="shared" si="29"/>
        <v/>
      </c>
      <c r="F570" s="42">
        <f>IF(I570="","",IF(M570="Campaign","--",IF(VLOOKUP(A570,Data!C:D,2,FALSE)="*","*",VLOOKUP(A570,Data!C:R,16,FALSE))))</f>
        <v>5.7</v>
      </c>
      <c r="G570" s="43">
        <f>IF(I570="","",IFERROR(VLOOKUP(VLOOKUP(A570,Data!C:T,18,FALSE),'ROAR Ratings'!A:D,4,FALSE),""))</f>
        <v>6.95</v>
      </c>
      <c r="H570" s="44">
        <f t="shared" si="30"/>
        <v>0.52238805970149249</v>
      </c>
      <c r="I570" s="58" t="str">
        <f>IF(OR(A570="",LEFT(A570,3)="---"),"",IFERROR(VLOOKUP($A570,'ROAR Balance'!B:F,2,FALSE),""))</f>
        <v>German</v>
      </c>
      <c r="J570" s="58">
        <f>IF(I570="","",IFERROR(VLOOKUP($A570,'ROAR Balance'!B:F,3,FALSE),""))</f>
        <v>175</v>
      </c>
      <c r="K570" s="58" t="str">
        <f>IF(I570="","",IFERROR(VLOOKUP($A570,'ROAR Balance'!B:F,4,FALSE),""))</f>
        <v>British</v>
      </c>
      <c r="L570" s="58">
        <f>IF(I570="","",IFERROR(VLOOKUP($A570,'ROAR Balance'!B:F,5,FALSE),""))</f>
        <v>160</v>
      </c>
      <c r="M570" s="46" t="str">
        <f>IF(OR(LEFT(A570,2)="--",A570="",I570=""),"",IFERROR(VLOOKUP(A570,Data!C:W,21,FALSE),""))</f>
        <v/>
      </c>
      <c r="N570" s="2"/>
    </row>
    <row r="571" spans="1:14" ht="15" customHeight="1" x14ac:dyDescent="0.3">
      <c r="A571" s="5" t="str">
        <f>IFERROR(IF(VLOOKUP(ROW(A571)-1,Data!B:C,2,FALSE)="","",VLOOKUP(ROW(A571)-1,Data!B:C,2,FALSE)),"")</f>
        <v>Audacity! [J44]</v>
      </c>
      <c r="B571" s="133"/>
      <c r="C571" s="87" t="str">
        <f>IFERROR(IF(VLOOKUP(ROW(A571)-1,Data!B:C,2,FALSE)="","",VLOOKUP(ROW(A571)-1,Data!B:X,23,FALSE)),"")</f>
        <v/>
      </c>
      <c r="D571" s="6">
        <f t="shared" si="28"/>
        <v>-1</v>
      </c>
      <c r="E571" s="6" t="str">
        <f t="shared" si="29"/>
        <v/>
      </c>
      <c r="F571" s="42">
        <f>IF(I571="","",IF(M571="Campaign","--",IF(VLOOKUP(A571,Data!C:D,2,FALSE)="*","*",VLOOKUP(A571,Data!C:R,16,FALSE))))</f>
        <v>5.7</v>
      </c>
      <c r="G571" s="43">
        <f>IF(I571="","",IFERROR(VLOOKUP(VLOOKUP(A571,Data!C:T,18,FALSE),'ROAR Ratings'!A:D,4,FALSE),""))</f>
        <v>6.22</v>
      </c>
      <c r="H571" s="44">
        <f t="shared" si="30"/>
        <v>0.52</v>
      </c>
      <c r="I571" s="58" t="str">
        <f>IF(OR(A571="",LEFT(A571,3)="---"),"",IFERROR(VLOOKUP($A571,'ROAR Balance'!B:F,2,FALSE),""))</f>
        <v>German</v>
      </c>
      <c r="J571" s="58">
        <f>IF(I571="","",IFERROR(VLOOKUP($A571,'ROAR Balance'!B:F,3,FALSE),""))</f>
        <v>78</v>
      </c>
      <c r="K571" s="58" t="str">
        <f>IF(I571="","",IFERROR(VLOOKUP($A571,'ROAR Balance'!B:F,4,FALSE),""))</f>
        <v>French</v>
      </c>
      <c r="L571" s="58">
        <f>IF(I571="","",IFERROR(VLOOKUP($A571,'ROAR Balance'!B:F,5,FALSE),""))</f>
        <v>72</v>
      </c>
      <c r="M571" s="46" t="str">
        <f>IF(OR(LEFT(A571,2)="--",A571="",I571=""),"",IFERROR(VLOOKUP(A571,Data!C:W,21,FALSE),""))</f>
        <v/>
      </c>
      <c r="N571" s="2"/>
    </row>
    <row r="572" spans="1:14" ht="15" customHeight="1" x14ac:dyDescent="0.3">
      <c r="A572" s="5" t="str">
        <f>IFERROR(IF(VLOOKUP(ROW(A572)-1,Data!B:C,2,FALSE)="","",VLOOKUP(ROW(A572)-1,Data!B:C,2,FALSE)),"")</f>
        <v>The Last Roadblock [J45]</v>
      </c>
      <c r="B572" s="133"/>
      <c r="C572" s="87" t="str">
        <f>IFERROR(IF(VLOOKUP(ROW(A572)-1,Data!B:C,2,FALSE)="","",VLOOKUP(ROW(A572)-1,Data!B:X,23,FALSE)),"")</f>
        <v/>
      </c>
      <c r="D572" s="6">
        <f t="shared" si="28"/>
        <v>-1</v>
      </c>
      <c r="E572" s="6" t="str">
        <f t="shared" si="29"/>
        <v/>
      </c>
      <c r="F572" s="42">
        <f>IF(I572="","",IF(M572="Campaign","--",IF(VLOOKUP(A572,Data!C:D,2,FALSE)="*","*",VLOOKUP(A572,Data!C:R,16,FALSE))))</f>
        <v>5.3</v>
      </c>
      <c r="G572" s="43">
        <f>IF(I572="","",IFERROR(VLOOKUP(VLOOKUP(A572,Data!C:T,18,FALSE),'ROAR Ratings'!A:D,4,FALSE),""))</f>
        <v>6.19</v>
      </c>
      <c r="H572" s="44">
        <f t="shared" si="30"/>
        <v>0.51136363636363635</v>
      </c>
      <c r="I572" s="58" t="str">
        <f>IF(OR(A572="",LEFT(A572,3)="---"),"",IFERROR(VLOOKUP($A572,'ROAR Balance'!B:F,2,FALSE),""))</f>
        <v>French/Norwegian</v>
      </c>
      <c r="J572" s="58">
        <f>IF(I572="","",IFERROR(VLOOKUP($A572,'ROAR Balance'!B:F,3,FALSE),""))</f>
        <v>43</v>
      </c>
      <c r="K572" s="58" t="str">
        <f>IF(I572="","",IFERROR(VLOOKUP($A572,'ROAR Balance'!B:F,4,FALSE),""))</f>
        <v>German</v>
      </c>
      <c r="L572" s="58">
        <f>IF(I572="","",IFERROR(VLOOKUP($A572,'ROAR Balance'!B:F,5,FALSE),""))</f>
        <v>45</v>
      </c>
      <c r="M572" s="46" t="str">
        <f>IF(OR(LEFT(A572,2)="--",A572="",I572=""),"",IFERROR(VLOOKUP(A572,Data!C:W,21,FALSE),""))</f>
        <v>OBA</v>
      </c>
      <c r="N572" s="2"/>
    </row>
    <row r="573" spans="1:14" ht="15" customHeight="1" x14ac:dyDescent="0.3">
      <c r="A573" s="5" t="str">
        <f>IFERROR(IF(VLOOKUP(ROW(A573)-1,Data!B:C,2,FALSE)="","",VLOOKUP(ROW(A573)-1,Data!B:C,2,FALSE)),"")</f>
        <v>Strongpoint 11 [J46]</v>
      </c>
      <c r="B573" s="133"/>
      <c r="C573" s="87" t="str">
        <f>IFERROR(IF(VLOOKUP(ROW(A573)-1,Data!B:C,2,FALSE)="","",VLOOKUP(ROW(A573)-1,Data!B:X,23,FALSE)),"")</f>
        <v/>
      </c>
      <c r="D573" s="6">
        <f t="shared" si="28"/>
        <v>1</v>
      </c>
      <c r="E573" s="6" t="str">
        <f t="shared" si="29"/>
        <v>T</v>
      </c>
      <c r="F573" s="42">
        <f>IF(I573="","",IF(M573="Campaign","--",IF(VLOOKUP(A573,Data!C:D,2,FALSE)="*","*",VLOOKUP(A573,Data!C:R,16,FALSE))))</f>
        <v>3.0166666666666666</v>
      </c>
      <c r="G573" s="43">
        <f>IF(I573="","",IFERROR(VLOOKUP(VLOOKUP(A573,Data!C:T,18,FALSE),'ROAR Ratings'!A:D,4,FALSE),""))</f>
        <v>6.33</v>
      </c>
      <c r="H573" s="44">
        <f t="shared" si="30"/>
        <v>0.52845528455284552</v>
      </c>
      <c r="I573" s="58" t="str">
        <f>IF(OR(A573="",LEFT(A573,3)="---"),"",IFERROR(VLOOKUP($A573,'ROAR Balance'!B:F,2,FALSE),""))</f>
        <v>Dutch</v>
      </c>
      <c r="J573" s="58">
        <f>IF(I573="","",IFERROR(VLOOKUP($A573,'ROAR Balance'!B:F,3,FALSE),""))</f>
        <v>65</v>
      </c>
      <c r="K573" s="58" t="str">
        <f>IF(I573="","",IFERROR(VLOOKUP($A573,'ROAR Balance'!B:F,4,FALSE),""))</f>
        <v>Japanese</v>
      </c>
      <c r="L573" s="58">
        <f>IF(I573="","",IFERROR(VLOOKUP($A573,'ROAR Balance'!B:F,5,FALSE),""))</f>
        <v>58</v>
      </c>
      <c r="M573" s="46" t="str">
        <f>IF(OR(LEFT(A573,2)="--",A573="",I573=""),"",IFERROR(VLOOKUP(A573,Data!C:W,21,FALSE),""))</f>
        <v>PTO</v>
      </c>
      <c r="N573" s="2"/>
    </row>
    <row r="574" spans="1:14" ht="15" customHeight="1" x14ac:dyDescent="0.3">
      <c r="A574" s="5" t="str">
        <f>IFERROR(IF(VLOOKUP(ROW(A574)-1,Data!B:C,2,FALSE)="","",VLOOKUP(ROW(A574)-1,Data!B:C,2,FALSE)),"")</f>
        <v>They're Here! Reverse! [J47]</v>
      </c>
      <c r="B574" s="133"/>
      <c r="C574" s="87" t="str">
        <f>IFERROR(IF(VLOOKUP(ROW(A574)-1,Data!B:C,2,FALSE)="","",VLOOKUP(ROW(A574)-1,Data!B:X,23,FALSE)),"")</f>
        <v/>
      </c>
      <c r="D574" s="6">
        <f t="shared" si="28"/>
        <v>-1</v>
      </c>
      <c r="E574" s="6" t="str">
        <f t="shared" si="29"/>
        <v/>
      </c>
      <c r="F574" s="42">
        <f>IF(I574="","",IF(M574="Campaign","--",IF(VLOOKUP(A574,Data!C:D,2,FALSE)="*","*",VLOOKUP(A574,Data!C:R,16,FALSE))))</f>
        <v>12.366666666666667</v>
      </c>
      <c r="G574" s="43">
        <f>IF(I574="","",IFERROR(VLOOKUP(VLOOKUP(A574,Data!C:T,18,FALSE),'ROAR Ratings'!A:D,4,FALSE),""))</f>
        <v>5.92</v>
      </c>
      <c r="H574" s="44">
        <f t="shared" si="30"/>
        <v>0.62222222222222223</v>
      </c>
      <c r="I574" s="58" t="str">
        <f>IF(OR(A574="",LEFT(A574,3)="---"),"",IFERROR(VLOOKUP($A574,'ROAR Balance'!B:F,2,FALSE),""))</f>
        <v>Italian</v>
      </c>
      <c r="J574" s="58">
        <f>IF(I574="","",IFERROR(VLOOKUP($A574,'ROAR Balance'!B:F,3,FALSE),""))</f>
        <v>17</v>
      </c>
      <c r="K574" s="58" t="str">
        <f>IF(I574="","",IFERROR(VLOOKUP($A574,'ROAR Balance'!B:F,4,FALSE),""))</f>
        <v>British</v>
      </c>
      <c r="L574" s="58">
        <f>IF(I574="","",IFERROR(VLOOKUP($A574,'ROAR Balance'!B:F,5,FALSE),""))</f>
        <v>28</v>
      </c>
      <c r="M574" s="46" t="str">
        <f>IF(OR(LEFT(A574,2)="--",A574="",I574=""),"",IFERROR(VLOOKUP(A574,Data!C:W,21,FALSE),""))</f>
        <v>Dsrt</v>
      </c>
      <c r="N574" s="2"/>
    </row>
    <row r="575" spans="1:14" ht="15" customHeight="1" x14ac:dyDescent="0.3">
      <c r="A575" s="5" t="str">
        <f>IFERROR(IF(VLOOKUP(ROW(A575)-1,Data!B:C,2,FALSE)="","",VLOOKUP(ROW(A575)-1,Data!B:C,2,FALSE)),"")</f>
        <v>Blood Enemies [J48]</v>
      </c>
      <c r="B575" s="133"/>
      <c r="C575" s="87" t="str">
        <f>IFERROR(IF(VLOOKUP(ROW(A575)-1,Data!B:C,2,FALSE)="","",VLOOKUP(ROW(A575)-1,Data!B:X,23,FALSE)),"")</f>
        <v/>
      </c>
      <c r="D575" s="6">
        <f t="shared" si="28"/>
        <v>-1</v>
      </c>
      <c r="E575" s="6" t="str">
        <f t="shared" si="29"/>
        <v/>
      </c>
      <c r="F575" s="42">
        <f>IF(I575="","",IF(M575="Campaign","--",IF(VLOOKUP(A575,Data!C:D,2,FALSE)="*","*",VLOOKUP(A575,Data!C:R,16,FALSE))))</f>
        <v>5.4</v>
      </c>
      <c r="G575" s="43">
        <f>IF(I575="","",IFERROR(VLOOKUP(VLOOKUP(A575,Data!C:T,18,FALSE),'ROAR Ratings'!A:D,4,FALSE),""))</f>
        <v>6.12</v>
      </c>
      <c r="H575" s="44">
        <f t="shared" si="30"/>
        <v>0.60919540229885061</v>
      </c>
      <c r="I575" s="58" t="str">
        <f>IF(OR(A575="",LEFT(A575,3)="---"),"",IFERROR(VLOOKUP($A575,'ROAR Balance'!B:F,2,FALSE),""))</f>
        <v>Croatian</v>
      </c>
      <c r="J575" s="58">
        <f>IF(I575="","",IFERROR(VLOOKUP($A575,'ROAR Balance'!B:F,3,FALSE),""))</f>
        <v>53</v>
      </c>
      <c r="K575" s="58" t="str">
        <f>IF(I575="","",IFERROR(VLOOKUP($A575,'ROAR Balance'!B:F,4,FALSE),""))</f>
        <v>Yugoslav</v>
      </c>
      <c r="L575" s="58">
        <f>IF(I575="","",IFERROR(VLOOKUP($A575,'ROAR Balance'!B:F,5,FALSE),""))</f>
        <v>34</v>
      </c>
      <c r="M575" s="46" t="str">
        <f>IF(OR(LEFT(A575,2)="--",A575="",I575=""),"",IFERROR(VLOOKUP(A575,Data!C:W,21,FALSE),""))</f>
        <v>Air</v>
      </c>
      <c r="N575" s="2"/>
    </row>
    <row r="576" spans="1:14" ht="15" customHeight="1" x14ac:dyDescent="0.3">
      <c r="A576" s="5" t="str">
        <f>IFERROR(IF(VLOOKUP(ROW(A576)-1,Data!B:C,2,FALSE)="","",VLOOKUP(ROW(A576)-1,Data!B:C,2,FALSE)),"")</f>
        <v>Desperate Dash [J49]</v>
      </c>
      <c r="B576" s="133"/>
      <c r="C576" s="87" t="str">
        <f>IFERROR(IF(VLOOKUP(ROW(A576)-1,Data!B:C,2,FALSE)="","",VLOOKUP(ROW(A576)-1,Data!B:X,23,FALSE)),"")</f>
        <v/>
      </c>
      <c r="D576" s="6">
        <f t="shared" si="28"/>
        <v>-1</v>
      </c>
      <c r="E576" s="6" t="str">
        <f t="shared" si="29"/>
        <v>T</v>
      </c>
      <c r="F576" s="42">
        <f>IF(I576="","",IF(M576="Campaign","--",IF(VLOOKUP(A576,Data!C:D,2,FALSE)="*","*",VLOOKUP(A576,Data!C:R,16,FALSE))))</f>
        <v>4.7583333333333329</v>
      </c>
      <c r="G576" s="43">
        <f>IF(I576="","",IFERROR(VLOOKUP(VLOOKUP(A576,Data!C:T,18,FALSE),'ROAR Ratings'!A:D,4,FALSE),""))</f>
        <v>4.4000000000000004</v>
      </c>
      <c r="H576" s="44">
        <f t="shared" si="30"/>
        <v>0.80952380952380953</v>
      </c>
      <c r="I576" s="58" t="str">
        <f>IF(OR(A576="",LEFT(A576,3)="---"),"",IFERROR(VLOOKUP($A576,'ROAR Balance'!B:F,2,FALSE),""))</f>
        <v>German</v>
      </c>
      <c r="J576" s="58">
        <f>IF(I576="","",IFERROR(VLOOKUP($A576,'ROAR Balance'!B:F,3,FALSE),""))</f>
        <v>17</v>
      </c>
      <c r="K576" s="58" t="str">
        <f>IF(I576="","",IFERROR(VLOOKUP($A576,'ROAR Balance'!B:F,4,FALSE),""))</f>
        <v>Russian</v>
      </c>
      <c r="L576" s="58">
        <f>IF(I576="","",IFERROR(VLOOKUP($A576,'ROAR Balance'!B:F,5,FALSE),""))</f>
        <v>4</v>
      </c>
      <c r="M576" s="46" t="str">
        <f>IF(OR(LEFT(A576,2)="--",A576="",I576=""),"",IFERROR(VLOOKUP(A576,Data!C:W,21,FALSE),""))</f>
        <v>Air</v>
      </c>
      <c r="N576" s="2"/>
    </row>
    <row r="577" spans="1:14" ht="15" customHeight="1" x14ac:dyDescent="0.3">
      <c r="A577" s="5" t="str">
        <f>IFERROR(IF(VLOOKUP(ROW(A577)-1,Data!B:C,2,FALSE)="","",VLOOKUP(ROW(A577)-1,Data!B:C,2,FALSE)),"")</f>
        <v>The Cactus Farm [J50]</v>
      </c>
      <c r="B577" s="133"/>
      <c r="C577" s="87" t="str">
        <f>IFERROR(IF(VLOOKUP(ROW(A577)-1,Data!B:C,2,FALSE)="","",VLOOKUP(ROW(A577)-1,Data!B:X,23,FALSE)),"")</f>
        <v/>
      </c>
      <c r="D577" s="6">
        <f t="shared" si="28"/>
        <v>1</v>
      </c>
      <c r="E577" s="6" t="str">
        <f t="shared" si="29"/>
        <v/>
      </c>
      <c r="F577" s="42">
        <f>IF(I577="","",IF(M577="Campaign","--",IF(VLOOKUP(A577,Data!C:D,2,FALSE)="*","*",VLOOKUP(A577,Data!C:R,16,FALSE))))</f>
        <v>8.2041666666666657</v>
      </c>
      <c r="G577" s="43">
        <f>IF(I577="","",IFERROR(VLOOKUP(VLOOKUP(A577,Data!C:T,18,FALSE),'ROAR Ratings'!A:D,4,FALSE),""))</f>
        <v>6.8</v>
      </c>
      <c r="H577" s="44">
        <f t="shared" si="30"/>
        <v>0.55813953488372092</v>
      </c>
      <c r="I577" s="58" t="str">
        <f>IF(OR(A577="",LEFT(A577,3)="---"),"",IFERROR(VLOOKUP($A577,'ROAR Balance'!B:F,2,FALSE),""))</f>
        <v>German</v>
      </c>
      <c r="J577" s="58">
        <f>IF(I577="","",IFERROR(VLOOKUP($A577,'ROAR Balance'!B:F,3,FALSE),""))</f>
        <v>19</v>
      </c>
      <c r="K577" s="58" t="str">
        <f>IF(I577="","",IFERROR(VLOOKUP($A577,'ROAR Balance'!B:F,4,FALSE),""))</f>
        <v>British</v>
      </c>
      <c r="L577" s="58">
        <f>IF(I577="","",IFERROR(VLOOKUP($A577,'ROAR Balance'!B:F,5,FALSE),""))</f>
        <v>24</v>
      </c>
      <c r="M577" s="46" t="str">
        <f>IF(OR(LEFT(A577,2)="--",A577="",I577=""),"",IFERROR(VLOOKUP(A577,Data!C:W,21,FALSE),""))</f>
        <v>OBA, Air</v>
      </c>
      <c r="N577" s="2"/>
    </row>
    <row r="578" spans="1:14" ht="15" customHeight="1" x14ac:dyDescent="0.3">
      <c r="A578" s="5" t="str">
        <f>IFERROR(IF(VLOOKUP(ROW(A578)-1,Data!B:C,2,FALSE)="","",VLOOKUP(ROW(A578)-1,Data!B:C,2,FALSE)),"")</f>
        <v>Canicatti [J51]</v>
      </c>
      <c r="B578" s="133"/>
      <c r="C578" s="87" t="str">
        <f>IFERROR(IF(VLOOKUP(ROW(A578)-1,Data!B:C,2,FALSE)="","",VLOOKUP(ROW(A578)-1,Data!B:X,23,FALSE)),"")</f>
        <v/>
      </c>
      <c r="D578" s="6">
        <f t="shared" si="28"/>
        <v>-1</v>
      </c>
      <c r="E578" s="6" t="str">
        <f t="shared" si="29"/>
        <v/>
      </c>
      <c r="F578" s="42">
        <f>IF(I578="","",IF(M578="Campaign","--",IF(VLOOKUP(A578,Data!C:D,2,FALSE)="*","*",VLOOKUP(A578,Data!C:R,16,FALSE))))</f>
        <v>6.145833333333333</v>
      </c>
      <c r="G578" s="43">
        <f>IF(I578="","",IFERROR(VLOOKUP(VLOOKUP(A578,Data!C:T,18,FALSE),'ROAR Ratings'!A:D,4,FALSE),""))</f>
        <v>6.12</v>
      </c>
      <c r="H578" s="44">
        <f t="shared" si="30"/>
        <v>0.52127659574468088</v>
      </c>
      <c r="I578" s="58" t="str">
        <f>IF(OR(A578="",LEFT(A578,3)="---"),"",IFERROR(VLOOKUP($A578,'ROAR Balance'!B:F,2,FALSE),""))</f>
        <v>German</v>
      </c>
      <c r="J578" s="58">
        <f>IF(I578="","",IFERROR(VLOOKUP($A578,'ROAR Balance'!B:F,3,FALSE),""))</f>
        <v>49</v>
      </c>
      <c r="K578" s="58" t="str">
        <f>IF(I578="","",IFERROR(VLOOKUP($A578,'ROAR Balance'!B:F,4,FALSE),""))</f>
        <v>American</v>
      </c>
      <c r="L578" s="58">
        <f>IF(I578="","",IFERROR(VLOOKUP($A578,'ROAR Balance'!B:F,5,FALSE),""))</f>
        <v>45</v>
      </c>
      <c r="M578" s="46" t="str">
        <f>IF(OR(LEFT(A578,2)="--",A578="",I578=""),"",IFERROR(VLOOKUP(A578,Data!C:W,21,FALSE),""))</f>
        <v/>
      </c>
      <c r="N578" s="2"/>
    </row>
    <row r="579" spans="1:14" ht="15" customHeight="1" x14ac:dyDescent="0.3">
      <c r="A579" s="5" t="str">
        <f>IFERROR(IF(VLOOKUP(ROW(A579)-1,Data!B:C,2,FALSE)="","",VLOOKUP(ROW(A579)-1,Data!B:C,2,FALSE)),"")</f>
        <v>Dress Rehearsal [J52]</v>
      </c>
      <c r="B579" s="133"/>
      <c r="C579" s="87" t="str">
        <f>IFERROR(IF(VLOOKUP(ROW(A579)-1,Data!B:C,2,FALSE)="","",VLOOKUP(ROW(A579)-1,Data!B:X,23,FALSE)),"")</f>
        <v/>
      </c>
      <c r="D579" s="6">
        <f t="shared" ref="D579:D642" si="31">IF(I579="","",IF(G579&gt;$P$2,IF(H579&lt;$P$5,1,-1),-1))</f>
        <v>-1</v>
      </c>
      <c r="E579" s="6" t="str">
        <f t="shared" ref="E579:E642" si="32">IF(F579="","",IF(M579="Campaign","",IF(F579&lt;5,"T","")))</f>
        <v/>
      </c>
      <c r="F579" s="42">
        <f>IF(I579="","",IF(M579="Campaign","--",IF(VLOOKUP(A579,Data!C:D,2,FALSE)="*","*",VLOOKUP(A579,Data!C:R,16,FALSE))))</f>
        <v>8.1999999999999993</v>
      </c>
      <c r="G579" s="43">
        <f>IF(I579="","",IFERROR(VLOOKUP(VLOOKUP(A579,Data!C:T,18,FALSE),'ROAR Ratings'!A:D,4,FALSE),""))</f>
        <v>6.7</v>
      </c>
      <c r="H579" s="44">
        <f t="shared" ref="H579:H642" si="33">IF(I579="","",IFERROR(IF(J579/(J579+L579)&gt;0.5,J579/(J579+L579),1-J579/(J579+L579)),""))</f>
        <v>0.76190476190476186</v>
      </c>
      <c r="I579" s="58" t="str">
        <f>IF(OR(A579="",LEFT(A579,3)="---"),"",IFERROR(VLOOKUP($A579,'ROAR Balance'!B:F,2,FALSE),""))</f>
        <v>Russian</v>
      </c>
      <c r="J579" s="58">
        <f>IF(I579="","",IFERROR(VLOOKUP($A579,'ROAR Balance'!B:F,3,FALSE),""))</f>
        <v>20</v>
      </c>
      <c r="K579" s="58" t="str">
        <f>IF(I579="","",IFERROR(VLOOKUP($A579,'ROAR Balance'!B:F,4,FALSE),""))</f>
        <v>German</v>
      </c>
      <c r="L579" s="58">
        <f>IF(I579="","",IFERROR(VLOOKUP($A579,'ROAR Balance'!B:F,5,FALSE),""))</f>
        <v>64</v>
      </c>
      <c r="M579" s="46" t="str">
        <f>IF(OR(LEFT(A579,2)="--",A579="",I579=""),"",IFERROR(VLOOKUP(A579,Data!C:W,21,FALSE),""))</f>
        <v>OBA</v>
      </c>
      <c r="N579" s="2"/>
    </row>
    <row r="580" spans="1:14" ht="15" customHeight="1" x14ac:dyDescent="0.3">
      <c r="A580" s="5" t="str">
        <f>IFERROR(IF(VLOOKUP(ROW(A580)-1,Data!B:C,2,FALSE)="","",VLOOKUP(ROW(A580)-1,Data!B:C,2,FALSE)),"")</f>
        <v>Setting the Stage [J53]</v>
      </c>
      <c r="B580" s="133"/>
      <c r="C580" s="87" t="str">
        <f>IFERROR(IF(VLOOKUP(ROW(A580)-1,Data!B:C,2,FALSE)="","",VLOOKUP(ROW(A580)-1,Data!B:X,23,FALSE)),"")</f>
        <v/>
      </c>
      <c r="D580" s="6">
        <f t="shared" si="31"/>
        <v>1</v>
      </c>
      <c r="E580" s="6" t="str">
        <f t="shared" si="32"/>
        <v/>
      </c>
      <c r="F580" s="42">
        <f>IF(I580="","",IF(M580="Campaign","--",IF(VLOOKUP(A580,Data!C:D,2,FALSE)="*","*",VLOOKUP(A580,Data!C:R,16,FALSE))))</f>
        <v>6.083333333333333</v>
      </c>
      <c r="G580" s="43">
        <f>IF(I580="","",IFERROR(VLOOKUP(VLOOKUP(A580,Data!C:T,18,FALSE),'ROAR Ratings'!A:D,4,FALSE),""))</f>
        <v>6.64</v>
      </c>
      <c r="H580" s="44">
        <f t="shared" si="33"/>
        <v>0.5</v>
      </c>
      <c r="I580" s="58" t="str">
        <f>IF(OR(A580="",LEFT(A580,3)="---"),"",IFERROR(VLOOKUP($A580,'ROAR Balance'!B:F,2,FALSE),""))</f>
        <v>Russian</v>
      </c>
      <c r="J580" s="58">
        <f>IF(I580="","",IFERROR(VLOOKUP($A580,'ROAR Balance'!B:F,3,FALSE),""))</f>
        <v>58</v>
      </c>
      <c r="K580" s="58" t="str">
        <f>IF(I580="","",IFERROR(VLOOKUP($A580,'ROAR Balance'!B:F,4,FALSE),""))</f>
        <v>German</v>
      </c>
      <c r="L580" s="58">
        <f>IF(I580="","",IFERROR(VLOOKUP($A580,'ROAR Balance'!B:F,5,FALSE),""))</f>
        <v>58</v>
      </c>
      <c r="M580" s="46" t="str">
        <f>IF(OR(LEFT(A580,2)="--",A580="",I580=""),"",IFERROR(VLOOKUP(A580,Data!C:W,21,FALSE),""))</f>
        <v>OBA</v>
      </c>
      <c r="N580" s="2"/>
    </row>
    <row r="581" spans="1:14" ht="15" customHeight="1" x14ac:dyDescent="0.3">
      <c r="A581" s="5" t="str">
        <f>IFERROR(IF(VLOOKUP(ROW(A581)-1,Data!B:C,2,FALSE)="","",VLOOKUP(ROW(A581)-1,Data!B:C,2,FALSE)),"")</f>
        <v>Showtime [J54]</v>
      </c>
      <c r="B581" s="133"/>
      <c r="C581" s="87" t="str">
        <f>IFERROR(IF(VLOOKUP(ROW(A581)-1,Data!B:C,2,FALSE)="","",VLOOKUP(ROW(A581)-1,Data!B:X,23,FALSE)),"")</f>
        <v/>
      </c>
      <c r="D581" s="6">
        <f t="shared" si="31"/>
        <v>-1</v>
      </c>
      <c r="E581" s="6" t="str">
        <f t="shared" si="32"/>
        <v/>
      </c>
      <c r="F581" s="42">
        <f>IF(I581="","",IF(M581="Campaign","--",IF(VLOOKUP(A581,Data!C:D,2,FALSE)="*","*",VLOOKUP(A581,Data!C:R,16,FALSE))))</f>
        <v>9.8000000000000007</v>
      </c>
      <c r="G581" s="43">
        <f>IF(I581="","",IFERROR(VLOOKUP(VLOOKUP(A581,Data!C:T,18,FALSE),'ROAR Ratings'!A:D,4,FALSE),""))</f>
        <v>6.91</v>
      </c>
      <c r="H581" s="44">
        <f t="shared" si="33"/>
        <v>0.69090909090909092</v>
      </c>
      <c r="I581" s="58" t="str">
        <f>IF(OR(A581="",LEFT(A581,3)="---"),"",IFERROR(VLOOKUP($A581,'ROAR Balance'!B:F,2,FALSE),""))</f>
        <v>Russian</v>
      </c>
      <c r="J581" s="58">
        <f>IF(I581="","",IFERROR(VLOOKUP($A581,'ROAR Balance'!B:F,3,FALSE),""))</f>
        <v>38</v>
      </c>
      <c r="K581" s="58" t="str">
        <f>IF(I581="","",IFERROR(VLOOKUP($A581,'ROAR Balance'!B:F,4,FALSE),""))</f>
        <v>German</v>
      </c>
      <c r="L581" s="58">
        <f>IF(I581="","",IFERROR(VLOOKUP($A581,'ROAR Balance'!B:F,5,FALSE),""))</f>
        <v>17</v>
      </c>
      <c r="M581" s="46" t="str">
        <f>IF(OR(LEFT(A581,2)="--",A581="",I581=""),"",IFERROR(VLOOKUP(A581,Data!C:W,21,FALSE),""))</f>
        <v>OBA, Air</v>
      </c>
      <c r="N581" s="2"/>
    </row>
    <row r="582" spans="1:14" ht="15" customHeight="1" x14ac:dyDescent="0.3">
      <c r="A582" s="5" t="str">
        <f>IFERROR(IF(VLOOKUP(ROW(A582)-1,Data!B:C,2,FALSE)="","",VLOOKUP(ROW(A582)-1,Data!B:C,2,FALSE)),"")</f>
        <v>Matsumoto's Charge [J55]</v>
      </c>
      <c r="B582" s="133"/>
      <c r="C582" s="87" t="str">
        <f>IFERROR(IF(VLOOKUP(ROW(A582)-1,Data!B:C,2,FALSE)="","",VLOOKUP(ROW(A582)-1,Data!B:X,23,FALSE)),"")</f>
        <v/>
      </c>
      <c r="D582" s="6">
        <f t="shared" si="31"/>
        <v>-1</v>
      </c>
      <c r="E582" s="6" t="str">
        <f t="shared" si="32"/>
        <v>T</v>
      </c>
      <c r="F582" s="42">
        <f>IF(I582="","",IF(M582="Campaign","--",IF(VLOOKUP(A582,Data!C:D,2,FALSE)="*","*",VLOOKUP(A582,Data!C:R,16,FALSE))))</f>
        <v>2.25</v>
      </c>
      <c r="G582" s="43">
        <f>IF(I582="","",IFERROR(VLOOKUP(VLOOKUP(A582,Data!C:T,18,FALSE),'ROAR Ratings'!A:D,4,FALSE),""))</f>
        <v>5.96</v>
      </c>
      <c r="H582" s="44">
        <f t="shared" si="33"/>
        <v>0.67500000000000004</v>
      </c>
      <c r="I582" s="58" t="str">
        <f>IF(OR(A582="",LEFT(A582,3)="---"),"",IFERROR(VLOOKUP($A582,'ROAR Balance'!B:F,2,FALSE),""))</f>
        <v>American</v>
      </c>
      <c r="J582" s="58">
        <f>IF(I582="","",IFERROR(VLOOKUP($A582,'ROAR Balance'!B:F,3,FALSE),""))</f>
        <v>27</v>
      </c>
      <c r="K582" s="58" t="str">
        <f>IF(I582="","",IFERROR(VLOOKUP($A582,'ROAR Balance'!B:F,4,FALSE),""))</f>
        <v>Japanese</v>
      </c>
      <c r="L582" s="58">
        <f>IF(I582="","",IFERROR(VLOOKUP($A582,'ROAR Balance'!B:F,5,FALSE),""))</f>
        <v>13</v>
      </c>
      <c r="M582" s="46" t="str">
        <f>IF(OR(LEFT(A582,2)="--",A582="",I582=""),"",IFERROR(VLOOKUP(A582,Data!C:W,21,FALSE),""))</f>
        <v>PTO</v>
      </c>
      <c r="N582" s="2"/>
    </row>
    <row r="583" spans="1:14" ht="15" customHeight="1" x14ac:dyDescent="0.3">
      <c r="A583" s="5" t="str">
        <f>IFERROR(IF(VLOOKUP(ROW(A583)-1,Data!B:C,2,FALSE)="","",VLOOKUP(ROW(A583)-1,Data!B:C,2,FALSE)),"")</f>
        <v>A Burnt Out Case [J56]</v>
      </c>
      <c r="B583" s="133"/>
      <c r="C583" s="87" t="str">
        <f>IFERROR(IF(VLOOKUP(ROW(A583)-1,Data!B:C,2,FALSE)="","",VLOOKUP(ROW(A583)-1,Data!B:X,23,FALSE)),"")</f>
        <v/>
      </c>
      <c r="D583" s="6">
        <f t="shared" si="31"/>
        <v>-1</v>
      </c>
      <c r="E583" s="6" t="str">
        <f t="shared" si="32"/>
        <v>T</v>
      </c>
      <c r="F583" s="42">
        <f>IF(I583="","",IF(M583="Campaign","--",IF(VLOOKUP(A583,Data!C:D,2,FALSE)="*","*",VLOOKUP(A583,Data!C:R,16,FALSE))))</f>
        <v>2.95</v>
      </c>
      <c r="G583" s="43">
        <f>IF(I583="","",IFERROR(VLOOKUP(VLOOKUP(A583,Data!C:T,18,FALSE),'ROAR Ratings'!A:D,4,FALSE),""))</f>
        <v>6.78</v>
      </c>
      <c r="H583" s="44">
        <f t="shared" si="33"/>
        <v>0.62264150943396224</v>
      </c>
      <c r="I583" s="58" t="str">
        <f>IF(OR(A583="",LEFT(A583,3)="---"),"",IFERROR(VLOOKUP($A583,'ROAR Balance'!B:F,2,FALSE),""))</f>
        <v>German</v>
      </c>
      <c r="J583" s="58">
        <f>IF(I583="","",IFERROR(VLOOKUP($A583,'ROAR Balance'!B:F,3,FALSE),""))</f>
        <v>20</v>
      </c>
      <c r="K583" s="58" t="str">
        <f>IF(I583="","",IFERROR(VLOOKUP($A583,'ROAR Balance'!B:F,4,FALSE),""))</f>
        <v>Russian</v>
      </c>
      <c r="L583" s="58">
        <f>IF(I583="","",IFERROR(VLOOKUP($A583,'ROAR Balance'!B:F,5,FALSE),""))</f>
        <v>33</v>
      </c>
      <c r="M583" s="46" t="str">
        <f>IF(OR(LEFT(A583,2)="--",A583="",I583=""),"",IFERROR(VLOOKUP(A583,Data!C:W,21,FALSE),""))</f>
        <v/>
      </c>
      <c r="N583" s="2"/>
    </row>
    <row r="584" spans="1:14" ht="15" customHeight="1" x14ac:dyDescent="0.3">
      <c r="A584" s="5" t="str">
        <f>IFERROR(IF(VLOOKUP(ROW(A584)-1,Data!B:C,2,FALSE)="","",VLOOKUP(ROW(A584)-1,Data!B:C,2,FALSE)),"")</f>
        <v>Guards Artillery [J57]</v>
      </c>
      <c r="B584" s="133"/>
      <c r="C584" s="87" t="str">
        <f>IFERROR(IF(VLOOKUP(ROW(A584)-1,Data!B:C,2,FALSE)="","",VLOOKUP(ROW(A584)-1,Data!B:X,23,FALSE)),"")</f>
        <v/>
      </c>
      <c r="D584" s="6">
        <f t="shared" si="31"/>
        <v>-1</v>
      </c>
      <c r="E584" s="6" t="str">
        <f t="shared" si="32"/>
        <v>T</v>
      </c>
      <c r="F584" s="42">
        <f>IF(I584="","",IF(M584="Campaign","--",IF(VLOOKUP(A584,Data!C:D,2,FALSE)="*","*",VLOOKUP(A584,Data!C:R,16,FALSE))))</f>
        <v>1</v>
      </c>
      <c r="G584" s="43">
        <f>IF(I584="","",IFERROR(VLOOKUP(VLOOKUP(A584,Data!C:T,18,FALSE),'ROAR Ratings'!A:D,4,FALSE),""))</f>
        <v>5.0999999999999996</v>
      </c>
      <c r="H584" s="44">
        <f t="shared" si="33"/>
        <v>0.6071428571428571</v>
      </c>
      <c r="I584" s="58" t="str">
        <f>IF(OR(A584="",LEFT(A584,3)="---"),"",IFERROR(VLOOKUP($A584,'ROAR Balance'!B:F,2,FALSE),""))</f>
        <v>German</v>
      </c>
      <c r="J584" s="58">
        <f>IF(I584="","",IFERROR(VLOOKUP($A584,'ROAR Balance'!B:F,3,FALSE),""))</f>
        <v>17</v>
      </c>
      <c r="K584" s="58" t="str">
        <f>IF(I584="","",IFERROR(VLOOKUP($A584,'ROAR Balance'!B:F,4,FALSE),""))</f>
        <v>British</v>
      </c>
      <c r="L584" s="58">
        <f>IF(I584="","",IFERROR(VLOOKUP($A584,'ROAR Balance'!B:F,5,FALSE),""))</f>
        <v>11</v>
      </c>
      <c r="M584" s="46" t="str">
        <f>IF(OR(LEFT(A584,2)="--",A584="",I584=""),"",IFERROR(VLOOKUP(A584,Data!C:W,21,FALSE),""))</f>
        <v>Bcg, Dlux</v>
      </c>
      <c r="N584" s="2"/>
    </row>
    <row r="585" spans="1:14" ht="15" customHeight="1" x14ac:dyDescent="0.3">
      <c r="A585" s="5" t="str">
        <f>IFERROR(IF(VLOOKUP(ROW(A585)-1,Data!B:C,2,FALSE)="","",VLOOKUP(ROW(A585)-1,Data!B:C,2,FALSE)),"")</f>
        <v>No. 8 Platoon Overrun [J58]</v>
      </c>
      <c r="B585" s="133"/>
      <c r="C585" s="87" t="str">
        <f>IFERROR(IF(VLOOKUP(ROW(A585)-1,Data!B:C,2,FALSE)="","",VLOOKUP(ROW(A585)-1,Data!B:X,23,FALSE)),"")</f>
        <v/>
      </c>
      <c r="D585" s="6">
        <f t="shared" si="31"/>
        <v>-1</v>
      </c>
      <c r="E585" s="6" t="str">
        <f t="shared" si="32"/>
        <v/>
      </c>
      <c r="F585" s="42">
        <f>IF(I585="","",IF(M585="Campaign","--",IF(VLOOKUP(A585,Data!C:D,2,FALSE)="*","*",VLOOKUP(A585,Data!C:R,16,FALSE))))</f>
        <v>6.1</v>
      </c>
      <c r="G585" s="43">
        <f>IF(I585="","",IFERROR(VLOOKUP(VLOOKUP(A585,Data!C:T,18,FALSE),'ROAR Ratings'!A:D,4,FALSE),""))</f>
        <v>5.97</v>
      </c>
      <c r="H585" s="44">
        <f t="shared" si="33"/>
        <v>0.52380952380952384</v>
      </c>
      <c r="I585" s="58" t="str">
        <f>IF(OR(A585="",LEFT(A585,3)="---"),"",IFERROR(VLOOKUP($A585,'ROAR Balance'!B:F,2,FALSE),""))</f>
        <v>British</v>
      </c>
      <c r="J585" s="58">
        <f>IF(I585="","",IFERROR(VLOOKUP($A585,'ROAR Balance'!B:F,3,FALSE),""))</f>
        <v>20</v>
      </c>
      <c r="K585" s="58" t="str">
        <f>IF(I585="","",IFERROR(VLOOKUP($A585,'ROAR Balance'!B:F,4,FALSE),""))</f>
        <v>German</v>
      </c>
      <c r="L585" s="58">
        <f>IF(I585="","",IFERROR(VLOOKUP($A585,'ROAR Balance'!B:F,5,FALSE),""))</f>
        <v>22</v>
      </c>
      <c r="M585" s="46" t="str">
        <f>IF(OR(LEFT(A585,2)="--",A585="",I585=""),"",IFERROR(VLOOKUP(A585,Data!C:W,21,FALSE),""))</f>
        <v>OBA, SSR</v>
      </c>
      <c r="N585" s="2"/>
    </row>
    <row r="586" spans="1:14" ht="15" customHeight="1" x14ac:dyDescent="0.3">
      <c r="A586" s="5" t="str">
        <f>IFERROR(IF(VLOOKUP(ROW(A586)-1,Data!B:C,2,FALSE)="","",VLOOKUP(ROW(A586)-1,Data!B:C,2,FALSE)),"")</f>
        <v>Friday the 13th [J59]</v>
      </c>
      <c r="B586" s="133"/>
      <c r="C586" s="87" t="str">
        <f>IFERROR(IF(VLOOKUP(ROW(A586)-1,Data!B:C,2,FALSE)="","",VLOOKUP(ROW(A586)-1,Data!B:X,23,FALSE)),"")</f>
        <v/>
      </c>
      <c r="D586" s="6">
        <f t="shared" si="31"/>
        <v>1</v>
      </c>
      <c r="E586" s="6" t="str">
        <f t="shared" si="32"/>
        <v>T</v>
      </c>
      <c r="F586" s="42">
        <f>IF(I586="","",IF(M586="Campaign","--",IF(VLOOKUP(A586,Data!C:D,2,FALSE)="*","*",VLOOKUP(A586,Data!C:R,16,FALSE))))</f>
        <v>4.2</v>
      </c>
      <c r="G586" s="43">
        <f>IF(I586="","",IFERROR(VLOOKUP(VLOOKUP(A586,Data!C:T,18,FALSE),'ROAR Ratings'!A:D,4,FALSE),""))</f>
        <v>6.56</v>
      </c>
      <c r="H586" s="44">
        <f t="shared" si="33"/>
        <v>0.51824817518248179</v>
      </c>
      <c r="I586" s="58" t="str">
        <f>IF(OR(A586="",LEFT(A586,3)="---"),"",IFERROR(VLOOKUP($A586,'ROAR Balance'!B:F,2,FALSE),""))</f>
        <v>Russian</v>
      </c>
      <c r="J586" s="58">
        <f>IF(I586="","",IFERROR(VLOOKUP($A586,'ROAR Balance'!B:F,3,FALSE),""))</f>
        <v>142</v>
      </c>
      <c r="K586" s="58" t="str">
        <f>IF(I586="","",IFERROR(VLOOKUP($A586,'ROAR Balance'!B:F,4,FALSE),""))</f>
        <v>German</v>
      </c>
      <c r="L586" s="58">
        <f>IF(I586="","",IFERROR(VLOOKUP($A586,'ROAR Balance'!B:F,5,FALSE),""))</f>
        <v>132</v>
      </c>
      <c r="M586" s="46" t="str">
        <f>IF(OR(LEFT(A586,2)="--",A586="",I586=""),"",IFERROR(VLOOKUP(A586,Data!C:W,21,FALSE),""))</f>
        <v/>
      </c>
      <c r="N586" s="2"/>
    </row>
    <row r="587" spans="1:14" ht="15" customHeight="1" x14ac:dyDescent="0.3">
      <c r="A587" s="5" t="str">
        <f>IFERROR(IF(VLOOKUP(ROW(A587)-1,Data!B:C,2,FALSE)="","",VLOOKUP(ROW(A587)-1,Data!B:C,2,FALSE)),"")</f>
        <v>Bad Luck [J60]</v>
      </c>
      <c r="B587" s="133"/>
      <c r="C587" s="87" t="str">
        <f>IFERROR(IF(VLOOKUP(ROW(A587)-1,Data!B:C,2,FALSE)="","",VLOOKUP(ROW(A587)-1,Data!B:X,23,FALSE)),"")</f>
        <v/>
      </c>
      <c r="D587" s="6">
        <f t="shared" si="31"/>
        <v>1</v>
      </c>
      <c r="E587" s="6" t="str">
        <f t="shared" si="32"/>
        <v/>
      </c>
      <c r="F587" s="42">
        <f>IF(I587="","",IF(M587="Campaign","--",IF(VLOOKUP(A587,Data!C:D,2,FALSE)="*","*",VLOOKUP(A587,Data!C:R,16,FALSE))))</f>
        <v>6.4833333333333334</v>
      </c>
      <c r="G587" s="43">
        <f>IF(I587="","",IFERROR(VLOOKUP(VLOOKUP(A587,Data!C:T,18,FALSE),'ROAR Ratings'!A:D,4,FALSE),""))</f>
        <v>6.45</v>
      </c>
      <c r="H587" s="44">
        <f t="shared" si="33"/>
        <v>0.5185185185185186</v>
      </c>
      <c r="I587" s="58" t="str">
        <f>IF(OR(A587="",LEFT(A587,3)="---"),"",IFERROR(VLOOKUP($A587,'ROAR Balance'!B:F,2,FALSE),""))</f>
        <v>American</v>
      </c>
      <c r="J587" s="58">
        <f>IF(I587="","",IFERROR(VLOOKUP($A587,'ROAR Balance'!B:F,3,FALSE),""))</f>
        <v>78</v>
      </c>
      <c r="K587" s="58" t="str">
        <f>IF(I587="","",IFERROR(VLOOKUP($A587,'ROAR Balance'!B:F,4,FALSE),""))</f>
        <v>German</v>
      </c>
      <c r="L587" s="58">
        <f>IF(I587="","",IFERROR(VLOOKUP($A587,'ROAR Balance'!B:F,5,FALSE),""))</f>
        <v>84</v>
      </c>
      <c r="M587" s="46" t="str">
        <f>IF(OR(LEFT(A587,2)="--",A587="",I587=""),"",IFERROR(VLOOKUP(A587,Data!C:W,21,FALSE),""))</f>
        <v/>
      </c>
      <c r="N587" s="2"/>
    </row>
    <row r="588" spans="1:14" ht="15" customHeight="1" x14ac:dyDescent="0.3">
      <c r="A588" s="5" t="str">
        <f>IFERROR(IF(VLOOKUP(ROW(A588)-1,Data!B:C,2,FALSE)="","",VLOOKUP(ROW(A588)-1,Data!B:C,2,FALSE)),"")</f>
        <v>In the Bag [J61]</v>
      </c>
      <c r="B588" s="133"/>
      <c r="C588" s="87" t="str">
        <f>IFERROR(IF(VLOOKUP(ROW(A588)-1,Data!B:C,2,FALSE)="","",VLOOKUP(ROW(A588)-1,Data!B:X,23,FALSE)),"")</f>
        <v/>
      </c>
      <c r="D588" s="6">
        <f t="shared" si="31"/>
        <v>1</v>
      </c>
      <c r="E588" s="6" t="str">
        <f t="shared" si="32"/>
        <v/>
      </c>
      <c r="F588" s="42">
        <f>IF(I588="","",IF(M588="Campaign","--",IF(VLOOKUP(A588,Data!C:D,2,FALSE)="*","*",VLOOKUP(A588,Data!C:R,16,FALSE))))</f>
        <v>31.133333333333333</v>
      </c>
      <c r="G588" s="43">
        <f>IF(I588="","",IFERROR(VLOOKUP(VLOOKUP(A588,Data!C:T,18,FALSE),'ROAR Ratings'!A:D,4,FALSE),""))</f>
        <v>6.84</v>
      </c>
      <c r="H588" s="44">
        <f t="shared" si="33"/>
        <v>0.53846153846153844</v>
      </c>
      <c r="I588" s="58" t="str">
        <f>IF(OR(A588="",LEFT(A588,3)="---"),"",IFERROR(VLOOKUP($A588,'ROAR Balance'!B:F,2,FALSE),""))</f>
        <v>American</v>
      </c>
      <c r="J588" s="58">
        <f>IF(I588="","",IFERROR(VLOOKUP($A588,'ROAR Balance'!B:F,3,FALSE),""))</f>
        <v>24</v>
      </c>
      <c r="K588" s="58" t="str">
        <f>IF(I588="","",IFERROR(VLOOKUP($A588,'ROAR Balance'!B:F,4,FALSE),""))</f>
        <v>German</v>
      </c>
      <c r="L588" s="58">
        <f>IF(I588="","",IFERROR(VLOOKUP($A588,'ROAR Balance'!B:F,5,FALSE),""))</f>
        <v>28</v>
      </c>
      <c r="M588" s="46" t="str">
        <f>IF(OR(LEFT(A588,2)="--",A588="",I588=""),"",IFERROR(VLOOKUP(A588,Data!C:W,21,FALSE),""))</f>
        <v>OBA, Air</v>
      </c>
      <c r="N588" s="2"/>
    </row>
    <row r="589" spans="1:14" ht="15" customHeight="1" x14ac:dyDescent="0.3">
      <c r="A589" s="5" t="str">
        <f>IFERROR(IF(VLOOKUP(ROW(A589)-1,Data!B:C,2,FALSE)="","",VLOOKUP(ROW(A589)-1,Data!B:C,2,FALSE)),"")</f>
        <v>Lee's Charge [J62]</v>
      </c>
      <c r="B589" s="133"/>
      <c r="C589" s="87" t="str">
        <f>IFERROR(IF(VLOOKUP(ROW(A589)-1,Data!B:C,2,FALSE)="","",VLOOKUP(ROW(A589)-1,Data!B:X,23,FALSE)),"")</f>
        <v/>
      </c>
      <c r="D589" s="6">
        <f t="shared" si="31"/>
        <v>-1</v>
      </c>
      <c r="E589" s="6" t="str">
        <f t="shared" si="32"/>
        <v>T</v>
      </c>
      <c r="F589" s="42">
        <f>IF(I589="","",IF(M589="Campaign","--",IF(VLOOKUP(A589,Data!C:D,2,FALSE)="*","*",VLOOKUP(A589,Data!C:R,16,FALSE))))</f>
        <v>4.8958333333333339</v>
      </c>
      <c r="G589" s="43">
        <f>IF(I589="","",IFERROR(VLOOKUP(VLOOKUP(A589,Data!C:T,18,FALSE),'ROAR Ratings'!A:D,4,FALSE),""))</f>
        <v>6.07</v>
      </c>
      <c r="H589" s="44">
        <f t="shared" si="33"/>
        <v>0.50980392156862742</v>
      </c>
      <c r="I589" s="58" t="str">
        <f>IF(OR(A589="",LEFT(A589,3)="---"),"",IFERROR(VLOOKUP($A589,'ROAR Balance'!B:F,2,FALSE),""))</f>
        <v>American</v>
      </c>
      <c r="J589" s="58">
        <f>IF(I589="","",IFERROR(VLOOKUP($A589,'ROAR Balance'!B:F,3,FALSE),""))</f>
        <v>26</v>
      </c>
      <c r="K589" s="58" t="str">
        <f>IF(I589="","",IFERROR(VLOOKUP($A589,'ROAR Balance'!B:F,4,FALSE),""))</f>
        <v>German</v>
      </c>
      <c r="L589" s="58">
        <f>IF(I589="","",IFERROR(VLOOKUP($A589,'ROAR Balance'!B:F,5,FALSE),""))</f>
        <v>25</v>
      </c>
      <c r="M589" s="46" t="str">
        <f>IF(OR(LEFT(A589,2)="--",A589="",I589=""),"",IFERROR(VLOOKUP(A589,Data!C:W,21,FALSE),""))</f>
        <v>OBA</v>
      </c>
      <c r="N589" s="2"/>
    </row>
    <row r="590" spans="1:14" ht="15" customHeight="1" x14ac:dyDescent="0.3">
      <c r="A590" s="5" t="str">
        <f>IFERROR(IF(VLOOKUP(ROW(A590)-1,Data!B:C,2,FALSE)="","",VLOOKUP(ROW(A590)-1,Data!B:C,2,FALSE)),"")</f>
        <v>Silesian Interlude [J63]</v>
      </c>
      <c r="B590" s="133"/>
      <c r="C590" s="87" t="str">
        <f>IFERROR(IF(VLOOKUP(ROW(A590)-1,Data!B:C,2,FALSE)="","",VLOOKUP(ROW(A590)-1,Data!B:X,23,FALSE)),"")</f>
        <v/>
      </c>
      <c r="D590" s="6">
        <f t="shared" si="31"/>
        <v>1</v>
      </c>
      <c r="E590" s="6" t="str">
        <f t="shared" si="32"/>
        <v/>
      </c>
      <c r="F590" s="42">
        <f>IF(I590="","",IF(M590="Campaign","--",IF(VLOOKUP(A590,Data!C:D,2,FALSE)="*","*",VLOOKUP(A590,Data!C:R,16,FALSE))))</f>
        <v>5.3</v>
      </c>
      <c r="G590" s="43">
        <f>IF(I590="","",IFERROR(VLOOKUP(VLOOKUP(A590,Data!C:T,18,FALSE),'ROAR Ratings'!A:D,4,FALSE),""))</f>
        <v>6.62</v>
      </c>
      <c r="H590" s="44">
        <f t="shared" si="33"/>
        <v>0.53719008264462809</v>
      </c>
      <c r="I590" s="58" t="str">
        <f>IF(OR(A590="",LEFT(A590,3)="---"),"",IFERROR(VLOOKUP($A590,'ROAR Balance'!B:F,2,FALSE),""))</f>
        <v>German</v>
      </c>
      <c r="J590" s="58">
        <f>IF(I590="","",IFERROR(VLOOKUP($A590,'ROAR Balance'!B:F,3,FALSE),""))</f>
        <v>112</v>
      </c>
      <c r="K590" s="58" t="str">
        <f>IF(I590="","",IFERROR(VLOOKUP($A590,'ROAR Balance'!B:F,4,FALSE),""))</f>
        <v>Russian</v>
      </c>
      <c r="L590" s="58">
        <f>IF(I590="","",IFERROR(VLOOKUP($A590,'ROAR Balance'!B:F,5,FALSE),""))</f>
        <v>130</v>
      </c>
      <c r="M590" s="46" t="str">
        <f>IF(OR(LEFT(A590,2)="--",A590="",I590=""),"",IFERROR(VLOOKUP(A590,Data!C:W,21,FALSE),""))</f>
        <v/>
      </c>
      <c r="N590" s="2"/>
    </row>
    <row r="591" spans="1:14" ht="15" customHeight="1" x14ac:dyDescent="0.3">
      <c r="A591" s="5" t="str">
        <f>IFERROR(IF(VLOOKUP(ROW(A591)-1,Data!B:C,2,FALSE)="","",VLOOKUP(ROW(A591)-1,Data!B:C,2,FALSE)),"")</f>
        <v>American Tragedy - Kakazu Ridge [J64]</v>
      </c>
      <c r="B591" s="133"/>
      <c r="C591" s="87" t="str">
        <f>IFERROR(IF(VLOOKUP(ROW(A591)-1,Data!B:C,2,FALSE)="","",VLOOKUP(ROW(A591)-1,Data!B:X,23,FALSE)),"")</f>
        <v/>
      </c>
      <c r="D591" s="6">
        <f t="shared" si="31"/>
        <v>-1</v>
      </c>
      <c r="E591" s="6" t="str">
        <f t="shared" si="32"/>
        <v/>
      </c>
      <c r="F591" s="42">
        <f>IF(I591="","",IF(M591="Campaign","--",IF(VLOOKUP(A591,Data!C:D,2,FALSE)="*","*",VLOOKUP(A591,Data!C:R,16,FALSE))))</f>
        <v>7.5333333333333332</v>
      </c>
      <c r="G591" s="43">
        <f>IF(I591="","",IFERROR(VLOOKUP(VLOOKUP(A591,Data!C:T,18,FALSE),'ROAR Ratings'!A:D,4,FALSE),""))</f>
        <v>6.22</v>
      </c>
      <c r="H591" s="44">
        <f t="shared" si="33"/>
        <v>0.7</v>
      </c>
      <c r="I591" s="58" t="str">
        <f>IF(OR(A591="",LEFT(A591,3)="---"),"",IFERROR(VLOOKUP($A591,'ROAR Balance'!B:F,2,FALSE),""))</f>
        <v>Japanese</v>
      </c>
      <c r="J591" s="58">
        <f>IF(I591="","",IFERROR(VLOOKUP($A591,'ROAR Balance'!B:F,3,FALSE),""))</f>
        <v>7</v>
      </c>
      <c r="K591" s="58" t="str">
        <f>IF(I591="","",IFERROR(VLOOKUP($A591,'ROAR Balance'!B:F,4,FALSE),""))</f>
        <v>American</v>
      </c>
      <c r="L591" s="58">
        <f>IF(I591="","",IFERROR(VLOOKUP($A591,'ROAR Balance'!B:F,5,FALSE),""))</f>
        <v>3</v>
      </c>
      <c r="M591" s="46" t="str">
        <f>IF(OR(LEFT(A591,2)="--",A591="",I591=""),"",IFERROR(VLOOKUP(A591,Data!C:W,21,FALSE),""))</f>
        <v>PTO, SSR</v>
      </c>
      <c r="N591" s="2"/>
    </row>
    <row r="592" spans="1:14" ht="15" customHeight="1" x14ac:dyDescent="0.3">
      <c r="A592" s="5" t="str">
        <f>IFERROR(IF(VLOOKUP(ROW(A592)-1,Data!B:C,2,FALSE)="","",VLOOKUP(ROW(A592)-1,Data!B:C,2,FALSE)),"")</f>
        <v>Brave Little Emchas [J65]</v>
      </c>
      <c r="B592" s="133"/>
      <c r="C592" s="87" t="str">
        <f>IFERROR(IF(VLOOKUP(ROW(A592)-1,Data!B:C,2,FALSE)="","",VLOOKUP(ROW(A592)-1,Data!B:X,23,FALSE)),"")</f>
        <v/>
      </c>
      <c r="D592" s="6">
        <f t="shared" si="31"/>
        <v>-1</v>
      </c>
      <c r="E592" s="6" t="str">
        <f t="shared" si="32"/>
        <v/>
      </c>
      <c r="F592" s="42">
        <f>IF(I592="","",IF(M592="Campaign","--",IF(VLOOKUP(A592,Data!C:D,2,FALSE)="*","*",VLOOKUP(A592,Data!C:R,16,FALSE))))</f>
        <v>5.2</v>
      </c>
      <c r="G592" s="43">
        <f>IF(I592="","",IFERROR(VLOOKUP(VLOOKUP(A592,Data!C:T,18,FALSE),'ROAR Ratings'!A:D,4,FALSE),""))</f>
        <v>6.84</v>
      </c>
      <c r="H592" s="44">
        <f t="shared" si="33"/>
        <v>0.59259259259259256</v>
      </c>
      <c r="I592" s="58" t="str">
        <f>IF(OR(A592="",LEFT(A592,3)="---"),"",IFERROR(VLOOKUP($A592,'ROAR Balance'!B:F,2,FALSE),""))</f>
        <v>Russian</v>
      </c>
      <c r="J592" s="58">
        <f>IF(I592="","",IFERROR(VLOOKUP($A592,'ROAR Balance'!B:F,3,FALSE),""))</f>
        <v>22</v>
      </c>
      <c r="K592" s="58" t="str">
        <f>IF(I592="","",IFERROR(VLOOKUP($A592,'ROAR Balance'!B:F,4,FALSE),""))</f>
        <v>German</v>
      </c>
      <c r="L592" s="58">
        <f>IF(I592="","",IFERROR(VLOOKUP($A592,'ROAR Balance'!B:F,5,FALSE),""))</f>
        <v>32</v>
      </c>
      <c r="M592" s="46" t="str">
        <f>IF(OR(LEFT(A592,2)="--",A592="",I592=""),"",IFERROR(VLOOKUP(A592,Data!C:W,21,FALSE),""))</f>
        <v>Dlux</v>
      </c>
      <c r="N592" s="2"/>
    </row>
    <row r="593" spans="1:14" ht="15" customHeight="1" x14ac:dyDescent="0.3">
      <c r="A593" s="5" t="str">
        <f>IFERROR(IF(VLOOKUP(ROW(A593)-1,Data!B:C,2,FALSE)="","",VLOOKUP(ROW(A593)-1,Data!B:C,2,FALSE)),"")</f>
        <v>Sound Retreat [J66]</v>
      </c>
      <c r="B593" s="133"/>
      <c r="C593" s="87" t="str">
        <f>IFERROR(IF(VLOOKUP(ROW(A593)-1,Data!B:C,2,FALSE)="","",VLOOKUP(ROW(A593)-1,Data!B:X,23,FALSE)),"")</f>
        <v/>
      </c>
      <c r="D593" s="6">
        <f t="shared" si="31"/>
        <v>-1</v>
      </c>
      <c r="E593" s="6" t="str">
        <f t="shared" si="32"/>
        <v>T</v>
      </c>
      <c r="F593" s="42">
        <f>IF(I593="","",IF(M593="Campaign","--",IF(VLOOKUP(A593,Data!C:D,2,FALSE)="*","*",VLOOKUP(A593,Data!C:R,16,FALSE))))</f>
        <v>4.6166666666666671</v>
      </c>
      <c r="G593" s="43">
        <f>IF(I593="","",IFERROR(VLOOKUP(VLOOKUP(A593,Data!C:T,18,FALSE),'ROAR Ratings'!A:D,4,FALSE),""))</f>
        <v>5.76</v>
      </c>
      <c r="H593" s="44">
        <f t="shared" si="33"/>
        <v>0.53846153846153844</v>
      </c>
      <c r="I593" s="58" t="str">
        <f>IF(OR(A593="",LEFT(A593,3)="---"),"",IFERROR(VLOOKUP($A593,'ROAR Balance'!B:F,2,FALSE),""))</f>
        <v>German</v>
      </c>
      <c r="J593" s="58">
        <f>IF(I593="","",IFERROR(VLOOKUP($A593,'ROAR Balance'!B:F,3,FALSE),""))</f>
        <v>14</v>
      </c>
      <c r="K593" s="58" t="str">
        <f>IF(I593="","",IFERROR(VLOOKUP($A593,'ROAR Balance'!B:F,4,FALSE),""))</f>
        <v>British</v>
      </c>
      <c r="L593" s="58">
        <f>IF(I593="","",IFERROR(VLOOKUP($A593,'ROAR Balance'!B:F,5,FALSE),""))</f>
        <v>12</v>
      </c>
      <c r="M593" s="46" t="str">
        <f>IF(OR(LEFT(A593,2)="--",A593="",I593=""),"",IFERROR(VLOOKUP(A593,Data!C:W,21,FALSE),""))</f>
        <v/>
      </c>
      <c r="N593" s="2"/>
    </row>
    <row r="594" spans="1:14" ht="15" customHeight="1" x14ac:dyDescent="0.3">
      <c r="A594" s="5" t="str">
        <f>IFERROR(IF(VLOOKUP(ROW(A594)-1,Data!B:C,2,FALSE)="","",VLOOKUP(ROW(A594)-1,Data!B:C,2,FALSE)),"")</f>
        <v>The Lawless Roads [J67]</v>
      </c>
      <c r="B594" s="133"/>
      <c r="C594" s="87" t="str">
        <f>IFERROR(IF(VLOOKUP(ROW(A594)-1,Data!B:C,2,FALSE)="","",VLOOKUP(ROW(A594)-1,Data!B:X,23,FALSE)),"")</f>
        <v/>
      </c>
      <c r="D594" s="6">
        <f t="shared" si="31"/>
        <v>-1</v>
      </c>
      <c r="E594" s="6" t="str">
        <f t="shared" si="32"/>
        <v/>
      </c>
      <c r="F594" s="42">
        <f>IF(I594="","",IF(M594="Campaign","--",IF(VLOOKUP(A594,Data!C:D,2,FALSE)="*","*",VLOOKUP(A594,Data!C:R,16,FALSE))))</f>
        <v>5.0791666666666666</v>
      </c>
      <c r="G594" s="43">
        <f>IF(I594="","",IFERROR(VLOOKUP(VLOOKUP(A594,Data!C:T,18,FALSE),'ROAR Ratings'!A:D,4,FALSE),""))</f>
        <v>6.15</v>
      </c>
      <c r="H594" s="44">
        <f t="shared" si="33"/>
        <v>0.51162790697674421</v>
      </c>
      <c r="I594" s="58" t="str">
        <f>IF(OR(A594="",LEFT(A594,3)="---"),"",IFERROR(VLOOKUP($A594,'ROAR Balance'!B:F,2,FALSE),""))</f>
        <v>British</v>
      </c>
      <c r="J594" s="58">
        <f>IF(I594="","",IFERROR(VLOOKUP($A594,'ROAR Balance'!B:F,3,FALSE),""))</f>
        <v>42</v>
      </c>
      <c r="K594" s="58" t="str">
        <f>IF(I594="","",IFERROR(VLOOKUP($A594,'ROAR Balance'!B:F,4,FALSE),""))</f>
        <v>German</v>
      </c>
      <c r="L594" s="58">
        <f>IF(I594="","",IFERROR(VLOOKUP($A594,'ROAR Balance'!B:F,5,FALSE),""))</f>
        <v>44</v>
      </c>
      <c r="M594" s="46" t="str">
        <f>IF(OR(LEFT(A594,2)="--",A594="",I594=""),"",IFERROR(VLOOKUP(A594,Data!C:W,21,FALSE),""))</f>
        <v/>
      </c>
      <c r="N594" s="2"/>
    </row>
    <row r="595" spans="1:14" ht="15" customHeight="1" x14ac:dyDescent="0.3">
      <c r="A595" s="5" t="str">
        <f>IFERROR(IF(VLOOKUP(ROW(A595)-1,Data!B:C,2,FALSE)="","",VLOOKUP(ROW(A595)-1,Data!B:C,2,FALSE)),"")</f>
        <v>Unlucky Thirteenth [J68]</v>
      </c>
      <c r="B595" s="133"/>
      <c r="C595" s="87" t="str">
        <f>IFERROR(IF(VLOOKUP(ROW(A595)-1,Data!B:C,2,FALSE)="","",VLOOKUP(ROW(A595)-1,Data!B:X,23,FALSE)),"")</f>
        <v/>
      </c>
      <c r="D595" s="6">
        <f t="shared" si="31"/>
        <v>-1</v>
      </c>
      <c r="E595" s="6" t="str">
        <f t="shared" si="32"/>
        <v/>
      </c>
      <c r="F595" s="42">
        <f>IF(I595="","",IF(M595="Campaign","--",IF(VLOOKUP(A595,Data!C:D,2,FALSE)="*","*",VLOOKUP(A595,Data!C:R,16,FALSE))))</f>
        <v>6.1</v>
      </c>
      <c r="G595" s="43">
        <f>IF(I595="","",IFERROR(VLOOKUP(VLOOKUP(A595,Data!C:T,18,FALSE),'ROAR Ratings'!A:D,4,FALSE),""))</f>
        <v>6.07</v>
      </c>
      <c r="H595" s="44">
        <f t="shared" si="33"/>
        <v>0.50574712643678166</v>
      </c>
      <c r="I595" s="58" t="str">
        <f>IF(OR(A595="",LEFT(A595,3)="---"),"",IFERROR(VLOOKUP($A595,'ROAR Balance'!B:F,2,FALSE),""))</f>
        <v>British</v>
      </c>
      <c r="J595" s="58">
        <f>IF(I595="","",IFERROR(VLOOKUP($A595,'ROAR Balance'!B:F,3,FALSE),""))</f>
        <v>44</v>
      </c>
      <c r="K595" s="58" t="str">
        <f>IF(I595="","",IFERROR(VLOOKUP($A595,'ROAR Balance'!B:F,4,FALSE),""))</f>
        <v>German</v>
      </c>
      <c r="L595" s="58">
        <f>IF(I595="","",IFERROR(VLOOKUP($A595,'ROAR Balance'!B:F,5,FALSE),""))</f>
        <v>43</v>
      </c>
      <c r="M595" s="46" t="str">
        <f>IF(OR(LEFT(A595,2)="--",A595="",I595=""),"",IFERROR(VLOOKUP(A595,Data!C:W,21,FALSE),""))</f>
        <v/>
      </c>
      <c r="N595" s="2"/>
    </row>
    <row r="596" spans="1:14" ht="15" customHeight="1" x14ac:dyDescent="0.3">
      <c r="A596" s="5" t="str">
        <f>IFERROR(IF(VLOOKUP(ROW(A596)-1,Data!B:C,2,FALSE)="","",VLOOKUP(ROW(A596)-1,Data!B:C,2,FALSE)),"")</f>
        <v>The Army at the Edge of the World [J69]</v>
      </c>
      <c r="B596" s="133"/>
      <c r="C596" s="87" t="str">
        <f>IFERROR(IF(VLOOKUP(ROW(A596)-1,Data!B:C,2,FALSE)="","",VLOOKUP(ROW(A596)-1,Data!B:X,23,FALSE)),"")</f>
        <v/>
      </c>
      <c r="D596" s="6">
        <f t="shared" si="31"/>
        <v>-1</v>
      </c>
      <c r="E596" s="6" t="str">
        <f t="shared" si="32"/>
        <v>T</v>
      </c>
      <c r="F596" s="42">
        <f>IF(I596="","",IF(M596="Campaign","--",IF(VLOOKUP(A596,Data!C:D,2,FALSE)="*","*",VLOOKUP(A596,Data!C:R,16,FALSE))))</f>
        <v>4.6833333333333336</v>
      </c>
      <c r="G596" s="43">
        <f>IF(I596="","",IFERROR(VLOOKUP(VLOOKUP(A596,Data!C:T,18,FALSE),'ROAR Ratings'!A:D,4,FALSE),""))</f>
        <v>6.28</v>
      </c>
      <c r="H596" s="44">
        <f t="shared" si="33"/>
        <v>0.53521126760563376</v>
      </c>
      <c r="I596" s="58" t="str">
        <f>IF(OR(A596="",LEFT(A596,3)="---"),"",IFERROR(VLOOKUP($A596,'ROAR Balance'!B:F,2,FALSE),""))</f>
        <v>Japanese</v>
      </c>
      <c r="J596" s="58">
        <f>IF(I596="","",IFERROR(VLOOKUP($A596,'ROAR Balance'!B:F,3,FALSE),""))</f>
        <v>33</v>
      </c>
      <c r="K596" s="58" t="str">
        <f>IF(I596="","",IFERROR(VLOOKUP($A596,'ROAR Balance'!B:F,4,FALSE),""))</f>
        <v>French</v>
      </c>
      <c r="L596" s="58">
        <f>IF(I596="","",IFERROR(VLOOKUP($A596,'ROAR Balance'!B:F,5,FALSE),""))</f>
        <v>38</v>
      </c>
      <c r="M596" s="46" t="str">
        <f>IF(OR(LEFT(A596,2)="--",A596="",I596=""),"",IFERROR(VLOOKUP(A596,Data!C:W,21,FALSE),""))</f>
        <v/>
      </c>
      <c r="N596" s="2"/>
    </row>
    <row r="597" spans="1:14" ht="15" customHeight="1" x14ac:dyDescent="0.3">
      <c r="A597" s="5" t="str">
        <f>IFERROR(IF(VLOOKUP(ROW(A597)-1,Data!B:C,2,FALSE)="","",VLOOKUP(ROW(A597)-1,Data!B:C,2,FALSE)),"")</f>
        <v>Just an Illusion [J70]</v>
      </c>
      <c r="B597" s="133"/>
      <c r="C597" s="87" t="str">
        <f>IFERROR(IF(VLOOKUP(ROW(A597)-1,Data!B:C,2,FALSE)="","",VLOOKUP(ROW(A597)-1,Data!B:X,23,FALSE)),"")</f>
        <v/>
      </c>
      <c r="D597" s="6">
        <f t="shared" si="31"/>
        <v>1</v>
      </c>
      <c r="E597" s="6" t="str">
        <f t="shared" si="32"/>
        <v/>
      </c>
      <c r="F597" s="42">
        <f>IF(I597="","",IF(M597="Campaign","--",IF(VLOOKUP(A597,Data!C:D,2,FALSE)="*","*",VLOOKUP(A597,Data!C:R,16,FALSE))))</f>
        <v>7.9333333333333336</v>
      </c>
      <c r="G597" s="43">
        <f>IF(I597="","",IFERROR(VLOOKUP(VLOOKUP(A597,Data!C:T,18,FALSE),'ROAR Ratings'!A:D,4,FALSE),""))</f>
        <v>6.31</v>
      </c>
      <c r="H597" s="44">
        <f t="shared" si="33"/>
        <v>0.55263157894736836</v>
      </c>
      <c r="I597" s="58" t="str">
        <f>IF(OR(A597="",LEFT(A597,3)="---"),"",IFERROR(VLOOKUP($A597,'ROAR Balance'!B:F,2,FALSE),""))</f>
        <v>French</v>
      </c>
      <c r="J597" s="58">
        <f>IF(I597="","",IFERROR(VLOOKUP($A597,'ROAR Balance'!B:F,3,FALSE),""))</f>
        <v>17</v>
      </c>
      <c r="K597" s="58" t="str">
        <f>IF(I597="","",IFERROR(VLOOKUP($A597,'ROAR Balance'!B:F,4,FALSE),""))</f>
        <v>Thai (Chinese)</v>
      </c>
      <c r="L597" s="58">
        <f>IF(I597="","",IFERROR(VLOOKUP($A597,'ROAR Balance'!B:F,5,FALSE),""))</f>
        <v>21</v>
      </c>
      <c r="M597" s="46" t="str">
        <f>IF(OR(LEFT(A597,2)="--",A597="",I597=""),"",IFERROR(VLOOKUP(A597,Data!C:W,21,FALSE),""))</f>
        <v>PTO, Air</v>
      </c>
      <c r="N597" s="2"/>
    </row>
    <row r="598" spans="1:14" ht="15" customHeight="1" x14ac:dyDescent="0.3">
      <c r="A598" s="5" t="str">
        <f>IFERROR(IF(VLOOKUP(ROW(A598)-1,Data!B:C,2,FALSE)="","",VLOOKUP(ROW(A598)-1,Data!B:C,2,FALSE)),"")</f>
        <v>Tomforce [J71]</v>
      </c>
      <c r="B598" s="133"/>
      <c r="C598" s="87" t="str">
        <f>IFERROR(IF(VLOOKUP(ROW(A598)-1,Data!B:C,2,FALSE)="","",VLOOKUP(ROW(A598)-1,Data!B:X,23,FALSE)),"")</f>
        <v/>
      </c>
      <c r="D598" s="6">
        <f t="shared" si="31"/>
        <v>-1</v>
      </c>
      <c r="E598" s="6" t="str">
        <f t="shared" si="32"/>
        <v>T</v>
      </c>
      <c r="F598" s="42">
        <f>IF(I598="","",IF(M598="Campaign","--",IF(VLOOKUP(A598,Data!C:D,2,FALSE)="*","*",VLOOKUP(A598,Data!C:R,16,FALSE))))</f>
        <v>2.1</v>
      </c>
      <c r="G598" s="43">
        <f>IF(I598="","",IFERROR(VLOOKUP(VLOOKUP(A598,Data!C:T,18,FALSE),'ROAR Ratings'!A:D,4,FALSE),""))</f>
        <v>5.44</v>
      </c>
      <c r="H598" s="44">
        <f t="shared" si="33"/>
        <v>0.625</v>
      </c>
      <c r="I598" s="58" t="str">
        <f>IF(OR(A598="",LEFT(A598,3)="---"),"",IFERROR(VLOOKUP($A598,'ROAR Balance'!B:F,2,FALSE),""))</f>
        <v>British</v>
      </c>
      <c r="J598" s="58">
        <f>IF(I598="","",IFERROR(VLOOKUP($A598,'ROAR Balance'!B:F,3,FALSE),""))</f>
        <v>9</v>
      </c>
      <c r="K598" s="58" t="str">
        <f>IF(I598="","",IFERROR(VLOOKUP($A598,'ROAR Balance'!B:F,4,FALSE),""))</f>
        <v>Japanese</v>
      </c>
      <c r="L598" s="58">
        <f>IF(I598="","",IFERROR(VLOOKUP($A598,'ROAR Balance'!B:F,5,FALSE),""))</f>
        <v>15</v>
      </c>
      <c r="M598" s="46" t="str">
        <f>IF(OR(LEFT(A598,2)="--",A598="",I598=""),"",IFERROR(VLOOKUP(A598,Data!C:W,21,FALSE),""))</f>
        <v/>
      </c>
      <c r="N598" s="2"/>
    </row>
    <row r="599" spans="1:14" ht="15" customHeight="1" x14ac:dyDescent="0.3">
      <c r="A599" s="5" t="str">
        <f>IFERROR(IF(VLOOKUP(ROW(A599)-1,Data!B:C,2,FALSE)="","",VLOOKUP(ROW(A599)-1,Data!B:C,2,FALSE)),"")</f>
        <v>Cahier Carriers [J72]</v>
      </c>
      <c r="B599" s="133"/>
      <c r="C599" s="87" t="str">
        <f>IFERROR(IF(VLOOKUP(ROW(A599)-1,Data!B:C,2,FALSE)="","",VLOOKUP(ROW(A599)-1,Data!B:X,23,FALSE)),"")</f>
        <v/>
      </c>
      <c r="D599" s="6">
        <f t="shared" si="31"/>
        <v>-1</v>
      </c>
      <c r="E599" s="6" t="str">
        <f t="shared" si="32"/>
        <v/>
      </c>
      <c r="F599" s="42">
        <f>IF(I599="","",IF(M599="Campaign","--",IF(VLOOKUP(A599,Data!C:D,2,FALSE)="*","*",VLOOKUP(A599,Data!C:R,16,FALSE))))</f>
        <v>7.8833333333333337</v>
      </c>
      <c r="G599" s="43">
        <f>IF(I599="","",IFERROR(VLOOKUP(VLOOKUP(A599,Data!C:T,18,FALSE),'ROAR Ratings'!A:D,4,FALSE),""))</f>
        <v>5.73</v>
      </c>
      <c r="H599" s="44">
        <f t="shared" si="33"/>
        <v>0.5</v>
      </c>
      <c r="I599" s="58" t="str">
        <f>IF(OR(A599="",LEFT(A599,3)="---"),"",IFERROR(VLOOKUP($A599,'ROAR Balance'!B:F,2,FALSE),""))</f>
        <v>British</v>
      </c>
      <c r="J599" s="58">
        <f>IF(I599="","",IFERROR(VLOOKUP($A599,'ROAR Balance'!B:F,3,FALSE),""))</f>
        <v>19</v>
      </c>
      <c r="K599" s="58" t="str">
        <f>IF(I599="","",IFERROR(VLOOKUP($A599,'ROAR Balance'!B:F,4,FALSE),""))</f>
        <v>German</v>
      </c>
      <c r="L599" s="58">
        <f>IF(I599="","",IFERROR(VLOOKUP($A599,'ROAR Balance'!B:F,5,FALSE),""))</f>
        <v>19</v>
      </c>
      <c r="M599" s="46" t="str">
        <f>IF(OR(LEFT(A599,2)="--",A599="",I599=""),"",IFERROR(VLOOKUP(A599,Data!C:W,21,FALSE),""))</f>
        <v>OBA</v>
      </c>
      <c r="N599" s="2"/>
    </row>
    <row r="600" spans="1:14" ht="15" customHeight="1" x14ac:dyDescent="0.3">
      <c r="A600" s="5" t="str">
        <f>IFERROR(IF(VLOOKUP(ROW(A600)-1,Data!B:C,2,FALSE)="","",VLOOKUP(ROW(A600)-1,Data!B:C,2,FALSE)),"")</f>
        <v>Tired and Unsupported [J73]</v>
      </c>
      <c r="B600" s="133"/>
      <c r="C600" s="87" t="str">
        <f>IFERROR(IF(VLOOKUP(ROW(A600)-1,Data!B:C,2,FALSE)="","",VLOOKUP(ROW(A600)-1,Data!B:X,23,FALSE)),"")</f>
        <v/>
      </c>
      <c r="D600" s="6">
        <f t="shared" si="31"/>
        <v>-1</v>
      </c>
      <c r="E600" s="6" t="str">
        <f t="shared" si="32"/>
        <v>T</v>
      </c>
      <c r="F600" s="42">
        <f>IF(I600="","",IF(M600="Campaign","--",IF(VLOOKUP(A600,Data!C:D,2,FALSE)="*","*",VLOOKUP(A600,Data!C:R,16,FALSE))))</f>
        <v>2.604166666666667</v>
      </c>
      <c r="G600" s="43">
        <f>IF(I600="","",IFERROR(VLOOKUP(VLOOKUP(A600,Data!C:T,18,FALSE),'ROAR Ratings'!A:D,4,FALSE),""))</f>
        <v>3.22</v>
      </c>
      <c r="H600" s="44">
        <f t="shared" si="33"/>
        <v>0.7931034482758621</v>
      </c>
      <c r="I600" s="58" t="str">
        <f>IF(OR(A600="",LEFT(A600,3)="---"),"",IFERROR(VLOOKUP($A600,'ROAR Balance'!B:F,2,FALSE),""))</f>
        <v>American</v>
      </c>
      <c r="J600" s="58">
        <f>IF(I600="","",IFERROR(VLOOKUP($A600,'ROAR Balance'!B:F,3,FALSE),""))</f>
        <v>23</v>
      </c>
      <c r="K600" s="58" t="str">
        <f>IF(I600="","",IFERROR(VLOOKUP($A600,'ROAR Balance'!B:F,4,FALSE),""))</f>
        <v>German</v>
      </c>
      <c r="L600" s="58">
        <f>IF(I600="","",IFERROR(VLOOKUP($A600,'ROAR Balance'!B:F,5,FALSE),""))</f>
        <v>6</v>
      </c>
      <c r="M600" s="46" t="str">
        <f>IF(OR(LEFT(A600,2)="--",A600="",I600=""),"",IFERROR(VLOOKUP(A600,Data!C:W,21,FALSE),""))</f>
        <v/>
      </c>
      <c r="N600" s="2"/>
    </row>
    <row r="601" spans="1:14" ht="15" customHeight="1" x14ac:dyDescent="0.3">
      <c r="A601" s="5" t="str">
        <f>IFERROR(IF(VLOOKUP(ROW(A601)-1,Data!B:C,2,FALSE)="","",VLOOKUP(ROW(A601)-1,Data!B:C,2,FALSE)),"")</f>
        <v>Priests on the Line [J74]</v>
      </c>
      <c r="B601" s="133"/>
      <c r="C601" s="87" t="str">
        <f>IFERROR(IF(VLOOKUP(ROW(A601)-1,Data!B:C,2,FALSE)="","",VLOOKUP(ROW(A601)-1,Data!B:X,23,FALSE)),"")</f>
        <v/>
      </c>
      <c r="D601" s="6">
        <f t="shared" si="31"/>
        <v>1</v>
      </c>
      <c r="E601" s="6" t="str">
        <f t="shared" si="32"/>
        <v/>
      </c>
      <c r="F601" s="42">
        <f>IF(I601="","",IF(M601="Campaign","--",IF(VLOOKUP(A601,Data!C:D,2,FALSE)="*","*",VLOOKUP(A601,Data!C:R,16,FALSE))))</f>
        <v>9.8833333333333329</v>
      </c>
      <c r="G601" s="43">
        <f>IF(I601="","",IFERROR(VLOOKUP(VLOOKUP(A601,Data!C:T,18,FALSE),'ROAR Ratings'!A:D,4,FALSE),""))</f>
        <v>6.81</v>
      </c>
      <c r="H601" s="44">
        <f t="shared" si="33"/>
        <v>0.5</v>
      </c>
      <c r="I601" s="58" t="str">
        <f>IF(OR(A601="",LEFT(A601,3)="---"),"",IFERROR(VLOOKUP($A601,'ROAR Balance'!B:F,2,FALSE),""))</f>
        <v>German</v>
      </c>
      <c r="J601" s="58">
        <f>IF(I601="","",IFERROR(VLOOKUP($A601,'ROAR Balance'!B:F,3,FALSE),""))</f>
        <v>45</v>
      </c>
      <c r="K601" s="58" t="str">
        <f>IF(I601="","",IFERROR(VLOOKUP($A601,'ROAR Balance'!B:F,4,FALSE),""))</f>
        <v>American</v>
      </c>
      <c r="L601" s="58">
        <f>IF(I601="","",IFERROR(VLOOKUP($A601,'ROAR Balance'!B:F,5,FALSE),""))</f>
        <v>45</v>
      </c>
      <c r="M601" s="46" t="str">
        <f>IF(OR(LEFT(A601,2)="--",A601="",I601=""),"",IFERROR(VLOOKUP(A601,Data!C:W,21,FALSE),""))</f>
        <v/>
      </c>
      <c r="N601" s="2"/>
    </row>
    <row r="602" spans="1:14" ht="15" customHeight="1" x14ac:dyDescent="0.3">
      <c r="A602" s="5" t="str">
        <f>IFERROR(IF(VLOOKUP(ROW(A602)-1,Data!B:C,2,FALSE)="","",VLOOKUP(ROW(A602)-1,Data!B:C,2,FALSE)),"")</f>
        <v>My Lonely Valentine [J75]</v>
      </c>
      <c r="B602" s="133"/>
      <c r="C602" s="87" t="str">
        <f>IFERROR(IF(VLOOKUP(ROW(A602)-1,Data!B:C,2,FALSE)="","",VLOOKUP(ROW(A602)-1,Data!B:X,23,FALSE)),"")</f>
        <v/>
      </c>
      <c r="D602" s="6">
        <f t="shared" si="31"/>
        <v>-1</v>
      </c>
      <c r="E602" s="6" t="str">
        <f t="shared" si="32"/>
        <v/>
      </c>
      <c r="F602" s="42">
        <f>IF(I602="","",IF(M602="Campaign","--",IF(VLOOKUP(A602,Data!C:D,2,FALSE)="*","*",VLOOKUP(A602,Data!C:R,16,FALSE))))</f>
        <v>5.666666666666667</v>
      </c>
      <c r="G602" s="43">
        <f>IF(I602="","",IFERROR(VLOOKUP(VLOOKUP(A602,Data!C:T,18,FALSE),'ROAR Ratings'!A:D,4,FALSE),""))</f>
        <v>6.57</v>
      </c>
      <c r="H602" s="44">
        <f t="shared" si="33"/>
        <v>0.65714285714285714</v>
      </c>
      <c r="I602" s="58" t="str">
        <f>IF(OR(A602="",LEFT(A602,3)="---"),"",IFERROR(VLOOKUP($A602,'ROAR Balance'!B:F,2,FALSE),""))</f>
        <v>German</v>
      </c>
      <c r="J602" s="58">
        <f>IF(I602="","",IFERROR(VLOOKUP($A602,'ROAR Balance'!B:F,3,FALSE),""))</f>
        <v>12</v>
      </c>
      <c r="K602" s="58" t="str">
        <f>IF(I602="","",IFERROR(VLOOKUP($A602,'ROAR Balance'!B:F,4,FALSE),""))</f>
        <v>Russian</v>
      </c>
      <c r="L602" s="58">
        <f>IF(I602="","",IFERROR(VLOOKUP($A602,'ROAR Balance'!B:F,5,FALSE),""))</f>
        <v>23</v>
      </c>
      <c r="M602" s="46" t="str">
        <f>IF(OR(LEFT(A602,2)="--",A602="",I602=""),"",IFERROR(VLOOKUP(A602,Data!C:W,21,FALSE),""))</f>
        <v/>
      </c>
      <c r="N602" s="2"/>
    </row>
    <row r="603" spans="1:14" ht="15" customHeight="1" x14ac:dyDescent="0.3">
      <c r="A603" s="5" t="str">
        <f>IFERROR(IF(VLOOKUP(ROW(A603)-1,Data!B:C,2,FALSE)="","",VLOOKUP(ROW(A603)-1,Data!B:C,2,FALSE)),"")</f>
        <v>Ultimate Treachery [J76]</v>
      </c>
      <c r="B603" s="133"/>
      <c r="C603" s="87" t="str">
        <f>IFERROR(IF(VLOOKUP(ROW(A603)-1,Data!B:C,2,FALSE)="","",VLOOKUP(ROW(A603)-1,Data!B:X,23,FALSE)),"")</f>
        <v/>
      </c>
      <c r="D603" s="6">
        <f t="shared" si="31"/>
        <v>-1</v>
      </c>
      <c r="E603" s="6" t="str">
        <f t="shared" si="32"/>
        <v>T</v>
      </c>
      <c r="F603" s="42">
        <f>IF(I603="","",IF(M603="Campaign","--",IF(VLOOKUP(A603,Data!C:D,2,FALSE)="*","*",VLOOKUP(A603,Data!C:R,16,FALSE))))</f>
        <v>3.3250000000000002</v>
      </c>
      <c r="G603" s="43">
        <f>IF(I603="","",IFERROR(VLOOKUP(VLOOKUP(A603,Data!C:T,18,FALSE),'ROAR Ratings'!A:D,4,FALSE),""))</f>
        <v>5.94</v>
      </c>
      <c r="H603" s="44">
        <f t="shared" si="33"/>
        <v>0.51685393258426959</v>
      </c>
      <c r="I603" s="58" t="str">
        <f>IF(OR(A603="",LEFT(A603,3)="---"),"",IFERROR(VLOOKUP($A603,'ROAR Balance'!B:F,2,FALSE),""))</f>
        <v>Japanese</v>
      </c>
      <c r="J603" s="58">
        <f>IF(I603="","",IFERROR(VLOOKUP($A603,'ROAR Balance'!B:F,3,FALSE),""))</f>
        <v>43</v>
      </c>
      <c r="K603" s="58" t="str">
        <f>IF(I603="","",IFERROR(VLOOKUP($A603,'ROAR Balance'!B:F,4,FALSE),""))</f>
        <v>French</v>
      </c>
      <c r="L603" s="58">
        <f>IF(I603="","",IFERROR(VLOOKUP($A603,'ROAR Balance'!B:F,5,FALSE),""))</f>
        <v>46</v>
      </c>
      <c r="M603" s="46" t="str">
        <f>IF(OR(LEFT(A603,2)="--",A603="",I603=""),"",IFERROR(VLOOKUP(A603,Data!C:W,21,FALSE),""))</f>
        <v/>
      </c>
      <c r="N603" s="2"/>
    </row>
    <row r="604" spans="1:14" ht="15" customHeight="1" x14ac:dyDescent="0.3">
      <c r="A604" s="5" t="str">
        <f>IFERROR(IF(VLOOKUP(ROW(A604)-1,Data!B:C,2,FALSE)="","",VLOOKUP(ROW(A604)-1,Data!B:C,2,FALSE)),"")</f>
        <v>Moses' Blazes [J77]</v>
      </c>
      <c r="B604" s="133"/>
      <c r="C604" s="87" t="str">
        <f>IFERROR(IF(VLOOKUP(ROW(A604)-1,Data!B:C,2,FALSE)="","",VLOOKUP(ROW(A604)-1,Data!B:X,23,FALSE)),"")</f>
        <v/>
      </c>
      <c r="D604" s="6">
        <f t="shared" si="31"/>
        <v>-1</v>
      </c>
      <c r="E604" s="6" t="str">
        <f t="shared" si="32"/>
        <v>T</v>
      </c>
      <c r="F604" s="42">
        <f>IF(I604="","",IF(M604="Campaign","--",IF(VLOOKUP(A604,Data!C:D,2,FALSE)="*","*",VLOOKUP(A604,Data!C:R,16,FALSE))))</f>
        <v>3.625</v>
      </c>
      <c r="G604" s="43">
        <f>IF(I604="","",IFERROR(VLOOKUP(VLOOKUP(A604,Data!C:T,18,FALSE),'ROAR Ratings'!A:D,4,FALSE),""))</f>
        <v>5.5</v>
      </c>
      <c r="H604" s="44">
        <f t="shared" si="33"/>
        <v>0.62857142857142856</v>
      </c>
      <c r="I604" s="58" t="str">
        <f>IF(OR(A604="",LEFT(A604,3)="---"),"",IFERROR(VLOOKUP($A604,'ROAR Balance'!B:F,2,FALSE),""))</f>
        <v>British</v>
      </c>
      <c r="J604" s="58">
        <f>IF(I604="","",IFERROR(VLOOKUP($A604,'ROAR Balance'!B:F,3,FALSE),""))</f>
        <v>22</v>
      </c>
      <c r="K604" s="58" t="str">
        <f>IF(I604="","",IFERROR(VLOOKUP($A604,'ROAR Balance'!B:F,4,FALSE),""))</f>
        <v>German</v>
      </c>
      <c r="L604" s="58">
        <f>IF(I604="","",IFERROR(VLOOKUP($A604,'ROAR Balance'!B:F,5,FALSE),""))</f>
        <v>13</v>
      </c>
      <c r="M604" s="46" t="str">
        <f>IF(OR(LEFT(A604,2)="--",A604="",I604=""),"",IFERROR(VLOOKUP(A604,Data!C:W,21,FALSE),""))</f>
        <v/>
      </c>
      <c r="N604" s="2"/>
    </row>
    <row r="605" spans="1:14" ht="15" customHeight="1" x14ac:dyDescent="0.3">
      <c r="A605" s="5" t="str">
        <f>IFERROR(IF(VLOOKUP(ROW(A605)-1,Data!B:C,2,FALSE)="","",VLOOKUP(ROW(A605)-1,Data!B:C,2,FALSE)),"")</f>
        <v>Fast Heinz [J78]</v>
      </c>
      <c r="B605" s="133"/>
      <c r="C605" s="87" t="str">
        <f>IFERROR(IF(VLOOKUP(ROW(A605)-1,Data!B:C,2,FALSE)="","",VLOOKUP(ROW(A605)-1,Data!B:X,23,FALSE)),"")</f>
        <v/>
      </c>
      <c r="D605" s="6">
        <f t="shared" si="31"/>
        <v>-1</v>
      </c>
      <c r="E605" s="6" t="str">
        <f t="shared" si="32"/>
        <v/>
      </c>
      <c r="F605" s="42">
        <f>IF(I605="","",IF(M605="Campaign","--",IF(VLOOKUP(A605,Data!C:D,2,FALSE)="*","*",VLOOKUP(A605,Data!C:R,16,FALSE))))</f>
        <v>6.7</v>
      </c>
      <c r="G605" s="43">
        <f>IF(I605="","",IFERROR(VLOOKUP(VLOOKUP(A605,Data!C:T,18,FALSE),'ROAR Ratings'!A:D,4,FALSE),""))</f>
        <v>5.68</v>
      </c>
      <c r="H605" s="44">
        <f t="shared" si="33"/>
        <v>0.52941176470588236</v>
      </c>
      <c r="I605" s="58" t="str">
        <f>IF(OR(A605="",LEFT(A605,3)="---"),"",IFERROR(VLOOKUP($A605,'ROAR Balance'!B:F,2,FALSE),""))</f>
        <v>Russian</v>
      </c>
      <c r="J605" s="58">
        <f>IF(I605="","",IFERROR(VLOOKUP($A605,'ROAR Balance'!B:F,3,FALSE),""))</f>
        <v>9</v>
      </c>
      <c r="K605" s="58" t="str">
        <f>IF(I605="","",IFERROR(VLOOKUP($A605,'ROAR Balance'!B:F,4,FALSE),""))</f>
        <v>German</v>
      </c>
      <c r="L605" s="58">
        <f>IF(I605="","",IFERROR(VLOOKUP($A605,'ROAR Balance'!B:F,5,FALSE),""))</f>
        <v>8</v>
      </c>
      <c r="M605" s="46" t="str">
        <f>IF(OR(LEFT(A605,2)="--",A605="",I605=""),"",IFERROR(VLOOKUP(A605,Data!C:W,21,FALSE),""))</f>
        <v/>
      </c>
      <c r="N605" s="2"/>
    </row>
    <row r="606" spans="1:14" ht="15" customHeight="1" x14ac:dyDescent="0.3">
      <c r="A606" s="5" t="str">
        <f>IFERROR(IF(VLOOKUP(ROW(A606)-1,Data!B:C,2,FALSE)="","",VLOOKUP(ROW(A606)-1,Data!B:C,2,FALSE)),"")</f>
        <v>Rommel's Remedy [J79]</v>
      </c>
      <c r="B606" s="133"/>
      <c r="C606" s="87" t="str">
        <f>IFERROR(IF(VLOOKUP(ROW(A606)-1,Data!B:C,2,FALSE)="","",VLOOKUP(ROW(A606)-1,Data!B:X,23,FALSE)),"")</f>
        <v/>
      </c>
      <c r="D606" s="6">
        <f t="shared" si="31"/>
        <v>-1</v>
      </c>
      <c r="E606" s="6" t="str">
        <f t="shared" si="32"/>
        <v/>
      </c>
      <c r="F606" s="42">
        <f>IF(I606="","",IF(M606="Campaign","--",IF(VLOOKUP(A606,Data!C:D,2,FALSE)="*","*",VLOOKUP(A606,Data!C:R,16,FALSE))))</f>
        <v>10.6</v>
      </c>
      <c r="G606" s="43">
        <f>IF(I606="","",IFERROR(VLOOKUP(VLOOKUP(A606,Data!C:T,18,FALSE),'ROAR Ratings'!A:D,4,FALSE),""))</f>
        <v>6.57</v>
      </c>
      <c r="H606" s="44">
        <f t="shared" si="33"/>
        <v>0.59090909090909083</v>
      </c>
      <c r="I606" s="58" t="str">
        <f>IF(OR(A606="",LEFT(A606,3)="---"),"",IFERROR(VLOOKUP($A606,'ROAR Balance'!B:F,2,FALSE),""))</f>
        <v>German/Italian</v>
      </c>
      <c r="J606" s="58">
        <f>IF(I606="","",IFERROR(VLOOKUP($A606,'ROAR Balance'!B:F,3,FALSE),""))</f>
        <v>18</v>
      </c>
      <c r="K606" s="58" t="str">
        <f>IF(I606="","",IFERROR(VLOOKUP($A606,'ROAR Balance'!B:F,4,FALSE),""))</f>
        <v>New Zealand</v>
      </c>
      <c r="L606" s="58">
        <f>IF(I606="","",IFERROR(VLOOKUP($A606,'ROAR Balance'!B:F,5,FALSE),""))</f>
        <v>26</v>
      </c>
      <c r="M606" s="46" t="str">
        <f>IF(OR(LEFT(A606,2)="--",A606="",I606=""),"",IFERROR(VLOOKUP(A606,Data!C:W,21,FALSE),""))</f>
        <v>OBA, Dsrt</v>
      </c>
      <c r="N606" s="2"/>
    </row>
    <row r="607" spans="1:14" ht="15" customHeight="1" x14ac:dyDescent="0.3">
      <c r="A607" s="5" t="str">
        <f>IFERROR(IF(VLOOKUP(ROW(A607)-1,Data!B:C,2,FALSE)="","",VLOOKUP(ROW(A607)-1,Data!B:C,2,FALSE)),"")</f>
        <v>Egypt's Last Hope [J80]</v>
      </c>
      <c r="B607" s="133"/>
      <c r="C607" s="87" t="str">
        <f>IFERROR(IF(VLOOKUP(ROW(A607)-1,Data!B:C,2,FALSE)="","",VLOOKUP(ROW(A607)-1,Data!B:X,23,FALSE)),"")</f>
        <v/>
      </c>
      <c r="D607" s="6">
        <f t="shared" si="31"/>
        <v>-1</v>
      </c>
      <c r="E607" s="6" t="str">
        <f t="shared" si="32"/>
        <v/>
      </c>
      <c r="F607" s="42">
        <f>IF(I607="","",IF(M607="Campaign","--",IF(VLOOKUP(A607,Data!C:D,2,FALSE)="*","*",VLOOKUP(A607,Data!C:R,16,FALSE))))</f>
        <v>8.4749999999999996</v>
      </c>
      <c r="G607" s="43">
        <f>IF(I607="","",IFERROR(VLOOKUP(VLOOKUP(A607,Data!C:T,18,FALSE),'ROAR Ratings'!A:D,4,FALSE),""))</f>
        <v>6.1</v>
      </c>
      <c r="H607" s="44">
        <f t="shared" si="33"/>
        <v>0.72727272727272729</v>
      </c>
      <c r="I607" s="58" t="str">
        <f>IF(OR(A607="",LEFT(A607,3)="---"),"",IFERROR(VLOOKUP($A607,'ROAR Balance'!B:F,2,FALSE),""))</f>
        <v>British</v>
      </c>
      <c r="J607" s="58">
        <f>IF(I607="","",IFERROR(VLOOKUP($A607,'ROAR Balance'!B:F,3,FALSE),""))</f>
        <v>24</v>
      </c>
      <c r="K607" s="58" t="str">
        <f>IF(I607="","",IFERROR(VLOOKUP($A607,'ROAR Balance'!B:F,4,FALSE),""))</f>
        <v>German</v>
      </c>
      <c r="L607" s="58">
        <f>IF(I607="","",IFERROR(VLOOKUP($A607,'ROAR Balance'!B:F,5,FALSE),""))</f>
        <v>9</v>
      </c>
      <c r="M607" s="46" t="str">
        <f>IF(OR(LEFT(A607,2)="--",A607="",I607=""),"",IFERROR(VLOOKUP(A607,Data!C:W,21,FALSE),""))</f>
        <v>OBA, Dsrt</v>
      </c>
      <c r="N607" s="2"/>
    </row>
    <row r="608" spans="1:14" ht="15" customHeight="1" x14ac:dyDescent="0.3">
      <c r="A608" s="5" t="str">
        <f>IFERROR(IF(VLOOKUP(ROW(A608)-1,Data!B:C,2,FALSE)="","",VLOOKUP(ROW(A608)-1,Data!B:C,2,FALSE)),"")</f>
        <v>Twisted Knickers [J81]</v>
      </c>
      <c r="B608" s="133"/>
      <c r="C608" s="87" t="str">
        <f>IFERROR(IF(VLOOKUP(ROW(A608)-1,Data!B:C,2,FALSE)="","",VLOOKUP(ROW(A608)-1,Data!B:X,23,FALSE)),"")</f>
        <v/>
      </c>
      <c r="D608" s="6">
        <f t="shared" si="31"/>
        <v>-1</v>
      </c>
      <c r="E608" s="6" t="str">
        <f t="shared" si="32"/>
        <v>T</v>
      </c>
      <c r="F608" s="42">
        <f>IF(I608="","",IF(M608="Campaign","--",IF(VLOOKUP(A608,Data!C:D,2,FALSE)="*","*",VLOOKUP(A608,Data!C:R,16,FALSE))))</f>
        <v>3.8</v>
      </c>
      <c r="G608" s="43">
        <f>IF(I608="","",IFERROR(VLOOKUP(VLOOKUP(A608,Data!C:T,18,FALSE),'ROAR Ratings'!A:D,4,FALSE),""))</f>
        <v>6</v>
      </c>
      <c r="H608" s="44">
        <f t="shared" si="33"/>
        <v>0.62962962962962965</v>
      </c>
      <c r="I608" s="58" t="str">
        <f>IF(OR(A608="",LEFT(A608,3)="---"),"",IFERROR(VLOOKUP($A608,'ROAR Balance'!B:F,2,FALSE),""))</f>
        <v>British</v>
      </c>
      <c r="J608" s="58">
        <f>IF(I608="","",IFERROR(VLOOKUP($A608,'ROAR Balance'!B:F,3,FALSE),""))</f>
        <v>10</v>
      </c>
      <c r="K608" s="58" t="str">
        <f>IF(I608="","",IFERROR(VLOOKUP($A608,'ROAR Balance'!B:F,4,FALSE),""))</f>
        <v>German</v>
      </c>
      <c r="L608" s="58">
        <f>IF(I608="","",IFERROR(VLOOKUP($A608,'ROAR Balance'!B:F,5,FALSE),""))</f>
        <v>17</v>
      </c>
      <c r="M608" s="46" t="str">
        <f>IF(OR(LEFT(A608,2)="--",A608="",I608=""),"",IFERROR(VLOOKUP(A608,Data!C:W,21,FALSE),""))</f>
        <v>Dsrt</v>
      </c>
      <c r="N608" s="2"/>
    </row>
    <row r="609" spans="1:14" ht="15" customHeight="1" x14ac:dyDescent="0.3">
      <c r="A609" s="5" t="str">
        <f>IFERROR(IF(VLOOKUP(ROW(A609)-1,Data!B:C,2,FALSE)="","",VLOOKUP(ROW(A609)-1,Data!B:C,2,FALSE)),"")</f>
        <v>Pavlov's House [J82]</v>
      </c>
      <c r="B609" s="133"/>
      <c r="C609" s="87" t="str">
        <f>IFERROR(IF(VLOOKUP(ROW(A609)-1,Data!B:C,2,FALSE)="","",VLOOKUP(ROW(A609)-1,Data!B:X,23,FALSE)),"")</f>
        <v/>
      </c>
      <c r="D609" s="6">
        <f t="shared" si="31"/>
        <v>-1</v>
      </c>
      <c r="E609" s="6" t="str">
        <f t="shared" si="32"/>
        <v>T</v>
      </c>
      <c r="F609" s="42">
        <f>IF(I609="","",IF(M609="Campaign","--",IF(VLOOKUP(A609,Data!C:D,2,FALSE)="*","*",VLOOKUP(A609,Data!C:R,16,FALSE))))</f>
        <v>3.9791666666666665</v>
      </c>
      <c r="G609" s="43">
        <f>IF(I609="","",IFERROR(VLOOKUP(VLOOKUP(A609,Data!C:T,18,FALSE),'ROAR Ratings'!A:D,4,FALSE),""))</f>
        <v>6</v>
      </c>
      <c r="H609" s="44">
        <f t="shared" si="33"/>
        <v>0.59090909090909094</v>
      </c>
      <c r="I609" s="58" t="str">
        <f>IF(OR(A609="",LEFT(A609,3)="---"),"",IFERROR(VLOOKUP($A609,'ROAR Balance'!B:F,2,FALSE),""))</f>
        <v>German</v>
      </c>
      <c r="J609" s="58">
        <f>IF(I609="","",IFERROR(VLOOKUP($A609,'ROAR Balance'!B:F,3,FALSE),""))</f>
        <v>26</v>
      </c>
      <c r="K609" s="58" t="str">
        <f>IF(I609="","",IFERROR(VLOOKUP($A609,'ROAR Balance'!B:F,4,FALSE),""))</f>
        <v>Russian</v>
      </c>
      <c r="L609" s="58">
        <f>IF(I609="","",IFERROR(VLOOKUP($A609,'ROAR Balance'!B:F,5,FALSE),""))</f>
        <v>18</v>
      </c>
      <c r="M609" s="46" t="str">
        <f>IF(OR(LEFT(A609,2)="--",A609="",I609=""),"",IFERROR(VLOOKUP(A609,Data!C:W,21,FALSE),""))</f>
        <v>OBA</v>
      </c>
      <c r="N609" s="2"/>
    </row>
    <row r="610" spans="1:14" ht="15" customHeight="1" x14ac:dyDescent="0.3">
      <c r="A610" s="5" t="str">
        <f>IFERROR(IF(VLOOKUP(ROW(A610)-1,Data!B:C,2,FALSE)="","",VLOOKUP(ROW(A610)-1,Data!B:C,2,FALSE)),"")</f>
        <v>Bloody Nose [J83]</v>
      </c>
      <c r="B610" s="133"/>
      <c r="C610" s="87" t="str">
        <f>IFERROR(IF(VLOOKUP(ROW(A610)-1,Data!B:C,2,FALSE)="","",VLOOKUP(ROW(A610)-1,Data!B:X,23,FALSE)),"")</f>
        <v/>
      </c>
      <c r="D610" s="6">
        <f t="shared" si="31"/>
        <v>-1</v>
      </c>
      <c r="E610" s="6" t="str">
        <f t="shared" si="32"/>
        <v/>
      </c>
      <c r="F610" s="42">
        <f>IF(I610="","",IF(M610="Campaign","--",IF(VLOOKUP(A610,Data!C:D,2,FALSE)="*","*",VLOOKUP(A610,Data!C:R,16,FALSE))))</f>
        <v>8.4749999999999996</v>
      </c>
      <c r="G610" s="43">
        <f>IF(I610="","",IFERROR(VLOOKUP(VLOOKUP(A610,Data!C:T,18,FALSE),'ROAR Ratings'!A:D,4,FALSE),""))</f>
        <v>6.74</v>
      </c>
      <c r="H610" s="44">
        <f t="shared" si="33"/>
        <v>0.65</v>
      </c>
      <c r="I610" s="58" t="str">
        <f>IF(OR(A610="",LEFT(A610,3)="---"),"",IFERROR(VLOOKUP($A610,'ROAR Balance'!B:F,2,FALSE),""))</f>
        <v>German/Romanian</v>
      </c>
      <c r="J610" s="58">
        <f>IF(I610="","",IFERROR(VLOOKUP($A610,'ROAR Balance'!B:F,3,FALSE),""))</f>
        <v>39</v>
      </c>
      <c r="K610" s="58" t="str">
        <f>IF(I610="","",IFERROR(VLOOKUP($A610,'ROAR Balance'!B:F,4,FALSE),""))</f>
        <v>Russian</v>
      </c>
      <c r="L610" s="58">
        <f>IF(I610="","",IFERROR(VLOOKUP($A610,'ROAR Balance'!B:F,5,FALSE),""))</f>
        <v>21</v>
      </c>
      <c r="M610" s="46" t="str">
        <f>IF(OR(LEFT(A610,2)="--",A610="",I610=""),"",IFERROR(VLOOKUP(A610,Data!C:W,21,FALSE),""))</f>
        <v>OBA</v>
      </c>
      <c r="N610" s="2"/>
    </row>
    <row r="611" spans="1:14" ht="15" customHeight="1" x14ac:dyDescent="0.3">
      <c r="A611" s="5" t="str">
        <f>IFERROR(IF(VLOOKUP(ROW(A611)-1,Data!B:C,2,FALSE)="","",VLOOKUP(ROW(A611)-1,Data!B:C,2,FALSE)),"")</f>
        <v>Makin Taken [J84]</v>
      </c>
      <c r="B611" s="133"/>
      <c r="C611" s="87" t="str">
        <f>IFERROR(IF(VLOOKUP(ROW(A611)-1,Data!B:C,2,FALSE)="","",VLOOKUP(ROW(A611)-1,Data!B:X,23,FALSE)),"")</f>
        <v/>
      </c>
      <c r="D611" s="6">
        <f t="shared" si="31"/>
        <v>-1</v>
      </c>
      <c r="E611" s="6" t="str">
        <f t="shared" si="32"/>
        <v>T</v>
      </c>
      <c r="F611" s="42">
        <f>IF(I611="","",IF(M611="Campaign","--",IF(VLOOKUP(A611,Data!C:D,2,FALSE)="*","*",VLOOKUP(A611,Data!C:R,16,FALSE))))</f>
        <v>4.3583333333333334</v>
      </c>
      <c r="G611" s="43">
        <f>IF(I611="","",IFERROR(VLOOKUP(VLOOKUP(A611,Data!C:T,18,FALSE),'ROAR Ratings'!A:D,4,FALSE),""))</f>
        <v>6.1</v>
      </c>
      <c r="H611" s="44">
        <f t="shared" si="33"/>
        <v>0.60869565217391308</v>
      </c>
      <c r="I611" s="58" t="str">
        <f>IF(OR(A611="",LEFT(A611,3)="---"),"",IFERROR(VLOOKUP($A611,'ROAR Balance'!B:F,2,FALSE),""))</f>
        <v>Japanese</v>
      </c>
      <c r="J611" s="58">
        <f>IF(I611="","",IFERROR(VLOOKUP($A611,'ROAR Balance'!B:F,3,FALSE),""))</f>
        <v>42</v>
      </c>
      <c r="K611" s="58" t="str">
        <f>IF(I611="","",IFERROR(VLOOKUP($A611,'ROAR Balance'!B:F,4,FALSE),""))</f>
        <v>American</v>
      </c>
      <c r="L611" s="58">
        <f>IF(I611="","",IFERROR(VLOOKUP($A611,'ROAR Balance'!B:F,5,FALSE),""))</f>
        <v>27</v>
      </c>
      <c r="M611" s="46" t="str">
        <f>IF(OR(LEFT(A611,2)="--",A611="",I611=""),"",IFERROR(VLOOKUP(A611,Data!C:W,21,FALSE),""))</f>
        <v>PTO</v>
      </c>
      <c r="N611" s="2"/>
    </row>
    <row r="612" spans="1:14" ht="15" customHeight="1" x14ac:dyDescent="0.3">
      <c r="A612" s="5" t="str">
        <f>IFERROR(IF(VLOOKUP(ROW(A612)-1,Data!B:C,2,FALSE)="","",VLOOKUP(ROW(A612)-1,Data!B:C,2,FALSE)),"")</f>
        <v>Ptichin' In [J85]</v>
      </c>
      <c r="B612" s="133"/>
      <c r="C612" s="87" t="str">
        <f>IFERROR(IF(VLOOKUP(ROW(A612)-1,Data!B:C,2,FALSE)="","",VLOOKUP(ROW(A612)-1,Data!B:X,23,FALSE)),"")</f>
        <v/>
      </c>
      <c r="D612" s="6">
        <f t="shared" si="31"/>
        <v>-1</v>
      </c>
      <c r="E612" s="6" t="str">
        <f t="shared" si="32"/>
        <v/>
      </c>
      <c r="F612" s="42">
        <f>IF(I612="","",IF(M612="Campaign","--",IF(VLOOKUP(A612,Data!C:D,2,FALSE)="*","*",VLOOKUP(A612,Data!C:R,16,FALSE))))</f>
        <v>7.5333333333333332</v>
      </c>
      <c r="G612" s="43">
        <f>IF(I612="","",IFERROR(VLOOKUP(VLOOKUP(A612,Data!C:T,18,FALSE),'ROAR Ratings'!A:D,4,FALSE),""))</f>
        <v>6.26</v>
      </c>
      <c r="H612" s="44">
        <f t="shared" si="33"/>
        <v>0.58139534883720922</v>
      </c>
      <c r="I612" s="58" t="str">
        <f>IF(OR(A612="",LEFT(A612,3)="---"),"",IFERROR(VLOOKUP($A612,'ROAR Balance'!B:F,2,FALSE),""))</f>
        <v>German</v>
      </c>
      <c r="J612" s="58">
        <f>IF(I612="","",IFERROR(VLOOKUP($A612,'ROAR Balance'!B:F,3,FALSE),""))</f>
        <v>18</v>
      </c>
      <c r="K612" s="58" t="str">
        <f>IF(I612="","",IFERROR(VLOOKUP($A612,'ROAR Balance'!B:F,4,FALSE),""))</f>
        <v>Partisan</v>
      </c>
      <c r="L612" s="58">
        <f>IF(I612="","",IFERROR(VLOOKUP($A612,'ROAR Balance'!B:F,5,FALSE),""))</f>
        <v>25</v>
      </c>
      <c r="M612" s="46" t="str">
        <f>IF(OR(LEFT(A612,2)="--",A612="",I612=""),"",IFERROR(VLOOKUP(A612,Data!C:W,21,FALSE),""))</f>
        <v/>
      </c>
      <c r="N612" s="2"/>
    </row>
    <row r="613" spans="1:14" ht="15" customHeight="1" x14ac:dyDescent="0.3">
      <c r="A613" s="5" t="str">
        <f>IFERROR(IF(VLOOKUP(ROW(A613)-1,Data!B:C,2,FALSE)="","",VLOOKUP(ROW(A613)-1,Data!B:C,2,FALSE)),"")</f>
        <v>Frontal Assault [J86]</v>
      </c>
      <c r="B613" s="133"/>
      <c r="C613" s="87" t="str">
        <f>IFERROR(IF(VLOOKUP(ROW(A613)-1,Data!B:C,2,FALSE)="","",VLOOKUP(ROW(A613)-1,Data!B:X,23,FALSE)),"")</f>
        <v/>
      </c>
      <c r="D613" s="6">
        <f t="shared" si="31"/>
        <v>-1</v>
      </c>
      <c r="E613" s="6" t="str">
        <f t="shared" si="32"/>
        <v/>
      </c>
      <c r="F613" s="42">
        <f>IF(I613="","",IF(M613="Campaign","--",IF(VLOOKUP(A613,Data!C:D,2,FALSE)="*","*",VLOOKUP(A613,Data!C:R,16,FALSE))))</f>
        <v>12.433333333333334</v>
      </c>
      <c r="G613" s="43">
        <f>IF(I613="","",IFERROR(VLOOKUP(VLOOKUP(A613,Data!C:T,18,FALSE),'ROAR Ratings'!A:D,4,FALSE),""))</f>
        <v>5</v>
      </c>
      <c r="H613" s="44">
        <f t="shared" si="33"/>
        <v>0.72727272727272729</v>
      </c>
      <c r="I613" s="58" t="str">
        <f>IF(OR(A613="",LEFT(A613,3)="---"),"",IFERROR(VLOOKUP($A613,'ROAR Balance'!B:F,2,FALSE),""))</f>
        <v>German</v>
      </c>
      <c r="J613" s="58">
        <f>IF(I613="","",IFERROR(VLOOKUP($A613,'ROAR Balance'!B:F,3,FALSE),""))</f>
        <v>6</v>
      </c>
      <c r="K613" s="58" t="str">
        <f>IF(I613="","",IFERROR(VLOOKUP($A613,'ROAR Balance'!B:F,4,FALSE),""))</f>
        <v>British</v>
      </c>
      <c r="L613" s="58">
        <f>IF(I613="","",IFERROR(VLOOKUP($A613,'ROAR Balance'!B:F,5,FALSE),""))</f>
        <v>16</v>
      </c>
      <c r="M613" s="46" t="str">
        <f>IF(OR(LEFT(A613,2)="--",A613="",I613=""),"",IFERROR(VLOOKUP(A613,Data!C:W,21,FALSE),""))</f>
        <v>OBA</v>
      </c>
      <c r="N613" s="2"/>
    </row>
    <row r="614" spans="1:14" ht="15" customHeight="1" x14ac:dyDescent="0.3">
      <c r="A614" s="5" t="str">
        <f>IFERROR(IF(VLOOKUP(ROW(A614)-1,Data!B:C,2,FALSE)="","",VLOOKUP(ROW(A614)-1,Data!B:C,2,FALSE)),"")</f>
        <v>Flames of Unrest [J87]</v>
      </c>
      <c r="B614" s="133"/>
      <c r="C614" s="87" t="str">
        <f>IFERROR(IF(VLOOKUP(ROW(A614)-1,Data!B:C,2,FALSE)="","",VLOOKUP(ROW(A614)-1,Data!B:X,23,FALSE)),"")</f>
        <v/>
      </c>
      <c r="D614" s="6">
        <f t="shared" si="31"/>
        <v>-1</v>
      </c>
      <c r="E614" s="6" t="str">
        <f t="shared" si="32"/>
        <v/>
      </c>
      <c r="F614" s="42">
        <f>IF(I614="","",IF(M614="Campaign","--",IF(VLOOKUP(A614,Data!C:D,2,FALSE)="*","*",VLOOKUP(A614,Data!C:R,16,FALSE))))</f>
        <v>6.95</v>
      </c>
      <c r="G614" s="43">
        <f>IF(I614="","",IFERROR(VLOOKUP(VLOOKUP(A614,Data!C:T,18,FALSE),'ROAR Ratings'!A:D,4,FALSE),""))</f>
        <v>6.43</v>
      </c>
      <c r="H614" s="44">
        <f t="shared" si="33"/>
        <v>0.68965517241379315</v>
      </c>
      <c r="I614" s="58" t="str">
        <f>IF(OR(A614="",LEFT(A614,3)="---"),"",IFERROR(VLOOKUP($A614,'ROAR Balance'!B:F,2,FALSE),""))</f>
        <v>Partisan</v>
      </c>
      <c r="J614" s="58">
        <f>IF(I614="","",IFERROR(VLOOKUP($A614,'ROAR Balance'!B:F,3,FALSE),""))</f>
        <v>9</v>
      </c>
      <c r="K614" s="58" t="str">
        <f>IF(I614="","",IFERROR(VLOOKUP($A614,'ROAR Balance'!B:F,4,FALSE),""))</f>
        <v>German</v>
      </c>
      <c r="L614" s="58">
        <f>IF(I614="","",IFERROR(VLOOKUP($A614,'ROAR Balance'!B:F,5,FALSE),""))</f>
        <v>20</v>
      </c>
      <c r="M614" s="46" t="str">
        <f>IF(OR(LEFT(A614,2)="--",A614="",I614=""),"",IFERROR(VLOOKUP(A614,Data!C:W,21,FALSE),""))</f>
        <v/>
      </c>
      <c r="N614" s="2"/>
    </row>
    <row r="615" spans="1:14" ht="15" customHeight="1" x14ac:dyDescent="0.3">
      <c r="A615" s="5" t="str">
        <f>IFERROR(IF(VLOOKUP(ROW(A615)-1,Data!B:C,2,FALSE)="","",VLOOKUP(ROW(A615)-1,Data!B:C,2,FALSE)),"")</f>
        <v>Escape to Wiltz [J88]</v>
      </c>
      <c r="B615" s="133"/>
      <c r="C615" s="87" t="str">
        <f>IFERROR(IF(VLOOKUP(ROW(A615)-1,Data!B:C,2,FALSE)="","",VLOOKUP(ROW(A615)-1,Data!B:X,23,FALSE)),"")</f>
        <v/>
      </c>
      <c r="D615" s="6">
        <f t="shared" si="31"/>
        <v>-1</v>
      </c>
      <c r="E615" s="6" t="str">
        <f t="shared" si="32"/>
        <v>T</v>
      </c>
      <c r="F615" s="42">
        <f>IF(I615="","",IF(M615="Campaign","--",IF(VLOOKUP(A615,Data!C:D,2,FALSE)="*","*",VLOOKUP(A615,Data!C:R,16,FALSE))))</f>
        <v>4.9666666666666668</v>
      </c>
      <c r="G615" s="43">
        <f>IF(I615="","",IFERROR(VLOOKUP(VLOOKUP(A615,Data!C:T,18,FALSE),'ROAR Ratings'!A:D,4,FALSE),""))</f>
        <v>6.49</v>
      </c>
      <c r="H615" s="44">
        <f t="shared" si="33"/>
        <v>0.59756097560975607</v>
      </c>
      <c r="I615" s="58" t="str">
        <f>IF(OR(A615="",LEFT(A615,3)="---"),"",IFERROR(VLOOKUP($A615,'ROAR Balance'!B:F,2,FALSE),""))</f>
        <v>American</v>
      </c>
      <c r="J615" s="58">
        <f>IF(I615="","",IFERROR(VLOOKUP($A615,'ROAR Balance'!B:F,3,FALSE),""))</f>
        <v>33</v>
      </c>
      <c r="K615" s="58" t="str">
        <f>IF(I615="","",IFERROR(VLOOKUP($A615,'ROAR Balance'!B:F,4,FALSE),""))</f>
        <v>German</v>
      </c>
      <c r="L615" s="58">
        <f>IF(I615="","",IFERROR(VLOOKUP($A615,'ROAR Balance'!B:F,5,FALSE),""))</f>
        <v>49</v>
      </c>
      <c r="M615" s="46" t="str">
        <f>IF(OR(LEFT(A615,2)="--",A615="",I615=""),"",IFERROR(VLOOKUP(A615,Data!C:W,21,FALSE),""))</f>
        <v/>
      </c>
      <c r="N615" s="2"/>
    </row>
    <row r="616" spans="1:14" ht="15" customHeight="1" x14ac:dyDescent="0.3">
      <c r="A616" s="5" t="str">
        <f>IFERROR(IF(VLOOKUP(ROW(A616)-1,Data!B:C,2,FALSE)="","",VLOOKUP(ROW(A616)-1,Data!B:C,2,FALSE)),"")</f>
        <v>Himmler's House [J89]</v>
      </c>
      <c r="B616" s="133"/>
      <c r="C616" s="87" t="str">
        <f>IFERROR(IF(VLOOKUP(ROW(A616)-1,Data!B:C,2,FALSE)="","",VLOOKUP(ROW(A616)-1,Data!B:X,23,FALSE)),"")</f>
        <v/>
      </c>
      <c r="D616" s="6">
        <f t="shared" si="31"/>
        <v>1</v>
      </c>
      <c r="E616" s="6" t="str">
        <f t="shared" si="32"/>
        <v/>
      </c>
      <c r="F616" s="42">
        <f>IF(I616="","",IF(M616="Campaign","--",IF(VLOOKUP(A616,Data!C:D,2,FALSE)="*","*",VLOOKUP(A616,Data!C:R,16,FALSE))))</f>
        <v>12.333333333333334</v>
      </c>
      <c r="G616" s="43">
        <f>IF(I616="","",IFERROR(VLOOKUP(VLOOKUP(A616,Data!C:T,18,FALSE),'ROAR Ratings'!A:D,4,FALSE),""))</f>
        <v>7.18</v>
      </c>
      <c r="H616" s="44">
        <f t="shared" si="33"/>
        <v>0.54761904761904767</v>
      </c>
      <c r="I616" s="58" t="str">
        <f>IF(OR(A616="",LEFT(A616,3)="---"),"",IFERROR(VLOOKUP($A616,'ROAR Balance'!B:F,2,FALSE),""))</f>
        <v>German</v>
      </c>
      <c r="J616" s="58">
        <f>IF(I616="","",IFERROR(VLOOKUP($A616,'ROAR Balance'!B:F,3,FALSE),""))</f>
        <v>19</v>
      </c>
      <c r="K616" s="58" t="str">
        <f>IF(I616="","",IFERROR(VLOOKUP($A616,'ROAR Balance'!B:F,4,FALSE),""))</f>
        <v>Russian</v>
      </c>
      <c r="L616" s="58">
        <f>IF(I616="","",IFERROR(VLOOKUP($A616,'ROAR Balance'!B:F,5,FALSE),""))</f>
        <v>23</v>
      </c>
      <c r="M616" s="46" t="str">
        <f>IF(OR(LEFT(A616,2)="--",A616="",I616=""),"",IFERROR(VLOOKUP(A616,Data!C:W,21,FALSE),""))</f>
        <v>Dlux</v>
      </c>
      <c r="N616" s="2"/>
    </row>
    <row r="617" spans="1:14" ht="15" customHeight="1" x14ac:dyDescent="0.3">
      <c r="A617" s="5" t="str">
        <f>IFERROR(IF(VLOOKUP(ROW(A617)-1,Data!B:C,2,FALSE)="","",VLOOKUP(ROW(A617)-1,Data!B:C,2,FALSE)),"")</f>
        <v>The Time of Humiliations [J90]</v>
      </c>
      <c r="B617" s="133"/>
      <c r="C617" s="87" t="str">
        <f>IFERROR(IF(VLOOKUP(ROW(A617)-1,Data!B:C,2,FALSE)="","",VLOOKUP(ROW(A617)-1,Data!B:X,23,FALSE)),"")</f>
        <v/>
      </c>
      <c r="D617" s="6">
        <f t="shared" si="31"/>
        <v>-1</v>
      </c>
      <c r="E617" s="6" t="str">
        <f t="shared" si="32"/>
        <v/>
      </c>
      <c r="F617" s="42">
        <f>IF(I617="","",IF(M617="Campaign","--",IF(VLOOKUP(A617,Data!C:D,2,FALSE)="*","*",VLOOKUP(A617,Data!C:R,16,FALSE))))</f>
        <v>8.75</v>
      </c>
      <c r="G617" s="43">
        <f>IF(I617="","",IFERROR(VLOOKUP(VLOOKUP(A617,Data!C:T,18,FALSE),'ROAR Ratings'!A:D,4,FALSE),""))</f>
        <v>6.73</v>
      </c>
      <c r="H617" s="44">
        <f t="shared" si="33"/>
        <v>0.58974358974358976</v>
      </c>
      <c r="I617" s="58" t="str">
        <f>IF(OR(A617="",LEFT(A617,3)="---"),"",IFERROR(VLOOKUP($A617,'ROAR Balance'!B:F,2,FALSE),""))</f>
        <v>Japanese</v>
      </c>
      <c r="J617" s="58">
        <f>IF(I617="","",IFERROR(VLOOKUP($A617,'ROAR Balance'!B:F,3,FALSE),""))</f>
        <v>16</v>
      </c>
      <c r="K617" s="58" t="str">
        <f>IF(I617="","",IFERROR(VLOOKUP($A617,'ROAR Balance'!B:F,4,FALSE),""))</f>
        <v>Vichy</v>
      </c>
      <c r="L617" s="58">
        <f>IF(I617="","",IFERROR(VLOOKUP($A617,'ROAR Balance'!B:F,5,FALSE),""))</f>
        <v>23</v>
      </c>
      <c r="M617" s="46" t="str">
        <f>IF(OR(LEFT(A617,2)="--",A617="",I617=""),"",IFERROR(VLOOKUP(A617,Data!C:W,21,FALSE),""))</f>
        <v>PTO</v>
      </c>
      <c r="N617" s="2"/>
    </row>
    <row r="618" spans="1:14" ht="15" customHeight="1" x14ac:dyDescent="0.3">
      <c r="A618" s="5" t="str">
        <f>IFERROR(IF(VLOOKUP(ROW(A618)-1,Data!B:C,2,FALSE)="","",VLOOKUP(ROW(A618)-1,Data!B:C,2,FALSE)),"")</f>
        <v>The Sooner the Better [J91]</v>
      </c>
      <c r="B618" s="133"/>
      <c r="C618" s="87" t="str">
        <f>IFERROR(IF(VLOOKUP(ROW(A618)-1,Data!B:C,2,FALSE)="","",VLOOKUP(ROW(A618)-1,Data!B:X,23,FALSE)),"")</f>
        <v/>
      </c>
      <c r="D618" s="6">
        <f t="shared" si="31"/>
        <v>-1</v>
      </c>
      <c r="E618" s="6" t="str">
        <f t="shared" si="32"/>
        <v/>
      </c>
      <c r="F618" s="42">
        <f>IF(I618="","",IF(M618="Campaign","--",IF(VLOOKUP(A618,Data!C:D,2,FALSE)="*","*",VLOOKUP(A618,Data!C:R,16,FALSE))))</f>
        <v>13.133333333333333</v>
      </c>
      <c r="G618" s="43">
        <f>IF(I618="","",IFERROR(VLOOKUP(VLOOKUP(A618,Data!C:T,18,FALSE),'ROAR Ratings'!A:D,4,FALSE),""))</f>
        <v>5.67</v>
      </c>
      <c r="H618" s="44">
        <f t="shared" si="33"/>
        <v>0.56666666666666665</v>
      </c>
      <c r="I618" s="58" t="str">
        <f>IF(OR(A618="",LEFT(A618,3)="---"),"",IFERROR(VLOOKUP($A618,'ROAR Balance'!B:F,2,FALSE),""))</f>
        <v>German</v>
      </c>
      <c r="J618" s="58">
        <f>IF(I618="","",IFERROR(VLOOKUP($A618,'ROAR Balance'!B:F,3,FALSE),""))</f>
        <v>13</v>
      </c>
      <c r="K618" s="58" t="str">
        <f>IF(I618="","",IFERROR(VLOOKUP($A618,'ROAR Balance'!B:F,4,FALSE),""))</f>
        <v>Australian</v>
      </c>
      <c r="L618" s="58">
        <f>IF(I618="","",IFERROR(VLOOKUP($A618,'ROAR Balance'!B:F,5,FALSE),""))</f>
        <v>17</v>
      </c>
      <c r="M618" s="46" t="str">
        <f>IF(OR(LEFT(A618,2)="--",A618="",I618=""),"",IFERROR(VLOOKUP(A618,Data!C:W,21,FALSE),""))</f>
        <v>OBA, Dsrt</v>
      </c>
      <c r="N618" s="2"/>
    </row>
    <row r="619" spans="1:14" ht="15" customHeight="1" x14ac:dyDescent="0.3">
      <c r="A619" s="5" t="str">
        <f>IFERROR(IF(VLOOKUP(ROW(A619)-1,Data!B:C,2,FALSE)="","",VLOOKUP(ROW(A619)-1,Data!B:C,2,FALSE)),"")</f>
        <v>Your Turn Now [J92]</v>
      </c>
      <c r="B619" s="133"/>
      <c r="C619" s="87" t="str">
        <f>IFERROR(IF(VLOOKUP(ROW(A619)-1,Data!B:C,2,FALSE)="","",VLOOKUP(ROW(A619)-1,Data!B:X,23,FALSE)),"")</f>
        <v/>
      </c>
      <c r="D619" s="6">
        <f t="shared" si="31"/>
        <v>-1</v>
      </c>
      <c r="E619" s="6" t="str">
        <f t="shared" si="32"/>
        <v>T</v>
      </c>
      <c r="F619" s="42">
        <f>IF(I619="","",IF(M619="Campaign","--",IF(VLOOKUP(A619,Data!C:D,2,FALSE)="*","*",VLOOKUP(A619,Data!C:R,16,FALSE))))</f>
        <v>3.9166666666666665</v>
      </c>
      <c r="G619" s="43">
        <f>IF(I619="","",IFERROR(VLOOKUP(VLOOKUP(A619,Data!C:T,18,FALSE),'ROAR Ratings'!A:D,4,FALSE),""))</f>
        <v>6.24</v>
      </c>
      <c r="H619" s="44">
        <f t="shared" si="33"/>
        <v>0.54347826086956519</v>
      </c>
      <c r="I619" s="58" t="str">
        <f>IF(OR(A619="",LEFT(A619,3)="---"),"",IFERROR(VLOOKUP($A619,'ROAR Balance'!B:F,2,FALSE),""))</f>
        <v>Japanese</v>
      </c>
      <c r="J619" s="58">
        <f>IF(I619="","",IFERROR(VLOOKUP($A619,'ROAR Balance'!B:F,3,FALSE),""))</f>
        <v>21</v>
      </c>
      <c r="K619" s="58" t="str">
        <f>IF(I619="","",IFERROR(VLOOKUP($A619,'ROAR Balance'!B:F,4,FALSE),""))</f>
        <v>American</v>
      </c>
      <c r="L619" s="58">
        <f>IF(I619="","",IFERROR(VLOOKUP($A619,'ROAR Balance'!B:F,5,FALSE),""))</f>
        <v>25</v>
      </c>
      <c r="M619" s="46" t="str">
        <f>IF(OR(LEFT(A619,2)="--",A619="",I619=""),"",IFERROR(VLOOKUP(A619,Data!C:W,21,FALSE),""))</f>
        <v>PTO</v>
      </c>
      <c r="N619" s="2"/>
    </row>
    <row r="620" spans="1:14" ht="15" customHeight="1" x14ac:dyDescent="0.3">
      <c r="A620" s="5" t="str">
        <f>IFERROR(IF(VLOOKUP(ROW(A620)-1,Data!B:C,2,FALSE)="","",VLOOKUP(ROW(A620)-1,Data!B:C,2,FALSE)),"")</f>
        <v>The Porechye Bridgehead [J93]</v>
      </c>
      <c r="B620" s="133"/>
      <c r="C620" s="87" t="str">
        <f>IFERROR(IF(VLOOKUP(ROW(A620)-1,Data!B:C,2,FALSE)="","",VLOOKUP(ROW(A620)-1,Data!B:X,23,FALSE)),"")</f>
        <v/>
      </c>
      <c r="D620" s="6">
        <f t="shared" si="31"/>
        <v>-1</v>
      </c>
      <c r="E620" s="6" t="str">
        <f t="shared" si="32"/>
        <v/>
      </c>
      <c r="F620" s="42">
        <f>IF(I620="","",IF(M620="Campaign","--",IF(VLOOKUP(A620,Data!C:D,2,FALSE)="*","*",VLOOKUP(A620,Data!C:R,16,FALSE))))</f>
        <v>21.824999999999999</v>
      </c>
      <c r="G620" s="43">
        <f>IF(I620="","",IFERROR(VLOOKUP(VLOOKUP(A620,Data!C:T,18,FALSE),'ROAR Ratings'!A:D,4,FALSE),""))</f>
        <v>5.68</v>
      </c>
      <c r="H620" s="44">
        <f t="shared" si="33"/>
        <v>0.88461538461538458</v>
      </c>
      <c r="I620" s="58" t="str">
        <f>IF(OR(A620="",LEFT(A620,3)="---"),"",IFERROR(VLOOKUP($A620,'ROAR Balance'!B:F,2,FALSE),""))</f>
        <v>German</v>
      </c>
      <c r="J620" s="58">
        <f>IF(I620="","",IFERROR(VLOOKUP($A620,'ROAR Balance'!B:F,3,FALSE),""))</f>
        <v>23</v>
      </c>
      <c r="K620" s="58" t="str">
        <f>IF(I620="","",IFERROR(VLOOKUP($A620,'ROAR Balance'!B:F,4,FALSE),""))</f>
        <v>Russian</v>
      </c>
      <c r="L620" s="58">
        <f>IF(I620="","",IFERROR(VLOOKUP($A620,'ROAR Balance'!B:F,5,FALSE),""))</f>
        <v>3</v>
      </c>
      <c r="M620" s="46" t="str">
        <f>IF(OR(LEFT(A620,2)="--",A620="",I620=""),"",IFERROR(VLOOKUP(A620,Data!C:W,21,FALSE),""))</f>
        <v>Air</v>
      </c>
      <c r="N620" s="2"/>
    </row>
    <row r="621" spans="1:14" ht="15" customHeight="1" x14ac:dyDescent="0.3">
      <c r="A621" s="5" t="str">
        <f>IFERROR(IF(VLOOKUP(ROW(A621)-1,Data!B:C,2,FALSE)="","",VLOOKUP(ROW(A621)-1,Data!B:C,2,FALSE)),"")</f>
        <v>Kempf at Melikhovo [J94]</v>
      </c>
      <c r="B621" s="133"/>
      <c r="C621" s="87" t="str">
        <f>IFERROR(IF(VLOOKUP(ROW(A621)-1,Data!B:C,2,FALSE)="","",VLOOKUP(ROW(A621)-1,Data!B:X,23,FALSE)),"")</f>
        <v/>
      </c>
      <c r="D621" s="6">
        <f t="shared" si="31"/>
        <v>1</v>
      </c>
      <c r="E621" s="6" t="str">
        <f t="shared" si="32"/>
        <v>T</v>
      </c>
      <c r="F621" s="42">
        <f>IF(I621="","",IF(M621="Campaign","--",IF(VLOOKUP(A621,Data!C:D,2,FALSE)="*","*",VLOOKUP(A621,Data!C:R,16,FALSE))))</f>
        <v>2.95</v>
      </c>
      <c r="G621" s="43">
        <f>IF(I621="","",IFERROR(VLOOKUP(VLOOKUP(A621,Data!C:T,18,FALSE),'ROAR Ratings'!A:D,4,FALSE),""))</f>
        <v>6.71</v>
      </c>
      <c r="H621" s="44">
        <f t="shared" si="33"/>
        <v>0.54509803921568634</v>
      </c>
      <c r="I621" s="58" t="str">
        <f>IF(OR(A621="",LEFT(A621,3)="---"),"",IFERROR(VLOOKUP($A621,'ROAR Balance'!B:F,2,FALSE),""))</f>
        <v>German</v>
      </c>
      <c r="J621" s="58">
        <f>IF(I621="","",IFERROR(VLOOKUP($A621,'ROAR Balance'!B:F,3,FALSE),""))</f>
        <v>116</v>
      </c>
      <c r="K621" s="58" t="str">
        <f>IF(I621="","",IFERROR(VLOOKUP($A621,'ROAR Balance'!B:F,4,FALSE),""))</f>
        <v>Russian</v>
      </c>
      <c r="L621" s="58">
        <f>IF(I621="","",IFERROR(VLOOKUP($A621,'ROAR Balance'!B:F,5,FALSE),""))</f>
        <v>139</v>
      </c>
      <c r="M621" s="46" t="str">
        <f>IF(OR(LEFT(A621,2)="--",A621="",I621=""),"",IFERROR(VLOOKUP(A621,Data!C:W,21,FALSE),""))</f>
        <v/>
      </c>
      <c r="N621" s="2"/>
    </row>
    <row r="622" spans="1:14" ht="15" customHeight="1" x14ac:dyDescent="0.3">
      <c r="A622" s="5" t="str">
        <f>IFERROR(IF(VLOOKUP(ROW(A622)-1,Data!B:C,2,FALSE)="","",VLOOKUP(ROW(A622)-1,Data!B:C,2,FALSE)),"")</f>
        <v>Typical German Response [J95]</v>
      </c>
      <c r="B622" s="133"/>
      <c r="C622" s="87" t="str">
        <f>IFERROR(IF(VLOOKUP(ROW(A622)-1,Data!B:C,2,FALSE)="","",VLOOKUP(ROW(A622)-1,Data!B:X,23,FALSE)),"")</f>
        <v/>
      </c>
      <c r="D622" s="6">
        <f t="shared" si="31"/>
        <v>-1</v>
      </c>
      <c r="E622" s="6" t="str">
        <f t="shared" si="32"/>
        <v/>
      </c>
      <c r="F622" s="42">
        <f>IF(I622="","",IF(M622="Campaign","--",IF(VLOOKUP(A622,Data!C:D,2,FALSE)="*","*",VLOOKUP(A622,Data!C:R,16,FALSE))))</f>
        <v>6.3</v>
      </c>
      <c r="G622" s="43">
        <f>IF(I622="","",IFERROR(VLOOKUP(VLOOKUP(A622,Data!C:T,18,FALSE),'ROAR Ratings'!A:D,4,FALSE),""))</f>
        <v>6.33</v>
      </c>
      <c r="H622" s="44">
        <f t="shared" si="33"/>
        <v>0.70588235294117652</v>
      </c>
      <c r="I622" s="58" t="str">
        <f>IF(OR(A622="",LEFT(A622,3)="---"),"",IFERROR(VLOOKUP($A622,'ROAR Balance'!B:F,2,FALSE),""))</f>
        <v>British</v>
      </c>
      <c r="J622" s="58">
        <f>IF(I622="","",IFERROR(VLOOKUP($A622,'ROAR Balance'!B:F,3,FALSE),""))</f>
        <v>24</v>
      </c>
      <c r="K622" s="58" t="str">
        <f>IF(I622="","",IFERROR(VLOOKUP($A622,'ROAR Balance'!B:F,4,FALSE),""))</f>
        <v>German</v>
      </c>
      <c r="L622" s="58">
        <f>IF(I622="","",IFERROR(VLOOKUP($A622,'ROAR Balance'!B:F,5,FALSE),""))</f>
        <v>10</v>
      </c>
      <c r="M622" s="46" t="str">
        <f>IF(OR(LEFT(A622,2)="--",A622="",I622=""),"",IFERROR(VLOOKUP(A622,Data!C:W,21,FALSE),""))</f>
        <v>OBA, SSR</v>
      </c>
      <c r="N622" s="2"/>
    </row>
    <row r="623" spans="1:14" ht="15" customHeight="1" x14ac:dyDescent="0.3">
      <c r="A623" s="5" t="str">
        <f>IFERROR(IF(VLOOKUP(ROW(A623)-1,Data!B:C,2,FALSE)="","",VLOOKUP(ROW(A623)-1,Data!B:C,2,FALSE)),"")</f>
        <v>Another Bloody Attack [J96]</v>
      </c>
      <c r="B623" s="133"/>
      <c r="C623" s="87" t="str">
        <f>IFERROR(IF(VLOOKUP(ROW(A623)-1,Data!B:C,2,FALSE)="","",VLOOKUP(ROW(A623)-1,Data!B:X,23,FALSE)),"")</f>
        <v/>
      </c>
      <c r="D623" s="6">
        <f t="shared" si="31"/>
        <v>-1</v>
      </c>
      <c r="E623" s="6" t="str">
        <f t="shared" si="32"/>
        <v/>
      </c>
      <c r="F623" s="42">
        <f>IF(I623="","",IF(M623="Campaign","--",IF(VLOOKUP(A623,Data!C:D,2,FALSE)="*","*",VLOOKUP(A623,Data!C:R,16,FALSE))))</f>
        <v>5.4</v>
      </c>
      <c r="G623" s="43">
        <f>IF(I623="","",IFERROR(VLOOKUP(VLOOKUP(A623,Data!C:T,18,FALSE),'ROAR Ratings'!A:D,4,FALSE),""))</f>
        <v>5.34</v>
      </c>
      <c r="H623" s="44">
        <f t="shared" si="33"/>
        <v>0.70370370370370372</v>
      </c>
      <c r="I623" s="58" t="str">
        <f>IF(OR(A623="",LEFT(A623,3)="---"),"",IFERROR(VLOOKUP($A623,'ROAR Balance'!B:F,2,FALSE),""))</f>
        <v>British</v>
      </c>
      <c r="J623" s="58">
        <f>IF(I623="","",IFERROR(VLOOKUP($A623,'ROAR Balance'!B:F,3,FALSE),""))</f>
        <v>8</v>
      </c>
      <c r="K623" s="58" t="str">
        <f>IF(I623="","",IFERROR(VLOOKUP($A623,'ROAR Balance'!B:F,4,FALSE),""))</f>
        <v>German</v>
      </c>
      <c r="L623" s="58">
        <f>IF(I623="","",IFERROR(VLOOKUP($A623,'ROAR Balance'!B:F,5,FALSE),""))</f>
        <v>19</v>
      </c>
      <c r="M623" s="46" t="str">
        <f>IF(OR(LEFT(A623,2)="--",A623="",I623=""),"",IFERROR(VLOOKUP(A623,Data!C:W,21,FALSE),""))</f>
        <v>OBA, SSR</v>
      </c>
      <c r="N623" s="2"/>
    </row>
    <row r="624" spans="1:14" ht="15" customHeight="1" x14ac:dyDescent="0.3">
      <c r="A624" s="5" t="str">
        <f>IFERROR(IF(VLOOKUP(ROW(A624)-1,Data!B:C,2,FALSE)="","",VLOOKUP(ROW(A624)-1,Data!B:C,2,FALSE)),"")</f>
        <v>A Nice Morning for a Ride [J97]</v>
      </c>
      <c r="B624" s="133"/>
      <c r="C624" s="87" t="str">
        <f>IFERROR(IF(VLOOKUP(ROW(A624)-1,Data!B:C,2,FALSE)="","",VLOOKUP(ROW(A624)-1,Data!B:X,23,FALSE)),"")</f>
        <v/>
      </c>
      <c r="D624" s="6">
        <f t="shared" si="31"/>
        <v>-1</v>
      </c>
      <c r="E624" s="6" t="str">
        <f t="shared" si="32"/>
        <v/>
      </c>
      <c r="F624" s="42">
        <f>IF(I624="","",IF(M624="Campaign","--",IF(VLOOKUP(A624,Data!C:D,2,FALSE)="*","*",VLOOKUP(A624,Data!C:R,16,FALSE))))</f>
        <v>7.9874999999999998</v>
      </c>
      <c r="G624" s="43">
        <f>IF(I624="","",IFERROR(VLOOKUP(VLOOKUP(A624,Data!C:T,18,FALSE),'ROAR Ratings'!A:D,4,FALSE),""))</f>
        <v>5.77</v>
      </c>
      <c r="H624" s="44">
        <f t="shared" si="33"/>
        <v>0.8</v>
      </c>
      <c r="I624" s="58" t="str">
        <f>IF(OR(A624="",LEFT(A624,3)="---"),"",IFERROR(VLOOKUP($A624,'ROAR Balance'!B:F,2,FALSE),""))</f>
        <v>German</v>
      </c>
      <c r="J624" s="58">
        <f>IF(I624="","",IFERROR(VLOOKUP($A624,'ROAR Balance'!B:F,3,FALSE),""))</f>
        <v>16</v>
      </c>
      <c r="K624" s="58" t="str">
        <f>IF(I624="","",IFERROR(VLOOKUP($A624,'ROAR Balance'!B:F,4,FALSE),""))</f>
        <v>British</v>
      </c>
      <c r="L624" s="58">
        <f>IF(I624="","",IFERROR(VLOOKUP($A624,'ROAR Balance'!B:F,5,FALSE),""))</f>
        <v>4</v>
      </c>
      <c r="M624" s="46" t="str">
        <f>IF(OR(LEFT(A624,2)="--",A624="",I624=""),"",IFERROR(VLOOKUP(A624,Data!C:W,21,FALSE),""))</f>
        <v>SSR</v>
      </c>
      <c r="N624" s="2"/>
    </row>
    <row r="625" spans="1:14" ht="15" customHeight="1" x14ac:dyDescent="0.3">
      <c r="A625" s="5" t="str">
        <f>IFERROR(IF(VLOOKUP(ROW(A625)-1,Data!B:C,2,FALSE)="","",VLOOKUP(ROW(A625)-1,Data!B:C,2,FALSE)),"")</f>
        <v>Lend-Lease Attack [J98]</v>
      </c>
      <c r="B625" s="133"/>
      <c r="C625" s="87" t="str">
        <f>IFERROR(IF(VLOOKUP(ROW(A625)-1,Data!B:C,2,FALSE)="","",VLOOKUP(ROW(A625)-1,Data!B:X,23,FALSE)),"")</f>
        <v/>
      </c>
      <c r="D625" s="6">
        <f t="shared" si="31"/>
        <v>-1</v>
      </c>
      <c r="E625" s="6" t="str">
        <f t="shared" si="32"/>
        <v>T</v>
      </c>
      <c r="F625" s="42">
        <f>IF(I625="","",IF(M625="Campaign","--",IF(VLOOKUP(A625,Data!C:D,2,FALSE)="*","*",VLOOKUP(A625,Data!C:R,16,FALSE))))</f>
        <v>4.3916666666666666</v>
      </c>
      <c r="G625" s="43">
        <f>IF(I625="","",IFERROR(VLOOKUP(VLOOKUP(A625,Data!C:T,18,FALSE),'ROAR Ratings'!A:D,4,FALSE),""))</f>
        <v>6.18</v>
      </c>
      <c r="H625" s="44">
        <f t="shared" si="33"/>
        <v>0.60396039603960394</v>
      </c>
      <c r="I625" s="58" t="str">
        <f>IF(OR(A625="",LEFT(A625,3)="---"),"",IFERROR(VLOOKUP($A625,'ROAR Balance'!B:F,2,FALSE),""))</f>
        <v>German</v>
      </c>
      <c r="J625" s="58">
        <f>IF(I625="","",IFERROR(VLOOKUP($A625,'ROAR Balance'!B:F,3,FALSE),""))</f>
        <v>40</v>
      </c>
      <c r="K625" s="58" t="str">
        <f>IF(I625="","",IFERROR(VLOOKUP($A625,'ROAR Balance'!B:F,4,FALSE),""))</f>
        <v>Russian</v>
      </c>
      <c r="L625" s="58">
        <f>IF(I625="","",IFERROR(VLOOKUP($A625,'ROAR Balance'!B:F,5,FALSE),""))</f>
        <v>61</v>
      </c>
      <c r="M625" s="46" t="str">
        <f>IF(OR(LEFT(A625,2)="--",A625="",I625=""),"",IFERROR(VLOOKUP(A625,Data!C:W,21,FALSE),""))</f>
        <v/>
      </c>
      <c r="N625" s="2"/>
    </row>
    <row r="626" spans="1:14" ht="15" customHeight="1" x14ac:dyDescent="0.3">
      <c r="A626" s="5" t="str">
        <f>IFERROR(IF(VLOOKUP(ROW(A626)-1,Data!B:C,2,FALSE)="","",VLOOKUP(ROW(A626)-1,Data!B:C,2,FALSE)),"")</f>
        <v>On to Florence [J99]</v>
      </c>
      <c r="B626" s="133"/>
      <c r="C626" s="87" t="str">
        <f>IFERROR(IF(VLOOKUP(ROW(A626)-1,Data!B:C,2,FALSE)="","",VLOOKUP(ROW(A626)-1,Data!B:X,23,FALSE)),"")</f>
        <v/>
      </c>
      <c r="D626" s="6">
        <f t="shared" si="31"/>
        <v>-1</v>
      </c>
      <c r="E626" s="6" t="str">
        <f t="shared" si="32"/>
        <v/>
      </c>
      <c r="F626" s="42">
        <f>IF(I626="","",IF(M626="Campaign","--",IF(VLOOKUP(A626,Data!C:D,2,FALSE)="*","*",VLOOKUP(A626,Data!C:R,16,FALSE))))</f>
        <v>5.1166666666666663</v>
      </c>
      <c r="G626" s="43">
        <f>IF(I626="","",IFERROR(VLOOKUP(VLOOKUP(A626,Data!C:T,18,FALSE),'ROAR Ratings'!A:D,4,FALSE),""))</f>
        <v>5.73</v>
      </c>
      <c r="H626" s="44">
        <f t="shared" si="33"/>
        <v>0.72222222222222221</v>
      </c>
      <c r="I626" s="58" t="str">
        <f>IF(OR(A626="",LEFT(A626,3)="---"),"",IFERROR(VLOOKUP($A626,'ROAR Balance'!B:F,2,FALSE),""))</f>
        <v>New Zealand</v>
      </c>
      <c r="J626" s="58">
        <f>IF(I626="","",IFERROR(VLOOKUP($A626,'ROAR Balance'!B:F,3,FALSE),""))</f>
        <v>52</v>
      </c>
      <c r="K626" s="58" t="str">
        <f>IF(I626="","",IFERROR(VLOOKUP($A626,'ROAR Balance'!B:F,4,FALSE),""))</f>
        <v>German</v>
      </c>
      <c r="L626" s="58">
        <f>IF(I626="","",IFERROR(VLOOKUP($A626,'ROAR Balance'!B:F,5,FALSE),""))</f>
        <v>20</v>
      </c>
      <c r="M626" s="46" t="str">
        <f>IF(OR(LEFT(A626,2)="--",A626="",I626=""),"",IFERROR(VLOOKUP(A626,Data!C:W,21,FALSE),""))</f>
        <v>OBA</v>
      </c>
      <c r="N626" s="2"/>
    </row>
    <row r="627" spans="1:14" ht="15" customHeight="1" x14ac:dyDescent="0.3">
      <c r="A627" s="5" t="str">
        <f>IFERROR(IF(VLOOKUP(ROW(A627)-1,Data!B:C,2,FALSE)="","",VLOOKUP(ROW(A627)-1,Data!B:C,2,FALSE)),"")</f>
        <v>For a Few Rounds More [J100]</v>
      </c>
      <c r="B627" s="133"/>
      <c r="C627" s="87" t="str">
        <f>IFERROR(IF(VLOOKUP(ROW(A627)-1,Data!B:C,2,FALSE)="","",VLOOKUP(ROW(A627)-1,Data!B:X,23,FALSE)),"")</f>
        <v/>
      </c>
      <c r="D627" s="6">
        <f t="shared" si="31"/>
        <v>-1</v>
      </c>
      <c r="E627" s="6" t="str">
        <f t="shared" si="32"/>
        <v/>
      </c>
      <c r="F627" s="42">
        <f>IF(I627="","",IF(M627="Campaign","--",IF(VLOOKUP(A627,Data!C:D,2,FALSE)="*","*",VLOOKUP(A627,Data!C:R,16,FALSE))))</f>
        <v>7.2833333333333332</v>
      </c>
      <c r="G627" s="43">
        <f>IF(I627="","",IFERROR(VLOOKUP(VLOOKUP(A627,Data!C:T,18,FALSE),'ROAR Ratings'!A:D,4,FALSE),""))</f>
        <v>6.01</v>
      </c>
      <c r="H627" s="44">
        <f t="shared" si="33"/>
        <v>0.5494505494505495</v>
      </c>
      <c r="I627" s="58" t="str">
        <f>IF(OR(A627="",LEFT(A627,3)="---"),"",IFERROR(VLOOKUP($A627,'ROAR Balance'!B:F,2,FALSE),""))</f>
        <v>German</v>
      </c>
      <c r="J627" s="58">
        <f>IF(I627="","",IFERROR(VLOOKUP($A627,'ROAR Balance'!B:F,3,FALSE),""))</f>
        <v>41</v>
      </c>
      <c r="K627" s="58" t="str">
        <f>IF(I627="","",IFERROR(VLOOKUP($A627,'ROAR Balance'!B:F,4,FALSE),""))</f>
        <v>American</v>
      </c>
      <c r="L627" s="58">
        <f>IF(I627="","",IFERROR(VLOOKUP($A627,'ROAR Balance'!B:F,5,FALSE),""))</f>
        <v>50</v>
      </c>
      <c r="M627" s="46" t="str">
        <f>IF(OR(LEFT(A627,2)="--",A627="",I627=""),"",IFERROR(VLOOKUP(A627,Data!C:W,21,FALSE),""))</f>
        <v/>
      </c>
      <c r="N627" s="2"/>
    </row>
    <row r="628" spans="1:14" ht="15" customHeight="1" x14ac:dyDescent="0.3">
      <c r="A628" s="5" t="str">
        <f>IFERROR(IF(VLOOKUP(ROW(A628)-1,Data!B:C,2,FALSE)="","",VLOOKUP(ROW(A628)-1,Data!B:C,2,FALSE)),"")</f>
        <v>The Coconut Plantation [J101]</v>
      </c>
      <c r="B628" s="133"/>
      <c r="C628" s="87" t="str">
        <f>IFERROR(IF(VLOOKUP(ROW(A628)-1,Data!B:C,2,FALSE)="","",VLOOKUP(ROW(A628)-1,Data!B:X,23,FALSE)),"")</f>
        <v/>
      </c>
      <c r="D628" s="6">
        <f t="shared" si="31"/>
        <v>-1</v>
      </c>
      <c r="E628" s="6" t="str">
        <f t="shared" si="32"/>
        <v/>
      </c>
      <c r="F628" s="42">
        <f>IF(I628="","",IF(M628="Campaign","--",IF(VLOOKUP(A628,Data!C:D,2,FALSE)="*","*",VLOOKUP(A628,Data!C:R,16,FALSE))))</f>
        <v>5.0083333333333337</v>
      </c>
      <c r="G628" s="43">
        <f>IF(I628="","",IFERROR(VLOOKUP(VLOOKUP(A628,Data!C:T,18,FALSE),'ROAR Ratings'!A:D,4,FALSE),""))</f>
        <v>5.44</v>
      </c>
      <c r="H628" s="44">
        <f t="shared" si="33"/>
        <v>0.51515151515151514</v>
      </c>
      <c r="I628" s="58" t="str">
        <f>IF(OR(A628="",LEFT(A628,3)="---"),"",IFERROR(VLOOKUP($A628,'ROAR Balance'!B:F,2,FALSE),""))</f>
        <v>Japanese</v>
      </c>
      <c r="J628" s="58">
        <f>IF(I628="","",IFERROR(VLOOKUP($A628,'ROAR Balance'!B:F,3,FALSE),""))</f>
        <v>17</v>
      </c>
      <c r="K628" s="58" t="str">
        <f>IF(I628="","",IFERROR(VLOOKUP($A628,'ROAR Balance'!B:F,4,FALSE),""))</f>
        <v>Australian</v>
      </c>
      <c r="L628" s="58">
        <f>IF(I628="","",IFERROR(VLOOKUP($A628,'ROAR Balance'!B:F,5,FALSE),""))</f>
        <v>16</v>
      </c>
      <c r="M628" s="46" t="str">
        <f>IF(OR(LEFT(A628,2)="--",A628="",I628=""),"",IFERROR(VLOOKUP(A628,Data!C:W,21,FALSE),""))</f>
        <v>PTO, OBA</v>
      </c>
      <c r="N628" s="2"/>
    </row>
    <row r="629" spans="1:14" ht="15" customHeight="1" x14ac:dyDescent="0.3">
      <c r="A629" s="5" t="str">
        <f>IFERROR(IF(VLOOKUP(ROW(A629)-1,Data!B:C,2,FALSE)="","",VLOOKUP(ROW(A629)-1,Data!B:C,2,FALSE)),"")</f>
        <v>The Yelnya Bridge [J102]</v>
      </c>
      <c r="B629" s="133"/>
      <c r="C629" s="87" t="str">
        <f>IFERROR(IF(VLOOKUP(ROW(A629)-1,Data!B:C,2,FALSE)="","",VLOOKUP(ROW(A629)-1,Data!B:X,23,FALSE)),"")</f>
        <v/>
      </c>
      <c r="D629" s="6">
        <f t="shared" si="31"/>
        <v>1</v>
      </c>
      <c r="E629" s="6" t="str">
        <f t="shared" si="32"/>
        <v>T</v>
      </c>
      <c r="F629" s="42">
        <f>IF(I629="","",IF(M629="Campaign","--",IF(VLOOKUP(A629,Data!C:D,2,FALSE)="*","*",VLOOKUP(A629,Data!C:R,16,FALSE))))</f>
        <v>3.7749999999999999</v>
      </c>
      <c r="G629" s="43">
        <f>IF(I629="","",IFERROR(VLOOKUP(VLOOKUP(A629,Data!C:T,18,FALSE),'ROAR Ratings'!A:D,4,FALSE),""))</f>
        <v>6.66</v>
      </c>
      <c r="H629" s="44">
        <f t="shared" si="33"/>
        <v>0.55000000000000004</v>
      </c>
      <c r="I629" s="58" t="str">
        <f>IF(OR(A629="",LEFT(A629,3)="---"),"",IFERROR(VLOOKUP($A629,'ROAR Balance'!B:F,2,FALSE),""))</f>
        <v>Russian</v>
      </c>
      <c r="J629" s="58">
        <f>IF(I629="","",IFERROR(VLOOKUP($A629,'ROAR Balance'!B:F,3,FALSE),""))</f>
        <v>45</v>
      </c>
      <c r="K629" s="58" t="str">
        <f>IF(I629="","",IFERROR(VLOOKUP($A629,'ROAR Balance'!B:F,4,FALSE),""))</f>
        <v>German</v>
      </c>
      <c r="L629" s="58">
        <f>IF(I629="","",IFERROR(VLOOKUP($A629,'ROAR Balance'!B:F,5,FALSE),""))</f>
        <v>55</v>
      </c>
      <c r="M629" s="46" t="str">
        <f>IF(OR(LEFT(A629,2)="--",A629="",I629=""),"",IFERROR(VLOOKUP(A629,Data!C:W,21,FALSE),""))</f>
        <v/>
      </c>
      <c r="N629" s="2"/>
    </row>
    <row r="630" spans="1:14" ht="15" customHeight="1" x14ac:dyDescent="0.3">
      <c r="A630" s="5" t="str">
        <f>IFERROR(IF(VLOOKUP(ROW(A630)-1,Data!B:C,2,FALSE)="","",VLOOKUP(ROW(A630)-1,Data!B:C,2,FALSE)),"")</f>
        <v>Lenin's Sons [J103]</v>
      </c>
      <c r="B630" s="133"/>
      <c r="C630" s="87" t="str">
        <f>IFERROR(IF(VLOOKUP(ROW(A630)-1,Data!B:C,2,FALSE)="","",VLOOKUP(ROW(A630)-1,Data!B:X,23,FALSE)),"")</f>
        <v/>
      </c>
      <c r="D630" s="6">
        <f t="shared" si="31"/>
        <v>1</v>
      </c>
      <c r="E630" s="6" t="str">
        <f t="shared" si="32"/>
        <v>T</v>
      </c>
      <c r="F630" s="42">
        <f>IF(I630="","",IF(M630="Campaign","--",IF(VLOOKUP(A630,Data!C:D,2,FALSE)="*","*",VLOOKUP(A630,Data!C:R,16,FALSE))))</f>
        <v>3.2749999999999999</v>
      </c>
      <c r="G630" s="43">
        <f>IF(I630="","",IFERROR(VLOOKUP(VLOOKUP(A630,Data!C:T,18,FALSE),'ROAR Ratings'!A:D,4,FALSE),""))</f>
        <v>6.66</v>
      </c>
      <c r="H630" s="44">
        <f t="shared" si="33"/>
        <v>0.50988142292490124</v>
      </c>
      <c r="I630" s="58" t="str">
        <f>IF(OR(A630="",LEFT(A630,3)="---"),"",IFERROR(VLOOKUP($A630,'ROAR Balance'!B:F,2,FALSE),""))</f>
        <v>Russian</v>
      </c>
      <c r="J630" s="58">
        <f>IF(I630="","",IFERROR(VLOOKUP($A630,'ROAR Balance'!B:F,3,FALSE),""))</f>
        <v>129</v>
      </c>
      <c r="K630" s="58" t="str">
        <f>IF(I630="","",IFERROR(VLOOKUP($A630,'ROAR Balance'!B:F,4,FALSE),""))</f>
        <v>German</v>
      </c>
      <c r="L630" s="58">
        <f>IF(I630="","",IFERROR(VLOOKUP($A630,'ROAR Balance'!B:F,5,FALSE),""))</f>
        <v>124</v>
      </c>
      <c r="M630" s="46" t="str">
        <f>IF(OR(LEFT(A630,2)="--",A630="",I630=""),"",IFERROR(VLOOKUP(A630,Data!C:W,21,FALSE),""))</f>
        <v/>
      </c>
      <c r="N630" s="2"/>
    </row>
    <row r="631" spans="1:14" ht="15" customHeight="1" x14ac:dyDescent="0.3">
      <c r="A631" s="5" t="str">
        <f>IFERROR(IF(VLOOKUP(ROW(A631)-1,Data!B:C,2,FALSE)="","",VLOOKUP(ROW(A631)-1,Data!B:C,2,FALSE)),"")</f>
        <v>Flanking Flamethrowers [J104]</v>
      </c>
      <c r="B631" s="133"/>
      <c r="C631" s="87" t="str">
        <f>IFERROR(IF(VLOOKUP(ROW(A631)-1,Data!B:C,2,FALSE)="","",VLOOKUP(ROW(A631)-1,Data!B:X,23,FALSE)),"")</f>
        <v/>
      </c>
      <c r="D631" s="6">
        <f t="shared" si="31"/>
        <v>-1</v>
      </c>
      <c r="E631" s="6" t="str">
        <f t="shared" si="32"/>
        <v>T</v>
      </c>
      <c r="F631" s="42">
        <f>IF(I631="","",IF(M631="Campaign","--",IF(VLOOKUP(A631,Data!C:D,2,FALSE)="*","*",VLOOKUP(A631,Data!C:R,16,FALSE))))</f>
        <v>4.6833333333333336</v>
      </c>
      <c r="G631" s="43">
        <f>IF(I631="","",IFERROR(VLOOKUP(VLOOKUP(A631,Data!C:T,18,FALSE),'ROAR Ratings'!A:D,4,FALSE),""))</f>
        <v>6.42</v>
      </c>
      <c r="H631" s="44">
        <f t="shared" si="33"/>
        <v>0.61038961038961037</v>
      </c>
      <c r="I631" s="58" t="str">
        <f>IF(OR(A631="",LEFT(A631,3)="---"),"",IFERROR(VLOOKUP($A631,'ROAR Balance'!B:F,2,FALSE),""))</f>
        <v>Russian</v>
      </c>
      <c r="J631" s="58">
        <f>IF(I631="","",IFERROR(VLOOKUP($A631,'ROAR Balance'!B:F,3,FALSE),""))</f>
        <v>30</v>
      </c>
      <c r="K631" s="58" t="str">
        <f>IF(I631="","",IFERROR(VLOOKUP($A631,'ROAR Balance'!B:F,4,FALSE),""))</f>
        <v>German</v>
      </c>
      <c r="L631" s="58">
        <f>IF(I631="","",IFERROR(VLOOKUP($A631,'ROAR Balance'!B:F,5,FALSE),""))</f>
        <v>47</v>
      </c>
      <c r="M631" s="46" t="str">
        <f>IF(OR(LEFT(A631,2)="--",A631="",I631=""),"",IFERROR(VLOOKUP(A631,Data!C:W,21,FALSE),""))</f>
        <v/>
      </c>
      <c r="N631" s="2"/>
    </row>
    <row r="632" spans="1:14" ht="15" customHeight="1" x14ac:dyDescent="0.3">
      <c r="A632" s="5" t="str">
        <f>IFERROR(IF(VLOOKUP(ROW(A632)-1,Data!B:C,2,FALSE)="","",VLOOKUP(ROW(A632)-1,Data!B:C,2,FALSE)),"")</f>
        <v>Borodino Train Station [J105]</v>
      </c>
      <c r="B632" s="133"/>
      <c r="C632" s="87" t="str">
        <f>IFERROR(IF(VLOOKUP(ROW(A632)-1,Data!B:C,2,FALSE)="","",VLOOKUP(ROW(A632)-1,Data!B:X,23,FALSE)),"")</f>
        <v/>
      </c>
      <c r="D632" s="6">
        <f t="shared" si="31"/>
        <v>-1</v>
      </c>
      <c r="E632" s="6" t="str">
        <f t="shared" si="32"/>
        <v>T</v>
      </c>
      <c r="F632" s="42">
        <f>IF(I632="","",IF(M632="Campaign","--",IF(VLOOKUP(A632,Data!C:D,2,FALSE)="*","*",VLOOKUP(A632,Data!C:R,16,FALSE))))</f>
        <v>4.3916666666666666</v>
      </c>
      <c r="G632" s="43">
        <f>IF(I632="","",IFERROR(VLOOKUP(VLOOKUP(A632,Data!C:T,18,FALSE),'ROAR Ratings'!A:D,4,FALSE),""))</f>
        <v>6.49</v>
      </c>
      <c r="H632" s="44">
        <f t="shared" si="33"/>
        <v>0.6068376068376069</v>
      </c>
      <c r="I632" s="58" t="str">
        <f>IF(OR(A632="",LEFT(A632,3)="---"),"",IFERROR(VLOOKUP($A632,'ROAR Balance'!B:F,2,FALSE),""))</f>
        <v>Russian</v>
      </c>
      <c r="J632" s="58">
        <f>IF(I632="","",IFERROR(VLOOKUP($A632,'ROAR Balance'!B:F,3,FALSE),""))</f>
        <v>46</v>
      </c>
      <c r="K632" s="58" t="str">
        <f>IF(I632="","",IFERROR(VLOOKUP($A632,'ROAR Balance'!B:F,4,FALSE),""))</f>
        <v>German</v>
      </c>
      <c r="L632" s="58">
        <f>IF(I632="","",IFERROR(VLOOKUP($A632,'ROAR Balance'!B:F,5,FALSE),""))</f>
        <v>71</v>
      </c>
      <c r="M632" s="46" t="str">
        <f>IF(OR(LEFT(A632,2)="--",A632="",I632=""),"",IFERROR(VLOOKUP(A632,Data!C:W,21,FALSE),""))</f>
        <v/>
      </c>
      <c r="N632" s="2"/>
    </row>
    <row r="633" spans="1:14" ht="15" customHeight="1" x14ac:dyDescent="0.3">
      <c r="A633" s="5" t="str">
        <f>IFERROR(IF(VLOOKUP(ROW(A633)-1,Data!B:C,2,FALSE)="","",VLOOKUP(ROW(A633)-1,Data!B:C,2,FALSE)),"")</f>
        <v>Marders Not Martyrs [J106]</v>
      </c>
      <c r="B633" s="133"/>
      <c r="C633" s="87" t="str">
        <f>IFERROR(IF(VLOOKUP(ROW(A633)-1,Data!B:C,2,FALSE)="","",VLOOKUP(ROW(A633)-1,Data!B:X,23,FALSE)),"")</f>
        <v/>
      </c>
      <c r="D633" s="6">
        <f t="shared" si="31"/>
        <v>-1</v>
      </c>
      <c r="E633" s="6" t="str">
        <f t="shared" si="32"/>
        <v>T</v>
      </c>
      <c r="F633" s="42">
        <f>IF(I633="","",IF(M633="Campaign","--",IF(VLOOKUP(A633,Data!C:D,2,FALSE)="*","*",VLOOKUP(A633,Data!C:R,16,FALSE))))</f>
        <v>4.5750000000000002</v>
      </c>
      <c r="G633" s="43">
        <f>IF(I633="","",IFERROR(VLOOKUP(VLOOKUP(A633,Data!C:T,18,FALSE),'ROAR Ratings'!A:D,4,FALSE),""))</f>
        <v>5.85</v>
      </c>
      <c r="H633" s="44">
        <f t="shared" si="33"/>
        <v>0.5629139072847682</v>
      </c>
      <c r="I633" s="58" t="str">
        <f>IF(OR(A633="",LEFT(A633,3)="---"),"",IFERROR(VLOOKUP($A633,'ROAR Balance'!B:F,2,FALSE),""))</f>
        <v>Russian</v>
      </c>
      <c r="J633" s="58">
        <f>IF(I633="","",IFERROR(VLOOKUP($A633,'ROAR Balance'!B:F,3,FALSE),""))</f>
        <v>85</v>
      </c>
      <c r="K633" s="58" t="str">
        <f>IF(I633="","",IFERROR(VLOOKUP($A633,'ROAR Balance'!B:F,4,FALSE),""))</f>
        <v>German</v>
      </c>
      <c r="L633" s="58">
        <f>IF(I633="","",IFERROR(VLOOKUP($A633,'ROAR Balance'!B:F,5,FALSE),""))</f>
        <v>66</v>
      </c>
      <c r="M633" s="46" t="str">
        <f>IF(OR(LEFT(A633,2)="--",A633="",I633=""),"",IFERROR(VLOOKUP(A633,Data!C:W,21,FALSE),""))</f>
        <v/>
      </c>
      <c r="N633" s="2"/>
    </row>
    <row r="634" spans="1:14" ht="15" customHeight="1" x14ac:dyDescent="0.3">
      <c r="A634" s="5" t="str">
        <f>IFERROR(IF(VLOOKUP(ROW(A634)-1,Data!B:C,2,FALSE)="","",VLOOKUP(ROW(A634)-1,Data!B:C,2,FALSE)),"")</f>
        <v>Operation Schwarz [J107]</v>
      </c>
      <c r="B634" s="133"/>
      <c r="C634" s="87" t="str">
        <f>IFERROR(IF(VLOOKUP(ROW(A634)-1,Data!B:C,2,FALSE)="","",VLOOKUP(ROW(A634)-1,Data!B:X,23,FALSE)),"")</f>
        <v/>
      </c>
      <c r="D634" s="6">
        <f t="shared" si="31"/>
        <v>-1</v>
      </c>
      <c r="E634" s="6" t="str">
        <f t="shared" si="32"/>
        <v/>
      </c>
      <c r="F634" s="42">
        <f>IF(I634="","",IF(M634="Campaign","--",IF(VLOOKUP(A634,Data!C:D,2,FALSE)="*","*",VLOOKUP(A634,Data!C:R,16,FALSE))))</f>
        <v>5.0083333333333337</v>
      </c>
      <c r="G634" s="43">
        <f>IF(I634="","",IFERROR(VLOOKUP(VLOOKUP(A634,Data!C:T,18,FALSE),'ROAR Ratings'!A:D,4,FALSE),""))</f>
        <v>6.18</v>
      </c>
      <c r="H634" s="44">
        <f t="shared" si="33"/>
        <v>0.7</v>
      </c>
      <c r="I634" s="58" t="str">
        <f>IF(OR(A634="",LEFT(A634,3)="---"),"",IFERROR(VLOOKUP($A634,'ROAR Balance'!B:F,2,FALSE),""))</f>
        <v>Croatian</v>
      </c>
      <c r="J634" s="58">
        <f>IF(I634="","",IFERROR(VLOOKUP($A634,'ROAR Balance'!B:F,3,FALSE),""))</f>
        <v>9</v>
      </c>
      <c r="K634" s="58" t="str">
        <f>IF(I634="","",IFERROR(VLOOKUP($A634,'ROAR Balance'!B:F,4,FALSE),""))</f>
        <v>Partisan</v>
      </c>
      <c r="L634" s="58">
        <f>IF(I634="","",IFERROR(VLOOKUP($A634,'ROAR Balance'!B:F,5,FALSE),""))</f>
        <v>21</v>
      </c>
      <c r="M634" s="46" t="str">
        <f>IF(OR(LEFT(A634,2)="--",A634="",I634=""),"",IFERROR(VLOOKUP(A634,Data!C:W,21,FALSE),""))</f>
        <v/>
      </c>
      <c r="N634" s="2"/>
    </row>
    <row r="635" spans="1:14" ht="15" customHeight="1" x14ac:dyDescent="0.3">
      <c r="A635" s="5" t="str">
        <f>IFERROR(IF(VLOOKUP(ROW(A635)-1,Data!B:C,2,FALSE)="","",VLOOKUP(ROW(A635)-1,Data!B:C,2,FALSE)),"")</f>
        <v>Danica Air [J108]</v>
      </c>
      <c r="B635" s="133"/>
      <c r="C635" s="87" t="str">
        <f>IFERROR(IF(VLOOKUP(ROW(A635)-1,Data!B:C,2,FALSE)="","",VLOOKUP(ROW(A635)-1,Data!B:X,23,FALSE)),"")</f>
        <v/>
      </c>
      <c r="D635" s="6">
        <f t="shared" si="31"/>
        <v>-1</v>
      </c>
      <c r="E635" s="6" t="str">
        <f t="shared" si="32"/>
        <v>T</v>
      </c>
      <c r="F635" s="42">
        <f>IF(I635="","",IF(M635="Campaign","--",IF(VLOOKUP(A635,Data!C:D,2,FALSE)="*","*",VLOOKUP(A635,Data!C:R,16,FALSE))))</f>
        <v>3.9333333333333331</v>
      </c>
      <c r="G635" s="43">
        <f>IF(I635="","",IFERROR(VLOOKUP(VLOOKUP(A635,Data!C:T,18,FALSE),'ROAR Ratings'!A:D,4,FALSE),""))</f>
        <v>6.14</v>
      </c>
      <c r="H635" s="44">
        <f t="shared" si="33"/>
        <v>0.6</v>
      </c>
      <c r="I635" s="58" t="str">
        <f>IF(OR(A635="",LEFT(A635,3)="---"),"",IFERROR(VLOOKUP($A635,'ROAR Balance'!B:F,2,FALSE),""))</f>
        <v>Croatian</v>
      </c>
      <c r="J635" s="58">
        <f>IF(I635="","",IFERROR(VLOOKUP($A635,'ROAR Balance'!B:F,3,FALSE),""))</f>
        <v>12</v>
      </c>
      <c r="K635" s="58" t="str">
        <f>IF(I635="","",IFERROR(VLOOKUP($A635,'ROAR Balance'!B:F,4,FALSE),""))</f>
        <v>Partisan</v>
      </c>
      <c r="L635" s="58">
        <f>IF(I635="","",IFERROR(VLOOKUP($A635,'ROAR Balance'!B:F,5,FALSE),""))</f>
        <v>8</v>
      </c>
      <c r="M635" s="46" t="str">
        <f>IF(OR(LEFT(A635,2)="--",A635="",I635=""),"",IFERROR(VLOOKUP(A635,Data!C:W,21,FALSE),""))</f>
        <v/>
      </c>
      <c r="N635" s="2"/>
    </row>
    <row r="636" spans="1:14" ht="15" customHeight="1" x14ac:dyDescent="0.3">
      <c r="A636" s="5" t="str">
        <f>IFERROR(IF(VLOOKUP(ROW(A636)-1,Data!B:C,2,FALSE)="","",VLOOKUP(ROW(A636)-1,Data!B:C,2,FALSE)),"")</f>
        <v>Break for Hungary [J109]</v>
      </c>
      <c r="B636" s="133"/>
      <c r="C636" s="87" t="str">
        <f>IFERROR(IF(VLOOKUP(ROW(A636)-1,Data!B:C,2,FALSE)="","",VLOOKUP(ROW(A636)-1,Data!B:X,23,FALSE)),"")</f>
        <v/>
      </c>
      <c r="D636" s="6">
        <f t="shared" si="31"/>
        <v>-1</v>
      </c>
      <c r="E636" s="6" t="str">
        <f t="shared" si="32"/>
        <v>T</v>
      </c>
      <c r="F636" s="42">
        <f>IF(I636="","",IF(M636="Campaign","--",IF(VLOOKUP(A636,Data!C:D,2,FALSE)="*","*",VLOOKUP(A636,Data!C:R,16,FALSE))))</f>
        <v>3.3833333333333333</v>
      </c>
      <c r="G636" s="43">
        <f>IF(I636="","",IFERROR(VLOOKUP(VLOOKUP(A636,Data!C:T,18,FALSE),'ROAR Ratings'!A:D,4,FALSE),""))</f>
        <v>5.7</v>
      </c>
      <c r="H636" s="44">
        <f t="shared" si="33"/>
        <v>0.51515151515151514</v>
      </c>
      <c r="I636" s="58" t="str">
        <f>IF(OR(A636="",LEFT(A636,3)="---"),"",IFERROR(VLOOKUP($A636,'ROAR Balance'!B:F,2,FALSE),""))</f>
        <v>Partisan</v>
      </c>
      <c r="J636" s="58">
        <f>IF(I636="","",IFERROR(VLOOKUP($A636,'ROAR Balance'!B:F,3,FALSE),""))</f>
        <v>16</v>
      </c>
      <c r="K636" s="58" t="str">
        <f>IF(I636="","",IFERROR(VLOOKUP($A636,'ROAR Balance'!B:F,4,FALSE),""))</f>
        <v>Croatian</v>
      </c>
      <c r="L636" s="58">
        <f>IF(I636="","",IFERROR(VLOOKUP($A636,'ROAR Balance'!B:F,5,FALSE),""))</f>
        <v>17</v>
      </c>
      <c r="M636" s="46" t="str">
        <f>IF(OR(LEFT(A636,2)="--",A636="",I636=""),"",IFERROR(VLOOKUP(A636,Data!C:W,21,FALSE),""))</f>
        <v/>
      </c>
      <c r="N636" s="2"/>
    </row>
    <row r="637" spans="1:14" ht="15" customHeight="1" x14ac:dyDescent="0.3">
      <c r="A637" s="5" t="str">
        <f>IFERROR(IF(VLOOKUP(ROW(A637)-1,Data!B:C,2,FALSE)="","",VLOOKUP(ROW(A637)-1,Data!B:C,2,FALSE)),"")</f>
        <v>The Prelude to Spring [J110]</v>
      </c>
      <c r="B637" s="133"/>
      <c r="C637" s="87" t="str">
        <f>IFERROR(IF(VLOOKUP(ROW(A637)-1,Data!B:C,2,FALSE)="","",VLOOKUP(ROW(A637)-1,Data!B:X,23,FALSE)),"")</f>
        <v/>
      </c>
      <c r="D637" s="6">
        <f t="shared" si="31"/>
        <v>-1</v>
      </c>
      <c r="E637" s="6" t="str">
        <f t="shared" si="32"/>
        <v/>
      </c>
      <c r="F637" s="42">
        <f>IF(I637="","",IF(M637="Campaign","--",IF(VLOOKUP(A637,Data!C:D,2,FALSE)="*","*",VLOOKUP(A637,Data!C:R,16,FALSE))))</f>
        <v>7.5333333333333332</v>
      </c>
      <c r="G637" s="43">
        <f>IF(I637="","",IFERROR(VLOOKUP(VLOOKUP(A637,Data!C:T,18,FALSE),'ROAR Ratings'!A:D,4,FALSE),""))</f>
        <v>5.65</v>
      </c>
      <c r="H637" s="44">
        <f t="shared" si="33"/>
        <v>0.59154929577464788</v>
      </c>
      <c r="I637" s="58" t="str">
        <f>IF(OR(A637="",LEFT(A637,3)="---"),"",IFERROR(VLOOKUP($A637,'ROAR Balance'!B:F,2,FALSE),""))</f>
        <v>German</v>
      </c>
      <c r="J637" s="58">
        <f>IF(I637="","",IFERROR(VLOOKUP($A637,'ROAR Balance'!B:F,3,FALSE),""))</f>
        <v>42</v>
      </c>
      <c r="K637" s="58" t="str">
        <f>IF(I637="","",IFERROR(VLOOKUP($A637,'ROAR Balance'!B:F,4,FALSE),""))</f>
        <v>Russian</v>
      </c>
      <c r="L637" s="58">
        <f>IF(I637="","",IFERROR(VLOOKUP($A637,'ROAR Balance'!B:F,5,FALSE),""))</f>
        <v>29</v>
      </c>
      <c r="M637" s="46" t="str">
        <f>IF(OR(LEFT(A637,2)="--",A637="",I637=""),"",IFERROR(VLOOKUP(A637,Data!C:W,21,FALSE),""))</f>
        <v/>
      </c>
      <c r="N637" s="2"/>
    </row>
    <row r="638" spans="1:14" ht="15" customHeight="1" x14ac:dyDescent="0.3">
      <c r="A638" s="5" t="str">
        <f>IFERROR(IF(VLOOKUP(ROW(A638)-1,Data!B:C,2,FALSE)="","",VLOOKUP(ROW(A638)-1,Data!B:C,2,FALSE)),"")</f>
        <v>Prussia in Flames [J111]</v>
      </c>
      <c r="B638" s="133"/>
      <c r="C638" s="87" t="str">
        <f>IFERROR(IF(VLOOKUP(ROW(A638)-1,Data!B:C,2,FALSE)="","",VLOOKUP(ROW(A638)-1,Data!B:X,23,FALSE)),"")</f>
        <v/>
      </c>
      <c r="D638" s="6">
        <f t="shared" si="31"/>
        <v>-1</v>
      </c>
      <c r="E638" s="6" t="str">
        <f t="shared" si="32"/>
        <v/>
      </c>
      <c r="F638" s="42">
        <f>IF(I638="","",IF(M638="Campaign","--",IF(VLOOKUP(A638,Data!C:D,2,FALSE)="*","*",VLOOKUP(A638,Data!C:R,16,FALSE))))</f>
        <v>7.8</v>
      </c>
      <c r="G638" s="43">
        <f>IF(I638="","",IFERROR(VLOOKUP(VLOOKUP(A638,Data!C:T,18,FALSE),'ROAR Ratings'!A:D,4,FALSE),""))</f>
        <v>6.38</v>
      </c>
      <c r="H638" s="44">
        <f t="shared" si="33"/>
        <v>0.59701492537313428</v>
      </c>
      <c r="I638" s="58" t="str">
        <f>IF(OR(A638="",LEFT(A638,3)="---"),"",IFERROR(VLOOKUP($A638,'ROAR Balance'!B:F,2,FALSE),""))</f>
        <v>German</v>
      </c>
      <c r="J638" s="58">
        <f>IF(I638="","",IFERROR(VLOOKUP($A638,'ROAR Balance'!B:F,3,FALSE),""))</f>
        <v>40</v>
      </c>
      <c r="K638" s="58" t="str">
        <f>IF(I638="","",IFERROR(VLOOKUP($A638,'ROAR Balance'!B:F,4,FALSE),""))</f>
        <v>Russian</v>
      </c>
      <c r="L638" s="58">
        <f>IF(I638="","",IFERROR(VLOOKUP($A638,'ROAR Balance'!B:F,5,FALSE),""))</f>
        <v>27</v>
      </c>
      <c r="M638" s="46" t="str">
        <f>IF(OR(LEFT(A638,2)="--",A638="",I638=""),"",IFERROR(VLOOKUP(A638,Data!C:W,21,FALSE),""))</f>
        <v/>
      </c>
      <c r="N638" s="2"/>
    </row>
    <row r="639" spans="1:14" ht="15" customHeight="1" x14ac:dyDescent="0.3">
      <c r="A639" s="5" t="str">
        <f>IFERROR(IF(VLOOKUP(ROW(A639)-1,Data!B:C,2,FALSE)="","",VLOOKUP(ROW(A639)-1,Data!B:C,2,FALSE)),"")</f>
        <v>Prelude to Dying [J112]</v>
      </c>
      <c r="B639" s="133"/>
      <c r="C639" s="87" t="str">
        <f>IFERROR(IF(VLOOKUP(ROW(A639)-1,Data!B:C,2,FALSE)="","",VLOOKUP(ROW(A639)-1,Data!B:X,23,FALSE)),"")</f>
        <v/>
      </c>
      <c r="D639" s="6">
        <f t="shared" si="31"/>
        <v>-1</v>
      </c>
      <c r="E639" s="6" t="str">
        <f t="shared" si="32"/>
        <v/>
      </c>
      <c r="F639" s="42">
        <f>IF(I639="","",IF(M639="Campaign","--",IF(VLOOKUP(A639,Data!C:D,2,FALSE)="*","*",VLOOKUP(A639,Data!C:R,16,FALSE))))</f>
        <v>5.125</v>
      </c>
      <c r="G639" s="43">
        <f>IF(I639="","",IFERROR(VLOOKUP(VLOOKUP(A639,Data!C:T,18,FALSE),'ROAR Ratings'!A:D,4,FALSE),""))</f>
        <v>6.25</v>
      </c>
      <c r="H639" s="44">
        <f t="shared" si="33"/>
        <v>0.65714285714285714</v>
      </c>
      <c r="I639" s="58" t="str">
        <f>IF(OR(A639="",LEFT(A639,3)="---"),"",IFERROR(VLOOKUP($A639,'ROAR Balance'!B:F,2,FALSE),""))</f>
        <v>Croatian</v>
      </c>
      <c r="J639" s="58">
        <f>IF(I639="","",IFERROR(VLOOKUP($A639,'ROAR Balance'!B:F,3,FALSE),""))</f>
        <v>23</v>
      </c>
      <c r="K639" s="58" t="str">
        <f>IF(I639="","",IFERROR(VLOOKUP($A639,'ROAR Balance'!B:F,4,FALSE),""))</f>
        <v>Partisan</v>
      </c>
      <c r="L639" s="58">
        <f>IF(I639="","",IFERROR(VLOOKUP($A639,'ROAR Balance'!B:F,5,FALSE),""))</f>
        <v>12</v>
      </c>
      <c r="M639" s="46" t="str">
        <f>IF(OR(LEFT(A639,2)="--",A639="",I639=""),"",IFERROR(VLOOKUP(A639,Data!C:W,21,FALSE),""))</f>
        <v/>
      </c>
      <c r="N639" s="2"/>
    </row>
    <row r="640" spans="1:14" ht="15" customHeight="1" x14ac:dyDescent="0.3">
      <c r="A640" s="5" t="str">
        <f>IFERROR(IF(VLOOKUP(ROW(A640)-1,Data!B:C,2,FALSE)="","",VLOOKUP(ROW(A640)-1,Data!B:C,2,FALSE)),"")</f>
        <v>Maczek Fire Brigade [J113]</v>
      </c>
      <c r="B640" s="133"/>
      <c r="C640" s="87" t="str">
        <f>IFERROR(IF(VLOOKUP(ROW(A640)-1,Data!B:C,2,FALSE)="","",VLOOKUP(ROW(A640)-1,Data!B:X,23,FALSE)),"")</f>
        <v/>
      </c>
      <c r="D640" s="6">
        <f t="shared" si="31"/>
        <v>1</v>
      </c>
      <c r="E640" s="6" t="str">
        <f t="shared" si="32"/>
        <v/>
      </c>
      <c r="F640" s="42">
        <f>IF(I640="","",IF(M640="Campaign","--",IF(VLOOKUP(A640,Data!C:D,2,FALSE)="*","*",VLOOKUP(A640,Data!C:R,16,FALSE))))</f>
        <v>7.1416666666666666</v>
      </c>
      <c r="G640" s="43">
        <f>IF(I640="","",IFERROR(VLOOKUP(VLOOKUP(A640,Data!C:T,18,FALSE),'ROAR Ratings'!A:D,4,FALSE),""))</f>
        <v>6.88</v>
      </c>
      <c r="H640" s="44">
        <f t="shared" si="33"/>
        <v>0.56043956043956045</v>
      </c>
      <c r="I640" s="58" t="str">
        <f>IF(OR(A640="",LEFT(A640,3)="---"),"",IFERROR(VLOOKUP($A640,'ROAR Balance'!B:F,2,FALSE),""))</f>
        <v>Polish</v>
      </c>
      <c r="J640" s="58">
        <f>IF(I640="","",IFERROR(VLOOKUP($A640,'ROAR Balance'!B:F,3,FALSE),""))</f>
        <v>51</v>
      </c>
      <c r="K640" s="58" t="str">
        <f>IF(I640="","",IFERROR(VLOOKUP($A640,'ROAR Balance'!B:F,4,FALSE),""))</f>
        <v>German</v>
      </c>
      <c r="L640" s="58">
        <f>IF(I640="","",IFERROR(VLOOKUP($A640,'ROAR Balance'!B:F,5,FALSE),""))</f>
        <v>40</v>
      </c>
      <c r="M640" s="46" t="str">
        <f>IF(OR(LEFT(A640,2)="--",A640="",I640=""),"",IFERROR(VLOOKUP(A640,Data!C:W,21,FALSE),""))</f>
        <v/>
      </c>
      <c r="N640" s="2"/>
    </row>
    <row r="641" spans="1:14" ht="15" customHeight="1" x14ac:dyDescent="0.3">
      <c r="A641" s="5" t="str">
        <f>IFERROR(IF(VLOOKUP(ROW(A641)-1,Data!B:C,2,FALSE)="","",VLOOKUP(ROW(A641)-1,Data!B:C,2,FALSE)),"")</f>
        <v>The Marketplace at Wormhoudt [J114]</v>
      </c>
      <c r="B641" s="133"/>
      <c r="C641" s="87" t="str">
        <f>IFERROR(IF(VLOOKUP(ROW(A641)-1,Data!B:C,2,FALSE)="","",VLOOKUP(ROW(A641)-1,Data!B:X,23,FALSE)),"")</f>
        <v/>
      </c>
      <c r="D641" s="6">
        <f t="shared" si="31"/>
        <v>-1</v>
      </c>
      <c r="E641" s="6" t="str">
        <f t="shared" si="32"/>
        <v/>
      </c>
      <c r="F641" s="42">
        <f>IF(I641="","",IF(M641="Campaign","--",IF(VLOOKUP(A641,Data!C:D,2,FALSE)="*","*",VLOOKUP(A641,Data!C:R,16,FALSE))))</f>
        <v>9.1875</v>
      </c>
      <c r="G641" s="43">
        <f>IF(I641="","",IFERROR(VLOOKUP(VLOOKUP(A641,Data!C:T,18,FALSE),'ROAR Ratings'!A:D,4,FALSE),""))</f>
        <v>6.2</v>
      </c>
      <c r="H641" s="44">
        <f t="shared" si="33"/>
        <v>0.54761904761904767</v>
      </c>
      <c r="I641" s="58" t="str">
        <f>IF(OR(A641="",LEFT(A641,3)="---"),"",IFERROR(VLOOKUP($A641,'ROAR Balance'!B:F,2,FALSE),""))</f>
        <v>British</v>
      </c>
      <c r="J641" s="58">
        <f>IF(I641="","",IFERROR(VLOOKUP($A641,'ROAR Balance'!B:F,3,FALSE),""))</f>
        <v>23</v>
      </c>
      <c r="K641" s="58" t="str">
        <f>IF(I641="","",IFERROR(VLOOKUP($A641,'ROAR Balance'!B:F,4,FALSE),""))</f>
        <v>German</v>
      </c>
      <c r="L641" s="58">
        <f>IF(I641="","",IFERROR(VLOOKUP($A641,'ROAR Balance'!B:F,5,FALSE),""))</f>
        <v>19</v>
      </c>
      <c r="M641" s="46" t="str">
        <f>IF(OR(LEFT(A641,2)="--",A641="",I641=""),"",IFERROR(VLOOKUP(A641,Data!C:W,21,FALSE),""))</f>
        <v>OBA</v>
      </c>
      <c r="N641" s="2"/>
    </row>
    <row r="642" spans="1:14" ht="15" customHeight="1" x14ac:dyDescent="0.3">
      <c r="A642" s="5" t="str">
        <f>IFERROR(IF(VLOOKUP(ROW(A642)-1,Data!B:C,2,FALSE)="","",VLOOKUP(ROW(A642)-1,Data!B:C,2,FALSE)),"")</f>
        <v>Last Push to Mozhaisk [J115]</v>
      </c>
      <c r="B642" s="133"/>
      <c r="C642" s="87" t="str">
        <f>IFERROR(IF(VLOOKUP(ROW(A642)-1,Data!B:C,2,FALSE)="","",VLOOKUP(ROW(A642)-1,Data!B:X,23,FALSE)),"")</f>
        <v/>
      </c>
      <c r="D642" s="6">
        <f t="shared" si="31"/>
        <v>-1</v>
      </c>
      <c r="E642" s="6" t="str">
        <f t="shared" si="32"/>
        <v/>
      </c>
      <c r="F642" s="42">
        <f>IF(I642="","",IF(M642="Campaign","--",IF(VLOOKUP(A642,Data!C:D,2,FALSE)="*","*",VLOOKUP(A642,Data!C:R,16,FALSE))))</f>
        <v>5.8583333333333334</v>
      </c>
      <c r="G642" s="43">
        <f>IF(I642="","",IFERROR(VLOOKUP(VLOOKUP(A642,Data!C:T,18,FALSE),'ROAR Ratings'!A:D,4,FALSE),""))</f>
        <v>5.95</v>
      </c>
      <c r="H642" s="44">
        <f t="shared" si="33"/>
        <v>0.63157894736842102</v>
      </c>
      <c r="I642" s="58" t="str">
        <f>IF(OR(A642="",LEFT(A642,3)="---"),"",IFERROR(VLOOKUP($A642,'ROAR Balance'!B:F,2,FALSE),""))</f>
        <v>German</v>
      </c>
      <c r="J642" s="58">
        <f>IF(I642="","",IFERROR(VLOOKUP($A642,'ROAR Balance'!B:F,3,FALSE),""))</f>
        <v>28</v>
      </c>
      <c r="K642" s="58" t="str">
        <f>IF(I642="","",IFERROR(VLOOKUP($A642,'ROAR Balance'!B:F,4,FALSE),""))</f>
        <v>Russian</v>
      </c>
      <c r="L642" s="58">
        <f>IF(I642="","",IFERROR(VLOOKUP($A642,'ROAR Balance'!B:F,5,FALSE),""))</f>
        <v>48</v>
      </c>
      <c r="M642" s="46" t="str">
        <f>IF(OR(LEFT(A642,2)="--",A642="",I642=""),"",IFERROR(VLOOKUP(A642,Data!C:W,21,FALSE),""))</f>
        <v/>
      </c>
      <c r="N642" s="2"/>
    </row>
    <row r="643" spans="1:14" ht="15" customHeight="1" x14ac:dyDescent="0.3">
      <c r="A643" s="5" t="str">
        <f>IFERROR(IF(VLOOKUP(ROW(A643)-1,Data!B:C,2,FALSE)="","",VLOOKUP(ROW(A643)-1,Data!B:C,2,FALSE)),"")</f>
        <v>Brigade Hill [J116]</v>
      </c>
      <c r="B643" s="133"/>
      <c r="C643" s="87" t="str">
        <f>IFERROR(IF(VLOOKUP(ROW(A643)-1,Data!B:C,2,FALSE)="","",VLOOKUP(ROW(A643)-1,Data!B:X,23,FALSE)),"")</f>
        <v/>
      </c>
      <c r="D643" s="6">
        <f t="shared" ref="D643:D706" si="34">IF(I643="","",IF(G643&gt;$P$2,IF(H643&lt;$P$5,1,-1),-1))</f>
        <v>1</v>
      </c>
      <c r="E643" s="6" t="str">
        <f t="shared" ref="E643:E706" si="35">IF(F643="","",IF(M643="Campaign","",IF(F643&lt;5,"T","")))</f>
        <v>T</v>
      </c>
      <c r="F643" s="42">
        <f>IF(I643="","",IF(M643="Campaign","--",IF(VLOOKUP(A643,Data!C:D,2,FALSE)="*","*",VLOOKUP(A643,Data!C:R,16,FALSE))))</f>
        <v>3.7083333333333335</v>
      </c>
      <c r="G643" s="43">
        <f>IF(I643="","",IFERROR(VLOOKUP(VLOOKUP(A643,Data!C:T,18,FALSE),'ROAR Ratings'!A:D,4,FALSE),""))</f>
        <v>6.71</v>
      </c>
      <c r="H643" s="44">
        <f t="shared" ref="H643:H706" si="36">IF(I643="","",IFERROR(IF(J643/(J643+L643)&gt;0.5,J643/(J643+L643),1-J643/(J643+L643)),""))</f>
        <v>0.52</v>
      </c>
      <c r="I643" s="58" t="str">
        <f>IF(OR(A643="",LEFT(A643,3)="---"),"",IFERROR(VLOOKUP($A643,'ROAR Balance'!B:F,2,FALSE),""))</f>
        <v>Japanese</v>
      </c>
      <c r="J643" s="58">
        <f>IF(I643="","",IFERROR(VLOOKUP($A643,'ROAR Balance'!B:F,3,FALSE),""))</f>
        <v>48</v>
      </c>
      <c r="K643" s="58" t="str">
        <f>IF(I643="","",IFERROR(VLOOKUP($A643,'ROAR Balance'!B:F,4,FALSE),""))</f>
        <v>Australian</v>
      </c>
      <c r="L643" s="58">
        <f>IF(I643="","",IFERROR(VLOOKUP($A643,'ROAR Balance'!B:F,5,FALSE),""))</f>
        <v>52</v>
      </c>
      <c r="M643" s="46" t="str">
        <f>IF(OR(LEFT(A643,2)="--",A643="",I643=""),"",IFERROR(VLOOKUP(A643,Data!C:W,21,FALSE),""))</f>
        <v>PTO</v>
      </c>
      <c r="N643" s="2"/>
    </row>
    <row r="644" spans="1:14" ht="15" customHeight="1" x14ac:dyDescent="0.3">
      <c r="A644" s="5" t="str">
        <f>IFERROR(IF(VLOOKUP(ROW(A644)-1,Data!B:C,2,FALSE)="","",VLOOKUP(ROW(A644)-1,Data!B:C,2,FALSE)),"")</f>
        <v>The Triangle [J117]</v>
      </c>
      <c r="B644" s="133"/>
      <c r="C644" s="87" t="str">
        <f>IFERROR(IF(VLOOKUP(ROW(A644)-1,Data!B:C,2,FALSE)="","",VLOOKUP(ROW(A644)-1,Data!B:X,23,FALSE)),"")</f>
        <v/>
      </c>
      <c r="D644" s="6">
        <f t="shared" si="34"/>
        <v>-1</v>
      </c>
      <c r="E644" s="6" t="str">
        <f t="shared" si="35"/>
        <v>T</v>
      </c>
      <c r="F644" s="42">
        <f>IF(I644="","",IF(M644="Campaign","--",IF(VLOOKUP(A644,Data!C:D,2,FALSE)="*","*",VLOOKUP(A644,Data!C:R,16,FALSE))))</f>
        <v>3.85</v>
      </c>
      <c r="G644" s="43">
        <f>IF(I644="","",IFERROR(VLOOKUP(VLOOKUP(A644,Data!C:T,18,FALSE),'ROAR Ratings'!A:D,4,FALSE),""))</f>
        <v>4.93</v>
      </c>
      <c r="H644" s="44">
        <f t="shared" si="36"/>
        <v>0.54166666666666674</v>
      </c>
      <c r="I644" s="58" t="str">
        <f>IF(OR(A644="",LEFT(A644,3)="---"),"",IFERROR(VLOOKUP($A644,'ROAR Balance'!B:F,2,FALSE),""))</f>
        <v>Japanese</v>
      </c>
      <c r="J644" s="58">
        <f>IF(I644="","",IFERROR(VLOOKUP($A644,'ROAR Balance'!B:F,3,FALSE),""))</f>
        <v>11</v>
      </c>
      <c r="K644" s="58" t="str">
        <f>IF(I644="","",IFERROR(VLOOKUP($A644,'ROAR Balance'!B:F,4,FALSE),""))</f>
        <v>American</v>
      </c>
      <c r="L644" s="58">
        <f>IF(I644="","",IFERROR(VLOOKUP($A644,'ROAR Balance'!B:F,5,FALSE),""))</f>
        <v>13</v>
      </c>
      <c r="M644" s="46" t="str">
        <f>IF(OR(LEFT(A644,2)="--",A644="",I644=""),"",IFERROR(VLOOKUP(A644,Data!C:W,21,FALSE),""))</f>
        <v>PTO</v>
      </c>
      <c r="N644" s="2"/>
    </row>
    <row r="645" spans="1:14" ht="15" customHeight="1" x14ac:dyDescent="0.3">
      <c r="A645" s="5" t="str">
        <f>IFERROR(IF(VLOOKUP(ROW(A645)-1,Data!B:C,2,FALSE)="","",VLOOKUP(ROW(A645)-1,Data!B:C,2,FALSE)),"")</f>
        <v>Elephants Unleashed [J118]</v>
      </c>
      <c r="B645" s="133"/>
      <c r="C645" s="87" t="str">
        <f>IFERROR(IF(VLOOKUP(ROW(A645)-1,Data!B:C,2,FALSE)="","",VLOOKUP(ROW(A645)-1,Data!B:X,23,FALSE)),"")</f>
        <v/>
      </c>
      <c r="D645" s="6">
        <f t="shared" si="34"/>
        <v>1</v>
      </c>
      <c r="E645" s="6" t="str">
        <f t="shared" si="35"/>
        <v/>
      </c>
      <c r="F645" s="42">
        <f>IF(I645="","",IF(M645="Campaign","--",IF(VLOOKUP(A645,Data!C:D,2,FALSE)="*","*",VLOOKUP(A645,Data!C:R,16,FALSE))))</f>
        <v>6.1333333333333337</v>
      </c>
      <c r="G645" s="43">
        <f>IF(I645="","",IFERROR(VLOOKUP(VLOOKUP(A645,Data!C:T,18,FALSE),'ROAR Ratings'!A:D,4,FALSE),""))</f>
        <v>6.69</v>
      </c>
      <c r="H645" s="44">
        <f t="shared" si="36"/>
        <v>0.57317073170731703</v>
      </c>
      <c r="I645" s="58" t="str">
        <f>IF(OR(A645="",LEFT(A645,3)="---"),"",IFERROR(VLOOKUP($A645,'ROAR Balance'!B:F,2,FALSE),""))</f>
        <v>German</v>
      </c>
      <c r="J645" s="58">
        <f>IF(I645="","",IFERROR(VLOOKUP($A645,'ROAR Balance'!B:F,3,FALSE),""))</f>
        <v>47</v>
      </c>
      <c r="K645" s="58" t="str">
        <f>IF(I645="","",IFERROR(VLOOKUP($A645,'ROAR Balance'!B:F,4,FALSE),""))</f>
        <v>Russian</v>
      </c>
      <c r="L645" s="58">
        <f>IF(I645="","",IFERROR(VLOOKUP($A645,'ROAR Balance'!B:F,5,FALSE),""))</f>
        <v>35</v>
      </c>
      <c r="M645" s="46" t="str">
        <f>IF(OR(LEFT(A645,2)="--",A645="",I645=""),"",IFERROR(VLOOKUP(A645,Data!C:W,21,FALSE),""))</f>
        <v/>
      </c>
      <c r="N645" s="2"/>
    </row>
    <row r="646" spans="1:14" ht="15" customHeight="1" x14ac:dyDescent="0.3">
      <c r="A646" s="5" t="str">
        <f>IFERROR(IF(VLOOKUP(ROW(A646)-1,Data!B:C,2,FALSE)="","",VLOOKUP(ROW(A646)-1,Data!B:C,2,FALSE)),"")</f>
        <v>Sovkhoz Haystacks [J119]</v>
      </c>
      <c r="B646" s="133"/>
      <c r="C646" s="87" t="str">
        <f>IFERROR(IF(VLOOKUP(ROW(A646)-1,Data!B:C,2,FALSE)="","",VLOOKUP(ROW(A646)-1,Data!B:X,23,FALSE)),"")</f>
        <v/>
      </c>
      <c r="D646" s="6">
        <f t="shared" si="34"/>
        <v>-1</v>
      </c>
      <c r="E646" s="6" t="str">
        <f t="shared" si="35"/>
        <v/>
      </c>
      <c r="F646" s="42">
        <f>IF(I646="","",IF(M646="Campaign","--",IF(VLOOKUP(A646,Data!C:D,2,FALSE)="*","*",VLOOKUP(A646,Data!C:R,16,FALSE))))</f>
        <v>11.35</v>
      </c>
      <c r="G646" s="43">
        <f>IF(I646="","",IFERROR(VLOOKUP(VLOOKUP(A646,Data!C:T,18,FALSE),'ROAR Ratings'!A:D,4,FALSE),""))</f>
        <v>6.62</v>
      </c>
      <c r="H646" s="44">
        <f t="shared" si="36"/>
        <v>0.58181818181818179</v>
      </c>
      <c r="I646" s="58" t="str">
        <f>IF(OR(A646="",LEFT(A646,3)="---"),"",IFERROR(VLOOKUP($A646,'ROAR Balance'!B:F,2,FALSE),""))</f>
        <v>Russian</v>
      </c>
      <c r="J646" s="58">
        <f>IF(I646="","",IFERROR(VLOOKUP($A646,'ROAR Balance'!B:F,3,FALSE),""))</f>
        <v>23</v>
      </c>
      <c r="K646" s="58" t="str">
        <f>IF(I646="","",IFERROR(VLOOKUP($A646,'ROAR Balance'!B:F,4,FALSE),""))</f>
        <v>German</v>
      </c>
      <c r="L646" s="58">
        <f>IF(I646="","",IFERROR(VLOOKUP($A646,'ROAR Balance'!B:F,5,FALSE),""))</f>
        <v>32</v>
      </c>
      <c r="M646" s="46" t="str">
        <f>IF(OR(LEFT(A646,2)="--",A646="",I646=""),"",IFERROR(VLOOKUP(A646,Data!C:W,21,FALSE),""))</f>
        <v/>
      </c>
      <c r="N646" s="2"/>
    </row>
    <row r="647" spans="1:14" ht="15" customHeight="1" x14ac:dyDescent="0.3">
      <c r="A647" s="5" t="str">
        <f>IFERROR(IF(VLOOKUP(ROW(A647)-1,Data!B:C,2,FALSE)="","",VLOOKUP(ROW(A647)-1,Data!B:C,2,FALSE)),"")</f>
        <v>Ishun Tank Traps [J120]</v>
      </c>
      <c r="B647" s="133"/>
      <c r="C647" s="87" t="str">
        <f>IFERROR(IF(VLOOKUP(ROW(A647)-1,Data!B:C,2,FALSE)="","",VLOOKUP(ROW(A647)-1,Data!B:X,23,FALSE)),"")</f>
        <v/>
      </c>
      <c r="D647" s="6">
        <f t="shared" si="34"/>
        <v>-1</v>
      </c>
      <c r="E647" s="6" t="str">
        <f t="shared" si="35"/>
        <v/>
      </c>
      <c r="F647" s="42">
        <f>IF(I647="","",IF(M647="Campaign","--",IF(VLOOKUP(A647,Data!C:D,2,FALSE)="*","*",VLOOKUP(A647,Data!C:R,16,FALSE))))</f>
        <v>5.65</v>
      </c>
      <c r="G647" s="43">
        <f>IF(I647="","",IFERROR(VLOOKUP(VLOOKUP(A647,Data!C:T,18,FALSE),'ROAR Ratings'!A:D,4,FALSE),""))</f>
        <v>6.4</v>
      </c>
      <c r="H647" s="44">
        <f t="shared" si="36"/>
        <v>0.58333333333333326</v>
      </c>
      <c r="I647" s="58" t="str">
        <f>IF(OR(A647="",LEFT(A647,3)="---"),"",IFERROR(VLOOKUP($A647,'ROAR Balance'!B:F,2,FALSE),""))</f>
        <v>German</v>
      </c>
      <c r="J647" s="58">
        <f>IF(I647="","",IFERROR(VLOOKUP($A647,'ROAR Balance'!B:F,3,FALSE),""))</f>
        <v>20</v>
      </c>
      <c r="K647" s="58" t="str">
        <f>IF(I647="","",IFERROR(VLOOKUP($A647,'ROAR Balance'!B:F,4,FALSE),""))</f>
        <v>Russian</v>
      </c>
      <c r="L647" s="58">
        <f>IF(I647="","",IFERROR(VLOOKUP($A647,'ROAR Balance'!B:F,5,FALSE),""))</f>
        <v>28</v>
      </c>
      <c r="M647" s="46" t="str">
        <f>IF(OR(LEFT(A647,2)="--",A647="",I647=""),"",IFERROR(VLOOKUP(A647,Data!C:W,21,FALSE),""))</f>
        <v/>
      </c>
      <c r="N647" s="2"/>
    </row>
    <row r="648" spans="1:14" ht="15" customHeight="1" x14ac:dyDescent="0.3">
      <c r="A648" s="5" t="str">
        <f>IFERROR(IF(VLOOKUP(ROW(A648)-1,Data!B:C,2,FALSE)="","",VLOOKUP(ROW(A648)-1,Data!B:C,2,FALSE)),"")</f>
        <v>Schloss Hemingstein [J121]</v>
      </c>
      <c r="B648" s="133"/>
      <c r="C648" s="87" t="str">
        <f>IFERROR(IF(VLOOKUP(ROW(A648)-1,Data!B:C,2,FALSE)="","",VLOOKUP(ROW(A648)-1,Data!B:X,23,FALSE)),"")</f>
        <v/>
      </c>
      <c r="D648" s="6">
        <f t="shared" si="34"/>
        <v>-1</v>
      </c>
      <c r="E648" s="6" t="str">
        <f t="shared" si="35"/>
        <v>T</v>
      </c>
      <c r="F648" s="42">
        <f>IF(I648="","",IF(M648="Campaign","--",IF(VLOOKUP(A648,Data!C:D,2,FALSE)="*","*",VLOOKUP(A648,Data!C:R,16,FALSE))))</f>
        <v>4.5750000000000002</v>
      </c>
      <c r="G648" s="43">
        <f>IF(I648="","",IFERROR(VLOOKUP(VLOOKUP(A648,Data!C:T,18,FALSE),'ROAR Ratings'!A:D,4,FALSE),""))</f>
        <v>6.25</v>
      </c>
      <c r="H648" s="44">
        <f t="shared" si="36"/>
        <v>0.56666666666666665</v>
      </c>
      <c r="I648" s="58" t="str">
        <f>IF(OR(A648="",LEFT(A648,3)="---"),"",IFERROR(VLOOKUP($A648,'ROAR Balance'!B:F,2,FALSE),""))</f>
        <v>American</v>
      </c>
      <c r="J648" s="58">
        <f>IF(I648="","",IFERROR(VLOOKUP($A648,'ROAR Balance'!B:F,3,FALSE),""))</f>
        <v>34</v>
      </c>
      <c r="K648" s="58" t="str">
        <f>IF(I648="","",IFERROR(VLOOKUP($A648,'ROAR Balance'!B:F,4,FALSE),""))</f>
        <v>German</v>
      </c>
      <c r="L648" s="58">
        <f>IF(I648="","",IFERROR(VLOOKUP($A648,'ROAR Balance'!B:F,5,FALSE),""))</f>
        <v>26</v>
      </c>
      <c r="M648" s="46" t="str">
        <f>IF(OR(LEFT(A648,2)="--",A648="",I648=""),"",IFERROR(VLOOKUP(A648,Data!C:W,21,FALSE),""))</f>
        <v/>
      </c>
      <c r="N648" s="2"/>
    </row>
    <row r="649" spans="1:14" ht="15" customHeight="1" x14ac:dyDescent="0.3">
      <c r="A649" s="5" t="str">
        <f>IFERROR(IF(VLOOKUP(ROW(A649)-1,Data!B:C,2,FALSE)="","",VLOOKUP(ROW(A649)-1,Data!B:C,2,FALSE)),"")</f>
        <v>Bloody Bois Jacques [J122]</v>
      </c>
      <c r="B649" s="133"/>
      <c r="C649" s="87" t="str">
        <f>IFERROR(IF(VLOOKUP(ROW(A649)-1,Data!B:C,2,FALSE)="","",VLOOKUP(ROW(A649)-1,Data!B:X,23,FALSE)),"")</f>
        <v/>
      </c>
      <c r="D649" s="6">
        <f t="shared" si="34"/>
        <v>-1</v>
      </c>
      <c r="E649" s="6" t="str">
        <f t="shared" si="35"/>
        <v>T</v>
      </c>
      <c r="F649" s="42">
        <f>IF(I649="","",IF(M649="Campaign","--",IF(VLOOKUP(A649,Data!C:D,2,FALSE)="*","*",VLOOKUP(A649,Data!C:R,16,FALSE))))</f>
        <v>3.0166666666666666</v>
      </c>
      <c r="G649" s="43">
        <f>IF(I649="","",IFERROR(VLOOKUP(VLOOKUP(A649,Data!C:T,18,FALSE),'ROAR Ratings'!A:D,4,FALSE),""))</f>
        <v>6.04</v>
      </c>
      <c r="H649" s="44">
        <f t="shared" si="36"/>
        <v>0.58666666666666667</v>
      </c>
      <c r="I649" s="58" t="str">
        <f>IF(OR(A649="",LEFT(A649,3)="---"),"",IFERROR(VLOOKUP($A649,'ROAR Balance'!B:F,2,FALSE),""))</f>
        <v>German</v>
      </c>
      <c r="J649" s="58">
        <f>IF(I649="","",IFERROR(VLOOKUP($A649,'ROAR Balance'!B:F,3,FALSE),""))</f>
        <v>31</v>
      </c>
      <c r="K649" s="58" t="str">
        <f>IF(I649="","",IFERROR(VLOOKUP($A649,'ROAR Balance'!B:F,4,FALSE),""))</f>
        <v>American</v>
      </c>
      <c r="L649" s="58">
        <f>IF(I649="","",IFERROR(VLOOKUP($A649,'ROAR Balance'!B:F,5,FALSE),""))</f>
        <v>44</v>
      </c>
      <c r="M649" s="46" t="str">
        <f>IF(OR(LEFT(A649,2)="--",A649="",I649=""),"",IFERROR(VLOOKUP(A649,Data!C:W,21,FALSE),""))</f>
        <v>OBA</v>
      </c>
      <c r="N649" s="2"/>
    </row>
    <row r="650" spans="1:14" ht="15" customHeight="1" x14ac:dyDescent="0.3">
      <c r="A650" s="5" t="str">
        <f>IFERROR(IF(VLOOKUP(ROW(A650)-1,Data!B:C,2,FALSE)="","",VLOOKUP(ROW(A650)-1,Data!B:C,2,FALSE)),"")</f>
        <v>Charging Chaumont [J123]</v>
      </c>
      <c r="B650" s="133"/>
      <c r="C650" s="87" t="str">
        <f>IFERROR(IF(VLOOKUP(ROW(A650)-1,Data!B:C,2,FALSE)="","",VLOOKUP(ROW(A650)-1,Data!B:X,23,FALSE)),"")</f>
        <v/>
      </c>
      <c r="D650" s="6">
        <f t="shared" si="34"/>
        <v>-1</v>
      </c>
      <c r="E650" s="6" t="str">
        <f t="shared" si="35"/>
        <v/>
      </c>
      <c r="F650" s="42">
        <f>IF(I650="","",IF(M650="Campaign","--",IF(VLOOKUP(A650,Data!C:D,2,FALSE)="*","*",VLOOKUP(A650,Data!C:R,16,FALSE))))</f>
        <v>5.6</v>
      </c>
      <c r="G650" s="43">
        <f>IF(I650="","",IFERROR(VLOOKUP(VLOOKUP(A650,Data!C:T,18,FALSE),'ROAR Ratings'!A:D,4,FALSE),""))</f>
        <v>6.26</v>
      </c>
      <c r="H650" s="44">
        <f t="shared" si="36"/>
        <v>0.52631578947368429</v>
      </c>
      <c r="I650" s="58" t="str">
        <f>IF(OR(A650="",LEFT(A650,3)="---"),"",IFERROR(VLOOKUP($A650,'ROAR Balance'!B:F,2,FALSE),""))</f>
        <v>German</v>
      </c>
      <c r="J650" s="58">
        <f>IF(I650="","",IFERROR(VLOOKUP($A650,'ROAR Balance'!B:F,3,FALSE),""))</f>
        <v>18</v>
      </c>
      <c r="K650" s="58" t="str">
        <f>IF(I650="","",IFERROR(VLOOKUP($A650,'ROAR Balance'!B:F,4,FALSE),""))</f>
        <v>American</v>
      </c>
      <c r="L650" s="58">
        <f>IF(I650="","",IFERROR(VLOOKUP($A650,'ROAR Balance'!B:F,5,FALSE),""))</f>
        <v>20</v>
      </c>
      <c r="M650" s="46" t="str">
        <f>IF(OR(LEFT(A650,2)="--",A650="",I650=""),"",IFERROR(VLOOKUP(A650,Data!C:W,21,FALSE),""))</f>
        <v>Dlux</v>
      </c>
      <c r="N650" s="2"/>
    </row>
    <row r="651" spans="1:14" ht="15" customHeight="1" x14ac:dyDescent="0.3">
      <c r="A651" s="5" t="str">
        <f>IFERROR(IF(VLOOKUP(ROW(A651)-1,Data!B:C,2,FALSE)="","",VLOOKUP(ROW(A651)-1,Data!B:C,2,FALSE)),"")</f>
        <v>Cobra Kings [J124]</v>
      </c>
      <c r="B651" s="133"/>
      <c r="C651" s="87" t="str">
        <f>IFERROR(IF(VLOOKUP(ROW(A651)-1,Data!B:C,2,FALSE)="","",VLOOKUP(ROW(A651)-1,Data!B:X,23,FALSE)),"")</f>
        <v/>
      </c>
      <c r="D651" s="6">
        <f t="shared" si="34"/>
        <v>-1</v>
      </c>
      <c r="E651" s="6" t="str">
        <f t="shared" si="35"/>
        <v/>
      </c>
      <c r="F651" s="42">
        <f>IF(I651="","",IF(M651="Campaign","--",IF(VLOOKUP(A651,Data!C:D,2,FALSE)="*","*",VLOOKUP(A651,Data!C:R,16,FALSE))))</f>
        <v>6.5</v>
      </c>
      <c r="G651" s="43">
        <f>IF(I651="","",IFERROR(VLOOKUP(VLOOKUP(A651,Data!C:T,18,FALSE),'ROAR Ratings'!A:D,4,FALSE),""))</f>
        <v>6.1</v>
      </c>
      <c r="H651" s="44">
        <f t="shared" si="36"/>
        <v>0.78947368421052633</v>
      </c>
      <c r="I651" s="58" t="str">
        <f>IF(OR(A651="",LEFT(A651,3)="---"),"",IFERROR(VLOOKUP($A651,'ROAR Balance'!B:F,2,FALSE),""))</f>
        <v>American</v>
      </c>
      <c r="J651" s="58">
        <f>IF(I651="","",IFERROR(VLOOKUP($A651,'ROAR Balance'!B:F,3,FALSE),""))</f>
        <v>4</v>
      </c>
      <c r="K651" s="58" t="str">
        <f>IF(I651="","",IFERROR(VLOOKUP($A651,'ROAR Balance'!B:F,4,FALSE),""))</f>
        <v>German</v>
      </c>
      <c r="L651" s="58">
        <f>IF(I651="","",IFERROR(VLOOKUP($A651,'ROAR Balance'!B:F,5,FALSE),""))</f>
        <v>15</v>
      </c>
      <c r="M651" s="46" t="str">
        <f>IF(OR(LEFT(A651,2)="--",A651="",I651=""),"",IFERROR(VLOOKUP(A651,Data!C:W,21,FALSE),""))</f>
        <v>Dlux</v>
      </c>
      <c r="N651" s="2"/>
    </row>
    <row r="652" spans="1:14" ht="15" customHeight="1" x14ac:dyDescent="0.3">
      <c r="A652" s="5" t="str">
        <f>IFERROR(IF(VLOOKUP(ROW(A652)-1,Data!B:C,2,FALSE)="","",VLOOKUP(ROW(A652)-1,Data!B:C,2,FALSE)),"")</f>
        <v>Everything Is Lost [J125]</v>
      </c>
      <c r="B652" s="133"/>
      <c r="C652" s="87" t="str">
        <f>IFERROR(IF(VLOOKUP(ROW(A652)-1,Data!B:C,2,FALSE)="","",VLOOKUP(ROW(A652)-1,Data!B:X,23,FALSE)),"")</f>
        <v/>
      </c>
      <c r="D652" s="6">
        <f t="shared" si="34"/>
        <v>-1</v>
      </c>
      <c r="E652" s="6" t="str">
        <f t="shared" si="35"/>
        <v/>
      </c>
      <c r="F652" s="42">
        <f>IF(I652="","",IF(M652="Campaign","--",IF(VLOOKUP(A652,Data!C:D,2,FALSE)="*","*",VLOOKUP(A652,Data!C:R,16,FALSE))))</f>
        <v>5.9</v>
      </c>
      <c r="G652" s="43">
        <f>IF(I652="","",IFERROR(VLOOKUP(VLOOKUP(A652,Data!C:T,18,FALSE),'ROAR Ratings'!A:D,4,FALSE),""))</f>
        <v>6.5</v>
      </c>
      <c r="H652" s="44">
        <f t="shared" si="36"/>
        <v>0.59459459459459452</v>
      </c>
      <c r="I652" s="58" t="str">
        <f>IF(OR(A652="",LEFT(A652,3)="---"),"",IFERROR(VLOOKUP($A652,'ROAR Balance'!B:F,2,FALSE),""))</f>
        <v>German</v>
      </c>
      <c r="J652" s="58">
        <f>IF(I652="","",IFERROR(VLOOKUP($A652,'ROAR Balance'!B:F,3,FALSE),""))</f>
        <v>15</v>
      </c>
      <c r="K652" s="58" t="str">
        <f>IF(I652="","",IFERROR(VLOOKUP($A652,'ROAR Balance'!B:F,4,FALSE),""))</f>
        <v>Russian</v>
      </c>
      <c r="L652" s="58">
        <f>IF(I652="","",IFERROR(VLOOKUP($A652,'ROAR Balance'!B:F,5,FALSE),""))</f>
        <v>22</v>
      </c>
      <c r="M652" s="46" t="str">
        <f>IF(OR(LEFT(A652,2)="--",A652="",I652=""),"",IFERROR(VLOOKUP(A652,Data!C:W,21,FALSE),""))</f>
        <v>OBA</v>
      </c>
      <c r="N652" s="2"/>
    </row>
    <row r="653" spans="1:14" ht="15" customHeight="1" x14ac:dyDescent="0.3">
      <c r="A653" s="5" t="str">
        <f>IFERROR(IF(VLOOKUP(ROW(A653)-1,Data!B:C,2,FALSE)="","",VLOOKUP(ROW(A653)-1,Data!B:C,2,FALSE)),"")</f>
        <v>Ugly Faces [J126]</v>
      </c>
      <c r="B653" s="133"/>
      <c r="C653" s="87" t="str">
        <f>IFERROR(IF(VLOOKUP(ROW(A653)-1,Data!B:C,2,FALSE)="","",VLOOKUP(ROW(A653)-1,Data!B:X,23,FALSE)),"")</f>
        <v/>
      </c>
      <c r="D653" s="6">
        <f t="shared" si="34"/>
        <v>-1</v>
      </c>
      <c r="E653" s="6" t="str">
        <f t="shared" si="35"/>
        <v/>
      </c>
      <c r="F653" s="42">
        <f>IF(I653="","",IF(M653="Campaign","--",IF(VLOOKUP(A653,Data!C:D,2,FALSE)="*","*",VLOOKUP(A653,Data!C:R,16,FALSE))))</f>
        <v>6.7958333333333334</v>
      </c>
      <c r="G653" s="43">
        <f>IF(I653="","",IFERROR(VLOOKUP(VLOOKUP(A653,Data!C:T,18,FALSE),'ROAR Ratings'!A:D,4,FALSE),""))</f>
        <v>6.17</v>
      </c>
      <c r="H653" s="44">
        <f t="shared" si="36"/>
        <v>0.63636363636363635</v>
      </c>
      <c r="I653" s="58" t="str">
        <f>IF(OR(A653="",LEFT(A653,3)="---"),"",IFERROR(VLOOKUP($A653,'ROAR Balance'!B:F,2,FALSE),""))</f>
        <v>German</v>
      </c>
      <c r="J653" s="58">
        <f>IF(I653="","",IFERROR(VLOOKUP($A653,'ROAR Balance'!B:F,3,FALSE),""))</f>
        <v>12</v>
      </c>
      <c r="K653" s="58" t="str">
        <f>IF(I653="","",IFERROR(VLOOKUP($A653,'ROAR Balance'!B:F,4,FALSE),""))</f>
        <v>Allied</v>
      </c>
      <c r="L653" s="58">
        <f>IF(I653="","",IFERROR(VLOOKUP($A653,'ROAR Balance'!B:F,5,FALSE),""))</f>
        <v>21</v>
      </c>
      <c r="M653" s="46" t="str">
        <f>IF(OR(LEFT(A653,2)="--",A653="",I653=""),"",IFERROR(VLOOKUP(A653,Data!C:W,21,FALSE),""))</f>
        <v/>
      </c>
      <c r="N653" s="2"/>
    </row>
    <row r="654" spans="1:14" ht="15" customHeight="1" x14ac:dyDescent="0.3">
      <c r="A654" s="5" t="str">
        <f>IFERROR(IF(VLOOKUP(ROW(A654)-1,Data!B:C,2,FALSE)="","",VLOOKUP(ROW(A654)-1,Data!B:C,2,FALSE)),"")</f>
        <v>Messervy's Men [J127]</v>
      </c>
      <c r="B654" s="133"/>
      <c r="C654" s="87" t="str">
        <f>IFERROR(IF(VLOOKUP(ROW(A654)-1,Data!B:C,2,FALSE)="","",VLOOKUP(ROW(A654)-1,Data!B:X,23,FALSE)),"")</f>
        <v/>
      </c>
      <c r="D654" s="6">
        <f t="shared" si="34"/>
        <v>-1</v>
      </c>
      <c r="E654" s="6" t="str">
        <f t="shared" si="35"/>
        <v/>
      </c>
      <c r="F654" s="42">
        <f>IF(I654="","",IF(M654="Campaign","--",IF(VLOOKUP(A654,Data!C:D,2,FALSE)="*","*",VLOOKUP(A654,Data!C:R,16,FALSE))))</f>
        <v>5.4458333333333337</v>
      </c>
      <c r="G654" s="43">
        <f>IF(I654="","",IFERROR(VLOOKUP(VLOOKUP(A654,Data!C:T,18,FALSE),'ROAR Ratings'!A:D,4,FALSE),""))</f>
        <v>5.62</v>
      </c>
      <c r="H654" s="44">
        <f t="shared" si="36"/>
        <v>0.54838709677419351</v>
      </c>
      <c r="I654" s="58" t="str">
        <f>IF(OR(A654="",LEFT(A654,3)="---"),"",IFERROR(VLOOKUP($A654,'ROAR Balance'!B:F,2,FALSE),""))</f>
        <v>Italian</v>
      </c>
      <c r="J654" s="58">
        <f>IF(I654="","",IFERROR(VLOOKUP($A654,'ROAR Balance'!B:F,3,FALSE),""))</f>
        <v>34</v>
      </c>
      <c r="K654" s="58" t="str">
        <f>IF(I654="","",IFERROR(VLOOKUP($A654,'ROAR Balance'!B:F,4,FALSE),""))</f>
        <v>British</v>
      </c>
      <c r="L654" s="58">
        <f>IF(I654="","",IFERROR(VLOOKUP($A654,'ROAR Balance'!B:F,5,FALSE),""))</f>
        <v>28</v>
      </c>
      <c r="M654" s="46" t="str">
        <f>IF(OR(LEFT(A654,2)="--",A654="",I654=""),"",IFERROR(VLOOKUP(A654,Data!C:W,21,FALSE),""))</f>
        <v>Air</v>
      </c>
      <c r="N654" s="2"/>
    </row>
    <row r="655" spans="1:14" ht="15" customHeight="1" x14ac:dyDescent="0.3">
      <c r="A655" s="5" t="str">
        <f>IFERROR(IF(VLOOKUP(ROW(A655)-1,Data!B:C,2,FALSE)="","",VLOOKUP(ROW(A655)-1,Data!B:C,2,FALSE)),"")</f>
        <v>Opium Hill [J128]</v>
      </c>
      <c r="B655" s="133"/>
      <c r="C655" s="87" t="str">
        <f>IFERROR(IF(VLOOKUP(ROW(A655)-1,Data!B:C,2,FALSE)="","",VLOOKUP(ROW(A655)-1,Data!B:X,23,FALSE)),"")</f>
        <v/>
      </c>
      <c r="D655" s="6">
        <f t="shared" si="34"/>
        <v>-1</v>
      </c>
      <c r="E655" s="6" t="str">
        <f t="shared" si="35"/>
        <v>T</v>
      </c>
      <c r="F655" s="42">
        <f>IF(I655="","",IF(M655="Campaign","--",IF(VLOOKUP(A655,Data!C:D,2,FALSE)="*","*",VLOOKUP(A655,Data!C:R,16,FALSE))))</f>
        <v>4.7</v>
      </c>
      <c r="G655" s="43">
        <f>IF(I655="","",IFERROR(VLOOKUP(VLOOKUP(A655,Data!C:T,18,FALSE),'ROAR Ratings'!A:D,4,FALSE),""))</f>
        <v>5.89</v>
      </c>
      <c r="H655" s="44">
        <f t="shared" si="36"/>
        <v>0.6</v>
      </c>
      <c r="I655" s="58" t="str">
        <f>IF(OR(A655="",LEFT(A655,3)="---"),"",IFERROR(VLOOKUP($A655,'ROAR Balance'!B:F,2,FALSE),""))</f>
        <v>Japanese</v>
      </c>
      <c r="J655" s="58">
        <f>IF(I655="","",IFERROR(VLOOKUP($A655,'ROAR Balance'!B:F,3,FALSE),""))</f>
        <v>20</v>
      </c>
      <c r="K655" s="58" t="str">
        <f>IF(I655="","",IFERROR(VLOOKUP($A655,'ROAR Balance'!B:F,4,FALSE),""))</f>
        <v>British</v>
      </c>
      <c r="L655" s="58">
        <f>IF(I655="","",IFERROR(VLOOKUP($A655,'ROAR Balance'!B:F,5,FALSE),""))</f>
        <v>30</v>
      </c>
      <c r="M655" s="46" t="str">
        <f>IF(OR(LEFT(A655,2)="--",A655="",I655=""),"",IFERROR(VLOOKUP(A655,Data!C:W,21,FALSE),""))</f>
        <v>PTO</v>
      </c>
      <c r="N655" s="2"/>
    </row>
    <row r="656" spans="1:14" ht="15" customHeight="1" x14ac:dyDescent="0.3">
      <c r="A656" s="5" t="str">
        <f>IFERROR(IF(VLOOKUP(ROW(A656)-1,Data!B:C,2,FALSE)="","",VLOOKUP(ROW(A656)-1,Data!B:C,2,FALSE)),"")</f>
        <v>Mountain Hunters [J129]</v>
      </c>
      <c r="B656" s="133"/>
      <c r="C656" s="87" t="str">
        <f>IFERROR(IF(VLOOKUP(ROW(A656)-1,Data!B:C,2,FALSE)="","",VLOOKUP(ROW(A656)-1,Data!B:X,23,FALSE)),"")</f>
        <v/>
      </c>
      <c r="D656" s="6">
        <f t="shared" si="34"/>
        <v>1</v>
      </c>
      <c r="E656" s="6" t="str">
        <f t="shared" si="35"/>
        <v/>
      </c>
      <c r="F656" s="42">
        <f>IF(I656="","",IF(M656="Campaign","--",IF(VLOOKUP(A656,Data!C:D,2,FALSE)="*","*",VLOOKUP(A656,Data!C:R,16,FALSE))))</f>
        <v>5.6583333333333332</v>
      </c>
      <c r="G656" s="43">
        <f>IF(I656="","",IFERROR(VLOOKUP(VLOOKUP(A656,Data!C:T,18,FALSE),'ROAR Ratings'!A:D,4,FALSE),""))</f>
        <v>6.71</v>
      </c>
      <c r="H656" s="44">
        <f t="shared" si="36"/>
        <v>0.55882352941176472</v>
      </c>
      <c r="I656" s="58" t="str">
        <f>IF(OR(A656="",LEFT(A656,3)="---"),"",IFERROR(VLOOKUP($A656,'ROAR Balance'!B:F,2,FALSE),""))</f>
        <v>Russian</v>
      </c>
      <c r="J656" s="58">
        <f>IF(I656="","",IFERROR(VLOOKUP($A656,'ROAR Balance'!B:F,3,FALSE),""))</f>
        <v>45</v>
      </c>
      <c r="K656" s="58" t="str">
        <f>IF(I656="","",IFERROR(VLOOKUP($A656,'ROAR Balance'!B:F,4,FALSE),""))</f>
        <v>German/Romanian</v>
      </c>
      <c r="L656" s="58">
        <f>IF(I656="","",IFERROR(VLOOKUP($A656,'ROAR Balance'!B:F,5,FALSE),""))</f>
        <v>57</v>
      </c>
      <c r="M656" s="46" t="str">
        <f>IF(OR(LEFT(A656,2)="--",A656="",I656=""),"",IFERROR(VLOOKUP(A656,Data!C:W,21,FALSE),""))</f>
        <v/>
      </c>
      <c r="N656" s="2"/>
    </row>
    <row r="657" spans="1:14" ht="15" customHeight="1" x14ac:dyDescent="0.3">
      <c r="A657" s="5" t="str">
        <f>IFERROR(IF(VLOOKUP(ROW(A657)-1,Data!B:C,2,FALSE)="","",VLOOKUP(ROW(A657)-1,Data!B:C,2,FALSE)),"")</f>
        <v>The Art of Dying [J130]</v>
      </c>
      <c r="B657" s="133"/>
      <c r="C657" s="87" t="str">
        <f>IFERROR(IF(VLOOKUP(ROW(A657)-1,Data!B:C,2,FALSE)="","",VLOOKUP(ROW(A657)-1,Data!B:X,23,FALSE)),"")</f>
        <v/>
      </c>
      <c r="D657" s="6">
        <f t="shared" si="34"/>
        <v>1</v>
      </c>
      <c r="E657" s="6" t="str">
        <f t="shared" si="35"/>
        <v/>
      </c>
      <c r="F657" s="42">
        <f>IF(I657="","",IF(M657="Campaign","--",IF(VLOOKUP(A657,Data!C:D,2,FALSE)="*","*",VLOOKUP(A657,Data!C:R,16,FALSE))))</f>
        <v>7.4749999999999996</v>
      </c>
      <c r="G657" s="43">
        <f>IF(I657="","",IFERROR(VLOOKUP(VLOOKUP(A657,Data!C:T,18,FALSE),'ROAR Ratings'!A:D,4,FALSE),""))</f>
        <v>6.76</v>
      </c>
      <c r="H657" s="44">
        <f t="shared" si="36"/>
        <v>0.56296296296296289</v>
      </c>
      <c r="I657" s="58" t="str">
        <f>IF(OR(A657="",LEFT(A657,3)="---"),"",IFERROR(VLOOKUP($A657,'ROAR Balance'!B:F,2,FALSE),""))</f>
        <v>Italian</v>
      </c>
      <c r="J657" s="58">
        <f>IF(I657="","",IFERROR(VLOOKUP($A657,'ROAR Balance'!B:F,3,FALSE),""))</f>
        <v>59</v>
      </c>
      <c r="K657" s="58" t="str">
        <f>IF(I657="","",IFERROR(VLOOKUP($A657,'ROAR Balance'!B:F,4,FALSE),""))</f>
        <v>Russian</v>
      </c>
      <c r="L657" s="58">
        <f>IF(I657="","",IFERROR(VLOOKUP($A657,'ROAR Balance'!B:F,5,FALSE),""))</f>
        <v>76</v>
      </c>
      <c r="M657" s="46" t="str">
        <f>IF(OR(LEFT(A657,2)="--",A657="",I657=""),"",IFERROR(VLOOKUP(A657,Data!C:W,21,FALSE),""))</f>
        <v/>
      </c>
      <c r="N657" s="2"/>
    </row>
    <row r="658" spans="1:14" ht="15" customHeight="1" x14ac:dyDescent="0.3">
      <c r="A658" s="5" t="str">
        <f>IFERROR(IF(VLOOKUP(ROW(A658)-1,Data!B:C,2,FALSE)="","",VLOOKUP(ROW(A658)-1,Data!B:C,2,FALSE)),"")</f>
        <v>First Love [J131]</v>
      </c>
      <c r="B658" s="133"/>
      <c r="C658" s="87" t="str">
        <f>IFERROR(IF(VLOOKUP(ROW(A658)-1,Data!B:C,2,FALSE)="","",VLOOKUP(ROW(A658)-1,Data!B:X,23,FALSE)),"")</f>
        <v/>
      </c>
      <c r="D658" s="6">
        <f t="shared" si="34"/>
        <v>-1</v>
      </c>
      <c r="E658" s="6" t="str">
        <f t="shared" si="35"/>
        <v>T</v>
      </c>
      <c r="F658" s="42">
        <f>IF(I658="","",IF(M658="Campaign","--",IF(VLOOKUP(A658,Data!C:D,2,FALSE)="*","*",VLOOKUP(A658,Data!C:R,16,FALSE))))</f>
        <v>3.4750000000000001</v>
      </c>
      <c r="G658" s="43">
        <f>IF(I658="","",IFERROR(VLOOKUP(VLOOKUP(A658,Data!C:T,18,FALSE),'ROAR Ratings'!A:D,4,FALSE),""))</f>
        <v>6.23</v>
      </c>
      <c r="H658" s="44">
        <f t="shared" si="36"/>
        <v>0.64285714285714279</v>
      </c>
      <c r="I658" s="58" t="str">
        <f>IF(OR(A658="",LEFT(A658,3)="---"),"",IFERROR(VLOOKUP($A658,'ROAR Balance'!B:F,2,FALSE),""))</f>
        <v>Japanese</v>
      </c>
      <c r="J658" s="58">
        <f>IF(I658="","",IFERROR(VLOOKUP($A658,'ROAR Balance'!B:F,3,FALSE),""))</f>
        <v>10</v>
      </c>
      <c r="K658" s="58" t="str">
        <f>IF(I658="","",IFERROR(VLOOKUP($A658,'ROAR Balance'!B:F,4,FALSE),""))</f>
        <v>American</v>
      </c>
      <c r="L658" s="58">
        <f>IF(I658="","",IFERROR(VLOOKUP($A658,'ROAR Balance'!B:F,5,FALSE),""))</f>
        <v>18</v>
      </c>
      <c r="M658" s="46" t="str">
        <f>IF(OR(LEFT(A658,2)="--",A658="",I658=""),"",IFERROR(VLOOKUP(A658,Data!C:W,21,FALSE),""))</f>
        <v>PTO, OBA, SSR</v>
      </c>
      <c r="N658" s="2"/>
    </row>
    <row r="659" spans="1:14" ht="15" customHeight="1" x14ac:dyDescent="0.3">
      <c r="A659" s="5" t="str">
        <f>IFERROR(IF(VLOOKUP(ROW(A659)-1,Data!B:C,2,FALSE)="","",VLOOKUP(ROW(A659)-1,Data!B:C,2,FALSE)),"")</f>
        <v>Jungle Infiltration [J132]</v>
      </c>
      <c r="B659" s="133"/>
      <c r="C659" s="87" t="str">
        <f>IFERROR(IF(VLOOKUP(ROW(A659)-1,Data!B:C,2,FALSE)="","",VLOOKUP(ROW(A659)-1,Data!B:X,23,FALSE)),"")</f>
        <v/>
      </c>
      <c r="D659" s="6">
        <f t="shared" si="34"/>
        <v>-1</v>
      </c>
      <c r="E659" s="6" t="str">
        <f t="shared" si="35"/>
        <v>T</v>
      </c>
      <c r="F659" s="42">
        <f>IF(I659="","",IF(M659="Campaign","--",IF(VLOOKUP(A659,Data!C:D,2,FALSE)="*","*",VLOOKUP(A659,Data!C:R,16,FALSE))))</f>
        <v>2.7875000000000001</v>
      </c>
      <c r="G659" s="43">
        <f>IF(I659="","",IFERROR(VLOOKUP(VLOOKUP(A659,Data!C:T,18,FALSE),'ROAR Ratings'!A:D,4,FALSE),""))</f>
        <v>5.42</v>
      </c>
      <c r="H659" s="44">
        <f t="shared" si="36"/>
        <v>0.6875</v>
      </c>
      <c r="I659" s="58" t="str">
        <f>IF(OR(A659="",LEFT(A659,3)="---"),"",IFERROR(VLOOKUP($A659,'ROAR Balance'!B:F,2,FALSE),""))</f>
        <v>American</v>
      </c>
      <c r="J659" s="58">
        <f>IF(I659="","",IFERROR(VLOOKUP($A659,'ROAR Balance'!B:F,3,FALSE),""))</f>
        <v>5</v>
      </c>
      <c r="K659" s="58" t="str">
        <f>IF(I659="","",IFERROR(VLOOKUP($A659,'ROAR Balance'!B:F,4,FALSE),""))</f>
        <v>Japanese</v>
      </c>
      <c r="L659" s="58">
        <f>IF(I659="","",IFERROR(VLOOKUP($A659,'ROAR Balance'!B:F,5,FALSE),""))</f>
        <v>11</v>
      </c>
      <c r="M659" s="46" t="str">
        <f>IF(OR(LEFT(A659,2)="--",A659="",I659=""),"",IFERROR(VLOOKUP(A659,Data!C:W,21,FALSE),""))</f>
        <v>PTO, SSR</v>
      </c>
      <c r="N659" s="2"/>
    </row>
    <row r="660" spans="1:14" ht="15" customHeight="1" x14ac:dyDescent="0.3">
      <c r="A660" s="5" t="str">
        <f>IFERROR(IF(VLOOKUP(ROW(A660)-1,Data!B:C,2,FALSE)="","",VLOOKUP(ROW(A660)-1,Data!B:C,2,FALSE)),"")</f>
        <v>One Miserable Night [J133]</v>
      </c>
      <c r="B660" s="133"/>
      <c r="C660" s="87" t="str">
        <f>IFERROR(IF(VLOOKUP(ROW(A660)-1,Data!B:C,2,FALSE)="","",VLOOKUP(ROW(A660)-1,Data!B:X,23,FALSE)),"")</f>
        <v/>
      </c>
      <c r="D660" s="6">
        <f t="shared" si="34"/>
        <v>-1</v>
      </c>
      <c r="E660" s="6" t="str">
        <f t="shared" si="35"/>
        <v/>
      </c>
      <c r="F660" s="42">
        <f>IF(I660="","",IF(M660="Campaign","--",IF(VLOOKUP(A660,Data!C:D,2,FALSE)="*","*",VLOOKUP(A660,Data!C:R,16,FALSE))))</f>
        <v>8</v>
      </c>
      <c r="G660" s="43">
        <f>IF(I660="","",IFERROR(VLOOKUP(VLOOKUP(A660,Data!C:T,18,FALSE),'ROAR Ratings'!A:D,4,FALSE),""))</f>
        <v>4.71</v>
      </c>
      <c r="H660" s="44">
        <f t="shared" si="36"/>
        <v>0.5</v>
      </c>
      <c r="I660" s="58" t="str">
        <f>IF(OR(A660="",LEFT(A660,3)="---"),"",IFERROR(VLOOKUP($A660,'ROAR Balance'!B:F,2,FALSE),""))</f>
        <v>Japanese</v>
      </c>
      <c r="J660" s="58">
        <f>IF(I660="","",IFERROR(VLOOKUP($A660,'ROAR Balance'!B:F,3,FALSE),""))</f>
        <v>3</v>
      </c>
      <c r="K660" s="58" t="str">
        <f>IF(I660="","",IFERROR(VLOOKUP($A660,'ROAR Balance'!B:F,4,FALSE),""))</f>
        <v>American</v>
      </c>
      <c r="L660" s="58">
        <f>IF(I660="","",IFERROR(VLOOKUP($A660,'ROAR Balance'!B:F,5,FALSE),""))</f>
        <v>3</v>
      </c>
      <c r="M660" s="46" t="str">
        <f>IF(OR(LEFT(A660,2)="--",A660="",I660=""),"",IFERROR(VLOOKUP(A660,Data!C:W,21,FALSE),""))</f>
        <v>PTO, OBA, Nght, SSR</v>
      </c>
      <c r="N660" s="2"/>
    </row>
    <row r="661" spans="1:14" ht="15" customHeight="1" x14ac:dyDescent="0.3">
      <c r="A661" s="5" t="str">
        <f>IFERROR(IF(VLOOKUP(ROW(A661)-1,Data!B:C,2,FALSE)="","",VLOOKUP(ROW(A661)-1,Data!B:C,2,FALSE)),"")</f>
        <v>Kerry's Crossing [J134]</v>
      </c>
      <c r="B661" s="133"/>
      <c r="C661" s="87" t="str">
        <f>IFERROR(IF(VLOOKUP(ROW(A661)-1,Data!B:C,2,FALSE)="","",VLOOKUP(ROW(A661)-1,Data!B:X,23,FALSE)),"")</f>
        <v/>
      </c>
      <c r="D661" s="6">
        <f t="shared" si="34"/>
        <v>-1</v>
      </c>
      <c r="E661" s="6" t="str">
        <f t="shared" si="35"/>
        <v/>
      </c>
      <c r="F661" s="42">
        <f>IF(I661="","",IF(M661="Campaign","--",IF(VLOOKUP(A661,Data!C:D,2,FALSE)="*","*",VLOOKUP(A661,Data!C:R,16,FALSE))))</f>
        <v>5.3166666666666664</v>
      </c>
      <c r="G661" s="43">
        <f>IF(I661="","",IFERROR(VLOOKUP(VLOOKUP(A661,Data!C:T,18,FALSE),'ROAR Ratings'!A:D,4,FALSE),""))</f>
        <v>4.3099999999999996</v>
      </c>
      <c r="H661" s="44">
        <f t="shared" si="36"/>
        <v>0.72727272727272729</v>
      </c>
      <c r="I661" s="58" t="str">
        <f>IF(OR(A661="",LEFT(A661,3)="---"),"",IFERROR(VLOOKUP($A661,'ROAR Balance'!B:F,2,FALSE),""))</f>
        <v>Japanese</v>
      </c>
      <c r="J661" s="58">
        <f>IF(I661="","",IFERROR(VLOOKUP($A661,'ROAR Balance'!B:F,3,FALSE),""))</f>
        <v>8</v>
      </c>
      <c r="K661" s="58" t="str">
        <f>IF(I661="","",IFERROR(VLOOKUP($A661,'ROAR Balance'!B:F,4,FALSE),""))</f>
        <v>American</v>
      </c>
      <c r="L661" s="58">
        <f>IF(I661="","",IFERROR(VLOOKUP($A661,'ROAR Balance'!B:F,5,FALSE),""))</f>
        <v>3</v>
      </c>
      <c r="M661" s="46" t="str">
        <f>IF(OR(LEFT(A661,2)="--",A661="",I661=""),"",IFERROR(VLOOKUP(A661,Data!C:W,21,FALSE),""))</f>
        <v>PTO, SSR</v>
      </c>
      <c r="N661" s="2"/>
    </row>
    <row r="662" spans="1:14" ht="15" customHeight="1" x14ac:dyDescent="0.3">
      <c r="A662" s="5" t="str">
        <f>IFERROR(IF(VLOOKUP(ROW(A662)-1,Data!B:C,2,FALSE)="","",VLOOKUP(ROW(A662)-1,Data!B:C,2,FALSE)),"")</f>
        <v>Diversion [J135]</v>
      </c>
      <c r="B662" s="133"/>
      <c r="C662" s="87" t="str">
        <f>IFERROR(IF(VLOOKUP(ROW(A662)-1,Data!B:C,2,FALSE)="","",VLOOKUP(ROW(A662)-1,Data!B:X,23,FALSE)),"")</f>
        <v/>
      </c>
      <c r="D662" s="6">
        <f t="shared" si="34"/>
        <v>-1</v>
      </c>
      <c r="E662" s="6" t="str">
        <f t="shared" si="35"/>
        <v>T</v>
      </c>
      <c r="F662" s="42">
        <f>IF(I662="","",IF(M662="Campaign","--",IF(VLOOKUP(A662,Data!C:D,2,FALSE)="*","*",VLOOKUP(A662,Data!C:R,16,FALSE))))</f>
        <v>2.7416666666666667</v>
      </c>
      <c r="G662" s="43">
        <f>IF(I662="","",IFERROR(VLOOKUP(VLOOKUP(A662,Data!C:T,18,FALSE),'ROAR Ratings'!A:D,4,FALSE),""))</f>
        <v>5</v>
      </c>
      <c r="H662" s="44">
        <f t="shared" si="36"/>
        <v>0.53333333333333333</v>
      </c>
      <c r="I662" s="58" t="str">
        <f>IF(OR(A662="",LEFT(A662,3)="---"),"",IFERROR(VLOOKUP($A662,'ROAR Balance'!B:F,2,FALSE),""))</f>
        <v>American</v>
      </c>
      <c r="J662" s="58">
        <f>IF(I662="","",IFERROR(VLOOKUP($A662,'ROAR Balance'!B:F,3,FALSE),""))</f>
        <v>7</v>
      </c>
      <c r="K662" s="58" t="str">
        <f>IF(I662="","",IFERROR(VLOOKUP($A662,'ROAR Balance'!B:F,4,FALSE),""))</f>
        <v>Japanese</v>
      </c>
      <c r="L662" s="58">
        <f>IF(I662="","",IFERROR(VLOOKUP($A662,'ROAR Balance'!B:F,5,FALSE),""))</f>
        <v>8</v>
      </c>
      <c r="M662" s="46" t="str">
        <f>IF(OR(LEFT(A662,2)="--",A662="",I662=""),"",IFERROR(VLOOKUP(A662,Data!C:W,21,FALSE),""))</f>
        <v>PTO, SSR</v>
      </c>
      <c r="N662" s="2"/>
    </row>
    <row r="663" spans="1:14" ht="15" customHeight="1" x14ac:dyDescent="0.3">
      <c r="A663" s="5" t="str">
        <f>IFERROR(IF(VLOOKUP(ROW(A663)-1,Data!B:C,2,FALSE)="","",VLOOKUP(ROW(A663)-1,Data!B:C,2,FALSE)),"")</f>
        <v>Muddy Mayhem [J136]</v>
      </c>
      <c r="B663" s="133"/>
      <c r="C663" s="87" t="str">
        <f>IFERROR(IF(VLOOKUP(ROW(A663)-1,Data!B:C,2,FALSE)="","",VLOOKUP(ROW(A663)-1,Data!B:X,23,FALSE)),"")</f>
        <v/>
      </c>
      <c r="D663" s="6">
        <f t="shared" si="34"/>
        <v>-1</v>
      </c>
      <c r="E663" s="6" t="str">
        <f t="shared" si="35"/>
        <v/>
      </c>
      <c r="F663" s="42">
        <f>IF(I663="","",IF(M663="Campaign","--",IF(VLOOKUP(A663,Data!C:D,2,FALSE)="*","*",VLOOKUP(A663,Data!C:R,16,FALSE))))</f>
        <v>8.0583333333333336</v>
      </c>
      <c r="G663" s="43">
        <f>IF(I663="","",IFERROR(VLOOKUP(VLOOKUP(A663,Data!C:T,18,FALSE),'ROAR Ratings'!A:D,4,FALSE),""))</f>
        <v>6.38</v>
      </c>
      <c r="H663" s="44">
        <f t="shared" si="36"/>
        <v>0.58333333333333326</v>
      </c>
      <c r="I663" s="58" t="str">
        <f>IF(OR(A663="",LEFT(A663,3)="---"),"",IFERROR(VLOOKUP($A663,'ROAR Balance'!B:F,2,FALSE),""))</f>
        <v>American</v>
      </c>
      <c r="J663" s="58">
        <f>IF(I663="","",IFERROR(VLOOKUP($A663,'ROAR Balance'!B:F,3,FALSE),""))</f>
        <v>5</v>
      </c>
      <c r="K663" s="58" t="str">
        <f>IF(I663="","",IFERROR(VLOOKUP($A663,'ROAR Balance'!B:F,4,FALSE),""))</f>
        <v>Japanese</v>
      </c>
      <c r="L663" s="58">
        <f>IF(I663="","",IFERROR(VLOOKUP($A663,'ROAR Balance'!B:F,5,FALSE),""))</f>
        <v>7</v>
      </c>
      <c r="M663" s="46" t="str">
        <f>IF(OR(LEFT(A663,2)="--",A663="",I663=""),"",IFERROR(VLOOKUP(A663,Data!C:W,21,FALSE),""))</f>
        <v>PTO, OBA, SSR</v>
      </c>
      <c r="N663" s="2"/>
    </row>
    <row r="664" spans="1:14" ht="15" customHeight="1" x14ac:dyDescent="0.3">
      <c r="A664" s="5" t="str">
        <f>IFERROR(IF(VLOOKUP(ROW(A664)-1,Data!B:C,2,FALSE)="","",VLOOKUP(ROW(A664)-1,Data!B:C,2,FALSE)),"")</f>
        <v>No Mercy In Burcy [J137]</v>
      </c>
      <c r="B664" s="133"/>
      <c r="C664" s="87" t="str">
        <f>IFERROR(IF(VLOOKUP(ROW(A664)-1,Data!B:C,2,FALSE)="","",VLOOKUP(ROW(A664)-1,Data!B:X,23,FALSE)),"")</f>
        <v/>
      </c>
      <c r="D664" s="6">
        <f t="shared" si="34"/>
        <v>-1</v>
      </c>
      <c r="E664" s="6" t="str">
        <f t="shared" si="35"/>
        <v/>
      </c>
      <c r="F664" s="42">
        <f>IF(I664="","",IF(M664="Campaign","--",IF(VLOOKUP(A664,Data!C:D,2,FALSE)="*","*",VLOOKUP(A664,Data!C:R,16,FALSE))))</f>
        <v>6.5916666666666668</v>
      </c>
      <c r="G664" s="43">
        <f>IF(I664="","",IFERROR(VLOOKUP(VLOOKUP(A664,Data!C:T,18,FALSE),'ROAR Ratings'!A:D,4,FALSE),""))</f>
        <v>5.05</v>
      </c>
      <c r="H664" s="44">
        <f t="shared" si="36"/>
        <v>0.61538461538461542</v>
      </c>
      <c r="I664" s="58" t="str">
        <f>IF(OR(A664="",LEFT(A664,3)="---"),"",IFERROR(VLOOKUP($A664,'ROAR Balance'!B:F,2,FALSE),""))</f>
        <v>British</v>
      </c>
      <c r="J664" s="58">
        <f>IF(I664="","",IFERROR(VLOOKUP($A664,'ROAR Balance'!B:F,3,FALSE),""))</f>
        <v>32</v>
      </c>
      <c r="K664" s="58" t="str">
        <f>IF(I664="","",IFERROR(VLOOKUP($A664,'ROAR Balance'!B:F,4,FALSE),""))</f>
        <v>German</v>
      </c>
      <c r="L664" s="58">
        <f>IF(I664="","",IFERROR(VLOOKUP($A664,'ROAR Balance'!B:F,5,FALSE),""))</f>
        <v>20</v>
      </c>
      <c r="M664" s="46" t="str">
        <f>IF(OR(LEFT(A664,2)="--",A664="",I664=""),"",IFERROR(VLOOKUP(A664,Data!C:W,21,FALSE),""))</f>
        <v>OBA, Bcg</v>
      </c>
      <c r="N664" s="2"/>
    </row>
    <row r="665" spans="1:14" ht="15" customHeight="1" x14ac:dyDescent="0.3">
      <c r="A665" s="5" t="str">
        <f>IFERROR(IF(VLOOKUP(ROW(A665)-1,Data!B:C,2,FALSE)="","",VLOOKUP(ROW(A665)-1,Data!B:C,2,FALSE)),"")</f>
        <v>Point to Make [J138]</v>
      </c>
      <c r="B665" s="133"/>
      <c r="C665" s="87" t="str">
        <f>IFERROR(IF(VLOOKUP(ROW(A665)-1,Data!B:C,2,FALSE)="","",VLOOKUP(ROW(A665)-1,Data!B:X,23,FALSE)),"")</f>
        <v/>
      </c>
      <c r="D665" s="6">
        <f t="shared" si="34"/>
        <v>-1</v>
      </c>
      <c r="E665" s="6" t="str">
        <f t="shared" si="35"/>
        <v/>
      </c>
      <c r="F665" s="42">
        <f>IF(I665="","",IF(M665="Campaign","--",IF(VLOOKUP(A665,Data!C:D,2,FALSE)="*","*",VLOOKUP(A665,Data!C:R,16,FALSE))))</f>
        <v>5.875</v>
      </c>
      <c r="G665" s="43">
        <f>IF(I665="","",IFERROR(VLOOKUP(VLOOKUP(A665,Data!C:T,18,FALSE),'ROAR Ratings'!A:D,4,FALSE),""))</f>
        <v>6.03</v>
      </c>
      <c r="H665" s="44">
        <f t="shared" si="36"/>
        <v>0.58139534883720934</v>
      </c>
      <c r="I665" s="58" t="str">
        <f>IF(OR(A665="",LEFT(A665,3)="---"),"",IFERROR(VLOOKUP($A665,'ROAR Balance'!B:F,2,FALSE),""))</f>
        <v>German</v>
      </c>
      <c r="J665" s="58">
        <f>IF(I665="","",IFERROR(VLOOKUP($A665,'ROAR Balance'!B:F,3,FALSE),""))</f>
        <v>25</v>
      </c>
      <c r="K665" s="58" t="str">
        <f>IF(I665="","",IFERROR(VLOOKUP($A665,'ROAR Balance'!B:F,4,FALSE),""))</f>
        <v>British</v>
      </c>
      <c r="L665" s="58">
        <f>IF(I665="","",IFERROR(VLOOKUP($A665,'ROAR Balance'!B:F,5,FALSE),""))</f>
        <v>18</v>
      </c>
      <c r="M665" s="46" t="str">
        <f>IF(OR(LEFT(A665,2)="--",A665="",I665=""),"",IFERROR(VLOOKUP(A665,Data!C:W,21,FALSE),""))</f>
        <v>OBA</v>
      </c>
      <c r="N665" s="2"/>
    </row>
    <row r="666" spans="1:14" ht="15" customHeight="1" x14ac:dyDescent="0.3">
      <c r="A666" s="5" t="str">
        <f>IFERROR(IF(VLOOKUP(ROW(A666)-1,Data!B:C,2,FALSE)="","",VLOOKUP(ROW(A666)-1,Data!B:C,2,FALSE)),"")</f>
        <v>Light Aid Detached [J139]</v>
      </c>
      <c r="B666" s="133"/>
      <c r="C666" s="87" t="str">
        <f>IFERROR(IF(VLOOKUP(ROW(A666)-1,Data!B:C,2,FALSE)="","",VLOOKUP(ROW(A666)-1,Data!B:X,23,FALSE)),"")</f>
        <v/>
      </c>
      <c r="D666" s="6">
        <f t="shared" si="34"/>
        <v>-1</v>
      </c>
      <c r="E666" s="6" t="str">
        <f t="shared" si="35"/>
        <v/>
      </c>
      <c r="F666" s="42">
        <f>IF(I666="","",IF(M666="Campaign","--",IF(VLOOKUP(A666,Data!C:D,2,FALSE)="*","*",VLOOKUP(A666,Data!C:R,16,FALSE))))</f>
        <v>5.7666666666666666</v>
      </c>
      <c r="G666" s="43">
        <f>IF(I666="","",IFERROR(VLOOKUP(VLOOKUP(A666,Data!C:T,18,FALSE),'ROAR Ratings'!A:D,4,FALSE),""))</f>
        <v>6.33</v>
      </c>
      <c r="H666" s="44">
        <f t="shared" si="36"/>
        <v>0.75</v>
      </c>
      <c r="I666" s="58" t="str">
        <f>IF(OR(A666="",LEFT(A666,3)="---"),"",IFERROR(VLOOKUP($A666,'ROAR Balance'!B:F,2,FALSE),""))</f>
        <v>German</v>
      </c>
      <c r="J666" s="58">
        <f>IF(I666="","",IFERROR(VLOOKUP($A666,'ROAR Balance'!B:F,3,FALSE),""))</f>
        <v>18</v>
      </c>
      <c r="K666" s="58" t="str">
        <f>IF(I666="","",IFERROR(VLOOKUP($A666,'ROAR Balance'!B:F,4,FALSE),""))</f>
        <v>Belgian/British</v>
      </c>
      <c r="L666" s="58">
        <f>IF(I666="","",IFERROR(VLOOKUP($A666,'ROAR Balance'!B:F,5,FALSE),""))</f>
        <v>6</v>
      </c>
      <c r="M666" s="46" t="str">
        <f>IF(OR(LEFT(A666,2)="--",A666="",I666=""),"",IFERROR(VLOOKUP(A666,Data!C:W,21,FALSE),""))</f>
        <v/>
      </c>
      <c r="N666" s="2"/>
    </row>
    <row r="667" spans="1:14" ht="15" customHeight="1" x14ac:dyDescent="0.3">
      <c r="A667" s="5" t="str">
        <f>IFERROR(IF(VLOOKUP(ROW(A667)-1,Data!B:C,2,FALSE)="","",VLOOKUP(ROW(A667)-1,Data!B:C,2,FALSE)),"")</f>
        <v>All Down the Line [J140]</v>
      </c>
      <c r="B667" s="133"/>
      <c r="C667" s="87" t="str">
        <f>IFERROR(IF(VLOOKUP(ROW(A667)-1,Data!B:C,2,FALSE)="","",VLOOKUP(ROW(A667)-1,Data!B:X,23,FALSE)),"")</f>
        <v/>
      </c>
      <c r="D667" s="6">
        <f t="shared" si="34"/>
        <v>-1</v>
      </c>
      <c r="E667" s="6" t="str">
        <f t="shared" si="35"/>
        <v>T</v>
      </c>
      <c r="F667" s="42">
        <f>IF(I667="","",IF(M667="Campaign","--",IF(VLOOKUP(A667,Data!C:D,2,FALSE)="*","*",VLOOKUP(A667,Data!C:R,16,FALSE))))</f>
        <v>3.3833333333333333</v>
      </c>
      <c r="G667" s="43">
        <f>IF(I667="","",IFERROR(VLOOKUP(VLOOKUP(A667,Data!C:T,18,FALSE),'ROAR Ratings'!A:D,4,FALSE),""))</f>
        <v>6.17</v>
      </c>
      <c r="H667" s="44">
        <f t="shared" si="36"/>
        <v>0.57798165137614677</v>
      </c>
      <c r="I667" s="58" t="str">
        <f>IF(OR(A667="",LEFT(A667,3)="---"),"",IFERROR(VLOOKUP($A667,'ROAR Balance'!B:F,2,FALSE),""))</f>
        <v>British</v>
      </c>
      <c r="J667" s="58">
        <f>IF(I667="","",IFERROR(VLOOKUP($A667,'ROAR Balance'!B:F,3,FALSE),""))</f>
        <v>63</v>
      </c>
      <c r="K667" s="58" t="str">
        <f>IF(I667="","",IFERROR(VLOOKUP($A667,'ROAR Balance'!B:F,4,FALSE),""))</f>
        <v>German</v>
      </c>
      <c r="L667" s="58">
        <f>IF(I667="","",IFERROR(VLOOKUP($A667,'ROAR Balance'!B:F,5,FALSE),""))</f>
        <v>46</v>
      </c>
      <c r="M667" s="46" t="str">
        <f>IF(OR(LEFT(A667,2)="--",A667="",I667=""),"",IFERROR(VLOOKUP(A667,Data!C:W,21,FALSE),""))</f>
        <v/>
      </c>
      <c r="N667" s="2"/>
    </row>
    <row r="668" spans="1:14" ht="15" customHeight="1" x14ac:dyDescent="0.3">
      <c r="A668" s="5" t="str">
        <f>IFERROR(IF(VLOOKUP(ROW(A668)-1,Data!B:C,2,FALSE)="","",VLOOKUP(ROW(A668)-1,Data!B:C,2,FALSE)),"")</f>
        <v>Riding with the King [J141]</v>
      </c>
      <c r="B668" s="133"/>
      <c r="C668" s="87" t="str">
        <f>IFERROR(IF(VLOOKUP(ROW(A668)-1,Data!B:C,2,FALSE)="","",VLOOKUP(ROW(A668)-1,Data!B:X,23,FALSE)),"")</f>
        <v/>
      </c>
      <c r="D668" s="6">
        <f t="shared" si="34"/>
        <v>-1</v>
      </c>
      <c r="E668" s="6" t="str">
        <f t="shared" si="35"/>
        <v/>
      </c>
      <c r="F668" s="42">
        <f>IF(I668="","",IF(M668="Campaign","--",IF(VLOOKUP(A668,Data!C:D,2,FALSE)="*","*",VLOOKUP(A668,Data!C:R,16,FALSE))))</f>
        <v>8.8000000000000007</v>
      </c>
      <c r="G668" s="43">
        <f>IF(I668="","",IFERROR(VLOOKUP(VLOOKUP(A668,Data!C:T,18,FALSE),'ROAR Ratings'!A:D,4,FALSE),""))</f>
        <v>5.95</v>
      </c>
      <c r="H668" s="44">
        <f t="shared" si="36"/>
        <v>0.61764705882352944</v>
      </c>
      <c r="I668" s="58" t="str">
        <f>IF(OR(A668="",LEFT(A668,3)="---"),"",IFERROR(VLOOKUP($A668,'ROAR Balance'!B:F,2,FALSE),""))</f>
        <v>Russian</v>
      </c>
      <c r="J668" s="58">
        <f>IF(I668="","",IFERROR(VLOOKUP($A668,'ROAR Balance'!B:F,3,FALSE),""))</f>
        <v>26</v>
      </c>
      <c r="K668" s="58" t="str">
        <f>IF(I668="","",IFERROR(VLOOKUP($A668,'ROAR Balance'!B:F,4,FALSE),""))</f>
        <v>German</v>
      </c>
      <c r="L668" s="58">
        <f>IF(I668="","",IFERROR(VLOOKUP($A668,'ROAR Balance'!B:F,5,FALSE),""))</f>
        <v>42</v>
      </c>
      <c r="M668" s="46" t="str">
        <f>IF(OR(LEFT(A668,2)="--",A668="",I668=""),"",IFERROR(VLOOKUP(A668,Data!C:W,21,FALSE),""))</f>
        <v/>
      </c>
      <c r="N668" s="2"/>
    </row>
    <row r="669" spans="1:14" ht="15" customHeight="1" x14ac:dyDescent="0.3">
      <c r="A669" s="5" t="str">
        <f>IFERROR(IF(VLOOKUP(ROW(A669)-1,Data!B:C,2,FALSE)="","",VLOOKUP(ROW(A669)-1,Data!B:C,2,FALSE)),"")</f>
        <v>Penny Packets [J142]</v>
      </c>
      <c r="B669" s="133"/>
      <c r="C669" s="87" t="str">
        <f>IFERROR(IF(VLOOKUP(ROW(A669)-1,Data!B:C,2,FALSE)="","",VLOOKUP(ROW(A669)-1,Data!B:X,23,FALSE)),"")</f>
        <v/>
      </c>
      <c r="D669" s="6">
        <f t="shared" si="34"/>
        <v>1</v>
      </c>
      <c r="E669" s="6" t="str">
        <f t="shared" si="35"/>
        <v/>
      </c>
      <c r="F669" s="42">
        <f>IF(I669="","",IF(M669="Campaign","--",IF(VLOOKUP(A669,Data!C:D,2,FALSE)="*","*",VLOOKUP(A669,Data!C:R,16,FALSE))))</f>
        <v>9.8000000000000007</v>
      </c>
      <c r="G669" s="43">
        <f>IF(I669="","",IFERROR(VLOOKUP(VLOOKUP(A669,Data!C:T,18,FALSE),'ROAR Ratings'!A:D,4,FALSE),""))</f>
        <v>6.53</v>
      </c>
      <c r="H669" s="44">
        <f t="shared" si="36"/>
        <v>0.5185185185185186</v>
      </c>
      <c r="I669" s="58" t="str">
        <f>IF(OR(A669="",LEFT(A669,3)="---"),"",IFERROR(VLOOKUP($A669,'ROAR Balance'!B:F,2,FALSE),""))</f>
        <v>German</v>
      </c>
      <c r="J669" s="58">
        <f>IF(I669="","",IFERROR(VLOOKUP($A669,'ROAR Balance'!B:F,3,FALSE),""))</f>
        <v>13</v>
      </c>
      <c r="K669" s="58" t="str">
        <f>IF(I669="","",IFERROR(VLOOKUP($A669,'ROAR Balance'!B:F,4,FALSE),""))</f>
        <v>American</v>
      </c>
      <c r="L669" s="58">
        <f>IF(I669="","",IFERROR(VLOOKUP($A669,'ROAR Balance'!B:F,5,FALSE),""))</f>
        <v>14</v>
      </c>
      <c r="M669" s="46" t="str">
        <f>IF(OR(LEFT(A669,2)="--",A669="",I669=""),"",IFERROR(VLOOKUP(A669,Data!C:W,21,FALSE),""))</f>
        <v/>
      </c>
      <c r="N669" s="2"/>
    </row>
    <row r="670" spans="1:14" ht="15" customHeight="1" x14ac:dyDescent="0.3">
      <c r="A670" s="5" t="str">
        <f>IFERROR(IF(VLOOKUP(ROW(A670)-1,Data!B:C,2,FALSE)="","",VLOOKUP(ROW(A670)-1,Data!B:C,2,FALSE)),"")</f>
        <v>Circle of Doom [J143]</v>
      </c>
      <c r="B670" s="133"/>
      <c r="C670" s="87" t="str">
        <f>IFERROR(IF(VLOOKUP(ROW(A670)-1,Data!B:C,2,FALSE)="","",VLOOKUP(ROW(A670)-1,Data!B:X,23,FALSE)),"")</f>
        <v/>
      </c>
      <c r="D670" s="6">
        <f t="shared" si="34"/>
        <v>-1</v>
      </c>
      <c r="E670" s="6" t="str">
        <f t="shared" si="35"/>
        <v/>
      </c>
      <c r="F670" s="42">
        <f>IF(I670="","",IF(M670="Campaign","--",IF(VLOOKUP(A670,Data!C:D,2,FALSE)="*","*",VLOOKUP(A670,Data!C:R,16,FALSE))))</f>
        <v>7.9333333333333336</v>
      </c>
      <c r="G670" s="43">
        <f>IF(I670="","",IFERROR(VLOOKUP(VLOOKUP(A670,Data!C:T,18,FALSE),'ROAR Ratings'!A:D,4,FALSE),""))</f>
        <v>6.26</v>
      </c>
      <c r="H670" s="44">
        <f t="shared" si="36"/>
        <v>0.67391304347826086</v>
      </c>
      <c r="I670" s="58" t="str">
        <f>IF(OR(A670="",LEFT(A670,3)="---"),"",IFERROR(VLOOKUP($A670,'ROAR Balance'!B:F,2,FALSE),""))</f>
        <v>American</v>
      </c>
      <c r="J670" s="58">
        <f>IF(I670="","",IFERROR(VLOOKUP($A670,'ROAR Balance'!B:F,3,FALSE),""))</f>
        <v>15</v>
      </c>
      <c r="K670" s="58" t="str">
        <f>IF(I670="","",IFERROR(VLOOKUP($A670,'ROAR Balance'!B:F,4,FALSE),""))</f>
        <v>German</v>
      </c>
      <c r="L670" s="58">
        <f>IF(I670="","",IFERROR(VLOOKUP($A670,'ROAR Balance'!B:F,5,FALSE),""))</f>
        <v>31</v>
      </c>
      <c r="M670" s="46" t="str">
        <f>IF(OR(LEFT(A670,2)="--",A670="",I670=""),"",IFERROR(VLOOKUP(A670,Data!C:W,21,FALSE),""))</f>
        <v>SSR</v>
      </c>
      <c r="N670" s="2"/>
    </row>
    <row r="671" spans="1:14" ht="15" customHeight="1" x14ac:dyDescent="0.3">
      <c r="A671" s="5" t="str">
        <f>IFERROR(IF(VLOOKUP(ROW(A671)-1,Data!B:C,2,FALSE)="","",VLOOKUP(ROW(A671)-1,Data!B:C,2,FALSE)),"")</f>
        <v>Three for the Third [J144]</v>
      </c>
      <c r="B671" s="133"/>
      <c r="C671" s="87" t="str">
        <f>IFERROR(IF(VLOOKUP(ROW(A671)-1,Data!B:C,2,FALSE)="","",VLOOKUP(ROW(A671)-1,Data!B:X,23,FALSE)),"")</f>
        <v/>
      </c>
      <c r="D671" s="6">
        <f t="shared" si="34"/>
        <v>-1</v>
      </c>
      <c r="E671" s="6" t="str">
        <f t="shared" si="35"/>
        <v/>
      </c>
      <c r="F671" s="42">
        <f>IF(I671="","",IF(M671="Campaign","--",IF(VLOOKUP(A671,Data!C:D,2,FALSE)="*","*",VLOOKUP(A671,Data!C:R,16,FALSE))))</f>
        <v>9.9375</v>
      </c>
      <c r="G671" s="43">
        <f>IF(I671="","",IFERROR(VLOOKUP(VLOOKUP(A671,Data!C:T,18,FALSE),'ROAR Ratings'!A:D,4,FALSE),""))</f>
        <v>5.27</v>
      </c>
      <c r="H671" s="44">
        <f t="shared" si="36"/>
        <v>0.78125</v>
      </c>
      <c r="I671" s="58" t="str">
        <f>IF(OR(A671="",LEFT(A671,3)="---"),"",IFERROR(VLOOKUP($A671,'ROAR Balance'!B:F,2,FALSE),""))</f>
        <v>American</v>
      </c>
      <c r="J671" s="58">
        <f>IF(I671="","",IFERROR(VLOOKUP($A671,'ROAR Balance'!B:F,3,FALSE),""))</f>
        <v>7</v>
      </c>
      <c r="K671" s="58" t="str">
        <f>IF(I671="","",IFERROR(VLOOKUP($A671,'ROAR Balance'!B:F,4,FALSE),""))</f>
        <v>German</v>
      </c>
      <c r="L671" s="58">
        <f>IF(I671="","",IFERROR(VLOOKUP($A671,'ROAR Balance'!B:F,5,FALSE),""))</f>
        <v>25</v>
      </c>
      <c r="M671" s="46" t="str">
        <f>IF(OR(LEFT(A671,2)="--",A671="",I671=""),"",IFERROR(VLOOKUP(A671,Data!C:W,21,FALSE),""))</f>
        <v>Air, SSR</v>
      </c>
      <c r="N671" s="2"/>
    </row>
    <row r="672" spans="1:14" ht="15" customHeight="1" x14ac:dyDescent="0.3">
      <c r="A672" s="5" t="str">
        <f>IFERROR(IF(VLOOKUP(ROW(A672)-1,Data!B:C,2,FALSE)="","",VLOOKUP(ROW(A672)-1,Data!B:C,2,FALSE)),"")</f>
        <v>Golden Pheasants [J145]</v>
      </c>
      <c r="B672" s="133"/>
      <c r="C672" s="87" t="str">
        <f>IFERROR(IF(VLOOKUP(ROW(A672)-1,Data!B:C,2,FALSE)="","",VLOOKUP(ROW(A672)-1,Data!B:X,23,FALSE)),"")</f>
        <v/>
      </c>
      <c r="D672" s="6">
        <f t="shared" si="34"/>
        <v>1</v>
      </c>
      <c r="E672" s="6" t="str">
        <f t="shared" si="35"/>
        <v/>
      </c>
      <c r="F672" s="42">
        <f>IF(I672="","",IF(M672="Campaign","--",IF(VLOOKUP(A672,Data!C:D,2,FALSE)="*","*",VLOOKUP(A672,Data!C:R,16,FALSE))))</f>
        <v>27.166666666666668</v>
      </c>
      <c r="G672" s="43">
        <f>IF(I672="","",IFERROR(VLOOKUP(VLOOKUP(A672,Data!C:T,18,FALSE),'ROAR Ratings'!A:D,4,FALSE),""))</f>
        <v>6.39</v>
      </c>
      <c r="H672" s="44">
        <f t="shared" si="36"/>
        <v>0.51428571428571423</v>
      </c>
      <c r="I672" s="58" t="str">
        <f>IF(OR(A672="",LEFT(A672,3)="---"),"",IFERROR(VLOOKUP($A672,'ROAR Balance'!B:F,2,FALSE),""))</f>
        <v>German</v>
      </c>
      <c r="J672" s="58">
        <f>IF(I672="","",IFERROR(VLOOKUP($A672,'ROAR Balance'!B:F,3,FALSE),""))</f>
        <v>18</v>
      </c>
      <c r="K672" s="58" t="str">
        <f>IF(I672="","",IFERROR(VLOOKUP($A672,'ROAR Balance'!B:F,4,FALSE),""))</f>
        <v>American</v>
      </c>
      <c r="L672" s="58">
        <f>IF(I672="","",IFERROR(VLOOKUP($A672,'ROAR Balance'!B:F,5,FALSE),""))</f>
        <v>17</v>
      </c>
      <c r="M672" s="46" t="str">
        <f>IF(OR(LEFT(A672,2)="--",A672="",I672=""),"",IFERROR(VLOOKUP(A672,Data!C:W,21,FALSE),""))</f>
        <v>OBA, SSR</v>
      </c>
      <c r="N672" s="2"/>
    </row>
    <row r="673" spans="1:14" ht="15" customHeight="1" x14ac:dyDescent="0.3">
      <c r="A673" s="5" t="str">
        <f>IFERROR(IF(VLOOKUP(ROW(A673)-1,Data!B:C,2,FALSE)="","",VLOOKUP(ROW(A673)-1,Data!B:C,2,FALSE)),"")</f>
        <v>Ragnarök (Ragnarok) [J146]</v>
      </c>
      <c r="B673" s="133"/>
      <c r="C673" s="87" t="str">
        <f>IFERROR(IF(VLOOKUP(ROW(A673)-1,Data!B:C,2,FALSE)="","",VLOOKUP(ROW(A673)-1,Data!B:X,23,FALSE)),"")</f>
        <v/>
      </c>
      <c r="D673" s="6">
        <f t="shared" si="34"/>
        <v>1</v>
      </c>
      <c r="E673" s="6" t="str">
        <f t="shared" si="35"/>
        <v>T</v>
      </c>
      <c r="F673" s="42">
        <f>IF(I673="","",IF(M673="Campaign","--",IF(VLOOKUP(A673,Data!C:D,2,FALSE)="*","*",VLOOKUP(A673,Data!C:R,16,FALSE))))</f>
        <v>4.5750000000000002</v>
      </c>
      <c r="G673" s="43">
        <f>IF(I673="","",IFERROR(VLOOKUP(VLOOKUP(A673,Data!C:T,18,FALSE),'ROAR Ratings'!A:D,4,FALSE),""))</f>
        <v>6.32</v>
      </c>
      <c r="H673" s="44">
        <f t="shared" si="36"/>
        <v>0.51351351351351349</v>
      </c>
      <c r="I673" s="58" t="str">
        <f>IF(OR(A673="",LEFT(A673,3)="---"),"",IFERROR(VLOOKUP($A673,'ROAR Balance'!B:F,2,FALSE),""))</f>
        <v>Russian</v>
      </c>
      <c r="J673" s="58">
        <f>IF(I673="","",IFERROR(VLOOKUP($A673,'ROAR Balance'!B:F,3,FALSE),""))</f>
        <v>57</v>
      </c>
      <c r="K673" s="58" t="str">
        <f>IF(I673="","",IFERROR(VLOOKUP($A673,'ROAR Balance'!B:F,4,FALSE),""))</f>
        <v>German</v>
      </c>
      <c r="L673" s="58">
        <f>IF(I673="","",IFERROR(VLOOKUP($A673,'ROAR Balance'!B:F,5,FALSE),""))</f>
        <v>54</v>
      </c>
      <c r="M673" s="46" t="str">
        <f>IF(OR(LEFT(A673,2)="--",A673="",I673=""),"",IFERROR(VLOOKUP(A673,Data!C:W,21,FALSE),""))</f>
        <v/>
      </c>
      <c r="N673" s="2"/>
    </row>
    <row r="674" spans="1:14" ht="15" customHeight="1" x14ac:dyDescent="0.3">
      <c r="A674" s="5" t="str">
        <f>IFERROR(IF(VLOOKUP(ROW(A674)-1,Data!B:C,2,FALSE)="","",VLOOKUP(ROW(A674)-1,Data!B:C,2,FALSE)),"")</f>
        <v>Into the Grinding Mill [J147]</v>
      </c>
      <c r="B674" s="133"/>
      <c r="C674" s="87" t="str">
        <f>IFERROR(IF(VLOOKUP(ROW(A674)-1,Data!B:C,2,FALSE)="","",VLOOKUP(ROW(A674)-1,Data!B:X,23,FALSE)),"")</f>
        <v/>
      </c>
      <c r="D674" s="6">
        <f t="shared" si="34"/>
        <v>-1</v>
      </c>
      <c r="E674" s="6" t="str">
        <f t="shared" si="35"/>
        <v/>
      </c>
      <c r="F674" s="42">
        <f>IF(I674="","",IF(M674="Campaign","--",IF(VLOOKUP(A674,Data!C:D,2,FALSE)="*","*",VLOOKUP(A674,Data!C:R,16,FALSE))))</f>
        <v>9.6666666666666661</v>
      </c>
      <c r="G674" s="43">
        <f>IF(I674="","",IFERROR(VLOOKUP(VLOOKUP(A674,Data!C:T,18,FALSE),'ROAR Ratings'!A:D,4,FALSE),""))</f>
        <v>6.54</v>
      </c>
      <c r="H674" s="44">
        <f t="shared" si="36"/>
        <v>0.76190476190476186</v>
      </c>
      <c r="I674" s="58" t="str">
        <f>IF(OR(A674="",LEFT(A674,3)="---"),"",IFERROR(VLOOKUP($A674,'ROAR Balance'!B:F,2,FALSE),""))</f>
        <v>Japanese</v>
      </c>
      <c r="J674" s="58">
        <f>IF(I674="","",IFERROR(VLOOKUP($A674,'ROAR Balance'!B:F,3,FALSE),""))</f>
        <v>5</v>
      </c>
      <c r="K674" s="58" t="str">
        <f>IF(I674="","",IFERROR(VLOOKUP($A674,'ROAR Balance'!B:F,4,FALSE),""))</f>
        <v>Chinese</v>
      </c>
      <c r="L674" s="58">
        <f>IF(I674="","",IFERROR(VLOOKUP($A674,'ROAR Balance'!B:F,5,FALSE),""))</f>
        <v>16</v>
      </c>
      <c r="M674" s="46" t="str">
        <f>IF(OR(LEFT(A674,2)="--",A674="",I674=""),"",IFERROR(VLOOKUP(A674,Data!C:W,21,FALSE),""))</f>
        <v>PTO, OBA</v>
      </c>
      <c r="N674" s="2"/>
    </row>
    <row r="675" spans="1:14" ht="15" customHeight="1" x14ac:dyDescent="0.3">
      <c r="A675" s="5" t="str">
        <f>IFERROR(IF(VLOOKUP(ROW(A675)-1,Data!B:C,2,FALSE)="","",VLOOKUP(ROW(A675)-1,Data!B:C,2,FALSE)),"")</f>
        <v>Last Minute War [J148]</v>
      </c>
      <c r="B675" s="133"/>
      <c r="C675" s="87" t="str">
        <f>IFERROR(IF(VLOOKUP(ROW(A675)-1,Data!B:C,2,FALSE)="","",VLOOKUP(ROW(A675)-1,Data!B:X,23,FALSE)),"")</f>
        <v/>
      </c>
      <c r="D675" s="6">
        <f t="shared" si="34"/>
        <v>-1</v>
      </c>
      <c r="E675" s="6" t="str">
        <f t="shared" si="35"/>
        <v/>
      </c>
      <c r="F675" s="42">
        <f>IF(I675="","",IF(M675="Campaign","--",IF(VLOOKUP(A675,Data!C:D,2,FALSE)="*","*",VLOOKUP(A675,Data!C:R,16,FALSE))))</f>
        <v>6.5</v>
      </c>
      <c r="G675" s="43">
        <f>IF(I675="","",IFERROR(VLOOKUP(VLOOKUP(A675,Data!C:T,18,FALSE),'ROAR Ratings'!A:D,4,FALSE),""))</f>
        <v>6.33</v>
      </c>
      <c r="H675" s="44">
        <f t="shared" si="36"/>
        <v>0.62068965517241381</v>
      </c>
      <c r="I675" s="58" t="str">
        <f>IF(OR(A675="",LEFT(A675,3)="---"),"",IFERROR(VLOOKUP($A675,'ROAR Balance'!B:F,2,FALSE),""))</f>
        <v>Hungarian</v>
      </c>
      <c r="J675" s="58">
        <f>IF(I675="","",IFERROR(VLOOKUP($A675,'ROAR Balance'!B:F,3,FALSE),""))</f>
        <v>36</v>
      </c>
      <c r="K675" s="58" t="str">
        <f>IF(I675="","",IFERROR(VLOOKUP($A675,'ROAR Balance'!B:F,4,FALSE),""))</f>
        <v>Slovak</v>
      </c>
      <c r="L675" s="58">
        <f>IF(I675="","",IFERROR(VLOOKUP($A675,'ROAR Balance'!B:F,5,FALSE),""))</f>
        <v>22</v>
      </c>
      <c r="M675" s="46" t="str">
        <f>IF(OR(LEFT(A675,2)="--",A675="",I675=""),"",IFERROR(VLOOKUP(A675,Data!C:W,21,FALSE),""))</f>
        <v>OBA, Air</v>
      </c>
      <c r="N675" s="2"/>
    </row>
    <row r="676" spans="1:14" ht="15" customHeight="1" x14ac:dyDescent="0.3">
      <c r="A676" s="5" t="str">
        <f>IFERROR(IF(VLOOKUP(ROW(A676)-1,Data!B:C,2,FALSE)="","",VLOOKUP(ROW(A676)-1,Data!B:C,2,FALSE)),"")</f>
        <v>Taking a Stand at Rosario [J149]</v>
      </c>
      <c r="B676" s="133"/>
      <c r="C676" s="87" t="str">
        <f>IFERROR(IF(VLOOKUP(ROW(A676)-1,Data!B:C,2,FALSE)="","",VLOOKUP(ROW(A676)-1,Data!B:X,23,FALSE)),"")</f>
        <v/>
      </c>
      <c r="D676" s="6">
        <f t="shared" si="34"/>
        <v>-1</v>
      </c>
      <c r="E676" s="6" t="str">
        <f t="shared" si="35"/>
        <v/>
      </c>
      <c r="F676" s="42">
        <f>IF(I676="","",IF(M676="Campaign","--",IF(VLOOKUP(A676,Data!C:D,2,FALSE)="*","*",VLOOKUP(A676,Data!C:R,16,FALSE))))</f>
        <v>12.625</v>
      </c>
      <c r="G676" s="43">
        <f>IF(I676="","",IFERROR(VLOOKUP(VLOOKUP(A676,Data!C:T,18,FALSE),'ROAR Ratings'!A:D,4,FALSE),""))</f>
        <v>5.53</v>
      </c>
      <c r="H676" s="44">
        <f t="shared" si="36"/>
        <v>0.66666666666666663</v>
      </c>
      <c r="I676" s="58" t="str">
        <f>IF(OR(A676="",LEFT(A676,3)="---"),"",IFERROR(VLOOKUP($A676,'ROAR Balance'!B:F,2,FALSE),""))</f>
        <v>American</v>
      </c>
      <c r="J676" s="58">
        <f>IF(I676="","",IFERROR(VLOOKUP($A676,'ROAR Balance'!B:F,3,FALSE),""))</f>
        <v>10</v>
      </c>
      <c r="K676" s="58" t="str">
        <f>IF(I676="","",IFERROR(VLOOKUP($A676,'ROAR Balance'!B:F,4,FALSE),""))</f>
        <v>Japanese</v>
      </c>
      <c r="L676" s="58">
        <f>IF(I676="","",IFERROR(VLOOKUP($A676,'ROAR Balance'!B:F,5,FALSE),""))</f>
        <v>5</v>
      </c>
      <c r="M676" s="46" t="str">
        <f>IF(OR(LEFT(A676,2)="--",A676="",I676=""),"",IFERROR(VLOOKUP(A676,Data!C:W,21,FALSE),""))</f>
        <v>PTO</v>
      </c>
      <c r="N676" s="2"/>
    </row>
    <row r="677" spans="1:14" ht="15" customHeight="1" x14ac:dyDescent="0.3">
      <c r="A677" s="5" t="str">
        <f>IFERROR(IF(VLOOKUP(ROW(A677)-1,Data!B:C,2,FALSE)="","",VLOOKUP(ROW(A677)-1,Data!B:C,2,FALSE)),"")</f>
        <v>The Shangshak Redemption [J150]</v>
      </c>
      <c r="B677" s="133"/>
      <c r="C677" s="87" t="str">
        <f>IFERROR(IF(VLOOKUP(ROW(A677)-1,Data!B:C,2,FALSE)="","",VLOOKUP(ROW(A677)-1,Data!B:X,23,FALSE)),"")</f>
        <v/>
      </c>
      <c r="D677" s="6" t="str">
        <f t="shared" si="34"/>
        <v/>
      </c>
      <c r="E677" s="6" t="str">
        <f t="shared" si="35"/>
        <v/>
      </c>
      <c r="F677" s="42" t="str">
        <f>IF(I677="","",IF(M677="Campaign","--",IF(VLOOKUP(A677,Data!C:D,2,FALSE)="*","*",VLOOKUP(A677,Data!C:R,16,FALSE))))</f>
        <v/>
      </c>
      <c r="G677" s="43" t="str">
        <f>IF(I677="","",IFERROR(VLOOKUP(VLOOKUP(A677,Data!C:T,18,FALSE),'ROAR Ratings'!A:D,4,FALSE),""))</f>
        <v/>
      </c>
      <c r="H677" s="44" t="str">
        <f t="shared" si="36"/>
        <v/>
      </c>
      <c r="I677" s="58" t="str">
        <f>IF(OR(A677="",LEFT(A677,3)="---"),"",IFERROR(VLOOKUP($A677,'ROAR Balance'!B:F,2,FALSE),""))</f>
        <v/>
      </c>
      <c r="J677" s="58" t="str">
        <f>IF(I677="","",IFERROR(VLOOKUP($A677,'ROAR Balance'!B:F,3,FALSE),""))</f>
        <v/>
      </c>
      <c r="K677" s="58" t="str">
        <f>IF(I677="","",IFERROR(VLOOKUP($A677,'ROAR Balance'!B:F,4,FALSE),""))</f>
        <v/>
      </c>
      <c r="L677" s="58" t="str">
        <f>IF(I677="","",IFERROR(VLOOKUP($A677,'ROAR Balance'!B:F,5,FALSE),""))</f>
        <v/>
      </c>
      <c r="M677" s="46" t="str">
        <f>IF(OR(LEFT(A677,2)="--",A677="",I677=""),"",IFERROR(VLOOKUP(A677,Data!C:W,21,FALSE),""))</f>
        <v/>
      </c>
      <c r="N677" s="2"/>
    </row>
    <row r="678" spans="1:14" ht="15" customHeight="1" x14ac:dyDescent="0.3">
      <c r="A678" s="5" t="str">
        <f>IFERROR(IF(VLOOKUP(ROW(A678)-1,Data!B:C,2,FALSE)="","",VLOOKUP(ROW(A678)-1,Data!B:C,2,FALSE)),"")</f>
        <v>Squeeze Play [J151]</v>
      </c>
      <c r="B678" s="133"/>
      <c r="C678" s="87" t="str">
        <f>IFERROR(IF(VLOOKUP(ROW(A678)-1,Data!B:C,2,FALSE)="","",VLOOKUP(ROW(A678)-1,Data!B:X,23,FALSE)),"")</f>
        <v/>
      </c>
      <c r="D678" s="6">
        <f t="shared" si="34"/>
        <v>-1</v>
      </c>
      <c r="E678" s="6" t="str">
        <f t="shared" si="35"/>
        <v/>
      </c>
      <c r="F678" s="42">
        <f>IF(I678="","",IF(M678="Campaign","--",IF(VLOOKUP(A678,Data!C:D,2,FALSE)="*","*",VLOOKUP(A678,Data!C:R,16,FALSE))))</f>
        <v>6.0166666666666666</v>
      </c>
      <c r="G678" s="43">
        <f>IF(I678="","",IFERROR(VLOOKUP(VLOOKUP(A678,Data!C:T,18,FALSE),'ROAR Ratings'!A:D,4,FALSE),""))</f>
        <v>4.42</v>
      </c>
      <c r="H678" s="44">
        <f t="shared" si="36"/>
        <v>0.8</v>
      </c>
      <c r="I678" s="58" t="str">
        <f>IF(OR(A678="",LEFT(A678,3)="---"),"",IFERROR(VLOOKUP($A678,'ROAR Balance'!B:F,2,FALSE),""))</f>
        <v>Japanese</v>
      </c>
      <c r="J678" s="58">
        <f>IF(I678="","",IFERROR(VLOOKUP($A678,'ROAR Balance'!B:F,3,FALSE),""))</f>
        <v>4</v>
      </c>
      <c r="K678" s="58" t="str">
        <f>IF(I678="","",IFERROR(VLOOKUP($A678,'ROAR Balance'!B:F,4,FALSE),""))</f>
        <v>British</v>
      </c>
      <c r="L678" s="58">
        <f>IF(I678="","",IFERROR(VLOOKUP($A678,'ROAR Balance'!B:F,5,FALSE),""))</f>
        <v>16</v>
      </c>
      <c r="M678" s="46" t="str">
        <f>IF(OR(LEFT(A678,2)="--",A678="",I678=""),"",IFERROR(VLOOKUP(A678,Data!C:W,21,FALSE),""))</f>
        <v>PTO</v>
      </c>
      <c r="N678" s="2"/>
    </row>
    <row r="679" spans="1:14" ht="15" customHeight="1" x14ac:dyDescent="0.3">
      <c r="A679" s="5" t="str">
        <f>IFERROR(IF(VLOOKUP(ROW(A679)-1,Data!B:C,2,FALSE)="","",VLOOKUP(ROW(A679)-1,Data!B:C,2,FALSE)),"")</f>
        <v>Messenger Boys [J152]</v>
      </c>
      <c r="B679" s="133"/>
      <c r="C679" s="87" t="str">
        <f>IFERROR(IF(VLOOKUP(ROW(A679)-1,Data!B:C,2,FALSE)="","",VLOOKUP(ROW(A679)-1,Data!B:X,23,FALSE)),"")</f>
        <v/>
      </c>
      <c r="D679" s="6">
        <f t="shared" si="34"/>
        <v>-1</v>
      </c>
      <c r="E679" s="6" t="str">
        <f t="shared" si="35"/>
        <v/>
      </c>
      <c r="F679" s="42">
        <f>IF(I679="","",IF(M679="Campaign","--",IF(VLOOKUP(A679,Data!C:D,2,FALSE)="*","*",VLOOKUP(A679,Data!C:R,16,FALSE))))</f>
        <v>5.9958333333333336</v>
      </c>
      <c r="G679" s="43">
        <f>IF(I679="","",IFERROR(VLOOKUP(VLOOKUP(A679,Data!C:T,18,FALSE),'ROAR Ratings'!A:D,4,FALSE),""))</f>
        <v>6.3</v>
      </c>
      <c r="H679" s="44">
        <f t="shared" si="36"/>
        <v>0.53012048192771088</v>
      </c>
      <c r="I679" s="58" t="str">
        <f>IF(OR(A679="",LEFT(A679,3)="---"),"",IFERROR(VLOOKUP($A679,'ROAR Balance'!B:F,2,FALSE),""))</f>
        <v>German</v>
      </c>
      <c r="J679" s="58">
        <f>IF(I679="","",IFERROR(VLOOKUP($A679,'ROAR Balance'!B:F,3,FALSE),""))</f>
        <v>44</v>
      </c>
      <c r="K679" s="58" t="str">
        <f>IF(I679="","",IFERROR(VLOOKUP($A679,'ROAR Balance'!B:F,4,FALSE),""))</f>
        <v>British</v>
      </c>
      <c r="L679" s="58">
        <f>IF(I679="","",IFERROR(VLOOKUP($A679,'ROAR Balance'!B:F,5,FALSE),""))</f>
        <v>39</v>
      </c>
      <c r="M679" s="46" t="str">
        <f>IF(OR(LEFT(A679,2)="--",A679="",I679=""),"",IFERROR(VLOOKUP(A679,Data!C:W,21,FALSE),""))</f>
        <v/>
      </c>
      <c r="N679" s="2"/>
    </row>
    <row r="680" spans="1:14" ht="15" customHeight="1" x14ac:dyDescent="0.3">
      <c r="A680" s="5" t="str">
        <f>IFERROR(IF(VLOOKUP(ROW(A680)-1,Data!B:C,2,FALSE)="","",VLOOKUP(ROW(A680)-1,Data!B:C,2,FALSE)),"")</f>
        <v>Dawn's Early Light [J153]</v>
      </c>
      <c r="B680" s="133"/>
      <c r="C680" s="87" t="str">
        <f>IFERROR(IF(VLOOKUP(ROW(A680)-1,Data!B:C,2,FALSE)="","",VLOOKUP(ROW(A680)-1,Data!B:X,23,FALSE)),"")</f>
        <v/>
      </c>
      <c r="D680" s="6">
        <f t="shared" si="34"/>
        <v>-1</v>
      </c>
      <c r="E680" s="6" t="str">
        <f t="shared" si="35"/>
        <v/>
      </c>
      <c r="F680" s="42">
        <f>IF(I680="","",IF(M680="Campaign","--",IF(VLOOKUP(A680,Data!C:D,2,FALSE)="*","*",VLOOKUP(A680,Data!C:R,16,FALSE))))</f>
        <v>15.516666666666667</v>
      </c>
      <c r="G680" s="43">
        <f>IF(I680="","",IFERROR(VLOOKUP(VLOOKUP(A680,Data!C:T,18,FALSE),'ROAR Ratings'!A:D,4,FALSE),""))</f>
        <v>4.46</v>
      </c>
      <c r="H680" s="44">
        <f t="shared" si="36"/>
        <v>0.66666666666666663</v>
      </c>
      <c r="I680" s="58" t="str">
        <f>IF(OR(A680="",LEFT(A680,3)="---"),"",IFERROR(VLOOKUP($A680,'ROAR Balance'!B:F,2,FALSE),""))</f>
        <v>German</v>
      </c>
      <c r="J680" s="58">
        <f>IF(I680="","",IFERROR(VLOOKUP($A680,'ROAR Balance'!B:F,3,FALSE),""))</f>
        <v>12</v>
      </c>
      <c r="K680" s="58" t="str">
        <f>IF(I680="","",IFERROR(VLOOKUP($A680,'ROAR Balance'!B:F,4,FALSE),""))</f>
        <v>American</v>
      </c>
      <c r="L680" s="58">
        <f>IF(I680="","",IFERROR(VLOOKUP($A680,'ROAR Balance'!B:F,5,FALSE),""))</f>
        <v>6</v>
      </c>
      <c r="M680" s="46" t="str">
        <f>IF(OR(LEFT(A680,2)="--",A680="",I680=""),"",IFERROR(VLOOKUP(A680,Data!C:W,21,FALSE),""))</f>
        <v>OBA</v>
      </c>
      <c r="N680" s="2"/>
    </row>
    <row r="681" spans="1:14" ht="15" customHeight="1" x14ac:dyDescent="0.3">
      <c r="A681" s="5" t="str">
        <f>IFERROR(IF(VLOOKUP(ROW(A681)-1,Data!B:C,2,FALSE)="","",VLOOKUP(ROW(A681)-1,Data!B:C,2,FALSE)),"")</f>
        <v>Cradle to Grave [J154]</v>
      </c>
      <c r="B681" s="133"/>
      <c r="C681" s="87" t="str">
        <f>IFERROR(IF(VLOOKUP(ROW(A681)-1,Data!B:C,2,FALSE)="","",VLOOKUP(ROW(A681)-1,Data!B:X,23,FALSE)),"")</f>
        <v/>
      </c>
      <c r="D681" s="6">
        <f t="shared" si="34"/>
        <v>1</v>
      </c>
      <c r="E681" s="6" t="str">
        <f t="shared" si="35"/>
        <v/>
      </c>
      <c r="F681" s="42">
        <f>IF(I681="","",IF(M681="Campaign","--",IF(VLOOKUP(A681,Data!C:D,2,FALSE)="*","*",VLOOKUP(A681,Data!C:R,16,FALSE))))</f>
        <v>8.6916666666666664</v>
      </c>
      <c r="G681" s="43">
        <f>IF(I681="","",IFERROR(VLOOKUP(VLOOKUP(A681,Data!C:T,18,FALSE),'ROAR Ratings'!A:D,4,FALSE),""))</f>
        <v>6.94</v>
      </c>
      <c r="H681" s="44">
        <f t="shared" si="36"/>
        <v>0.53191489361702127</v>
      </c>
      <c r="I681" s="58" t="str">
        <f>IF(OR(A681="",LEFT(A681,3)="---"),"",IFERROR(VLOOKUP($A681,'ROAR Balance'!B:F,2,FALSE),""))</f>
        <v>German</v>
      </c>
      <c r="J681" s="58">
        <f>IF(I681="","",IFERROR(VLOOKUP($A681,'ROAR Balance'!B:F,3,FALSE),""))</f>
        <v>25</v>
      </c>
      <c r="K681" s="58" t="str">
        <f>IF(I681="","",IFERROR(VLOOKUP($A681,'ROAR Balance'!B:F,4,FALSE),""))</f>
        <v>American/Free French</v>
      </c>
      <c r="L681" s="58">
        <f>IF(I681="","",IFERROR(VLOOKUP($A681,'ROAR Balance'!B:F,5,FALSE),""))</f>
        <v>22</v>
      </c>
      <c r="M681" s="46" t="str">
        <f>IF(OR(LEFT(A681,2)="--",A681="",I681=""),"",IFERROR(VLOOKUP(A681,Data!C:W,21,FALSE),""))</f>
        <v/>
      </c>
      <c r="N681" s="2"/>
    </row>
    <row r="682" spans="1:14" ht="15" customHeight="1" x14ac:dyDescent="0.3">
      <c r="A682" s="5" t="str">
        <f>IFERROR(IF(VLOOKUP(ROW(A682)-1,Data!B:C,2,FALSE)="","",VLOOKUP(ROW(A682)-1,Data!B:C,2,FALSE)),"")</f>
        <v>It's Hardly Fair [J155]</v>
      </c>
      <c r="B682" s="133"/>
      <c r="C682" s="87" t="str">
        <f>IFERROR(IF(VLOOKUP(ROW(A682)-1,Data!B:C,2,FALSE)="","",VLOOKUP(ROW(A682)-1,Data!B:X,23,FALSE)),"")</f>
        <v/>
      </c>
      <c r="D682" s="6">
        <f t="shared" si="34"/>
        <v>-1</v>
      </c>
      <c r="E682" s="6" t="str">
        <f t="shared" si="35"/>
        <v>T</v>
      </c>
      <c r="F682" s="42">
        <f>IF(I682="","",IF(M682="Campaign","--",IF(VLOOKUP(A682,Data!C:D,2,FALSE)="*","*",VLOOKUP(A682,Data!C:R,16,FALSE))))</f>
        <v>4.5750000000000002</v>
      </c>
      <c r="G682" s="43">
        <f>IF(I682="","",IFERROR(VLOOKUP(VLOOKUP(A682,Data!C:T,18,FALSE),'ROAR Ratings'!A:D,4,FALSE),""))</f>
        <v>5.96</v>
      </c>
      <c r="H682" s="44">
        <f t="shared" si="36"/>
        <v>0.578125</v>
      </c>
      <c r="I682" s="58" t="str">
        <f>IF(OR(A682="",LEFT(A682,3)="---"),"",IFERROR(VLOOKUP($A682,'ROAR Balance'!B:F,2,FALSE),""))</f>
        <v>American</v>
      </c>
      <c r="J682" s="58">
        <f>IF(I682="","",IFERROR(VLOOKUP($A682,'ROAR Balance'!B:F,3,FALSE),""))</f>
        <v>37</v>
      </c>
      <c r="K682" s="58" t="str">
        <f>IF(I682="","",IFERROR(VLOOKUP($A682,'ROAR Balance'!B:F,4,FALSE),""))</f>
        <v>German</v>
      </c>
      <c r="L682" s="58">
        <f>IF(I682="","",IFERROR(VLOOKUP($A682,'ROAR Balance'!B:F,5,FALSE),""))</f>
        <v>27</v>
      </c>
      <c r="M682" s="46" t="str">
        <f>IF(OR(LEFT(A682,2)="--",A682="",I682=""),"",IFERROR(VLOOKUP(A682,Data!C:W,21,FALSE),""))</f>
        <v/>
      </c>
      <c r="N682" s="2"/>
    </row>
    <row r="683" spans="1:14" ht="15" customHeight="1" x14ac:dyDescent="0.3">
      <c r="A683" s="5" t="str">
        <f>IFERROR(IF(VLOOKUP(ROW(A683)-1,Data!B:C,2,FALSE)="","",VLOOKUP(ROW(A683)-1,Data!B:C,2,FALSE)),"")</f>
        <v>Mageret Mixer [J156]</v>
      </c>
      <c r="B683" s="133"/>
      <c r="C683" s="87" t="str">
        <f>IFERROR(IF(VLOOKUP(ROW(A683)-1,Data!B:C,2,FALSE)="","",VLOOKUP(ROW(A683)-1,Data!B:X,23,FALSE)),"")</f>
        <v/>
      </c>
      <c r="D683" s="6">
        <f t="shared" si="34"/>
        <v>-1</v>
      </c>
      <c r="E683" s="6" t="str">
        <f t="shared" si="35"/>
        <v/>
      </c>
      <c r="F683" s="42">
        <f>IF(I683="","",IF(M683="Campaign","--",IF(VLOOKUP(A683,Data!C:D,2,FALSE)="*","*",VLOOKUP(A683,Data!C:R,16,FALSE))))</f>
        <v>6.0916666666666668</v>
      </c>
      <c r="G683" s="43">
        <f>IF(I683="","",IFERROR(VLOOKUP(VLOOKUP(A683,Data!C:T,18,FALSE),'ROAR Ratings'!A:D,4,FALSE),""))</f>
        <v>5.98</v>
      </c>
      <c r="H683" s="44">
        <f t="shared" si="36"/>
        <v>0.60655737704918034</v>
      </c>
      <c r="I683" s="58" t="str">
        <f>IF(OR(A683="",LEFT(A683,3)="---"),"",IFERROR(VLOOKUP($A683,'ROAR Balance'!B:F,2,FALSE),""))</f>
        <v>German</v>
      </c>
      <c r="J683" s="58">
        <f>IF(I683="","",IFERROR(VLOOKUP($A683,'ROAR Balance'!B:F,3,FALSE),""))</f>
        <v>24</v>
      </c>
      <c r="K683" s="58" t="str">
        <f>IF(I683="","",IFERROR(VLOOKUP($A683,'ROAR Balance'!B:F,4,FALSE),""))</f>
        <v>American</v>
      </c>
      <c r="L683" s="58">
        <f>IF(I683="","",IFERROR(VLOOKUP($A683,'ROAR Balance'!B:F,5,FALSE),""))</f>
        <v>37</v>
      </c>
      <c r="M683" s="46" t="str">
        <f>IF(OR(LEFT(A683,2)="--",A683="",I683=""),"",IFERROR(VLOOKUP(A683,Data!C:W,21,FALSE),""))</f>
        <v/>
      </c>
      <c r="N683" s="2"/>
    </row>
    <row r="684" spans="1:14" ht="15" customHeight="1" x14ac:dyDescent="0.3">
      <c r="A684" s="5" t="str">
        <f>IFERROR(IF(VLOOKUP(ROW(A684)-1,Data!B:C,2,FALSE)="","",VLOOKUP(ROW(A684)-1,Data!B:C,2,FALSE)),"")</f>
        <v>Rage Against the Machine [J157]</v>
      </c>
      <c r="B684" s="133"/>
      <c r="C684" s="87" t="str">
        <f>IFERROR(IF(VLOOKUP(ROW(A684)-1,Data!B:C,2,FALSE)="","",VLOOKUP(ROW(A684)-1,Data!B:X,23,FALSE)),"")</f>
        <v/>
      </c>
      <c r="D684" s="6">
        <f t="shared" si="34"/>
        <v>1</v>
      </c>
      <c r="E684" s="6" t="str">
        <f t="shared" si="35"/>
        <v/>
      </c>
      <c r="F684" s="42">
        <f>IF(I684="","",IF(M684="Campaign","--",IF(VLOOKUP(A684,Data!C:D,2,FALSE)="*","*",VLOOKUP(A684,Data!C:R,16,FALSE))))</f>
        <v>7.9333333333333336</v>
      </c>
      <c r="G684" s="43">
        <f>IF(I684="","",IFERROR(VLOOKUP(VLOOKUP(A684,Data!C:T,18,FALSE),'ROAR Ratings'!A:D,4,FALSE),""))</f>
        <v>7.32</v>
      </c>
      <c r="H684" s="44">
        <f t="shared" si="36"/>
        <v>0.56129032258064515</v>
      </c>
      <c r="I684" s="58" t="str">
        <f>IF(OR(A684="",LEFT(A684,3)="---"),"",IFERROR(VLOOKUP($A684,'ROAR Balance'!B:F,2,FALSE),""))</f>
        <v>German</v>
      </c>
      <c r="J684" s="58">
        <f>IF(I684="","",IFERROR(VLOOKUP($A684,'ROAR Balance'!B:F,3,FALSE),""))</f>
        <v>87</v>
      </c>
      <c r="K684" s="58" t="str">
        <f>IF(I684="","",IFERROR(VLOOKUP($A684,'ROAR Balance'!B:F,4,FALSE),""))</f>
        <v>Russian</v>
      </c>
      <c r="L684" s="58">
        <f>IF(I684="","",IFERROR(VLOOKUP($A684,'ROAR Balance'!B:F,5,FALSE),""))</f>
        <v>68</v>
      </c>
      <c r="M684" s="46" t="str">
        <f>IF(OR(LEFT(A684,2)="--",A684="",I684=""),"",IFERROR(VLOOKUP(A684,Data!C:W,21,FALSE),""))</f>
        <v/>
      </c>
      <c r="N684" s="2"/>
    </row>
    <row r="685" spans="1:14" ht="15" customHeight="1" x14ac:dyDescent="0.3">
      <c r="A685" s="5" t="str">
        <f>IFERROR(IF(VLOOKUP(ROW(A685)-1,Data!B:C,2,FALSE)="","",VLOOKUP(ROW(A685)-1,Data!B:C,2,FALSE)),"")</f>
        <v>It Don't Come Easy [J158]</v>
      </c>
      <c r="B685" s="133"/>
      <c r="C685" s="87" t="str">
        <f>IFERROR(IF(VLOOKUP(ROW(A685)-1,Data!B:C,2,FALSE)="","",VLOOKUP(ROW(A685)-1,Data!B:X,23,FALSE)),"")</f>
        <v/>
      </c>
      <c r="D685" s="6">
        <f t="shared" si="34"/>
        <v>-1</v>
      </c>
      <c r="E685" s="6" t="str">
        <f t="shared" si="35"/>
        <v>T</v>
      </c>
      <c r="F685" s="42">
        <f>IF(I685="","",IF(M685="Campaign","--",IF(VLOOKUP(A685,Data!C:D,2,FALSE)="*","*",VLOOKUP(A685,Data!C:R,16,FALSE))))</f>
        <v>4.3</v>
      </c>
      <c r="G685" s="43">
        <f>IF(I685="","",IFERROR(VLOOKUP(VLOOKUP(A685,Data!C:T,18,FALSE),'ROAR Ratings'!A:D,4,FALSE),""))</f>
        <v>6.24</v>
      </c>
      <c r="H685" s="44">
        <f t="shared" si="36"/>
        <v>0.5714285714285714</v>
      </c>
      <c r="I685" s="58" t="str">
        <f>IF(OR(A685="",LEFT(A685,3)="---"),"",IFERROR(VLOOKUP($A685,'ROAR Balance'!B:F,2,FALSE),""))</f>
        <v>American</v>
      </c>
      <c r="J685" s="58">
        <f>IF(I685="","",IFERROR(VLOOKUP($A685,'ROAR Balance'!B:F,3,FALSE),""))</f>
        <v>18</v>
      </c>
      <c r="K685" s="58" t="str">
        <f>IF(I685="","",IFERROR(VLOOKUP($A685,'ROAR Balance'!B:F,4,FALSE),""))</f>
        <v>German</v>
      </c>
      <c r="L685" s="58">
        <f>IF(I685="","",IFERROR(VLOOKUP($A685,'ROAR Balance'!B:F,5,FALSE),""))</f>
        <v>24</v>
      </c>
      <c r="M685" s="46" t="str">
        <f>IF(OR(LEFT(A685,2)="--",A685="",I685=""),"",IFERROR(VLOOKUP(A685,Data!C:W,21,FALSE),""))</f>
        <v>Dlux</v>
      </c>
      <c r="N685" s="2"/>
    </row>
    <row r="686" spans="1:14" ht="15" customHeight="1" x14ac:dyDescent="0.3">
      <c r="A686" s="5" t="str">
        <f>IFERROR(IF(VLOOKUP(ROW(A686)-1,Data!B:C,2,FALSE)="","",VLOOKUP(ROW(A686)-1,Data!B:C,2,FALSE)),"")</f>
        <v>Tropic Lightning [J159]</v>
      </c>
      <c r="B686" s="133"/>
      <c r="C686" s="87" t="str">
        <f>IFERROR(IF(VLOOKUP(ROW(A686)-1,Data!B:C,2,FALSE)="","",VLOOKUP(ROW(A686)-1,Data!B:X,23,FALSE)),"")</f>
        <v/>
      </c>
      <c r="D686" s="6">
        <f t="shared" si="34"/>
        <v>1</v>
      </c>
      <c r="E686" s="6" t="str">
        <f t="shared" si="35"/>
        <v/>
      </c>
      <c r="F686" s="42">
        <f>IF(I686="","",IF(M686="Campaign","--",IF(VLOOKUP(A686,Data!C:D,2,FALSE)="*","*",VLOOKUP(A686,Data!C:R,16,FALSE))))</f>
        <v>10.641666666666667</v>
      </c>
      <c r="G686" s="43">
        <f>IF(I686="","",IFERROR(VLOOKUP(VLOOKUP(A686,Data!C:T,18,FALSE),'ROAR Ratings'!A:D,4,FALSE),""))</f>
        <v>6.71</v>
      </c>
      <c r="H686" s="44">
        <f t="shared" si="36"/>
        <v>0.53968253968253976</v>
      </c>
      <c r="I686" s="58" t="str">
        <f>IF(OR(A686="",LEFT(A686,3)="---"),"",IFERROR(VLOOKUP($A686,'ROAR Balance'!B:F,2,FALSE),""))</f>
        <v>American</v>
      </c>
      <c r="J686" s="58">
        <f>IF(I686="","",IFERROR(VLOOKUP($A686,'ROAR Balance'!B:F,3,FALSE),""))</f>
        <v>29</v>
      </c>
      <c r="K686" s="58" t="str">
        <f>IF(I686="","",IFERROR(VLOOKUP($A686,'ROAR Balance'!B:F,4,FALSE),""))</f>
        <v>Japanese</v>
      </c>
      <c r="L686" s="58">
        <f>IF(I686="","",IFERROR(VLOOKUP($A686,'ROAR Balance'!B:F,5,FALSE),""))</f>
        <v>34</v>
      </c>
      <c r="M686" s="46" t="str">
        <f>IF(OR(LEFT(A686,2)="--",A686="",I686=""),"",IFERROR(VLOOKUP(A686,Data!C:W,21,FALSE),""))</f>
        <v>PTO</v>
      </c>
      <c r="N686" s="2"/>
    </row>
    <row r="687" spans="1:14" ht="15" customHeight="1" x14ac:dyDescent="0.3">
      <c r="A687" s="5" t="str">
        <f>IFERROR(IF(VLOOKUP(ROW(A687)-1,Data!B:C,2,FALSE)="","",VLOOKUP(ROW(A687)-1,Data!B:C,2,FALSE)),"")</f>
        <v>Bienen Burnout [J160]</v>
      </c>
      <c r="B687" s="133"/>
      <c r="C687" s="87" t="str">
        <f>IFERROR(IF(VLOOKUP(ROW(A687)-1,Data!B:C,2,FALSE)="","",VLOOKUP(ROW(A687)-1,Data!B:X,23,FALSE)),"")</f>
        <v/>
      </c>
      <c r="D687" s="6">
        <f t="shared" si="34"/>
        <v>-1</v>
      </c>
      <c r="E687" s="6" t="str">
        <f t="shared" si="35"/>
        <v/>
      </c>
      <c r="F687" s="42">
        <f>IF(I687="","",IF(M687="Campaign","--",IF(VLOOKUP(A687,Data!C:D,2,FALSE)="*","*",VLOOKUP(A687,Data!C:R,16,FALSE))))</f>
        <v>8.7458333333333336</v>
      </c>
      <c r="G687" s="43">
        <f>IF(I687="","",IFERROR(VLOOKUP(VLOOKUP(A687,Data!C:T,18,FALSE),'ROAR Ratings'!A:D,4,FALSE),""))</f>
        <v>6.63</v>
      </c>
      <c r="H687" s="44">
        <f t="shared" si="36"/>
        <v>0.6333333333333333</v>
      </c>
      <c r="I687" s="58" t="str">
        <f>IF(OR(A687="",LEFT(A687,3)="---"),"",IFERROR(VLOOKUP($A687,'ROAR Balance'!B:F,2,FALSE),""))</f>
        <v>German</v>
      </c>
      <c r="J687" s="58">
        <f>IF(I687="","",IFERROR(VLOOKUP($A687,'ROAR Balance'!B:F,3,FALSE),""))</f>
        <v>19</v>
      </c>
      <c r="K687" s="58" t="str">
        <f>IF(I687="","",IFERROR(VLOOKUP($A687,'ROAR Balance'!B:F,4,FALSE),""))</f>
        <v>Canadian</v>
      </c>
      <c r="L687" s="58">
        <f>IF(I687="","",IFERROR(VLOOKUP($A687,'ROAR Balance'!B:F,5,FALSE),""))</f>
        <v>11</v>
      </c>
      <c r="M687" s="46" t="str">
        <f>IF(OR(LEFT(A687,2)="--",A687="",I687=""),"",IFERROR(VLOOKUP(A687,Data!C:W,21,FALSE),""))</f>
        <v>OBA</v>
      </c>
      <c r="N687" s="2"/>
    </row>
    <row r="688" spans="1:14" ht="15" customHeight="1" x14ac:dyDescent="0.3">
      <c r="A688" s="5" t="str">
        <f>IFERROR(IF(VLOOKUP(ROW(A688)-1,Data!B:C,2,FALSE)="","",VLOOKUP(ROW(A688)-1,Data!B:C,2,FALSE)),"")</f>
        <v>Riding to the Rescue [J161]</v>
      </c>
      <c r="B688" s="133"/>
      <c r="C688" s="87" t="str">
        <f>IFERROR(IF(VLOOKUP(ROW(A688)-1,Data!B:C,2,FALSE)="","",VLOOKUP(ROW(A688)-1,Data!B:X,23,FALSE)),"")</f>
        <v/>
      </c>
      <c r="D688" s="6">
        <f t="shared" si="34"/>
        <v>-1</v>
      </c>
      <c r="E688" s="6" t="str">
        <f t="shared" si="35"/>
        <v/>
      </c>
      <c r="F688" s="42">
        <f>IF(I688="","",IF(M688="Campaign","--",IF(VLOOKUP(A688,Data!C:D,2,FALSE)="*","*",VLOOKUP(A688,Data!C:R,16,FALSE))))</f>
        <v>5.2166666666666668</v>
      </c>
      <c r="G688" s="43">
        <f>IF(I688="","",IFERROR(VLOOKUP(VLOOKUP(A688,Data!C:T,18,FALSE),'ROAR Ratings'!A:D,4,FALSE),""))</f>
        <v>6.43</v>
      </c>
      <c r="H688" s="44">
        <f t="shared" si="36"/>
        <v>0.59183673469387754</v>
      </c>
      <c r="I688" s="58" t="str">
        <f>IF(OR(A688="",LEFT(A688,3)="---"),"",IFERROR(VLOOKUP($A688,'ROAR Balance'!B:F,2,FALSE),""))</f>
        <v>British</v>
      </c>
      <c r="J688" s="58">
        <f>IF(I688="","",IFERROR(VLOOKUP($A688,'ROAR Balance'!B:F,3,FALSE),""))</f>
        <v>20</v>
      </c>
      <c r="K688" s="58" t="str">
        <f>IF(I688="","",IFERROR(VLOOKUP($A688,'ROAR Balance'!B:F,4,FALSE),""))</f>
        <v>German</v>
      </c>
      <c r="L688" s="58">
        <f>IF(I688="","",IFERROR(VLOOKUP($A688,'ROAR Balance'!B:F,5,FALSE),""))</f>
        <v>29</v>
      </c>
      <c r="M688" s="46" t="str">
        <f>IF(OR(LEFT(A688,2)="--",A688="",I688=""),"",IFERROR(VLOOKUP(A688,Data!C:W,21,FALSE),""))</f>
        <v/>
      </c>
      <c r="N688" s="2"/>
    </row>
    <row r="689" spans="1:14" ht="15" customHeight="1" x14ac:dyDescent="0.3">
      <c r="A689" s="5" t="str">
        <f>IFERROR(IF(VLOOKUP(ROW(A689)-1,Data!B:C,2,FALSE)="","",VLOOKUP(ROW(A689)-1,Data!B:C,2,FALSE)),"")</f>
        <v>African Brothers [J162]</v>
      </c>
      <c r="B689" s="133"/>
      <c r="C689" s="87" t="str">
        <f>IFERROR(IF(VLOOKUP(ROW(A689)-1,Data!B:C,2,FALSE)="","",VLOOKUP(ROW(A689)-1,Data!B:X,23,FALSE)),"")</f>
        <v/>
      </c>
      <c r="D689" s="6">
        <f t="shared" si="34"/>
        <v>-1</v>
      </c>
      <c r="E689" s="6" t="str">
        <f t="shared" si="35"/>
        <v/>
      </c>
      <c r="F689" s="42">
        <f>IF(I689="","",IF(M689="Campaign","--",IF(VLOOKUP(A689,Data!C:D,2,FALSE)="*","*",VLOOKUP(A689,Data!C:R,16,FALSE))))</f>
        <v>7.416666666666667</v>
      </c>
      <c r="G689" s="43">
        <f>IF(I689="","",IFERROR(VLOOKUP(VLOOKUP(A689,Data!C:T,18,FALSE),'ROAR Ratings'!A:D,4,FALSE),""))</f>
        <v>5.46</v>
      </c>
      <c r="H689" s="44">
        <f t="shared" si="36"/>
        <v>0.625</v>
      </c>
      <c r="I689" s="58" t="str">
        <f>IF(OR(A689="",LEFT(A689,3)="---"),"",IFERROR(VLOOKUP($A689,'ROAR Balance'!B:F,2,FALSE),""))</f>
        <v>Italian</v>
      </c>
      <c r="J689" s="58">
        <f>IF(I689="","",IFERROR(VLOOKUP($A689,'ROAR Balance'!B:F,3,FALSE),""))</f>
        <v>10</v>
      </c>
      <c r="K689" s="58" t="str">
        <f>IF(I689="","",IFERROR(VLOOKUP($A689,'ROAR Balance'!B:F,4,FALSE),""))</f>
        <v>British</v>
      </c>
      <c r="L689" s="58">
        <f>IF(I689="","",IFERROR(VLOOKUP($A689,'ROAR Balance'!B:F,5,FALSE),""))</f>
        <v>6</v>
      </c>
      <c r="M689" s="46" t="str">
        <f>IF(OR(LEFT(A689,2)="--",A689="",I689=""),"",IFERROR(VLOOKUP(A689,Data!C:W,21,FALSE),""))</f>
        <v>Dsrt</v>
      </c>
      <c r="N689" s="2"/>
    </row>
    <row r="690" spans="1:14" ht="15" customHeight="1" x14ac:dyDescent="0.3">
      <c r="A690" s="5" t="str">
        <f>IFERROR(IF(VLOOKUP(ROW(A690)-1,Data!B:C,2,FALSE)="","",VLOOKUP(ROW(A690)-1,Data!B:C,2,FALSE)),"")</f>
        <v>Aiding the Local Constabulary (2-player version) [J163]</v>
      </c>
      <c r="B690" s="133"/>
      <c r="C690" s="87" t="str">
        <f>IFERROR(IF(VLOOKUP(ROW(A690)-1,Data!B:C,2,FALSE)="","",VLOOKUP(ROW(A690)-1,Data!B:X,23,FALSE)),"")</f>
        <v/>
      </c>
      <c r="D690" s="6">
        <f t="shared" si="34"/>
        <v>-1</v>
      </c>
      <c r="E690" s="6" t="str">
        <f t="shared" si="35"/>
        <v/>
      </c>
      <c r="F690" s="42">
        <f>IF(I690="","",IF(M690="Campaign","--",IF(VLOOKUP(A690,Data!C:D,2,FALSE)="*","*",VLOOKUP(A690,Data!C:R,16,FALSE))))</f>
        <v>6.1</v>
      </c>
      <c r="G690" s="43">
        <f>IF(I690="","",IFERROR(VLOOKUP(VLOOKUP(A690,Data!C:T,18,FALSE),'ROAR Ratings'!A:D,4,FALSE),""))</f>
        <v>6.33</v>
      </c>
      <c r="H690" s="44">
        <f t="shared" si="36"/>
        <v>0.875</v>
      </c>
      <c r="I690" s="58" t="str">
        <f>IF(OR(A690="",LEFT(A690,3)="---"),"",IFERROR(VLOOKUP($A690,'ROAR Balance'!B:F,2,FALSE),""))</f>
        <v>Mutineer</v>
      </c>
      <c r="J690" s="58">
        <f>IF(I690="","",IFERROR(VLOOKUP($A690,'ROAR Balance'!B:F,3,FALSE),""))</f>
        <v>7</v>
      </c>
      <c r="K690" s="58" t="str">
        <f>IF(I690="","",IFERROR(VLOOKUP($A690,'ROAR Balance'!B:F,4,FALSE),""))</f>
        <v>Italian/South African</v>
      </c>
      <c r="L690" s="58">
        <f>IF(I690="","",IFERROR(VLOOKUP($A690,'ROAR Balance'!B:F,5,FALSE),""))</f>
        <v>1</v>
      </c>
      <c r="M690" s="46" t="str">
        <f>IF(OR(LEFT(A690,2)="--",A690="",I690=""),"",IFERROR(VLOOKUP(A690,Data!C:W,21,FALSE),""))</f>
        <v>Dsrt</v>
      </c>
      <c r="N690" s="2"/>
    </row>
    <row r="691" spans="1:14" ht="15" customHeight="1" x14ac:dyDescent="0.3">
      <c r="A691" s="5" t="str">
        <f>IFERROR(IF(VLOOKUP(ROW(A691)-1,Data!B:C,2,FALSE)="","",VLOOKUP(ROW(A691)-1,Data!B:C,2,FALSE)),"")</f>
        <v>Aiding the Local Constabulary (3-player version) [J164]</v>
      </c>
      <c r="B691" s="133"/>
      <c r="C691" s="87" t="str">
        <f>IFERROR(IF(VLOOKUP(ROW(A691)-1,Data!B:C,2,FALSE)="","",VLOOKUP(ROW(A691)-1,Data!B:X,23,FALSE)),"")</f>
        <v/>
      </c>
      <c r="D691" s="6">
        <f t="shared" si="34"/>
        <v>1</v>
      </c>
      <c r="E691" s="6" t="str">
        <f t="shared" si="35"/>
        <v/>
      </c>
      <c r="F691" s="42">
        <f>IF(I691="","",IF(M691="Campaign","--",IF(VLOOKUP(A691,Data!C:D,2,FALSE)="*","*",VLOOKUP(A691,Data!C:R,16,FALSE))))</f>
        <v>6.583333333333333</v>
      </c>
      <c r="G691" s="43">
        <f>IF(I691="","",IFERROR(VLOOKUP(VLOOKUP(A691,Data!C:T,18,FALSE),'ROAR Ratings'!A:D,4,FALSE),""))</f>
        <v>6.96</v>
      </c>
      <c r="H691" s="44">
        <f t="shared" si="36"/>
        <v>0.54545454545454541</v>
      </c>
      <c r="I691" s="58" t="str">
        <f>IF(OR(A691="",LEFT(A691,3)="---"),"",IFERROR(VLOOKUP($A691,'ROAR Balance'!B:F,2,FALSE),""))</f>
        <v>S.African</v>
      </c>
      <c r="J691" s="58">
        <f>IF(I691="","",IFERROR(VLOOKUP($A691,'ROAR Balance'!B:F,3,FALSE),""))</f>
        <v>6</v>
      </c>
      <c r="K691" s="58" t="str">
        <f>IF(I691="","",IFERROR(VLOOKUP($A691,'ROAR Balance'!B:F,4,FALSE),""))</f>
        <v>Mutineer</v>
      </c>
      <c r="L691" s="58">
        <f>IF(I691="","",IFERROR(VLOOKUP($A691,'ROAR Balance'!B:F,5,FALSE),""))</f>
        <v>5</v>
      </c>
      <c r="M691" s="46" t="str">
        <f>IF(OR(LEFT(A691,2)="--",A691="",I691=""),"",IFERROR(VLOOKUP(A691,Data!C:W,21,FALSE),""))</f>
        <v>Dsrt</v>
      </c>
      <c r="N691" s="2"/>
    </row>
    <row r="692" spans="1:14" ht="15" customHeight="1" x14ac:dyDescent="0.3">
      <c r="A692" s="5" t="str">
        <f>IFERROR(IF(VLOOKUP(ROW(A692)-1,Data!B:C,2,FALSE)="","",VLOOKUP(ROW(A692)-1,Data!B:C,2,FALSE)),"")</f>
        <v>Among the Dead [J165]</v>
      </c>
      <c r="B692" s="133"/>
      <c r="C692" s="87" t="str">
        <f>IFERROR(IF(VLOOKUP(ROW(A692)-1,Data!B:C,2,FALSE)="","",VLOOKUP(ROW(A692)-1,Data!B:X,23,FALSE)),"")</f>
        <v/>
      </c>
      <c r="D692" s="6">
        <f t="shared" si="34"/>
        <v>-1</v>
      </c>
      <c r="E692" s="6" t="str">
        <f t="shared" si="35"/>
        <v/>
      </c>
      <c r="F692" s="42">
        <f>IF(I692="","",IF(M692="Campaign","--",IF(VLOOKUP(A692,Data!C:D,2,FALSE)="*","*",VLOOKUP(A692,Data!C:R,16,FALSE))))</f>
        <v>7.2833333333333332</v>
      </c>
      <c r="G692" s="43">
        <f>IF(I692="","",IFERROR(VLOOKUP(VLOOKUP(A692,Data!C:T,18,FALSE),'ROAR Ratings'!A:D,4,FALSE),""))</f>
        <v>5.98</v>
      </c>
      <c r="H692" s="44">
        <f t="shared" si="36"/>
        <v>0.64150943396226423</v>
      </c>
      <c r="I692" s="58" t="str">
        <f>IF(OR(A692="",LEFT(A692,3)="---"),"",IFERROR(VLOOKUP($A692,'ROAR Balance'!B:F,2,FALSE),""))</f>
        <v>German</v>
      </c>
      <c r="J692" s="58">
        <f>IF(I692="","",IFERROR(VLOOKUP($A692,'ROAR Balance'!B:F,3,FALSE),""))</f>
        <v>19</v>
      </c>
      <c r="K692" s="58" t="str">
        <f>IF(I692="","",IFERROR(VLOOKUP($A692,'ROAR Balance'!B:F,4,FALSE),""))</f>
        <v>Allied</v>
      </c>
      <c r="L692" s="58">
        <f>IF(I692="","",IFERROR(VLOOKUP($A692,'ROAR Balance'!B:F,5,FALSE),""))</f>
        <v>34</v>
      </c>
      <c r="M692" s="46" t="str">
        <f>IF(OR(LEFT(A692,2)="--",A692="",I692=""),"",IFERROR(VLOOKUP(A692,Data!C:W,21,FALSE),""))</f>
        <v>OBA, Dsrt, Air</v>
      </c>
      <c r="N692" s="2"/>
    </row>
    <row r="693" spans="1:14" ht="15" customHeight="1" x14ac:dyDescent="0.3">
      <c r="A693" s="5" t="str">
        <f>IFERROR(IF(VLOOKUP(ROW(A693)-1,Data!B:C,2,FALSE)="","",VLOOKUP(ROW(A693)-1,Data!B:C,2,FALSE)),"")</f>
        <v>Maximum Aggression [J166]</v>
      </c>
      <c r="B693" s="133"/>
      <c r="C693" s="87" t="str">
        <f>IFERROR(IF(VLOOKUP(ROW(A693)-1,Data!B:C,2,FALSE)="","",VLOOKUP(ROW(A693)-1,Data!B:X,23,FALSE)),"")</f>
        <v/>
      </c>
      <c r="D693" s="6">
        <f t="shared" si="34"/>
        <v>-1</v>
      </c>
      <c r="E693" s="6" t="str">
        <f t="shared" si="35"/>
        <v>T</v>
      </c>
      <c r="F693" s="42">
        <f>IF(I693="","",IF(M693="Campaign","--",IF(VLOOKUP(A693,Data!C:D,2,FALSE)="*","*",VLOOKUP(A693,Data!C:R,16,FALSE))))</f>
        <v>3</v>
      </c>
      <c r="G693" s="43">
        <f>IF(I693="","",IFERROR(VLOOKUP(VLOOKUP(A693,Data!C:T,18,FALSE),'ROAR Ratings'!A:D,4,FALSE),""))</f>
        <v>6.62</v>
      </c>
      <c r="H693" s="44">
        <f t="shared" si="36"/>
        <v>0.64179104477611937</v>
      </c>
      <c r="I693" s="58" t="str">
        <f>IF(OR(A693="",LEFT(A693,3)="---"),"",IFERROR(VLOOKUP($A693,'ROAR Balance'!B:F,2,FALSE),""))</f>
        <v>Japanese</v>
      </c>
      <c r="J693" s="58">
        <f>IF(I693="","",IFERROR(VLOOKUP($A693,'ROAR Balance'!B:F,3,FALSE),""))</f>
        <v>43</v>
      </c>
      <c r="K693" s="58" t="str">
        <f>IF(I693="","",IFERROR(VLOOKUP($A693,'ROAR Balance'!B:F,4,FALSE),""))</f>
        <v>British</v>
      </c>
      <c r="L693" s="58">
        <f>IF(I693="","",IFERROR(VLOOKUP($A693,'ROAR Balance'!B:F,5,FALSE),""))</f>
        <v>24</v>
      </c>
      <c r="M693" s="46" t="str">
        <f>IF(OR(LEFT(A693,2)="--",A693="",I693=""),"",IFERROR(VLOOKUP(A693,Data!C:W,21,FALSE),""))</f>
        <v>PTO</v>
      </c>
      <c r="N693" s="2"/>
    </row>
    <row r="694" spans="1:14" ht="15" customHeight="1" x14ac:dyDescent="0.3">
      <c r="A694" s="5" t="str">
        <f>IFERROR(IF(VLOOKUP(ROW(A694)-1,Data!B:C,2,FALSE)="","",VLOOKUP(ROW(A694)-1,Data!B:C,2,FALSE)),"")</f>
        <v>Hart Attack [J167]</v>
      </c>
      <c r="B694" s="133"/>
      <c r="C694" s="87" t="str">
        <f>IFERROR(IF(VLOOKUP(ROW(A694)-1,Data!B:C,2,FALSE)="","",VLOOKUP(ROW(A694)-1,Data!B:X,23,FALSE)),"")</f>
        <v/>
      </c>
      <c r="D694" s="6">
        <f t="shared" si="34"/>
        <v>1</v>
      </c>
      <c r="E694" s="6" t="str">
        <f t="shared" si="35"/>
        <v/>
      </c>
      <c r="F694" s="42">
        <f>IF(I694="","",IF(M694="Campaign","--",IF(VLOOKUP(A694,Data!C:D,2,FALSE)="*","*",VLOOKUP(A694,Data!C:R,16,FALSE))))</f>
        <v>7.05</v>
      </c>
      <c r="G694" s="43">
        <f>IF(I694="","",IFERROR(VLOOKUP(VLOOKUP(A694,Data!C:T,18,FALSE),'ROAR Ratings'!A:D,4,FALSE),""))</f>
        <v>7.15</v>
      </c>
      <c r="H694" s="44">
        <f t="shared" si="36"/>
        <v>0.50847457627118642</v>
      </c>
      <c r="I694" s="58" t="str">
        <f>IF(OR(A694="",LEFT(A694,3)="---"),"",IFERROR(VLOOKUP($A694,'ROAR Balance'!B:F,2,FALSE),""))</f>
        <v>American/British</v>
      </c>
      <c r="J694" s="58">
        <f>IF(I694="","",IFERROR(VLOOKUP($A694,'ROAR Balance'!B:F,3,FALSE),""))</f>
        <v>90</v>
      </c>
      <c r="K694" s="58" t="str">
        <f>IF(I694="","",IFERROR(VLOOKUP($A694,'ROAR Balance'!B:F,4,FALSE),""))</f>
        <v>German</v>
      </c>
      <c r="L694" s="58">
        <f>IF(I694="","",IFERROR(VLOOKUP($A694,'ROAR Balance'!B:F,5,FALSE),""))</f>
        <v>87</v>
      </c>
      <c r="M694" s="46" t="str">
        <f>IF(OR(LEFT(A694,2)="--",A694="",I694=""),"",IFERROR(VLOOKUP(A694,Data!C:W,21,FALSE),""))</f>
        <v>Dsrt</v>
      </c>
      <c r="N694" s="2"/>
    </row>
    <row r="695" spans="1:14" ht="15" customHeight="1" x14ac:dyDescent="0.3">
      <c r="A695" s="5" t="str">
        <f>IFERROR(IF(VLOOKUP(ROW(A695)-1,Data!B:C,2,FALSE)="","",VLOOKUP(ROW(A695)-1,Data!B:C,2,FALSE)),"")</f>
        <v>Katyusha's Embrace [J168]</v>
      </c>
      <c r="B695" s="133"/>
      <c r="C695" s="87" t="str">
        <f>IFERROR(IF(VLOOKUP(ROW(A695)-1,Data!B:C,2,FALSE)="","",VLOOKUP(ROW(A695)-1,Data!B:X,23,FALSE)),"")</f>
        <v/>
      </c>
      <c r="D695" s="6">
        <f t="shared" si="34"/>
        <v>-1</v>
      </c>
      <c r="E695" s="6" t="str">
        <f t="shared" si="35"/>
        <v/>
      </c>
      <c r="F695" s="42">
        <f>IF(I695="","",IF(M695="Campaign","--",IF(VLOOKUP(A695,Data!C:D,2,FALSE)="*","*",VLOOKUP(A695,Data!C:R,16,FALSE))))</f>
        <v>7.9</v>
      </c>
      <c r="G695" s="43">
        <f>IF(I695="","",IFERROR(VLOOKUP(VLOOKUP(A695,Data!C:T,18,FALSE),'ROAR Ratings'!A:D,4,FALSE),""))</f>
        <v>6.28</v>
      </c>
      <c r="H695" s="44">
        <f t="shared" si="36"/>
        <v>0.55555555555555558</v>
      </c>
      <c r="I695" s="58" t="str">
        <f>IF(OR(A695="",LEFT(A695,3)="---"),"",IFERROR(VLOOKUP($A695,'ROAR Balance'!B:F,2,FALSE),""))</f>
        <v>German/Romanian</v>
      </c>
      <c r="J695" s="58">
        <f>IF(I695="","",IFERROR(VLOOKUP($A695,'ROAR Balance'!B:F,3,FALSE),""))</f>
        <v>20</v>
      </c>
      <c r="K695" s="58" t="str">
        <f>IF(I695="","",IFERROR(VLOOKUP($A695,'ROAR Balance'!B:F,4,FALSE),""))</f>
        <v>Russian</v>
      </c>
      <c r="L695" s="58">
        <f>IF(I695="","",IFERROR(VLOOKUP($A695,'ROAR Balance'!B:F,5,FALSE),""))</f>
        <v>16</v>
      </c>
      <c r="M695" s="46" t="str">
        <f>IF(OR(LEFT(A695,2)="--",A695="",I695=""),"",IFERROR(VLOOKUP(A695,Data!C:W,21,FALSE),""))</f>
        <v>OBA</v>
      </c>
      <c r="N695" s="2"/>
    </row>
    <row r="696" spans="1:14" ht="15" customHeight="1" x14ac:dyDescent="0.3">
      <c r="A696" s="5" t="str">
        <f>IFERROR(IF(VLOOKUP(ROW(A696)-1,Data!B:C,2,FALSE)="","",VLOOKUP(ROW(A696)-1,Data!B:C,2,FALSE)),"")</f>
        <v>Few and Far Between [J169]</v>
      </c>
      <c r="B696" s="133"/>
      <c r="C696" s="87" t="str">
        <f>IFERROR(IF(VLOOKUP(ROW(A696)-1,Data!B:C,2,FALSE)="","",VLOOKUP(ROW(A696)-1,Data!B:X,23,FALSE)),"")</f>
        <v/>
      </c>
      <c r="D696" s="6">
        <f t="shared" si="34"/>
        <v>1</v>
      </c>
      <c r="E696" s="6" t="str">
        <f t="shared" si="35"/>
        <v/>
      </c>
      <c r="F696" s="42">
        <f>IF(I696="","",IF(M696="Campaign","--",IF(VLOOKUP(A696,Data!C:D,2,FALSE)="*","*",VLOOKUP(A696,Data!C:R,16,FALSE))))</f>
        <v>6.3</v>
      </c>
      <c r="G696" s="43">
        <f>IF(I696="","",IFERROR(VLOOKUP(VLOOKUP(A696,Data!C:T,18,FALSE),'ROAR Ratings'!A:D,4,FALSE),""))</f>
        <v>6.69</v>
      </c>
      <c r="H696" s="44">
        <f t="shared" si="36"/>
        <v>0.53846153846153844</v>
      </c>
      <c r="I696" s="58" t="str">
        <f>IF(OR(A696="",LEFT(A696,3)="---"),"",IFERROR(VLOOKUP($A696,'ROAR Balance'!B:F,2,FALSE),""))</f>
        <v>Russian</v>
      </c>
      <c r="J696" s="58">
        <f>IF(I696="","",IFERROR(VLOOKUP($A696,'ROAR Balance'!B:F,3,FALSE),""))</f>
        <v>7</v>
      </c>
      <c r="K696" s="58" t="str">
        <f>IF(I696="","",IFERROR(VLOOKUP($A696,'ROAR Balance'!B:F,4,FALSE),""))</f>
        <v>German</v>
      </c>
      <c r="L696" s="58">
        <f>IF(I696="","",IFERROR(VLOOKUP($A696,'ROAR Balance'!B:F,5,FALSE),""))</f>
        <v>6</v>
      </c>
      <c r="M696" s="46" t="str">
        <f>IF(OR(LEFT(A696,2)="--",A696="",I696=""),"",IFERROR(VLOOKUP(A696,Data!C:W,21,FALSE),""))</f>
        <v>Nght</v>
      </c>
      <c r="N696" s="2"/>
    </row>
    <row r="697" spans="1:14" ht="15" customHeight="1" x14ac:dyDescent="0.3">
      <c r="A697" s="5" t="str">
        <f>IFERROR(IF(VLOOKUP(ROW(A697)-1,Data!B:C,2,FALSE)="","",VLOOKUP(ROW(A697)-1,Data!B:C,2,FALSE)),"")</f>
        <v>Red Churchills [J170]</v>
      </c>
      <c r="B697" s="133"/>
      <c r="C697" s="87" t="str">
        <f>IFERROR(IF(VLOOKUP(ROW(A697)-1,Data!B:C,2,FALSE)="","",VLOOKUP(ROW(A697)-1,Data!B:X,23,FALSE)),"")</f>
        <v/>
      </c>
      <c r="D697" s="6">
        <f t="shared" si="34"/>
        <v>-1</v>
      </c>
      <c r="E697" s="6" t="str">
        <f t="shared" si="35"/>
        <v/>
      </c>
      <c r="F697" s="42">
        <f>IF(I697="","",IF(M697="Campaign","--",IF(VLOOKUP(A697,Data!C:D,2,FALSE)="*","*",VLOOKUP(A697,Data!C:R,16,FALSE))))</f>
        <v>9.4499999999999993</v>
      </c>
      <c r="G697" s="43">
        <f>IF(I697="","",IFERROR(VLOOKUP(VLOOKUP(A697,Data!C:T,18,FALSE),'ROAR Ratings'!A:D,4,FALSE),""))</f>
        <v>6.65</v>
      </c>
      <c r="H697" s="44">
        <f t="shared" si="36"/>
        <v>0.66666666666666674</v>
      </c>
      <c r="I697" s="58" t="str">
        <f>IF(OR(A697="",LEFT(A697,3)="---"),"",IFERROR(VLOOKUP($A697,'ROAR Balance'!B:F,2,FALSE),""))</f>
        <v>Russian</v>
      </c>
      <c r="J697" s="58">
        <f>IF(I697="","",IFERROR(VLOOKUP($A697,'ROAR Balance'!B:F,3,FALSE),""))</f>
        <v>10</v>
      </c>
      <c r="K697" s="58" t="str">
        <f>IF(I697="","",IFERROR(VLOOKUP($A697,'ROAR Balance'!B:F,4,FALSE),""))</f>
        <v>Finnish</v>
      </c>
      <c r="L697" s="58">
        <f>IF(I697="","",IFERROR(VLOOKUP($A697,'ROAR Balance'!B:F,5,FALSE),""))</f>
        <v>20</v>
      </c>
      <c r="M697" s="46" t="str">
        <f>IF(OR(LEFT(A697,2)="--",A697="",I697=""),"",IFERROR(VLOOKUP(A697,Data!C:W,21,FALSE),""))</f>
        <v/>
      </c>
      <c r="N697" s="2"/>
    </row>
    <row r="698" spans="1:14" ht="15" customHeight="1" x14ac:dyDescent="0.3">
      <c r="A698" s="5" t="str">
        <f>IFERROR(IF(VLOOKUP(ROW(A698)-1,Data!B:C,2,FALSE)="","",VLOOKUP(ROW(A698)-1,Data!B:C,2,FALSE)),"")</f>
        <v>Whom Gods Destroy [J171]</v>
      </c>
      <c r="B698" s="133"/>
      <c r="C698" s="87" t="str">
        <f>IFERROR(IF(VLOOKUP(ROW(A698)-1,Data!B:C,2,FALSE)="","",VLOOKUP(ROW(A698)-1,Data!B:X,23,FALSE)),"")</f>
        <v/>
      </c>
      <c r="D698" s="6">
        <f t="shared" si="34"/>
        <v>-1</v>
      </c>
      <c r="E698" s="6" t="str">
        <f t="shared" si="35"/>
        <v/>
      </c>
      <c r="F698" s="42">
        <f>IF(I698="","",IF(M698="Campaign","--",IF(VLOOKUP(A698,Data!C:D,2,FALSE)="*","*",VLOOKUP(A698,Data!C:R,16,FALSE))))</f>
        <v>6.34</v>
      </c>
      <c r="G698" s="43">
        <f>IF(I698="","",IFERROR(VLOOKUP(VLOOKUP(A698,Data!C:T,18,FALSE),'ROAR Ratings'!A:D,4,FALSE),""))</f>
        <v>7</v>
      </c>
      <c r="H698" s="44">
        <f t="shared" si="36"/>
        <v>0.85714285714285721</v>
      </c>
      <c r="I698" s="58" t="str">
        <f>IF(OR(A698="",LEFT(A698,3)="---"),"",IFERROR(VLOOKUP($A698,'ROAR Balance'!B:F,2,FALSE),""))</f>
        <v>ELAS</v>
      </c>
      <c r="J698" s="58">
        <f>IF(I698="","",IFERROR(VLOOKUP($A698,'ROAR Balance'!B:F,3,FALSE),""))</f>
        <v>2</v>
      </c>
      <c r="K698" s="58" t="str">
        <f>IF(I698="","",IFERROR(VLOOKUP($A698,'ROAR Balance'!B:F,4,FALSE),""))</f>
        <v>German</v>
      </c>
      <c r="L698" s="58">
        <f>IF(I698="","",IFERROR(VLOOKUP($A698,'ROAR Balance'!B:F,5,FALSE),""))</f>
        <v>12</v>
      </c>
      <c r="M698" s="46" t="str">
        <f>IF(OR(LEFT(A698,2)="--",A698="",I698=""),"",IFERROR(VLOOKUP(A698,Data!C:W,21,FALSE),""))</f>
        <v/>
      </c>
      <c r="N698" s="2"/>
    </row>
    <row r="699" spans="1:14" ht="15" customHeight="1" x14ac:dyDescent="0.3">
      <c r="A699" s="5" t="str">
        <f>IFERROR(IF(VLOOKUP(ROW(A699)-1,Data!B:C,2,FALSE)="","",VLOOKUP(ROW(A699)-1,Data!B:C,2,FALSE)),"")</f>
        <v>Ramcke's Redoubt [J172]</v>
      </c>
      <c r="B699" s="133"/>
      <c r="C699" s="87" t="str">
        <f>IFERROR(IF(VLOOKUP(ROW(A699)-1,Data!B:C,2,FALSE)="","",VLOOKUP(ROW(A699)-1,Data!B:X,23,FALSE)),"")</f>
        <v/>
      </c>
      <c r="D699" s="6">
        <f t="shared" si="34"/>
        <v>-1</v>
      </c>
      <c r="E699" s="6" t="str">
        <f t="shared" si="35"/>
        <v/>
      </c>
      <c r="F699" s="42">
        <f>IF(I699="","",IF(M699="Campaign","--",IF(VLOOKUP(A699,Data!C:D,2,FALSE)="*","*",VLOOKUP(A699,Data!C:R,16,FALSE))))</f>
        <v>8.75</v>
      </c>
      <c r="G699" s="43">
        <f>IF(I699="","",IFERROR(VLOOKUP(VLOOKUP(A699,Data!C:T,18,FALSE),'ROAR Ratings'!A:D,4,FALSE),""))</f>
        <v>4.3600000000000003</v>
      </c>
      <c r="H699" s="44">
        <f t="shared" si="36"/>
        <v>0.64705882352941169</v>
      </c>
      <c r="I699" s="58" t="str">
        <f>IF(OR(A699="",LEFT(A699,3)="---"),"",IFERROR(VLOOKUP($A699,'ROAR Balance'!B:F,2,FALSE),""))</f>
        <v>American</v>
      </c>
      <c r="J699" s="58">
        <f>IF(I699="","",IFERROR(VLOOKUP($A699,'ROAR Balance'!B:F,3,FALSE),""))</f>
        <v>6</v>
      </c>
      <c r="K699" s="58" t="str">
        <f>IF(I699="","",IFERROR(VLOOKUP($A699,'ROAR Balance'!B:F,4,FALSE),""))</f>
        <v>German</v>
      </c>
      <c r="L699" s="58">
        <f>IF(I699="","",IFERROR(VLOOKUP($A699,'ROAR Balance'!B:F,5,FALSE),""))</f>
        <v>11</v>
      </c>
      <c r="M699" s="46" t="str">
        <f>IF(OR(LEFT(A699,2)="--",A699="",I699=""),"",IFERROR(VLOOKUP(A699,Data!C:W,21,FALSE),""))</f>
        <v/>
      </c>
      <c r="N699" s="2"/>
    </row>
    <row r="700" spans="1:14" ht="15" customHeight="1" x14ac:dyDescent="0.3">
      <c r="A700" s="5" t="str">
        <f>IFERROR(IF(VLOOKUP(ROW(A700)-1,Data!B:C,2,FALSE)="","",VLOOKUP(ROW(A700)-1,Data!B:C,2,FALSE)),"")</f>
        <v>Assault on Baerendorf [J173]</v>
      </c>
      <c r="B700" s="133"/>
      <c r="C700" s="87" t="str">
        <f>IFERROR(IF(VLOOKUP(ROW(A700)-1,Data!B:C,2,FALSE)="","",VLOOKUP(ROW(A700)-1,Data!B:X,23,FALSE)),"")</f>
        <v/>
      </c>
      <c r="D700" s="6">
        <f t="shared" si="34"/>
        <v>-1</v>
      </c>
      <c r="E700" s="6" t="str">
        <f t="shared" si="35"/>
        <v/>
      </c>
      <c r="F700" s="42">
        <f>IF(I700="","",IF(M700="Campaign","--",IF(VLOOKUP(A700,Data!C:D,2,FALSE)="*","*",VLOOKUP(A700,Data!C:R,16,FALSE))))</f>
        <v>6.6833333333333336</v>
      </c>
      <c r="G700" s="43">
        <f>IF(I700="","",IFERROR(VLOOKUP(VLOOKUP(A700,Data!C:T,18,FALSE),'ROAR Ratings'!A:D,4,FALSE),""))</f>
        <v>6.05</v>
      </c>
      <c r="H700" s="44">
        <f t="shared" si="36"/>
        <v>0.65957446808510634</v>
      </c>
      <c r="I700" s="58" t="str">
        <f>IF(OR(A700="",LEFT(A700,3)="---"),"",IFERROR(VLOOKUP($A700,'ROAR Balance'!B:F,2,FALSE),""))</f>
        <v>German</v>
      </c>
      <c r="J700" s="58">
        <f>IF(I700="","",IFERROR(VLOOKUP($A700,'ROAR Balance'!B:F,3,FALSE),""))</f>
        <v>16</v>
      </c>
      <c r="K700" s="58" t="str">
        <f>IF(I700="","",IFERROR(VLOOKUP($A700,'ROAR Balance'!B:F,4,FALSE),""))</f>
        <v>American</v>
      </c>
      <c r="L700" s="58">
        <f>IF(I700="","",IFERROR(VLOOKUP($A700,'ROAR Balance'!B:F,5,FALSE),""))</f>
        <v>31</v>
      </c>
      <c r="M700" s="46" t="str">
        <f>IF(OR(LEFT(A700,2)="--",A700="",I700=""),"",IFERROR(VLOOKUP(A700,Data!C:W,21,FALSE),""))</f>
        <v/>
      </c>
      <c r="N700" s="2"/>
    </row>
    <row r="701" spans="1:14" ht="15" customHeight="1" x14ac:dyDescent="0.3">
      <c r="A701" s="5" t="str">
        <f>IFERROR(IF(VLOOKUP(ROW(A701)-1,Data!B:C,2,FALSE)="","",VLOOKUP(ROW(A701)-1,Data!B:C,2,FALSE)),"")</f>
        <v>Heart of Athena [J174]</v>
      </c>
      <c r="B701" s="133"/>
      <c r="C701" s="87" t="str">
        <f>IFERROR(IF(VLOOKUP(ROW(A701)-1,Data!B:C,2,FALSE)="","",VLOOKUP(ROW(A701)-1,Data!B:X,23,FALSE)),"")</f>
        <v/>
      </c>
      <c r="D701" s="6">
        <f t="shared" si="34"/>
        <v>-1</v>
      </c>
      <c r="E701" s="6" t="str">
        <f t="shared" si="35"/>
        <v>T</v>
      </c>
      <c r="F701" s="42">
        <f>IF(I701="","",IF(M701="Campaign","--",IF(VLOOKUP(A701,Data!C:D,2,FALSE)="*","*",VLOOKUP(A701,Data!C:R,16,FALSE))))</f>
        <v>4.25</v>
      </c>
      <c r="G701" s="43">
        <f>IF(I701="","",IFERROR(VLOOKUP(VLOOKUP(A701,Data!C:T,18,FALSE),'ROAR Ratings'!A:D,4,FALSE),""))</f>
        <v>5.79</v>
      </c>
      <c r="H701" s="44">
        <f t="shared" si="36"/>
        <v>0.6875</v>
      </c>
      <c r="I701" s="58" t="str">
        <f>IF(OR(A701="",LEFT(A701,3)="---"),"",IFERROR(VLOOKUP($A701,'ROAR Balance'!B:F,2,FALSE),""))</f>
        <v>Partisan</v>
      </c>
      <c r="J701" s="58">
        <f>IF(I701="","",IFERROR(VLOOKUP($A701,'ROAR Balance'!B:F,3,FALSE),""))</f>
        <v>5</v>
      </c>
      <c r="K701" s="58" t="str">
        <f>IF(I701="","",IFERROR(VLOOKUP($A701,'ROAR Balance'!B:F,4,FALSE),""))</f>
        <v>British</v>
      </c>
      <c r="L701" s="58">
        <f>IF(I701="","",IFERROR(VLOOKUP($A701,'ROAR Balance'!B:F,5,FALSE),""))</f>
        <v>11</v>
      </c>
      <c r="M701" s="46" t="str">
        <f>IF(OR(LEFT(A701,2)="--",A701="",I701=""),"",IFERROR(VLOOKUP(A701,Data!C:W,21,FALSE),""))</f>
        <v>Air</v>
      </c>
      <c r="N701" s="2"/>
    </row>
    <row r="702" spans="1:14" ht="15" customHeight="1" x14ac:dyDescent="0.3">
      <c r="A702" s="5" t="str">
        <f>IFERROR(IF(VLOOKUP(ROW(A702)-1,Data!B:C,2,FALSE)="","",VLOOKUP(ROW(A702)-1,Data!B:C,2,FALSE)),"")</f>
        <v>Bedburg Bite [J175]</v>
      </c>
      <c r="B702" s="133"/>
      <c r="C702" s="87" t="str">
        <f>IFERROR(IF(VLOOKUP(ROW(A702)-1,Data!B:C,2,FALSE)="","",VLOOKUP(ROW(A702)-1,Data!B:X,23,FALSE)),"")</f>
        <v/>
      </c>
      <c r="D702" s="6">
        <f t="shared" si="34"/>
        <v>1</v>
      </c>
      <c r="E702" s="6" t="str">
        <f t="shared" si="35"/>
        <v/>
      </c>
      <c r="F702" s="42">
        <f>IF(I702="","",IF(M702="Campaign","--",IF(VLOOKUP(A702,Data!C:D,2,FALSE)="*","*",VLOOKUP(A702,Data!C:R,16,FALSE))))</f>
        <v>7.7666666666666666</v>
      </c>
      <c r="G702" s="43">
        <f>IF(I702="","",IFERROR(VLOOKUP(VLOOKUP(A702,Data!C:T,18,FALSE),'ROAR Ratings'!A:D,4,FALSE),""))</f>
        <v>6.75</v>
      </c>
      <c r="H702" s="44">
        <f t="shared" si="36"/>
        <v>0.57471264367816088</v>
      </c>
      <c r="I702" s="58" t="str">
        <f>IF(OR(A702="",LEFT(A702,3)="---"),"",IFERROR(VLOOKUP($A702,'ROAR Balance'!B:F,2,FALSE),""))</f>
        <v>British</v>
      </c>
      <c r="J702" s="58">
        <f>IF(I702="","",IFERROR(VLOOKUP($A702,'ROAR Balance'!B:F,3,FALSE),""))</f>
        <v>37</v>
      </c>
      <c r="K702" s="58" t="str">
        <f>IF(I702="","",IFERROR(VLOOKUP($A702,'ROAR Balance'!B:F,4,FALSE),""))</f>
        <v>German</v>
      </c>
      <c r="L702" s="58">
        <f>IF(I702="","",IFERROR(VLOOKUP($A702,'ROAR Balance'!B:F,5,FALSE),""))</f>
        <v>50</v>
      </c>
      <c r="M702" s="46" t="str">
        <f>IF(OR(LEFT(A702,2)="--",A702="",I702=""),"",IFERROR(VLOOKUP(A702,Data!C:W,21,FALSE),""))</f>
        <v/>
      </c>
      <c r="N702" s="2"/>
    </row>
    <row r="703" spans="1:14" ht="15" customHeight="1" x14ac:dyDescent="0.3">
      <c r="A703" s="5" t="str">
        <f>IFERROR(IF(VLOOKUP(ROW(A703)-1,Data!B:C,2,FALSE)="","",VLOOKUP(ROW(A703)-1,Data!B:C,2,FALSE)),"")</f>
        <v>Deadly Assumption [J176]</v>
      </c>
      <c r="B703" s="133"/>
      <c r="C703" s="87" t="str">
        <f>IFERROR(IF(VLOOKUP(ROW(A703)-1,Data!B:C,2,FALSE)="","",VLOOKUP(ROW(A703)-1,Data!B:X,23,FALSE)),"")</f>
        <v/>
      </c>
      <c r="D703" s="6">
        <f t="shared" si="34"/>
        <v>-1</v>
      </c>
      <c r="E703" s="6" t="str">
        <f t="shared" si="35"/>
        <v/>
      </c>
      <c r="F703" s="42">
        <f>IF(I703="","",IF(M703="Campaign","--",IF(VLOOKUP(A703,Data!C:D,2,FALSE)="*","*",VLOOKUP(A703,Data!C:R,16,FALSE))))</f>
        <v>6.1</v>
      </c>
      <c r="G703" s="43">
        <f>IF(I703="","",IFERROR(VLOOKUP(VLOOKUP(A703,Data!C:T,18,FALSE),'ROAR Ratings'!A:D,4,FALSE),""))</f>
        <v>7.21</v>
      </c>
      <c r="H703" s="44">
        <f t="shared" si="36"/>
        <v>0.625</v>
      </c>
      <c r="I703" s="58" t="str">
        <f>IF(OR(A703="",LEFT(A703,3)="---"),"",IFERROR(VLOOKUP($A703,'ROAR Balance'!B:F,2,FALSE),""))</f>
        <v>American</v>
      </c>
      <c r="J703" s="58">
        <f>IF(I703="","",IFERROR(VLOOKUP($A703,'ROAR Balance'!B:F,3,FALSE),""))</f>
        <v>10</v>
      </c>
      <c r="K703" s="58" t="str">
        <f>IF(I703="","",IFERROR(VLOOKUP($A703,'ROAR Balance'!B:F,4,FALSE),""))</f>
        <v>German</v>
      </c>
      <c r="L703" s="58">
        <f>IF(I703="","",IFERROR(VLOOKUP($A703,'ROAR Balance'!B:F,5,FALSE),""))</f>
        <v>6</v>
      </c>
      <c r="M703" s="46" t="str">
        <f>IF(OR(LEFT(A703,2)="--",A703="",I703=""),"",IFERROR(VLOOKUP(A703,Data!C:W,21,FALSE),""))</f>
        <v/>
      </c>
      <c r="N703" s="2"/>
    </row>
    <row r="704" spans="1:14" ht="15" customHeight="1" x14ac:dyDescent="0.3">
      <c r="A704" s="5" t="str">
        <f>IFERROR(IF(VLOOKUP(ROW(A704)-1,Data!B:C,2,FALSE)="","",VLOOKUP(ROW(A704)-1,Data!B:C,2,FALSE)),"")</f>
        <v>Coup de Main at Hamminkeln [J177]</v>
      </c>
      <c r="B704" s="133"/>
      <c r="C704" s="87" t="str">
        <f>IFERROR(IF(VLOOKUP(ROW(A704)-1,Data!B:C,2,FALSE)="","",VLOOKUP(ROW(A704)-1,Data!B:X,23,FALSE)),"")</f>
        <v/>
      </c>
      <c r="D704" s="6">
        <f t="shared" si="34"/>
        <v>-1</v>
      </c>
      <c r="E704" s="6" t="str">
        <f t="shared" si="35"/>
        <v>T</v>
      </c>
      <c r="F704" s="42">
        <f>IF(I704="","",IF(M704="Campaign","--",IF(VLOOKUP(A704,Data!C:D,2,FALSE)="*","*",VLOOKUP(A704,Data!C:R,16,FALSE))))</f>
        <v>3.6124999999999998</v>
      </c>
      <c r="G704" s="43">
        <f>IF(I704="","",IFERROR(VLOOKUP(VLOOKUP(A704,Data!C:T,18,FALSE),'ROAR Ratings'!A:D,4,FALSE),""))</f>
        <v>5.76</v>
      </c>
      <c r="H704" s="44">
        <f t="shared" si="36"/>
        <v>0.65</v>
      </c>
      <c r="I704" s="58" t="str">
        <f>IF(OR(A704="",LEFT(A704,3)="---"),"",IFERROR(VLOOKUP($A704,'ROAR Balance'!B:F,2,FALSE),""))</f>
        <v>British</v>
      </c>
      <c r="J704" s="58">
        <f>IF(I704="","",IFERROR(VLOOKUP($A704,'ROAR Balance'!B:F,3,FALSE),""))</f>
        <v>7</v>
      </c>
      <c r="K704" s="58" t="str">
        <f>IF(I704="","",IFERROR(VLOOKUP($A704,'ROAR Balance'!B:F,4,FALSE),""))</f>
        <v>German</v>
      </c>
      <c r="L704" s="58">
        <f>IF(I704="","",IFERROR(VLOOKUP($A704,'ROAR Balance'!B:F,5,FALSE),""))</f>
        <v>13</v>
      </c>
      <c r="M704" s="46" t="str">
        <f>IF(OR(LEFT(A704,2)="--",A704="",I704=""),"",IFERROR(VLOOKUP(A704,Data!C:W,21,FALSE),""))</f>
        <v/>
      </c>
      <c r="N704" s="2"/>
    </row>
    <row r="705" spans="1:14" ht="15" customHeight="1" x14ac:dyDescent="0.3">
      <c r="A705" s="5" t="str">
        <f>IFERROR(IF(VLOOKUP(ROW(A705)-1,Data!B:C,2,FALSE)="","",VLOOKUP(ROW(A705)-1,Data!B:C,2,FALSE)),"")</f>
        <v>Old Friends [J178]</v>
      </c>
      <c r="B705" s="133"/>
      <c r="C705" s="87" t="str">
        <f>IFERROR(IF(VLOOKUP(ROW(A705)-1,Data!B:C,2,FALSE)="","",VLOOKUP(ROW(A705)-1,Data!B:X,23,FALSE)),"")</f>
        <v/>
      </c>
      <c r="D705" s="6">
        <f t="shared" si="34"/>
        <v>1</v>
      </c>
      <c r="E705" s="6" t="str">
        <f t="shared" si="35"/>
        <v/>
      </c>
      <c r="F705" s="42">
        <f>IF(I705="","",IF(M705="Campaign","--",IF(VLOOKUP(A705,Data!C:D,2,FALSE)="*","*",VLOOKUP(A705,Data!C:R,16,FALSE))))</f>
        <v>8.15</v>
      </c>
      <c r="G705" s="43">
        <f>IF(I705="","",IFERROR(VLOOKUP(VLOOKUP(A705,Data!C:T,18,FALSE),'ROAR Ratings'!A:D,4,FALSE),""))</f>
        <v>6.97</v>
      </c>
      <c r="H705" s="44">
        <f t="shared" si="36"/>
        <v>0.55000000000000004</v>
      </c>
      <c r="I705" s="58" t="str">
        <f>IF(OR(A705="",LEFT(A705,3)="---"),"",IFERROR(VLOOKUP($A705,'ROAR Balance'!B:F,2,FALSE),""))</f>
        <v>German</v>
      </c>
      <c r="J705" s="58">
        <f>IF(I705="","",IFERROR(VLOOKUP($A705,'ROAR Balance'!B:F,3,FALSE),""))</f>
        <v>27</v>
      </c>
      <c r="K705" s="58" t="str">
        <f>IF(I705="","",IFERROR(VLOOKUP($A705,'ROAR Balance'!B:F,4,FALSE),""))</f>
        <v>American</v>
      </c>
      <c r="L705" s="58">
        <f>IF(I705="","",IFERROR(VLOOKUP($A705,'ROAR Balance'!B:F,5,FALSE),""))</f>
        <v>33</v>
      </c>
      <c r="M705" s="46" t="str">
        <f>IF(OR(LEFT(A705,2)="--",A705="",I705=""),"",IFERROR(VLOOKUP(A705,Data!C:W,21,FALSE),""))</f>
        <v/>
      </c>
      <c r="N705" s="2"/>
    </row>
    <row r="706" spans="1:14" ht="15" customHeight="1" x14ac:dyDescent="0.3">
      <c r="A706" s="5" t="str">
        <f>IFERROR(IF(VLOOKUP(ROW(A706)-1,Data!B:C,2,FALSE)="","",VLOOKUP(ROW(A706)-1,Data!B:C,2,FALSE)),"")</f>
        <v>Resignation Supermen [J179]</v>
      </c>
      <c r="B706" s="133"/>
      <c r="C706" s="87" t="str">
        <f>IFERROR(IF(VLOOKUP(ROW(A706)-1,Data!B:C,2,FALSE)="","",VLOOKUP(ROW(A706)-1,Data!B:X,23,FALSE)),"")</f>
        <v/>
      </c>
      <c r="D706" s="6">
        <f t="shared" si="34"/>
        <v>1</v>
      </c>
      <c r="E706" s="6" t="str">
        <f t="shared" si="35"/>
        <v/>
      </c>
      <c r="F706" s="42">
        <f>IF(I706="","",IF(M706="Campaign","--",IF(VLOOKUP(A706,Data!C:D,2,FALSE)="*","*",VLOOKUP(A706,Data!C:R,16,FALSE))))</f>
        <v>5.6</v>
      </c>
      <c r="G706" s="43">
        <f>IF(I706="","",IFERROR(VLOOKUP(VLOOKUP(A706,Data!C:T,18,FALSE),'ROAR Ratings'!A:D,4,FALSE),""))</f>
        <v>6.37</v>
      </c>
      <c r="H706" s="44">
        <f t="shared" si="36"/>
        <v>0.57692307692307687</v>
      </c>
      <c r="I706" s="58" t="str">
        <f>IF(OR(A706="",LEFT(A706,3)="---"),"",IFERROR(VLOOKUP($A706,'ROAR Balance'!B:F,2,FALSE),""))</f>
        <v>German</v>
      </c>
      <c r="J706" s="58">
        <f>IF(I706="","",IFERROR(VLOOKUP($A706,'ROAR Balance'!B:F,3,FALSE),""))</f>
        <v>22</v>
      </c>
      <c r="K706" s="58" t="str">
        <f>IF(I706="","",IFERROR(VLOOKUP($A706,'ROAR Balance'!B:F,4,FALSE),""))</f>
        <v>American</v>
      </c>
      <c r="L706" s="58">
        <f>IF(I706="","",IFERROR(VLOOKUP($A706,'ROAR Balance'!B:F,5,FALSE),""))</f>
        <v>30</v>
      </c>
      <c r="M706" s="46" t="str">
        <f>IF(OR(LEFT(A706,2)="--",A706="",I706=""),"",IFERROR(VLOOKUP(A706,Data!C:W,21,FALSE),""))</f>
        <v/>
      </c>
      <c r="N706" s="2"/>
    </row>
    <row r="707" spans="1:14" ht="15" customHeight="1" x14ac:dyDescent="0.3">
      <c r="A707" s="5" t="str">
        <f>IFERROR(IF(VLOOKUP(ROW(A707)-1,Data!B:C,2,FALSE)="","",VLOOKUP(ROW(A707)-1,Data!B:C,2,FALSE)),"")</f>
        <v>The Hour Zero [J180]</v>
      </c>
      <c r="B707" s="133"/>
      <c r="C707" s="87" t="str">
        <f>IFERROR(IF(VLOOKUP(ROW(A707)-1,Data!B:C,2,FALSE)="","",VLOOKUP(ROW(A707)-1,Data!B:X,23,FALSE)),"")</f>
        <v/>
      </c>
      <c r="D707" s="6">
        <f t="shared" ref="D707:D770" si="37">IF(I707="","",IF(G707&gt;$P$2,IF(H707&lt;$P$5,1,-1),-1))</f>
        <v>-1</v>
      </c>
      <c r="E707" s="6" t="str">
        <f t="shared" ref="E707:E770" si="38">IF(F707="","",IF(M707="Campaign","",IF(F707&lt;5,"T","")))</f>
        <v/>
      </c>
      <c r="F707" s="42">
        <f>IF(I707="","",IF(M707="Campaign","--",IF(VLOOKUP(A707,Data!C:D,2,FALSE)="*","*",VLOOKUP(A707,Data!C:R,16,FALSE))))</f>
        <v>6.625</v>
      </c>
      <c r="G707" s="43">
        <f>IF(I707="","",IFERROR(VLOOKUP(VLOOKUP(A707,Data!C:T,18,FALSE),'ROAR Ratings'!A:D,4,FALSE),""))</f>
        <v>6.29</v>
      </c>
      <c r="H707" s="44">
        <f t="shared" ref="H707:H770" si="39">IF(I707="","",IFERROR(IF(J707/(J707+L707)&gt;0.5,J707/(J707+L707),1-J707/(J707+L707)),""))</f>
        <v>0.66666666666666663</v>
      </c>
      <c r="I707" s="58" t="str">
        <f>IF(OR(A707="",LEFT(A707,3)="---"),"",IFERROR(VLOOKUP($A707,'ROAR Balance'!B:F,2,FALSE),""))</f>
        <v>German</v>
      </c>
      <c r="J707" s="58">
        <f>IF(I707="","",IFERROR(VLOOKUP($A707,'ROAR Balance'!B:F,3,FALSE),""))</f>
        <v>10</v>
      </c>
      <c r="K707" s="58" t="str">
        <f>IF(I707="","",IFERROR(VLOOKUP($A707,'ROAR Balance'!B:F,4,FALSE),""))</f>
        <v>British/Wehrmacht</v>
      </c>
      <c r="L707" s="58">
        <f>IF(I707="","",IFERROR(VLOOKUP($A707,'ROAR Balance'!B:F,5,FALSE),""))</f>
        <v>5</v>
      </c>
      <c r="M707" s="46" t="str">
        <f>IF(OR(LEFT(A707,2)="--",A707="",I707=""),"",IFERROR(VLOOKUP(A707,Data!C:W,21,FALSE),""))</f>
        <v/>
      </c>
      <c r="N707" s="2"/>
    </row>
    <row r="708" spans="1:14" ht="15" customHeight="1" x14ac:dyDescent="0.3">
      <c r="A708" s="5" t="str">
        <f>IFERROR(IF(VLOOKUP(ROW(A708)-1,Data!B:C,2,FALSE)="","",VLOOKUP(ROW(A708)-1,Data!B:C,2,FALSE)),"")</f>
        <v>The Deadly Line [J181]</v>
      </c>
      <c r="B708" s="133"/>
      <c r="C708" s="87" t="str">
        <f>IFERROR(IF(VLOOKUP(ROW(A708)-1,Data!B:C,2,FALSE)="","",VLOOKUP(ROW(A708)-1,Data!B:X,23,FALSE)),"")</f>
        <v/>
      </c>
      <c r="D708" s="6">
        <f t="shared" si="37"/>
        <v>-1</v>
      </c>
      <c r="E708" s="6" t="str">
        <f t="shared" si="38"/>
        <v/>
      </c>
      <c r="F708" s="42">
        <f>IF(I708="","",IF(M708="Campaign","--",IF(VLOOKUP(A708,Data!C:D,2,FALSE)="*","*",VLOOKUP(A708,Data!C:R,16,FALSE))))</f>
        <v>6.1333333333333337</v>
      </c>
      <c r="G708" s="43">
        <f>IF(I708="","",IFERROR(VLOOKUP(VLOOKUP(A708,Data!C:T,18,FALSE),'ROAR Ratings'!A:D,4,FALSE),""))</f>
        <v>5.73</v>
      </c>
      <c r="H708" s="44">
        <f t="shared" si="39"/>
        <v>0.59090909090909094</v>
      </c>
      <c r="I708" s="58" t="str">
        <f>IF(OR(A708="",LEFT(A708,3)="---"),"",IFERROR(VLOOKUP($A708,'ROAR Balance'!B:F,2,FALSE),""))</f>
        <v>Russian</v>
      </c>
      <c r="J708" s="58">
        <f>IF(I708="","",IFERROR(VLOOKUP($A708,'ROAR Balance'!B:F,3,FALSE),""))</f>
        <v>13</v>
      </c>
      <c r="K708" s="58" t="str">
        <f>IF(I708="","",IFERROR(VLOOKUP($A708,'ROAR Balance'!B:F,4,FALSE),""))</f>
        <v>Japanese</v>
      </c>
      <c r="L708" s="58">
        <f>IF(I708="","",IFERROR(VLOOKUP($A708,'ROAR Balance'!B:F,5,FALSE),""))</f>
        <v>9</v>
      </c>
      <c r="M708" s="46" t="str">
        <f>IF(OR(LEFT(A708,2)="--",A708="",I708=""),"",IFERROR(VLOOKUP(A708,Data!C:W,21,FALSE),""))</f>
        <v>PTO</v>
      </c>
      <c r="N708" s="2"/>
    </row>
    <row r="709" spans="1:14" ht="15" customHeight="1" x14ac:dyDescent="0.3">
      <c r="A709" s="5" t="str">
        <f>IFERROR(IF(VLOOKUP(ROW(A709)-1,Data!B:C,2,FALSE)="","",VLOOKUP(ROW(A709)-1,Data!B:C,2,FALSE)),"")</f>
        <v>Belgian Blitzkrieg [J182]</v>
      </c>
      <c r="B709" s="133"/>
      <c r="C709" s="87" t="str">
        <f>IFERROR(IF(VLOOKUP(ROW(A709)-1,Data!B:C,2,FALSE)="","",VLOOKUP(ROW(A709)-1,Data!B:X,23,FALSE)),"")</f>
        <v/>
      </c>
      <c r="D709" s="6">
        <f t="shared" si="37"/>
        <v>-1</v>
      </c>
      <c r="E709" s="6" t="str">
        <f t="shared" si="38"/>
        <v/>
      </c>
      <c r="F709" s="42">
        <f>IF(I709="","",IF(M709="Campaign","--",IF(VLOOKUP(A709,Data!C:D,2,FALSE)="*","*",VLOOKUP(A709,Data!C:R,16,FALSE))))</f>
        <v>5.083333333333333</v>
      </c>
      <c r="G709" s="43">
        <f>IF(I709="","",IFERROR(VLOOKUP(VLOOKUP(A709,Data!C:T,18,FALSE),'ROAR Ratings'!A:D,4,FALSE),""))</f>
        <v>6.89</v>
      </c>
      <c r="H709" s="44">
        <f t="shared" si="39"/>
        <v>0.63888888888888884</v>
      </c>
      <c r="I709" s="58" t="str">
        <f>IF(OR(A709="",LEFT(A709,3)="---"),"",IFERROR(VLOOKUP($A709,'ROAR Balance'!B:F,2,FALSE),""))</f>
        <v>Belgian</v>
      </c>
      <c r="J709" s="58">
        <f>IF(I709="","",IFERROR(VLOOKUP($A709,'ROAR Balance'!B:F,3,FALSE),""))</f>
        <v>26</v>
      </c>
      <c r="K709" s="58" t="str">
        <f>IF(I709="","",IFERROR(VLOOKUP($A709,'ROAR Balance'!B:F,4,FALSE),""))</f>
        <v>German</v>
      </c>
      <c r="L709" s="58">
        <f>IF(I709="","",IFERROR(VLOOKUP($A709,'ROAR Balance'!B:F,5,FALSE),""))</f>
        <v>46</v>
      </c>
      <c r="M709" s="46" t="str">
        <f>IF(OR(LEFT(A709,2)="--",A709="",I709=""),"",IFERROR(VLOOKUP(A709,Data!C:W,21,FALSE),""))</f>
        <v/>
      </c>
      <c r="N709" s="2"/>
    </row>
    <row r="710" spans="1:14" ht="15" customHeight="1" x14ac:dyDescent="0.3">
      <c r="A710" s="5" t="str">
        <f>IFERROR(IF(VLOOKUP(ROW(A710)-1,Data!B:C,2,FALSE)="","",VLOOKUP(ROW(A710)-1,Data!B:C,2,FALSE)),"")</f>
        <v>A Real Barn Burner [J183]</v>
      </c>
      <c r="B710" s="133"/>
      <c r="C710" s="87" t="str">
        <f>IFERROR(IF(VLOOKUP(ROW(A710)-1,Data!B:C,2,FALSE)="","",VLOOKUP(ROW(A710)-1,Data!B:X,23,FALSE)),"")</f>
        <v/>
      </c>
      <c r="D710" s="6">
        <f t="shared" si="37"/>
        <v>1</v>
      </c>
      <c r="E710" s="6" t="str">
        <f t="shared" si="38"/>
        <v>T</v>
      </c>
      <c r="F710" s="42">
        <f>IF(I710="","",IF(M710="Campaign","--",IF(VLOOKUP(A710,Data!C:D,2,FALSE)="*","*",VLOOKUP(A710,Data!C:R,16,FALSE))))</f>
        <v>2.8</v>
      </c>
      <c r="G710" s="43">
        <f>IF(I710="","",IFERROR(VLOOKUP(VLOOKUP(A710,Data!C:T,18,FALSE),'ROAR Ratings'!A:D,4,FALSE),""))</f>
        <v>6.77</v>
      </c>
      <c r="H710" s="44">
        <f t="shared" si="39"/>
        <v>0.56692913385826771</v>
      </c>
      <c r="I710" s="58" t="str">
        <f>IF(OR(A710="",LEFT(A710,3)="---"),"",IFERROR(VLOOKUP($A710,'ROAR Balance'!B:F,2,FALSE),""))</f>
        <v>French</v>
      </c>
      <c r="J710" s="58">
        <f>IF(I710="","",IFERROR(VLOOKUP($A710,'ROAR Balance'!B:F,3,FALSE),""))</f>
        <v>72</v>
      </c>
      <c r="K710" s="58" t="str">
        <f>IF(I710="","",IFERROR(VLOOKUP($A710,'ROAR Balance'!B:F,4,FALSE),""))</f>
        <v>German</v>
      </c>
      <c r="L710" s="58">
        <f>IF(I710="","",IFERROR(VLOOKUP($A710,'ROAR Balance'!B:F,5,FALSE),""))</f>
        <v>55</v>
      </c>
      <c r="M710" s="46" t="str">
        <f>IF(OR(LEFT(A710,2)="--",A710="",I710=""),"",IFERROR(VLOOKUP(A710,Data!C:W,21,FALSE),""))</f>
        <v/>
      </c>
      <c r="N710" s="2"/>
    </row>
    <row r="711" spans="1:14" ht="15" customHeight="1" x14ac:dyDescent="0.3">
      <c r="A711" s="5" t="str">
        <f>IFERROR(IF(VLOOKUP(ROW(A711)-1,Data!B:C,2,FALSE)="","",VLOOKUP(ROW(A711)-1,Data!B:C,2,FALSE)),"")</f>
        <v>Dayan to Meet You [J184]</v>
      </c>
      <c r="B711" s="133"/>
      <c r="C711" s="87" t="str">
        <f>IFERROR(IF(VLOOKUP(ROW(A711)-1,Data!B:C,2,FALSE)="","",VLOOKUP(ROW(A711)-1,Data!B:X,23,FALSE)),"")</f>
        <v/>
      </c>
      <c r="D711" s="6">
        <f t="shared" si="37"/>
        <v>-1</v>
      </c>
      <c r="E711" s="6" t="str">
        <f t="shared" si="38"/>
        <v>T</v>
      </c>
      <c r="F711" s="42">
        <f>IF(I711="","",IF(M711="Campaign","--",IF(VLOOKUP(A711,Data!C:D,2,FALSE)="*","*",VLOOKUP(A711,Data!C:R,16,FALSE))))</f>
        <v>2.8791666666666664</v>
      </c>
      <c r="G711" s="43">
        <f>IF(I711="","",IFERROR(VLOOKUP(VLOOKUP(A711,Data!C:T,18,FALSE),'ROAR Ratings'!A:D,4,FALSE),""))</f>
        <v>6.26</v>
      </c>
      <c r="H711" s="44">
        <f t="shared" si="39"/>
        <v>0.5161290322580645</v>
      </c>
      <c r="I711" s="58" t="str">
        <f>IF(OR(A711="",LEFT(A711,3)="---"),"",IFERROR(VLOOKUP($A711,'ROAR Balance'!B:F,2,FALSE),""))</f>
        <v>Vichy</v>
      </c>
      <c r="J711" s="58">
        <f>IF(I711="","",IFERROR(VLOOKUP($A711,'ROAR Balance'!B:F,3,FALSE),""))</f>
        <v>16</v>
      </c>
      <c r="K711" s="58" t="str">
        <f>IF(I711="","",IFERROR(VLOOKUP($A711,'ROAR Balance'!B:F,4,FALSE),""))</f>
        <v>Australian</v>
      </c>
      <c r="L711" s="58">
        <f>IF(I711="","",IFERROR(VLOOKUP($A711,'ROAR Balance'!B:F,5,FALSE),""))</f>
        <v>15</v>
      </c>
      <c r="M711" s="46" t="str">
        <f>IF(OR(LEFT(A711,2)="--",A711="",I711=""),"",IFERROR(VLOOKUP(A711,Data!C:W,21,FALSE),""))</f>
        <v/>
      </c>
      <c r="N711" s="2"/>
    </row>
    <row r="712" spans="1:14" ht="15" customHeight="1" x14ac:dyDescent="0.3">
      <c r="A712" s="5" t="str">
        <f>IFERROR(IF(VLOOKUP(ROW(A712)-1,Data!B:C,2,FALSE)="","",VLOOKUP(ROW(A712)-1,Data!B:C,2,FALSE)),"")</f>
        <v>The Haunted Castle [J185]</v>
      </c>
      <c r="B712" s="133"/>
      <c r="C712" s="87" t="str">
        <f>IFERROR(IF(VLOOKUP(ROW(A712)-1,Data!B:C,2,FALSE)="","",VLOOKUP(ROW(A712)-1,Data!B:X,23,FALSE)),"")</f>
        <v/>
      </c>
      <c r="D712" s="6">
        <f t="shared" si="37"/>
        <v>-1</v>
      </c>
      <c r="E712" s="6" t="str">
        <f t="shared" si="38"/>
        <v>T</v>
      </c>
      <c r="F712" s="42">
        <f>IF(I712="","",IF(M712="Campaign","--",IF(VLOOKUP(A712,Data!C:D,2,FALSE)="*","*",VLOOKUP(A712,Data!C:R,16,FALSE))))</f>
        <v>3.35</v>
      </c>
      <c r="G712" s="43">
        <f>IF(I712="","",IFERROR(VLOOKUP(VLOOKUP(A712,Data!C:T,18,FALSE),'ROAR Ratings'!A:D,4,FALSE),""))</f>
        <v>6.24</v>
      </c>
      <c r="H712" s="44">
        <f t="shared" si="39"/>
        <v>0.60655737704918034</v>
      </c>
      <c r="I712" s="58" t="str">
        <f>IF(OR(A712="",LEFT(A712,3)="---"),"",IFERROR(VLOOKUP($A712,'ROAR Balance'!B:F,2,FALSE),""))</f>
        <v>German</v>
      </c>
      <c r="J712" s="58">
        <f>IF(I712="","",IFERROR(VLOOKUP($A712,'ROAR Balance'!B:F,3,FALSE),""))</f>
        <v>24</v>
      </c>
      <c r="K712" s="58" t="str">
        <f>IF(I712="","",IFERROR(VLOOKUP($A712,'ROAR Balance'!B:F,4,FALSE),""))</f>
        <v>Russian</v>
      </c>
      <c r="L712" s="58">
        <f>IF(I712="","",IFERROR(VLOOKUP($A712,'ROAR Balance'!B:F,5,FALSE),""))</f>
        <v>37</v>
      </c>
      <c r="M712" s="46" t="str">
        <f>IF(OR(LEFT(A712,2)="--",A712="",I712=""),"",IFERROR(VLOOKUP(A712,Data!C:W,21,FALSE),""))</f>
        <v/>
      </c>
      <c r="N712" s="2"/>
    </row>
    <row r="713" spans="1:14" ht="15" customHeight="1" x14ac:dyDescent="0.3">
      <c r="A713" s="5" t="str">
        <f>IFERROR(IF(VLOOKUP(ROW(A713)-1,Data!B:C,2,FALSE)="","",VLOOKUP(ROW(A713)-1,Data!B:C,2,FALSE)),"")</f>
        <v>Castles on the Horizon [J186]</v>
      </c>
      <c r="B713" s="133"/>
      <c r="C713" s="87" t="str">
        <f>IFERROR(IF(VLOOKUP(ROW(A713)-1,Data!B:C,2,FALSE)="","",VLOOKUP(ROW(A713)-1,Data!B:X,23,FALSE)),"")</f>
        <v/>
      </c>
      <c r="D713" s="6">
        <f t="shared" si="37"/>
        <v>-1</v>
      </c>
      <c r="E713" s="6" t="str">
        <f t="shared" si="38"/>
        <v/>
      </c>
      <c r="F713" s="42">
        <f>IF(I713="","",IF(M713="Campaign","--",IF(VLOOKUP(A713,Data!C:D,2,FALSE)="*","*",VLOOKUP(A713,Data!C:R,16,FALSE))))</f>
        <v>9.6166666666666671</v>
      </c>
      <c r="G713" s="43">
        <f>IF(I713="","",IFERROR(VLOOKUP(VLOOKUP(A713,Data!C:T,18,FALSE),'ROAR Ratings'!A:D,4,FALSE),""))</f>
        <v>6.52</v>
      </c>
      <c r="H713" s="44">
        <f t="shared" si="39"/>
        <v>0.6</v>
      </c>
      <c r="I713" s="58" t="str">
        <f>IF(OR(A713="",LEFT(A713,3)="---"),"",IFERROR(VLOOKUP($A713,'ROAR Balance'!B:F,2,FALSE),""))</f>
        <v>British</v>
      </c>
      <c r="J713" s="58">
        <f>IF(I713="","",IFERROR(VLOOKUP($A713,'ROAR Balance'!B:F,3,FALSE),""))</f>
        <v>15</v>
      </c>
      <c r="K713" s="58" t="str">
        <f>IF(I713="","",IFERROR(VLOOKUP($A713,'ROAR Balance'!B:F,4,FALSE),""))</f>
        <v>German</v>
      </c>
      <c r="L713" s="58">
        <f>IF(I713="","",IFERROR(VLOOKUP($A713,'ROAR Balance'!B:F,5,FALSE),""))</f>
        <v>10</v>
      </c>
      <c r="M713" s="46" t="str">
        <f>IF(OR(LEFT(A713,2)="--",A713="",I713=""),"",IFERROR(VLOOKUP(A713,Data!C:W,21,FALSE),""))</f>
        <v>Dsrt</v>
      </c>
      <c r="N713" s="2"/>
    </row>
    <row r="714" spans="1:14" ht="15" customHeight="1" x14ac:dyDescent="0.3">
      <c r="A714" s="5" t="str">
        <f>IFERROR(IF(VLOOKUP(ROW(A714)-1,Data!B:C,2,FALSE)="","",VLOOKUP(ROW(A714)-1,Data!B:C,2,FALSE)),"")</f>
        <v>In Deadly Combat [J187]</v>
      </c>
      <c r="B714" s="133"/>
      <c r="C714" s="87" t="str">
        <f>IFERROR(IF(VLOOKUP(ROW(A714)-1,Data!B:C,2,FALSE)="","",VLOOKUP(ROW(A714)-1,Data!B:X,23,FALSE)),"")</f>
        <v/>
      </c>
      <c r="D714" s="6">
        <f t="shared" si="37"/>
        <v>-1</v>
      </c>
      <c r="E714" s="6" t="str">
        <f t="shared" si="38"/>
        <v/>
      </c>
      <c r="F714" s="42">
        <f>IF(I714="","",IF(M714="Campaign","--",IF(VLOOKUP(A714,Data!C:D,2,FALSE)="*","*",VLOOKUP(A714,Data!C:R,16,FALSE))))</f>
        <v>7.4</v>
      </c>
      <c r="G714" s="43">
        <f>IF(I714="","",IFERROR(VLOOKUP(VLOOKUP(A714,Data!C:T,18,FALSE),'ROAR Ratings'!A:D,4,FALSE),""))</f>
        <v>6.39</v>
      </c>
      <c r="H714" s="44">
        <f t="shared" si="39"/>
        <v>0.63636363636363635</v>
      </c>
      <c r="I714" s="58" t="str">
        <f>IF(OR(A714="",LEFT(A714,3)="---"),"",IFERROR(VLOOKUP($A714,'ROAR Balance'!B:F,2,FALSE),""))</f>
        <v>Russian</v>
      </c>
      <c r="J714" s="58">
        <f>IF(I714="","",IFERROR(VLOOKUP($A714,'ROAR Balance'!B:F,3,FALSE),""))</f>
        <v>16</v>
      </c>
      <c r="K714" s="58" t="str">
        <f>IF(I714="","",IFERROR(VLOOKUP($A714,'ROAR Balance'!B:F,4,FALSE),""))</f>
        <v>German</v>
      </c>
      <c r="L714" s="58">
        <f>IF(I714="","",IFERROR(VLOOKUP($A714,'ROAR Balance'!B:F,5,FALSE),""))</f>
        <v>28</v>
      </c>
      <c r="M714" s="46" t="str">
        <f>IF(OR(LEFT(A714,2)="--",A714="",I714=""),"",IFERROR(VLOOKUP(A714,Data!C:W,21,FALSE),""))</f>
        <v/>
      </c>
      <c r="N714" s="2"/>
    </row>
    <row r="715" spans="1:14" ht="15" customHeight="1" x14ac:dyDescent="0.3">
      <c r="A715" s="5" t="str">
        <f>IFERROR(IF(VLOOKUP(ROW(A715)-1,Data!B:C,2,FALSE)="","",VLOOKUP(ROW(A715)-1,Data!B:C,2,FALSE)),"")</f>
        <v>Grab and Go [J188]</v>
      </c>
      <c r="B715" s="133"/>
      <c r="C715" s="87" t="str">
        <f>IFERROR(IF(VLOOKUP(ROW(A715)-1,Data!B:C,2,FALSE)="","",VLOOKUP(ROW(A715)-1,Data!B:X,23,FALSE)),"")</f>
        <v/>
      </c>
      <c r="D715" s="6">
        <f t="shared" si="37"/>
        <v>1</v>
      </c>
      <c r="E715" s="6" t="str">
        <f t="shared" si="38"/>
        <v/>
      </c>
      <c r="F715" s="42">
        <f>IF(I715="","",IF(M715="Campaign","--",IF(VLOOKUP(A715,Data!C:D,2,FALSE)="*","*",VLOOKUP(A715,Data!C:R,16,FALSE))))</f>
        <v>6.0166666666666666</v>
      </c>
      <c r="G715" s="43">
        <f>IF(I715="","",IFERROR(VLOOKUP(VLOOKUP(A715,Data!C:T,18,FALSE),'ROAR Ratings'!A:D,4,FALSE),""))</f>
        <v>7.12</v>
      </c>
      <c r="H715" s="44">
        <f t="shared" si="39"/>
        <v>0.52777777777777779</v>
      </c>
      <c r="I715" s="58" t="str">
        <f>IF(OR(A715="",LEFT(A715,3)="---"),"",IFERROR(VLOOKUP($A715,'ROAR Balance'!B:F,2,FALSE),""))</f>
        <v>Russian</v>
      </c>
      <c r="J715" s="58">
        <f>IF(I715="","",IFERROR(VLOOKUP($A715,'ROAR Balance'!B:F,3,FALSE),""))</f>
        <v>17</v>
      </c>
      <c r="K715" s="58" t="str">
        <f>IF(I715="","",IFERROR(VLOOKUP($A715,'ROAR Balance'!B:F,4,FALSE),""))</f>
        <v>German</v>
      </c>
      <c r="L715" s="58">
        <f>IF(I715="","",IFERROR(VLOOKUP($A715,'ROAR Balance'!B:F,5,FALSE),""))</f>
        <v>19</v>
      </c>
      <c r="M715" s="46" t="str">
        <f>IF(OR(LEFT(A715,2)="--",A715="",I715=""),"",IFERROR(VLOOKUP(A715,Data!C:W,21,FALSE),""))</f>
        <v/>
      </c>
      <c r="N715" s="2"/>
    </row>
    <row r="716" spans="1:14" ht="15" customHeight="1" x14ac:dyDescent="0.3">
      <c r="A716" s="5" t="str">
        <f>IFERROR(IF(VLOOKUP(ROW(A716)-1,Data!B:C,2,FALSE)="","",VLOOKUP(ROW(A716)-1,Data!B:C,2,FALSE)),"")</f>
        <v>Buckley's Block [J189]</v>
      </c>
      <c r="B716" s="133"/>
      <c r="C716" s="87" t="str">
        <f>IFERROR(IF(VLOOKUP(ROW(A716)-1,Data!B:C,2,FALSE)="","",VLOOKUP(ROW(A716)-1,Data!B:X,23,FALSE)),"")</f>
        <v/>
      </c>
      <c r="D716" s="6">
        <f t="shared" si="37"/>
        <v>1</v>
      </c>
      <c r="E716" s="6" t="str">
        <f t="shared" si="38"/>
        <v>T</v>
      </c>
      <c r="F716" s="42">
        <f>IF(I716="","",IF(M716="Campaign","--",IF(VLOOKUP(A716,Data!C:D,2,FALSE)="*","*",VLOOKUP(A716,Data!C:R,16,FALSE))))</f>
        <v>3.4</v>
      </c>
      <c r="G716" s="43">
        <f>IF(I716="","",IFERROR(VLOOKUP(VLOOKUP(A716,Data!C:T,18,FALSE),'ROAR Ratings'!A:D,4,FALSE),""))</f>
        <v>6.77</v>
      </c>
      <c r="H716" s="44">
        <f t="shared" si="39"/>
        <v>0.56962025316455689</v>
      </c>
      <c r="I716" s="58" t="str">
        <f>IF(OR(A716="",LEFT(A716,3)="---"),"",IFERROR(VLOOKUP($A716,'ROAR Balance'!B:F,2,FALSE),""))</f>
        <v>American</v>
      </c>
      <c r="J716" s="58">
        <f>IF(I716="","",IFERROR(VLOOKUP($A716,'ROAR Balance'!B:F,3,FALSE),""))</f>
        <v>34</v>
      </c>
      <c r="K716" s="58" t="str">
        <f>IF(I716="","",IFERROR(VLOOKUP($A716,'ROAR Balance'!B:F,4,FALSE),""))</f>
        <v>Japanese</v>
      </c>
      <c r="L716" s="58">
        <f>IF(I716="","",IFERROR(VLOOKUP($A716,'ROAR Balance'!B:F,5,FALSE),""))</f>
        <v>45</v>
      </c>
      <c r="M716" s="46" t="str">
        <f>IF(OR(LEFT(A716,2)="--",A716="",I716=""),"",IFERROR(VLOOKUP(A716,Data!C:W,21,FALSE),""))</f>
        <v>PTO</v>
      </c>
      <c r="N716" s="2"/>
    </row>
    <row r="717" spans="1:14" ht="15" customHeight="1" x14ac:dyDescent="0.3">
      <c r="A717" s="5" t="str">
        <f>IFERROR(IF(VLOOKUP(ROW(A717)-1,Data!B:C,2,FALSE)="","",VLOOKUP(ROW(A717)-1,Data!B:C,2,FALSE)),"")</f>
        <v>Trial Run [J190]</v>
      </c>
      <c r="B717" s="133"/>
      <c r="C717" s="87" t="str">
        <f>IFERROR(IF(VLOOKUP(ROW(A717)-1,Data!B:C,2,FALSE)="","",VLOOKUP(ROW(A717)-1,Data!B:X,23,FALSE)),"")</f>
        <v/>
      </c>
      <c r="D717" s="6">
        <f t="shared" si="37"/>
        <v>-1</v>
      </c>
      <c r="E717" s="6" t="str">
        <f t="shared" si="38"/>
        <v/>
      </c>
      <c r="F717" s="42">
        <f>IF(I717="","",IF(M717="Campaign","--",IF(VLOOKUP(A717,Data!C:D,2,FALSE)="*","*",VLOOKUP(A717,Data!C:R,16,FALSE))))</f>
        <v>5.0083333333333337</v>
      </c>
      <c r="G717" s="43">
        <f>IF(I717="","",IFERROR(VLOOKUP(VLOOKUP(A717,Data!C:T,18,FALSE),'ROAR Ratings'!A:D,4,FALSE),""))</f>
        <v>5.86</v>
      </c>
      <c r="H717" s="44">
        <f t="shared" si="39"/>
        <v>0.64516129032258063</v>
      </c>
      <c r="I717" s="58" t="str">
        <f>IF(OR(A717="",LEFT(A717,3)="---"),"",IFERROR(VLOOKUP($A717,'ROAR Balance'!B:F,2,FALSE),""))</f>
        <v>German</v>
      </c>
      <c r="J717" s="58">
        <f>IF(I717="","",IFERROR(VLOOKUP($A717,'ROAR Balance'!B:F,3,FALSE),""))</f>
        <v>11</v>
      </c>
      <c r="K717" s="58" t="str">
        <f>IF(I717="","",IFERROR(VLOOKUP($A717,'ROAR Balance'!B:F,4,FALSE),""))</f>
        <v>Canadian</v>
      </c>
      <c r="L717" s="58">
        <f>IF(I717="","",IFERROR(VLOOKUP($A717,'ROAR Balance'!B:F,5,FALSE),""))</f>
        <v>20</v>
      </c>
      <c r="M717" s="46" t="str">
        <f>IF(OR(LEFT(A717,2)="--",A717="",I717=""),"",IFERROR(VLOOKUP(A717,Data!C:W,21,FALSE),""))</f>
        <v/>
      </c>
      <c r="N717" s="2"/>
    </row>
    <row r="718" spans="1:14" ht="15" customHeight="1" x14ac:dyDescent="0.3">
      <c r="A718" s="5" t="str">
        <f>IFERROR(IF(VLOOKUP(ROW(A718)-1,Data!B:C,2,FALSE)="","",VLOOKUP(ROW(A718)-1,Data!B:C,2,FALSE)),"")</f>
        <v>Rebels Without a Pause [J191]</v>
      </c>
      <c r="B718" s="133"/>
      <c r="C718" s="87" t="str">
        <f>IFERROR(IF(VLOOKUP(ROW(A718)-1,Data!B:C,2,FALSE)="","",VLOOKUP(ROW(A718)-1,Data!B:X,23,FALSE)),"")</f>
        <v/>
      </c>
      <c r="D718" s="6">
        <f t="shared" si="37"/>
        <v>1</v>
      </c>
      <c r="E718" s="6" t="str">
        <f t="shared" si="38"/>
        <v/>
      </c>
      <c r="F718" s="42">
        <f>IF(I718="","",IF(M718="Campaign","--",IF(VLOOKUP(A718,Data!C:D,2,FALSE)="*","*",VLOOKUP(A718,Data!C:R,16,FALSE))))</f>
        <v>5.875</v>
      </c>
      <c r="G718" s="43">
        <f>IF(I718="","",IFERROR(VLOOKUP(VLOOKUP(A718,Data!C:T,18,FALSE),'ROAR Ratings'!A:D,4,FALSE),""))</f>
        <v>6.68</v>
      </c>
      <c r="H718" s="44">
        <f t="shared" si="39"/>
        <v>0.54385964912280704</v>
      </c>
      <c r="I718" s="58" t="str">
        <f>IF(OR(A718="",LEFT(A718,3)="---"),"",IFERROR(VLOOKUP($A718,'ROAR Balance'!B:F,2,FALSE),""))</f>
        <v>Slovak</v>
      </c>
      <c r="J718" s="58">
        <f>IF(I718="","",IFERROR(VLOOKUP($A718,'ROAR Balance'!B:F,3,FALSE),""))</f>
        <v>26</v>
      </c>
      <c r="K718" s="58" t="str">
        <f>IF(I718="","",IFERROR(VLOOKUP($A718,'ROAR Balance'!B:F,4,FALSE),""))</f>
        <v>German</v>
      </c>
      <c r="L718" s="58">
        <f>IF(I718="","",IFERROR(VLOOKUP($A718,'ROAR Balance'!B:F,5,FALSE),""))</f>
        <v>31</v>
      </c>
      <c r="M718" s="46" t="str">
        <f>IF(OR(LEFT(A718,2)="--",A718="",I718=""),"",IFERROR(VLOOKUP(A718,Data!C:W,21,FALSE),""))</f>
        <v/>
      </c>
      <c r="N718" s="2"/>
    </row>
    <row r="719" spans="1:14" ht="15" customHeight="1" x14ac:dyDescent="0.3">
      <c r="A719" s="5" t="str">
        <f>IFERROR(IF(VLOOKUP(ROW(A719)-1,Data!B:C,2,FALSE)="","",VLOOKUP(ROW(A719)-1,Data!B:C,2,FALSE)),"")</f>
        <v>Taking Some FlaK [J192]</v>
      </c>
      <c r="B719" s="133"/>
      <c r="C719" s="87" t="str">
        <f>IFERROR(IF(VLOOKUP(ROW(A719)-1,Data!B:C,2,FALSE)="","",VLOOKUP(ROW(A719)-1,Data!B:X,23,FALSE)),"")</f>
        <v/>
      </c>
      <c r="D719" s="6">
        <f t="shared" si="37"/>
        <v>-1</v>
      </c>
      <c r="E719" s="6" t="str">
        <f t="shared" si="38"/>
        <v>T</v>
      </c>
      <c r="F719" s="42">
        <f>IF(I719="","",IF(M719="Campaign","--",IF(VLOOKUP(A719,Data!C:D,2,FALSE)="*","*",VLOOKUP(A719,Data!C:R,16,FALSE))))</f>
        <v>3.4291666666666667</v>
      </c>
      <c r="G719" s="43">
        <f>IF(I719="","",IFERROR(VLOOKUP(VLOOKUP(A719,Data!C:T,18,FALSE),'ROAR Ratings'!A:D,4,FALSE),""))</f>
        <v>6.4</v>
      </c>
      <c r="H719" s="44">
        <f t="shared" si="39"/>
        <v>0.70588235294117652</v>
      </c>
      <c r="I719" s="58" t="str">
        <f>IF(OR(A719="",LEFT(A719,3)="---"),"",IFERROR(VLOOKUP($A719,'ROAR Balance'!B:F,2,FALSE),""))</f>
        <v>German</v>
      </c>
      <c r="J719" s="58">
        <f>IF(I719="","",IFERROR(VLOOKUP($A719,'ROAR Balance'!B:F,3,FALSE),""))</f>
        <v>12</v>
      </c>
      <c r="K719" s="58" t="str">
        <f>IF(I719="","",IFERROR(VLOOKUP($A719,'ROAR Balance'!B:F,4,FALSE),""))</f>
        <v>Finnish</v>
      </c>
      <c r="L719" s="58">
        <f>IF(I719="","",IFERROR(VLOOKUP($A719,'ROAR Balance'!B:F,5,FALSE),""))</f>
        <v>5</v>
      </c>
      <c r="M719" s="46" t="str">
        <f>IF(OR(LEFT(A719,2)="--",A719="",I719=""),"",IFERROR(VLOOKUP(A719,Data!C:W,21,FALSE),""))</f>
        <v/>
      </c>
      <c r="N719" s="2"/>
    </row>
    <row r="720" spans="1:14" ht="15" customHeight="1" x14ac:dyDescent="0.3">
      <c r="A720" s="5" t="str">
        <f>IFERROR(IF(VLOOKUP(ROW(A720)-1,Data!B:C,2,FALSE)="","",VLOOKUP(ROW(A720)-1,Data!B:C,2,FALSE)),"")</f>
        <v>Raff's Rules [J193]</v>
      </c>
      <c r="B720" s="133"/>
      <c r="C720" s="87" t="str">
        <f>IFERROR(IF(VLOOKUP(ROW(A720)-1,Data!B:C,2,FALSE)="","",VLOOKUP(ROW(A720)-1,Data!B:X,23,FALSE)),"")</f>
        <v/>
      </c>
      <c r="D720" s="6">
        <f t="shared" si="37"/>
        <v>1</v>
      </c>
      <c r="E720" s="6" t="str">
        <f t="shared" si="38"/>
        <v>T</v>
      </c>
      <c r="F720" s="42">
        <f>IF(I720="","",IF(M720="Campaign","--",IF(VLOOKUP(A720,Data!C:D,2,FALSE)="*","*",VLOOKUP(A720,Data!C:R,16,FALSE))))</f>
        <v>3.2</v>
      </c>
      <c r="G720" s="43">
        <f>IF(I720="","",IFERROR(VLOOKUP(VLOOKUP(A720,Data!C:T,18,FALSE),'ROAR Ratings'!A:D,4,FALSE),""))</f>
        <v>6.49</v>
      </c>
      <c r="H720" s="44">
        <f t="shared" si="39"/>
        <v>0.5</v>
      </c>
      <c r="I720" s="58" t="str">
        <f>IF(OR(A720="",LEFT(A720,3)="---"),"",IFERROR(VLOOKUP($A720,'ROAR Balance'!B:F,2,FALSE),""))</f>
        <v>German</v>
      </c>
      <c r="J720" s="58">
        <f>IF(I720="","",IFERROR(VLOOKUP($A720,'ROAR Balance'!B:F,3,FALSE),""))</f>
        <v>35</v>
      </c>
      <c r="K720" s="58" t="str">
        <f>IF(I720="","",IFERROR(VLOOKUP($A720,'ROAR Balance'!B:F,4,FALSE),""))</f>
        <v>American</v>
      </c>
      <c r="L720" s="58">
        <f>IF(I720="","",IFERROR(VLOOKUP($A720,'ROAR Balance'!B:F,5,FALSE),""))</f>
        <v>35</v>
      </c>
      <c r="M720" s="46" t="str">
        <f>IF(OR(LEFT(A720,2)="--",A720="",I720=""),"",IFERROR(VLOOKUP(A720,Data!C:W,21,FALSE),""))</f>
        <v>SSR</v>
      </c>
      <c r="N720" s="2"/>
    </row>
    <row r="721" spans="1:14" ht="15" customHeight="1" x14ac:dyDescent="0.3">
      <c r="A721" s="5" t="str">
        <f>IFERROR(IF(VLOOKUP(ROW(A721)-1,Data!B:C,2,FALSE)="","",VLOOKUP(ROW(A721)-1,Data!B:C,2,FALSE)),"")</f>
        <v>Broadway to Prokhorovka [J-KURSK-CG]</v>
      </c>
      <c r="B721" s="133"/>
      <c r="C721" s="87" t="str">
        <f>IFERROR(IF(VLOOKUP(ROW(A721)-1,Data!B:C,2,FALSE)="","",VLOOKUP(ROW(A721)-1,Data!B:X,23,FALSE)),"")</f>
        <v/>
      </c>
      <c r="D721" s="6">
        <f t="shared" si="37"/>
        <v>1</v>
      </c>
      <c r="E721" s="6" t="str">
        <f t="shared" si="38"/>
        <v/>
      </c>
      <c r="F721" s="42" t="str">
        <f>IF(I721="","",IF(M721="Campaign","--",IF(VLOOKUP(A721,Data!C:D,2,FALSE)="*","*",VLOOKUP(A721,Data!C:R,16,FALSE))))</f>
        <v>--</v>
      </c>
      <c r="G721" s="43">
        <f>IF(I721="","",IFERROR(VLOOKUP(VLOOKUP(A721,Data!C:T,18,FALSE),'ROAR Ratings'!A:D,4,FALSE),""))</f>
        <v>7.44</v>
      </c>
      <c r="H721" s="44">
        <f t="shared" si="39"/>
        <v>0.52941176470588236</v>
      </c>
      <c r="I721" s="58" t="str">
        <f>IF(OR(A721="",LEFT(A721,3)="---"),"",IFERROR(VLOOKUP($A721,'ROAR Balance'!B:F,2,FALSE),""))</f>
        <v>German</v>
      </c>
      <c r="J721" s="58">
        <f>IF(I721="","",IFERROR(VLOOKUP($A721,'ROAR Balance'!B:F,3,FALSE),""))</f>
        <v>9</v>
      </c>
      <c r="K721" s="58" t="str">
        <f>IF(I721="","",IFERROR(VLOOKUP($A721,'ROAR Balance'!B:F,4,FALSE),""))</f>
        <v>Russian</v>
      </c>
      <c r="L721" s="58">
        <f>IF(I721="","",IFERROR(VLOOKUP($A721,'ROAR Balance'!B:F,5,FALSE),""))</f>
        <v>8</v>
      </c>
      <c r="M721" s="46" t="str">
        <f>IF(OR(LEFT(A721,2)="--",A721="",I721=""),"",IFERROR(VLOOKUP(A721,Data!C:W,21,FALSE),""))</f>
        <v>Campaign</v>
      </c>
      <c r="N721" s="2"/>
    </row>
    <row r="722" spans="1:14" ht="15" customHeight="1" x14ac:dyDescent="0.3">
      <c r="A722" s="5" t="str">
        <f>IFERROR(IF(VLOOKUP(ROW(A722)-1,Data!B:C,2,FALSE)="","",VLOOKUP(ROW(A722)-1,Data!B:C,2,FALSE)),"")</f>
        <v>Verdict at Nuremberg [J-VaN-CG]</v>
      </c>
      <c r="B722" s="133"/>
      <c r="C722" s="87" t="str">
        <f>IFERROR(IF(VLOOKUP(ROW(A722)-1,Data!B:C,2,FALSE)="","",VLOOKUP(ROW(A722)-1,Data!B:X,23,FALSE)),"")</f>
        <v/>
      </c>
      <c r="D722" s="6">
        <f t="shared" si="37"/>
        <v>-1</v>
      </c>
      <c r="E722" s="6" t="str">
        <f t="shared" si="38"/>
        <v/>
      </c>
      <c r="F722" s="42" t="str">
        <f>IF(I722="","",IF(M722="Campaign","--",IF(VLOOKUP(A722,Data!C:D,2,FALSE)="*","*",VLOOKUP(A722,Data!C:R,16,FALSE))))</f>
        <v>--</v>
      </c>
      <c r="G722" s="43">
        <f>IF(I722="","",IFERROR(VLOOKUP(VLOOKUP(A722,Data!C:T,18,FALSE),'ROAR Ratings'!A:D,4,FALSE),""))</f>
        <v>4.82</v>
      </c>
      <c r="H722" s="44">
        <f t="shared" si="39"/>
        <v>0.81818181818181812</v>
      </c>
      <c r="I722" s="58" t="str">
        <f>IF(OR(A722="",LEFT(A722,3)="---"),"",IFERROR(VLOOKUP($A722,'ROAR Balance'!B:F,2,FALSE),""))</f>
        <v>American</v>
      </c>
      <c r="J722" s="58">
        <f>IF(I722="","",IFERROR(VLOOKUP($A722,'ROAR Balance'!B:F,3,FALSE),""))</f>
        <v>2</v>
      </c>
      <c r="K722" s="58" t="str">
        <f>IF(I722="","",IFERROR(VLOOKUP($A722,'ROAR Balance'!B:F,4,FALSE),""))</f>
        <v>German</v>
      </c>
      <c r="L722" s="58">
        <f>IF(I722="","",IFERROR(VLOOKUP($A722,'ROAR Balance'!B:F,5,FALSE),""))</f>
        <v>9</v>
      </c>
      <c r="M722" s="46" t="str">
        <f>IF(OR(LEFT(A722,2)="--",A722="",I722=""),"",IFERROR(VLOOKUP(A722,Data!C:W,21,FALSE),""))</f>
        <v>Campaign</v>
      </c>
      <c r="N722" s="2"/>
    </row>
    <row r="723" spans="1:14" ht="15" customHeight="1" x14ac:dyDescent="0.3">
      <c r="A723" s="5" t="str">
        <f>IFERROR(IF(VLOOKUP(ROW(A723)-1,Data!B:C,2,FALSE)="","",VLOOKUP(ROW(A723)-1,Data!B:C,2,FALSE)),"")</f>
        <v>Prayers in the Dark [KGP-IV]</v>
      </c>
      <c r="B723" s="133"/>
      <c r="C723" s="87" t="str">
        <f>IFERROR(IF(VLOOKUP(ROW(A723)-1,Data!B:C,2,FALSE)="","",VLOOKUP(ROW(A723)-1,Data!B:X,23,FALSE)),"")</f>
        <v/>
      </c>
      <c r="D723" s="6">
        <f t="shared" si="37"/>
        <v>-1</v>
      </c>
      <c r="E723" s="6" t="str">
        <f t="shared" si="38"/>
        <v/>
      </c>
      <c r="F723" s="42" t="str">
        <f>IF(I723="","",IF(M723="Campaign","--",IF(VLOOKUP(A723,Data!C:D,2,FALSE)="*","*",VLOOKUP(A723,Data!C:R,16,FALSE))))</f>
        <v>--</v>
      </c>
      <c r="G723" s="43">
        <f>IF(I723="","",IFERROR(VLOOKUP(VLOOKUP(A723,Data!C:T,18,FALSE),'ROAR Ratings'!A:D,4,FALSE),""))</f>
        <v>6.78</v>
      </c>
      <c r="H723" s="44">
        <f t="shared" si="39"/>
        <v>0.625</v>
      </c>
      <c r="I723" s="58" t="str">
        <f>IF(OR(A723="",LEFT(A723,3)="---"),"",IFERROR(VLOOKUP($A723,'ROAR Balance'!B:F,2,FALSE),""))</f>
        <v>American</v>
      </c>
      <c r="J723" s="58">
        <f>IF(I723="","",IFERROR(VLOOKUP($A723,'ROAR Balance'!B:F,3,FALSE),""))</f>
        <v>5</v>
      </c>
      <c r="K723" s="58" t="str">
        <f>IF(I723="","",IFERROR(VLOOKUP($A723,'ROAR Balance'!B:F,4,FALSE),""))</f>
        <v>German</v>
      </c>
      <c r="L723" s="58">
        <f>IF(I723="","",IFERROR(VLOOKUP($A723,'ROAR Balance'!B:F,5,FALSE),""))</f>
        <v>3</v>
      </c>
      <c r="M723" s="46" t="str">
        <f>IF(OR(LEFT(A723,2)="--",A723="",I723=""),"",IFERROR(VLOOKUP(A723,Data!C:W,21,FALSE),""))</f>
        <v>Campaign</v>
      </c>
      <c r="N723" s="2"/>
    </row>
    <row r="724" spans="1:14" ht="15" customHeight="1" x14ac:dyDescent="0.3">
      <c r="A724" s="5" t="str">
        <f>IFERROR(IF(VLOOKUP(ROW(A724)-1,Data!B:C,2,FALSE)="","",VLOOKUP(ROW(A724)-1,Data!B:C,2,FALSE)),"")</f>
        <v>A Line in the Sand [LitS-CG]</v>
      </c>
      <c r="B724" s="133"/>
      <c r="C724" s="87" t="str">
        <f>IFERROR(IF(VLOOKUP(ROW(A724)-1,Data!B:C,2,FALSE)="","",VLOOKUP(ROW(A724)-1,Data!B:X,23,FALSE)),"")</f>
        <v/>
      </c>
      <c r="D724" s="6">
        <f t="shared" si="37"/>
        <v>-1</v>
      </c>
      <c r="E724" s="6" t="str">
        <f t="shared" si="38"/>
        <v/>
      </c>
      <c r="F724" s="42" t="str">
        <f>IF(I724="","",IF(M724="Campaign","--",IF(VLOOKUP(A724,Data!C:D,2,FALSE)="*","*",VLOOKUP(A724,Data!C:R,16,FALSE))))</f>
        <v>--</v>
      </c>
      <c r="G724" s="43">
        <f>IF(I724="","",IFERROR(VLOOKUP(VLOOKUP(A724,Data!C:T,18,FALSE),'ROAR Ratings'!A:D,4,FALSE),""))</f>
        <v>5.91</v>
      </c>
      <c r="H724" s="44">
        <f t="shared" si="39"/>
        <v>0.6</v>
      </c>
      <c r="I724" s="58" t="str">
        <f>IF(OR(A724="",LEFT(A724,3)="---"),"",IFERROR(VLOOKUP($A724,'ROAR Balance'!B:F,2,FALSE),""))</f>
        <v>German/Italian</v>
      </c>
      <c r="J724" s="58">
        <f>IF(I724="","",IFERROR(VLOOKUP($A724,'ROAR Balance'!B:F,3,FALSE),""))</f>
        <v>4</v>
      </c>
      <c r="K724" s="58" t="str">
        <f>IF(I724="","",IFERROR(VLOOKUP($A724,'ROAR Balance'!B:F,4,FALSE),""))</f>
        <v>British</v>
      </c>
      <c r="L724" s="58">
        <f>IF(I724="","",IFERROR(VLOOKUP($A724,'ROAR Balance'!B:F,5,FALSE),""))</f>
        <v>6</v>
      </c>
      <c r="M724" s="46" t="str">
        <f>IF(OR(LEFT(A724,2)="--",A724="",I724=""),"",IFERROR(VLOOKUP(A724,Data!C:W,21,FALSE),""))</f>
        <v>Campaign</v>
      </c>
      <c r="N724" s="2"/>
    </row>
    <row r="725" spans="1:14" ht="15" customHeight="1" x14ac:dyDescent="0.3">
      <c r="A725" s="5" t="str">
        <f>IFERROR(IF(VLOOKUP(ROW(A725)-1,Data!B:C,2,FALSE)="","",VLOOKUP(ROW(A725)-1,Data!B:C,2,FALSE)),"")</f>
        <v>It's About Time (ASL Journal #2 variant) [PB6a]</v>
      </c>
      <c r="B725" s="133"/>
      <c r="C725" s="87" t="str">
        <f>IFERROR(IF(VLOOKUP(ROW(A725)-1,Data!B:C,2,FALSE)="","",VLOOKUP(ROW(A725)-1,Data!B:X,23,FALSE)),"")</f>
        <v/>
      </c>
      <c r="D725" s="6">
        <f t="shared" si="37"/>
        <v>-1</v>
      </c>
      <c r="E725" s="6" t="str">
        <f t="shared" si="38"/>
        <v/>
      </c>
      <c r="F725" s="42">
        <f>IF(I725="","",IF(M725="Campaign","--",IF(VLOOKUP(A725,Data!C:D,2,FALSE)="*","*",VLOOKUP(A725,Data!C:R,16,FALSE))))</f>
        <v>26.587499999999999</v>
      </c>
      <c r="G725" s="43">
        <f>IF(I725="","",IFERROR(VLOOKUP(VLOOKUP(A725,Data!C:T,18,FALSE),'ROAR Ratings'!A:D,4,FALSE),""))</f>
        <v>5</v>
      </c>
      <c r="H725" s="44">
        <f t="shared" si="39"/>
        <v>0.8571428571428571</v>
      </c>
      <c r="I725" s="58" t="str">
        <f>IF(OR(A725="",LEFT(A725,3)="---"),"",IFERROR(VLOOKUP($A725,'ROAR Balance'!B:F,2,FALSE),""))</f>
        <v>British</v>
      </c>
      <c r="J725" s="58">
        <f>IF(I725="","",IFERROR(VLOOKUP($A725,'ROAR Balance'!B:F,3,FALSE),""))</f>
        <v>6</v>
      </c>
      <c r="K725" s="58" t="str">
        <f>IF(I725="","",IFERROR(VLOOKUP($A725,'ROAR Balance'!B:F,4,FALSE),""))</f>
        <v>German</v>
      </c>
      <c r="L725" s="58">
        <f>IF(I725="","",IFERROR(VLOOKUP($A725,'ROAR Balance'!B:F,5,FALSE),""))</f>
        <v>1</v>
      </c>
      <c r="M725" s="46" t="str">
        <f>IF(OR(LEFT(A725,2)="--",A725="",I725=""),"",IFERROR(VLOOKUP(A725,Data!C:W,21,FALSE),""))</f>
        <v>SSR</v>
      </c>
      <c r="N725" s="2"/>
    </row>
    <row r="726" spans="1:14" ht="15" customHeight="1" x14ac:dyDescent="0.3">
      <c r="A726" s="5" t="str">
        <f>IFERROR(IF(VLOOKUP(ROW(A726)-1,Data!B:C,2,FALSE)="","",VLOOKUP(ROW(A726)-1,Data!B:C,2,FALSE)),"")</f>
        <v>Who are these Devils? [PBr-CG1]</v>
      </c>
      <c r="B726" s="133"/>
      <c r="C726" s="87" t="str">
        <f>IFERROR(IF(VLOOKUP(ROW(A726)-1,Data!B:C,2,FALSE)="","",VLOOKUP(ROW(A726)-1,Data!B:X,23,FALSE)),"")</f>
        <v/>
      </c>
      <c r="D726" s="6">
        <f t="shared" si="37"/>
        <v>-1</v>
      </c>
      <c r="E726" s="6" t="str">
        <f t="shared" si="38"/>
        <v/>
      </c>
      <c r="F726" s="42" t="str">
        <f>IF(I726="","",IF(M726="Campaign","--",IF(VLOOKUP(A726,Data!C:D,2,FALSE)="*","*",VLOOKUP(A726,Data!C:R,16,FALSE))))</f>
        <v>--</v>
      </c>
      <c r="G726" s="43">
        <f>IF(I726="","",IFERROR(VLOOKUP(VLOOKUP(A726,Data!C:T,18,FALSE),'ROAR Ratings'!A:D,4,FALSE),""))</f>
        <v>6.18</v>
      </c>
      <c r="H726" s="44">
        <f t="shared" si="39"/>
        <v>0.66666666666666663</v>
      </c>
      <c r="I726" s="58" t="str">
        <f>IF(OR(A726="",LEFT(A726,3)="---"),"",IFERROR(VLOOKUP($A726,'ROAR Balance'!B:F,2,FALSE),""))</f>
        <v>German/Italian</v>
      </c>
      <c r="J726" s="58">
        <f>IF(I726="","",IFERROR(VLOOKUP($A726,'ROAR Balance'!B:F,3,FALSE),""))</f>
        <v>6</v>
      </c>
      <c r="K726" s="58" t="str">
        <f>IF(I726="","",IFERROR(VLOOKUP($A726,'ROAR Balance'!B:F,4,FALSE),""))</f>
        <v>British</v>
      </c>
      <c r="L726" s="58">
        <f>IF(I726="","",IFERROR(VLOOKUP($A726,'ROAR Balance'!B:F,5,FALSE),""))</f>
        <v>3</v>
      </c>
      <c r="M726" s="46" t="str">
        <f>IF(OR(LEFT(A726,2)="--",A726="",I726=""),"",IFERROR(VLOOKUP(A726,Data!C:W,21,FALSE),""))</f>
        <v>Campaign</v>
      </c>
      <c r="N726" s="2"/>
    </row>
    <row r="727" spans="1:14" ht="15" customHeight="1" x14ac:dyDescent="0.3">
      <c r="A727" s="5" t="str">
        <f>IFERROR(IF(VLOOKUP(ROW(A727)-1,Data!B:C,2,FALSE)="","",VLOOKUP(ROW(A727)-1,Data!B:C,2,FALSE)),"")</f>
        <v>Paying the Devil's Bill [PBr-CG2]</v>
      </c>
      <c r="B727" s="133"/>
      <c r="C727" s="87" t="str">
        <f>IFERROR(IF(VLOOKUP(ROW(A727)-1,Data!B:C,2,FALSE)="","",VLOOKUP(ROW(A727)-1,Data!B:X,23,FALSE)),"")</f>
        <v/>
      </c>
      <c r="D727" s="6">
        <f t="shared" si="37"/>
        <v>-1</v>
      </c>
      <c r="E727" s="6" t="str">
        <f t="shared" si="38"/>
        <v/>
      </c>
      <c r="F727" s="42" t="str">
        <f>IF(I727="","",IF(M727="Campaign","--",IF(VLOOKUP(A727,Data!C:D,2,FALSE)="*","*",VLOOKUP(A727,Data!C:R,16,FALSE))))</f>
        <v>--</v>
      </c>
      <c r="G727" s="43">
        <f>IF(I727="","",IFERROR(VLOOKUP(VLOOKUP(A727,Data!C:T,18,FALSE),'ROAR Ratings'!A:D,4,FALSE),""))</f>
        <v>4</v>
      </c>
      <c r="H727" s="44" t="str">
        <f t="shared" si="39"/>
        <v/>
      </c>
      <c r="I727" s="58" t="str">
        <f>IF(OR(A727="",LEFT(A727,3)="---"),"",IFERROR(VLOOKUP($A727,'ROAR Balance'!B:F,2,FALSE),""))</f>
        <v>German/Italian</v>
      </c>
      <c r="J727" s="58">
        <f>IF(I727="","",IFERROR(VLOOKUP($A727,'ROAR Balance'!B:F,3,FALSE),""))</f>
        <v>0</v>
      </c>
      <c r="K727" s="58" t="str">
        <f>IF(I727="","",IFERROR(VLOOKUP($A727,'ROAR Balance'!B:F,4,FALSE),""))</f>
        <v>British</v>
      </c>
      <c r="L727" s="58">
        <f>IF(I727="","",IFERROR(VLOOKUP($A727,'ROAR Balance'!B:F,5,FALSE),""))</f>
        <v>0</v>
      </c>
      <c r="M727" s="46" t="str">
        <f>IF(OR(LEFT(A727,2)="--",A727="",I727=""),"",IFERROR(VLOOKUP(A727,Data!C:W,21,FALSE),""))</f>
        <v>Campaign</v>
      </c>
      <c r="N727" s="2"/>
    </row>
    <row r="728" spans="1:14" ht="15" customHeight="1" x14ac:dyDescent="0.3">
      <c r="A728" s="5" t="str">
        <f>IFERROR(IF(VLOOKUP(ROW(A728)-1,Data!B:C,2,FALSE)="","",VLOOKUP(ROW(A728)-1,Data!B:C,2,FALSE)),"")</f>
        <v>When Devils Collide [PBr-CG3]</v>
      </c>
      <c r="B728" s="133"/>
      <c r="C728" s="87" t="str">
        <f>IFERROR(IF(VLOOKUP(ROW(A728)-1,Data!B:C,2,FALSE)="","",VLOOKUP(ROW(A728)-1,Data!B:X,23,FALSE)),"")</f>
        <v/>
      </c>
      <c r="D728" s="6">
        <f t="shared" si="37"/>
        <v>-1</v>
      </c>
      <c r="E728" s="6" t="str">
        <f t="shared" si="38"/>
        <v/>
      </c>
      <c r="F728" s="42" t="str">
        <f>IF(I728="","",IF(M728="Campaign","--",IF(VLOOKUP(A728,Data!C:D,2,FALSE)="*","*",VLOOKUP(A728,Data!C:R,16,FALSE))))</f>
        <v>--</v>
      </c>
      <c r="G728" s="43">
        <f>IF(I728="","",IFERROR(VLOOKUP(VLOOKUP(A728,Data!C:T,18,FALSE),'ROAR Ratings'!A:D,4,FALSE),""))</f>
        <v>7.6</v>
      </c>
      <c r="H728" s="44">
        <f t="shared" si="39"/>
        <v>0.75</v>
      </c>
      <c r="I728" s="58" t="str">
        <f>IF(OR(A728="",LEFT(A728,3)="---"),"",IFERROR(VLOOKUP($A728,'ROAR Balance'!B:F,2,FALSE),""))</f>
        <v>British</v>
      </c>
      <c r="J728" s="58">
        <f>IF(I728="","",IFERROR(VLOOKUP($A728,'ROAR Balance'!B:F,3,FALSE),""))</f>
        <v>6</v>
      </c>
      <c r="K728" s="58" t="str">
        <f>IF(I728="","",IFERROR(VLOOKUP($A728,'ROAR Balance'!B:F,4,FALSE),""))</f>
        <v>German/Italian</v>
      </c>
      <c r="L728" s="58">
        <f>IF(I728="","",IFERROR(VLOOKUP($A728,'ROAR Balance'!B:F,5,FALSE),""))</f>
        <v>2</v>
      </c>
      <c r="M728" s="46" t="str">
        <f>IF(OR(LEFT(A728,2)="--",A728="",I728=""),"",IFERROR(VLOOKUP(A728,Data!C:W,21,FALSE),""))</f>
        <v>Campaign</v>
      </c>
      <c r="N728" s="2"/>
    </row>
    <row r="729" spans="1:14" ht="15" customHeight="1" x14ac:dyDescent="0.3">
      <c r="A729" s="5" t="str">
        <f>IFERROR(IF(VLOOKUP(ROW(A729)-1,Data!B:C,2,FALSE)="","",VLOOKUP(ROW(A729)-1,Data!B:C,2,FALSE)),"")</f>
        <v>Bled White [RB-IV]</v>
      </c>
      <c r="B729" s="133"/>
      <c r="C729" s="87" t="str">
        <f>IFERROR(IF(VLOOKUP(ROW(A729)-1,Data!B:C,2,FALSE)="","",VLOOKUP(ROW(A729)-1,Data!B:X,23,FALSE)),"")</f>
        <v/>
      </c>
      <c r="D729" s="6">
        <f t="shared" si="37"/>
        <v>1</v>
      </c>
      <c r="E729" s="6" t="str">
        <f t="shared" si="38"/>
        <v/>
      </c>
      <c r="F729" s="42" t="str">
        <f>IF(I729="","",IF(M729="Campaign","--",IF(VLOOKUP(A729,Data!C:D,2,FALSE)="*","*",VLOOKUP(A729,Data!C:R,16,FALSE))))</f>
        <v>--</v>
      </c>
      <c r="G729" s="43">
        <f>IF(I729="","",IFERROR(VLOOKUP(VLOOKUP(A729,Data!C:T,18,FALSE),'ROAR Ratings'!A:D,4,FALSE),""))</f>
        <v>7.75</v>
      </c>
      <c r="H729" s="44">
        <f t="shared" si="39"/>
        <v>0.55555555555555558</v>
      </c>
      <c r="I729" s="58" t="str">
        <f>IF(OR(A729="",LEFT(A729,3)="---"),"",IFERROR(VLOOKUP($A729,'ROAR Balance'!B:F,2,FALSE),""))</f>
        <v>Russian</v>
      </c>
      <c r="J729" s="58">
        <f>IF(I729="","",IFERROR(VLOOKUP($A729,'ROAR Balance'!B:F,3,FALSE),""))</f>
        <v>8</v>
      </c>
      <c r="K729" s="58" t="str">
        <f>IF(I729="","",IFERROR(VLOOKUP($A729,'ROAR Balance'!B:F,4,FALSE),""))</f>
        <v>German</v>
      </c>
      <c r="L729" s="58">
        <f>IF(I729="","",IFERROR(VLOOKUP($A729,'ROAR Balance'!B:F,5,FALSE),""))</f>
        <v>10</v>
      </c>
      <c r="M729" s="46" t="str">
        <f>IF(OR(LEFT(A729,2)="--",A729="",I729=""),"",IFERROR(VLOOKUP(A729,Data!C:W,21,FALSE),""))</f>
        <v>Campaign</v>
      </c>
      <c r="N729" s="2"/>
    </row>
    <row r="730" spans="1:14" ht="15" customHeight="1" x14ac:dyDescent="0.3">
      <c r="A730" s="5" t="str">
        <f>IFERROR(IF(VLOOKUP(ROW(A730)-1,Data!B:C,2,FALSE)="","",VLOOKUP(ROW(A730)-1,Data!B:C,2,FALSE)),"")</f>
        <v>Dismantling 1st DCR [SB4]</v>
      </c>
      <c r="B730" s="133"/>
      <c r="C730" s="87" t="str">
        <f>IFERROR(IF(VLOOKUP(ROW(A730)-1,Data!B:C,2,FALSE)="","",VLOOKUP(ROW(A730)-1,Data!B:X,23,FALSE)),"")</f>
        <v/>
      </c>
      <c r="D730" s="6">
        <f t="shared" si="37"/>
        <v>-1</v>
      </c>
      <c r="E730" s="6" t="str">
        <f t="shared" si="38"/>
        <v/>
      </c>
      <c r="F730" s="42" t="str">
        <f>IF(I730="","",IF(M730="Campaign","--",IF(VLOOKUP(A730,Data!C:D,2,FALSE)="*","*",VLOOKUP(A730,Data!C:R,16,FALSE))))</f>
        <v>*</v>
      </c>
      <c r="G730" s="43">
        <f>IF(I730="","",IFERROR(VLOOKUP(VLOOKUP(A730,Data!C:T,18,FALSE),'ROAR Ratings'!A:D,4,FALSE),""))</f>
        <v>7.8</v>
      </c>
      <c r="H730" s="44">
        <f t="shared" si="39"/>
        <v>0.7142857142857143</v>
      </c>
      <c r="I730" s="58" t="str">
        <f>IF(OR(A730="",LEFT(A730,3)="---"),"",IFERROR(VLOOKUP($A730,'ROAR Balance'!B:F,2,FALSE),""))</f>
        <v>German</v>
      </c>
      <c r="J730" s="58">
        <f>IF(I730="","",IFERROR(VLOOKUP($A730,'ROAR Balance'!B:F,3,FALSE),""))</f>
        <v>5</v>
      </c>
      <c r="K730" s="58" t="str">
        <f>IF(I730="","",IFERROR(VLOOKUP($A730,'ROAR Balance'!B:F,4,FALSE),""))</f>
        <v>French</v>
      </c>
      <c r="L730" s="58">
        <f>IF(I730="","",IFERROR(VLOOKUP($A730,'ROAR Balance'!B:F,5,FALSE),""))</f>
        <v>2</v>
      </c>
      <c r="M730" s="46" t="str">
        <f>IF(OR(LEFT(A730,2)="--",A730="",I730=""),"",IFERROR(VLOOKUP(A730,Data!C:W,21,FALSE),""))</f>
        <v/>
      </c>
      <c r="N730" s="2"/>
    </row>
    <row r="731" spans="1:14" ht="15" customHeight="1" x14ac:dyDescent="0.3">
      <c r="A731" s="5" t="str">
        <f>IFERROR(IF(VLOOKUP(ROW(A731)-1,Data!B:C,2,FALSE)="","",VLOOKUP(ROW(A731)-1,Data!B:C,2,FALSE)),"")</f>
        <v>Stampede of the Wild Buffaloes [SB5]</v>
      </c>
      <c r="B731" s="133"/>
      <c r="C731" s="87" t="str">
        <f>IFERROR(IF(VLOOKUP(ROW(A731)-1,Data!B:C,2,FALSE)="","",VLOOKUP(ROW(A731)-1,Data!B:X,23,FALSE)),"")</f>
        <v/>
      </c>
      <c r="D731" s="6">
        <f t="shared" si="37"/>
        <v>-1</v>
      </c>
      <c r="E731" s="6" t="str">
        <f t="shared" si="38"/>
        <v/>
      </c>
      <c r="F731" s="42" t="str">
        <f>IF(I731="","",IF(M731="Campaign","--",IF(VLOOKUP(A731,Data!C:D,2,FALSE)="*","*",VLOOKUP(A731,Data!C:R,16,FALSE))))</f>
        <v>*</v>
      </c>
      <c r="G731" s="43">
        <f>IF(I731="","",IFERROR(VLOOKUP(VLOOKUP(A731,Data!C:T,18,FALSE),'ROAR Ratings'!A:D,4,FALSE),""))</f>
        <v>6.5</v>
      </c>
      <c r="H731" s="44">
        <f t="shared" si="39"/>
        <v>0.66666666666666663</v>
      </c>
      <c r="I731" s="58" t="str">
        <f>IF(OR(A731="",LEFT(A731,3)="---"),"",IFERROR(VLOOKUP($A731,'ROAR Balance'!B:F,2,FALSE),""))</f>
        <v>German</v>
      </c>
      <c r="J731" s="58">
        <f>IF(I731="","",IFERROR(VLOOKUP($A731,'ROAR Balance'!B:F,3,FALSE),""))</f>
        <v>2</v>
      </c>
      <c r="K731" s="58" t="str">
        <f>IF(I731="","",IFERROR(VLOOKUP($A731,'ROAR Balance'!B:F,4,FALSE),""))</f>
        <v>American</v>
      </c>
      <c r="L731" s="58">
        <f>IF(I731="","",IFERROR(VLOOKUP($A731,'ROAR Balance'!B:F,5,FALSE),""))</f>
        <v>1</v>
      </c>
      <c r="M731" s="46" t="str">
        <f>IF(OR(LEFT(A731,2)="--",A731="",I731=""),"",IFERROR(VLOOKUP(A731,Data!C:W,21,FALSE),""))</f>
        <v/>
      </c>
      <c r="N731" s="2"/>
    </row>
    <row r="732" spans="1:14" ht="15" customHeight="1" x14ac:dyDescent="0.3">
      <c r="A732" s="5" t="str">
        <f>IFERROR(IF(VLOOKUP(ROW(A732)-1,Data!B:C,2,FALSE)="","",VLOOKUP(ROW(A732)-1,Data!B:C,2,FALSE)),"")</f>
        <v>Eviscerating Vienna [SB6]</v>
      </c>
      <c r="B732" s="133"/>
      <c r="C732" s="87" t="str">
        <f>IFERROR(IF(VLOOKUP(ROW(A732)-1,Data!B:C,2,FALSE)="","",VLOOKUP(ROW(A732)-1,Data!B:X,23,FALSE)),"")</f>
        <v/>
      </c>
      <c r="D732" s="6">
        <f t="shared" si="37"/>
        <v>-1</v>
      </c>
      <c r="E732" s="6" t="str">
        <f t="shared" si="38"/>
        <v/>
      </c>
      <c r="F732" s="42" t="str">
        <f>IF(I732="","",IF(M732="Campaign","--",IF(VLOOKUP(A732,Data!C:D,2,FALSE)="*","*",VLOOKUP(A732,Data!C:R,16,FALSE))))</f>
        <v>*</v>
      </c>
      <c r="G732" s="43">
        <f>IF(I732="","",IFERROR(VLOOKUP(VLOOKUP(A732,Data!C:T,18,FALSE),'ROAR Ratings'!A:D,4,FALSE),""))</f>
        <v>6.5</v>
      </c>
      <c r="H732" s="44">
        <f t="shared" si="39"/>
        <v>0.7142857142857143</v>
      </c>
      <c r="I732" s="58" t="str">
        <f>IF(OR(A732="",LEFT(A732,3)="---"),"",IFERROR(VLOOKUP($A732,'ROAR Balance'!B:F,2,FALSE),""))</f>
        <v>Russian</v>
      </c>
      <c r="J732" s="58">
        <f>IF(I732="","",IFERROR(VLOOKUP($A732,'ROAR Balance'!B:F,3,FALSE),""))</f>
        <v>2</v>
      </c>
      <c r="K732" s="58" t="str">
        <f>IF(I732="","",IFERROR(VLOOKUP($A732,'ROAR Balance'!B:F,4,FALSE),""))</f>
        <v>German</v>
      </c>
      <c r="L732" s="58">
        <f>IF(I732="","",IFERROR(VLOOKUP($A732,'ROAR Balance'!B:F,5,FALSE),""))</f>
        <v>5</v>
      </c>
      <c r="M732" s="46" t="str">
        <f>IF(OR(LEFT(A732,2)="--",A732="",I732=""),"",IFERROR(VLOOKUP(A732,Data!C:W,21,FALSE),""))</f>
        <v/>
      </c>
      <c r="N732" s="2"/>
    </row>
    <row r="733" spans="1:14" ht="15" customHeight="1" x14ac:dyDescent="0.3">
      <c r="A733" s="5" t="str">
        <f>IFERROR(IF(VLOOKUP(ROW(A733)-1,Data!B:C,2,FALSE)="","",VLOOKUP(ROW(A733)-1,Data!B:C,2,FALSE)),"")</f>
        <v>The Green Inferno [SC-CG1]</v>
      </c>
      <c r="B733" s="133"/>
      <c r="C733" s="87" t="str">
        <f>IFERROR(IF(VLOOKUP(ROW(A733)-1,Data!B:C,2,FALSE)="","",VLOOKUP(ROW(A733)-1,Data!B:X,23,FALSE)),"")</f>
        <v/>
      </c>
      <c r="D733" s="6">
        <f t="shared" si="37"/>
        <v>-1</v>
      </c>
      <c r="E733" s="6" t="str">
        <f t="shared" si="38"/>
        <v/>
      </c>
      <c r="F733" s="42" t="str">
        <f>IF(I733="","",IF(M733="Campaign","--",IF(VLOOKUP(A733,Data!C:D,2,FALSE)="*","*",VLOOKUP(A733,Data!C:R,16,FALSE))))</f>
        <v>--</v>
      </c>
      <c r="G733" s="43">
        <f>IF(I733="","",IFERROR(VLOOKUP(VLOOKUP(A733,Data!C:T,18,FALSE),'ROAR Ratings'!A:D,4,FALSE),""))</f>
        <v>5.9</v>
      </c>
      <c r="H733" s="44">
        <f t="shared" si="39"/>
        <v>0.55555555555555558</v>
      </c>
      <c r="I733" s="58" t="str">
        <f>IF(OR(A733="",LEFT(A733,3)="---"),"",IFERROR(VLOOKUP($A733,'ROAR Balance'!B:F,2,FALSE),""))</f>
        <v>Japanese</v>
      </c>
      <c r="J733" s="58">
        <f>IF(I733="","",IFERROR(VLOOKUP($A733,'ROAR Balance'!B:F,3,FALSE),""))</f>
        <v>4</v>
      </c>
      <c r="K733" s="58" t="str">
        <f>IF(I733="","",IFERROR(VLOOKUP($A733,'ROAR Balance'!B:F,4,FALSE),""))</f>
        <v>American</v>
      </c>
      <c r="L733" s="58">
        <f>IF(I733="","",IFERROR(VLOOKUP($A733,'ROAR Balance'!B:F,5,FALSE),""))</f>
        <v>5</v>
      </c>
      <c r="M733" s="46" t="str">
        <f>IF(OR(LEFT(A733,2)="--",A733="",I733=""),"",IFERROR(VLOOKUP(A733,Data!C:W,21,FALSE),""))</f>
        <v>Campaign</v>
      </c>
      <c r="N733" s="2"/>
    </row>
    <row r="734" spans="1:14" ht="15" customHeight="1" x14ac:dyDescent="0.3">
      <c r="A734" s="5" t="str">
        <f>IFERROR(IF(VLOOKUP(ROW(A734)-1,Data!B:C,2,FALSE)="","",VLOOKUP(ROW(A734)-1,Data!B:C,2,FALSE)),"")</f>
        <v>Badanov's Boys [SoSB1]</v>
      </c>
      <c r="B734" s="133"/>
      <c r="C734" s="87" t="str">
        <f>IFERROR(IF(VLOOKUP(ROW(A734)-1,Data!B:C,2,FALSE)="","",VLOOKUP(ROW(A734)-1,Data!B:X,23,FALSE)),"")</f>
        <v/>
      </c>
      <c r="D734" s="6">
        <f t="shared" si="37"/>
        <v>-1</v>
      </c>
      <c r="E734" s="6" t="str">
        <f t="shared" si="38"/>
        <v/>
      </c>
      <c r="F734" s="42" t="str">
        <f>IF(I734="","",IF(M734="Campaign","--",IF(VLOOKUP(A734,Data!C:D,2,FALSE)="*","*",VLOOKUP(A734,Data!C:R,16,FALSE))))</f>
        <v>*</v>
      </c>
      <c r="G734" s="43">
        <f>IF(I734="","",IFERROR(VLOOKUP(VLOOKUP(A734,Data!C:T,18,FALSE),'ROAR Ratings'!A:D,4,FALSE),""))</f>
        <v>5.67</v>
      </c>
      <c r="H734" s="44">
        <f t="shared" si="39"/>
        <v>0.58333333333333326</v>
      </c>
      <c r="I734" s="58" t="str">
        <f>IF(OR(A734="",LEFT(A734,3)="---"),"",IFERROR(VLOOKUP($A734,'ROAR Balance'!B:F,2,FALSE),""))</f>
        <v>Russian</v>
      </c>
      <c r="J734" s="58">
        <f>IF(I734="","",IFERROR(VLOOKUP($A734,'ROAR Balance'!B:F,3,FALSE),""))</f>
        <v>5</v>
      </c>
      <c r="K734" s="58" t="str">
        <f>IF(I734="","",IFERROR(VLOOKUP($A734,'ROAR Balance'!B:F,4,FALSE),""))</f>
        <v>German</v>
      </c>
      <c r="L734" s="58">
        <f>IF(I734="","",IFERROR(VLOOKUP($A734,'ROAR Balance'!B:F,5,FALSE),""))</f>
        <v>7</v>
      </c>
      <c r="M734" s="46" t="str">
        <f>IF(OR(LEFT(A734,2)="--",A734="",I734=""),"",IFERROR(VLOOKUP(A734,Data!C:W,21,FALSE),""))</f>
        <v/>
      </c>
      <c r="N734" s="2"/>
    </row>
    <row r="735" spans="1:14" ht="15" customHeight="1" x14ac:dyDescent="0.3">
      <c r="A735" s="5" t="str">
        <f>IFERROR(IF(VLOOKUP(ROW(A735)-1,Data!B:C,2,FALSE)="","",VLOOKUP(ROW(A735)-1,Data!B:C,2,FALSE)),"")</f>
        <v>Assaulted at Arras [SoSB2]</v>
      </c>
      <c r="B735" s="133"/>
      <c r="C735" s="87" t="str">
        <f>IFERROR(IF(VLOOKUP(ROW(A735)-1,Data!B:C,2,FALSE)="","",VLOOKUP(ROW(A735)-1,Data!B:X,23,FALSE)),"")</f>
        <v/>
      </c>
      <c r="D735" s="6">
        <f t="shared" si="37"/>
        <v>-1</v>
      </c>
      <c r="E735" s="6" t="str">
        <f t="shared" si="38"/>
        <v/>
      </c>
      <c r="F735" s="42" t="str">
        <f>IF(I735="","",IF(M735="Campaign","--",IF(VLOOKUP(A735,Data!C:D,2,FALSE)="*","*",VLOOKUP(A735,Data!C:R,16,FALSE))))</f>
        <v>*</v>
      </c>
      <c r="G735" s="43">
        <f>IF(I735="","",IFERROR(VLOOKUP(VLOOKUP(A735,Data!C:T,18,FALSE),'ROAR Ratings'!A:D,4,FALSE),""))</f>
        <v>6</v>
      </c>
      <c r="H735" s="44">
        <f t="shared" si="39"/>
        <v>0.625</v>
      </c>
      <c r="I735" s="58" t="str">
        <f>IF(OR(A735="",LEFT(A735,3)="---"),"",IFERROR(VLOOKUP($A735,'ROAR Balance'!B:F,2,FALSE),""))</f>
        <v>German</v>
      </c>
      <c r="J735" s="58">
        <f>IF(I735="","",IFERROR(VLOOKUP($A735,'ROAR Balance'!B:F,3,FALSE),""))</f>
        <v>5</v>
      </c>
      <c r="K735" s="58" t="str">
        <f>IF(I735="","",IFERROR(VLOOKUP($A735,'ROAR Balance'!B:F,4,FALSE),""))</f>
        <v>British</v>
      </c>
      <c r="L735" s="58">
        <f>IF(I735="","",IFERROR(VLOOKUP($A735,'ROAR Balance'!B:F,5,FALSE),""))</f>
        <v>3</v>
      </c>
      <c r="M735" s="46" t="str">
        <f>IF(OR(LEFT(A735,2)="--",A735="",I735=""),"",IFERROR(VLOOKUP(A735,Data!C:W,21,FALSE),""))</f>
        <v/>
      </c>
      <c r="N735" s="2"/>
    </row>
    <row r="736" spans="1:14" ht="15" customHeight="1" x14ac:dyDescent="0.3">
      <c r="A736" s="5" t="str">
        <f>IFERROR(IF(VLOOKUP(ROW(A736)-1,Data!B:C,2,FALSE)="","",VLOOKUP(ROW(A736)-1,Data!B:C,2,FALSE)),"")</f>
        <v>Marauding Marauders [SoSB3]</v>
      </c>
      <c r="B736" s="133"/>
      <c r="C736" s="87" t="str">
        <f>IFERROR(IF(VLOOKUP(ROW(A736)-1,Data!B:C,2,FALSE)="","",VLOOKUP(ROW(A736)-1,Data!B:X,23,FALSE)),"")</f>
        <v/>
      </c>
      <c r="D736" s="6">
        <f t="shared" si="37"/>
        <v>-1</v>
      </c>
      <c r="E736" s="6" t="str">
        <f t="shared" si="38"/>
        <v/>
      </c>
      <c r="F736" s="42" t="str">
        <f>IF(I736="","",IF(M736="Campaign","--",IF(VLOOKUP(A736,Data!C:D,2,FALSE)="*","*",VLOOKUP(A736,Data!C:R,16,FALSE))))</f>
        <v>*</v>
      </c>
      <c r="G736" s="43">
        <f>IF(I736="","",IFERROR(VLOOKUP(VLOOKUP(A736,Data!C:T,18,FALSE),'ROAR Ratings'!A:D,4,FALSE),""))</f>
        <v>3.33</v>
      </c>
      <c r="H736" s="44">
        <f t="shared" si="39"/>
        <v>1</v>
      </c>
      <c r="I736" s="58" t="str">
        <f>IF(OR(A736="",LEFT(A736,3)="---"),"",IFERROR(VLOOKUP($A736,'ROAR Balance'!B:F,2,FALSE),""))</f>
        <v>Japanese</v>
      </c>
      <c r="J736" s="58">
        <f>IF(I736="","",IFERROR(VLOOKUP($A736,'ROAR Balance'!B:F,3,FALSE),""))</f>
        <v>0</v>
      </c>
      <c r="K736" s="58" t="str">
        <f>IF(I736="","",IFERROR(VLOOKUP($A736,'ROAR Balance'!B:F,4,FALSE),""))</f>
        <v>American</v>
      </c>
      <c r="L736" s="58">
        <f>IF(I736="","",IFERROR(VLOOKUP($A736,'ROAR Balance'!B:F,5,FALSE),""))</f>
        <v>2</v>
      </c>
      <c r="M736" s="46" t="str">
        <f>IF(OR(LEFT(A736,2)="--",A736="",I736=""),"",IFERROR(VLOOKUP(A736,Data!C:W,21,FALSE),""))</f>
        <v/>
      </c>
      <c r="N736" s="2"/>
    </row>
    <row r="737" spans="1:14" ht="15" customHeight="1" x14ac:dyDescent="0.3">
      <c r="A737" s="5" t="str">
        <f>IFERROR(IF(VLOOKUP(ROW(A737)-1,Data!B:C,2,FALSE)="","",VLOOKUP(ROW(A737)-1,Data!B:C,2,FALSE)),"")</f>
        <v>Cellar Dwellers [VotG19]</v>
      </c>
      <c r="B737" s="133"/>
      <c r="C737" s="87" t="str">
        <f>IFERROR(IF(VLOOKUP(ROW(A737)-1,Data!B:C,2,FALSE)="","",VLOOKUP(ROW(A737)-1,Data!B:X,23,FALSE)),"")</f>
        <v/>
      </c>
      <c r="D737" s="6">
        <f t="shared" si="37"/>
        <v>-1</v>
      </c>
      <c r="E737" s="6" t="str">
        <f t="shared" si="38"/>
        <v>T</v>
      </c>
      <c r="F737" s="42">
        <f>IF(I737="","",IF(M737="Campaign","--",IF(VLOOKUP(A737,Data!C:D,2,FALSE)="*","*",VLOOKUP(A737,Data!C:R,16,FALSE))))</f>
        <v>3</v>
      </c>
      <c r="G737" s="43">
        <f>IF(I737="","",IFERROR(VLOOKUP(VLOOKUP(A737,Data!C:T,18,FALSE),'ROAR Ratings'!A:D,4,FALSE),""))</f>
        <v>5.96</v>
      </c>
      <c r="H737" s="44">
        <f t="shared" si="39"/>
        <v>0.54545454545454541</v>
      </c>
      <c r="I737" s="58" t="str">
        <f>IF(OR(A737="",LEFT(A737,3)="---"),"",IFERROR(VLOOKUP($A737,'ROAR Balance'!B:F,2,FALSE),""))</f>
        <v>Russian</v>
      </c>
      <c r="J737" s="58">
        <f>IF(I737="","",IFERROR(VLOOKUP($A737,'ROAR Balance'!B:F,3,FALSE),""))</f>
        <v>12</v>
      </c>
      <c r="K737" s="58" t="str">
        <f>IF(I737="","",IFERROR(VLOOKUP($A737,'ROAR Balance'!B:F,4,FALSE),""))</f>
        <v>German</v>
      </c>
      <c r="L737" s="58">
        <f>IF(I737="","",IFERROR(VLOOKUP($A737,'ROAR Balance'!B:F,5,FALSE),""))</f>
        <v>10</v>
      </c>
      <c r="M737" s="46" t="str">
        <f>IF(OR(LEFT(A737,2)="--",A737="",I737=""),"",IFERROR(VLOOKUP(A737,Data!C:W,21,FALSE),""))</f>
        <v>SSR</v>
      </c>
      <c r="N737" s="2"/>
    </row>
    <row r="738" spans="1:14" ht="15" customHeight="1" x14ac:dyDescent="0.3">
      <c r="A738" s="5" t="str">
        <f>IFERROR(IF(VLOOKUP(ROW(A738)-1,Data!B:C,2,FALSE)="","",VLOOKUP(ROW(A738)-1,Data!B:C,2,FALSE)),"")</f>
        <v>Terror at Twilight [VotG20]</v>
      </c>
      <c r="B738" s="133"/>
      <c r="C738" s="87" t="str">
        <f>IFERROR(IF(VLOOKUP(ROW(A738)-1,Data!B:C,2,FALSE)="","",VLOOKUP(ROW(A738)-1,Data!B:X,23,FALSE)),"")</f>
        <v/>
      </c>
      <c r="D738" s="6">
        <f t="shared" si="37"/>
        <v>-1</v>
      </c>
      <c r="E738" s="6" t="str">
        <f t="shared" si="38"/>
        <v/>
      </c>
      <c r="F738" s="42">
        <f>IF(I738="","",IF(M738="Campaign","--",IF(VLOOKUP(A738,Data!C:D,2,FALSE)="*","*",VLOOKUP(A738,Data!C:R,16,FALSE))))</f>
        <v>5.9291666666666663</v>
      </c>
      <c r="G738" s="43">
        <f>IF(I738="","",IFERROR(VLOOKUP(VLOOKUP(A738,Data!C:T,18,FALSE),'ROAR Ratings'!A:D,4,FALSE),""))</f>
        <v>5.76</v>
      </c>
      <c r="H738" s="44">
        <f t="shared" si="39"/>
        <v>0.66666666666666674</v>
      </c>
      <c r="I738" s="58" t="str">
        <f>IF(OR(A738="",LEFT(A738,3)="---"),"",IFERROR(VLOOKUP($A738,'ROAR Balance'!B:F,2,FALSE),""))</f>
        <v>Russian</v>
      </c>
      <c r="J738" s="58">
        <f>IF(I738="","",IFERROR(VLOOKUP($A738,'ROAR Balance'!B:F,3,FALSE),""))</f>
        <v>6</v>
      </c>
      <c r="K738" s="58" t="str">
        <f>IF(I738="","",IFERROR(VLOOKUP($A738,'ROAR Balance'!B:F,4,FALSE),""))</f>
        <v>German</v>
      </c>
      <c r="L738" s="58">
        <f>IF(I738="","",IFERROR(VLOOKUP($A738,'ROAR Balance'!B:F,5,FALSE),""))</f>
        <v>12</v>
      </c>
      <c r="M738" s="46" t="str">
        <f>IF(OR(LEFT(A738,2)="--",A738="",I738=""),"",IFERROR(VLOOKUP(A738,Data!C:W,21,FALSE),""))</f>
        <v>SSR</v>
      </c>
      <c r="N738" s="2"/>
    </row>
    <row r="739" spans="1:14" ht="15" customHeight="1" x14ac:dyDescent="0.3">
      <c r="A739" s="5" t="str">
        <f>IFERROR(IF(VLOOKUP(ROW(A739)-1,Data!B:C,2,FALSE)="","",VLOOKUP(ROW(A739)-1,Data!B:C,2,FALSE)),"")</f>
        <v>Defending the Voentorg [VotG21]</v>
      </c>
      <c r="B739" s="133"/>
      <c r="C739" s="87" t="str">
        <f>IFERROR(IF(VLOOKUP(ROW(A739)-1,Data!B:C,2,FALSE)="","",VLOOKUP(ROW(A739)-1,Data!B:X,23,FALSE)),"")</f>
        <v/>
      </c>
      <c r="D739" s="6">
        <f t="shared" si="37"/>
        <v>-1</v>
      </c>
      <c r="E739" s="6" t="str">
        <f t="shared" si="38"/>
        <v>T</v>
      </c>
      <c r="F739" s="42">
        <f>IF(I739="","",IF(M739="Campaign","--",IF(VLOOKUP(A739,Data!C:D,2,FALSE)="*","*",VLOOKUP(A739,Data!C:R,16,FALSE))))</f>
        <v>4.75</v>
      </c>
      <c r="G739" s="43">
        <f>IF(I739="","",IFERROR(VLOOKUP(VLOOKUP(A739,Data!C:T,18,FALSE),'ROAR Ratings'!A:D,4,FALSE),""))</f>
        <v>6.33</v>
      </c>
      <c r="H739" s="44">
        <f t="shared" si="39"/>
        <v>0.875</v>
      </c>
      <c r="I739" s="58" t="str">
        <f>IF(OR(A739="",LEFT(A739,3)="---"),"",IFERROR(VLOOKUP($A739,'ROAR Balance'!B:F,2,FALSE),""))</f>
        <v>Russian</v>
      </c>
      <c r="J739" s="58">
        <f>IF(I739="","",IFERROR(VLOOKUP($A739,'ROAR Balance'!B:F,3,FALSE),""))</f>
        <v>2</v>
      </c>
      <c r="K739" s="58" t="str">
        <f>IF(I739="","",IFERROR(VLOOKUP($A739,'ROAR Balance'!B:F,4,FALSE),""))</f>
        <v>German</v>
      </c>
      <c r="L739" s="58">
        <f>IF(I739="","",IFERROR(VLOOKUP($A739,'ROAR Balance'!B:F,5,FALSE),""))</f>
        <v>14</v>
      </c>
      <c r="M739" s="46" t="str">
        <f>IF(OR(LEFT(A739,2)="--",A739="",I739=""),"",IFERROR(VLOOKUP(A739,Data!C:W,21,FALSE),""))</f>
        <v>SSR</v>
      </c>
      <c r="N739" s="2"/>
    </row>
    <row r="740" spans="1:14" ht="15" customHeight="1" x14ac:dyDescent="0.3">
      <c r="A740" s="5" t="str">
        <f>IFERROR(IF(VLOOKUP(ROW(A740)-1,Data!B:C,2,FALSE)="","",VLOOKUP(ROW(A740)-1,Data!B:C,2,FALSE)),"")</f>
        <v>Bark You Dogs! [VotG22]</v>
      </c>
      <c r="B740" s="133"/>
      <c r="C740" s="87" t="str">
        <f>IFERROR(IF(VLOOKUP(ROW(A740)-1,Data!B:C,2,FALSE)="","",VLOOKUP(ROW(A740)-1,Data!B:X,23,FALSE)),"")</f>
        <v/>
      </c>
      <c r="D740" s="6">
        <f t="shared" si="37"/>
        <v>-1</v>
      </c>
      <c r="E740" s="6" t="str">
        <f t="shared" si="38"/>
        <v>T</v>
      </c>
      <c r="F740" s="42">
        <f>IF(I740="","",IF(M740="Campaign","--",IF(VLOOKUP(A740,Data!C:D,2,FALSE)="*","*",VLOOKUP(A740,Data!C:R,16,FALSE))))</f>
        <v>3.0249999999999999</v>
      </c>
      <c r="G740" s="43">
        <f>IF(I740="","",IFERROR(VLOOKUP(VLOOKUP(A740,Data!C:T,18,FALSE),'ROAR Ratings'!A:D,4,FALSE),""))</f>
        <v>3.31</v>
      </c>
      <c r="H740" s="44">
        <f t="shared" si="39"/>
        <v>0.5714285714285714</v>
      </c>
      <c r="I740" s="58" t="str">
        <f>IF(OR(A740="",LEFT(A740,3)="---"),"",IFERROR(VLOOKUP($A740,'ROAR Balance'!B:F,2,FALSE),""))</f>
        <v>Russian</v>
      </c>
      <c r="J740" s="58">
        <f>IF(I740="","",IFERROR(VLOOKUP($A740,'ROAR Balance'!B:F,3,FALSE),""))</f>
        <v>8</v>
      </c>
      <c r="K740" s="58" t="str">
        <f>IF(I740="","",IFERROR(VLOOKUP($A740,'ROAR Balance'!B:F,4,FALSE),""))</f>
        <v>German</v>
      </c>
      <c r="L740" s="58">
        <f>IF(I740="","",IFERROR(VLOOKUP($A740,'ROAR Balance'!B:F,5,FALSE),""))</f>
        <v>6</v>
      </c>
      <c r="M740" s="46" t="str">
        <f>IF(OR(LEFT(A740,2)="--",A740="",I740=""),"",IFERROR(VLOOKUP(A740,Data!C:W,21,FALSE),""))</f>
        <v>SSR</v>
      </c>
      <c r="N740" s="2"/>
    </row>
    <row r="741" spans="1:14" ht="15" customHeight="1" x14ac:dyDescent="0.3">
      <c r="A741" s="5" t="str">
        <f>IFERROR(IF(VLOOKUP(ROW(A741)-1,Data!B:C,2,FALSE)="","",VLOOKUP(ROW(A741)-1,Data!B:C,2,FALSE)),"")</f>
        <v>Heroes of the Soviet Union [VotG23]</v>
      </c>
      <c r="B741" s="133"/>
      <c r="C741" s="87" t="str">
        <f>IFERROR(IF(VLOOKUP(ROW(A741)-1,Data!B:C,2,FALSE)="","",VLOOKUP(ROW(A741)-1,Data!B:X,23,FALSE)),"")</f>
        <v/>
      </c>
      <c r="D741" s="6">
        <f t="shared" si="37"/>
        <v>-1</v>
      </c>
      <c r="E741" s="6" t="str">
        <f t="shared" si="38"/>
        <v>T</v>
      </c>
      <c r="F741" s="42">
        <f>IF(I741="","",IF(M741="Campaign","--",IF(VLOOKUP(A741,Data!C:D,2,FALSE)="*","*",VLOOKUP(A741,Data!C:R,16,FALSE))))</f>
        <v>2.5125000000000002</v>
      </c>
      <c r="G741" s="43">
        <f>IF(I741="","",IFERROR(VLOOKUP(VLOOKUP(A741,Data!C:T,18,FALSE),'ROAR Ratings'!A:D,4,FALSE),""))</f>
        <v>4.5999999999999996</v>
      </c>
      <c r="H741" s="44">
        <f t="shared" si="39"/>
        <v>0.5714285714285714</v>
      </c>
      <c r="I741" s="58" t="str">
        <f>IF(OR(A741="",LEFT(A741,3)="---"),"",IFERROR(VLOOKUP($A741,'ROAR Balance'!B:F,2,FALSE),""))</f>
        <v>Russian</v>
      </c>
      <c r="J741" s="58">
        <f>IF(I741="","",IFERROR(VLOOKUP($A741,'ROAR Balance'!B:F,3,FALSE),""))</f>
        <v>4</v>
      </c>
      <c r="K741" s="58" t="str">
        <f>IF(I741="","",IFERROR(VLOOKUP($A741,'ROAR Balance'!B:F,4,FALSE),""))</f>
        <v>German</v>
      </c>
      <c r="L741" s="58">
        <f>IF(I741="","",IFERROR(VLOOKUP($A741,'ROAR Balance'!B:F,5,FALSE),""))</f>
        <v>3</v>
      </c>
      <c r="M741" s="46" t="str">
        <f>IF(OR(LEFT(A741,2)="--",A741="",I741=""),"",IFERROR(VLOOKUP(A741,Data!C:W,21,FALSE),""))</f>
        <v>Nght, SSR</v>
      </c>
      <c r="N741" s="2"/>
    </row>
    <row r="742" spans="1:14" ht="15" customHeight="1" x14ac:dyDescent="0.3">
      <c r="A742" s="5" t="str">
        <f>IFERROR(IF(VLOOKUP(ROW(A742)-1,Data!B:C,2,FALSE)="","",VLOOKUP(ROW(A742)-1,Data!B:C,2,FALSE)),"")</f>
        <v>Raid on Rodimtsev [VotG24]</v>
      </c>
      <c r="B742" s="133"/>
      <c r="C742" s="87" t="str">
        <f>IFERROR(IF(VLOOKUP(ROW(A742)-1,Data!B:C,2,FALSE)="","",VLOOKUP(ROW(A742)-1,Data!B:X,23,FALSE)),"")</f>
        <v/>
      </c>
      <c r="D742" s="6">
        <f t="shared" si="37"/>
        <v>1</v>
      </c>
      <c r="E742" s="6" t="str">
        <f t="shared" si="38"/>
        <v/>
      </c>
      <c r="F742" s="42">
        <f>IF(I742="","",IF(M742="Campaign","--",IF(VLOOKUP(A742,Data!C:D,2,FALSE)="*","*",VLOOKUP(A742,Data!C:R,16,FALSE))))</f>
        <v>16.866666666666667</v>
      </c>
      <c r="G742" s="43">
        <f>IF(I742="","",IFERROR(VLOOKUP(VLOOKUP(A742,Data!C:T,18,FALSE),'ROAR Ratings'!A:D,4,FALSE),""))</f>
        <v>6.5</v>
      </c>
      <c r="H742" s="44">
        <f t="shared" si="39"/>
        <v>0.5</v>
      </c>
      <c r="I742" s="58" t="str">
        <f>IF(OR(A742="",LEFT(A742,3)="---"),"",IFERROR(VLOOKUP($A742,'ROAR Balance'!B:F,2,FALSE),""))</f>
        <v>German</v>
      </c>
      <c r="J742" s="58">
        <f>IF(I742="","",IFERROR(VLOOKUP($A742,'ROAR Balance'!B:F,3,FALSE),""))</f>
        <v>9</v>
      </c>
      <c r="K742" s="58" t="str">
        <f>IF(I742="","",IFERROR(VLOOKUP($A742,'ROAR Balance'!B:F,4,FALSE),""))</f>
        <v>Russian</v>
      </c>
      <c r="L742" s="58">
        <f>IF(I742="","",IFERROR(VLOOKUP($A742,'ROAR Balance'!B:F,5,FALSE),""))</f>
        <v>9</v>
      </c>
      <c r="M742" s="46" t="str">
        <f>IF(OR(LEFT(A742,2)="--",A742="",I742=""),"",IFERROR(VLOOKUP(A742,Data!C:W,21,FALSE),""))</f>
        <v>SSR</v>
      </c>
      <c r="N742" s="2"/>
    </row>
    <row r="743" spans="1:14" ht="15" customHeight="1" x14ac:dyDescent="0.3">
      <c r="A743" s="5" t="str">
        <f>IFERROR(IF(VLOOKUP(ROW(A743)-1,Data!B:C,2,FALSE)="","",VLOOKUP(ROW(A743)-1,Data!B:C,2,FALSE)),"")</f>
        <v>Urban Nightmare [VotG25]</v>
      </c>
      <c r="B743" s="133"/>
      <c r="C743" s="87" t="str">
        <f>IFERROR(IF(VLOOKUP(ROW(A743)-1,Data!B:C,2,FALSE)="","",VLOOKUP(ROW(A743)-1,Data!B:X,23,FALSE)),"")</f>
        <v/>
      </c>
      <c r="D743" s="6">
        <f t="shared" si="37"/>
        <v>-1</v>
      </c>
      <c r="E743" s="6" t="str">
        <f t="shared" si="38"/>
        <v>T</v>
      </c>
      <c r="F743" s="42">
        <f>IF(I743="","",IF(M743="Campaign","--",IF(VLOOKUP(A743,Data!C:D,2,FALSE)="*","*",VLOOKUP(A743,Data!C:R,16,FALSE))))</f>
        <v>3.3250000000000002</v>
      </c>
      <c r="G743" s="43">
        <f>IF(I743="","",IFERROR(VLOOKUP(VLOOKUP(A743,Data!C:T,18,FALSE),'ROAR Ratings'!A:D,4,FALSE),""))</f>
        <v>5.75</v>
      </c>
      <c r="H743" s="44">
        <f t="shared" si="39"/>
        <v>0.61538461538461542</v>
      </c>
      <c r="I743" s="58" t="str">
        <f>IF(OR(A743="",LEFT(A743,3)="---"),"",IFERROR(VLOOKUP($A743,'ROAR Balance'!B:F,2,FALSE),""))</f>
        <v>Russian</v>
      </c>
      <c r="J743" s="58">
        <f>IF(I743="","",IFERROR(VLOOKUP($A743,'ROAR Balance'!B:F,3,FALSE),""))</f>
        <v>8</v>
      </c>
      <c r="K743" s="58" t="str">
        <f>IF(I743="","",IFERROR(VLOOKUP($A743,'ROAR Balance'!B:F,4,FALSE),""))</f>
        <v>German</v>
      </c>
      <c r="L743" s="58">
        <f>IF(I743="","",IFERROR(VLOOKUP($A743,'ROAR Balance'!B:F,5,FALSE),""))</f>
        <v>5</v>
      </c>
      <c r="M743" s="46" t="str">
        <f>IF(OR(LEFT(A743,2)="--",A743="",I743=""),"",IFERROR(VLOOKUP(A743,Data!C:W,21,FALSE),""))</f>
        <v>Nght, SSR</v>
      </c>
      <c r="N743" s="2"/>
    </row>
    <row r="744" spans="1:14" ht="15" customHeight="1" x14ac:dyDescent="0.3">
      <c r="A744" s="5" t="str">
        <f>IFERROR(IF(VLOOKUP(ROW(A744)-1,Data!B:C,2,FALSE)="","",VLOOKUP(ROW(A744)-1,Data!B:C,2,FALSE)),"")</f>
        <v>Bad Day for the Luftwaffe [VotG26]</v>
      </c>
      <c r="B744" s="133"/>
      <c r="C744" s="87" t="str">
        <f>IFERROR(IF(VLOOKUP(ROW(A744)-1,Data!B:C,2,FALSE)="","",VLOOKUP(ROW(A744)-1,Data!B:X,23,FALSE)),"")</f>
        <v/>
      </c>
      <c r="D744" s="6">
        <f t="shared" si="37"/>
        <v>1</v>
      </c>
      <c r="E744" s="6" t="str">
        <f t="shared" si="38"/>
        <v/>
      </c>
      <c r="F744" s="42">
        <f>IF(I744="","",IF(M744="Campaign","--",IF(VLOOKUP(A744,Data!C:D,2,FALSE)="*","*",VLOOKUP(A744,Data!C:R,16,FALSE))))</f>
        <v>5.2166666666666668</v>
      </c>
      <c r="G744" s="43">
        <f>IF(I744="","",IFERROR(VLOOKUP(VLOOKUP(A744,Data!C:T,18,FALSE),'ROAR Ratings'!A:D,4,FALSE),""))</f>
        <v>6.92</v>
      </c>
      <c r="H744" s="44">
        <f t="shared" si="39"/>
        <v>0.5714285714285714</v>
      </c>
      <c r="I744" s="58" t="str">
        <f>IF(OR(A744="",LEFT(A744,3)="---"),"",IFERROR(VLOOKUP($A744,'ROAR Balance'!B:F,2,FALSE),""))</f>
        <v>German</v>
      </c>
      <c r="J744" s="58">
        <f>IF(I744="","",IFERROR(VLOOKUP($A744,'ROAR Balance'!B:F,3,FALSE),""))</f>
        <v>8</v>
      </c>
      <c r="K744" s="58" t="str">
        <f>IF(I744="","",IFERROR(VLOOKUP($A744,'ROAR Balance'!B:F,4,FALSE),""))</f>
        <v>Russian</v>
      </c>
      <c r="L744" s="58">
        <f>IF(I744="","",IFERROR(VLOOKUP($A744,'ROAR Balance'!B:F,5,FALSE),""))</f>
        <v>6</v>
      </c>
      <c r="M744" s="46" t="str">
        <f>IF(OR(LEFT(A744,2)="--",A744="",I744=""),"",IFERROR(VLOOKUP(A744,Data!C:W,21,FALSE),""))</f>
        <v>SSR</v>
      </c>
      <c r="N744" s="2"/>
    </row>
    <row r="745" spans="1:14" ht="15" customHeight="1" x14ac:dyDescent="0.3">
      <c r="A745" s="5" t="str">
        <f>IFERROR(IF(VLOOKUP(ROW(A745)-1,Data!B:C,2,FALSE)="","",VLOOKUP(ROW(A745)-1,Data!B:C,2,FALSE)),"")</f>
        <v>Drama, the Park, and Deady Things [VotG27]</v>
      </c>
      <c r="B745" s="133"/>
      <c r="C745" s="87" t="str">
        <f>IFERROR(IF(VLOOKUP(ROW(A745)-1,Data!B:C,2,FALSE)="","",VLOOKUP(ROW(A745)-1,Data!B:X,23,FALSE)),"")</f>
        <v/>
      </c>
      <c r="D745" s="6">
        <f t="shared" si="37"/>
        <v>1</v>
      </c>
      <c r="E745" s="6" t="str">
        <f t="shared" si="38"/>
        <v>T</v>
      </c>
      <c r="F745" s="42">
        <f>IF(I745="","",IF(M745="Campaign","--",IF(VLOOKUP(A745,Data!C:D,2,FALSE)="*","*",VLOOKUP(A745,Data!C:R,16,FALSE))))</f>
        <v>4.7583333333333329</v>
      </c>
      <c r="G745" s="43">
        <f>IF(I745="","",IFERROR(VLOOKUP(VLOOKUP(A745,Data!C:T,18,FALSE),'ROAR Ratings'!A:D,4,FALSE),""))</f>
        <v>6.88</v>
      </c>
      <c r="H745" s="44">
        <f t="shared" si="39"/>
        <v>0.54545454545454541</v>
      </c>
      <c r="I745" s="58" t="str">
        <f>IF(OR(A745="",LEFT(A745,3)="---"),"",IFERROR(VLOOKUP($A745,'ROAR Balance'!B:F,2,FALSE),""))</f>
        <v>German</v>
      </c>
      <c r="J745" s="58">
        <f>IF(I745="","",IFERROR(VLOOKUP($A745,'ROAR Balance'!B:F,3,FALSE),""))</f>
        <v>10</v>
      </c>
      <c r="K745" s="58" t="str">
        <f>IF(I745="","",IFERROR(VLOOKUP($A745,'ROAR Balance'!B:F,4,FALSE),""))</f>
        <v>Russian</v>
      </c>
      <c r="L745" s="58">
        <f>IF(I745="","",IFERROR(VLOOKUP($A745,'ROAR Balance'!B:F,5,FALSE),""))</f>
        <v>12</v>
      </c>
      <c r="M745" s="46" t="str">
        <f>IF(OR(LEFT(A745,2)="--",A745="",I745=""),"",IFERROR(VLOOKUP(A745,Data!C:W,21,FALSE),""))</f>
        <v>SSR</v>
      </c>
      <c r="N745" s="2"/>
    </row>
    <row r="746" spans="1:14" ht="15" customHeight="1" x14ac:dyDescent="0.3">
      <c r="A746" s="5" t="str">
        <f>IFERROR(IF(VLOOKUP(ROW(A746)-1,Data!B:C,2,FALSE)="","",VLOOKUP(ROW(A746)-1,Data!B:C,2,FALSE)),"")</f>
        <v/>
      </c>
      <c r="B746" s="133"/>
      <c r="C746" s="87" t="str">
        <f>IFERROR(IF(VLOOKUP(ROW(A746)-1,Data!B:C,2,FALSE)="","",VLOOKUP(ROW(A746)-1,Data!B:X,23,FALSE)),"")</f>
        <v/>
      </c>
      <c r="D746" s="6" t="str">
        <f t="shared" si="37"/>
        <v/>
      </c>
      <c r="E746" s="6" t="str">
        <f t="shared" si="38"/>
        <v/>
      </c>
      <c r="F746" s="42" t="str">
        <f>IF(I746="","",IF(M746="Campaign","--",IF(VLOOKUP(A746,Data!C:D,2,FALSE)="*","*",VLOOKUP(A746,Data!C:R,16,FALSE))))</f>
        <v/>
      </c>
      <c r="G746" s="43" t="str">
        <f>IF(I746="","",IFERROR(VLOOKUP(VLOOKUP(A746,Data!C:T,18,FALSE),'ROAR Ratings'!A:D,4,FALSE),""))</f>
        <v/>
      </c>
      <c r="H746" s="44" t="str">
        <f t="shared" si="39"/>
        <v/>
      </c>
      <c r="I746" s="58" t="str">
        <f>IF(OR(A746="",LEFT(A746,3)="---"),"",IFERROR(VLOOKUP($A746,'ROAR Balance'!B:F,2,FALSE),""))</f>
        <v/>
      </c>
      <c r="J746" s="58" t="str">
        <f>IF(I746="","",IFERROR(VLOOKUP($A746,'ROAR Balance'!B:F,3,FALSE),""))</f>
        <v/>
      </c>
      <c r="K746" s="58" t="str">
        <f>IF(I746="","",IFERROR(VLOOKUP($A746,'ROAR Balance'!B:F,4,FALSE),""))</f>
        <v/>
      </c>
      <c r="L746" s="58" t="str">
        <f>IF(I746="","",IFERROR(VLOOKUP($A746,'ROAR Balance'!B:F,5,FALSE),""))</f>
        <v/>
      </c>
      <c r="M746" s="46" t="str">
        <f>IF(OR(LEFT(A746,2)="--",A746="",I746=""),"",IFERROR(VLOOKUP(A746,Data!C:W,21,FALSE),""))</f>
        <v/>
      </c>
      <c r="N746" s="2"/>
    </row>
    <row r="747" spans="1:14" ht="15" customHeight="1" x14ac:dyDescent="0.3">
      <c r="A747" s="5" t="str">
        <f>IFERROR(IF(VLOOKUP(ROW(A747)-1,Data!B:C,2,FALSE)="","",VLOOKUP(ROW(A747)-1,Data!B:C,2,FALSE)),"")</f>
        <v>--- ASL Starter Kit #1 ---</v>
      </c>
      <c r="B747" s="133"/>
      <c r="C747" s="87" t="str">
        <f>IFERROR(IF(VLOOKUP(ROW(A747)-1,Data!B:C,2,FALSE)="","",VLOOKUP(ROW(A747)-1,Data!B:X,23,FALSE)),"")</f>
        <v/>
      </c>
      <c r="D747" s="6" t="str">
        <f t="shared" si="37"/>
        <v/>
      </c>
      <c r="E747" s="6" t="str">
        <f t="shared" si="38"/>
        <v/>
      </c>
      <c r="F747" s="42" t="str">
        <f>IF(I747="","",IF(M747="Campaign","--",IF(VLOOKUP(A747,Data!C:D,2,FALSE)="*","*",VLOOKUP(A747,Data!C:R,16,FALSE))))</f>
        <v/>
      </c>
      <c r="G747" s="43" t="str">
        <f>IF(I747="","",IFERROR(VLOOKUP(VLOOKUP(A747,Data!C:T,18,FALSE),'ROAR Ratings'!A:D,4,FALSE),""))</f>
        <v/>
      </c>
      <c r="H747" s="44" t="str">
        <f t="shared" si="39"/>
        <v/>
      </c>
      <c r="I747" s="58" t="str">
        <f>IF(OR(A747="",LEFT(A747,3)="---"),"",IFERROR(VLOOKUP($A747,'ROAR Balance'!B:F,2,FALSE),""))</f>
        <v/>
      </c>
      <c r="J747" s="58" t="str">
        <f>IF(I747="","",IFERROR(VLOOKUP($A747,'ROAR Balance'!B:F,3,FALSE),""))</f>
        <v/>
      </c>
      <c r="K747" s="58" t="str">
        <f>IF(I747="","",IFERROR(VLOOKUP($A747,'ROAR Balance'!B:F,4,FALSE),""))</f>
        <v/>
      </c>
      <c r="L747" s="58" t="str">
        <f>IF(I747="","",IFERROR(VLOOKUP($A747,'ROAR Balance'!B:F,5,FALSE),""))</f>
        <v/>
      </c>
      <c r="M747" s="46" t="str">
        <f>IF(OR(LEFT(A747,2)="--",A747="",I747=""),"",IFERROR(VLOOKUP(A747,Data!C:W,21,FALSE),""))</f>
        <v/>
      </c>
      <c r="N747" s="2"/>
    </row>
    <row r="748" spans="1:14" ht="15" customHeight="1" x14ac:dyDescent="0.3">
      <c r="A748" s="5" t="str">
        <f>IFERROR(IF(VLOOKUP(ROW(A748)-1,Data!B:C,2,FALSE)="","",VLOOKUP(ROW(A748)-1,Data!B:C,2,FALSE)),"")</f>
        <v>Retaking Vierville [S1]</v>
      </c>
      <c r="B748" s="133"/>
      <c r="C748" s="87" t="str">
        <f>IFERROR(IF(VLOOKUP(ROW(A748)-1,Data!B:C,2,FALSE)="","",VLOOKUP(ROW(A748)-1,Data!B:X,23,FALSE)),"")</f>
        <v/>
      </c>
      <c r="D748" s="6">
        <f t="shared" si="37"/>
        <v>1</v>
      </c>
      <c r="E748" s="6" t="str">
        <f t="shared" si="38"/>
        <v>T</v>
      </c>
      <c r="F748" s="42">
        <f>IF(I748="","",IF(M748="Campaign","--",IF(VLOOKUP(A748,Data!C:D,2,FALSE)="*","*",VLOOKUP(A748,Data!C:R,16,FALSE))))</f>
        <v>3.3333333333333335</v>
      </c>
      <c r="G748" s="43">
        <f>IF(I748="","",IFERROR(VLOOKUP(VLOOKUP(A748,Data!C:T,18,FALSE),'ROAR Ratings'!A:D,4,FALSE),""))</f>
        <v>6.93</v>
      </c>
      <c r="H748" s="44">
        <f t="shared" si="39"/>
        <v>0.57258064516129026</v>
      </c>
      <c r="I748" s="58" t="str">
        <f>IF(OR(A748="",LEFT(A748,3)="---"),"",IFERROR(VLOOKUP($A748,'ROAR Balance'!B:F,2,FALSE),""))</f>
        <v>German</v>
      </c>
      <c r="J748" s="58">
        <f>IF(I748="","",IFERROR(VLOOKUP($A748,'ROAR Balance'!B:F,3,FALSE),""))</f>
        <v>159</v>
      </c>
      <c r="K748" s="58" t="str">
        <f>IF(I748="","",IFERROR(VLOOKUP($A748,'ROAR Balance'!B:F,4,FALSE),""))</f>
        <v>American</v>
      </c>
      <c r="L748" s="58">
        <f>IF(I748="","",IFERROR(VLOOKUP($A748,'ROAR Balance'!B:F,5,FALSE),""))</f>
        <v>213</v>
      </c>
      <c r="M748" s="46" t="str">
        <f>IF(OR(LEFT(A748,2)="--",A748="",I748=""),"",IFERROR(VLOOKUP(A748,Data!C:W,21,FALSE),""))</f>
        <v>SSR</v>
      </c>
      <c r="N748" s="2"/>
    </row>
    <row r="749" spans="1:14" ht="15" customHeight="1" x14ac:dyDescent="0.3">
      <c r="A749" s="5" t="str">
        <f>IFERROR(IF(VLOOKUP(ROW(A749)-1,Data!B:C,2,FALSE)="","",VLOOKUP(ROW(A749)-1,Data!B:C,2,FALSE)),"")</f>
        <v>War of the Rats [S2]</v>
      </c>
      <c r="B749" s="133"/>
      <c r="C749" s="87" t="str">
        <f>IFERROR(IF(VLOOKUP(ROW(A749)-1,Data!B:C,2,FALSE)="","",VLOOKUP(ROW(A749)-1,Data!B:X,23,FALSE)),"")</f>
        <v/>
      </c>
      <c r="D749" s="6">
        <f t="shared" si="37"/>
        <v>1</v>
      </c>
      <c r="E749" s="6" t="str">
        <f t="shared" si="38"/>
        <v>T</v>
      </c>
      <c r="F749" s="42">
        <f>IF(I749="","",IF(M749="Campaign","--",IF(VLOOKUP(A749,Data!C:D,2,FALSE)="*","*",VLOOKUP(A749,Data!C:R,16,FALSE))))</f>
        <v>3.9</v>
      </c>
      <c r="G749" s="43">
        <f>IF(I749="","",IFERROR(VLOOKUP(VLOOKUP(A749,Data!C:T,18,FALSE),'ROAR Ratings'!A:D,4,FALSE),""))</f>
        <v>6.68</v>
      </c>
      <c r="H749" s="44">
        <f t="shared" si="39"/>
        <v>0.50165016501650173</v>
      </c>
      <c r="I749" s="58" t="str">
        <f>IF(OR(A749="",LEFT(A749,3)="---"),"",IFERROR(VLOOKUP($A749,'ROAR Balance'!B:F,2,FALSE),""))</f>
        <v>Russian</v>
      </c>
      <c r="J749" s="58">
        <f>IF(I749="","",IFERROR(VLOOKUP($A749,'ROAR Balance'!B:F,3,FALSE),""))</f>
        <v>151</v>
      </c>
      <c r="K749" s="58" t="str">
        <f>IF(I749="","",IFERROR(VLOOKUP($A749,'ROAR Balance'!B:F,4,FALSE),""))</f>
        <v>German</v>
      </c>
      <c r="L749" s="58">
        <f>IF(I749="","",IFERROR(VLOOKUP($A749,'ROAR Balance'!B:F,5,FALSE),""))</f>
        <v>152</v>
      </c>
      <c r="M749" s="46" t="str">
        <f>IF(OR(LEFT(A749,2)="--",A749="",I749=""),"",IFERROR(VLOOKUP(A749,Data!C:W,21,FALSE),""))</f>
        <v>SSR</v>
      </c>
      <c r="N749" s="2"/>
    </row>
    <row r="750" spans="1:14" ht="15" customHeight="1" x14ac:dyDescent="0.3">
      <c r="A750" s="5" t="str">
        <f>IFERROR(IF(VLOOKUP(ROW(A750)-1,Data!B:C,2,FALSE)="","",VLOOKUP(ROW(A750)-1,Data!B:C,2,FALSE)),"")</f>
        <v>Simple Equation [S3]</v>
      </c>
      <c r="B750" s="133"/>
      <c r="C750" s="87" t="str">
        <f>IFERROR(IF(VLOOKUP(ROW(A750)-1,Data!B:C,2,FALSE)="","",VLOOKUP(ROW(A750)-1,Data!B:X,23,FALSE)),"")</f>
        <v/>
      </c>
      <c r="D750" s="6">
        <f t="shared" si="37"/>
        <v>-1</v>
      </c>
      <c r="E750" s="6" t="str">
        <f t="shared" si="38"/>
        <v>T</v>
      </c>
      <c r="F750" s="42">
        <f>IF(I750="","",IF(M750="Campaign","--",IF(VLOOKUP(A750,Data!C:D,2,FALSE)="*","*",VLOOKUP(A750,Data!C:R,16,FALSE))))</f>
        <v>4.4124999999999996</v>
      </c>
      <c r="G750" s="43">
        <f>IF(I750="","",IFERROR(VLOOKUP(VLOOKUP(A750,Data!C:T,18,FALSE),'ROAR Ratings'!A:D,4,FALSE),""))</f>
        <v>6.49</v>
      </c>
      <c r="H750" s="44">
        <f t="shared" si="39"/>
        <v>0.60389610389610393</v>
      </c>
      <c r="I750" s="58" t="str">
        <f>IF(OR(A750="",LEFT(A750,3)="---"),"",IFERROR(VLOOKUP($A750,'ROAR Balance'!B:F,2,FALSE),""))</f>
        <v>German</v>
      </c>
      <c r="J750" s="58">
        <f>IF(I750="","",IFERROR(VLOOKUP($A750,'ROAR Balance'!B:F,3,FALSE),""))</f>
        <v>61</v>
      </c>
      <c r="K750" s="58" t="str">
        <f>IF(I750="","",IFERROR(VLOOKUP($A750,'ROAR Balance'!B:F,4,FALSE),""))</f>
        <v>American</v>
      </c>
      <c r="L750" s="58">
        <f>IF(I750="","",IFERROR(VLOOKUP($A750,'ROAR Balance'!B:F,5,FALSE),""))</f>
        <v>93</v>
      </c>
      <c r="M750" s="46" t="str">
        <f>IF(OR(LEFT(A750,2)="--",A750="",I750=""),"",IFERROR(VLOOKUP(A750,Data!C:W,21,FALSE),""))</f>
        <v>SSR</v>
      </c>
      <c r="N750" s="2"/>
    </row>
    <row r="751" spans="1:14" ht="15" customHeight="1" x14ac:dyDescent="0.3">
      <c r="A751" s="5" t="str">
        <f>IFERROR(IF(VLOOKUP(ROW(A751)-1,Data!B:C,2,FALSE)="","",VLOOKUP(ROW(A751)-1,Data!B:C,2,FALSE)),"")</f>
        <v>Welcome Back [S4]</v>
      </c>
      <c r="B751" s="133"/>
      <c r="C751" s="87" t="str">
        <f>IFERROR(IF(VLOOKUP(ROW(A751)-1,Data!B:C,2,FALSE)="","",VLOOKUP(ROW(A751)-1,Data!B:X,23,FALSE)),"")</f>
        <v/>
      </c>
      <c r="D751" s="6">
        <f t="shared" si="37"/>
        <v>1</v>
      </c>
      <c r="E751" s="6" t="str">
        <f t="shared" si="38"/>
        <v>T</v>
      </c>
      <c r="F751" s="42">
        <f>IF(I751="","",IF(M751="Campaign","--",IF(VLOOKUP(A751,Data!C:D,2,FALSE)="*","*",VLOOKUP(A751,Data!C:R,16,FALSE))))</f>
        <v>3.5666666666666669</v>
      </c>
      <c r="G751" s="43">
        <f>IF(I751="","",IFERROR(VLOOKUP(VLOOKUP(A751,Data!C:T,18,FALSE),'ROAR Ratings'!A:D,4,FALSE),""))</f>
        <v>6.75</v>
      </c>
      <c r="H751" s="44">
        <f t="shared" si="39"/>
        <v>0.51700680272108845</v>
      </c>
      <c r="I751" s="58" t="str">
        <f>IF(OR(A751="",LEFT(A751,3)="---"),"",IFERROR(VLOOKUP($A751,'ROAR Balance'!B:F,2,FALSE),""))</f>
        <v>American</v>
      </c>
      <c r="J751" s="58">
        <f>IF(I751="","",IFERROR(VLOOKUP($A751,'ROAR Balance'!B:F,3,FALSE),""))</f>
        <v>76</v>
      </c>
      <c r="K751" s="58" t="str">
        <f>IF(I751="","",IFERROR(VLOOKUP($A751,'ROAR Balance'!B:F,4,FALSE),""))</f>
        <v>German</v>
      </c>
      <c r="L751" s="58">
        <f>IF(I751="","",IFERROR(VLOOKUP($A751,'ROAR Balance'!B:F,5,FALSE),""))</f>
        <v>71</v>
      </c>
      <c r="M751" s="46" t="str">
        <f>IF(OR(LEFT(A751,2)="--",A751="",I751=""),"",IFERROR(VLOOKUP(A751,Data!C:W,21,FALSE),""))</f>
        <v>SSR</v>
      </c>
      <c r="N751" s="2"/>
    </row>
    <row r="752" spans="1:14" ht="15" customHeight="1" x14ac:dyDescent="0.3">
      <c r="A752" s="5" t="str">
        <f>IFERROR(IF(VLOOKUP(ROW(A752)-1,Data!B:C,2,FALSE)="","",VLOOKUP(ROW(A752)-1,Data!B:C,2,FALSE)),"")</f>
        <v>Clearing Colleville [S5]</v>
      </c>
      <c r="B752" s="133"/>
      <c r="C752" s="87" t="str">
        <f>IFERROR(IF(VLOOKUP(ROW(A752)-1,Data!B:C,2,FALSE)="","",VLOOKUP(ROW(A752)-1,Data!B:X,23,FALSE)),"")</f>
        <v/>
      </c>
      <c r="D752" s="6">
        <f t="shared" si="37"/>
        <v>1</v>
      </c>
      <c r="E752" s="6" t="str">
        <f t="shared" si="38"/>
        <v>T</v>
      </c>
      <c r="F752" s="42">
        <f>IF(I752="","",IF(M752="Campaign","--",IF(VLOOKUP(A752,Data!C:D,2,FALSE)="*","*",VLOOKUP(A752,Data!C:R,16,FALSE))))</f>
        <v>3.4166666666666665</v>
      </c>
      <c r="G752" s="43">
        <f>IF(I752="","",IFERROR(VLOOKUP(VLOOKUP(A752,Data!C:T,18,FALSE),'ROAR Ratings'!A:D,4,FALSE),""))</f>
        <v>6.52</v>
      </c>
      <c r="H752" s="44">
        <f t="shared" si="39"/>
        <v>0.52795031055900621</v>
      </c>
      <c r="I752" s="58" t="str">
        <f>IF(OR(A752="",LEFT(A752,3)="---"),"",IFERROR(VLOOKUP($A752,'ROAR Balance'!B:F,2,FALSE),""))</f>
        <v>German</v>
      </c>
      <c r="J752" s="58">
        <f>IF(I752="","",IFERROR(VLOOKUP($A752,'ROAR Balance'!B:F,3,FALSE),""))</f>
        <v>76</v>
      </c>
      <c r="K752" s="58" t="str">
        <f>IF(I752="","",IFERROR(VLOOKUP($A752,'ROAR Balance'!B:F,4,FALSE),""))</f>
        <v>American</v>
      </c>
      <c r="L752" s="58">
        <f>IF(I752="","",IFERROR(VLOOKUP($A752,'ROAR Balance'!B:F,5,FALSE),""))</f>
        <v>85</v>
      </c>
      <c r="M752" s="46" t="str">
        <f>IF(OR(LEFT(A752,2)="--",A752="",I752=""),"",IFERROR(VLOOKUP(A752,Data!C:W,21,FALSE),""))</f>
        <v>SSR</v>
      </c>
      <c r="N752" s="2"/>
    </row>
    <row r="753" spans="1:14" ht="15" customHeight="1" x14ac:dyDescent="0.3">
      <c r="A753" s="5" t="str">
        <f>IFERROR(IF(VLOOKUP(ROW(A753)-1,Data!B:C,2,FALSE)="","",VLOOKUP(ROW(A753)-1,Data!B:C,2,FALSE)),"")</f>
        <v>Released from the East [S6]</v>
      </c>
      <c r="B753" s="133"/>
      <c r="C753" s="87" t="str">
        <f>IFERROR(IF(VLOOKUP(ROW(A753)-1,Data!B:C,2,FALSE)="","",VLOOKUP(ROW(A753)-1,Data!B:X,23,FALSE)),"")</f>
        <v/>
      </c>
      <c r="D753" s="6">
        <f t="shared" si="37"/>
        <v>-1</v>
      </c>
      <c r="E753" s="6" t="str">
        <f t="shared" si="38"/>
        <v>T</v>
      </c>
      <c r="F753" s="42">
        <f>IF(I753="","",IF(M753="Campaign","--",IF(VLOOKUP(A753,Data!C:D,2,FALSE)="*","*",VLOOKUP(A753,Data!C:R,16,FALSE))))</f>
        <v>3.5666666666666669</v>
      </c>
      <c r="G753" s="43">
        <f>IF(I753="","",IFERROR(VLOOKUP(VLOOKUP(A753,Data!C:T,18,FALSE),'ROAR Ratings'!A:D,4,FALSE),""))</f>
        <v>6.89</v>
      </c>
      <c r="H753" s="44">
        <f t="shared" si="39"/>
        <v>0.60294117647058831</v>
      </c>
      <c r="I753" s="58" t="str">
        <f>IF(OR(A753="",LEFT(A753,3)="---"),"",IFERROR(VLOOKUP($A753,'ROAR Balance'!B:F,2,FALSE),""))</f>
        <v>Russian</v>
      </c>
      <c r="J753" s="58">
        <f>IF(I753="","",IFERROR(VLOOKUP($A753,'ROAR Balance'!B:F,3,FALSE),""))</f>
        <v>54</v>
      </c>
      <c r="K753" s="58" t="str">
        <f>IF(I753="","",IFERROR(VLOOKUP($A753,'ROAR Balance'!B:F,4,FALSE),""))</f>
        <v>German</v>
      </c>
      <c r="L753" s="58">
        <f>IF(I753="","",IFERROR(VLOOKUP($A753,'ROAR Balance'!B:F,5,FALSE),""))</f>
        <v>82</v>
      </c>
      <c r="M753" s="46" t="str">
        <f>IF(OR(LEFT(A753,2)="--",A753="",I753=""),"",IFERROR(VLOOKUP(A753,Data!C:W,21,FALSE),""))</f>
        <v>SSR</v>
      </c>
      <c r="N753" s="2"/>
    </row>
    <row r="754" spans="1:14" ht="15" customHeight="1" x14ac:dyDescent="0.3">
      <c r="A754" s="5" t="str">
        <f>IFERROR(IF(VLOOKUP(ROW(A754)-1,Data!B:C,2,FALSE)="","",VLOOKUP(ROW(A754)-1,Data!B:C,2,FALSE)),"")</f>
        <v/>
      </c>
      <c r="B754" s="133"/>
      <c r="C754" s="87" t="str">
        <f>IFERROR(IF(VLOOKUP(ROW(A754)-1,Data!B:C,2,FALSE)="","",VLOOKUP(ROW(A754)-1,Data!B:X,23,FALSE)),"")</f>
        <v/>
      </c>
      <c r="D754" s="6" t="str">
        <f t="shared" si="37"/>
        <v/>
      </c>
      <c r="E754" s="6" t="str">
        <f t="shared" si="38"/>
        <v/>
      </c>
      <c r="F754" s="42" t="str">
        <f>IF(I754="","",IF(M754="Campaign","--",IF(VLOOKUP(A754,Data!C:D,2,FALSE)="*","*",VLOOKUP(A754,Data!C:R,16,FALSE))))</f>
        <v/>
      </c>
      <c r="G754" s="43" t="str">
        <f>IF(I754="","",IFERROR(VLOOKUP(VLOOKUP(A754,Data!C:T,18,FALSE),'ROAR Ratings'!A:D,4,FALSE),""))</f>
        <v/>
      </c>
      <c r="H754" s="44" t="str">
        <f t="shared" si="39"/>
        <v/>
      </c>
      <c r="I754" s="58" t="str">
        <f>IF(OR(A754="",LEFT(A754,3)="---"),"",IFERROR(VLOOKUP($A754,'ROAR Balance'!B:F,2,FALSE),""))</f>
        <v/>
      </c>
      <c r="J754" s="58" t="str">
        <f>IF(I754="","",IFERROR(VLOOKUP($A754,'ROAR Balance'!B:F,3,FALSE),""))</f>
        <v/>
      </c>
      <c r="K754" s="58" t="str">
        <f>IF(I754="","",IFERROR(VLOOKUP($A754,'ROAR Balance'!B:F,4,FALSE),""))</f>
        <v/>
      </c>
      <c r="L754" s="58" t="str">
        <f>IF(I754="","",IFERROR(VLOOKUP($A754,'ROAR Balance'!B:F,5,FALSE),""))</f>
        <v/>
      </c>
      <c r="M754" s="46" t="str">
        <f>IF(OR(LEFT(A754,2)="--",A754="",I754=""),"",IFERROR(VLOOKUP(A754,Data!C:W,21,FALSE),""))</f>
        <v/>
      </c>
      <c r="N754" s="2"/>
    </row>
    <row r="755" spans="1:14" ht="15" customHeight="1" x14ac:dyDescent="0.3">
      <c r="A755" s="5" t="str">
        <f>IFERROR(IF(VLOOKUP(ROW(A755)-1,Data!B:C,2,FALSE)="","",VLOOKUP(ROW(A755)-1,Data!B:C,2,FALSE)),"")</f>
        <v>--- ASL Starter Kit #2 ---</v>
      </c>
      <c r="B755" s="133"/>
      <c r="C755" s="87" t="str">
        <f>IFERROR(IF(VLOOKUP(ROW(A755)-1,Data!B:C,2,FALSE)="","",VLOOKUP(ROW(A755)-1,Data!B:X,23,FALSE)),"")</f>
        <v/>
      </c>
      <c r="D755" s="6" t="str">
        <f t="shared" si="37"/>
        <v/>
      </c>
      <c r="E755" s="6" t="str">
        <f t="shared" si="38"/>
        <v/>
      </c>
      <c r="F755" s="42" t="str">
        <f>IF(I755="","",IF(M755="Campaign","--",IF(VLOOKUP(A755,Data!C:D,2,FALSE)="*","*",VLOOKUP(A755,Data!C:R,16,FALSE))))</f>
        <v/>
      </c>
      <c r="G755" s="43" t="str">
        <f>IF(I755="","",IFERROR(VLOOKUP(VLOOKUP(A755,Data!C:T,18,FALSE),'ROAR Ratings'!A:D,4,FALSE),""))</f>
        <v/>
      </c>
      <c r="H755" s="44" t="str">
        <f t="shared" si="39"/>
        <v/>
      </c>
      <c r="I755" s="58" t="str">
        <f>IF(OR(A755="",LEFT(A755,3)="---"),"",IFERROR(VLOOKUP($A755,'ROAR Balance'!B:F,2,FALSE),""))</f>
        <v/>
      </c>
      <c r="J755" s="58" t="str">
        <f>IF(I755="","",IFERROR(VLOOKUP($A755,'ROAR Balance'!B:F,3,FALSE),""))</f>
        <v/>
      </c>
      <c r="K755" s="58" t="str">
        <f>IF(I755="","",IFERROR(VLOOKUP($A755,'ROAR Balance'!B:F,4,FALSE),""))</f>
        <v/>
      </c>
      <c r="L755" s="58" t="str">
        <f>IF(I755="","",IFERROR(VLOOKUP($A755,'ROAR Balance'!B:F,5,FALSE),""))</f>
        <v/>
      </c>
      <c r="M755" s="46" t="str">
        <f>IF(OR(LEFT(A755,2)="--",A755="",I755=""),"",IFERROR(VLOOKUP(A755,Data!C:W,21,FALSE),""))</f>
        <v/>
      </c>
      <c r="N755" s="2"/>
    </row>
    <row r="756" spans="1:14" ht="15" customHeight="1" x14ac:dyDescent="0.3">
      <c r="A756" s="5" t="str">
        <f>IFERROR(IF(VLOOKUP(ROW(A756)-1,Data!B:C,2,FALSE)="","",VLOOKUP(ROW(A756)-1,Data!B:C,2,FALSE)),"")</f>
        <v>Ambitious Assault [S9]</v>
      </c>
      <c r="B756" s="133"/>
      <c r="C756" s="87" t="str">
        <f>IFERROR(IF(VLOOKUP(ROW(A756)-1,Data!B:C,2,FALSE)="","",VLOOKUP(ROW(A756)-1,Data!B:X,23,FALSE)),"")</f>
        <v/>
      </c>
      <c r="D756" s="6">
        <f t="shared" si="37"/>
        <v>-1</v>
      </c>
      <c r="E756" s="6" t="str">
        <f t="shared" si="38"/>
        <v>T</v>
      </c>
      <c r="F756" s="42">
        <f>IF(I756="","",IF(M756="Campaign","--",IF(VLOOKUP(A756,Data!C:D,2,FALSE)="*","*",VLOOKUP(A756,Data!C:R,16,FALSE))))</f>
        <v>3.85</v>
      </c>
      <c r="G756" s="43">
        <f>IF(I756="","",IFERROR(VLOOKUP(VLOOKUP(A756,Data!C:T,18,FALSE),'ROAR Ratings'!A:D,4,FALSE),""))</f>
        <v>6.03</v>
      </c>
      <c r="H756" s="44">
        <f t="shared" si="39"/>
        <v>0.7857142857142857</v>
      </c>
      <c r="I756" s="58" t="str">
        <f>IF(OR(A756="",LEFT(A756,3)="---"),"",IFERROR(VLOOKUP($A756,'ROAR Balance'!B:F,2,FALSE),""))</f>
        <v>Allied</v>
      </c>
      <c r="J756" s="58">
        <f>IF(I756="","",IFERROR(VLOOKUP($A756,'ROAR Balance'!B:F,3,FALSE),""))</f>
        <v>18</v>
      </c>
      <c r="K756" s="58" t="str">
        <f>IF(I756="","",IFERROR(VLOOKUP($A756,'ROAR Balance'!B:F,4,FALSE),""))</f>
        <v>Italian</v>
      </c>
      <c r="L756" s="58">
        <f>IF(I756="","",IFERROR(VLOOKUP($A756,'ROAR Balance'!B:F,5,FALSE),""))</f>
        <v>66</v>
      </c>
      <c r="M756" s="46" t="str">
        <f>IF(OR(LEFT(A756,2)="--",A756="",I756=""),"",IFERROR(VLOOKUP(A756,Data!C:W,21,FALSE),""))</f>
        <v>SSR</v>
      </c>
      <c r="N756" s="2"/>
    </row>
    <row r="757" spans="1:14" ht="15" customHeight="1" x14ac:dyDescent="0.3">
      <c r="A757" s="5" t="str">
        <f>IFERROR(IF(VLOOKUP(ROW(A757)-1,Data!B:C,2,FALSE)="","",VLOOKUP(ROW(A757)-1,Data!B:C,2,FALSE)),"")</f>
        <v>Paper Army [S10]</v>
      </c>
      <c r="B757" s="133"/>
      <c r="C757" s="87" t="str">
        <f>IFERROR(IF(VLOOKUP(ROW(A757)-1,Data!B:C,2,FALSE)="","",VLOOKUP(ROW(A757)-1,Data!B:X,23,FALSE)),"")</f>
        <v/>
      </c>
      <c r="D757" s="6">
        <f t="shared" si="37"/>
        <v>-1</v>
      </c>
      <c r="E757" s="6" t="str">
        <f t="shared" si="38"/>
        <v>T</v>
      </c>
      <c r="F757" s="42">
        <f>IF(I757="","",IF(M757="Campaign","--",IF(VLOOKUP(A757,Data!C:D,2,FALSE)="*","*",VLOOKUP(A757,Data!C:R,16,FALSE))))</f>
        <v>3.6124999999999998</v>
      </c>
      <c r="G757" s="43">
        <f>IF(I757="","",IFERROR(VLOOKUP(VLOOKUP(A757,Data!C:T,18,FALSE),'ROAR Ratings'!A:D,4,FALSE),""))</f>
        <v>6.5</v>
      </c>
      <c r="H757" s="44">
        <f t="shared" si="39"/>
        <v>0.69863013698630139</v>
      </c>
      <c r="I757" s="58" t="str">
        <f>IF(OR(A757="",LEFT(A757,3)="---"),"",IFERROR(VLOOKUP($A757,'ROAR Balance'!B:F,2,FALSE),""))</f>
        <v>Greek</v>
      </c>
      <c r="J757" s="58">
        <f>IF(I757="","",IFERROR(VLOOKUP($A757,'ROAR Balance'!B:F,3,FALSE),""))</f>
        <v>51</v>
      </c>
      <c r="K757" s="58" t="str">
        <f>IF(I757="","",IFERROR(VLOOKUP($A757,'ROAR Balance'!B:F,4,FALSE),""))</f>
        <v>Italian</v>
      </c>
      <c r="L757" s="58">
        <f>IF(I757="","",IFERROR(VLOOKUP($A757,'ROAR Balance'!B:F,5,FALSE),""))</f>
        <v>22</v>
      </c>
      <c r="M757" s="46" t="str">
        <f>IF(OR(LEFT(A757,2)="--",A757="",I757=""),"",IFERROR(VLOOKUP(A757,Data!C:W,21,FALSE),""))</f>
        <v>SSR</v>
      </c>
      <c r="N757" s="2"/>
    </row>
    <row r="758" spans="1:14" ht="15" customHeight="1" x14ac:dyDescent="0.3">
      <c r="A758" s="5" t="str">
        <f>IFERROR(IF(VLOOKUP(ROW(A758)-1,Data!B:C,2,FALSE)="","",VLOOKUP(ROW(A758)-1,Data!B:C,2,FALSE)),"")</f>
        <v>A Long Way to Go [S11]</v>
      </c>
      <c r="B758" s="133"/>
      <c r="C758" s="87" t="str">
        <f>IFERROR(IF(VLOOKUP(ROW(A758)-1,Data!B:C,2,FALSE)="","",VLOOKUP(ROW(A758)-1,Data!B:X,23,FALSE)),"")</f>
        <v/>
      </c>
      <c r="D758" s="6">
        <f t="shared" si="37"/>
        <v>-1</v>
      </c>
      <c r="E758" s="6" t="str">
        <f t="shared" si="38"/>
        <v>T</v>
      </c>
      <c r="F758" s="42">
        <f>IF(I758="","",IF(M758="Campaign","--",IF(VLOOKUP(A758,Data!C:D,2,FALSE)="*","*",VLOOKUP(A758,Data!C:R,16,FALSE))))</f>
        <v>3.6</v>
      </c>
      <c r="G758" s="43">
        <f>IF(I758="","",IFERROR(VLOOKUP(VLOOKUP(A758,Data!C:T,18,FALSE),'ROAR Ratings'!A:D,4,FALSE),""))</f>
        <v>6.1</v>
      </c>
      <c r="H758" s="44">
        <f t="shared" si="39"/>
        <v>0.61194029850746268</v>
      </c>
      <c r="I758" s="58" t="str">
        <f>IF(OR(A758="",LEFT(A758,3)="---"),"",IFERROR(VLOOKUP($A758,'ROAR Balance'!B:F,2,FALSE),""))</f>
        <v>American</v>
      </c>
      <c r="J758" s="58">
        <f>IF(I758="","",IFERROR(VLOOKUP($A758,'ROAR Balance'!B:F,3,FALSE),""))</f>
        <v>26</v>
      </c>
      <c r="K758" s="58" t="str">
        <f>IF(I758="","",IFERROR(VLOOKUP($A758,'ROAR Balance'!B:F,4,FALSE),""))</f>
        <v>German</v>
      </c>
      <c r="L758" s="58">
        <f>IF(I758="","",IFERROR(VLOOKUP($A758,'ROAR Balance'!B:F,5,FALSE),""))</f>
        <v>41</v>
      </c>
      <c r="M758" s="46" t="str">
        <f>IF(OR(LEFT(A758,2)="--",A758="",I758=""),"",IFERROR(VLOOKUP(A758,Data!C:W,21,FALSE),""))</f>
        <v>SSR</v>
      </c>
      <c r="N758" s="2"/>
    </row>
    <row r="759" spans="1:14" ht="15" customHeight="1" x14ac:dyDescent="0.3">
      <c r="A759" s="5" t="str">
        <f>IFERROR(IF(VLOOKUP(ROW(A759)-1,Data!B:C,2,FALSE)="","",VLOOKUP(ROW(A759)-1,Data!B:C,2,FALSE)),"")</f>
        <v>Over Open Sights [S12]</v>
      </c>
      <c r="B759" s="133"/>
      <c r="C759" s="87" t="str">
        <f>IFERROR(IF(VLOOKUP(ROW(A759)-1,Data!B:C,2,FALSE)="","",VLOOKUP(ROW(A759)-1,Data!B:X,23,FALSE)),"")</f>
        <v/>
      </c>
      <c r="D759" s="6">
        <f t="shared" si="37"/>
        <v>1</v>
      </c>
      <c r="E759" s="6" t="str">
        <f t="shared" si="38"/>
        <v>T</v>
      </c>
      <c r="F759" s="42">
        <f>IF(I759="","",IF(M759="Campaign","--",IF(VLOOKUP(A759,Data!C:D,2,FALSE)="*","*",VLOOKUP(A759,Data!C:R,16,FALSE))))</f>
        <v>4.4666666666666668</v>
      </c>
      <c r="G759" s="43">
        <f>IF(I759="","",IFERROR(VLOOKUP(VLOOKUP(A759,Data!C:T,18,FALSE),'ROAR Ratings'!A:D,4,FALSE),""))</f>
        <v>6.62</v>
      </c>
      <c r="H759" s="44">
        <f t="shared" si="39"/>
        <v>0.50602409638554224</v>
      </c>
      <c r="I759" s="58" t="str">
        <f>IF(OR(A759="",LEFT(A759,3)="---"),"",IFERROR(VLOOKUP($A759,'ROAR Balance'!B:F,2,FALSE),""))</f>
        <v>German</v>
      </c>
      <c r="J759" s="58">
        <f>IF(I759="","",IFERROR(VLOOKUP($A759,'ROAR Balance'!B:F,3,FALSE),""))</f>
        <v>41</v>
      </c>
      <c r="K759" s="58" t="str">
        <f>IF(I759="","",IFERROR(VLOOKUP($A759,'ROAR Balance'!B:F,4,FALSE),""))</f>
        <v>American</v>
      </c>
      <c r="L759" s="58">
        <f>IF(I759="","",IFERROR(VLOOKUP($A759,'ROAR Balance'!B:F,5,FALSE),""))</f>
        <v>42</v>
      </c>
      <c r="M759" s="46" t="str">
        <f>IF(OR(LEFT(A759,2)="--",A759="",I759=""),"",IFERROR(VLOOKUP(A759,Data!C:W,21,FALSE),""))</f>
        <v>SSR</v>
      </c>
      <c r="N759" s="2"/>
    </row>
    <row r="760" spans="1:14" ht="15" customHeight="1" x14ac:dyDescent="0.3">
      <c r="A760" s="5" t="str">
        <f>IFERROR(IF(VLOOKUP(ROW(A760)-1,Data!B:C,2,FALSE)="","",VLOOKUP(ROW(A760)-1,Data!B:C,2,FALSE)),"")</f>
        <v>Priority Target [S13]</v>
      </c>
      <c r="B760" s="133"/>
      <c r="C760" s="87" t="str">
        <f>IFERROR(IF(VLOOKUP(ROW(A760)-1,Data!B:C,2,FALSE)="","",VLOOKUP(ROW(A760)-1,Data!B:X,23,FALSE)),"")</f>
        <v/>
      </c>
      <c r="D760" s="6">
        <f t="shared" si="37"/>
        <v>1</v>
      </c>
      <c r="E760" s="6" t="str">
        <f t="shared" si="38"/>
        <v>T</v>
      </c>
      <c r="F760" s="42">
        <f>IF(I760="","",IF(M760="Campaign","--",IF(VLOOKUP(A760,Data!C:D,2,FALSE)="*","*",VLOOKUP(A760,Data!C:R,16,FALSE))))</f>
        <v>3.75</v>
      </c>
      <c r="G760" s="43">
        <f>IF(I760="","",IFERROR(VLOOKUP(VLOOKUP(A760,Data!C:T,18,FALSE),'ROAR Ratings'!A:D,4,FALSE),""))</f>
        <v>6.46</v>
      </c>
      <c r="H760" s="44">
        <f t="shared" si="39"/>
        <v>0.50684931506849318</v>
      </c>
      <c r="I760" s="58" t="str">
        <f>IF(OR(A760="",LEFT(A760,3)="---"),"",IFERROR(VLOOKUP($A760,'ROAR Balance'!B:F,2,FALSE),""))</f>
        <v>German</v>
      </c>
      <c r="J760" s="58">
        <f>IF(I760="","",IFERROR(VLOOKUP($A760,'ROAR Balance'!B:F,3,FALSE),""))</f>
        <v>37</v>
      </c>
      <c r="K760" s="58" t="str">
        <f>IF(I760="","",IFERROR(VLOOKUP($A760,'ROAR Balance'!B:F,4,FALSE),""))</f>
        <v>Allied</v>
      </c>
      <c r="L760" s="58">
        <f>IF(I760="","",IFERROR(VLOOKUP($A760,'ROAR Balance'!B:F,5,FALSE),""))</f>
        <v>36</v>
      </c>
      <c r="M760" s="46" t="str">
        <f>IF(OR(LEFT(A760,2)="--",A760="",I760=""),"",IFERROR(VLOOKUP(A760,Data!C:W,21,FALSE),""))</f>
        <v>SSR</v>
      </c>
      <c r="N760" s="2"/>
    </row>
    <row r="761" spans="1:14" ht="15" customHeight="1" x14ac:dyDescent="0.3">
      <c r="A761" s="5" t="str">
        <f>IFERROR(IF(VLOOKUP(ROW(A761)-1,Data!B:C,2,FALSE)="","",VLOOKUP(ROW(A761)-1,Data!B:C,2,FALSE)),"")</f>
        <v>88s at Zon [S14]</v>
      </c>
      <c r="B761" s="133"/>
      <c r="C761" s="87" t="str">
        <f>IFERROR(IF(VLOOKUP(ROW(A761)-1,Data!B:C,2,FALSE)="","",VLOOKUP(ROW(A761)-1,Data!B:X,23,FALSE)),"")</f>
        <v/>
      </c>
      <c r="D761" s="6">
        <f t="shared" si="37"/>
        <v>1</v>
      </c>
      <c r="E761" s="6" t="str">
        <f t="shared" si="38"/>
        <v>T</v>
      </c>
      <c r="F761" s="42">
        <f>IF(I761="","",IF(M761="Campaign","--",IF(VLOOKUP(A761,Data!C:D,2,FALSE)="*","*",VLOOKUP(A761,Data!C:R,16,FALSE))))</f>
        <v>3.4291666666666667</v>
      </c>
      <c r="G761" s="43">
        <f>IF(I761="","",IFERROR(VLOOKUP(VLOOKUP(A761,Data!C:T,18,FALSE),'ROAR Ratings'!A:D,4,FALSE),""))</f>
        <v>6.65</v>
      </c>
      <c r="H761" s="44">
        <f t="shared" si="39"/>
        <v>0.51851851851851849</v>
      </c>
      <c r="I761" s="58" t="str">
        <f>IF(OR(A761="",LEFT(A761,3)="---"),"",IFERROR(VLOOKUP($A761,'ROAR Balance'!B:F,2,FALSE),""))</f>
        <v>German</v>
      </c>
      <c r="J761" s="58">
        <f>IF(I761="","",IFERROR(VLOOKUP($A761,'ROAR Balance'!B:F,3,FALSE),""))</f>
        <v>56</v>
      </c>
      <c r="K761" s="58" t="str">
        <f>IF(I761="","",IFERROR(VLOOKUP($A761,'ROAR Balance'!B:F,4,FALSE),""))</f>
        <v>American</v>
      </c>
      <c r="L761" s="58">
        <f>IF(I761="","",IFERROR(VLOOKUP($A761,'ROAR Balance'!B:F,5,FALSE),""))</f>
        <v>52</v>
      </c>
      <c r="M761" s="46" t="str">
        <f>IF(OR(LEFT(A761,2)="--",A761="",I761=""),"",IFERROR(VLOOKUP(A761,Data!C:W,21,FALSE),""))</f>
        <v>SSR</v>
      </c>
      <c r="N761" s="2"/>
    </row>
    <row r="762" spans="1:14" ht="15" customHeight="1" x14ac:dyDescent="0.3">
      <c r="A762" s="5" t="str">
        <f>IFERROR(IF(VLOOKUP(ROW(A762)-1,Data!B:C,2,FALSE)="","",VLOOKUP(ROW(A762)-1,Data!B:C,2,FALSE)),"")</f>
        <v>Hammer to the Teeth [S15]</v>
      </c>
      <c r="B762" s="133"/>
      <c r="C762" s="87" t="str">
        <f>IFERROR(IF(VLOOKUP(ROW(A762)-1,Data!B:C,2,FALSE)="","",VLOOKUP(ROW(A762)-1,Data!B:X,23,FALSE)),"")</f>
        <v/>
      </c>
      <c r="D762" s="6">
        <f t="shared" si="37"/>
        <v>1</v>
      </c>
      <c r="E762" s="6" t="str">
        <f t="shared" si="38"/>
        <v>T</v>
      </c>
      <c r="F762" s="42">
        <f>IF(I762="","",IF(M762="Campaign","--",IF(VLOOKUP(A762,Data!C:D,2,FALSE)="*","*",VLOOKUP(A762,Data!C:R,16,FALSE))))</f>
        <v>4.3041666666666671</v>
      </c>
      <c r="G762" s="43">
        <f>IF(I762="","",IFERROR(VLOOKUP(VLOOKUP(A762,Data!C:T,18,FALSE),'ROAR Ratings'!A:D,4,FALSE),""))</f>
        <v>6.66</v>
      </c>
      <c r="H762" s="44">
        <f t="shared" si="39"/>
        <v>0.51111111111111107</v>
      </c>
      <c r="I762" s="58" t="str">
        <f>IF(OR(A762="",LEFT(A762,3)="---"),"",IFERROR(VLOOKUP($A762,'ROAR Balance'!B:F,2,FALSE),""))</f>
        <v>German</v>
      </c>
      <c r="J762" s="58">
        <f>IF(I762="","",IFERROR(VLOOKUP($A762,'ROAR Balance'!B:F,3,FALSE),""))</f>
        <v>44</v>
      </c>
      <c r="K762" s="58" t="str">
        <f>IF(I762="","",IFERROR(VLOOKUP($A762,'ROAR Balance'!B:F,4,FALSE),""))</f>
        <v>American</v>
      </c>
      <c r="L762" s="58">
        <f>IF(I762="","",IFERROR(VLOOKUP($A762,'ROAR Balance'!B:F,5,FALSE),""))</f>
        <v>46</v>
      </c>
      <c r="M762" s="46" t="str">
        <f>IF(OR(LEFT(A762,2)="--",A762="",I762=""),"",IFERROR(VLOOKUP(A762,Data!C:W,21,FALSE),""))</f>
        <v>SSR</v>
      </c>
      <c r="N762" s="2"/>
    </row>
    <row r="763" spans="1:14" ht="15" customHeight="1" x14ac:dyDescent="0.3">
      <c r="A763" s="5" t="str">
        <f>IFERROR(IF(VLOOKUP(ROW(A763)-1,Data!B:C,2,FALSE)="","",VLOOKUP(ROW(A763)-1,Data!B:C,2,FALSE)),"")</f>
        <v>Legio Patria Nostra [S16]</v>
      </c>
      <c r="B763" s="133"/>
      <c r="C763" s="87" t="str">
        <f>IFERROR(IF(VLOOKUP(ROW(A763)-1,Data!B:C,2,FALSE)="","",VLOOKUP(ROW(A763)-1,Data!B:X,23,FALSE)),"")</f>
        <v/>
      </c>
      <c r="D763" s="6">
        <f t="shared" si="37"/>
        <v>-1</v>
      </c>
      <c r="E763" s="6" t="str">
        <f t="shared" si="38"/>
        <v>T</v>
      </c>
      <c r="F763" s="42">
        <f>IF(I763="","",IF(M763="Campaign","--",IF(VLOOKUP(A763,Data!C:D,2,FALSE)="*","*",VLOOKUP(A763,Data!C:R,16,FALSE))))</f>
        <v>3.75</v>
      </c>
      <c r="G763" s="43">
        <f>IF(I763="","",IFERROR(VLOOKUP(VLOOKUP(A763,Data!C:T,18,FALSE),'ROAR Ratings'!A:D,4,FALSE),""))</f>
        <v>6.63</v>
      </c>
      <c r="H763" s="44">
        <f t="shared" si="39"/>
        <v>0.64406779661016944</v>
      </c>
      <c r="I763" s="58" t="str">
        <f>IF(OR(A763="",LEFT(A763,3)="---"),"",IFERROR(VLOOKUP($A763,'ROAR Balance'!B:F,2,FALSE),""))</f>
        <v>Free French</v>
      </c>
      <c r="J763" s="58">
        <f>IF(I763="","",IFERROR(VLOOKUP($A763,'ROAR Balance'!B:F,3,FALSE),""))</f>
        <v>38</v>
      </c>
      <c r="K763" s="58" t="str">
        <f>IF(I763="","",IFERROR(VLOOKUP($A763,'ROAR Balance'!B:F,4,FALSE),""))</f>
        <v>German</v>
      </c>
      <c r="L763" s="58">
        <f>IF(I763="","",IFERROR(VLOOKUP($A763,'ROAR Balance'!B:F,5,FALSE),""))</f>
        <v>21</v>
      </c>
      <c r="M763" s="46" t="str">
        <f>IF(OR(LEFT(A763,2)="--",A763="",I763=""),"",IFERROR(VLOOKUP(A763,Data!C:W,21,FALSE),""))</f>
        <v>SSR</v>
      </c>
      <c r="N763" s="2"/>
    </row>
    <row r="764" spans="1:14" ht="15" customHeight="1" x14ac:dyDescent="0.3">
      <c r="A764" s="5" t="str">
        <f>IFERROR(IF(VLOOKUP(ROW(A764)-1,Data!B:C,2,FALSE)="","",VLOOKUP(ROW(A764)-1,Data!B:C,2,FALSE)),"")</f>
        <v/>
      </c>
      <c r="B764" s="133"/>
      <c r="C764" s="87" t="str">
        <f>IFERROR(IF(VLOOKUP(ROW(A764)-1,Data!B:C,2,FALSE)="","",VLOOKUP(ROW(A764)-1,Data!B:X,23,FALSE)),"")</f>
        <v/>
      </c>
      <c r="D764" s="6" t="str">
        <f t="shared" si="37"/>
        <v/>
      </c>
      <c r="E764" s="6" t="str">
        <f t="shared" si="38"/>
        <v/>
      </c>
      <c r="F764" s="42" t="str">
        <f>IF(I764="","",IF(M764="Campaign","--",IF(VLOOKUP(A764,Data!C:D,2,FALSE)="*","*",VLOOKUP(A764,Data!C:R,16,FALSE))))</f>
        <v/>
      </c>
      <c r="G764" s="43" t="str">
        <f>IF(I764="","",IFERROR(VLOOKUP(VLOOKUP(A764,Data!C:T,18,FALSE),'ROAR Ratings'!A:D,4,FALSE),""))</f>
        <v/>
      </c>
      <c r="H764" s="44" t="str">
        <f t="shared" si="39"/>
        <v/>
      </c>
      <c r="I764" s="58" t="str">
        <f>IF(OR(A764="",LEFT(A764,3)="---"),"",IFERROR(VLOOKUP($A764,'ROAR Balance'!B:F,2,FALSE),""))</f>
        <v/>
      </c>
      <c r="J764" s="58" t="str">
        <f>IF(I764="","",IFERROR(VLOOKUP($A764,'ROAR Balance'!B:F,3,FALSE),""))</f>
        <v/>
      </c>
      <c r="K764" s="58" t="str">
        <f>IF(I764="","",IFERROR(VLOOKUP($A764,'ROAR Balance'!B:F,4,FALSE),""))</f>
        <v/>
      </c>
      <c r="L764" s="58" t="str">
        <f>IF(I764="","",IFERROR(VLOOKUP($A764,'ROAR Balance'!B:F,5,FALSE),""))</f>
        <v/>
      </c>
      <c r="M764" s="46" t="str">
        <f>IF(OR(LEFT(A764,2)="--",A764="",I764=""),"",IFERROR(VLOOKUP(A764,Data!C:W,21,FALSE),""))</f>
        <v/>
      </c>
      <c r="N764" s="2"/>
    </row>
    <row r="765" spans="1:14" ht="15" customHeight="1" x14ac:dyDescent="0.3">
      <c r="A765" s="5" t="str">
        <f>IFERROR(IF(VLOOKUP(ROW(A765)-1,Data!B:C,2,FALSE)="","",VLOOKUP(ROW(A765)-1,Data!B:C,2,FALSE)),"")</f>
        <v>--- ASL Starter Kit #3 ---</v>
      </c>
      <c r="B765" s="133"/>
      <c r="C765" s="87" t="str">
        <f>IFERROR(IF(VLOOKUP(ROW(A765)-1,Data!B:C,2,FALSE)="","",VLOOKUP(ROW(A765)-1,Data!B:X,23,FALSE)),"")</f>
        <v/>
      </c>
      <c r="D765" s="6" t="str">
        <f t="shared" si="37"/>
        <v/>
      </c>
      <c r="E765" s="6" t="str">
        <f t="shared" si="38"/>
        <v/>
      </c>
      <c r="F765" s="42" t="str">
        <f>IF(I765="","",IF(M765="Campaign","--",IF(VLOOKUP(A765,Data!C:D,2,FALSE)="*","*",VLOOKUP(A765,Data!C:R,16,FALSE))))</f>
        <v/>
      </c>
      <c r="G765" s="43" t="str">
        <f>IF(I765="","",IFERROR(VLOOKUP(VLOOKUP(A765,Data!C:T,18,FALSE),'ROAR Ratings'!A:D,4,FALSE),""))</f>
        <v/>
      </c>
      <c r="H765" s="44" t="str">
        <f t="shared" si="39"/>
        <v/>
      </c>
      <c r="I765" s="58" t="str">
        <f>IF(OR(A765="",LEFT(A765,3)="---"),"",IFERROR(VLOOKUP($A765,'ROAR Balance'!B:F,2,FALSE),""))</f>
        <v/>
      </c>
      <c r="J765" s="58" t="str">
        <f>IF(I765="","",IFERROR(VLOOKUP($A765,'ROAR Balance'!B:F,3,FALSE),""))</f>
        <v/>
      </c>
      <c r="K765" s="58" t="str">
        <f>IF(I765="","",IFERROR(VLOOKUP($A765,'ROAR Balance'!B:F,4,FALSE),""))</f>
        <v/>
      </c>
      <c r="L765" s="58" t="str">
        <f>IF(I765="","",IFERROR(VLOOKUP($A765,'ROAR Balance'!B:F,5,FALSE),""))</f>
        <v/>
      </c>
      <c r="M765" s="46" t="str">
        <f>IF(OR(LEFT(A765,2)="--",A765="",I765=""),"",IFERROR(VLOOKUP(A765,Data!C:W,21,FALSE),""))</f>
        <v/>
      </c>
      <c r="N765" s="2"/>
    </row>
    <row r="766" spans="1:14" ht="15" customHeight="1" x14ac:dyDescent="0.3">
      <c r="A766" s="5" t="str">
        <f>IFERROR(IF(VLOOKUP(ROW(A766)-1,Data!B:C,2,FALSE)="","",VLOOKUP(ROW(A766)-1,Data!B:C,2,FALSE)),"")</f>
        <v>Joseph 351 [S20]</v>
      </c>
      <c r="B766" s="133"/>
      <c r="C766" s="87" t="str">
        <f>IFERROR(IF(VLOOKUP(ROW(A766)-1,Data!B:C,2,FALSE)="","",VLOOKUP(ROW(A766)-1,Data!B:X,23,FALSE)),"")</f>
        <v/>
      </c>
      <c r="D766" s="6">
        <f t="shared" si="37"/>
        <v>-1</v>
      </c>
      <c r="E766" s="6" t="str">
        <f t="shared" si="38"/>
        <v/>
      </c>
      <c r="F766" s="42">
        <f>IF(I766="","",IF(M766="Campaign","--",IF(VLOOKUP(A766,Data!C:D,2,FALSE)="*","*",VLOOKUP(A766,Data!C:R,16,FALSE))))</f>
        <v>5.2583333333333337</v>
      </c>
      <c r="G766" s="43">
        <f>IF(I766="","",IFERROR(VLOOKUP(VLOOKUP(A766,Data!C:T,18,FALSE),'ROAR Ratings'!A:D,4,FALSE),""))</f>
        <v>6.82</v>
      </c>
      <c r="H766" s="44">
        <f t="shared" si="39"/>
        <v>0.58695652173913049</v>
      </c>
      <c r="I766" s="58" t="str">
        <f>IF(OR(A766="",LEFT(A766,3)="---"),"",IFERROR(VLOOKUP($A766,'ROAR Balance'!B:F,2,FALSE),""))</f>
        <v>German</v>
      </c>
      <c r="J766" s="58">
        <f>IF(I766="","",IFERROR(VLOOKUP($A766,'ROAR Balance'!B:F,3,FALSE),""))</f>
        <v>27</v>
      </c>
      <c r="K766" s="58" t="str">
        <f>IF(I766="","",IFERROR(VLOOKUP($A766,'ROAR Balance'!B:F,4,FALSE),""))</f>
        <v>American/Russian</v>
      </c>
      <c r="L766" s="58">
        <f>IF(I766="","",IFERROR(VLOOKUP($A766,'ROAR Balance'!B:F,5,FALSE),""))</f>
        <v>19</v>
      </c>
      <c r="M766" s="46" t="str">
        <f>IF(OR(LEFT(A766,2)="--",A766="",I766=""),"",IFERROR(VLOOKUP(A766,Data!C:W,21,FALSE),""))</f>
        <v>SSR</v>
      </c>
      <c r="N766" s="2"/>
    </row>
    <row r="767" spans="1:14" ht="15" customHeight="1" x14ac:dyDescent="0.3">
      <c r="A767" s="5" t="str">
        <f>IFERROR(IF(VLOOKUP(ROW(A767)-1,Data!B:C,2,FALSE)="","",VLOOKUP(ROW(A767)-1,Data!B:C,2,FALSE)),"")</f>
        <v>Clash at Borisovka [S21]</v>
      </c>
      <c r="B767" s="133"/>
      <c r="C767" s="87" t="str">
        <f>IFERROR(IF(VLOOKUP(ROW(A767)-1,Data!B:C,2,FALSE)="","",VLOOKUP(ROW(A767)-1,Data!B:X,23,FALSE)),"")</f>
        <v/>
      </c>
      <c r="D767" s="6">
        <f t="shared" si="37"/>
        <v>-1</v>
      </c>
      <c r="E767" s="6" t="str">
        <f t="shared" si="38"/>
        <v/>
      </c>
      <c r="F767" s="42">
        <f>IF(I767="","",IF(M767="Campaign","--",IF(VLOOKUP(A767,Data!C:D,2,FALSE)="*","*",VLOOKUP(A767,Data!C:R,16,FALSE))))</f>
        <v>5.416666666666667</v>
      </c>
      <c r="G767" s="43">
        <f>IF(I767="","",IFERROR(VLOOKUP(VLOOKUP(A767,Data!C:T,18,FALSE),'ROAR Ratings'!A:D,4,FALSE),""))</f>
        <v>6.64</v>
      </c>
      <c r="H767" s="44">
        <f t="shared" si="39"/>
        <v>0.60576923076923073</v>
      </c>
      <c r="I767" s="58" t="str">
        <f>IF(OR(A767="",LEFT(A767,3)="---"),"",IFERROR(VLOOKUP($A767,'ROAR Balance'!B:F,2,FALSE),""))</f>
        <v>German</v>
      </c>
      <c r="J767" s="58">
        <f>IF(I767="","",IFERROR(VLOOKUP($A767,'ROAR Balance'!B:F,3,FALSE),""))</f>
        <v>63</v>
      </c>
      <c r="K767" s="58" t="str">
        <f>IF(I767="","",IFERROR(VLOOKUP($A767,'ROAR Balance'!B:F,4,FALSE),""))</f>
        <v>Russian</v>
      </c>
      <c r="L767" s="58">
        <f>IF(I767="","",IFERROR(VLOOKUP($A767,'ROAR Balance'!B:F,5,FALSE),""))</f>
        <v>41</v>
      </c>
      <c r="M767" s="46" t="str">
        <f>IF(OR(LEFT(A767,2)="--",A767="",I767=""),"",IFERROR(VLOOKUP(A767,Data!C:W,21,FALSE),""))</f>
        <v>SSR</v>
      </c>
      <c r="N767" s="2"/>
    </row>
    <row r="768" spans="1:14" ht="15" customHeight="1" x14ac:dyDescent="0.3">
      <c r="A768" s="5" t="str">
        <f>IFERROR(IF(VLOOKUP(ROW(A768)-1,Data!B:C,2,FALSE)="","",VLOOKUP(ROW(A768)-1,Data!B:C,2,FALSE)),"")</f>
        <v>Another Summer's Day [S22]</v>
      </c>
      <c r="B768" s="133"/>
      <c r="C768" s="87" t="str">
        <f>IFERROR(IF(VLOOKUP(ROW(A768)-1,Data!B:C,2,FALSE)="","",VLOOKUP(ROW(A768)-1,Data!B:X,23,FALSE)),"")</f>
        <v/>
      </c>
      <c r="D768" s="6">
        <f t="shared" si="37"/>
        <v>-1</v>
      </c>
      <c r="E768" s="6" t="str">
        <f t="shared" si="38"/>
        <v/>
      </c>
      <c r="F768" s="42">
        <f>IF(I768="","",IF(M768="Campaign","--",IF(VLOOKUP(A768,Data!C:D,2,FALSE)="*","*",VLOOKUP(A768,Data!C:R,16,FALSE))))</f>
        <v>5.0999999999999996</v>
      </c>
      <c r="G768" s="43">
        <f>IF(I768="","",IFERROR(VLOOKUP(VLOOKUP(A768,Data!C:T,18,FALSE),'ROAR Ratings'!A:D,4,FALSE),""))</f>
        <v>6.68</v>
      </c>
      <c r="H768" s="44">
        <f t="shared" si="39"/>
        <v>0.74358974358974361</v>
      </c>
      <c r="I768" s="58" t="str">
        <f>IF(OR(A768="",LEFT(A768,3)="---"),"",IFERROR(VLOOKUP($A768,'ROAR Balance'!B:F,2,FALSE),""))</f>
        <v>German</v>
      </c>
      <c r="J768" s="58">
        <f>IF(I768="","",IFERROR(VLOOKUP($A768,'ROAR Balance'!B:F,3,FALSE),""))</f>
        <v>29</v>
      </c>
      <c r="K768" s="58" t="str">
        <f>IF(I768="","",IFERROR(VLOOKUP($A768,'ROAR Balance'!B:F,4,FALSE),""))</f>
        <v>American</v>
      </c>
      <c r="L768" s="58">
        <f>IF(I768="","",IFERROR(VLOOKUP($A768,'ROAR Balance'!B:F,5,FALSE),""))</f>
        <v>10</v>
      </c>
      <c r="M768" s="46" t="str">
        <f>IF(OR(LEFT(A768,2)="--",A768="",I768=""),"",IFERROR(VLOOKUP(A768,Data!C:W,21,FALSE),""))</f>
        <v>SSR</v>
      </c>
      <c r="N768" s="2"/>
    </row>
    <row r="769" spans="1:14" ht="15" customHeight="1" x14ac:dyDescent="0.3">
      <c r="A769" s="5" t="str">
        <f>IFERROR(IF(VLOOKUP(ROW(A769)-1,Data!B:C,2,FALSE)="","",VLOOKUP(ROW(A769)-1,Data!B:C,2,FALSE)),"")</f>
        <v>Monty's Gamble [S23]</v>
      </c>
      <c r="B769" s="133"/>
      <c r="C769" s="87" t="str">
        <f>IFERROR(IF(VLOOKUP(ROW(A769)-1,Data!B:C,2,FALSE)="","",VLOOKUP(ROW(A769)-1,Data!B:X,23,FALSE)),"")</f>
        <v/>
      </c>
      <c r="D769" s="6">
        <f t="shared" si="37"/>
        <v>-1</v>
      </c>
      <c r="E769" s="6" t="str">
        <f t="shared" si="38"/>
        <v>T</v>
      </c>
      <c r="F769" s="42">
        <f>IF(I769="","",IF(M769="Campaign","--",IF(VLOOKUP(A769,Data!C:D,2,FALSE)="*","*",VLOOKUP(A769,Data!C:R,16,FALSE))))</f>
        <v>3.2875000000000001</v>
      </c>
      <c r="G769" s="43">
        <f>IF(I769="","",IFERROR(VLOOKUP(VLOOKUP(A769,Data!C:T,18,FALSE),'ROAR Ratings'!A:D,4,FALSE),""))</f>
        <v>6.52</v>
      </c>
      <c r="H769" s="44">
        <f t="shared" si="39"/>
        <v>0.69696969696969702</v>
      </c>
      <c r="I769" s="58" t="str">
        <f>IF(OR(A769="",LEFT(A769,3)="---"),"",IFERROR(VLOOKUP($A769,'ROAR Balance'!B:F,2,FALSE),""))</f>
        <v>British</v>
      </c>
      <c r="J769" s="58">
        <f>IF(I769="","",IFERROR(VLOOKUP($A769,'ROAR Balance'!B:F,3,FALSE),""))</f>
        <v>46</v>
      </c>
      <c r="K769" s="58" t="str">
        <f>IF(I769="","",IFERROR(VLOOKUP($A769,'ROAR Balance'!B:F,4,FALSE),""))</f>
        <v>German</v>
      </c>
      <c r="L769" s="58">
        <f>IF(I769="","",IFERROR(VLOOKUP($A769,'ROAR Balance'!B:F,5,FALSE),""))</f>
        <v>20</v>
      </c>
      <c r="M769" s="46" t="str">
        <f>IF(OR(LEFT(A769,2)="--",A769="",I769=""),"",IFERROR(VLOOKUP(A769,Data!C:W,21,FALSE),""))</f>
        <v>SSR</v>
      </c>
      <c r="N769" s="2"/>
    </row>
    <row r="770" spans="1:14" ht="15" customHeight="1" x14ac:dyDescent="0.3">
      <c r="A770" s="5" t="str">
        <f>IFERROR(IF(VLOOKUP(ROW(A770)-1,Data!B:C,2,FALSE)="","",VLOOKUP(ROW(A770)-1,Data!B:C,2,FALSE)),"")</f>
        <v>Sherman Marches West [S24]</v>
      </c>
      <c r="B770" s="133"/>
      <c r="C770" s="87" t="str">
        <f>IFERROR(IF(VLOOKUP(ROW(A770)-1,Data!B:C,2,FALSE)="","",VLOOKUP(ROW(A770)-1,Data!B:X,23,FALSE)),"")</f>
        <v/>
      </c>
      <c r="D770" s="6">
        <f t="shared" si="37"/>
        <v>-1</v>
      </c>
      <c r="E770" s="6" t="str">
        <f t="shared" si="38"/>
        <v/>
      </c>
      <c r="F770" s="42">
        <f>IF(I770="","",IF(M770="Campaign","--",IF(VLOOKUP(A770,Data!C:D,2,FALSE)="*","*",VLOOKUP(A770,Data!C:R,16,FALSE))))</f>
        <v>8.5250000000000004</v>
      </c>
      <c r="G770" s="43">
        <f>IF(I770="","",IFERROR(VLOOKUP(VLOOKUP(A770,Data!C:T,18,FALSE),'ROAR Ratings'!A:D,4,FALSE),""))</f>
        <v>6.82</v>
      </c>
      <c r="H770" s="44">
        <f t="shared" si="39"/>
        <v>0.61702127659574468</v>
      </c>
      <c r="I770" s="58" t="str">
        <f>IF(OR(A770="",LEFT(A770,3)="---"),"",IFERROR(VLOOKUP($A770,'ROAR Balance'!B:F,2,FALSE),""))</f>
        <v>Russian</v>
      </c>
      <c r="J770" s="58">
        <f>IF(I770="","",IFERROR(VLOOKUP($A770,'ROAR Balance'!B:F,3,FALSE),""))</f>
        <v>18</v>
      </c>
      <c r="K770" s="58" t="str">
        <f>IF(I770="","",IFERROR(VLOOKUP($A770,'ROAR Balance'!B:F,4,FALSE),""))</f>
        <v>German</v>
      </c>
      <c r="L770" s="58">
        <f>IF(I770="","",IFERROR(VLOOKUP($A770,'ROAR Balance'!B:F,5,FALSE),""))</f>
        <v>29</v>
      </c>
      <c r="M770" s="46" t="str">
        <f>IF(OR(LEFT(A770,2)="--",A770="",I770=""),"",IFERROR(VLOOKUP(A770,Data!C:W,21,FALSE),""))</f>
        <v>SSR</v>
      </c>
      <c r="N770" s="2"/>
    </row>
    <row r="771" spans="1:14" ht="15" customHeight="1" x14ac:dyDescent="0.3">
      <c r="A771" s="5" t="str">
        <f>IFERROR(IF(VLOOKUP(ROW(A771)-1,Data!B:C,2,FALSE)="","",VLOOKUP(ROW(A771)-1,Data!B:C,2,FALSE)),"")</f>
        <v>Early Battles [S25]</v>
      </c>
      <c r="B771" s="133"/>
      <c r="C771" s="87" t="str">
        <f>IFERROR(IF(VLOOKUP(ROW(A771)-1,Data!B:C,2,FALSE)="","",VLOOKUP(ROW(A771)-1,Data!B:X,23,FALSE)),"")</f>
        <v/>
      </c>
      <c r="D771" s="6">
        <f t="shared" ref="D771:D834" si="40">IF(I771="","",IF(G771&gt;$P$2,IF(H771&lt;$P$5,1,-1),-1))</f>
        <v>1</v>
      </c>
      <c r="E771" s="6" t="str">
        <f t="shared" ref="E771:E834" si="41">IF(F771="","",IF(M771="Campaign","",IF(F771&lt;5,"T","")))</f>
        <v/>
      </c>
      <c r="F771" s="42">
        <f>IF(I771="","",IF(M771="Campaign","--",IF(VLOOKUP(A771,Data!C:D,2,FALSE)="*","*",VLOOKUP(A771,Data!C:R,16,FALSE))))</f>
        <v>8.1166666666666671</v>
      </c>
      <c r="G771" s="43">
        <f>IF(I771="","",IFERROR(VLOOKUP(VLOOKUP(A771,Data!C:T,18,FALSE),'ROAR Ratings'!A:D,4,FALSE),""))</f>
        <v>6.7</v>
      </c>
      <c r="H771" s="44">
        <f t="shared" ref="H771:H834" si="42">IF(I771="","",IFERROR(IF(J771/(J771+L771)&gt;0.5,J771/(J771+L771),1-J771/(J771+L771)),""))</f>
        <v>0.5625</v>
      </c>
      <c r="I771" s="58" t="str">
        <f>IF(OR(A771="",LEFT(A771,3)="---"),"",IFERROR(VLOOKUP($A771,'ROAR Balance'!B:F,2,FALSE),""))</f>
        <v>Russian</v>
      </c>
      <c r="J771" s="58">
        <f>IF(I771="","",IFERROR(VLOOKUP($A771,'ROAR Balance'!B:F,3,FALSE),""))</f>
        <v>18</v>
      </c>
      <c r="K771" s="58" t="str">
        <f>IF(I771="","",IFERROR(VLOOKUP($A771,'ROAR Balance'!B:F,4,FALSE),""))</f>
        <v>German</v>
      </c>
      <c r="L771" s="58">
        <f>IF(I771="","",IFERROR(VLOOKUP($A771,'ROAR Balance'!B:F,5,FALSE),""))</f>
        <v>14</v>
      </c>
      <c r="M771" s="46" t="str">
        <f>IF(OR(LEFT(A771,2)="--",A771="",I771=""),"",IFERROR(VLOOKUP(A771,Data!C:W,21,FALSE),""))</f>
        <v>SSR</v>
      </c>
      <c r="N771" s="2"/>
    </row>
    <row r="772" spans="1:14" ht="15" customHeight="1" x14ac:dyDescent="0.3">
      <c r="A772" s="5" t="str">
        <f>IFERROR(IF(VLOOKUP(ROW(A772)-1,Data!B:C,2,FALSE)="","",VLOOKUP(ROW(A772)-1,Data!B:C,2,FALSE)),"")</f>
        <v>Last Ally, Last Victory [S26]</v>
      </c>
      <c r="B772" s="133"/>
      <c r="C772" s="87" t="str">
        <f>IFERROR(IF(VLOOKUP(ROW(A772)-1,Data!B:C,2,FALSE)="","",VLOOKUP(ROW(A772)-1,Data!B:X,23,FALSE)),"")</f>
        <v/>
      </c>
      <c r="D772" s="6">
        <f t="shared" si="40"/>
        <v>-1</v>
      </c>
      <c r="E772" s="6" t="str">
        <f t="shared" si="41"/>
        <v/>
      </c>
      <c r="F772" s="42">
        <f>IF(I772="","",IF(M772="Campaign","--",IF(VLOOKUP(A772,Data!C:D,2,FALSE)="*","*",VLOOKUP(A772,Data!C:R,16,FALSE))))</f>
        <v>10.5875</v>
      </c>
      <c r="G772" s="43">
        <f>IF(I772="","",IFERROR(VLOOKUP(VLOOKUP(A772,Data!C:T,18,FALSE),'ROAR Ratings'!A:D,4,FALSE),""))</f>
        <v>7.15</v>
      </c>
      <c r="H772" s="44">
        <f t="shared" si="42"/>
        <v>0.63636363636363635</v>
      </c>
      <c r="I772" s="58" t="str">
        <f>IF(OR(A772="",LEFT(A772,3)="---"),"",IFERROR(VLOOKUP($A772,'ROAR Balance'!B:F,2,FALSE),""))</f>
        <v>Russian</v>
      </c>
      <c r="J772" s="58">
        <f>IF(I772="","",IFERROR(VLOOKUP($A772,'ROAR Balance'!B:F,3,FALSE),""))</f>
        <v>21</v>
      </c>
      <c r="K772" s="58" t="str">
        <f>IF(I772="","",IFERROR(VLOOKUP($A772,'ROAR Balance'!B:F,4,FALSE),""))</f>
        <v>German</v>
      </c>
      <c r="L772" s="58">
        <f>IF(I772="","",IFERROR(VLOOKUP($A772,'ROAR Balance'!B:F,5,FALSE),""))</f>
        <v>12</v>
      </c>
      <c r="M772" s="46" t="str">
        <f>IF(OR(LEFT(A772,2)="--",A772="",I772=""),"",IFERROR(VLOOKUP(A772,Data!C:W,21,FALSE),""))</f>
        <v>SSR</v>
      </c>
      <c r="N772" s="2"/>
    </row>
    <row r="773" spans="1:14" ht="15" customHeight="1" x14ac:dyDescent="0.3">
      <c r="A773" s="5" t="str">
        <f>IFERROR(IF(VLOOKUP(ROW(A773)-1,Data!B:C,2,FALSE)="","",VLOOKUP(ROW(A773)-1,Data!B:C,2,FALSE)),"")</f>
        <v>Stand for New Zealand [S27]</v>
      </c>
      <c r="B773" s="133"/>
      <c r="C773" s="87" t="str">
        <f>IFERROR(IF(VLOOKUP(ROW(A773)-1,Data!B:C,2,FALSE)="","",VLOOKUP(ROW(A773)-1,Data!B:X,23,FALSE)),"")</f>
        <v/>
      </c>
      <c r="D773" s="6">
        <f t="shared" si="40"/>
        <v>-1</v>
      </c>
      <c r="E773" s="6" t="str">
        <f t="shared" si="41"/>
        <v/>
      </c>
      <c r="F773" s="42">
        <f>IF(I773="","",IF(M773="Campaign","--",IF(VLOOKUP(A773,Data!C:D,2,FALSE)="*","*",VLOOKUP(A773,Data!C:R,16,FALSE))))</f>
        <v>6.625</v>
      </c>
      <c r="G773" s="43">
        <f>IF(I773="","",IFERROR(VLOOKUP(VLOOKUP(A773,Data!C:T,18,FALSE),'ROAR Ratings'!A:D,4,FALSE),""))</f>
        <v>5.65</v>
      </c>
      <c r="H773" s="44">
        <f t="shared" si="42"/>
        <v>0.68</v>
      </c>
      <c r="I773" s="58" t="str">
        <f>IF(OR(A773="",LEFT(A773,3)="---"),"",IFERROR(VLOOKUP($A773,'ROAR Balance'!B:F,2,FALSE),""))</f>
        <v>New Zealand</v>
      </c>
      <c r="J773" s="58">
        <f>IF(I773="","",IFERROR(VLOOKUP($A773,'ROAR Balance'!B:F,3,FALSE),""))</f>
        <v>17</v>
      </c>
      <c r="K773" s="58" t="str">
        <f>IF(I773="","",IFERROR(VLOOKUP($A773,'ROAR Balance'!B:F,4,FALSE),""))</f>
        <v>German</v>
      </c>
      <c r="L773" s="58">
        <f>IF(I773="","",IFERROR(VLOOKUP($A773,'ROAR Balance'!B:F,5,FALSE),""))</f>
        <v>8</v>
      </c>
      <c r="M773" s="46" t="str">
        <f>IF(OR(LEFT(A773,2)="--",A773="",I773=""),"",IFERROR(VLOOKUP(A773,Data!C:W,21,FALSE),""))</f>
        <v>SSR</v>
      </c>
      <c r="N773" s="2"/>
    </row>
    <row r="774" spans="1:14" ht="15" customHeight="1" x14ac:dyDescent="0.3">
      <c r="A774" s="5" t="str">
        <f>IFERROR(IF(VLOOKUP(ROW(A774)-1,Data!B:C,2,FALSE)="","",VLOOKUP(ROW(A774)-1,Data!B:C,2,FALSE)),"")</f>
        <v/>
      </c>
      <c r="B774" s="133"/>
      <c r="C774" s="87" t="str">
        <f>IFERROR(IF(VLOOKUP(ROW(A774)-1,Data!B:C,2,FALSE)="","",VLOOKUP(ROW(A774)-1,Data!B:X,23,FALSE)),"")</f>
        <v/>
      </c>
      <c r="D774" s="6" t="str">
        <f t="shared" si="40"/>
        <v/>
      </c>
      <c r="E774" s="6" t="str">
        <f t="shared" si="41"/>
        <v/>
      </c>
      <c r="F774" s="42" t="str">
        <f>IF(I774="","",IF(M774="Campaign","--",IF(VLOOKUP(A774,Data!C:D,2,FALSE)="*","*",VLOOKUP(A774,Data!C:R,16,FALSE))))</f>
        <v/>
      </c>
      <c r="G774" s="43" t="str">
        <f>IF(I774="","",IFERROR(VLOOKUP(VLOOKUP(A774,Data!C:T,18,FALSE),'ROAR Ratings'!A:D,4,FALSE),""))</f>
        <v/>
      </c>
      <c r="H774" s="44" t="str">
        <f t="shared" si="42"/>
        <v/>
      </c>
      <c r="I774" s="58" t="str">
        <f>IF(OR(A774="",LEFT(A774,3)="---"),"",IFERROR(VLOOKUP($A774,'ROAR Balance'!B:F,2,FALSE),""))</f>
        <v/>
      </c>
      <c r="J774" s="58" t="str">
        <f>IF(I774="","",IFERROR(VLOOKUP($A774,'ROAR Balance'!B:F,3,FALSE),""))</f>
        <v/>
      </c>
      <c r="K774" s="58" t="str">
        <f>IF(I774="","",IFERROR(VLOOKUP($A774,'ROAR Balance'!B:F,4,FALSE),""))</f>
        <v/>
      </c>
      <c r="L774" s="58" t="str">
        <f>IF(I774="","",IFERROR(VLOOKUP($A774,'ROAR Balance'!B:F,5,FALSE),""))</f>
        <v/>
      </c>
      <c r="M774" s="46" t="str">
        <f>IF(OR(LEFT(A774,2)="--",A774="",I774=""),"",IFERROR(VLOOKUP(A774,Data!C:W,21,FALSE),""))</f>
        <v/>
      </c>
      <c r="N774" s="2"/>
    </row>
    <row r="775" spans="1:14" ht="15" customHeight="1" x14ac:dyDescent="0.3">
      <c r="A775" s="5" t="str">
        <f>IFERROR(IF(VLOOKUP(ROW(A775)-1,Data!B:C,2,FALSE)="","",VLOOKUP(ROW(A775)-1,Data!B:C,2,FALSE)),"")</f>
        <v>--- Starter Kit Bonus Pack #1 Beyond the Beaches ---</v>
      </c>
      <c r="B775" s="133"/>
      <c r="C775" s="87" t="str">
        <f>IFERROR(IF(VLOOKUP(ROW(A775)-1,Data!B:C,2,FALSE)="","",VLOOKUP(ROW(A775)-1,Data!B:X,23,FALSE)),"")</f>
        <v/>
      </c>
      <c r="D775" s="6" t="str">
        <f t="shared" si="40"/>
        <v/>
      </c>
      <c r="E775" s="6" t="str">
        <f t="shared" si="41"/>
        <v/>
      </c>
      <c r="F775" s="42" t="str">
        <f>IF(I775="","",IF(M775="Campaign","--",IF(VLOOKUP(A775,Data!C:D,2,FALSE)="*","*",VLOOKUP(A775,Data!C:R,16,FALSE))))</f>
        <v/>
      </c>
      <c r="G775" s="43" t="str">
        <f>IF(I775="","",IFERROR(VLOOKUP(VLOOKUP(A775,Data!C:T,18,FALSE),'ROAR Ratings'!A:D,4,FALSE),""))</f>
        <v/>
      </c>
      <c r="H775" s="44" t="str">
        <f t="shared" si="42"/>
        <v/>
      </c>
      <c r="I775" s="58" t="str">
        <f>IF(OR(A775="",LEFT(A775,3)="---"),"",IFERROR(VLOOKUP($A775,'ROAR Balance'!B:F,2,FALSE),""))</f>
        <v/>
      </c>
      <c r="J775" s="58" t="str">
        <f>IF(I775="","",IFERROR(VLOOKUP($A775,'ROAR Balance'!B:F,3,FALSE),""))</f>
        <v/>
      </c>
      <c r="K775" s="58" t="str">
        <f>IF(I775="","",IFERROR(VLOOKUP($A775,'ROAR Balance'!B:F,4,FALSE),""))</f>
        <v/>
      </c>
      <c r="L775" s="58" t="str">
        <f>IF(I775="","",IFERROR(VLOOKUP($A775,'ROAR Balance'!B:F,5,FALSE),""))</f>
        <v/>
      </c>
      <c r="M775" s="46" t="str">
        <f>IF(OR(LEFT(A775,2)="--",A775="",I775=""),"",IFERROR(VLOOKUP(A775,Data!C:W,21,FALSE),""))</f>
        <v/>
      </c>
      <c r="N775" s="2"/>
    </row>
    <row r="776" spans="1:14" ht="15" customHeight="1" x14ac:dyDescent="0.3">
      <c r="A776" s="5" t="str">
        <f>IFERROR(IF(VLOOKUP(ROW(A776)-1,Data!B:C,2,FALSE)="","",VLOOKUP(ROW(A776)-1,Data!B:C,2,FALSE)),"")</f>
        <v>Sink's Encouragement [S41]</v>
      </c>
      <c r="B776" s="133"/>
      <c r="C776" s="87" t="str">
        <f>IFERROR(IF(VLOOKUP(ROW(A776)-1,Data!B:C,2,FALSE)="","",VLOOKUP(ROW(A776)-1,Data!B:X,23,FALSE)),"")</f>
        <v/>
      </c>
      <c r="D776" s="6">
        <f t="shared" si="40"/>
        <v>-1</v>
      </c>
      <c r="E776" s="6" t="str">
        <f t="shared" si="41"/>
        <v>T</v>
      </c>
      <c r="F776" s="42">
        <f>IF(I776="","",IF(M776="Campaign","--",IF(VLOOKUP(A776,Data!C:D,2,FALSE)="*","*",VLOOKUP(A776,Data!C:R,16,FALSE))))</f>
        <v>2.5</v>
      </c>
      <c r="G776" s="43">
        <f>IF(I776="","",IFERROR(VLOOKUP(VLOOKUP(A776,Data!C:T,18,FALSE),'ROAR Ratings'!A:D,4,FALSE),""))</f>
        <v>5.04</v>
      </c>
      <c r="H776" s="44">
        <f t="shared" si="42"/>
        <v>0.8125</v>
      </c>
      <c r="I776" s="58" t="str">
        <f>IF(OR(A776="",LEFT(A776,3)="---"),"",IFERROR(VLOOKUP($A776,'ROAR Balance'!B:F,2,FALSE),""))</f>
        <v>American</v>
      </c>
      <c r="J776" s="58">
        <f>IF(I776="","",IFERROR(VLOOKUP($A776,'ROAR Balance'!B:F,3,FALSE),""))</f>
        <v>6</v>
      </c>
      <c r="K776" s="58" t="str">
        <f>IF(I776="","",IFERROR(VLOOKUP($A776,'ROAR Balance'!B:F,4,FALSE),""))</f>
        <v>German</v>
      </c>
      <c r="L776" s="58">
        <f>IF(I776="","",IFERROR(VLOOKUP($A776,'ROAR Balance'!B:F,5,FALSE),""))</f>
        <v>26</v>
      </c>
      <c r="M776" s="46" t="str">
        <f>IF(OR(LEFT(A776,2)="--",A776="",I776=""),"",IFERROR(VLOOKUP(A776,Data!C:W,21,FALSE),""))</f>
        <v>SSR</v>
      </c>
      <c r="N776" s="2"/>
    </row>
    <row r="777" spans="1:14" ht="15" customHeight="1" x14ac:dyDescent="0.3">
      <c r="A777" s="5" t="str">
        <f>IFERROR(IF(VLOOKUP(ROW(A777)-1,Data!B:C,2,FALSE)="","",VLOOKUP(ROW(A777)-1,Data!B:C,2,FALSE)),"")</f>
        <v>One More Hedgerow [S42]</v>
      </c>
      <c r="B777" s="133"/>
      <c r="C777" s="87" t="str">
        <f>IFERROR(IF(VLOOKUP(ROW(A777)-1,Data!B:C,2,FALSE)="","",VLOOKUP(ROW(A777)-1,Data!B:X,23,FALSE)),"")</f>
        <v/>
      </c>
      <c r="D777" s="6">
        <f t="shared" si="40"/>
        <v>-1</v>
      </c>
      <c r="E777" s="6" t="str">
        <f t="shared" si="41"/>
        <v>T</v>
      </c>
      <c r="F777" s="42">
        <f>IF(I777="","",IF(M777="Campaign","--",IF(VLOOKUP(A777,Data!C:D,2,FALSE)="*","*",VLOOKUP(A777,Data!C:R,16,FALSE))))</f>
        <v>2.4208333333333334</v>
      </c>
      <c r="G777" s="43">
        <f>IF(I777="","",IFERROR(VLOOKUP(VLOOKUP(A777,Data!C:T,18,FALSE),'ROAR Ratings'!A:D,4,FALSE),""))</f>
        <v>5.76</v>
      </c>
      <c r="H777" s="44">
        <f t="shared" si="42"/>
        <v>0.52</v>
      </c>
      <c r="I777" s="58" t="str">
        <f>IF(OR(A777="",LEFT(A777,3)="---"),"",IFERROR(VLOOKUP($A777,'ROAR Balance'!B:F,2,FALSE),""))</f>
        <v>American</v>
      </c>
      <c r="J777" s="58">
        <f>IF(I777="","",IFERROR(VLOOKUP($A777,'ROAR Balance'!B:F,3,FALSE),""))</f>
        <v>12</v>
      </c>
      <c r="K777" s="58" t="str">
        <f>IF(I777="","",IFERROR(VLOOKUP($A777,'ROAR Balance'!B:F,4,FALSE),""))</f>
        <v>German</v>
      </c>
      <c r="L777" s="58">
        <f>IF(I777="","",IFERROR(VLOOKUP($A777,'ROAR Balance'!B:F,5,FALSE),""))</f>
        <v>13</v>
      </c>
      <c r="M777" s="46" t="str">
        <f>IF(OR(LEFT(A777,2)="--",A777="",I777=""),"",IFERROR(VLOOKUP(A777,Data!C:W,21,FALSE),""))</f>
        <v>SSR</v>
      </c>
      <c r="N777" s="2"/>
    </row>
    <row r="778" spans="1:14" ht="15" customHeight="1" x14ac:dyDescent="0.3">
      <c r="A778" s="5" t="str">
        <f>IFERROR(IF(VLOOKUP(ROW(A778)-1,Data!B:C,2,FALSE)="","",VLOOKUP(ROW(A778)-1,Data!B:C,2,FALSE)),"")</f>
        <v>Clearing Carentan [S43]</v>
      </c>
      <c r="B778" s="133"/>
      <c r="C778" s="87" t="str">
        <f>IFERROR(IF(VLOOKUP(ROW(A778)-1,Data!B:C,2,FALSE)="","",VLOOKUP(ROW(A778)-1,Data!B:X,23,FALSE)),"")</f>
        <v/>
      </c>
      <c r="D778" s="6">
        <f t="shared" si="40"/>
        <v>-1</v>
      </c>
      <c r="E778" s="6" t="str">
        <f t="shared" si="41"/>
        <v>T</v>
      </c>
      <c r="F778" s="42">
        <f>IF(I778="","",IF(M778="Campaign","--",IF(VLOOKUP(A778,Data!C:D,2,FALSE)="*","*",VLOOKUP(A778,Data!C:R,16,FALSE))))</f>
        <v>2.65</v>
      </c>
      <c r="G778" s="43">
        <f>IF(I778="","",IFERROR(VLOOKUP(VLOOKUP(A778,Data!C:T,18,FALSE),'ROAR Ratings'!A:D,4,FALSE),""))</f>
        <v>6.23</v>
      </c>
      <c r="H778" s="44">
        <f t="shared" si="42"/>
        <v>0.56666666666666665</v>
      </c>
      <c r="I778" s="58" t="str">
        <f>IF(OR(A778="",LEFT(A778,3)="---"),"",IFERROR(VLOOKUP($A778,'ROAR Balance'!B:F,2,FALSE),""))</f>
        <v>German</v>
      </c>
      <c r="J778" s="58">
        <f>IF(I778="","",IFERROR(VLOOKUP($A778,'ROAR Balance'!B:F,3,FALSE),""))</f>
        <v>13</v>
      </c>
      <c r="K778" s="58" t="str">
        <f>IF(I778="","",IFERROR(VLOOKUP($A778,'ROAR Balance'!B:F,4,FALSE),""))</f>
        <v>American</v>
      </c>
      <c r="L778" s="58">
        <f>IF(I778="","",IFERROR(VLOOKUP($A778,'ROAR Balance'!B:F,5,FALSE),""))</f>
        <v>17</v>
      </c>
      <c r="M778" s="46" t="str">
        <f>IF(OR(LEFT(A778,2)="--",A778="",I778=""),"",IFERROR(VLOOKUP(A778,Data!C:W,21,FALSE),""))</f>
        <v>SSR</v>
      </c>
      <c r="N778" s="2"/>
    </row>
    <row r="779" spans="1:14" ht="15" customHeight="1" x14ac:dyDescent="0.3">
      <c r="A779" s="5" t="str">
        <f>IFERROR(IF(VLOOKUP(ROW(A779)-1,Data!B:C,2,FALSE)="","",VLOOKUP(ROW(A779)-1,Data!B:C,2,FALSE)),"")</f>
        <v/>
      </c>
      <c r="B779" s="133"/>
      <c r="C779" s="87" t="str">
        <f>IFERROR(IF(VLOOKUP(ROW(A779)-1,Data!B:C,2,FALSE)="","",VLOOKUP(ROW(A779)-1,Data!B:X,23,FALSE)),"")</f>
        <v/>
      </c>
      <c r="D779" s="6" t="str">
        <f t="shared" si="40"/>
        <v/>
      </c>
      <c r="E779" s="6" t="str">
        <f t="shared" si="41"/>
        <v/>
      </c>
      <c r="F779" s="42" t="str">
        <f>IF(I779="","",IF(M779="Campaign","--",IF(VLOOKUP(A779,Data!C:D,2,FALSE)="*","*",VLOOKUP(A779,Data!C:R,16,FALSE))))</f>
        <v/>
      </c>
      <c r="G779" s="43" t="str">
        <f>IF(I779="","",IFERROR(VLOOKUP(VLOOKUP(A779,Data!C:T,18,FALSE),'ROAR Ratings'!A:D,4,FALSE),""))</f>
        <v/>
      </c>
      <c r="H779" s="44" t="str">
        <f t="shared" si="42"/>
        <v/>
      </c>
      <c r="I779" s="58" t="str">
        <f>IF(OR(A779="",LEFT(A779,3)="---"),"",IFERROR(VLOOKUP($A779,'ROAR Balance'!B:F,2,FALSE),""))</f>
        <v/>
      </c>
      <c r="J779" s="58" t="str">
        <f>IF(I779="","",IFERROR(VLOOKUP($A779,'ROAR Balance'!B:F,3,FALSE),""))</f>
        <v/>
      </c>
      <c r="K779" s="58" t="str">
        <f>IF(I779="","",IFERROR(VLOOKUP($A779,'ROAR Balance'!B:F,4,FALSE),""))</f>
        <v/>
      </c>
      <c r="L779" s="58" t="str">
        <f>IF(I779="","",IFERROR(VLOOKUP($A779,'ROAR Balance'!B:F,5,FALSE),""))</f>
        <v/>
      </c>
      <c r="M779" s="46" t="str">
        <f>IF(OR(LEFT(A779,2)="--",A779="",I779=""),"",IFERROR(VLOOKUP(A779,Data!C:W,21,FALSE),""))</f>
        <v/>
      </c>
      <c r="N779" s="2"/>
    </row>
    <row r="780" spans="1:14" ht="15" customHeight="1" x14ac:dyDescent="0.3">
      <c r="A780" s="5" t="str">
        <f>IFERROR(IF(VLOOKUP(ROW(A780)-1,Data!B:C,2,FALSE)="","",VLOOKUP(ROW(A780)-1,Data!B:C,2,FALSE)),"")</f>
        <v>--- Starter Kit Expansion Pack #1 ---</v>
      </c>
      <c r="B780" s="133"/>
      <c r="C780" s="87" t="str">
        <f>IFERROR(IF(VLOOKUP(ROW(A780)-1,Data!B:C,2,FALSE)="","",VLOOKUP(ROW(A780)-1,Data!B:X,23,FALSE)),"")</f>
        <v/>
      </c>
      <c r="D780" s="6" t="str">
        <f t="shared" si="40"/>
        <v/>
      </c>
      <c r="E780" s="6" t="str">
        <f t="shared" si="41"/>
        <v/>
      </c>
      <c r="F780" s="42" t="str">
        <f>IF(I780="","",IF(M780="Campaign","--",IF(VLOOKUP(A780,Data!C:D,2,FALSE)="*","*",VLOOKUP(A780,Data!C:R,16,FALSE))))</f>
        <v/>
      </c>
      <c r="G780" s="43" t="str">
        <f>IF(I780="","",IFERROR(VLOOKUP(VLOOKUP(A780,Data!C:T,18,FALSE),'ROAR Ratings'!A:D,4,FALSE),""))</f>
        <v/>
      </c>
      <c r="H780" s="44" t="str">
        <f t="shared" si="42"/>
        <v/>
      </c>
      <c r="I780" s="58" t="str">
        <f>IF(OR(A780="",LEFT(A780,3)="---"),"",IFERROR(VLOOKUP($A780,'ROAR Balance'!B:F,2,FALSE),""))</f>
        <v/>
      </c>
      <c r="J780" s="58" t="str">
        <f>IF(I780="","",IFERROR(VLOOKUP($A780,'ROAR Balance'!B:F,3,FALSE),""))</f>
        <v/>
      </c>
      <c r="K780" s="58" t="str">
        <f>IF(I780="","",IFERROR(VLOOKUP($A780,'ROAR Balance'!B:F,4,FALSE),""))</f>
        <v/>
      </c>
      <c r="L780" s="58" t="str">
        <f>IF(I780="","",IFERROR(VLOOKUP($A780,'ROAR Balance'!B:F,5,FALSE),""))</f>
        <v/>
      </c>
      <c r="M780" s="46" t="str">
        <f>IF(OR(LEFT(A780,2)="--",A780="",I780=""),"",IFERROR(VLOOKUP(A780,Data!C:W,21,FALSE),""))</f>
        <v/>
      </c>
      <c r="N780" s="2"/>
    </row>
    <row r="781" spans="1:14" ht="15" customHeight="1" x14ac:dyDescent="0.3">
      <c r="A781" s="5" t="str">
        <f>IFERROR(IF(VLOOKUP(ROW(A781)-1,Data!B:C,2,FALSE)="","",VLOOKUP(ROW(A781)-1,Data!B:C,2,FALSE)),"")</f>
        <v>Across the Border [S44]</v>
      </c>
      <c r="B781" s="133"/>
      <c r="C781" s="87" t="str">
        <f>IFERROR(IF(VLOOKUP(ROW(A781)-1,Data!B:C,2,FALSE)="","",VLOOKUP(ROW(A781)-1,Data!B:X,23,FALSE)),"")</f>
        <v/>
      </c>
      <c r="D781" s="6">
        <f t="shared" si="40"/>
        <v>-1</v>
      </c>
      <c r="E781" s="6" t="str">
        <f t="shared" si="41"/>
        <v>T</v>
      </c>
      <c r="F781" s="42">
        <f>IF(I781="","",IF(M781="Campaign","--",IF(VLOOKUP(A781,Data!C:D,2,FALSE)="*","*",VLOOKUP(A781,Data!C:R,16,FALSE))))</f>
        <v>2.9249999999999998</v>
      </c>
      <c r="G781" s="43">
        <f>IF(I781="","",IFERROR(VLOOKUP(VLOOKUP(A781,Data!C:T,18,FALSE),'ROAR Ratings'!A:D,4,FALSE),""))</f>
        <v>7</v>
      </c>
      <c r="H781" s="44">
        <f t="shared" si="42"/>
        <v>0.71875</v>
      </c>
      <c r="I781" s="58" t="str">
        <f>IF(OR(A781="",LEFT(A781,3)="---"),"",IFERROR(VLOOKUP($A781,'ROAR Balance'!B:F,2,FALSE),""))</f>
        <v>Polish</v>
      </c>
      <c r="J781" s="58">
        <f>IF(I781="","",IFERROR(VLOOKUP($A781,'ROAR Balance'!B:F,3,FALSE),""))</f>
        <v>23</v>
      </c>
      <c r="K781" s="58" t="str">
        <f>IF(I781="","",IFERROR(VLOOKUP($A781,'ROAR Balance'!B:F,4,FALSE),""))</f>
        <v>Slovak</v>
      </c>
      <c r="L781" s="58">
        <f>IF(I781="","",IFERROR(VLOOKUP($A781,'ROAR Balance'!B:F,5,FALSE),""))</f>
        <v>9</v>
      </c>
      <c r="M781" s="46" t="str">
        <f>IF(OR(LEFT(A781,2)="--",A781="",I781=""),"",IFERROR(VLOOKUP(A781,Data!C:W,21,FALSE),""))</f>
        <v>SSR</v>
      </c>
      <c r="N781" s="2"/>
    </row>
    <row r="782" spans="1:14" ht="15" customHeight="1" x14ac:dyDescent="0.3">
      <c r="A782" s="5" t="str">
        <f>IFERROR(IF(VLOOKUP(ROW(A782)-1,Data!B:C,2,FALSE)="","",VLOOKUP(ROW(A782)-1,Data!B:C,2,FALSE)),"")</f>
        <v>Contested Settlement [S45]</v>
      </c>
      <c r="B782" s="133"/>
      <c r="C782" s="87" t="str">
        <f>IFERROR(IF(VLOOKUP(ROW(A782)-1,Data!B:C,2,FALSE)="","",VLOOKUP(ROW(A782)-1,Data!B:X,23,FALSE)),"")</f>
        <v/>
      </c>
      <c r="D782" s="6">
        <f t="shared" si="40"/>
        <v>1</v>
      </c>
      <c r="E782" s="6" t="str">
        <f t="shared" si="41"/>
        <v>T</v>
      </c>
      <c r="F782" s="42">
        <f>IF(I782="","",IF(M782="Campaign","--",IF(VLOOKUP(A782,Data!C:D,2,FALSE)="*","*",VLOOKUP(A782,Data!C:R,16,FALSE))))</f>
        <v>3.7</v>
      </c>
      <c r="G782" s="43">
        <f>IF(I782="","",IFERROR(VLOOKUP(VLOOKUP(A782,Data!C:T,18,FALSE),'ROAR Ratings'!A:D,4,FALSE),""))</f>
        <v>6.96</v>
      </c>
      <c r="H782" s="44">
        <f t="shared" si="42"/>
        <v>0.54285714285714282</v>
      </c>
      <c r="I782" s="58" t="str">
        <f>IF(OR(A782="",LEFT(A782,3)="---"),"",IFERROR(VLOOKUP($A782,'ROAR Balance'!B:F,2,FALSE),""))</f>
        <v>Polish</v>
      </c>
      <c r="J782" s="58">
        <f>IF(I782="","",IFERROR(VLOOKUP($A782,'ROAR Balance'!B:F,3,FALSE),""))</f>
        <v>19</v>
      </c>
      <c r="K782" s="58" t="str">
        <f>IF(I782="","",IFERROR(VLOOKUP($A782,'ROAR Balance'!B:F,4,FALSE),""))</f>
        <v>Slovak</v>
      </c>
      <c r="L782" s="58">
        <f>IF(I782="","",IFERROR(VLOOKUP($A782,'ROAR Balance'!B:F,5,FALSE),""))</f>
        <v>16</v>
      </c>
      <c r="M782" s="46" t="str">
        <f>IF(OR(LEFT(A782,2)="--",A782="",I782=""),"",IFERROR(VLOOKUP(A782,Data!C:W,21,FALSE),""))</f>
        <v>SSR</v>
      </c>
      <c r="N782" s="2"/>
    </row>
    <row r="783" spans="1:14" ht="15" customHeight="1" x14ac:dyDescent="0.3">
      <c r="A783" s="5" t="str">
        <f>IFERROR(IF(VLOOKUP(ROW(A783)-1,Data!B:C,2,FALSE)="","",VLOOKUP(ROW(A783)-1,Data!B:C,2,FALSE)),"")</f>
        <v>Where the Winter Lingers [S46]</v>
      </c>
      <c r="B783" s="133"/>
      <c r="C783" s="87" t="str">
        <f>IFERROR(IF(VLOOKUP(ROW(A783)-1,Data!B:C,2,FALSE)="","",VLOOKUP(ROW(A783)-1,Data!B:X,23,FALSE)),"")</f>
        <v/>
      </c>
      <c r="D783" s="6">
        <f t="shared" si="40"/>
        <v>-1</v>
      </c>
      <c r="E783" s="6" t="str">
        <f t="shared" si="41"/>
        <v>T</v>
      </c>
      <c r="F783" s="42">
        <f>IF(I783="","",IF(M783="Campaign","--",IF(VLOOKUP(A783,Data!C:D,2,FALSE)="*","*",VLOOKUP(A783,Data!C:R,16,FALSE))))</f>
        <v>4.5</v>
      </c>
      <c r="G783" s="43">
        <f>IF(I783="","",IFERROR(VLOOKUP(VLOOKUP(A783,Data!C:T,18,FALSE),'ROAR Ratings'!A:D,4,FALSE),""))</f>
        <v>6</v>
      </c>
      <c r="H783" s="44">
        <f t="shared" si="42"/>
        <v>0.56521739130434789</v>
      </c>
      <c r="I783" s="58" t="str">
        <f>IF(OR(A783="",LEFT(A783,3)="---"),"",IFERROR(VLOOKUP($A783,'ROAR Balance'!B:F,2,FALSE),""))</f>
        <v>Russian</v>
      </c>
      <c r="J783" s="58">
        <f>IF(I783="","",IFERROR(VLOOKUP($A783,'ROAR Balance'!B:F,3,FALSE),""))</f>
        <v>10</v>
      </c>
      <c r="K783" s="58" t="str">
        <f>IF(I783="","",IFERROR(VLOOKUP($A783,'ROAR Balance'!B:F,4,FALSE),""))</f>
        <v>German</v>
      </c>
      <c r="L783" s="58">
        <f>IF(I783="","",IFERROR(VLOOKUP($A783,'ROAR Balance'!B:F,5,FALSE),""))</f>
        <v>13</v>
      </c>
      <c r="M783" s="46" t="str">
        <f>IF(OR(LEFT(A783,2)="--",A783="",I783=""),"",IFERROR(VLOOKUP(A783,Data!C:W,21,FALSE),""))</f>
        <v>SSR</v>
      </c>
      <c r="N783" s="2"/>
    </row>
    <row r="784" spans="1:14" ht="15" customHeight="1" x14ac:dyDescent="0.3">
      <c r="A784" s="5" t="str">
        <f>IFERROR(IF(VLOOKUP(ROW(A784)-1,Data!B:C,2,FALSE)="","",VLOOKUP(ROW(A784)-1,Data!B:C,2,FALSE)),"")</f>
        <v>Not So Disposed [S47]</v>
      </c>
      <c r="B784" s="133"/>
      <c r="C784" s="87" t="str">
        <f>IFERROR(IF(VLOOKUP(ROW(A784)-1,Data!B:C,2,FALSE)="","",VLOOKUP(ROW(A784)-1,Data!B:X,23,FALSE)),"")</f>
        <v/>
      </c>
      <c r="D784" s="6">
        <f t="shared" si="40"/>
        <v>-1</v>
      </c>
      <c r="E784" s="6" t="str">
        <f t="shared" si="41"/>
        <v>T</v>
      </c>
      <c r="F784" s="42">
        <f>IF(I784="","",IF(M784="Campaign","--",IF(VLOOKUP(A784,Data!C:D,2,FALSE)="*","*",VLOOKUP(A784,Data!C:R,16,FALSE))))</f>
        <v>4.7583333333333329</v>
      </c>
      <c r="G784" s="43">
        <f>IF(I784="","",IFERROR(VLOOKUP(VLOOKUP(A784,Data!C:T,18,FALSE),'ROAR Ratings'!A:D,4,FALSE),""))</f>
        <v>3.33</v>
      </c>
      <c r="H784" s="44">
        <f t="shared" si="42"/>
        <v>1</v>
      </c>
      <c r="I784" s="58" t="str">
        <f>IF(OR(A784="",LEFT(A784,3)="---"),"",IFERROR(VLOOKUP($A784,'ROAR Balance'!B:F,2,FALSE),""))</f>
        <v>Italian</v>
      </c>
      <c r="J784" s="58">
        <f>IF(I784="","",IFERROR(VLOOKUP($A784,'ROAR Balance'!B:F,3,FALSE),""))</f>
        <v>11</v>
      </c>
      <c r="K784" s="58" t="str">
        <f>IF(I784="","",IFERROR(VLOOKUP($A784,'ROAR Balance'!B:F,4,FALSE),""))</f>
        <v>American</v>
      </c>
      <c r="L784" s="58">
        <f>IF(I784="","",IFERROR(VLOOKUP($A784,'ROAR Balance'!B:F,5,FALSE),""))</f>
        <v>0</v>
      </c>
      <c r="M784" s="46" t="str">
        <f>IF(OR(LEFT(A784,2)="--",A784="",I784=""),"",IFERROR(VLOOKUP(A784,Data!C:W,21,FALSE),""))</f>
        <v>SSR</v>
      </c>
      <c r="N784" s="2"/>
    </row>
    <row r="785" spans="1:14" ht="15" customHeight="1" x14ac:dyDescent="0.3">
      <c r="A785" s="5" t="str">
        <f>IFERROR(IF(VLOOKUP(ROW(A785)-1,Data!B:C,2,FALSE)="","",VLOOKUP(ROW(A785)-1,Data!B:C,2,FALSE)),"")</f>
        <v>Converging Assaults [S48]</v>
      </c>
      <c r="B785" s="133"/>
      <c r="C785" s="87" t="str">
        <f>IFERROR(IF(VLOOKUP(ROW(A785)-1,Data!B:C,2,FALSE)="","",VLOOKUP(ROW(A785)-1,Data!B:X,23,FALSE)),"")</f>
        <v/>
      </c>
      <c r="D785" s="6">
        <f t="shared" si="40"/>
        <v>-1</v>
      </c>
      <c r="E785" s="6" t="str">
        <f t="shared" si="41"/>
        <v/>
      </c>
      <c r="F785" s="42">
        <f>IF(I785="","",IF(M785="Campaign","--",IF(VLOOKUP(A785,Data!C:D,2,FALSE)="*","*",VLOOKUP(A785,Data!C:R,16,FALSE))))</f>
        <v>6.7</v>
      </c>
      <c r="G785" s="43">
        <f>IF(I785="","",IFERROR(VLOOKUP(VLOOKUP(A785,Data!C:T,18,FALSE),'ROAR Ratings'!A:D,4,FALSE),""))</f>
        <v>4.5</v>
      </c>
      <c r="H785" s="44">
        <f t="shared" si="42"/>
        <v>0.66666666666666663</v>
      </c>
      <c r="I785" s="58" t="str">
        <f>IF(OR(A785="",LEFT(A785,3)="---"),"",IFERROR(VLOOKUP($A785,'ROAR Balance'!B:F,2,FALSE),""))</f>
        <v>Italian</v>
      </c>
      <c r="J785" s="58">
        <f>IF(I785="","",IFERROR(VLOOKUP($A785,'ROAR Balance'!B:F,3,FALSE),""))</f>
        <v>6</v>
      </c>
      <c r="K785" s="58" t="str">
        <f>IF(I785="","",IFERROR(VLOOKUP($A785,'ROAR Balance'!B:F,4,FALSE),""))</f>
        <v>American</v>
      </c>
      <c r="L785" s="58">
        <f>IF(I785="","",IFERROR(VLOOKUP($A785,'ROAR Balance'!B:F,5,FALSE),""))</f>
        <v>3</v>
      </c>
      <c r="M785" s="46" t="str">
        <f>IF(OR(LEFT(A785,2)="--",A785="",I785=""),"",IFERROR(VLOOKUP(A785,Data!C:W,21,FALSE),""))</f>
        <v>SSR</v>
      </c>
      <c r="N785" s="2"/>
    </row>
    <row r="786" spans="1:14" ht="15" customHeight="1" x14ac:dyDescent="0.3">
      <c r="A786" s="5" t="str">
        <f>IFERROR(IF(VLOOKUP(ROW(A786)-1,Data!B:C,2,FALSE)="","",VLOOKUP(ROW(A786)-1,Data!B:C,2,FALSE)),"")</f>
        <v>Cooks, Clerks, and Bazookas [S49]</v>
      </c>
      <c r="B786" s="133"/>
      <c r="C786" s="87" t="str">
        <f>IFERROR(IF(VLOOKUP(ROW(A786)-1,Data!B:C,2,FALSE)="","",VLOOKUP(ROW(A786)-1,Data!B:X,23,FALSE)),"")</f>
        <v/>
      </c>
      <c r="D786" s="6">
        <f t="shared" si="40"/>
        <v>-1</v>
      </c>
      <c r="E786" s="6" t="str">
        <f t="shared" si="41"/>
        <v/>
      </c>
      <c r="F786" s="42">
        <f>IF(I786="","",IF(M786="Campaign","--",IF(VLOOKUP(A786,Data!C:D,2,FALSE)="*","*",VLOOKUP(A786,Data!C:R,16,FALSE))))</f>
        <v>6.833333333333333</v>
      </c>
      <c r="G786" s="43">
        <f>IF(I786="","",IFERROR(VLOOKUP(VLOOKUP(A786,Data!C:T,18,FALSE),'ROAR Ratings'!A:D,4,FALSE),""))</f>
        <v>7.08</v>
      </c>
      <c r="H786" s="44">
        <f t="shared" si="42"/>
        <v>0.58823529411764708</v>
      </c>
      <c r="I786" s="58" t="str">
        <f>IF(OR(A786="",LEFT(A786,3)="---"),"",IFERROR(VLOOKUP($A786,'ROAR Balance'!B:F,2,FALSE),""))</f>
        <v>German</v>
      </c>
      <c r="J786" s="58">
        <f>IF(I786="","",IFERROR(VLOOKUP($A786,'ROAR Balance'!B:F,3,FALSE),""))</f>
        <v>7</v>
      </c>
      <c r="K786" s="58" t="str">
        <f>IF(I786="","",IFERROR(VLOOKUP($A786,'ROAR Balance'!B:F,4,FALSE),""))</f>
        <v>American</v>
      </c>
      <c r="L786" s="58">
        <f>IF(I786="","",IFERROR(VLOOKUP($A786,'ROAR Balance'!B:F,5,FALSE),""))</f>
        <v>10</v>
      </c>
      <c r="M786" s="46" t="str">
        <f>IF(OR(LEFT(A786,2)="--",A786="",I786=""),"",IFERROR(VLOOKUP(A786,Data!C:W,21,FALSE),""))</f>
        <v>SSR</v>
      </c>
      <c r="N786" s="2"/>
    </row>
    <row r="787" spans="1:14" ht="15" customHeight="1" x14ac:dyDescent="0.3">
      <c r="A787" s="5" t="str">
        <f>IFERROR(IF(VLOOKUP(ROW(A787)-1,Data!B:C,2,FALSE)="","",VLOOKUP(ROW(A787)-1,Data!B:C,2,FALSE)),"")</f>
        <v>N-463 [S50]</v>
      </c>
      <c r="B787" s="133"/>
      <c r="C787" s="87" t="str">
        <f>IFERROR(IF(VLOOKUP(ROW(A787)-1,Data!B:C,2,FALSE)="","",VLOOKUP(ROW(A787)-1,Data!B:X,23,FALSE)),"")</f>
        <v/>
      </c>
      <c r="D787" s="6">
        <f t="shared" si="40"/>
        <v>-1</v>
      </c>
      <c r="E787" s="6" t="str">
        <f t="shared" si="41"/>
        <v/>
      </c>
      <c r="F787" s="42">
        <f>IF(I787="","",IF(M787="Campaign","--",IF(VLOOKUP(A787,Data!C:D,2,FALSE)="*","*",VLOOKUP(A787,Data!C:R,16,FALSE))))</f>
        <v>5.8</v>
      </c>
      <c r="G787" s="43">
        <f>IF(I787="","",IFERROR(VLOOKUP(VLOOKUP(A787,Data!C:T,18,FALSE),'ROAR Ratings'!A:D,4,FALSE),""))</f>
        <v>6.14</v>
      </c>
      <c r="H787" s="44">
        <f t="shared" si="42"/>
        <v>0.7142857142857143</v>
      </c>
      <c r="I787" s="58" t="str">
        <f>IF(OR(A787="",LEFT(A787,3)="---"),"",IFERROR(VLOOKUP($A787,'ROAR Balance'!B:F,2,FALSE),""))</f>
        <v>German</v>
      </c>
      <c r="J787" s="58">
        <f>IF(I787="","",IFERROR(VLOOKUP($A787,'ROAR Balance'!B:F,3,FALSE),""))</f>
        <v>6</v>
      </c>
      <c r="K787" s="58" t="str">
        <f>IF(I787="","",IFERROR(VLOOKUP($A787,'ROAR Balance'!B:F,4,FALSE),""))</f>
        <v>Free French</v>
      </c>
      <c r="L787" s="58">
        <f>IF(I787="","",IFERROR(VLOOKUP($A787,'ROAR Balance'!B:F,5,FALSE),""))</f>
        <v>15</v>
      </c>
      <c r="M787" s="46" t="str">
        <f>IF(OR(LEFT(A787,2)="--",A787="",I787=""),"",IFERROR(VLOOKUP(A787,Data!C:W,21,FALSE),""))</f>
        <v>SSR</v>
      </c>
      <c r="N787" s="2"/>
    </row>
    <row r="788" spans="1:14" ht="15" customHeight="1" x14ac:dyDescent="0.3">
      <c r="A788" s="5" t="str">
        <f>IFERROR(IF(VLOOKUP(ROW(A788)-1,Data!B:C,2,FALSE)="","",VLOOKUP(ROW(A788)-1,Data!B:C,2,FALSE)),"")</f>
        <v>Enter the Young [S51]</v>
      </c>
      <c r="B788" s="133"/>
      <c r="C788" s="87" t="str">
        <f>IFERROR(IF(VLOOKUP(ROW(A788)-1,Data!B:C,2,FALSE)="","",VLOOKUP(ROW(A788)-1,Data!B:X,23,FALSE)),"")</f>
        <v/>
      </c>
      <c r="D788" s="6">
        <f t="shared" si="40"/>
        <v>-1</v>
      </c>
      <c r="E788" s="6" t="str">
        <f t="shared" si="41"/>
        <v>T</v>
      </c>
      <c r="F788" s="42">
        <f>IF(I788="","",IF(M788="Campaign","--",IF(VLOOKUP(A788,Data!C:D,2,FALSE)="*","*",VLOOKUP(A788,Data!C:R,16,FALSE))))</f>
        <v>4.3</v>
      </c>
      <c r="G788" s="43">
        <f>IF(I788="","",IFERROR(VLOOKUP(VLOOKUP(A788,Data!C:T,18,FALSE),'ROAR Ratings'!A:D,4,FALSE),""))</f>
        <v>6.29</v>
      </c>
      <c r="H788" s="44">
        <f t="shared" si="42"/>
        <v>0.55555555555555558</v>
      </c>
      <c r="I788" s="58" t="str">
        <f>IF(OR(A788="",LEFT(A788,3)="---"),"",IFERROR(VLOOKUP($A788,'ROAR Balance'!B:F,2,FALSE),""))</f>
        <v>American</v>
      </c>
      <c r="J788" s="58">
        <f>IF(I788="","",IFERROR(VLOOKUP($A788,'ROAR Balance'!B:F,3,FALSE),""))</f>
        <v>12</v>
      </c>
      <c r="K788" s="58" t="str">
        <f>IF(I788="","",IFERROR(VLOOKUP($A788,'ROAR Balance'!B:F,4,FALSE),""))</f>
        <v>German</v>
      </c>
      <c r="L788" s="58">
        <f>IF(I788="","",IFERROR(VLOOKUP($A788,'ROAR Balance'!B:F,5,FALSE),""))</f>
        <v>15</v>
      </c>
      <c r="M788" s="46" t="str">
        <f>IF(OR(LEFT(A788,2)="--",A788="",I788=""),"",IFERROR(VLOOKUP(A788,Data!C:W,21,FALSE),""))</f>
        <v>SSR</v>
      </c>
      <c r="N788" s="2"/>
    </row>
    <row r="789" spans="1:14" ht="15" customHeight="1" x14ac:dyDescent="0.3">
      <c r="A789" s="5" t="str">
        <f>IFERROR(IF(VLOOKUP(ROW(A789)-1,Data!B:C,2,FALSE)="","",VLOOKUP(ROW(A789)-1,Data!B:C,2,FALSE)),"")</f>
        <v/>
      </c>
      <c r="B789" s="133"/>
      <c r="C789" s="87" t="str">
        <f>IFERROR(IF(VLOOKUP(ROW(A789)-1,Data!B:C,2,FALSE)="","",VLOOKUP(ROW(A789)-1,Data!B:X,23,FALSE)),"")</f>
        <v/>
      </c>
      <c r="D789" s="6" t="str">
        <f t="shared" si="40"/>
        <v/>
      </c>
      <c r="E789" s="6" t="str">
        <f t="shared" si="41"/>
        <v/>
      </c>
      <c r="F789" s="42" t="str">
        <f>IF(I789="","",IF(M789="Campaign","--",IF(VLOOKUP(A789,Data!C:D,2,FALSE)="*","*",VLOOKUP(A789,Data!C:R,16,FALSE))))</f>
        <v/>
      </c>
      <c r="G789" s="43" t="str">
        <f>IF(I789="","",IFERROR(VLOOKUP(VLOOKUP(A789,Data!C:T,18,FALSE),'ROAR Ratings'!A:D,4,FALSE),""))</f>
        <v/>
      </c>
      <c r="H789" s="44" t="str">
        <f t="shared" si="42"/>
        <v/>
      </c>
      <c r="I789" s="58" t="str">
        <f>IF(OR(A789="",LEFT(A789,3)="---"),"",IFERROR(VLOOKUP($A789,'ROAR Balance'!B:F,2,FALSE),""))</f>
        <v/>
      </c>
      <c r="J789" s="58" t="str">
        <f>IF(I789="","",IFERROR(VLOOKUP($A789,'ROAR Balance'!B:F,3,FALSE),""))</f>
        <v/>
      </c>
      <c r="K789" s="58" t="str">
        <f>IF(I789="","",IFERROR(VLOOKUP($A789,'ROAR Balance'!B:F,4,FALSE),""))</f>
        <v/>
      </c>
      <c r="L789" s="58" t="str">
        <f>IF(I789="","",IFERROR(VLOOKUP($A789,'ROAR Balance'!B:F,5,FALSE),""))</f>
        <v/>
      </c>
      <c r="M789" s="46" t="str">
        <f>IF(OR(LEFT(A789,2)="--",A789="",I789=""),"",IFERROR(VLOOKUP(A789,Data!C:W,21,FALSE),""))</f>
        <v/>
      </c>
      <c r="N789" s="2"/>
    </row>
    <row r="790" spans="1:14" ht="15" customHeight="1" x14ac:dyDescent="0.3">
      <c r="A790" s="5" t="str">
        <f>IFERROR(IF(VLOOKUP(ROW(A790)-1,Data!B:C,2,FALSE)="","",VLOOKUP(ROW(A790)-1,Data!B:C,2,FALSE)),"")</f>
        <v>--- Action Pack 1 ---</v>
      </c>
      <c r="B790" s="133"/>
      <c r="C790" s="87" t="str">
        <f>IFERROR(IF(VLOOKUP(ROW(A790)-1,Data!B:C,2,FALSE)="","",VLOOKUP(ROW(A790)-1,Data!B:X,23,FALSE)),"")</f>
        <v/>
      </c>
      <c r="D790" s="6" t="str">
        <f t="shared" si="40"/>
        <v/>
      </c>
      <c r="E790" s="6" t="str">
        <f t="shared" si="41"/>
        <v/>
      </c>
      <c r="F790" s="42" t="str">
        <f>IF(I790="","",IF(M790="Campaign","--",IF(VLOOKUP(A790,Data!C:D,2,FALSE)="*","*",VLOOKUP(A790,Data!C:R,16,FALSE))))</f>
        <v/>
      </c>
      <c r="G790" s="43" t="str">
        <f>IF(I790="","",IFERROR(VLOOKUP(VLOOKUP(A790,Data!C:T,18,FALSE),'ROAR Ratings'!A:D,4,FALSE),""))</f>
        <v/>
      </c>
      <c r="H790" s="44" t="str">
        <f t="shared" si="42"/>
        <v/>
      </c>
      <c r="I790" s="58" t="str">
        <f>IF(OR(A790="",LEFT(A790,3)="---"),"",IFERROR(VLOOKUP($A790,'ROAR Balance'!B:F,2,FALSE),""))</f>
        <v/>
      </c>
      <c r="J790" s="58" t="str">
        <f>IF(I790="","",IFERROR(VLOOKUP($A790,'ROAR Balance'!B:F,3,FALSE),""))</f>
        <v/>
      </c>
      <c r="K790" s="58" t="str">
        <f>IF(I790="","",IFERROR(VLOOKUP($A790,'ROAR Balance'!B:F,4,FALSE),""))</f>
        <v/>
      </c>
      <c r="L790" s="58" t="str">
        <f>IF(I790="","",IFERROR(VLOOKUP($A790,'ROAR Balance'!B:F,5,FALSE),""))</f>
        <v/>
      </c>
      <c r="M790" s="46" t="str">
        <f>IF(OR(LEFT(A790,2)="--",A790="",I790=""),"",IFERROR(VLOOKUP(A790,Data!C:W,21,FALSE),""))</f>
        <v/>
      </c>
      <c r="N790" s="2"/>
    </row>
    <row r="791" spans="1:14" ht="15" customHeight="1" x14ac:dyDescent="0.3">
      <c r="A791" s="5" t="str">
        <f>IFERROR(IF(VLOOKUP(ROW(A791)-1,Data!B:C,2,FALSE)="","",VLOOKUP(ROW(A791)-1,Data!B:C,2,FALSE)),"")</f>
        <v>The Ring [AP1]</v>
      </c>
      <c r="B791" s="133"/>
      <c r="C791" s="87" t="str">
        <f>IFERROR(IF(VLOOKUP(ROW(A791)-1,Data!B:C,2,FALSE)="","",VLOOKUP(ROW(A791)-1,Data!B:X,23,FALSE)),"")</f>
        <v/>
      </c>
      <c r="D791" s="6">
        <f t="shared" si="40"/>
        <v>-1</v>
      </c>
      <c r="E791" s="6" t="str">
        <f t="shared" si="41"/>
        <v/>
      </c>
      <c r="F791" s="42">
        <f>IF(I791="","",IF(M791="Campaign","--",IF(VLOOKUP(A791,Data!C:D,2,FALSE)="*","*",VLOOKUP(A791,Data!C:R,16,FALSE))))</f>
        <v>22</v>
      </c>
      <c r="G791" s="43">
        <f>IF(I791="","",IFERROR(VLOOKUP(VLOOKUP(A791,Data!C:T,18,FALSE),'ROAR Ratings'!A:D,4,FALSE),""))</f>
        <v>6.65</v>
      </c>
      <c r="H791" s="44">
        <f t="shared" si="42"/>
        <v>0.58620689655172409</v>
      </c>
      <c r="I791" s="58" t="str">
        <f>IF(OR(A791="",LEFT(A791,3)="---"),"",IFERROR(VLOOKUP($A791,'ROAR Balance'!B:F,2,FALSE),""))</f>
        <v>Russian</v>
      </c>
      <c r="J791" s="58">
        <f>IF(I791="","",IFERROR(VLOOKUP($A791,'ROAR Balance'!B:F,3,FALSE),""))</f>
        <v>34</v>
      </c>
      <c r="K791" s="58" t="str">
        <f>IF(I791="","",IFERROR(VLOOKUP($A791,'ROAR Balance'!B:F,4,FALSE),""))</f>
        <v>German</v>
      </c>
      <c r="L791" s="58">
        <f>IF(I791="","",IFERROR(VLOOKUP($A791,'ROAR Balance'!B:F,5,FALSE),""))</f>
        <v>24</v>
      </c>
      <c r="M791" s="46" t="str">
        <f>IF(OR(LEFT(A791,2)="--",A791="",I791=""),"",IFERROR(VLOOKUP(A791,Data!C:W,21,FALSE),""))</f>
        <v>OBA</v>
      </c>
      <c r="N791" s="2"/>
    </row>
    <row r="792" spans="1:14" ht="15" customHeight="1" x14ac:dyDescent="0.3">
      <c r="A792" s="5" t="str">
        <f>IFERROR(IF(VLOOKUP(ROW(A792)-1,Data!B:C,2,FALSE)="","",VLOOKUP(ROW(A792)-1,Data!B:C,2,FALSE)),"")</f>
        <v>Storm of Steel [AP2]</v>
      </c>
      <c r="B792" s="133"/>
      <c r="C792" s="87" t="str">
        <f>IFERROR(IF(VLOOKUP(ROW(A792)-1,Data!B:C,2,FALSE)="","",VLOOKUP(ROW(A792)-1,Data!B:X,23,FALSE)),"")</f>
        <v/>
      </c>
      <c r="D792" s="6">
        <f t="shared" si="40"/>
        <v>1</v>
      </c>
      <c r="E792" s="6" t="str">
        <f t="shared" si="41"/>
        <v/>
      </c>
      <c r="F792" s="42">
        <f>IF(I792="","",IF(M792="Campaign","--",IF(VLOOKUP(A792,Data!C:D,2,FALSE)="*","*",VLOOKUP(A792,Data!C:R,16,FALSE))))</f>
        <v>14.475</v>
      </c>
      <c r="G792" s="43">
        <f>IF(I792="","",IFERROR(VLOOKUP(VLOOKUP(A792,Data!C:T,18,FALSE),'ROAR Ratings'!A:D,4,FALSE),""))</f>
        <v>6.34</v>
      </c>
      <c r="H792" s="44">
        <f t="shared" si="42"/>
        <v>0.52272727272727271</v>
      </c>
      <c r="I792" s="58" t="str">
        <f>IF(OR(A792="",LEFT(A792,3)="---"),"",IFERROR(VLOOKUP($A792,'ROAR Balance'!B:F,2,FALSE),""))</f>
        <v>German</v>
      </c>
      <c r="J792" s="58">
        <f>IF(I792="","",IFERROR(VLOOKUP($A792,'ROAR Balance'!B:F,3,FALSE),""))</f>
        <v>23</v>
      </c>
      <c r="K792" s="58" t="str">
        <f>IF(I792="","",IFERROR(VLOOKUP($A792,'ROAR Balance'!B:F,4,FALSE),""))</f>
        <v>Russian</v>
      </c>
      <c r="L792" s="58">
        <f>IF(I792="","",IFERROR(VLOOKUP($A792,'ROAR Balance'!B:F,5,FALSE),""))</f>
        <v>21</v>
      </c>
      <c r="M792" s="46" t="str">
        <f>IF(OR(LEFT(A792,2)="--",A792="",I792=""),"",IFERROR(VLOOKUP(A792,Data!C:W,21,FALSE),""))</f>
        <v/>
      </c>
      <c r="N792" s="2"/>
    </row>
    <row r="793" spans="1:14" ht="15" customHeight="1" x14ac:dyDescent="0.3">
      <c r="A793" s="5" t="str">
        <f>IFERROR(IF(VLOOKUP(ROW(A793)-1,Data!B:C,2,FALSE)="","",VLOOKUP(ROW(A793)-1,Data!B:C,2,FALSE)),"")</f>
        <v>A Breezeless Day [AP3]</v>
      </c>
      <c r="B793" s="133"/>
      <c r="C793" s="87" t="str">
        <f>IFERROR(IF(VLOOKUP(ROW(A793)-1,Data!B:C,2,FALSE)="","",VLOOKUP(ROW(A793)-1,Data!B:X,23,FALSE)),"")</f>
        <v/>
      </c>
      <c r="D793" s="6">
        <f t="shared" si="40"/>
        <v>-1</v>
      </c>
      <c r="E793" s="6" t="str">
        <f t="shared" si="41"/>
        <v/>
      </c>
      <c r="F793" s="42">
        <f>IF(I793="","",IF(M793="Campaign","--",IF(VLOOKUP(A793,Data!C:D,2,FALSE)="*","*",VLOOKUP(A793,Data!C:R,16,FALSE))))</f>
        <v>14.175000000000001</v>
      </c>
      <c r="G793" s="43">
        <f>IF(I793="","",IFERROR(VLOOKUP(VLOOKUP(A793,Data!C:T,18,FALSE),'ROAR Ratings'!A:D,4,FALSE),""))</f>
        <v>6.87</v>
      </c>
      <c r="H793" s="44">
        <f t="shared" si="42"/>
        <v>0.58730158730158732</v>
      </c>
      <c r="I793" s="58" t="str">
        <f>IF(OR(A793="",LEFT(A793,3)="---"),"",IFERROR(VLOOKUP($A793,'ROAR Balance'!B:F,2,FALSE),""))</f>
        <v>American</v>
      </c>
      <c r="J793" s="58">
        <f>IF(I793="","",IFERROR(VLOOKUP($A793,'ROAR Balance'!B:F,3,FALSE),""))</f>
        <v>74</v>
      </c>
      <c r="K793" s="58" t="str">
        <f>IF(I793="","",IFERROR(VLOOKUP($A793,'ROAR Balance'!B:F,4,FALSE),""))</f>
        <v>German</v>
      </c>
      <c r="L793" s="58">
        <f>IF(I793="","",IFERROR(VLOOKUP($A793,'ROAR Balance'!B:F,5,FALSE),""))</f>
        <v>52</v>
      </c>
      <c r="M793" s="46" t="str">
        <f>IF(OR(LEFT(A793,2)="--",A793="",I793=""),"",IFERROR(VLOOKUP(A793,Data!C:W,21,FALSE),""))</f>
        <v>OBA</v>
      </c>
      <c r="N793" s="2"/>
    </row>
    <row r="794" spans="1:14" ht="15" customHeight="1" x14ac:dyDescent="0.3">
      <c r="A794" s="5" t="str">
        <f>IFERROR(IF(VLOOKUP(ROW(A794)-1,Data!B:C,2,FALSE)="","",VLOOKUP(ROW(A794)-1,Data!B:C,2,FALSE)),"")</f>
        <v>L'abbaye blanche (The White Abbey) [AP4]</v>
      </c>
      <c r="B794" s="133"/>
      <c r="C794" s="87" t="str">
        <f>IFERROR(IF(VLOOKUP(ROW(A794)-1,Data!B:C,2,FALSE)="","",VLOOKUP(ROW(A794)-1,Data!B:X,23,FALSE)),"")</f>
        <v/>
      </c>
      <c r="D794" s="6">
        <f t="shared" si="40"/>
        <v>1</v>
      </c>
      <c r="E794" s="6" t="str">
        <f t="shared" si="41"/>
        <v>T</v>
      </c>
      <c r="F794" s="42">
        <f>IF(I794="","",IF(M794="Campaign","--",IF(VLOOKUP(A794,Data!C:D,2,FALSE)="*","*",VLOOKUP(A794,Data!C:R,16,FALSE))))</f>
        <v>3.3374999999999999</v>
      </c>
      <c r="G794" s="43">
        <f>IF(I794="","",IFERROR(VLOOKUP(VLOOKUP(A794,Data!C:T,18,FALSE),'ROAR Ratings'!A:D,4,FALSE),""))</f>
        <v>6.53</v>
      </c>
      <c r="H794" s="44">
        <f t="shared" si="42"/>
        <v>0.51428571428571423</v>
      </c>
      <c r="I794" s="58" t="str">
        <f>IF(OR(A794="",LEFT(A794,3)="---"),"",IFERROR(VLOOKUP($A794,'ROAR Balance'!B:F,2,FALSE),""))</f>
        <v>German</v>
      </c>
      <c r="J794" s="58">
        <f>IF(I794="","",IFERROR(VLOOKUP($A794,'ROAR Balance'!B:F,3,FALSE),""))</f>
        <v>68</v>
      </c>
      <c r="K794" s="58" t="str">
        <f>IF(I794="","",IFERROR(VLOOKUP($A794,'ROAR Balance'!B:F,4,FALSE),""))</f>
        <v>American</v>
      </c>
      <c r="L794" s="58">
        <f>IF(I794="","",IFERROR(VLOOKUP($A794,'ROAR Balance'!B:F,5,FALSE),""))</f>
        <v>72</v>
      </c>
      <c r="M794" s="46" t="str">
        <f>IF(OR(LEFT(A794,2)="--",A794="",I794=""),"",IFERROR(VLOOKUP(A794,Data!C:W,21,FALSE),""))</f>
        <v>Bcg</v>
      </c>
      <c r="N794" s="2"/>
    </row>
    <row r="795" spans="1:14" ht="15" customHeight="1" x14ac:dyDescent="0.3">
      <c r="A795" s="5" t="str">
        <f>IFERROR(IF(VLOOKUP(ROW(A795)-1,Data!B:C,2,FALSE)="","",VLOOKUP(ROW(A795)-1,Data!B:C,2,FALSE)),"")</f>
        <v>Invisible Foes [AP5]</v>
      </c>
      <c r="B795" s="133"/>
      <c r="C795" s="87" t="str">
        <f>IFERROR(IF(VLOOKUP(ROW(A795)-1,Data!B:C,2,FALSE)="","",VLOOKUP(ROW(A795)-1,Data!B:X,23,FALSE)),"")</f>
        <v/>
      </c>
      <c r="D795" s="6">
        <f t="shared" si="40"/>
        <v>-1</v>
      </c>
      <c r="E795" s="6" t="str">
        <f t="shared" si="41"/>
        <v/>
      </c>
      <c r="F795" s="42">
        <f>IF(I795="","",IF(M795="Campaign","--",IF(VLOOKUP(A795,Data!C:D,2,FALSE)="*","*",VLOOKUP(A795,Data!C:R,16,FALSE))))</f>
        <v>12.191666666666666</v>
      </c>
      <c r="G795" s="43">
        <f>IF(I795="","",IFERROR(VLOOKUP(VLOOKUP(A795,Data!C:T,18,FALSE),'ROAR Ratings'!A:D,4,FALSE),""))</f>
        <v>6.64</v>
      </c>
      <c r="H795" s="44">
        <f t="shared" si="42"/>
        <v>0.72222222222222221</v>
      </c>
      <c r="I795" s="58" t="str">
        <f>IF(OR(A795="",LEFT(A795,3)="---"),"",IFERROR(VLOOKUP($A795,'ROAR Balance'!B:F,2,FALSE),""))</f>
        <v>American/Partisan</v>
      </c>
      <c r="J795" s="58">
        <f>IF(I795="","",IFERROR(VLOOKUP($A795,'ROAR Balance'!B:F,3,FALSE),""))</f>
        <v>10</v>
      </c>
      <c r="K795" s="58" t="str">
        <f>IF(I795="","",IFERROR(VLOOKUP($A795,'ROAR Balance'!B:F,4,FALSE),""))</f>
        <v>Japanese</v>
      </c>
      <c r="L795" s="58">
        <f>IF(I795="","",IFERROR(VLOOKUP($A795,'ROAR Balance'!B:F,5,FALSE),""))</f>
        <v>26</v>
      </c>
      <c r="M795" s="46" t="str">
        <f>IF(OR(LEFT(A795,2)="--",A795="",I795=""),"",IFERROR(VLOOKUP(A795,Data!C:W,21,FALSE),""))</f>
        <v>PTO</v>
      </c>
      <c r="N795" s="2"/>
    </row>
    <row r="796" spans="1:14" ht="15" customHeight="1" x14ac:dyDescent="0.3">
      <c r="A796" s="5" t="str">
        <f>IFERROR(IF(VLOOKUP(ROW(A796)-1,Data!B:C,2,FALSE)="","",VLOOKUP(ROW(A796)-1,Data!B:C,2,FALSE)),"")</f>
        <v>Savannah Rain [AP6]</v>
      </c>
      <c r="B796" s="133"/>
      <c r="C796" s="87" t="str">
        <f>IFERROR(IF(VLOOKUP(ROW(A796)-1,Data!B:C,2,FALSE)="","",VLOOKUP(ROW(A796)-1,Data!B:X,23,FALSE)),"")</f>
        <v/>
      </c>
      <c r="D796" s="6">
        <f t="shared" si="40"/>
        <v>-1</v>
      </c>
      <c r="E796" s="6" t="str">
        <f t="shared" si="41"/>
        <v/>
      </c>
      <c r="F796" s="42">
        <f>IF(I796="","",IF(M796="Campaign","--",IF(VLOOKUP(A796,Data!C:D,2,FALSE)="*","*",VLOOKUP(A796,Data!C:R,16,FALSE))))</f>
        <v>13.666666666666666</v>
      </c>
      <c r="G796" s="43">
        <f>IF(I796="","",IFERROR(VLOOKUP(VLOOKUP(A796,Data!C:T,18,FALSE),'ROAR Ratings'!A:D,4,FALSE),""))</f>
        <v>5.05</v>
      </c>
      <c r="H796" s="44">
        <f t="shared" si="42"/>
        <v>0.65</v>
      </c>
      <c r="I796" s="58" t="str">
        <f>IF(OR(A796="",LEFT(A796,3)="---"),"",IFERROR(VLOOKUP($A796,'ROAR Balance'!B:F,2,FALSE),""))</f>
        <v>German/Italian</v>
      </c>
      <c r="J796" s="58">
        <f>IF(I796="","",IFERROR(VLOOKUP($A796,'ROAR Balance'!B:F,3,FALSE),""))</f>
        <v>7</v>
      </c>
      <c r="K796" s="58" t="str">
        <f>IF(I796="","",IFERROR(VLOOKUP($A796,'ROAR Balance'!B:F,4,FALSE),""))</f>
        <v>American</v>
      </c>
      <c r="L796" s="58">
        <f>IF(I796="","",IFERROR(VLOOKUP($A796,'ROAR Balance'!B:F,5,FALSE),""))</f>
        <v>13</v>
      </c>
      <c r="M796" s="46" t="str">
        <f>IF(OR(LEFT(A796,2)="--",A796="",I796=""),"",IFERROR(VLOOKUP(A796,Data!C:W,21,FALSE),""))</f>
        <v>OBA, Sea</v>
      </c>
      <c r="N796" s="2"/>
    </row>
    <row r="797" spans="1:14" ht="15" customHeight="1" x14ac:dyDescent="0.3">
      <c r="A797" s="5" t="str">
        <f>IFERROR(IF(VLOOKUP(ROW(A797)-1,Data!B:C,2,FALSE)="","",VLOOKUP(ROW(A797)-1,Data!B:C,2,FALSE)),"")</f>
        <v>Directive Number Three [AP7]</v>
      </c>
      <c r="B797" s="133"/>
      <c r="C797" s="87" t="str">
        <f>IFERROR(IF(VLOOKUP(ROW(A797)-1,Data!B:C,2,FALSE)="","",VLOOKUP(ROW(A797)-1,Data!B:X,23,FALSE)),"")</f>
        <v/>
      </c>
      <c r="D797" s="6">
        <f t="shared" si="40"/>
        <v>1</v>
      </c>
      <c r="E797" s="6" t="str">
        <f t="shared" si="41"/>
        <v/>
      </c>
      <c r="F797" s="42">
        <f>IF(I797="","",IF(M797="Campaign","--",IF(VLOOKUP(A797,Data!C:D,2,FALSE)="*","*",VLOOKUP(A797,Data!C:R,16,FALSE))))</f>
        <v>13.4</v>
      </c>
      <c r="G797" s="43">
        <f>IF(I797="","",IFERROR(VLOOKUP(VLOOKUP(A797,Data!C:T,18,FALSE),'ROAR Ratings'!A:D,4,FALSE),""))</f>
        <v>7.15</v>
      </c>
      <c r="H797" s="44">
        <f t="shared" si="42"/>
        <v>0.5149253731343284</v>
      </c>
      <c r="I797" s="58" t="str">
        <f>IF(OR(A797="",LEFT(A797,3)="---"),"",IFERROR(VLOOKUP($A797,'ROAR Balance'!B:F,2,FALSE),""))</f>
        <v>Russian</v>
      </c>
      <c r="J797" s="58">
        <f>IF(I797="","",IFERROR(VLOOKUP($A797,'ROAR Balance'!B:F,3,FALSE),""))</f>
        <v>65</v>
      </c>
      <c r="K797" s="58" t="str">
        <f>IF(I797="","",IFERROR(VLOOKUP($A797,'ROAR Balance'!B:F,4,FALSE),""))</f>
        <v>German</v>
      </c>
      <c r="L797" s="58">
        <f>IF(I797="","",IFERROR(VLOOKUP($A797,'ROAR Balance'!B:F,5,FALSE),""))</f>
        <v>69</v>
      </c>
      <c r="M797" s="46" t="str">
        <f>IF(OR(LEFT(A797,2)="--",A797="",I797=""),"",IFERROR(VLOOKUP(A797,Data!C:W,21,FALSE),""))</f>
        <v/>
      </c>
      <c r="N797" s="2"/>
    </row>
    <row r="798" spans="1:14" ht="15" customHeight="1" x14ac:dyDescent="0.3">
      <c r="A798" s="5" t="str">
        <f>IFERROR(IF(VLOOKUP(ROW(A798)-1,Data!B:C,2,FALSE)="","",VLOOKUP(ROW(A798)-1,Data!B:C,2,FALSE)),"")</f>
        <v>A Bloody Harvest [AP8]</v>
      </c>
      <c r="B798" s="133"/>
      <c r="C798" s="87" t="str">
        <f>IFERROR(IF(VLOOKUP(ROW(A798)-1,Data!B:C,2,FALSE)="","",VLOOKUP(ROW(A798)-1,Data!B:X,23,FALSE)),"")</f>
        <v/>
      </c>
      <c r="D798" s="6">
        <f t="shared" si="40"/>
        <v>-1</v>
      </c>
      <c r="E798" s="6" t="str">
        <f t="shared" si="41"/>
        <v>T</v>
      </c>
      <c r="F798" s="42">
        <f>IF(I798="","",IF(M798="Campaign","--",IF(VLOOKUP(A798,Data!C:D,2,FALSE)="*","*",VLOOKUP(A798,Data!C:R,16,FALSE))))</f>
        <v>3.45</v>
      </c>
      <c r="G798" s="43">
        <f>IF(I798="","",IFERROR(VLOOKUP(VLOOKUP(A798,Data!C:T,18,FALSE),'ROAR Ratings'!A:D,4,FALSE),""))</f>
        <v>6.19</v>
      </c>
      <c r="H798" s="44">
        <f t="shared" si="42"/>
        <v>0.6</v>
      </c>
      <c r="I798" s="58" t="str">
        <f>IF(OR(A798="",LEFT(A798,3)="---"),"",IFERROR(VLOOKUP($A798,'ROAR Balance'!B:F,2,FALSE),""))</f>
        <v>Polish</v>
      </c>
      <c r="J798" s="58">
        <f>IF(I798="","",IFERROR(VLOOKUP($A798,'ROAR Balance'!B:F,3,FALSE),""))</f>
        <v>147</v>
      </c>
      <c r="K798" s="58" t="str">
        <f>IF(I798="","",IFERROR(VLOOKUP($A798,'ROAR Balance'!B:F,4,FALSE),""))</f>
        <v>German</v>
      </c>
      <c r="L798" s="58">
        <f>IF(I798="","",IFERROR(VLOOKUP($A798,'ROAR Balance'!B:F,5,FALSE),""))</f>
        <v>98</v>
      </c>
      <c r="M798" s="46" t="str">
        <f>IF(OR(LEFT(A798,2)="--",A798="",I798=""),"",IFERROR(VLOOKUP(A798,Data!C:W,21,FALSE),""))</f>
        <v/>
      </c>
      <c r="N798" s="2"/>
    </row>
    <row r="799" spans="1:14" ht="15" customHeight="1" x14ac:dyDescent="0.3">
      <c r="A799" s="5" t="str">
        <f>IFERROR(IF(VLOOKUP(ROW(A799)-1,Data!B:C,2,FALSE)="","",VLOOKUP(ROW(A799)-1,Data!B:C,2,FALSE)),"")</f>
        <v/>
      </c>
      <c r="B799" s="133"/>
      <c r="C799" s="87" t="str">
        <f>IFERROR(IF(VLOOKUP(ROW(A799)-1,Data!B:C,2,FALSE)="","",VLOOKUP(ROW(A799)-1,Data!B:X,23,FALSE)),"")</f>
        <v/>
      </c>
      <c r="D799" s="6" t="str">
        <f t="shared" si="40"/>
        <v/>
      </c>
      <c r="E799" s="6" t="str">
        <f t="shared" si="41"/>
        <v/>
      </c>
      <c r="F799" s="42" t="str">
        <f>IF(I799="","",IF(M799="Campaign","--",IF(VLOOKUP(A799,Data!C:D,2,FALSE)="*","*",VLOOKUP(A799,Data!C:R,16,FALSE))))</f>
        <v/>
      </c>
      <c r="G799" s="43" t="str">
        <f>IF(I799="","",IFERROR(VLOOKUP(VLOOKUP(A799,Data!C:T,18,FALSE),'ROAR Ratings'!A:D,4,FALSE),""))</f>
        <v/>
      </c>
      <c r="H799" s="44" t="str">
        <f t="shared" si="42"/>
        <v/>
      </c>
      <c r="I799" s="58" t="str">
        <f>IF(OR(A799="",LEFT(A799,3)="---"),"",IFERROR(VLOOKUP($A799,'ROAR Balance'!B:F,2,FALSE),""))</f>
        <v/>
      </c>
      <c r="J799" s="58" t="str">
        <f>IF(I799="","",IFERROR(VLOOKUP($A799,'ROAR Balance'!B:F,3,FALSE),""))</f>
        <v/>
      </c>
      <c r="K799" s="58" t="str">
        <f>IF(I799="","",IFERROR(VLOOKUP($A799,'ROAR Balance'!B:F,4,FALSE),""))</f>
        <v/>
      </c>
      <c r="L799" s="58" t="str">
        <f>IF(I799="","",IFERROR(VLOOKUP($A799,'ROAR Balance'!B:F,5,FALSE),""))</f>
        <v/>
      </c>
      <c r="M799" s="46" t="str">
        <f>IF(OR(LEFT(A799,2)="--",A799="",I799=""),"",IFERROR(VLOOKUP(A799,Data!C:W,21,FALSE),""))</f>
        <v/>
      </c>
      <c r="N799" s="2"/>
    </row>
    <row r="800" spans="1:14" ht="15" customHeight="1" x14ac:dyDescent="0.3">
      <c r="A800" s="5" t="str">
        <f>IFERROR(IF(VLOOKUP(ROW(A800)-1,Data!B:C,2,FALSE)="","",VLOOKUP(ROW(A800)-1,Data!B:C,2,FALSE)),"")</f>
        <v>--- Action Pack 2 ---</v>
      </c>
      <c r="B800" s="133"/>
      <c r="C800" s="87" t="str">
        <f>IFERROR(IF(VLOOKUP(ROW(A800)-1,Data!B:C,2,FALSE)="","",VLOOKUP(ROW(A800)-1,Data!B:X,23,FALSE)),"")</f>
        <v/>
      </c>
      <c r="D800" s="6" t="str">
        <f t="shared" si="40"/>
        <v/>
      </c>
      <c r="E800" s="6" t="str">
        <f t="shared" si="41"/>
        <v/>
      </c>
      <c r="F800" s="42" t="str">
        <f>IF(I800="","",IF(M800="Campaign","--",IF(VLOOKUP(A800,Data!C:D,2,FALSE)="*","*",VLOOKUP(A800,Data!C:R,16,FALSE))))</f>
        <v/>
      </c>
      <c r="G800" s="43" t="str">
        <f>IF(I800="","",IFERROR(VLOOKUP(VLOOKUP(A800,Data!C:T,18,FALSE),'ROAR Ratings'!A:D,4,FALSE),""))</f>
        <v/>
      </c>
      <c r="H800" s="44" t="str">
        <f t="shared" si="42"/>
        <v/>
      </c>
      <c r="I800" s="58" t="str">
        <f>IF(OR(A800="",LEFT(A800,3)="---"),"",IFERROR(VLOOKUP($A800,'ROAR Balance'!B:F,2,FALSE),""))</f>
        <v/>
      </c>
      <c r="J800" s="58" t="str">
        <f>IF(I800="","",IFERROR(VLOOKUP($A800,'ROAR Balance'!B:F,3,FALSE),""))</f>
        <v/>
      </c>
      <c r="K800" s="58" t="str">
        <f>IF(I800="","",IFERROR(VLOOKUP($A800,'ROAR Balance'!B:F,4,FALSE),""))</f>
        <v/>
      </c>
      <c r="L800" s="58" t="str">
        <f>IF(I800="","",IFERROR(VLOOKUP($A800,'ROAR Balance'!B:F,5,FALSE),""))</f>
        <v/>
      </c>
      <c r="M800" s="46" t="str">
        <f>IF(OR(LEFT(A800,2)="--",A800="",I800=""),"",IFERROR(VLOOKUP(A800,Data!C:W,21,FALSE),""))</f>
        <v/>
      </c>
      <c r="N800" s="2"/>
    </row>
    <row r="801" spans="1:14" ht="15" customHeight="1" x14ac:dyDescent="0.3">
      <c r="A801" s="5" t="str">
        <f>IFERROR(IF(VLOOKUP(ROW(A801)-1,Data!B:C,2,FALSE)="","",VLOOKUP(ROW(A801)-1,Data!B:C,2,FALSE)),"")</f>
        <v>Red Storm [AP9]</v>
      </c>
      <c r="B801" s="133"/>
      <c r="C801" s="87" t="str">
        <f>IFERROR(IF(VLOOKUP(ROW(A801)-1,Data!B:C,2,FALSE)="","",VLOOKUP(ROW(A801)-1,Data!B:X,23,FALSE)),"")</f>
        <v/>
      </c>
      <c r="D801" s="6">
        <f t="shared" si="40"/>
        <v>1</v>
      </c>
      <c r="E801" s="6" t="str">
        <f t="shared" si="41"/>
        <v/>
      </c>
      <c r="F801" s="42">
        <f>IF(I801="","",IF(M801="Campaign","--",IF(VLOOKUP(A801,Data!C:D,2,FALSE)="*","*",VLOOKUP(A801,Data!C:R,16,FALSE))))</f>
        <v>21.125</v>
      </c>
      <c r="G801" s="43">
        <f>IF(I801="","",IFERROR(VLOOKUP(VLOOKUP(A801,Data!C:T,18,FALSE),'ROAR Ratings'!A:D,4,FALSE),""))</f>
        <v>6.78</v>
      </c>
      <c r="H801" s="44">
        <f t="shared" si="42"/>
        <v>0.57575757575757569</v>
      </c>
      <c r="I801" s="58" t="str">
        <f>IF(OR(A801="",LEFT(A801,3)="---"),"",IFERROR(VLOOKUP($A801,'ROAR Balance'!B:F,2,FALSE),""))</f>
        <v>Russian</v>
      </c>
      <c r="J801" s="58">
        <f>IF(I801="","",IFERROR(VLOOKUP($A801,'ROAR Balance'!B:F,3,FALSE),""))</f>
        <v>14</v>
      </c>
      <c r="K801" s="58" t="str">
        <f>IF(I801="","",IFERROR(VLOOKUP($A801,'ROAR Balance'!B:F,4,FALSE),""))</f>
        <v>German</v>
      </c>
      <c r="L801" s="58">
        <f>IF(I801="","",IFERROR(VLOOKUP($A801,'ROAR Balance'!B:F,5,FALSE),""))</f>
        <v>19</v>
      </c>
      <c r="M801" s="46" t="str">
        <f>IF(OR(LEFT(A801,2)="--",A801="",I801=""),"",IFERROR(VLOOKUP(A801,Data!C:W,21,FALSE),""))</f>
        <v>OBA</v>
      </c>
      <c r="N801" s="2"/>
    </row>
    <row r="802" spans="1:14" ht="15" customHeight="1" x14ac:dyDescent="0.3">
      <c r="A802" s="5" t="str">
        <f>IFERROR(IF(VLOOKUP(ROW(A802)-1,Data!B:C,2,FALSE)="","",VLOOKUP(ROW(A802)-1,Data!B:C,2,FALSE)),"")</f>
        <v>Closing the Net [AP10]</v>
      </c>
      <c r="B802" s="133"/>
      <c r="C802" s="87" t="str">
        <f>IFERROR(IF(VLOOKUP(ROW(A802)-1,Data!B:C,2,FALSE)="","",VLOOKUP(ROW(A802)-1,Data!B:X,23,FALSE)),"")</f>
        <v/>
      </c>
      <c r="D802" s="6">
        <f t="shared" si="40"/>
        <v>-1</v>
      </c>
      <c r="E802" s="6" t="str">
        <f t="shared" si="41"/>
        <v/>
      </c>
      <c r="F802" s="42">
        <f>IF(I802="","",IF(M802="Campaign","--",IF(VLOOKUP(A802,Data!C:D,2,FALSE)="*","*",VLOOKUP(A802,Data!C:R,16,FALSE))))</f>
        <v>7.8</v>
      </c>
      <c r="G802" s="43">
        <f>IF(I802="","",IFERROR(VLOOKUP(VLOOKUP(A802,Data!C:T,18,FALSE),'ROAR Ratings'!A:D,4,FALSE),""))</f>
        <v>6.26</v>
      </c>
      <c r="H802" s="44">
        <f t="shared" si="42"/>
        <v>0.51162790697674421</v>
      </c>
      <c r="I802" s="58" t="str">
        <f>IF(OR(A802="",LEFT(A802,3)="---"),"",IFERROR(VLOOKUP($A802,'ROAR Balance'!B:F,2,FALSE),""))</f>
        <v>Japanese</v>
      </c>
      <c r="J802" s="58">
        <f>IF(I802="","",IFERROR(VLOOKUP($A802,'ROAR Balance'!B:F,3,FALSE),""))</f>
        <v>21</v>
      </c>
      <c r="K802" s="58" t="str">
        <f>IF(I802="","",IFERROR(VLOOKUP($A802,'ROAR Balance'!B:F,4,FALSE),""))</f>
        <v>American</v>
      </c>
      <c r="L802" s="58">
        <f>IF(I802="","",IFERROR(VLOOKUP($A802,'ROAR Balance'!B:F,5,FALSE),""))</f>
        <v>22</v>
      </c>
      <c r="M802" s="46" t="str">
        <f>IF(OR(LEFT(A802,2)="--",A802="",I802=""),"",IFERROR(VLOOKUP(A802,Data!C:W,21,FALSE),""))</f>
        <v>PTO</v>
      </c>
      <c r="N802" s="2"/>
    </row>
    <row r="803" spans="1:14" ht="15" customHeight="1" x14ac:dyDescent="0.3">
      <c r="A803" s="5" t="str">
        <f>IFERROR(IF(VLOOKUP(ROW(A803)-1,Data!B:C,2,FALSE)="","",VLOOKUP(ROW(A803)-1,Data!B:C,2,FALSE)),"")</f>
        <v>Swamp Cats [AP11]</v>
      </c>
      <c r="B803" s="133"/>
      <c r="C803" s="87" t="str">
        <f>IFERROR(IF(VLOOKUP(ROW(A803)-1,Data!B:C,2,FALSE)="","",VLOOKUP(ROW(A803)-1,Data!B:X,23,FALSE)),"")</f>
        <v/>
      </c>
      <c r="D803" s="6">
        <f t="shared" si="40"/>
        <v>1</v>
      </c>
      <c r="E803" s="6" t="str">
        <f t="shared" si="41"/>
        <v/>
      </c>
      <c r="F803" s="42">
        <f>IF(I803="","",IF(M803="Campaign","--",IF(VLOOKUP(A803,Data!C:D,2,FALSE)="*","*",VLOOKUP(A803,Data!C:R,16,FALSE))))</f>
        <v>9.75</v>
      </c>
      <c r="G803" s="43">
        <f>IF(I803="","",IFERROR(VLOOKUP(VLOOKUP(A803,Data!C:T,18,FALSE),'ROAR Ratings'!A:D,4,FALSE),""))</f>
        <v>7.25</v>
      </c>
      <c r="H803" s="44">
        <f t="shared" si="42"/>
        <v>0.57009345794392519</v>
      </c>
      <c r="I803" s="58" t="str">
        <f>IF(OR(A803="",LEFT(A803,3)="---"),"",IFERROR(VLOOKUP($A803,'ROAR Balance'!B:F,2,FALSE),""))</f>
        <v>German</v>
      </c>
      <c r="J803" s="58">
        <f>IF(I803="","",IFERROR(VLOOKUP($A803,'ROAR Balance'!B:F,3,FALSE),""))</f>
        <v>61</v>
      </c>
      <c r="K803" s="58" t="str">
        <f>IF(I803="","",IFERROR(VLOOKUP($A803,'ROAR Balance'!B:F,4,FALSE),""))</f>
        <v>Russian</v>
      </c>
      <c r="L803" s="58">
        <f>IF(I803="","",IFERROR(VLOOKUP($A803,'ROAR Balance'!B:F,5,FALSE),""))</f>
        <v>46</v>
      </c>
      <c r="M803" s="46" t="str">
        <f>IF(OR(LEFT(A803,2)="--",A803="",I803=""),"",IFERROR(VLOOKUP(A803,Data!C:W,21,FALSE),""))</f>
        <v>Air</v>
      </c>
      <c r="N803" s="2"/>
    </row>
    <row r="804" spans="1:14" ht="15" customHeight="1" x14ac:dyDescent="0.3">
      <c r="A804" s="5" t="str">
        <f>IFERROR(IF(VLOOKUP(ROW(A804)-1,Data!B:C,2,FALSE)="","",VLOOKUP(ROW(A804)-1,Data!B:C,2,FALSE)),"")</f>
        <v>Cream of the Crop [AP12]</v>
      </c>
      <c r="B804" s="133"/>
      <c r="C804" s="87" t="str">
        <f>IFERROR(IF(VLOOKUP(ROW(A804)-1,Data!B:C,2,FALSE)="","",VLOOKUP(ROW(A804)-1,Data!B:X,23,FALSE)),"")</f>
        <v/>
      </c>
      <c r="D804" s="6">
        <f t="shared" si="40"/>
        <v>1</v>
      </c>
      <c r="E804" s="6" t="str">
        <f t="shared" si="41"/>
        <v/>
      </c>
      <c r="F804" s="42">
        <f>IF(I804="","",IF(M804="Campaign","--",IF(VLOOKUP(A804,Data!C:D,2,FALSE)="*","*",VLOOKUP(A804,Data!C:R,16,FALSE))))</f>
        <v>6.7166666666666668</v>
      </c>
      <c r="G804" s="43">
        <f>IF(I804="","",IFERROR(VLOOKUP(VLOOKUP(A804,Data!C:T,18,FALSE),'ROAR Ratings'!A:D,4,FALSE),""))</f>
        <v>6.83</v>
      </c>
      <c r="H804" s="44">
        <f t="shared" si="42"/>
        <v>0.53153153153153154</v>
      </c>
      <c r="I804" s="58" t="str">
        <f>IF(OR(A804="",LEFT(A804,3)="---"),"",IFERROR(VLOOKUP($A804,'ROAR Balance'!B:F,2,FALSE),""))</f>
        <v>Russian</v>
      </c>
      <c r="J804" s="58">
        <f>IF(I804="","",IFERROR(VLOOKUP($A804,'ROAR Balance'!B:F,3,FALSE),""))</f>
        <v>104</v>
      </c>
      <c r="K804" s="58" t="str">
        <f>IF(I804="","",IFERROR(VLOOKUP($A804,'ROAR Balance'!B:F,4,FALSE),""))</f>
        <v>German</v>
      </c>
      <c r="L804" s="58">
        <f>IF(I804="","",IFERROR(VLOOKUP($A804,'ROAR Balance'!B:F,5,FALSE),""))</f>
        <v>118</v>
      </c>
      <c r="M804" s="46" t="str">
        <f>IF(OR(LEFT(A804,2)="--",A804="",I804=""),"",IFERROR(VLOOKUP(A804,Data!C:W,21,FALSE),""))</f>
        <v/>
      </c>
      <c r="N804" s="2"/>
    </row>
    <row r="805" spans="1:14" ht="15" customHeight="1" x14ac:dyDescent="0.3">
      <c r="A805" s="5" t="str">
        <f>IFERROR(IF(VLOOKUP(ROW(A805)-1,Data!B:C,2,FALSE)="","",VLOOKUP(ROW(A805)-1,Data!B:C,2,FALSE)),"")</f>
        <v>Shielding Moscow [AP13]</v>
      </c>
      <c r="B805" s="133"/>
      <c r="C805" s="87" t="str">
        <f>IFERROR(IF(VLOOKUP(ROW(A805)-1,Data!B:C,2,FALSE)="","",VLOOKUP(ROW(A805)-1,Data!B:X,23,FALSE)),"")</f>
        <v/>
      </c>
      <c r="D805" s="6">
        <f t="shared" si="40"/>
        <v>-1</v>
      </c>
      <c r="E805" s="6" t="str">
        <f t="shared" si="41"/>
        <v>T</v>
      </c>
      <c r="F805" s="42">
        <f>IF(I805="","",IF(M805="Campaign","--",IF(VLOOKUP(A805,Data!C:D,2,FALSE)="*","*",VLOOKUP(A805,Data!C:R,16,FALSE))))</f>
        <v>3.8</v>
      </c>
      <c r="G805" s="43">
        <f>IF(I805="","",IFERROR(VLOOKUP(VLOOKUP(A805,Data!C:T,18,FALSE),'ROAR Ratings'!A:D,4,FALSE),""))</f>
        <v>5.88</v>
      </c>
      <c r="H805" s="44">
        <f t="shared" si="42"/>
        <v>0.71717171717171713</v>
      </c>
      <c r="I805" s="58" t="str">
        <f>IF(OR(A805="",LEFT(A805,3)="---"),"",IFERROR(VLOOKUP($A805,'ROAR Balance'!B:F,2,FALSE),""))</f>
        <v>German</v>
      </c>
      <c r="J805" s="58">
        <f>IF(I805="","",IFERROR(VLOOKUP($A805,'ROAR Balance'!B:F,3,FALSE),""))</f>
        <v>28</v>
      </c>
      <c r="K805" s="58" t="str">
        <f>IF(I805="","",IFERROR(VLOOKUP($A805,'ROAR Balance'!B:F,4,FALSE),""))</f>
        <v>Russian</v>
      </c>
      <c r="L805" s="58">
        <f>IF(I805="","",IFERROR(VLOOKUP($A805,'ROAR Balance'!B:F,5,FALSE),""))</f>
        <v>71</v>
      </c>
      <c r="M805" s="46" t="str">
        <f>IF(OR(LEFT(A805,2)="--",A805="",I805=""),"",IFERROR(VLOOKUP(A805,Data!C:W,21,FALSE),""))</f>
        <v/>
      </c>
      <c r="N805" s="2"/>
    </row>
    <row r="806" spans="1:14" ht="15" customHeight="1" x14ac:dyDescent="0.3">
      <c r="A806" s="5" t="str">
        <f>IFERROR(IF(VLOOKUP(ROW(A806)-1,Data!B:C,2,FALSE)="","",VLOOKUP(ROW(A806)-1,Data!B:C,2,FALSE)),"")</f>
        <v>Ace in the Hole [AP14]</v>
      </c>
      <c r="B806" s="133"/>
      <c r="C806" s="87" t="str">
        <f>IFERROR(IF(VLOOKUP(ROW(A806)-1,Data!B:C,2,FALSE)="","",VLOOKUP(ROW(A806)-1,Data!B:X,23,FALSE)),"")</f>
        <v/>
      </c>
      <c r="D806" s="6">
        <f t="shared" si="40"/>
        <v>1</v>
      </c>
      <c r="E806" s="6" t="str">
        <f t="shared" si="41"/>
        <v/>
      </c>
      <c r="F806" s="42">
        <f>IF(I806="","",IF(M806="Campaign","--",IF(VLOOKUP(A806,Data!C:D,2,FALSE)="*","*",VLOOKUP(A806,Data!C:R,16,FALSE))))</f>
        <v>8</v>
      </c>
      <c r="G806" s="43">
        <f>IF(I806="","",IFERROR(VLOOKUP(VLOOKUP(A806,Data!C:T,18,FALSE),'ROAR Ratings'!A:D,4,FALSE),""))</f>
        <v>6.71</v>
      </c>
      <c r="H806" s="44">
        <f t="shared" si="42"/>
        <v>0.55284552845528456</v>
      </c>
      <c r="I806" s="58" t="str">
        <f>IF(OR(A806="",LEFT(A806,3)="---"),"",IFERROR(VLOOKUP($A806,'ROAR Balance'!B:F,2,FALSE),""))</f>
        <v>American</v>
      </c>
      <c r="J806" s="58">
        <f>IF(I806="","",IFERROR(VLOOKUP($A806,'ROAR Balance'!B:F,3,FALSE),""))</f>
        <v>55</v>
      </c>
      <c r="K806" s="58" t="str">
        <f>IF(I806="","",IFERROR(VLOOKUP($A806,'ROAR Balance'!B:F,4,FALSE),""))</f>
        <v>German</v>
      </c>
      <c r="L806" s="58">
        <f>IF(I806="","",IFERROR(VLOOKUP($A806,'ROAR Balance'!B:F,5,FALSE),""))</f>
        <v>68</v>
      </c>
      <c r="M806" s="46" t="str">
        <f>IF(OR(LEFT(A806,2)="--",A806="",I806=""),"",IFERROR(VLOOKUP(A806,Data!C:W,21,FALSE),""))</f>
        <v/>
      </c>
      <c r="N806" s="2"/>
    </row>
    <row r="807" spans="1:14" ht="15" customHeight="1" x14ac:dyDescent="0.3">
      <c r="A807" s="5" t="str">
        <f>IFERROR(IF(VLOOKUP(ROW(A807)-1,Data!B:C,2,FALSE)="","",VLOOKUP(ROW(A807)-1,Data!B:C,2,FALSE)),"")</f>
        <v>Broken Bamboo [AP15]</v>
      </c>
      <c r="B807" s="133"/>
      <c r="C807" s="87" t="str">
        <f>IFERROR(IF(VLOOKUP(ROW(A807)-1,Data!B:C,2,FALSE)="","",VLOOKUP(ROW(A807)-1,Data!B:X,23,FALSE)),"")</f>
        <v/>
      </c>
      <c r="D807" s="6">
        <f t="shared" si="40"/>
        <v>1</v>
      </c>
      <c r="E807" s="6" t="str">
        <f t="shared" si="41"/>
        <v>T</v>
      </c>
      <c r="F807" s="42">
        <f>IF(I807="","",IF(M807="Campaign","--",IF(VLOOKUP(A807,Data!C:D,2,FALSE)="*","*",VLOOKUP(A807,Data!C:R,16,FALSE))))</f>
        <v>3.625</v>
      </c>
      <c r="G807" s="43">
        <f>IF(I807="","",IFERROR(VLOOKUP(VLOOKUP(A807,Data!C:T,18,FALSE),'ROAR Ratings'!A:D,4,FALSE),""))</f>
        <v>6.37</v>
      </c>
      <c r="H807" s="44">
        <f t="shared" si="42"/>
        <v>0.57894736842105265</v>
      </c>
      <c r="I807" s="58" t="str">
        <f>IF(OR(A807="",LEFT(A807,3)="---"),"",IFERROR(VLOOKUP($A807,'ROAR Balance'!B:F,2,FALSE),""))</f>
        <v>Japanese</v>
      </c>
      <c r="J807" s="58">
        <f>IF(I807="","",IFERROR(VLOOKUP($A807,'ROAR Balance'!B:F,3,FALSE),""))</f>
        <v>32</v>
      </c>
      <c r="K807" s="58" t="str">
        <f>IF(I807="","",IFERROR(VLOOKUP($A807,'ROAR Balance'!B:F,4,FALSE),""))</f>
        <v>Gurkha</v>
      </c>
      <c r="L807" s="58">
        <f>IF(I807="","",IFERROR(VLOOKUP($A807,'ROAR Balance'!B:F,5,FALSE),""))</f>
        <v>44</v>
      </c>
      <c r="M807" s="46" t="str">
        <f>IF(OR(LEFT(A807,2)="--",A807="",I807=""),"",IFERROR(VLOOKUP(A807,Data!C:W,21,FALSE),""))</f>
        <v>PTO</v>
      </c>
      <c r="N807" s="2"/>
    </row>
    <row r="808" spans="1:14" ht="15" customHeight="1" x14ac:dyDescent="0.3">
      <c r="A808" s="5" t="str">
        <f>IFERROR(IF(VLOOKUP(ROW(A808)-1,Data!B:C,2,FALSE)="","",VLOOKUP(ROW(A808)-1,Data!B:C,2,FALSE)),"")</f>
        <v>Danger Forward [AP16]</v>
      </c>
      <c r="B808" s="133"/>
      <c r="C808" s="87" t="str">
        <f>IFERROR(IF(VLOOKUP(ROW(A808)-1,Data!B:C,2,FALSE)="","",VLOOKUP(ROW(A808)-1,Data!B:X,23,FALSE)),"")</f>
        <v/>
      </c>
      <c r="D808" s="6">
        <f t="shared" si="40"/>
        <v>-1</v>
      </c>
      <c r="E808" s="6" t="str">
        <f t="shared" si="41"/>
        <v/>
      </c>
      <c r="F808" s="42">
        <f>IF(I808="","",IF(M808="Campaign","--",IF(VLOOKUP(A808,Data!C:D,2,FALSE)="*","*",VLOOKUP(A808,Data!C:R,16,FALSE))))</f>
        <v>8.2333333333333343</v>
      </c>
      <c r="G808" s="43">
        <f>IF(I808="","",IFERROR(VLOOKUP(VLOOKUP(A808,Data!C:T,18,FALSE),'ROAR Ratings'!A:D,4,FALSE),""))</f>
        <v>5.31</v>
      </c>
      <c r="H808" s="44">
        <f t="shared" si="42"/>
        <v>0.66666666666666674</v>
      </c>
      <c r="I808" s="58" t="str">
        <f>IF(OR(A808="",LEFT(A808,3)="---"),"",IFERROR(VLOOKUP($A808,'ROAR Balance'!B:F,2,FALSE),""))</f>
        <v>Italian</v>
      </c>
      <c r="J808" s="58">
        <f>IF(I808="","",IFERROR(VLOOKUP($A808,'ROAR Balance'!B:F,3,FALSE),""))</f>
        <v>18</v>
      </c>
      <c r="K808" s="58" t="str">
        <f>IF(I808="","",IFERROR(VLOOKUP($A808,'ROAR Balance'!B:F,4,FALSE),""))</f>
        <v>American</v>
      </c>
      <c r="L808" s="58">
        <f>IF(I808="","",IFERROR(VLOOKUP($A808,'ROAR Balance'!B:F,5,FALSE),""))</f>
        <v>36</v>
      </c>
      <c r="M808" s="46" t="str">
        <f>IF(OR(LEFT(A808,2)="--",A808="",I808=""),"",IFERROR(VLOOKUP(A808,Data!C:W,21,FALSE),""))</f>
        <v/>
      </c>
      <c r="N808" s="2"/>
    </row>
    <row r="809" spans="1:14" ht="15" customHeight="1" x14ac:dyDescent="0.3">
      <c r="A809" s="5" t="str">
        <f>IFERROR(IF(VLOOKUP(ROW(A809)-1,Data!B:C,2,FALSE)="","",VLOOKUP(ROW(A809)-1,Data!B:C,2,FALSE)),"")</f>
        <v/>
      </c>
      <c r="B809" s="133"/>
      <c r="C809" s="87" t="str">
        <f>IFERROR(IF(VLOOKUP(ROW(A809)-1,Data!B:C,2,FALSE)="","",VLOOKUP(ROW(A809)-1,Data!B:X,23,FALSE)),"")</f>
        <v/>
      </c>
      <c r="D809" s="6" t="str">
        <f t="shared" si="40"/>
        <v/>
      </c>
      <c r="E809" s="6" t="str">
        <f t="shared" si="41"/>
        <v/>
      </c>
      <c r="F809" s="42" t="str">
        <f>IF(I809="","",IF(M809="Campaign","--",IF(VLOOKUP(A809,Data!C:D,2,FALSE)="*","*",VLOOKUP(A809,Data!C:R,16,FALSE))))</f>
        <v/>
      </c>
      <c r="G809" s="43" t="str">
        <f>IF(I809="","",IFERROR(VLOOKUP(VLOOKUP(A809,Data!C:T,18,FALSE),'ROAR Ratings'!A:D,4,FALSE),""))</f>
        <v/>
      </c>
      <c r="H809" s="44" t="str">
        <f t="shared" si="42"/>
        <v/>
      </c>
      <c r="I809" s="58" t="str">
        <f>IF(OR(A809="",LEFT(A809,3)="---"),"",IFERROR(VLOOKUP($A809,'ROAR Balance'!B:F,2,FALSE),""))</f>
        <v/>
      </c>
      <c r="J809" s="58" t="str">
        <f>IF(I809="","",IFERROR(VLOOKUP($A809,'ROAR Balance'!B:F,3,FALSE),""))</f>
        <v/>
      </c>
      <c r="K809" s="58" t="str">
        <f>IF(I809="","",IFERROR(VLOOKUP($A809,'ROAR Balance'!B:F,4,FALSE),""))</f>
        <v/>
      </c>
      <c r="L809" s="58" t="str">
        <f>IF(I809="","",IFERROR(VLOOKUP($A809,'ROAR Balance'!B:F,5,FALSE),""))</f>
        <v/>
      </c>
      <c r="M809" s="46" t="str">
        <f>IF(OR(LEFT(A809,2)="--",A809="",I809=""),"",IFERROR(VLOOKUP(A809,Data!C:W,21,FALSE),""))</f>
        <v/>
      </c>
      <c r="N809" s="2"/>
    </row>
    <row r="810" spans="1:14" ht="15" customHeight="1" x14ac:dyDescent="0.3">
      <c r="A810" s="5" t="str">
        <f>IFERROR(IF(VLOOKUP(ROW(A810)-1,Data!B:C,2,FALSE)="","",VLOOKUP(ROW(A810)-1,Data!B:C,2,FALSE)),"")</f>
        <v>--- Action Pack 3: Few Returned ---</v>
      </c>
      <c r="B810" s="133"/>
      <c r="C810" s="87" t="str">
        <f>IFERROR(IF(VLOOKUP(ROW(A810)-1,Data!B:C,2,FALSE)="","",VLOOKUP(ROW(A810)-1,Data!B:X,23,FALSE)),"")</f>
        <v/>
      </c>
      <c r="D810" s="6" t="str">
        <f t="shared" si="40"/>
        <v/>
      </c>
      <c r="E810" s="6" t="str">
        <f t="shared" si="41"/>
        <v/>
      </c>
      <c r="F810" s="42" t="str">
        <f>IF(I810="","",IF(M810="Campaign","--",IF(VLOOKUP(A810,Data!C:D,2,FALSE)="*","*",VLOOKUP(A810,Data!C:R,16,FALSE))))</f>
        <v/>
      </c>
      <c r="G810" s="43" t="str">
        <f>IF(I810="","",IFERROR(VLOOKUP(VLOOKUP(A810,Data!C:T,18,FALSE),'ROAR Ratings'!A:D,4,FALSE),""))</f>
        <v/>
      </c>
      <c r="H810" s="44" t="str">
        <f t="shared" si="42"/>
        <v/>
      </c>
      <c r="I810" s="58" t="str">
        <f>IF(OR(A810="",LEFT(A810,3)="---"),"",IFERROR(VLOOKUP($A810,'ROAR Balance'!B:F,2,FALSE),""))</f>
        <v/>
      </c>
      <c r="J810" s="58" t="str">
        <f>IF(I810="","",IFERROR(VLOOKUP($A810,'ROAR Balance'!B:F,3,FALSE),""))</f>
        <v/>
      </c>
      <c r="K810" s="58" t="str">
        <f>IF(I810="","",IFERROR(VLOOKUP($A810,'ROAR Balance'!B:F,4,FALSE),""))</f>
        <v/>
      </c>
      <c r="L810" s="58" t="str">
        <f>IF(I810="","",IFERROR(VLOOKUP($A810,'ROAR Balance'!B:F,5,FALSE),""))</f>
        <v/>
      </c>
      <c r="M810" s="46" t="str">
        <f>IF(OR(LEFT(A810,2)="--",A810="",I810=""),"",IFERROR(VLOOKUP(A810,Data!C:W,21,FALSE),""))</f>
        <v/>
      </c>
      <c r="N810" s="2"/>
    </row>
    <row r="811" spans="1:14" ht="15" customHeight="1" x14ac:dyDescent="0.3">
      <c r="A811" s="5" t="str">
        <f>IFERROR(IF(VLOOKUP(ROW(A811)-1,Data!B:C,2,FALSE)="","",VLOOKUP(ROW(A811)-1,Data!B:C,2,FALSE)),"")</f>
        <v>The Valley of Death [AP17]</v>
      </c>
      <c r="B811" s="133"/>
      <c r="C811" s="87" t="str">
        <f>IFERROR(IF(VLOOKUP(ROW(A811)-1,Data!B:C,2,FALSE)="","",VLOOKUP(ROW(A811)-1,Data!B:X,23,FALSE)),"")</f>
        <v/>
      </c>
      <c r="D811" s="6">
        <f t="shared" si="40"/>
        <v>-1</v>
      </c>
      <c r="E811" s="6" t="str">
        <f t="shared" si="41"/>
        <v/>
      </c>
      <c r="F811" s="42">
        <f>IF(I811="","",IF(M811="Campaign","--",IF(VLOOKUP(A811,Data!C:D,2,FALSE)="*","*",VLOOKUP(A811,Data!C:R,16,FALSE))))</f>
        <v>5.125</v>
      </c>
      <c r="G811" s="43">
        <f>IF(I811="","",IFERROR(VLOOKUP(VLOOKUP(A811,Data!C:T,18,FALSE),'ROAR Ratings'!A:D,4,FALSE),""))</f>
        <v>6.13</v>
      </c>
      <c r="H811" s="44">
        <f t="shared" si="42"/>
        <v>0.625</v>
      </c>
      <c r="I811" s="58" t="str">
        <f>IF(OR(A811="",LEFT(A811,3)="---"),"",IFERROR(VLOOKUP($A811,'ROAR Balance'!B:F,2,FALSE),""))</f>
        <v>Russian</v>
      </c>
      <c r="J811" s="58">
        <f>IF(I811="","",IFERROR(VLOOKUP($A811,'ROAR Balance'!B:F,3,FALSE),""))</f>
        <v>40</v>
      </c>
      <c r="K811" s="58" t="str">
        <f>IF(I811="","",IFERROR(VLOOKUP($A811,'ROAR Balance'!B:F,4,FALSE),""))</f>
        <v>Italian</v>
      </c>
      <c r="L811" s="58">
        <f>IF(I811="","",IFERROR(VLOOKUP($A811,'ROAR Balance'!B:F,5,FALSE),""))</f>
        <v>24</v>
      </c>
      <c r="M811" s="46" t="str">
        <f>IF(OR(LEFT(A811,2)="--",A811="",I811=""),"",IFERROR(VLOOKUP(A811,Data!C:W,21,FALSE),""))</f>
        <v/>
      </c>
      <c r="N811" s="2"/>
    </row>
    <row r="812" spans="1:14" ht="15" customHeight="1" x14ac:dyDescent="0.3">
      <c r="A812" s="5" t="str">
        <f>IFERROR(IF(VLOOKUP(ROW(A812)-1,Data!B:C,2,FALSE)="","",VLOOKUP(ROW(A812)-1,Data!B:C,2,FALSE)),"")</f>
        <v>Village of the Damned [AP18]</v>
      </c>
      <c r="B812" s="133"/>
      <c r="C812" s="87" t="str">
        <f>IFERROR(IF(VLOOKUP(ROW(A812)-1,Data!B:C,2,FALSE)="","",VLOOKUP(ROW(A812)-1,Data!B:X,23,FALSE)),"")</f>
        <v/>
      </c>
      <c r="D812" s="6">
        <f t="shared" si="40"/>
        <v>-1</v>
      </c>
      <c r="E812" s="6" t="str">
        <f t="shared" si="41"/>
        <v>T</v>
      </c>
      <c r="F812" s="42">
        <f>IF(I812="","",IF(M812="Campaign","--",IF(VLOOKUP(A812,Data!C:D,2,FALSE)="*","*",VLOOKUP(A812,Data!C:R,16,FALSE))))</f>
        <v>2.8374999999999999</v>
      </c>
      <c r="G812" s="43">
        <f>IF(I812="","",IFERROR(VLOOKUP(VLOOKUP(A812,Data!C:T,18,FALSE),'ROAR Ratings'!A:D,4,FALSE),""))</f>
        <v>5.94</v>
      </c>
      <c r="H812" s="44">
        <f t="shared" si="42"/>
        <v>0.5</v>
      </c>
      <c r="I812" s="58" t="str">
        <f>IF(OR(A812="",LEFT(A812,3)="---"),"",IFERROR(VLOOKUP($A812,'ROAR Balance'!B:F,2,FALSE),""))</f>
        <v>Russian</v>
      </c>
      <c r="J812" s="58">
        <f>IF(I812="","",IFERROR(VLOOKUP($A812,'ROAR Balance'!B:F,3,FALSE),""))</f>
        <v>64</v>
      </c>
      <c r="K812" s="58" t="str">
        <f>IF(I812="","",IFERROR(VLOOKUP($A812,'ROAR Balance'!B:F,4,FALSE),""))</f>
        <v>Italian</v>
      </c>
      <c r="L812" s="58">
        <f>IF(I812="","",IFERROR(VLOOKUP($A812,'ROAR Balance'!B:F,5,FALSE),""))</f>
        <v>64</v>
      </c>
      <c r="M812" s="46" t="str">
        <f>IF(OR(LEFT(A812,2)="--",A812="",I812=""),"",IFERROR(VLOOKUP(A812,Data!C:W,21,FALSE),""))</f>
        <v/>
      </c>
      <c r="N812" s="2"/>
    </row>
    <row r="813" spans="1:14" ht="15" customHeight="1" x14ac:dyDescent="0.3">
      <c r="A813" s="5" t="str">
        <f>IFERROR(IF(VLOOKUP(ROW(A813)-1,Data!B:C,2,FALSE)="","",VLOOKUP(ROW(A813)-1,Data!B:C,2,FALSE)),"")</f>
        <v>Winter of their Discontent [AP19]</v>
      </c>
      <c r="B813" s="133"/>
      <c r="C813" s="87" t="str">
        <f>IFERROR(IF(VLOOKUP(ROW(A813)-1,Data!B:C,2,FALSE)="","",VLOOKUP(ROW(A813)-1,Data!B:X,23,FALSE)),"")</f>
        <v/>
      </c>
      <c r="D813" s="6">
        <f t="shared" si="40"/>
        <v>1</v>
      </c>
      <c r="E813" s="6" t="str">
        <f t="shared" si="41"/>
        <v/>
      </c>
      <c r="F813" s="42">
        <f>IF(I813="","",IF(M813="Campaign","--",IF(VLOOKUP(A813,Data!C:D,2,FALSE)="*","*",VLOOKUP(A813,Data!C:R,16,FALSE))))</f>
        <v>7.8833333333333337</v>
      </c>
      <c r="G813" s="43">
        <f>IF(I813="","",IFERROR(VLOOKUP(VLOOKUP(A813,Data!C:T,18,FALSE),'ROAR Ratings'!A:D,4,FALSE),""))</f>
        <v>6.9</v>
      </c>
      <c r="H813" s="44">
        <f t="shared" si="42"/>
        <v>0.53521126760563376</v>
      </c>
      <c r="I813" s="58" t="str">
        <f>IF(OR(A813="",LEFT(A813,3)="---"),"",IFERROR(VLOOKUP($A813,'ROAR Balance'!B:F,2,FALSE),""))</f>
        <v>Russian</v>
      </c>
      <c r="J813" s="58">
        <f>IF(I813="","",IFERROR(VLOOKUP($A813,'ROAR Balance'!B:F,3,FALSE),""))</f>
        <v>33</v>
      </c>
      <c r="K813" s="58" t="str">
        <f>IF(I813="","",IFERROR(VLOOKUP($A813,'ROAR Balance'!B:F,4,FALSE),""))</f>
        <v>Italian</v>
      </c>
      <c r="L813" s="58">
        <f>IF(I813="","",IFERROR(VLOOKUP($A813,'ROAR Balance'!B:F,5,FALSE),""))</f>
        <v>38</v>
      </c>
      <c r="M813" s="46" t="str">
        <f>IF(OR(LEFT(A813,2)="--",A813="",I813=""),"",IFERROR(VLOOKUP(A813,Data!C:W,21,FALSE),""))</f>
        <v/>
      </c>
      <c r="N813" s="2"/>
    </row>
    <row r="814" spans="1:14" ht="15" customHeight="1" x14ac:dyDescent="0.3">
      <c r="A814" s="5" t="str">
        <f>IFERROR(IF(VLOOKUP(ROW(A814)-1,Data!B:C,2,FALSE)="","",VLOOKUP(ROW(A814)-1,Data!B:C,2,FALSE)),"")</f>
        <v>Victory is Life [AP20]</v>
      </c>
      <c r="B814" s="133"/>
      <c r="C814" s="87" t="str">
        <f>IFERROR(IF(VLOOKUP(ROW(A814)-1,Data!B:C,2,FALSE)="","",VLOOKUP(ROW(A814)-1,Data!B:X,23,FALSE)),"")</f>
        <v/>
      </c>
      <c r="D814" s="6">
        <f t="shared" si="40"/>
        <v>-1</v>
      </c>
      <c r="E814" s="6" t="str">
        <f t="shared" si="41"/>
        <v/>
      </c>
      <c r="F814" s="42">
        <f>IF(I814="","",IF(M814="Campaign","--",IF(VLOOKUP(A814,Data!C:D,2,FALSE)="*","*",VLOOKUP(A814,Data!C:R,16,FALSE))))</f>
        <v>9.4666666666666668</v>
      </c>
      <c r="G814" s="43">
        <f>IF(I814="","",IFERROR(VLOOKUP(VLOOKUP(A814,Data!C:T,18,FALSE),'ROAR Ratings'!A:D,4,FALSE),""))</f>
        <v>6.04</v>
      </c>
      <c r="H814" s="44">
        <f t="shared" si="42"/>
        <v>0.69565217391304346</v>
      </c>
      <c r="I814" s="58" t="str">
        <f>IF(OR(A814="",LEFT(A814,3)="---"),"",IFERROR(VLOOKUP($A814,'ROAR Balance'!B:F,2,FALSE),""))</f>
        <v>Russian</v>
      </c>
      <c r="J814" s="58">
        <f>IF(I814="","",IFERROR(VLOOKUP($A814,'ROAR Balance'!B:F,3,FALSE),""))</f>
        <v>7</v>
      </c>
      <c r="K814" s="58" t="str">
        <f>IF(I814="","",IFERROR(VLOOKUP($A814,'ROAR Balance'!B:F,4,FALSE),""))</f>
        <v>Italian</v>
      </c>
      <c r="L814" s="58">
        <f>IF(I814="","",IFERROR(VLOOKUP($A814,'ROAR Balance'!B:F,5,FALSE),""))</f>
        <v>16</v>
      </c>
      <c r="M814" s="46" t="str">
        <f>IF(OR(LEFT(A814,2)="--",A814="",I814=""),"",IFERROR(VLOOKUP(A814,Data!C:W,21,FALSE),""))</f>
        <v/>
      </c>
      <c r="N814" s="2"/>
    </row>
    <row r="815" spans="1:14" ht="15" customHeight="1" x14ac:dyDescent="0.3">
      <c r="A815" s="5" t="str">
        <f>IFERROR(IF(VLOOKUP(ROW(A815)-1,Data!B:C,2,FALSE)="","",VLOOKUP(ROW(A815)-1,Data!B:C,2,FALSE)),"")</f>
        <v>Red Don [AP21]</v>
      </c>
      <c r="B815" s="133"/>
      <c r="C815" s="87" t="str">
        <f>IFERROR(IF(VLOOKUP(ROW(A815)-1,Data!B:C,2,FALSE)="","",VLOOKUP(ROW(A815)-1,Data!B:X,23,FALSE)),"")</f>
        <v/>
      </c>
      <c r="D815" s="6">
        <f t="shared" si="40"/>
        <v>-1</v>
      </c>
      <c r="E815" s="6" t="str">
        <f t="shared" si="41"/>
        <v/>
      </c>
      <c r="F815" s="42">
        <f>IF(I815="","",IF(M815="Campaign","--",IF(VLOOKUP(A815,Data!C:D,2,FALSE)="*","*",VLOOKUP(A815,Data!C:R,16,FALSE))))</f>
        <v>5.2</v>
      </c>
      <c r="G815" s="43">
        <f>IF(I815="","",IFERROR(VLOOKUP(VLOOKUP(A815,Data!C:T,18,FALSE),'ROAR Ratings'!A:D,4,FALSE),""))</f>
        <v>6.05</v>
      </c>
      <c r="H815" s="44">
        <f t="shared" si="42"/>
        <v>0.6216216216216216</v>
      </c>
      <c r="I815" s="58" t="str">
        <f>IF(OR(A815="",LEFT(A815,3)="---"),"",IFERROR(VLOOKUP($A815,'ROAR Balance'!B:F,2,FALSE),""))</f>
        <v>Russian</v>
      </c>
      <c r="J815" s="58">
        <f>IF(I815="","",IFERROR(VLOOKUP($A815,'ROAR Balance'!B:F,3,FALSE),""))</f>
        <v>14</v>
      </c>
      <c r="K815" s="58" t="str">
        <f>IF(I815="","",IFERROR(VLOOKUP($A815,'ROAR Balance'!B:F,4,FALSE),""))</f>
        <v>Italian</v>
      </c>
      <c r="L815" s="58">
        <f>IF(I815="","",IFERROR(VLOOKUP($A815,'ROAR Balance'!B:F,5,FALSE),""))</f>
        <v>23</v>
      </c>
      <c r="M815" s="46" t="str">
        <f>IF(OR(LEFT(A815,2)="--",A815="",I815=""),"",IFERROR(VLOOKUP(A815,Data!C:W,21,FALSE),""))</f>
        <v>OBA</v>
      </c>
      <c r="N815" s="2"/>
    </row>
    <row r="816" spans="1:14" ht="15" customHeight="1" x14ac:dyDescent="0.3">
      <c r="A816" s="5" t="str">
        <f>IFERROR(IF(VLOOKUP(ROW(A816)-1,Data!B:C,2,FALSE)="","",VLOOKUP(ROW(A816)-1,Data!B:C,2,FALSE)),"")</f>
        <v>Ghost Riders [AP22]</v>
      </c>
      <c r="B816" s="133"/>
      <c r="C816" s="87" t="str">
        <f>IFERROR(IF(VLOOKUP(ROW(A816)-1,Data!B:C,2,FALSE)="","",VLOOKUP(ROW(A816)-1,Data!B:X,23,FALSE)),"")</f>
        <v/>
      </c>
      <c r="D816" s="6">
        <f t="shared" si="40"/>
        <v>-1</v>
      </c>
      <c r="E816" s="6" t="str">
        <f t="shared" si="41"/>
        <v/>
      </c>
      <c r="F816" s="42">
        <f>IF(I816="","",IF(M816="Campaign","--",IF(VLOOKUP(A816,Data!C:D,2,FALSE)="*","*",VLOOKUP(A816,Data!C:R,16,FALSE))))</f>
        <v>7.2833333333333332</v>
      </c>
      <c r="G816" s="43">
        <f>IF(I816="","",IFERROR(VLOOKUP(VLOOKUP(A816,Data!C:T,18,FALSE),'ROAR Ratings'!A:D,4,FALSE),""))</f>
        <v>6.34</v>
      </c>
      <c r="H816" s="44">
        <f t="shared" si="42"/>
        <v>0.61764705882352944</v>
      </c>
      <c r="I816" s="58" t="str">
        <f>IF(OR(A816="",LEFT(A816,3)="---"),"",IFERROR(VLOOKUP($A816,'ROAR Balance'!B:F,2,FALSE),""))</f>
        <v>Italian</v>
      </c>
      <c r="J816" s="58">
        <f>IF(I816="","",IFERROR(VLOOKUP($A816,'ROAR Balance'!B:F,3,FALSE),""))</f>
        <v>26</v>
      </c>
      <c r="K816" s="58" t="str">
        <f>IF(I816="","",IFERROR(VLOOKUP($A816,'ROAR Balance'!B:F,4,FALSE),""))</f>
        <v>Russian</v>
      </c>
      <c r="L816" s="58">
        <f>IF(I816="","",IFERROR(VLOOKUP($A816,'ROAR Balance'!B:F,5,FALSE),""))</f>
        <v>42</v>
      </c>
      <c r="M816" s="46" t="str">
        <f>IF(OR(LEFT(A816,2)="--",A816="",I816=""),"",IFERROR(VLOOKUP(A816,Data!C:W,21,FALSE),""))</f>
        <v/>
      </c>
      <c r="N816" s="2"/>
    </row>
    <row r="817" spans="1:14" ht="15" customHeight="1" x14ac:dyDescent="0.3">
      <c r="A817" s="5" t="str">
        <f>IFERROR(IF(VLOOKUP(ROW(A817)-1,Data!B:C,2,FALSE)="","",VLOOKUP(ROW(A817)-1,Data!B:C,2,FALSE)),"")</f>
        <v>Agony at Arnautovo [AP23]</v>
      </c>
      <c r="B817" s="133"/>
      <c r="C817" s="87" t="str">
        <f>IFERROR(IF(VLOOKUP(ROW(A817)-1,Data!B:C,2,FALSE)="","",VLOOKUP(ROW(A817)-1,Data!B:X,23,FALSE)),"")</f>
        <v/>
      </c>
      <c r="D817" s="6">
        <f t="shared" si="40"/>
        <v>-1</v>
      </c>
      <c r="E817" s="6" t="str">
        <f t="shared" si="41"/>
        <v/>
      </c>
      <c r="F817" s="42">
        <f>IF(I817="","",IF(M817="Campaign","--",IF(VLOOKUP(A817,Data!C:D,2,FALSE)="*","*",VLOOKUP(A817,Data!C:R,16,FALSE))))</f>
        <v>6.6875</v>
      </c>
      <c r="G817" s="43">
        <f>IF(I817="","",IFERROR(VLOOKUP(VLOOKUP(A817,Data!C:T,18,FALSE),'ROAR Ratings'!A:D,4,FALSE),""))</f>
        <v>6.67</v>
      </c>
      <c r="H817" s="44">
        <f t="shared" si="42"/>
        <v>0.58585858585858586</v>
      </c>
      <c r="I817" s="58" t="str">
        <f>IF(OR(A817="",LEFT(A817,3)="---"),"",IFERROR(VLOOKUP($A817,'ROAR Balance'!B:F,2,FALSE),""))</f>
        <v>Italian</v>
      </c>
      <c r="J817" s="58">
        <f>IF(I817="","",IFERROR(VLOOKUP($A817,'ROAR Balance'!B:F,3,FALSE),""))</f>
        <v>41</v>
      </c>
      <c r="K817" s="58" t="str">
        <f>IF(I817="","",IFERROR(VLOOKUP($A817,'ROAR Balance'!B:F,4,FALSE),""))</f>
        <v>Russian</v>
      </c>
      <c r="L817" s="58">
        <f>IF(I817="","",IFERROR(VLOOKUP($A817,'ROAR Balance'!B:F,5,FALSE),""))</f>
        <v>58</v>
      </c>
      <c r="M817" s="46" t="str">
        <f>IF(OR(LEFT(A817,2)="--",A817="",I817=""),"",IFERROR(VLOOKUP(A817,Data!C:W,21,FALSE),""))</f>
        <v/>
      </c>
      <c r="N817" s="2"/>
    </row>
    <row r="818" spans="1:14" ht="15" customHeight="1" x14ac:dyDescent="0.3">
      <c r="A818" s="5" t="str">
        <f>IFERROR(IF(VLOOKUP(ROW(A818)-1,Data!B:C,2,FALSE)="","",VLOOKUP(ROW(A818)-1,Data!B:C,2,FALSE)),"")</f>
        <v>Tridentina Avanti! [AP24]</v>
      </c>
      <c r="B818" s="133"/>
      <c r="C818" s="87" t="str">
        <f>IFERROR(IF(VLOOKUP(ROW(A818)-1,Data!B:C,2,FALSE)="","",VLOOKUP(ROW(A818)-1,Data!B:X,23,FALSE)),"")</f>
        <v/>
      </c>
      <c r="D818" s="6">
        <f t="shared" si="40"/>
        <v>-1</v>
      </c>
      <c r="E818" s="6" t="str">
        <f t="shared" si="41"/>
        <v/>
      </c>
      <c r="F818" s="42">
        <f>IF(I818="","",IF(M818="Campaign","--",IF(VLOOKUP(A818,Data!C:D,2,FALSE)="*","*",VLOOKUP(A818,Data!C:R,16,FALSE))))</f>
        <v>9.9333333333333336</v>
      </c>
      <c r="G818" s="43">
        <f>IF(I818="","",IFERROR(VLOOKUP(VLOOKUP(A818,Data!C:T,18,FALSE),'ROAR Ratings'!A:D,4,FALSE),""))</f>
        <v>6.18</v>
      </c>
      <c r="H818" s="44">
        <f t="shared" si="42"/>
        <v>0.6</v>
      </c>
      <c r="I818" s="58" t="str">
        <f>IF(OR(A818="",LEFT(A818,3)="---"),"",IFERROR(VLOOKUP($A818,'ROAR Balance'!B:F,2,FALSE),""))</f>
        <v>Italian</v>
      </c>
      <c r="J818" s="58">
        <f>IF(I818="","",IFERROR(VLOOKUP($A818,'ROAR Balance'!B:F,3,FALSE),""))</f>
        <v>4</v>
      </c>
      <c r="K818" s="58" t="str">
        <f>IF(I818="","",IFERROR(VLOOKUP($A818,'ROAR Balance'!B:F,4,FALSE),""))</f>
        <v>Russian</v>
      </c>
      <c r="L818" s="58">
        <f>IF(I818="","",IFERROR(VLOOKUP($A818,'ROAR Balance'!B:F,5,FALSE),""))</f>
        <v>6</v>
      </c>
      <c r="M818" s="46" t="str">
        <f>IF(OR(LEFT(A818,2)="--",A818="",I818=""),"",IFERROR(VLOOKUP(A818,Data!C:W,21,FALSE),""))</f>
        <v>OBA, Air</v>
      </c>
      <c r="N818" s="2"/>
    </row>
    <row r="819" spans="1:14" ht="15" customHeight="1" x14ac:dyDescent="0.3">
      <c r="A819" s="5" t="str">
        <f>IFERROR(IF(VLOOKUP(ROW(A819)-1,Data!B:C,2,FALSE)="","",VLOOKUP(ROW(A819)-1,Data!B:C,2,FALSE)),"")</f>
        <v>The Last Day of the Cuneense [AP25]</v>
      </c>
      <c r="B819" s="133"/>
      <c r="C819" s="87" t="str">
        <f>IFERROR(IF(VLOOKUP(ROW(A819)-1,Data!B:C,2,FALSE)="","",VLOOKUP(ROW(A819)-1,Data!B:X,23,FALSE)),"")</f>
        <v/>
      </c>
      <c r="D819" s="6">
        <f t="shared" si="40"/>
        <v>-1</v>
      </c>
      <c r="E819" s="6" t="str">
        <f t="shared" si="41"/>
        <v/>
      </c>
      <c r="F819" s="42">
        <f>IF(I819="","",IF(M819="Campaign","--",IF(VLOOKUP(A819,Data!C:D,2,FALSE)="*","*",VLOOKUP(A819,Data!C:R,16,FALSE))))</f>
        <v>5.55</v>
      </c>
      <c r="G819" s="43">
        <f>IF(I819="","",IFERROR(VLOOKUP(VLOOKUP(A819,Data!C:T,18,FALSE),'ROAR Ratings'!A:D,4,FALSE),""))</f>
        <v>5.07</v>
      </c>
      <c r="H819" s="44">
        <f t="shared" si="42"/>
        <v>0.76190476190476186</v>
      </c>
      <c r="I819" s="58" t="str">
        <f>IF(OR(A819="",LEFT(A819,3)="---"),"",IFERROR(VLOOKUP($A819,'ROAR Balance'!B:F,2,FALSE),""))</f>
        <v>Russian</v>
      </c>
      <c r="J819" s="58">
        <f>IF(I819="","",IFERROR(VLOOKUP($A819,'ROAR Balance'!B:F,3,FALSE),""))</f>
        <v>16</v>
      </c>
      <c r="K819" s="58" t="str">
        <f>IF(I819="","",IFERROR(VLOOKUP($A819,'ROAR Balance'!B:F,4,FALSE),""))</f>
        <v>Italian</v>
      </c>
      <c r="L819" s="58">
        <f>IF(I819="","",IFERROR(VLOOKUP($A819,'ROAR Balance'!B:F,5,FALSE),""))</f>
        <v>5</v>
      </c>
      <c r="M819" s="46" t="str">
        <f>IF(OR(LEFT(A819,2)="--",A819="",I819=""),"",IFERROR(VLOOKUP(A819,Data!C:W,21,FALSE),""))</f>
        <v/>
      </c>
      <c r="N819" s="2"/>
    </row>
    <row r="820" spans="1:14" ht="15" customHeight="1" x14ac:dyDescent="0.3">
      <c r="A820" s="5" t="str">
        <f>IFERROR(IF(VLOOKUP(ROW(A820)-1,Data!B:C,2,FALSE)="","",VLOOKUP(ROW(A820)-1,Data!B:C,2,FALSE)),"")</f>
        <v>Flea Circus [AP26]</v>
      </c>
      <c r="B820" s="133"/>
      <c r="C820" s="87" t="str">
        <f>IFERROR(IF(VLOOKUP(ROW(A820)-1,Data!B:C,2,FALSE)="","",VLOOKUP(ROW(A820)-1,Data!B:X,23,FALSE)),"")</f>
        <v/>
      </c>
      <c r="D820" s="6">
        <f t="shared" si="40"/>
        <v>-1</v>
      </c>
      <c r="E820" s="6" t="str">
        <f t="shared" si="41"/>
        <v/>
      </c>
      <c r="F820" s="42">
        <f>IF(I820="","",IF(M820="Campaign","--",IF(VLOOKUP(A820,Data!C:D,2,FALSE)="*","*",VLOOKUP(A820,Data!C:R,16,FALSE))))</f>
        <v>5</v>
      </c>
      <c r="G820" s="43">
        <f>IF(I820="","",IFERROR(VLOOKUP(VLOOKUP(A820,Data!C:T,18,FALSE),'ROAR Ratings'!A:D,4,FALSE),""))</f>
        <v>6.46</v>
      </c>
      <c r="H820" s="44">
        <f t="shared" si="42"/>
        <v>0.66666666666666663</v>
      </c>
      <c r="I820" s="58" t="str">
        <f>IF(OR(A820="",LEFT(A820,3)="---"),"",IFERROR(VLOOKUP($A820,'ROAR Balance'!B:F,2,FALSE),""))</f>
        <v>Italian</v>
      </c>
      <c r="J820" s="58">
        <f>IF(I820="","",IFERROR(VLOOKUP($A820,'ROAR Balance'!B:F,3,FALSE),""))</f>
        <v>16</v>
      </c>
      <c r="K820" s="58" t="str">
        <f>IF(I820="","",IFERROR(VLOOKUP($A820,'ROAR Balance'!B:F,4,FALSE),""))</f>
        <v>German</v>
      </c>
      <c r="L820" s="58">
        <f>IF(I820="","",IFERROR(VLOOKUP($A820,'ROAR Balance'!B:F,5,FALSE),""))</f>
        <v>8</v>
      </c>
      <c r="M820" s="46" t="str">
        <f>IF(OR(LEFT(A820,2)="--",A820="",I820=""),"",IFERROR(VLOOKUP(A820,Data!C:W,21,FALSE),""))</f>
        <v>Nght</v>
      </c>
      <c r="N820" s="2"/>
    </row>
    <row r="821" spans="1:14" ht="15" customHeight="1" x14ac:dyDescent="0.3">
      <c r="A821" s="5" t="str">
        <f>IFERROR(IF(VLOOKUP(ROW(A821)-1,Data!B:C,2,FALSE)="","",VLOOKUP(ROW(A821)-1,Data!B:C,2,FALSE)),"")</f>
        <v>All Roads Lead to Rome [AP27]</v>
      </c>
      <c r="B821" s="133"/>
      <c r="C821" s="87" t="str">
        <f>IFERROR(IF(VLOOKUP(ROW(A821)-1,Data!B:C,2,FALSE)="","",VLOOKUP(ROW(A821)-1,Data!B:X,23,FALSE)),"")</f>
        <v/>
      </c>
      <c r="D821" s="6">
        <f t="shared" si="40"/>
        <v>-1</v>
      </c>
      <c r="E821" s="6" t="str">
        <f t="shared" si="41"/>
        <v/>
      </c>
      <c r="F821" s="42">
        <f>IF(I821="","",IF(M821="Campaign","--",IF(VLOOKUP(A821,Data!C:D,2,FALSE)="*","*",VLOOKUP(A821,Data!C:R,16,FALSE))))</f>
        <v>7.8</v>
      </c>
      <c r="G821" s="43">
        <f>IF(I821="","",IFERROR(VLOOKUP(VLOOKUP(A821,Data!C:T,18,FALSE),'ROAR Ratings'!A:D,4,FALSE),""))</f>
        <v>6.71</v>
      </c>
      <c r="H821" s="44">
        <f t="shared" si="42"/>
        <v>0.66666666666666674</v>
      </c>
      <c r="I821" s="58" t="str">
        <f>IF(OR(A821="",LEFT(A821,3)="---"),"",IFERROR(VLOOKUP($A821,'ROAR Balance'!B:F,2,FALSE),""))</f>
        <v>Italian</v>
      </c>
      <c r="J821" s="58">
        <f>IF(I821="","",IFERROR(VLOOKUP($A821,'ROAR Balance'!B:F,3,FALSE),""))</f>
        <v>7</v>
      </c>
      <c r="K821" s="58" t="str">
        <f>IF(I821="","",IFERROR(VLOOKUP($A821,'ROAR Balance'!B:F,4,FALSE),""))</f>
        <v>German</v>
      </c>
      <c r="L821" s="58">
        <f>IF(I821="","",IFERROR(VLOOKUP($A821,'ROAR Balance'!B:F,5,FALSE),""))</f>
        <v>14</v>
      </c>
      <c r="M821" s="46" t="str">
        <f>IF(OR(LEFT(A821,2)="--",A821="",I821=""),"",IFERROR(VLOOKUP(A821,Data!C:W,21,FALSE),""))</f>
        <v/>
      </c>
      <c r="N821" s="2"/>
    </row>
    <row r="822" spans="1:14" ht="15" customHeight="1" x14ac:dyDescent="0.3">
      <c r="A822" s="5" t="str">
        <f>IFERROR(IF(VLOOKUP(ROW(A822)-1,Data!B:C,2,FALSE)="","",VLOOKUP(ROW(A822)-1,Data!B:C,2,FALSE)),"")</f>
        <v>The Hunters Become the Hunted [AP28]</v>
      </c>
      <c r="B822" s="133"/>
      <c r="C822" s="87" t="str">
        <f>IFERROR(IF(VLOOKUP(ROW(A822)-1,Data!B:C,2,FALSE)="","",VLOOKUP(ROW(A822)-1,Data!B:X,23,FALSE)),"")</f>
        <v/>
      </c>
      <c r="D822" s="6">
        <f t="shared" si="40"/>
        <v>-1</v>
      </c>
      <c r="E822" s="6" t="str">
        <f t="shared" si="41"/>
        <v/>
      </c>
      <c r="F822" s="42">
        <f>IF(I822="","",IF(M822="Campaign","--",IF(VLOOKUP(A822,Data!C:D,2,FALSE)="*","*",VLOOKUP(A822,Data!C:R,16,FALSE))))</f>
        <v>8.8000000000000007</v>
      </c>
      <c r="G822" s="43">
        <f>IF(I822="","",IFERROR(VLOOKUP(VLOOKUP(A822,Data!C:T,18,FALSE),'ROAR Ratings'!A:D,4,FALSE),""))</f>
        <v>5.62</v>
      </c>
      <c r="H822" s="44">
        <f t="shared" si="42"/>
        <v>0.625</v>
      </c>
      <c r="I822" s="58" t="str">
        <f>IF(OR(A822="",LEFT(A822,3)="---"),"",IFERROR(VLOOKUP($A822,'ROAR Balance'!B:F,2,FALSE),""))</f>
        <v>German</v>
      </c>
      <c r="J822" s="58">
        <f>IF(I822="","",IFERROR(VLOOKUP($A822,'ROAR Balance'!B:F,3,FALSE),""))</f>
        <v>5</v>
      </c>
      <c r="K822" s="58" t="str">
        <f>IF(I822="","",IFERROR(VLOOKUP($A822,'ROAR Balance'!B:F,4,FALSE),""))</f>
        <v>Italian</v>
      </c>
      <c r="L822" s="58">
        <f>IF(I822="","",IFERROR(VLOOKUP($A822,'ROAR Balance'!B:F,5,FALSE),""))</f>
        <v>3</v>
      </c>
      <c r="M822" s="46" t="str">
        <f>IF(OR(LEFT(A822,2)="--",A822="",I822=""),"",IFERROR(VLOOKUP(A822,Data!C:W,21,FALSE),""))</f>
        <v/>
      </c>
      <c r="N822" s="2"/>
    </row>
    <row r="823" spans="1:14" ht="15" customHeight="1" x14ac:dyDescent="0.3">
      <c r="A823" s="5" t="str">
        <f>IFERROR(IF(VLOOKUP(ROW(A823)-1,Data!B:C,2,FALSE)="","",VLOOKUP(ROW(A823)-1,Data!B:C,2,FALSE)),"")</f>
        <v/>
      </c>
      <c r="B823" s="133"/>
      <c r="C823" s="87" t="str">
        <f>IFERROR(IF(VLOOKUP(ROW(A823)-1,Data!B:C,2,FALSE)="","",VLOOKUP(ROW(A823)-1,Data!B:X,23,FALSE)),"")</f>
        <v/>
      </c>
      <c r="D823" s="6" t="str">
        <f t="shared" si="40"/>
        <v/>
      </c>
      <c r="E823" s="6" t="str">
        <f t="shared" si="41"/>
        <v/>
      </c>
      <c r="F823" s="42" t="str">
        <f>IF(I823="","",IF(M823="Campaign","--",IF(VLOOKUP(A823,Data!C:D,2,FALSE)="*","*",VLOOKUP(A823,Data!C:R,16,FALSE))))</f>
        <v/>
      </c>
      <c r="G823" s="43" t="str">
        <f>IF(I823="","",IFERROR(VLOOKUP(VLOOKUP(A823,Data!C:T,18,FALSE),'ROAR Ratings'!A:D,4,FALSE),""))</f>
        <v/>
      </c>
      <c r="H823" s="44" t="str">
        <f t="shared" si="42"/>
        <v/>
      </c>
      <c r="I823" s="58" t="str">
        <f>IF(OR(A823="",LEFT(A823,3)="---"),"",IFERROR(VLOOKUP($A823,'ROAR Balance'!B:F,2,FALSE),""))</f>
        <v/>
      </c>
      <c r="J823" s="58" t="str">
        <f>IF(I823="","",IFERROR(VLOOKUP($A823,'ROAR Balance'!B:F,3,FALSE),""))</f>
        <v/>
      </c>
      <c r="K823" s="58" t="str">
        <f>IF(I823="","",IFERROR(VLOOKUP($A823,'ROAR Balance'!B:F,4,FALSE),""))</f>
        <v/>
      </c>
      <c r="L823" s="58" t="str">
        <f>IF(I823="","",IFERROR(VLOOKUP($A823,'ROAR Balance'!B:F,5,FALSE),""))</f>
        <v/>
      </c>
      <c r="M823" s="46" t="str">
        <f>IF(OR(LEFT(A823,2)="--",A823="",I823=""),"",IFERROR(VLOOKUP(A823,Data!C:W,21,FALSE),""))</f>
        <v/>
      </c>
      <c r="N823" s="2"/>
    </row>
    <row r="824" spans="1:14" ht="15" customHeight="1" x14ac:dyDescent="0.3">
      <c r="A824" s="5" t="str">
        <f>IFERROR(IF(VLOOKUP(ROW(A824)-1,Data!B:C,2,FALSE)="","",VLOOKUP(ROW(A824)-1,Data!B:C,2,FALSE)),"")</f>
        <v>--- Action Pack 4: Normandy 1944 ---</v>
      </c>
      <c r="B824" s="133"/>
      <c r="C824" s="87" t="str">
        <f>IFERROR(IF(VLOOKUP(ROW(A824)-1,Data!B:C,2,FALSE)="","",VLOOKUP(ROW(A824)-1,Data!B:X,23,FALSE)),"")</f>
        <v/>
      </c>
      <c r="D824" s="6" t="str">
        <f t="shared" si="40"/>
        <v/>
      </c>
      <c r="E824" s="6" t="str">
        <f t="shared" si="41"/>
        <v/>
      </c>
      <c r="F824" s="42" t="str">
        <f>IF(I824="","",IF(M824="Campaign","--",IF(VLOOKUP(A824,Data!C:D,2,FALSE)="*","*",VLOOKUP(A824,Data!C:R,16,FALSE))))</f>
        <v/>
      </c>
      <c r="G824" s="43" t="str">
        <f>IF(I824="","",IFERROR(VLOOKUP(VLOOKUP(A824,Data!C:T,18,FALSE),'ROAR Ratings'!A:D,4,FALSE),""))</f>
        <v/>
      </c>
      <c r="H824" s="44" t="str">
        <f t="shared" si="42"/>
        <v/>
      </c>
      <c r="I824" s="58" t="str">
        <f>IF(OR(A824="",LEFT(A824,3)="---"),"",IFERROR(VLOOKUP($A824,'ROAR Balance'!B:F,2,FALSE),""))</f>
        <v/>
      </c>
      <c r="J824" s="58" t="str">
        <f>IF(I824="","",IFERROR(VLOOKUP($A824,'ROAR Balance'!B:F,3,FALSE),""))</f>
        <v/>
      </c>
      <c r="K824" s="58" t="str">
        <f>IF(I824="","",IFERROR(VLOOKUP($A824,'ROAR Balance'!B:F,4,FALSE),""))</f>
        <v/>
      </c>
      <c r="L824" s="58" t="str">
        <f>IF(I824="","",IFERROR(VLOOKUP($A824,'ROAR Balance'!B:F,5,FALSE),""))</f>
        <v/>
      </c>
      <c r="M824" s="46" t="str">
        <f>IF(OR(LEFT(A824,2)="--",A824="",I824=""),"",IFERROR(VLOOKUP(A824,Data!C:W,21,FALSE),""))</f>
        <v/>
      </c>
      <c r="N824" s="2"/>
    </row>
    <row r="825" spans="1:14" ht="15" customHeight="1" x14ac:dyDescent="0.3">
      <c r="A825" s="5" t="str">
        <f>IFERROR(IF(VLOOKUP(ROW(A825)-1,Data!B:C,2,FALSE)="","",VLOOKUP(ROW(A825)-1,Data!B:C,2,FALSE)),"")</f>
        <v>Raff's Dilemma [AP29]</v>
      </c>
      <c r="B825" s="133"/>
      <c r="C825" s="87" t="str">
        <f>IFERROR(IF(VLOOKUP(ROW(A825)-1,Data!B:C,2,FALSE)="","",VLOOKUP(ROW(A825)-1,Data!B:X,23,FALSE)),"")</f>
        <v/>
      </c>
      <c r="D825" s="6">
        <f t="shared" si="40"/>
        <v>-1</v>
      </c>
      <c r="E825" s="6" t="str">
        <f t="shared" si="41"/>
        <v/>
      </c>
      <c r="F825" s="42">
        <f>IF(I825="","",IF(M825="Campaign","--",IF(VLOOKUP(A825,Data!C:D,2,FALSE)="*","*",VLOOKUP(A825,Data!C:R,16,FALSE))))</f>
        <v>6.3666666666666663</v>
      </c>
      <c r="G825" s="43">
        <f>IF(I825="","",IFERROR(VLOOKUP(VLOOKUP(A825,Data!C:T,18,FALSE),'ROAR Ratings'!A:D,4,FALSE),""))</f>
        <v>6.05</v>
      </c>
      <c r="H825" s="44">
        <f t="shared" si="42"/>
        <v>0.63265306122448983</v>
      </c>
      <c r="I825" s="58" t="str">
        <f>IF(OR(A825="",LEFT(A825,3)="---"),"",IFERROR(VLOOKUP($A825,'ROAR Balance'!B:F,2,FALSE),""))</f>
        <v>American</v>
      </c>
      <c r="J825" s="58">
        <f>IF(I825="","",IFERROR(VLOOKUP($A825,'ROAR Balance'!B:F,3,FALSE),""))</f>
        <v>18</v>
      </c>
      <c r="K825" s="58" t="str">
        <f>IF(I825="","",IFERROR(VLOOKUP($A825,'ROAR Balance'!B:F,4,FALSE),""))</f>
        <v>German</v>
      </c>
      <c r="L825" s="58">
        <f>IF(I825="","",IFERROR(VLOOKUP($A825,'ROAR Balance'!B:F,5,FALSE),""))</f>
        <v>31</v>
      </c>
      <c r="M825" s="46" t="str">
        <f>IF(OR(LEFT(A825,2)="--",A825="",I825=""),"",IFERROR(VLOOKUP(A825,Data!C:W,21,FALSE),""))</f>
        <v>Bcg</v>
      </c>
      <c r="N825" s="2"/>
    </row>
    <row r="826" spans="1:14" ht="15" customHeight="1" x14ac:dyDescent="0.3">
      <c r="A826" s="5" t="str">
        <f>IFERROR(IF(VLOOKUP(ROW(A826)-1,Data!B:C,2,FALSE)="","",VLOOKUP(ROW(A826)-1,Data!B:C,2,FALSE)),"")</f>
        <v>Not Apt to Drag Feet [AP30]</v>
      </c>
      <c r="B826" s="133"/>
      <c r="C826" s="87" t="str">
        <f>IFERROR(IF(VLOOKUP(ROW(A826)-1,Data!B:C,2,FALSE)="","",VLOOKUP(ROW(A826)-1,Data!B:X,23,FALSE)),"")</f>
        <v/>
      </c>
      <c r="D826" s="6">
        <f t="shared" si="40"/>
        <v>-1</v>
      </c>
      <c r="E826" s="6" t="str">
        <f t="shared" si="41"/>
        <v/>
      </c>
      <c r="F826" s="42">
        <f>IF(I826="","",IF(M826="Campaign","--",IF(VLOOKUP(A826,Data!C:D,2,FALSE)="*","*",VLOOKUP(A826,Data!C:R,16,FALSE))))</f>
        <v>13</v>
      </c>
      <c r="G826" s="43">
        <f>IF(I826="","",IFERROR(VLOOKUP(VLOOKUP(A826,Data!C:T,18,FALSE),'ROAR Ratings'!A:D,4,FALSE),""))</f>
        <v>6.66</v>
      </c>
      <c r="H826" s="44">
        <f t="shared" si="42"/>
        <v>0.60526315789473684</v>
      </c>
      <c r="I826" s="58" t="str">
        <f>IF(OR(A826="",LEFT(A826,3)="---"),"",IFERROR(VLOOKUP($A826,'ROAR Balance'!B:F,2,FALSE),""))</f>
        <v>American</v>
      </c>
      <c r="J826" s="58">
        <f>IF(I826="","",IFERROR(VLOOKUP($A826,'ROAR Balance'!B:F,3,FALSE),""))</f>
        <v>15</v>
      </c>
      <c r="K826" s="58" t="str">
        <f>IF(I826="","",IFERROR(VLOOKUP($A826,'ROAR Balance'!B:F,4,FALSE),""))</f>
        <v>German</v>
      </c>
      <c r="L826" s="58">
        <f>IF(I826="","",IFERROR(VLOOKUP($A826,'ROAR Balance'!B:F,5,FALSE),""))</f>
        <v>23</v>
      </c>
      <c r="M826" s="46" t="str">
        <f>IF(OR(LEFT(A826,2)="--",A826="",I826=""),"",IFERROR(VLOOKUP(A826,Data!C:W,21,FALSE),""))</f>
        <v>Bcg</v>
      </c>
      <c r="N826" s="2"/>
    </row>
    <row r="827" spans="1:14" ht="15" customHeight="1" x14ac:dyDescent="0.3">
      <c r="A827" s="5" t="str">
        <f>IFERROR(IF(VLOOKUP(ROW(A827)-1,Data!B:C,2,FALSE)="","",VLOOKUP(ROW(A827)-1,Data!B:C,2,FALSE)),"")</f>
        <v>First Cristot [AP31]</v>
      </c>
      <c r="B827" s="133"/>
      <c r="C827" s="87" t="str">
        <f>IFERROR(IF(VLOOKUP(ROW(A827)-1,Data!B:C,2,FALSE)="","",VLOOKUP(ROW(A827)-1,Data!B:X,23,FALSE)),"")</f>
        <v/>
      </c>
      <c r="D827" s="6">
        <f t="shared" si="40"/>
        <v>1</v>
      </c>
      <c r="E827" s="6" t="str">
        <f t="shared" si="41"/>
        <v/>
      </c>
      <c r="F827" s="42">
        <f>IF(I827="","",IF(M827="Campaign","--",IF(VLOOKUP(A827,Data!C:D,2,FALSE)="*","*",VLOOKUP(A827,Data!C:R,16,FALSE))))</f>
        <v>5.0333333333333332</v>
      </c>
      <c r="G827" s="43">
        <f>IF(I827="","",IFERROR(VLOOKUP(VLOOKUP(A827,Data!C:T,18,FALSE),'ROAR Ratings'!A:D,4,FALSE),""))</f>
        <v>6.43</v>
      </c>
      <c r="H827" s="44">
        <f t="shared" si="42"/>
        <v>0.56557377049180335</v>
      </c>
      <c r="I827" s="58" t="str">
        <f>IF(OR(A827="",LEFT(A827,3)="---"),"",IFERROR(VLOOKUP($A827,'ROAR Balance'!B:F,2,FALSE),""))</f>
        <v>British</v>
      </c>
      <c r="J827" s="58">
        <f>IF(I827="","",IFERROR(VLOOKUP($A827,'ROAR Balance'!B:F,3,FALSE),""))</f>
        <v>53</v>
      </c>
      <c r="K827" s="58" t="str">
        <f>IF(I827="","",IFERROR(VLOOKUP($A827,'ROAR Balance'!B:F,4,FALSE),""))</f>
        <v>German</v>
      </c>
      <c r="L827" s="58">
        <f>IF(I827="","",IFERROR(VLOOKUP($A827,'ROAR Balance'!B:F,5,FALSE),""))</f>
        <v>69</v>
      </c>
      <c r="M827" s="46" t="str">
        <f>IF(OR(LEFT(A827,2)="--",A827="",I827=""),"",IFERROR(VLOOKUP(A827,Data!C:W,21,FALSE),""))</f>
        <v>Bcg</v>
      </c>
      <c r="N827" s="2"/>
    </row>
    <row r="828" spans="1:14" ht="15" customHeight="1" x14ac:dyDescent="0.3">
      <c r="A828" s="5" t="str">
        <f>IFERROR(IF(VLOOKUP(ROW(A828)-1,Data!B:C,2,FALSE)="","",VLOOKUP(ROW(A828)-1,Data!B:C,2,FALSE)),"")</f>
        <v>Second Crack at Caumont [AP32]</v>
      </c>
      <c r="B828" s="133"/>
      <c r="C828" s="87" t="str">
        <f>IFERROR(IF(VLOOKUP(ROW(A828)-1,Data!B:C,2,FALSE)="","",VLOOKUP(ROW(A828)-1,Data!B:X,23,FALSE)),"")</f>
        <v/>
      </c>
      <c r="D828" s="6">
        <f t="shared" si="40"/>
        <v>1</v>
      </c>
      <c r="E828" s="6" t="str">
        <f t="shared" si="41"/>
        <v/>
      </c>
      <c r="F828" s="42">
        <f>IF(I828="","",IF(M828="Campaign","--",IF(VLOOKUP(A828,Data!C:D,2,FALSE)="*","*",VLOOKUP(A828,Data!C:R,16,FALSE))))</f>
        <v>6.3</v>
      </c>
      <c r="G828" s="43">
        <f>IF(I828="","",IFERROR(VLOOKUP(VLOOKUP(A828,Data!C:T,18,FALSE),'ROAR Ratings'!A:D,4,FALSE),""))</f>
        <v>6.82</v>
      </c>
      <c r="H828" s="44">
        <f t="shared" si="42"/>
        <v>0.5</v>
      </c>
      <c r="I828" s="58" t="str">
        <f>IF(OR(A828="",LEFT(A828,3)="---"),"",IFERROR(VLOOKUP($A828,'ROAR Balance'!B:F,2,FALSE),""))</f>
        <v>German</v>
      </c>
      <c r="J828" s="58">
        <f>IF(I828="","",IFERROR(VLOOKUP($A828,'ROAR Balance'!B:F,3,FALSE),""))</f>
        <v>91</v>
      </c>
      <c r="K828" s="58" t="str">
        <f>IF(I828="","",IFERROR(VLOOKUP($A828,'ROAR Balance'!B:F,4,FALSE),""))</f>
        <v>American</v>
      </c>
      <c r="L828" s="58">
        <f>IF(I828="","",IFERROR(VLOOKUP($A828,'ROAR Balance'!B:F,5,FALSE),""))</f>
        <v>91</v>
      </c>
      <c r="M828" s="46" t="str">
        <f>IF(OR(LEFT(A828,2)="--",A828="",I828=""),"",IFERROR(VLOOKUP(A828,Data!C:W,21,FALSE),""))</f>
        <v>Bcg</v>
      </c>
      <c r="N828" s="2"/>
    </row>
    <row r="829" spans="1:14" ht="15" customHeight="1" x14ac:dyDescent="0.3">
      <c r="A829" s="5" t="str">
        <f>IFERROR(IF(VLOOKUP(ROW(A829)-1,Data!B:C,2,FALSE)="","",VLOOKUP(ROW(A829)-1,Data!B:C,2,FALSE)),"")</f>
        <v>Second Cristot [AP33]</v>
      </c>
      <c r="B829" s="133"/>
      <c r="C829" s="87" t="str">
        <f>IFERROR(IF(VLOOKUP(ROW(A829)-1,Data!B:C,2,FALSE)="","",VLOOKUP(ROW(A829)-1,Data!B:X,23,FALSE)),"")</f>
        <v/>
      </c>
      <c r="D829" s="6">
        <f t="shared" si="40"/>
        <v>1</v>
      </c>
      <c r="E829" s="6" t="str">
        <f t="shared" si="41"/>
        <v/>
      </c>
      <c r="F829" s="42">
        <f>IF(I829="","",IF(M829="Campaign","--",IF(VLOOKUP(A829,Data!C:D,2,FALSE)="*","*",VLOOKUP(A829,Data!C:R,16,FALSE))))</f>
        <v>7.875</v>
      </c>
      <c r="G829" s="43">
        <f>IF(I829="","",IFERROR(VLOOKUP(VLOOKUP(A829,Data!C:T,18,FALSE),'ROAR Ratings'!A:D,4,FALSE),""))</f>
        <v>6.53</v>
      </c>
      <c r="H829" s="44">
        <f t="shared" si="42"/>
        <v>0.57894736842105265</v>
      </c>
      <c r="I829" s="58" t="str">
        <f>IF(OR(A829="",LEFT(A829,3)="---"),"",IFERROR(VLOOKUP($A829,'ROAR Balance'!B:F,2,FALSE),""))</f>
        <v>German</v>
      </c>
      <c r="J829" s="58">
        <f>IF(I829="","",IFERROR(VLOOKUP($A829,'ROAR Balance'!B:F,3,FALSE),""))</f>
        <v>22</v>
      </c>
      <c r="K829" s="58" t="str">
        <f>IF(I829="","",IFERROR(VLOOKUP($A829,'ROAR Balance'!B:F,4,FALSE),""))</f>
        <v>British</v>
      </c>
      <c r="L829" s="58">
        <f>IF(I829="","",IFERROR(VLOOKUP($A829,'ROAR Balance'!B:F,5,FALSE),""))</f>
        <v>16</v>
      </c>
      <c r="M829" s="46" t="str">
        <f>IF(OR(LEFT(A829,2)="--",A829="",I829=""),"",IFERROR(VLOOKUP(A829,Data!C:W,21,FALSE),""))</f>
        <v>Bcg</v>
      </c>
      <c r="N829" s="2"/>
    </row>
    <row r="830" spans="1:14" ht="15" customHeight="1" x14ac:dyDescent="0.3">
      <c r="A830" s="5" t="str">
        <f>IFERROR(IF(VLOOKUP(ROW(A830)-1,Data!B:C,2,FALSE)="","",VLOOKUP(ROW(A830)-1,Data!B:C,2,FALSE)),"")</f>
        <v>Bocage Blockage [AP34]</v>
      </c>
      <c r="B830" s="133"/>
      <c r="C830" s="87" t="str">
        <f>IFERROR(IF(VLOOKUP(ROW(A830)-1,Data!B:C,2,FALSE)="","",VLOOKUP(ROW(A830)-1,Data!B:X,23,FALSE)),"")</f>
        <v/>
      </c>
      <c r="D830" s="6">
        <f t="shared" si="40"/>
        <v>1</v>
      </c>
      <c r="E830" s="6" t="str">
        <f t="shared" si="41"/>
        <v>T</v>
      </c>
      <c r="F830" s="42">
        <f>IF(I830="","",IF(M830="Campaign","--",IF(VLOOKUP(A830,Data!C:D,2,FALSE)="*","*",VLOOKUP(A830,Data!C:R,16,FALSE))))</f>
        <v>4.9000000000000004</v>
      </c>
      <c r="G830" s="43">
        <f>IF(I830="","",IFERROR(VLOOKUP(VLOOKUP(A830,Data!C:T,18,FALSE),'ROAR Ratings'!A:D,4,FALSE),""))</f>
        <v>6.64</v>
      </c>
      <c r="H830" s="44">
        <f t="shared" si="42"/>
        <v>0.55555555555555558</v>
      </c>
      <c r="I830" s="58" t="str">
        <f>IF(OR(A830="",LEFT(A830,3)="---"),"",IFERROR(VLOOKUP($A830,'ROAR Balance'!B:F,2,FALSE),""))</f>
        <v>German</v>
      </c>
      <c r="J830" s="58">
        <f>IF(I830="","",IFERROR(VLOOKUP($A830,'ROAR Balance'!B:F,3,FALSE),""))</f>
        <v>55</v>
      </c>
      <c r="K830" s="58" t="str">
        <f>IF(I830="","",IFERROR(VLOOKUP($A830,'ROAR Balance'!B:F,4,FALSE),""))</f>
        <v>American</v>
      </c>
      <c r="L830" s="58">
        <f>IF(I830="","",IFERROR(VLOOKUP($A830,'ROAR Balance'!B:F,5,FALSE),""))</f>
        <v>44</v>
      </c>
      <c r="M830" s="46" t="str">
        <f>IF(OR(LEFT(A830,2)="--",A830="",I830=""),"",IFERROR(VLOOKUP(A830,Data!C:W,21,FALSE),""))</f>
        <v>OBA, Bcg</v>
      </c>
      <c r="N830" s="2"/>
    </row>
    <row r="831" spans="1:14" ht="15" customHeight="1" x14ac:dyDescent="0.3">
      <c r="A831" s="5" t="str">
        <f>IFERROR(IF(VLOOKUP(ROW(A831)-1,Data!B:C,2,FALSE)="","",VLOOKUP(ROW(A831)-1,Data!B:C,2,FALSE)),"")</f>
        <v>A Lesson for Lehr [AP35]</v>
      </c>
      <c r="B831" s="133"/>
      <c r="C831" s="87" t="str">
        <f>IFERROR(IF(VLOOKUP(ROW(A831)-1,Data!B:C,2,FALSE)="","",VLOOKUP(ROW(A831)-1,Data!B:X,23,FALSE)),"")</f>
        <v/>
      </c>
      <c r="D831" s="6">
        <f t="shared" si="40"/>
        <v>-1</v>
      </c>
      <c r="E831" s="6" t="str">
        <f t="shared" si="41"/>
        <v/>
      </c>
      <c r="F831" s="42">
        <f>IF(I831="","",IF(M831="Campaign","--",IF(VLOOKUP(A831,Data!C:D,2,FALSE)="*","*",VLOOKUP(A831,Data!C:R,16,FALSE))))</f>
        <v>14</v>
      </c>
      <c r="G831" s="43">
        <f>IF(I831="","",IFERROR(VLOOKUP(VLOOKUP(A831,Data!C:T,18,FALSE),'ROAR Ratings'!A:D,4,FALSE),""))</f>
        <v>5.77</v>
      </c>
      <c r="H831" s="44">
        <f t="shared" si="42"/>
        <v>0.7</v>
      </c>
      <c r="I831" s="58" t="str">
        <f>IF(OR(A831="",LEFT(A831,3)="---"),"",IFERROR(VLOOKUP($A831,'ROAR Balance'!B:F,2,FALSE),""))</f>
        <v>German</v>
      </c>
      <c r="J831" s="58">
        <f>IF(I831="","",IFERROR(VLOOKUP($A831,'ROAR Balance'!B:F,3,FALSE),""))</f>
        <v>15</v>
      </c>
      <c r="K831" s="58" t="str">
        <f>IF(I831="","",IFERROR(VLOOKUP($A831,'ROAR Balance'!B:F,4,FALSE),""))</f>
        <v>American</v>
      </c>
      <c r="L831" s="58">
        <f>IF(I831="","",IFERROR(VLOOKUP($A831,'ROAR Balance'!B:F,5,FALSE),""))</f>
        <v>35</v>
      </c>
      <c r="M831" s="46" t="str">
        <f>IF(OR(LEFT(A831,2)="--",A831="",I831=""),"",IFERROR(VLOOKUP(A831,Data!C:W,21,FALSE),""))</f>
        <v>Bcg</v>
      </c>
      <c r="N831" s="2"/>
    </row>
    <row r="832" spans="1:14" ht="15" customHeight="1" x14ac:dyDescent="0.3">
      <c r="A832" s="5" t="str">
        <f>IFERROR(IF(VLOOKUP(ROW(A832)-1,Data!B:C,2,FALSE)="","",VLOOKUP(ROW(A832)-1,Data!B:C,2,FALSE)),"")</f>
        <v>Take a Bath [AP36]</v>
      </c>
      <c r="B832" s="133"/>
      <c r="C832" s="87" t="str">
        <f>IFERROR(IF(VLOOKUP(ROW(A832)-1,Data!B:C,2,FALSE)="","",VLOOKUP(ROW(A832)-1,Data!B:X,23,FALSE)),"")</f>
        <v/>
      </c>
      <c r="D832" s="6">
        <f t="shared" si="40"/>
        <v>-1</v>
      </c>
      <c r="E832" s="6" t="str">
        <f t="shared" si="41"/>
        <v/>
      </c>
      <c r="F832" s="42">
        <f>IF(I832="","",IF(M832="Campaign","--",IF(VLOOKUP(A832,Data!C:D,2,FALSE)="*","*",VLOOKUP(A832,Data!C:R,16,FALSE))))</f>
        <v>9</v>
      </c>
      <c r="G832" s="43">
        <f>IF(I832="","",IFERROR(VLOOKUP(VLOOKUP(A832,Data!C:T,18,FALSE),'ROAR Ratings'!A:D,4,FALSE),""))</f>
        <v>4.87</v>
      </c>
      <c r="H832" s="44">
        <f t="shared" si="42"/>
        <v>0.63636363636363635</v>
      </c>
      <c r="I832" s="58" t="str">
        <f>IF(OR(A832="",LEFT(A832,3)="---"),"",IFERROR(VLOOKUP($A832,'ROAR Balance'!B:F,2,FALSE),""))</f>
        <v>American</v>
      </c>
      <c r="J832" s="58">
        <f>IF(I832="","",IFERROR(VLOOKUP($A832,'ROAR Balance'!B:F,3,FALSE),""))</f>
        <v>14</v>
      </c>
      <c r="K832" s="58" t="str">
        <f>IF(I832="","",IFERROR(VLOOKUP($A832,'ROAR Balance'!B:F,4,FALSE),""))</f>
        <v>German</v>
      </c>
      <c r="L832" s="58">
        <f>IF(I832="","",IFERROR(VLOOKUP($A832,'ROAR Balance'!B:F,5,FALSE),""))</f>
        <v>8</v>
      </c>
      <c r="M832" s="46" t="str">
        <f>IF(OR(LEFT(A832,2)="--",A832="",I832=""),"",IFERROR(VLOOKUP(A832,Data!C:W,21,FALSE),""))</f>
        <v>Bcg</v>
      </c>
      <c r="N832" s="2"/>
    </row>
    <row r="833" spans="1:14" ht="15" customHeight="1" x14ac:dyDescent="0.3">
      <c r="A833" s="5" t="str">
        <f>IFERROR(IF(VLOOKUP(ROW(A833)-1,Data!B:C,2,FALSE)="","",VLOOKUP(ROW(A833)-1,Data!B:C,2,FALSE)),"")</f>
        <v>Apples to Apples [AP37]</v>
      </c>
      <c r="B833" s="133"/>
      <c r="C833" s="87" t="str">
        <f>IFERROR(IF(VLOOKUP(ROW(A833)-1,Data!B:C,2,FALSE)="","",VLOOKUP(ROW(A833)-1,Data!B:X,23,FALSE)),"")</f>
        <v/>
      </c>
      <c r="D833" s="6">
        <f t="shared" si="40"/>
        <v>-1</v>
      </c>
      <c r="E833" s="6" t="str">
        <f t="shared" si="41"/>
        <v/>
      </c>
      <c r="F833" s="42">
        <f>IF(I833="","",IF(M833="Campaign","--",IF(VLOOKUP(A833,Data!C:D,2,FALSE)="*","*",VLOOKUP(A833,Data!C:R,16,FALSE))))</f>
        <v>8.4749999999999996</v>
      </c>
      <c r="G833" s="43">
        <f>IF(I833="","",IFERROR(VLOOKUP(VLOOKUP(A833,Data!C:T,18,FALSE),'ROAR Ratings'!A:D,4,FALSE),""))</f>
        <v>5.93</v>
      </c>
      <c r="H833" s="44">
        <f t="shared" si="42"/>
        <v>0.56818181818181823</v>
      </c>
      <c r="I833" s="58" t="str">
        <f>IF(OR(A833="",LEFT(A833,3)="---"),"",IFERROR(VLOOKUP($A833,'ROAR Balance'!B:F,2,FALSE),""))</f>
        <v>German</v>
      </c>
      <c r="J833" s="58">
        <f>IF(I833="","",IFERROR(VLOOKUP($A833,'ROAR Balance'!B:F,3,FALSE),""))</f>
        <v>25</v>
      </c>
      <c r="K833" s="58" t="str">
        <f>IF(I833="","",IFERROR(VLOOKUP($A833,'ROAR Balance'!B:F,4,FALSE),""))</f>
        <v>American</v>
      </c>
      <c r="L833" s="58">
        <f>IF(I833="","",IFERROR(VLOOKUP($A833,'ROAR Balance'!B:F,5,FALSE),""))</f>
        <v>19</v>
      </c>
      <c r="M833" s="46" t="str">
        <f>IF(OR(LEFT(A833,2)="--",A833="",I833=""),"",IFERROR(VLOOKUP(A833,Data!C:W,21,FALSE),""))</f>
        <v>Bcg</v>
      </c>
      <c r="N833" s="2"/>
    </row>
    <row r="834" spans="1:14" ht="15" customHeight="1" x14ac:dyDescent="0.3">
      <c r="A834" s="5" t="str">
        <f>IFERROR(IF(VLOOKUP(ROW(A834)-1,Data!B:C,2,FALSE)="","",VLOOKUP(ROW(A834)-1,Data!B:C,2,FALSE)),"")</f>
        <v>Infiltrators [AP38]</v>
      </c>
      <c r="B834" s="133"/>
      <c r="C834" s="87" t="str">
        <f>IFERROR(IF(VLOOKUP(ROW(A834)-1,Data!B:C,2,FALSE)="","",VLOOKUP(ROW(A834)-1,Data!B:X,23,FALSE)),"")</f>
        <v/>
      </c>
      <c r="D834" s="6">
        <f t="shared" si="40"/>
        <v>-1</v>
      </c>
      <c r="E834" s="6" t="str">
        <f t="shared" si="41"/>
        <v/>
      </c>
      <c r="F834" s="42">
        <f>IF(I834="","",IF(M834="Campaign","--",IF(VLOOKUP(A834,Data!C:D,2,FALSE)="*","*",VLOOKUP(A834,Data!C:R,16,FALSE))))</f>
        <v>12.466666666666667</v>
      </c>
      <c r="G834" s="43">
        <f>IF(I834="","",IFERROR(VLOOKUP(VLOOKUP(A834,Data!C:T,18,FALSE),'ROAR Ratings'!A:D,4,FALSE),""))</f>
        <v>6</v>
      </c>
      <c r="H834" s="44">
        <f t="shared" si="42"/>
        <v>0.5161290322580645</v>
      </c>
      <c r="I834" s="58" t="str">
        <f>IF(OR(A834="",LEFT(A834,3)="---"),"",IFERROR(VLOOKUP($A834,'ROAR Balance'!B:F,2,FALSE),""))</f>
        <v>British</v>
      </c>
      <c r="J834" s="58">
        <f>IF(I834="","",IFERROR(VLOOKUP($A834,'ROAR Balance'!B:F,3,FALSE),""))</f>
        <v>16</v>
      </c>
      <c r="K834" s="58" t="str">
        <f>IF(I834="","",IFERROR(VLOOKUP($A834,'ROAR Balance'!B:F,4,FALSE),""))</f>
        <v>German</v>
      </c>
      <c r="L834" s="58">
        <f>IF(I834="","",IFERROR(VLOOKUP($A834,'ROAR Balance'!B:F,5,FALSE),""))</f>
        <v>15</v>
      </c>
      <c r="M834" s="46" t="str">
        <f>IF(OR(LEFT(A834,2)="--",A834="",I834=""),"",IFERROR(VLOOKUP(A834,Data!C:W,21,FALSE),""))</f>
        <v>Bcg</v>
      </c>
      <c r="N834" s="2"/>
    </row>
    <row r="835" spans="1:14" ht="15" customHeight="1" x14ac:dyDescent="0.3">
      <c r="A835" s="5" t="str">
        <f>IFERROR(IF(VLOOKUP(ROW(A835)-1,Data!B:C,2,FALSE)="","",VLOOKUP(ROW(A835)-1,Data!B:C,2,FALSE)),"")</f>
        <v>Old Hickory [AP39]</v>
      </c>
      <c r="B835" s="133"/>
      <c r="C835" s="87" t="str">
        <f>IFERROR(IF(VLOOKUP(ROW(A835)-1,Data!B:C,2,FALSE)="","",VLOOKUP(ROW(A835)-1,Data!B:X,23,FALSE)),"")</f>
        <v/>
      </c>
      <c r="D835" s="6">
        <f t="shared" ref="D835:D898" si="43">IF(I835="","",IF(G835&gt;$P$2,IF(H835&lt;$P$5,1,-1),-1))</f>
        <v>-1</v>
      </c>
      <c r="E835" s="6" t="str">
        <f t="shared" ref="E835:E898" si="44">IF(F835="","",IF(M835="Campaign","",IF(F835&lt;5,"T","")))</f>
        <v/>
      </c>
      <c r="F835" s="42">
        <f>IF(I835="","",IF(M835="Campaign","--",IF(VLOOKUP(A835,Data!C:D,2,FALSE)="*","*",VLOOKUP(A835,Data!C:R,16,FALSE))))</f>
        <v>6.7166666666666668</v>
      </c>
      <c r="G835" s="43">
        <f>IF(I835="","",IFERROR(VLOOKUP(VLOOKUP(A835,Data!C:T,18,FALSE),'ROAR Ratings'!A:D,4,FALSE),""))</f>
        <v>6.74</v>
      </c>
      <c r="H835" s="44">
        <f t="shared" ref="H835:H898" si="45">IF(I835="","",IFERROR(IF(J835/(J835+L835)&gt;0.5,J835/(J835+L835),1-J835/(J835+L835)),""))</f>
        <v>0.62068965517241381</v>
      </c>
      <c r="I835" s="58" t="str">
        <f>IF(OR(A835="",LEFT(A835,3)="---"),"",IFERROR(VLOOKUP($A835,'ROAR Balance'!B:F,2,FALSE),""))</f>
        <v>American</v>
      </c>
      <c r="J835" s="58">
        <f>IF(I835="","",IFERROR(VLOOKUP($A835,'ROAR Balance'!B:F,3,FALSE),""))</f>
        <v>18</v>
      </c>
      <c r="K835" s="58" t="str">
        <f>IF(I835="","",IFERROR(VLOOKUP($A835,'ROAR Balance'!B:F,4,FALSE),""))</f>
        <v>German</v>
      </c>
      <c r="L835" s="58">
        <f>IF(I835="","",IFERROR(VLOOKUP($A835,'ROAR Balance'!B:F,5,FALSE),""))</f>
        <v>11</v>
      </c>
      <c r="M835" s="46" t="str">
        <f>IF(OR(LEFT(A835,2)="--",A835="",I835=""),"",IFERROR(VLOOKUP(A835,Data!C:W,21,FALSE),""))</f>
        <v>Nght, Bcg</v>
      </c>
      <c r="N835" s="2"/>
    </row>
    <row r="836" spans="1:14" ht="15" customHeight="1" x14ac:dyDescent="0.3">
      <c r="A836" s="5" t="str">
        <f>IFERROR(IF(VLOOKUP(ROW(A836)-1,Data!B:C,2,FALSE)="","",VLOOKUP(ROW(A836)-1,Data!B:C,2,FALSE)),"")</f>
        <v>The Head of the Mace [AP40]</v>
      </c>
      <c r="B836" s="133"/>
      <c r="C836" s="87" t="str">
        <f>IFERROR(IF(VLOOKUP(ROW(A836)-1,Data!B:C,2,FALSE)="","",VLOOKUP(ROW(A836)-1,Data!B:X,23,FALSE)),"")</f>
        <v/>
      </c>
      <c r="D836" s="6">
        <f t="shared" si="43"/>
        <v>1</v>
      </c>
      <c r="E836" s="6" t="str">
        <f t="shared" si="44"/>
        <v/>
      </c>
      <c r="F836" s="42">
        <f>IF(I836="","",IF(M836="Campaign","--",IF(VLOOKUP(A836,Data!C:D,2,FALSE)="*","*",VLOOKUP(A836,Data!C:R,16,FALSE))))</f>
        <v>8.7249999999999996</v>
      </c>
      <c r="G836" s="43">
        <f>IF(I836="","",IFERROR(VLOOKUP(VLOOKUP(A836,Data!C:T,18,FALSE),'ROAR Ratings'!A:D,4,FALSE),""))</f>
        <v>6.46</v>
      </c>
      <c r="H836" s="44">
        <f t="shared" si="45"/>
        <v>0.51315789473684204</v>
      </c>
      <c r="I836" s="58" t="str">
        <f>IF(OR(A836="",LEFT(A836,3)="---"),"",IFERROR(VLOOKUP($A836,'ROAR Balance'!B:F,2,FALSE),""))</f>
        <v>German</v>
      </c>
      <c r="J836" s="58">
        <f>IF(I836="","",IFERROR(VLOOKUP($A836,'ROAR Balance'!B:F,3,FALSE),""))</f>
        <v>37</v>
      </c>
      <c r="K836" s="58" t="str">
        <f>IF(I836="","",IFERROR(VLOOKUP($A836,'ROAR Balance'!B:F,4,FALSE),""))</f>
        <v>Polish (British)</v>
      </c>
      <c r="L836" s="58">
        <f>IF(I836="","",IFERROR(VLOOKUP($A836,'ROAR Balance'!B:F,5,FALSE),""))</f>
        <v>39</v>
      </c>
      <c r="M836" s="46" t="str">
        <f>IF(OR(LEFT(A836,2)="--",A836="",I836=""),"",IFERROR(VLOOKUP(A836,Data!C:W,21,FALSE),""))</f>
        <v>Bcg</v>
      </c>
      <c r="N836" s="2"/>
    </row>
    <row r="837" spans="1:14" ht="15" customHeight="1" x14ac:dyDescent="0.3">
      <c r="A837" s="5" t="str">
        <f>IFERROR(IF(VLOOKUP(ROW(A837)-1,Data!B:C,2,FALSE)="","",VLOOKUP(ROW(A837)-1,Data!B:C,2,FALSE)),"")</f>
        <v/>
      </c>
      <c r="B837" s="133"/>
      <c r="C837" s="87" t="str">
        <f>IFERROR(IF(VLOOKUP(ROW(A837)-1,Data!B:C,2,FALSE)="","",VLOOKUP(ROW(A837)-1,Data!B:X,23,FALSE)),"")</f>
        <v/>
      </c>
      <c r="D837" s="6" t="str">
        <f t="shared" si="43"/>
        <v/>
      </c>
      <c r="E837" s="6" t="str">
        <f t="shared" si="44"/>
        <v/>
      </c>
      <c r="F837" s="42" t="str">
        <f>IF(I837="","",IF(M837="Campaign","--",IF(VLOOKUP(A837,Data!C:D,2,FALSE)="*","*",VLOOKUP(A837,Data!C:R,16,FALSE))))</f>
        <v/>
      </c>
      <c r="G837" s="43" t="str">
        <f>IF(I837="","",IFERROR(VLOOKUP(VLOOKUP(A837,Data!C:T,18,FALSE),'ROAR Ratings'!A:D,4,FALSE),""))</f>
        <v/>
      </c>
      <c r="H837" s="44" t="str">
        <f t="shared" si="45"/>
        <v/>
      </c>
      <c r="I837" s="58" t="str">
        <f>IF(OR(A837="",LEFT(A837,3)="---"),"",IFERROR(VLOOKUP($A837,'ROAR Balance'!B:F,2,FALSE),""))</f>
        <v/>
      </c>
      <c r="J837" s="58" t="str">
        <f>IF(I837="","",IFERROR(VLOOKUP($A837,'ROAR Balance'!B:F,3,FALSE),""))</f>
        <v/>
      </c>
      <c r="K837" s="58" t="str">
        <f>IF(I837="","",IFERROR(VLOOKUP($A837,'ROAR Balance'!B:F,4,FALSE),""))</f>
        <v/>
      </c>
      <c r="L837" s="58" t="str">
        <f>IF(I837="","",IFERROR(VLOOKUP($A837,'ROAR Balance'!B:F,5,FALSE),""))</f>
        <v/>
      </c>
      <c r="M837" s="46" t="str">
        <f>IF(OR(LEFT(A837,2)="--",A837="",I837=""),"",IFERROR(VLOOKUP(A837,Data!C:W,21,FALSE),""))</f>
        <v/>
      </c>
      <c r="N837" s="2"/>
    </row>
    <row r="838" spans="1:14" ht="15" customHeight="1" x14ac:dyDescent="0.3">
      <c r="A838" s="5" t="str">
        <f>IFERROR(IF(VLOOKUP(ROW(A838)-1,Data!B:C,2,FALSE)="","",VLOOKUP(ROW(A838)-1,Data!B:C,2,FALSE)),"")</f>
        <v>--- Action Pack 5: East Front ---</v>
      </c>
      <c r="B838" s="133"/>
      <c r="C838" s="87" t="str">
        <f>IFERROR(IF(VLOOKUP(ROW(A838)-1,Data!B:C,2,FALSE)="","",VLOOKUP(ROW(A838)-1,Data!B:X,23,FALSE)),"")</f>
        <v/>
      </c>
      <c r="D838" s="6" t="str">
        <f t="shared" si="43"/>
        <v/>
      </c>
      <c r="E838" s="6" t="str">
        <f t="shared" si="44"/>
        <v/>
      </c>
      <c r="F838" s="42" t="str">
        <f>IF(I838="","",IF(M838="Campaign","--",IF(VLOOKUP(A838,Data!C:D,2,FALSE)="*","*",VLOOKUP(A838,Data!C:R,16,FALSE))))</f>
        <v/>
      </c>
      <c r="G838" s="43" t="str">
        <f>IF(I838="","",IFERROR(VLOOKUP(VLOOKUP(A838,Data!C:T,18,FALSE),'ROAR Ratings'!A:D,4,FALSE),""))</f>
        <v/>
      </c>
      <c r="H838" s="44" t="str">
        <f t="shared" si="45"/>
        <v/>
      </c>
      <c r="I838" s="58" t="str">
        <f>IF(OR(A838="",LEFT(A838,3)="---"),"",IFERROR(VLOOKUP($A838,'ROAR Balance'!B:F,2,FALSE),""))</f>
        <v/>
      </c>
      <c r="J838" s="58" t="str">
        <f>IF(I838="","",IFERROR(VLOOKUP($A838,'ROAR Balance'!B:F,3,FALSE),""))</f>
        <v/>
      </c>
      <c r="K838" s="58" t="str">
        <f>IF(I838="","",IFERROR(VLOOKUP($A838,'ROAR Balance'!B:F,4,FALSE),""))</f>
        <v/>
      </c>
      <c r="L838" s="58" t="str">
        <f>IF(I838="","",IFERROR(VLOOKUP($A838,'ROAR Balance'!B:F,5,FALSE),""))</f>
        <v/>
      </c>
      <c r="M838" s="46" t="str">
        <f>IF(OR(LEFT(A838,2)="--",A838="",I838=""),"",IFERROR(VLOOKUP(A838,Data!C:W,21,FALSE),""))</f>
        <v/>
      </c>
      <c r="N838" s="2"/>
    </row>
    <row r="839" spans="1:14" ht="15" customHeight="1" x14ac:dyDescent="0.3">
      <c r="A839" s="5" t="str">
        <f>IFERROR(IF(VLOOKUP(ROW(A839)-1,Data!B:C,2,FALSE)="","",VLOOKUP(ROW(A839)-1,Data!B:C,2,FALSE)),"")</f>
        <v>The Meat Grinder [AP41]</v>
      </c>
      <c r="B839" s="133"/>
      <c r="C839" s="87" t="str">
        <f>IFERROR(IF(VLOOKUP(ROW(A839)-1,Data!B:C,2,FALSE)="","",VLOOKUP(ROW(A839)-1,Data!B:X,23,FALSE)),"")</f>
        <v/>
      </c>
      <c r="D839" s="6">
        <f t="shared" si="43"/>
        <v>1</v>
      </c>
      <c r="E839" s="6" t="str">
        <f t="shared" si="44"/>
        <v/>
      </c>
      <c r="F839" s="42">
        <f>IF(I839="","",IF(M839="Campaign","--",IF(VLOOKUP(A839,Data!C:D,2,FALSE)="*","*",VLOOKUP(A839,Data!C:R,16,FALSE))))</f>
        <v>5.583333333333333</v>
      </c>
      <c r="G839" s="43">
        <f>IF(I839="","",IFERROR(VLOOKUP(VLOOKUP(A839,Data!C:T,18,FALSE),'ROAR Ratings'!A:D,4,FALSE),""))</f>
        <v>6.64</v>
      </c>
      <c r="H839" s="44">
        <f t="shared" si="45"/>
        <v>0.5643564356435643</v>
      </c>
      <c r="I839" s="58" t="str">
        <f>IF(OR(A839="",LEFT(A839,3)="---"),"",IFERROR(VLOOKUP($A839,'ROAR Balance'!B:F,2,FALSE),""))</f>
        <v>Russian</v>
      </c>
      <c r="J839" s="58">
        <f>IF(I839="","",IFERROR(VLOOKUP($A839,'ROAR Balance'!B:F,3,FALSE),""))</f>
        <v>114</v>
      </c>
      <c r="K839" s="58" t="str">
        <f>IF(I839="","",IFERROR(VLOOKUP($A839,'ROAR Balance'!B:F,4,FALSE),""))</f>
        <v>German</v>
      </c>
      <c r="L839" s="58">
        <f>IF(I839="","",IFERROR(VLOOKUP($A839,'ROAR Balance'!B:F,5,FALSE),""))</f>
        <v>88</v>
      </c>
      <c r="M839" s="46" t="str">
        <f>IF(OR(LEFT(A839,2)="--",A839="",I839=""),"",IFERROR(VLOOKUP(A839,Data!C:W,21,FALSE),""))</f>
        <v/>
      </c>
      <c r="N839" s="2"/>
    </row>
    <row r="840" spans="1:14" ht="15" customHeight="1" x14ac:dyDescent="0.3">
      <c r="A840" s="5" t="str">
        <f>IFERROR(IF(VLOOKUP(ROW(A840)-1,Data!B:C,2,FALSE)="","",VLOOKUP(ROW(A840)-1,Data!B:C,2,FALSE)),"")</f>
        <v>Frontiers and Pioneers [AP42]</v>
      </c>
      <c r="B840" s="133"/>
      <c r="C840" s="87" t="str">
        <f>IFERROR(IF(VLOOKUP(ROW(A840)-1,Data!B:C,2,FALSE)="","",VLOOKUP(ROW(A840)-1,Data!B:X,23,FALSE)),"")</f>
        <v/>
      </c>
      <c r="D840" s="6">
        <f t="shared" si="43"/>
        <v>1</v>
      </c>
      <c r="E840" s="6" t="str">
        <f t="shared" si="44"/>
        <v/>
      </c>
      <c r="F840" s="42">
        <f>IF(I840="","",IF(M840="Campaign","--",IF(VLOOKUP(A840,Data!C:D,2,FALSE)="*","*",VLOOKUP(A840,Data!C:R,16,FALSE))))</f>
        <v>6.0916666666666668</v>
      </c>
      <c r="G840" s="43">
        <f>IF(I840="","",IFERROR(VLOOKUP(VLOOKUP(A840,Data!C:T,18,FALSE),'ROAR Ratings'!A:D,4,FALSE),""))</f>
        <v>6.67</v>
      </c>
      <c r="H840" s="44">
        <f t="shared" si="45"/>
        <v>0.57575757575757569</v>
      </c>
      <c r="I840" s="58" t="str">
        <f>IF(OR(A840="",LEFT(A840,3)="---"),"",IFERROR(VLOOKUP($A840,'ROAR Balance'!B:F,2,FALSE),""))</f>
        <v>German</v>
      </c>
      <c r="J840" s="58">
        <f>IF(I840="","",IFERROR(VLOOKUP($A840,'ROAR Balance'!B:F,3,FALSE),""))</f>
        <v>42</v>
      </c>
      <c r="K840" s="58" t="str">
        <f>IF(I840="","",IFERROR(VLOOKUP($A840,'ROAR Balance'!B:F,4,FALSE),""))</f>
        <v>Russian</v>
      </c>
      <c r="L840" s="58">
        <f>IF(I840="","",IFERROR(VLOOKUP($A840,'ROAR Balance'!B:F,5,FALSE),""))</f>
        <v>57</v>
      </c>
      <c r="M840" s="46" t="str">
        <f>IF(OR(LEFT(A840,2)="--",A840="",I840=""),"",IFERROR(VLOOKUP(A840,Data!C:W,21,FALSE),""))</f>
        <v/>
      </c>
      <c r="N840" s="2"/>
    </row>
    <row r="841" spans="1:14" ht="15" customHeight="1" x14ac:dyDescent="0.3">
      <c r="A841" s="5" t="str">
        <f>IFERROR(IF(VLOOKUP(ROW(A841)-1,Data!B:C,2,FALSE)="","",VLOOKUP(ROW(A841)-1,Data!B:C,2,FALSE)),"")</f>
        <v>Escape from Encirclement [AP43]</v>
      </c>
      <c r="B841" s="133"/>
      <c r="C841" s="87" t="str">
        <f>IFERROR(IF(VLOOKUP(ROW(A841)-1,Data!B:C,2,FALSE)="","",VLOOKUP(ROW(A841)-1,Data!B:X,23,FALSE)),"")</f>
        <v/>
      </c>
      <c r="D841" s="6">
        <f t="shared" si="43"/>
        <v>-1</v>
      </c>
      <c r="E841" s="6" t="str">
        <f t="shared" si="44"/>
        <v/>
      </c>
      <c r="F841" s="42">
        <f>IF(I841="","",IF(M841="Campaign","--",IF(VLOOKUP(A841,Data!C:D,2,FALSE)="*","*",VLOOKUP(A841,Data!C:R,16,FALSE))))</f>
        <v>6.4</v>
      </c>
      <c r="G841" s="43">
        <f>IF(I841="","",IFERROR(VLOOKUP(VLOOKUP(A841,Data!C:T,18,FALSE),'ROAR Ratings'!A:D,4,FALSE),""))</f>
        <v>4.6500000000000004</v>
      </c>
      <c r="H841" s="44">
        <f t="shared" si="45"/>
        <v>0.76190476190476186</v>
      </c>
      <c r="I841" s="58" t="str">
        <f>IF(OR(A841="",LEFT(A841,3)="---"),"",IFERROR(VLOOKUP($A841,'ROAR Balance'!B:F,2,FALSE),""))</f>
        <v>Russian</v>
      </c>
      <c r="J841" s="58">
        <f>IF(I841="","",IFERROR(VLOOKUP($A841,'ROAR Balance'!B:F,3,FALSE),""))</f>
        <v>16</v>
      </c>
      <c r="K841" s="58" t="str">
        <f>IF(I841="","",IFERROR(VLOOKUP($A841,'ROAR Balance'!B:F,4,FALSE),""))</f>
        <v>German</v>
      </c>
      <c r="L841" s="58">
        <f>IF(I841="","",IFERROR(VLOOKUP($A841,'ROAR Balance'!B:F,5,FALSE),""))</f>
        <v>5</v>
      </c>
      <c r="M841" s="46" t="str">
        <f>IF(OR(LEFT(A841,2)="--",A841="",I841=""),"",IFERROR(VLOOKUP(A841,Data!C:W,21,FALSE),""))</f>
        <v/>
      </c>
      <c r="N841" s="2"/>
    </row>
    <row r="842" spans="1:14" ht="15" customHeight="1" x14ac:dyDescent="0.3">
      <c r="A842" s="5" t="str">
        <f>IFERROR(IF(VLOOKUP(ROW(A842)-1,Data!B:C,2,FALSE)="","",VLOOKUP(ROW(A842)-1,Data!B:C,2,FALSE)),"")</f>
        <v>The Burial Mound [AP44]</v>
      </c>
      <c r="B842" s="133"/>
      <c r="C842" s="87" t="str">
        <f>IFERROR(IF(VLOOKUP(ROW(A842)-1,Data!B:C,2,FALSE)="","",VLOOKUP(ROW(A842)-1,Data!B:X,23,FALSE)),"")</f>
        <v/>
      </c>
      <c r="D842" s="6">
        <f t="shared" si="43"/>
        <v>-1</v>
      </c>
      <c r="E842" s="6" t="str">
        <f t="shared" si="44"/>
        <v/>
      </c>
      <c r="F842" s="42">
        <f>IF(I842="","",IF(M842="Campaign","--",IF(VLOOKUP(A842,Data!C:D,2,FALSE)="*","*",VLOOKUP(A842,Data!C:R,16,FALSE))))</f>
        <v>6.125</v>
      </c>
      <c r="G842" s="43">
        <f>IF(I842="","",IFERROR(VLOOKUP(VLOOKUP(A842,Data!C:T,18,FALSE),'ROAR Ratings'!A:D,4,FALSE),""))</f>
        <v>5.26</v>
      </c>
      <c r="H842" s="44">
        <f t="shared" si="45"/>
        <v>0.69696969696969702</v>
      </c>
      <c r="I842" s="58" t="str">
        <f>IF(OR(A842="",LEFT(A842,3)="---"),"",IFERROR(VLOOKUP($A842,'ROAR Balance'!B:F,2,FALSE),""))</f>
        <v>German</v>
      </c>
      <c r="J842" s="58">
        <f>IF(I842="","",IFERROR(VLOOKUP($A842,'ROAR Balance'!B:F,3,FALSE),""))</f>
        <v>10</v>
      </c>
      <c r="K842" s="58" t="str">
        <f>IF(I842="","",IFERROR(VLOOKUP($A842,'ROAR Balance'!B:F,4,FALSE),""))</f>
        <v>Russian</v>
      </c>
      <c r="L842" s="58">
        <f>IF(I842="","",IFERROR(VLOOKUP($A842,'ROAR Balance'!B:F,5,FALSE),""))</f>
        <v>23</v>
      </c>
      <c r="M842" s="46" t="str">
        <f>IF(OR(LEFT(A842,2)="--",A842="",I842=""),"",IFERROR(VLOOKUP(A842,Data!C:W,21,FALSE),""))</f>
        <v>OBA, Air</v>
      </c>
      <c r="N842" s="2"/>
    </row>
    <row r="843" spans="1:14" ht="15" customHeight="1" x14ac:dyDescent="0.3">
      <c r="A843" s="5" t="str">
        <f>IFERROR(IF(VLOOKUP(ROW(A843)-1,Data!B:C,2,FALSE)="","",VLOOKUP(ROW(A843)-1,Data!B:C,2,FALSE)),"")</f>
        <v>Reaping Rewards [AP45]</v>
      </c>
      <c r="B843" s="133"/>
      <c r="C843" s="87" t="str">
        <f>IFERROR(IF(VLOOKUP(ROW(A843)-1,Data!B:C,2,FALSE)="","",VLOOKUP(ROW(A843)-1,Data!B:X,23,FALSE)),"")</f>
        <v/>
      </c>
      <c r="D843" s="6">
        <f t="shared" si="43"/>
        <v>-1</v>
      </c>
      <c r="E843" s="6" t="str">
        <f t="shared" si="44"/>
        <v/>
      </c>
      <c r="F843" s="42">
        <f>IF(I843="","",IF(M843="Campaign","--",IF(VLOOKUP(A843,Data!C:D,2,FALSE)="*","*",VLOOKUP(A843,Data!C:R,16,FALSE))))</f>
        <v>6.2249999999999996</v>
      </c>
      <c r="G843" s="43">
        <f>IF(I843="","",IFERROR(VLOOKUP(VLOOKUP(A843,Data!C:T,18,FALSE),'ROAR Ratings'!A:D,4,FALSE),""))</f>
        <v>6.3</v>
      </c>
      <c r="H843" s="44">
        <f t="shared" si="45"/>
        <v>0.60416666666666663</v>
      </c>
      <c r="I843" s="58" t="str">
        <f>IF(OR(A843="",LEFT(A843,3)="---"),"",IFERROR(VLOOKUP($A843,'ROAR Balance'!B:F,2,FALSE),""))</f>
        <v>Romanian</v>
      </c>
      <c r="J843" s="58">
        <f>IF(I843="","",IFERROR(VLOOKUP($A843,'ROAR Balance'!B:F,3,FALSE),""))</f>
        <v>29</v>
      </c>
      <c r="K843" s="58" t="str">
        <f>IF(I843="","",IFERROR(VLOOKUP($A843,'ROAR Balance'!B:F,4,FALSE),""))</f>
        <v>Russian</v>
      </c>
      <c r="L843" s="58">
        <f>IF(I843="","",IFERROR(VLOOKUP($A843,'ROAR Balance'!B:F,5,FALSE),""))</f>
        <v>19</v>
      </c>
      <c r="M843" s="46" t="str">
        <f>IF(OR(LEFT(A843,2)="--",A843="",I843=""),"",IFERROR(VLOOKUP(A843,Data!C:W,21,FALSE),""))</f>
        <v/>
      </c>
      <c r="N843" s="2"/>
    </row>
    <row r="844" spans="1:14" ht="15" customHeight="1" x14ac:dyDescent="0.3">
      <c r="A844" s="5" t="str">
        <f>IFERROR(IF(VLOOKUP(ROW(A844)-1,Data!B:C,2,FALSE)="","",VLOOKUP(ROW(A844)-1,Data!B:C,2,FALSE)),"")</f>
        <v>Red Comrades [AP46]</v>
      </c>
      <c r="B844" s="133"/>
      <c r="C844" s="87" t="str">
        <f>IFERROR(IF(VLOOKUP(ROW(A844)-1,Data!B:C,2,FALSE)="","",VLOOKUP(ROW(A844)-1,Data!B:X,23,FALSE)),"")</f>
        <v/>
      </c>
      <c r="D844" s="6">
        <f t="shared" si="43"/>
        <v>-1</v>
      </c>
      <c r="E844" s="6" t="str">
        <f t="shared" si="44"/>
        <v>T</v>
      </c>
      <c r="F844" s="42">
        <f>IF(I844="","",IF(M844="Campaign","--",IF(VLOOKUP(A844,Data!C:D,2,FALSE)="*","*",VLOOKUP(A844,Data!C:R,16,FALSE))))</f>
        <v>4.3</v>
      </c>
      <c r="G844" s="43">
        <f>IF(I844="","",IFERROR(VLOOKUP(VLOOKUP(A844,Data!C:T,18,FALSE),'ROAR Ratings'!A:D,4,FALSE),""))</f>
        <v>6.57</v>
      </c>
      <c r="H844" s="44">
        <f t="shared" si="45"/>
        <v>0.69387755102040816</v>
      </c>
      <c r="I844" s="58" t="str">
        <f>IF(OR(A844="",LEFT(A844,3)="---"),"",IFERROR(VLOOKUP($A844,'ROAR Balance'!B:F,2,FALSE),""))</f>
        <v>German</v>
      </c>
      <c r="J844" s="58">
        <f>IF(I844="","",IFERROR(VLOOKUP($A844,'ROAR Balance'!B:F,3,FALSE),""))</f>
        <v>15</v>
      </c>
      <c r="K844" s="58" t="str">
        <f>IF(I844="","",IFERROR(VLOOKUP($A844,'ROAR Balance'!B:F,4,FALSE),""))</f>
        <v>Russian</v>
      </c>
      <c r="L844" s="58">
        <f>IF(I844="","",IFERROR(VLOOKUP($A844,'ROAR Balance'!B:F,5,FALSE),""))</f>
        <v>34</v>
      </c>
      <c r="M844" s="46" t="str">
        <f>IF(OR(LEFT(A844,2)="--",A844="",I844=""),"",IFERROR(VLOOKUP(A844,Data!C:W,21,FALSE),""))</f>
        <v>OBA</v>
      </c>
      <c r="N844" s="2"/>
    </row>
    <row r="845" spans="1:14" ht="15" customHeight="1" x14ac:dyDescent="0.3">
      <c r="A845" s="5" t="str">
        <f>IFERROR(IF(VLOOKUP(ROW(A845)-1,Data!B:C,2,FALSE)="","",VLOOKUP(ROW(A845)-1,Data!B:C,2,FALSE)),"")</f>
        <v>Insult to Injury [AP47]</v>
      </c>
      <c r="B845" s="133"/>
      <c r="C845" s="87" t="str">
        <f>IFERROR(IF(VLOOKUP(ROW(A845)-1,Data!B:C,2,FALSE)="","",VLOOKUP(ROW(A845)-1,Data!B:X,23,FALSE)),"")</f>
        <v/>
      </c>
      <c r="D845" s="6">
        <f t="shared" si="43"/>
        <v>-1</v>
      </c>
      <c r="E845" s="6" t="str">
        <f t="shared" si="44"/>
        <v/>
      </c>
      <c r="F845" s="42">
        <f>IF(I845="","",IF(M845="Campaign","--",IF(VLOOKUP(A845,Data!C:D,2,FALSE)="*","*",VLOOKUP(A845,Data!C:R,16,FALSE))))</f>
        <v>12.808333333333334</v>
      </c>
      <c r="G845" s="43">
        <f>IF(I845="","",IFERROR(VLOOKUP(VLOOKUP(A845,Data!C:T,18,FALSE),'ROAR Ratings'!A:D,4,FALSE),""))</f>
        <v>6.54</v>
      </c>
      <c r="H845" s="44">
        <f t="shared" si="45"/>
        <v>0.63157894736842102</v>
      </c>
      <c r="I845" s="58" t="str">
        <f>IF(OR(A845="",LEFT(A845,3)="---"),"",IFERROR(VLOOKUP($A845,'ROAR Balance'!B:F,2,FALSE),""))</f>
        <v>German</v>
      </c>
      <c r="J845" s="58">
        <f>IF(I845="","",IFERROR(VLOOKUP($A845,'ROAR Balance'!B:F,3,FALSE),""))</f>
        <v>36</v>
      </c>
      <c r="K845" s="58" t="str">
        <f>IF(I845="","",IFERROR(VLOOKUP($A845,'ROAR Balance'!B:F,4,FALSE),""))</f>
        <v>Russian</v>
      </c>
      <c r="L845" s="58">
        <f>IF(I845="","",IFERROR(VLOOKUP($A845,'ROAR Balance'!B:F,5,FALSE),""))</f>
        <v>21</v>
      </c>
      <c r="M845" s="46" t="str">
        <f>IF(OR(LEFT(A845,2)="--",A845="",I845=""),"",IFERROR(VLOOKUP(A845,Data!C:W,21,FALSE),""))</f>
        <v/>
      </c>
      <c r="N845" s="2"/>
    </row>
    <row r="846" spans="1:14" ht="15" customHeight="1" x14ac:dyDescent="0.3">
      <c r="A846" s="5" t="str">
        <f>IFERROR(IF(VLOOKUP(ROW(A846)-1,Data!B:C,2,FALSE)="","",VLOOKUP(ROW(A846)-1,Data!B:C,2,FALSE)),"")</f>
        <v>Up Inferno Hill [AP48]</v>
      </c>
      <c r="B846" s="133"/>
      <c r="C846" s="87" t="str">
        <f>IFERROR(IF(VLOOKUP(ROW(A846)-1,Data!B:C,2,FALSE)="","",VLOOKUP(ROW(A846)-1,Data!B:X,23,FALSE)),"")</f>
        <v/>
      </c>
      <c r="D846" s="6">
        <f t="shared" si="43"/>
        <v>-1</v>
      </c>
      <c r="E846" s="6" t="str">
        <f t="shared" si="44"/>
        <v/>
      </c>
      <c r="F846" s="42">
        <f>IF(I846="","",IF(M846="Campaign","--",IF(VLOOKUP(A846,Data!C:D,2,FALSE)="*","*",VLOOKUP(A846,Data!C:R,16,FALSE))))</f>
        <v>10.5</v>
      </c>
      <c r="G846" s="43">
        <f>IF(I846="","",IFERROR(VLOOKUP(VLOOKUP(A846,Data!C:T,18,FALSE),'ROAR Ratings'!A:D,4,FALSE),""))</f>
        <v>6.81</v>
      </c>
      <c r="H846" s="44">
        <f t="shared" si="45"/>
        <v>0.61224489795918369</v>
      </c>
      <c r="I846" s="58" t="str">
        <f>IF(OR(A846="",LEFT(A846,3)="---"),"",IFERROR(VLOOKUP($A846,'ROAR Balance'!B:F,2,FALSE),""))</f>
        <v>Russian</v>
      </c>
      <c r="J846" s="58">
        <f>IF(I846="","",IFERROR(VLOOKUP($A846,'ROAR Balance'!B:F,3,FALSE),""))</f>
        <v>30</v>
      </c>
      <c r="K846" s="58" t="str">
        <f>IF(I846="","",IFERROR(VLOOKUP($A846,'ROAR Balance'!B:F,4,FALSE),""))</f>
        <v>German</v>
      </c>
      <c r="L846" s="58">
        <f>IF(I846="","",IFERROR(VLOOKUP($A846,'ROAR Balance'!B:F,5,FALSE),""))</f>
        <v>19</v>
      </c>
      <c r="M846" s="46" t="str">
        <f>IF(OR(LEFT(A846,2)="--",A846="",I846=""),"",IFERROR(VLOOKUP(A846,Data!C:W,21,FALSE),""))</f>
        <v>OBA</v>
      </c>
      <c r="N846" s="2"/>
    </row>
    <row r="847" spans="1:14" ht="15" customHeight="1" x14ac:dyDescent="0.3">
      <c r="A847" s="5" t="str">
        <f>IFERROR(IF(VLOOKUP(ROW(A847)-1,Data!B:C,2,FALSE)="","",VLOOKUP(ROW(A847)-1,Data!B:C,2,FALSE)),"")</f>
        <v>Retrained and Rearmed [AP49]</v>
      </c>
      <c r="B847" s="133"/>
      <c r="C847" s="87" t="str">
        <f>IFERROR(IF(VLOOKUP(ROW(A847)-1,Data!B:C,2,FALSE)="","",VLOOKUP(ROW(A847)-1,Data!B:X,23,FALSE)),"")</f>
        <v/>
      </c>
      <c r="D847" s="6">
        <f t="shared" si="43"/>
        <v>-1</v>
      </c>
      <c r="E847" s="6" t="str">
        <f t="shared" si="44"/>
        <v/>
      </c>
      <c r="F847" s="42">
        <f>IF(I847="","",IF(M847="Campaign","--",IF(VLOOKUP(A847,Data!C:D,2,FALSE)="*","*",VLOOKUP(A847,Data!C:R,16,FALSE))))</f>
        <v>7.9333333333333336</v>
      </c>
      <c r="G847" s="43">
        <f>IF(I847="","",IFERROR(VLOOKUP(VLOOKUP(A847,Data!C:T,18,FALSE),'ROAR Ratings'!A:D,4,FALSE),""))</f>
        <v>6.11</v>
      </c>
      <c r="H847" s="44">
        <f t="shared" si="45"/>
        <v>0.71794871794871795</v>
      </c>
      <c r="I847" s="58" t="str">
        <f>IF(OR(A847="",LEFT(A847,3)="---"),"",IFERROR(VLOOKUP($A847,'ROAR Balance'!B:F,2,FALSE),""))</f>
        <v>German</v>
      </c>
      <c r="J847" s="58">
        <f>IF(I847="","",IFERROR(VLOOKUP($A847,'ROAR Balance'!B:F,3,FALSE),""))</f>
        <v>11</v>
      </c>
      <c r="K847" s="58" t="str">
        <f>IF(I847="","",IFERROR(VLOOKUP($A847,'ROAR Balance'!B:F,4,FALSE),""))</f>
        <v>Slovak</v>
      </c>
      <c r="L847" s="58">
        <f>IF(I847="","",IFERROR(VLOOKUP($A847,'ROAR Balance'!B:F,5,FALSE),""))</f>
        <v>28</v>
      </c>
      <c r="M847" s="46" t="str">
        <f>IF(OR(LEFT(A847,2)="--",A847="",I847=""),"",IFERROR(VLOOKUP(A847,Data!C:W,21,FALSE),""))</f>
        <v/>
      </c>
      <c r="N847" s="2"/>
    </row>
    <row r="848" spans="1:14" ht="15" customHeight="1" x14ac:dyDescent="0.3">
      <c r="A848" s="5" t="str">
        <f>IFERROR(IF(VLOOKUP(ROW(A848)-1,Data!B:C,2,FALSE)="","",VLOOKUP(ROW(A848)-1,Data!B:C,2,FALSE)),"")</f>
        <v>Panzergeist [AP50]</v>
      </c>
      <c r="B848" s="133"/>
      <c r="C848" s="87" t="str">
        <f>IFERROR(IF(VLOOKUP(ROW(A848)-1,Data!B:C,2,FALSE)="","",VLOOKUP(ROW(A848)-1,Data!B:X,23,FALSE)),"")</f>
        <v/>
      </c>
      <c r="D848" s="6">
        <f t="shared" si="43"/>
        <v>-1</v>
      </c>
      <c r="E848" s="6" t="str">
        <f t="shared" si="44"/>
        <v/>
      </c>
      <c r="F848" s="42">
        <f>IF(I848="","",IF(M848="Campaign","--",IF(VLOOKUP(A848,Data!C:D,2,FALSE)="*","*",VLOOKUP(A848,Data!C:R,16,FALSE))))</f>
        <v>6.041666666666667</v>
      </c>
      <c r="G848" s="43">
        <f>IF(I848="","",IFERROR(VLOOKUP(VLOOKUP(A848,Data!C:T,18,FALSE),'ROAR Ratings'!A:D,4,FALSE),""))</f>
        <v>5.98</v>
      </c>
      <c r="H848" s="44">
        <f t="shared" si="45"/>
        <v>0.61627906976744184</v>
      </c>
      <c r="I848" s="58" t="str">
        <f>IF(OR(A848="",LEFT(A848,3)="---"),"",IFERROR(VLOOKUP($A848,'ROAR Balance'!B:F,2,FALSE),""))</f>
        <v>Russian</v>
      </c>
      <c r="J848" s="58">
        <f>IF(I848="","",IFERROR(VLOOKUP($A848,'ROAR Balance'!B:F,3,FALSE),""))</f>
        <v>33</v>
      </c>
      <c r="K848" s="58" t="str">
        <f>IF(I848="","",IFERROR(VLOOKUP($A848,'ROAR Balance'!B:F,4,FALSE),""))</f>
        <v>German</v>
      </c>
      <c r="L848" s="58">
        <f>IF(I848="","",IFERROR(VLOOKUP($A848,'ROAR Balance'!B:F,5,FALSE),""))</f>
        <v>53</v>
      </c>
      <c r="M848" s="46" t="str">
        <f>IF(OR(LEFT(A848,2)="--",A848="",I848=""),"",IFERROR(VLOOKUP(A848,Data!C:W,21,FALSE),""))</f>
        <v/>
      </c>
      <c r="N848" s="2"/>
    </row>
    <row r="849" spans="1:14" ht="15" customHeight="1" x14ac:dyDescent="0.3">
      <c r="A849" s="5" t="str">
        <f>IFERROR(IF(VLOOKUP(ROW(A849)-1,Data!B:C,2,FALSE)="","",VLOOKUP(ROW(A849)-1,Data!B:C,2,FALSE)),"")</f>
        <v>Something to Prove [AP51]</v>
      </c>
      <c r="B849" s="133"/>
      <c r="C849" s="87" t="str">
        <f>IFERROR(IF(VLOOKUP(ROW(A849)-1,Data!B:C,2,FALSE)="","",VLOOKUP(ROW(A849)-1,Data!B:X,23,FALSE)),"")</f>
        <v/>
      </c>
      <c r="D849" s="6">
        <f t="shared" si="43"/>
        <v>-1</v>
      </c>
      <c r="E849" s="6" t="str">
        <f t="shared" si="44"/>
        <v/>
      </c>
      <c r="F849" s="42">
        <f>IF(I849="","",IF(M849="Campaign","--",IF(VLOOKUP(A849,Data!C:D,2,FALSE)="*","*",VLOOKUP(A849,Data!C:R,16,FALSE))))</f>
        <v>8</v>
      </c>
      <c r="G849" s="43">
        <f>IF(I849="","",IFERROR(VLOOKUP(VLOOKUP(A849,Data!C:T,18,FALSE),'ROAR Ratings'!A:D,4,FALSE),""))</f>
        <v>5.95</v>
      </c>
      <c r="H849" s="44">
        <f t="shared" si="45"/>
        <v>0.66666666666666663</v>
      </c>
      <c r="I849" s="58" t="str">
        <f>IF(OR(A849="",LEFT(A849,3)="---"),"",IFERROR(VLOOKUP($A849,'ROAR Balance'!B:F,2,FALSE),""))</f>
        <v>Yugoslav</v>
      </c>
      <c r="J849" s="58">
        <f>IF(I849="","",IFERROR(VLOOKUP($A849,'ROAR Balance'!B:F,3,FALSE),""))</f>
        <v>22</v>
      </c>
      <c r="K849" s="58" t="str">
        <f>IF(I849="","",IFERROR(VLOOKUP($A849,'ROAR Balance'!B:F,4,FALSE),""))</f>
        <v>German</v>
      </c>
      <c r="L849" s="58">
        <f>IF(I849="","",IFERROR(VLOOKUP($A849,'ROAR Balance'!B:F,5,FALSE),""))</f>
        <v>11</v>
      </c>
      <c r="M849" s="46" t="str">
        <f>IF(OR(LEFT(A849,2)="--",A849="",I849=""),"",IFERROR(VLOOKUP(A849,Data!C:W,21,FALSE),""))</f>
        <v>OBA, Air</v>
      </c>
      <c r="N849" s="2"/>
    </row>
    <row r="850" spans="1:14" ht="15" customHeight="1" x14ac:dyDescent="0.3">
      <c r="A850" s="5" t="str">
        <f>IFERROR(IF(VLOOKUP(ROW(A850)-1,Data!B:C,2,FALSE)="","",VLOOKUP(ROW(A850)-1,Data!B:C,2,FALSE)),"")</f>
        <v>Into Vienna Woods [AP52]</v>
      </c>
      <c r="B850" s="133"/>
      <c r="C850" s="87" t="str">
        <f>IFERROR(IF(VLOOKUP(ROW(A850)-1,Data!B:C,2,FALSE)="","",VLOOKUP(ROW(A850)-1,Data!B:X,23,FALSE)),"")</f>
        <v/>
      </c>
      <c r="D850" s="6">
        <f t="shared" si="43"/>
        <v>-1</v>
      </c>
      <c r="E850" s="6" t="str">
        <f t="shared" si="44"/>
        <v>T</v>
      </c>
      <c r="F850" s="42">
        <f>IF(I850="","",IF(M850="Campaign","--",IF(VLOOKUP(A850,Data!C:D,2,FALSE)="*","*",VLOOKUP(A850,Data!C:R,16,FALSE))))</f>
        <v>4.4000000000000004</v>
      </c>
      <c r="G850" s="43">
        <f>IF(I850="","",IFERROR(VLOOKUP(VLOOKUP(A850,Data!C:T,18,FALSE),'ROAR Ratings'!A:D,4,FALSE),""))</f>
        <v>6.29</v>
      </c>
      <c r="H850" s="44">
        <f t="shared" si="45"/>
        <v>0.51700680272108845</v>
      </c>
      <c r="I850" s="58" t="str">
        <f>IF(OR(A850="",LEFT(A850,3)="---"),"",IFERROR(VLOOKUP($A850,'ROAR Balance'!B:F,2,FALSE),""))</f>
        <v>Russian</v>
      </c>
      <c r="J850" s="58">
        <f>IF(I850="","",IFERROR(VLOOKUP($A850,'ROAR Balance'!B:F,3,FALSE),""))</f>
        <v>71</v>
      </c>
      <c r="K850" s="58" t="str">
        <f>IF(I850="","",IFERROR(VLOOKUP($A850,'ROAR Balance'!B:F,4,FALSE),""))</f>
        <v>German</v>
      </c>
      <c r="L850" s="58">
        <f>IF(I850="","",IFERROR(VLOOKUP($A850,'ROAR Balance'!B:F,5,FALSE),""))</f>
        <v>76</v>
      </c>
      <c r="M850" s="46" t="str">
        <f>IF(OR(LEFT(A850,2)="--",A850="",I850=""),"",IFERROR(VLOOKUP(A850,Data!C:W,21,FALSE),""))</f>
        <v/>
      </c>
      <c r="N850" s="2"/>
    </row>
    <row r="851" spans="1:14" ht="15" customHeight="1" x14ac:dyDescent="0.3">
      <c r="A851" s="5" t="str">
        <f>IFERROR(IF(VLOOKUP(ROW(A851)-1,Data!B:C,2,FALSE)="","",VLOOKUP(ROW(A851)-1,Data!B:C,2,FALSE)),"")</f>
        <v/>
      </c>
      <c r="B851" s="133"/>
      <c r="C851" s="87" t="str">
        <f>IFERROR(IF(VLOOKUP(ROW(A851)-1,Data!B:C,2,FALSE)="","",VLOOKUP(ROW(A851)-1,Data!B:X,23,FALSE)),"")</f>
        <v/>
      </c>
      <c r="D851" s="6" t="str">
        <f t="shared" si="43"/>
        <v/>
      </c>
      <c r="E851" s="6" t="str">
        <f t="shared" si="44"/>
        <v/>
      </c>
      <c r="F851" s="42" t="str">
        <f>IF(I851="","",IF(M851="Campaign","--",IF(VLOOKUP(A851,Data!C:D,2,FALSE)="*","*",VLOOKUP(A851,Data!C:R,16,FALSE))))</f>
        <v/>
      </c>
      <c r="G851" s="43" t="str">
        <f>IF(I851="","",IFERROR(VLOOKUP(VLOOKUP(A851,Data!C:T,18,FALSE),'ROAR Ratings'!A:D,4,FALSE),""))</f>
        <v/>
      </c>
      <c r="H851" s="44" t="str">
        <f t="shared" si="45"/>
        <v/>
      </c>
      <c r="I851" s="58" t="str">
        <f>IF(OR(A851="",LEFT(A851,3)="---"),"",IFERROR(VLOOKUP($A851,'ROAR Balance'!B:F,2,FALSE),""))</f>
        <v/>
      </c>
      <c r="J851" s="58" t="str">
        <f>IF(I851="","",IFERROR(VLOOKUP($A851,'ROAR Balance'!B:F,3,FALSE),""))</f>
        <v/>
      </c>
      <c r="K851" s="58" t="str">
        <f>IF(I851="","",IFERROR(VLOOKUP($A851,'ROAR Balance'!B:F,4,FALSE),""))</f>
        <v/>
      </c>
      <c r="L851" s="58" t="str">
        <f>IF(I851="","",IFERROR(VLOOKUP($A851,'ROAR Balance'!B:F,5,FALSE),""))</f>
        <v/>
      </c>
      <c r="M851" s="46" t="str">
        <f>IF(OR(LEFT(A851,2)="--",A851="",I851=""),"",IFERROR(VLOOKUP(A851,Data!C:W,21,FALSE),""))</f>
        <v/>
      </c>
      <c r="N851" s="2"/>
    </row>
    <row r="852" spans="1:14" ht="15" customHeight="1" x14ac:dyDescent="0.3">
      <c r="A852" s="5" t="str">
        <f>IFERROR(IF(VLOOKUP(ROW(A852)-1,Data!B:C,2,FALSE)="","",VLOOKUP(ROW(A852)-1,Data!B:C,2,FALSE)),"")</f>
        <v>--- Action Pack 6: A  Decade of War---</v>
      </c>
      <c r="B852" s="133"/>
      <c r="C852" s="87" t="str">
        <f>IFERROR(IF(VLOOKUP(ROW(A852)-1,Data!B:C,2,FALSE)="","",VLOOKUP(ROW(A852)-1,Data!B:X,23,FALSE)),"")</f>
        <v/>
      </c>
      <c r="D852" s="6" t="str">
        <f t="shared" si="43"/>
        <v/>
      </c>
      <c r="E852" s="6" t="str">
        <f t="shared" si="44"/>
        <v/>
      </c>
      <c r="F852" s="42" t="str">
        <f>IF(I852="","",IF(M852="Campaign","--",IF(VLOOKUP(A852,Data!C:D,2,FALSE)="*","*",VLOOKUP(A852,Data!C:R,16,FALSE))))</f>
        <v/>
      </c>
      <c r="G852" s="43" t="str">
        <f>IF(I852="","",IFERROR(VLOOKUP(VLOOKUP(A852,Data!C:T,18,FALSE),'ROAR Ratings'!A:D,4,FALSE),""))</f>
        <v/>
      </c>
      <c r="H852" s="44" t="str">
        <f t="shared" si="45"/>
        <v/>
      </c>
      <c r="I852" s="58" t="str">
        <f>IF(OR(A852="",LEFT(A852,3)="---"),"",IFERROR(VLOOKUP($A852,'ROAR Balance'!B:F,2,FALSE),""))</f>
        <v/>
      </c>
      <c r="J852" s="58" t="str">
        <f>IF(I852="","",IFERROR(VLOOKUP($A852,'ROAR Balance'!B:F,3,FALSE),""))</f>
        <v/>
      </c>
      <c r="K852" s="58" t="str">
        <f>IF(I852="","",IFERROR(VLOOKUP($A852,'ROAR Balance'!B:F,4,FALSE),""))</f>
        <v/>
      </c>
      <c r="L852" s="58" t="str">
        <f>IF(I852="","",IFERROR(VLOOKUP($A852,'ROAR Balance'!B:F,5,FALSE),""))</f>
        <v/>
      </c>
      <c r="M852" s="46" t="str">
        <f>IF(OR(LEFT(A852,2)="--",A852="",I852=""),"",IFERROR(VLOOKUP(A852,Data!C:W,21,FALSE),""))</f>
        <v/>
      </c>
      <c r="N852" s="2"/>
    </row>
    <row r="853" spans="1:14" ht="15" customHeight="1" x14ac:dyDescent="0.3">
      <c r="A853" s="5" t="str">
        <f>IFERROR(IF(VLOOKUP(ROW(A853)-1,Data!B:C,2,FALSE)="","",VLOOKUP(ROW(A853)-1,Data!B:C,2,FALSE)),"")</f>
        <v>Far From Home [AP53]</v>
      </c>
      <c r="B853" s="133"/>
      <c r="C853" s="87" t="str">
        <f>IFERROR(IF(VLOOKUP(ROW(A853)-1,Data!B:C,2,FALSE)="","",VLOOKUP(ROW(A853)-1,Data!B:X,23,FALSE)),"")</f>
        <v/>
      </c>
      <c r="D853" s="6">
        <f t="shared" si="43"/>
        <v>1</v>
      </c>
      <c r="E853" s="6" t="str">
        <f t="shared" si="44"/>
        <v/>
      </c>
      <c r="F853" s="42">
        <f>IF(I853="","",IF(M853="Campaign","--",IF(VLOOKUP(A853,Data!C:D,2,FALSE)="*","*",VLOOKUP(A853,Data!C:R,16,FALSE))))</f>
        <v>9.1083333333333325</v>
      </c>
      <c r="G853" s="43">
        <f>IF(I853="","",IFERROR(VLOOKUP(VLOOKUP(A853,Data!C:T,18,FALSE),'ROAR Ratings'!A:D,4,FALSE),""))</f>
        <v>7.01</v>
      </c>
      <c r="H853" s="44">
        <f t="shared" si="45"/>
        <v>0.55769230769230771</v>
      </c>
      <c r="I853" s="58" t="str">
        <f>IF(OR(A853="",LEFT(A853,3)="---"),"",IFERROR(VLOOKUP($A853,'ROAR Balance'!B:F,2,FALSE),""))</f>
        <v>Spain (Nationalist)</v>
      </c>
      <c r="J853" s="58">
        <f>IF(I853="","",IFERROR(VLOOKUP($A853,'ROAR Balance'!B:F,3,FALSE),""))</f>
        <v>58</v>
      </c>
      <c r="K853" s="58" t="str">
        <f>IF(I853="","",IFERROR(VLOOKUP($A853,'ROAR Balance'!B:F,4,FALSE),""))</f>
        <v>Spain (Republican)</v>
      </c>
      <c r="L853" s="58">
        <f>IF(I853="","",IFERROR(VLOOKUP($A853,'ROAR Balance'!B:F,5,FALSE),""))</f>
        <v>46</v>
      </c>
      <c r="M853" s="46" t="str">
        <f>IF(OR(LEFT(A853,2)="--",A853="",I853=""),"",IFERROR(VLOOKUP(A853,Data!C:W,21,FALSE),""))</f>
        <v/>
      </c>
      <c r="N853" s="2"/>
    </row>
    <row r="854" spans="1:14" ht="15" customHeight="1" x14ac:dyDescent="0.3">
      <c r="A854" s="5" t="str">
        <f>IFERROR(IF(VLOOKUP(ROW(A854)-1,Data!B:C,2,FALSE)="","",VLOOKUP(ROW(A854)-1,Data!B:C,2,FALSE)),"")</f>
        <v>800 Heroes [AP54]</v>
      </c>
      <c r="B854" s="133"/>
      <c r="C854" s="87" t="str">
        <f>IFERROR(IF(VLOOKUP(ROW(A854)-1,Data!B:C,2,FALSE)="","",VLOOKUP(ROW(A854)-1,Data!B:X,23,FALSE)),"")</f>
        <v/>
      </c>
      <c r="D854" s="6">
        <f t="shared" si="43"/>
        <v>1</v>
      </c>
      <c r="E854" s="6" t="str">
        <f t="shared" si="44"/>
        <v/>
      </c>
      <c r="F854" s="42">
        <f>IF(I854="","",IF(M854="Campaign","--",IF(VLOOKUP(A854,Data!C:D,2,FALSE)="*","*",VLOOKUP(A854,Data!C:R,16,FALSE))))</f>
        <v>5.0791666666666666</v>
      </c>
      <c r="G854" s="43">
        <f>IF(I854="","",IFERROR(VLOOKUP(VLOOKUP(A854,Data!C:T,18,FALSE),'ROAR Ratings'!A:D,4,FALSE),""))</f>
        <v>6.69</v>
      </c>
      <c r="H854" s="44">
        <f t="shared" si="45"/>
        <v>0.53846153846153844</v>
      </c>
      <c r="I854" s="58" t="str">
        <f>IF(OR(A854="",LEFT(A854,3)="---"),"",IFERROR(VLOOKUP($A854,'ROAR Balance'!B:F,2,FALSE),""))</f>
        <v>Chinese</v>
      </c>
      <c r="J854" s="58">
        <f>IF(I854="","",IFERROR(VLOOKUP($A854,'ROAR Balance'!B:F,3,FALSE),""))</f>
        <v>42</v>
      </c>
      <c r="K854" s="58" t="str">
        <f>IF(I854="","",IFERROR(VLOOKUP($A854,'ROAR Balance'!B:F,4,FALSE),""))</f>
        <v>Japanese</v>
      </c>
      <c r="L854" s="58">
        <f>IF(I854="","",IFERROR(VLOOKUP($A854,'ROAR Balance'!B:F,5,FALSE),""))</f>
        <v>36</v>
      </c>
      <c r="M854" s="46" t="str">
        <f>IF(OR(LEFT(A854,2)="--",A854="",I854=""),"",IFERROR(VLOOKUP(A854,Data!C:W,21,FALSE),""))</f>
        <v>PTO</v>
      </c>
      <c r="N854" s="2"/>
    </row>
    <row r="855" spans="1:14" ht="15" customHeight="1" x14ac:dyDescent="0.3">
      <c r="A855" s="5" t="str">
        <f>IFERROR(IF(VLOOKUP(ROW(A855)-1,Data!B:C,2,FALSE)="","",VLOOKUP(ROW(A855)-1,Data!B:C,2,FALSE)),"")</f>
        <v>The Generalissimo's Own [AP55]</v>
      </c>
      <c r="B855" s="133"/>
      <c r="C855" s="87" t="str">
        <f>IFERROR(IF(VLOOKUP(ROW(A855)-1,Data!B:C,2,FALSE)="","",VLOOKUP(ROW(A855)-1,Data!B:X,23,FALSE)),"")</f>
        <v/>
      </c>
      <c r="D855" s="6">
        <f t="shared" si="43"/>
        <v>1</v>
      </c>
      <c r="E855" s="6" t="str">
        <f t="shared" si="44"/>
        <v/>
      </c>
      <c r="F855" s="42">
        <f>IF(I855="","",IF(M855="Campaign","--",IF(VLOOKUP(A855,Data!C:D,2,FALSE)="*","*",VLOOKUP(A855,Data!C:R,16,FALSE))))</f>
        <v>11.020833333333334</v>
      </c>
      <c r="G855" s="43">
        <f>IF(I855="","",IFERROR(VLOOKUP(VLOOKUP(A855,Data!C:T,18,FALSE),'ROAR Ratings'!A:D,4,FALSE),""))</f>
        <v>7.97</v>
      </c>
      <c r="H855" s="44">
        <f t="shared" si="45"/>
        <v>0.50450450450450446</v>
      </c>
      <c r="I855" s="58" t="str">
        <f>IF(OR(A855="",LEFT(A855,3)="---"),"",IFERROR(VLOOKUP($A855,'ROAR Balance'!B:F,2,FALSE),""))</f>
        <v>Chinese</v>
      </c>
      <c r="J855" s="58">
        <f>IF(I855="","",IFERROR(VLOOKUP($A855,'ROAR Balance'!B:F,3,FALSE),""))</f>
        <v>55</v>
      </c>
      <c r="K855" s="58" t="str">
        <f>IF(I855="","",IFERROR(VLOOKUP($A855,'ROAR Balance'!B:F,4,FALSE),""))</f>
        <v>Japanese</v>
      </c>
      <c r="L855" s="58">
        <f>IF(I855="","",IFERROR(VLOOKUP($A855,'ROAR Balance'!B:F,5,FALSE),""))</f>
        <v>56</v>
      </c>
      <c r="M855" s="46" t="str">
        <f>IF(OR(LEFT(A855,2)="--",A855="",I855=""),"",IFERROR(VLOOKUP(A855,Data!C:W,21,FALSE),""))</f>
        <v>PTO, Air</v>
      </c>
      <c r="N855" s="2"/>
    </row>
    <row r="856" spans="1:14" ht="15" customHeight="1" x14ac:dyDescent="0.3">
      <c r="A856" s="5" t="str">
        <f>IFERROR(IF(VLOOKUP(ROW(A856)-1,Data!B:C,2,FALSE)="","",VLOOKUP(ROW(A856)-1,Data!B:C,2,FALSE)),"")</f>
        <v>Quagmire [AP56]</v>
      </c>
      <c r="B856" s="133"/>
      <c r="C856" s="87" t="str">
        <f>IFERROR(IF(VLOOKUP(ROW(A856)-1,Data!B:C,2,FALSE)="","",VLOOKUP(ROW(A856)-1,Data!B:X,23,FALSE)),"")</f>
        <v/>
      </c>
      <c r="D856" s="6">
        <f t="shared" si="43"/>
        <v>1</v>
      </c>
      <c r="E856" s="6" t="str">
        <f t="shared" si="44"/>
        <v/>
      </c>
      <c r="F856" s="42">
        <f>IF(I856="","",IF(M856="Campaign","--",IF(VLOOKUP(A856,Data!C:D,2,FALSE)="*","*",VLOOKUP(A856,Data!C:R,16,FALSE))))</f>
        <v>19.333333333333332</v>
      </c>
      <c r="G856" s="43">
        <f>IF(I856="","",IFERROR(VLOOKUP(VLOOKUP(A856,Data!C:T,18,FALSE),'ROAR Ratings'!A:D,4,FALSE),""))</f>
        <v>7.28</v>
      </c>
      <c r="H856" s="44">
        <f t="shared" si="45"/>
        <v>0.57692307692307687</v>
      </c>
      <c r="I856" s="58" t="str">
        <f>IF(OR(A856="",LEFT(A856,3)="---"),"",IFERROR(VLOOKUP($A856,'ROAR Balance'!B:F,2,FALSE),""))</f>
        <v>Chinese</v>
      </c>
      <c r="J856" s="58">
        <f>IF(I856="","",IFERROR(VLOOKUP($A856,'ROAR Balance'!B:F,3,FALSE),""))</f>
        <v>11</v>
      </c>
      <c r="K856" s="58" t="str">
        <f>IF(I856="","",IFERROR(VLOOKUP($A856,'ROAR Balance'!B:F,4,FALSE),""))</f>
        <v>Japanese</v>
      </c>
      <c r="L856" s="58">
        <f>IF(I856="","",IFERROR(VLOOKUP($A856,'ROAR Balance'!B:F,5,FALSE),""))</f>
        <v>15</v>
      </c>
      <c r="M856" s="46" t="str">
        <f>IF(OR(LEFT(A856,2)="--",A856="",I856=""),"",IFERROR(VLOOKUP(A856,Data!C:W,21,FALSE),""))</f>
        <v>PTO, Air</v>
      </c>
      <c r="N856" s="2"/>
    </row>
    <row r="857" spans="1:14" ht="15" customHeight="1" x14ac:dyDescent="0.3">
      <c r="A857" s="5" t="str">
        <f>IFERROR(IF(VLOOKUP(ROW(A857)-1,Data!B:C,2,FALSE)="","",VLOOKUP(ROW(A857)-1,Data!B:C,2,FALSE)),"")</f>
        <v>Kleckerweise [AP57]</v>
      </c>
      <c r="B857" s="133"/>
      <c r="C857" s="87" t="str">
        <f>IFERROR(IF(VLOOKUP(ROW(A857)-1,Data!B:C,2,FALSE)="","",VLOOKUP(ROW(A857)-1,Data!B:X,23,FALSE)),"")</f>
        <v/>
      </c>
      <c r="D857" s="6">
        <f t="shared" si="43"/>
        <v>1</v>
      </c>
      <c r="E857" s="6" t="str">
        <f t="shared" si="44"/>
        <v/>
      </c>
      <c r="F857" s="42">
        <f>IF(I857="","",IF(M857="Campaign","--",IF(VLOOKUP(A857,Data!C:D,2,FALSE)="*","*",VLOOKUP(A857,Data!C:R,16,FALSE))))</f>
        <v>15.4</v>
      </c>
      <c r="G857" s="43">
        <f>IF(I857="","",IFERROR(VLOOKUP(VLOOKUP(A857,Data!C:T,18,FALSE),'ROAR Ratings'!A:D,4,FALSE),""))</f>
        <v>6.99</v>
      </c>
      <c r="H857" s="44">
        <f t="shared" si="45"/>
        <v>0.55681818181818188</v>
      </c>
      <c r="I857" s="58" t="str">
        <f>IF(OR(A857="",LEFT(A857,3)="---"),"",IFERROR(VLOOKUP($A857,'ROAR Balance'!B:F,2,FALSE),""))</f>
        <v>French</v>
      </c>
      <c r="J857" s="58">
        <f>IF(I857="","",IFERROR(VLOOKUP($A857,'ROAR Balance'!B:F,3,FALSE),""))</f>
        <v>39</v>
      </c>
      <c r="K857" s="58" t="str">
        <f>IF(I857="","",IFERROR(VLOOKUP($A857,'ROAR Balance'!B:F,4,FALSE),""))</f>
        <v>German</v>
      </c>
      <c r="L857" s="58">
        <f>IF(I857="","",IFERROR(VLOOKUP($A857,'ROAR Balance'!B:F,5,FALSE),""))</f>
        <v>49</v>
      </c>
      <c r="M857" s="46" t="str">
        <f>IF(OR(LEFT(A857,2)="--",A857="",I857=""),"",IFERROR(VLOOKUP(A857,Data!C:W,21,FALSE),""))</f>
        <v/>
      </c>
      <c r="N857" s="2"/>
    </row>
    <row r="858" spans="1:14" ht="15" customHeight="1" x14ac:dyDescent="0.3">
      <c r="A858" s="5" t="str">
        <f>IFERROR(IF(VLOOKUP(ROW(A858)-1,Data!B:C,2,FALSE)="","",VLOOKUP(ROW(A858)-1,Data!B:C,2,FALSE)),"")</f>
        <v>Sat Sri Akal! [AP58]</v>
      </c>
      <c r="B858" s="133"/>
      <c r="C858" s="87" t="str">
        <f>IFERROR(IF(VLOOKUP(ROW(A858)-1,Data!B:C,2,FALSE)="","",VLOOKUP(ROW(A858)-1,Data!B:X,23,FALSE)),"")</f>
        <v/>
      </c>
      <c r="D858" s="6">
        <f t="shared" si="43"/>
        <v>-1</v>
      </c>
      <c r="E858" s="6" t="str">
        <f t="shared" si="44"/>
        <v/>
      </c>
      <c r="F858" s="42">
        <f>IF(I858="","",IF(M858="Campaign","--",IF(VLOOKUP(A858,Data!C:D,2,FALSE)="*","*",VLOOKUP(A858,Data!C:R,16,FALSE))))</f>
        <v>6.0750000000000002</v>
      </c>
      <c r="G858" s="43">
        <f>IF(I858="","",IFERROR(VLOOKUP(VLOOKUP(A858,Data!C:T,18,FALSE),'ROAR Ratings'!A:D,4,FALSE),""))</f>
        <v>5.85</v>
      </c>
      <c r="H858" s="44">
        <f t="shared" si="45"/>
        <v>0.7142857142857143</v>
      </c>
      <c r="I858" s="58" t="str">
        <f>IF(OR(A858="",LEFT(A858,3)="---"),"",IFERROR(VLOOKUP($A858,'ROAR Balance'!B:F,2,FALSE),""))</f>
        <v>Japanese</v>
      </c>
      <c r="J858" s="58">
        <f>IF(I858="","",IFERROR(VLOOKUP($A858,'ROAR Balance'!B:F,3,FALSE),""))</f>
        <v>8</v>
      </c>
      <c r="K858" s="58" t="str">
        <f>IF(I858="","",IFERROR(VLOOKUP($A858,'ROAR Balance'!B:F,4,FALSE),""))</f>
        <v>British</v>
      </c>
      <c r="L858" s="58">
        <f>IF(I858="","",IFERROR(VLOOKUP($A858,'ROAR Balance'!B:F,5,FALSE),""))</f>
        <v>20</v>
      </c>
      <c r="M858" s="46" t="str">
        <f>IF(OR(LEFT(A858,2)="--",A858="",I858=""),"",IFERROR(VLOOKUP(A858,Data!C:W,21,FALSE),""))</f>
        <v>PTO, OBA</v>
      </c>
      <c r="N858" s="2"/>
    </row>
    <row r="859" spans="1:14" ht="15" customHeight="1" x14ac:dyDescent="0.3">
      <c r="A859" s="5" t="str">
        <f>IFERROR(IF(VLOOKUP(ROW(A859)-1,Data!B:C,2,FALSE)="","",VLOOKUP(ROW(A859)-1,Data!B:C,2,FALSE)),"")</f>
        <v>Taking Heads [AP59]</v>
      </c>
      <c r="B859" s="133"/>
      <c r="C859" s="87" t="str">
        <f>IFERROR(IF(VLOOKUP(ROW(A859)-1,Data!B:C,2,FALSE)="","",VLOOKUP(ROW(A859)-1,Data!B:X,23,FALSE)),"")</f>
        <v/>
      </c>
      <c r="D859" s="6">
        <f t="shared" si="43"/>
        <v>1</v>
      </c>
      <c r="E859" s="6" t="str">
        <f t="shared" si="44"/>
        <v/>
      </c>
      <c r="F859" s="42">
        <f>IF(I859="","",IF(M859="Campaign","--",IF(VLOOKUP(A859,Data!C:D,2,FALSE)="*","*",VLOOKUP(A859,Data!C:R,16,FALSE))))</f>
        <v>5.2249999999999996</v>
      </c>
      <c r="G859" s="43">
        <f>IF(I859="","",IFERROR(VLOOKUP(VLOOKUP(A859,Data!C:T,18,FALSE),'ROAR Ratings'!A:D,4,FALSE),""))</f>
        <v>6.48</v>
      </c>
      <c r="H859" s="44">
        <f t="shared" si="45"/>
        <v>0.5</v>
      </c>
      <c r="I859" s="58" t="str">
        <f>IF(OR(A859="",LEFT(A859,3)="---"),"",IFERROR(VLOOKUP($A859,'ROAR Balance'!B:F,2,FALSE),""))</f>
        <v>American</v>
      </c>
      <c r="J859" s="58">
        <f>IF(I859="","",IFERROR(VLOOKUP($A859,'ROAR Balance'!B:F,3,FALSE),""))</f>
        <v>48</v>
      </c>
      <c r="K859" s="58" t="str">
        <f>IF(I859="","",IFERROR(VLOOKUP($A859,'ROAR Balance'!B:F,4,FALSE),""))</f>
        <v>Japanese</v>
      </c>
      <c r="L859" s="58">
        <f>IF(I859="","",IFERROR(VLOOKUP($A859,'ROAR Balance'!B:F,5,FALSE),""))</f>
        <v>48</v>
      </c>
      <c r="M859" s="46" t="str">
        <f>IF(OR(LEFT(A859,2)="--",A859="",I859=""),"",IFERROR(VLOOKUP(A859,Data!C:W,21,FALSE),""))</f>
        <v>PTO</v>
      </c>
      <c r="N859" s="2"/>
    </row>
    <row r="860" spans="1:14" ht="15" customHeight="1" x14ac:dyDescent="0.3">
      <c r="A860" s="5" t="str">
        <f>IFERROR(IF(VLOOKUP(ROW(A860)-1,Data!B:C,2,FALSE)="","",VLOOKUP(ROW(A860)-1,Data!B:C,2,FALSE)),"")</f>
        <v>Nishne, Nyet! [AP60]</v>
      </c>
      <c r="B860" s="133"/>
      <c r="C860" s="87" t="str">
        <f>IFERROR(IF(VLOOKUP(ROW(A860)-1,Data!B:C,2,FALSE)="","",VLOOKUP(ROW(A860)-1,Data!B:X,23,FALSE)),"")</f>
        <v/>
      </c>
      <c r="D860" s="6">
        <f t="shared" si="43"/>
        <v>1</v>
      </c>
      <c r="E860" s="6" t="str">
        <f t="shared" si="44"/>
        <v/>
      </c>
      <c r="F860" s="42">
        <f>IF(I860="","",IF(M860="Campaign","--",IF(VLOOKUP(A860,Data!C:D,2,FALSE)="*","*",VLOOKUP(A860,Data!C:R,16,FALSE))))</f>
        <v>14.1875</v>
      </c>
      <c r="G860" s="43">
        <f>IF(I860="","",IFERROR(VLOOKUP(VLOOKUP(A860,Data!C:T,18,FALSE),'ROAR Ratings'!A:D,4,FALSE),""))</f>
        <v>7.23</v>
      </c>
      <c r="H860" s="44">
        <f t="shared" si="45"/>
        <v>0.50819672131147542</v>
      </c>
      <c r="I860" s="58" t="str">
        <f>IF(OR(A860="",LEFT(A860,3)="---"),"",IFERROR(VLOOKUP($A860,'ROAR Balance'!B:F,2,FALSE),""))</f>
        <v>Russian</v>
      </c>
      <c r="J860" s="58">
        <f>IF(I860="","",IFERROR(VLOOKUP($A860,'ROAR Balance'!B:F,3,FALSE),""))</f>
        <v>30</v>
      </c>
      <c r="K860" s="58" t="str">
        <f>IF(I860="","",IFERROR(VLOOKUP($A860,'ROAR Balance'!B:F,4,FALSE),""))</f>
        <v>German</v>
      </c>
      <c r="L860" s="58">
        <f>IF(I860="","",IFERROR(VLOOKUP($A860,'ROAR Balance'!B:F,5,FALSE),""))</f>
        <v>31</v>
      </c>
      <c r="M860" s="46" t="str">
        <f>IF(OR(LEFT(A860,2)="--",A860="",I860=""),"",IFERROR(VLOOKUP(A860,Data!C:W,21,FALSE),""))</f>
        <v/>
      </c>
      <c r="N860" s="2"/>
    </row>
    <row r="861" spans="1:14" ht="15" customHeight="1" x14ac:dyDescent="0.3">
      <c r="A861" s="5" t="str">
        <f>IFERROR(IF(VLOOKUP(ROW(A861)-1,Data!B:C,2,FALSE)="","",VLOOKUP(ROW(A861)-1,Data!B:C,2,FALSE)),"")</f>
        <v>Desobry Defiant [AP61]</v>
      </c>
      <c r="B861" s="133"/>
      <c r="C861" s="87" t="str">
        <f>IFERROR(IF(VLOOKUP(ROW(A861)-1,Data!B:C,2,FALSE)="","",VLOOKUP(ROW(A861)-1,Data!B:X,23,FALSE)),"")</f>
        <v/>
      </c>
      <c r="D861" s="6">
        <f t="shared" si="43"/>
        <v>1</v>
      </c>
      <c r="E861" s="6" t="str">
        <f t="shared" si="44"/>
        <v/>
      </c>
      <c r="F861" s="42">
        <f>IF(I861="","",IF(M861="Campaign","--",IF(VLOOKUP(A861,Data!C:D,2,FALSE)="*","*",VLOOKUP(A861,Data!C:R,16,FALSE))))</f>
        <v>13.891666666666667</v>
      </c>
      <c r="G861" s="43">
        <f>IF(I861="","",IFERROR(VLOOKUP(VLOOKUP(A861,Data!C:T,18,FALSE),'ROAR Ratings'!A:D,4,FALSE),""))</f>
        <v>7.1</v>
      </c>
      <c r="H861" s="44">
        <f t="shared" si="45"/>
        <v>0.54098360655737698</v>
      </c>
      <c r="I861" s="58" t="str">
        <f>IF(OR(A861="",LEFT(A861,3)="---"),"",IFERROR(VLOOKUP($A861,'ROAR Balance'!B:F,2,FALSE),""))</f>
        <v>German</v>
      </c>
      <c r="J861" s="58">
        <f>IF(I861="","",IFERROR(VLOOKUP($A861,'ROAR Balance'!B:F,3,FALSE),""))</f>
        <v>28</v>
      </c>
      <c r="K861" s="58" t="str">
        <f>IF(I861="","",IFERROR(VLOOKUP($A861,'ROAR Balance'!B:F,4,FALSE),""))</f>
        <v>American</v>
      </c>
      <c r="L861" s="58">
        <f>IF(I861="","",IFERROR(VLOOKUP($A861,'ROAR Balance'!B:F,5,FALSE),""))</f>
        <v>33</v>
      </c>
      <c r="M861" s="46" t="str">
        <f>IF(OR(LEFT(A861,2)="--",A861="",I861=""),"",IFERROR(VLOOKUP(A861,Data!C:W,21,FALSE),""))</f>
        <v>OBA</v>
      </c>
      <c r="N861" s="2"/>
    </row>
    <row r="862" spans="1:14" ht="15" customHeight="1" x14ac:dyDescent="0.3">
      <c r="A862" s="5" t="str">
        <f>IFERROR(IF(VLOOKUP(ROW(A862)-1,Data!B:C,2,FALSE)="","",VLOOKUP(ROW(A862)-1,Data!B:C,2,FALSE)),"")</f>
        <v>Shouting Into the Storm [AP62]</v>
      </c>
      <c r="B862" s="133"/>
      <c r="C862" s="87" t="str">
        <f>IFERROR(IF(VLOOKUP(ROW(A862)-1,Data!B:C,2,FALSE)="","",VLOOKUP(ROW(A862)-1,Data!B:X,23,FALSE)),"")</f>
        <v/>
      </c>
      <c r="D862" s="6">
        <f t="shared" si="43"/>
        <v>1</v>
      </c>
      <c r="E862" s="6" t="str">
        <f t="shared" si="44"/>
        <v/>
      </c>
      <c r="F862" s="42">
        <f>IF(I862="","",IF(M862="Campaign","--",IF(VLOOKUP(A862,Data!C:D,2,FALSE)="*","*",VLOOKUP(A862,Data!C:R,16,FALSE))))</f>
        <v>7.8250000000000002</v>
      </c>
      <c r="G862" s="43">
        <f>IF(I862="","",IFERROR(VLOOKUP(VLOOKUP(A862,Data!C:T,18,FALSE),'ROAR Ratings'!A:D,4,FALSE),""))</f>
        <v>7.48</v>
      </c>
      <c r="H862" s="44">
        <f t="shared" si="45"/>
        <v>0.52554744525547448</v>
      </c>
      <c r="I862" s="58" t="str">
        <f>IF(OR(A862="",LEFT(A862,3)="---"),"",IFERROR(VLOOKUP($A862,'ROAR Balance'!B:F,2,FALSE),""))</f>
        <v>German</v>
      </c>
      <c r="J862" s="58">
        <f>IF(I862="","",IFERROR(VLOOKUP($A862,'ROAR Balance'!B:F,3,FALSE),""))</f>
        <v>72</v>
      </c>
      <c r="K862" s="58" t="str">
        <f>IF(I862="","",IFERROR(VLOOKUP($A862,'ROAR Balance'!B:F,4,FALSE),""))</f>
        <v>Russian</v>
      </c>
      <c r="L862" s="58">
        <f>IF(I862="","",IFERROR(VLOOKUP($A862,'ROAR Balance'!B:F,5,FALSE),""))</f>
        <v>65</v>
      </c>
      <c r="M862" s="46" t="str">
        <f>IF(OR(LEFT(A862,2)="--",A862="",I862=""),"",IFERROR(VLOOKUP(A862,Data!C:W,21,FALSE),""))</f>
        <v/>
      </c>
      <c r="N862" s="2"/>
    </row>
    <row r="863" spans="1:14" ht="15" customHeight="1" x14ac:dyDescent="0.3">
      <c r="A863" s="5" t="str">
        <f>IFERROR(IF(VLOOKUP(ROW(A863)-1,Data!B:C,2,FALSE)="","",VLOOKUP(ROW(A863)-1,Data!B:C,2,FALSE)),"")</f>
        <v/>
      </c>
      <c r="B863" s="133"/>
      <c r="C863" s="87" t="str">
        <f>IFERROR(IF(VLOOKUP(ROW(A863)-1,Data!B:C,2,FALSE)="","",VLOOKUP(ROW(A863)-1,Data!B:X,23,FALSE)),"")</f>
        <v/>
      </c>
      <c r="D863" s="6" t="str">
        <f t="shared" si="43"/>
        <v/>
      </c>
      <c r="E863" s="6" t="str">
        <f t="shared" si="44"/>
        <v/>
      </c>
      <c r="F863" s="42" t="str">
        <f>IF(I863="","",IF(M863="Campaign","--",IF(VLOOKUP(A863,Data!C:D,2,FALSE)="*","*",VLOOKUP(A863,Data!C:R,16,FALSE))))</f>
        <v/>
      </c>
      <c r="G863" s="43" t="str">
        <f>IF(I863="","",IFERROR(VLOOKUP(VLOOKUP(A863,Data!C:T,18,FALSE),'ROAR Ratings'!A:D,4,FALSE),""))</f>
        <v/>
      </c>
      <c r="H863" s="44" t="str">
        <f t="shared" si="45"/>
        <v/>
      </c>
      <c r="I863" s="58" t="str">
        <f>IF(OR(A863="",LEFT(A863,3)="---"),"",IFERROR(VLOOKUP($A863,'ROAR Balance'!B:F,2,FALSE),""))</f>
        <v/>
      </c>
      <c r="J863" s="58" t="str">
        <f>IF(I863="","",IFERROR(VLOOKUP($A863,'ROAR Balance'!B:F,3,FALSE),""))</f>
        <v/>
      </c>
      <c r="K863" s="58" t="str">
        <f>IF(I863="","",IFERROR(VLOOKUP($A863,'ROAR Balance'!B:F,4,FALSE),""))</f>
        <v/>
      </c>
      <c r="L863" s="58" t="str">
        <f>IF(I863="","",IFERROR(VLOOKUP($A863,'ROAR Balance'!B:F,5,FALSE),""))</f>
        <v/>
      </c>
      <c r="M863" s="46" t="str">
        <f>IF(OR(LEFT(A863,2)="--",A863="",I863=""),"",IFERROR(VLOOKUP(A863,Data!C:W,21,FALSE),""))</f>
        <v/>
      </c>
      <c r="N863" s="2"/>
    </row>
    <row r="864" spans="1:14" ht="15" customHeight="1" x14ac:dyDescent="0.3">
      <c r="A864" s="5" t="str">
        <f>IFERROR(IF(VLOOKUP(ROW(A864)-1,Data!B:C,2,FALSE)="","",VLOOKUP(ROW(A864)-1,Data!B:C,2,FALSE)),"")</f>
        <v>--- Action Pack 7 ---</v>
      </c>
      <c r="B864" s="133"/>
      <c r="C864" s="87" t="str">
        <f>IFERROR(IF(VLOOKUP(ROW(A864)-1,Data!B:C,2,FALSE)="","",VLOOKUP(ROW(A864)-1,Data!B:X,23,FALSE)),"")</f>
        <v/>
      </c>
      <c r="D864" s="6" t="str">
        <f t="shared" si="43"/>
        <v/>
      </c>
      <c r="E864" s="6" t="str">
        <f t="shared" si="44"/>
        <v/>
      </c>
      <c r="F864" s="42" t="str">
        <f>IF(I864="","",IF(M864="Campaign","--",IF(VLOOKUP(A864,Data!C:D,2,FALSE)="*","*",VLOOKUP(A864,Data!C:R,16,FALSE))))</f>
        <v/>
      </c>
      <c r="G864" s="43" t="str">
        <f>IF(I864="","",IFERROR(VLOOKUP(VLOOKUP(A864,Data!C:T,18,FALSE),'ROAR Ratings'!A:D,4,FALSE),""))</f>
        <v/>
      </c>
      <c r="H864" s="44" t="str">
        <f t="shared" si="45"/>
        <v/>
      </c>
      <c r="I864" s="58" t="str">
        <f>IF(OR(A864="",LEFT(A864,3)="---"),"",IFERROR(VLOOKUP($A864,'ROAR Balance'!B:F,2,FALSE),""))</f>
        <v/>
      </c>
      <c r="J864" s="58" t="str">
        <f>IF(I864="","",IFERROR(VLOOKUP($A864,'ROAR Balance'!B:F,3,FALSE),""))</f>
        <v/>
      </c>
      <c r="K864" s="58" t="str">
        <f>IF(I864="","",IFERROR(VLOOKUP($A864,'ROAR Balance'!B:F,4,FALSE),""))</f>
        <v/>
      </c>
      <c r="L864" s="58" t="str">
        <f>IF(I864="","",IFERROR(VLOOKUP($A864,'ROAR Balance'!B:F,5,FALSE),""))</f>
        <v/>
      </c>
      <c r="M864" s="46" t="str">
        <f>IF(OR(LEFT(A864,2)="--",A864="",I864=""),"",IFERROR(VLOOKUP(A864,Data!C:W,21,FALSE),""))</f>
        <v/>
      </c>
      <c r="N864" s="2"/>
    </row>
    <row r="865" spans="1:14" ht="15" customHeight="1" x14ac:dyDescent="0.3">
      <c r="A865" s="5" t="str">
        <f>IFERROR(IF(VLOOKUP(ROW(A865)-1,Data!B:C,2,FALSE)="","",VLOOKUP(ROW(A865)-1,Data!B:C,2,FALSE)),"")</f>
        <v>The Nutcracker [AP63]</v>
      </c>
      <c r="B865" s="133"/>
      <c r="C865" s="87" t="str">
        <f>IFERROR(IF(VLOOKUP(ROW(A865)-1,Data!B:C,2,FALSE)="","",VLOOKUP(ROW(A865)-1,Data!B:X,23,FALSE)),"")</f>
        <v/>
      </c>
      <c r="D865" s="6">
        <f t="shared" si="43"/>
        <v>-1</v>
      </c>
      <c r="E865" s="6" t="str">
        <f t="shared" si="44"/>
        <v/>
      </c>
      <c r="F865" s="42">
        <f>IF(I865="","",IF(M865="Campaign","--",IF(VLOOKUP(A865,Data!C:D,2,FALSE)="*","*",VLOOKUP(A865,Data!C:R,16,FALSE))))</f>
        <v>6.416666666666667</v>
      </c>
      <c r="G865" s="43">
        <f>IF(I865="","",IFERROR(VLOOKUP(VLOOKUP(A865,Data!C:T,18,FALSE),'ROAR Ratings'!A:D,4,FALSE),""))</f>
        <v>5.66</v>
      </c>
      <c r="H865" s="44">
        <f t="shared" si="45"/>
        <v>0.7407407407407407</v>
      </c>
      <c r="I865" s="58" t="str">
        <f>IF(OR(A865="",LEFT(A865,3)="---"),"",IFERROR(VLOOKUP($A865,'ROAR Balance'!B:F,2,FALSE),""))</f>
        <v>German</v>
      </c>
      <c r="J865" s="58">
        <f>IF(I865="","",IFERROR(VLOOKUP($A865,'ROAR Balance'!B:F,3,FALSE),""))</f>
        <v>40</v>
      </c>
      <c r="K865" s="58" t="str">
        <f>IF(I865="","",IFERROR(VLOOKUP($A865,'ROAR Balance'!B:F,4,FALSE),""))</f>
        <v>Russian</v>
      </c>
      <c r="L865" s="58">
        <f>IF(I865="","",IFERROR(VLOOKUP($A865,'ROAR Balance'!B:F,5,FALSE),""))</f>
        <v>14</v>
      </c>
      <c r="M865" s="46" t="str">
        <f>IF(OR(LEFT(A865,2)="--",A865="",I865=""),"",IFERROR(VLOOKUP(A865,Data!C:W,21,FALSE),""))</f>
        <v/>
      </c>
      <c r="N865" s="2"/>
    </row>
    <row r="866" spans="1:14" ht="15" customHeight="1" x14ac:dyDescent="0.3">
      <c r="A866" s="5" t="str">
        <f>IFERROR(IF(VLOOKUP(ROW(A866)-1,Data!B:C,2,FALSE)="","",VLOOKUP(ROW(A866)-1,Data!B:C,2,FALSE)),"")</f>
        <v>A Well-Engineered Ambush [AP64]</v>
      </c>
      <c r="B866" s="133"/>
      <c r="C866" s="87" t="str">
        <f>IFERROR(IF(VLOOKUP(ROW(A866)-1,Data!B:C,2,FALSE)="","",VLOOKUP(ROW(A866)-1,Data!B:X,23,FALSE)),"")</f>
        <v/>
      </c>
      <c r="D866" s="6">
        <f t="shared" si="43"/>
        <v>-1</v>
      </c>
      <c r="E866" s="6" t="str">
        <f t="shared" si="44"/>
        <v/>
      </c>
      <c r="F866" s="42">
        <f>IF(I866="","",IF(M866="Campaign","--",IF(VLOOKUP(A866,Data!C:D,2,FALSE)="*","*",VLOOKUP(A866,Data!C:R,16,FALSE))))</f>
        <v>7.291666666666667</v>
      </c>
      <c r="G866" s="43">
        <f>IF(I866="","",IFERROR(VLOOKUP(VLOOKUP(A866,Data!C:T,18,FALSE),'ROAR Ratings'!A:D,4,FALSE),""))</f>
        <v>5.77</v>
      </c>
      <c r="H866" s="44">
        <f t="shared" si="45"/>
        <v>0.5862068965517242</v>
      </c>
      <c r="I866" s="58" t="str">
        <f>IF(OR(A866="",LEFT(A866,3)="---"),"",IFERROR(VLOOKUP($A866,'ROAR Balance'!B:F,2,FALSE),""))</f>
        <v>British</v>
      </c>
      <c r="J866" s="58">
        <f>IF(I866="","",IFERROR(VLOOKUP($A866,'ROAR Balance'!B:F,3,FALSE),""))</f>
        <v>12</v>
      </c>
      <c r="K866" s="58" t="str">
        <f>IF(I866="","",IFERROR(VLOOKUP($A866,'ROAR Balance'!B:F,4,FALSE),""))</f>
        <v>German/Italian</v>
      </c>
      <c r="L866" s="58">
        <f>IF(I866="","",IFERROR(VLOOKUP($A866,'ROAR Balance'!B:F,5,FALSE),""))</f>
        <v>17</v>
      </c>
      <c r="M866" s="46" t="str">
        <f>IF(OR(LEFT(A866,2)="--",A866="",I866=""),"",IFERROR(VLOOKUP(A866,Data!C:W,21,FALSE),""))</f>
        <v/>
      </c>
      <c r="N866" s="2"/>
    </row>
    <row r="867" spans="1:14" ht="15" customHeight="1" x14ac:dyDescent="0.3">
      <c r="A867" s="5" t="str">
        <f>IFERROR(IF(VLOOKUP(ROW(A867)-1,Data!B:C,2,FALSE)="","",VLOOKUP(ROW(A867)-1,Data!B:C,2,FALSE)),"")</f>
        <v>Baw Drop [AP65]</v>
      </c>
      <c r="B867" s="133"/>
      <c r="C867" s="87" t="str">
        <f>IFERROR(IF(VLOOKUP(ROW(A867)-1,Data!B:C,2,FALSE)="","",VLOOKUP(ROW(A867)-1,Data!B:X,23,FALSE)),"")</f>
        <v/>
      </c>
      <c r="D867" s="6">
        <f t="shared" si="43"/>
        <v>1</v>
      </c>
      <c r="E867" s="6" t="str">
        <f t="shared" si="44"/>
        <v>T</v>
      </c>
      <c r="F867" s="42">
        <f>IF(I867="","",IF(M867="Campaign","--",IF(VLOOKUP(A867,Data!C:D,2,FALSE)="*","*",VLOOKUP(A867,Data!C:R,16,FALSE))))</f>
        <v>4.2</v>
      </c>
      <c r="G867" s="43">
        <f>IF(I867="","",IFERROR(VLOOKUP(VLOOKUP(A867,Data!C:T,18,FALSE),'ROAR Ratings'!A:D,4,FALSE),""))</f>
        <v>6.62</v>
      </c>
      <c r="H867" s="44">
        <f t="shared" si="45"/>
        <v>0.5714285714285714</v>
      </c>
      <c r="I867" s="58" t="str">
        <f>IF(OR(A867="",LEFT(A867,3)="---"),"",IFERROR(VLOOKUP($A867,'ROAR Balance'!B:F,2,FALSE),""))</f>
        <v>British</v>
      </c>
      <c r="J867" s="58">
        <f>IF(I867="","",IFERROR(VLOOKUP($A867,'ROAR Balance'!B:F,3,FALSE),""))</f>
        <v>27</v>
      </c>
      <c r="K867" s="58" t="str">
        <f>IF(I867="","",IFERROR(VLOOKUP($A867,'ROAR Balance'!B:F,4,FALSE),""))</f>
        <v>Japanese</v>
      </c>
      <c r="L867" s="58">
        <f>IF(I867="","",IFERROR(VLOOKUP($A867,'ROAR Balance'!B:F,5,FALSE),""))</f>
        <v>36</v>
      </c>
      <c r="M867" s="46" t="str">
        <f>IF(OR(LEFT(A867,2)="--",A867="",I867=""),"",IFERROR(VLOOKUP(A867,Data!C:W,21,FALSE),""))</f>
        <v>PTO, Air</v>
      </c>
      <c r="N867" s="2"/>
    </row>
    <row r="868" spans="1:14" ht="15" customHeight="1" x14ac:dyDescent="0.3">
      <c r="A868" s="5" t="str">
        <f>IFERROR(IF(VLOOKUP(ROW(A868)-1,Data!B:C,2,FALSE)="","",VLOOKUP(ROW(A868)-1,Data!B:C,2,FALSE)),"")</f>
        <v>Cat's Cradle [AP66]</v>
      </c>
      <c r="B868" s="133"/>
      <c r="C868" s="87" t="str">
        <f>IFERROR(IF(VLOOKUP(ROW(A868)-1,Data!B:C,2,FALSE)="","",VLOOKUP(ROW(A868)-1,Data!B:X,23,FALSE)),"")</f>
        <v/>
      </c>
      <c r="D868" s="6">
        <f t="shared" si="43"/>
        <v>-1</v>
      </c>
      <c r="E868" s="6" t="str">
        <f t="shared" si="44"/>
        <v/>
      </c>
      <c r="F868" s="42">
        <f>IF(I868="","",IF(M868="Campaign","--",IF(VLOOKUP(A868,Data!C:D,2,FALSE)="*","*",VLOOKUP(A868,Data!C:R,16,FALSE))))</f>
        <v>11.725</v>
      </c>
      <c r="G868" s="43">
        <f>IF(I868="","",IFERROR(VLOOKUP(VLOOKUP(A868,Data!C:T,18,FALSE),'ROAR Ratings'!A:D,4,FALSE),""))</f>
        <v>6</v>
      </c>
      <c r="H868" s="44">
        <f t="shared" si="45"/>
        <v>0.65517241379310343</v>
      </c>
      <c r="I868" s="58" t="str">
        <f>IF(OR(A868="",LEFT(A868,3)="---"),"",IFERROR(VLOOKUP($A868,'ROAR Balance'!B:F,2,FALSE),""))</f>
        <v>German</v>
      </c>
      <c r="J868" s="58">
        <f>IF(I868="","",IFERROR(VLOOKUP($A868,'ROAR Balance'!B:F,3,FALSE),""))</f>
        <v>19</v>
      </c>
      <c r="K868" s="58" t="str">
        <f>IF(I868="","",IFERROR(VLOOKUP($A868,'ROAR Balance'!B:F,4,FALSE),""))</f>
        <v>Russian</v>
      </c>
      <c r="L868" s="58">
        <f>IF(I868="","",IFERROR(VLOOKUP($A868,'ROAR Balance'!B:F,5,FALSE),""))</f>
        <v>10</v>
      </c>
      <c r="M868" s="46" t="str">
        <f>IF(OR(LEFT(A868,2)="--",A868="",I868=""),"",IFERROR(VLOOKUP(A868,Data!C:W,21,FALSE),""))</f>
        <v>OBA</v>
      </c>
      <c r="N868" s="2"/>
    </row>
    <row r="869" spans="1:14" ht="15" customHeight="1" x14ac:dyDescent="0.3">
      <c r="A869" s="5" t="str">
        <f>IFERROR(IF(VLOOKUP(ROW(A869)-1,Data!B:C,2,FALSE)="","",VLOOKUP(ROW(A869)-1,Data!B:C,2,FALSE)),"")</f>
        <v>Cherry Ripe [AP67]</v>
      </c>
      <c r="B869" s="133"/>
      <c r="C869" s="87" t="str">
        <f>IFERROR(IF(VLOOKUP(ROW(A869)-1,Data!B:C,2,FALSE)="","",VLOOKUP(ROW(A869)-1,Data!B:X,23,FALSE)),"")</f>
        <v/>
      </c>
      <c r="D869" s="6">
        <f t="shared" si="43"/>
        <v>-1</v>
      </c>
      <c r="E869" s="6" t="str">
        <f t="shared" si="44"/>
        <v/>
      </c>
      <c r="F869" s="42">
        <f>IF(I869="","",IF(M869="Campaign","--",IF(VLOOKUP(A869,Data!C:D,2,FALSE)="*","*",VLOOKUP(A869,Data!C:R,16,FALSE))))</f>
        <v>5.625</v>
      </c>
      <c r="G869" s="43">
        <f>IF(I869="","",IFERROR(VLOOKUP(VLOOKUP(A869,Data!C:T,18,FALSE),'ROAR Ratings'!A:D,4,FALSE),""))</f>
        <v>5.44</v>
      </c>
      <c r="H869" s="44">
        <f t="shared" si="45"/>
        <v>0.78947368421052633</v>
      </c>
      <c r="I869" s="58" t="str">
        <f>IF(OR(A869="",LEFT(A869,3)="---"),"",IFERROR(VLOOKUP($A869,'ROAR Balance'!B:F,2,FALSE),""))</f>
        <v>British</v>
      </c>
      <c r="J869" s="58">
        <f>IF(I869="","",IFERROR(VLOOKUP($A869,'ROAR Balance'!B:F,3,FALSE),""))</f>
        <v>4</v>
      </c>
      <c r="K869" s="58" t="str">
        <f>IF(I869="","",IFERROR(VLOOKUP($A869,'ROAR Balance'!B:F,4,FALSE),""))</f>
        <v>German</v>
      </c>
      <c r="L869" s="58">
        <f>IF(I869="","",IFERROR(VLOOKUP($A869,'ROAR Balance'!B:F,5,FALSE),""))</f>
        <v>15</v>
      </c>
      <c r="M869" s="46" t="str">
        <f>IF(OR(LEFT(A869,2)="--",A869="",I869=""),"",IFERROR(VLOOKUP(A869,Data!C:W,21,FALSE),""))</f>
        <v/>
      </c>
      <c r="N869" s="2"/>
    </row>
    <row r="870" spans="1:14" ht="15" customHeight="1" x14ac:dyDescent="0.3">
      <c r="A870" s="5" t="str">
        <f>IFERROR(IF(VLOOKUP(ROW(A870)-1,Data!B:C,2,FALSE)="","",VLOOKUP(ROW(A870)-1,Data!B:C,2,FALSE)),"")</f>
        <v>Odd Angry Shot [AP68]</v>
      </c>
      <c r="B870" s="133"/>
      <c r="C870" s="87" t="str">
        <f>IFERROR(IF(VLOOKUP(ROW(A870)-1,Data!B:C,2,FALSE)="","",VLOOKUP(ROW(A870)-1,Data!B:X,23,FALSE)),"")</f>
        <v/>
      </c>
      <c r="D870" s="6">
        <f t="shared" si="43"/>
        <v>-1</v>
      </c>
      <c r="E870" s="6" t="str">
        <f t="shared" si="44"/>
        <v>T</v>
      </c>
      <c r="F870" s="42">
        <f>IF(I870="","",IF(M870="Campaign","--",IF(VLOOKUP(A870,Data!C:D,2,FALSE)="*","*",VLOOKUP(A870,Data!C:R,16,FALSE))))</f>
        <v>3.6</v>
      </c>
      <c r="G870" s="43">
        <f>IF(I870="","",IFERROR(VLOOKUP(VLOOKUP(A870,Data!C:T,18,FALSE),'ROAR Ratings'!A:D,4,FALSE),""))</f>
        <v>5.87</v>
      </c>
      <c r="H870" s="44">
        <f t="shared" si="45"/>
        <v>0.59459459459459452</v>
      </c>
      <c r="I870" s="58" t="str">
        <f>IF(OR(A870="",LEFT(A870,3)="---"),"",IFERROR(VLOOKUP($A870,'ROAR Balance'!B:F,2,FALSE),""))</f>
        <v>Japanese</v>
      </c>
      <c r="J870" s="58">
        <f>IF(I870="","",IFERROR(VLOOKUP($A870,'ROAR Balance'!B:F,3,FALSE),""))</f>
        <v>15</v>
      </c>
      <c r="K870" s="58" t="str">
        <f>IF(I870="","",IFERROR(VLOOKUP($A870,'ROAR Balance'!B:F,4,FALSE),""))</f>
        <v>Australian</v>
      </c>
      <c r="L870" s="58">
        <f>IF(I870="","",IFERROR(VLOOKUP($A870,'ROAR Balance'!B:F,5,FALSE),""))</f>
        <v>22</v>
      </c>
      <c r="M870" s="46" t="str">
        <f>IF(OR(LEFT(A870,2)="--",A870="",I870=""),"",IFERROR(VLOOKUP(A870,Data!C:W,21,FALSE),""))</f>
        <v>Air</v>
      </c>
      <c r="N870" s="2"/>
    </row>
    <row r="871" spans="1:14" ht="15" customHeight="1" x14ac:dyDescent="0.3">
      <c r="A871" s="5" t="str">
        <f>IFERROR(IF(VLOOKUP(ROW(A871)-1,Data!B:C,2,FALSE)="","",VLOOKUP(ROW(A871)-1,Data!B:C,2,FALSE)),"")</f>
        <v>Uncommon Misery [AP69]</v>
      </c>
      <c r="B871" s="133"/>
      <c r="C871" s="87" t="str">
        <f>IFERROR(IF(VLOOKUP(ROW(A871)-1,Data!B:C,2,FALSE)="","",VLOOKUP(ROW(A871)-1,Data!B:X,23,FALSE)),"")</f>
        <v/>
      </c>
      <c r="D871" s="6">
        <f t="shared" si="43"/>
        <v>-1</v>
      </c>
      <c r="E871" s="6" t="str">
        <f t="shared" si="44"/>
        <v/>
      </c>
      <c r="F871" s="42">
        <f>IF(I871="","",IF(M871="Campaign","--",IF(VLOOKUP(A871,Data!C:D,2,FALSE)="*","*",VLOOKUP(A871,Data!C:R,16,FALSE))))</f>
        <v>6.3624999999999998</v>
      </c>
      <c r="G871" s="43">
        <f>IF(I871="","",IFERROR(VLOOKUP(VLOOKUP(A871,Data!C:T,18,FALSE),'ROAR Ratings'!A:D,4,FALSE),""))</f>
        <v>5.57</v>
      </c>
      <c r="H871" s="44">
        <f t="shared" si="45"/>
        <v>0.6470588235294118</v>
      </c>
      <c r="I871" s="58" t="str">
        <f>IF(OR(A871="",LEFT(A871,3)="---"),"",IFERROR(VLOOKUP($A871,'ROAR Balance'!B:F,2,FALSE),""))</f>
        <v>British</v>
      </c>
      <c r="J871" s="58">
        <f>IF(I871="","",IFERROR(VLOOKUP($A871,'ROAR Balance'!B:F,3,FALSE),""))</f>
        <v>22</v>
      </c>
      <c r="K871" s="58" t="str">
        <f>IF(I871="","",IFERROR(VLOOKUP($A871,'ROAR Balance'!B:F,4,FALSE),""))</f>
        <v>Japanese</v>
      </c>
      <c r="L871" s="58">
        <f>IF(I871="","",IFERROR(VLOOKUP($A871,'ROAR Balance'!B:F,5,FALSE),""))</f>
        <v>12</v>
      </c>
      <c r="M871" s="46" t="str">
        <f>IF(OR(LEFT(A871,2)="--",A871="",I871=""),"",IFERROR(VLOOKUP(A871,Data!C:W,21,FALSE),""))</f>
        <v>PTO</v>
      </c>
      <c r="N871" s="2"/>
    </row>
    <row r="872" spans="1:14" ht="15" customHeight="1" x14ac:dyDescent="0.3">
      <c r="A872" s="5" t="str">
        <f>IFERROR(IF(VLOOKUP(ROW(A872)-1,Data!B:C,2,FALSE)="","",VLOOKUP(ROW(A872)-1,Data!B:C,2,FALSE)),"")</f>
        <v>Sons of Slava [AP70]</v>
      </c>
      <c r="B872" s="133"/>
      <c r="C872" s="87" t="str">
        <f>IFERROR(IF(VLOOKUP(ROW(A872)-1,Data!B:C,2,FALSE)="","",VLOOKUP(ROW(A872)-1,Data!B:X,23,FALSE)),"")</f>
        <v/>
      </c>
      <c r="D872" s="6">
        <f t="shared" si="43"/>
        <v>-1</v>
      </c>
      <c r="E872" s="6" t="str">
        <f t="shared" si="44"/>
        <v/>
      </c>
      <c r="F872" s="42">
        <f>IF(I872="","",IF(M872="Campaign","--",IF(VLOOKUP(A872,Data!C:D,2,FALSE)="*","*",VLOOKUP(A872,Data!C:R,16,FALSE))))</f>
        <v>8.3125</v>
      </c>
      <c r="G872" s="43">
        <f>IF(I872="","",IFERROR(VLOOKUP(VLOOKUP(A872,Data!C:T,18,FALSE),'ROAR Ratings'!A:D,4,FALSE),""))</f>
        <v>6.34</v>
      </c>
      <c r="H872" s="44">
        <f t="shared" si="45"/>
        <v>0.59615384615384615</v>
      </c>
      <c r="I872" s="58" t="str">
        <f>IF(OR(A872="",LEFT(A872,3)="---"),"",IFERROR(VLOOKUP($A872,'ROAR Balance'!B:F,2,FALSE),""))</f>
        <v>German</v>
      </c>
      <c r="J872" s="58">
        <f>IF(I872="","",IFERROR(VLOOKUP($A872,'ROAR Balance'!B:F,3,FALSE),""))</f>
        <v>31</v>
      </c>
      <c r="K872" s="58" t="str">
        <f>IF(I872="","",IFERROR(VLOOKUP($A872,'ROAR Balance'!B:F,4,FALSE),""))</f>
        <v>Russian</v>
      </c>
      <c r="L872" s="58">
        <f>IF(I872="","",IFERROR(VLOOKUP($A872,'ROAR Balance'!B:F,5,FALSE),""))</f>
        <v>21</v>
      </c>
      <c r="M872" s="46" t="str">
        <f>IF(OR(LEFT(A872,2)="--",A872="",I872=""),"",IFERROR(VLOOKUP(A872,Data!C:W,21,FALSE),""))</f>
        <v/>
      </c>
      <c r="N872" s="2"/>
    </row>
    <row r="873" spans="1:14" ht="15" customHeight="1" x14ac:dyDescent="0.3">
      <c r="A873" s="5" t="str">
        <f>IFERROR(IF(VLOOKUP(ROW(A873)-1,Data!B:C,2,FALSE)="","",VLOOKUP(ROW(A873)-1,Data!B:C,2,FALSE)),"")</f>
        <v>Head in the Noose [AP71]</v>
      </c>
      <c r="B873" s="133"/>
      <c r="C873" s="87" t="str">
        <f>IFERROR(IF(VLOOKUP(ROW(A873)-1,Data!B:C,2,FALSE)="","",VLOOKUP(ROW(A873)-1,Data!B:X,23,FALSE)),"")</f>
        <v/>
      </c>
      <c r="D873" s="6">
        <f t="shared" si="43"/>
        <v>-1</v>
      </c>
      <c r="E873" s="6" t="str">
        <f t="shared" si="44"/>
        <v>T</v>
      </c>
      <c r="F873" s="42">
        <f>IF(I873="","",IF(M873="Campaign","--",IF(VLOOKUP(A873,Data!C:D,2,FALSE)="*","*",VLOOKUP(A873,Data!C:R,16,FALSE))))</f>
        <v>4.125</v>
      </c>
      <c r="G873" s="43">
        <f>IF(I873="","",IFERROR(VLOOKUP(VLOOKUP(A873,Data!C:T,18,FALSE),'ROAR Ratings'!A:D,4,FALSE),""))</f>
        <v>6.04</v>
      </c>
      <c r="H873" s="44">
        <f t="shared" si="45"/>
        <v>0.58823529411764708</v>
      </c>
      <c r="I873" s="58" t="str">
        <f>IF(OR(A873="",LEFT(A873,3)="---"),"",IFERROR(VLOOKUP($A873,'ROAR Balance'!B:F,2,FALSE),""))</f>
        <v>American</v>
      </c>
      <c r="J873" s="58">
        <f>IF(I873="","",IFERROR(VLOOKUP($A873,'ROAR Balance'!B:F,3,FALSE),""))</f>
        <v>30</v>
      </c>
      <c r="K873" s="58" t="str">
        <f>IF(I873="","",IFERROR(VLOOKUP($A873,'ROAR Balance'!B:F,4,FALSE),""))</f>
        <v>German</v>
      </c>
      <c r="L873" s="58">
        <f>IF(I873="","",IFERROR(VLOOKUP($A873,'ROAR Balance'!B:F,5,FALSE),""))</f>
        <v>21</v>
      </c>
      <c r="M873" s="46" t="str">
        <f>IF(OR(LEFT(A873,2)="--",A873="",I873=""),"",IFERROR(VLOOKUP(A873,Data!C:W,21,FALSE),""))</f>
        <v/>
      </c>
      <c r="N873" s="2"/>
    </row>
    <row r="874" spans="1:14" ht="15" customHeight="1" x14ac:dyDescent="0.3">
      <c r="A874" s="5" t="str">
        <f>IFERROR(IF(VLOOKUP(ROW(A874)-1,Data!B:C,2,FALSE)="","",VLOOKUP(ROW(A874)-1,Data!B:C,2,FALSE)),"")</f>
        <v>Guns For St. Barbara [AP72]</v>
      </c>
      <c r="B874" s="133"/>
      <c r="C874" s="87" t="str">
        <f>IFERROR(IF(VLOOKUP(ROW(A874)-1,Data!B:C,2,FALSE)="","",VLOOKUP(ROW(A874)-1,Data!B:X,23,FALSE)),"")</f>
        <v/>
      </c>
      <c r="D874" s="6">
        <f t="shared" si="43"/>
        <v>-1</v>
      </c>
      <c r="E874" s="6" t="str">
        <f t="shared" si="44"/>
        <v/>
      </c>
      <c r="F874" s="42">
        <f>IF(I874="","",IF(M874="Campaign","--",IF(VLOOKUP(A874,Data!C:D,2,FALSE)="*","*",VLOOKUP(A874,Data!C:R,16,FALSE))))</f>
        <v>7.8</v>
      </c>
      <c r="G874" s="43">
        <f>IF(I874="","",IFERROR(VLOOKUP(VLOOKUP(A874,Data!C:T,18,FALSE),'ROAR Ratings'!A:D,4,FALSE),""))</f>
        <v>4.1100000000000003</v>
      </c>
      <c r="H874" s="44">
        <f t="shared" si="45"/>
        <v>0.78048780487804881</v>
      </c>
      <c r="I874" s="58" t="str">
        <f>IF(OR(A874="",LEFT(A874,3)="---"),"",IFERROR(VLOOKUP($A874,'ROAR Balance'!B:F,2,FALSE),""))</f>
        <v>American</v>
      </c>
      <c r="J874" s="58">
        <f>IF(I874="","",IFERROR(VLOOKUP($A874,'ROAR Balance'!B:F,3,FALSE),""))</f>
        <v>32</v>
      </c>
      <c r="K874" s="58" t="str">
        <f>IF(I874="","",IFERROR(VLOOKUP($A874,'ROAR Balance'!B:F,4,FALSE),""))</f>
        <v>German</v>
      </c>
      <c r="L874" s="58">
        <f>IF(I874="","",IFERROR(VLOOKUP($A874,'ROAR Balance'!B:F,5,FALSE),""))</f>
        <v>9</v>
      </c>
      <c r="M874" s="46" t="str">
        <f>IF(OR(LEFT(A874,2)="--",A874="",I874=""),"",IFERROR(VLOOKUP(A874,Data!C:W,21,FALSE),""))</f>
        <v/>
      </c>
      <c r="N874" s="2"/>
    </row>
    <row r="875" spans="1:14" ht="15" customHeight="1" x14ac:dyDescent="0.3">
      <c r="A875" s="5" t="str">
        <f>IFERROR(IF(VLOOKUP(ROW(A875)-1,Data!B:C,2,FALSE)="","",VLOOKUP(ROW(A875)-1,Data!B:C,2,FALSE)),"")</f>
        <v/>
      </c>
      <c r="B875" s="133"/>
      <c r="C875" s="87" t="str">
        <f>IFERROR(IF(VLOOKUP(ROW(A875)-1,Data!B:C,2,FALSE)="","",VLOOKUP(ROW(A875)-1,Data!B:X,23,FALSE)),"")</f>
        <v/>
      </c>
      <c r="D875" s="6" t="str">
        <f t="shared" si="43"/>
        <v/>
      </c>
      <c r="E875" s="6" t="str">
        <f t="shared" si="44"/>
        <v/>
      </c>
      <c r="F875" s="42" t="str">
        <f>IF(I875="","",IF(M875="Campaign","--",IF(VLOOKUP(A875,Data!C:D,2,FALSE)="*","*",VLOOKUP(A875,Data!C:R,16,FALSE))))</f>
        <v/>
      </c>
      <c r="G875" s="43" t="str">
        <f>IF(I875="","",IFERROR(VLOOKUP(VLOOKUP(A875,Data!C:T,18,FALSE),'ROAR Ratings'!A:D,4,FALSE),""))</f>
        <v/>
      </c>
      <c r="H875" s="44" t="str">
        <f t="shared" si="45"/>
        <v/>
      </c>
      <c r="I875" s="58" t="str">
        <f>IF(OR(A875="",LEFT(A875,3)="---"),"",IFERROR(VLOOKUP($A875,'ROAR Balance'!B:F,2,FALSE),""))</f>
        <v/>
      </c>
      <c r="J875" s="58" t="str">
        <f>IF(I875="","",IFERROR(VLOOKUP($A875,'ROAR Balance'!B:F,3,FALSE),""))</f>
        <v/>
      </c>
      <c r="K875" s="58" t="str">
        <f>IF(I875="","",IFERROR(VLOOKUP($A875,'ROAR Balance'!B:F,4,FALSE),""))</f>
        <v/>
      </c>
      <c r="L875" s="58" t="str">
        <f>IF(I875="","",IFERROR(VLOOKUP($A875,'ROAR Balance'!B:F,5,FALSE),""))</f>
        <v/>
      </c>
      <c r="M875" s="46" t="str">
        <f>IF(OR(LEFT(A875,2)="--",A875="",I875=""),"",IFERROR(VLOOKUP(A875,Data!C:W,21,FALSE),""))</f>
        <v/>
      </c>
      <c r="N875" s="2"/>
    </row>
    <row r="876" spans="1:14" ht="15" customHeight="1" x14ac:dyDescent="0.3">
      <c r="A876" s="5" t="str">
        <f>IFERROR(IF(VLOOKUP(ROW(A876)-1,Data!B:C,2,FALSE)="","",VLOOKUP(ROW(A876)-1,Data!B:C,2,FALSE)),"")</f>
        <v>--- Action Pack 8 Roads Through Rome---</v>
      </c>
      <c r="B876" s="133"/>
      <c r="C876" s="87" t="str">
        <f>IFERROR(IF(VLOOKUP(ROW(A876)-1,Data!B:C,2,FALSE)="","",VLOOKUP(ROW(A876)-1,Data!B:X,23,FALSE)),"")</f>
        <v/>
      </c>
      <c r="D876" s="6" t="str">
        <f t="shared" si="43"/>
        <v/>
      </c>
      <c r="E876" s="6" t="str">
        <f t="shared" si="44"/>
        <v/>
      </c>
      <c r="F876" s="42" t="str">
        <f>IF(I876="","",IF(M876="Campaign","--",IF(VLOOKUP(A876,Data!C:D,2,FALSE)="*","*",VLOOKUP(A876,Data!C:R,16,FALSE))))</f>
        <v/>
      </c>
      <c r="G876" s="43" t="str">
        <f>IF(I876="","",IFERROR(VLOOKUP(VLOOKUP(A876,Data!C:T,18,FALSE),'ROAR Ratings'!A:D,4,FALSE),""))</f>
        <v/>
      </c>
      <c r="H876" s="44" t="str">
        <f t="shared" si="45"/>
        <v/>
      </c>
      <c r="I876" s="58" t="str">
        <f>IF(OR(A876="",LEFT(A876,3)="---"),"",IFERROR(VLOOKUP($A876,'ROAR Balance'!B:F,2,FALSE),""))</f>
        <v/>
      </c>
      <c r="J876" s="58" t="str">
        <f>IF(I876="","",IFERROR(VLOOKUP($A876,'ROAR Balance'!B:F,3,FALSE),""))</f>
        <v/>
      </c>
      <c r="K876" s="58" t="str">
        <f>IF(I876="","",IFERROR(VLOOKUP($A876,'ROAR Balance'!B:F,4,FALSE),""))</f>
        <v/>
      </c>
      <c r="L876" s="58" t="str">
        <f>IF(I876="","",IFERROR(VLOOKUP($A876,'ROAR Balance'!B:F,5,FALSE),""))</f>
        <v/>
      </c>
      <c r="M876" s="46" t="str">
        <f>IF(OR(LEFT(A876,2)="--",A876="",I876=""),"",IFERROR(VLOOKUP(A876,Data!C:W,21,FALSE),""))</f>
        <v/>
      </c>
      <c r="N876" s="2"/>
    </row>
    <row r="877" spans="1:14" ht="15" customHeight="1" x14ac:dyDescent="0.3">
      <c r="A877" s="5" t="str">
        <f>IFERROR(IF(VLOOKUP(ROW(A877)-1,Data!B:C,2,FALSE)="","",VLOOKUP(ROW(A877)-1,Data!B:C,2,FALSE)),"")</f>
        <v>Happy Valley [AP73]</v>
      </c>
      <c r="B877" s="133"/>
      <c r="C877" s="87" t="str">
        <f>IFERROR(IF(VLOOKUP(ROW(A877)-1,Data!B:C,2,FALSE)="","",VLOOKUP(ROW(A877)-1,Data!B:X,23,FALSE)),"")</f>
        <v/>
      </c>
      <c r="D877" s="6">
        <f t="shared" si="43"/>
        <v>-1</v>
      </c>
      <c r="E877" s="6" t="str">
        <f t="shared" si="44"/>
        <v/>
      </c>
      <c r="F877" s="42">
        <f>IF(I877="","",IF(M877="Campaign","--",IF(VLOOKUP(A877,Data!C:D,2,FALSE)="*","*",VLOOKUP(A877,Data!C:R,16,FALSE))))</f>
        <v>9.6125000000000007</v>
      </c>
      <c r="G877" s="43">
        <f>IF(I877="","",IFERROR(VLOOKUP(VLOOKUP(A877,Data!C:T,18,FALSE),'ROAR Ratings'!A:D,4,FALSE),""))</f>
        <v>6.78</v>
      </c>
      <c r="H877" s="44">
        <f t="shared" si="45"/>
        <v>0.59459459459459463</v>
      </c>
      <c r="I877" s="58" t="str">
        <f>IF(OR(A877="",LEFT(A877,3)="---"),"",IFERROR(VLOOKUP($A877,'ROAR Balance'!B:F,2,FALSE),""))</f>
        <v>American</v>
      </c>
      <c r="J877" s="58">
        <f>IF(I877="","",IFERROR(VLOOKUP($A877,'ROAR Balance'!B:F,3,FALSE),""))</f>
        <v>22</v>
      </c>
      <c r="K877" s="58" t="str">
        <f>IF(I877="","",IFERROR(VLOOKUP($A877,'ROAR Balance'!B:F,4,FALSE),""))</f>
        <v>Axis</v>
      </c>
      <c r="L877" s="58">
        <f>IF(I877="","",IFERROR(VLOOKUP($A877,'ROAR Balance'!B:F,5,FALSE),""))</f>
        <v>15</v>
      </c>
      <c r="M877" s="46" t="str">
        <f>IF(OR(LEFT(A877,2)="--",A877="",I877=""),"",IFERROR(VLOOKUP(A877,Data!C:W,21,FALSE),""))</f>
        <v>Air</v>
      </c>
      <c r="N877" s="2"/>
    </row>
    <row r="878" spans="1:14" ht="15" customHeight="1" x14ac:dyDescent="0.3">
      <c r="A878" s="5" t="str">
        <f>IFERROR(IF(VLOOKUP(ROW(A878)-1,Data!B:C,2,FALSE)="","",VLOOKUP(ROW(A878)-1,Data!B:C,2,FALSE)),"")</f>
        <v>Batty-P [AP74]</v>
      </c>
      <c r="B878" s="133"/>
      <c r="C878" s="87" t="str">
        <f>IFERROR(IF(VLOOKUP(ROW(A878)-1,Data!B:C,2,FALSE)="","",VLOOKUP(ROW(A878)-1,Data!B:X,23,FALSE)),"")</f>
        <v/>
      </c>
      <c r="D878" s="6">
        <f t="shared" si="43"/>
        <v>1</v>
      </c>
      <c r="E878" s="6" t="str">
        <f t="shared" si="44"/>
        <v/>
      </c>
      <c r="F878" s="42">
        <f>IF(I878="","",IF(M878="Campaign","--",IF(VLOOKUP(A878,Data!C:D,2,FALSE)="*","*",VLOOKUP(A878,Data!C:R,16,FALSE))))</f>
        <v>7.416666666666667</v>
      </c>
      <c r="G878" s="43">
        <f>IF(I878="","",IFERROR(VLOOKUP(VLOOKUP(A878,Data!C:T,18,FALSE),'ROAR Ratings'!A:D,4,FALSE),""))</f>
        <v>6.88</v>
      </c>
      <c r="H878" s="44">
        <f t="shared" si="45"/>
        <v>0.56962025316455689</v>
      </c>
      <c r="I878" s="58" t="str">
        <f>IF(OR(A878="",LEFT(A878,3)="---"),"",IFERROR(VLOOKUP($A878,'ROAR Balance'!B:F,2,FALSE),""))</f>
        <v>British</v>
      </c>
      <c r="J878" s="58">
        <f>IF(I878="","",IFERROR(VLOOKUP($A878,'ROAR Balance'!B:F,3,FALSE),""))</f>
        <v>34</v>
      </c>
      <c r="K878" s="58" t="str">
        <f>IF(I878="","",IFERROR(VLOOKUP($A878,'ROAR Balance'!B:F,4,FALSE),""))</f>
        <v>German</v>
      </c>
      <c r="L878" s="58">
        <f>IF(I878="","",IFERROR(VLOOKUP($A878,'ROAR Balance'!B:F,5,FALSE),""))</f>
        <v>45</v>
      </c>
      <c r="M878" s="46" t="str">
        <f>IF(OR(LEFT(A878,2)="--",A878="",I878=""),"",IFERROR(VLOOKUP(A878,Data!C:W,21,FALSE),""))</f>
        <v>OBA</v>
      </c>
      <c r="N878" s="2"/>
    </row>
    <row r="879" spans="1:14" ht="15" customHeight="1" x14ac:dyDescent="0.3">
      <c r="A879" s="5" t="str">
        <f>IFERROR(IF(VLOOKUP(ROW(A879)-1,Data!B:C,2,FALSE)="","",VLOOKUP(ROW(A879)-1,Data!B:C,2,FALSE)),"")</f>
        <v>Gabriel's Horn [AP75]</v>
      </c>
      <c r="B879" s="133"/>
      <c r="C879" s="87" t="str">
        <f>IFERROR(IF(VLOOKUP(ROW(A879)-1,Data!B:C,2,FALSE)="","",VLOOKUP(ROW(A879)-1,Data!B:X,23,FALSE)),"")</f>
        <v/>
      </c>
      <c r="D879" s="6">
        <f t="shared" si="43"/>
        <v>1</v>
      </c>
      <c r="E879" s="6" t="str">
        <f t="shared" si="44"/>
        <v/>
      </c>
      <c r="F879" s="42">
        <f>IF(I879="","",IF(M879="Campaign","--",IF(VLOOKUP(A879,Data!C:D,2,FALSE)="*","*",VLOOKUP(A879,Data!C:R,16,FALSE))))</f>
        <v>5.7666666666666666</v>
      </c>
      <c r="G879" s="43">
        <f>IF(I879="","",IFERROR(VLOOKUP(VLOOKUP(A879,Data!C:T,18,FALSE),'ROAR Ratings'!A:D,4,FALSE),""))</f>
        <v>6.79</v>
      </c>
      <c r="H879" s="44">
        <f t="shared" si="45"/>
        <v>0.55555555555555558</v>
      </c>
      <c r="I879" s="58" t="str">
        <f>IF(OR(A879="",LEFT(A879,3)="---"),"",IFERROR(VLOOKUP($A879,'ROAR Balance'!B:F,2,FALSE),""))</f>
        <v>American</v>
      </c>
      <c r="J879" s="58">
        <f>IF(I879="","",IFERROR(VLOOKUP($A879,'ROAR Balance'!B:F,3,FALSE),""))</f>
        <v>35</v>
      </c>
      <c r="K879" s="58" t="str">
        <f>IF(I879="","",IFERROR(VLOOKUP($A879,'ROAR Balance'!B:F,4,FALSE),""))</f>
        <v>German</v>
      </c>
      <c r="L879" s="58">
        <f>IF(I879="","",IFERROR(VLOOKUP($A879,'ROAR Balance'!B:F,5,FALSE),""))</f>
        <v>28</v>
      </c>
      <c r="M879" s="46" t="str">
        <f>IF(OR(LEFT(A879,2)="--",A879="",I879=""),"",IFERROR(VLOOKUP(A879,Data!C:W,21,FALSE),""))</f>
        <v/>
      </c>
      <c r="N879" s="2"/>
    </row>
    <row r="880" spans="1:14" ht="15" customHeight="1" x14ac:dyDescent="0.3">
      <c r="A880" s="5" t="str">
        <f>IFERROR(IF(VLOOKUP(ROW(A880)-1,Data!B:C,2,FALSE)="","",VLOOKUP(ROW(A880)-1,Data!B:C,2,FALSE)),"")</f>
        <v>Smoke 'em [AP76]</v>
      </c>
      <c r="B880" s="133"/>
      <c r="C880" s="87" t="str">
        <f>IFERROR(IF(VLOOKUP(ROW(A880)-1,Data!B:C,2,FALSE)="","",VLOOKUP(ROW(A880)-1,Data!B:X,23,FALSE)),"")</f>
        <v/>
      </c>
      <c r="D880" s="6">
        <f t="shared" si="43"/>
        <v>-1</v>
      </c>
      <c r="E880" s="6" t="str">
        <f t="shared" si="44"/>
        <v/>
      </c>
      <c r="F880" s="42">
        <f>IF(I880="","",IF(M880="Campaign","--",IF(VLOOKUP(A880,Data!C:D,2,FALSE)="*","*",VLOOKUP(A880,Data!C:R,16,FALSE))))</f>
        <v>11.725</v>
      </c>
      <c r="G880" s="43">
        <f>IF(I880="","",IFERROR(VLOOKUP(VLOOKUP(A880,Data!C:T,18,FALSE),'ROAR Ratings'!A:D,4,FALSE),""))</f>
        <v>5.59</v>
      </c>
      <c r="H880" s="44">
        <f t="shared" si="45"/>
        <v>0.72222222222222221</v>
      </c>
      <c r="I880" s="58" t="str">
        <f>IF(OR(A880="",LEFT(A880,3)="---"),"",IFERROR(VLOOKUP($A880,'ROAR Balance'!B:F,2,FALSE),""))</f>
        <v>American</v>
      </c>
      <c r="J880" s="58">
        <f>IF(I880="","",IFERROR(VLOOKUP($A880,'ROAR Balance'!B:F,3,FALSE),""))</f>
        <v>13</v>
      </c>
      <c r="K880" s="58" t="str">
        <f>IF(I880="","",IFERROR(VLOOKUP($A880,'ROAR Balance'!B:F,4,FALSE),""))</f>
        <v>German</v>
      </c>
      <c r="L880" s="58">
        <f>IF(I880="","",IFERROR(VLOOKUP($A880,'ROAR Balance'!B:F,5,FALSE),""))</f>
        <v>5</v>
      </c>
      <c r="M880" s="46" t="str">
        <f>IF(OR(LEFT(A880,2)="--",A880="",I880=""),"",IFERROR(VLOOKUP(A880,Data!C:W,21,FALSE),""))</f>
        <v>OBA</v>
      </c>
      <c r="N880" s="2"/>
    </row>
    <row r="881" spans="1:14" ht="15" customHeight="1" x14ac:dyDescent="0.3">
      <c r="A881" s="5" t="str">
        <f>IFERROR(IF(VLOOKUP(ROW(A881)-1,Data!B:C,2,FALSE)="","",VLOOKUP(ROW(A881)-1,Data!B:C,2,FALSE)),"")</f>
        <v>Texas Flood [AP77]</v>
      </c>
      <c r="B881" s="133"/>
      <c r="C881" s="87" t="str">
        <f>IFERROR(IF(VLOOKUP(ROW(A881)-1,Data!B:C,2,FALSE)="","",VLOOKUP(ROW(A881)-1,Data!B:X,23,FALSE)),"")</f>
        <v/>
      </c>
      <c r="D881" s="6">
        <f t="shared" si="43"/>
        <v>1</v>
      </c>
      <c r="E881" s="6" t="str">
        <f t="shared" si="44"/>
        <v/>
      </c>
      <c r="F881" s="42">
        <f>IF(I881="","",IF(M881="Campaign","--",IF(VLOOKUP(A881,Data!C:D,2,FALSE)="*","*",VLOOKUP(A881,Data!C:R,16,FALSE))))</f>
        <v>36.166666666666664</v>
      </c>
      <c r="G881" s="43">
        <f>IF(I881="","",IFERROR(VLOOKUP(VLOOKUP(A881,Data!C:T,18,FALSE),'ROAR Ratings'!A:D,4,FALSE),""))</f>
        <v>7.32</v>
      </c>
      <c r="H881" s="44">
        <f t="shared" si="45"/>
        <v>0.55172413793103448</v>
      </c>
      <c r="I881" s="58" t="str">
        <f>IF(OR(A881="",LEFT(A881,3)="---"),"",IFERROR(VLOOKUP($A881,'ROAR Balance'!B:F,2,FALSE),""))</f>
        <v>American</v>
      </c>
      <c r="J881" s="58">
        <f>IF(I881="","",IFERROR(VLOOKUP($A881,'ROAR Balance'!B:F,3,FALSE),""))</f>
        <v>16</v>
      </c>
      <c r="K881" s="58" t="str">
        <f>IF(I881="","",IFERROR(VLOOKUP($A881,'ROAR Balance'!B:F,4,FALSE),""))</f>
        <v>German</v>
      </c>
      <c r="L881" s="58">
        <f>IF(I881="","",IFERROR(VLOOKUP($A881,'ROAR Balance'!B:F,5,FALSE),""))</f>
        <v>13</v>
      </c>
      <c r="M881" s="46" t="str">
        <f>IF(OR(LEFT(A881,2)="--",A881="",I881=""),"",IFERROR(VLOOKUP(A881,Data!C:W,21,FALSE),""))</f>
        <v>OBA</v>
      </c>
      <c r="N881" s="2"/>
    </row>
    <row r="882" spans="1:14" ht="15" customHeight="1" x14ac:dyDescent="0.3">
      <c r="A882" s="5" t="str">
        <f>IFERROR(IF(VLOOKUP(ROW(A882)-1,Data!B:C,2,FALSE)="","",VLOOKUP(ROW(A882)-1,Data!B:C,2,FALSE)),"")</f>
        <v>Crossfire [AP78]</v>
      </c>
      <c r="B882" s="133"/>
      <c r="C882" s="87" t="str">
        <f>IFERROR(IF(VLOOKUP(ROW(A882)-1,Data!B:C,2,FALSE)="","",VLOOKUP(ROW(A882)-1,Data!B:X,23,FALSE)),"")</f>
        <v/>
      </c>
      <c r="D882" s="6">
        <f t="shared" si="43"/>
        <v>1</v>
      </c>
      <c r="E882" s="6" t="str">
        <f t="shared" si="44"/>
        <v/>
      </c>
      <c r="F882" s="42">
        <f>IF(I882="","",IF(M882="Campaign","--",IF(VLOOKUP(A882,Data!C:D,2,FALSE)="*","*",VLOOKUP(A882,Data!C:R,16,FALSE))))</f>
        <v>5.1333333333333337</v>
      </c>
      <c r="G882" s="43">
        <f>IF(I882="","",IFERROR(VLOOKUP(VLOOKUP(A882,Data!C:T,18,FALSE),'ROAR Ratings'!A:D,4,FALSE),""))</f>
        <v>7.29</v>
      </c>
      <c r="H882" s="44">
        <f t="shared" si="45"/>
        <v>0.53947368421052633</v>
      </c>
      <c r="I882" s="58" t="str">
        <f>IF(OR(A882="",LEFT(A882,3)="---"),"",IFERROR(VLOOKUP($A882,'ROAR Balance'!B:F,2,FALSE),""))</f>
        <v>German</v>
      </c>
      <c r="J882" s="58">
        <f>IF(I882="","",IFERROR(VLOOKUP($A882,'ROAR Balance'!B:F,3,FALSE),""))</f>
        <v>41</v>
      </c>
      <c r="K882" s="58" t="str">
        <f>IF(I882="","",IFERROR(VLOOKUP($A882,'ROAR Balance'!B:F,4,FALSE),""))</f>
        <v>American</v>
      </c>
      <c r="L882" s="58">
        <f>IF(I882="","",IFERROR(VLOOKUP($A882,'ROAR Balance'!B:F,5,FALSE),""))</f>
        <v>35</v>
      </c>
      <c r="M882" s="46" t="str">
        <f>IF(OR(LEFT(A882,2)="--",A882="",I882=""),"",IFERROR(VLOOKUP(A882,Data!C:W,21,FALSE),""))</f>
        <v/>
      </c>
      <c r="N882" s="2"/>
    </row>
    <row r="883" spans="1:14" ht="15" customHeight="1" x14ac:dyDescent="0.3">
      <c r="A883" s="5" t="str">
        <f>IFERROR(IF(VLOOKUP(ROW(A883)-1,Data!B:C,2,FALSE)="","",VLOOKUP(ROW(A883)-1,Data!B:C,2,FALSE)),"")</f>
        <v>Rude Mood [AP79]</v>
      </c>
      <c r="B883" s="133"/>
      <c r="C883" s="87" t="str">
        <f>IFERROR(IF(VLOOKUP(ROW(A883)-1,Data!B:C,2,FALSE)="","",VLOOKUP(ROW(A883)-1,Data!B:X,23,FALSE)),"")</f>
        <v/>
      </c>
      <c r="D883" s="6">
        <f t="shared" si="43"/>
        <v>1</v>
      </c>
      <c r="E883" s="6" t="str">
        <f t="shared" si="44"/>
        <v>T</v>
      </c>
      <c r="F883" s="42">
        <f>IF(I883="","",IF(M883="Campaign","--",IF(VLOOKUP(A883,Data!C:D,2,FALSE)="*","*",VLOOKUP(A883,Data!C:R,16,FALSE))))</f>
        <v>3.9333333333333331</v>
      </c>
      <c r="G883" s="43">
        <f>IF(I883="","",IFERROR(VLOOKUP(VLOOKUP(A883,Data!C:T,18,FALSE),'ROAR Ratings'!A:D,4,FALSE),""))</f>
        <v>6.48</v>
      </c>
      <c r="H883" s="44">
        <f t="shared" si="45"/>
        <v>0.54878048780487809</v>
      </c>
      <c r="I883" s="58" t="str">
        <f>IF(OR(A883="",LEFT(A883,3)="---"),"",IFERROR(VLOOKUP($A883,'ROAR Balance'!B:F,2,FALSE),""))</f>
        <v>Free French</v>
      </c>
      <c r="J883" s="58">
        <f>IF(I883="","",IFERROR(VLOOKUP($A883,'ROAR Balance'!B:F,3,FALSE),""))</f>
        <v>37</v>
      </c>
      <c r="K883" s="58" t="str">
        <f>IF(I883="","",IFERROR(VLOOKUP($A883,'ROAR Balance'!B:F,4,FALSE),""))</f>
        <v>German</v>
      </c>
      <c r="L883" s="58">
        <f>IF(I883="","",IFERROR(VLOOKUP($A883,'ROAR Balance'!B:F,5,FALSE),""))</f>
        <v>45</v>
      </c>
      <c r="M883" s="46" t="str">
        <f>IF(OR(LEFT(A883,2)="--",A883="",I883=""),"",IFERROR(VLOOKUP(A883,Data!C:W,21,FALSE),""))</f>
        <v/>
      </c>
      <c r="N883" s="2"/>
    </row>
    <row r="884" spans="1:14" ht="15" customHeight="1" x14ac:dyDescent="0.3">
      <c r="A884" s="5" t="str">
        <f>IFERROR(IF(VLOOKUP(ROW(A884)-1,Data!B:C,2,FALSE)="","",VLOOKUP(ROW(A884)-1,Data!B:C,2,FALSE)),"")</f>
        <v>A Bloody Waste [AP80]</v>
      </c>
      <c r="B884" s="133"/>
      <c r="C884" s="87" t="str">
        <f>IFERROR(IF(VLOOKUP(ROW(A884)-1,Data!B:C,2,FALSE)="","",VLOOKUP(ROW(A884)-1,Data!B:X,23,FALSE)),"")</f>
        <v/>
      </c>
      <c r="D884" s="6">
        <f t="shared" si="43"/>
        <v>1</v>
      </c>
      <c r="E884" s="6" t="str">
        <f t="shared" si="44"/>
        <v/>
      </c>
      <c r="F884" s="42">
        <f>IF(I884="","",IF(M884="Campaign","--",IF(VLOOKUP(A884,Data!C:D,2,FALSE)="*","*",VLOOKUP(A884,Data!C:R,16,FALSE))))</f>
        <v>5.7333333333333334</v>
      </c>
      <c r="G884" s="43">
        <f>IF(I884="","",IFERROR(VLOOKUP(VLOOKUP(A884,Data!C:T,18,FALSE),'ROAR Ratings'!A:D,4,FALSE),""))</f>
        <v>7.29</v>
      </c>
      <c r="H884" s="44">
        <f t="shared" si="45"/>
        <v>0.51063829787234039</v>
      </c>
      <c r="I884" s="58" t="str">
        <f>IF(OR(A884="",LEFT(A884,3)="---"),"",IFERROR(VLOOKUP($A884,'ROAR Balance'!B:F,2,FALSE),""))</f>
        <v>American</v>
      </c>
      <c r="J884" s="58">
        <f>IF(I884="","",IFERROR(VLOOKUP($A884,'ROAR Balance'!B:F,3,FALSE),""))</f>
        <v>24</v>
      </c>
      <c r="K884" s="58" t="str">
        <f>IF(I884="","",IFERROR(VLOOKUP($A884,'ROAR Balance'!B:F,4,FALSE),""))</f>
        <v>German</v>
      </c>
      <c r="L884" s="58">
        <f>IF(I884="","",IFERROR(VLOOKUP($A884,'ROAR Balance'!B:F,5,FALSE),""))</f>
        <v>23</v>
      </c>
      <c r="M884" s="46" t="str">
        <f>IF(OR(LEFT(A884,2)="--",A884="",I884=""),"",IFERROR(VLOOKUP(A884,Data!C:W,21,FALSE),""))</f>
        <v/>
      </c>
      <c r="N884" s="2"/>
    </row>
    <row r="885" spans="1:14" ht="15" customHeight="1" x14ac:dyDescent="0.3">
      <c r="A885" s="5" t="str">
        <f>IFERROR(IF(VLOOKUP(ROW(A885)-1,Data!B:C,2,FALSE)="","",VLOOKUP(ROW(A885)-1,Data!B:C,2,FALSE)),"")</f>
        <v>Lost Highway [AP81]</v>
      </c>
      <c r="B885" s="133"/>
      <c r="C885" s="87" t="str">
        <f>IFERROR(IF(VLOOKUP(ROW(A885)-1,Data!B:C,2,FALSE)="","",VLOOKUP(ROW(A885)-1,Data!B:X,23,FALSE)),"")</f>
        <v/>
      </c>
      <c r="D885" s="6">
        <f t="shared" si="43"/>
        <v>-1</v>
      </c>
      <c r="E885" s="6" t="str">
        <f t="shared" si="44"/>
        <v/>
      </c>
      <c r="F885" s="42">
        <f>IF(I885="","",IF(M885="Campaign","--",IF(VLOOKUP(A885,Data!C:D,2,FALSE)="*","*",VLOOKUP(A885,Data!C:R,16,FALSE))))</f>
        <v>17.291666666666668</v>
      </c>
      <c r="G885" s="43">
        <f>IF(I885="","",IFERROR(VLOOKUP(VLOOKUP(A885,Data!C:T,18,FALSE),'ROAR Ratings'!A:D,4,FALSE),""))</f>
        <v>7.42</v>
      </c>
      <c r="H885" s="44">
        <f t="shared" si="45"/>
        <v>0.61538461538461542</v>
      </c>
      <c r="I885" s="58" t="str">
        <f>IF(OR(A885="",LEFT(A885,3)="---"),"",IFERROR(VLOOKUP($A885,'ROAR Balance'!B:F,2,FALSE),""))</f>
        <v>German</v>
      </c>
      <c r="J885" s="58">
        <f>IF(I885="","",IFERROR(VLOOKUP($A885,'ROAR Balance'!B:F,3,FALSE),""))</f>
        <v>32</v>
      </c>
      <c r="K885" s="58" t="str">
        <f>IF(I885="","",IFERROR(VLOOKUP($A885,'ROAR Balance'!B:F,4,FALSE),""))</f>
        <v>American</v>
      </c>
      <c r="L885" s="58">
        <f>IF(I885="","",IFERROR(VLOOKUP($A885,'ROAR Balance'!B:F,5,FALSE),""))</f>
        <v>20</v>
      </c>
      <c r="M885" s="46" t="str">
        <f>IF(OR(LEFT(A885,2)="--",A885="",I885=""),"",IFERROR(VLOOKUP(A885,Data!C:W,21,FALSE),""))</f>
        <v/>
      </c>
      <c r="N885" s="2"/>
    </row>
    <row r="886" spans="1:14" ht="15" customHeight="1" x14ac:dyDescent="0.3">
      <c r="A886" s="5" t="str">
        <f>IFERROR(IF(VLOOKUP(ROW(A886)-1,Data!B:C,2,FALSE)="","",VLOOKUP(ROW(A886)-1,Data!B:C,2,FALSE)),"")</f>
        <v>Coriano [AP82]</v>
      </c>
      <c r="B886" s="133"/>
      <c r="C886" s="87" t="str">
        <f>IFERROR(IF(VLOOKUP(ROW(A886)-1,Data!B:C,2,FALSE)="","",VLOOKUP(ROW(A886)-1,Data!B:X,23,FALSE)),"")</f>
        <v/>
      </c>
      <c r="D886" s="6">
        <f t="shared" si="43"/>
        <v>1</v>
      </c>
      <c r="E886" s="6" t="str">
        <f t="shared" si="44"/>
        <v>T</v>
      </c>
      <c r="F886" s="42">
        <f>IF(I886="","",IF(M886="Campaign","--",IF(VLOOKUP(A886,Data!C:D,2,FALSE)="*","*",VLOOKUP(A886,Data!C:R,16,FALSE))))</f>
        <v>4.8</v>
      </c>
      <c r="G886" s="43">
        <f>IF(I886="","",IFERROR(VLOOKUP(VLOOKUP(A886,Data!C:T,18,FALSE),'ROAR Ratings'!A:D,4,FALSE),""))</f>
        <v>7.43</v>
      </c>
      <c r="H886" s="44">
        <f t="shared" si="45"/>
        <v>0.5376344086021505</v>
      </c>
      <c r="I886" s="58" t="str">
        <f>IF(OR(A886="",LEFT(A886,3)="---"),"",IFERROR(VLOOKUP($A886,'ROAR Balance'!B:F,2,FALSE),""))</f>
        <v>Canadian</v>
      </c>
      <c r="J886" s="58">
        <f>IF(I886="","",IFERROR(VLOOKUP($A886,'ROAR Balance'!B:F,3,FALSE),""))</f>
        <v>50</v>
      </c>
      <c r="K886" s="58" t="str">
        <f>IF(I886="","",IFERROR(VLOOKUP($A886,'ROAR Balance'!B:F,4,FALSE),""))</f>
        <v>German</v>
      </c>
      <c r="L886" s="58">
        <f>IF(I886="","",IFERROR(VLOOKUP($A886,'ROAR Balance'!B:F,5,FALSE),""))</f>
        <v>43</v>
      </c>
      <c r="M886" s="46" t="str">
        <f>IF(OR(LEFT(A886,2)="--",A886="",I886=""),"",IFERROR(VLOOKUP(A886,Data!C:W,21,FALSE),""))</f>
        <v/>
      </c>
      <c r="N886" s="2"/>
    </row>
    <row r="887" spans="1:14" ht="15" customHeight="1" x14ac:dyDescent="0.3">
      <c r="A887" s="5" t="str">
        <f>IFERROR(IF(VLOOKUP(ROW(A887)-1,Data!B:C,2,FALSE)="","",VLOOKUP(ROW(A887)-1,Data!B:C,2,FALSE)),"")</f>
        <v/>
      </c>
      <c r="B887" s="133"/>
      <c r="C887" s="87" t="str">
        <f>IFERROR(IF(VLOOKUP(ROW(A887)-1,Data!B:C,2,FALSE)="","",VLOOKUP(ROW(A887)-1,Data!B:X,23,FALSE)),"")</f>
        <v/>
      </c>
      <c r="D887" s="6" t="str">
        <f t="shared" si="43"/>
        <v/>
      </c>
      <c r="E887" s="6" t="str">
        <f t="shared" si="44"/>
        <v/>
      </c>
      <c r="F887" s="42" t="str">
        <f>IF(I887="","",IF(M887="Campaign","--",IF(VLOOKUP(A887,Data!C:D,2,FALSE)="*","*",VLOOKUP(A887,Data!C:R,16,FALSE))))</f>
        <v/>
      </c>
      <c r="G887" s="43" t="str">
        <f>IF(I887="","",IFERROR(VLOOKUP(VLOOKUP(A887,Data!C:T,18,FALSE),'ROAR Ratings'!A:D,4,FALSE),""))</f>
        <v/>
      </c>
      <c r="H887" s="44" t="str">
        <f t="shared" si="45"/>
        <v/>
      </c>
      <c r="I887" s="58" t="str">
        <f>IF(OR(A887="",LEFT(A887,3)="---"),"",IFERROR(VLOOKUP($A887,'ROAR Balance'!B:F,2,FALSE),""))</f>
        <v/>
      </c>
      <c r="J887" s="58" t="str">
        <f>IF(I887="","",IFERROR(VLOOKUP($A887,'ROAR Balance'!B:F,3,FALSE),""))</f>
        <v/>
      </c>
      <c r="K887" s="58" t="str">
        <f>IF(I887="","",IFERROR(VLOOKUP($A887,'ROAR Balance'!B:F,4,FALSE),""))</f>
        <v/>
      </c>
      <c r="L887" s="58" t="str">
        <f>IF(I887="","",IFERROR(VLOOKUP($A887,'ROAR Balance'!B:F,5,FALSE),""))</f>
        <v/>
      </c>
      <c r="M887" s="46" t="str">
        <f>IF(OR(LEFT(A887,2)="--",A887="",I887=""),"",IFERROR(VLOOKUP(A887,Data!C:W,21,FALSE),""))</f>
        <v/>
      </c>
      <c r="N887" s="2"/>
    </row>
    <row r="888" spans="1:14" ht="15" customHeight="1" x14ac:dyDescent="0.3">
      <c r="A888" s="5" t="str">
        <f>IFERROR(IF(VLOOKUP(ROW(A888)-1,Data!B:C,2,FALSE)="","",VLOOKUP(ROW(A888)-1,Data!B:C,2,FALSE)),"")</f>
        <v>--- Action Pack 9 To The Bridge!---</v>
      </c>
      <c r="B888" s="133"/>
      <c r="C888" s="87" t="str">
        <f>IFERROR(IF(VLOOKUP(ROW(A888)-1,Data!B:C,2,FALSE)="","",VLOOKUP(ROW(A888)-1,Data!B:X,23,FALSE)),"")</f>
        <v/>
      </c>
      <c r="D888" s="6" t="str">
        <f t="shared" si="43"/>
        <v/>
      </c>
      <c r="E888" s="6" t="str">
        <f t="shared" si="44"/>
        <v/>
      </c>
      <c r="F888" s="42" t="str">
        <f>IF(I888="","",IF(M888="Campaign","--",IF(VLOOKUP(A888,Data!C:D,2,FALSE)="*","*",VLOOKUP(A888,Data!C:R,16,FALSE))))</f>
        <v/>
      </c>
      <c r="G888" s="43" t="str">
        <f>IF(I888="","",IFERROR(VLOOKUP(VLOOKUP(A888,Data!C:T,18,FALSE),'ROAR Ratings'!A:D,4,FALSE),""))</f>
        <v/>
      </c>
      <c r="H888" s="44" t="str">
        <f t="shared" si="45"/>
        <v/>
      </c>
      <c r="I888" s="58" t="str">
        <f>IF(OR(A888="",LEFT(A888,3)="---"),"",IFERROR(VLOOKUP($A888,'ROAR Balance'!B:F,2,FALSE),""))</f>
        <v/>
      </c>
      <c r="J888" s="58" t="str">
        <f>IF(I888="","",IFERROR(VLOOKUP($A888,'ROAR Balance'!B:F,3,FALSE),""))</f>
        <v/>
      </c>
      <c r="K888" s="58" t="str">
        <f>IF(I888="","",IFERROR(VLOOKUP($A888,'ROAR Balance'!B:F,4,FALSE),""))</f>
        <v/>
      </c>
      <c r="L888" s="58" t="str">
        <f>IF(I888="","",IFERROR(VLOOKUP($A888,'ROAR Balance'!B:F,5,FALSE),""))</f>
        <v/>
      </c>
      <c r="M888" s="46" t="str">
        <f>IF(OR(LEFT(A888,2)="--",A888="",I888=""),"",IFERROR(VLOOKUP(A888,Data!C:W,21,FALSE),""))</f>
        <v/>
      </c>
      <c r="N888" s="2"/>
    </row>
    <row r="889" spans="1:14" ht="15" customHeight="1" x14ac:dyDescent="0.3">
      <c r="A889" s="5" t="str">
        <f>IFERROR(IF(VLOOKUP(ROW(A889)-1,Data!B:C,2,FALSE)="","",VLOOKUP(ROW(A889)-1,Data!B:C,2,FALSE)),"")</f>
        <v>Thai Hot [AP83]</v>
      </c>
      <c r="B889" s="133"/>
      <c r="C889" s="87" t="str">
        <f>IFERROR(IF(VLOOKUP(ROW(A889)-1,Data!B:C,2,FALSE)="","",VLOOKUP(ROW(A889)-1,Data!B:X,23,FALSE)),"")</f>
        <v/>
      </c>
      <c r="D889" s="6">
        <f t="shared" si="43"/>
        <v>1</v>
      </c>
      <c r="E889" s="6" t="str">
        <f t="shared" si="44"/>
        <v/>
      </c>
      <c r="F889" s="42">
        <f>IF(I889="","",IF(M889="Campaign","--",IF(VLOOKUP(A889,Data!C:D,2,FALSE)="*","*",VLOOKUP(A889,Data!C:R,16,FALSE))))</f>
        <v>7.95</v>
      </c>
      <c r="G889" s="43">
        <f>IF(I889="","",IFERROR(VLOOKUP(VLOOKUP(A889,Data!C:T,18,FALSE),'ROAR Ratings'!A:D,4,FALSE),""))</f>
        <v>6.55</v>
      </c>
      <c r="H889" s="44">
        <f t="shared" si="45"/>
        <v>0.53488372093023251</v>
      </c>
      <c r="I889" s="58" t="str">
        <f>IF(OR(A889="",LEFT(A889,3)="---"),"",IFERROR(VLOOKUP($A889,'ROAR Balance'!B:F,2,FALSE),""))</f>
        <v>Thai (Axis Minor)</v>
      </c>
      <c r="J889" s="58">
        <f>IF(I889="","",IFERROR(VLOOKUP($A889,'ROAR Balance'!B:F,3,FALSE),""))</f>
        <v>23</v>
      </c>
      <c r="K889" s="58" t="str">
        <f>IF(I889="","",IFERROR(VLOOKUP($A889,'ROAR Balance'!B:F,4,FALSE),""))</f>
        <v>Japanese</v>
      </c>
      <c r="L889" s="58">
        <f>IF(I889="","",IFERROR(VLOOKUP($A889,'ROAR Balance'!B:F,5,FALSE),""))</f>
        <v>20</v>
      </c>
      <c r="M889" s="46" t="str">
        <f>IF(OR(LEFT(A889,2)="--",A889="",I889=""),"",IFERROR(VLOOKUP(A889,Data!C:W,21,FALSE),""))</f>
        <v>PTO, Sea</v>
      </c>
      <c r="N889" s="2"/>
    </row>
    <row r="890" spans="1:14" ht="15" customHeight="1" x14ac:dyDescent="0.3">
      <c r="A890" s="5" t="str">
        <f>IFERROR(IF(VLOOKUP(ROW(A890)-1,Data!B:C,2,FALSE)="","",VLOOKUP(ROW(A890)-1,Data!B:C,2,FALSE)),"")</f>
        <v>Double Trouble [AP84]</v>
      </c>
      <c r="B890" s="133"/>
      <c r="C890" s="87" t="str">
        <f>IFERROR(IF(VLOOKUP(ROW(A890)-1,Data!B:C,2,FALSE)="","",VLOOKUP(ROW(A890)-1,Data!B:X,23,FALSE)),"")</f>
        <v/>
      </c>
      <c r="D890" s="6">
        <f t="shared" si="43"/>
        <v>1</v>
      </c>
      <c r="E890" s="6" t="str">
        <f t="shared" si="44"/>
        <v>T</v>
      </c>
      <c r="F890" s="42">
        <f>IF(I890="","",IF(M890="Campaign","--",IF(VLOOKUP(A890,Data!C:D,2,FALSE)="*","*",VLOOKUP(A890,Data!C:R,16,FALSE))))</f>
        <v>3.1541666666666668</v>
      </c>
      <c r="G890" s="43">
        <f>IF(I890="","",IFERROR(VLOOKUP(VLOOKUP(A890,Data!C:T,18,FALSE),'ROAR Ratings'!A:D,4,FALSE),""))</f>
        <v>6.8</v>
      </c>
      <c r="H890" s="44">
        <f t="shared" si="45"/>
        <v>0.578125</v>
      </c>
      <c r="I890" s="58" t="str">
        <f>IF(OR(A890="",LEFT(A890,3)="---"),"",IFERROR(VLOOKUP($A890,'ROAR Balance'!B:F,2,FALSE),""))</f>
        <v>Japanese</v>
      </c>
      <c r="J890" s="58">
        <f>IF(I890="","",IFERROR(VLOOKUP($A890,'ROAR Balance'!B:F,3,FALSE),""))</f>
        <v>37</v>
      </c>
      <c r="K890" s="58" t="str">
        <f>IF(I890="","",IFERROR(VLOOKUP($A890,'ROAR Balance'!B:F,4,FALSE),""))</f>
        <v>British</v>
      </c>
      <c r="L890" s="58">
        <f>IF(I890="","",IFERROR(VLOOKUP($A890,'ROAR Balance'!B:F,5,FALSE),""))</f>
        <v>27</v>
      </c>
      <c r="M890" s="46" t="str">
        <f>IF(OR(LEFT(A890,2)="--",A890="",I890=""),"",IFERROR(VLOOKUP(A890,Data!C:W,21,FALSE),""))</f>
        <v>PTO</v>
      </c>
      <c r="N890" s="2"/>
    </row>
    <row r="891" spans="1:14" ht="15" customHeight="1" x14ac:dyDescent="0.3">
      <c r="A891" s="5" t="str">
        <f>IFERROR(IF(VLOOKUP(ROW(A891)-1,Data!B:C,2,FALSE)="","",VLOOKUP(ROW(A891)-1,Data!B:C,2,FALSE)),"")</f>
        <v>Slicing the Throat [AP85]</v>
      </c>
      <c r="B891" s="133"/>
      <c r="C891" s="87" t="str">
        <f>IFERROR(IF(VLOOKUP(ROW(A891)-1,Data!B:C,2,FALSE)="","",VLOOKUP(ROW(A891)-1,Data!B:X,23,FALSE)),"")</f>
        <v/>
      </c>
      <c r="D891" s="6">
        <f t="shared" si="43"/>
        <v>-1</v>
      </c>
      <c r="E891" s="6" t="str">
        <f t="shared" si="44"/>
        <v>T</v>
      </c>
      <c r="F891" s="42">
        <f>IF(I891="","",IF(M891="Campaign","--",IF(VLOOKUP(A891,Data!C:D,2,FALSE)="*","*",VLOOKUP(A891,Data!C:R,16,FALSE))))</f>
        <v>4.7916666666666661</v>
      </c>
      <c r="G891" s="43">
        <f>IF(I891="","",IFERROR(VLOOKUP(VLOOKUP(A891,Data!C:T,18,FALSE),'ROAR Ratings'!A:D,4,FALSE),""))</f>
        <v>7.26</v>
      </c>
      <c r="H891" s="44">
        <f t="shared" si="45"/>
        <v>0.65957446808510634</v>
      </c>
      <c r="I891" s="58" t="str">
        <f>IF(OR(A891="",LEFT(A891,3)="---"),"",IFERROR(VLOOKUP($A891,'ROAR Balance'!B:F,2,FALSE),""))</f>
        <v>Japanese</v>
      </c>
      <c r="J891" s="58">
        <f>IF(I891="","",IFERROR(VLOOKUP($A891,'ROAR Balance'!B:F,3,FALSE),""))</f>
        <v>31</v>
      </c>
      <c r="K891" s="58" t="str">
        <f>IF(I891="","",IFERROR(VLOOKUP($A891,'ROAR Balance'!B:F,4,FALSE),""))</f>
        <v>British</v>
      </c>
      <c r="L891" s="58">
        <f>IF(I891="","",IFERROR(VLOOKUP($A891,'ROAR Balance'!B:F,5,FALSE),""))</f>
        <v>16</v>
      </c>
      <c r="M891" s="46" t="str">
        <f>IF(OR(LEFT(A891,2)="--",A891="",I891=""),"",IFERROR(VLOOKUP(A891,Data!C:W,21,FALSE),""))</f>
        <v>PTO</v>
      </c>
      <c r="N891" s="2"/>
    </row>
    <row r="892" spans="1:14" ht="15" customHeight="1" x14ac:dyDescent="0.3">
      <c r="A892" s="5" t="str">
        <f>IFERROR(IF(VLOOKUP(ROW(A892)-1,Data!B:C,2,FALSE)="","",VLOOKUP(ROW(A892)-1,Data!B:C,2,FALSE)),"")</f>
        <v>Milling About [AP86]</v>
      </c>
      <c r="B892" s="133"/>
      <c r="C892" s="87" t="str">
        <f>IFERROR(IF(VLOOKUP(ROW(A892)-1,Data!B:C,2,FALSE)="","",VLOOKUP(ROW(A892)-1,Data!B:X,23,FALSE)),"")</f>
        <v/>
      </c>
      <c r="D892" s="6">
        <f t="shared" si="43"/>
        <v>1</v>
      </c>
      <c r="E892" s="6" t="str">
        <f t="shared" si="44"/>
        <v>T</v>
      </c>
      <c r="F892" s="42">
        <f>IF(I892="","",IF(M892="Campaign","--",IF(VLOOKUP(A892,Data!C:D,2,FALSE)="*","*",VLOOKUP(A892,Data!C:R,16,FALSE))))</f>
        <v>3.3833333333333333</v>
      </c>
      <c r="G892" s="43">
        <f>IF(I892="","",IFERROR(VLOOKUP(VLOOKUP(A892,Data!C:T,18,FALSE),'ROAR Ratings'!A:D,4,FALSE),""))</f>
        <v>7.16</v>
      </c>
      <c r="H892" s="44">
        <f t="shared" si="45"/>
        <v>0.52272727272727271</v>
      </c>
      <c r="I892" s="58" t="str">
        <f>IF(OR(A892="",LEFT(A892,3)="---"),"",IFERROR(VLOOKUP($A892,'ROAR Balance'!B:F,2,FALSE),""))</f>
        <v>British</v>
      </c>
      <c r="J892" s="58">
        <f>IF(I892="","",IFERROR(VLOOKUP($A892,'ROAR Balance'!B:F,3,FALSE),""))</f>
        <v>46</v>
      </c>
      <c r="K892" s="58" t="str">
        <f>IF(I892="","",IFERROR(VLOOKUP($A892,'ROAR Balance'!B:F,4,FALSE),""))</f>
        <v>Japanese</v>
      </c>
      <c r="L892" s="58">
        <f>IF(I892="","",IFERROR(VLOOKUP($A892,'ROAR Balance'!B:F,5,FALSE),""))</f>
        <v>42</v>
      </c>
      <c r="M892" s="46" t="str">
        <f>IF(OR(LEFT(A892,2)="--",A892="",I892=""),"",IFERROR(VLOOKUP(A892,Data!C:W,21,FALSE),""))</f>
        <v>PTO</v>
      </c>
      <c r="N892" s="2"/>
    </row>
    <row r="893" spans="1:14" ht="15" customHeight="1" x14ac:dyDescent="0.3">
      <c r="A893" s="5" t="str">
        <f>IFERROR(IF(VLOOKUP(ROW(A893)-1,Data!B:C,2,FALSE)="","",VLOOKUP(ROW(A893)-1,Data!B:C,2,FALSE)),"")</f>
        <v>Empire's Fall [AP87]</v>
      </c>
      <c r="B893" s="133"/>
      <c r="C893" s="87" t="str">
        <f>IFERROR(IF(VLOOKUP(ROW(A893)-1,Data!B:C,2,FALSE)="","",VLOOKUP(ROW(A893)-1,Data!B:X,23,FALSE)),"")</f>
        <v/>
      </c>
      <c r="D893" s="6">
        <f t="shared" si="43"/>
        <v>1</v>
      </c>
      <c r="E893" s="6" t="str">
        <f t="shared" si="44"/>
        <v/>
      </c>
      <c r="F893" s="42">
        <f>IF(I893="","",IF(M893="Campaign","--",IF(VLOOKUP(A893,Data!C:D,2,FALSE)="*","*",VLOOKUP(A893,Data!C:R,16,FALSE))))</f>
        <v>10.866666666666667</v>
      </c>
      <c r="G893" s="43">
        <f>IF(I893="","",IFERROR(VLOOKUP(VLOOKUP(A893,Data!C:T,18,FALSE),'ROAR Ratings'!A:D,4,FALSE),""))</f>
        <v>7.82</v>
      </c>
      <c r="H893" s="44">
        <f t="shared" si="45"/>
        <v>0.5357142857142857</v>
      </c>
      <c r="I893" s="58" t="str">
        <f>IF(OR(A893="",LEFT(A893,3)="---"),"",IFERROR(VLOOKUP($A893,'ROAR Balance'!B:F,2,FALSE),""))</f>
        <v>British</v>
      </c>
      <c r="J893" s="58">
        <f>IF(I893="","",IFERROR(VLOOKUP($A893,'ROAR Balance'!B:F,3,FALSE),""))</f>
        <v>13</v>
      </c>
      <c r="K893" s="58" t="str">
        <f>IF(I893="","",IFERROR(VLOOKUP($A893,'ROAR Balance'!B:F,4,FALSE),""))</f>
        <v>Japanese</v>
      </c>
      <c r="L893" s="58">
        <f>IF(I893="","",IFERROR(VLOOKUP($A893,'ROAR Balance'!B:F,5,FALSE),""))</f>
        <v>15</v>
      </c>
      <c r="M893" s="46" t="str">
        <f>IF(OR(LEFT(A893,2)="--",A893="",I893=""),"",IFERROR(VLOOKUP(A893,Data!C:W,21,FALSE),""))</f>
        <v>PTO, OBA</v>
      </c>
      <c r="N893" s="2"/>
    </row>
    <row r="894" spans="1:14" ht="15" customHeight="1" x14ac:dyDescent="0.3">
      <c r="A894" s="5" t="str">
        <f>IFERROR(IF(VLOOKUP(ROW(A894)-1,Data!B:C,2,FALSE)="","",VLOOKUP(ROW(A894)-1,Data!B:C,2,FALSE)),"")</f>
        <v>Full Moon Madness [AP88]</v>
      </c>
      <c r="B894" s="133"/>
      <c r="C894" s="87" t="str">
        <f>IFERROR(IF(VLOOKUP(ROW(A894)-1,Data!B:C,2,FALSE)="","",VLOOKUP(ROW(A894)-1,Data!B:X,23,FALSE)),"")</f>
        <v/>
      </c>
      <c r="D894" s="6">
        <f t="shared" si="43"/>
        <v>-1</v>
      </c>
      <c r="E894" s="6" t="str">
        <f t="shared" si="44"/>
        <v>T</v>
      </c>
      <c r="F894" s="42">
        <f>IF(I894="","",IF(M894="Campaign","--",IF(VLOOKUP(A894,Data!C:D,2,FALSE)="*","*",VLOOKUP(A894,Data!C:R,16,FALSE))))</f>
        <v>4.0250000000000004</v>
      </c>
      <c r="G894" s="43">
        <f>IF(I894="","",IFERROR(VLOOKUP(VLOOKUP(A894,Data!C:T,18,FALSE),'ROAR Ratings'!A:D,4,FALSE),""))</f>
        <v>7.77</v>
      </c>
      <c r="H894" s="44">
        <f t="shared" si="45"/>
        <v>0.6071428571428571</v>
      </c>
      <c r="I894" s="58" t="str">
        <f>IF(OR(A894="",LEFT(A894,3)="---"),"",IFERROR(VLOOKUP($A894,'ROAR Balance'!B:F,2,FALSE),""))</f>
        <v>Japanese</v>
      </c>
      <c r="J894" s="58">
        <f>IF(I894="","",IFERROR(VLOOKUP($A894,'ROAR Balance'!B:F,3,FALSE),""))</f>
        <v>17</v>
      </c>
      <c r="K894" s="58" t="str">
        <f>IF(I894="","",IFERROR(VLOOKUP($A894,'ROAR Balance'!B:F,4,FALSE),""))</f>
        <v>British</v>
      </c>
      <c r="L894" s="58">
        <f>IF(I894="","",IFERROR(VLOOKUP($A894,'ROAR Balance'!B:F,5,FALSE),""))</f>
        <v>11</v>
      </c>
      <c r="M894" s="46" t="str">
        <f>IF(OR(LEFT(A894,2)="--",A894="",I894=""),"",IFERROR(VLOOKUP(A894,Data!C:W,21,FALSE),""))</f>
        <v>PTO, Nght</v>
      </c>
      <c r="N894" s="2"/>
    </row>
    <row r="895" spans="1:14" ht="15" customHeight="1" x14ac:dyDescent="0.3">
      <c r="A895" s="5" t="str">
        <f>IFERROR(IF(VLOOKUP(ROW(A895)-1,Data!B:C,2,FALSE)="","",VLOOKUP(ROW(A895)-1,Data!B:C,2,FALSE)),"")</f>
        <v>To the Pain [AP89]</v>
      </c>
      <c r="B895" s="133"/>
      <c r="C895" s="87" t="str">
        <f>IFERROR(IF(VLOOKUP(ROW(A895)-1,Data!B:C,2,FALSE)="","",VLOOKUP(ROW(A895)-1,Data!B:X,23,FALSE)),"")</f>
        <v/>
      </c>
      <c r="D895" s="6">
        <f t="shared" si="43"/>
        <v>1</v>
      </c>
      <c r="E895" s="6" t="str">
        <f t="shared" si="44"/>
        <v/>
      </c>
      <c r="F895" s="42">
        <f>IF(I895="","",IF(M895="Campaign","--",IF(VLOOKUP(A895,Data!C:D,2,FALSE)="*","*",VLOOKUP(A895,Data!C:R,16,FALSE))))</f>
        <v>5.291666666666667</v>
      </c>
      <c r="G895" s="43">
        <f>IF(I895="","",IFERROR(VLOOKUP(VLOOKUP(A895,Data!C:T,18,FALSE),'ROAR Ratings'!A:D,4,FALSE),""))</f>
        <v>6.76</v>
      </c>
      <c r="H895" s="44">
        <f t="shared" si="45"/>
        <v>0.56363636363636371</v>
      </c>
      <c r="I895" s="58" t="str">
        <f>IF(OR(A895="",LEFT(A895,3)="---"),"",IFERROR(VLOOKUP($A895,'ROAR Balance'!B:F,2,FALSE),""))</f>
        <v>Gurkha</v>
      </c>
      <c r="J895" s="58">
        <f>IF(I895="","",IFERROR(VLOOKUP($A895,'ROAR Balance'!B:F,3,FALSE),""))</f>
        <v>24</v>
      </c>
      <c r="K895" s="58" t="str">
        <f>IF(I895="","",IFERROR(VLOOKUP($A895,'ROAR Balance'!B:F,4,FALSE),""))</f>
        <v>Japanese</v>
      </c>
      <c r="L895" s="58">
        <f>IF(I895="","",IFERROR(VLOOKUP($A895,'ROAR Balance'!B:F,5,FALSE),""))</f>
        <v>31</v>
      </c>
      <c r="M895" s="46" t="str">
        <f>IF(OR(LEFT(A895,2)="--",A895="",I895=""),"",IFERROR(VLOOKUP(A895,Data!C:W,21,FALSE),""))</f>
        <v>PTO</v>
      </c>
      <c r="N895" s="2"/>
    </row>
    <row r="896" spans="1:14" ht="15" customHeight="1" x14ac:dyDescent="0.3">
      <c r="A896" s="5" t="str">
        <f>IFERROR(IF(VLOOKUP(ROW(A896)-1,Data!B:C,2,FALSE)="","",VLOOKUP(ROW(A896)-1,Data!B:C,2,FALSE)),"")</f>
        <v>Smashing the Hook [AP90]</v>
      </c>
      <c r="B896" s="133"/>
      <c r="C896" s="87" t="str">
        <f>IFERROR(IF(VLOOKUP(ROW(A896)-1,Data!B:C,2,FALSE)="","",VLOOKUP(ROW(A896)-1,Data!B:X,23,FALSE)),"")</f>
        <v/>
      </c>
      <c r="D896" s="6">
        <f t="shared" si="43"/>
        <v>-1</v>
      </c>
      <c r="E896" s="6" t="str">
        <f t="shared" si="44"/>
        <v>T</v>
      </c>
      <c r="F896" s="42">
        <f>IF(I896="","",IF(M896="Campaign","--",IF(VLOOKUP(A896,Data!C:D,2,FALSE)="*","*",VLOOKUP(A896,Data!C:R,16,FALSE))))</f>
        <v>4.9416666666666664</v>
      </c>
      <c r="G896" s="43">
        <f>IF(I896="","",IFERROR(VLOOKUP(VLOOKUP(A896,Data!C:T,18,FALSE),'ROAR Ratings'!A:D,4,FALSE),""))</f>
        <v>6.8</v>
      </c>
      <c r="H896" s="44">
        <f t="shared" si="45"/>
        <v>0.63934426229508201</v>
      </c>
      <c r="I896" s="58" t="str">
        <f>IF(OR(A896="",LEFT(A896,3)="---"),"",IFERROR(VLOOKUP($A896,'ROAR Balance'!B:F,2,FALSE),""))</f>
        <v>British</v>
      </c>
      <c r="J896" s="58">
        <f>IF(I896="","",IFERROR(VLOOKUP($A896,'ROAR Balance'!B:F,3,FALSE),""))</f>
        <v>22</v>
      </c>
      <c r="K896" s="58" t="str">
        <f>IF(I896="","",IFERROR(VLOOKUP($A896,'ROAR Balance'!B:F,4,FALSE),""))</f>
        <v>Japanese</v>
      </c>
      <c r="L896" s="58">
        <f>IF(I896="","",IFERROR(VLOOKUP($A896,'ROAR Balance'!B:F,5,FALSE),""))</f>
        <v>39</v>
      </c>
      <c r="M896" s="46" t="str">
        <f>IF(OR(LEFT(A896,2)="--",A896="",I896=""),"",IFERROR(VLOOKUP(A896,Data!C:W,21,FALSE),""))</f>
        <v>PTO</v>
      </c>
      <c r="N896" s="2"/>
    </row>
    <row r="897" spans="1:14" ht="15" customHeight="1" x14ac:dyDescent="0.3">
      <c r="A897" s="5" t="str">
        <f>IFERROR(IF(VLOOKUP(ROW(A897)-1,Data!B:C,2,FALSE)="","",VLOOKUP(ROW(A897)-1,Data!B:C,2,FALSE)),"")</f>
        <v>Parting Shots [AP91]</v>
      </c>
      <c r="B897" s="133"/>
      <c r="C897" s="87" t="str">
        <f>IFERROR(IF(VLOOKUP(ROW(A897)-1,Data!B:C,2,FALSE)="","",VLOOKUP(ROW(A897)-1,Data!B:X,23,FALSE)),"")</f>
        <v/>
      </c>
      <c r="D897" s="6">
        <f t="shared" si="43"/>
        <v>-1</v>
      </c>
      <c r="E897" s="6" t="str">
        <f t="shared" si="44"/>
        <v>T</v>
      </c>
      <c r="F897" s="42">
        <f>IF(I897="","",IF(M897="Campaign","--",IF(VLOOKUP(A897,Data!C:D,2,FALSE)="*","*",VLOOKUP(A897,Data!C:R,16,FALSE))))</f>
        <v>4.1416666666666666</v>
      </c>
      <c r="G897" s="43">
        <f>IF(I897="","",IFERROR(VLOOKUP(VLOOKUP(A897,Data!C:T,18,FALSE),'ROAR Ratings'!A:D,4,FALSE),""))</f>
        <v>6.95</v>
      </c>
      <c r="H897" s="44">
        <f t="shared" si="45"/>
        <v>0.59523809523809523</v>
      </c>
      <c r="I897" s="58" t="str">
        <f>IF(OR(A897="",LEFT(A897,3)="---"),"",IFERROR(VLOOKUP($A897,'ROAR Balance'!B:F,2,FALSE),""))</f>
        <v>Japanese</v>
      </c>
      <c r="J897" s="58">
        <f>IF(I897="","",IFERROR(VLOOKUP($A897,'ROAR Balance'!B:F,3,FALSE),""))</f>
        <v>17</v>
      </c>
      <c r="K897" s="58" t="str">
        <f>IF(I897="","",IFERROR(VLOOKUP($A897,'ROAR Balance'!B:F,4,FALSE),""))</f>
        <v>Gurkha</v>
      </c>
      <c r="L897" s="58">
        <f>IF(I897="","",IFERROR(VLOOKUP($A897,'ROAR Balance'!B:F,5,FALSE),""))</f>
        <v>25</v>
      </c>
      <c r="M897" s="46" t="str">
        <f>IF(OR(LEFT(A897,2)="--",A897="",I897=""),"",IFERROR(VLOOKUP(A897,Data!C:W,21,FALSE),""))</f>
        <v>PTO</v>
      </c>
      <c r="N897" s="2"/>
    </row>
    <row r="898" spans="1:14" ht="15" customHeight="1" x14ac:dyDescent="0.3">
      <c r="A898" s="5" t="str">
        <f>IFERROR(IF(VLOOKUP(ROW(A898)-1,Data!B:C,2,FALSE)="","",VLOOKUP(ROW(A898)-1,Data!B:C,2,FALSE)),"")</f>
        <v>End of the Beginning [AP92]</v>
      </c>
      <c r="B898" s="133"/>
      <c r="C898" s="87" t="str">
        <f>IFERROR(IF(VLOOKUP(ROW(A898)-1,Data!B:C,2,FALSE)="","",VLOOKUP(ROW(A898)-1,Data!B:X,23,FALSE)),"")</f>
        <v/>
      </c>
      <c r="D898" s="6">
        <f t="shared" si="43"/>
        <v>1</v>
      </c>
      <c r="E898" s="6" t="str">
        <f t="shared" si="44"/>
        <v/>
      </c>
      <c r="F898" s="42">
        <f>IF(I898="","",IF(M898="Campaign","--",IF(VLOOKUP(A898,Data!C:D,2,FALSE)="*","*",VLOOKUP(A898,Data!C:R,16,FALSE))))</f>
        <v>12.05</v>
      </c>
      <c r="G898" s="43">
        <f>IF(I898="","",IFERROR(VLOOKUP(VLOOKUP(A898,Data!C:T,18,FALSE),'ROAR Ratings'!A:D,4,FALSE),""))</f>
        <v>7.89</v>
      </c>
      <c r="H898" s="44">
        <f t="shared" si="45"/>
        <v>0.53191489361702127</v>
      </c>
      <c r="I898" s="58" t="str">
        <f>IF(OR(A898="",LEFT(A898,3)="---"),"",IFERROR(VLOOKUP($A898,'ROAR Balance'!B:F,2,FALSE),""))</f>
        <v>British</v>
      </c>
      <c r="J898" s="58">
        <f>IF(I898="","",IFERROR(VLOOKUP($A898,'ROAR Balance'!B:F,3,FALSE),""))</f>
        <v>25</v>
      </c>
      <c r="K898" s="58" t="str">
        <f>IF(I898="","",IFERROR(VLOOKUP($A898,'ROAR Balance'!B:F,4,FALSE),""))</f>
        <v>Japanese</v>
      </c>
      <c r="L898" s="58">
        <f>IF(I898="","",IFERROR(VLOOKUP($A898,'ROAR Balance'!B:F,5,FALSE),""))</f>
        <v>22</v>
      </c>
      <c r="M898" s="46" t="str">
        <f>IF(OR(LEFT(A898,2)="--",A898="",I898=""),"",IFERROR(VLOOKUP(A898,Data!C:W,21,FALSE),""))</f>
        <v>PTO</v>
      </c>
      <c r="N898" s="2"/>
    </row>
    <row r="899" spans="1:14" ht="15" customHeight="1" x14ac:dyDescent="0.3">
      <c r="A899" s="5" t="str">
        <f>IFERROR(IF(VLOOKUP(ROW(A899)-1,Data!B:C,2,FALSE)="","",VLOOKUP(ROW(A899)-1,Data!B:C,2,FALSE)),"")</f>
        <v/>
      </c>
      <c r="B899" s="133"/>
      <c r="C899" s="87" t="str">
        <f>IFERROR(IF(VLOOKUP(ROW(A899)-1,Data!B:C,2,FALSE)="","",VLOOKUP(ROW(A899)-1,Data!B:X,23,FALSE)),"")</f>
        <v/>
      </c>
      <c r="D899" s="6" t="str">
        <f t="shared" ref="D899:D962" si="46">IF(I899="","",IF(G899&gt;$P$2,IF(H899&lt;$P$5,1,-1),-1))</f>
        <v/>
      </c>
      <c r="E899" s="6" t="str">
        <f t="shared" ref="E899:E962" si="47">IF(F899="","",IF(M899="Campaign","",IF(F899&lt;5,"T","")))</f>
        <v/>
      </c>
      <c r="F899" s="42" t="str">
        <f>IF(I899="","",IF(M899="Campaign","--",IF(VLOOKUP(A899,Data!C:D,2,FALSE)="*","*",VLOOKUP(A899,Data!C:R,16,FALSE))))</f>
        <v/>
      </c>
      <c r="G899" s="43" t="str">
        <f>IF(I899="","",IFERROR(VLOOKUP(VLOOKUP(A899,Data!C:T,18,FALSE),'ROAR Ratings'!A:D,4,FALSE),""))</f>
        <v/>
      </c>
      <c r="H899" s="44" t="str">
        <f t="shared" ref="H899:H962" si="48">IF(I899="","",IFERROR(IF(J899/(J899+L899)&gt;0.5,J899/(J899+L899),1-J899/(J899+L899)),""))</f>
        <v/>
      </c>
      <c r="I899" s="58" t="str">
        <f>IF(OR(A899="",LEFT(A899,3)="---"),"",IFERROR(VLOOKUP($A899,'ROAR Balance'!B:F,2,FALSE),""))</f>
        <v/>
      </c>
      <c r="J899" s="58" t="str">
        <f>IF(I899="","",IFERROR(VLOOKUP($A899,'ROAR Balance'!B:F,3,FALSE),""))</f>
        <v/>
      </c>
      <c r="K899" s="58" t="str">
        <f>IF(I899="","",IFERROR(VLOOKUP($A899,'ROAR Balance'!B:F,4,FALSE),""))</f>
        <v/>
      </c>
      <c r="L899" s="58" t="str">
        <f>IF(I899="","",IFERROR(VLOOKUP($A899,'ROAR Balance'!B:F,5,FALSE),""))</f>
        <v/>
      </c>
      <c r="M899" s="46" t="str">
        <f>IF(OR(LEFT(A899,2)="--",A899="",I899=""),"",IFERROR(VLOOKUP(A899,Data!C:W,21,FALSE),""))</f>
        <v/>
      </c>
      <c r="N899" s="2"/>
    </row>
    <row r="900" spans="1:14" ht="15" customHeight="1" x14ac:dyDescent="0.3">
      <c r="A900" s="5" t="str">
        <f>IFERROR(IF(VLOOKUP(ROW(A900)-1,Data!B:C,2,FALSE)="","",VLOOKUP(ROW(A900)-1,Data!B:C,2,FALSE)),"")</f>
        <v>--- Action Pack 10---</v>
      </c>
      <c r="B900" s="133"/>
      <c r="C900" s="87" t="str">
        <f>IFERROR(IF(VLOOKUP(ROW(A900)-1,Data!B:C,2,FALSE)="","",VLOOKUP(ROW(A900)-1,Data!B:X,23,FALSE)),"")</f>
        <v/>
      </c>
      <c r="D900" s="6" t="str">
        <f t="shared" si="46"/>
        <v/>
      </c>
      <c r="E900" s="6" t="str">
        <f t="shared" si="47"/>
        <v/>
      </c>
      <c r="F900" s="42" t="str">
        <f>IF(I900="","",IF(M900="Campaign","--",IF(VLOOKUP(A900,Data!C:D,2,FALSE)="*","*",VLOOKUP(A900,Data!C:R,16,FALSE))))</f>
        <v/>
      </c>
      <c r="G900" s="43" t="str">
        <f>IF(I900="","",IFERROR(VLOOKUP(VLOOKUP(A900,Data!C:T,18,FALSE),'ROAR Ratings'!A:D,4,FALSE),""))</f>
        <v/>
      </c>
      <c r="H900" s="44" t="str">
        <f t="shared" si="48"/>
        <v/>
      </c>
      <c r="I900" s="58" t="str">
        <f>IF(OR(A900="",LEFT(A900,3)="---"),"",IFERROR(VLOOKUP($A900,'ROAR Balance'!B:F,2,FALSE),""))</f>
        <v/>
      </c>
      <c r="J900" s="58" t="str">
        <f>IF(I900="","",IFERROR(VLOOKUP($A900,'ROAR Balance'!B:F,3,FALSE),""))</f>
        <v/>
      </c>
      <c r="K900" s="58" t="str">
        <f>IF(I900="","",IFERROR(VLOOKUP($A900,'ROAR Balance'!B:F,4,FALSE),""))</f>
        <v/>
      </c>
      <c r="L900" s="58" t="str">
        <f>IF(I900="","",IFERROR(VLOOKUP($A900,'ROAR Balance'!B:F,5,FALSE),""))</f>
        <v/>
      </c>
      <c r="M900" s="46" t="str">
        <f>IF(OR(LEFT(A900,2)="--",A900="",I900=""),"",IFERROR(VLOOKUP(A900,Data!C:W,21,FALSE),""))</f>
        <v/>
      </c>
      <c r="N900" s="2"/>
    </row>
    <row r="901" spans="1:14" ht="15" customHeight="1" x14ac:dyDescent="0.3">
      <c r="A901" s="5" t="str">
        <f>IFERROR(IF(VLOOKUP(ROW(A901)-1,Data!B:C,2,FALSE)="","",VLOOKUP(ROW(A901)-1,Data!B:C,2,FALSE)),"")</f>
        <v>Best Think Again [AP93]</v>
      </c>
      <c r="B901" s="133"/>
      <c r="C901" s="87" t="str">
        <f>IFERROR(IF(VLOOKUP(ROW(A901)-1,Data!B:C,2,FALSE)="","",VLOOKUP(ROW(A901)-1,Data!B:X,23,FALSE)),"")</f>
        <v/>
      </c>
      <c r="D901" s="6">
        <f t="shared" si="46"/>
        <v>-1</v>
      </c>
      <c r="E901" s="6" t="str">
        <f t="shared" si="47"/>
        <v/>
      </c>
      <c r="F901" s="42">
        <f>IF(I901="","",IF(M901="Campaign","--",IF(VLOOKUP(A901,Data!C:D,2,FALSE)="*","*",VLOOKUP(A901,Data!C:R,16,FALSE))))</f>
        <v>6.55</v>
      </c>
      <c r="G901" s="43">
        <f>IF(I901="","",IFERROR(VLOOKUP(VLOOKUP(A901,Data!C:T,18,FALSE),'ROAR Ratings'!A:D,4,FALSE),""))</f>
        <v>6</v>
      </c>
      <c r="H901" s="44">
        <f t="shared" si="48"/>
        <v>0.55813953488372092</v>
      </c>
      <c r="I901" s="58" t="str">
        <f>IF(OR(A901="",LEFT(A901,3)="---"),"",IFERROR(VLOOKUP($A901,'ROAR Balance'!B:F,2,FALSE),""))</f>
        <v>German</v>
      </c>
      <c r="J901" s="58">
        <f>IF(I901="","",IFERROR(VLOOKUP($A901,'ROAR Balance'!B:F,3,FALSE),""))</f>
        <v>48</v>
      </c>
      <c r="K901" s="58" t="str">
        <f>IF(I901="","",IFERROR(VLOOKUP($A901,'ROAR Balance'!B:F,4,FALSE),""))</f>
        <v>Russian</v>
      </c>
      <c r="L901" s="58">
        <f>IF(I901="","",IFERROR(VLOOKUP($A901,'ROAR Balance'!B:F,5,FALSE),""))</f>
        <v>38</v>
      </c>
      <c r="M901" s="46" t="str">
        <f>IF(OR(LEFT(A901,2)="--",A901="",I901=""),"",IFERROR(VLOOKUP(A901,Data!C:W,21,FALSE),""))</f>
        <v/>
      </c>
      <c r="N901" s="2"/>
    </row>
    <row r="902" spans="1:14" ht="15" customHeight="1" x14ac:dyDescent="0.3">
      <c r="A902" s="5" t="str">
        <f>IFERROR(IF(VLOOKUP(ROW(A902)-1,Data!B:C,2,FALSE)="","",VLOOKUP(ROW(A902)-1,Data!B:C,2,FALSE)),"")</f>
        <v>Show of Force [AP94]</v>
      </c>
      <c r="B902" s="133"/>
      <c r="C902" s="87" t="str">
        <f>IFERROR(IF(VLOOKUP(ROW(A902)-1,Data!B:C,2,FALSE)="","",VLOOKUP(ROW(A902)-1,Data!B:X,23,FALSE)),"")</f>
        <v/>
      </c>
      <c r="D902" s="6">
        <f t="shared" si="46"/>
        <v>-1</v>
      </c>
      <c r="E902" s="6" t="str">
        <f t="shared" si="47"/>
        <v/>
      </c>
      <c r="F902" s="42">
        <f>IF(I902="","",IF(M902="Campaign","--",IF(VLOOKUP(A902,Data!C:D,2,FALSE)="*","*",VLOOKUP(A902,Data!C:R,16,FALSE))))</f>
        <v>6.3624999999999998</v>
      </c>
      <c r="G902" s="43">
        <f>IF(I902="","",IFERROR(VLOOKUP(VLOOKUP(A902,Data!C:T,18,FALSE),'ROAR Ratings'!A:D,4,FALSE),""))</f>
        <v>6.7</v>
      </c>
      <c r="H902" s="44">
        <f t="shared" si="48"/>
        <v>0.62962962962962965</v>
      </c>
      <c r="I902" s="58" t="str">
        <f>IF(OR(A902="",LEFT(A902,3)="---"),"",IFERROR(VLOOKUP($A902,'ROAR Balance'!B:F,2,FALSE),""))</f>
        <v>German</v>
      </c>
      <c r="J902" s="58">
        <f>IF(I902="","",IFERROR(VLOOKUP($A902,'ROAR Balance'!B:F,3,FALSE),""))</f>
        <v>30</v>
      </c>
      <c r="K902" s="58" t="str">
        <f>IF(I902="","",IFERROR(VLOOKUP($A902,'ROAR Balance'!B:F,4,FALSE),""))</f>
        <v>Russian</v>
      </c>
      <c r="L902" s="58">
        <f>IF(I902="","",IFERROR(VLOOKUP($A902,'ROAR Balance'!B:F,5,FALSE),""))</f>
        <v>51</v>
      </c>
      <c r="M902" s="46" t="str">
        <f>IF(OR(LEFT(A902,2)="--",A902="",I902=""),"",IFERROR(VLOOKUP(A902,Data!C:W,21,FALSE),""))</f>
        <v/>
      </c>
      <c r="N902" s="2"/>
    </row>
    <row r="903" spans="1:14" ht="15" customHeight="1" x14ac:dyDescent="0.3">
      <c r="A903" s="5" t="str">
        <f>IFERROR(IF(VLOOKUP(ROW(A903)-1,Data!B:C,2,FALSE)="","",VLOOKUP(ROW(A903)-1,Data!B:C,2,FALSE)),"")</f>
        <v>Operation Kutuzov [AP95]</v>
      </c>
      <c r="B903" s="133"/>
      <c r="C903" s="87" t="str">
        <f>IFERROR(IF(VLOOKUP(ROW(A903)-1,Data!B:C,2,FALSE)="","",VLOOKUP(ROW(A903)-1,Data!B:X,23,FALSE)),"")</f>
        <v/>
      </c>
      <c r="D903" s="6">
        <f t="shared" si="46"/>
        <v>-1</v>
      </c>
      <c r="E903" s="6" t="str">
        <f t="shared" si="47"/>
        <v/>
      </c>
      <c r="F903" s="42">
        <f>IF(I903="","",IF(M903="Campaign","--",IF(VLOOKUP(A903,Data!C:D,2,FALSE)="*","*",VLOOKUP(A903,Data!C:R,16,FALSE))))</f>
        <v>7.7166666666666668</v>
      </c>
      <c r="G903" s="43">
        <f>IF(I903="","",IFERROR(VLOOKUP(VLOOKUP(A903,Data!C:T,18,FALSE),'ROAR Ratings'!A:D,4,FALSE),""))</f>
        <v>6.38</v>
      </c>
      <c r="H903" s="44">
        <f t="shared" si="48"/>
        <v>0.61290322580645162</v>
      </c>
      <c r="I903" s="58" t="str">
        <f>IF(OR(A903="",LEFT(A903,3)="---"),"",IFERROR(VLOOKUP($A903,'ROAR Balance'!B:F,2,FALSE),""))</f>
        <v>Russian</v>
      </c>
      <c r="J903" s="58">
        <f>IF(I903="","",IFERROR(VLOOKUP($A903,'ROAR Balance'!B:F,3,FALSE),""))</f>
        <v>38</v>
      </c>
      <c r="K903" s="58" t="str">
        <f>IF(I903="","",IFERROR(VLOOKUP($A903,'ROAR Balance'!B:F,4,FALSE),""))</f>
        <v>German</v>
      </c>
      <c r="L903" s="58">
        <f>IF(I903="","",IFERROR(VLOOKUP($A903,'ROAR Balance'!B:F,5,FALSE),""))</f>
        <v>24</v>
      </c>
      <c r="M903" s="46" t="str">
        <f>IF(OR(LEFT(A903,2)="--",A903="",I903=""),"",IFERROR(VLOOKUP(A903,Data!C:W,21,FALSE),""))</f>
        <v/>
      </c>
      <c r="N903" s="2"/>
    </row>
    <row r="904" spans="1:14" ht="15" customHeight="1" x14ac:dyDescent="0.3">
      <c r="A904" s="5" t="str">
        <f>IFERROR(IF(VLOOKUP(ROW(A904)-1,Data!B:C,2,FALSE)="","",VLOOKUP(ROW(A904)-1,Data!B:C,2,FALSE)),"")</f>
        <v>Food Fight [AP96]</v>
      </c>
      <c r="B904" s="133"/>
      <c r="C904" s="87" t="str">
        <f>IFERROR(IF(VLOOKUP(ROW(A904)-1,Data!B:C,2,FALSE)="","",VLOOKUP(ROW(A904)-1,Data!B:X,23,FALSE)),"")</f>
        <v/>
      </c>
      <c r="D904" s="6">
        <f t="shared" si="46"/>
        <v>-1</v>
      </c>
      <c r="E904" s="6" t="str">
        <f t="shared" si="47"/>
        <v>T</v>
      </c>
      <c r="F904" s="42">
        <f>IF(I904="","",IF(M904="Campaign","--",IF(VLOOKUP(A904,Data!C:D,2,FALSE)="*","*",VLOOKUP(A904,Data!C:R,16,FALSE))))</f>
        <v>3.4</v>
      </c>
      <c r="G904" s="43">
        <f>IF(I904="","",IFERROR(VLOOKUP(VLOOKUP(A904,Data!C:T,18,FALSE),'ROAR Ratings'!A:D,4,FALSE),""))</f>
        <v>5.86</v>
      </c>
      <c r="H904" s="44">
        <f t="shared" si="48"/>
        <v>0.61538461538461542</v>
      </c>
      <c r="I904" s="58" t="str">
        <f>IF(OR(A904="",LEFT(A904,3)="---"),"",IFERROR(VLOOKUP($A904,'ROAR Balance'!B:F,2,FALSE),""))</f>
        <v>Ukrainian</v>
      </c>
      <c r="J904" s="58">
        <f>IF(I904="","",IFERROR(VLOOKUP($A904,'ROAR Balance'!B:F,3,FALSE),""))</f>
        <v>24</v>
      </c>
      <c r="K904" s="58" t="str">
        <f>IF(I904="","",IFERROR(VLOOKUP($A904,'ROAR Balance'!B:F,4,FALSE),""))</f>
        <v>Russian</v>
      </c>
      <c r="L904" s="58">
        <f>IF(I904="","",IFERROR(VLOOKUP($A904,'ROAR Balance'!B:F,5,FALSE),""))</f>
        <v>15</v>
      </c>
      <c r="M904" s="46" t="str">
        <f>IF(OR(LEFT(A904,2)="--",A904="",I904=""),"",IFERROR(VLOOKUP(A904,Data!C:W,21,FALSE),""))</f>
        <v/>
      </c>
      <c r="N904" s="2"/>
    </row>
    <row r="905" spans="1:14" ht="15" customHeight="1" x14ac:dyDescent="0.3">
      <c r="A905" s="5" t="str">
        <f>IFERROR(IF(VLOOKUP(ROW(A905)-1,Data!B:C,2,FALSE)="","",VLOOKUP(ROW(A905)-1,Data!B:C,2,FALSE)),"")</f>
        <v>Strike Up the Band [AP97]</v>
      </c>
      <c r="B905" s="133"/>
      <c r="C905" s="87" t="str">
        <f>IFERROR(IF(VLOOKUP(ROW(A905)-1,Data!B:C,2,FALSE)="","",VLOOKUP(ROW(A905)-1,Data!B:X,23,FALSE)),"")</f>
        <v/>
      </c>
      <c r="D905" s="6">
        <f t="shared" si="46"/>
        <v>-1</v>
      </c>
      <c r="E905" s="6" t="str">
        <f t="shared" si="47"/>
        <v>T</v>
      </c>
      <c r="F905" s="42">
        <f>IF(I905="","",IF(M905="Campaign","--",IF(VLOOKUP(A905,Data!C:D,2,FALSE)="*","*",VLOOKUP(A905,Data!C:R,16,FALSE))))</f>
        <v>4.7916666666666661</v>
      </c>
      <c r="G905" s="43">
        <f>IF(I905="","",IFERROR(VLOOKUP(VLOOKUP(A905,Data!C:T,18,FALSE),'ROAR Ratings'!A:D,4,FALSE),""))</f>
        <v>6</v>
      </c>
      <c r="H905" s="44">
        <f t="shared" si="48"/>
        <v>0.8</v>
      </c>
      <c r="I905" s="58" t="str">
        <f>IF(OR(A905="",LEFT(A905,3)="---"),"",IFERROR(VLOOKUP($A905,'ROAR Balance'!B:F,2,FALSE),""))</f>
        <v>American</v>
      </c>
      <c r="J905" s="58">
        <f>IF(I905="","",IFERROR(VLOOKUP($A905,'ROAR Balance'!B:F,3,FALSE),""))</f>
        <v>4</v>
      </c>
      <c r="K905" s="58" t="str">
        <f>IF(I905="","",IFERROR(VLOOKUP($A905,'ROAR Balance'!B:F,4,FALSE),""))</f>
        <v>German</v>
      </c>
      <c r="L905" s="58">
        <f>IF(I905="","",IFERROR(VLOOKUP($A905,'ROAR Balance'!B:F,5,FALSE),""))</f>
        <v>1</v>
      </c>
      <c r="M905" s="46" t="str">
        <f>IF(OR(LEFT(A905,2)="--",A905="",I905=""),"",IFERROR(VLOOKUP(A905,Data!C:W,21,FALSE),""))</f>
        <v>Nght</v>
      </c>
      <c r="N905" s="2"/>
    </row>
    <row r="906" spans="1:14" ht="15" customHeight="1" x14ac:dyDescent="0.3">
      <c r="A906" s="5" t="str">
        <f>IFERROR(IF(VLOOKUP(ROW(A906)-1,Data!B:C,2,FALSE)="","",VLOOKUP(ROW(A906)-1,Data!B:C,2,FALSE)),"")</f>
        <v>Last Laurels [AP98]</v>
      </c>
      <c r="B906" s="133"/>
      <c r="C906" s="87" t="str">
        <f>IFERROR(IF(VLOOKUP(ROW(A906)-1,Data!B:C,2,FALSE)="","",VLOOKUP(ROW(A906)-1,Data!B:X,23,FALSE)),"")</f>
        <v/>
      </c>
      <c r="D906" s="6">
        <f t="shared" si="46"/>
        <v>-1</v>
      </c>
      <c r="E906" s="6" t="str">
        <f t="shared" si="47"/>
        <v/>
      </c>
      <c r="F906" s="42">
        <f>IF(I906="","",IF(M906="Campaign","--",IF(VLOOKUP(A906,Data!C:D,2,FALSE)="*","*",VLOOKUP(A906,Data!C:R,16,FALSE))))</f>
        <v>8.35</v>
      </c>
      <c r="G906" s="43">
        <f>IF(I906="","",IFERROR(VLOOKUP(VLOOKUP(A906,Data!C:T,18,FALSE),'ROAR Ratings'!A:D,4,FALSE),""))</f>
        <v>6.08</v>
      </c>
      <c r="H906" s="44">
        <f t="shared" si="48"/>
        <v>0.88888888888888884</v>
      </c>
      <c r="I906" s="58" t="str">
        <f>IF(OR(A906="",LEFT(A906,3)="---"),"",IFERROR(VLOOKUP($A906,'ROAR Balance'!B:F,2,FALSE),""))</f>
        <v>Russian</v>
      </c>
      <c r="J906" s="58">
        <f>IF(I906="","",IFERROR(VLOOKUP($A906,'ROAR Balance'!B:F,3,FALSE),""))</f>
        <v>1</v>
      </c>
      <c r="K906" s="58" t="str">
        <f>IF(I906="","",IFERROR(VLOOKUP($A906,'ROAR Balance'!B:F,4,FALSE),""))</f>
        <v>German</v>
      </c>
      <c r="L906" s="58">
        <f>IF(I906="","",IFERROR(VLOOKUP($A906,'ROAR Balance'!B:F,5,FALSE),""))</f>
        <v>8</v>
      </c>
      <c r="M906" s="46" t="str">
        <f>IF(OR(LEFT(A906,2)="--",A906="",I906=""),"",IFERROR(VLOOKUP(A906,Data!C:W,21,FALSE),""))</f>
        <v/>
      </c>
      <c r="N906" s="2"/>
    </row>
    <row r="907" spans="1:14" ht="15" customHeight="1" x14ac:dyDescent="0.3">
      <c r="A907" s="5" t="str">
        <f>IFERROR(IF(VLOOKUP(ROW(A907)-1,Data!B:C,2,FALSE)="","",VLOOKUP(ROW(A907)-1,Data!B:C,2,FALSE)),"")</f>
        <v>Bare Foot Beating [AP99]</v>
      </c>
      <c r="B907" s="133"/>
      <c r="C907" s="87" t="str">
        <f>IFERROR(IF(VLOOKUP(ROW(A907)-1,Data!B:C,2,FALSE)="","",VLOOKUP(ROW(A907)-1,Data!B:X,23,FALSE)),"")</f>
        <v/>
      </c>
      <c r="D907" s="6">
        <f t="shared" si="46"/>
        <v>-1</v>
      </c>
      <c r="E907" s="6" t="str">
        <f t="shared" si="47"/>
        <v>T</v>
      </c>
      <c r="F907" s="42">
        <f>IF(I907="","",IF(M907="Campaign","--",IF(VLOOKUP(A907,Data!C:D,2,FALSE)="*","*",VLOOKUP(A907,Data!C:R,16,FALSE))))</f>
        <v>3.9249999999999998</v>
      </c>
      <c r="G907" s="43">
        <f>IF(I907="","",IFERROR(VLOOKUP(VLOOKUP(A907,Data!C:T,18,FALSE),'ROAR Ratings'!A:D,4,FALSE),""))</f>
        <v>6.44</v>
      </c>
      <c r="H907" s="44">
        <f t="shared" si="48"/>
        <v>0.6470588235294118</v>
      </c>
      <c r="I907" s="58" t="str">
        <f>IF(OR(A907="",LEFT(A907,3)="---"),"",IFERROR(VLOOKUP($A907,'ROAR Balance'!B:F,2,FALSE),""))</f>
        <v>Japanese</v>
      </c>
      <c r="J907" s="58">
        <f>IF(I907="","",IFERROR(VLOOKUP($A907,'ROAR Balance'!B:F,3,FALSE),""))</f>
        <v>33</v>
      </c>
      <c r="K907" s="58" t="str">
        <f>IF(I907="","",IFERROR(VLOOKUP($A907,'ROAR Balance'!B:F,4,FALSE),""))</f>
        <v>Chinese</v>
      </c>
      <c r="L907" s="58">
        <f>IF(I907="","",IFERROR(VLOOKUP($A907,'ROAR Balance'!B:F,5,FALSE),""))</f>
        <v>18</v>
      </c>
      <c r="M907" s="46" t="str">
        <f>IF(OR(LEFT(A907,2)="--",A907="",I907=""),"",IFERROR(VLOOKUP(A907,Data!C:W,21,FALSE),""))</f>
        <v>PTO</v>
      </c>
      <c r="N907" s="2"/>
    </row>
    <row r="908" spans="1:14" ht="15" customHeight="1" x14ac:dyDescent="0.3">
      <c r="A908" s="5" t="str">
        <f>IFERROR(IF(VLOOKUP(ROW(A908)-1,Data!B:C,2,FALSE)="","",VLOOKUP(ROW(A908)-1,Data!B:C,2,FALSE)),"")</f>
        <v>Coal in Their Stockings [AP100]</v>
      </c>
      <c r="B908" s="133"/>
      <c r="C908" s="87" t="str">
        <f>IFERROR(IF(VLOOKUP(ROW(A908)-1,Data!B:C,2,FALSE)="","",VLOOKUP(ROW(A908)-1,Data!B:X,23,FALSE)),"")</f>
        <v/>
      </c>
      <c r="D908" s="6">
        <f t="shared" si="46"/>
        <v>1</v>
      </c>
      <c r="E908" s="6" t="str">
        <f t="shared" si="47"/>
        <v/>
      </c>
      <c r="F908" s="42">
        <f>IF(I908="","",IF(M908="Campaign","--",IF(VLOOKUP(A908,Data!C:D,2,FALSE)="*","*",VLOOKUP(A908,Data!C:R,16,FALSE))))</f>
        <v>6.85</v>
      </c>
      <c r="G908" s="43">
        <f>IF(I908="","",IFERROR(VLOOKUP(VLOOKUP(A908,Data!C:T,18,FALSE),'ROAR Ratings'!A:D,4,FALSE),""))</f>
        <v>6.96</v>
      </c>
      <c r="H908" s="44">
        <f t="shared" si="48"/>
        <v>0.51315789473684215</v>
      </c>
      <c r="I908" s="58" t="str">
        <f>IF(OR(A908="",LEFT(A908,3)="---"),"",IFERROR(VLOOKUP($A908,'ROAR Balance'!B:F,2,FALSE),""))</f>
        <v>German</v>
      </c>
      <c r="J908" s="58">
        <f>IF(I908="","",IFERROR(VLOOKUP($A908,'ROAR Balance'!B:F,3,FALSE),""))</f>
        <v>39</v>
      </c>
      <c r="K908" s="58" t="str">
        <f>IF(I908="","",IFERROR(VLOOKUP($A908,'ROAR Balance'!B:F,4,FALSE),""))</f>
        <v>American</v>
      </c>
      <c r="L908" s="58">
        <f>IF(I908="","",IFERROR(VLOOKUP($A908,'ROAR Balance'!B:F,5,FALSE),""))</f>
        <v>37</v>
      </c>
      <c r="M908" s="46" t="str">
        <f>IF(OR(LEFT(A908,2)="--",A908="",I908=""),"",IFERROR(VLOOKUP(A908,Data!C:W,21,FALSE),""))</f>
        <v/>
      </c>
      <c r="N908" s="2"/>
    </row>
    <row r="909" spans="1:14" ht="15" customHeight="1" x14ac:dyDescent="0.3">
      <c r="A909" s="5" t="str">
        <f>IFERROR(IF(VLOOKUP(ROW(A909)-1,Data!B:C,2,FALSE)="","",VLOOKUP(ROW(A909)-1,Data!B:C,2,FALSE)),"")</f>
        <v/>
      </c>
      <c r="B909" s="133"/>
      <c r="C909" s="87" t="str">
        <f>IFERROR(IF(VLOOKUP(ROW(A909)-1,Data!B:C,2,FALSE)="","",VLOOKUP(ROW(A909)-1,Data!B:X,23,FALSE)),"")</f>
        <v/>
      </c>
      <c r="D909" s="6" t="str">
        <f t="shared" si="46"/>
        <v/>
      </c>
      <c r="E909" s="6" t="str">
        <f t="shared" si="47"/>
        <v/>
      </c>
      <c r="F909" s="42" t="str">
        <f>IF(I909="","",IF(M909="Campaign","--",IF(VLOOKUP(A909,Data!C:D,2,FALSE)="*","*",VLOOKUP(A909,Data!C:R,16,FALSE))))</f>
        <v/>
      </c>
      <c r="G909" s="43" t="str">
        <f>IF(I909="","",IFERROR(VLOOKUP(VLOOKUP(A909,Data!C:T,18,FALSE),'ROAR Ratings'!A:D,4,FALSE),""))</f>
        <v/>
      </c>
      <c r="H909" s="44" t="str">
        <f t="shared" si="48"/>
        <v/>
      </c>
      <c r="I909" s="58" t="str">
        <f>IF(OR(A909="",LEFT(A909,3)="---"),"",IFERROR(VLOOKUP($A909,'ROAR Balance'!B:F,2,FALSE),""))</f>
        <v/>
      </c>
      <c r="J909" s="58" t="str">
        <f>IF(I909="","",IFERROR(VLOOKUP($A909,'ROAR Balance'!B:F,3,FALSE),""))</f>
        <v/>
      </c>
      <c r="K909" s="58" t="str">
        <f>IF(I909="","",IFERROR(VLOOKUP($A909,'ROAR Balance'!B:F,4,FALSE),""))</f>
        <v/>
      </c>
      <c r="L909" s="58" t="str">
        <f>IF(I909="","",IFERROR(VLOOKUP($A909,'ROAR Balance'!B:F,5,FALSE),""))</f>
        <v/>
      </c>
      <c r="M909" s="46" t="str">
        <f>IF(OR(LEFT(A909,2)="--",A909="",I909=""),"",IFERROR(VLOOKUP(A909,Data!C:W,21,FALSE),""))</f>
        <v/>
      </c>
      <c r="N909" s="2"/>
    </row>
    <row r="910" spans="1:14" ht="15" customHeight="1" x14ac:dyDescent="0.3">
      <c r="A910" s="5" t="str">
        <f>IFERROR(IF(VLOOKUP(ROW(A910)-1,Data!B:C,2,FALSE)="","",VLOOKUP(ROW(A910)-1,Data!B:C,2,FALSE)),"")</f>
        <v>--- Action Pack 11:  29 Let's Go!---</v>
      </c>
      <c r="B910" s="133"/>
      <c r="C910" s="87" t="str">
        <f>IFERROR(IF(VLOOKUP(ROW(A910)-1,Data!B:C,2,FALSE)="","",VLOOKUP(ROW(A910)-1,Data!B:X,23,FALSE)),"")</f>
        <v/>
      </c>
      <c r="D910" s="6" t="str">
        <f t="shared" si="46"/>
        <v/>
      </c>
      <c r="E910" s="6" t="str">
        <f t="shared" si="47"/>
        <v/>
      </c>
      <c r="F910" s="42" t="str">
        <f>IF(I910="","",IF(M910="Campaign","--",IF(VLOOKUP(A910,Data!C:D,2,FALSE)="*","*",VLOOKUP(A910,Data!C:R,16,FALSE))))</f>
        <v/>
      </c>
      <c r="G910" s="43" t="str">
        <f>IF(I910="","",IFERROR(VLOOKUP(VLOOKUP(A910,Data!C:T,18,FALSE),'ROAR Ratings'!A:D,4,FALSE),""))</f>
        <v/>
      </c>
      <c r="H910" s="44" t="str">
        <f t="shared" si="48"/>
        <v/>
      </c>
      <c r="I910" s="58" t="str">
        <f>IF(OR(A910="",LEFT(A910,3)="---"),"",IFERROR(VLOOKUP($A910,'ROAR Balance'!B:F,2,FALSE),""))</f>
        <v/>
      </c>
      <c r="J910" s="58" t="str">
        <f>IF(I910="","",IFERROR(VLOOKUP($A910,'ROAR Balance'!B:F,3,FALSE),""))</f>
        <v/>
      </c>
      <c r="K910" s="58" t="str">
        <f>IF(I910="","",IFERROR(VLOOKUP($A910,'ROAR Balance'!B:F,4,FALSE),""))</f>
        <v/>
      </c>
      <c r="L910" s="58" t="str">
        <f>IF(I910="","",IFERROR(VLOOKUP($A910,'ROAR Balance'!B:F,5,FALSE),""))</f>
        <v/>
      </c>
      <c r="M910" s="46" t="str">
        <f>IF(OR(LEFT(A910,2)="--",A910="",I910=""),"",IFERROR(VLOOKUP(A910,Data!C:W,21,FALSE),""))</f>
        <v/>
      </c>
      <c r="N910" s="2"/>
    </row>
    <row r="911" spans="1:14" ht="15" customHeight="1" x14ac:dyDescent="0.3">
      <c r="A911" s="5" t="str">
        <f>IFERROR(IF(VLOOKUP(ROW(A911)-1,Data!B:C,2,FALSE)="","",VLOOKUP(ROW(A911)-1,Data!B:C,2,FALSE)),"")</f>
        <v>When I Call Roll [AP101]</v>
      </c>
      <c r="B911" s="133"/>
      <c r="C911" s="87" t="str">
        <f>IFERROR(IF(VLOOKUP(ROW(A911)-1,Data!B:C,2,FALSE)="","",VLOOKUP(ROW(A911)-1,Data!B:X,23,FALSE)),"")</f>
        <v/>
      </c>
      <c r="D911" s="6">
        <f t="shared" si="46"/>
        <v>-1</v>
      </c>
      <c r="E911" s="6" t="str">
        <f t="shared" si="47"/>
        <v/>
      </c>
      <c r="F911" s="42">
        <f>IF(I911="","",IF(M911="Campaign","--",IF(VLOOKUP(A911,Data!C:D,2,FALSE)="*","*",VLOOKUP(A911,Data!C:R,16,FALSE))))</f>
        <v>6.958333333333333</v>
      </c>
      <c r="G911" s="43">
        <f>IF(I911="","",IFERROR(VLOOKUP(VLOOKUP(A911,Data!C:T,18,FALSE),'ROAR Ratings'!A:D,4,FALSE),""))</f>
        <v>6.35</v>
      </c>
      <c r="H911" s="44">
        <f t="shared" si="48"/>
        <v>0.83870967741935487</v>
      </c>
      <c r="I911" s="58" t="str">
        <f>IF(OR(A911="",LEFT(A911,3)="---"),"",IFERROR(VLOOKUP($A911,'ROAR Balance'!B:F,2,FALSE),""))</f>
        <v>German</v>
      </c>
      <c r="J911" s="58">
        <f>IF(I911="","",IFERROR(VLOOKUP($A911,'ROAR Balance'!B:F,3,FALSE),""))</f>
        <v>5</v>
      </c>
      <c r="K911" s="58" t="str">
        <f>IF(I911="","",IFERROR(VLOOKUP($A911,'ROAR Balance'!B:F,4,FALSE),""))</f>
        <v>American</v>
      </c>
      <c r="L911" s="58">
        <f>IF(I911="","",IFERROR(VLOOKUP($A911,'ROAR Balance'!B:F,5,FALSE),""))</f>
        <v>26</v>
      </c>
      <c r="M911" s="46" t="str">
        <f>IF(OR(LEFT(A911,2)="--",A911="",I911=""),"",IFERROR(VLOOKUP(A911,Data!C:W,21,FALSE),""))</f>
        <v>Sea</v>
      </c>
      <c r="N911" s="2"/>
    </row>
    <row r="912" spans="1:14" ht="15" customHeight="1" x14ac:dyDescent="0.3">
      <c r="A912" s="5" t="str">
        <f>IFERROR(IF(VLOOKUP(ROW(A912)-1,Data!B:C,2,FALSE)="","",VLOOKUP(ROW(A912)-1,Data!B:C,2,FALSE)),"")</f>
        <v>Better Late Than Never [AP102]</v>
      </c>
      <c r="B912" s="133"/>
      <c r="C912" s="87" t="str">
        <f>IFERROR(IF(VLOOKUP(ROW(A912)-1,Data!B:C,2,FALSE)="","",VLOOKUP(ROW(A912)-1,Data!B:X,23,FALSE)),"")</f>
        <v/>
      </c>
      <c r="D912" s="6">
        <f t="shared" si="46"/>
        <v>-1</v>
      </c>
      <c r="E912" s="6" t="str">
        <f t="shared" si="47"/>
        <v/>
      </c>
      <c r="F912" s="42">
        <f>IF(I912="","",IF(M912="Campaign","--",IF(VLOOKUP(A912,Data!C:D,2,FALSE)="*","*",VLOOKUP(A912,Data!C:R,16,FALSE))))</f>
        <v>7.8833333333333337</v>
      </c>
      <c r="G912" s="43">
        <f>IF(I912="","",IFERROR(VLOOKUP(VLOOKUP(A912,Data!C:T,18,FALSE),'ROAR Ratings'!A:D,4,FALSE),""))</f>
        <v>5.38</v>
      </c>
      <c r="H912" s="44">
        <f t="shared" si="48"/>
        <v>0.54545454545454541</v>
      </c>
      <c r="I912" s="58" t="str">
        <f>IF(OR(A912="",LEFT(A912,3)="---"),"",IFERROR(VLOOKUP($A912,'ROAR Balance'!B:F,2,FALSE),""))</f>
        <v>German</v>
      </c>
      <c r="J912" s="58">
        <f>IF(I912="","",IFERROR(VLOOKUP($A912,'ROAR Balance'!B:F,3,FALSE),""))</f>
        <v>5</v>
      </c>
      <c r="K912" s="58" t="str">
        <f>IF(I912="","",IFERROR(VLOOKUP($A912,'ROAR Balance'!B:F,4,FALSE),""))</f>
        <v>American</v>
      </c>
      <c r="L912" s="58">
        <f>IF(I912="","",IFERROR(VLOOKUP($A912,'ROAR Balance'!B:F,5,FALSE),""))</f>
        <v>6</v>
      </c>
      <c r="M912" s="46" t="str">
        <f>IF(OR(LEFT(A912,2)="--",A912="",I912=""),"",IFERROR(VLOOKUP(A912,Data!C:W,21,FALSE),""))</f>
        <v/>
      </c>
      <c r="N912" s="2"/>
    </row>
    <row r="913" spans="1:14" ht="15" customHeight="1" x14ac:dyDescent="0.3">
      <c r="A913" s="5" t="str">
        <f>IFERROR(IF(VLOOKUP(ROW(A913)-1,Data!B:C,2,FALSE)="","",VLOOKUP(ROW(A913)-1,Data!B:C,2,FALSE)),"")</f>
        <v>That Damn Bridge [AP103]</v>
      </c>
      <c r="B913" s="133"/>
      <c r="C913" s="87" t="str">
        <f>IFERROR(IF(VLOOKUP(ROW(A913)-1,Data!B:C,2,FALSE)="","",VLOOKUP(ROW(A913)-1,Data!B:X,23,FALSE)),"")</f>
        <v/>
      </c>
      <c r="D913" s="6">
        <f t="shared" si="46"/>
        <v>-1</v>
      </c>
      <c r="E913" s="6" t="str">
        <f t="shared" si="47"/>
        <v/>
      </c>
      <c r="F913" s="42">
        <f>IF(I913="","",IF(M913="Campaign","--",IF(VLOOKUP(A913,Data!C:D,2,FALSE)="*","*",VLOOKUP(A913,Data!C:R,16,FALSE))))</f>
        <v>6.7958333333333334</v>
      </c>
      <c r="G913" s="43">
        <f>IF(I913="","",IFERROR(VLOOKUP(VLOOKUP(A913,Data!C:T,18,FALSE),'ROAR Ratings'!A:D,4,FALSE),""))</f>
        <v>6.19</v>
      </c>
      <c r="H913" s="44">
        <f t="shared" si="48"/>
        <v>0.55172413793103448</v>
      </c>
      <c r="I913" s="58" t="str">
        <f>IF(OR(A913="",LEFT(A913,3)="---"),"",IFERROR(VLOOKUP($A913,'ROAR Balance'!B:F,2,FALSE),""))</f>
        <v>German</v>
      </c>
      <c r="J913" s="58">
        <f>IF(I913="","",IFERROR(VLOOKUP($A913,'ROAR Balance'!B:F,3,FALSE),""))</f>
        <v>13</v>
      </c>
      <c r="K913" s="58" t="str">
        <f>IF(I913="","",IFERROR(VLOOKUP($A913,'ROAR Balance'!B:F,4,FALSE),""))</f>
        <v>American</v>
      </c>
      <c r="L913" s="58">
        <f>IF(I913="","",IFERROR(VLOOKUP($A913,'ROAR Balance'!B:F,5,FALSE),""))</f>
        <v>16</v>
      </c>
      <c r="M913" s="46" t="str">
        <f>IF(OR(LEFT(A913,2)="--",A913="",I913=""),"",IFERROR(VLOOKUP(A913,Data!C:W,21,FALSE),""))</f>
        <v/>
      </c>
      <c r="N913" s="2"/>
    </row>
    <row r="914" spans="1:14" ht="15" customHeight="1" x14ac:dyDescent="0.3">
      <c r="A914" s="5" t="str">
        <f>IFERROR(IF(VLOOKUP(ROW(A914)-1,Data!B:C,2,FALSE)="","",VLOOKUP(ROW(A914)-1,Data!B:C,2,FALSE)),"")</f>
        <v>Linkup [AP104]</v>
      </c>
      <c r="B914" s="133"/>
      <c r="C914" s="87" t="str">
        <f>IFERROR(IF(VLOOKUP(ROW(A914)-1,Data!B:C,2,FALSE)="","",VLOOKUP(ROW(A914)-1,Data!B:X,23,FALSE)),"")</f>
        <v/>
      </c>
      <c r="D914" s="6">
        <f t="shared" si="46"/>
        <v>-1</v>
      </c>
      <c r="E914" s="6" t="str">
        <f t="shared" si="47"/>
        <v/>
      </c>
      <c r="F914" s="42">
        <f>IF(I914="","",IF(M914="Campaign","--",IF(VLOOKUP(A914,Data!C:D,2,FALSE)="*","*",VLOOKUP(A914,Data!C:R,16,FALSE))))</f>
        <v>7.8250000000000002</v>
      </c>
      <c r="G914" s="43">
        <f>IF(I914="","",IFERROR(VLOOKUP(VLOOKUP(A914,Data!C:T,18,FALSE),'ROAR Ratings'!A:D,4,FALSE),""))</f>
        <v>5.88</v>
      </c>
      <c r="H914" s="44">
        <f t="shared" si="48"/>
        <v>0.53846153846153844</v>
      </c>
      <c r="I914" s="58" t="str">
        <f>IF(OR(A914="",LEFT(A914,3)="---"),"",IFERROR(VLOOKUP($A914,'ROAR Balance'!B:F,2,FALSE),""))</f>
        <v>German</v>
      </c>
      <c r="J914" s="58">
        <f>IF(I914="","",IFERROR(VLOOKUP($A914,'ROAR Balance'!B:F,3,FALSE),""))</f>
        <v>7</v>
      </c>
      <c r="K914" s="58" t="str">
        <f>IF(I914="","",IFERROR(VLOOKUP($A914,'ROAR Balance'!B:F,4,FALSE),""))</f>
        <v>American</v>
      </c>
      <c r="L914" s="58">
        <f>IF(I914="","",IFERROR(VLOOKUP($A914,'ROAR Balance'!B:F,5,FALSE),""))</f>
        <v>6</v>
      </c>
      <c r="M914" s="46" t="str">
        <f>IF(OR(LEFT(A914,2)="--",A914="",I914=""),"",IFERROR(VLOOKUP(A914,Data!C:W,21,FALSE),""))</f>
        <v>OBA</v>
      </c>
      <c r="N914" s="2"/>
    </row>
    <row r="915" spans="1:14" ht="15" customHeight="1" x14ac:dyDescent="0.3">
      <c r="A915" s="5" t="str">
        <f>IFERROR(IF(VLOOKUP(ROW(A915)-1,Data!B:C,2,FALSE)="","",VLOOKUP(ROW(A915)-1,Data!B:C,2,FALSE)),"")</f>
        <v>Cota's Last Stand? [AP105]</v>
      </c>
      <c r="B915" s="133"/>
      <c r="C915" s="87" t="str">
        <f>IFERROR(IF(VLOOKUP(ROW(A915)-1,Data!B:C,2,FALSE)="","",VLOOKUP(ROW(A915)-1,Data!B:X,23,FALSE)),"")</f>
        <v/>
      </c>
      <c r="D915" s="6">
        <f t="shared" si="46"/>
        <v>-1</v>
      </c>
      <c r="E915" s="6" t="str">
        <f t="shared" si="47"/>
        <v>T</v>
      </c>
      <c r="F915" s="42">
        <f>IF(I915="","",IF(M915="Campaign","--",IF(VLOOKUP(A915,Data!C:D,2,FALSE)="*","*",VLOOKUP(A915,Data!C:R,16,FALSE))))</f>
        <v>3.5</v>
      </c>
      <c r="G915" s="43">
        <f>IF(I915="","",IFERROR(VLOOKUP(VLOOKUP(A915,Data!C:T,18,FALSE),'ROAR Ratings'!A:D,4,FALSE),""))</f>
        <v>3.89</v>
      </c>
      <c r="H915" s="44">
        <f t="shared" si="48"/>
        <v>0.81818181818181823</v>
      </c>
      <c r="I915" s="58" t="str">
        <f>IF(OR(A915="",LEFT(A915,3)="---"),"",IFERROR(VLOOKUP($A915,'ROAR Balance'!B:F,2,FALSE),""))</f>
        <v>American</v>
      </c>
      <c r="J915" s="58">
        <f>IF(I915="","",IFERROR(VLOOKUP($A915,'ROAR Balance'!B:F,3,FALSE),""))</f>
        <v>9</v>
      </c>
      <c r="K915" s="58" t="str">
        <f>IF(I915="","",IFERROR(VLOOKUP($A915,'ROAR Balance'!B:F,4,FALSE),""))</f>
        <v>German</v>
      </c>
      <c r="L915" s="58">
        <f>IF(I915="","",IFERROR(VLOOKUP($A915,'ROAR Balance'!B:F,5,FALSE),""))</f>
        <v>2</v>
      </c>
      <c r="M915" s="46" t="str">
        <f>IF(OR(LEFT(A915,2)="--",A915="",I915=""),"",IFERROR(VLOOKUP(A915,Data!C:W,21,FALSE),""))</f>
        <v/>
      </c>
      <c r="N915" s="2"/>
    </row>
    <row r="916" spans="1:14" ht="15" customHeight="1" x14ac:dyDescent="0.3">
      <c r="A916" s="5" t="str">
        <f>IFERROR(IF(VLOOKUP(ROW(A916)-1,Data!B:C,2,FALSE)="","",VLOOKUP(ROW(A916)-1,Data!B:C,2,FALSE)),"")</f>
        <v>Helluva Patrol Leader [AP106]</v>
      </c>
      <c r="B916" s="133"/>
      <c r="C916" s="87" t="str">
        <f>IFERROR(IF(VLOOKUP(ROW(A916)-1,Data!B:C,2,FALSE)="","",VLOOKUP(ROW(A916)-1,Data!B:X,23,FALSE)),"")</f>
        <v/>
      </c>
      <c r="D916" s="6">
        <f t="shared" si="46"/>
        <v>-1</v>
      </c>
      <c r="E916" s="6" t="str">
        <f t="shared" si="47"/>
        <v>T</v>
      </c>
      <c r="F916" s="42">
        <f>IF(I916="","",IF(M916="Campaign","--",IF(VLOOKUP(A916,Data!C:D,2,FALSE)="*","*",VLOOKUP(A916,Data!C:R,16,FALSE))))</f>
        <v>3.1</v>
      </c>
      <c r="G916" s="43">
        <f>IF(I916="","",IFERROR(VLOOKUP(VLOOKUP(A916,Data!C:T,18,FALSE),'ROAR Ratings'!A:D,4,FALSE),""))</f>
        <v>5.65</v>
      </c>
      <c r="H916" s="44">
        <f t="shared" si="48"/>
        <v>0.5957446808510638</v>
      </c>
      <c r="I916" s="58" t="str">
        <f>IF(OR(A916="",LEFT(A916,3)="---"),"",IFERROR(VLOOKUP($A916,'ROAR Balance'!B:F,2,FALSE),""))</f>
        <v>German</v>
      </c>
      <c r="J916" s="58">
        <f>IF(I916="","",IFERROR(VLOOKUP($A916,'ROAR Balance'!B:F,3,FALSE),""))</f>
        <v>38</v>
      </c>
      <c r="K916" s="58" t="str">
        <f>IF(I916="","",IFERROR(VLOOKUP($A916,'ROAR Balance'!B:F,4,FALSE),""))</f>
        <v>American</v>
      </c>
      <c r="L916" s="58">
        <f>IF(I916="","",IFERROR(VLOOKUP($A916,'ROAR Balance'!B:F,5,FALSE),""))</f>
        <v>56</v>
      </c>
      <c r="M916" s="46" t="str">
        <f>IF(OR(LEFT(A916,2)="--",A916="",I916=""),"",IFERROR(VLOOKUP(A916,Data!C:W,21,FALSE),""))</f>
        <v/>
      </c>
      <c r="N916" s="2"/>
    </row>
    <row r="917" spans="1:14" ht="15" customHeight="1" x14ac:dyDescent="0.3">
      <c r="A917" s="5" t="str">
        <f>IFERROR(IF(VLOOKUP(ROW(A917)-1,Data!B:C,2,FALSE)="","",VLOOKUP(ROW(A917)-1,Data!B:C,2,FALSE)),"")</f>
        <v>Better Fields of Fire [AP107]</v>
      </c>
      <c r="B917" s="133"/>
      <c r="C917" s="87" t="str">
        <f>IFERROR(IF(VLOOKUP(ROW(A917)-1,Data!B:C,2,FALSE)="","",VLOOKUP(ROW(A917)-1,Data!B:X,23,FALSE)),"")</f>
        <v/>
      </c>
      <c r="D917" s="6">
        <f t="shared" si="46"/>
        <v>-1</v>
      </c>
      <c r="E917" s="6" t="str">
        <f t="shared" si="47"/>
        <v>T</v>
      </c>
      <c r="F917" s="42">
        <f>IF(I917="","",IF(M917="Campaign","--",IF(VLOOKUP(A917,Data!C:D,2,FALSE)="*","*",VLOOKUP(A917,Data!C:R,16,FALSE))))</f>
        <v>4.5</v>
      </c>
      <c r="G917" s="43">
        <f>IF(I917="","",IFERROR(VLOOKUP(VLOOKUP(A917,Data!C:T,18,FALSE),'ROAR Ratings'!A:D,4,FALSE),""))</f>
        <v>5.43</v>
      </c>
      <c r="H917" s="44">
        <f t="shared" si="48"/>
        <v>0.66666666666666663</v>
      </c>
      <c r="I917" s="58" t="str">
        <f>IF(OR(A917="",LEFT(A917,3)="---"),"",IFERROR(VLOOKUP($A917,'ROAR Balance'!B:F,2,FALSE),""))</f>
        <v>German</v>
      </c>
      <c r="J917" s="58">
        <f>IF(I917="","",IFERROR(VLOOKUP($A917,'ROAR Balance'!B:F,3,FALSE),""))</f>
        <v>18</v>
      </c>
      <c r="K917" s="58" t="str">
        <f>IF(I917="","",IFERROR(VLOOKUP($A917,'ROAR Balance'!B:F,4,FALSE),""))</f>
        <v>American</v>
      </c>
      <c r="L917" s="58">
        <f>IF(I917="","",IFERROR(VLOOKUP($A917,'ROAR Balance'!B:F,5,FALSE),""))</f>
        <v>9</v>
      </c>
      <c r="M917" s="46" t="str">
        <f>IF(OR(LEFT(A917,2)="--",A917="",I917=""),"",IFERROR(VLOOKUP(A917,Data!C:W,21,FALSE),""))</f>
        <v/>
      </c>
      <c r="N917" s="2"/>
    </row>
    <row r="918" spans="1:14" ht="15" customHeight="1" x14ac:dyDescent="0.3">
      <c r="A918" s="5" t="str">
        <f>IFERROR(IF(VLOOKUP(ROW(A918)-1,Data!B:C,2,FALSE)="","",VLOOKUP(ROW(A918)-1,Data!B:C,2,FALSE)),"")</f>
        <v>Yes Sir! [AP108]</v>
      </c>
      <c r="B918" s="133"/>
      <c r="C918" s="87" t="str">
        <f>IFERROR(IF(VLOOKUP(ROW(A918)-1,Data!B:C,2,FALSE)="","",VLOOKUP(ROW(A918)-1,Data!B:X,23,FALSE)),"")</f>
        <v/>
      </c>
      <c r="D918" s="6">
        <f t="shared" si="46"/>
        <v>-1</v>
      </c>
      <c r="E918" s="6" t="str">
        <f t="shared" si="47"/>
        <v>T</v>
      </c>
      <c r="F918" s="42">
        <f>IF(I918="","",IF(M918="Campaign","--",IF(VLOOKUP(A918,Data!C:D,2,FALSE)="*","*",VLOOKUP(A918,Data!C:R,16,FALSE))))</f>
        <v>3.9791666666666665</v>
      </c>
      <c r="G918" s="43">
        <f>IF(I918="","",IFERROR(VLOOKUP(VLOOKUP(A918,Data!C:T,18,FALSE),'ROAR Ratings'!A:D,4,FALSE),""))</f>
        <v>6.41</v>
      </c>
      <c r="H918" s="44">
        <f t="shared" si="48"/>
        <v>0.59420289855072461</v>
      </c>
      <c r="I918" s="58" t="str">
        <f>IF(OR(A918="",LEFT(A918,3)="---"),"",IFERROR(VLOOKUP($A918,'ROAR Balance'!B:F,2,FALSE),""))</f>
        <v>German</v>
      </c>
      <c r="J918" s="58">
        <f>IF(I918="","",IFERROR(VLOOKUP($A918,'ROAR Balance'!B:F,3,FALSE),""))</f>
        <v>41</v>
      </c>
      <c r="K918" s="58" t="str">
        <f>IF(I918="","",IFERROR(VLOOKUP($A918,'ROAR Balance'!B:F,4,FALSE),""))</f>
        <v>American</v>
      </c>
      <c r="L918" s="58">
        <f>IF(I918="","",IFERROR(VLOOKUP($A918,'ROAR Balance'!B:F,5,FALSE),""))</f>
        <v>28</v>
      </c>
      <c r="M918" s="46" t="str">
        <f>IF(OR(LEFT(A918,2)="--",A918="",I918=""),"",IFERROR(VLOOKUP(A918,Data!C:W,21,FALSE),""))</f>
        <v/>
      </c>
      <c r="N918" s="2"/>
    </row>
    <row r="919" spans="1:14" ht="15" customHeight="1" x14ac:dyDescent="0.3">
      <c r="A919" s="5" t="str">
        <f>IFERROR(IF(VLOOKUP(ROW(A919)-1,Data!B:C,2,FALSE)="","",VLOOKUP(ROW(A919)-1,Data!B:C,2,FALSE)),"")</f>
        <v>Not Bad For a Lone Croc [AP109]</v>
      </c>
      <c r="B919" s="133"/>
      <c r="C919" s="87" t="str">
        <f>IFERROR(IF(VLOOKUP(ROW(A919)-1,Data!B:C,2,FALSE)="","",VLOOKUP(ROW(A919)-1,Data!B:X,23,FALSE)),"")</f>
        <v/>
      </c>
      <c r="D919" s="6">
        <f t="shared" si="46"/>
        <v>-1</v>
      </c>
      <c r="E919" s="6" t="str">
        <f t="shared" si="47"/>
        <v/>
      </c>
      <c r="F919" s="42">
        <f>IF(I919="","",IF(M919="Campaign","--",IF(VLOOKUP(A919,Data!C:D,2,FALSE)="*","*",VLOOKUP(A919,Data!C:R,16,FALSE))))</f>
        <v>5.875</v>
      </c>
      <c r="G919" s="43">
        <f>IF(I919="","",IFERROR(VLOOKUP(VLOOKUP(A919,Data!C:T,18,FALSE),'ROAR Ratings'!A:D,4,FALSE),""))</f>
        <v>6.33</v>
      </c>
      <c r="H919" s="44">
        <f t="shared" si="48"/>
        <v>0.75</v>
      </c>
      <c r="I919" s="58" t="str">
        <f>IF(OR(A919="",LEFT(A919,3)="---"),"",IFERROR(VLOOKUP($A919,'ROAR Balance'!B:F,2,FALSE),""))</f>
        <v>American/British</v>
      </c>
      <c r="J919" s="58">
        <f>IF(I919="","",IFERROR(VLOOKUP($A919,'ROAR Balance'!B:F,3,FALSE),""))</f>
        <v>2</v>
      </c>
      <c r="K919" s="58" t="str">
        <f>IF(I919="","",IFERROR(VLOOKUP($A919,'ROAR Balance'!B:F,4,FALSE),""))</f>
        <v>German</v>
      </c>
      <c r="L919" s="58">
        <f>IF(I919="","",IFERROR(VLOOKUP($A919,'ROAR Balance'!B:F,5,FALSE),""))</f>
        <v>6</v>
      </c>
      <c r="M919" s="46" t="str">
        <f>IF(OR(LEFT(A919,2)="--",A919="",I919=""),"",IFERROR(VLOOKUP(A919,Data!C:W,21,FALSE),""))</f>
        <v/>
      </c>
      <c r="N919" s="2"/>
    </row>
    <row r="920" spans="1:14" ht="15" customHeight="1" x14ac:dyDescent="0.3">
      <c r="A920" s="5" t="str">
        <f>IFERROR(IF(VLOOKUP(ROW(A920)-1,Data!B:C,2,FALSE)="","",VLOOKUP(ROW(A920)-1,Data!B:C,2,FALSE)),"")</f>
        <v>Display of Enthusiasm [AP110]</v>
      </c>
      <c r="B920" s="133"/>
      <c r="C920" s="87" t="str">
        <f>IFERROR(IF(VLOOKUP(ROW(A920)-1,Data!B:C,2,FALSE)="","",VLOOKUP(ROW(A920)-1,Data!B:X,23,FALSE)),"")</f>
        <v/>
      </c>
      <c r="D920" s="6">
        <f t="shared" si="46"/>
        <v>-1</v>
      </c>
      <c r="E920" s="6" t="str">
        <f t="shared" si="47"/>
        <v/>
      </c>
      <c r="F920" s="42">
        <f>IF(I920="","",IF(M920="Campaign","--",IF(VLOOKUP(A920,Data!C:D,2,FALSE)="*","*",VLOOKUP(A920,Data!C:R,16,FALSE))))</f>
        <v>7.1749999999999998</v>
      </c>
      <c r="G920" s="43">
        <f>IF(I920="","",IFERROR(VLOOKUP(VLOOKUP(A920,Data!C:T,18,FALSE),'ROAR Ratings'!A:D,4,FALSE),""))</f>
        <v>5.22</v>
      </c>
      <c r="H920" s="44">
        <f t="shared" si="48"/>
        <v>0.60869565217391308</v>
      </c>
      <c r="I920" s="58" t="str">
        <f>IF(OR(A920="",LEFT(A920,3)="---"),"",IFERROR(VLOOKUP($A920,'ROAR Balance'!B:F,2,FALSE),""))</f>
        <v>German</v>
      </c>
      <c r="J920" s="58">
        <f>IF(I920="","",IFERROR(VLOOKUP($A920,'ROAR Balance'!B:F,3,FALSE),""))</f>
        <v>9</v>
      </c>
      <c r="K920" s="58" t="str">
        <f>IF(I920="","",IFERROR(VLOOKUP($A920,'ROAR Balance'!B:F,4,FALSE),""))</f>
        <v>American</v>
      </c>
      <c r="L920" s="58">
        <f>IF(I920="","",IFERROR(VLOOKUP($A920,'ROAR Balance'!B:F,5,FALSE),""))</f>
        <v>14</v>
      </c>
      <c r="M920" s="46" t="str">
        <f>IF(OR(LEFT(A920,2)="--",A920="",I920=""),"",IFERROR(VLOOKUP(A920,Data!C:W,21,FALSE),""))</f>
        <v/>
      </c>
      <c r="N920" s="2"/>
    </row>
    <row r="921" spans="1:14" ht="15" customHeight="1" x14ac:dyDescent="0.3">
      <c r="A921" s="5" t="str">
        <f>IFERROR(IF(VLOOKUP(ROW(A921)-1,Data!B:C,2,FALSE)="","",VLOOKUP(ROW(A921)-1,Data!B:C,2,FALSE)),"")</f>
        <v/>
      </c>
      <c r="B921" s="133"/>
      <c r="C921" s="87" t="str">
        <f>IFERROR(IF(VLOOKUP(ROW(A921)-1,Data!B:C,2,FALSE)="","",VLOOKUP(ROW(A921)-1,Data!B:X,23,FALSE)),"")</f>
        <v/>
      </c>
      <c r="D921" s="6" t="str">
        <f t="shared" si="46"/>
        <v/>
      </c>
      <c r="E921" s="6" t="str">
        <f t="shared" si="47"/>
        <v/>
      </c>
      <c r="F921" s="42" t="str">
        <f>IF(I921="","",IF(M921="Campaign","--",IF(VLOOKUP(A921,Data!C:D,2,FALSE)="*","*",VLOOKUP(A921,Data!C:R,16,FALSE))))</f>
        <v/>
      </c>
      <c r="G921" s="43" t="str">
        <f>IF(I921="","",IFERROR(VLOOKUP(VLOOKUP(A921,Data!C:T,18,FALSE),'ROAR Ratings'!A:D,4,FALSE),""))</f>
        <v/>
      </c>
      <c r="H921" s="44" t="str">
        <f t="shared" si="48"/>
        <v/>
      </c>
      <c r="I921" s="58" t="str">
        <f>IF(OR(A921="",LEFT(A921,3)="---"),"",IFERROR(VLOOKUP($A921,'ROAR Balance'!B:F,2,FALSE),""))</f>
        <v/>
      </c>
      <c r="J921" s="58" t="str">
        <f>IF(I921="","",IFERROR(VLOOKUP($A921,'ROAR Balance'!B:F,3,FALSE),""))</f>
        <v/>
      </c>
      <c r="K921" s="58" t="str">
        <f>IF(I921="","",IFERROR(VLOOKUP($A921,'ROAR Balance'!B:F,4,FALSE),""))</f>
        <v/>
      </c>
      <c r="L921" s="58" t="str">
        <f>IF(I921="","",IFERROR(VLOOKUP($A921,'ROAR Balance'!B:F,5,FALSE),""))</f>
        <v/>
      </c>
      <c r="M921" s="46" t="str">
        <f>IF(OR(LEFT(A921,2)="--",A921="",I921=""),"",IFERROR(VLOOKUP(A921,Data!C:W,21,FALSE),""))</f>
        <v/>
      </c>
      <c r="N921" s="2"/>
    </row>
    <row r="922" spans="1:14" ht="15" customHeight="1" x14ac:dyDescent="0.3">
      <c r="A922" s="5" t="str">
        <f>IFERROR(IF(VLOOKUP(ROW(A922)-1,Data!B:C,2,FALSE)="","",VLOOKUP(ROW(A922)-1,Data!B:C,2,FALSE)),"")</f>
        <v>--- Action Pack 12: ASL Oktoberfest XXX ---</v>
      </c>
      <c r="B922" s="133"/>
      <c r="C922" s="87" t="str">
        <f>IFERROR(IF(VLOOKUP(ROW(A922)-1,Data!B:C,2,FALSE)="","",VLOOKUP(ROW(A922)-1,Data!B:X,23,FALSE)),"")</f>
        <v/>
      </c>
      <c r="D922" s="6" t="str">
        <f t="shared" si="46"/>
        <v/>
      </c>
      <c r="E922" s="6" t="str">
        <f t="shared" si="47"/>
        <v/>
      </c>
      <c r="F922" s="42" t="str">
        <f>IF(I922="","",IF(M922="Campaign","--",IF(VLOOKUP(A922,Data!C:D,2,FALSE)="*","*",VLOOKUP(A922,Data!C:R,16,FALSE))))</f>
        <v/>
      </c>
      <c r="G922" s="43" t="str">
        <f>IF(I922="","",IFERROR(VLOOKUP(VLOOKUP(A922,Data!C:T,18,FALSE),'ROAR Ratings'!A:D,4,FALSE),""))</f>
        <v/>
      </c>
      <c r="H922" s="44" t="str">
        <f t="shared" si="48"/>
        <v/>
      </c>
      <c r="I922" s="58" t="str">
        <f>IF(OR(A922="",LEFT(A922,3)="---"),"",IFERROR(VLOOKUP($A922,'ROAR Balance'!B:F,2,FALSE),""))</f>
        <v/>
      </c>
      <c r="J922" s="58" t="str">
        <f>IF(I922="","",IFERROR(VLOOKUP($A922,'ROAR Balance'!B:F,3,FALSE),""))</f>
        <v/>
      </c>
      <c r="K922" s="58" t="str">
        <f>IF(I922="","",IFERROR(VLOOKUP($A922,'ROAR Balance'!B:F,4,FALSE),""))</f>
        <v/>
      </c>
      <c r="L922" s="58" t="str">
        <f>IF(I922="","",IFERROR(VLOOKUP($A922,'ROAR Balance'!B:F,5,FALSE),""))</f>
        <v/>
      </c>
      <c r="M922" s="46" t="str">
        <f>IF(OR(LEFT(A922,2)="--",A922="",I922=""),"",IFERROR(VLOOKUP(A922,Data!C:W,21,FALSE),""))</f>
        <v/>
      </c>
      <c r="N922" s="2"/>
    </row>
    <row r="923" spans="1:14" ht="15" customHeight="1" x14ac:dyDescent="0.3">
      <c r="A923" s="5" t="str">
        <f>IFERROR(IF(VLOOKUP(ROW(A923)-1,Data!B:C,2,FALSE)="","",VLOOKUP(ROW(A923)-1,Data!B:C,2,FALSE)),"")</f>
        <v>The Katanas Come Out at Night [AP111]</v>
      </c>
      <c r="B923" s="133"/>
      <c r="C923" s="87" t="str">
        <f>IFERROR(IF(VLOOKUP(ROW(A923)-1,Data!B:C,2,FALSE)="","",VLOOKUP(ROW(A923)-1,Data!B:X,23,FALSE)),"")</f>
        <v/>
      </c>
      <c r="D923" s="6">
        <f t="shared" si="46"/>
        <v>-1</v>
      </c>
      <c r="E923" s="6" t="str">
        <f t="shared" si="47"/>
        <v/>
      </c>
      <c r="F923" s="42">
        <f>IF(I923="","",IF(M923="Campaign","--",IF(VLOOKUP(A923,Data!C:D,2,FALSE)="*","*",VLOOKUP(A923,Data!C:R,16,FALSE))))</f>
        <v>8.0416666666666679</v>
      </c>
      <c r="G923" s="43">
        <f>IF(I923="","",IFERROR(VLOOKUP(VLOOKUP(A923,Data!C:T,18,FALSE),'ROAR Ratings'!A:D,4,FALSE),""))</f>
        <v>6.27</v>
      </c>
      <c r="H923" s="44">
        <f t="shared" si="48"/>
        <v>0.61538461538461542</v>
      </c>
      <c r="I923" s="58" t="str">
        <f>IF(OR(A923="",LEFT(A923,3)="---"),"",IFERROR(VLOOKUP($A923,'ROAR Balance'!B:F,2,FALSE),""))</f>
        <v>Russian</v>
      </c>
      <c r="J923" s="58">
        <f>IF(I923="","",IFERROR(VLOOKUP($A923,'ROAR Balance'!B:F,3,FALSE),""))</f>
        <v>5</v>
      </c>
      <c r="K923" s="58" t="str">
        <f>IF(I923="","",IFERROR(VLOOKUP($A923,'ROAR Balance'!B:F,4,FALSE),""))</f>
        <v>Japanese</v>
      </c>
      <c r="L923" s="58">
        <f>IF(I923="","",IFERROR(VLOOKUP($A923,'ROAR Balance'!B:F,5,FALSE),""))</f>
        <v>8</v>
      </c>
      <c r="M923" s="46" t="str">
        <f>IF(OR(LEFT(A923,2)="--",A923="",I923=""),"",IFERROR(VLOOKUP(A923,Data!C:W,21,FALSE),""))</f>
        <v>PTO, OBA, Nght</v>
      </c>
      <c r="N923" s="2"/>
    </row>
    <row r="924" spans="1:14" ht="15" customHeight="1" x14ac:dyDescent="0.3">
      <c r="A924" s="5" t="str">
        <f>IFERROR(IF(VLOOKUP(ROW(A924)-1,Data!B:C,2,FALSE)="","",VLOOKUP(ROW(A924)-1,Data!B:C,2,FALSE)),"")</f>
        <v>First Ally [AP112]</v>
      </c>
      <c r="B924" s="133"/>
      <c r="C924" s="87" t="str">
        <f>IFERROR(IF(VLOOKUP(ROW(A924)-1,Data!B:C,2,FALSE)="","",VLOOKUP(ROW(A924)-1,Data!B:X,23,FALSE)),"")</f>
        <v/>
      </c>
      <c r="D924" s="6">
        <f t="shared" si="46"/>
        <v>-1</v>
      </c>
      <c r="E924" s="6" t="str">
        <f t="shared" si="47"/>
        <v>T</v>
      </c>
      <c r="F924" s="42">
        <f>IF(I924="","",IF(M924="Campaign","--",IF(VLOOKUP(A924,Data!C:D,2,FALSE)="*","*",VLOOKUP(A924,Data!C:R,16,FALSE))))</f>
        <v>4.1500000000000004</v>
      </c>
      <c r="G924" s="43">
        <f>IF(I924="","",IFERROR(VLOOKUP(VLOOKUP(A924,Data!C:T,18,FALSE),'ROAR Ratings'!A:D,4,FALSE),""))</f>
        <v>5.24</v>
      </c>
      <c r="H924" s="44">
        <f t="shared" si="48"/>
        <v>0.68</v>
      </c>
      <c r="I924" s="58" t="str">
        <f>IF(OR(A924="",LEFT(A924,3)="---"),"",IFERROR(VLOOKUP($A924,'ROAR Balance'!B:F,2,FALSE),""))</f>
        <v>Polish</v>
      </c>
      <c r="J924" s="58">
        <f>IF(I924="","",IFERROR(VLOOKUP($A924,'ROAR Balance'!B:F,3,FALSE),""))</f>
        <v>17</v>
      </c>
      <c r="K924" s="58" t="str">
        <f>IF(I924="","",IFERROR(VLOOKUP($A924,'ROAR Balance'!B:F,4,FALSE),""))</f>
        <v>Slovak</v>
      </c>
      <c r="L924" s="58">
        <f>IF(I924="","",IFERROR(VLOOKUP($A924,'ROAR Balance'!B:F,5,FALSE),""))</f>
        <v>8</v>
      </c>
      <c r="M924" s="46" t="str">
        <f>IF(OR(LEFT(A924,2)="--",A924="",I924=""),"",IFERROR(VLOOKUP(A924,Data!C:W,21,FALSE),""))</f>
        <v>OBA</v>
      </c>
      <c r="N924" s="2"/>
    </row>
    <row r="925" spans="1:14" ht="15" customHeight="1" x14ac:dyDescent="0.3">
      <c r="A925" s="5" t="str">
        <f>IFERROR(IF(VLOOKUP(ROW(A925)-1,Data!B:C,2,FALSE)="","",VLOOKUP(ROW(A925)-1,Data!B:C,2,FALSE)),"")</f>
        <v>Maintaining the Box [AP113]</v>
      </c>
      <c r="B925" s="133"/>
      <c r="C925" s="87" t="str">
        <f>IFERROR(IF(VLOOKUP(ROW(A925)-1,Data!B:C,2,FALSE)="","",VLOOKUP(ROW(A925)-1,Data!B:X,23,FALSE)),"")</f>
        <v/>
      </c>
      <c r="D925" s="6">
        <f t="shared" si="46"/>
        <v>-1</v>
      </c>
      <c r="E925" s="6" t="str">
        <f t="shared" si="47"/>
        <v/>
      </c>
      <c r="F925" s="42">
        <f>IF(I925="","",IF(M925="Campaign","--",IF(VLOOKUP(A925,Data!C:D,2,FALSE)="*","*",VLOOKUP(A925,Data!C:R,16,FALSE))))</f>
        <v>5.6</v>
      </c>
      <c r="G925" s="43">
        <f>IF(I925="","",IFERROR(VLOOKUP(VLOOKUP(A925,Data!C:T,18,FALSE),'ROAR Ratings'!A:D,4,FALSE),""))</f>
        <v>4.67</v>
      </c>
      <c r="H925" s="44">
        <f t="shared" si="48"/>
        <v>0.90909090909090906</v>
      </c>
      <c r="I925" s="58" t="str">
        <f>IF(OR(A925="",LEFT(A925,3)="---"),"",IFERROR(VLOOKUP($A925,'ROAR Balance'!B:F,2,FALSE),""))</f>
        <v>British</v>
      </c>
      <c r="J925" s="58">
        <f>IF(I925="","",IFERROR(VLOOKUP($A925,'ROAR Balance'!B:F,3,FALSE),""))</f>
        <v>10</v>
      </c>
      <c r="K925" s="58" t="str">
        <f>IF(I925="","",IFERROR(VLOOKUP($A925,'ROAR Balance'!B:F,4,FALSE),""))</f>
        <v>Japanese</v>
      </c>
      <c r="L925" s="58">
        <f>IF(I925="","",IFERROR(VLOOKUP($A925,'ROAR Balance'!B:F,5,FALSE),""))</f>
        <v>1</v>
      </c>
      <c r="M925" s="46" t="str">
        <f>IF(OR(LEFT(A925,2)="--",A925="",I925=""),"",IFERROR(VLOOKUP(A925,Data!C:W,21,FALSE),""))</f>
        <v>PTO</v>
      </c>
      <c r="N925" s="2"/>
    </row>
    <row r="926" spans="1:14" ht="15" customHeight="1" x14ac:dyDescent="0.3">
      <c r="A926" s="5" t="str">
        <f>IFERROR(IF(VLOOKUP(ROW(A926)-1,Data!B:C,2,FALSE)="","",VLOOKUP(ROW(A926)-1,Data!B:C,2,FALSE)),"")</f>
        <v>A Lion in the Field [AP114]</v>
      </c>
      <c r="B926" s="133"/>
      <c r="C926" s="87" t="str">
        <f>IFERROR(IF(VLOOKUP(ROW(A926)-1,Data!B:C,2,FALSE)="","",VLOOKUP(ROW(A926)-1,Data!B:X,23,FALSE)),"")</f>
        <v/>
      </c>
      <c r="D926" s="6">
        <f t="shared" si="46"/>
        <v>-1</v>
      </c>
      <c r="E926" s="6" t="str">
        <f t="shared" si="47"/>
        <v/>
      </c>
      <c r="F926" s="42">
        <f>IF(I926="","",IF(M926="Campaign","--",IF(VLOOKUP(A926,Data!C:D,2,FALSE)="*","*",VLOOKUP(A926,Data!C:R,16,FALSE))))</f>
        <v>6.7416666666666663</v>
      </c>
      <c r="G926" s="43">
        <f>IF(I926="","",IFERROR(VLOOKUP(VLOOKUP(A926,Data!C:T,18,FALSE),'ROAR Ratings'!A:D,4,FALSE),""))</f>
        <v>5.46</v>
      </c>
      <c r="H926" s="44">
        <f t="shared" si="48"/>
        <v>0.70370370370370372</v>
      </c>
      <c r="I926" s="58" t="str">
        <f>IF(OR(A926="",LEFT(A926,3)="---"),"",IFERROR(VLOOKUP($A926,'ROAR Balance'!B:F,2,FALSE),""))</f>
        <v>British</v>
      </c>
      <c r="J926" s="58">
        <f>IF(I926="","",IFERROR(VLOOKUP($A926,'ROAR Balance'!B:F,3,FALSE),""))</f>
        <v>8</v>
      </c>
      <c r="K926" s="58" t="str">
        <f>IF(I926="","",IFERROR(VLOOKUP($A926,'ROAR Balance'!B:F,4,FALSE),""))</f>
        <v>German</v>
      </c>
      <c r="L926" s="58">
        <f>IF(I926="","",IFERROR(VLOOKUP($A926,'ROAR Balance'!B:F,5,FALSE),""))</f>
        <v>19</v>
      </c>
      <c r="M926" s="46" t="str">
        <f>IF(OR(LEFT(A926,2)="--",A926="",I926=""),"",IFERROR(VLOOKUP(A926,Data!C:W,21,FALSE),""))</f>
        <v>OBA</v>
      </c>
      <c r="N926" s="2"/>
    </row>
    <row r="927" spans="1:14" ht="15" customHeight="1" x14ac:dyDescent="0.3">
      <c r="A927" s="5" t="str">
        <f>IFERROR(IF(VLOOKUP(ROW(A927)-1,Data!B:C,2,FALSE)="","",VLOOKUP(ROW(A927)-1,Data!B:C,2,FALSE)),"")</f>
        <v>Bats Outta Hell [AP115]</v>
      </c>
      <c r="B927" s="133"/>
      <c r="C927" s="87" t="str">
        <f>IFERROR(IF(VLOOKUP(ROW(A927)-1,Data!B:C,2,FALSE)="","",VLOOKUP(ROW(A927)-1,Data!B:X,23,FALSE)),"")</f>
        <v/>
      </c>
      <c r="D927" s="6">
        <f t="shared" si="46"/>
        <v>-1</v>
      </c>
      <c r="E927" s="6" t="str">
        <f t="shared" si="47"/>
        <v/>
      </c>
      <c r="F927" s="42">
        <f>IF(I927="","",IF(M927="Campaign","--",IF(VLOOKUP(A927,Data!C:D,2,FALSE)="*","*",VLOOKUP(A927,Data!C:R,16,FALSE))))</f>
        <v>11.616666666666667</v>
      </c>
      <c r="G927" s="43">
        <f>IF(I927="","",IFERROR(VLOOKUP(VLOOKUP(A927,Data!C:T,18,FALSE),'ROAR Ratings'!A:D,4,FALSE),""))</f>
        <v>4.8</v>
      </c>
      <c r="H927" s="44">
        <f t="shared" si="48"/>
        <v>0.61111111111111116</v>
      </c>
      <c r="I927" s="58" t="str">
        <f>IF(OR(A927="",LEFT(A927,3)="---"),"",IFERROR(VLOOKUP($A927,'ROAR Balance'!B:F,2,FALSE),""))</f>
        <v>American</v>
      </c>
      <c r="J927" s="58">
        <f>IF(I927="","",IFERROR(VLOOKUP($A927,'ROAR Balance'!B:F,3,FALSE),""))</f>
        <v>7</v>
      </c>
      <c r="K927" s="58" t="str">
        <f>IF(I927="","",IFERROR(VLOOKUP($A927,'ROAR Balance'!B:F,4,FALSE),""))</f>
        <v>Japanese</v>
      </c>
      <c r="L927" s="58">
        <f>IF(I927="","",IFERROR(VLOOKUP($A927,'ROAR Balance'!B:F,5,FALSE),""))</f>
        <v>11</v>
      </c>
      <c r="M927" s="46" t="str">
        <f>IF(OR(LEFT(A927,2)="--",A927="",I927=""),"",IFERROR(VLOOKUP(A927,Data!C:W,21,FALSE),""))</f>
        <v>PTO</v>
      </c>
      <c r="N927" s="2"/>
    </row>
    <row r="928" spans="1:14" ht="15" customHeight="1" x14ac:dyDescent="0.3">
      <c r="A928" s="5" t="str">
        <f>IFERROR(IF(VLOOKUP(ROW(A928)-1,Data!B:C,2,FALSE)="","",VLOOKUP(ROW(A928)-1,Data!B:C,2,FALSE)),"")</f>
        <v>Mook Point [AP116]</v>
      </c>
      <c r="B928" s="133"/>
      <c r="C928" s="87" t="str">
        <f>IFERROR(IF(VLOOKUP(ROW(A928)-1,Data!B:C,2,FALSE)="","",VLOOKUP(ROW(A928)-1,Data!B:X,23,FALSE)),"")</f>
        <v/>
      </c>
      <c r="D928" s="6">
        <f t="shared" si="46"/>
        <v>1</v>
      </c>
      <c r="E928" s="6" t="str">
        <f t="shared" si="47"/>
        <v/>
      </c>
      <c r="F928" s="42">
        <f>IF(I928="","",IF(M928="Campaign","--",IF(VLOOKUP(A928,Data!C:D,2,FALSE)="*","*",VLOOKUP(A928,Data!C:R,16,FALSE))))</f>
        <v>5.0083333333333337</v>
      </c>
      <c r="G928" s="43">
        <f>IF(I928="","",IFERROR(VLOOKUP(VLOOKUP(A928,Data!C:T,18,FALSE),'ROAR Ratings'!A:D,4,FALSE),""))</f>
        <v>6.58</v>
      </c>
      <c r="H928" s="44">
        <f t="shared" si="48"/>
        <v>0.52112676056338025</v>
      </c>
      <c r="I928" s="58" t="str">
        <f>IF(OR(A928="",LEFT(A928,3)="---"),"",IFERROR(VLOOKUP($A928,'ROAR Balance'!B:F,2,FALSE),""))</f>
        <v>German</v>
      </c>
      <c r="J928" s="58">
        <f>IF(I928="","",IFERROR(VLOOKUP($A928,'ROAR Balance'!B:F,3,FALSE),""))</f>
        <v>37</v>
      </c>
      <c r="K928" s="58" t="str">
        <f>IF(I928="","",IFERROR(VLOOKUP($A928,'ROAR Balance'!B:F,4,FALSE),""))</f>
        <v>American</v>
      </c>
      <c r="L928" s="58">
        <f>IF(I928="","",IFERROR(VLOOKUP($A928,'ROAR Balance'!B:F,5,FALSE),""))</f>
        <v>34</v>
      </c>
      <c r="M928" s="46" t="str">
        <f>IF(OR(LEFT(A928,2)="--",A928="",I928=""),"",IFERROR(VLOOKUP(A928,Data!C:W,21,FALSE),""))</f>
        <v>OBA</v>
      </c>
      <c r="N928" s="2"/>
    </row>
    <row r="929" spans="1:14" ht="15" customHeight="1" x14ac:dyDescent="0.3">
      <c r="A929" s="5" t="str">
        <f>IFERROR(IF(VLOOKUP(ROW(A929)-1,Data!B:C,2,FALSE)="","",VLOOKUP(ROW(A929)-1,Data!B:C,2,FALSE)),"")</f>
        <v>Second City [AP117]</v>
      </c>
      <c r="B929" s="133"/>
      <c r="C929" s="87" t="str">
        <f>IFERROR(IF(VLOOKUP(ROW(A929)-1,Data!B:C,2,FALSE)="","",VLOOKUP(ROW(A929)-1,Data!B:X,23,FALSE)),"")</f>
        <v/>
      </c>
      <c r="D929" s="6">
        <f t="shared" si="46"/>
        <v>-1</v>
      </c>
      <c r="E929" s="6" t="str">
        <f t="shared" si="47"/>
        <v/>
      </c>
      <c r="F929" s="42">
        <f>IF(I929="","",IF(M929="Campaign","--",IF(VLOOKUP(A929,Data!C:D,2,FALSE)="*","*",VLOOKUP(A929,Data!C:R,16,FALSE))))</f>
        <v>8.2333333333333343</v>
      </c>
      <c r="G929" s="43">
        <f>IF(I929="","",IFERROR(VLOOKUP(VLOOKUP(A929,Data!C:T,18,FALSE),'ROAR Ratings'!A:D,4,FALSE),""))</f>
        <v>6</v>
      </c>
      <c r="H929" s="44">
        <f t="shared" si="48"/>
        <v>0.86363636363636365</v>
      </c>
      <c r="I929" s="58" t="str">
        <f>IF(OR(A929="",LEFT(A929,3)="---"),"",IFERROR(VLOOKUP($A929,'ROAR Balance'!B:F,2,FALSE),""))</f>
        <v>German/Hungarian</v>
      </c>
      <c r="J929" s="58">
        <f>IF(I929="","",IFERROR(VLOOKUP($A929,'ROAR Balance'!B:F,3,FALSE),""))</f>
        <v>19</v>
      </c>
      <c r="K929" s="58" t="str">
        <f>IF(I929="","",IFERROR(VLOOKUP($A929,'ROAR Balance'!B:F,4,FALSE),""))</f>
        <v>Russian</v>
      </c>
      <c r="L929" s="58">
        <f>IF(I929="","",IFERROR(VLOOKUP($A929,'ROAR Balance'!B:F,5,FALSE),""))</f>
        <v>3</v>
      </c>
      <c r="M929" s="46" t="str">
        <f>IF(OR(LEFT(A929,2)="--",A929="",I929=""),"",IFERROR(VLOOKUP(A929,Data!C:W,21,FALSE),""))</f>
        <v/>
      </c>
      <c r="N929" s="2"/>
    </row>
    <row r="930" spans="1:14" ht="15" customHeight="1" x14ac:dyDescent="0.3">
      <c r="A930" s="5" t="str">
        <f>IFERROR(IF(VLOOKUP(ROW(A930)-1,Data!B:C,2,FALSE)="","",VLOOKUP(ROW(A930)-1,Data!B:C,2,FALSE)),"")</f>
        <v>Wise's War [AP118]</v>
      </c>
      <c r="B930" s="133"/>
      <c r="C930" s="87" t="str">
        <f>IFERROR(IF(VLOOKUP(ROW(A930)-1,Data!B:C,2,FALSE)="","",VLOOKUP(ROW(A930)-1,Data!B:X,23,FALSE)),"")</f>
        <v/>
      </c>
      <c r="D930" s="6">
        <f t="shared" si="46"/>
        <v>-1</v>
      </c>
      <c r="E930" s="6" t="str">
        <f t="shared" si="47"/>
        <v>T</v>
      </c>
      <c r="F930" s="42">
        <f>IF(I930="","",IF(M930="Campaign","--",IF(VLOOKUP(A930,Data!C:D,2,FALSE)="*","*",VLOOKUP(A930,Data!C:R,16,FALSE))))</f>
        <v>4.7374999999999998</v>
      </c>
      <c r="G930" s="43">
        <f>IF(I930="","",IFERROR(VLOOKUP(VLOOKUP(A930,Data!C:T,18,FALSE),'ROAR Ratings'!A:D,4,FALSE),""))</f>
        <v>5.75</v>
      </c>
      <c r="H930" s="44">
        <f t="shared" si="48"/>
        <v>0.60526315789473684</v>
      </c>
      <c r="I930" s="58" t="str">
        <f>IF(OR(A930="",LEFT(A930,3)="---"),"",IFERROR(VLOOKUP($A930,'ROAR Balance'!B:F,2,FALSE),""))</f>
        <v>American</v>
      </c>
      <c r="J930" s="58">
        <f>IF(I930="","",IFERROR(VLOOKUP($A930,'ROAR Balance'!B:F,3,FALSE),""))</f>
        <v>23</v>
      </c>
      <c r="K930" s="58" t="str">
        <f>IF(I930="","",IFERROR(VLOOKUP($A930,'ROAR Balance'!B:F,4,FALSE),""))</f>
        <v>German</v>
      </c>
      <c r="L930" s="58">
        <f>IF(I930="","",IFERROR(VLOOKUP($A930,'ROAR Balance'!B:F,5,FALSE),""))</f>
        <v>15</v>
      </c>
      <c r="M930" s="46" t="str">
        <f>IF(OR(LEFT(A930,2)="--",A930="",I930=""),"",IFERROR(VLOOKUP(A930,Data!C:W,21,FALSE),""))</f>
        <v/>
      </c>
      <c r="N930" s="2"/>
    </row>
    <row r="931" spans="1:14" ht="15" customHeight="1" x14ac:dyDescent="0.3">
      <c r="A931" s="5" t="str">
        <f>IFERROR(IF(VLOOKUP(ROW(A931)-1,Data!B:C,2,FALSE)="","",VLOOKUP(ROW(A931)-1,Data!B:C,2,FALSE)),"")</f>
        <v>Konev Cross [AP119]</v>
      </c>
      <c r="B931" s="133"/>
      <c r="C931" s="87" t="str">
        <f>IFERROR(IF(VLOOKUP(ROW(A931)-1,Data!B:C,2,FALSE)="","",VLOOKUP(ROW(A931)-1,Data!B:X,23,FALSE)),"")</f>
        <v/>
      </c>
      <c r="D931" s="6">
        <f t="shared" si="46"/>
        <v>-1</v>
      </c>
      <c r="E931" s="6" t="str">
        <f t="shared" si="47"/>
        <v/>
      </c>
      <c r="F931" s="42">
        <f>IF(I931="","",IF(M931="Campaign","--",IF(VLOOKUP(A931,Data!C:D,2,FALSE)="*","*",VLOOKUP(A931,Data!C:R,16,FALSE))))</f>
        <v>9.3416666666666668</v>
      </c>
      <c r="G931" s="43">
        <f>IF(I931="","",IFERROR(VLOOKUP(VLOOKUP(A931,Data!C:T,18,FALSE),'ROAR Ratings'!A:D,4,FALSE),""))</f>
        <v>6.95</v>
      </c>
      <c r="H931" s="44">
        <f t="shared" si="48"/>
        <v>0.66666666666666674</v>
      </c>
      <c r="I931" s="58" t="str">
        <f>IF(OR(A931="",LEFT(A931,3)="---"),"",IFERROR(VLOOKUP($A931,'ROAR Balance'!B:F,2,FALSE),""))</f>
        <v>Russian</v>
      </c>
      <c r="J931" s="58">
        <f>IF(I931="","",IFERROR(VLOOKUP($A931,'ROAR Balance'!B:F,3,FALSE),""))</f>
        <v>5</v>
      </c>
      <c r="K931" s="58" t="str">
        <f>IF(I931="","",IFERROR(VLOOKUP($A931,'ROAR Balance'!B:F,4,FALSE),""))</f>
        <v>German</v>
      </c>
      <c r="L931" s="58">
        <f>IF(I931="","",IFERROR(VLOOKUP($A931,'ROAR Balance'!B:F,5,FALSE),""))</f>
        <v>10</v>
      </c>
      <c r="M931" s="46" t="str">
        <f>IF(OR(LEFT(A931,2)="--",A931="",I931=""),"",IFERROR(VLOOKUP(A931,Data!C:W,21,FALSE),""))</f>
        <v/>
      </c>
      <c r="N931" s="2"/>
    </row>
    <row r="932" spans="1:14" ht="15" customHeight="1" x14ac:dyDescent="0.3">
      <c r="A932" s="5" t="str">
        <f>IFERROR(IF(VLOOKUP(ROW(A932)-1,Data!B:C,2,FALSE)="","",VLOOKUP(ROW(A932)-1,Data!B:C,2,FALSE)),"")</f>
        <v>Kingston of the Hill [AP120]</v>
      </c>
      <c r="B932" s="133"/>
      <c r="C932" s="87" t="str">
        <f>IFERROR(IF(VLOOKUP(ROW(A932)-1,Data!B:C,2,FALSE)="","",VLOOKUP(ROW(A932)-1,Data!B:X,23,FALSE)),"")</f>
        <v/>
      </c>
      <c r="D932" s="6">
        <f t="shared" si="46"/>
        <v>-1</v>
      </c>
      <c r="E932" s="6" t="str">
        <f t="shared" si="47"/>
        <v/>
      </c>
      <c r="F932" s="42">
        <f>IF(I932="","",IF(M932="Campaign","--",IF(VLOOKUP(A932,Data!C:D,2,FALSE)="*","*",VLOOKUP(A932,Data!C:R,16,FALSE))))</f>
        <v>8.9499999999999993</v>
      </c>
      <c r="G932" s="43">
        <f>IF(I932="","",IFERROR(VLOOKUP(VLOOKUP(A932,Data!C:T,18,FALSE),'ROAR Ratings'!A:D,4,FALSE),""))</f>
        <v>6</v>
      </c>
      <c r="H932" s="44">
        <f t="shared" si="48"/>
        <v>0.6</v>
      </c>
      <c r="I932" s="58" t="str">
        <f>IF(OR(A932="",LEFT(A932,3)="---"),"",IFERROR(VLOOKUP($A932,'ROAR Balance'!B:F,2,FALSE),""))</f>
        <v>North Korean</v>
      </c>
      <c r="J932" s="58">
        <f>IF(I932="","",IFERROR(VLOOKUP($A932,'ROAR Balance'!B:F,3,FALSE),""))</f>
        <v>4</v>
      </c>
      <c r="K932" s="58" t="str">
        <f>IF(I932="","",IFERROR(VLOOKUP($A932,'ROAR Balance'!B:F,4,FALSE),""))</f>
        <v>American</v>
      </c>
      <c r="L932" s="58">
        <f>IF(I932="","",IFERROR(VLOOKUP($A932,'ROAR Balance'!B:F,5,FALSE),""))</f>
        <v>6</v>
      </c>
      <c r="M932" s="46" t="str">
        <f>IF(OR(LEFT(A932,2)="--",A932="",I932=""),"",IFERROR(VLOOKUP(A932,Data!C:W,21,FALSE),""))</f>
        <v>OBA, Nght</v>
      </c>
      <c r="N932" s="2"/>
    </row>
    <row r="933" spans="1:14" ht="15" customHeight="1" x14ac:dyDescent="0.3">
      <c r="A933" s="5" t="str">
        <f>IFERROR(IF(VLOOKUP(ROW(A933)-1,Data!B:C,2,FALSE)="","",VLOOKUP(ROW(A933)-1,Data!B:C,2,FALSE)),"")</f>
        <v/>
      </c>
      <c r="B933" s="133"/>
      <c r="C933" s="87" t="str">
        <f>IFERROR(IF(VLOOKUP(ROW(A933)-1,Data!B:C,2,FALSE)="","",VLOOKUP(ROW(A933)-1,Data!B:X,23,FALSE)),"")</f>
        <v/>
      </c>
      <c r="D933" s="6" t="str">
        <f t="shared" si="46"/>
        <v/>
      </c>
      <c r="E933" s="6" t="str">
        <f t="shared" si="47"/>
        <v/>
      </c>
      <c r="F933" s="42" t="str">
        <f>IF(I933="","",IF(M933="Campaign","--",IF(VLOOKUP(A933,Data!C:D,2,FALSE)="*","*",VLOOKUP(A933,Data!C:R,16,FALSE))))</f>
        <v/>
      </c>
      <c r="G933" s="43" t="str">
        <f>IF(I933="","",IFERROR(VLOOKUP(VLOOKUP(A933,Data!C:T,18,FALSE),'ROAR Ratings'!A:D,4,FALSE),""))</f>
        <v/>
      </c>
      <c r="H933" s="44" t="str">
        <f t="shared" si="48"/>
        <v/>
      </c>
      <c r="I933" s="58" t="str">
        <f>IF(OR(A933="",LEFT(A933,3)="---"),"",IFERROR(VLOOKUP($A933,'ROAR Balance'!B:F,2,FALSE),""))</f>
        <v/>
      </c>
      <c r="J933" s="58" t="str">
        <f>IF(I933="","",IFERROR(VLOOKUP($A933,'ROAR Balance'!B:F,3,FALSE),""))</f>
        <v/>
      </c>
      <c r="K933" s="58" t="str">
        <f>IF(I933="","",IFERROR(VLOOKUP($A933,'ROAR Balance'!B:F,4,FALSE),""))</f>
        <v/>
      </c>
      <c r="L933" s="58" t="str">
        <f>IF(I933="","",IFERROR(VLOOKUP($A933,'ROAR Balance'!B:F,5,FALSE),""))</f>
        <v/>
      </c>
      <c r="M933" s="46" t="str">
        <f>IF(OR(LEFT(A933,2)="--",A933="",I933=""),"",IFERROR(VLOOKUP(A933,Data!C:W,21,FALSE),""))</f>
        <v/>
      </c>
      <c r="N933" s="2"/>
    </row>
    <row r="934" spans="1:14" ht="15" customHeight="1" x14ac:dyDescent="0.3">
      <c r="A934" s="5" t="str">
        <f>IFERROR(IF(VLOOKUP(ROW(A934)-1,Data!B:C,2,FALSE)="","",VLOOKUP(ROW(A934)-1,Data!B:C,2,FALSE)),"")</f>
        <v>--- Action Pack 13: Oktoberfest XXXII ---</v>
      </c>
      <c r="B934" s="133"/>
      <c r="C934" s="87" t="str">
        <f>IFERROR(IF(VLOOKUP(ROW(A934)-1,Data!B:C,2,FALSE)="","",VLOOKUP(ROW(A934)-1,Data!B:X,23,FALSE)),"")</f>
        <v/>
      </c>
      <c r="D934" s="6" t="str">
        <f t="shared" si="46"/>
        <v/>
      </c>
      <c r="E934" s="6" t="str">
        <f t="shared" si="47"/>
        <v/>
      </c>
      <c r="F934" s="42" t="str">
        <f>IF(I934="","",IF(M934="Campaign","--",IF(VLOOKUP(A934,Data!C:D,2,FALSE)="*","*",VLOOKUP(A934,Data!C:R,16,FALSE))))</f>
        <v/>
      </c>
      <c r="G934" s="43" t="str">
        <f>IF(I934="","",IFERROR(VLOOKUP(VLOOKUP(A934,Data!C:T,18,FALSE),'ROAR Ratings'!A:D,4,FALSE),""))</f>
        <v/>
      </c>
      <c r="H934" s="44" t="str">
        <f t="shared" si="48"/>
        <v/>
      </c>
      <c r="I934" s="58" t="str">
        <f>IF(OR(A934="",LEFT(A934,3)="---"),"",IFERROR(VLOOKUP($A934,'ROAR Balance'!B:F,2,FALSE),""))</f>
        <v/>
      </c>
      <c r="J934" s="58" t="str">
        <f>IF(I934="","",IFERROR(VLOOKUP($A934,'ROAR Balance'!B:F,3,FALSE),""))</f>
        <v/>
      </c>
      <c r="K934" s="58" t="str">
        <f>IF(I934="","",IFERROR(VLOOKUP($A934,'ROAR Balance'!B:F,4,FALSE),""))</f>
        <v/>
      </c>
      <c r="L934" s="58" t="str">
        <f>IF(I934="","",IFERROR(VLOOKUP($A934,'ROAR Balance'!B:F,5,FALSE),""))</f>
        <v/>
      </c>
      <c r="M934" s="46" t="str">
        <f>IF(OR(LEFT(A934,2)="--",A934="",I934=""),"",IFERROR(VLOOKUP(A934,Data!C:W,21,FALSE),""))</f>
        <v/>
      </c>
      <c r="N934" s="2"/>
    </row>
    <row r="935" spans="1:14" ht="15" customHeight="1" x14ac:dyDescent="0.3">
      <c r="A935" s="5" t="str">
        <f>IFERROR(IF(VLOOKUP(ROW(A935)-1,Data!B:C,2,FALSE)="","",VLOOKUP(ROW(A935)-1,Data!B:C,2,FALSE)),"")</f>
        <v>Along the Vistula [AP121]</v>
      </c>
      <c r="B935" s="133"/>
      <c r="C935" s="87" t="str">
        <f>IFERROR(IF(VLOOKUP(ROW(A935)-1,Data!B:C,2,FALSE)="","",VLOOKUP(ROW(A935)-1,Data!B:X,23,FALSE)),"")</f>
        <v/>
      </c>
      <c r="D935" s="6">
        <f t="shared" si="46"/>
        <v>-1</v>
      </c>
      <c r="E935" s="6" t="str">
        <f t="shared" si="47"/>
        <v/>
      </c>
      <c r="F935" s="42">
        <f>IF(I935="","",IF(M935="Campaign","--",IF(VLOOKUP(A935,Data!C:D,2,FALSE)="*","*",VLOOKUP(A935,Data!C:R,16,FALSE))))</f>
        <v>7.1208333333333336</v>
      </c>
      <c r="G935" s="43">
        <f>IF(I935="","",IFERROR(VLOOKUP(VLOOKUP(A935,Data!C:T,18,FALSE),'ROAR Ratings'!A:D,4,FALSE),""))</f>
        <v>5.5</v>
      </c>
      <c r="H935" s="44">
        <f t="shared" si="48"/>
        <v>0.55555555555555558</v>
      </c>
      <c r="I935" s="58" t="str">
        <f>IF(OR(A935="",LEFT(A935,3)="---"),"",IFERROR(VLOOKUP($A935,'ROAR Balance'!B:F,2,FALSE),""))</f>
        <v>German</v>
      </c>
      <c r="J935" s="58">
        <f>IF(I935="","",IFERROR(VLOOKUP($A935,'ROAR Balance'!B:F,3,FALSE),""))</f>
        <v>4</v>
      </c>
      <c r="K935" s="58" t="str">
        <f>IF(I935="","",IFERROR(VLOOKUP($A935,'ROAR Balance'!B:F,4,FALSE),""))</f>
        <v>Polish</v>
      </c>
      <c r="L935" s="58">
        <f>IF(I935="","",IFERROR(VLOOKUP($A935,'ROAR Balance'!B:F,5,FALSE),""))</f>
        <v>5</v>
      </c>
      <c r="M935" s="46" t="str">
        <f>IF(OR(LEFT(A935,2)="--",A935="",I935=""),"",IFERROR(VLOOKUP(A935,Data!C:W,21,FALSE),""))</f>
        <v>OBA</v>
      </c>
      <c r="N935" s="2"/>
    </row>
    <row r="936" spans="1:14" ht="15" customHeight="1" x14ac:dyDescent="0.3">
      <c r="A936" s="5" t="str">
        <f>IFERROR(IF(VLOOKUP(ROW(A936)-1,Data!B:C,2,FALSE)="","",VLOOKUP(ROW(A936)-1,Data!B:C,2,FALSE)),"")</f>
        <v>Mechanized Sacrifice [AP122]</v>
      </c>
      <c r="B936" s="133"/>
      <c r="C936" s="87" t="str">
        <f>IFERROR(IF(VLOOKUP(ROW(A936)-1,Data!B:C,2,FALSE)="","",VLOOKUP(ROW(A936)-1,Data!B:X,23,FALSE)),"")</f>
        <v/>
      </c>
      <c r="D936" s="6">
        <f t="shared" si="46"/>
        <v>-1</v>
      </c>
      <c r="E936" s="6" t="str">
        <f t="shared" si="47"/>
        <v/>
      </c>
      <c r="F936" s="42">
        <f>IF(I936="","",IF(M936="Campaign","--",IF(VLOOKUP(A936,Data!C:D,2,FALSE)="*","*",VLOOKUP(A936,Data!C:R,16,FALSE))))</f>
        <v>8.5291666666666668</v>
      </c>
      <c r="G936" s="43">
        <f>IF(I936="","",IFERROR(VLOOKUP(VLOOKUP(A936,Data!C:T,18,FALSE),'ROAR Ratings'!A:D,4,FALSE),""))</f>
        <v>6.36</v>
      </c>
      <c r="H936" s="44">
        <f t="shared" si="48"/>
        <v>0.61538461538461542</v>
      </c>
      <c r="I936" s="58" t="str">
        <f>IF(OR(A936="",LEFT(A936,3)="---"),"",IFERROR(VLOOKUP($A936,'ROAR Balance'!B:F,2,FALSE),""))</f>
        <v>Russian</v>
      </c>
      <c r="J936" s="58">
        <f>IF(I936="","",IFERROR(VLOOKUP($A936,'ROAR Balance'!B:F,3,FALSE),""))</f>
        <v>5</v>
      </c>
      <c r="K936" s="58" t="str">
        <f>IF(I936="","",IFERROR(VLOOKUP($A936,'ROAR Balance'!B:F,4,FALSE),""))</f>
        <v>German</v>
      </c>
      <c r="L936" s="58">
        <f>IF(I936="","",IFERROR(VLOOKUP($A936,'ROAR Balance'!B:F,5,FALSE),""))</f>
        <v>8</v>
      </c>
      <c r="M936" s="46" t="str">
        <f>IF(OR(LEFT(A936,2)="--",A936="",I936=""),"",IFERROR(VLOOKUP(A936,Data!C:W,21,FALSE),""))</f>
        <v/>
      </c>
      <c r="N936" s="2"/>
    </row>
    <row r="937" spans="1:14" ht="15" customHeight="1" x14ac:dyDescent="0.3">
      <c r="A937" s="5" t="str">
        <f>IFERROR(IF(VLOOKUP(ROW(A937)-1,Data!B:C,2,FALSE)="","",VLOOKUP(ROW(A937)-1,Data!B:C,2,FALSE)),"")</f>
        <v>Busting in Balta [AP123]</v>
      </c>
      <c r="B937" s="133"/>
      <c r="C937" s="87" t="str">
        <f>IFERROR(IF(VLOOKUP(ROW(A937)-1,Data!B:C,2,FALSE)="","",VLOOKUP(ROW(A937)-1,Data!B:X,23,FALSE)),"")</f>
        <v/>
      </c>
      <c r="D937" s="6">
        <f t="shared" si="46"/>
        <v>-1</v>
      </c>
      <c r="E937" s="6" t="str">
        <f t="shared" si="47"/>
        <v/>
      </c>
      <c r="F937" s="42">
        <f>IF(I937="","",IF(M937="Campaign","--",IF(VLOOKUP(A937,Data!C:D,2,FALSE)="*","*",VLOOKUP(A937,Data!C:R,16,FALSE))))</f>
        <v>7.8</v>
      </c>
      <c r="G937" s="43">
        <f>IF(I937="","",IFERROR(VLOOKUP(VLOOKUP(A937,Data!C:T,18,FALSE),'ROAR Ratings'!A:D,4,FALSE),""))</f>
        <v>5.59</v>
      </c>
      <c r="H937" s="44">
        <f t="shared" si="48"/>
        <v>0.625</v>
      </c>
      <c r="I937" s="58" t="str">
        <f>IF(OR(A937="",LEFT(A937,3)="---"),"",IFERROR(VLOOKUP($A937,'ROAR Balance'!B:F,2,FALSE),""))</f>
        <v>Russian</v>
      </c>
      <c r="J937" s="58">
        <f>IF(I937="","",IFERROR(VLOOKUP($A937,'ROAR Balance'!B:F,3,FALSE),""))</f>
        <v>6</v>
      </c>
      <c r="K937" s="58" t="str">
        <f>IF(I937="","",IFERROR(VLOOKUP($A937,'ROAR Balance'!B:F,4,FALSE),""))</f>
        <v>German</v>
      </c>
      <c r="L937" s="58">
        <f>IF(I937="","",IFERROR(VLOOKUP($A937,'ROAR Balance'!B:F,5,FALSE),""))</f>
        <v>10</v>
      </c>
      <c r="M937" s="46" t="str">
        <f>IF(OR(LEFT(A937,2)="--",A937="",I937=""),"",IFERROR(VLOOKUP(A937,Data!C:W,21,FALSE),""))</f>
        <v>OBA</v>
      </c>
      <c r="N937" s="2"/>
    </row>
    <row r="938" spans="1:14" ht="15" customHeight="1" x14ac:dyDescent="0.3">
      <c r="A938" s="5" t="str">
        <f>IFERROR(IF(VLOOKUP(ROW(A938)-1,Data!B:C,2,FALSE)="","",VLOOKUP(ROW(A938)-1,Data!B:C,2,FALSE)),"")</f>
        <v>Lunch in Luga [AP124]</v>
      </c>
      <c r="B938" s="133"/>
      <c r="C938" s="87" t="str">
        <f>IFERROR(IF(VLOOKUP(ROW(A938)-1,Data!B:C,2,FALSE)="","",VLOOKUP(ROW(A938)-1,Data!B:X,23,FALSE)),"")</f>
        <v/>
      </c>
      <c r="D938" s="6">
        <f t="shared" si="46"/>
        <v>-1</v>
      </c>
      <c r="E938" s="6" t="str">
        <f t="shared" si="47"/>
        <v/>
      </c>
      <c r="F938" s="42">
        <f>IF(I938="","",IF(M938="Campaign","--",IF(VLOOKUP(A938,Data!C:D,2,FALSE)="*","*",VLOOKUP(A938,Data!C:R,16,FALSE))))</f>
        <v>5.4666666666666668</v>
      </c>
      <c r="G938" s="43">
        <f>IF(I938="","",IFERROR(VLOOKUP(VLOOKUP(A938,Data!C:T,18,FALSE),'ROAR Ratings'!A:D,4,FALSE),""))</f>
        <v>5.5</v>
      </c>
      <c r="H938" s="44">
        <f t="shared" si="48"/>
        <v>0.76923076923076927</v>
      </c>
      <c r="I938" s="58" t="str">
        <f>IF(OR(A938="",LEFT(A938,3)="---"),"",IFERROR(VLOOKUP($A938,'ROAR Balance'!B:F,2,FALSE),""))</f>
        <v>Russian</v>
      </c>
      <c r="J938" s="58">
        <f>IF(I938="","",IFERROR(VLOOKUP($A938,'ROAR Balance'!B:F,3,FALSE),""))</f>
        <v>10</v>
      </c>
      <c r="K938" s="58" t="str">
        <f>IF(I938="","",IFERROR(VLOOKUP($A938,'ROAR Balance'!B:F,4,FALSE),""))</f>
        <v>German</v>
      </c>
      <c r="L938" s="58">
        <f>IF(I938="","",IFERROR(VLOOKUP($A938,'ROAR Balance'!B:F,5,FALSE),""))</f>
        <v>3</v>
      </c>
      <c r="M938" s="46" t="str">
        <f>IF(OR(LEFT(A938,2)="--",A938="",I938=""),"",IFERROR(VLOOKUP(A938,Data!C:W,21,FALSE),""))</f>
        <v>OBA</v>
      </c>
      <c r="N938" s="2"/>
    </row>
    <row r="939" spans="1:14" ht="15" customHeight="1" x14ac:dyDescent="0.3">
      <c r="A939" s="5" t="str">
        <f>IFERROR(IF(VLOOKUP(ROW(A939)-1,Data!B:C,2,FALSE)="","",VLOOKUP(ROW(A939)-1,Data!B:C,2,FALSE)),"")</f>
        <v>Ambush on the South Knob [AP125]</v>
      </c>
      <c r="B939" s="133"/>
      <c r="C939" s="87" t="str">
        <f>IFERROR(IF(VLOOKUP(ROW(A939)-1,Data!B:C,2,FALSE)="","",VLOOKUP(ROW(A939)-1,Data!B:X,23,FALSE)),"")</f>
        <v/>
      </c>
      <c r="D939" s="6" t="str">
        <f t="shared" si="46"/>
        <v/>
      </c>
      <c r="E939" s="6" t="str">
        <f t="shared" si="47"/>
        <v/>
      </c>
      <c r="F939" s="42" t="str">
        <f>IF(I939="","",IF(M939="Campaign","--",IF(VLOOKUP(A939,Data!C:D,2,FALSE)="*","*",VLOOKUP(A939,Data!C:R,16,FALSE))))</f>
        <v/>
      </c>
      <c r="G939" s="43" t="str">
        <f>IF(I939="","",IFERROR(VLOOKUP(VLOOKUP(A939,Data!C:T,18,FALSE),'ROAR Ratings'!A:D,4,FALSE),""))</f>
        <v/>
      </c>
      <c r="H939" s="44" t="str">
        <f t="shared" si="48"/>
        <v/>
      </c>
      <c r="I939" s="58" t="str">
        <f>IF(OR(A939="",LEFT(A939,3)="---"),"",IFERROR(VLOOKUP($A939,'ROAR Balance'!B:F,2,FALSE),""))</f>
        <v/>
      </c>
      <c r="J939" s="58" t="str">
        <f>IF(I939="","",IFERROR(VLOOKUP($A939,'ROAR Balance'!B:F,3,FALSE),""))</f>
        <v/>
      </c>
      <c r="K939" s="58" t="str">
        <f>IF(I939="","",IFERROR(VLOOKUP($A939,'ROAR Balance'!B:F,4,FALSE),""))</f>
        <v/>
      </c>
      <c r="L939" s="58" t="str">
        <f>IF(I939="","",IFERROR(VLOOKUP($A939,'ROAR Balance'!B:F,5,FALSE),""))</f>
        <v/>
      </c>
      <c r="M939" s="46" t="str">
        <f>IF(OR(LEFT(A939,2)="--",A939="",I939=""),"",IFERROR(VLOOKUP(A939,Data!C:W,21,FALSE),""))</f>
        <v/>
      </c>
      <c r="N939" s="2"/>
    </row>
    <row r="940" spans="1:14" ht="15" customHeight="1" x14ac:dyDescent="0.3">
      <c r="A940" s="5" t="str">
        <f>IFERROR(IF(VLOOKUP(ROW(A940)-1,Data!B:C,2,FALSE)="","",VLOOKUP(ROW(A940)-1,Data!B:C,2,FALSE)),"")</f>
        <v>Maryuma's Stronghold [AP126]</v>
      </c>
      <c r="B940" s="133"/>
      <c r="C940" s="87" t="str">
        <f>IFERROR(IF(VLOOKUP(ROW(A940)-1,Data!B:C,2,FALSE)="","",VLOOKUP(ROW(A940)-1,Data!B:X,23,FALSE)),"")</f>
        <v/>
      </c>
      <c r="D940" s="6" t="str">
        <f t="shared" si="46"/>
        <v/>
      </c>
      <c r="E940" s="6" t="str">
        <f t="shared" si="47"/>
        <v/>
      </c>
      <c r="F940" s="42" t="str">
        <f>IF(I940="","",IF(M940="Campaign","--",IF(VLOOKUP(A940,Data!C:D,2,FALSE)="*","*",VLOOKUP(A940,Data!C:R,16,FALSE))))</f>
        <v/>
      </c>
      <c r="G940" s="43" t="str">
        <f>IF(I940="","",IFERROR(VLOOKUP(VLOOKUP(A940,Data!C:T,18,FALSE),'ROAR Ratings'!A:D,4,FALSE),""))</f>
        <v/>
      </c>
      <c r="H940" s="44" t="str">
        <f t="shared" si="48"/>
        <v/>
      </c>
      <c r="I940" s="58" t="str">
        <f>IF(OR(A940="",LEFT(A940,3)="---"),"",IFERROR(VLOOKUP($A940,'ROAR Balance'!B:F,2,FALSE),""))</f>
        <v/>
      </c>
      <c r="J940" s="58" t="str">
        <f>IF(I940="","",IFERROR(VLOOKUP($A940,'ROAR Balance'!B:F,3,FALSE),""))</f>
        <v/>
      </c>
      <c r="K940" s="58" t="str">
        <f>IF(I940="","",IFERROR(VLOOKUP($A940,'ROAR Balance'!B:F,4,FALSE),""))</f>
        <v/>
      </c>
      <c r="L940" s="58" t="str">
        <f>IF(I940="","",IFERROR(VLOOKUP($A940,'ROAR Balance'!B:F,5,FALSE),""))</f>
        <v/>
      </c>
      <c r="M940" s="46" t="str">
        <f>IF(OR(LEFT(A940,2)="--",A940="",I940=""),"",IFERROR(VLOOKUP(A940,Data!C:W,21,FALSE),""))</f>
        <v/>
      </c>
      <c r="N940" s="2"/>
    </row>
    <row r="941" spans="1:14" ht="15" customHeight="1" x14ac:dyDescent="0.3">
      <c r="A941" s="5" t="str">
        <f>IFERROR(IF(VLOOKUP(ROW(A941)-1,Data!B:C,2,FALSE)="","",VLOOKUP(ROW(A941)-1,Data!B:C,2,FALSE)),"")</f>
        <v>The First Virtue [AP127]</v>
      </c>
      <c r="B941" s="133"/>
      <c r="C941" s="87" t="str">
        <f>IFERROR(IF(VLOOKUP(ROW(A941)-1,Data!B:C,2,FALSE)="","",VLOOKUP(ROW(A941)-1,Data!B:X,23,FALSE)),"")</f>
        <v/>
      </c>
      <c r="D941" s="6">
        <f t="shared" si="46"/>
        <v>-1</v>
      </c>
      <c r="E941" s="6" t="str">
        <f t="shared" si="47"/>
        <v>T</v>
      </c>
      <c r="F941" s="42">
        <f>IF(I941="","",IF(M941="Campaign","--",IF(VLOOKUP(A941,Data!C:D,2,FALSE)="*","*",VLOOKUP(A941,Data!C:R,16,FALSE))))</f>
        <v>4.0333333333333332</v>
      </c>
      <c r="G941" s="43">
        <f>IF(I941="","",IFERROR(VLOOKUP(VLOOKUP(A941,Data!C:T,18,FALSE),'ROAR Ratings'!A:D,4,FALSE),""))</f>
        <v>5.57</v>
      </c>
      <c r="H941" s="44">
        <f t="shared" si="48"/>
        <v>0.59459459459459463</v>
      </c>
      <c r="I941" s="58" t="str">
        <f>IF(OR(A941="",LEFT(A941,3)="---"),"",IFERROR(VLOOKUP($A941,'ROAR Balance'!B:F,2,FALSE),""))</f>
        <v>German</v>
      </c>
      <c r="J941" s="58">
        <f>IF(I941="","",IFERROR(VLOOKUP($A941,'ROAR Balance'!B:F,3,FALSE),""))</f>
        <v>22</v>
      </c>
      <c r="K941" s="58" t="str">
        <f>IF(I941="","",IFERROR(VLOOKUP($A941,'ROAR Balance'!B:F,4,FALSE),""))</f>
        <v>Free French</v>
      </c>
      <c r="L941" s="58">
        <f>IF(I941="","",IFERROR(VLOOKUP($A941,'ROAR Balance'!B:F,5,FALSE),""))</f>
        <v>15</v>
      </c>
      <c r="M941" s="46" t="str">
        <f>IF(OR(LEFT(A941,2)="--",A941="",I941=""),"",IFERROR(VLOOKUP(A941,Data!C:W,21,FALSE),""))</f>
        <v/>
      </c>
      <c r="N941" s="2"/>
    </row>
    <row r="942" spans="1:14" ht="15" customHeight="1" x14ac:dyDescent="0.3">
      <c r="A942" s="5" t="str">
        <f>IFERROR(IF(VLOOKUP(ROW(A942)-1,Data!B:C,2,FALSE)="","",VLOOKUP(ROW(A942)-1,Data!B:C,2,FALSE)),"")</f>
        <v>Flight of Fancy [AP128]</v>
      </c>
      <c r="B942" s="133"/>
      <c r="C942" s="87" t="str">
        <f>IFERROR(IF(VLOOKUP(ROW(A942)-1,Data!B:C,2,FALSE)="","",VLOOKUP(ROW(A942)-1,Data!B:X,23,FALSE)),"")</f>
        <v/>
      </c>
      <c r="D942" s="6">
        <f t="shared" si="46"/>
        <v>-1</v>
      </c>
      <c r="E942" s="6" t="str">
        <f t="shared" si="47"/>
        <v/>
      </c>
      <c r="F942" s="42">
        <f>IF(I942="","",IF(M942="Campaign","--",IF(VLOOKUP(A942,Data!C:D,2,FALSE)="*","*",VLOOKUP(A942,Data!C:R,16,FALSE))))</f>
        <v>6.416666666666667</v>
      </c>
      <c r="G942" s="43">
        <f>IF(I942="","",IFERROR(VLOOKUP(VLOOKUP(A942,Data!C:T,18,FALSE),'ROAR Ratings'!A:D,4,FALSE),""))</f>
        <v>5.58</v>
      </c>
      <c r="H942" s="44">
        <f t="shared" si="48"/>
        <v>0.7407407407407407</v>
      </c>
      <c r="I942" s="58" t="str">
        <f>IF(OR(A942="",LEFT(A942,3)="---"),"",IFERROR(VLOOKUP($A942,'ROAR Balance'!B:F,2,FALSE),""))</f>
        <v>German</v>
      </c>
      <c r="J942" s="58">
        <f>IF(I942="","",IFERROR(VLOOKUP($A942,'ROAR Balance'!B:F,3,FALSE),""))</f>
        <v>20</v>
      </c>
      <c r="K942" s="58" t="str">
        <f>IF(I942="","",IFERROR(VLOOKUP($A942,'ROAR Balance'!B:F,4,FALSE),""))</f>
        <v>British</v>
      </c>
      <c r="L942" s="58">
        <f>IF(I942="","",IFERROR(VLOOKUP($A942,'ROAR Balance'!B:F,5,FALSE),""))</f>
        <v>7</v>
      </c>
      <c r="M942" s="46" t="str">
        <f>IF(OR(LEFT(A942,2)="--",A942="",I942=""),"",IFERROR(VLOOKUP(A942,Data!C:W,21,FALSE),""))</f>
        <v/>
      </c>
      <c r="N942" s="2"/>
    </row>
    <row r="943" spans="1:14" ht="15" customHeight="1" x14ac:dyDescent="0.3">
      <c r="A943" s="5" t="str">
        <f>IFERROR(IF(VLOOKUP(ROW(A943)-1,Data!B:C,2,FALSE)="","",VLOOKUP(ROW(A943)-1,Data!B:C,2,FALSE)),"")</f>
        <v>A Polish Battlefield [AP129]</v>
      </c>
      <c r="B943" s="133"/>
      <c r="C943" s="87" t="str">
        <f>IFERROR(IF(VLOOKUP(ROW(A943)-1,Data!B:C,2,FALSE)="","",VLOOKUP(ROW(A943)-1,Data!B:X,23,FALSE)),"")</f>
        <v/>
      </c>
      <c r="D943" s="6">
        <f t="shared" si="46"/>
        <v>-1</v>
      </c>
      <c r="E943" s="6" t="str">
        <f t="shared" si="47"/>
        <v/>
      </c>
      <c r="F943" s="42">
        <f>IF(I943="","",IF(M943="Campaign","--",IF(VLOOKUP(A943,Data!C:D,2,FALSE)="*","*",VLOOKUP(A943,Data!C:R,16,FALSE))))</f>
        <v>9.3125</v>
      </c>
      <c r="G943" s="43">
        <f>IF(I943="","",IFERROR(VLOOKUP(VLOOKUP(A943,Data!C:T,18,FALSE),'ROAR Ratings'!A:D,4,FALSE),""))</f>
        <v>5.45</v>
      </c>
      <c r="H943" s="44">
        <f t="shared" si="48"/>
        <v>0.67999999999999994</v>
      </c>
      <c r="I943" s="58" t="str">
        <f>IF(OR(A943="",LEFT(A943,3)="---"),"",IFERROR(VLOOKUP($A943,'ROAR Balance'!B:F,2,FALSE),""))</f>
        <v>German</v>
      </c>
      <c r="J943" s="58">
        <f>IF(I943="","",IFERROR(VLOOKUP($A943,'ROAR Balance'!B:F,3,FALSE),""))</f>
        <v>8</v>
      </c>
      <c r="K943" s="58" t="str">
        <f>IF(I943="","",IFERROR(VLOOKUP($A943,'ROAR Balance'!B:F,4,FALSE),""))</f>
        <v>Polish</v>
      </c>
      <c r="L943" s="58">
        <f>IF(I943="","",IFERROR(VLOOKUP($A943,'ROAR Balance'!B:F,5,FALSE),""))</f>
        <v>17</v>
      </c>
      <c r="M943" s="46" t="str">
        <f>IF(OR(LEFT(A943,2)="--",A943="",I943=""),"",IFERROR(VLOOKUP(A943,Data!C:W,21,FALSE),""))</f>
        <v>OBA</v>
      </c>
      <c r="N943" s="2"/>
    </row>
    <row r="944" spans="1:14" ht="15" customHeight="1" x14ac:dyDescent="0.3">
      <c r="A944" s="5" t="str">
        <f>IFERROR(IF(VLOOKUP(ROW(A944)-1,Data!B:C,2,FALSE)="","",VLOOKUP(ROW(A944)-1,Data!B:C,2,FALSE)),"")</f>
        <v>Mageret Morning [AP130]</v>
      </c>
      <c r="B944" s="133"/>
      <c r="C944" s="87" t="str">
        <f>IFERROR(IF(VLOOKUP(ROW(A944)-1,Data!B:C,2,FALSE)="","",VLOOKUP(ROW(A944)-1,Data!B:X,23,FALSE)),"")</f>
        <v/>
      </c>
      <c r="D944" s="6">
        <f t="shared" si="46"/>
        <v>-1</v>
      </c>
      <c r="E944" s="6" t="str">
        <f t="shared" si="47"/>
        <v/>
      </c>
      <c r="F944" s="42">
        <f>IF(I944="","",IF(M944="Campaign","--",IF(VLOOKUP(A944,Data!C:D,2,FALSE)="*","*",VLOOKUP(A944,Data!C:R,16,FALSE))))</f>
        <v>8.1166666666666671</v>
      </c>
      <c r="G944" s="43">
        <f>IF(I944="","",IFERROR(VLOOKUP(VLOOKUP(A944,Data!C:T,18,FALSE),'ROAR Ratings'!A:D,4,FALSE),""))</f>
        <v>5.38</v>
      </c>
      <c r="H944" s="44">
        <f t="shared" si="48"/>
        <v>0.77272727272727271</v>
      </c>
      <c r="I944" s="58" t="str">
        <f>IF(OR(A944="",LEFT(A944,3)="---"),"",IFERROR(VLOOKUP($A944,'ROAR Balance'!B:F,2,FALSE),""))</f>
        <v>American</v>
      </c>
      <c r="J944" s="58">
        <f>IF(I944="","",IFERROR(VLOOKUP($A944,'ROAR Balance'!B:F,3,FALSE),""))</f>
        <v>5</v>
      </c>
      <c r="K944" s="58" t="str">
        <f>IF(I944="","",IFERROR(VLOOKUP($A944,'ROAR Balance'!B:F,4,FALSE),""))</f>
        <v>German</v>
      </c>
      <c r="L944" s="58">
        <f>IF(I944="","",IFERROR(VLOOKUP($A944,'ROAR Balance'!B:F,5,FALSE),""))</f>
        <v>17</v>
      </c>
      <c r="M944" s="46" t="str">
        <f>IF(OR(LEFT(A944,2)="--",A944="",I944=""),"",IFERROR(VLOOKUP(A944,Data!C:W,21,FALSE),""))</f>
        <v/>
      </c>
      <c r="N944" s="2"/>
    </row>
    <row r="945" spans="1:14" ht="15" customHeight="1" x14ac:dyDescent="0.3">
      <c r="A945" s="5" t="str">
        <f>IFERROR(IF(VLOOKUP(ROW(A945)-1,Data!B:C,2,FALSE)="","",VLOOKUP(ROW(A945)-1,Data!B:C,2,FALSE)),"")</f>
        <v>Crickets in Spring [AP131]</v>
      </c>
      <c r="B945" s="133"/>
      <c r="C945" s="87" t="str">
        <f>IFERROR(IF(VLOOKUP(ROW(A945)-1,Data!B:C,2,FALSE)="","",VLOOKUP(ROW(A945)-1,Data!B:X,23,FALSE)),"")</f>
        <v/>
      </c>
      <c r="D945" s="6">
        <f t="shared" si="46"/>
        <v>1</v>
      </c>
      <c r="E945" s="6" t="str">
        <f t="shared" si="47"/>
        <v/>
      </c>
      <c r="F945" s="42">
        <f>IF(I945="","",IF(M945="Campaign","--",IF(VLOOKUP(A945,Data!C:D,2,FALSE)="*","*",VLOOKUP(A945,Data!C:R,16,FALSE))))</f>
        <v>9.75</v>
      </c>
      <c r="G945" s="43">
        <f>IF(I945="","",IFERROR(VLOOKUP(VLOOKUP(A945,Data!C:T,18,FALSE),'ROAR Ratings'!A:D,4,FALSE),""))</f>
        <v>6.62</v>
      </c>
      <c r="H945" s="44">
        <f t="shared" si="48"/>
        <v>0.54545454545454541</v>
      </c>
      <c r="I945" s="58" t="str">
        <f>IF(OR(A945="",LEFT(A945,3)="---"),"",IFERROR(VLOOKUP($A945,'ROAR Balance'!B:F,2,FALSE),""))</f>
        <v>Russian</v>
      </c>
      <c r="J945" s="58">
        <f>IF(I945="","",IFERROR(VLOOKUP($A945,'ROAR Balance'!B:F,3,FALSE),""))</f>
        <v>36</v>
      </c>
      <c r="K945" s="58" t="str">
        <f>IF(I945="","",IFERROR(VLOOKUP($A945,'ROAR Balance'!B:F,4,FALSE),""))</f>
        <v>German</v>
      </c>
      <c r="L945" s="58">
        <f>IF(I945="","",IFERROR(VLOOKUP($A945,'ROAR Balance'!B:F,5,FALSE),""))</f>
        <v>30</v>
      </c>
      <c r="M945" s="46" t="str">
        <f>IF(OR(LEFT(A945,2)="--",A945="",I945=""),"",IFERROR(VLOOKUP(A945,Data!C:W,21,FALSE),""))</f>
        <v/>
      </c>
      <c r="N945" s="2"/>
    </row>
    <row r="946" spans="1:14" ht="15" customHeight="1" x14ac:dyDescent="0.3">
      <c r="A946" s="5" t="str">
        <f>IFERROR(IF(VLOOKUP(ROW(A946)-1,Data!B:C,2,FALSE)="","",VLOOKUP(ROW(A946)-1,Data!B:C,2,FALSE)),"")</f>
        <v/>
      </c>
      <c r="B946" s="133"/>
      <c r="C946" s="87" t="str">
        <f>IFERROR(IF(VLOOKUP(ROW(A946)-1,Data!B:C,2,FALSE)="","",VLOOKUP(ROW(A946)-1,Data!B:X,23,FALSE)),"")</f>
        <v/>
      </c>
      <c r="D946" s="6" t="str">
        <f t="shared" si="46"/>
        <v/>
      </c>
      <c r="E946" s="6" t="str">
        <f t="shared" si="47"/>
        <v/>
      </c>
      <c r="F946" s="42" t="str">
        <f>IF(I946="","",IF(M946="Campaign","--",IF(VLOOKUP(A946,Data!C:D,2,FALSE)="*","*",VLOOKUP(A946,Data!C:R,16,FALSE))))</f>
        <v/>
      </c>
      <c r="G946" s="43" t="str">
        <f>IF(I946="","",IFERROR(VLOOKUP(VLOOKUP(A946,Data!C:T,18,FALSE),'ROAR Ratings'!A:D,4,FALSE),""))</f>
        <v/>
      </c>
      <c r="H946" s="44" t="str">
        <f t="shared" si="48"/>
        <v/>
      </c>
      <c r="I946" s="58" t="str">
        <f>IF(OR(A946="",LEFT(A946,3)="---"),"",IFERROR(VLOOKUP($A946,'ROAR Balance'!B:F,2,FALSE),""))</f>
        <v/>
      </c>
      <c r="J946" s="58" t="str">
        <f>IF(I946="","",IFERROR(VLOOKUP($A946,'ROAR Balance'!B:F,3,FALSE),""))</f>
        <v/>
      </c>
      <c r="K946" s="58" t="str">
        <f>IF(I946="","",IFERROR(VLOOKUP($A946,'ROAR Balance'!B:F,4,FALSE),""))</f>
        <v/>
      </c>
      <c r="L946" s="58" t="str">
        <f>IF(I946="","",IFERROR(VLOOKUP($A946,'ROAR Balance'!B:F,5,FALSE),""))</f>
        <v/>
      </c>
      <c r="M946" s="46" t="str">
        <f>IF(OR(LEFT(A946,2)="--",A946="",I946=""),"",IFERROR(VLOOKUP(A946,Data!C:W,21,FALSE),""))</f>
        <v/>
      </c>
      <c r="N946" s="2"/>
    </row>
    <row r="947" spans="1:14" ht="15" customHeight="1" x14ac:dyDescent="0.3">
      <c r="A947" s="5" t="str">
        <f>IFERROR(IF(VLOOKUP(ROW(A947)-1,Data!B:C,2,FALSE)="","",VLOOKUP(ROW(A947)-1,Data!B:C,2,FALSE)),"")</f>
        <v>--- Best of Friends---</v>
      </c>
      <c r="B947" s="133"/>
      <c r="C947" s="87" t="str">
        <f>IFERROR(IF(VLOOKUP(ROW(A947)-1,Data!B:C,2,FALSE)="","",VLOOKUP(ROW(A947)-1,Data!B:X,23,FALSE)),"")</f>
        <v/>
      </c>
      <c r="D947" s="6" t="str">
        <f t="shared" si="46"/>
        <v/>
      </c>
      <c r="E947" s="6" t="str">
        <f t="shared" si="47"/>
        <v/>
      </c>
      <c r="F947" s="42" t="str">
        <f>IF(I947="","",IF(M947="Campaign","--",IF(VLOOKUP(A947,Data!C:D,2,FALSE)="*","*",VLOOKUP(A947,Data!C:R,16,FALSE))))</f>
        <v/>
      </c>
      <c r="G947" s="43" t="str">
        <f>IF(I947="","",IFERROR(VLOOKUP(VLOOKUP(A947,Data!C:T,18,FALSE),'ROAR Ratings'!A:D,4,FALSE),""))</f>
        <v/>
      </c>
      <c r="H947" s="44" t="str">
        <f t="shared" si="48"/>
        <v/>
      </c>
      <c r="I947" s="58" t="str">
        <f>IF(OR(A947="",LEFT(A947,3)="---"),"",IFERROR(VLOOKUP($A947,'ROAR Balance'!B:F,2,FALSE),""))</f>
        <v/>
      </c>
      <c r="J947" s="58" t="str">
        <f>IF(I947="","",IFERROR(VLOOKUP($A947,'ROAR Balance'!B:F,3,FALSE),""))</f>
        <v/>
      </c>
      <c r="K947" s="58" t="str">
        <f>IF(I947="","",IFERROR(VLOOKUP($A947,'ROAR Balance'!B:F,4,FALSE),""))</f>
        <v/>
      </c>
      <c r="L947" s="58" t="str">
        <f>IF(I947="","",IFERROR(VLOOKUP($A947,'ROAR Balance'!B:F,5,FALSE),""))</f>
        <v/>
      </c>
      <c r="M947" s="46" t="str">
        <f>IF(OR(LEFT(A947,2)="--",A947="",I947=""),"",IFERROR(VLOOKUP(A947,Data!C:W,21,FALSE),""))</f>
        <v/>
      </c>
      <c r="N947" s="2"/>
    </row>
    <row r="948" spans="1:14" ht="15" customHeight="1" x14ac:dyDescent="0.3">
      <c r="A948" s="5" t="str">
        <f>IFERROR(IF(VLOOKUP(ROW(A948)-1,Data!B:C,2,FALSE)="","",VLOOKUP(ROW(A948)-1,Data!B:C,2,FALSE)),"")</f>
        <v>The Marco Polo Bridge Incident [BoF1]</v>
      </c>
      <c r="B948" s="133"/>
      <c r="C948" s="87" t="str">
        <f>IFERROR(IF(VLOOKUP(ROW(A948)-1,Data!B:C,2,FALSE)="","",VLOOKUP(ROW(A948)-1,Data!B:X,23,FALSE)),"")</f>
        <v/>
      </c>
      <c r="D948" s="6">
        <f t="shared" si="46"/>
        <v>-1</v>
      </c>
      <c r="E948" s="6" t="str">
        <f t="shared" si="47"/>
        <v>T</v>
      </c>
      <c r="F948" s="42">
        <f>IF(I948="","",IF(M948="Campaign","--",IF(VLOOKUP(A948,Data!C:D,2,FALSE)="*","*",VLOOKUP(A948,Data!C:R,16,FALSE))))</f>
        <v>4.9166666666666661</v>
      </c>
      <c r="G948" s="43">
        <f>IF(I948="","",IFERROR(VLOOKUP(VLOOKUP(A948,Data!C:T,18,FALSE),'ROAR Ratings'!A:D,4,FALSE),""))</f>
        <v>6.63</v>
      </c>
      <c r="H948" s="44">
        <f t="shared" si="48"/>
        <v>0.63636363636363635</v>
      </c>
      <c r="I948" s="58" t="str">
        <f>IF(OR(A948="",LEFT(A948,3)="---"),"",IFERROR(VLOOKUP($A948,'ROAR Balance'!B:F,2,FALSE),""))</f>
        <v>Japanese</v>
      </c>
      <c r="J948" s="58">
        <f>IF(I948="","",IFERROR(VLOOKUP($A948,'ROAR Balance'!B:F,3,FALSE),""))</f>
        <v>20</v>
      </c>
      <c r="K948" s="58" t="str">
        <f>IF(I948="","",IFERROR(VLOOKUP($A948,'ROAR Balance'!B:F,4,FALSE),""))</f>
        <v>Chinese</v>
      </c>
      <c r="L948" s="58">
        <f>IF(I948="","",IFERROR(VLOOKUP($A948,'ROAR Balance'!B:F,5,FALSE),""))</f>
        <v>35</v>
      </c>
      <c r="M948" s="46" t="str">
        <f>IF(OR(LEFT(A948,2)="--",A948="",I948=""),"",IFERROR(VLOOKUP(A948,Data!C:W,21,FALSE),""))</f>
        <v/>
      </c>
      <c r="N948" s="2"/>
    </row>
    <row r="949" spans="1:14" ht="15" customHeight="1" x14ac:dyDescent="0.3">
      <c r="A949" s="5" t="str">
        <f>IFERROR(IF(VLOOKUP(ROW(A949)-1,Data!B:C,2,FALSE)="","",VLOOKUP(ROW(A949)-1,Data!B:C,2,FALSE)),"")</f>
        <v>A Polish Requiem [BoF2]</v>
      </c>
      <c r="B949" s="133"/>
      <c r="C949" s="87" t="str">
        <f>IFERROR(IF(VLOOKUP(ROW(A949)-1,Data!B:C,2,FALSE)="","",VLOOKUP(ROW(A949)-1,Data!B:X,23,FALSE)),"")</f>
        <v/>
      </c>
      <c r="D949" s="6">
        <f t="shared" si="46"/>
        <v>-1</v>
      </c>
      <c r="E949" s="6" t="str">
        <f t="shared" si="47"/>
        <v/>
      </c>
      <c r="F949" s="42">
        <f>IF(I949="","",IF(M949="Campaign","--",IF(VLOOKUP(A949,Data!C:D,2,FALSE)="*","*",VLOOKUP(A949,Data!C:R,16,FALSE))))</f>
        <v>7.5</v>
      </c>
      <c r="G949" s="43">
        <f>IF(I949="","",IFERROR(VLOOKUP(VLOOKUP(A949,Data!C:T,18,FALSE),'ROAR Ratings'!A:D,4,FALSE),""))</f>
        <v>6.54</v>
      </c>
      <c r="H949" s="44">
        <f t="shared" si="48"/>
        <v>0.58730158730158732</v>
      </c>
      <c r="I949" s="58" t="str">
        <f>IF(OR(A949="",LEFT(A949,3)="---"),"",IFERROR(VLOOKUP($A949,'ROAR Balance'!B:F,2,FALSE),""))</f>
        <v>German</v>
      </c>
      <c r="J949" s="58">
        <f>IF(I949="","",IFERROR(VLOOKUP($A949,'ROAR Balance'!B:F,3,FALSE),""))</f>
        <v>26</v>
      </c>
      <c r="K949" s="58" t="str">
        <f>IF(I949="","",IFERROR(VLOOKUP($A949,'ROAR Balance'!B:F,4,FALSE),""))</f>
        <v>Polish</v>
      </c>
      <c r="L949" s="58">
        <f>IF(I949="","",IFERROR(VLOOKUP($A949,'ROAR Balance'!B:F,5,FALSE),""))</f>
        <v>37</v>
      </c>
      <c r="M949" s="46" t="str">
        <f>IF(OR(LEFT(A949,2)="--",A949="",I949=""),"",IFERROR(VLOOKUP(A949,Data!C:W,21,FALSE),""))</f>
        <v/>
      </c>
      <c r="N949" s="2"/>
    </row>
    <row r="950" spans="1:14" ht="15" customHeight="1" x14ac:dyDescent="0.3">
      <c r="A950" s="5" t="str">
        <f>IFERROR(IF(VLOOKUP(ROW(A950)-1,Data!B:C,2,FALSE)="","",VLOOKUP(ROW(A950)-1,Data!B:C,2,FALSE)),"")</f>
        <v>The Abbeville Bridgehead [BoF3]</v>
      </c>
      <c r="B950" s="133"/>
      <c r="C950" s="87" t="str">
        <f>IFERROR(IF(VLOOKUP(ROW(A950)-1,Data!B:C,2,FALSE)="","",VLOOKUP(ROW(A950)-1,Data!B:X,23,FALSE)),"")</f>
        <v/>
      </c>
      <c r="D950" s="6">
        <f t="shared" si="46"/>
        <v>1</v>
      </c>
      <c r="E950" s="6" t="str">
        <f t="shared" si="47"/>
        <v/>
      </c>
      <c r="F950" s="42">
        <f>IF(I950="","",IF(M950="Campaign","--",IF(VLOOKUP(A950,Data!C:D,2,FALSE)="*","*",VLOOKUP(A950,Data!C:R,16,FALSE))))</f>
        <v>5.6083333333333334</v>
      </c>
      <c r="G950" s="43">
        <f>IF(I950="","",IFERROR(VLOOKUP(VLOOKUP(A950,Data!C:T,18,FALSE),'ROAR Ratings'!A:D,4,FALSE),""))</f>
        <v>6.92</v>
      </c>
      <c r="H950" s="44">
        <f t="shared" si="48"/>
        <v>0.57407407407407407</v>
      </c>
      <c r="I950" s="58" t="str">
        <f>IF(OR(A950="",LEFT(A950,3)="---"),"",IFERROR(VLOOKUP($A950,'ROAR Balance'!B:F,2,FALSE),""))</f>
        <v>German</v>
      </c>
      <c r="J950" s="58">
        <f>IF(I950="","",IFERROR(VLOOKUP($A950,'ROAR Balance'!B:F,3,FALSE),""))</f>
        <v>31</v>
      </c>
      <c r="K950" s="58" t="str">
        <f>IF(I950="","",IFERROR(VLOOKUP($A950,'ROAR Balance'!B:F,4,FALSE),""))</f>
        <v>French</v>
      </c>
      <c r="L950" s="58">
        <f>IF(I950="","",IFERROR(VLOOKUP($A950,'ROAR Balance'!B:F,5,FALSE),""))</f>
        <v>23</v>
      </c>
      <c r="M950" s="46" t="str">
        <f>IF(OR(LEFT(A950,2)="--",A950="",I950=""),"",IFERROR(VLOOKUP(A950,Data!C:W,21,FALSE),""))</f>
        <v/>
      </c>
      <c r="N950" s="2"/>
    </row>
    <row r="951" spans="1:14" ht="15" customHeight="1" x14ac:dyDescent="0.3">
      <c r="A951" s="5" t="str">
        <f>IFERROR(IF(VLOOKUP(ROW(A951)-1,Data!B:C,2,FALSE)="","",VLOOKUP(ROW(A951)-1,Data!B:C,2,FALSE)),"")</f>
        <v>About his Shadowy Sides [BoF4]</v>
      </c>
      <c r="B951" s="133"/>
      <c r="C951" s="87" t="str">
        <f>IFERROR(IF(VLOOKUP(ROW(A951)-1,Data!B:C,2,FALSE)="","",VLOOKUP(ROW(A951)-1,Data!B:X,23,FALSE)),"")</f>
        <v/>
      </c>
      <c r="D951" s="6">
        <f t="shared" si="46"/>
        <v>1</v>
      </c>
      <c r="E951" s="6" t="str">
        <f t="shared" si="47"/>
        <v/>
      </c>
      <c r="F951" s="42">
        <f>IF(I951="","",IF(M951="Campaign","--",IF(VLOOKUP(A951,Data!C:D,2,FALSE)="*","*",VLOOKUP(A951,Data!C:R,16,FALSE))))</f>
        <v>6.875</v>
      </c>
      <c r="G951" s="43">
        <f>IF(I951="","",IFERROR(VLOOKUP(VLOOKUP(A951,Data!C:T,18,FALSE),'ROAR Ratings'!A:D,4,FALSE),""))</f>
        <v>6.59</v>
      </c>
      <c r="H951" s="44">
        <f t="shared" si="48"/>
        <v>0.5714285714285714</v>
      </c>
      <c r="I951" s="58" t="str">
        <f>IF(OR(A951="",LEFT(A951,3)="---"),"",IFERROR(VLOOKUP($A951,'ROAR Balance'!B:F,2,FALSE),""))</f>
        <v>Russian</v>
      </c>
      <c r="J951" s="58">
        <f>IF(I951="","",IFERROR(VLOOKUP($A951,'ROAR Balance'!B:F,3,FALSE),""))</f>
        <v>15</v>
      </c>
      <c r="K951" s="58" t="str">
        <f>IF(I951="","",IFERROR(VLOOKUP($A951,'ROAR Balance'!B:F,4,FALSE),""))</f>
        <v>German</v>
      </c>
      <c r="L951" s="58">
        <f>IF(I951="","",IFERROR(VLOOKUP($A951,'ROAR Balance'!B:F,5,FALSE),""))</f>
        <v>20</v>
      </c>
      <c r="M951" s="46" t="str">
        <f>IF(OR(LEFT(A951,2)="--",A951="",I951=""),"",IFERROR(VLOOKUP(A951,Data!C:W,21,FALSE),""))</f>
        <v/>
      </c>
      <c r="N951" s="2"/>
    </row>
    <row r="952" spans="1:14" ht="15" customHeight="1" x14ac:dyDescent="0.3">
      <c r="A952" s="5" t="str">
        <f>IFERROR(IF(VLOOKUP(ROW(A952)-1,Data!B:C,2,FALSE)="","",VLOOKUP(ROW(A952)-1,Data!B:C,2,FALSE)),"")</f>
        <v>Adolf's Amateurs [BoF5]</v>
      </c>
      <c r="B952" s="133"/>
      <c r="C952" s="87" t="str">
        <f>IFERROR(IF(VLOOKUP(ROW(A952)-1,Data!B:C,2,FALSE)="","",VLOOKUP(ROW(A952)-1,Data!B:X,23,FALSE)),"")</f>
        <v/>
      </c>
      <c r="D952" s="6">
        <f t="shared" si="46"/>
        <v>1</v>
      </c>
      <c r="E952" s="6" t="str">
        <f t="shared" si="47"/>
        <v>T</v>
      </c>
      <c r="F952" s="42">
        <f>IF(I952="","",IF(M952="Campaign","--",IF(VLOOKUP(A952,Data!C:D,2,FALSE)="*","*",VLOOKUP(A952,Data!C:R,16,FALSE))))</f>
        <v>4.7916666666666661</v>
      </c>
      <c r="G952" s="43">
        <f>IF(I952="","",IFERROR(VLOOKUP(VLOOKUP(A952,Data!C:T,18,FALSE),'ROAR Ratings'!A:D,4,FALSE),""))</f>
        <v>6.89</v>
      </c>
      <c r="H952" s="44">
        <f t="shared" si="48"/>
        <v>0.55319148936170215</v>
      </c>
      <c r="I952" s="58" t="str">
        <f>IF(OR(A952="",LEFT(A952,3)="---"),"",IFERROR(VLOOKUP($A952,'ROAR Balance'!B:F,2,FALSE),""))</f>
        <v>Russian</v>
      </c>
      <c r="J952" s="58">
        <f>IF(I952="","",IFERROR(VLOOKUP($A952,'ROAR Balance'!B:F,3,FALSE),""))</f>
        <v>26</v>
      </c>
      <c r="K952" s="58" t="str">
        <f>IF(I952="","",IFERROR(VLOOKUP($A952,'ROAR Balance'!B:F,4,FALSE),""))</f>
        <v>German</v>
      </c>
      <c r="L952" s="58">
        <f>IF(I952="","",IFERROR(VLOOKUP($A952,'ROAR Balance'!B:F,5,FALSE),""))</f>
        <v>21</v>
      </c>
      <c r="M952" s="46" t="str">
        <f>IF(OR(LEFT(A952,2)="--",A952="",I952=""),"",IFERROR(VLOOKUP(A952,Data!C:W,21,FALSE),""))</f>
        <v/>
      </c>
      <c r="N952" s="2"/>
    </row>
    <row r="953" spans="1:14" ht="15" customHeight="1" x14ac:dyDescent="0.3">
      <c r="A953" s="5" t="str">
        <f>IFERROR(IF(VLOOKUP(ROW(A953)-1,Data!B:C,2,FALSE)="","",VLOOKUP(ROW(A953)-1,Data!B:C,2,FALSE)),"")</f>
        <v>Cavalry Brigade Model [BoF6]</v>
      </c>
      <c r="B953" s="133"/>
      <c r="C953" s="87" t="str">
        <f>IFERROR(IF(VLOOKUP(ROW(A953)-1,Data!B:C,2,FALSE)="","",VLOOKUP(ROW(A953)-1,Data!B:X,23,FALSE)),"")</f>
        <v/>
      </c>
      <c r="D953" s="6">
        <f t="shared" si="46"/>
        <v>-1</v>
      </c>
      <c r="E953" s="6" t="str">
        <f t="shared" si="47"/>
        <v>T</v>
      </c>
      <c r="F953" s="42">
        <f>IF(I953="","",IF(M953="Campaign","--",IF(VLOOKUP(A953,Data!C:D,2,FALSE)="*","*",VLOOKUP(A953,Data!C:R,16,FALSE))))</f>
        <v>4.3916666666666666</v>
      </c>
      <c r="G953" s="43">
        <f>IF(I953="","",IFERROR(VLOOKUP(VLOOKUP(A953,Data!C:T,18,FALSE),'ROAR Ratings'!A:D,4,FALSE),""))</f>
        <v>6</v>
      </c>
      <c r="H953" s="44">
        <f t="shared" si="48"/>
        <v>0.5714285714285714</v>
      </c>
      <c r="I953" s="58" t="str">
        <f>IF(OR(A953="",LEFT(A953,3)="---"),"",IFERROR(VLOOKUP($A953,'ROAR Balance'!B:F,2,FALSE),""))</f>
        <v>Russian</v>
      </c>
      <c r="J953" s="58">
        <f>IF(I953="","",IFERROR(VLOOKUP($A953,'ROAR Balance'!B:F,3,FALSE),""))</f>
        <v>12</v>
      </c>
      <c r="K953" s="58" t="str">
        <f>IF(I953="","",IFERROR(VLOOKUP($A953,'ROAR Balance'!B:F,4,FALSE),""))</f>
        <v>German</v>
      </c>
      <c r="L953" s="58">
        <f>IF(I953="","",IFERROR(VLOOKUP($A953,'ROAR Balance'!B:F,5,FALSE),""))</f>
        <v>9</v>
      </c>
      <c r="M953" s="46" t="str">
        <f>IF(OR(LEFT(A953,2)="--",A953="",I953=""),"",IFERROR(VLOOKUP(A953,Data!C:W,21,FALSE),""))</f>
        <v/>
      </c>
      <c r="N953" s="2"/>
    </row>
    <row r="954" spans="1:14" ht="15" customHeight="1" x14ac:dyDescent="0.3">
      <c r="A954" s="5" t="str">
        <f>IFERROR(IF(VLOOKUP(ROW(A954)-1,Data!B:C,2,FALSE)="","",VLOOKUP(ROW(A954)-1,Data!B:C,2,FALSE)),"")</f>
        <v>The Fields of Black Gold [BoF7]</v>
      </c>
      <c r="B954" s="133"/>
      <c r="C954" s="87" t="str">
        <f>IFERROR(IF(VLOOKUP(ROW(A954)-1,Data!B:C,2,FALSE)="","",VLOOKUP(ROW(A954)-1,Data!B:X,23,FALSE)),"")</f>
        <v/>
      </c>
      <c r="D954" s="6">
        <f t="shared" si="46"/>
        <v>-1</v>
      </c>
      <c r="E954" s="6" t="str">
        <f t="shared" si="47"/>
        <v/>
      </c>
      <c r="F954" s="42">
        <f>IF(I954="","",IF(M954="Campaign","--",IF(VLOOKUP(A954,Data!C:D,2,FALSE)="*","*",VLOOKUP(A954,Data!C:R,16,FALSE))))</f>
        <v>7.8791666666666664</v>
      </c>
      <c r="G954" s="43">
        <f>IF(I954="","",IFERROR(VLOOKUP(VLOOKUP(A954,Data!C:T,18,FALSE),'ROAR Ratings'!A:D,4,FALSE),""))</f>
        <v>6.92</v>
      </c>
      <c r="H954" s="44">
        <f t="shared" si="48"/>
        <v>0.65384615384615385</v>
      </c>
      <c r="I954" s="58" t="str">
        <f>IF(OR(A954="",LEFT(A954,3)="---"),"",IFERROR(VLOOKUP($A954,'ROAR Balance'!B:F,2,FALSE),""))</f>
        <v>German</v>
      </c>
      <c r="J954" s="58">
        <f>IF(I954="","",IFERROR(VLOOKUP($A954,'ROAR Balance'!B:F,3,FALSE),""))</f>
        <v>9</v>
      </c>
      <c r="K954" s="58" t="str">
        <f>IF(I954="","",IFERROR(VLOOKUP($A954,'ROAR Balance'!B:F,4,FALSE),""))</f>
        <v>Russian</v>
      </c>
      <c r="L954" s="58">
        <f>IF(I954="","",IFERROR(VLOOKUP($A954,'ROAR Balance'!B:F,5,FALSE),""))</f>
        <v>17</v>
      </c>
      <c r="M954" s="46" t="str">
        <f>IF(OR(LEFT(A954,2)="--",A954="",I954=""),"",IFERROR(VLOOKUP(A954,Data!C:W,21,FALSE),""))</f>
        <v/>
      </c>
      <c r="N954" s="2"/>
    </row>
    <row r="955" spans="1:14" ht="15" customHeight="1" x14ac:dyDescent="0.3">
      <c r="A955" s="5" t="str">
        <f>IFERROR(IF(VLOOKUP(ROW(A955)-1,Data!B:C,2,FALSE)="","",VLOOKUP(ROW(A955)-1,Data!B:C,2,FALSE)),"")</f>
        <v>Sting of the Italian Hornet [BoF8]</v>
      </c>
      <c r="B955" s="133"/>
      <c r="C955" s="87" t="str">
        <f>IFERROR(IF(VLOOKUP(ROW(A955)-1,Data!B:C,2,FALSE)="","",VLOOKUP(ROW(A955)-1,Data!B:X,23,FALSE)),"")</f>
        <v/>
      </c>
      <c r="D955" s="6">
        <f t="shared" si="46"/>
        <v>-1</v>
      </c>
      <c r="E955" s="6" t="str">
        <f t="shared" si="47"/>
        <v/>
      </c>
      <c r="F955" s="42">
        <f>IF(I955="","",IF(M955="Campaign","--",IF(VLOOKUP(A955,Data!C:D,2,FALSE)="*","*",VLOOKUP(A955,Data!C:R,16,FALSE))))</f>
        <v>8.6916666666666664</v>
      </c>
      <c r="G955" s="43">
        <f>IF(I955="","",IFERROR(VLOOKUP(VLOOKUP(A955,Data!C:T,18,FALSE),'ROAR Ratings'!A:D,4,FALSE),""))</f>
        <v>6.14</v>
      </c>
      <c r="H955" s="44">
        <f t="shared" si="48"/>
        <v>0.5185185185185186</v>
      </c>
      <c r="I955" s="58" t="str">
        <f>IF(OR(A955="",LEFT(A955,3)="---"),"",IFERROR(VLOOKUP($A955,'ROAR Balance'!B:F,2,FALSE),""))</f>
        <v>Italian</v>
      </c>
      <c r="J955" s="58">
        <f>IF(I955="","",IFERROR(VLOOKUP($A955,'ROAR Balance'!B:F,3,FALSE),""))</f>
        <v>13</v>
      </c>
      <c r="K955" s="58" t="str">
        <f>IF(I955="","",IFERROR(VLOOKUP($A955,'ROAR Balance'!B:F,4,FALSE),""))</f>
        <v>Canadian</v>
      </c>
      <c r="L955" s="58">
        <f>IF(I955="","",IFERROR(VLOOKUP($A955,'ROAR Balance'!B:F,5,FALSE),""))</f>
        <v>14</v>
      </c>
      <c r="M955" s="46" t="str">
        <f>IF(OR(LEFT(A955,2)="--",A955="",I955=""),"",IFERROR(VLOOKUP(A955,Data!C:W,21,FALSE),""))</f>
        <v>OBA</v>
      </c>
      <c r="N955" s="2"/>
    </row>
    <row r="956" spans="1:14" ht="15" customHeight="1" x14ac:dyDescent="0.3">
      <c r="A956" s="5" t="str">
        <f>IFERROR(IF(VLOOKUP(ROW(A956)-1,Data!B:C,2,FALSE)="","",VLOOKUP(ROW(A956)-1,Data!B:C,2,FALSE)),"")</f>
        <v>Pursuing Frank [BoF9]</v>
      </c>
      <c r="B956" s="133"/>
      <c r="C956" s="87" t="str">
        <f>IFERROR(IF(VLOOKUP(ROW(A956)-1,Data!B:C,2,FALSE)="","",VLOOKUP(ROW(A956)-1,Data!B:X,23,FALSE)),"")</f>
        <v/>
      </c>
      <c r="D956" s="6">
        <f t="shared" si="46"/>
        <v>-1</v>
      </c>
      <c r="E956" s="6" t="str">
        <f t="shared" si="47"/>
        <v/>
      </c>
      <c r="F956" s="42">
        <f>IF(I956="","",IF(M956="Campaign","--",IF(VLOOKUP(A956,Data!C:D,2,FALSE)="*","*",VLOOKUP(A956,Data!C:R,16,FALSE))))</f>
        <v>6.2</v>
      </c>
      <c r="G956" s="43">
        <f>IF(I956="","",IFERROR(VLOOKUP(VLOOKUP(A956,Data!C:T,18,FALSE),'ROAR Ratings'!A:D,4,FALSE),""))</f>
        <v>5.43</v>
      </c>
      <c r="H956" s="44">
        <f t="shared" si="48"/>
        <v>0.7142857142857143</v>
      </c>
      <c r="I956" s="58" t="str">
        <f>IF(OR(A956="",LEFT(A956,3)="---"),"",IFERROR(VLOOKUP($A956,'ROAR Balance'!B:F,2,FALSE),""))</f>
        <v>German</v>
      </c>
      <c r="J956" s="58">
        <f>IF(I956="","",IFERROR(VLOOKUP($A956,'ROAR Balance'!B:F,3,FALSE),""))</f>
        <v>5</v>
      </c>
      <c r="K956" s="58" t="str">
        <f>IF(I956="","",IFERROR(VLOOKUP($A956,'ROAR Balance'!B:F,4,FALSE),""))</f>
        <v>Russian</v>
      </c>
      <c r="L956" s="58">
        <f>IF(I956="","",IFERROR(VLOOKUP($A956,'ROAR Balance'!B:F,5,FALSE),""))</f>
        <v>2</v>
      </c>
      <c r="M956" s="46" t="str">
        <f>IF(OR(LEFT(A956,2)="--",A956="",I956=""),"",IFERROR(VLOOKUP(A956,Data!C:W,21,FALSE),""))</f>
        <v/>
      </c>
      <c r="N956" s="2"/>
    </row>
    <row r="957" spans="1:14" ht="15" customHeight="1" x14ac:dyDescent="0.3">
      <c r="A957" s="5" t="str">
        <f>IFERROR(IF(VLOOKUP(ROW(A957)-1,Data!B:C,2,FALSE)="","",VLOOKUP(ROW(A957)-1,Data!B:C,2,FALSE)),"")</f>
        <v>To Have and to Hold [BoF10]</v>
      </c>
      <c r="B957" s="133"/>
      <c r="C957" s="87" t="str">
        <f>IFERROR(IF(VLOOKUP(ROW(A957)-1,Data!B:C,2,FALSE)="","",VLOOKUP(ROW(A957)-1,Data!B:X,23,FALSE)),"")</f>
        <v/>
      </c>
      <c r="D957" s="6">
        <f t="shared" si="46"/>
        <v>-1</v>
      </c>
      <c r="E957" s="6" t="str">
        <f t="shared" si="47"/>
        <v/>
      </c>
      <c r="F957" s="42">
        <f>IF(I957="","",IF(M957="Campaign","--",IF(VLOOKUP(A957,Data!C:D,2,FALSE)="*","*",VLOOKUP(A957,Data!C:R,16,FALSE))))</f>
        <v>6.15</v>
      </c>
      <c r="G957" s="43">
        <f>IF(I957="","",IFERROR(VLOOKUP(VLOOKUP(A957,Data!C:T,18,FALSE),'ROAR Ratings'!A:D,4,FALSE),""))</f>
        <v>6.56</v>
      </c>
      <c r="H957" s="44">
        <f t="shared" si="48"/>
        <v>0.66666666666666674</v>
      </c>
      <c r="I957" s="58" t="str">
        <f>IF(OR(A957="",LEFT(A957,3)="---"),"",IFERROR(VLOOKUP($A957,'ROAR Balance'!B:F,2,FALSE),""))</f>
        <v>German</v>
      </c>
      <c r="J957" s="58">
        <f>IF(I957="","",IFERROR(VLOOKUP($A957,'ROAR Balance'!B:F,3,FALSE),""))</f>
        <v>6</v>
      </c>
      <c r="K957" s="58" t="str">
        <f>IF(I957="","",IFERROR(VLOOKUP($A957,'ROAR Balance'!B:F,4,FALSE),""))</f>
        <v>American</v>
      </c>
      <c r="L957" s="58">
        <f>IF(I957="","",IFERROR(VLOOKUP($A957,'ROAR Balance'!B:F,5,FALSE),""))</f>
        <v>12</v>
      </c>
      <c r="M957" s="46" t="str">
        <f>IF(OR(LEFT(A957,2)="--",A957="",I957=""),"",IFERROR(VLOOKUP(A957,Data!C:W,21,FALSE),""))</f>
        <v/>
      </c>
      <c r="N957" s="2"/>
    </row>
    <row r="958" spans="1:14" ht="15" customHeight="1" x14ac:dyDescent="0.3">
      <c r="A958" s="5" t="str">
        <f>IFERROR(IF(VLOOKUP(ROW(A958)-1,Data!B:C,2,FALSE)="","",VLOOKUP(ROW(A958)-1,Data!B:C,2,FALSE)),"")</f>
        <v>Second Thoughts [BoF11]</v>
      </c>
      <c r="B958" s="133"/>
      <c r="C958" s="87" t="str">
        <f>IFERROR(IF(VLOOKUP(ROW(A958)-1,Data!B:C,2,FALSE)="","",VLOOKUP(ROW(A958)-1,Data!B:X,23,FALSE)),"")</f>
        <v/>
      </c>
      <c r="D958" s="6">
        <f t="shared" si="46"/>
        <v>-1</v>
      </c>
      <c r="E958" s="6" t="str">
        <f t="shared" si="47"/>
        <v/>
      </c>
      <c r="F958" s="42">
        <f>IF(I958="","",IF(M958="Campaign","--",IF(VLOOKUP(A958,Data!C:D,2,FALSE)="*","*",VLOOKUP(A958,Data!C:R,16,FALSE))))</f>
        <v>5.2</v>
      </c>
      <c r="G958" s="43">
        <f>IF(I958="","",IFERROR(VLOOKUP(VLOOKUP(A958,Data!C:T,18,FALSE),'ROAR Ratings'!A:D,4,FALSE),""))</f>
        <v>6.05</v>
      </c>
      <c r="H958" s="44">
        <f t="shared" si="48"/>
        <v>0.6</v>
      </c>
      <c r="I958" s="58" t="str">
        <f>IF(OR(A958="",LEFT(A958,3)="---"),"",IFERROR(VLOOKUP($A958,'ROAR Balance'!B:F,2,FALSE),""))</f>
        <v>American</v>
      </c>
      <c r="J958" s="58">
        <f>IF(I958="","",IFERROR(VLOOKUP($A958,'ROAR Balance'!B:F,3,FALSE),""))</f>
        <v>12</v>
      </c>
      <c r="K958" s="58" t="str">
        <f>IF(I958="","",IFERROR(VLOOKUP($A958,'ROAR Balance'!B:F,4,FALSE),""))</f>
        <v>German</v>
      </c>
      <c r="L958" s="58">
        <f>IF(I958="","",IFERROR(VLOOKUP($A958,'ROAR Balance'!B:F,5,FALSE),""))</f>
        <v>18</v>
      </c>
      <c r="M958" s="46" t="str">
        <f>IF(OR(LEFT(A958,2)="--",A958="",I958=""),"",IFERROR(VLOOKUP(A958,Data!C:W,21,FALSE),""))</f>
        <v/>
      </c>
      <c r="N958" s="2"/>
    </row>
    <row r="959" spans="1:14" ht="15" customHeight="1" x14ac:dyDescent="0.3">
      <c r="A959" s="5" t="str">
        <f>IFERROR(IF(VLOOKUP(ROW(A959)-1,Data!B:C,2,FALSE)="","",VLOOKUP(ROW(A959)-1,Data!B:C,2,FALSE)),"")</f>
        <v>Forging Spetsnaz [BoF12]</v>
      </c>
      <c r="B959" s="133"/>
      <c r="C959" s="87" t="str">
        <f>IFERROR(IF(VLOOKUP(ROW(A959)-1,Data!B:C,2,FALSE)="","",VLOOKUP(ROW(A959)-1,Data!B:X,23,FALSE)),"")</f>
        <v/>
      </c>
      <c r="D959" s="6">
        <f t="shared" si="46"/>
        <v>-1</v>
      </c>
      <c r="E959" s="6" t="str">
        <f t="shared" si="47"/>
        <v/>
      </c>
      <c r="F959" s="42">
        <f>IF(I959="","",IF(M959="Campaign","--",IF(VLOOKUP(A959,Data!C:D,2,FALSE)="*","*",VLOOKUP(A959,Data!C:R,16,FALSE))))</f>
        <v>5.0999999999999996</v>
      </c>
      <c r="G959" s="43">
        <f>IF(I959="","",IFERROR(VLOOKUP(VLOOKUP(A959,Data!C:T,18,FALSE),'ROAR Ratings'!A:D,4,FALSE),""))</f>
        <v>6.1</v>
      </c>
      <c r="H959" s="44">
        <f t="shared" si="48"/>
        <v>0.58823529411764708</v>
      </c>
      <c r="I959" s="58" t="str">
        <f>IF(OR(A959="",LEFT(A959,3)="---"),"",IFERROR(VLOOKUP($A959,'ROAR Balance'!B:F,2,FALSE),""))</f>
        <v>Japanese</v>
      </c>
      <c r="J959" s="58">
        <f>IF(I959="","",IFERROR(VLOOKUP($A959,'ROAR Balance'!B:F,3,FALSE),""))</f>
        <v>10</v>
      </c>
      <c r="K959" s="58" t="str">
        <f>IF(I959="","",IFERROR(VLOOKUP($A959,'ROAR Balance'!B:F,4,FALSE),""))</f>
        <v>Russian</v>
      </c>
      <c r="L959" s="58">
        <f>IF(I959="","",IFERROR(VLOOKUP($A959,'ROAR Balance'!B:F,5,FALSE),""))</f>
        <v>7</v>
      </c>
      <c r="M959" s="46" t="str">
        <f>IF(OR(LEFT(A959,2)="--",A959="",I959=""),"",IFERROR(VLOOKUP(A959,Data!C:W,21,FALSE),""))</f>
        <v/>
      </c>
      <c r="N959" s="2"/>
    </row>
    <row r="960" spans="1:14" ht="15" customHeight="1" x14ac:dyDescent="0.3">
      <c r="A960" s="5" t="str">
        <f>IFERROR(IF(VLOOKUP(ROW(A960)-1,Data!B:C,2,FALSE)="","",VLOOKUP(ROW(A960)-1,Data!B:C,2,FALSE)),"")</f>
        <v/>
      </c>
      <c r="B960" s="133"/>
      <c r="C960" s="87" t="str">
        <f>IFERROR(IF(VLOOKUP(ROW(A960)-1,Data!B:C,2,FALSE)="","",VLOOKUP(ROW(A960)-1,Data!B:X,23,FALSE)),"")</f>
        <v/>
      </c>
      <c r="D960" s="6" t="str">
        <f t="shared" si="46"/>
        <v/>
      </c>
      <c r="E960" s="6" t="str">
        <f t="shared" si="47"/>
        <v/>
      </c>
      <c r="F960" s="42" t="str">
        <f>IF(I960="","",IF(M960="Campaign","--",IF(VLOOKUP(A960,Data!C:D,2,FALSE)="*","*",VLOOKUP(A960,Data!C:R,16,FALSE))))</f>
        <v/>
      </c>
      <c r="G960" s="43" t="str">
        <f>IF(I960="","",IFERROR(VLOOKUP(VLOOKUP(A960,Data!C:T,18,FALSE),'ROAR Ratings'!A:D,4,FALSE),""))</f>
        <v/>
      </c>
      <c r="H960" s="44" t="str">
        <f t="shared" si="48"/>
        <v/>
      </c>
      <c r="I960" s="58" t="str">
        <f>IF(OR(A960="",LEFT(A960,3)="---"),"",IFERROR(VLOOKUP($A960,'ROAR Balance'!B:F,2,FALSE),""))</f>
        <v/>
      </c>
      <c r="J960" s="58" t="str">
        <f>IF(I960="","",IFERROR(VLOOKUP($A960,'ROAR Balance'!B:F,3,FALSE),""))</f>
        <v/>
      </c>
      <c r="K960" s="58" t="str">
        <f>IF(I960="","",IFERROR(VLOOKUP($A960,'ROAR Balance'!B:F,4,FALSE),""))</f>
        <v/>
      </c>
      <c r="L960" s="58" t="str">
        <f>IF(I960="","",IFERROR(VLOOKUP($A960,'ROAR Balance'!B:F,5,FALSE),""))</f>
        <v/>
      </c>
      <c r="M960" s="46" t="str">
        <f>IF(OR(LEFT(A960,2)="--",A960="",I960=""),"",IFERROR(VLOOKUP(A960,Data!C:W,21,FALSE),""))</f>
        <v/>
      </c>
      <c r="N960" s="2"/>
    </row>
    <row r="961" spans="1:14" ht="15" customHeight="1" x14ac:dyDescent="0.3">
      <c r="A961" s="5" t="str">
        <f>IFERROR(IF(VLOOKUP(ROW(A961)-1,Data!B:C,2,FALSE)="","",VLOOKUP(ROW(A961)-1,Data!B:C,2,FALSE)),"")</f>
        <v>--- Hakkaa Päälle! ---</v>
      </c>
      <c r="B961" s="133"/>
      <c r="C961" s="87" t="str">
        <f>IFERROR(IF(VLOOKUP(ROW(A961)-1,Data!B:C,2,FALSE)="","",VLOOKUP(ROW(A961)-1,Data!B:X,23,FALSE)),"")</f>
        <v/>
      </c>
      <c r="D961" s="6" t="str">
        <f t="shared" si="46"/>
        <v/>
      </c>
      <c r="E961" s="6" t="str">
        <f t="shared" si="47"/>
        <v/>
      </c>
      <c r="F961" s="42" t="str">
        <f>IF(I961="","",IF(M961="Campaign","--",IF(VLOOKUP(A961,Data!C:D,2,FALSE)="*","*",VLOOKUP(A961,Data!C:R,16,FALSE))))</f>
        <v/>
      </c>
      <c r="G961" s="43" t="str">
        <f>IF(I961="","",IFERROR(VLOOKUP(VLOOKUP(A961,Data!C:T,18,FALSE),'ROAR Ratings'!A:D,4,FALSE),""))</f>
        <v/>
      </c>
      <c r="H961" s="44" t="str">
        <f t="shared" si="48"/>
        <v/>
      </c>
      <c r="I961" s="58" t="str">
        <f>IF(OR(A961="",LEFT(A961,3)="---"),"",IFERROR(VLOOKUP($A961,'ROAR Balance'!B:F,2,FALSE),""))</f>
        <v/>
      </c>
      <c r="J961" s="58" t="str">
        <f>IF(I961="","",IFERROR(VLOOKUP($A961,'ROAR Balance'!B:F,3,FALSE),""))</f>
        <v/>
      </c>
      <c r="K961" s="58" t="str">
        <f>IF(I961="","",IFERROR(VLOOKUP($A961,'ROAR Balance'!B:F,4,FALSE),""))</f>
        <v/>
      </c>
      <c r="L961" s="58" t="str">
        <f>IF(I961="","",IFERROR(VLOOKUP($A961,'ROAR Balance'!B:F,5,FALSE),""))</f>
        <v/>
      </c>
      <c r="M961" s="46" t="str">
        <f>IF(OR(LEFT(A961,2)="--",A961="",I961=""),"",IFERROR(VLOOKUP(A961,Data!C:W,21,FALSE),""))</f>
        <v/>
      </c>
      <c r="N961" s="2"/>
    </row>
    <row r="962" spans="1:14" ht="15" customHeight="1" x14ac:dyDescent="0.3">
      <c r="A962" s="5" t="str">
        <f>IFERROR(IF(VLOOKUP(ROW(A962)-1,Data!B:C,2,FALSE)="","",VLOOKUP(ROW(A962)-1,Data!B:C,2,FALSE)),"")</f>
        <v>Arctic Crossroads [161]</v>
      </c>
      <c r="B962" s="133"/>
      <c r="C962" s="87" t="str">
        <f>IFERROR(IF(VLOOKUP(ROW(A962)-1,Data!B:C,2,FALSE)="","",VLOOKUP(ROW(A962)-1,Data!B:X,23,FALSE)),"")</f>
        <v/>
      </c>
      <c r="D962" s="6">
        <f t="shared" si="46"/>
        <v>-1</v>
      </c>
      <c r="E962" s="6" t="str">
        <f t="shared" si="47"/>
        <v/>
      </c>
      <c r="F962" s="42">
        <f>IF(I962="","",IF(M962="Campaign","--",IF(VLOOKUP(A962,Data!C:D,2,FALSE)="*","*",VLOOKUP(A962,Data!C:R,16,FALSE))))</f>
        <v>7.6</v>
      </c>
      <c r="G962" s="43">
        <f>IF(I962="","",IFERROR(VLOOKUP(VLOOKUP(A962,Data!C:T,18,FALSE),'ROAR Ratings'!A:D,4,FALSE),""))</f>
        <v>5.5</v>
      </c>
      <c r="H962" s="44">
        <f t="shared" si="48"/>
        <v>0.6875</v>
      </c>
      <c r="I962" s="58" t="str">
        <f>IF(OR(A962="",LEFT(A962,3)="---"),"",IFERROR(VLOOKUP($A962,'ROAR Balance'!B:F,2,FALSE),""))</f>
        <v>Russian</v>
      </c>
      <c r="J962" s="58">
        <f>IF(I962="","",IFERROR(VLOOKUP($A962,'ROAR Balance'!B:F,3,FALSE),""))</f>
        <v>5</v>
      </c>
      <c r="K962" s="58" t="str">
        <f>IF(I962="","",IFERROR(VLOOKUP($A962,'ROAR Balance'!B:F,4,FALSE),""))</f>
        <v>Finnish</v>
      </c>
      <c r="L962" s="58">
        <f>IF(I962="","",IFERROR(VLOOKUP($A962,'ROAR Balance'!B:F,5,FALSE),""))</f>
        <v>11</v>
      </c>
      <c r="M962" s="46" t="str">
        <f>IF(OR(LEFT(A962,2)="--",A962="",I962=""),"",IFERROR(VLOOKUP(A962,Data!C:W,21,FALSE),""))</f>
        <v>Nght</v>
      </c>
      <c r="N962" s="2"/>
    </row>
    <row r="963" spans="1:14" ht="15" customHeight="1" x14ac:dyDescent="0.3">
      <c r="A963" s="5" t="str">
        <f>IFERROR(IF(VLOOKUP(ROW(A963)-1,Data!B:C,2,FALSE)="","",VLOOKUP(ROW(A963)-1,Data!B:C,2,FALSE)),"")</f>
        <v>Armored Car Savikurki [162]</v>
      </c>
      <c r="B963" s="133"/>
      <c r="C963" s="87" t="str">
        <f>IFERROR(IF(VLOOKUP(ROW(A963)-1,Data!B:C,2,FALSE)="","",VLOOKUP(ROW(A963)-1,Data!B:X,23,FALSE)),"")</f>
        <v/>
      </c>
      <c r="D963" s="6">
        <f t="shared" ref="D963:D1026" si="49">IF(I963="","",IF(G963&gt;$P$2,IF(H963&lt;$P$5,1,-1),-1))</f>
        <v>-1</v>
      </c>
      <c r="E963" s="6" t="str">
        <f t="shared" ref="E963:E1026" si="50">IF(F963="","",IF(M963="Campaign","",IF(F963&lt;5,"T","")))</f>
        <v>T</v>
      </c>
      <c r="F963" s="42">
        <f>IF(I963="","",IF(M963="Campaign","--",IF(VLOOKUP(A963,Data!C:D,2,FALSE)="*","*",VLOOKUP(A963,Data!C:R,16,FALSE))))</f>
        <v>2.625</v>
      </c>
      <c r="G963" s="43">
        <f>IF(I963="","",IFERROR(VLOOKUP(VLOOKUP(A963,Data!C:T,18,FALSE),'ROAR Ratings'!A:D,4,FALSE),""))</f>
        <v>6.22</v>
      </c>
      <c r="H963" s="44">
        <f t="shared" ref="H963:H1026" si="51">IF(I963="","",IFERROR(IF(J963/(J963+L963)&gt;0.5,J963/(J963+L963),1-J963/(J963+L963)),""))</f>
        <v>0.60869565217391308</v>
      </c>
      <c r="I963" s="58" t="str">
        <f>IF(OR(A963="",LEFT(A963,3)="---"),"",IFERROR(VLOOKUP($A963,'ROAR Balance'!B:F,2,FALSE),""))</f>
        <v>Russian</v>
      </c>
      <c r="J963" s="58">
        <f>IF(I963="","",IFERROR(VLOOKUP($A963,'ROAR Balance'!B:F,3,FALSE),""))</f>
        <v>18</v>
      </c>
      <c r="K963" s="58" t="str">
        <f>IF(I963="","",IFERROR(VLOOKUP($A963,'ROAR Balance'!B:F,4,FALSE),""))</f>
        <v>Finnish</v>
      </c>
      <c r="L963" s="58">
        <f>IF(I963="","",IFERROR(VLOOKUP($A963,'ROAR Balance'!B:F,5,FALSE),""))</f>
        <v>28</v>
      </c>
      <c r="M963" s="46" t="str">
        <f>IF(OR(LEFT(A963,2)="--",A963="",I963=""),"",IFERROR(VLOOKUP(A963,Data!C:W,21,FALSE),""))</f>
        <v/>
      </c>
      <c r="N963" s="2"/>
    </row>
    <row r="964" spans="1:14" ht="15" customHeight="1" x14ac:dyDescent="0.3">
      <c r="A964" s="5" t="str">
        <f>IFERROR(IF(VLOOKUP(ROW(A964)-1,Data!B:C,2,FALSE)="","",VLOOKUP(ROW(A964)-1,Data!B:C,2,FALSE)),"")</f>
        <v>Stopped Cold [163]</v>
      </c>
      <c r="B964" s="133"/>
      <c r="C964" s="87" t="str">
        <f>IFERROR(IF(VLOOKUP(ROW(A964)-1,Data!B:C,2,FALSE)="","",VLOOKUP(ROW(A964)-1,Data!B:X,23,FALSE)),"")</f>
        <v/>
      </c>
      <c r="D964" s="6">
        <f t="shared" si="49"/>
        <v>-1</v>
      </c>
      <c r="E964" s="6" t="str">
        <f t="shared" si="50"/>
        <v/>
      </c>
      <c r="F964" s="42">
        <f>IF(I964="","",IF(M964="Campaign","--",IF(VLOOKUP(A964,Data!C:D,2,FALSE)="*","*",VLOOKUP(A964,Data!C:R,16,FALSE))))</f>
        <v>7.2833333333333332</v>
      </c>
      <c r="G964" s="43">
        <f>IF(I964="","",IFERROR(VLOOKUP(VLOOKUP(A964,Data!C:T,18,FALSE),'ROAR Ratings'!A:D,4,FALSE),""))</f>
        <v>6.18</v>
      </c>
      <c r="H964" s="44">
        <f t="shared" si="51"/>
        <v>0.52083333333333326</v>
      </c>
      <c r="I964" s="58" t="str">
        <f>IF(OR(A964="",LEFT(A964,3)="---"),"",IFERROR(VLOOKUP($A964,'ROAR Balance'!B:F,2,FALSE),""))</f>
        <v>Russian</v>
      </c>
      <c r="J964" s="58">
        <f>IF(I964="","",IFERROR(VLOOKUP($A964,'ROAR Balance'!B:F,3,FALSE),""))</f>
        <v>23</v>
      </c>
      <c r="K964" s="58" t="str">
        <f>IF(I964="","",IFERROR(VLOOKUP($A964,'ROAR Balance'!B:F,4,FALSE),""))</f>
        <v>Finnish</v>
      </c>
      <c r="L964" s="58">
        <f>IF(I964="","",IFERROR(VLOOKUP($A964,'ROAR Balance'!B:F,5,FALSE),""))</f>
        <v>25</v>
      </c>
      <c r="M964" s="46" t="str">
        <f>IF(OR(LEFT(A964,2)="--",A964="",I964=""),"",IFERROR(VLOOKUP(A964,Data!C:W,21,FALSE),""))</f>
        <v/>
      </c>
      <c r="N964" s="2"/>
    </row>
    <row r="965" spans="1:14" ht="15" customHeight="1" x14ac:dyDescent="0.3">
      <c r="A965" s="5" t="str">
        <f>IFERROR(IF(VLOOKUP(ROW(A965)-1,Data!B:C,2,FALSE)="","",VLOOKUP(ROW(A965)-1,Data!B:C,2,FALSE)),"")</f>
        <v>Torment at Tormua [164]</v>
      </c>
      <c r="B965" s="133"/>
      <c r="C965" s="87" t="str">
        <f>IFERROR(IF(VLOOKUP(ROW(A965)-1,Data!B:C,2,FALSE)="","",VLOOKUP(ROW(A965)-1,Data!B:X,23,FALSE)),"")</f>
        <v/>
      </c>
      <c r="D965" s="6">
        <f t="shared" si="49"/>
        <v>-1</v>
      </c>
      <c r="E965" s="6" t="str">
        <f t="shared" si="50"/>
        <v/>
      </c>
      <c r="F965" s="42">
        <f>IF(I965="","",IF(M965="Campaign","--",IF(VLOOKUP(A965,Data!C:D,2,FALSE)="*","*",VLOOKUP(A965,Data!C:R,16,FALSE))))</f>
        <v>9.3333333333333339</v>
      </c>
      <c r="G965" s="43">
        <f>IF(I965="","",IFERROR(VLOOKUP(VLOOKUP(A965,Data!C:T,18,FALSE),'ROAR Ratings'!A:D,4,FALSE),""))</f>
        <v>6.79</v>
      </c>
      <c r="H965" s="44">
        <f t="shared" si="51"/>
        <v>0.61111111111111116</v>
      </c>
      <c r="I965" s="58" t="str">
        <f>IF(OR(A965="",LEFT(A965,3)="---"),"",IFERROR(VLOOKUP($A965,'ROAR Balance'!B:F,2,FALSE),""))</f>
        <v>Russian</v>
      </c>
      <c r="J965" s="58">
        <f>IF(I965="","",IFERROR(VLOOKUP($A965,'ROAR Balance'!B:F,3,FALSE),""))</f>
        <v>14</v>
      </c>
      <c r="K965" s="58" t="str">
        <f>IF(I965="","",IFERROR(VLOOKUP($A965,'ROAR Balance'!B:F,4,FALSE),""))</f>
        <v>Finnish</v>
      </c>
      <c r="L965" s="58">
        <f>IF(I965="","",IFERROR(VLOOKUP($A965,'ROAR Balance'!B:F,5,FALSE),""))</f>
        <v>22</v>
      </c>
      <c r="M965" s="46" t="str">
        <f>IF(OR(LEFT(A965,2)="--",A965="",I965=""),"",IFERROR(VLOOKUP(A965,Data!C:W,21,FALSE),""))</f>
        <v/>
      </c>
      <c r="N965" s="2"/>
    </row>
    <row r="966" spans="1:14" ht="15" customHeight="1" x14ac:dyDescent="0.3">
      <c r="A966" s="5" t="str">
        <f>IFERROR(IF(VLOOKUP(ROW(A966)-1,Data!B:C,2,FALSE)="","",VLOOKUP(ROW(A966)-1,Data!B:C,2,FALSE)),"")</f>
        <v>Nothing But Courage [165]</v>
      </c>
      <c r="B966" s="133"/>
      <c r="C966" s="87" t="str">
        <f>IFERROR(IF(VLOOKUP(ROW(A966)-1,Data!B:C,2,FALSE)="","",VLOOKUP(ROW(A966)-1,Data!B:X,23,FALSE)),"")</f>
        <v/>
      </c>
      <c r="D966" s="6">
        <f t="shared" si="49"/>
        <v>-1</v>
      </c>
      <c r="E966" s="6" t="str">
        <f t="shared" si="50"/>
        <v/>
      </c>
      <c r="F966" s="42">
        <f>IF(I966="","",IF(M966="Campaign","--",IF(VLOOKUP(A966,Data!C:D,2,FALSE)="*","*",VLOOKUP(A966,Data!C:R,16,FALSE))))</f>
        <v>9.9250000000000007</v>
      </c>
      <c r="G966" s="43">
        <f>IF(I966="","",IFERROR(VLOOKUP(VLOOKUP(A966,Data!C:T,18,FALSE),'ROAR Ratings'!A:D,4,FALSE),""))</f>
        <v>5.76</v>
      </c>
      <c r="H966" s="44">
        <f t="shared" si="51"/>
        <v>0.86363636363636365</v>
      </c>
      <c r="I966" s="58" t="str">
        <f>IF(OR(A966="",LEFT(A966,3)="---"),"",IFERROR(VLOOKUP($A966,'ROAR Balance'!B:F,2,FALSE),""))</f>
        <v>Russian</v>
      </c>
      <c r="J966" s="58">
        <f>IF(I966="","",IFERROR(VLOOKUP($A966,'ROAR Balance'!B:F,3,FALSE),""))</f>
        <v>3</v>
      </c>
      <c r="K966" s="58" t="str">
        <f>IF(I966="","",IFERROR(VLOOKUP($A966,'ROAR Balance'!B:F,4,FALSE),""))</f>
        <v>Finnish</v>
      </c>
      <c r="L966" s="58">
        <f>IF(I966="","",IFERROR(VLOOKUP($A966,'ROAR Balance'!B:F,5,FALSE),""))</f>
        <v>19</v>
      </c>
      <c r="M966" s="46" t="str">
        <f>IF(OR(LEFT(A966,2)="--",A966="",I966=""),"",IFERROR(VLOOKUP(A966,Data!C:W,21,FALSE),""))</f>
        <v>OBA</v>
      </c>
      <c r="N966" s="2"/>
    </row>
    <row r="967" spans="1:14" ht="15" customHeight="1" x14ac:dyDescent="0.3">
      <c r="A967" s="5" t="str">
        <f>IFERROR(IF(VLOOKUP(ROW(A967)-1,Data!B:C,2,FALSE)="","",VLOOKUP(ROW(A967)-1,Data!B:C,2,FALSE)),"")</f>
        <v>Skiing in Lapland [166]</v>
      </c>
      <c r="B967" s="133"/>
      <c r="C967" s="87" t="str">
        <f>IFERROR(IF(VLOOKUP(ROW(A967)-1,Data!B:C,2,FALSE)="","",VLOOKUP(ROW(A967)-1,Data!B:X,23,FALSE)),"")</f>
        <v/>
      </c>
      <c r="D967" s="6">
        <f t="shared" si="49"/>
        <v>-1</v>
      </c>
      <c r="E967" s="6" t="str">
        <f t="shared" si="50"/>
        <v/>
      </c>
      <c r="F967" s="42">
        <f>IF(I967="","",IF(M967="Campaign","--",IF(VLOOKUP(A967,Data!C:D,2,FALSE)="*","*",VLOOKUP(A967,Data!C:R,16,FALSE))))</f>
        <v>6.833333333333333</v>
      </c>
      <c r="G967" s="43">
        <f>IF(I967="","",IFERROR(VLOOKUP(VLOOKUP(A967,Data!C:T,18,FALSE),'ROAR Ratings'!A:D,4,FALSE),""))</f>
        <v>7.14</v>
      </c>
      <c r="H967" s="44">
        <f t="shared" si="51"/>
        <v>0.7</v>
      </c>
      <c r="I967" s="58" t="str">
        <f>IF(OR(A967="",LEFT(A967,3)="---"),"",IFERROR(VLOOKUP($A967,'ROAR Balance'!B:F,2,FALSE),""))</f>
        <v>Finnish</v>
      </c>
      <c r="J967" s="58">
        <f>IF(I967="","",IFERROR(VLOOKUP($A967,'ROAR Balance'!B:F,3,FALSE),""))</f>
        <v>6</v>
      </c>
      <c r="K967" s="58" t="str">
        <f>IF(I967="","",IFERROR(VLOOKUP($A967,'ROAR Balance'!B:F,4,FALSE),""))</f>
        <v>Russian</v>
      </c>
      <c r="L967" s="58">
        <f>IF(I967="","",IFERROR(VLOOKUP($A967,'ROAR Balance'!B:F,5,FALSE),""))</f>
        <v>14</v>
      </c>
      <c r="M967" s="46" t="str">
        <f>IF(OR(LEFT(A967,2)="--",A967="",I967=""),"",IFERROR(VLOOKUP(A967,Data!C:W,21,FALSE),""))</f>
        <v/>
      </c>
      <c r="N967" s="2"/>
    </row>
    <row r="968" spans="1:14" ht="15" customHeight="1" x14ac:dyDescent="0.3">
      <c r="A968" s="5" t="str">
        <f>IFERROR(IF(VLOOKUP(ROW(A968)-1,Data!B:C,2,FALSE)="","",VLOOKUP(ROW(A968)-1,Data!B:C,2,FALSE)),"")</f>
        <v>Breakout from Prääzä [167]</v>
      </c>
      <c r="B968" s="133"/>
      <c r="C968" s="87" t="str">
        <f>IFERROR(IF(VLOOKUP(ROW(A968)-1,Data!B:C,2,FALSE)="","",VLOOKUP(ROW(A968)-1,Data!B:X,23,FALSE)),"")</f>
        <v/>
      </c>
      <c r="D968" s="6">
        <f t="shared" si="49"/>
        <v>-1</v>
      </c>
      <c r="E968" s="6" t="str">
        <f t="shared" si="50"/>
        <v/>
      </c>
      <c r="F968" s="42">
        <f>IF(I968="","",IF(M968="Campaign","--",IF(VLOOKUP(A968,Data!C:D,2,FALSE)="*","*",VLOOKUP(A968,Data!C:R,16,FALSE))))</f>
        <v>8.3333333333333321</v>
      </c>
      <c r="G968" s="43">
        <f>IF(I968="","",IFERROR(VLOOKUP(VLOOKUP(A968,Data!C:T,18,FALSE),'ROAR Ratings'!A:D,4,FALSE),""))</f>
        <v>5.45</v>
      </c>
      <c r="H968" s="44">
        <f t="shared" si="51"/>
        <v>0.5</v>
      </c>
      <c r="I968" s="58" t="str">
        <f>IF(OR(A968="",LEFT(A968,3)="---"),"",IFERROR(VLOOKUP($A968,'ROAR Balance'!B:F,2,FALSE),""))</f>
        <v>Russian</v>
      </c>
      <c r="J968" s="58">
        <f>IF(I968="","",IFERROR(VLOOKUP($A968,'ROAR Balance'!B:F,3,FALSE),""))</f>
        <v>6</v>
      </c>
      <c r="K968" s="58" t="str">
        <f>IF(I968="","",IFERROR(VLOOKUP($A968,'ROAR Balance'!B:F,4,FALSE),""))</f>
        <v>Finnish</v>
      </c>
      <c r="L968" s="58">
        <f>IF(I968="","",IFERROR(VLOOKUP($A968,'ROAR Balance'!B:F,5,FALSE),""))</f>
        <v>6</v>
      </c>
      <c r="M968" s="46" t="str">
        <f>IF(OR(LEFT(A968,2)="--",A968="",I968=""),"",IFERROR(VLOOKUP(A968,Data!C:W,21,FALSE),""))</f>
        <v/>
      </c>
      <c r="N968" s="2"/>
    </row>
    <row r="969" spans="1:14" ht="15" customHeight="1" x14ac:dyDescent="0.3">
      <c r="A969" s="5" t="str">
        <f>IFERROR(IF(VLOOKUP(ROW(A969)-1,Data!B:C,2,FALSE)="","",VLOOKUP(ROW(A969)-1,Data!B:C,2,FALSE)),"")</f>
        <v>Forest Bastion [168]</v>
      </c>
      <c r="B969" s="133"/>
      <c r="C969" s="87" t="str">
        <f>IFERROR(IF(VLOOKUP(ROW(A969)-1,Data!B:C,2,FALSE)="","",VLOOKUP(ROW(A969)-1,Data!B:X,23,FALSE)),"")</f>
        <v/>
      </c>
      <c r="D969" s="6">
        <f t="shared" si="49"/>
        <v>-1</v>
      </c>
      <c r="E969" s="6" t="str">
        <f t="shared" si="50"/>
        <v/>
      </c>
      <c r="F969" s="42">
        <f>IF(I969="","",IF(M969="Campaign","--",IF(VLOOKUP(A969,Data!C:D,2,FALSE)="*","*",VLOOKUP(A969,Data!C:R,16,FALSE))))</f>
        <v>5.4</v>
      </c>
      <c r="G969" s="43">
        <f>IF(I969="","",IFERROR(VLOOKUP(VLOOKUP(A969,Data!C:T,18,FALSE),'ROAR Ratings'!A:D,4,FALSE),""))</f>
        <v>6.15</v>
      </c>
      <c r="H969" s="44">
        <f t="shared" si="51"/>
        <v>0.68965517241379315</v>
      </c>
      <c r="I969" s="58" t="str">
        <f>IF(OR(A969="",LEFT(A969,3)="---"),"",IFERROR(VLOOKUP($A969,'ROAR Balance'!B:F,2,FALSE),""))</f>
        <v>Finnish</v>
      </c>
      <c r="J969" s="58">
        <f>IF(I969="","",IFERROR(VLOOKUP($A969,'ROAR Balance'!B:F,3,FALSE),""))</f>
        <v>9</v>
      </c>
      <c r="K969" s="58" t="str">
        <f>IF(I969="","",IFERROR(VLOOKUP($A969,'ROAR Balance'!B:F,4,FALSE),""))</f>
        <v>Russian</v>
      </c>
      <c r="L969" s="58">
        <f>IF(I969="","",IFERROR(VLOOKUP($A969,'ROAR Balance'!B:F,5,FALSE),""))</f>
        <v>20</v>
      </c>
      <c r="M969" s="46" t="str">
        <f>IF(OR(LEFT(A969,2)="--",A969="",I969=""),"",IFERROR(VLOOKUP(A969,Data!C:W,21,FALSE),""))</f>
        <v>OBA</v>
      </c>
      <c r="N969" s="2"/>
    </row>
    <row r="970" spans="1:14" ht="15" customHeight="1" x14ac:dyDescent="0.3">
      <c r="A970" s="5" t="str">
        <f>IFERROR(IF(VLOOKUP(ROW(A970)-1,Data!B:C,2,FALSE)="","",VLOOKUP(ROW(A970)-1,Data!B:C,2,FALSE)),"")</f>
        <v>Night Fans [169]</v>
      </c>
      <c r="B970" s="133"/>
      <c r="C970" s="87" t="str">
        <f>IFERROR(IF(VLOOKUP(ROW(A970)-1,Data!B:C,2,FALSE)="","",VLOOKUP(ROW(A970)-1,Data!B:X,23,FALSE)),"")</f>
        <v/>
      </c>
      <c r="D970" s="6">
        <f t="shared" si="49"/>
        <v>-1</v>
      </c>
      <c r="E970" s="6" t="str">
        <f t="shared" si="50"/>
        <v/>
      </c>
      <c r="F970" s="42">
        <f>IF(I970="","",IF(M970="Campaign","--",IF(VLOOKUP(A970,Data!C:D,2,FALSE)="*","*",VLOOKUP(A970,Data!C:R,16,FALSE))))</f>
        <v>7.6</v>
      </c>
      <c r="G970" s="43">
        <f>IF(I970="","",IFERROR(VLOOKUP(VLOOKUP(A970,Data!C:T,18,FALSE),'ROAR Ratings'!A:D,4,FALSE),""))</f>
        <v>6</v>
      </c>
      <c r="H970" s="44">
        <f t="shared" si="51"/>
        <v>0.76923076923076916</v>
      </c>
      <c r="I970" s="58" t="str">
        <f>IF(OR(A970="",LEFT(A970,3)="---"),"",IFERROR(VLOOKUP($A970,'ROAR Balance'!B:F,2,FALSE),""))</f>
        <v>Russian</v>
      </c>
      <c r="J970" s="58">
        <f>IF(I970="","",IFERROR(VLOOKUP($A970,'ROAR Balance'!B:F,3,FALSE),""))</f>
        <v>3</v>
      </c>
      <c r="K970" s="58" t="str">
        <f>IF(I970="","",IFERROR(VLOOKUP($A970,'ROAR Balance'!B:F,4,FALSE),""))</f>
        <v>Finnish</v>
      </c>
      <c r="L970" s="58">
        <f>IF(I970="","",IFERROR(VLOOKUP($A970,'ROAR Balance'!B:F,5,FALSE),""))</f>
        <v>10</v>
      </c>
      <c r="M970" s="46" t="str">
        <f>IF(OR(LEFT(A970,2)="--",A970="",I970=""),"",IFERROR(VLOOKUP(A970,Data!C:W,21,FALSE),""))</f>
        <v>Nght</v>
      </c>
      <c r="N970" s="2"/>
    </row>
    <row r="971" spans="1:14" ht="15" customHeight="1" x14ac:dyDescent="0.3">
      <c r="A971" s="5" t="str">
        <f>IFERROR(IF(VLOOKUP(ROW(A971)-1,Data!B:C,2,FALSE)="","",VLOOKUP(ROW(A971)-1,Data!B:C,2,FALSE)),"")</f>
        <v>11th Company Counterattack [170]</v>
      </c>
      <c r="B971" s="133"/>
      <c r="C971" s="87" t="str">
        <f>IFERROR(IF(VLOOKUP(ROW(A971)-1,Data!B:C,2,FALSE)="","",VLOOKUP(ROW(A971)-1,Data!B:X,23,FALSE)),"")</f>
        <v/>
      </c>
      <c r="D971" s="6">
        <f t="shared" si="49"/>
        <v>1</v>
      </c>
      <c r="E971" s="6" t="str">
        <f t="shared" si="50"/>
        <v>T</v>
      </c>
      <c r="F971" s="42">
        <f>IF(I971="","",IF(M971="Campaign","--",IF(VLOOKUP(A971,Data!C:D,2,FALSE)="*","*",VLOOKUP(A971,Data!C:R,16,FALSE))))</f>
        <v>3.15</v>
      </c>
      <c r="G971" s="43">
        <f>IF(I971="","",IFERROR(VLOOKUP(VLOOKUP(A971,Data!C:T,18,FALSE),'ROAR Ratings'!A:D,4,FALSE),""))</f>
        <v>6.54</v>
      </c>
      <c r="H971" s="44">
        <f t="shared" si="51"/>
        <v>0.53086419753086422</v>
      </c>
      <c r="I971" s="58" t="str">
        <f>IF(OR(A971="",LEFT(A971,3)="---"),"",IFERROR(VLOOKUP($A971,'ROAR Balance'!B:F,2,FALSE),""))</f>
        <v>Finnish</v>
      </c>
      <c r="J971" s="58">
        <f>IF(I971="","",IFERROR(VLOOKUP($A971,'ROAR Balance'!B:F,3,FALSE),""))</f>
        <v>38</v>
      </c>
      <c r="K971" s="58" t="str">
        <f>IF(I971="","",IFERROR(VLOOKUP($A971,'ROAR Balance'!B:F,4,FALSE),""))</f>
        <v>Russian</v>
      </c>
      <c r="L971" s="58">
        <f>IF(I971="","",IFERROR(VLOOKUP($A971,'ROAR Balance'!B:F,5,FALSE),""))</f>
        <v>43</v>
      </c>
      <c r="M971" s="46" t="str">
        <f>IF(OR(LEFT(A971,2)="--",A971="",I971=""),"",IFERROR(VLOOKUP(A971,Data!C:W,21,FALSE),""))</f>
        <v/>
      </c>
      <c r="N971" s="2"/>
    </row>
    <row r="972" spans="1:14" ht="15" customHeight="1" x14ac:dyDescent="0.3">
      <c r="A972" s="5" t="str">
        <f>IFERROR(IF(VLOOKUP(ROW(A972)-1,Data!B:C,2,FALSE)="","",VLOOKUP(ROW(A972)-1,Data!B:C,2,FALSE)),"")</f>
        <v>Retaking the VKT Line [171]</v>
      </c>
      <c r="B972" s="133"/>
      <c r="C972" s="87" t="str">
        <f>IFERROR(IF(VLOOKUP(ROW(A972)-1,Data!B:C,2,FALSE)="","",VLOOKUP(ROW(A972)-1,Data!B:X,23,FALSE)),"")</f>
        <v/>
      </c>
      <c r="D972" s="6">
        <f t="shared" si="49"/>
        <v>1</v>
      </c>
      <c r="E972" s="6" t="str">
        <f t="shared" si="50"/>
        <v/>
      </c>
      <c r="F972" s="42">
        <f>IF(I972="","",IF(M972="Campaign","--",IF(VLOOKUP(A972,Data!C:D,2,FALSE)="*","*",VLOOKUP(A972,Data!C:R,16,FALSE))))</f>
        <v>19.149999999999999</v>
      </c>
      <c r="G972" s="43">
        <f>IF(I972="","",IFERROR(VLOOKUP(VLOOKUP(A972,Data!C:T,18,FALSE),'ROAR Ratings'!A:D,4,FALSE),""))</f>
        <v>6.76</v>
      </c>
      <c r="H972" s="44">
        <f t="shared" si="51"/>
        <v>0.5185185185185186</v>
      </c>
      <c r="I972" s="58" t="str">
        <f>IF(OR(A972="",LEFT(A972,3)="---"),"",IFERROR(VLOOKUP($A972,'ROAR Balance'!B:F,2,FALSE),""))</f>
        <v>Russian</v>
      </c>
      <c r="J972" s="58">
        <f>IF(I972="","",IFERROR(VLOOKUP($A972,'ROAR Balance'!B:F,3,FALSE),""))</f>
        <v>13</v>
      </c>
      <c r="K972" s="58" t="str">
        <f>IF(I972="","",IFERROR(VLOOKUP($A972,'ROAR Balance'!B:F,4,FALSE),""))</f>
        <v>Finnish</v>
      </c>
      <c r="L972" s="58">
        <f>IF(I972="","",IFERROR(VLOOKUP($A972,'ROAR Balance'!B:F,5,FALSE),""))</f>
        <v>14</v>
      </c>
      <c r="M972" s="46" t="str">
        <f>IF(OR(LEFT(A972,2)="--",A972="",I972=""),"",IFERROR(VLOOKUP(A972,Data!C:W,21,FALSE),""))</f>
        <v>OBA</v>
      </c>
      <c r="N972" s="2"/>
    </row>
    <row r="973" spans="1:14" ht="15" customHeight="1" x14ac:dyDescent="0.3">
      <c r="A973" s="5" t="str">
        <f>IFERROR(IF(VLOOKUP(ROW(A973)-1,Data!B:C,2,FALSE)="","",VLOOKUP(ROW(A973)-1,Data!B:C,2,FALSE)),"")</f>
        <v>The Last Attack [172]</v>
      </c>
      <c r="B973" s="133"/>
      <c r="C973" s="87" t="str">
        <f>IFERROR(IF(VLOOKUP(ROW(A973)-1,Data!B:C,2,FALSE)="","",VLOOKUP(ROW(A973)-1,Data!B:X,23,FALSE)),"")</f>
        <v/>
      </c>
      <c r="D973" s="6">
        <f t="shared" si="49"/>
        <v>-1</v>
      </c>
      <c r="E973" s="6" t="str">
        <f t="shared" si="50"/>
        <v/>
      </c>
      <c r="F973" s="42">
        <f>IF(I973="","",IF(M973="Campaign","--",IF(VLOOKUP(A973,Data!C:D,2,FALSE)="*","*",VLOOKUP(A973,Data!C:R,16,FALSE))))</f>
        <v>8.9333333333333336</v>
      </c>
      <c r="G973" s="43">
        <f>IF(I973="","",IFERROR(VLOOKUP(VLOOKUP(A973,Data!C:T,18,FALSE),'ROAR Ratings'!A:D,4,FALSE),""))</f>
        <v>5.69</v>
      </c>
      <c r="H973" s="44">
        <f t="shared" si="51"/>
        <v>0.7857142857142857</v>
      </c>
      <c r="I973" s="58" t="str">
        <f>IF(OR(A973="",LEFT(A973,3)="---"),"",IFERROR(VLOOKUP($A973,'ROAR Balance'!B:F,2,FALSE),""))</f>
        <v>Finnish</v>
      </c>
      <c r="J973" s="58">
        <f>IF(I973="","",IFERROR(VLOOKUP($A973,'ROAR Balance'!B:F,3,FALSE),""))</f>
        <v>3</v>
      </c>
      <c r="K973" s="58" t="str">
        <f>IF(I973="","",IFERROR(VLOOKUP($A973,'ROAR Balance'!B:F,4,FALSE),""))</f>
        <v>Russian</v>
      </c>
      <c r="L973" s="58">
        <f>IF(I973="","",IFERROR(VLOOKUP($A973,'ROAR Balance'!B:F,5,FALSE),""))</f>
        <v>11</v>
      </c>
      <c r="M973" s="46" t="str">
        <f>IF(OR(LEFT(A973,2)="--",A973="",I973=""),"",IFERROR(VLOOKUP(A973,Data!C:W,21,FALSE),""))</f>
        <v/>
      </c>
      <c r="N973" s="2"/>
    </row>
    <row r="974" spans="1:14" ht="15" customHeight="1" x14ac:dyDescent="0.3">
      <c r="A974" s="5" t="str">
        <f>IFERROR(IF(VLOOKUP(ROW(A974)-1,Data!B:C,2,FALSE)="","",VLOOKUP(ROW(A974)-1,Data!B:C,2,FALSE)),"")</f>
        <v>Father Sunshine [173]</v>
      </c>
      <c r="B974" s="133"/>
      <c r="C974" s="87" t="str">
        <f>IFERROR(IF(VLOOKUP(ROW(A974)-1,Data!B:C,2,FALSE)="","",VLOOKUP(ROW(A974)-1,Data!B:X,23,FALSE)),"")</f>
        <v/>
      </c>
      <c r="D974" s="6">
        <f t="shared" si="49"/>
        <v>-1</v>
      </c>
      <c r="E974" s="6" t="str">
        <f t="shared" si="50"/>
        <v>T</v>
      </c>
      <c r="F974" s="42">
        <f>IF(I974="","",IF(M974="Campaign","--",IF(VLOOKUP(A974,Data!C:D,2,FALSE)="*","*",VLOOKUP(A974,Data!C:R,16,FALSE))))</f>
        <v>4.9416666666666664</v>
      </c>
      <c r="G974" s="43">
        <f>IF(I974="","",IFERROR(VLOOKUP(VLOOKUP(A974,Data!C:T,18,FALSE),'ROAR Ratings'!A:D,4,FALSE),""))</f>
        <v>6.77</v>
      </c>
      <c r="H974" s="44">
        <f t="shared" si="51"/>
        <v>0.67647058823529416</v>
      </c>
      <c r="I974" s="58" t="str">
        <f>IF(OR(A974="",LEFT(A974,3)="---"),"",IFERROR(VLOOKUP($A974,'ROAR Balance'!B:F,2,FALSE),""))</f>
        <v>Russian</v>
      </c>
      <c r="J974" s="58">
        <f>IF(I974="","",IFERROR(VLOOKUP($A974,'ROAR Balance'!B:F,3,FALSE),""))</f>
        <v>23</v>
      </c>
      <c r="K974" s="58" t="str">
        <f>IF(I974="","",IFERROR(VLOOKUP($A974,'ROAR Balance'!B:F,4,FALSE),""))</f>
        <v>Finnish</v>
      </c>
      <c r="L974" s="58">
        <f>IF(I974="","",IFERROR(VLOOKUP($A974,'ROAR Balance'!B:F,5,FALSE),""))</f>
        <v>11</v>
      </c>
      <c r="M974" s="46" t="str">
        <f>IF(OR(LEFT(A974,2)="--",A974="",I974=""),"",IFERROR(VLOOKUP(A974,Data!C:W,21,FALSE),""))</f>
        <v/>
      </c>
      <c r="N974" s="2"/>
    </row>
    <row r="975" spans="1:14" ht="15" customHeight="1" x14ac:dyDescent="0.3">
      <c r="A975" s="5" t="str">
        <f>IFERROR(IF(VLOOKUP(ROW(A975)-1,Data!B:C,2,FALSE)="","",VLOOKUP(ROW(A975)-1,Data!B:C,2,FALSE)),"")</f>
        <v>Lagus Assault Guns [174]</v>
      </c>
      <c r="B975" s="133"/>
      <c r="C975" s="87" t="str">
        <f>IFERROR(IF(VLOOKUP(ROW(A975)-1,Data!B:C,2,FALSE)="","",VLOOKUP(ROW(A975)-1,Data!B:X,23,FALSE)),"")</f>
        <v/>
      </c>
      <c r="D975" s="6">
        <f t="shared" si="49"/>
        <v>-1</v>
      </c>
      <c r="E975" s="6" t="str">
        <f t="shared" si="50"/>
        <v/>
      </c>
      <c r="F975" s="42">
        <f>IF(I975="","",IF(M975="Campaign","--",IF(VLOOKUP(A975,Data!C:D,2,FALSE)="*","*",VLOOKUP(A975,Data!C:R,16,FALSE))))</f>
        <v>6.3083333333333336</v>
      </c>
      <c r="G975" s="43">
        <f>IF(I975="","",IFERROR(VLOOKUP(VLOOKUP(A975,Data!C:T,18,FALSE),'ROAR Ratings'!A:D,4,FALSE),""))</f>
        <v>6.64</v>
      </c>
      <c r="H975" s="44">
        <f t="shared" si="51"/>
        <v>0.72093023255813948</v>
      </c>
      <c r="I975" s="58" t="str">
        <f>IF(OR(A975="",LEFT(A975,3)="---"),"",IFERROR(VLOOKUP($A975,'ROAR Balance'!B:F,2,FALSE),""))</f>
        <v>Russian</v>
      </c>
      <c r="J975" s="58">
        <f>IF(I975="","",IFERROR(VLOOKUP($A975,'ROAR Balance'!B:F,3,FALSE),""))</f>
        <v>24</v>
      </c>
      <c r="K975" s="58" t="str">
        <f>IF(I975="","",IFERROR(VLOOKUP($A975,'ROAR Balance'!B:F,4,FALSE),""))</f>
        <v>Finnish</v>
      </c>
      <c r="L975" s="58">
        <f>IF(I975="","",IFERROR(VLOOKUP($A975,'ROAR Balance'!B:F,5,FALSE),""))</f>
        <v>62</v>
      </c>
      <c r="M975" s="46" t="str">
        <f>IF(OR(LEFT(A975,2)="--",A975="",I975=""),"",IFERROR(VLOOKUP(A975,Data!C:W,21,FALSE),""))</f>
        <v/>
      </c>
      <c r="N975" s="2"/>
    </row>
    <row r="976" spans="1:14" ht="15" customHeight="1" x14ac:dyDescent="0.3">
      <c r="A976" s="5" t="str">
        <f>IFERROR(IF(VLOOKUP(ROW(A976)-1,Data!B:C,2,FALSE)="","",VLOOKUP(ROW(A976)-1,Data!B:C,2,FALSE)),"")</f>
        <v>Hunters at YLimaa [175]</v>
      </c>
      <c r="B976" s="133"/>
      <c r="C976" s="87" t="str">
        <f>IFERROR(IF(VLOOKUP(ROW(A976)-1,Data!B:C,2,FALSE)="","",VLOOKUP(ROW(A976)-1,Data!B:X,23,FALSE)),"")</f>
        <v/>
      </c>
      <c r="D976" s="6">
        <f t="shared" si="49"/>
        <v>-1</v>
      </c>
      <c r="E976" s="6" t="str">
        <f t="shared" si="50"/>
        <v/>
      </c>
      <c r="F976" s="42">
        <f>IF(I976="","",IF(M976="Campaign","--",IF(VLOOKUP(A976,Data!C:D,2,FALSE)="*","*",VLOOKUP(A976,Data!C:R,16,FALSE))))</f>
        <v>7.875</v>
      </c>
      <c r="G976" s="43">
        <f>IF(I976="","",IFERROR(VLOOKUP(VLOOKUP(A976,Data!C:T,18,FALSE),'ROAR Ratings'!A:D,4,FALSE),""))</f>
        <v>6.37</v>
      </c>
      <c r="H976" s="44">
        <f t="shared" si="51"/>
        <v>0.62857142857142856</v>
      </c>
      <c r="I976" s="58" t="str">
        <f>IF(OR(A976="",LEFT(A976,3)="---"),"",IFERROR(VLOOKUP($A976,'ROAR Balance'!B:F,2,FALSE),""))</f>
        <v>German</v>
      </c>
      <c r="J976" s="58">
        <f>IF(I976="","",IFERROR(VLOOKUP($A976,'ROAR Balance'!B:F,3,FALSE),""))</f>
        <v>22</v>
      </c>
      <c r="K976" s="58" t="str">
        <f>IF(I976="","",IFERROR(VLOOKUP($A976,'ROAR Balance'!B:F,4,FALSE),""))</f>
        <v>Finnish</v>
      </c>
      <c r="L976" s="58">
        <f>IF(I976="","",IFERROR(VLOOKUP($A976,'ROAR Balance'!B:F,5,FALSE),""))</f>
        <v>13</v>
      </c>
      <c r="M976" s="46" t="str">
        <f>IF(OR(LEFT(A976,2)="--",A976="",I976=""),"",IFERROR(VLOOKUP(A976,Data!C:W,21,FALSE),""))</f>
        <v>OBA</v>
      </c>
      <c r="N976" s="2"/>
    </row>
    <row r="977" spans="1:14" ht="15" customHeight="1" x14ac:dyDescent="0.3">
      <c r="A977" s="5" t="str">
        <f>IFERROR(IF(VLOOKUP(ROW(A977)-1,Data!B:C,2,FALSE)="","",VLOOKUP(ROW(A977)-1,Data!B:C,2,FALSE)),"")</f>
        <v>The Only Way Out [176]</v>
      </c>
      <c r="B977" s="133"/>
      <c r="C977" s="87" t="str">
        <f>IFERROR(IF(VLOOKUP(ROW(A977)-1,Data!B:C,2,FALSE)="","",VLOOKUP(ROW(A977)-1,Data!B:X,23,FALSE)),"")</f>
        <v/>
      </c>
      <c r="D977" s="6">
        <f t="shared" si="49"/>
        <v>-1</v>
      </c>
      <c r="E977" s="6" t="str">
        <f t="shared" si="50"/>
        <v/>
      </c>
      <c r="F977" s="42">
        <f>IF(I977="","",IF(M977="Campaign","--",IF(VLOOKUP(A977,Data!C:D,2,FALSE)="*","*",VLOOKUP(A977,Data!C:R,16,FALSE))))</f>
        <v>7</v>
      </c>
      <c r="G977" s="43">
        <f>IF(I977="","",IFERROR(VLOOKUP(VLOOKUP(A977,Data!C:T,18,FALSE),'ROAR Ratings'!A:D,4,FALSE),""))</f>
        <v>5.17</v>
      </c>
      <c r="H977" s="44">
        <f t="shared" si="51"/>
        <v>0.625</v>
      </c>
      <c r="I977" s="58" t="str">
        <f>IF(OR(A977="",LEFT(A977,3)="---"),"",IFERROR(VLOOKUP($A977,'ROAR Balance'!B:F,2,FALSE),""))</f>
        <v>German</v>
      </c>
      <c r="J977" s="58">
        <f>IF(I977="","",IFERROR(VLOOKUP($A977,'ROAR Balance'!B:F,3,FALSE),""))</f>
        <v>3</v>
      </c>
      <c r="K977" s="58" t="str">
        <f>IF(I977="","",IFERROR(VLOOKUP($A977,'ROAR Balance'!B:F,4,FALSE),""))</f>
        <v>Finnish</v>
      </c>
      <c r="L977" s="58">
        <f>IF(I977="","",IFERROR(VLOOKUP($A977,'ROAR Balance'!B:F,5,FALSE),""))</f>
        <v>5</v>
      </c>
      <c r="M977" s="46" t="str">
        <f>IF(OR(LEFT(A977,2)="--",A977="",I977=""),"",IFERROR(VLOOKUP(A977,Data!C:W,21,FALSE),""))</f>
        <v/>
      </c>
      <c r="N977" s="2"/>
    </row>
    <row r="978" spans="1:14" ht="15" customHeight="1" x14ac:dyDescent="0.3">
      <c r="A978" s="5" t="str">
        <f>IFERROR(IF(VLOOKUP(ROW(A978)-1,Data!B:C,2,FALSE)="","",VLOOKUP(ROW(A978)-1,Data!B:C,2,FALSE)),"")</f>
        <v>Anabasis [177]</v>
      </c>
      <c r="B978" s="133"/>
      <c r="C978" s="87" t="str">
        <f>IFERROR(IF(VLOOKUP(ROW(A978)-1,Data!B:C,2,FALSE)="","",VLOOKUP(ROW(A978)-1,Data!B:X,23,FALSE)),"")</f>
        <v/>
      </c>
      <c r="D978" s="6">
        <f t="shared" si="49"/>
        <v>1</v>
      </c>
      <c r="E978" s="6" t="str">
        <f t="shared" si="50"/>
        <v/>
      </c>
      <c r="F978" s="42">
        <f>IF(I978="","",IF(M978="Campaign","--",IF(VLOOKUP(A978,Data!C:D,2,FALSE)="*","*",VLOOKUP(A978,Data!C:R,16,FALSE))))</f>
        <v>7.375</v>
      </c>
      <c r="G978" s="43">
        <f>IF(I978="","",IFERROR(VLOOKUP(VLOOKUP(A978,Data!C:T,18,FALSE),'ROAR Ratings'!A:D,4,FALSE),""))</f>
        <v>6.56</v>
      </c>
      <c r="H978" s="44">
        <f t="shared" si="51"/>
        <v>0.55555555555555558</v>
      </c>
      <c r="I978" s="58" t="str">
        <f>IF(OR(A978="",LEFT(A978,3)="---"),"",IFERROR(VLOOKUP($A978,'ROAR Balance'!B:F,2,FALSE),""))</f>
        <v>Finnish</v>
      </c>
      <c r="J978" s="58">
        <f>IF(I978="","",IFERROR(VLOOKUP($A978,'ROAR Balance'!B:F,3,FALSE),""))</f>
        <v>5</v>
      </c>
      <c r="K978" s="58" t="str">
        <f>IF(I978="","",IFERROR(VLOOKUP($A978,'ROAR Balance'!B:F,4,FALSE),""))</f>
        <v>German</v>
      </c>
      <c r="L978" s="58">
        <f>IF(I978="","",IFERROR(VLOOKUP($A978,'ROAR Balance'!B:F,5,FALSE),""))</f>
        <v>4</v>
      </c>
      <c r="M978" s="46" t="str">
        <f>IF(OR(LEFT(A978,2)="--",A978="",I978=""),"",IFERROR(VLOOKUP(A978,Data!C:W,21,FALSE),""))</f>
        <v>OBA, Nght</v>
      </c>
      <c r="N978" s="2"/>
    </row>
    <row r="979" spans="1:14" ht="15" customHeight="1" x14ac:dyDescent="0.3">
      <c r="A979" s="5" t="str">
        <f>IFERROR(IF(VLOOKUP(ROW(A979)-1,Data!B:C,2,FALSE)="","",VLOOKUP(ROW(A979)-1,Data!B:C,2,FALSE)),"")</f>
        <v/>
      </c>
      <c r="B979" s="133"/>
      <c r="C979" s="87" t="str">
        <f>IFERROR(IF(VLOOKUP(ROW(A979)-1,Data!B:C,2,FALSE)="","",VLOOKUP(ROW(A979)-1,Data!B:X,23,FALSE)),"")</f>
        <v/>
      </c>
      <c r="D979" s="6" t="str">
        <f t="shared" si="49"/>
        <v/>
      </c>
      <c r="E979" s="6" t="str">
        <f t="shared" si="50"/>
        <v/>
      </c>
      <c r="F979" s="42" t="str">
        <f>IF(I979="","",IF(M979="Campaign","--",IF(VLOOKUP(A979,Data!C:D,2,FALSE)="*","*",VLOOKUP(A979,Data!C:R,16,FALSE))))</f>
        <v/>
      </c>
      <c r="G979" s="43" t="str">
        <f>IF(I979="","",IFERROR(VLOOKUP(VLOOKUP(A979,Data!C:T,18,FALSE),'ROAR Ratings'!A:D,4,FALSE),""))</f>
        <v/>
      </c>
      <c r="H979" s="44" t="str">
        <f t="shared" si="51"/>
        <v/>
      </c>
      <c r="I979" s="58" t="str">
        <f>IF(OR(A979="",LEFT(A979,3)="---"),"",IFERROR(VLOOKUP($A979,'ROAR Balance'!B:F,2,FALSE),""))</f>
        <v/>
      </c>
      <c r="J979" s="58" t="str">
        <f>IF(I979="","",IFERROR(VLOOKUP($A979,'ROAR Balance'!B:F,3,FALSE),""))</f>
        <v/>
      </c>
      <c r="K979" s="58" t="str">
        <f>IF(I979="","",IFERROR(VLOOKUP($A979,'ROAR Balance'!B:F,4,FALSE),""))</f>
        <v/>
      </c>
      <c r="L979" s="58" t="str">
        <f>IF(I979="","",IFERROR(VLOOKUP($A979,'ROAR Balance'!B:F,5,FALSE),""))</f>
        <v/>
      </c>
      <c r="M979" s="46" t="str">
        <f>IF(OR(LEFT(A979,2)="--",A979="",I979=""),"",IFERROR(VLOOKUP(A979,Data!C:W,21,FALSE),""))</f>
        <v/>
      </c>
      <c r="N979" s="2"/>
    </row>
    <row r="980" spans="1:14" ht="15" customHeight="1" x14ac:dyDescent="0.3">
      <c r="A980" s="5" t="str">
        <f>IFERROR(IF(VLOOKUP(ROW(A980)-1,Data!B:C,2,FALSE)="","",VLOOKUP(ROW(A980)-1,Data!B:C,2,FALSE)),"")</f>
        <v>--- FireFights ---</v>
      </c>
      <c r="B980" s="133"/>
      <c r="C980" s="87" t="str">
        <f>IFERROR(IF(VLOOKUP(ROW(A980)-1,Data!B:C,2,FALSE)="","",VLOOKUP(ROW(A980)-1,Data!B:X,23,FALSE)),"")</f>
        <v/>
      </c>
      <c r="D980" s="6" t="str">
        <f t="shared" si="49"/>
        <v/>
      </c>
      <c r="E980" s="6" t="str">
        <f t="shared" si="50"/>
        <v/>
      </c>
      <c r="F980" s="42" t="str">
        <f>IF(I980="","",IF(M980="Campaign","--",IF(VLOOKUP(A980,Data!C:D,2,FALSE)="*","*",VLOOKUP(A980,Data!C:R,16,FALSE))))</f>
        <v/>
      </c>
      <c r="G980" s="43" t="str">
        <f>IF(I980="","",IFERROR(VLOOKUP(VLOOKUP(A980,Data!C:T,18,FALSE),'ROAR Ratings'!A:D,4,FALSE),""))</f>
        <v/>
      </c>
      <c r="H980" s="44" t="str">
        <f t="shared" si="51"/>
        <v/>
      </c>
      <c r="I980" s="58" t="str">
        <f>IF(OR(A980="",LEFT(A980,3)="---"),"",IFERROR(VLOOKUP($A980,'ROAR Balance'!B:F,2,FALSE),""))</f>
        <v/>
      </c>
      <c r="J980" s="58" t="str">
        <f>IF(I980="","",IFERROR(VLOOKUP($A980,'ROAR Balance'!B:F,3,FALSE),""))</f>
        <v/>
      </c>
      <c r="K980" s="58" t="str">
        <f>IF(I980="","",IFERROR(VLOOKUP($A980,'ROAR Balance'!B:F,4,FALSE),""))</f>
        <v/>
      </c>
      <c r="L980" s="58" t="str">
        <f>IF(I980="","",IFERROR(VLOOKUP($A980,'ROAR Balance'!B:F,5,FALSE),""))</f>
        <v/>
      </c>
      <c r="M980" s="46" t="str">
        <f>IF(OR(LEFT(A980,2)="--",A980="",I980=""),"",IFERROR(VLOOKUP(A980,Data!C:W,21,FALSE),""))</f>
        <v/>
      </c>
      <c r="N980" s="2"/>
    </row>
    <row r="981" spans="1:14" ht="15" customHeight="1" x14ac:dyDescent="0.3">
      <c r="A981" s="5" t="str">
        <f>IFERROR(IF(VLOOKUP(ROW(A981)-1,Data!B:C,2,FALSE)="","",VLOOKUP(ROW(A981)-1,Data!B:C,2,FALSE)),"")</f>
        <v>Rabka-Mszana Road [FF1]</v>
      </c>
      <c r="B981" s="133"/>
      <c r="C981" s="87" t="str">
        <f>IFERROR(IF(VLOOKUP(ROW(A981)-1,Data!B:C,2,FALSE)="","",VLOOKUP(ROW(A981)-1,Data!B:X,23,FALSE)),"")</f>
        <v/>
      </c>
      <c r="D981" s="6">
        <f t="shared" si="49"/>
        <v>-1</v>
      </c>
      <c r="E981" s="6" t="str">
        <f t="shared" si="50"/>
        <v>T</v>
      </c>
      <c r="F981" s="42">
        <f>IF(I981="","",IF(M981="Campaign","--",IF(VLOOKUP(A981,Data!C:D,2,FALSE)="*","*",VLOOKUP(A981,Data!C:R,16,FALSE))))</f>
        <v>4.625</v>
      </c>
      <c r="G981" s="43">
        <f>IF(I981="","",IFERROR(VLOOKUP(VLOOKUP(A981,Data!C:T,18,FALSE),'ROAR Ratings'!A:D,4,FALSE),""))</f>
        <v>6.5</v>
      </c>
      <c r="H981" s="44">
        <f t="shared" si="51"/>
        <v>0.7</v>
      </c>
      <c r="I981" s="58" t="str">
        <f>IF(OR(A981="",LEFT(A981,3)="---"),"",IFERROR(VLOOKUP($A981,'ROAR Balance'!B:F,2,FALSE),""))</f>
        <v>German</v>
      </c>
      <c r="J981" s="58">
        <f>IF(I981="","",IFERROR(VLOOKUP($A981,'ROAR Balance'!B:F,3,FALSE),""))</f>
        <v>21</v>
      </c>
      <c r="K981" s="58" t="str">
        <f>IF(I981="","",IFERROR(VLOOKUP($A981,'ROAR Balance'!B:F,4,FALSE),""))</f>
        <v>Polish</v>
      </c>
      <c r="L981" s="58">
        <f>IF(I981="","",IFERROR(VLOOKUP($A981,'ROAR Balance'!B:F,5,FALSE),""))</f>
        <v>9</v>
      </c>
      <c r="M981" s="46" t="str">
        <f>IF(OR(LEFT(A981,2)="--",A981="",I981=""),"",IFERROR(VLOOKUP(A981,Data!C:W,21,FALSE),""))</f>
        <v>SSR</v>
      </c>
      <c r="N981" s="2"/>
    </row>
    <row r="982" spans="1:14" ht="15" customHeight="1" x14ac:dyDescent="0.3">
      <c r="A982" s="5" t="str">
        <f>IFERROR(IF(VLOOKUP(ROW(A982)-1,Data!B:C,2,FALSE)="","",VLOOKUP(ROW(A982)-1,Data!B:C,2,FALSE)),"")</f>
        <v>Defiant Confrontation [FF2]</v>
      </c>
      <c r="B982" s="133"/>
      <c r="C982" s="87" t="str">
        <f>IFERROR(IF(VLOOKUP(ROW(A982)-1,Data!B:C,2,FALSE)="","",VLOOKUP(ROW(A982)-1,Data!B:X,23,FALSE)),"")</f>
        <v/>
      </c>
      <c r="D982" s="6">
        <f t="shared" si="49"/>
        <v>-1</v>
      </c>
      <c r="E982" s="6" t="str">
        <f t="shared" si="50"/>
        <v>T</v>
      </c>
      <c r="F982" s="42">
        <f>IF(I982="","",IF(M982="Campaign","--",IF(VLOOKUP(A982,Data!C:D,2,FALSE)="*","*",VLOOKUP(A982,Data!C:R,16,FALSE))))</f>
        <v>2.541666666666667</v>
      </c>
      <c r="G982" s="43">
        <f>IF(I982="","",IFERROR(VLOOKUP(VLOOKUP(A982,Data!C:T,18,FALSE),'ROAR Ratings'!A:D,4,FALSE),""))</f>
        <v>5.67</v>
      </c>
      <c r="H982" s="44">
        <f t="shared" si="51"/>
        <v>0.9375</v>
      </c>
      <c r="I982" s="58" t="str">
        <f>IF(OR(A982="",LEFT(A982,3)="---"),"",IFERROR(VLOOKUP($A982,'ROAR Balance'!B:F,2,FALSE),""))</f>
        <v>Russian</v>
      </c>
      <c r="J982" s="58">
        <f>IF(I982="","",IFERROR(VLOOKUP($A982,'ROAR Balance'!B:F,3,FALSE),""))</f>
        <v>1</v>
      </c>
      <c r="K982" s="58" t="str">
        <f>IF(I982="","",IFERROR(VLOOKUP($A982,'ROAR Balance'!B:F,4,FALSE),""))</f>
        <v>Finnish</v>
      </c>
      <c r="L982" s="58">
        <f>IF(I982="","",IFERROR(VLOOKUP($A982,'ROAR Balance'!B:F,5,FALSE),""))</f>
        <v>15</v>
      </c>
      <c r="M982" s="46" t="str">
        <f>IF(OR(LEFT(A982,2)="--",A982="",I982=""),"",IFERROR(VLOOKUP(A982,Data!C:W,21,FALSE),""))</f>
        <v>SSR</v>
      </c>
      <c r="N982" s="2"/>
    </row>
    <row r="983" spans="1:14" ht="15" customHeight="1" x14ac:dyDescent="0.3">
      <c r="A983" s="5" t="str">
        <f>IFERROR(IF(VLOOKUP(ROW(A983)-1,Data!B:C,2,FALSE)="","",VLOOKUP(ROW(A983)-1,Data!B:C,2,FALSE)),"")</f>
        <v>Armor Clash [FF3]</v>
      </c>
      <c r="B983" s="133"/>
      <c r="C983" s="87" t="str">
        <f>IFERROR(IF(VLOOKUP(ROW(A983)-1,Data!B:C,2,FALSE)="","",VLOOKUP(ROW(A983)-1,Data!B:X,23,FALSE)),"")</f>
        <v/>
      </c>
      <c r="D983" s="6">
        <f t="shared" si="49"/>
        <v>-1</v>
      </c>
      <c r="E983" s="6" t="str">
        <f t="shared" si="50"/>
        <v/>
      </c>
      <c r="F983" s="42">
        <f>IF(I983="","",IF(M983="Campaign","--",IF(VLOOKUP(A983,Data!C:D,2,FALSE)="*","*",VLOOKUP(A983,Data!C:R,16,FALSE))))</f>
        <v>6.666666666666667</v>
      </c>
      <c r="G983" s="43">
        <f>IF(I983="","",IFERROR(VLOOKUP(VLOOKUP(A983,Data!C:T,18,FALSE),'ROAR Ratings'!A:D,4,FALSE),""))</f>
        <v>6.43</v>
      </c>
      <c r="H983" s="44">
        <f t="shared" si="51"/>
        <v>0.70588235294117641</v>
      </c>
      <c r="I983" s="58" t="str">
        <f>IF(OR(A983="",LEFT(A983,3)="---"),"",IFERROR(VLOOKUP($A983,'ROAR Balance'!B:F,2,FALSE),""))</f>
        <v>Russian</v>
      </c>
      <c r="J983" s="58">
        <f>IF(I983="","",IFERROR(VLOOKUP($A983,'ROAR Balance'!B:F,3,FALSE),""))</f>
        <v>5</v>
      </c>
      <c r="K983" s="58" t="str">
        <f>IF(I983="","",IFERROR(VLOOKUP($A983,'ROAR Balance'!B:F,4,FALSE),""))</f>
        <v>German</v>
      </c>
      <c r="L983" s="58">
        <f>IF(I983="","",IFERROR(VLOOKUP($A983,'ROAR Balance'!B:F,5,FALSE),""))</f>
        <v>12</v>
      </c>
      <c r="M983" s="46" t="str">
        <f>IF(OR(LEFT(A983,2)="--",A983="",I983=""),"",IFERROR(VLOOKUP(A983,Data!C:W,21,FALSE),""))</f>
        <v>SSR</v>
      </c>
      <c r="N983" s="2"/>
    </row>
    <row r="984" spans="1:14" ht="15" customHeight="1" x14ac:dyDescent="0.3">
      <c r="A984" s="5" t="str">
        <f>IFERROR(IF(VLOOKUP(ROW(A984)-1,Data!B:C,2,FALSE)="","",VLOOKUP(ROW(A984)-1,Data!B:C,2,FALSE)),"")</f>
        <v>Walk in the Woods [FF4]</v>
      </c>
      <c r="B984" s="133"/>
      <c r="C984" s="87" t="str">
        <f>IFERROR(IF(VLOOKUP(ROW(A984)-1,Data!B:C,2,FALSE)="","",VLOOKUP(ROW(A984)-1,Data!B:X,23,FALSE)),"")</f>
        <v/>
      </c>
      <c r="D984" s="6">
        <f t="shared" si="49"/>
        <v>-1</v>
      </c>
      <c r="E984" s="6" t="str">
        <f t="shared" si="50"/>
        <v>T</v>
      </c>
      <c r="F984" s="42">
        <f>IF(I984="","",IF(M984="Campaign","--",IF(VLOOKUP(A984,Data!C:D,2,FALSE)="*","*",VLOOKUP(A984,Data!C:R,16,FALSE))))</f>
        <v>2.875</v>
      </c>
      <c r="G984" s="43">
        <f>IF(I984="","",IFERROR(VLOOKUP(VLOOKUP(A984,Data!C:T,18,FALSE),'ROAR Ratings'!A:D,4,FALSE),""))</f>
        <v>5.79</v>
      </c>
      <c r="H984" s="44">
        <f t="shared" si="51"/>
        <v>0.59090909090909094</v>
      </c>
      <c r="I984" s="58" t="str">
        <f>IF(OR(A984="",LEFT(A984,3)="---"),"",IFERROR(VLOOKUP($A984,'ROAR Balance'!B:F,2,FALSE),""))</f>
        <v>German</v>
      </c>
      <c r="J984" s="58">
        <f>IF(I984="","",IFERROR(VLOOKUP($A984,'ROAR Balance'!B:F,3,FALSE),""))</f>
        <v>13</v>
      </c>
      <c r="K984" s="58" t="str">
        <f>IF(I984="","",IFERROR(VLOOKUP($A984,'ROAR Balance'!B:F,4,FALSE),""))</f>
        <v>Russian</v>
      </c>
      <c r="L984" s="58">
        <f>IF(I984="","",IFERROR(VLOOKUP($A984,'ROAR Balance'!B:F,5,FALSE),""))</f>
        <v>9</v>
      </c>
      <c r="M984" s="46" t="str">
        <f>IF(OR(LEFT(A984,2)="--",A984="",I984=""),"",IFERROR(VLOOKUP(A984,Data!C:W,21,FALSE),""))</f>
        <v>SSR</v>
      </c>
      <c r="N984" s="2"/>
    </row>
    <row r="985" spans="1:14" ht="15" customHeight="1" x14ac:dyDescent="0.3">
      <c r="A985" s="5" t="str">
        <f>IFERROR(IF(VLOOKUP(ROW(A985)-1,Data!B:C,2,FALSE)="","",VLOOKUP(ROW(A985)-1,Data!B:C,2,FALSE)),"")</f>
        <v>The Sound of the Guns [FF5]</v>
      </c>
      <c r="B985" s="133"/>
      <c r="C985" s="87" t="str">
        <f>IFERROR(IF(VLOOKUP(ROW(A985)-1,Data!B:C,2,FALSE)="","",VLOOKUP(ROW(A985)-1,Data!B:X,23,FALSE)),"")</f>
        <v/>
      </c>
      <c r="D985" s="6">
        <f t="shared" si="49"/>
        <v>-1</v>
      </c>
      <c r="E985" s="6" t="str">
        <f t="shared" si="50"/>
        <v>T</v>
      </c>
      <c r="F985" s="42">
        <f>IF(I985="","",IF(M985="Campaign","--",IF(VLOOKUP(A985,Data!C:D,2,FALSE)="*","*",VLOOKUP(A985,Data!C:R,16,FALSE))))</f>
        <v>4.1666666666666661</v>
      </c>
      <c r="G985" s="43">
        <f>IF(I985="","",IFERROR(VLOOKUP(VLOOKUP(A985,Data!C:T,18,FALSE),'ROAR Ratings'!A:D,4,FALSE),""))</f>
        <v>6.14</v>
      </c>
      <c r="H985" s="44">
        <f t="shared" si="51"/>
        <v>0.86363636363636365</v>
      </c>
      <c r="I985" s="58" t="str">
        <f>IF(OR(A985="",LEFT(A985,3)="---"),"",IFERROR(VLOOKUP($A985,'ROAR Balance'!B:F,2,FALSE),""))</f>
        <v>German</v>
      </c>
      <c r="J985" s="58">
        <f>IF(I985="","",IFERROR(VLOOKUP($A985,'ROAR Balance'!B:F,3,FALSE),""))</f>
        <v>19</v>
      </c>
      <c r="K985" s="58" t="str">
        <f>IF(I985="","",IFERROR(VLOOKUP($A985,'ROAR Balance'!B:F,4,FALSE),""))</f>
        <v>American</v>
      </c>
      <c r="L985" s="58">
        <f>IF(I985="","",IFERROR(VLOOKUP($A985,'ROAR Balance'!B:F,5,FALSE),""))</f>
        <v>3</v>
      </c>
      <c r="M985" s="46" t="str">
        <f>IF(OR(LEFT(A985,2)="--",A985="",I985=""),"",IFERROR(VLOOKUP(A985,Data!C:W,21,FALSE),""))</f>
        <v>SSR</v>
      </c>
      <c r="N985" s="2"/>
    </row>
    <row r="986" spans="1:14" ht="15" customHeight="1" x14ac:dyDescent="0.3">
      <c r="A986" s="5" t="str">
        <f>IFERROR(IF(VLOOKUP(ROW(A986)-1,Data!B:C,2,FALSE)="","",VLOOKUP(ROW(A986)-1,Data!B:C,2,FALSE)),"")</f>
        <v>Night Ferry [FF6]</v>
      </c>
      <c r="B986" s="133"/>
      <c r="C986" s="87" t="str">
        <f>IFERROR(IF(VLOOKUP(ROW(A986)-1,Data!B:C,2,FALSE)="","",VLOOKUP(ROW(A986)-1,Data!B:X,23,FALSE)),"")</f>
        <v/>
      </c>
      <c r="D986" s="6">
        <f t="shared" si="49"/>
        <v>-1</v>
      </c>
      <c r="E986" s="6" t="str">
        <f t="shared" si="50"/>
        <v>T</v>
      </c>
      <c r="F986" s="42">
        <f>IF(I986="","",IF(M986="Campaign","--",IF(VLOOKUP(A986,Data!C:D,2,FALSE)="*","*",VLOOKUP(A986,Data!C:R,16,FALSE))))</f>
        <v>3.5833333333333335</v>
      </c>
      <c r="G986" s="43">
        <f>IF(I986="","",IFERROR(VLOOKUP(VLOOKUP(A986,Data!C:T,18,FALSE),'ROAR Ratings'!A:D,4,FALSE),""))</f>
        <v>6</v>
      </c>
      <c r="H986" s="44">
        <f t="shared" si="51"/>
        <v>0.83333333333333337</v>
      </c>
      <c r="I986" s="58" t="str">
        <f>IF(OR(A986="",LEFT(A986,3)="---"),"",IFERROR(VLOOKUP($A986,'ROAR Balance'!B:F,2,FALSE),""))</f>
        <v>New Zealand</v>
      </c>
      <c r="J986" s="58">
        <f>IF(I986="","",IFERROR(VLOOKUP($A986,'ROAR Balance'!B:F,3,FALSE),""))</f>
        <v>1</v>
      </c>
      <c r="K986" s="58" t="str">
        <f>IF(I986="","",IFERROR(VLOOKUP($A986,'ROAR Balance'!B:F,4,FALSE),""))</f>
        <v>Japanese</v>
      </c>
      <c r="L986" s="58">
        <f>IF(I986="","",IFERROR(VLOOKUP($A986,'ROAR Balance'!B:F,5,FALSE),""))</f>
        <v>5</v>
      </c>
      <c r="M986" s="46" t="str">
        <f>IF(OR(LEFT(A986,2)="--",A986="",I986=""),"",IFERROR(VLOOKUP(A986,Data!C:W,21,FALSE),""))</f>
        <v>PTO, Nght, SSR</v>
      </c>
      <c r="N986" s="2"/>
    </row>
    <row r="987" spans="1:14" ht="15" customHeight="1" x14ac:dyDescent="0.3">
      <c r="A987" s="5" t="str">
        <f>IFERROR(IF(VLOOKUP(ROW(A987)-1,Data!B:C,2,FALSE)="","",VLOOKUP(ROW(A987)-1,Data!B:C,2,FALSE)),"")</f>
        <v/>
      </c>
      <c r="B987" s="133"/>
      <c r="C987" s="87" t="str">
        <f>IFERROR(IF(VLOOKUP(ROW(A987)-1,Data!B:C,2,FALSE)="","",VLOOKUP(ROW(A987)-1,Data!B:X,23,FALSE)),"")</f>
        <v/>
      </c>
      <c r="D987" s="6" t="str">
        <f t="shared" si="49"/>
        <v/>
      </c>
      <c r="E987" s="6" t="str">
        <f t="shared" si="50"/>
        <v/>
      </c>
      <c r="F987" s="42" t="str">
        <f>IF(I987="","",IF(M987="Campaign","--",IF(VLOOKUP(A987,Data!C:D,2,FALSE)="*","*",VLOOKUP(A987,Data!C:R,16,FALSE))))</f>
        <v/>
      </c>
      <c r="G987" s="43" t="str">
        <f>IF(I987="","",IFERROR(VLOOKUP(VLOOKUP(A987,Data!C:T,18,FALSE),'ROAR Ratings'!A:D,4,FALSE),""))</f>
        <v/>
      </c>
      <c r="H987" s="44" t="str">
        <f t="shared" si="51"/>
        <v/>
      </c>
      <c r="I987" s="58" t="str">
        <f>IF(OR(A987="",LEFT(A987,3)="---"),"",IFERROR(VLOOKUP($A987,'ROAR Balance'!B:F,2,FALSE),""))</f>
        <v/>
      </c>
      <c r="J987" s="58" t="str">
        <f>IF(I987="","",IFERROR(VLOOKUP($A987,'ROAR Balance'!B:F,3,FALSE),""))</f>
        <v/>
      </c>
      <c r="K987" s="58" t="str">
        <f>IF(I987="","",IFERROR(VLOOKUP($A987,'ROAR Balance'!B:F,4,FALSE),""))</f>
        <v/>
      </c>
      <c r="L987" s="58" t="str">
        <f>IF(I987="","",IFERROR(VLOOKUP($A987,'ROAR Balance'!B:F,5,FALSE),""))</f>
        <v/>
      </c>
      <c r="M987" s="46" t="str">
        <f>IF(OR(LEFT(A987,2)="--",A987="",I987=""),"",IFERROR(VLOOKUP(A987,Data!C:W,21,FALSE),""))</f>
        <v/>
      </c>
      <c r="N987" s="2"/>
    </row>
    <row r="988" spans="1:14" ht="15" customHeight="1" x14ac:dyDescent="0.3">
      <c r="A988" s="5" t="str">
        <f>IFERROR(IF(VLOOKUP(ROW(A988)-1,Data!B:C,2,FALSE)="","",VLOOKUP(ROW(A988)-1,Data!B:C,2,FALSE)),"")</f>
        <v>--- FireFights II ---</v>
      </c>
      <c r="B988" s="133"/>
      <c r="C988" s="87" t="str">
        <f>IFERROR(IF(VLOOKUP(ROW(A988)-1,Data!B:C,2,FALSE)="","",VLOOKUP(ROW(A988)-1,Data!B:X,23,FALSE)),"")</f>
        <v/>
      </c>
      <c r="D988" s="6" t="str">
        <f t="shared" si="49"/>
        <v/>
      </c>
      <c r="E988" s="6" t="str">
        <f t="shared" si="50"/>
        <v/>
      </c>
      <c r="F988" s="42" t="str">
        <f>IF(I988="","",IF(M988="Campaign","--",IF(VLOOKUP(A988,Data!C:D,2,FALSE)="*","*",VLOOKUP(A988,Data!C:R,16,FALSE))))</f>
        <v/>
      </c>
      <c r="G988" s="43" t="str">
        <f>IF(I988="","",IFERROR(VLOOKUP(VLOOKUP(A988,Data!C:T,18,FALSE),'ROAR Ratings'!A:D,4,FALSE),""))</f>
        <v/>
      </c>
      <c r="H988" s="44" t="str">
        <f t="shared" si="51"/>
        <v/>
      </c>
      <c r="I988" s="58" t="str">
        <f>IF(OR(A988="",LEFT(A988,3)="---"),"",IFERROR(VLOOKUP($A988,'ROAR Balance'!B:F,2,FALSE),""))</f>
        <v/>
      </c>
      <c r="J988" s="58" t="str">
        <f>IF(I988="","",IFERROR(VLOOKUP($A988,'ROAR Balance'!B:F,3,FALSE),""))</f>
        <v/>
      </c>
      <c r="K988" s="58" t="str">
        <f>IF(I988="","",IFERROR(VLOOKUP($A988,'ROAR Balance'!B:F,4,FALSE),""))</f>
        <v/>
      </c>
      <c r="L988" s="58" t="str">
        <f>IF(I988="","",IFERROR(VLOOKUP($A988,'ROAR Balance'!B:F,5,FALSE),""))</f>
        <v/>
      </c>
      <c r="M988" s="46" t="str">
        <f>IF(OR(LEFT(A988,2)="--",A988="",I988=""),"",IFERROR(VLOOKUP(A988,Data!C:W,21,FALSE),""))</f>
        <v/>
      </c>
      <c r="N988" s="2"/>
    </row>
    <row r="989" spans="1:14" ht="15" customHeight="1" x14ac:dyDescent="0.3">
      <c r="A989" s="5" t="str">
        <f>IFERROR(IF(VLOOKUP(ROW(A989)-1,Data!B:C,2,FALSE)="","",VLOOKUP(ROW(A989)-1,Data!B:C,2,FALSE)),"")</f>
        <v>Castle Keep [FF10]</v>
      </c>
      <c r="B989" s="133"/>
      <c r="C989" s="87" t="str">
        <f>IFERROR(IF(VLOOKUP(ROW(A989)-1,Data!B:C,2,FALSE)="","",VLOOKUP(ROW(A989)-1,Data!B:X,23,FALSE)),"")</f>
        <v/>
      </c>
      <c r="D989" s="6">
        <f t="shared" si="49"/>
        <v>-1</v>
      </c>
      <c r="E989" s="6" t="str">
        <f t="shared" si="50"/>
        <v/>
      </c>
      <c r="F989" s="42">
        <f>IF(I989="","",IF(M989="Campaign","--",IF(VLOOKUP(A989,Data!C:D,2,FALSE)="*","*",VLOOKUP(A989,Data!C:R,16,FALSE))))</f>
        <v>5.791666666666667</v>
      </c>
      <c r="G989" s="43">
        <f>IF(I989="","",IFERROR(VLOOKUP(VLOOKUP(A989,Data!C:T,18,FALSE),'ROAR Ratings'!A:D,4,FALSE),""))</f>
        <v>6.39</v>
      </c>
      <c r="H989" s="44">
        <f t="shared" si="51"/>
        <v>0.82352941176470584</v>
      </c>
      <c r="I989" s="58" t="str">
        <f>IF(OR(A989="",LEFT(A989,3)="---"),"",IFERROR(VLOOKUP($A989,'ROAR Balance'!B:F,2,FALSE),""))</f>
        <v>German</v>
      </c>
      <c r="J989" s="58">
        <f>IF(I989="","",IFERROR(VLOOKUP($A989,'ROAR Balance'!B:F,3,FALSE),""))</f>
        <v>14</v>
      </c>
      <c r="K989" s="58" t="str">
        <f>IF(I989="","",IFERROR(VLOOKUP($A989,'ROAR Balance'!B:F,4,FALSE),""))</f>
        <v>Russian</v>
      </c>
      <c r="L989" s="58">
        <f>IF(I989="","",IFERROR(VLOOKUP($A989,'ROAR Balance'!B:F,5,FALSE),""))</f>
        <v>3</v>
      </c>
      <c r="M989" s="46" t="str">
        <f>IF(OR(LEFT(A989,2)="--",A989="",I989=""),"",IFERROR(VLOOKUP(A989,Data!C:W,21,FALSE),""))</f>
        <v>SSR</v>
      </c>
      <c r="N989" s="2"/>
    </row>
    <row r="990" spans="1:14" ht="15" customHeight="1" x14ac:dyDescent="0.3">
      <c r="A990" s="5" t="str">
        <f>IFERROR(IF(VLOOKUP(ROW(A990)-1,Data!B:C,2,FALSE)="","",VLOOKUP(ROW(A990)-1,Data!B:C,2,FALSE)),"")</f>
        <v>Out of Ethiopia [FF11]</v>
      </c>
      <c r="B990" s="133"/>
      <c r="C990" s="87" t="str">
        <f>IFERROR(IF(VLOOKUP(ROW(A990)-1,Data!B:C,2,FALSE)="","",VLOOKUP(ROW(A990)-1,Data!B:X,23,FALSE)),"")</f>
        <v/>
      </c>
      <c r="D990" s="6">
        <f t="shared" si="49"/>
        <v>-1</v>
      </c>
      <c r="E990" s="6" t="str">
        <f t="shared" si="50"/>
        <v>T</v>
      </c>
      <c r="F990" s="42">
        <f>IF(I990="","",IF(M990="Campaign","--",IF(VLOOKUP(A990,Data!C:D,2,FALSE)="*","*",VLOOKUP(A990,Data!C:R,16,FALSE))))</f>
        <v>2.625</v>
      </c>
      <c r="G990" s="43">
        <f>IF(I990="","",IFERROR(VLOOKUP(VLOOKUP(A990,Data!C:T,18,FALSE),'ROAR Ratings'!A:D,4,FALSE),""))</f>
        <v>7.22</v>
      </c>
      <c r="H990" s="44">
        <f t="shared" si="51"/>
        <v>0.85714285714285721</v>
      </c>
      <c r="I990" s="58" t="str">
        <f>IF(OR(A990="",LEFT(A990,3)="---"),"",IFERROR(VLOOKUP($A990,'ROAR Balance'!B:F,2,FALSE),""))</f>
        <v>Italian</v>
      </c>
      <c r="J990" s="58">
        <f>IF(I990="","",IFERROR(VLOOKUP($A990,'ROAR Balance'!B:F,3,FALSE),""))</f>
        <v>1</v>
      </c>
      <c r="K990" s="58" t="str">
        <f>IF(I990="","",IFERROR(VLOOKUP($A990,'ROAR Balance'!B:F,4,FALSE),""))</f>
        <v>British</v>
      </c>
      <c r="L990" s="58">
        <f>IF(I990="","",IFERROR(VLOOKUP($A990,'ROAR Balance'!B:F,5,FALSE),""))</f>
        <v>6</v>
      </c>
      <c r="M990" s="46" t="str">
        <f>IF(OR(LEFT(A990,2)="--",A990="",I990=""),"",IFERROR(VLOOKUP(A990,Data!C:W,21,FALSE),""))</f>
        <v>SSR</v>
      </c>
      <c r="N990" s="2"/>
    </row>
    <row r="991" spans="1:14" ht="15" customHeight="1" x14ac:dyDescent="0.3">
      <c r="A991" s="5" t="str">
        <f>IFERROR(IF(VLOOKUP(ROW(A991)-1,Data!B:C,2,FALSE)="","",VLOOKUP(ROW(A991)-1,Data!B:C,2,FALSE)),"")</f>
        <v>Easy Out [FF12]</v>
      </c>
      <c r="B991" s="133"/>
      <c r="C991" s="87" t="str">
        <f>IFERROR(IF(VLOOKUP(ROW(A991)-1,Data!B:C,2,FALSE)="","",VLOOKUP(ROW(A991)-1,Data!B:X,23,FALSE)),"")</f>
        <v/>
      </c>
      <c r="D991" s="6">
        <f t="shared" si="49"/>
        <v>-1</v>
      </c>
      <c r="E991" s="6" t="str">
        <f t="shared" si="50"/>
        <v>T</v>
      </c>
      <c r="F991" s="42">
        <f>IF(I991="","",IF(M991="Campaign","--",IF(VLOOKUP(A991,Data!C:D,2,FALSE)="*","*",VLOOKUP(A991,Data!C:R,16,FALSE))))</f>
        <v>4.0833333333333339</v>
      </c>
      <c r="G991" s="43">
        <f>IF(I991="","",IFERROR(VLOOKUP(VLOOKUP(A991,Data!C:T,18,FALSE),'ROAR Ratings'!A:D,4,FALSE),""))</f>
        <v>6.58</v>
      </c>
      <c r="H991" s="44">
        <f t="shared" si="51"/>
        <v>1</v>
      </c>
      <c r="I991" s="58" t="str">
        <f>IF(OR(A991="",LEFT(A991,3)="---"),"",IFERROR(VLOOKUP($A991,'ROAR Balance'!B:F,2,FALSE),""))</f>
        <v>American</v>
      </c>
      <c r="J991" s="58">
        <f>IF(I991="","",IFERROR(VLOOKUP($A991,'ROAR Balance'!B:F,3,FALSE),""))</f>
        <v>2</v>
      </c>
      <c r="K991" s="58" t="str">
        <f>IF(I991="","",IFERROR(VLOOKUP($A991,'ROAR Balance'!B:F,4,FALSE),""))</f>
        <v>German</v>
      </c>
      <c r="L991" s="58">
        <f>IF(I991="","",IFERROR(VLOOKUP($A991,'ROAR Balance'!B:F,5,FALSE),""))</f>
        <v>0</v>
      </c>
      <c r="M991" s="46" t="str">
        <f>IF(OR(LEFT(A991,2)="--",A991="",I991=""),"",IFERROR(VLOOKUP(A991,Data!C:W,21,FALSE),""))</f>
        <v>SSR</v>
      </c>
      <c r="N991" s="2"/>
    </row>
    <row r="992" spans="1:14" ht="15" customHeight="1" x14ac:dyDescent="0.3">
      <c r="A992" s="5" t="str">
        <f>IFERROR(IF(VLOOKUP(ROW(A992)-1,Data!B:C,2,FALSE)="","",VLOOKUP(ROW(A992)-1,Data!B:C,2,FALSE)),"")</f>
        <v>Fire on the Mountain [FF13]</v>
      </c>
      <c r="B992" s="133"/>
      <c r="C992" s="87" t="str">
        <f>IFERROR(IF(VLOOKUP(ROW(A992)-1,Data!B:C,2,FALSE)="","",VLOOKUP(ROW(A992)-1,Data!B:X,23,FALSE)),"")</f>
        <v/>
      </c>
      <c r="D992" s="6">
        <f t="shared" si="49"/>
        <v>-1</v>
      </c>
      <c r="E992" s="6" t="str">
        <f t="shared" si="50"/>
        <v>T</v>
      </c>
      <c r="F992" s="42">
        <f>IF(I992="","",IF(M992="Campaign","--",IF(VLOOKUP(A992,Data!C:D,2,FALSE)="*","*",VLOOKUP(A992,Data!C:R,16,FALSE))))</f>
        <v>2.35</v>
      </c>
      <c r="G992" s="43">
        <f>IF(I992="","",IFERROR(VLOOKUP(VLOOKUP(A992,Data!C:T,18,FALSE),'ROAR Ratings'!A:D,4,FALSE),""))</f>
        <v>5.43</v>
      </c>
      <c r="H992" s="44">
        <f t="shared" si="51"/>
        <v>1</v>
      </c>
      <c r="I992" s="58" t="str">
        <f>IF(OR(A992="",LEFT(A992,3)="---"),"",IFERROR(VLOOKUP($A992,'ROAR Balance'!B:F,2,FALSE),""))</f>
        <v>British</v>
      </c>
      <c r="J992" s="58">
        <f>IF(I992="","",IFERROR(VLOOKUP($A992,'ROAR Balance'!B:F,3,FALSE),""))</f>
        <v>0</v>
      </c>
      <c r="K992" s="58" t="str">
        <f>IF(I992="","",IFERROR(VLOOKUP($A992,'ROAR Balance'!B:F,4,FALSE),""))</f>
        <v>Italian</v>
      </c>
      <c r="L992" s="58">
        <f>IF(I992="","",IFERROR(VLOOKUP($A992,'ROAR Balance'!B:F,5,FALSE),""))</f>
        <v>1</v>
      </c>
      <c r="M992" s="46" t="str">
        <f>IF(OR(LEFT(A992,2)="--",A992="",I992=""),"",IFERROR(VLOOKUP(A992,Data!C:W,21,FALSE),""))</f>
        <v>SSR</v>
      </c>
      <c r="N992" s="2"/>
    </row>
    <row r="993" spans="1:14" ht="15" customHeight="1" x14ac:dyDescent="0.3">
      <c r="A993" s="5" t="str">
        <f>IFERROR(IF(VLOOKUP(ROW(A993)-1,Data!B:C,2,FALSE)="","",VLOOKUP(ROW(A993)-1,Data!B:C,2,FALSE)),"")</f>
        <v>The Hunted [FF14]</v>
      </c>
      <c r="B993" s="133"/>
      <c r="C993" s="87" t="str">
        <f>IFERROR(IF(VLOOKUP(ROW(A993)-1,Data!B:C,2,FALSE)="","",VLOOKUP(ROW(A993)-1,Data!B:X,23,FALSE)),"")</f>
        <v/>
      </c>
      <c r="D993" s="6">
        <f t="shared" si="49"/>
        <v>-1</v>
      </c>
      <c r="E993" s="6" t="str">
        <f t="shared" si="50"/>
        <v>T</v>
      </c>
      <c r="F993" s="42">
        <f>IF(I993="","",IF(M993="Campaign","--",IF(VLOOKUP(A993,Data!C:D,2,FALSE)="*","*",VLOOKUP(A993,Data!C:R,16,FALSE))))</f>
        <v>2.291666666666667</v>
      </c>
      <c r="G993" s="43">
        <f>IF(I993="","",IFERROR(VLOOKUP(VLOOKUP(A993,Data!C:T,18,FALSE),'ROAR Ratings'!A:D,4,FALSE),""))</f>
        <v>7.11</v>
      </c>
      <c r="H993" s="44">
        <f t="shared" si="51"/>
        <v>1</v>
      </c>
      <c r="I993" s="58" t="str">
        <f>IF(OR(A993="",LEFT(A993,3)="---"),"",IFERROR(VLOOKUP($A993,'ROAR Balance'!B:F,2,FALSE),""))</f>
        <v>German</v>
      </c>
      <c r="J993" s="58">
        <f>IF(I993="","",IFERROR(VLOOKUP($A993,'ROAR Balance'!B:F,3,FALSE),""))</f>
        <v>0</v>
      </c>
      <c r="K993" s="58" t="str">
        <f>IF(I993="","",IFERROR(VLOOKUP($A993,'ROAR Balance'!B:F,4,FALSE),""))</f>
        <v>Belgian</v>
      </c>
      <c r="L993" s="58">
        <f>IF(I993="","",IFERROR(VLOOKUP($A993,'ROAR Balance'!B:F,5,FALSE),""))</f>
        <v>18</v>
      </c>
      <c r="M993" s="46" t="str">
        <f>IF(OR(LEFT(A993,2)="--",A993="",I993=""),"",IFERROR(VLOOKUP(A993,Data!C:W,21,FALSE),""))</f>
        <v>SSR</v>
      </c>
      <c r="N993" s="2"/>
    </row>
    <row r="994" spans="1:14" ht="15" customHeight="1" x14ac:dyDescent="0.3">
      <c r="A994" s="5" t="str">
        <f>IFERROR(IF(VLOOKUP(ROW(A994)-1,Data!B:C,2,FALSE)="","",VLOOKUP(ROW(A994)-1,Data!B:C,2,FALSE)),"")</f>
        <v>Dragoons Returned [FF15]</v>
      </c>
      <c r="B994" s="133"/>
      <c r="C994" s="87" t="str">
        <f>IFERROR(IF(VLOOKUP(ROW(A994)-1,Data!B:C,2,FALSE)="","",VLOOKUP(ROW(A994)-1,Data!B:X,23,FALSE)),"")</f>
        <v/>
      </c>
      <c r="D994" s="6">
        <f t="shared" si="49"/>
        <v>-1</v>
      </c>
      <c r="E994" s="6" t="str">
        <f t="shared" si="50"/>
        <v>T</v>
      </c>
      <c r="F994" s="42">
        <f>IF(I994="","",IF(M994="Campaign","--",IF(VLOOKUP(A994,Data!C:D,2,FALSE)="*","*",VLOOKUP(A994,Data!C:R,16,FALSE))))</f>
        <v>2.041666666666667</v>
      </c>
      <c r="G994" s="43">
        <f>IF(I994="","",IFERROR(VLOOKUP(VLOOKUP(A994,Data!C:T,18,FALSE),'ROAR Ratings'!A:D,4,FALSE),""))</f>
        <v>5.75</v>
      </c>
      <c r="H994" s="44">
        <f t="shared" si="51"/>
        <v>0.75</v>
      </c>
      <c r="I994" s="58" t="str">
        <f>IF(OR(A994="",LEFT(A994,3)="---"),"",IFERROR(VLOOKUP($A994,'ROAR Balance'!B:F,2,FALSE),""))</f>
        <v>French</v>
      </c>
      <c r="J994" s="58">
        <f>IF(I994="","",IFERROR(VLOOKUP($A994,'ROAR Balance'!B:F,3,FALSE),""))</f>
        <v>1</v>
      </c>
      <c r="K994" s="58" t="str">
        <f>IF(I994="","",IFERROR(VLOOKUP($A994,'ROAR Balance'!B:F,4,FALSE),""))</f>
        <v>German</v>
      </c>
      <c r="L994" s="58">
        <f>IF(I994="","",IFERROR(VLOOKUP($A994,'ROAR Balance'!B:F,5,FALSE),""))</f>
        <v>3</v>
      </c>
      <c r="M994" s="46" t="str">
        <f>IF(OR(LEFT(A994,2)="--",A994="",I994=""),"",IFERROR(VLOOKUP(A994,Data!C:W,21,FALSE),""))</f>
        <v>SSR</v>
      </c>
      <c r="N994" s="2"/>
    </row>
    <row r="995" spans="1:14" ht="15" customHeight="1" x14ac:dyDescent="0.3">
      <c r="A995" s="5" t="str">
        <f>IFERROR(IF(VLOOKUP(ROW(A995)-1,Data!B:C,2,FALSE)="","",VLOOKUP(ROW(A995)-1,Data!B:C,2,FALSE)),"")</f>
        <v/>
      </c>
      <c r="B995" s="133"/>
      <c r="C995" s="87" t="str">
        <f>IFERROR(IF(VLOOKUP(ROW(A995)-1,Data!B:C,2,FALSE)="","",VLOOKUP(ROW(A995)-1,Data!B:X,23,FALSE)),"")</f>
        <v/>
      </c>
      <c r="D995" s="6" t="str">
        <f t="shared" si="49"/>
        <v/>
      </c>
      <c r="E995" s="6" t="str">
        <f t="shared" si="50"/>
        <v/>
      </c>
      <c r="F995" s="42" t="str">
        <f>IF(I995="","",IF(M995="Campaign","--",IF(VLOOKUP(A995,Data!C:D,2,FALSE)="*","*",VLOOKUP(A995,Data!C:R,16,FALSE))))</f>
        <v/>
      </c>
      <c r="G995" s="43" t="str">
        <f>IF(I995="","",IFERROR(VLOOKUP(VLOOKUP(A995,Data!C:T,18,FALSE),'ROAR Ratings'!A:D,4,FALSE),""))</f>
        <v/>
      </c>
      <c r="H995" s="44" t="str">
        <f t="shared" si="51"/>
        <v/>
      </c>
      <c r="I995" s="58" t="str">
        <f>IF(OR(A995="",LEFT(A995,3)="---"),"",IFERROR(VLOOKUP($A995,'ROAR Balance'!B:F,2,FALSE),""))</f>
        <v/>
      </c>
      <c r="J995" s="58" t="str">
        <f>IF(I995="","",IFERROR(VLOOKUP($A995,'ROAR Balance'!B:F,3,FALSE),""))</f>
        <v/>
      </c>
      <c r="K995" s="58" t="str">
        <f>IF(I995="","",IFERROR(VLOOKUP($A995,'ROAR Balance'!B:F,4,FALSE),""))</f>
        <v/>
      </c>
      <c r="L995" s="58" t="str">
        <f>IF(I995="","",IFERROR(VLOOKUP($A995,'ROAR Balance'!B:F,5,FALSE),""))</f>
        <v/>
      </c>
      <c r="M995" s="46" t="str">
        <f>IF(OR(LEFT(A995,2)="--",A995="",I995=""),"",IFERROR(VLOOKUP(A995,Data!C:W,21,FALSE),""))</f>
        <v/>
      </c>
      <c r="N995" s="2"/>
    </row>
    <row r="996" spans="1:14" ht="15" customHeight="1" x14ac:dyDescent="0.3">
      <c r="A996" s="5" t="str">
        <f>IFERROR(IF(VLOOKUP(ROW(A996)-1,Data!B:C,2,FALSE)="","",VLOOKUP(ROW(A996)-1,Data!B:C,2,FALSE)),"")</f>
        <v>--- A GI's Dozen Scenario Bundle ---</v>
      </c>
      <c r="B996" s="133"/>
      <c r="C996" s="87" t="str">
        <f>IFERROR(IF(VLOOKUP(ROW(A996)-1,Data!B:C,2,FALSE)="","",VLOOKUP(ROW(A996)-1,Data!B:X,23,FALSE)),"")</f>
        <v/>
      </c>
      <c r="D996" s="6" t="str">
        <f t="shared" si="49"/>
        <v/>
      </c>
      <c r="E996" s="6" t="str">
        <f t="shared" si="50"/>
        <v/>
      </c>
      <c r="F996" s="42" t="str">
        <f>IF(I996="","",IF(M996="Campaign","--",IF(VLOOKUP(A996,Data!C:D,2,FALSE)="*","*",VLOOKUP(A996,Data!C:R,16,FALSE))))</f>
        <v/>
      </c>
      <c r="G996" s="43" t="str">
        <f>IF(I996="","",IFERROR(VLOOKUP(VLOOKUP(A996,Data!C:T,18,FALSE),'ROAR Ratings'!A:D,4,FALSE),""))</f>
        <v/>
      </c>
      <c r="H996" s="44" t="str">
        <f t="shared" si="51"/>
        <v/>
      </c>
      <c r="I996" s="58" t="str">
        <f>IF(OR(A996="",LEFT(A996,3)="---"),"",IFERROR(VLOOKUP($A996,'ROAR Balance'!B:F,2,FALSE),""))</f>
        <v/>
      </c>
      <c r="J996" s="58" t="str">
        <f>IF(I996="","",IFERROR(VLOOKUP($A996,'ROAR Balance'!B:F,3,FALSE),""))</f>
        <v/>
      </c>
      <c r="K996" s="58" t="str">
        <f>IF(I996="","",IFERROR(VLOOKUP($A996,'ROAR Balance'!B:F,4,FALSE),""))</f>
        <v/>
      </c>
      <c r="L996" s="58" t="str">
        <f>IF(I996="","",IFERROR(VLOOKUP($A996,'ROAR Balance'!B:F,5,FALSE),""))</f>
        <v/>
      </c>
      <c r="M996" s="46" t="str">
        <f>IF(OR(LEFT(A996,2)="--",A996="",I996=""),"",IFERROR(VLOOKUP(A996,Data!C:W,21,FALSE),""))</f>
        <v/>
      </c>
      <c r="N996" s="2"/>
    </row>
    <row r="997" spans="1:14" ht="15" customHeight="1" x14ac:dyDescent="0.3">
      <c r="A997" s="5" t="str">
        <f>IFERROR(IF(VLOOKUP(ROW(A997)-1,Data!B:C,2,FALSE)="","",VLOOKUP(ROW(A997)-1,Data!B:C,2,FALSE)),"")</f>
        <v>The French Decide to Fight [U1]</v>
      </c>
      <c r="B997" s="133"/>
      <c r="C997" s="87" t="str">
        <f>IFERROR(IF(VLOOKUP(ROW(A997)-1,Data!B:C,2,FALSE)="","",VLOOKUP(ROW(A997)-1,Data!B:X,23,FALSE)),"")</f>
        <v/>
      </c>
      <c r="D997" s="6">
        <f t="shared" si="49"/>
        <v>-1</v>
      </c>
      <c r="E997" s="6" t="str">
        <f t="shared" si="50"/>
        <v/>
      </c>
      <c r="F997" s="42">
        <f>IF(I997="","",IF(M997="Campaign","--",IF(VLOOKUP(A997,Data!C:D,2,FALSE)="*","*",VLOOKUP(A997,Data!C:R,16,FALSE))))</f>
        <v>9.6416666666666675</v>
      </c>
      <c r="G997" s="43">
        <f>IF(I997="","",IFERROR(VLOOKUP(VLOOKUP(A997,Data!C:T,18,FALSE),'ROAR Ratings'!A:D,4,FALSE),""))</f>
        <v>6.85</v>
      </c>
      <c r="H997" s="44">
        <f t="shared" si="51"/>
        <v>0.70370370370370372</v>
      </c>
      <c r="I997" s="58" t="str">
        <f>IF(OR(A997="",LEFT(A997,3)="---"),"",IFERROR(VLOOKUP($A997,'ROAR Balance'!B:F,2,FALSE),""))</f>
        <v>American</v>
      </c>
      <c r="J997" s="58">
        <f>IF(I997="","",IFERROR(VLOOKUP($A997,'ROAR Balance'!B:F,3,FALSE),""))</f>
        <v>8</v>
      </c>
      <c r="K997" s="58" t="str">
        <f>IF(I997="","",IFERROR(VLOOKUP($A997,'ROAR Balance'!B:F,4,FALSE),""))</f>
        <v>Vichy</v>
      </c>
      <c r="L997" s="58">
        <f>IF(I997="","",IFERROR(VLOOKUP($A997,'ROAR Balance'!B:F,5,FALSE),""))</f>
        <v>19</v>
      </c>
      <c r="M997" s="46" t="str">
        <f>IF(OR(LEFT(A997,2)="--",A997="",I997=""),"",IFERROR(VLOOKUP(A997,Data!C:W,21,FALSE),""))</f>
        <v>OBA</v>
      </c>
      <c r="N997" s="2"/>
    </row>
    <row r="998" spans="1:14" ht="15" customHeight="1" x14ac:dyDescent="0.3">
      <c r="A998" s="5" t="str">
        <f>IFERROR(IF(VLOOKUP(ROW(A998)-1,Data!B:C,2,FALSE)="","",VLOOKUP(ROW(A998)-1,Data!B:C,2,FALSE)),"")</f>
        <v>Sweep for Bordj Toum Bridge [U2]</v>
      </c>
      <c r="B998" s="133"/>
      <c r="C998" s="87" t="str">
        <f>IFERROR(IF(VLOOKUP(ROW(A998)-1,Data!B:C,2,FALSE)="","",VLOOKUP(ROW(A998)-1,Data!B:X,23,FALSE)),"")</f>
        <v/>
      </c>
      <c r="D998" s="6">
        <f t="shared" si="49"/>
        <v>-1</v>
      </c>
      <c r="E998" s="6" t="str">
        <f t="shared" si="50"/>
        <v/>
      </c>
      <c r="F998" s="42">
        <f>IF(I998="","",IF(M998="Campaign","--",IF(VLOOKUP(A998,Data!C:D,2,FALSE)="*","*",VLOOKUP(A998,Data!C:R,16,FALSE))))</f>
        <v>14.333333333333334</v>
      </c>
      <c r="G998" s="43">
        <f>IF(I998="","",IFERROR(VLOOKUP(VLOOKUP(A998,Data!C:T,18,FALSE),'ROAR Ratings'!A:D,4,FALSE),""))</f>
        <v>6.73</v>
      </c>
      <c r="H998" s="44">
        <f t="shared" si="51"/>
        <v>0.68571428571428572</v>
      </c>
      <c r="I998" s="58" t="str">
        <f>IF(OR(A998="",LEFT(A998,3)="---"),"",IFERROR(VLOOKUP($A998,'ROAR Balance'!B:F,2,FALSE),""))</f>
        <v>German</v>
      </c>
      <c r="J998" s="58">
        <f>IF(I998="","",IFERROR(VLOOKUP($A998,'ROAR Balance'!B:F,3,FALSE),""))</f>
        <v>11</v>
      </c>
      <c r="K998" s="58" t="str">
        <f>IF(I998="","",IFERROR(VLOOKUP($A998,'ROAR Balance'!B:F,4,FALSE),""))</f>
        <v>American</v>
      </c>
      <c r="L998" s="58">
        <f>IF(I998="","",IFERROR(VLOOKUP($A998,'ROAR Balance'!B:F,5,FALSE),""))</f>
        <v>24</v>
      </c>
      <c r="M998" s="46" t="str">
        <f>IF(OR(LEFT(A998,2)="--",A998="",I998=""),"",IFERROR(VLOOKUP(A998,Data!C:W,21,FALSE),""))</f>
        <v>OBA</v>
      </c>
      <c r="N998" s="2"/>
    </row>
    <row r="999" spans="1:14" ht="15" customHeight="1" x14ac:dyDescent="0.3">
      <c r="A999" s="5" t="str">
        <f>IFERROR(IF(VLOOKUP(ROW(A999)-1,Data!B:C,2,FALSE)="","",VLOOKUP(ROW(A999)-1,Data!B:C,2,FALSE)),"")</f>
        <v>The Factory [U3]</v>
      </c>
      <c r="B999" s="133"/>
      <c r="C999" s="87" t="str">
        <f>IFERROR(IF(VLOOKUP(ROW(A999)-1,Data!B:C,2,FALSE)="","",VLOOKUP(ROW(A999)-1,Data!B:X,23,FALSE)),"")</f>
        <v/>
      </c>
      <c r="D999" s="6">
        <f t="shared" si="49"/>
        <v>-1</v>
      </c>
      <c r="E999" s="6" t="str">
        <f t="shared" si="50"/>
        <v/>
      </c>
      <c r="F999" s="42">
        <f>IF(I999="","",IF(M999="Campaign","--",IF(VLOOKUP(A999,Data!C:D,2,FALSE)="*","*",VLOOKUP(A999,Data!C:R,16,FALSE))))</f>
        <v>9.5500000000000007</v>
      </c>
      <c r="G999" s="43">
        <f>IF(I999="","",IFERROR(VLOOKUP(VLOOKUP(A999,Data!C:T,18,FALSE),'ROAR Ratings'!A:D,4,FALSE),""))</f>
        <v>6.14</v>
      </c>
      <c r="H999" s="44">
        <f t="shared" si="51"/>
        <v>0.55555555555555558</v>
      </c>
      <c r="I999" s="58" t="str">
        <f>IF(OR(A999="",LEFT(A999,3)="---"),"",IFERROR(VLOOKUP($A999,'ROAR Balance'!B:F,2,FALSE),""))</f>
        <v>German</v>
      </c>
      <c r="J999" s="58">
        <f>IF(I999="","",IFERROR(VLOOKUP($A999,'ROAR Balance'!B:F,3,FALSE),""))</f>
        <v>20</v>
      </c>
      <c r="K999" s="58" t="str">
        <f>IF(I999="","",IFERROR(VLOOKUP($A999,'ROAR Balance'!B:F,4,FALSE),""))</f>
        <v>American</v>
      </c>
      <c r="L999" s="58">
        <f>IF(I999="","",IFERROR(VLOOKUP($A999,'ROAR Balance'!B:F,5,FALSE),""))</f>
        <v>16</v>
      </c>
      <c r="M999" s="46" t="str">
        <f>IF(OR(LEFT(A999,2)="--",A999="",I999=""),"",IFERROR(VLOOKUP(A999,Data!C:W,21,FALSE),""))</f>
        <v>OBA</v>
      </c>
      <c r="N999" s="2"/>
    </row>
    <row r="1000" spans="1:14" ht="15" customHeight="1" x14ac:dyDescent="0.3">
      <c r="A1000" s="5" t="str">
        <f>IFERROR(IF(VLOOKUP(ROW(A1000)-1,Data!B:C,2,FALSE)="","",VLOOKUP(ROW(A1000)-1,Data!B:C,2,FALSE)),"")</f>
        <v>Climax at Nijmegen Bridge [U4]</v>
      </c>
      <c r="B1000" s="133"/>
      <c r="C1000" s="87" t="str">
        <f>IFERROR(IF(VLOOKUP(ROW(A1000)-1,Data!B:C,2,FALSE)="","",VLOOKUP(ROW(A1000)-1,Data!B:X,23,FALSE)),"")</f>
        <v/>
      </c>
      <c r="D1000" s="6">
        <f t="shared" si="49"/>
        <v>-1</v>
      </c>
      <c r="E1000" s="6" t="str">
        <f t="shared" si="50"/>
        <v/>
      </c>
      <c r="F1000" s="42">
        <f>IF(I1000="","",IF(M1000="Campaign","--",IF(VLOOKUP(A1000,Data!C:D,2,FALSE)="*","*",VLOOKUP(A1000,Data!C:R,16,FALSE))))</f>
        <v>11.291666666666666</v>
      </c>
      <c r="G1000" s="43">
        <f>IF(I1000="","",IFERROR(VLOOKUP(VLOOKUP(A1000,Data!C:T,18,FALSE),'ROAR Ratings'!A:D,4,FALSE),""))</f>
        <v>6.22</v>
      </c>
      <c r="H1000" s="44">
        <f t="shared" si="51"/>
        <v>0.68421052631578949</v>
      </c>
      <c r="I1000" s="58" t="str">
        <f>IF(OR(A1000="",LEFT(A1000,3)="---"),"",IFERROR(VLOOKUP($A1000,'ROAR Balance'!B:F,2,FALSE),""))</f>
        <v>American/British</v>
      </c>
      <c r="J1000" s="58">
        <f>IF(I1000="","",IFERROR(VLOOKUP($A1000,'ROAR Balance'!B:F,3,FALSE),""))</f>
        <v>12</v>
      </c>
      <c r="K1000" s="58" t="str">
        <f>IF(I1000="","",IFERROR(VLOOKUP($A1000,'ROAR Balance'!B:F,4,FALSE),""))</f>
        <v>German</v>
      </c>
      <c r="L1000" s="58">
        <f>IF(I1000="","",IFERROR(VLOOKUP($A1000,'ROAR Balance'!B:F,5,FALSE),""))</f>
        <v>26</v>
      </c>
      <c r="M1000" s="46" t="str">
        <f>IF(OR(LEFT(A1000,2)="--",A1000="",I1000=""),"",IFERROR(VLOOKUP(A1000,Data!C:W,21,FALSE),""))</f>
        <v>OBA</v>
      </c>
      <c r="N1000" s="2"/>
    </row>
    <row r="1001" spans="1:14" ht="15" customHeight="1" x14ac:dyDescent="0.3">
      <c r="A1001" s="5" t="str">
        <f>IFERROR(IF(VLOOKUP(ROW(A1001)-1,Data!B:C,2,FALSE)="","",VLOOKUP(ROW(A1001)-1,Data!B:C,2,FALSE)),"")</f>
        <v>Point d'Appui [U5]</v>
      </c>
      <c r="B1001" s="133"/>
      <c r="C1001" s="87" t="str">
        <f>IFERROR(IF(VLOOKUP(ROW(A1001)-1,Data!B:C,2,FALSE)="","",VLOOKUP(ROW(A1001)-1,Data!B:X,23,FALSE)),"")</f>
        <v/>
      </c>
      <c r="D1001" s="6">
        <f t="shared" si="49"/>
        <v>-1</v>
      </c>
      <c r="E1001" s="6" t="str">
        <f t="shared" si="50"/>
        <v>T</v>
      </c>
      <c r="F1001" s="42">
        <f>IF(I1001="","",IF(M1001="Campaign","--",IF(VLOOKUP(A1001,Data!C:D,2,FALSE)="*","*",VLOOKUP(A1001,Data!C:R,16,FALSE))))</f>
        <v>4.4000000000000004</v>
      </c>
      <c r="G1001" s="43">
        <f>IF(I1001="","",IFERROR(VLOOKUP(VLOOKUP(A1001,Data!C:T,18,FALSE),'ROAR Ratings'!A:D,4,FALSE),""))</f>
        <v>5.7</v>
      </c>
      <c r="H1001" s="44">
        <f t="shared" si="51"/>
        <v>0.59677419354838712</v>
      </c>
      <c r="I1001" s="58" t="str">
        <f>IF(OR(A1001="",LEFT(A1001,3)="---"),"",IFERROR(VLOOKUP($A1001,'ROAR Balance'!B:F,2,FALSE),""))</f>
        <v>German</v>
      </c>
      <c r="J1001" s="58">
        <f>IF(I1001="","",IFERROR(VLOOKUP($A1001,'ROAR Balance'!B:F,3,FALSE),""))</f>
        <v>37</v>
      </c>
      <c r="K1001" s="58" t="str">
        <f>IF(I1001="","",IFERROR(VLOOKUP($A1001,'ROAR Balance'!B:F,4,FALSE),""))</f>
        <v>American</v>
      </c>
      <c r="L1001" s="58">
        <f>IF(I1001="","",IFERROR(VLOOKUP($A1001,'ROAR Balance'!B:F,5,FALSE),""))</f>
        <v>25</v>
      </c>
      <c r="M1001" s="46" t="str">
        <f>IF(OR(LEFT(A1001,2)="--",A1001="",I1001=""),"",IFERROR(VLOOKUP(A1001,Data!C:W,21,FALSE),""))</f>
        <v/>
      </c>
      <c r="N1001" s="2"/>
    </row>
    <row r="1002" spans="1:14" ht="15" customHeight="1" x14ac:dyDescent="0.3">
      <c r="A1002" s="5" t="str">
        <f>IFERROR(IF(VLOOKUP(ROW(A1002)-1,Data!B:C,2,FALSE)="","",VLOOKUP(ROW(A1002)-1,Data!B:C,2,FALSE)),"")</f>
        <v>Action at Kommerscheidt [U6]</v>
      </c>
      <c r="B1002" s="133"/>
      <c r="C1002" s="87" t="str">
        <f>IFERROR(IF(VLOOKUP(ROW(A1002)-1,Data!B:C,2,FALSE)="","",VLOOKUP(ROW(A1002)-1,Data!B:X,23,FALSE)),"")</f>
        <v/>
      </c>
      <c r="D1002" s="6">
        <f t="shared" si="49"/>
        <v>-1</v>
      </c>
      <c r="E1002" s="6" t="str">
        <f t="shared" si="50"/>
        <v/>
      </c>
      <c r="F1002" s="42">
        <f>IF(I1002="","",IF(M1002="Campaign","--",IF(VLOOKUP(A1002,Data!C:D,2,FALSE)="*","*",VLOOKUP(A1002,Data!C:R,16,FALSE))))</f>
        <v>11.5</v>
      </c>
      <c r="G1002" s="43">
        <f>IF(I1002="","",IFERROR(VLOOKUP(VLOOKUP(A1002,Data!C:T,18,FALSE),'ROAR Ratings'!A:D,4,FALSE),""))</f>
        <v>6.09</v>
      </c>
      <c r="H1002" s="44">
        <f t="shared" si="51"/>
        <v>0.6216216216216216</v>
      </c>
      <c r="I1002" s="58" t="str">
        <f>IF(OR(A1002="",LEFT(A1002,3)="---"),"",IFERROR(VLOOKUP($A1002,'ROAR Balance'!B:F,2,FALSE),""))</f>
        <v>American</v>
      </c>
      <c r="J1002" s="58">
        <f>IF(I1002="","",IFERROR(VLOOKUP($A1002,'ROAR Balance'!B:F,3,FALSE),""))</f>
        <v>23</v>
      </c>
      <c r="K1002" s="58" t="str">
        <f>IF(I1002="","",IFERROR(VLOOKUP($A1002,'ROAR Balance'!B:F,4,FALSE),""))</f>
        <v>German</v>
      </c>
      <c r="L1002" s="58">
        <f>IF(I1002="","",IFERROR(VLOOKUP($A1002,'ROAR Balance'!B:F,5,FALSE),""))</f>
        <v>14</v>
      </c>
      <c r="M1002" s="46" t="str">
        <f>IF(OR(LEFT(A1002,2)="--",A1002="",I1002=""),"",IFERROR(VLOOKUP(A1002,Data!C:W,21,FALSE),""))</f>
        <v>OBA, Air</v>
      </c>
      <c r="N1002" s="2"/>
    </row>
    <row r="1003" spans="1:14" ht="15" customHeight="1" x14ac:dyDescent="0.3">
      <c r="A1003" s="5" t="str">
        <f>IFERROR(IF(VLOOKUP(ROW(A1003)-1,Data!B:C,2,FALSE)="","",VLOOKUP(ROW(A1003)-1,Data!B:C,2,FALSE)),"")</f>
        <v>Han-Sur-Neid [U7]</v>
      </c>
      <c r="B1003" s="133"/>
      <c r="C1003" s="87" t="str">
        <f>IFERROR(IF(VLOOKUP(ROW(A1003)-1,Data!B:C,2,FALSE)="","",VLOOKUP(ROW(A1003)-1,Data!B:X,23,FALSE)),"")</f>
        <v/>
      </c>
      <c r="D1003" s="6">
        <f t="shared" si="49"/>
        <v>-1</v>
      </c>
      <c r="E1003" s="6" t="str">
        <f t="shared" si="50"/>
        <v/>
      </c>
      <c r="F1003" s="42">
        <f>IF(I1003="","",IF(M1003="Campaign","--",IF(VLOOKUP(A1003,Data!C:D,2,FALSE)="*","*",VLOOKUP(A1003,Data!C:R,16,FALSE))))</f>
        <v>6.416666666666667</v>
      </c>
      <c r="G1003" s="43">
        <f>IF(I1003="","",IFERROR(VLOOKUP(VLOOKUP(A1003,Data!C:T,18,FALSE),'ROAR Ratings'!A:D,4,FALSE),""))</f>
        <v>6.39</v>
      </c>
      <c r="H1003" s="44">
        <f t="shared" si="51"/>
        <v>0.5855855855855856</v>
      </c>
      <c r="I1003" s="58" t="str">
        <f>IF(OR(A1003="",LEFT(A1003,3)="---"),"",IFERROR(VLOOKUP($A1003,'ROAR Balance'!B:F,2,FALSE),""))</f>
        <v>German</v>
      </c>
      <c r="J1003" s="58">
        <f>IF(I1003="","",IFERROR(VLOOKUP($A1003,'ROAR Balance'!B:F,3,FALSE),""))</f>
        <v>65</v>
      </c>
      <c r="K1003" s="58" t="str">
        <f>IF(I1003="","",IFERROR(VLOOKUP($A1003,'ROAR Balance'!B:F,4,FALSE),""))</f>
        <v>American</v>
      </c>
      <c r="L1003" s="58">
        <f>IF(I1003="","",IFERROR(VLOOKUP($A1003,'ROAR Balance'!B:F,5,FALSE),""))</f>
        <v>46</v>
      </c>
      <c r="M1003" s="46" t="str">
        <f>IF(OR(LEFT(A1003,2)="--",A1003="",I1003=""),"",IFERROR(VLOOKUP(A1003,Data!C:W,21,FALSE),""))</f>
        <v>OBA</v>
      </c>
      <c r="N1003" s="2"/>
    </row>
    <row r="1004" spans="1:14" ht="15" customHeight="1" x14ac:dyDescent="0.3">
      <c r="A1004" s="5" t="str">
        <f>IFERROR(IF(VLOOKUP(ROW(A1004)-1,Data!B:C,2,FALSE)="","",VLOOKUP(ROW(A1004)-1,Data!B:C,2,FALSE)),"")</f>
        <v>Weissnhof Crossroads [U8]</v>
      </c>
      <c r="B1004" s="133"/>
      <c r="C1004" s="87" t="str">
        <f>IFERROR(IF(VLOOKUP(ROW(A1004)-1,Data!B:C,2,FALSE)="","",VLOOKUP(ROW(A1004)-1,Data!B:X,23,FALSE)),"")</f>
        <v/>
      </c>
      <c r="D1004" s="6">
        <f t="shared" si="49"/>
        <v>-1</v>
      </c>
      <c r="E1004" s="6" t="str">
        <f t="shared" si="50"/>
        <v/>
      </c>
      <c r="F1004" s="42">
        <f>IF(I1004="","",IF(M1004="Campaign","--",IF(VLOOKUP(A1004,Data!C:D,2,FALSE)="*","*",VLOOKUP(A1004,Data!C:R,16,FALSE))))</f>
        <v>9.5500000000000007</v>
      </c>
      <c r="G1004" s="43">
        <f>IF(I1004="","",IFERROR(VLOOKUP(VLOOKUP(A1004,Data!C:T,18,FALSE),'ROAR Ratings'!A:D,4,FALSE),""))</f>
        <v>6.22</v>
      </c>
      <c r="H1004" s="44">
        <f t="shared" si="51"/>
        <v>0.54545454545454541</v>
      </c>
      <c r="I1004" s="58" t="str">
        <f>IF(OR(A1004="",LEFT(A1004,3)="---"),"",IFERROR(VLOOKUP($A1004,'ROAR Balance'!B:F,2,FALSE),""))</f>
        <v>German</v>
      </c>
      <c r="J1004" s="58">
        <f>IF(I1004="","",IFERROR(VLOOKUP($A1004,'ROAR Balance'!B:F,3,FALSE),""))</f>
        <v>10</v>
      </c>
      <c r="K1004" s="58" t="str">
        <f>IF(I1004="","",IFERROR(VLOOKUP($A1004,'ROAR Balance'!B:F,4,FALSE),""))</f>
        <v>American</v>
      </c>
      <c r="L1004" s="58">
        <f>IF(I1004="","",IFERROR(VLOOKUP($A1004,'ROAR Balance'!B:F,5,FALSE),""))</f>
        <v>12</v>
      </c>
      <c r="M1004" s="46" t="str">
        <f>IF(OR(LEFT(A1004,2)="--",A1004="",I1004=""),"",IFERROR(VLOOKUP(A1004,Data!C:W,21,FALSE),""))</f>
        <v/>
      </c>
      <c r="N1004" s="2"/>
    </row>
    <row r="1005" spans="1:14" ht="15" customHeight="1" x14ac:dyDescent="0.3">
      <c r="A1005" s="5" t="str">
        <f>IFERROR(IF(VLOOKUP(ROW(A1005)-1,Data!B:C,2,FALSE)="","",VLOOKUP(ROW(A1005)-1,Data!B:C,2,FALSE)),"")</f>
        <v>A Belated Christmas [U9]</v>
      </c>
      <c r="B1005" s="133"/>
      <c r="C1005" s="87" t="str">
        <f>IFERROR(IF(VLOOKUP(ROW(A1005)-1,Data!B:C,2,FALSE)="","",VLOOKUP(ROW(A1005)-1,Data!B:X,23,FALSE)),"")</f>
        <v/>
      </c>
      <c r="D1005" s="6">
        <f t="shared" si="49"/>
        <v>-1</v>
      </c>
      <c r="E1005" s="6" t="str">
        <f t="shared" si="50"/>
        <v/>
      </c>
      <c r="F1005" s="42">
        <f>IF(I1005="","",IF(M1005="Campaign","--",IF(VLOOKUP(A1005,Data!C:D,2,FALSE)="*","*",VLOOKUP(A1005,Data!C:R,16,FALSE))))</f>
        <v>7.2666666666666666</v>
      </c>
      <c r="G1005" s="43">
        <f>IF(I1005="","",IFERROR(VLOOKUP(VLOOKUP(A1005,Data!C:T,18,FALSE),'ROAR Ratings'!A:D,4,FALSE),""))</f>
        <v>6.75</v>
      </c>
      <c r="H1005" s="44">
        <f t="shared" si="51"/>
        <v>0.61111111111111116</v>
      </c>
      <c r="I1005" s="58" t="str">
        <f>IF(OR(A1005="",LEFT(A1005,3)="---"),"",IFERROR(VLOOKUP($A1005,'ROAR Balance'!B:F,2,FALSE),""))</f>
        <v>German</v>
      </c>
      <c r="J1005" s="58">
        <f>IF(I1005="","",IFERROR(VLOOKUP($A1005,'ROAR Balance'!B:F,3,FALSE),""))</f>
        <v>11</v>
      </c>
      <c r="K1005" s="58" t="str">
        <f>IF(I1005="","",IFERROR(VLOOKUP($A1005,'ROAR Balance'!B:F,4,FALSE),""))</f>
        <v>American</v>
      </c>
      <c r="L1005" s="58">
        <f>IF(I1005="","",IFERROR(VLOOKUP($A1005,'ROAR Balance'!B:F,5,FALSE),""))</f>
        <v>7</v>
      </c>
      <c r="M1005" s="46" t="str">
        <f>IF(OR(LEFT(A1005,2)="--",A1005="",I1005=""),"",IFERROR(VLOOKUP(A1005,Data!C:W,21,FALSE),""))</f>
        <v>Air</v>
      </c>
      <c r="N1005" s="2"/>
    </row>
    <row r="1006" spans="1:14" ht="15" customHeight="1" x14ac:dyDescent="0.3">
      <c r="A1006" s="5" t="str">
        <f>IFERROR(IF(VLOOKUP(ROW(A1006)-1,Data!B:C,2,FALSE)="","",VLOOKUP(ROW(A1006)-1,Data!B:C,2,FALSE)),"")</f>
        <v>Trial by Combat [U10]</v>
      </c>
      <c r="B1006" s="133"/>
      <c r="C1006" s="87" t="str">
        <f>IFERROR(IF(VLOOKUP(ROW(A1006)-1,Data!B:C,2,FALSE)="","",VLOOKUP(ROW(A1006)-1,Data!B:X,23,FALSE)),"")</f>
        <v/>
      </c>
      <c r="D1006" s="6">
        <f t="shared" si="49"/>
        <v>-1</v>
      </c>
      <c r="E1006" s="6" t="str">
        <f t="shared" si="50"/>
        <v/>
      </c>
      <c r="F1006" s="42">
        <f>IF(I1006="","",IF(M1006="Campaign","--",IF(VLOOKUP(A1006,Data!C:D,2,FALSE)="*","*",VLOOKUP(A1006,Data!C:R,16,FALSE))))</f>
        <v>8.5</v>
      </c>
      <c r="G1006" s="43">
        <f>IF(I1006="","",IFERROR(VLOOKUP(VLOOKUP(A1006,Data!C:T,18,FALSE),'ROAR Ratings'!A:D,4,FALSE),""))</f>
        <v>5.82</v>
      </c>
      <c r="H1006" s="44">
        <f t="shared" si="51"/>
        <v>0.68421052631578949</v>
      </c>
      <c r="I1006" s="58" t="str">
        <f>IF(OR(A1006="",LEFT(A1006,3)="---"),"",IFERROR(VLOOKUP($A1006,'ROAR Balance'!B:F,2,FALSE),""))</f>
        <v>American</v>
      </c>
      <c r="J1006" s="58">
        <f>IF(I1006="","",IFERROR(VLOOKUP($A1006,'ROAR Balance'!B:F,3,FALSE),""))</f>
        <v>12</v>
      </c>
      <c r="K1006" s="58" t="str">
        <f>IF(I1006="","",IFERROR(VLOOKUP($A1006,'ROAR Balance'!B:F,4,FALSE),""))</f>
        <v>German</v>
      </c>
      <c r="L1006" s="58">
        <f>IF(I1006="","",IFERROR(VLOOKUP($A1006,'ROAR Balance'!B:F,5,FALSE),""))</f>
        <v>26</v>
      </c>
      <c r="M1006" s="46" t="str">
        <f>IF(OR(LEFT(A1006,2)="--",A1006="",I1006=""),"",IFERROR(VLOOKUP(A1006,Data!C:W,21,FALSE),""))</f>
        <v>OBA</v>
      </c>
      <c r="N1006" s="2"/>
    </row>
    <row r="1007" spans="1:14" ht="15" customHeight="1" x14ac:dyDescent="0.3">
      <c r="A1007" s="5" t="str">
        <f>IFERROR(IF(VLOOKUP(ROW(A1007)-1,Data!B:C,2,FALSE)="","",VLOOKUP(ROW(A1007)-1,Data!B:C,2,FALSE)),"")</f>
        <v>Thrust and Parry [U11]</v>
      </c>
      <c r="B1007" s="133"/>
      <c r="C1007" s="87" t="str">
        <f>IFERROR(IF(VLOOKUP(ROW(A1007)-1,Data!B:C,2,FALSE)="","",VLOOKUP(ROW(A1007)-1,Data!B:X,23,FALSE)),"")</f>
        <v/>
      </c>
      <c r="D1007" s="6">
        <f t="shared" si="49"/>
        <v>-1</v>
      </c>
      <c r="E1007" s="6" t="str">
        <f t="shared" si="50"/>
        <v>T</v>
      </c>
      <c r="F1007" s="42">
        <f>IF(I1007="","",IF(M1007="Campaign","--",IF(VLOOKUP(A1007,Data!C:D,2,FALSE)="*","*",VLOOKUP(A1007,Data!C:R,16,FALSE))))</f>
        <v>3.75</v>
      </c>
      <c r="G1007" s="43">
        <f>IF(I1007="","",IFERROR(VLOOKUP(VLOOKUP(A1007,Data!C:T,18,FALSE),'ROAR Ratings'!A:D,4,FALSE),""))</f>
        <v>6.28</v>
      </c>
      <c r="H1007" s="44">
        <f t="shared" si="51"/>
        <v>0.63013698630136983</v>
      </c>
      <c r="I1007" s="58" t="str">
        <f>IF(OR(A1007="",LEFT(A1007,3)="---"),"",IFERROR(VLOOKUP($A1007,'ROAR Balance'!B:F,2,FALSE),""))</f>
        <v>American</v>
      </c>
      <c r="J1007" s="58">
        <f>IF(I1007="","",IFERROR(VLOOKUP($A1007,'ROAR Balance'!B:F,3,FALSE),""))</f>
        <v>46</v>
      </c>
      <c r="K1007" s="58" t="str">
        <f>IF(I1007="","",IFERROR(VLOOKUP($A1007,'ROAR Balance'!B:F,4,FALSE),""))</f>
        <v>German</v>
      </c>
      <c r="L1007" s="58">
        <f>IF(I1007="","",IFERROR(VLOOKUP($A1007,'ROAR Balance'!B:F,5,FALSE),""))</f>
        <v>27</v>
      </c>
      <c r="M1007" s="46" t="str">
        <f>IF(OR(LEFT(A1007,2)="--",A1007="",I1007=""),"",IFERROR(VLOOKUP(A1007,Data!C:W,21,FALSE),""))</f>
        <v>OBA</v>
      </c>
      <c r="N1007" s="2"/>
    </row>
    <row r="1008" spans="1:14" ht="15" customHeight="1" x14ac:dyDescent="0.3">
      <c r="A1008" s="5" t="str">
        <f>IFERROR(IF(VLOOKUP(ROW(A1008)-1,Data!B:C,2,FALSE)="","",VLOOKUP(ROW(A1008)-1,Data!B:C,2,FALSE)),"")</f>
        <v>Riposte [U12]</v>
      </c>
      <c r="B1008" s="133"/>
      <c r="C1008" s="87" t="str">
        <f>IFERROR(IF(VLOOKUP(ROW(A1008)-1,Data!B:C,2,FALSE)="","",VLOOKUP(ROW(A1008)-1,Data!B:X,23,FALSE)),"")</f>
        <v/>
      </c>
      <c r="D1008" s="6">
        <f t="shared" si="49"/>
        <v>-1</v>
      </c>
      <c r="E1008" s="6" t="str">
        <f t="shared" si="50"/>
        <v>T</v>
      </c>
      <c r="F1008" s="42">
        <f>IF(I1008="","",IF(M1008="Campaign","--",IF(VLOOKUP(A1008,Data!C:D,2,FALSE)="*","*",VLOOKUP(A1008,Data!C:R,16,FALSE))))</f>
        <v>4.8</v>
      </c>
      <c r="G1008" s="43">
        <f>IF(I1008="","",IFERROR(VLOOKUP(VLOOKUP(A1008,Data!C:T,18,FALSE),'ROAR Ratings'!A:D,4,FALSE),""))</f>
        <v>6.68</v>
      </c>
      <c r="H1008" s="44">
        <f t="shared" si="51"/>
        <v>0.58730158730158732</v>
      </c>
      <c r="I1008" s="58" t="str">
        <f>IF(OR(A1008="",LEFT(A1008,3)="---"),"",IFERROR(VLOOKUP($A1008,'ROAR Balance'!B:F,2,FALSE),""))</f>
        <v>American</v>
      </c>
      <c r="J1008" s="58">
        <f>IF(I1008="","",IFERROR(VLOOKUP($A1008,'ROAR Balance'!B:F,3,FALSE),""))</f>
        <v>26</v>
      </c>
      <c r="K1008" s="58" t="str">
        <f>IF(I1008="","",IFERROR(VLOOKUP($A1008,'ROAR Balance'!B:F,4,FALSE),""))</f>
        <v>German</v>
      </c>
      <c r="L1008" s="58">
        <f>IF(I1008="","",IFERROR(VLOOKUP($A1008,'ROAR Balance'!B:F,5,FALSE),""))</f>
        <v>37</v>
      </c>
      <c r="M1008" s="46" t="str">
        <f>IF(OR(LEFT(A1008,2)="--",A1008="",I1008=""),"",IFERROR(VLOOKUP(A1008,Data!C:W,21,FALSE),""))</f>
        <v>OBA</v>
      </c>
      <c r="N1008" s="2"/>
    </row>
    <row r="1009" spans="1:14" ht="15" customHeight="1" x14ac:dyDescent="0.3">
      <c r="A1009" s="5" t="str">
        <f>IFERROR(IF(VLOOKUP(ROW(A1009)-1,Data!B:C,2,FALSE)="","",VLOOKUP(ROW(A1009)-1,Data!B:C,2,FALSE)),"")</f>
        <v>The Duel [U13]</v>
      </c>
      <c r="B1009" s="133"/>
      <c r="C1009" s="87" t="str">
        <f>IFERROR(IF(VLOOKUP(ROW(A1009)-1,Data!B:C,2,FALSE)="","",VLOOKUP(ROW(A1009)-1,Data!B:X,23,FALSE)),"")</f>
        <v/>
      </c>
      <c r="D1009" s="6">
        <f t="shared" si="49"/>
        <v>-1</v>
      </c>
      <c r="E1009" s="6" t="str">
        <f t="shared" si="50"/>
        <v/>
      </c>
      <c r="F1009" s="42">
        <f>IF(I1009="","",IF(M1009="Campaign","--",IF(VLOOKUP(A1009,Data!C:D,2,FALSE)="*","*",VLOOKUP(A1009,Data!C:R,16,FALSE))))</f>
        <v>7.3</v>
      </c>
      <c r="G1009" s="43">
        <f>IF(I1009="","",IFERROR(VLOOKUP(VLOOKUP(A1009,Data!C:T,18,FALSE),'ROAR Ratings'!A:D,4,FALSE),""))</f>
        <v>6.2</v>
      </c>
      <c r="H1009" s="44">
        <f t="shared" si="51"/>
        <v>0.5714285714285714</v>
      </c>
      <c r="I1009" s="58" t="str">
        <f>IF(OR(A1009="",LEFT(A1009,3)="---"),"",IFERROR(VLOOKUP($A1009,'ROAR Balance'!B:F,2,FALSE),""))</f>
        <v>American</v>
      </c>
      <c r="J1009" s="58">
        <f>IF(I1009="","",IFERROR(VLOOKUP($A1009,'ROAR Balance'!B:F,3,FALSE),""))</f>
        <v>3</v>
      </c>
      <c r="K1009" s="58" t="str">
        <f>IF(I1009="","",IFERROR(VLOOKUP($A1009,'ROAR Balance'!B:F,4,FALSE),""))</f>
        <v>German</v>
      </c>
      <c r="L1009" s="58">
        <f>IF(I1009="","",IFERROR(VLOOKUP($A1009,'ROAR Balance'!B:F,5,FALSE),""))</f>
        <v>4</v>
      </c>
      <c r="M1009" s="46" t="str">
        <f>IF(OR(LEFT(A1009,2)="--",A1009="",I1009=""),"",IFERROR(VLOOKUP(A1009,Data!C:W,21,FALSE),""))</f>
        <v>OBA</v>
      </c>
      <c r="N1009" s="2"/>
    </row>
    <row r="1010" spans="1:14" ht="15" customHeight="1" x14ac:dyDescent="0.3">
      <c r="A1010" s="5" t="str">
        <f>IFERROR(IF(VLOOKUP(ROW(A1010)-1,Data!B:C,2,FALSE)="","",VLOOKUP(ROW(A1010)-1,Data!B:C,2,FALSE)),"")</f>
        <v/>
      </c>
      <c r="B1010" s="133"/>
      <c r="C1010" s="87" t="str">
        <f>IFERROR(IF(VLOOKUP(ROW(A1010)-1,Data!B:C,2,FALSE)="","",VLOOKUP(ROW(A1010)-1,Data!B:X,23,FALSE)),"")</f>
        <v/>
      </c>
      <c r="D1010" s="6" t="str">
        <f t="shared" si="49"/>
        <v/>
      </c>
      <c r="E1010" s="6" t="str">
        <f t="shared" si="50"/>
        <v/>
      </c>
      <c r="F1010" s="42" t="str">
        <f>IF(I1010="","",IF(M1010="Campaign","--",IF(VLOOKUP(A1010,Data!C:D,2,FALSE)="*","*",VLOOKUP(A1010,Data!C:R,16,FALSE))))</f>
        <v/>
      </c>
      <c r="G1010" s="43" t="str">
        <f>IF(I1010="","",IFERROR(VLOOKUP(VLOOKUP(A1010,Data!C:T,18,FALSE),'ROAR Ratings'!A:D,4,FALSE),""))</f>
        <v/>
      </c>
      <c r="H1010" s="44" t="str">
        <f t="shared" si="51"/>
        <v/>
      </c>
      <c r="I1010" s="58" t="str">
        <f>IF(OR(A1010="",LEFT(A1010,3)="---"),"",IFERROR(VLOOKUP($A1010,'ROAR Balance'!B:F,2,FALSE),""))</f>
        <v/>
      </c>
      <c r="J1010" s="58" t="str">
        <f>IF(I1010="","",IFERROR(VLOOKUP($A1010,'ROAR Balance'!B:F,3,FALSE),""))</f>
        <v/>
      </c>
      <c r="K1010" s="58" t="str">
        <f>IF(I1010="","",IFERROR(VLOOKUP($A1010,'ROAR Balance'!B:F,4,FALSE),""))</f>
        <v/>
      </c>
      <c r="L1010" s="58" t="str">
        <f>IF(I1010="","",IFERROR(VLOOKUP($A1010,'ROAR Balance'!B:F,5,FALSE),""))</f>
        <v/>
      </c>
      <c r="M1010" s="46" t="str">
        <f>IF(OR(LEFT(A1010,2)="--",A1010="",I1010=""),"",IFERROR(VLOOKUP(A1010,Data!C:W,21,FALSE),""))</f>
        <v/>
      </c>
      <c r="N1010" s="2"/>
    </row>
    <row r="1011" spans="1:14" ht="15" customHeight="1" x14ac:dyDescent="0.3">
      <c r="A1011" s="5" t="str">
        <f>IFERROR(IF(VLOOKUP(ROW(A1011)-1,Data!B:C,2,FALSE)="","",VLOOKUP(ROW(A1011)-1,Data!B:C,2,FALSE)),"")</f>
        <v>--- Turning the Tide ---</v>
      </c>
      <c r="B1011" s="133"/>
      <c r="C1011" s="87" t="str">
        <f>IFERROR(IF(VLOOKUP(ROW(A1011)-1,Data!B:C,2,FALSE)="","",VLOOKUP(ROW(A1011)-1,Data!B:X,23,FALSE)),"")</f>
        <v/>
      </c>
      <c r="D1011" s="6" t="str">
        <f t="shared" si="49"/>
        <v/>
      </c>
      <c r="E1011" s="6" t="str">
        <f t="shared" si="50"/>
        <v/>
      </c>
      <c r="F1011" s="42" t="str">
        <f>IF(I1011="","",IF(M1011="Campaign","--",IF(VLOOKUP(A1011,Data!C:D,2,FALSE)="*","*",VLOOKUP(A1011,Data!C:R,16,FALSE))))</f>
        <v/>
      </c>
      <c r="G1011" s="43" t="str">
        <f>IF(I1011="","",IFERROR(VLOOKUP(VLOOKUP(A1011,Data!C:T,18,FALSE),'ROAR Ratings'!A:D,4,FALSE),""))</f>
        <v/>
      </c>
      <c r="H1011" s="44" t="str">
        <f t="shared" si="51"/>
        <v/>
      </c>
      <c r="I1011" s="58" t="str">
        <f>IF(OR(A1011="",LEFT(A1011,3)="---"),"",IFERROR(VLOOKUP($A1011,'ROAR Balance'!B:F,2,FALSE),""))</f>
        <v/>
      </c>
      <c r="J1011" s="58" t="str">
        <f>IF(I1011="","",IFERROR(VLOOKUP($A1011,'ROAR Balance'!B:F,3,FALSE),""))</f>
        <v/>
      </c>
      <c r="K1011" s="58" t="str">
        <f>IF(I1011="","",IFERROR(VLOOKUP($A1011,'ROAR Balance'!B:F,4,FALSE),""))</f>
        <v/>
      </c>
      <c r="L1011" s="58" t="str">
        <f>IF(I1011="","",IFERROR(VLOOKUP($A1011,'ROAR Balance'!B:F,5,FALSE),""))</f>
        <v/>
      </c>
      <c r="M1011" s="46" t="str">
        <f>IF(OR(LEFT(A1011,2)="--",A1011="",I1011=""),"",IFERROR(VLOOKUP(A1011,Data!C:W,21,FALSE),""))</f>
        <v/>
      </c>
      <c r="N1011" s="2"/>
    </row>
    <row r="1012" spans="1:14" ht="15" customHeight="1" x14ac:dyDescent="0.3">
      <c r="A1012" s="5" t="str">
        <f>IFERROR(IF(VLOOKUP(ROW(A1012)-1,Data!B:C,2,FALSE)="","",VLOOKUP(ROW(A1012)-1,Data!B:C,2,FALSE)),"")</f>
        <v>Sacrifice of Polish Armor [U14]</v>
      </c>
      <c r="B1012" s="133"/>
      <c r="C1012" s="87" t="str">
        <f>IFERROR(IF(VLOOKUP(ROW(A1012)-1,Data!B:C,2,FALSE)="","",VLOOKUP(ROW(A1012)-1,Data!B:X,23,FALSE)),"")</f>
        <v/>
      </c>
      <c r="D1012" s="6">
        <f t="shared" si="49"/>
        <v>-1</v>
      </c>
      <c r="E1012" s="6" t="str">
        <f t="shared" si="50"/>
        <v/>
      </c>
      <c r="F1012" s="42">
        <f>IF(I1012="","",IF(M1012="Campaign","--",IF(VLOOKUP(A1012,Data!C:D,2,FALSE)="*","*",VLOOKUP(A1012,Data!C:R,16,FALSE))))</f>
        <v>15.7</v>
      </c>
      <c r="G1012" s="43">
        <f>IF(I1012="","",IFERROR(VLOOKUP(VLOOKUP(A1012,Data!C:T,18,FALSE),'ROAR Ratings'!A:D,4,FALSE),""))</f>
        <v>6.8</v>
      </c>
      <c r="H1012" s="44">
        <f t="shared" si="51"/>
        <v>0.7407407407407407</v>
      </c>
      <c r="I1012" s="58" t="str">
        <f>IF(OR(A1012="",LEFT(A1012,3)="---"),"",IFERROR(VLOOKUP($A1012,'ROAR Balance'!B:F,2,FALSE),""))</f>
        <v>Polish</v>
      </c>
      <c r="J1012" s="58">
        <f>IF(I1012="","",IFERROR(VLOOKUP($A1012,'ROAR Balance'!B:F,3,FALSE),""))</f>
        <v>7</v>
      </c>
      <c r="K1012" s="58" t="str">
        <f>IF(I1012="","",IFERROR(VLOOKUP($A1012,'ROAR Balance'!B:F,4,FALSE),""))</f>
        <v>German</v>
      </c>
      <c r="L1012" s="58">
        <f>IF(I1012="","",IFERROR(VLOOKUP($A1012,'ROAR Balance'!B:F,5,FALSE),""))</f>
        <v>20</v>
      </c>
      <c r="M1012" s="46" t="str">
        <f>IF(OR(LEFT(A1012,2)="--",A1012="",I1012=""),"",IFERROR(VLOOKUP(A1012,Data!C:W,21,FALSE),""))</f>
        <v/>
      </c>
      <c r="N1012" s="2"/>
    </row>
    <row r="1013" spans="1:14" ht="15" customHeight="1" x14ac:dyDescent="0.3">
      <c r="A1013" s="5" t="str">
        <f>IFERROR(IF(VLOOKUP(ROW(A1013)-1,Data!B:C,2,FALSE)="","",VLOOKUP(ROW(A1013)-1,Data!B:C,2,FALSE)),"")</f>
        <v>Battle for the Warta Line [U15]</v>
      </c>
      <c r="B1013" s="133"/>
      <c r="C1013" s="87" t="str">
        <f>IFERROR(IF(VLOOKUP(ROW(A1013)-1,Data!B:C,2,FALSE)="","",VLOOKUP(ROW(A1013)-1,Data!B:X,23,FALSE)),"")</f>
        <v/>
      </c>
      <c r="D1013" s="6">
        <f t="shared" si="49"/>
        <v>1</v>
      </c>
      <c r="E1013" s="6" t="str">
        <f t="shared" si="50"/>
        <v/>
      </c>
      <c r="F1013" s="42">
        <f>IF(I1013="","",IF(M1013="Campaign","--",IF(VLOOKUP(A1013,Data!C:D,2,FALSE)="*","*",VLOOKUP(A1013,Data!C:R,16,FALSE))))</f>
        <v>6.9375</v>
      </c>
      <c r="G1013" s="43">
        <f>IF(I1013="","",IFERROR(VLOOKUP(VLOOKUP(A1013,Data!C:T,18,FALSE),'ROAR Ratings'!A:D,4,FALSE),""))</f>
        <v>6.87</v>
      </c>
      <c r="H1013" s="44">
        <f t="shared" si="51"/>
        <v>0.51351351351351349</v>
      </c>
      <c r="I1013" s="58" t="str">
        <f>IF(OR(A1013="",LEFT(A1013,3)="---"),"",IFERROR(VLOOKUP($A1013,'ROAR Balance'!B:F,2,FALSE),""))</f>
        <v>German</v>
      </c>
      <c r="J1013" s="58">
        <f>IF(I1013="","",IFERROR(VLOOKUP($A1013,'ROAR Balance'!B:F,3,FALSE),""))</f>
        <v>19</v>
      </c>
      <c r="K1013" s="58" t="str">
        <f>IF(I1013="","",IFERROR(VLOOKUP($A1013,'ROAR Balance'!B:F,4,FALSE),""))</f>
        <v>Polish</v>
      </c>
      <c r="L1013" s="58">
        <f>IF(I1013="","",IFERROR(VLOOKUP($A1013,'ROAR Balance'!B:F,5,FALSE),""))</f>
        <v>18</v>
      </c>
      <c r="M1013" s="46" t="str">
        <f>IF(OR(LEFT(A1013,2)="--",A1013="",I1013=""),"",IFERROR(VLOOKUP(A1013,Data!C:W,21,FALSE),""))</f>
        <v>OBA</v>
      </c>
      <c r="N1013" s="2"/>
    </row>
    <row r="1014" spans="1:14" ht="15" customHeight="1" x14ac:dyDescent="0.3">
      <c r="A1014" s="5" t="str">
        <f>IFERROR(IF(VLOOKUP(ROW(A1014)-1,Data!B:C,2,FALSE)="","",VLOOKUP(ROW(A1014)-1,Data!B:C,2,FALSE)),"")</f>
        <v>Under Cover of Darkness [U16]</v>
      </c>
      <c r="B1014" s="133"/>
      <c r="C1014" s="87" t="str">
        <f>IFERROR(IF(VLOOKUP(ROW(A1014)-1,Data!B:C,2,FALSE)="","",VLOOKUP(ROW(A1014)-1,Data!B:X,23,FALSE)),"")</f>
        <v/>
      </c>
      <c r="D1014" s="6">
        <f t="shared" si="49"/>
        <v>-1</v>
      </c>
      <c r="E1014" s="6" t="str">
        <f t="shared" si="50"/>
        <v/>
      </c>
      <c r="F1014" s="42">
        <f>IF(I1014="","",IF(M1014="Campaign","--",IF(VLOOKUP(A1014,Data!C:D,2,FALSE)="*","*",VLOOKUP(A1014,Data!C:R,16,FALSE))))</f>
        <v>7.15</v>
      </c>
      <c r="G1014" s="43">
        <f>IF(I1014="","",IFERROR(VLOOKUP(VLOOKUP(A1014,Data!C:T,18,FALSE),'ROAR Ratings'!A:D,4,FALSE),""))</f>
        <v>5</v>
      </c>
      <c r="H1014" s="44">
        <f t="shared" si="51"/>
        <v>0.72727272727272729</v>
      </c>
      <c r="I1014" s="58" t="str">
        <f>IF(OR(A1014="",LEFT(A1014,3)="---"),"",IFERROR(VLOOKUP($A1014,'ROAR Balance'!B:F,2,FALSE),""))</f>
        <v>German</v>
      </c>
      <c r="J1014" s="58">
        <f>IF(I1014="","",IFERROR(VLOOKUP($A1014,'ROAR Balance'!B:F,3,FALSE),""))</f>
        <v>3</v>
      </c>
      <c r="K1014" s="58" t="str">
        <f>IF(I1014="","",IFERROR(VLOOKUP($A1014,'ROAR Balance'!B:F,4,FALSE),""))</f>
        <v>Polish</v>
      </c>
      <c r="L1014" s="58">
        <f>IF(I1014="","",IFERROR(VLOOKUP($A1014,'ROAR Balance'!B:F,5,FALSE),""))</f>
        <v>8</v>
      </c>
      <c r="M1014" s="46" t="str">
        <f>IF(OR(LEFT(A1014,2)="--",A1014="",I1014=""),"",IFERROR(VLOOKUP(A1014,Data!C:W,21,FALSE),""))</f>
        <v>Nght</v>
      </c>
      <c r="N1014" s="2"/>
    </row>
    <row r="1015" spans="1:14" ht="15" customHeight="1" x14ac:dyDescent="0.3">
      <c r="A1015" s="5" t="str">
        <f>IFERROR(IF(VLOOKUP(ROW(A1015)-1,Data!B:C,2,FALSE)="","",VLOOKUP(ROW(A1015)-1,Data!B:C,2,FALSE)),"")</f>
        <v>Resistance at Chabrehez [U17]</v>
      </c>
      <c r="B1015" s="133"/>
      <c r="C1015" s="87" t="str">
        <f>IFERROR(IF(VLOOKUP(ROW(A1015)-1,Data!B:C,2,FALSE)="","",VLOOKUP(ROW(A1015)-1,Data!B:X,23,FALSE)),"")</f>
        <v/>
      </c>
      <c r="D1015" s="6">
        <f t="shared" si="49"/>
        <v>-1</v>
      </c>
      <c r="E1015" s="6" t="str">
        <f t="shared" si="50"/>
        <v>T</v>
      </c>
      <c r="F1015" s="42">
        <f>IF(I1015="","",IF(M1015="Campaign","--",IF(VLOOKUP(A1015,Data!C:D,2,FALSE)="*","*",VLOOKUP(A1015,Data!C:R,16,FALSE))))</f>
        <v>3.6666666666666665</v>
      </c>
      <c r="G1015" s="43">
        <f>IF(I1015="","",IFERROR(VLOOKUP(VLOOKUP(A1015,Data!C:T,18,FALSE),'ROAR Ratings'!A:D,4,FALSE),""))</f>
        <v>6.44</v>
      </c>
      <c r="H1015" s="44">
        <f t="shared" si="51"/>
        <v>0.6</v>
      </c>
      <c r="I1015" s="58" t="str">
        <f>IF(OR(A1015="",LEFT(A1015,3)="---"),"",IFERROR(VLOOKUP($A1015,'ROAR Balance'!B:F,2,FALSE),""))</f>
        <v>Belgian</v>
      </c>
      <c r="J1015" s="58">
        <f>IF(I1015="","",IFERROR(VLOOKUP($A1015,'ROAR Balance'!B:F,3,FALSE),""))</f>
        <v>6</v>
      </c>
      <c r="K1015" s="58" t="str">
        <f>IF(I1015="","",IFERROR(VLOOKUP($A1015,'ROAR Balance'!B:F,4,FALSE),""))</f>
        <v>German</v>
      </c>
      <c r="L1015" s="58">
        <f>IF(I1015="","",IFERROR(VLOOKUP($A1015,'ROAR Balance'!B:F,5,FALSE),""))</f>
        <v>9</v>
      </c>
      <c r="M1015" s="46" t="str">
        <f>IF(OR(LEFT(A1015,2)="--",A1015="",I1015=""),"",IFERROR(VLOOKUP(A1015,Data!C:W,21,FALSE),""))</f>
        <v/>
      </c>
      <c r="N1015" s="2"/>
    </row>
    <row r="1016" spans="1:14" ht="15" customHeight="1" x14ac:dyDescent="0.3">
      <c r="A1016" s="5" t="str">
        <f>IFERROR(IF(VLOOKUP(ROW(A1016)-1,Data!B:C,2,FALSE)="","",VLOOKUP(ROW(A1016)-1,Data!B:C,2,FALSE)),"")</f>
        <v>Assault on a Queen [U18]</v>
      </c>
      <c r="B1016" s="133"/>
      <c r="C1016" s="87" t="str">
        <f>IFERROR(IF(VLOOKUP(ROW(A1016)-1,Data!B:C,2,FALSE)="","",VLOOKUP(ROW(A1016)-1,Data!B:X,23,FALSE)),"")</f>
        <v/>
      </c>
      <c r="D1016" s="6">
        <f t="shared" si="49"/>
        <v>-1</v>
      </c>
      <c r="E1016" s="6" t="str">
        <f t="shared" si="50"/>
        <v>T</v>
      </c>
      <c r="F1016" s="42">
        <f>IF(I1016="","",IF(M1016="Campaign","--",IF(VLOOKUP(A1016,Data!C:D,2,FALSE)="*","*",VLOOKUP(A1016,Data!C:R,16,FALSE))))</f>
        <v>4.2458333333333336</v>
      </c>
      <c r="G1016" s="43">
        <f>IF(I1016="","",IFERROR(VLOOKUP(VLOOKUP(A1016,Data!C:T,18,FALSE),'ROAR Ratings'!A:D,4,FALSE),""))</f>
        <v>5</v>
      </c>
      <c r="H1016" s="44">
        <f t="shared" si="51"/>
        <v>0.7142857142857143</v>
      </c>
      <c r="I1016" s="58" t="str">
        <f>IF(OR(A1016="",LEFT(A1016,3)="---"),"",IFERROR(VLOOKUP($A1016,'ROAR Balance'!B:F,2,FALSE),""))</f>
        <v>Dutch</v>
      </c>
      <c r="J1016" s="58">
        <f>IF(I1016="","",IFERROR(VLOOKUP($A1016,'ROAR Balance'!B:F,3,FALSE),""))</f>
        <v>5</v>
      </c>
      <c r="K1016" s="58" t="str">
        <f>IF(I1016="","",IFERROR(VLOOKUP($A1016,'ROAR Balance'!B:F,4,FALSE),""))</f>
        <v>German</v>
      </c>
      <c r="L1016" s="58">
        <f>IF(I1016="","",IFERROR(VLOOKUP($A1016,'ROAR Balance'!B:F,5,FALSE),""))</f>
        <v>2</v>
      </c>
      <c r="M1016" s="46" t="str">
        <f>IF(OR(LEFT(A1016,2)="--",A1016="",I1016=""),"",IFERROR(VLOOKUP(A1016,Data!C:W,21,FALSE),""))</f>
        <v/>
      </c>
      <c r="N1016" s="2"/>
    </row>
    <row r="1017" spans="1:14" ht="15" customHeight="1" x14ac:dyDescent="0.3">
      <c r="A1017" s="5" t="str">
        <f>IFERROR(IF(VLOOKUP(ROW(A1017)-1,Data!B:C,2,FALSE)="","",VLOOKUP(ROW(A1017)-1,Data!B:C,2,FALSE)),"")</f>
        <v>Hasty Pudding [U19]</v>
      </c>
      <c r="B1017" s="133"/>
      <c r="C1017" s="87" t="str">
        <f>IFERROR(IF(VLOOKUP(ROW(A1017)-1,Data!B:C,2,FALSE)="","",VLOOKUP(ROW(A1017)-1,Data!B:X,23,FALSE)),"")</f>
        <v/>
      </c>
      <c r="D1017" s="6">
        <f t="shared" si="49"/>
        <v>-1</v>
      </c>
      <c r="E1017" s="6" t="str">
        <f t="shared" si="50"/>
        <v/>
      </c>
      <c r="F1017" s="42">
        <f>IF(I1017="","",IF(M1017="Campaign","--",IF(VLOOKUP(A1017,Data!C:D,2,FALSE)="*","*",VLOOKUP(A1017,Data!C:R,16,FALSE))))</f>
        <v>20.425000000000001</v>
      </c>
      <c r="G1017" s="43">
        <f>IF(I1017="","",IFERROR(VLOOKUP(VLOOKUP(A1017,Data!C:T,18,FALSE),'ROAR Ratings'!A:D,4,FALSE),""))</f>
        <v>5.82</v>
      </c>
      <c r="H1017" s="44">
        <f t="shared" si="51"/>
        <v>0.53846153846153844</v>
      </c>
      <c r="I1017" s="58" t="str">
        <f>IF(OR(A1017="",LEFT(A1017,3)="---"),"",IFERROR(VLOOKUP($A1017,'ROAR Balance'!B:F,2,FALSE),""))</f>
        <v>German</v>
      </c>
      <c r="J1017" s="58">
        <f>IF(I1017="","",IFERROR(VLOOKUP($A1017,'ROAR Balance'!B:F,3,FALSE),""))</f>
        <v>6</v>
      </c>
      <c r="K1017" s="58" t="str">
        <f>IF(I1017="","",IFERROR(VLOOKUP($A1017,'ROAR Balance'!B:F,4,FALSE),""))</f>
        <v>British</v>
      </c>
      <c r="L1017" s="58">
        <f>IF(I1017="","",IFERROR(VLOOKUP($A1017,'ROAR Balance'!B:F,5,FALSE),""))</f>
        <v>7</v>
      </c>
      <c r="M1017" s="46" t="str">
        <f>IF(OR(LEFT(A1017,2)="--",A1017="",I1017=""),"",IFERROR(VLOOKUP(A1017,Data!C:W,21,FALSE),""))</f>
        <v/>
      </c>
      <c r="N1017" s="2"/>
    </row>
    <row r="1018" spans="1:14" ht="15" customHeight="1" x14ac:dyDescent="0.3">
      <c r="A1018" s="5" t="str">
        <f>IFERROR(IF(VLOOKUP(ROW(A1018)-1,Data!B:C,2,FALSE)="","",VLOOKUP(ROW(A1018)-1,Data!B:C,2,FALSE)),"")</f>
        <v>Fighting at the World's Edge [U20]</v>
      </c>
      <c r="B1018" s="133"/>
      <c r="C1018" s="87" t="str">
        <f>IFERROR(IF(VLOOKUP(ROW(A1018)-1,Data!B:C,2,FALSE)="","",VLOOKUP(ROW(A1018)-1,Data!B:X,23,FALSE)),"")</f>
        <v/>
      </c>
      <c r="D1018" s="6">
        <f t="shared" si="49"/>
        <v>-1</v>
      </c>
      <c r="E1018" s="6" t="str">
        <f t="shared" si="50"/>
        <v/>
      </c>
      <c r="F1018" s="42">
        <f>IF(I1018="","",IF(M1018="Campaign","--",IF(VLOOKUP(A1018,Data!C:D,2,FALSE)="*","*",VLOOKUP(A1018,Data!C:R,16,FALSE))))</f>
        <v>5.5750000000000002</v>
      </c>
      <c r="G1018" s="43">
        <f>IF(I1018="","",IFERROR(VLOOKUP(VLOOKUP(A1018,Data!C:T,18,FALSE),'ROAR Ratings'!A:D,4,FALSE),""))</f>
        <v>5.92</v>
      </c>
      <c r="H1018" s="44">
        <f t="shared" si="51"/>
        <v>0.57692307692307687</v>
      </c>
      <c r="I1018" s="58" t="str">
        <f>IF(OR(A1018="",LEFT(A1018,3)="---"),"",IFERROR(VLOOKUP($A1018,'ROAR Balance'!B:F,2,FALSE),""))</f>
        <v>French/Norwegian</v>
      </c>
      <c r="J1018" s="58">
        <f>IF(I1018="","",IFERROR(VLOOKUP($A1018,'ROAR Balance'!B:F,3,FALSE),""))</f>
        <v>11</v>
      </c>
      <c r="K1018" s="58" t="str">
        <f>IF(I1018="","",IFERROR(VLOOKUP($A1018,'ROAR Balance'!B:F,4,FALSE),""))</f>
        <v>German</v>
      </c>
      <c r="L1018" s="58">
        <f>IF(I1018="","",IFERROR(VLOOKUP($A1018,'ROAR Balance'!B:F,5,FALSE),""))</f>
        <v>15</v>
      </c>
      <c r="M1018" s="46" t="str">
        <f>IF(OR(LEFT(A1018,2)="--",A1018="",I1018=""),"",IFERROR(VLOOKUP(A1018,Data!C:W,21,FALSE),""))</f>
        <v/>
      </c>
      <c r="N1018" s="2"/>
    </row>
    <row r="1019" spans="1:14" ht="15" customHeight="1" x14ac:dyDescent="0.3">
      <c r="A1019" s="5" t="str">
        <f>IFERROR(IF(VLOOKUP(ROW(A1019)-1,Data!B:C,2,FALSE)="","",VLOOKUP(ROW(A1019)-1,Data!B:C,2,FALSE)),"")</f>
        <v>The French Perimeter [U21]</v>
      </c>
      <c r="B1019" s="133"/>
      <c r="C1019" s="87" t="str">
        <f>IFERROR(IF(VLOOKUP(ROW(A1019)-1,Data!B:C,2,FALSE)="","",VLOOKUP(ROW(A1019)-1,Data!B:X,23,FALSE)),"")</f>
        <v/>
      </c>
      <c r="D1019" s="6">
        <f t="shared" si="49"/>
        <v>-1</v>
      </c>
      <c r="E1019" s="6" t="str">
        <f t="shared" si="50"/>
        <v/>
      </c>
      <c r="F1019" s="42">
        <f>IF(I1019="","",IF(M1019="Campaign","--",IF(VLOOKUP(A1019,Data!C:D,2,FALSE)="*","*",VLOOKUP(A1019,Data!C:R,16,FALSE))))</f>
        <v>9.9833333333333325</v>
      </c>
      <c r="G1019" s="43">
        <f>IF(I1019="","",IFERROR(VLOOKUP(VLOOKUP(A1019,Data!C:T,18,FALSE),'ROAR Ratings'!A:D,4,FALSE),""))</f>
        <v>6.21</v>
      </c>
      <c r="H1019" s="44">
        <f t="shared" si="51"/>
        <v>0.625</v>
      </c>
      <c r="I1019" s="58" t="str">
        <f>IF(OR(A1019="",LEFT(A1019,3)="---"),"",IFERROR(VLOOKUP($A1019,'ROAR Balance'!B:F,2,FALSE),""))</f>
        <v>German</v>
      </c>
      <c r="J1019" s="58">
        <f>IF(I1019="","",IFERROR(VLOOKUP($A1019,'ROAR Balance'!B:F,3,FALSE),""))</f>
        <v>15</v>
      </c>
      <c r="K1019" s="58" t="str">
        <f>IF(I1019="","",IFERROR(VLOOKUP($A1019,'ROAR Balance'!B:F,4,FALSE),""))</f>
        <v>French</v>
      </c>
      <c r="L1019" s="58">
        <f>IF(I1019="","",IFERROR(VLOOKUP($A1019,'ROAR Balance'!B:F,5,FALSE),""))</f>
        <v>9</v>
      </c>
      <c r="M1019" s="46" t="str">
        <f>IF(OR(LEFT(A1019,2)="--",A1019="",I1019=""),"",IFERROR(VLOOKUP(A1019,Data!C:W,21,FALSE),""))</f>
        <v/>
      </c>
      <c r="N1019" s="2"/>
    </row>
    <row r="1020" spans="1:14" ht="15" customHeight="1" x14ac:dyDescent="0.3">
      <c r="A1020" s="5" t="str">
        <f>IFERROR(IF(VLOOKUP(ROW(A1020)-1,Data!B:C,2,FALSE)="","",VLOOKUP(ROW(A1020)-1,Data!B:C,2,FALSE)),"")</f>
        <v>Road to Kozani Pass [U22]</v>
      </c>
      <c r="B1020" s="133"/>
      <c r="C1020" s="87" t="str">
        <f>IFERROR(IF(VLOOKUP(ROW(A1020)-1,Data!B:C,2,FALSE)="","",VLOOKUP(ROW(A1020)-1,Data!B:X,23,FALSE)),"")</f>
        <v/>
      </c>
      <c r="D1020" s="6">
        <f t="shared" si="49"/>
        <v>1</v>
      </c>
      <c r="E1020" s="6" t="str">
        <f t="shared" si="50"/>
        <v/>
      </c>
      <c r="F1020" s="42">
        <f>IF(I1020="","",IF(M1020="Campaign","--",IF(VLOOKUP(A1020,Data!C:D,2,FALSE)="*","*",VLOOKUP(A1020,Data!C:R,16,FALSE))))</f>
        <v>25.158333333333335</v>
      </c>
      <c r="G1020" s="43">
        <f>IF(I1020="","",IFERROR(VLOOKUP(VLOOKUP(A1020,Data!C:T,18,FALSE),'ROAR Ratings'!A:D,4,FALSE),""))</f>
        <v>6.5</v>
      </c>
      <c r="H1020" s="44">
        <f t="shared" si="51"/>
        <v>0.5714285714285714</v>
      </c>
      <c r="I1020" s="58" t="str">
        <f>IF(OR(A1020="",LEFT(A1020,3)="---"),"",IFERROR(VLOOKUP($A1020,'ROAR Balance'!B:F,2,FALSE),""))</f>
        <v>British</v>
      </c>
      <c r="J1020" s="58">
        <f>IF(I1020="","",IFERROR(VLOOKUP($A1020,'ROAR Balance'!B:F,3,FALSE),""))</f>
        <v>9</v>
      </c>
      <c r="K1020" s="58" t="str">
        <f>IF(I1020="","",IFERROR(VLOOKUP($A1020,'ROAR Balance'!B:F,4,FALSE),""))</f>
        <v>German</v>
      </c>
      <c r="L1020" s="58">
        <f>IF(I1020="","",IFERROR(VLOOKUP($A1020,'ROAR Balance'!B:F,5,FALSE),""))</f>
        <v>12</v>
      </c>
      <c r="M1020" s="46" t="str">
        <f>IF(OR(LEFT(A1020,2)="--",A1020="",I1020=""),"",IFERROR(VLOOKUP(A1020,Data!C:W,21,FALSE),""))</f>
        <v/>
      </c>
      <c r="N1020" s="2"/>
    </row>
    <row r="1021" spans="1:14" ht="15" customHeight="1" x14ac:dyDescent="0.3">
      <c r="A1021" s="5" t="str">
        <f>IFERROR(IF(VLOOKUP(ROW(A1021)-1,Data!B:C,2,FALSE)="","",VLOOKUP(ROW(A1021)-1,Data!B:C,2,FALSE)),"")</f>
        <v>Rehearsal for Crete [U23]</v>
      </c>
      <c r="B1021" s="133"/>
      <c r="C1021" s="87" t="str">
        <f>IFERROR(IF(VLOOKUP(ROW(A1021)-1,Data!B:C,2,FALSE)="","",VLOOKUP(ROW(A1021)-1,Data!B:X,23,FALSE)),"")</f>
        <v/>
      </c>
      <c r="D1021" s="6">
        <f t="shared" si="49"/>
        <v>-1</v>
      </c>
      <c r="E1021" s="6" t="str">
        <f t="shared" si="50"/>
        <v/>
      </c>
      <c r="F1021" s="42">
        <f>IF(I1021="","",IF(M1021="Campaign","--",IF(VLOOKUP(A1021,Data!C:D,2,FALSE)="*","*",VLOOKUP(A1021,Data!C:R,16,FALSE))))</f>
        <v>21.083333333333332</v>
      </c>
      <c r="G1021" s="43">
        <f>IF(I1021="","",IFERROR(VLOOKUP(VLOOKUP(A1021,Data!C:T,18,FALSE),'ROAR Ratings'!A:D,4,FALSE),""))</f>
        <v>5.71</v>
      </c>
      <c r="H1021" s="44">
        <f t="shared" si="51"/>
        <v>0.82352941176470584</v>
      </c>
      <c r="I1021" s="58" t="str">
        <f>IF(OR(A1021="",LEFT(A1021,3)="---"),"",IFERROR(VLOOKUP($A1021,'ROAR Balance'!B:F,2,FALSE),""))</f>
        <v>British/Greek (Allied Minor)</v>
      </c>
      <c r="J1021" s="58">
        <f>IF(I1021="","",IFERROR(VLOOKUP($A1021,'ROAR Balance'!B:F,3,FALSE),""))</f>
        <v>3</v>
      </c>
      <c r="K1021" s="58" t="str">
        <f>IF(I1021="","",IFERROR(VLOOKUP($A1021,'ROAR Balance'!B:F,4,FALSE),""))</f>
        <v>German</v>
      </c>
      <c r="L1021" s="58">
        <f>IF(I1021="","",IFERROR(VLOOKUP($A1021,'ROAR Balance'!B:F,5,FALSE),""))</f>
        <v>14</v>
      </c>
      <c r="M1021" s="46" t="str">
        <f>IF(OR(LEFT(A1021,2)="--",A1021="",I1021=""),"",IFERROR(VLOOKUP(A1021,Data!C:W,21,FALSE),""))</f>
        <v>Air</v>
      </c>
      <c r="N1021" s="2"/>
    </row>
    <row r="1022" spans="1:14" ht="15" customHeight="1" x14ac:dyDescent="0.3">
      <c r="A1022" s="5" t="str">
        <f>IFERROR(IF(VLOOKUP(ROW(A1022)-1,Data!B:C,2,FALSE)="","",VLOOKUP(ROW(A1022)-1,Data!B:C,2,FALSE)),"")</f>
        <v>Traverse Right...Fire! [U24]</v>
      </c>
      <c r="B1022" s="133"/>
      <c r="C1022" s="87" t="str">
        <f>IFERROR(IF(VLOOKUP(ROW(A1022)-1,Data!B:C,2,FALSE)="","",VLOOKUP(ROW(A1022)-1,Data!B:X,23,FALSE)),"")</f>
        <v/>
      </c>
      <c r="D1022" s="6">
        <f t="shared" si="49"/>
        <v>-1</v>
      </c>
      <c r="E1022" s="6" t="str">
        <f t="shared" si="50"/>
        <v>T</v>
      </c>
      <c r="F1022" s="42">
        <f>IF(I1022="","",IF(M1022="Campaign","--",IF(VLOOKUP(A1022,Data!C:D,2,FALSE)="*","*",VLOOKUP(A1022,Data!C:R,16,FALSE))))</f>
        <v>4</v>
      </c>
      <c r="G1022" s="43">
        <f>IF(I1022="","",IFERROR(VLOOKUP(VLOOKUP(A1022,Data!C:T,18,FALSE),'ROAR Ratings'!A:D,4,FALSE),""))</f>
        <v>5.09</v>
      </c>
      <c r="H1022" s="44">
        <f t="shared" si="51"/>
        <v>0.7857142857142857</v>
      </c>
      <c r="I1022" s="58" t="str">
        <f>IF(OR(A1022="",LEFT(A1022,3)="---"),"",IFERROR(VLOOKUP($A1022,'ROAR Balance'!B:F,2,FALSE),""))</f>
        <v>Russian</v>
      </c>
      <c r="J1022" s="58">
        <f>IF(I1022="","",IFERROR(VLOOKUP($A1022,'ROAR Balance'!B:F,3,FALSE),""))</f>
        <v>22</v>
      </c>
      <c r="K1022" s="58" t="str">
        <f>IF(I1022="","",IFERROR(VLOOKUP($A1022,'ROAR Balance'!B:F,4,FALSE),""))</f>
        <v>German</v>
      </c>
      <c r="L1022" s="58">
        <f>IF(I1022="","",IFERROR(VLOOKUP($A1022,'ROAR Balance'!B:F,5,FALSE),""))</f>
        <v>6</v>
      </c>
      <c r="M1022" s="46" t="str">
        <f>IF(OR(LEFT(A1022,2)="--",A1022="",I1022=""),"",IFERROR(VLOOKUP(A1022,Data!C:W,21,FALSE),""))</f>
        <v/>
      </c>
      <c r="N1022" s="2"/>
    </row>
    <row r="1023" spans="1:14" ht="15" customHeight="1" x14ac:dyDescent="0.3">
      <c r="A1023" s="5" t="str">
        <f>IFERROR(IF(VLOOKUP(ROW(A1023)-1,Data!B:C,2,FALSE)="","",VLOOKUP(ROW(A1023)-1,Data!B:C,2,FALSE)),"")</f>
        <v>Breakout from Borisov [U25]</v>
      </c>
      <c r="B1023" s="133"/>
      <c r="C1023" s="87" t="str">
        <f>IFERROR(IF(VLOOKUP(ROW(A1023)-1,Data!B:C,2,FALSE)="","",VLOOKUP(ROW(A1023)-1,Data!B:X,23,FALSE)),"")</f>
        <v/>
      </c>
      <c r="D1023" s="6">
        <f t="shared" si="49"/>
        <v>-1</v>
      </c>
      <c r="E1023" s="6" t="str">
        <f t="shared" si="50"/>
        <v/>
      </c>
      <c r="F1023" s="42">
        <f>IF(I1023="","",IF(M1023="Campaign","--",IF(VLOOKUP(A1023,Data!C:D,2,FALSE)="*","*",VLOOKUP(A1023,Data!C:R,16,FALSE))))</f>
        <v>31.916666666666668</v>
      </c>
      <c r="G1023" s="43">
        <f>IF(I1023="","",IFERROR(VLOOKUP(VLOOKUP(A1023,Data!C:T,18,FALSE),'ROAR Ratings'!A:D,4,FALSE),""))</f>
        <v>6.4</v>
      </c>
      <c r="H1023" s="44">
        <f t="shared" si="51"/>
        <v>0.77272727272727271</v>
      </c>
      <c r="I1023" s="58" t="str">
        <f>IF(OR(A1023="",LEFT(A1023,3)="---"),"",IFERROR(VLOOKUP($A1023,'ROAR Balance'!B:F,2,FALSE),""))</f>
        <v>Russian</v>
      </c>
      <c r="J1023" s="58">
        <f>IF(I1023="","",IFERROR(VLOOKUP($A1023,'ROAR Balance'!B:F,3,FALSE),""))</f>
        <v>5</v>
      </c>
      <c r="K1023" s="58" t="str">
        <f>IF(I1023="","",IFERROR(VLOOKUP($A1023,'ROAR Balance'!B:F,4,FALSE),""))</f>
        <v>German</v>
      </c>
      <c r="L1023" s="58">
        <f>IF(I1023="","",IFERROR(VLOOKUP($A1023,'ROAR Balance'!B:F,5,FALSE),""))</f>
        <v>17</v>
      </c>
      <c r="M1023" s="46" t="str">
        <f>IF(OR(LEFT(A1023,2)="--",A1023="",I1023=""),"",IFERROR(VLOOKUP(A1023,Data!C:W,21,FALSE),""))</f>
        <v>OBA, Air</v>
      </c>
      <c r="N1023" s="2"/>
    </row>
    <row r="1024" spans="1:14" ht="15" customHeight="1" x14ac:dyDescent="0.3">
      <c r="A1024" s="5" t="str">
        <f>IFERROR(IF(VLOOKUP(ROW(A1024)-1,Data!B:C,2,FALSE)="","",VLOOKUP(ROW(A1024)-1,Data!B:C,2,FALSE)),"")</f>
        <v>Bald Hill [U26]</v>
      </c>
      <c r="B1024" s="133"/>
      <c r="C1024" s="87" t="str">
        <f>IFERROR(IF(VLOOKUP(ROW(A1024)-1,Data!B:C,2,FALSE)="","",VLOOKUP(ROW(A1024)-1,Data!B:X,23,FALSE)),"")</f>
        <v/>
      </c>
      <c r="D1024" s="6">
        <f t="shared" si="49"/>
        <v>-1</v>
      </c>
      <c r="E1024" s="6" t="str">
        <f t="shared" si="50"/>
        <v/>
      </c>
      <c r="F1024" s="42">
        <f>IF(I1024="","",IF(M1024="Campaign","--",IF(VLOOKUP(A1024,Data!C:D,2,FALSE)="*","*",VLOOKUP(A1024,Data!C:R,16,FALSE))))</f>
        <v>15.25</v>
      </c>
      <c r="G1024" s="43">
        <f>IF(I1024="","",IFERROR(VLOOKUP(VLOOKUP(A1024,Data!C:T,18,FALSE),'ROAR Ratings'!A:D,4,FALSE),""))</f>
        <v>4</v>
      </c>
      <c r="H1024" s="44">
        <f t="shared" si="51"/>
        <v>0.81818181818181823</v>
      </c>
      <c r="I1024" s="58" t="str">
        <f>IF(OR(A1024="",LEFT(A1024,3)="---"),"",IFERROR(VLOOKUP($A1024,'ROAR Balance'!B:F,2,FALSE),""))</f>
        <v>German</v>
      </c>
      <c r="J1024" s="58">
        <f>IF(I1024="","",IFERROR(VLOOKUP($A1024,'ROAR Balance'!B:F,3,FALSE),""))</f>
        <v>9</v>
      </c>
      <c r="K1024" s="58" t="str">
        <f>IF(I1024="","",IFERROR(VLOOKUP($A1024,'ROAR Balance'!B:F,4,FALSE),""))</f>
        <v>Russian</v>
      </c>
      <c r="L1024" s="58">
        <f>IF(I1024="","",IFERROR(VLOOKUP($A1024,'ROAR Balance'!B:F,5,FALSE),""))</f>
        <v>2</v>
      </c>
      <c r="M1024" s="46" t="str">
        <f>IF(OR(LEFT(A1024,2)="--",A1024="",I1024=""),"",IFERROR(VLOOKUP(A1024,Data!C:W,21,FALSE),""))</f>
        <v>OBA, Air</v>
      </c>
      <c r="N1024" s="2"/>
    </row>
    <row r="1025" spans="1:14" ht="15" customHeight="1" x14ac:dyDescent="0.3">
      <c r="A1025" s="5" t="str">
        <f>IFERROR(IF(VLOOKUP(ROW(A1025)-1,Data!B:C,2,FALSE)="","",VLOOKUP(ROW(A1025)-1,Data!B:C,2,FALSE)),"")</f>
        <v>A Winter Melee [U27]</v>
      </c>
      <c r="B1025" s="133"/>
      <c r="C1025" s="87" t="str">
        <f>IFERROR(IF(VLOOKUP(ROW(A1025)-1,Data!B:C,2,FALSE)="","",VLOOKUP(ROW(A1025)-1,Data!B:X,23,FALSE)),"")</f>
        <v/>
      </c>
      <c r="D1025" s="6">
        <f t="shared" si="49"/>
        <v>-1</v>
      </c>
      <c r="E1025" s="6" t="str">
        <f t="shared" si="50"/>
        <v/>
      </c>
      <c r="F1025" s="42">
        <f>IF(I1025="","",IF(M1025="Campaign","--",IF(VLOOKUP(A1025,Data!C:D,2,FALSE)="*","*",VLOOKUP(A1025,Data!C:R,16,FALSE))))</f>
        <v>12</v>
      </c>
      <c r="G1025" s="43">
        <f>IF(I1025="","",IFERROR(VLOOKUP(VLOOKUP(A1025,Data!C:T,18,FALSE),'ROAR Ratings'!A:D,4,FALSE),""))</f>
        <v>6.95</v>
      </c>
      <c r="H1025" s="44">
        <f t="shared" si="51"/>
        <v>0.63636363636363635</v>
      </c>
      <c r="I1025" s="58" t="str">
        <f>IF(OR(A1025="",LEFT(A1025,3)="---"),"",IFERROR(VLOOKUP($A1025,'ROAR Balance'!B:F,2,FALSE),""))</f>
        <v>German</v>
      </c>
      <c r="J1025" s="58">
        <f>IF(I1025="","",IFERROR(VLOOKUP($A1025,'ROAR Balance'!B:F,3,FALSE),""))</f>
        <v>8</v>
      </c>
      <c r="K1025" s="58" t="str">
        <f>IF(I1025="","",IFERROR(VLOOKUP($A1025,'ROAR Balance'!B:F,4,FALSE),""))</f>
        <v>Russian</v>
      </c>
      <c r="L1025" s="58">
        <f>IF(I1025="","",IFERROR(VLOOKUP($A1025,'ROAR Balance'!B:F,5,FALSE),""))</f>
        <v>14</v>
      </c>
      <c r="M1025" s="46" t="str">
        <f>IF(OR(LEFT(A1025,2)="--",A1025="",I1025=""),"",IFERROR(VLOOKUP(A1025,Data!C:W,21,FALSE),""))</f>
        <v/>
      </c>
      <c r="N1025" s="2"/>
    </row>
    <row r="1026" spans="1:14" ht="15" customHeight="1" x14ac:dyDescent="0.3">
      <c r="A1026" s="5" t="str">
        <f>IFERROR(IF(VLOOKUP(ROW(A1026)-1,Data!B:C,2,FALSE)="","",VLOOKUP(ROW(A1026)-1,Data!B:C,2,FALSE)),"")</f>
        <v>Sowchos 79 [U28]</v>
      </c>
      <c r="B1026" s="133"/>
      <c r="C1026" s="87" t="str">
        <f>IFERROR(IF(VLOOKUP(ROW(A1026)-1,Data!B:C,2,FALSE)="","",VLOOKUP(ROW(A1026)-1,Data!B:X,23,FALSE)),"")</f>
        <v/>
      </c>
      <c r="D1026" s="6">
        <f t="shared" si="49"/>
        <v>-1</v>
      </c>
      <c r="E1026" s="6" t="str">
        <f t="shared" si="50"/>
        <v/>
      </c>
      <c r="F1026" s="42">
        <f>IF(I1026="","",IF(M1026="Campaign","--",IF(VLOOKUP(A1026,Data!C:D,2,FALSE)="*","*",VLOOKUP(A1026,Data!C:R,16,FALSE))))</f>
        <v>32.166666666666671</v>
      </c>
      <c r="G1026" s="43">
        <f>IF(I1026="","",IFERROR(VLOOKUP(VLOOKUP(A1026,Data!C:T,18,FALSE),'ROAR Ratings'!A:D,4,FALSE),""))</f>
        <v>6.14</v>
      </c>
      <c r="H1026" s="44">
        <f t="shared" si="51"/>
        <v>0.64285714285714279</v>
      </c>
      <c r="I1026" s="58" t="str">
        <f>IF(OR(A1026="",LEFT(A1026,3)="---"),"",IFERROR(VLOOKUP($A1026,'ROAR Balance'!B:F,2,FALSE),""))</f>
        <v>Russian</v>
      </c>
      <c r="J1026" s="58">
        <f>IF(I1026="","",IFERROR(VLOOKUP($A1026,'ROAR Balance'!B:F,3,FALSE),""))</f>
        <v>10</v>
      </c>
      <c r="K1026" s="58" t="str">
        <f>IF(I1026="","",IFERROR(VLOOKUP($A1026,'ROAR Balance'!B:F,4,FALSE),""))</f>
        <v>German</v>
      </c>
      <c r="L1026" s="58">
        <f>IF(I1026="","",IFERROR(VLOOKUP($A1026,'ROAR Balance'!B:F,5,FALSE),""))</f>
        <v>18</v>
      </c>
      <c r="M1026" s="46" t="str">
        <f>IF(OR(LEFT(A1026,2)="--",A1026="",I1026=""),"",IFERROR(VLOOKUP(A1026,Data!C:W,21,FALSE),""))</f>
        <v>OBA</v>
      </c>
      <c r="N1026" s="2"/>
    </row>
    <row r="1027" spans="1:14" ht="15" customHeight="1" x14ac:dyDescent="0.3">
      <c r="A1027" s="5" t="str">
        <f>IFERROR(IF(VLOOKUP(ROW(A1027)-1,Data!B:C,2,FALSE)="","",VLOOKUP(ROW(A1027)-1,Data!B:C,2,FALSE)),"")</f>
        <v>Night Battle at Noromaryevka [U29]</v>
      </c>
      <c r="B1027" s="133"/>
      <c r="C1027" s="87" t="str">
        <f>IFERROR(IF(VLOOKUP(ROW(A1027)-1,Data!B:C,2,FALSE)="","",VLOOKUP(ROW(A1027)-1,Data!B:X,23,FALSE)),"")</f>
        <v/>
      </c>
      <c r="D1027" s="6">
        <f t="shared" ref="D1027:D1090" si="52">IF(I1027="","",IF(G1027&gt;$P$2,IF(H1027&lt;$P$5,1,-1),-1))</f>
        <v>-1</v>
      </c>
      <c r="E1027" s="6" t="str">
        <f t="shared" ref="E1027:E1090" si="53">IF(F1027="","",IF(M1027="Campaign","",IF(F1027&lt;5,"T","")))</f>
        <v/>
      </c>
      <c r="F1027" s="42">
        <f>IF(I1027="","",IF(M1027="Campaign","--",IF(VLOOKUP(A1027,Data!C:D,2,FALSE)="*","*",VLOOKUP(A1027,Data!C:R,16,FALSE))))</f>
        <v>10.333333333333334</v>
      </c>
      <c r="G1027" s="43">
        <f>IF(I1027="","",IFERROR(VLOOKUP(VLOOKUP(A1027,Data!C:T,18,FALSE),'ROAR Ratings'!A:D,4,FALSE),""))</f>
        <v>5.22</v>
      </c>
      <c r="H1027" s="44">
        <f t="shared" ref="H1027:H1090" si="54">IF(I1027="","",IFERROR(IF(J1027/(J1027+L1027)&gt;0.5,J1027/(J1027+L1027),1-J1027/(J1027+L1027)),""))</f>
        <v>0.58823529411764708</v>
      </c>
      <c r="I1027" s="58" t="str">
        <f>IF(OR(A1027="",LEFT(A1027,3)="---"),"",IFERROR(VLOOKUP($A1027,'ROAR Balance'!B:F,2,FALSE),""))</f>
        <v>Russian</v>
      </c>
      <c r="J1027" s="58">
        <f>IF(I1027="","",IFERROR(VLOOKUP($A1027,'ROAR Balance'!B:F,3,FALSE),""))</f>
        <v>7</v>
      </c>
      <c r="K1027" s="58" t="str">
        <f>IF(I1027="","",IFERROR(VLOOKUP($A1027,'ROAR Balance'!B:F,4,FALSE),""))</f>
        <v>German</v>
      </c>
      <c r="L1027" s="58">
        <f>IF(I1027="","",IFERROR(VLOOKUP($A1027,'ROAR Balance'!B:F,5,FALSE),""))</f>
        <v>10</v>
      </c>
      <c r="M1027" s="46" t="str">
        <f>IF(OR(LEFT(A1027,2)="--",A1027="",I1027=""),"",IFERROR(VLOOKUP(A1027,Data!C:W,21,FALSE),""))</f>
        <v>Nght</v>
      </c>
      <c r="N1027" s="2"/>
    </row>
    <row r="1028" spans="1:14" ht="15" customHeight="1" x14ac:dyDescent="0.3">
      <c r="A1028" s="5" t="str">
        <f>IFERROR(IF(VLOOKUP(ROW(A1028)-1,Data!B:C,2,FALSE)="","",VLOOKUP(ROW(A1028)-1,Data!B:C,2,FALSE)),"")</f>
        <v>Swatting at Tigers [U30]</v>
      </c>
      <c r="B1028" s="133"/>
      <c r="C1028" s="87" t="str">
        <f>IFERROR(IF(VLOOKUP(ROW(A1028)-1,Data!B:C,2,FALSE)="","",VLOOKUP(ROW(A1028)-1,Data!B:X,23,FALSE)),"")</f>
        <v/>
      </c>
      <c r="D1028" s="6">
        <f t="shared" si="52"/>
        <v>-1</v>
      </c>
      <c r="E1028" s="6" t="str">
        <f t="shared" si="53"/>
        <v/>
      </c>
      <c r="F1028" s="42">
        <f>IF(I1028="","",IF(M1028="Campaign","--",IF(VLOOKUP(A1028,Data!C:D,2,FALSE)="*","*",VLOOKUP(A1028,Data!C:R,16,FALSE))))</f>
        <v>10.083333333333334</v>
      </c>
      <c r="G1028" s="43">
        <f>IF(I1028="","",IFERROR(VLOOKUP(VLOOKUP(A1028,Data!C:T,18,FALSE),'ROAR Ratings'!A:D,4,FALSE),""))</f>
        <v>5.64</v>
      </c>
      <c r="H1028" s="44">
        <f t="shared" si="54"/>
        <v>0.53333333333333333</v>
      </c>
      <c r="I1028" s="58" t="str">
        <f>IF(OR(A1028="",LEFT(A1028,3)="---"),"",IFERROR(VLOOKUP($A1028,'ROAR Balance'!B:F,2,FALSE),""))</f>
        <v>German</v>
      </c>
      <c r="J1028" s="58">
        <f>IF(I1028="","",IFERROR(VLOOKUP($A1028,'ROAR Balance'!B:F,3,FALSE),""))</f>
        <v>8</v>
      </c>
      <c r="K1028" s="58" t="str">
        <f>IF(I1028="","",IFERROR(VLOOKUP($A1028,'ROAR Balance'!B:F,4,FALSE),""))</f>
        <v>American</v>
      </c>
      <c r="L1028" s="58">
        <f>IF(I1028="","",IFERROR(VLOOKUP($A1028,'ROAR Balance'!B:F,5,FALSE),""))</f>
        <v>7</v>
      </c>
      <c r="M1028" s="46" t="str">
        <f>IF(OR(LEFT(A1028,2)="--",A1028="",I1028=""),"",IFERROR(VLOOKUP(A1028,Data!C:W,21,FALSE),""))</f>
        <v/>
      </c>
      <c r="N1028" s="2"/>
    </row>
    <row r="1029" spans="1:14" ht="15" customHeight="1" x14ac:dyDescent="0.3">
      <c r="A1029" s="5" t="str">
        <f>IFERROR(IF(VLOOKUP(ROW(A1029)-1,Data!B:C,2,FALSE)="","",VLOOKUP(ROW(A1029)-1,Data!B:C,2,FALSE)),"")</f>
        <v>The Front in Flames [U31]</v>
      </c>
      <c r="B1029" s="133"/>
      <c r="C1029" s="87" t="str">
        <f>IFERROR(IF(VLOOKUP(ROW(A1029)-1,Data!B:C,2,FALSE)="","",VLOOKUP(ROW(A1029)-1,Data!B:X,23,FALSE)),"")</f>
        <v/>
      </c>
      <c r="D1029" s="6">
        <f t="shared" si="52"/>
        <v>-1</v>
      </c>
      <c r="E1029" s="6" t="str">
        <f t="shared" si="53"/>
        <v>T</v>
      </c>
      <c r="F1029" s="42">
        <f>IF(I1029="","",IF(M1029="Campaign","--",IF(VLOOKUP(A1029,Data!C:D,2,FALSE)="*","*",VLOOKUP(A1029,Data!C:R,16,FALSE))))</f>
        <v>1.8666666666666667</v>
      </c>
      <c r="G1029" s="43">
        <f>IF(I1029="","",IFERROR(VLOOKUP(VLOOKUP(A1029,Data!C:T,18,FALSE),'ROAR Ratings'!A:D,4,FALSE),""))</f>
        <v>6.55</v>
      </c>
      <c r="H1029" s="44">
        <f t="shared" si="54"/>
        <v>0.59649122807017552</v>
      </c>
      <c r="I1029" s="58" t="str">
        <f>IF(OR(A1029="",LEFT(A1029,3)="---"),"",IFERROR(VLOOKUP($A1029,'ROAR Balance'!B:F,2,FALSE),""))</f>
        <v>Russian</v>
      </c>
      <c r="J1029" s="58">
        <f>IF(I1029="","",IFERROR(VLOOKUP($A1029,'ROAR Balance'!B:F,3,FALSE),""))</f>
        <v>23</v>
      </c>
      <c r="K1029" s="58" t="str">
        <f>IF(I1029="","",IFERROR(VLOOKUP($A1029,'ROAR Balance'!B:F,4,FALSE),""))</f>
        <v>German</v>
      </c>
      <c r="L1029" s="58">
        <f>IF(I1029="","",IFERROR(VLOOKUP($A1029,'ROAR Balance'!B:F,5,FALSE),""))</f>
        <v>34</v>
      </c>
      <c r="M1029" s="46" t="str">
        <f>IF(OR(LEFT(A1029,2)="--",A1029="",I1029=""),"",IFERROR(VLOOKUP(A1029,Data!C:W,21,FALSE),""))</f>
        <v/>
      </c>
      <c r="N1029" s="2"/>
    </row>
    <row r="1030" spans="1:14" ht="15" customHeight="1" x14ac:dyDescent="0.3">
      <c r="A1030" s="5" t="str">
        <f>IFERROR(IF(VLOOKUP(ROW(A1030)-1,Data!B:C,2,FALSE)="","",VLOOKUP(ROW(A1030)-1,Data!B:C,2,FALSE)),"")</f>
        <v>Disaster on the Dnieper Loop [U32]</v>
      </c>
      <c r="B1030" s="133"/>
      <c r="C1030" s="87" t="str">
        <f>IFERROR(IF(VLOOKUP(ROW(A1030)-1,Data!B:C,2,FALSE)="","",VLOOKUP(ROW(A1030)-1,Data!B:X,23,FALSE)),"")</f>
        <v/>
      </c>
      <c r="D1030" s="6">
        <f t="shared" si="52"/>
        <v>-1</v>
      </c>
      <c r="E1030" s="6" t="str">
        <f t="shared" si="53"/>
        <v/>
      </c>
      <c r="F1030" s="42">
        <f>IF(I1030="","",IF(M1030="Campaign","--",IF(VLOOKUP(A1030,Data!C:D,2,FALSE)="*","*",VLOOKUP(A1030,Data!C:R,16,FALSE))))</f>
        <v>14.175000000000001</v>
      </c>
      <c r="G1030" s="43">
        <f>IF(I1030="","",IFERROR(VLOOKUP(VLOOKUP(A1030,Data!C:T,18,FALSE),'ROAR Ratings'!A:D,4,FALSE),""))</f>
        <v>7.08</v>
      </c>
      <c r="H1030" s="44">
        <f t="shared" si="54"/>
        <v>0.72727272727272729</v>
      </c>
      <c r="I1030" s="58" t="str">
        <f>IF(OR(A1030="",LEFT(A1030,3)="---"),"",IFERROR(VLOOKUP($A1030,'ROAR Balance'!B:F,2,FALSE),""))</f>
        <v>Russian</v>
      </c>
      <c r="J1030" s="58">
        <f>IF(I1030="","",IFERROR(VLOOKUP($A1030,'ROAR Balance'!B:F,3,FALSE),""))</f>
        <v>8</v>
      </c>
      <c r="K1030" s="58" t="str">
        <f>IF(I1030="","",IFERROR(VLOOKUP($A1030,'ROAR Balance'!B:F,4,FALSE),""))</f>
        <v>German</v>
      </c>
      <c r="L1030" s="58">
        <f>IF(I1030="","",IFERROR(VLOOKUP($A1030,'ROAR Balance'!B:F,5,FALSE),""))</f>
        <v>3</v>
      </c>
      <c r="M1030" s="46" t="str">
        <f>IF(OR(LEFT(A1030,2)="--",A1030="",I1030=""),"",IFERROR(VLOOKUP(A1030,Data!C:W,21,FALSE),""))</f>
        <v>Nght, Air</v>
      </c>
      <c r="N1030" s="2"/>
    </row>
    <row r="1031" spans="1:14" ht="15" customHeight="1" x14ac:dyDescent="0.3">
      <c r="A1031" s="5" t="str">
        <f>IFERROR(IF(VLOOKUP(ROW(A1031)-1,Data!B:C,2,FALSE)="","",VLOOKUP(ROW(A1031)-1,Data!B:C,2,FALSE)),"")</f>
        <v>The Bukrin Bridgehead [U33]</v>
      </c>
      <c r="B1031" s="133"/>
      <c r="C1031" s="87" t="str">
        <f>IFERROR(IF(VLOOKUP(ROW(A1031)-1,Data!B:C,2,FALSE)="","",VLOOKUP(ROW(A1031)-1,Data!B:X,23,FALSE)),"")</f>
        <v/>
      </c>
      <c r="D1031" s="6">
        <f t="shared" si="52"/>
        <v>-1</v>
      </c>
      <c r="E1031" s="6" t="str">
        <f t="shared" si="53"/>
        <v/>
      </c>
      <c r="F1031" s="42">
        <f>IF(I1031="","",IF(M1031="Campaign","--",IF(VLOOKUP(A1031,Data!C:D,2,FALSE)="*","*",VLOOKUP(A1031,Data!C:R,16,FALSE))))</f>
        <v>14.0625</v>
      </c>
      <c r="G1031" s="43">
        <f>IF(I1031="","",IFERROR(VLOOKUP(VLOOKUP(A1031,Data!C:T,18,FALSE),'ROAR Ratings'!A:D,4,FALSE),""))</f>
        <v>6.75</v>
      </c>
      <c r="H1031" s="44">
        <f t="shared" si="54"/>
        <v>0.6</v>
      </c>
      <c r="I1031" s="58" t="str">
        <f>IF(OR(A1031="",LEFT(A1031,3)="---"),"",IFERROR(VLOOKUP($A1031,'ROAR Balance'!B:F,2,FALSE),""))</f>
        <v>German</v>
      </c>
      <c r="J1031" s="58">
        <f>IF(I1031="","",IFERROR(VLOOKUP($A1031,'ROAR Balance'!B:F,3,FALSE),""))</f>
        <v>6</v>
      </c>
      <c r="K1031" s="58" t="str">
        <f>IF(I1031="","",IFERROR(VLOOKUP($A1031,'ROAR Balance'!B:F,4,FALSE),""))</f>
        <v>Russian</v>
      </c>
      <c r="L1031" s="58">
        <f>IF(I1031="","",IFERROR(VLOOKUP($A1031,'ROAR Balance'!B:F,5,FALSE),""))</f>
        <v>4</v>
      </c>
      <c r="M1031" s="46" t="str">
        <f>IF(OR(LEFT(A1031,2)="--",A1031="",I1031=""),"",IFERROR(VLOOKUP(A1031,Data!C:W,21,FALSE),""))</f>
        <v>OBA</v>
      </c>
      <c r="N1031" s="2"/>
    </row>
    <row r="1032" spans="1:14" ht="15" customHeight="1" x14ac:dyDescent="0.3">
      <c r="A1032" s="5" t="str">
        <f>IFERROR(IF(VLOOKUP(ROW(A1032)-1,Data!B:C,2,FALSE)="","",VLOOKUP(ROW(A1032)-1,Data!B:C,2,FALSE)),"")</f>
        <v/>
      </c>
      <c r="B1032" s="133"/>
      <c r="C1032" s="87" t="str">
        <f>IFERROR(IF(VLOOKUP(ROW(A1032)-1,Data!B:C,2,FALSE)="","",VLOOKUP(ROW(A1032)-1,Data!B:X,23,FALSE)),"")</f>
        <v/>
      </c>
      <c r="D1032" s="6" t="str">
        <f t="shared" si="52"/>
        <v/>
      </c>
      <c r="E1032" s="6" t="str">
        <f t="shared" si="53"/>
        <v/>
      </c>
      <c r="F1032" s="42" t="str">
        <f>IF(I1032="","",IF(M1032="Campaign","--",IF(VLOOKUP(A1032,Data!C:D,2,FALSE)="*","*",VLOOKUP(A1032,Data!C:R,16,FALSE))))</f>
        <v/>
      </c>
      <c r="G1032" s="43" t="str">
        <f>IF(I1032="","",IFERROR(VLOOKUP(VLOOKUP(A1032,Data!C:T,18,FALSE),'ROAR Ratings'!A:D,4,FALSE),""))</f>
        <v/>
      </c>
      <c r="H1032" s="44" t="str">
        <f t="shared" si="54"/>
        <v/>
      </c>
      <c r="I1032" s="58" t="str">
        <f>IF(OR(A1032="",LEFT(A1032,3)="---"),"",IFERROR(VLOOKUP($A1032,'ROAR Balance'!B:F,2,FALSE),""))</f>
        <v/>
      </c>
      <c r="J1032" s="58" t="str">
        <f>IF(I1032="","",IFERROR(VLOOKUP($A1032,'ROAR Balance'!B:F,3,FALSE),""))</f>
        <v/>
      </c>
      <c r="K1032" s="58" t="str">
        <f>IF(I1032="","",IFERROR(VLOOKUP($A1032,'ROAR Balance'!B:F,4,FALSE),""))</f>
        <v/>
      </c>
      <c r="L1032" s="58" t="str">
        <f>IF(I1032="","",IFERROR(VLOOKUP($A1032,'ROAR Balance'!B:F,5,FALSE),""))</f>
        <v/>
      </c>
      <c r="M1032" s="46" t="str">
        <f>IF(OR(LEFT(A1032,2)="--",A1032="",I1032=""),"",IFERROR(VLOOKUP(A1032,Data!C:W,21,FALSE),""))</f>
        <v/>
      </c>
      <c r="N1032" s="2"/>
    </row>
    <row r="1033" spans="1:14" ht="15" customHeight="1" x14ac:dyDescent="0.3">
      <c r="A1033" s="5" t="str">
        <f>IFERROR(IF(VLOOKUP(ROW(A1033)-1,Data!B:C,2,FALSE)="","",VLOOKUP(ROW(A1033)-1,Data!B:C,2,FALSE)),"")</f>
        <v>--- Operation Veritable ---</v>
      </c>
      <c r="B1033" s="133"/>
      <c r="C1033" s="87" t="str">
        <f>IFERROR(IF(VLOOKUP(ROW(A1033)-1,Data!B:C,2,FALSE)="","",VLOOKUP(ROW(A1033)-1,Data!B:X,23,FALSE)),"")</f>
        <v/>
      </c>
      <c r="D1033" s="6" t="str">
        <f t="shared" si="52"/>
        <v/>
      </c>
      <c r="E1033" s="6" t="str">
        <f t="shared" si="53"/>
        <v/>
      </c>
      <c r="F1033" s="42" t="str">
        <f>IF(I1033="","",IF(M1033="Campaign","--",IF(VLOOKUP(A1033,Data!C:D,2,FALSE)="*","*",VLOOKUP(A1033,Data!C:R,16,FALSE))))</f>
        <v/>
      </c>
      <c r="G1033" s="43" t="str">
        <f>IF(I1033="","",IFERROR(VLOOKUP(VLOOKUP(A1033,Data!C:T,18,FALSE),'ROAR Ratings'!A:D,4,FALSE),""))</f>
        <v/>
      </c>
      <c r="H1033" s="44" t="str">
        <f t="shared" si="54"/>
        <v/>
      </c>
      <c r="I1033" s="58" t="str">
        <f>IF(OR(A1033="",LEFT(A1033,3)="---"),"",IFERROR(VLOOKUP($A1033,'ROAR Balance'!B:F,2,FALSE),""))</f>
        <v/>
      </c>
      <c r="J1033" s="58" t="str">
        <f>IF(I1033="","",IFERROR(VLOOKUP($A1033,'ROAR Balance'!B:F,3,FALSE),""))</f>
        <v/>
      </c>
      <c r="K1033" s="58" t="str">
        <f>IF(I1033="","",IFERROR(VLOOKUP($A1033,'ROAR Balance'!B:F,4,FALSE),""))</f>
        <v/>
      </c>
      <c r="L1033" s="58" t="str">
        <f>IF(I1033="","",IFERROR(VLOOKUP($A1033,'ROAR Balance'!B:F,5,FALSE),""))</f>
        <v/>
      </c>
      <c r="M1033" s="46" t="str">
        <f>IF(OR(LEFT(A1033,2)="--",A1033="",I1033=""),"",IFERROR(VLOOKUP(A1033,Data!C:W,21,FALSE),""))</f>
        <v/>
      </c>
      <c r="N1033" s="2"/>
    </row>
    <row r="1034" spans="1:14" ht="15" customHeight="1" x14ac:dyDescent="0.3">
      <c r="A1034" s="5" t="str">
        <f>IFERROR(IF(VLOOKUP(ROW(A1034)-1,Data!B:C,2,FALSE)="","",VLOOKUP(ROW(A1034)-1,Data!B:C,2,FALSE)),"")</f>
        <v>Riley's Road CG "Milk Factory" [CG1]</v>
      </c>
      <c r="B1034" s="133"/>
      <c r="C1034" s="87" t="str">
        <f>IFERROR(IF(VLOOKUP(ROW(A1034)-1,Data!B:C,2,FALSE)="","",VLOOKUP(ROW(A1034)-1,Data!B:X,23,FALSE)),"")</f>
        <v/>
      </c>
      <c r="D1034" s="6">
        <f t="shared" si="52"/>
        <v>-1</v>
      </c>
      <c r="E1034" s="6" t="str">
        <f t="shared" si="53"/>
        <v/>
      </c>
      <c r="F1034" s="42" t="str">
        <f>IF(I1034="","",IF(M1034="Campaign","--",IF(VLOOKUP(A1034,Data!C:D,2,FALSE)="*","*",VLOOKUP(A1034,Data!C:R,16,FALSE))))</f>
        <v>--</v>
      </c>
      <c r="G1034" s="43">
        <f>IF(I1034="","",IFERROR(VLOOKUP(VLOOKUP(A1034,Data!C:T,18,FALSE),'ROAR Ratings'!A:D,4,FALSE),""))</f>
        <v>6.52</v>
      </c>
      <c r="H1034" s="44">
        <f t="shared" si="54"/>
        <v>0.73076923076923084</v>
      </c>
      <c r="I1034" s="58" t="str">
        <f>IF(OR(A1034="",LEFT(A1034,3)="---"),"",IFERROR(VLOOKUP($A1034,'ROAR Balance'!B:F,2,FALSE),""))</f>
        <v>British</v>
      </c>
      <c r="J1034" s="58">
        <f>IF(I1034="","",IFERROR(VLOOKUP($A1034,'ROAR Balance'!B:F,3,FALSE),""))</f>
        <v>7</v>
      </c>
      <c r="K1034" s="58" t="str">
        <f>IF(I1034="","",IFERROR(VLOOKUP($A1034,'ROAR Balance'!B:F,4,FALSE),""))</f>
        <v>German</v>
      </c>
      <c r="L1034" s="58">
        <f>IF(I1034="","",IFERROR(VLOOKUP($A1034,'ROAR Balance'!B:F,5,FALSE),""))</f>
        <v>19</v>
      </c>
      <c r="M1034" s="46" t="str">
        <f>IF(OR(LEFT(A1034,2)="--",A1034="",I1034=""),"",IFERROR(VLOOKUP(A1034,Data!C:W,21,FALSE),""))</f>
        <v>Campaign</v>
      </c>
      <c r="N1034" s="2"/>
    </row>
    <row r="1035" spans="1:14" ht="15" customHeight="1" x14ac:dyDescent="0.3">
      <c r="A1035" s="5" t="str">
        <f>IFERROR(IF(VLOOKUP(ROW(A1035)-1,Data!B:C,2,FALSE)="","",VLOOKUP(ROW(A1035)-1,Data!B:C,2,FALSE)),"")</f>
        <v>Water Foul [HS17]</v>
      </c>
      <c r="B1035" s="133"/>
      <c r="C1035" s="87" t="str">
        <f>IFERROR(IF(VLOOKUP(ROW(A1035)-1,Data!B:C,2,FALSE)="","",VLOOKUP(ROW(A1035)-1,Data!B:X,23,FALSE)),"")</f>
        <v/>
      </c>
      <c r="D1035" s="6">
        <f t="shared" si="52"/>
        <v>-1</v>
      </c>
      <c r="E1035" s="6" t="str">
        <f t="shared" si="53"/>
        <v/>
      </c>
      <c r="F1035" s="42">
        <f>IF(I1035="","",IF(M1035="Campaign","--",IF(VLOOKUP(A1035,Data!C:D,2,FALSE)="*","*",VLOOKUP(A1035,Data!C:R,16,FALSE))))</f>
        <v>7.9</v>
      </c>
      <c r="G1035" s="43">
        <f>IF(I1035="","",IFERROR(VLOOKUP(VLOOKUP(A1035,Data!C:T,18,FALSE),'ROAR Ratings'!A:D,4,FALSE),""))</f>
        <v>6.17</v>
      </c>
      <c r="H1035" s="44">
        <f t="shared" si="54"/>
        <v>0.5625</v>
      </c>
      <c r="I1035" s="58" t="str">
        <f>IF(OR(A1035="",LEFT(A1035,3)="---"),"",IFERROR(VLOOKUP($A1035,'ROAR Balance'!B:F,2,FALSE),""))</f>
        <v>German</v>
      </c>
      <c r="J1035" s="58">
        <f>IF(I1035="","",IFERROR(VLOOKUP($A1035,'ROAR Balance'!B:F,3,FALSE),""))</f>
        <v>9</v>
      </c>
      <c r="K1035" s="58" t="str">
        <f>IF(I1035="","",IFERROR(VLOOKUP($A1035,'ROAR Balance'!B:F,4,FALSE),""))</f>
        <v>British</v>
      </c>
      <c r="L1035" s="58">
        <f>IF(I1035="","",IFERROR(VLOOKUP($A1035,'ROAR Balance'!B:F,5,FALSE),""))</f>
        <v>7</v>
      </c>
      <c r="M1035" s="46" t="str">
        <f>IF(OR(LEFT(A1035,2)="--",A1035="",I1035=""),"",IFERROR(VLOOKUP(A1035,Data!C:W,21,FALSE),""))</f>
        <v>Nght, Sea</v>
      </c>
      <c r="N1035" s="2"/>
    </row>
    <row r="1036" spans="1:14" ht="15" customHeight="1" x14ac:dyDescent="0.3">
      <c r="A1036" s="5" t="str">
        <f>IFERROR(IF(VLOOKUP(ROW(A1036)-1,Data!B:C,2,FALSE)="","",VLOOKUP(ROW(A1036)-1,Data!B:C,2,FALSE)),"")</f>
        <v>To the Matter Born [HS18]</v>
      </c>
      <c r="B1036" s="133"/>
      <c r="C1036" s="87" t="str">
        <f>IFERROR(IF(VLOOKUP(ROW(A1036)-1,Data!B:C,2,FALSE)="","",VLOOKUP(ROW(A1036)-1,Data!B:X,23,FALSE)),"")</f>
        <v/>
      </c>
      <c r="D1036" s="6">
        <f t="shared" si="52"/>
        <v>-1</v>
      </c>
      <c r="E1036" s="6" t="str">
        <f t="shared" si="53"/>
        <v/>
      </c>
      <c r="F1036" s="42">
        <f>IF(I1036="","",IF(M1036="Campaign","--",IF(VLOOKUP(A1036,Data!C:D,2,FALSE)="*","*",VLOOKUP(A1036,Data!C:R,16,FALSE))))</f>
        <v>7.8833333333333337</v>
      </c>
      <c r="G1036" s="43">
        <f>IF(I1036="","",IFERROR(VLOOKUP(VLOOKUP(A1036,Data!C:T,18,FALSE),'ROAR Ratings'!A:D,4,FALSE),""))</f>
        <v>5.24</v>
      </c>
      <c r="H1036" s="44">
        <f t="shared" si="54"/>
        <v>0.95</v>
      </c>
      <c r="I1036" s="58" t="str">
        <f>IF(OR(A1036="",LEFT(A1036,3)="---"),"",IFERROR(VLOOKUP($A1036,'ROAR Balance'!B:F,2,FALSE),""))</f>
        <v>German</v>
      </c>
      <c r="J1036" s="58">
        <f>IF(I1036="","",IFERROR(VLOOKUP($A1036,'ROAR Balance'!B:F,3,FALSE),""))</f>
        <v>19</v>
      </c>
      <c r="K1036" s="58" t="str">
        <f>IF(I1036="","",IFERROR(VLOOKUP($A1036,'ROAR Balance'!B:F,4,FALSE),""))</f>
        <v>British</v>
      </c>
      <c r="L1036" s="58">
        <f>IF(I1036="","",IFERROR(VLOOKUP($A1036,'ROAR Balance'!B:F,5,FALSE),""))</f>
        <v>1</v>
      </c>
      <c r="M1036" s="46" t="str">
        <f>IF(OR(LEFT(A1036,2)="--",A1036="",I1036=""),"",IFERROR(VLOOKUP(A1036,Data!C:W,21,FALSE),""))</f>
        <v/>
      </c>
      <c r="N1036" s="2"/>
    </row>
    <row r="1037" spans="1:14" ht="15" customHeight="1" x14ac:dyDescent="0.3">
      <c r="A1037" s="5" t="str">
        <f>IFERROR(IF(VLOOKUP(ROW(A1037)-1,Data!B:C,2,FALSE)="","",VLOOKUP(ROW(A1037)-1,Data!B:C,2,FALSE)),"")</f>
        <v>Bewildered and Belligerent [HS19]</v>
      </c>
      <c r="B1037" s="133"/>
      <c r="C1037" s="87" t="str">
        <f>IFERROR(IF(VLOOKUP(ROW(A1037)-1,Data!B:C,2,FALSE)="","",VLOOKUP(ROW(A1037)-1,Data!B:X,23,FALSE)),"")</f>
        <v/>
      </c>
      <c r="D1037" s="6">
        <f t="shared" si="52"/>
        <v>-1</v>
      </c>
      <c r="E1037" s="6" t="str">
        <f t="shared" si="53"/>
        <v>T</v>
      </c>
      <c r="F1037" s="42">
        <f>IF(I1037="","",IF(M1037="Campaign","--",IF(VLOOKUP(A1037,Data!C:D,2,FALSE)="*","*",VLOOKUP(A1037,Data!C:R,16,FALSE))))</f>
        <v>3.65</v>
      </c>
      <c r="G1037" s="43">
        <f>IF(I1037="","",IFERROR(VLOOKUP(VLOOKUP(A1037,Data!C:T,18,FALSE),'ROAR Ratings'!A:D,4,FALSE),""))</f>
        <v>6.23</v>
      </c>
      <c r="H1037" s="44">
        <f t="shared" si="54"/>
        <v>0.61538461538461542</v>
      </c>
      <c r="I1037" s="58" t="str">
        <f>IF(OR(A1037="",LEFT(A1037,3)="---"),"",IFERROR(VLOOKUP($A1037,'ROAR Balance'!B:F,2,FALSE),""))</f>
        <v>British</v>
      </c>
      <c r="J1037" s="58">
        <f>IF(I1037="","",IFERROR(VLOOKUP($A1037,'ROAR Balance'!B:F,3,FALSE),""))</f>
        <v>20</v>
      </c>
      <c r="K1037" s="58" t="str">
        <f>IF(I1037="","",IFERROR(VLOOKUP($A1037,'ROAR Balance'!B:F,4,FALSE),""))</f>
        <v>German</v>
      </c>
      <c r="L1037" s="58">
        <f>IF(I1037="","",IFERROR(VLOOKUP($A1037,'ROAR Balance'!B:F,5,FALSE),""))</f>
        <v>32</v>
      </c>
      <c r="M1037" s="46" t="str">
        <f>IF(OR(LEFT(A1037,2)="--",A1037="",I1037=""),"",IFERROR(VLOOKUP(A1037,Data!C:W,21,FALSE),""))</f>
        <v/>
      </c>
      <c r="N1037" s="2"/>
    </row>
    <row r="1038" spans="1:14" ht="15" customHeight="1" x14ac:dyDescent="0.3">
      <c r="A1038" s="5" t="str">
        <f>IFERROR(IF(VLOOKUP(ROW(A1038)-1,Data!B:C,2,FALSE)="","",VLOOKUP(ROW(A1038)-1,Data!B:C,2,FALSE)),"")</f>
        <v>Married Up [HS20]</v>
      </c>
      <c r="B1038" s="133"/>
      <c r="C1038" s="87" t="str">
        <f>IFERROR(IF(VLOOKUP(ROW(A1038)-1,Data!B:C,2,FALSE)="","",VLOOKUP(ROW(A1038)-1,Data!B:X,23,FALSE)),"")</f>
        <v/>
      </c>
      <c r="D1038" s="6">
        <f t="shared" si="52"/>
        <v>-1</v>
      </c>
      <c r="E1038" s="6" t="str">
        <f t="shared" si="53"/>
        <v/>
      </c>
      <c r="F1038" s="42">
        <f>IF(I1038="","",IF(M1038="Campaign","--",IF(VLOOKUP(A1038,Data!C:D,2,FALSE)="*","*",VLOOKUP(A1038,Data!C:R,16,FALSE))))</f>
        <v>10.737500000000001</v>
      </c>
      <c r="G1038" s="43">
        <f>IF(I1038="","",IFERROR(VLOOKUP(VLOOKUP(A1038,Data!C:T,18,FALSE),'ROAR Ratings'!A:D,4,FALSE),""))</f>
        <v>5.14</v>
      </c>
      <c r="H1038" s="44">
        <f t="shared" si="54"/>
        <v>0.8</v>
      </c>
      <c r="I1038" s="58" t="str">
        <f>IF(OR(A1038="",LEFT(A1038,3)="---"),"",IFERROR(VLOOKUP($A1038,'ROAR Balance'!B:F,2,FALSE),""))</f>
        <v>German</v>
      </c>
      <c r="J1038" s="58">
        <f>IF(I1038="","",IFERROR(VLOOKUP($A1038,'ROAR Balance'!B:F,3,FALSE),""))</f>
        <v>8</v>
      </c>
      <c r="K1038" s="58" t="str">
        <f>IF(I1038="","",IFERROR(VLOOKUP($A1038,'ROAR Balance'!B:F,4,FALSE),""))</f>
        <v>British</v>
      </c>
      <c r="L1038" s="58">
        <f>IF(I1038="","",IFERROR(VLOOKUP($A1038,'ROAR Balance'!B:F,5,FALSE),""))</f>
        <v>2</v>
      </c>
      <c r="M1038" s="46" t="str">
        <f>IF(OR(LEFT(A1038,2)="--",A1038="",I1038=""),"",IFERROR(VLOOKUP(A1038,Data!C:W,21,FALSE),""))</f>
        <v/>
      </c>
      <c r="N1038" s="2"/>
    </row>
    <row r="1039" spans="1:14" ht="15" customHeight="1" x14ac:dyDescent="0.3">
      <c r="A1039" s="5" t="str">
        <f>IFERROR(IF(VLOOKUP(ROW(A1039)-1,Data!B:C,2,FALSE)="","",VLOOKUP(ROW(A1039)-1,Data!B:C,2,FALSE)),"")</f>
        <v>Hervorst Hell [HS21]</v>
      </c>
      <c r="B1039" s="133"/>
      <c r="C1039" s="87" t="str">
        <f>IFERROR(IF(VLOOKUP(ROW(A1039)-1,Data!B:C,2,FALSE)="","",VLOOKUP(ROW(A1039)-1,Data!B:X,23,FALSE)),"")</f>
        <v/>
      </c>
      <c r="D1039" s="6">
        <f t="shared" si="52"/>
        <v>1</v>
      </c>
      <c r="E1039" s="6" t="str">
        <f t="shared" si="53"/>
        <v/>
      </c>
      <c r="F1039" s="42">
        <f>IF(I1039="","",IF(M1039="Campaign","--",IF(VLOOKUP(A1039,Data!C:D,2,FALSE)="*","*",VLOOKUP(A1039,Data!C:R,16,FALSE))))</f>
        <v>7.5541666666666663</v>
      </c>
      <c r="G1039" s="43">
        <f>IF(I1039="","",IFERROR(VLOOKUP(VLOOKUP(A1039,Data!C:T,18,FALSE),'ROAR Ratings'!A:D,4,FALSE),""))</f>
        <v>6.4</v>
      </c>
      <c r="H1039" s="44">
        <f t="shared" si="54"/>
        <v>0.57575757575757569</v>
      </c>
      <c r="I1039" s="58" t="str">
        <f>IF(OR(A1039="",LEFT(A1039,3)="---"),"",IFERROR(VLOOKUP($A1039,'ROAR Balance'!B:F,2,FALSE),""))</f>
        <v>British</v>
      </c>
      <c r="J1039" s="58">
        <f>IF(I1039="","",IFERROR(VLOOKUP($A1039,'ROAR Balance'!B:F,3,FALSE),""))</f>
        <v>14</v>
      </c>
      <c r="K1039" s="58" t="str">
        <f>IF(I1039="","",IFERROR(VLOOKUP($A1039,'ROAR Balance'!B:F,4,FALSE),""))</f>
        <v>German</v>
      </c>
      <c r="L1039" s="58">
        <f>IF(I1039="","",IFERROR(VLOOKUP($A1039,'ROAR Balance'!B:F,5,FALSE),""))</f>
        <v>19</v>
      </c>
      <c r="M1039" s="46" t="str">
        <f>IF(OR(LEFT(A1039,2)="--",A1039="",I1039=""),"",IFERROR(VLOOKUP(A1039,Data!C:W,21,FALSE),""))</f>
        <v>OBA</v>
      </c>
      <c r="N1039" s="2"/>
    </row>
    <row r="1040" spans="1:14" ht="15" customHeight="1" x14ac:dyDescent="0.3">
      <c r="A1040" s="5" t="str">
        <f>IFERROR(IF(VLOOKUP(ROW(A1040)-1,Data!B:C,2,FALSE)="","",VLOOKUP(ROW(A1040)-1,Data!B:C,2,FALSE)),"")</f>
        <v>Goch Ya [HS22]</v>
      </c>
      <c r="B1040" s="133"/>
      <c r="C1040" s="87" t="str">
        <f>IFERROR(IF(VLOOKUP(ROW(A1040)-1,Data!B:C,2,FALSE)="","",VLOOKUP(ROW(A1040)-1,Data!B:X,23,FALSE)),"")</f>
        <v/>
      </c>
      <c r="D1040" s="6">
        <f t="shared" si="52"/>
        <v>1</v>
      </c>
      <c r="E1040" s="6" t="str">
        <f t="shared" si="53"/>
        <v>T</v>
      </c>
      <c r="F1040" s="42">
        <f>IF(I1040="","",IF(M1040="Campaign","--",IF(VLOOKUP(A1040,Data!C:D,2,FALSE)="*","*",VLOOKUP(A1040,Data!C:R,16,FALSE))))</f>
        <v>4.8499999999999996</v>
      </c>
      <c r="G1040" s="43">
        <f>IF(I1040="","",IFERROR(VLOOKUP(VLOOKUP(A1040,Data!C:T,18,FALSE),'ROAR Ratings'!A:D,4,FALSE),""))</f>
        <v>6.58</v>
      </c>
      <c r="H1040" s="44">
        <f t="shared" si="54"/>
        <v>0.52941176470588236</v>
      </c>
      <c r="I1040" s="58" t="str">
        <f>IF(OR(A1040="",LEFT(A1040,3)="---"),"",IFERROR(VLOOKUP($A1040,'ROAR Balance'!B:F,2,FALSE),""))</f>
        <v>German</v>
      </c>
      <c r="J1040" s="58">
        <f>IF(I1040="","",IFERROR(VLOOKUP($A1040,'ROAR Balance'!B:F,3,FALSE),""))</f>
        <v>24</v>
      </c>
      <c r="K1040" s="58" t="str">
        <f>IF(I1040="","",IFERROR(VLOOKUP($A1040,'ROAR Balance'!B:F,4,FALSE),""))</f>
        <v>British</v>
      </c>
      <c r="L1040" s="58">
        <f>IF(I1040="","",IFERROR(VLOOKUP($A1040,'ROAR Balance'!B:F,5,FALSE),""))</f>
        <v>27</v>
      </c>
      <c r="M1040" s="46" t="str">
        <f>IF(OR(LEFT(A1040,2)="--",A1040="",I1040=""),"",IFERROR(VLOOKUP(A1040,Data!C:W,21,FALSE),""))</f>
        <v/>
      </c>
      <c r="N1040" s="2"/>
    </row>
    <row r="1041" spans="1:14" ht="15" customHeight="1" x14ac:dyDescent="0.3">
      <c r="A1041" s="5" t="str">
        <f>IFERROR(IF(VLOOKUP(ROW(A1041)-1,Data!B:C,2,FALSE)="","",VLOOKUP(ROW(A1041)-1,Data!B:C,2,FALSE)),"")</f>
        <v>Tussle at Tomashof [HS23]</v>
      </c>
      <c r="B1041" s="133"/>
      <c r="C1041" s="87" t="str">
        <f>IFERROR(IF(VLOOKUP(ROW(A1041)-1,Data!B:C,2,FALSE)="","",VLOOKUP(ROW(A1041)-1,Data!B:X,23,FALSE)),"")</f>
        <v/>
      </c>
      <c r="D1041" s="6" t="str">
        <f t="shared" si="52"/>
        <v/>
      </c>
      <c r="E1041" s="6" t="str">
        <f t="shared" si="53"/>
        <v/>
      </c>
      <c r="F1041" s="42" t="str">
        <f>IF(I1041="","",IF(M1041="Campaign","--",IF(VLOOKUP(A1041,Data!C:D,2,FALSE)="*","*",VLOOKUP(A1041,Data!C:R,16,FALSE))))</f>
        <v/>
      </c>
      <c r="G1041" s="43" t="str">
        <f>IF(I1041="","",IFERROR(VLOOKUP(VLOOKUP(A1041,Data!C:T,18,FALSE),'ROAR Ratings'!A:D,4,FALSE),""))</f>
        <v/>
      </c>
      <c r="H1041" s="44" t="str">
        <f t="shared" si="54"/>
        <v/>
      </c>
      <c r="I1041" s="58" t="str">
        <f>IF(OR(A1041="",LEFT(A1041,3)="---"),"",IFERROR(VLOOKUP($A1041,'ROAR Balance'!B:F,2,FALSE),""))</f>
        <v/>
      </c>
      <c r="J1041" s="58" t="str">
        <f>IF(I1041="","",IFERROR(VLOOKUP($A1041,'ROAR Balance'!B:F,3,FALSE),""))</f>
        <v/>
      </c>
      <c r="K1041" s="58" t="str">
        <f>IF(I1041="","",IFERROR(VLOOKUP($A1041,'ROAR Balance'!B:F,4,FALSE),""))</f>
        <v/>
      </c>
      <c r="L1041" s="58" t="str">
        <f>IF(I1041="","",IFERROR(VLOOKUP($A1041,'ROAR Balance'!B:F,5,FALSE),""))</f>
        <v/>
      </c>
      <c r="M1041" s="46" t="str">
        <f>IF(OR(LEFT(A1041,2)="--",A1041="",I1041=""),"",IFERROR(VLOOKUP(A1041,Data!C:W,21,FALSE),""))</f>
        <v/>
      </c>
      <c r="N1041" s="2"/>
    </row>
    <row r="1042" spans="1:14" ht="15" customHeight="1" x14ac:dyDescent="0.3">
      <c r="A1042" s="5" t="str">
        <f>IFERROR(IF(VLOOKUP(ROW(A1042)-1,Data!B:C,2,FALSE)="","",VLOOKUP(ROW(A1042)-1,Data!B:C,2,FALSE)),"")</f>
        <v>Tickling the Ivories [HS24]</v>
      </c>
      <c r="B1042" s="133"/>
      <c r="C1042" s="87" t="str">
        <f>IFERROR(IF(VLOOKUP(ROW(A1042)-1,Data!B:C,2,FALSE)="","",VLOOKUP(ROW(A1042)-1,Data!B:X,23,FALSE)),"")</f>
        <v/>
      </c>
      <c r="D1042" s="6">
        <f t="shared" si="52"/>
        <v>-1</v>
      </c>
      <c r="E1042" s="6" t="str">
        <f t="shared" si="53"/>
        <v/>
      </c>
      <c r="F1042" s="42">
        <f>IF(I1042="","",IF(M1042="Campaign","--",IF(VLOOKUP(A1042,Data!C:D,2,FALSE)="*","*",VLOOKUP(A1042,Data!C:R,16,FALSE))))</f>
        <v>5.6</v>
      </c>
      <c r="G1042" s="43">
        <f>IF(I1042="","",IFERROR(VLOOKUP(VLOOKUP(A1042,Data!C:T,18,FALSE),'ROAR Ratings'!A:D,4,FALSE),""))</f>
        <v>4.7</v>
      </c>
      <c r="H1042" s="44">
        <f t="shared" si="54"/>
        <v>0.88888888888888884</v>
      </c>
      <c r="I1042" s="58" t="str">
        <f>IF(OR(A1042="",LEFT(A1042,3)="---"),"",IFERROR(VLOOKUP($A1042,'ROAR Balance'!B:F,2,FALSE),""))</f>
        <v>Canadian</v>
      </c>
      <c r="J1042" s="58">
        <f>IF(I1042="","",IFERROR(VLOOKUP($A1042,'ROAR Balance'!B:F,3,FALSE),""))</f>
        <v>1</v>
      </c>
      <c r="K1042" s="58" t="str">
        <f>IF(I1042="","",IFERROR(VLOOKUP($A1042,'ROAR Balance'!B:F,4,FALSE),""))</f>
        <v>German</v>
      </c>
      <c r="L1042" s="58">
        <f>IF(I1042="","",IFERROR(VLOOKUP($A1042,'ROAR Balance'!B:F,5,FALSE),""))</f>
        <v>8</v>
      </c>
      <c r="M1042" s="46" t="str">
        <f>IF(OR(LEFT(A1042,2)="--",A1042="",I1042=""),"",IFERROR(VLOOKUP(A1042,Data!C:W,21,FALSE),""))</f>
        <v>Nght, SSR</v>
      </c>
      <c r="N1042" s="2"/>
    </row>
    <row r="1043" spans="1:14" ht="15" customHeight="1" x14ac:dyDescent="0.3">
      <c r="A1043" s="5" t="str">
        <f>IFERROR(IF(VLOOKUP(ROW(A1043)-1,Data!B:C,2,FALSE)="","",VLOOKUP(ROW(A1043)-1,Data!B:C,2,FALSE)),"")</f>
        <v>Lambs Led to Slaughter [HS25]</v>
      </c>
      <c r="B1043" s="133"/>
      <c r="C1043" s="87" t="str">
        <f>IFERROR(IF(VLOOKUP(ROW(A1043)-1,Data!B:C,2,FALSE)="","",VLOOKUP(ROW(A1043)-1,Data!B:X,23,FALSE)),"")</f>
        <v/>
      </c>
      <c r="D1043" s="6" t="str">
        <f t="shared" si="52"/>
        <v/>
      </c>
      <c r="E1043" s="6" t="str">
        <f t="shared" si="53"/>
        <v/>
      </c>
      <c r="F1043" s="42" t="str">
        <f>IF(I1043="","",IF(M1043="Campaign","--",IF(VLOOKUP(A1043,Data!C:D,2,FALSE)="*","*",VLOOKUP(A1043,Data!C:R,16,FALSE))))</f>
        <v/>
      </c>
      <c r="G1043" s="43" t="str">
        <f>IF(I1043="","",IFERROR(VLOOKUP(VLOOKUP(A1043,Data!C:T,18,FALSE),'ROAR Ratings'!A:D,4,FALSE),""))</f>
        <v/>
      </c>
      <c r="H1043" s="44" t="str">
        <f t="shared" si="54"/>
        <v/>
      </c>
      <c r="I1043" s="58" t="str">
        <f>IF(OR(A1043="",LEFT(A1043,3)="---"),"",IFERROR(VLOOKUP($A1043,'ROAR Balance'!B:F,2,FALSE),""))</f>
        <v/>
      </c>
      <c r="J1043" s="58" t="str">
        <f>IF(I1043="","",IFERROR(VLOOKUP($A1043,'ROAR Balance'!B:F,3,FALSE),""))</f>
        <v/>
      </c>
      <c r="K1043" s="58" t="str">
        <f>IF(I1043="","",IFERROR(VLOOKUP($A1043,'ROAR Balance'!B:F,4,FALSE),""))</f>
        <v/>
      </c>
      <c r="L1043" s="58" t="str">
        <f>IF(I1043="","",IFERROR(VLOOKUP($A1043,'ROAR Balance'!B:F,5,FALSE),""))</f>
        <v/>
      </c>
      <c r="M1043" s="46" t="str">
        <f>IF(OR(LEFT(A1043,2)="--",A1043="",I1043=""),"",IFERROR(VLOOKUP(A1043,Data!C:W,21,FALSE),""))</f>
        <v/>
      </c>
      <c r="N1043" s="2"/>
    </row>
    <row r="1044" spans="1:14" ht="15" customHeight="1" x14ac:dyDescent="0.3">
      <c r="A1044" s="5" t="str">
        <f>IFERROR(IF(VLOOKUP(ROW(A1044)-1,Data!B:C,2,FALSE)="","",VLOOKUP(ROW(A1044)-1,Data!B:C,2,FALSE)),"")</f>
        <v>Got Milk? [HS26]</v>
      </c>
      <c r="B1044" s="133"/>
      <c r="C1044" s="87" t="str">
        <f>IFERROR(IF(VLOOKUP(ROW(A1044)-1,Data!B:C,2,FALSE)="","",VLOOKUP(ROW(A1044)-1,Data!B:X,23,FALSE)),"")</f>
        <v/>
      </c>
      <c r="D1044" s="6">
        <f t="shared" si="52"/>
        <v>-1</v>
      </c>
      <c r="E1044" s="6" t="str">
        <f t="shared" si="53"/>
        <v/>
      </c>
      <c r="F1044" s="42">
        <f>IF(I1044="","",IF(M1044="Campaign","--",IF(VLOOKUP(A1044,Data!C:D,2,FALSE)="*","*",VLOOKUP(A1044,Data!C:R,16,FALSE))))</f>
        <v>15.933333333333334</v>
      </c>
      <c r="G1044" s="43">
        <f>IF(I1044="","",IFERROR(VLOOKUP(VLOOKUP(A1044,Data!C:T,18,FALSE),'ROAR Ratings'!A:D,4,FALSE),""))</f>
        <v>7.27</v>
      </c>
      <c r="H1044" s="44">
        <f t="shared" si="54"/>
        <v>0.61363636363636365</v>
      </c>
      <c r="I1044" s="58" t="str">
        <f>IF(OR(A1044="",LEFT(A1044,3)="---"),"",IFERROR(VLOOKUP($A1044,'ROAR Balance'!B:F,2,FALSE),""))</f>
        <v>German</v>
      </c>
      <c r="J1044" s="58">
        <f>IF(I1044="","",IFERROR(VLOOKUP($A1044,'ROAR Balance'!B:F,3,FALSE),""))</f>
        <v>27</v>
      </c>
      <c r="K1044" s="58" t="str">
        <f>IF(I1044="","",IFERROR(VLOOKUP($A1044,'ROAR Balance'!B:F,4,FALSE),""))</f>
        <v>Canadian</v>
      </c>
      <c r="L1044" s="58">
        <f>IF(I1044="","",IFERROR(VLOOKUP($A1044,'ROAR Balance'!B:F,5,FALSE),""))</f>
        <v>17</v>
      </c>
      <c r="M1044" s="46" t="str">
        <f>IF(OR(LEFT(A1044,2)="--",A1044="",I1044=""),"",IFERROR(VLOOKUP(A1044,Data!C:W,21,FALSE),""))</f>
        <v>OBA, SSR</v>
      </c>
      <c r="N1044" s="2"/>
    </row>
    <row r="1045" spans="1:14" ht="15" customHeight="1" x14ac:dyDescent="0.3">
      <c r="A1045" s="5" t="str">
        <f>IFERROR(IF(VLOOKUP(ROW(A1045)-1,Data!B:C,2,FALSE)="","",VLOOKUP(ROW(A1045)-1,Data!B:C,2,FALSE)),"")</f>
        <v>Lawless Ways [HS27]</v>
      </c>
      <c r="B1045" s="133"/>
      <c r="C1045" s="87" t="str">
        <f>IFERROR(IF(VLOOKUP(ROW(A1045)-1,Data!B:C,2,FALSE)="","",VLOOKUP(ROW(A1045)-1,Data!B:X,23,FALSE)),"")</f>
        <v/>
      </c>
      <c r="D1045" s="6">
        <f t="shared" si="52"/>
        <v>-1</v>
      </c>
      <c r="E1045" s="6" t="str">
        <f t="shared" si="53"/>
        <v/>
      </c>
      <c r="F1045" s="42">
        <f>IF(I1045="","",IF(M1045="Campaign","--",IF(VLOOKUP(A1045,Data!C:D,2,FALSE)="*","*",VLOOKUP(A1045,Data!C:R,16,FALSE))))</f>
        <v>15.525</v>
      </c>
      <c r="G1045" s="43">
        <f>IF(I1045="","",IFERROR(VLOOKUP(VLOOKUP(A1045,Data!C:T,18,FALSE),'ROAR Ratings'!A:D,4,FALSE),""))</f>
        <v>5.86</v>
      </c>
      <c r="H1045" s="44">
        <f t="shared" si="54"/>
        <v>0.57692307692307687</v>
      </c>
      <c r="I1045" s="58" t="str">
        <f>IF(OR(A1045="",LEFT(A1045,3)="---"),"",IFERROR(VLOOKUP($A1045,'ROAR Balance'!B:F,2,FALSE),""))</f>
        <v>German</v>
      </c>
      <c r="J1045" s="58">
        <f>IF(I1045="","",IFERROR(VLOOKUP($A1045,'ROAR Balance'!B:F,3,FALSE),""))</f>
        <v>15</v>
      </c>
      <c r="K1045" s="58" t="str">
        <f>IF(I1045="","",IFERROR(VLOOKUP($A1045,'ROAR Balance'!B:F,4,FALSE),""))</f>
        <v>British</v>
      </c>
      <c r="L1045" s="58">
        <f>IF(I1045="","",IFERROR(VLOOKUP($A1045,'ROAR Balance'!B:F,5,FALSE),""))</f>
        <v>11</v>
      </c>
      <c r="M1045" s="46" t="str">
        <f>IF(OR(LEFT(A1045,2)="--",A1045="",I1045=""),"",IFERROR(VLOOKUP(A1045,Data!C:W,21,FALSE),""))</f>
        <v>OBA, SSR</v>
      </c>
      <c r="N1045" s="2"/>
    </row>
    <row r="1046" spans="1:14" ht="15" customHeight="1" x14ac:dyDescent="0.3">
      <c r="A1046" s="5" t="str">
        <f>IFERROR(IF(VLOOKUP(ROW(A1046)-1,Data!B:C,2,FALSE)="","",VLOOKUP(ROW(A1046)-1,Data!B:C,2,FALSE)),"")</f>
        <v>Battered Remnants [HS28]</v>
      </c>
      <c r="B1046" s="133"/>
      <c r="C1046" s="87" t="str">
        <f>IFERROR(IF(VLOOKUP(ROW(A1046)-1,Data!B:C,2,FALSE)="","",VLOOKUP(ROW(A1046)-1,Data!B:X,23,FALSE)),"")</f>
        <v/>
      </c>
      <c r="D1046" s="6">
        <f t="shared" si="52"/>
        <v>-1</v>
      </c>
      <c r="E1046" s="6" t="str">
        <f t="shared" si="53"/>
        <v/>
      </c>
      <c r="F1046" s="42">
        <f>IF(I1046="","",IF(M1046="Campaign","--",IF(VLOOKUP(A1046,Data!C:D,2,FALSE)="*","*",VLOOKUP(A1046,Data!C:R,16,FALSE))))</f>
        <v>5.2249999999999996</v>
      </c>
      <c r="G1046" s="43">
        <f>IF(I1046="","",IFERROR(VLOOKUP(VLOOKUP(A1046,Data!C:T,18,FALSE),'ROAR Ratings'!A:D,4,FALSE),""))</f>
        <v>5.38</v>
      </c>
      <c r="H1046" s="44">
        <f t="shared" si="54"/>
        <v>0.63636363636363635</v>
      </c>
      <c r="I1046" s="58" t="str">
        <f>IF(OR(A1046="",LEFT(A1046,3)="---"),"",IFERROR(VLOOKUP($A1046,'ROAR Balance'!B:F,2,FALSE),""))</f>
        <v>German</v>
      </c>
      <c r="J1046" s="58">
        <f>IF(I1046="","",IFERROR(VLOOKUP($A1046,'ROAR Balance'!B:F,3,FALSE),""))</f>
        <v>4</v>
      </c>
      <c r="K1046" s="58" t="str">
        <f>IF(I1046="","",IFERROR(VLOOKUP($A1046,'ROAR Balance'!B:F,4,FALSE),""))</f>
        <v>British</v>
      </c>
      <c r="L1046" s="58">
        <f>IF(I1046="","",IFERROR(VLOOKUP($A1046,'ROAR Balance'!B:F,5,FALSE),""))</f>
        <v>7</v>
      </c>
      <c r="M1046" s="46" t="str">
        <f>IF(OR(LEFT(A1046,2)="--",A1046="",I1046=""),"",IFERROR(VLOOKUP(A1046,Data!C:W,21,FALSE),""))</f>
        <v>Nght</v>
      </c>
      <c r="N1046" s="2"/>
    </row>
    <row r="1047" spans="1:14" ht="15" customHeight="1" x14ac:dyDescent="0.3">
      <c r="A1047" s="5" t="str">
        <f>IFERROR(IF(VLOOKUP(ROW(A1047)-1,Data!B:C,2,FALSE)="","",VLOOKUP(ROW(A1047)-1,Data!B:C,2,FALSE)),"")</f>
        <v>Obstinate Canadians [HS29]</v>
      </c>
      <c r="B1047" s="133"/>
      <c r="C1047" s="87" t="str">
        <f>IFERROR(IF(VLOOKUP(ROW(A1047)-1,Data!B:C,2,FALSE)="","",VLOOKUP(ROW(A1047)-1,Data!B:X,23,FALSE)),"")</f>
        <v/>
      </c>
      <c r="D1047" s="6">
        <f t="shared" si="52"/>
        <v>1</v>
      </c>
      <c r="E1047" s="6" t="str">
        <f t="shared" si="53"/>
        <v/>
      </c>
      <c r="F1047" s="42">
        <f>IF(I1047="","",IF(M1047="Campaign","--",IF(VLOOKUP(A1047,Data!C:D,2,FALSE)="*","*",VLOOKUP(A1047,Data!C:R,16,FALSE))))</f>
        <v>5.95</v>
      </c>
      <c r="G1047" s="43">
        <f>IF(I1047="","",IFERROR(VLOOKUP(VLOOKUP(A1047,Data!C:T,18,FALSE),'ROAR Ratings'!A:D,4,FALSE),""))</f>
        <v>6.43</v>
      </c>
      <c r="H1047" s="44">
        <f t="shared" si="54"/>
        <v>0.5714285714285714</v>
      </c>
      <c r="I1047" s="58" t="str">
        <f>IF(OR(A1047="",LEFT(A1047,3)="---"),"",IFERROR(VLOOKUP($A1047,'ROAR Balance'!B:F,2,FALSE),""))</f>
        <v>Canadian</v>
      </c>
      <c r="J1047" s="58">
        <f>IF(I1047="","",IFERROR(VLOOKUP($A1047,'ROAR Balance'!B:F,3,FALSE),""))</f>
        <v>9</v>
      </c>
      <c r="K1047" s="58" t="str">
        <f>IF(I1047="","",IFERROR(VLOOKUP($A1047,'ROAR Balance'!B:F,4,FALSE),""))</f>
        <v>German</v>
      </c>
      <c r="L1047" s="58">
        <f>IF(I1047="","",IFERROR(VLOOKUP($A1047,'ROAR Balance'!B:F,5,FALSE),""))</f>
        <v>12</v>
      </c>
      <c r="M1047" s="46" t="str">
        <f>IF(OR(LEFT(A1047,2)="--",A1047="",I1047=""),"",IFERROR(VLOOKUP(A1047,Data!C:W,21,FALSE),""))</f>
        <v>OBA, Nght, SSR</v>
      </c>
      <c r="N1047" s="2"/>
    </row>
    <row r="1048" spans="1:14" ht="15" customHeight="1" x14ac:dyDescent="0.3">
      <c r="A1048" s="5" t="str">
        <f>IFERROR(IF(VLOOKUP(ROW(A1048)-1,Data!B:C,2,FALSE)="","",VLOOKUP(ROW(A1048)-1,Data!B:C,2,FALSE)),"")</f>
        <v>The Good Shepherd [HS30]</v>
      </c>
      <c r="B1048" s="133"/>
      <c r="C1048" s="87" t="str">
        <f>IFERROR(IF(VLOOKUP(ROW(A1048)-1,Data!B:C,2,FALSE)="","",VLOOKUP(ROW(A1048)-1,Data!B:X,23,FALSE)),"")</f>
        <v/>
      </c>
      <c r="D1048" s="6">
        <f t="shared" si="52"/>
        <v>-1</v>
      </c>
      <c r="E1048" s="6" t="str">
        <f t="shared" si="53"/>
        <v>T</v>
      </c>
      <c r="F1048" s="42">
        <f>IF(I1048="","",IF(M1048="Campaign","--",IF(VLOOKUP(A1048,Data!C:D,2,FALSE)="*","*",VLOOKUP(A1048,Data!C:R,16,FALSE))))</f>
        <v>4.9874999999999998</v>
      </c>
      <c r="G1048" s="43">
        <f>IF(I1048="","",IFERROR(VLOOKUP(VLOOKUP(A1048,Data!C:T,18,FALSE),'ROAR Ratings'!A:D,4,FALSE),""))</f>
        <v>6.42</v>
      </c>
      <c r="H1048" s="44">
        <f t="shared" si="54"/>
        <v>0.58064516129032251</v>
      </c>
      <c r="I1048" s="58" t="str">
        <f>IF(OR(A1048="",LEFT(A1048,3)="---"),"",IFERROR(VLOOKUP($A1048,'ROAR Balance'!B:F,2,FALSE),""))</f>
        <v>Canadian</v>
      </c>
      <c r="J1048" s="58">
        <f>IF(I1048="","",IFERROR(VLOOKUP($A1048,'ROAR Balance'!B:F,3,FALSE),""))</f>
        <v>26</v>
      </c>
      <c r="K1048" s="58" t="str">
        <f>IF(I1048="","",IFERROR(VLOOKUP($A1048,'ROAR Balance'!B:F,4,FALSE),""))</f>
        <v>German</v>
      </c>
      <c r="L1048" s="58">
        <f>IF(I1048="","",IFERROR(VLOOKUP($A1048,'ROAR Balance'!B:F,5,FALSE),""))</f>
        <v>36</v>
      </c>
      <c r="M1048" s="46" t="str">
        <f>IF(OR(LEFT(A1048,2)="--",A1048="",I1048=""),"",IFERROR(VLOOKUP(A1048,Data!C:W,21,FALSE),""))</f>
        <v>Dlux</v>
      </c>
      <c r="N1048" s="2"/>
    </row>
    <row r="1049" spans="1:14" ht="15" customHeight="1" x14ac:dyDescent="0.3">
      <c r="A1049" s="5" t="str">
        <f>IFERROR(IF(VLOOKUP(ROW(A1049)-1,Data!B:C,2,FALSE)="","",VLOOKUP(ROW(A1049)-1,Data!B:C,2,FALSE)),"")</f>
        <v>Protesting the Speculative [HS31]</v>
      </c>
      <c r="B1049" s="133"/>
      <c r="C1049" s="87" t="str">
        <f>IFERROR(IF(VLOOKUP(ROW(A1049)-1,Data!B:C,2,FALSE)="","",VLOOKUP(ROW(A1049)-1,Data!B:X,23,FALSE)),"")</f>
        <v/>
      </c>
      <c r="D1049" s="6">
        <f t="shared" si="52"/>
        <v>-1</v>
      </c>
      <c r="E1049" s="6" t="str">
        <f t="shared" si="53"/>
        <v/>
      </c>
      <c r="F1049" s="42">
        <f>IF(I1049="","",IF(M1049="Campaign","--",IF(VLOOKUP(A1049,Data!C:D,2,FALSE)="*","*",VLOOKUP(A1049,Data!C:R,16,FALSE))))</f>
        <v>14.3125</v>
      </c>
      <c r="G1049" s="43">
        <f>IF(I1049="","",IFERROR(VLOOKUP(VLOOKUP(A1049,Data!C:T,18,FALSE),'ROAR Ratings'!A:D,4,FALSE),""))</f>
        <v>6.07</v>
      </c>
      <c r="H1049" s="44">
        <f t="shared" si="54"/>
        <v>0.60869565217391308</v>
      </c>
      <c r="I1049" s="58" t="str">
        <f>IF(OR(A1049="",LEFT(A1049,3)="---"),"",IFERROR(VLOOKUP($A1049,'ROAR Balance'!B:F,2,FALSE),""))</f>
        <v>Canadian</v>
      </c>
      <c r="J1049" s="58">
        <f>IF(I1049="","",IFERROR(VLOOKUP($A1049,'ROAR Balance'!B:F,3,FALSE),""))</f>
        <v>14</v>
      </c>
      <c r="K1049" s="58" t="str">
        <f>IF(I1049="","",IFERROR(VLOOKUP($A1049,'ROAR Balance'!B:F,4,FALSE),""))</f>
        <v>German</v>
      </c>
      <c r="L1049" s="58">
        <f>IF(I1049="","",IFERROR(VLOOKUP($A1049,'ROAR Balance'!B:F,5,FALSE),""))</f>
        <v>9</v>
      </c>
      <c r="M1049" s="46" t="str">
        <f>IF(OR(LEFT(A1049,2)="--",A1049="",I1049=""),"",IFERROR(VLOOKUP(A1049,Data!C:W,21,FALSE),""))</f>
        <v/>
      </c>
      <c r="N1049" s="2"/>
    </row>
    <row r="1050" spans="1:14" ht="15" customHeight="1" x14ac:dyDescent="0.3">
      <c r="A1050" s="5" t="str">
        <f>IFERROR(IF(VLOOKUP(ROW(A1050)-1,Data!B:C,2,FALSE)="","",VLOOKUP(ROW(A1050)-1,Data!B:C,2,FALSE)),"")</f>
        <v>A Few Rounds [HS32]</v>
      </c>
      <c r="B1050" s="133"/>
      <c r="C1050" s="87" t="str">
        <f>IFERROR(IF(VLOOKUP(ROW(A1050)-1,Data!B:C,2,FALSE)="","",VLOOKUP(ROW(A1050)-1,Data!B:X,23,FALSE)),"")</f>
        <v/>
      </c>
      <c r="D1050" s="6">
        <f t="shared" si="52"/>
        <v>-1</v>
      </c>
      <c r="E1050" s="6" t="str">
        <f t="shared" si="53"/>
        <v/>
      </c>
      <c r="F1050" s="42">
        <f>IF(I1050="","",IF(M1050="Campaign","--",IF(VLOOKUP(A1050,Data!C:D,2,FALSE)="*","*",VLOOKUP(A1050,Data!C:R,16,FALSE))))</f>
        <v>5.3125</v>
      </c>
      <c r="G1050" s="43">
        <f>IF(I1050="","",IFERROR(VLOOKUP(VLOOKUP(A1050,Data!C:T,18,FALSE),'ROAR Ratings'!A:D,4,FALSE),""))</f>
        <v>6.26</v>
      </c>
      <c r="H1050" s="44">
        <f t="shared" si="54"/>
        <v>0.56666666666666665</v>
      </c>
      <c r="I1050" s="58" t="str">
        <f>IF(OR(A1050="",LEFT(A1050,3)="---"),"",IFERROR(VLOOKUP($A1050,'ROAR Balance'!B:F,2,FALSE),""))</f>
        <v>German</v>
      </c>
      <c r="J1050" s="58">
        <f>IF(I1050="","",IFERROR(VLOOKUP($A1050,'ROAR Balance'!B:F,3,FALSE),""))</f>
        <v>26</v>
      </c>
      <c r="K1050" s="58" t="str">
        <f>IF(I1050="","",IFERROR(VLOOKUP($A1050,'ROAR Balance'!B:F,4,FALSE),""))</f>
        <v>Canadian</v>
      </c>
      <c r="L1050" s="58">
        <f>IF(I1050="","",IFERROR(VLOOKUP($A1050,'ROAR Balance'!B:F,5,FALSE),""))</f>
        <v>34</v>
      </c>
      <c r="M1050" s="46" t="str">
        <f>IF(OR(LEFT(A1050,2)="--",A1050="",I1050=""),"",IFERROR(VLOOKUP(A1050,Data!C:W,21,FALSE),""))</f>
        <v/>
      </c>
      <c r="N1050" s="2"/>
    </row>
    <row r="1051" spans="1:14" ht="15" customHeight="1" x14ac:dyDescent="0.3">
      <c r="A1051" s="5" t="str">
        <f>IFERROR(IF(VLOOKUP(ROW(A1051)-1,Data!B:C,2,FALSE)="","",VLOOKUP(ROW(A1051)-1,Data!B:C,2,FALSE)),"")</f>
        <v/>
      </c>
      <c r="B1051" s="133"/>
      <c r="C1051" s="87" t="str">
        <f>IFERROR(IF(VLOOKUP(ROW(A1051)-1,Data!B:C,2,FALSE)="","",VLOOKUP(ROW(A1051)-1,Data!B:X,23,FALSE)),"")</f>
        <v/>
      </c>
      <c r="D1051" s="6" t="str">
        <f t="shared" si="52"/>
        <v/>
      </c>
      <c r="E1051" s="6" t="str">
        <f t="shared" si="53"/>
        <v/>
      </c>
      <c r="F1051" s="42" t="str">
        <f>IF(I1051="","",IF(M1051="Campaign","--",IF(VLOOKUP(A1051,Data!C:D,2,FALSE)="*","*",VLOOKUP(A1051,Data!C:R,16,FALSE))))</f>
        <v/>
      </c>
      <c r="G1051" s="43" t="str">
        <f>IF(I1051="","",IFERROR(VLOOKUP(VLOOKUP(A1051,Data!C:T,18,FALSE),'ROAR Ratings'!A:D,4,FALSE),""))</f>
        <v/>
      </c>
      <c r="H1051" s="44" t="str">
        <f t="shared" si="54"/>
        <v/>
      </c>
      <c r="I1051" s="58" t="str">
        <f>IF(OR(A1051="",LEFT(A1051,3)="---"),"",IFERROR(VLOOKUP($A1051,'ROAR Balance'!B:F,2,FALSE),""))</f>
        <v/>
      </c>
      <c r="J1051" s="58" t="str">
        <f>IF(I1051="","",IFERROR(VLOOKUP($A1051,'ROAR Balance'!B:F,3,FALSE),""))</f>
        <v/>
      </c>
      <c r="K1051" s="58" t="str">
        <f>IF(I1051="","",IFERROR(VLOOKUP($A1051,'ROAR Balance'!B:F,4,FALSE),""))</f>
        <v/>
      </c>
      <c r="L1051" s="58" t="str">
        <f>IF(I1051="","",IFERROR(VLOOKUP($A1051,'ROAR Balance'!B:F,5,FALSE),""))</f>
        <v/>
      </c>
      <c r="M1051" s="46" t="str">
        <f>IF(OR(LEFT(A1051,2)="--",A1051="",I1051=""),"",IFERROR(VLOOKUP(A1051,Data!C:W,21,FALSE),""))</f>
        <v/>
      </c>
      <c r="N1051" s="2"/>
    </row>
    <row r="1052" spans="1:14" ht="15" customHeight="1" x14ac:dyDescent="0.3">
      <c r="A1052" s="5" t="str">
        <f>IFERROR(IF(VLOOKUP(ROW(A1052)-1,Data!B:C,2,FALSE)="","",VLOOKUP(ROW(A1052)-1,Data!B:C,2,FALSE)),"")</f>
        <v>--- Out of the Attic ---</v>
      </c>
      <c r="B1052" s="133"/>
      <c r="C1052" s="87" t="str">
        <f>IFERROR(IF(VLOOKUP(ROW(A1052)-1,Data!B:C,2,FALSE)="","",VLOOKUP(ROW(A1052)-1,Data!B:X,23,FALSE)),"")</f>
        <v/>
      </c>
      <c r="D1052" s="6" t="str">
        <f t="shared" si="52"/>
        <v/>
      </c>
      <c r="E1052" s="6" t="str">
        <f t="shared" si="53"/>
        <v/>
      </c>
      <c r="F1052" s="42" t="str">
        <f>IF(I1052="","",IF(M1052="Campaign","--",IF(VLOOKUP(A1052,Data!C:D,2,FALSE)="*","*",VLOOKUP(A1052,Data!C:R,16,FALSE))))</f>
        <v/>
      </c>
      <c r="G1052" s="43" t="str">
        <f>IF(I1052="","",IFERROR(VLOOKUP(VLOOKUP(A1052,Data!C:T,18,FALSE),'ROAR Ratings'!A:D,4,FALSE),""))</f>
        <v/>
      </c>
      <c r="H1052" s="44" t="str">
        <f t="shared" si="54"/>
        <v/>
      </c>
      <c r="I1052" s="58" t="str">
        <f>IF(OR(A1052="",LEFT(A1052,3)="---"),"",IFERROR(VLOOKUP($A1052,'ROAR Balance'!B:F,2,FALSE),""))</f>
        <v/>
      </c>
      <c r="J1052" s="58" t="str">
        <f>IF(I1052="","",IFERROR(VLOOKUP($A1052,'ROAR Balance'!B:F,3,FALSE),""))</f>
        <v/>
      </c>
      <c r="K1052" s="58" t="str">
        <f>IF(I1052="","",IFERROR(VLOOKUP($A1052,'ROAR Balance'!B:F,4,FALSE),""))</f>
        <v/>
      </c>
      <c r="L1052" s="58" t="str">
        <f>IF(I1052="","",IFERROR(VLOOKUP($A1052,'ROAR Balance'!B:F,5,FALSE),""))</f>
        <v/>
      </c>
      <c r="M1052" s="46" t="str">
        <f>IF(OR(LEFT(A1052,2)="--",A1052="",I1052=""),"",IFERROR(VLOOKUP(A1052,Data!C:W,21,FALSE),""))</f>
        <v/>
      </c>
      <c r="N1052" s="2"/>
    </row>
    <row r="1053" spans="1:14" ht="15" customHeight="1" x14ac:dyDescent="0.3">
      <c r="A1053" s="5" t="str">
        <f>IFERROR(IF(VLOOKUP(ROW(A1053)-1,Data!B:C,2,FALSE)="","",VLOOKUP(ROW(A1053)-1,Data!B:C,2,FALSE)),"")</f>
        <v>The Road To St. Lo [OA1]</v>
      </c>
      <c r="B1053" s="133"/>
      <c r="C1053" s="87" t="str">
        <f>IFERROR(IF(VLOOKUP(ROW(A1053)-1,Data!B:C,2,FALSE)="","",VLOOKUP(ROW(A1053)-1,Data!B:X,23,FALSE)),"")</f>
        <v/>
      </c>
      <c r="D1053" s="6">
        <f t="shared" si="52"/>
        <v>1</v>
      </c>
      <c r="E1053" s="6" t="str">
        <f t="shared" si="53"/>
        <v>T</v>
      </c>
      <c r="F1053" s="42">
        <f>IF(I1053="","",IF(M1053="Campaign","--",IF(VLOOKUP(A1053,Data!C:D,2,FALSE)="*","*",VLOOKUP(A1053,Data!C:R,16,FALSE))))</f>
        <v>4.45</v>
      </c>
      <c r="G1053" s="43">
        <f>IF(I1053="","",IFERROR(VLOOKUP(VLOOKUP(A1053,Data!C:T,18,FALSE),'ROAR Ratings'!A:D,4,FALSE),""))</f>
        <v>6.48</v>
      </c>
      <c r="H1053" s="44">
        <f t="shared" si="54"/>
        <v>0.5625</v>
      </c>
      <c r="I1053" s="58" t="str">
        <f>IF(OR(A1053="",LEFT(A1053,3)="---"),"",IFERROR(VLOOKUP($A1053,'ROAR Balance'!B:F,2,FALSE),""))</f>
        <v>German</v>
      </c>
      <c r="J1053" s="58">
        <f>IF(I1053="","",IFERROR(VLOOKUP($A1053,'ROAR Balance'!B:F,3,FALSE),""))</f>
        <v>14</v>
      </c>
      <c r="K1053" s="58" t="str">
        <f>IF(I1053="","",IFERROR(VLOOKUP($A1053,'ROAR Balance'!B:F,4,FALSE),""))</f>
        <v>American</v>
      </c>
      <c r="L1053" s="58">
        <f>IF(I1053="","",IFERROR(VLOOKUP($A1053,'ROAR Balance'!B:F,5,FALSE),""))</f>
        <v>18</v>
      </c>
      <c r="M1053" s="46" t="str">
        <f>IF(OR(LEFT(A1053,2)="--",A1053="",I1053=""),"",IFERROR(VLOOKUP(A1053,Data!C:W,21,FALSE),""))</f>
        <v>Bcg, Dlux</v>
      </c>
      <c r="N1053" s="2"/>
    </row>
    <row r="1054" spans="1:14" ht="15" customHeight="1" x14ac:dyDescent="0.3">
      <c r="A1054" s="5" t="str">
        <f>IFERROR(IF(VLOOKUP(ROW(A1054)-1,Data!B:C,2,FALSE)="","",VLOOKUP(ROW(A1054)-1,Data!B:C,2,FALSE)),"")</f>
        <v>Skirmish In The Snow [OA2]</v>
      </c>
      <c r="B1054" s="133"/>
      <c r="C1054" s="87" t="str">
        <f>IFERROR(IF(VLOOKUP(ROW(A1054)-1,Data!B:C,2,FALSE)="","",VLOOKUP(ROW(A1054)-1,Data!B:X,23,FALSE)),"")</f>
        <v/>
      </c>
      <c r="D1054" s="6">
        <f t="shared" si="52"/>
        <v>-1</v>
      </c>
      <c r="E1054" s="6" t="str">
        <f t="shared" si="53"/>
        <v>T</v>
      </c>
      <c r="F1054" s="42">
        <f>IF(I1054="","",IF(M1054="Campaign","--",IF(VLOOKUP(A1054,Data!C:D,2,FALSE)="*","*",VLOOKUP(A1054,Data!C:R,16,FALSE))))</f>
        <v>4.1500000000000004</v>
      </c>
      <c r="G1054" s="43">
        <f>IF(I1054="","",IFERROR(VLOOKUP(VLOOKUP(A1054,Data!C:T,18,FALSE),'ROAR Ratings'!A:D,4,FALSE),""))</f>
        <v>4.71</v>
      </c>
      <c r="H1054" s="44">
        <f t="shared" si="54"/>
        <v>0.5</v>
      </c>
      <c r="I1054" s="58" t="str">
        <f>IF(OR(A1054="",LEFT(A1054,3)="---"),"",IFERROR(VLOOKUP($A1054,'ROAR Balance'!B:F,2,FALSE),""))</f>
        <v>Russian</v>
      </c>
      <c r="J1054" s="58">
        <f>IF(I1054="","",IFERROR(VLOOKUP($A1054,'ROAR Balance'!B:F,3,FALSE),""))</f>
        <v>7</v>
      </c>
      <c r="K1054" s="58" t="str">
        <f>IF(I1054="","",IFERROR(VLOOKUP($A1054,'ROAR Balance'!B:F,4,FALSE),""))</f>
        <v>German</v>
      </c>
      <c r="L1054" s="58">
        <f>IF(I1054="","",IFERROR(VLOOKUP($A1054,'ROAR Balance'!B:F,5,FALSE),""))</f>
        <v>7</v>
      </c>
      <c r="M1054" s="46" t="str">
        <f>IF(OR(LEFT(A1054,2)="--",A1054="",I1054=""),"",IFERROR(VLOOKUP(A1054,Data!C:W,21,FALSE),""))</f>
        <v/>
      </c>
      <c r="N1054" s="2"/>
    </row>
    <row r="1055" spans="1:14" ht="15" customHeight="1" x14ac:dyDescent="0.3">
      <c r="A1055" s="5" t="str">
        <f>IFERROR(IF(VLOOKUP(ROW(A1055)-1,Data!B:C,2,FALSE)="","",VLOOKUP(ROW(A1055)-1,Data!B:C,2,FALSE)),"")</f>
        <v>Waiting For Fredendall [OA3]</v>
      </c>
      <c r="B1055" s="133"/>
      <c r="C1055" s="87" t="str">
        <f>IFERROR(IF(VLOOKUP(ROW(A1055)-1,Data!B:C,2,FALSE)="","",VLOOKUP(ROW(A1055)-1,Data!B:X,23,FALSE)),"")</f>
        <v/>
      </c>
      <c r="D1055" s="6">
        <f t="shared" si="52"/>
        <v>-1</v>
      </c>
      <c r="E1055" s="6" t="str">
        <f t="shared" si="53"/>
        <v>T</v>
      </c>
      <c r="F1055" s="42">
        <f>IF(I1055="","",IF(M1055="Campaign","--",IF(VLOOKUP(A1055,Data!C:D,2,FALSE)="*","*",VLOOKUP(A1055,Data!C:R,16,FALSE))))</f>
        <v>4.9000000000000004</v>
      </c>
      <c r="G1055" s="43">
        <f>IF(I1055="","",IFERROR(VLOOKUP(VLOOKUP(A1055,Data!C:T,18,FALSE),'ROAR Ratings'!A:D,4,FALSE),""))</f>
        <v>4.33</v>
      </c>
      <c r="H1055" s="44">
        <f t="shared" si="54"/>
        <v>1</v>
      </c>
      <c r="I1055" s="58" t="str">
        <f>IF(OR(A1055="",LEFT(A1055,3)="---"),"",IFERROR(VLOOKUP($A1055,'ROAR Balance'!B:F,2,FALSE),""))</f>
        <v>British</v>
      </c>
      <c r="J1055" s="58">
        <f>IF(I1055="","",IFERROR(VLOOKUP($A1055,'ROAR Balance'!B:F,3,FALSE),""))</f>
        <v>0</v>
      </c>
      <c r="K1055" s="58" t="str">
        <f>IF(I1055="","",IFERROR(VLOOKUP($A1055,'ROAR Balance'!B:F,4,FALSE),""))</f>
        <v>German</v>
      </c>
      <c r="L1055" s="58">
        <f>IF(I1055="","",IFERROR(VLOOKUP($A1055,'ROAR Balance'!B:F,5,FALSE),""))</f>
        <v>5</v>
      </c>
      <c r="M1055" s="46" t="str">
        <f>IF(OR(LEFT(A1055,2)="--",A1055="",I1055=""),"",IFERROR(VLOOKUP(A1055,Data!C:W,21,FALSE),""))</f>
        <v>Dsrt</v>
      </c>
      <c r="N1055" s="2"/>
    </row>
    <row r="1056" spans="1:14" ht="15" customHeight="1" x14ac:dyDescent="0.3">
      <c r="A1056" s="5" t="str">
        <f>IFERROR(IF(VLOOKUP(ROW(A1056)-1,Data!B:C,2,FALSE)="","",VLOOKUP(ROW(A1056)-1,Data!B:C,2,FALSE)),"")</f>
        <v>Hell on Wheels [OA4]</v>
      </c>
      <c r="B1056" s="133"/>
      <c r="C1056" s="87" t="str">
        <f>IFERROR(IF(VLOOKUP(ROW(A1056)-1,Data!B:C,2,FALSE)="","",VLOOKUP(ROW(A1056)-1,Data!B:X,23,FALSE)),"")</f>
        <v/>
      </c>
      <c r="D1056" s="6">
        <f t="shared" si="52"/>
        <v>-1</v>
      </c>
      <c r="E1056" s="6" t="str">
        <f t="shared" si="53"/>
        <v>T</v>
      </c>
      <c r="F1056" s="42">
        <f>IF(I1056="","",IF(M1056="Campaign","--",IF(VLOOKUP(A1056,Data!C:D,2,FALSE)="*","*",VLOOKUP(A1056,Data!C:R,16,FALSE))))</f>
        <v>1</v>
      </c>
      <c r="G1056" s="43">
        <f>IF(I1056="","",IFERROR(VLOOKUP(VLOOKUP(A1056,Data!C:T,18,FALSE),'ROAR Ratings'!A:D,4,FALSE),""))</f>
        <v>5.5</v>
      </c>
      <c r="H1056" s="44">
        <f t="shared" si="54"/>
        <v>0.81818181818181812</v>
      </c>
      <c r="I1056" s="58" t="str">
        <f>IF(OR(A1056="",LEFT(A1056,3)="---"),"",IFERROR(VLOOKUP($A1056,'ROAR Balance'!B:F,2,FALSE),""))</f>
        <v>American</v>
      </c>
      <c r="J1056" s="58">
        <f>IF(I1056="","",IFERROR(VLOOKUP($A1056,'ROAR Balance'!B:F,3,FALSE),""))</f>
        <v>2</v>
      </c>
      <c r="K1056" s="58" t="str">
        <f>IF(I1056="","",IFERROR(VLOOKUP($A1056,'ROAR Balance'!B:F,4,FALSE),""))</f>
        <v>German</v>
      </c>
      <c r="L1056" s="58">
        <f>IF(I1056="","",IFERROR(VLOOKUP($A1056,'ROAR Balance'!B:F,5,FALSE),""))</f>
        <v>9</v>
      </c>
      <c r="M1056" s="46" t="str">
        <f>IF(OR(LEFT(A1056,2)="--",A1056="",I1056=""),"",IFERROR(VLOOKUP(A1056,Data!C:W,21,FALSE),""))</f>
        <v>Bcg, Dlux</v>
      </c>
      <c r="N1056" s="2"/>
    </row>
    <row r="1057" spans="1:14" ht="15" customHeight="1" x14ac:dyDescent="0.3">
      <c r="A1057" s="5" t="str">
        <f>IFERROR(IF(VLOOKUP(ROW(A1057)-1,Data!B:C,2,FALSE)="","",VLOOKUP(ROW(A1057)-1,Data!B:C,2,FALSE)),"")</f>
        <v>Rear Area Defenders [OA5]</v>
      </c>
      <c r="B1057" s="133"/>
      <c r="C1057" s="87" t="str">
        <f>IFERROR(IF(VLOOKUP(ROW(A1057)-1,Data!B:C,2,FALSE)="","",VLOOKUP(ROW(A1057)-1,Data!B:X,23,FALSE)),"")</f>
        <v/>
      </c>
      <c r="D1057" s="6">
        <f t="shared" si="52"/>
        <v>-1</v>
      </c>
      <c r="E1057" s="6" t="str">
        <f t="shared" si="53"/>
        <v/>
      </c>
      <c r="F1057" s="42">
        <f>IF(I1057="","",IF(M1057="Campaign","--",IF(VLOOKUP(A1057,Data!C:D,2,FALSE)="*","*",VLOOKUP(A1057,Data!C:R,16,FALSE))))</f>
        <v>10.525</v>
      </c>
      <c r="G1057" s="43">
        <f>IF(I1057="","",IFERROR(VLOOKUP(VLOOKUP(A1057,Data!C:T,18,FALSE),'ROAR Ratings'!A:D,4,FALSE),""))</f>
        <v>5.76</v>
      </c>
      <c r="H1057" s="44">
        <f t="shared" si="54"/>
        <v>0.53333333333333333</v>
      </c>
      <c r="I1057" s="58" t="str">
        <f>IF(OR(A1057="",LEFT(A1057,3)="---"),"",IFERROR(VLOOKUP($A1057,'ROAR Balance'!B:F,2,FALSE),""))</f>
        <v>British</v>
      </c>
      <c r="J1057" s="58">
        <f>IF(I1057="","",IFERROR(VLOOKUP($A1057,'ROAR Balance'!B:F,3,FALSE),""))</f>
        <v>8</v>
      </c>
      <c r="K1057" s="58" t="str">
        <f>IF(I1057="","",IFERROR(VLOOKUP($A1057,'ROAR Balance'!B:F,4,FALSE),""))</f>
        <v>German</v>
      </c>
      <c r="L1057" s="58">
        <f>IF(I1057="","",IFERROR(VLOOKUP($A1057,'ROAR Balance'!B:F,5,FALSE),""))</f>
        <v>7</v>
      </c>
      <c r="M1057" s="46" t="str">
        <f>IF(OR(LEFT(A1057,2)="--",A1057="",I1057=""),"",IFERROR(VLOOKUP(A1057,Data!C:W,21,FALSE),""))</f>
        <v>OBA</v>
      </c>
      <c r="N1057" s="2"/>
    </row>
    <row r="1058" spans="1:14" ht="15" customHeight="1" x14ac:dyDescent="0.3">
      <c r="A1058" s="5" t="str">
        <f>IFERROR(IF(VLOOKUP(ROW(A1058)-1,Data!B:C,2,FALSE)="","",VLOOKUP(ROW(A1058)-1,Data!B:C,2,FALSE)),"")</f>
        <v>Mounted Extraction [OA6]</v>
      </c>
      <c r="B1058" s="133"/>
      <c r="C1058" s="87" t="str">
        <f>IFERROR(IF(VLOOKUP(ROW(A1058)-1,Data!B:C,2,FALSE)="","",VLOOKUP(ROW(A1058)-1,Data!B:X,23,FALSE)),"")</f>
        <v/>
      </c>
      <c r="D1058" s="6">
        <f t="shared" si="52"/>
        <v>-1</v>
      </c>
      <c r="E1058" s="6" t="str">
        <f t="shared" si="53"/>
        <v>T</v>
      </c>
      <c r="F1058" s="42">
        <f>IF(I1058="","",IF(M1058="Campaign","--",IF(VLOOKUP(A1058,Data!C:D,2,FALSE)="*","*",VLOOKUP(A1058,Data!C:R,16,FALSE))))</f>
        <v>4.4833333333333334</v>
      </c>
      <c r="G1058" s="43">
        <f>IF(I1058="","",IFERROR(VLOOKUP(VLOOKUP(A1058,Data!C:T,18,FALSE),'ROAR Ratings'!A:D,4,FALSE),""))</f>
        <v>6.57</v>
      </c>
      <c r="H1058" s="44">
        <f t="shared" si="54"/>
        <v>0.61111111111111116</v>
      </c>
      <c r="I1058" s="58" t="str">
        <f>IF(OR(A1058="",LEFT(A1058,3)="---"),"",IFERROR(VLOOKUP($A1058,'ROAR Balance'!B:F,2,FALSE),""))</f>
        <v>German</v>
      </c>
      <c r="J1058" s="58">
        <f>IF(I1058="","",IFERROR(VLOOKUP($A1058,'ROAR Balance'!B:F,3,FALSE),""))</f>
        <v>7</v>
      </c>
      <c r="K1058" s="58" t="str">
        <f>IF(I1058="","",IFERROR(VLOOKUP($A1058,'ROAR Balance'!B:F,4,FALSE),""))</f>
        <v>Russian</v>
      </c>
      <c r="L1058" s="58">
        <f>IF(I1058="","",IFERROR(VLOOKUP($A1058,'ROAR Balance'!B:F,5,FALSE),""))</f>
        <v>11</v>
      </c>
      <c r="M1058" s="46" t="str">
        <f>IF(OR(LEFT(A1058,2)="--",A1058="",I1058=""),"",IFERROR(VLOOKUP(A1058,Data!C:W,21,FALSE),""))</f>
        <v/>
      </c>
      <c r="N1058" s="2"/>
    </row>
    <row r="1059" spans="1:14" ht="15" customHeight="1" x14ac:dyDescent="0.3">
      <c r="A1059" s="5" t="str">
        <f>IFERROR(IF(VLOOKUP(ROW(A1059)-1,Data!B:C,2,FALSE)="","",VLOOKUP(ROW(A1059)-1,Data!B:C,2,FALSE)),"")</f>
        <v>Celles Melee [OA7]</v>
      </c>
      <c r="B1059" s="133"/>
      <c r="C1059" s="87" t="str">
        <f>IFERROR(IF(VLOOKUP(ROW(A1059)-1,Data!B:C,2,FALSE)="","",VLOOKUP(ROW(A1059)-1,Data!B:X,23,FALSE)),"")</f>
        <v/>
      </c>
      <c r="D1059" s="6">
        <f t="shared" si="52"/>
        <v>1</v>
      </c>
      <c r="E1059" s="6" t="str">
        <f t="shared" si="53"/>
        <v/>
      </c>
      <c r="F1059" s="42">
        <f>IF(I1059="","",IF(M1059="Campaign","--",IF(VLOOKUP(A1059,Data!C:D,2,FALSE)="*","*",VLOOKUP(A1059,Data!C:R,16,FALSE))))</f>
        <v>7.8833333333333337</v>
      </c>
      <c r="G1059" s="43">
        <f>IF(I1059="","",IFERROR(VLOOKUP(VLOOKUP(A1059,Data!C:T,18,FALSE),'ROAR Ratings'!A:D,4,FALSE),""))</f>
        <v>6.48</v>
      </c>
      <c r="H1059" s="44">
        <f t="shared" si="54"/>
        <v>0.53333333333333333</v>
      </c>
      <c r="I1059" s="58" t="str">
        <f>IF(OR(A1059="",LEFT(A1059,3)="---"),"",IFERROR(VLOOKUP($A1059,'ROAR Balance'!B:F,2,FALSE),""))</f>
        <v>American</v>
      </c>
      <c r="J1059" s="58">
        <f>IF(I1059="","",IFERROR(VLOOKUP($A1059,'ROAR Balance'!B:F,3,FALSE),""))</f>
        <v>28</v>
      </c>
      <c r="K1059" s="58" t="str">
        <f>IF(I1059="","",IFERROR(VLOOKUP($A1059,'ROAR Balance'!B:F,4,FALSE),""))</f>
        <v>German</v>
      </c>
      <c r="L1059" s="58">
        <f>IF(I1059="","",IFERROR(VLOOKUP($A1059,'ROAR Balance'!B:F,5,FALSE),""))</f>
        <v>32</v>
      </c>
      <c r="M1059" s="46" t="str">
        <f>IF(OR(LEFT(A1059,2)="--",A1059="",I1059=""),"",IFERROR(VLOOKUP(A1059,Data!C:W,21,FALSE),""))</f>
        <v/>
      </c>
      <c r="N1059" s="2"/>
    </row>
    <row r="1060" spans="1:14" ht="15" customHeight="1" x14ac:dyDescent="0.3">
      <c r="A1060" s="5" t="str">
        <f>IFERROR(IF(VLOOKUP(ROW(A1060)-1,Data!B:C,2,FALSE)="","",VLOOKUP(ROW(A1060)-1,Data!B:C,2,FALSE)),"")</f>
        <v>A Parting Blow [OA8]</v>
      </c>
      <c r="B1060" s="133"/>
      <c r="C1060" s="87" t="str">
        <f>IFERROR(IF(VLOOKUP(ROW(A1060)-1,Data!B:C,2,FALSE)="","",VLOOKUP(ROW(A1060)-1,Data!B:X,23,FALSE)),"")</f>
        <v/>
      </c>
      <c r="D1060" s="6">
        <f t="shared" si="52"/>
        <v>-1</v>
      </c>
      <c r="E1060" s="6" t="str">
        <f t="shared" si="53"/>
        <v/>
      </c>
      <c r="F1060" s="42">
        <f>IF(I1060="","",IF(M1060="Campaign","--",IF(VLOOKUP(A1060,Data!C:D,2,FALSE)="*","*",VLOOKUP(A1060,Data!C:R,16,FALSE))))</f>
        <v>17.350000000000001</v>
      </c>
      <c r="G1060" s="43">
        <f>IF(I1060="","",IFERROR(VLOOKUP(VLOOKUP(A1060,Data!C:T,18,FALSE),'ROAR Ratings'!A:D,4,FALSE),""))</f>
        <v>4.6900000000000004</v>
      </c>
      <c r="H1060" s="44">
        <f t="shared" si="54"/>
        <v>0.66666666666666663</v>
      </c>
      <c r="I1060" s="58" t="str">
        <f>IF(OR(A1060="",LEFT(A1060,3)="---"),"",IFERROR(VLOOKUP($A1060,'ROAR Balance'!B:F,2,FALSE),""))</f>
        <v>German</v>
      </c>
      <c r="J1060" s="58">
        <f>IF(I1060="","",IFERROR(VLOOKUP($A1060,'ROAR Balance'!B:F,3,FALSE),""))</f>
        <v>10</v>
      </c>
      <c r="K1060" s="58" t="str">
        <f>IF(I1060="","",IFERROR(VLOOKUP($A1060,'ROAR Balance'!B:F,4,FALSE),""))</f>
        <v>American</v>
      </c>
      <c r="L1060" s="58">
        <f>IF(I1060="","",IFERROR(VLOOKUP($A1060,'ROAR Balance'!B:F,5,FALSE),""))</f>
        <v>5</v>
      </c>
      <c r="M1060" s="46" t="str">
        <f>IF(OR(LEFT(A1060,2)="--",A1060="",I1060=""),"",IFERROR(VLOOKUP(A1060,Data!C:W,21,FALSE),""))</f>
        <v>OBA</v>
      </c>
      <c r="N1060" s="2"/>
    </row>
    <row r="1061" spans="1:14" ht="15" customHeight="1" x14ac:dyDescent="0.3">
      <c r="A1061" s="5" t="str">
        <f>IFERROR(IF(VLOOKUP(ROW(A1061)-1,Data!B:C,2,FALSE)="","",VLOOKUP(ROW(A1061)-1,Data!B:C,2,FALSE)),"")</f>
        <v>Tyranny's End [OA9]</v>
      </c>
      <c r="B1061" s="133"/>
      <c r="C1061" s="87" t="str">
        <f>IFERROR(IF(VLOOKUP(ROW(A1061)-1,Data!B:C,2,FALSE)="","",VLOOKUP(ROW(A1061)-1,Data!B:X,23,FALSE)),"")</f>
        <v/>
      </c>
      <c r="D1061" s="6">
        <f t="shared" si="52"/>
        <v>-1</v>
      </c>
      <c r="E1061" s="6" t="str">
        <f t="shared" si="53"/>
        <v/>
      </c>
      <c r="F1061" s="42">
        <f>IF(I1061="","",IF(M1061="Campaign","--",IF(VLOOKUP(A1061,Data!C:D,2,FALSE)="*","*",VLOOKUP(A1061,Data!C:R,16,FALSE))))</f>
        <v>6.5</v>
      </c>
      <c r="G1061" s="43">
        <f>IF(I1061="","",IFERROR(VLOOKUP(VLOOKUP(A1061,Data!C:T,18,FALSE),'ROAR Ratings'!A:D,4,FALSE),""))</f>
        <v>5.58</v>
      </c>
      <c r="H1061" s="44">
        <f t="shared" si="54"/>
        <v>0.5714285714285714</v>
      </c>
      <c r="I1061" s="58" t="str">
        <f>IF(OR(A1061="",LEFT(A1061,3)="---"),"",IFERROR(VLOOKUP($A1061,'ROAR Balance'!B:F,2,FALSE),""))</f>
        <v>German</v>
      </c>
      <c r="J1061" s="58">
        <f>IF(I1061="","",IFERROR(VLOOKUP($A1061,'ROAR Balance'!B:F,3,FALSE),""))</f>
        <v>6</v>
      </c>
      <c r="K1061" s="58" t="str">
        <f>IF(I1061="","",IFERROR(VLOOKUP($A1061,'ROAR Balance'!B:F,4,FALSE),""))</f>
        <v>American</v>
      </c>
      <c r="L1061" s="58">
        <f>IF(I1061="","",IFERROR(VLOOKUP($A1061,'ROAR Balance'!B:F,5,FALSE),""))</f>
        <v>8</v>
      </c>
      <c r="M1061" s="46" t="str">
        <f>IF(OR(LEFT(A1061,2)="--",A1061="",I1061=""),"",IFERROR(VLOOKUP(A1061,Data!C:W,21,FALSE),""))</f>
        <v>OBA</v>
      </c>
      <c r="N1061" s="2"/>
    </row>
    <row r="1062" spans="1:14" ht="15" customHeight="1" x14ac:dyDescent="0.3">
      <c r="A1062" s="5" t="str">
        <f>IFERROR(IF(VLOOKUP(ROW(A1062)-1,Data!B:C,2,FALSE)="","",VLOOKUP(ROW(A1062)-1,Data!B:C,2,FALSE)),"")</f>
        <v>Monty's Mess [OA10]</v>
      </c>
      <c r="B1062" s="133"/>
      <c r="C1062" s="87" t="str">
        <f>IFERROR(IF(VLOOKUP(ROW(A1062)-1,Data!B:C,2,FALSE)="","",VLOOKUP(ROW(A1062)-1,Data!B:X,23,FALSE)),"")</f>
        <v/>
      </c>
      <c r="D1062" s="6">
        <f t="shared" si="52"/>
        <v>-1</v>
      </c>
      <c r="E1062" s="6" t="str">
        <f t="shared" si="53"/>
        <v>T</v>
      </c>
      <c r="F1062" s="42">
        <f>IF(I1062="","",IF(M1062="Campaign","--",IF(VLOOKUP(A1062,Data!C:D,2,FALSE)="*","*",VLOOKUP(A1062,Data!C:R,16,FALSE))))</f>
        <v>4.1500000000000004</v>
      </c>
      <c r="G1062" s="43">
        <f>IF(I1062="","",IFERROR(VLOOKUP(VLOOKUP(A1062,Data!C:T,18,FALSE),'ROAR Ratings'!A:D,4,FALSE),""))</f>
        <v>6.06</v>
      </c>
      <c r="H1062" s="44">
        <f t="shared" si="54"/>
        <v>0.50877192982456143</v>
      </c>
      <c r="I1062" s="58" t="str">
        <f>IF(OR(A1062="",LEFT(A1062,3)="---"),"",IFERROR(VLOOKUP($A1062,'ROAR Balance'!B:F,2,FALSE),""))</f>
        <v>British</v>
      </c>
      <c r="J1062" s="58">
        <f>IF(I1062="","",IFERROR(VLOOKUP($A1062,'ROAR Balance'!B:F,3,FALSE),""))</f>
        <v>28</v>
      </c>
      <c r="K1062" s="58" t="str">
        <f>IF(I1062="","",IFERROR(VLOOKUP($A1062,'ROAR Balance'!B:F,4,FALSE),""))</f>
        <v>German</v>
      </c>
      <c r="L1062" s="58">
        <f>IF(I1062="","",IFERROR(VLOOKUP($A1062,'ROAR Balance'!B:F,5,FALSE),""))</f>
        <v>29</v>
      </c>
      <c r="M1062" s="46" t="str">
        <f>IF(OR(LEFT(A1062,2)="--",A1062="",I1062=""),"",IFERROR(VLOOKUP(A1062,Data!C:W,21,FALSE),""))</f>
        <v>OBA</v>
      </c>
      <c r="N1062" s="2"/>
    </row>
    <row r="1063" spans="1:14" ht="15" customHeight="1" x14ac:dyDescent="0.3">
      <c r="A1063" s="5" t="str">
        <f>IFERROR(IF(VLOOKUP(ROW(A1063)-1,Data!B:C,2,FALSE)="","",VLOOKUP(ROW(A1063)-1,Data!B:C,2,FALSE)),"")</f>
        <v>Crocodile Rock [OA11]</v>
      </c>
      <c r="B1063" s="133"/>
      <c r="C1063" s="87" t="str">
        <f>IFERROR(IF(VLOOKUP(ROW(A1063)-1,Data!B:C,2,FALSE)="","",VLOOKUP(ROW(A1063)-1,Data!B:X,23,FALSE)),"")</f>
        <v/>
      </c>
      <c r="D1063" s="6">
        <f t="shared" si="52"/>
        <v>-1</v>
      </c>
      <c r="E1063" s="6" t="str">
        <f t="shared" si="53"/>
        <v/>
      </c>
      <c r="F1063" s="42">
        <f>IF(I1063="","",IF(M1063="Campaign","--",IF(VLOOKUP(A1063,Data!C:D,2,FALSE)="*","*",VLOOKUP(A1063,Data!C:R,16,FALSE))))</f>
        <v>6.4666666666666668</v>
      </c>
      <c r="G1063" s="43">
        <f>IF(I1063="","",IFERROR(VLOOKUP(VLOOKUP(A1063,Data!C:T,18,FALSE),'ROAR Ratings'!A:D,4,FALSE),""))</f>
        <v>5.38</v>
      </c>
      <c r="H1063" s="44">
        <f t="shared" si="54"/>
        <v>0.66666666666666674</v>
      </c>
      <c r="I1063" s="58" t="str">
        <f>IF(OR(A1063="",LEFT(A1063,3)="---"),"",IFERROR(VLOOKUP($A1063,'ROAR Balance'!B:F,2,FALSE),""))</f>
        <v>German</v>
      </c>
      <c r="J1063" s="58">
        <f>IF(I1063="","",IFERROR(VLOOKUP($A1063,'ROAR Balance'!B:F,3,FALSE),""))</f>
        <v>5</v>
      </c>
      <c r="K1063" s="58" t="str">
        <f>IF(I1063="","",IFERROR(VLOOKUP($A1063,'ROAR Balance'!B:F,4,FALSE),""))</f>
        <v>British</v>
      </c>
      <c r="L1063" s="58">
        <f>IF(I1063="","",IFERROR(VLOOKUP($A1063,'ROAR Balance'!B:F,5,FALSE),""))</f>
        <v>10</v>
      </c>
      <c r="M1063" s="46" t="str">
        <f>IF(OR(LEFT(A1063,2)="--",A1063="",I1063=""),"",IFERROR(VLOOKUP(A1063,Data!C:W,21,FALSE),""))</f>
        <v>OBA</v>
      </c>
      <c r="N1063" s="2"/>
    </row>
    <row r="1064" spans="1:14" ht="15" customHeight="1" x14ac:dyDescent="0.3">
      <c r="A1064" s="5" t="str">
        <f>IFERROR(IF(VLOOKUP(ROW(A1064)-1,Data!B:C,2,FALSE)="","",VLOOKUP(ROW(A1064)-1,Data!B:C,2,FALSE)),"")</f>
        <v>Sicilian Midnight [OA12]</v>
      </c>
      <c r="B1064" s="133"/>
      <c r="C1064" s="87" t="str">
        <f>IFERROR(IF(VLOOKUP(ROW(A1064)-1,Data!B:C,2,FALSE)="","",VLOOKUP(ROW(A1064)-1,Data!B:X,23,FALSE)),"")</f>
        <v/>
      </c>
      <c r="D1064" s="6">
        <f t="shared" si="52"/>
        <v>1</v>
      </c>
      <c r="E1064" s="6" t="str">
        <f t="shared" si="53"/>
        <v>T</v>
      </c>
      <c r="F1064" s="42">
        <f>IF(I1064="","",IF(M1064="Campaign","--",IF(VLOOKUP(A1064,Data!C:D,2,FALSE)="*","*",VLOOKUP(A1064,Data!C:R,16,FALSE))))</f>
        <v>1</v>
      </c>
      <c r="G1064" s="43">
        <f>IF(I1064="","",IFERROR(VLOOKUP(VLOOKUP(A1064,Data!C:T,18,FALSE),'ROAR Ratings'!A:D,4,FALSE),""))</f>
        <v>7.5</v>
      </c>
      <c r="H1064" s="44">
        <f t="shared" si="54"/>
        <v>0.53333333333333333</v>
      </c>
      <c r="I1064" s="58" t="str">
        <f>IF(OR(A1064="",LEFT(A1064,3)="---"),"",IFERROR(VLOOKUP($A1064,'ROAR Balance'!B:F,2,FALSE),""))</f>
        <v>American</v>
      </c>
      <c r="J1064" s="58">
        <f>IF(I1064="","",IFERROR(VLOOKUP($A1064,'ROAR Balance'!B:F,3,FALSE),""))</f>
        <v>8</v>
      </c>
      <c r="K1064" s="58" t="str">
        <f>IF(I1064="","",IFERROR(VLOOKUP($A1064,'ROAR Balance'!B:F,4,FALSE),""))</f>
        <v>Italian</v>
      </c>
      <c r="L1064" s="58">
        <f>IF(I1064="","",IFERROR(VLOOKUP($A1064,'ROAR Balance'!B:F,5,FALSE),""))</f>
        <v>7</v>
      </c>
      <c r="M1064" s="46" t="str">
        <f>IF(OR(LEFT(A1064,2)="--",A1064="",I1064=""),"",IFERROR(VLOOKUP(A1064,Data!C:W,21,FALSE),""))</f>
        <v>Nght, Dlux</v>
      </c>
      <c r="N1064" s="2"/>
    </row>
    <row r="1065" spans="1:14" ht="15" customHeight="1" x14ac:dyDescent="0.3">
      <c r="A1065" s="5" t="str">
        <f>IFERROR(IF(VLOOKUP(ROW(A1065)-1,Data!B:C,2,FALSE)="","",VLOOKUP(ROW(A1065)-1,Data!B:C,2,FALSE)),"")</f>
        <v>Brief Breakfast [OA13]</v>
      </c>
      <c r="B1065" s="133"/>
      <c r="C1065" s="87" t="str">
        <f>IFERROR(IF(VLOOKUP(ROW(A1065)-1,Data!B:C,2,FALSE)="","",VLOOKUP(ROW(A1065)-1,Data!B:X,23,FALSE)),"")</f>
        <v/>
      </c>
      <c r="D1065" s="6">
        <f t="shared" si="52"/>
        <v>-1</v>
      </c>
      <c r="E1065" s="6" t="str">
        <f t="shared" si="53"/>
        <v>T</v>
      </c>
      <c r="F1065" s="42">
        <f>IF(I1065="","",IF(M1065="Campaign","--",IF(VLOOKUP(A1065,Data!C:D,2,FALSE)="*","*",VLOOKUP(A1065,Data!C:R,16,FALSE))))</f>
        <v>2.65</v>
      </c>
      <c r="G1065" s="43">
        <f>IF(I1065="","",IFERROR(VLOOKUP(VLOOKUP(A1065,Data!C:T,18,FALSE),'ROAR Ratings'!A:D,4,FALSE),""))</f>
        <v>6</v>
      </c>
      <c r="H1065" s="44">
        <f t="shared" si="54"/>
        <v>0.57777777777777772</v>
      </c>
      <c r="I1065" s="58" t="str">
        <f>IF(OR(A1065="",LEFT(A1065,3)="---"),"",IFERROR(VLOOKUP($A1065,'ROAR Balance'!B:F,2,FALSE),""))</f>
        <v>American</v>
      </c>
      <c r="J1065" s="58">
        <f>IF(I1065="","",IFERROR(VLOOKUP($A1065,'ROAR Balance'!B:F,3,FALSE),""))</f>
        <v>26</v>
      </c>
      <c r="K1065" s="58" t="str">
        <f>IF(I1065="","",IFERROR(VLOOKUP($A1065,'ROAR Balance'!B:F,4,FALSE),""))</f>
        <v>German</v>
      </c>
      <c r="L1065" s="58">
        <f>IF(I1065="","",IFERROR(VLOOKUP($A1065,'ROAR Balance'!B:F,5,FALSE),""))</f>
        <v>19</v>
      </c>
      <c r="M1065" s="46" t="str">
        <f>IF(OR(LEFT(A1065,2)="--",A1065="",I1065=""),"",IFERROR(VLOOKUP(A1065,Data!C:W,21,FALSE),""))</f>
        <v/>
      </c>
      <c r="N1065" s="2"/>
    </row>
    <row r="1066" spans="1:14" ht="15" customHeight="1" x14ac:dyDescent="0.3">
      <c r="A1066" s="5" t="str">
        <f>IFERROR(IF(VLOOKUP(ROW(A1066)-1,Data!B:C,2,FALSE)="","",VLOOKUP(ROW(A1066)-1,Data!B:C,2,FALSE)),"")</f>
        <v>Across the Aisne and into Freineux [OA14]</v>
      </c>
      <c r="B1066" s="133"/>
      <c r="C1066" s="87" t="str">
        <f>IFERROR(IF(VLOOKUP(ROW(A1066)-1,Data!B:C,2,FALSE)="","",VLOOKUP(ROW(A1066)-1,Data!B:X,23,FALSE)),"")</f>
        <v/>
      </c>
      <c r="D1066" s="6">
        <f t="shared" si="52"/>
        <v>-1</v>
      </c>
      <c r="E1066" s="6" t="str">
        <f t="shared" si="53"/>
        <v/>
      </c>
      <c r="F1066" s="42">
        <f>IF(I1066="","",IF(M1066="Campaign","--",IF(VLOOKUP(A1066,Data!C:D,2,FALSE)="*","*",VLOOKUP(A1066,Data!C:R,16,FALSE))))</f>
        <v>11.15</v>
      </c>
      <c r="G1066" s="43">
        <f>IF(I1066="","",IFERROR(VLOOKUP(VLOOKUP(A1066,Data!C:T,18,FALSE),'ROAR Ratings'!A:D,4,FALSE),""))</f>
        <v>6.22</v>
      </c>
      <c r="H1066" s="44">
        <f t="shared" si="54"/>
        <v>0.7142857142857143</v>
      </c>
      <c r="I1066" s="58" t="str">
        <f>IF(OR(A1066="",LEFT(A1066,3)="---"),"",IFERROR(VLOOKUP($A1066,'ROAR Balance'!B:F,2,FALSE),""))</f>
        <v>German</v>
      </c>
      <c r="J1066" s="58">
        <f>IF(I1066="","",IFERROR(VLOOKUP($A1066,'ROAR Balance'!B:F,3,FALSE),""))</f>
        <v>2</v>
      </c>
      <c r="K1066" s="58" t="str">
        <f>IF(I1066="","",IFERROR(VLOOKUP($A1066,'ROAR Balance'!B:F,4,FALSE),""))</f>
        <v>American</v>
      </c>
      <c r="L1066" s="58">
        <f>IF(I1066="","",IFERROR(VLOOKUP($A1066,'ROAR Balance'!B:F,5,FALSE),""))</f>
        <v>5</v>
      </c>
      <c r="M1066" s="46" t="str">
        <f>IF(OR(LEFT(A1066,2)="--",A1066="",I1066=""),"",IFERROR(VLOOKUP(A1066,Data!C:W,21,FALSE),""))</f>
        <v/>
      </c>
      <c r="N1066" s="2"/>
    </row>
    <row r="1067" spans="1:14" ht="15" customHeight="1" x14ac:dyDescent="0.3">
      <c r="A1067" s="5" t="str">
        <f>IFERROR(IF(VLOOKUP(ROW(A1067)-1,Data!B:C,2,FALSE)="","",VLOOKUP(ROW(A1067)-1,Data!B:C,2,FALSE)),"")</f>
        <v>Shattering the Line [OA15]</v>
      </c>
      <c r="B1067" s="133"/>
      <c r="C1067" s="87" t="str">
        <f>IFERROR(IF(VLOOKUP(ROW(A1067)-1,Data!B:C,2,FALSE)="","",VLOOKUP(ROW(A1067)-1,Data!B:X,23,FALSE)),"")</f>
        <v/>
      </c>
      <c r="D1067" s="6">
        <f t="shared" si="52"/>
        <v>-1</v>
      </c>
      <c r="E1067" s="6" t="str">
        <f t="shared" si="53"/>
        <v/>
      </c>
      <c r="F1067" s="42">
        <f>IF(I1067="","",IF(M1067="Campaign","--",IF(VLOOKUP(A1067,Data!C:D,2,FALSE)="*","*",VLOOKUP(A1067,Data!C:R,16,FALSE))))</f>
        <v>9.75</v>
      </c>
      <c r="G1067" s="43">
        <f>IF(I1067="","",IFERROR(VLOOKUP(VLOOKUP(A1067,Data!C:T,18,FALSE),'ROAR Ratings'!A:D,4,FALSE),""))</f>
        <v>6.38</v>
      </c>
      <c r="H1067" s="44">
        <f t="shared" si="54"/>
        <v>0.58823529411764708</v>
      </c>
      <c r="I1067" s="58" t="str">
        <f>IF(OR(A1067="",LEFT(A1067,3)="---"),"",IFERROR(VLOOKUP($A1067,'ROAR Balance'!B:F,2,FALSE),""))</f>
        <v>Russian</v>
      </c>
      <c r="J1067" s="58">
        <f>IF(I1067="","",IFERROR(VLOOKUP($A1067,'ROAR Balance'!B:F,3,FALSE),""))</f>
        <v>10</v>
      </c>
      <c r="K1067" s="58" t="str">
        <f>IF(I1067="","",IFERROR(VLOOKUP($A1067,'ROAR Balance'!B:F,4,FALSE),""))</f>
        <v>German</v>
      </c>
      <c r="L1067" s="58">
        <f>IF(I1067="","",IFERROR(VLOOKUP($A1067,'ROAR Balance'!B:F,5,FALSE),""))</f>
        <v>7</v>
      </c>
      <c r="M1067" s="46" t="str">
        <f>IF(OR(LEFT(A1067,2)="--",A1067="",I1067=""),"",IFERROR(VLOOKUP(A1067,Data!C:W,21,FALSE),""))</f>
        <v/>
      </c>
      <c r="N1067" s="2"/>
    </row>
    <row r="1068" spans="1:14" ht="15" customHeight="1" x14ac:dyDescent="0.3">
      <c r="A1068" s="5" t="str">
        <f>IFERROR(IF(VLOOKUP(ROW(A1068)-1,Data!B:C,2,FALSE)="","",VLOOKUP(ROW(A1068)-1,Data!B:C,2,FALSE)),"")</f>
        <v>Surrender Or Die [OA16]</v>
      </c>
      <c r="B1068" s="133"/>
      <c r="C1068" s="87" t="str">
        <f>IFERROR(IF(VLOOKUP(ROW(A1068)-1,Data!B:C,2,FALSE)="","",VLOOKUP(ROW(A1068)-1,Data!B:X,23,FALSE)),"")</f>
        <v/>
      </c>
      <c r="D1068" s="6">
        <f t="shared" si="52"/>
        <v>1</v>
      </c>
      <c r="E1068" s="6" t="str">
        <f t="shared" si="53"/>
        <v>T</v>
      </c>
      <c r="F1068" s="42">
        <f>IF(I1068="","",IF(M1068="Campaign","--",IF(VLOOKUP(A1068,Data!C:D,2,FALSE)="*","*",VLOOKUP(A1068,Data!C:R,16,FALSE))))</f>
        <v>2.2749999999999999</v>
      </c>
      <c r="G1068" s="43">
        <f>IF(I1068="","",IFERROR(VLOOKUP(VLOOKUP(A1068,Data!C:T,18,FALSE),'ROAR Ratings'!A:D,4,FALSE),""))</f>
        <v>6.36</v>
      </c>
      <c r="H1068" s="44">
        <f t="shared" si="54"/>
        <v>0.56862745098039214</v>
      </c>
      <c r="I1068" s="58" t="str">
        <f>IF(OR(A1068="",LEFT(A1068,3)="---"),"",IFERROR(VLOOKUP($A1068,'ROAR Balance'!B:F,2,FALSE),""))</f>
        <v>American</v>
      </c>
      <c r="J1068" s="58">
        <f>IF(I1068="","",IFERROR(VLOOKUP($A1068,'ROAR Balance'!B:F,3,FALSE),""))</f>
        <v>58</v>
      </c>
      <c r="K1068" s="58" t="str">
        <f>IF(I1068="","",IFERROR(VLOOKUP($A1068,'ROAR Balance'!B:F,4,FALSE),""))</f>
        <v>German</v>
      </c>
      <c r="L1068" s="58">
        <f>IF(I1068="","",IFERROR(VLOOKUP($A1068,'ROAR Balance'!B:F,5,FALSE),""))</f>
        <v>44</v>
      </c>
      <c r="M1068" s="46" t="str">
        <f>IF(OR(LEFT(A1068,2)="--",A1068="",I1068=""),"",IFERROR(VLOOKUP(A1068,Data!C:W,21,FALSE),""))</f>
        <v/>
      </c>
      <c r="N1068" s="2"/>
    </row>
    <row r="1069" spans="1:14" ht="15" customHeight="1" x14ac:dyDescent="0.3">
      <c r="A1069" s="5" t="str">
        <f>IFERROR(IF(VLOOKUP(ROW(A1069)-1,Data!B:C,2,FALSE)="","",VLOOKUP(ROW(A1069)-1,Data!B:C,2,FALSE)),"")</f>
        <v/>
      </c>
      <c r="B1069" s="133"/>
      <c r="C1069" s="87" t="str">
        <f>IFERROR(IF(VLOOKUP(ROW(A1069)-1,Data!B:C,2,FALSE)="","",VLOOKUP(ROW(A1069)-1,Data!B:X,23,FALSE)),"")</f>
        <v/>
      </c>
      <c r="D1069" s="6" t="str">
        <f t="shared" si="52"/>
        <v/>
      </c>
      <c r="E1069" s="6" t="str">
        <f t="shared" si="53"/>
        <v/>
      </c>
      <c r="F1069" s="42" t="str">
        <f>IF(I1069="","",IF(M1069="Campaign","--",IF(VLOOKUP(A1069,Data!C:D,2,FALSE)="*","*",VLOOKUP(A1069,Data!C:R,16,FALSE))))</f>
        <v/>
      </c>
      <c r="G1069" s="43" t="str">
        <f>IF(I1069="","",IFERROR(VLOOKUP(VLOOKUP(A1069,Data!C:T,18,FALSE),'ROAR Ratings'!A:D,4,FALSE),""))</f>
        <v/>
      </c>
      <c r="H1069" s="44" t="str">
        <f t="shared" si="54"/>
        <v/>
      </c>
      <c r="I1069" s="58" t="str">
        <f>IF(OR(A1069="",LEFT(A1069,3)="---"),"",IFERROR(VLOOKUP($A1069,'ROAR Balance'!B:F,2,FALSE),""))</f>
        <v/>
      </c>
      <c r="J1069" s="58" t="str">
        <f>IF(I1069="","",IFERROR(VLOOKUP($A1069,'ROAR Balance'!B:F,3,FALSE),""))</f>
        <v/>
      </c>
      <c r="K1069" s="58" t="str">
        <f>IF(I1069="","",IFERROR(VLOOKUP($A1069,'ROAR Balance'!B:F,4,FALSE),""))</f>
        <v/>
      </c>
      <c r="L1069" s="58" t="str">
        <f>IF(I1069="","",IFERROR(VLOOKUP($A1069,'ROAR Balance'!B:F,5,FALSE),""))</f>
        <v/>
      </c>
      <c r="M1069" s="46" t="str">
        <f>IF(OR(LEFT(A1069,2)="--",A1069="",I1069=""),"",IFERROR(VLOOKUP(A1069,Data!C:W,21,FALSE),""))</f>
        <v/>
      </c>
      <c r="N1069" s="2"/>
    </row>
    <row r="1070" spans="1:14" ht="15" customHeight="1" x14ac:dyDescent="0.3">
      <c r="A1070" s="5" t="str">
        <f>IFERROR(IF(VLOOKUP(ROW(A1070)-1,Data!B:C,2,FALSE)="","",VLOOKUP(ROW(A1070)-1,Data!B:C,2,FALSE)),"")</f>
        <v>--- Out of the Attic 2 ---</v>
      </c>
      <c r="B1070" s="133"/>
      <c r="C1070" s="87" t="str">
        <f>IFERROR(IF(VLOOKUP(ROW(A1070)-1,Data!B:C,2,FALSE)="","",VLOOKUP(ROW(A1070)-1,Data!B:X,23,FALSE)),"")</f>
        <v/>
      </c>
      <c r="D1070" s="6" t="str">
        <f t="shared" si="52"/>
        <v/>
      </c>
      <c r="E1070" s="6" t="str">
        <f t="shared" si="53"/>
        <v/>
      </c>
      <c r="F1070" s="42" t="str">
        <f>IF(I1070="","",IF(M1070="Campaign","--",IF(VLOOKUP(A1070,Data!C:D,2,FALSE)="*","*",VLOOKUP(A1070,Data!C:R,16,FALSE))))</f>
        <v/>
      </c>
      <c r="G1070" s="43" t="str">
        <f>IF(I1070="","",IFERROR(VLOOKUP(VLOOKUP(A1070,Data!C:T,18,FALSE),'ROAR Ratings'!A:D,4,FALSE),""))</f>
        <v/>
      </c>
      <c r="H1070" s="44" t="str">
        <f t="shared" si="54"/>
        <v/>
      </c>
      <c r="I1070" s="58" t="str">
        <f>IF(OR(A1070="",LEFT(A1070,3)="---"),"",IFERROR(VLOOKUP($A1070,'ROAR Balance'!B:F,2,FALSE),""))</f>
        <v/>
      </c>
      <c r="J1070" s="58" t="str">
        <f>IF(I1070="","",IFERROR(VLOOKUP($A1070,'ROAR Balance'!B:F,3,FALSE),""))</f>
        <v/>
      </c>
      <c r="K1070" s="58" t="str">
        <f>IF(I1070="","",IFERROR(VLOOKUP($A1070,'ROAR Balance'!B:F,4,FALSE),""))</f>
        <v/>
      </c>
      <c r="L1070" s="58" t="str">
        <f>IF(I1070="","",IFERROR(VLOOKUP($A1070,'ROAR Balance'!B:F,5,FALSE),""))</f>
        <v/>
      </c>
      <c r="M1070" s="46" t="str">
        <f>IF(OR(LEFT(A1070,2)="--",A1070="",I1070=""),"",IFERROR(VLOOKUP(A1070,Data!C:W,21,FALSE),""))</f>
        <v/>
      </c>
      <c r="N1070" s="2"/>
    </row>
    <row r="1071" spans="1:14" ht="15" customHeight="1" x14ac:dyDescent="0.3">
      <c r="A1071" s="5" t="str">
        <f>IFERROR(IF(VLOOKUP(ROW(A1071)-1,Data!B:C,2,FALSE)="","",VLOOKUP(ROW(A1071)-1,Data!B:C,2,FALSE)),"")</f>
        <v>Panzers Forward! [OA17]</v>
      </c>
      <c r="B1071" s="133"/>
      <c r="C1071" s="87" t="str">
        <f>IFERROR(IF(VLOOKUP(ROW(A1071)-1,Data!B:C,2,FALSE)="","",VLOOKUP(ROW(A1071)-1,Data!B:X,23,FALSE)),"")</f>
        <v/>
      </c>
      <c r="D1071" s="6">
        <f t="shared" si="52"/>
        <v>-1</v>
      </c>
      <c r="E1071" s="6" t="str">
        <f t="shared" si="53"/>
        <v/>
      </c>
      <c r="F1071" s="42">
        <f>IF(I1071="","",IF(M1071="Campaign","--",IF(VLOOKUP(A1071,Data!C:D,2,FALSE)="*","*",VLOOKUP(A1071,Data!C:R,16,FALSE))))</f>
        <v>6.6875</v>
      </c>
      <c r="G1071" s="43">
        <f>IF(I1071="","",IFERROR(VLOOKUP(VLOOKUP(A1071,Data!C:T,18,FALSE),'ROAR Ratings'!A:D,4,FALSE),""))</f>
        <v>5.44</v>
      </c>
      <c r="H1071" s="44">
        <f t="shared" si="54"/>
        <v>0.84615384615384615</v>
      </c>
      <c r="I1071" s="58" t="str">
        <f>IF(OR(A1071="",LEFT(A1071,3)="---"),"",IFERROR(VLOOKUP($A1071,'ROAR Balance'!B:F,2,FALSE),""))</f>
        <v>French</v>
      </c>
      <c r="J1071" s="58">
        <f>IF(I1071="","",IFERROR(VLOOKUP($A1071,'ROAR Balance'!B:F,3,FALSE),""))</f>
        <v>6</v>
      </c>
      <c r="K1071" s="58" t="str">
        <f>IF(I1071="","",IFERROR(VLOOKUP($A1071,'ROAR Balance'!B:F,4,FALSE),""))</f>
        <v>German</v>
      </c>
      <c r="L1071" s="58">
        <f>IF(I1071="","",IFERROR(VLOOKUP($A1071,'ROAR Balance'!B:F,5,FALSE),""))</f>
        <v>33</v>
      </c>
      <c r="M1071" s="46" t="str">
        <f>IF(OR(LEFT(A1071,2)="--",A1071="",I1071=""),"",IFERROR(VLOOKUP(A1071,Data!C:W,21,FALSE),""))</f>
        <v/>
      </c>
      <c r="N1071" s="2"/>
    </row>
    <row r="1072" spans="1:14" ht="15" customHeight="1" x14ac:dyDescent="0.3">
      <c r="A1072" s="5" t="str">
        <f>IFERROR(IF(VLOOKUP(ROW(A1072)-1,Data!B:C,2,FALSE)="","",VLOOKUP(ROW(A1072)-1,Data!B:C,2,FALSE)),"")</f>
        <v>Parry and Strike [OA18]</v>
      </c>
      <c r="B1072" s="133"/>
      <c r="C1072" s="87" t="str">
        <f>IFERROR(IF(VLOOKUP(ROW(A1072)-1,Data!B:C,2,FALSE)="","",VLOOKUP(ROW(A1072)-1,Data!B:X,23,FALSE)),"")</f>
        <v/>
      </c>
      <c r="D1072" s="6">
        <f t="shared" si="52"/>
        <v>1</v>
      </c>
      <c r="E1072" s="6" t="str">
        <f t="shared" si="53"/>
        <v/>
      </c>
      <c r="F1072" s="42">
        <f>IF(I1072="","",IF(M1072="Campaign","--",IF(VLOOKUP(A1072,Data!C:D,2,FALSE)="*","*",VLOOKUP(A1072,Data!C:R,16,FALSE))))</f>
        <v>6.5916666666666668</v>
      </c>
      <c r="G1072" s="43">
        <f>IF(I1072="","",IFERROR(VLOOKUP(VLOOKUP(A1072,Data!C:T,18,FALSE),'ROAR Ratings'!A:D,4,FALSE),""))</f>
        <v>6.35</v>
      </c>
      <c r="H1072" s="44">
        <f t="shared" si="54"/>
        <v>0.51388888888888884</v>
      </c>
      <c r="I1072" s="58" t="str">
        <f>IF(OR(A1072="",LEFT(A1072,3)="---"),"",IFERROR(VLOOKUP($A1072,'ROAR Balance'!B:F,2,FALSE),""))</f>
        <v>German</v>
      </c>
      <c r="J1072" s="58">
        <f>IF(I1072="","",IFERROR(VLOOKUP($A1072,'ROAR Balance'!B:F,3,FALSE),""))</f>
        <v>35</v>
      </c>
      <c r="K1072" s="58" t="str">
        <f>IF(I1072="","",IFERROR(VLOOKUP($A1072,'ROAR Balance'!B:F,4,FALSE),""))</f>
        <v>Russian</v>
      </c>
      <c r="L1072" s="58">
        <f>IF(I1072="","",IFERROR(VLOOKUP($A1072,'ROAR Balance'!B:F,5,FALSE),""))</f>
        <v>37</v>
      </c>
      <c r="M1072" s="46" t="str">
        <f>IF(OR(LEFT(A1072,2)="--",A1072="",I1072=""),"",IFERROR(VLOOKUP(A1072,Data!C:W,21,FALSE),""))</f>
        <v/>
      </c>
      <c r="N1072" s="2"/>
    </row>
    <row r="1073" spans="1:14" ht="15" customHeight="1" x14ac:dyDescent="0.3">
      <c r="A1073" s="5" t="str">
        <f>IFERROR(IF(VLOOKUP(ROW(A1073)-1,Data!B:C,2,FALSE)="","",VLOOKUP(ROW(A1073)-1,Data!B:C,2,FALSE)),"")</f>
        <v>The Queen's Prequel [OA19]</v>
      </c>
      <c r="B1073" s="133"/>
      <c r="C1073" s="87" t="str">
        <f>IFERROR(IF(VLOOKUP(ROW(A1073)-1,Data!B:C,2,FALSE)="","",VLOOKUP(ROW(A1073)-1,Data!B:X,23,FALSE)),"")</f>
        <v/>
      </c>
      <c r="D1073" s="6">
        <f t="shared" si="52"/>
        <v>-1</v>
      </c>
      <c r="E1073" s="6" t="str">
        <f t="shared" si="53"/>
        <v>T</v>
      </c>
      <c r="F1073" s="42">
        <f>IF(I1073="","",IF(M1073="Campaign","--",IF(VLOOKUP(A1073,Data!C:D,2,FALSE)="*","*",VLOOKUP(A1073,Data!C:R,16,FALSE))))</f>
        <v>2.2000000000000002</v>
      </c>
      <c r="G1073" s="43">
        <f>IF(I1073="","",IFERROR(VLOOKUP(VLOOKUP(A1073,Data!C:T,18,FALSE),'ROAR Ratings'!A:D,4,FALSE),""))</f>
        <v>6.29</v>
      </c>
      <c r="H1073" s="44">
        <f t="shared" si="54"/>
        <v>0.63265306122448983</v>
      </c>
      <c r="I1073" s="58" t="str">
        <f>IF(OR(A1073="",LEFT(A1073,3)="---"),"",IFERROR(VLOOKUP($A1073,'ROAR Balance'!B:F,2,FALSE),""))</f>
        <v>British</v>
      </c>
      <c r="J1073" s="58">
        <f>IF(I1073="","",IFERROR(VLOOKUP($A1073,'ROAR Balance'!B:F,3,FALSE),""))</f>
        <v>18</v>
      </c>
      <c r="K1073" s="58" t="str">
        <f>IF(I1073="","",IFERROR(VLOOKUP($A1073,'ROAR Balance'!B:F,4,FALSE),""))</f>
        <v>German</v>
      </c>
      <c r="L1073" s="58">
        <f>IF(I1073="","",IFERROR(VLOOKUP($A1073,'ROAR Balance'!B:F,5,FALSE),""))</f>
        <v>31</v>
      </c>
      <c r="M1073" s="46" t="str">
        <f>IF(OR(LEFT(A1073,2)="--",A1073="",I1073=""),"",IFERROR(VLOOKUP(A1073,Data!C:W,21,FALSE),""))</f>
        <v/>
      </c>
      <c r="N1073" s="2"/>
    </row>
    <row r="1074" spans="1:14" ht="15" customHeight="1" x14ac:dyDescent="0.3">
      <c r="A1074" s="5" t="str">
        <f>IFERROR(IF(VLOOKUP(ROW(A1074)-1,Data!B:C,2,FALSE)="","",VLOOKUP(ROW(A1074)-1,Data!B:C,2,FALSE)),"")</f>
        <v>The Revenge of the Greys [OA20]</v>
      </c>
      <c r="B1074" s="133"/>
      <c r="C1074" s="87" t="str">
        <f>IFERROR(IF(VLOOKUP(ROW(A1074)-1,Data!B:C,2,FALSE)="","",VLOOKUP(ROW(A1074)-1,Data!B:X,23,FALSE)),"")</f>
        <v/>
      </c>
      <c r="D1074" s="6">
        <f t="shared" si="52"/>
        <v>1</v>
      </c>
      <c r="E1074" s="6" t="str">
        <f t="shared" si="53"/>
        <v>T</v>
      </c>
      <c r="F1074" s="42">
        <f>IF(I1074="","",IF(M1074="Campaign","--",IF(VLOOKUP(A1074,Data!C:D,2,FALSE)="*","*",VLOOKUP(A1074,Data!C:R,16,FALSE))))</f>
        <v>3.0249999999999999</v>
      </c>
      <c r="G1074" s="43">
        <f>IF(I1074="","",IFERROR(VLOOKUP(VLOOKUP(A1074,Data!C:T,18,FALSE),'ROAR Ratings'!A:D,4,FALSE),""))</f>
        <v>6.58</v>
      </c>
      <c r="H1074" s="44">
        <f t="shared" si="54"/>
        <v>0.57831325301204817</v>
      </c>
      <c r="I1074" s="58" t="str">
        <f>IF(OR(A1074="",LEFT(A1074,3)="---"),"",IFERROR(VLOOKUP($A1074,'ROAR Balance'!B:F,2,FALSE),""))</f>
        <v>British</v>
      </c>
      <c r="J1074" s="58">
        <f>IF(I1074="","",IFERROR(VLOOKUP($A1074,'ROAR Balance'!B:F,3,FALSE),""))</f>
        <v>48</v>
      </c>
      <c r="K1074" s="58" t="str">
        <f>IF(I1074="","",IFERROR(VLOOKUP($A1074,'ROAR Balance'!B:F,4,FALSE),""))</f>
        <v>German</v>
      </c>
      <c r="L1074" s="58">
        <f>IF(I1074="","",IFERROR(VLOOKUP($A1074,'ROAR Balance'!B:F,5,FALSE),""))</f>
        <v>35</v>
      </c>
      <c r="M1074" s="46" t="str">
        <f>IF(OR(LEFT(A1074,2)="--",A1074="",I1074=""),"",IFERROR(VLOOKUP(A1074,Data!C:W,21,FALSE),""))</f>
        <v/>
      </c>
      <c r="N1074" s="2"/>
    </row>
    <row r="1075" spans="1:14" ht="15" customHeight="1" x14ac:dyDescent="0.3">
      <c r="A1075" s="5" t="str">
        <f>IFERROR(IF(VLOOKUP(ROW(A1075)-1,Data!B:C,2,FALSE)="","",VLOOKUP(ROW(A1075)-1,Data!B:C,2,FALSE)),"")</f>
        <v>Gunter Strikes Back [OA21]</v>
      </c>
      <c r="B1075" s="133"/>
      <c r="C1075" s="87" t="str">
        <f>IFERROR(IF(VLOOKUP(ROW(A1075)-1,Data!B:C,2,FALSE)="","",VLOOKUP(ROW(A1075)-1,Data!B:X,23,FALSE)),"")</f>
        <v/>
      </c>
      <c r="D1075" s="6">
        <f t="shared" si="52"/>
        <v>-1</v>
      </c>
      <c r="E1075" s="6" t="str">
        <f t="shared" si="53"/>
        <v>T</v>
      </c>
      <c r="F1075" s="42">
        <f>IF(I1075="","",IF(M1075="Campaign","--",IF(VLOOKUP(A1075,Data!C:D,2,FALSE)="*","*",VLOOKUP(A1075,Data!C:R,16,FALSE))))</f>
        <v>3.3624999999999998</v>
      </c>
      <c r="G1075" s="43">
        <f>IF(I1075="","",IFERROR(VLOOKUP(VLOOKUP(A1075,Data!C:T,18,FALSE),'ROAR Ratings'!A:D,4,FALSE),""))</f>
        <v>7</v>
      </c>
      <c r="H1075" s="44">
        <f t="shared" si="54"/>
        <v>0.65517241379310343</v>
      </c>
      <c r="I1075" s="58" t="str">
        <f>IF(OR(A1075="",LEFT(A1075,3)="---"),"",IFERROR(VLOOKUP($A1075,'ROAR Balance'!B:F,2,FALSE),""))</f>
        <v>German</v>
      </c>
      <c r="J1075" s="58">
        <f>IF(I1075="","",IFERROR(VLOOKUP($A1075,'ROAR Balance'!B:F,3,FALSE),""))</f>
        <v>19</v>
      </c>
      <c r="K1075" s="58" t="str">
        <f>IF(I1075="","",IFERROR(VLOOKUP($A1075,'ROAR Balance'!B:F,4,FALSE),""))</f>
        <v>British</v>
      </c>
      <c r="L1075" s="58">
        <f>IF(I1075="","",IFERROR(VLOOKUP($A1075,'ROAR Balance'!B:F,5,FALSE),""))</f>
        <v>10</v>
      </c>
      <c r="M1075" s="46" t="str">
        <f>IF(OR(LEFT(A1075,2)="--",A1075="",I1075=""),"",IFERROR(VLOOKUP(A1075,Data!C:W,21,FALSE),""))</f>
        <v/>
      </c>
      <c r="N1075" s="2"/>
    </row>
    <row r="1076" spans="1:14" ht="15" customHeight="1" x14ac:dyDescent="0.3">
      <c r="A1076" s="5" t="str">
        <f>IFERROR(IF(VLOOKUP(ROW(A1076)-1,Data!B:C,2,FALSE)="","",VLOOKUP(ROW(A1076)-1,Data!B:C,2,FALSE)),"")</f>
        <v>After the Disaster [OA22]</v>
      </c>
      <c r="B1076" s="133"/>
      <c r="C1076" s="87" t="str">
        <f>IFERROR(IF(VLOOKUP(ROW(A1076)-1,Data!B:C,2,FALSE)="","",VLOOKUP(ROW(A1076)-1,Data!B:X,23,FALSE)),"")</f>
        <v/>
      </c>
      <c r="D1076" s="6">
        <f t="shared" si="52"/>
        <v>1</v>
      </c>
      <c r="E1076" s="6" t="str">
        <f t="shared" si="53"/>
        <v/>
      </c>
      <c r="F1076" s="42">
        <f>IF(I1076="","",IF(M1076="Campaign","--",IF(VLOOKUP(A1076,Data!C:D,2,FALSE)="*","*",VLOOKUP(A1076,Data!C:R,16,FALSE))))</f>
        <v>9.9916666666666671</v>
      </c>
      <c r="G1076" s="43">
        <f>IF(I1076="","",IFERROR(VLOOKUP(VLOOKUP(A1076,Data!C:T,18,FALSE),'ROAR Ratings'!A:D,4,FALSE),""))</f>
        <v>6.93</v>
      </c>
      <c r="H1076" s="44">
        <f t="shared" si="54"/>
        <v>0.5161290322580645</v>
      </c>
      <c r="I1076" s="58" t="str">
        <f>IF(OR(A1076="",LEFT(A1076,3)="---"),"",IFERROR(VLOOKUP($A1076,'ROAR Balance'!B:F,2,FALSE),""))</f>
        <v>Russian</v>
      </c>
      <c r="J1076" s="58">
        <f>IF(I1076="","",IFERROR(VLOOKUP($A1076,'ROAR Balance'!B:F,3,FALSE),""))</f>
        <v>15</v>
      </c>
      <c r="K1076" s="58" t="str">
        <f>IF(I1076="","",IFERROR(VLOOKUP($A1076,'ROAR Balance'!B:F,4,FALSE),""))</f>
        <v>German</v>
      </c>
      <c r="L1076" s="58">
        <f>IF(I1076="","",IFERROR(VLOOKUP($A1076,'ROAR Balance'!B:F,5,FALSE),""))</f>
        <v>16</v>
      </c>
      <c r="M1076" s="46" t="str">
        <f>IF(OR(LEFT(A1076,2)="--",A1076="",I1076=""),"",IFERROR(VLOOKUP(A1076,Data!C:W,21,FALSE),""))</f>
        <v/>
      </c>
      <c r="N1076" s="2"/>
    </row>
    <row r="1077" spans="1:14" ht="15" customHeight="1" x14ac:dyDescent="0.3">
      <c r="A1077" s="5" t="str">
        <f>IFERROR(IF(VLOOKUP(ROW(A1077)-1,Data!B:C,2,FALSE)="","",VLOOKUP(ROW(A1077)-1,Data!B:C,2,FALSE)),"")</f>
        <v>A Midnight Clear [OA23]</v>
      </c>
      <c r="B1077" s="133"/>
      <c r="C1077" s="87" t="str">
        <f>IFERROR(IF(VLOOKUP(ROW(A1077)-1,Data!B:C,2,FALSE)="","",VLOOKUP(ROW(A1077)-1,Data!B:X,23,FALSE)),"")</f>
        <v/>
      </c>
      <c r="D1077" s="6">
        <f t="shared" si="52"/>
        <v>-1</v>
      </c>
      <c r="E1077" s="6" t="str">
        <f t="shared" si="53"/>
        <v>T</v>
      </c>
      <c r="F1077" s="42">
        <f>IF(I1077="","",IF(M1077="Campaign","--",IF(VLOOKUP(A1077,Data!C:D,2,FALSE)="*","*",VLOOKUP(A1077,Data!C:R,16,FALSE))))</f>
        <v>3.9791666666666665</v>
      </c>
      <c r="G1077" s="43">
        <f>IF(I1077="","",IFERROR(VLOOKUP(VLOOKUP(A1077,Data!C:T,18,FALSE),'ROAR Ratings'!A:D,4,FALSE),""))</f>
        <v>6.32</v>
      </c>
      <c r="H1077" s="44">
        <f t="shared" si="54"/>
        <v>0.625</v>
      </c>
      <c r="I1077" s="58" t="str">
        <f>IF(OR(A1077="",LEFT(A1077,3)="---"),"",IFERROR(VLOOKUP($A1077,'ROAR Balance'!B:F,2,FALSE),""))</f>
        <v>American</v>
      </c>
      <c r="J1077" s="58">
        <f>IF(I1077="","",IFERROR(VLOOKUP($A1077,'ROAR Balance'!B:F,3,FALSE),""))</f>
        <v>10</v>
      </c>
      <c r="K1077" s="58" t="str">
        <f>IF(I1077="","",IFERROR(VLOOKUP($A1077,'ROAR Balance'!B:F,4,FALSE),""))</f>
        <v>German</v>
      </c>
      <c r="L1077" s="58">
        <f>IF(I1077="","",IFERROR(VLOOKUP($A1077,'ROAR Balance'!B:F,5,FALSE),""))</f>
        <v>6</v>
      </c>
      <c r="M1077" s="46" t="str">
        <f>IF(OR(LEFT(A1077,2)="--",A1077="",I1077=""),"",IFERROR(VLOOKUP(A1077,Data!C:W,21,FALSE),""))</f>
        <v>Nght</v>
      </c>
      <c r="N1077" s="2"/>
    </row>
    <row r="1078" spans="1:14" ht="15" customHeight="1" x14ac:dyDescent="0.3">
      <c r="A1078" s="5" t="str">
        <f>IFERROR(IF(VLOOKUP(ROW(A1078)-1,Data!B:C,2,FALSE)="","",VLOOKUP(ROW(A1078)-1,Data!B:C,2,FALSE)),"")</f>
        <v>Buying Time [OA24]</v>
      </c>
      <c r="B1078" s="133"/>
      <c r="C1078" s="87" t="str">
        <f>IFERROR(IF(VLOOKUP(ROW(A1078)-1,Data!B:C,2,FALSE)="","",VLOOKUP(ROW(A1078)-1,Data!B:X,23,FALSE)),"")</f>
        <v/>
      </c>
      <c r="D1078" s="6">
        <f t="shared" si="52"/>
        <v>-1</v>
      </c>
      <c r="E1078" s="6" t="str">
        <f t="shared" si="53"/>
        <v/>
      </c>
      <c r="F1078" s="42">
        <f>IF(I1078="","",IF(M1078="Campaign","--",IF(VLOOKUP(A1078,Data!C:D,2,FALSE)="*","*",VLOOKUP(A1078,Data!C:R,16,FALSE))))</f>
        <v>6.6333333333333337</v>
      </c>
      <c r="G1078" s="43">
        <f>IF(I1078="","",IFERROR(VLOOKUP(VLOOKUP(A1078,Data!C:T,18,FALSE),'ROAR Ratings'!A:D,4,FALSE),""))</f>
        <v>5.86</v>
      </c>
      <c r="H1078" s="44">
        <f t="shared" si="54"/>
        <v>0.66666666666666674</v>
      </c>
      <c r="I1078" s="58" t="str">
        <f>IF(OR(A1078="",LEFT(A1078,3)="---"),"",IFERROR(VLOOKUP($A1078,'ROAR Balance'!B:F,2,FALSE),""))</f>
        <v>American</v>
      </c>
      <c r="J1078" s="58">
        <f>IF(I1078="","",IFERROR(VLOOKUP($A1078,'ROAR Balance'!B:F,3,FALSE),""))</f>
        <v>2</v>
      </c>
      <c r="K1078" s="58" t="str">
        <f>IF(I1078="","",IFERROR(VLOOKUP($A1078,'ROAR Balance'!B:F,4,FALSE),""))</f>
        <v>French</v>
      </c>
      <c r="L1078" s="58">
        <f>IF(I1078="","",IFERROR(VLOOKUP($A1078,'ROAR Balance'!B:F,5,FALSE),""))</f>
        <v>4</v>
      </c>
      <c r="M1078" s="46" t="str">
        <f>IF(OR(LEFT(A1078,2)="--",A1078="",I1078=""),"",IFERROR(VLOOKUP(A1078,Data!C:W,21,FALSE),""))</f>
        <v/>
      </c>
      <c r="N1078" s="2"/>
    </row>
    <row r="1079" spans="1:14" ht="15" customHeight="1" x14ac:dyDescent="0.3">
      <c r="A1079" s="5" t="str">
        <f>IFERROR(IF(VLOOKUP(ROW(A1079)-1,Data!B:C,2,FALSE)="","",VLOOKUP(ROW(A1079)-1,Data!B:C,2,FALSE)),"")</f>
        <v>Side by Side [OA25]</v>
      </c>
      <c r="B1079" s="133"/>
      <c r="C1079" s="87" t="str">
        <f>IFERROR(IF(VLOOKUP(ROW(A1079)-1,Data!B:C,2,FALSE)="","",VLOOKUP(ROW(A1079)-1,Data!B:X,23,FALSE)),"")</f>
        <v/>
      </c>
      <c r="D1079" s="6">
        <f t="shared" si="52"/>
        <v>-1</v>
      </c>
      <c r="E1079" s="6" t="str">
        <f t="shared" si="53"/>
        <v>T</v>
      </c>
      <c r="F1079" s="42">
        <f>IF(I1079="","",IF(M1079="Campaign","--",IF(VLOOKUP(A1079,Data!C:D,2,FALSE)="*","*",VLOOKUP(A1079,Data!C:R,16,FALSE))))</f>
        <v>4.5750000000000002</v>
      </c>
      <c r="G1079" s="43">
        <f>IF(I1079="","",IFERROR(VLOOKUP(VLOOKUP(A1079,Data!C:T,18,FALSE),'ROAR Ratings'!A:D,4,FALSE),""))</f>
        <v>5.93</v>
      </c>
      <c r="H1079" s="44">
        <f t="shared" si="54"/>
        <v>0.72727272727272729</v>
      </c>
      <c r="I1079" s="58" t="str">
        <f>IF(OR(A1079="",LEFT(A1079,3)="---"),"",IFERROR(VLOOKUP($A1079,'ROAR Balance'!B:F,2,FALSE),""))</f>
        <v>Allied</v>
      </c>
      <c r="J1079" s="58">
        <f>IF(I1079="","",IFERROR(VLOOKUP($A1079,'ROAR Balance'!B:F,3,FALSE),""))</f>
        <v>3</v>
      </c>
      <c r="K1079" s="58" t="str">
        <f>IF(I1079="","",IFERROR(VLOOKUP($A1079,'ROAR Balance'!B:F,4,FALSE),""))</f>
        <v>German</v>
      </c>
      <c r="L1079" s="58">
        <f>IF(I1079="","",IFERROR(VLOOKUP($A1079,'ROAR Balance'!B:F,5,FALSE),""))</f>
        <v>8</v>
      </c>
      <c r="M1079" s="46" t="str">
        <f>IF(OR(LEFT(A1079,2)="--",A1079="",I1079=""),"",IFERROR(VLOOKUP(A1079,Data!C:W,21,FALSE),""))</f>
        <v>Air</v>
      </c>
      <c r="N1079" s="2"/>
    </row>
    <row r="1080" spans="1:14" ht="15" customHeight="1" x14ac:dyDescent="0.3">
      <c r="A1080" s="5" t="str">
        <f>IFERROR(IF(VLOOKUP(ROW(A1080)-1,Data!B:C,2,FALSE)="","",VLOOKUP(ROW(A1080)-1,Data!B:C,2,FALSE)),"")</f>
        <v>Vogt's Ritterkreuz [OA26]</v>
      </c>
      <c r="B1080" s="133"/>
      <c r="C1080" s="87" t="str">
        <f>IFERROR(IF(VLOOKUP(ROW(A1080)-1,Data!B:C,2,FALSE)="","",VLOOKUP(ROW(A1080)-1,Data!B:X,23,FALSE)),"")</f>
        <v/>
      </c>
      <c r="D1080" s="6">
        <f t="shared" si="52"/>
        <v>1</v>
      </c>
      <c r="E1080" s="6" t="str">
        <f t="shared" si="53"/>
        <v>T</v>
      </c>
      <c r="F1080" s="42">
        <f>IF(I1080="","",IF(M1080="Campaign","--",IF(VLOOKUP(A1080,Data!C:D,2,FALSE)="*","*",VLOOKUP(A1080,Data!C:R,16,FALSE))))</f>
        <v>4.9000000000000004</v>
      </c>
      <c r="G1080" s="43">
        <f>IF(I1080="","",IFERROR(VLOOKUP(VLOOKUP(A1080,Data!C:T,18,FALSE),'ROAR Ratings'!A:D,4,FALSE),""))</f>
        <v>6.55</v>
      </c>
      <c r="H1080" s="44">
        <f t="shared" si="54"/>
        <v>0.55000000000000004</v>
      </c>
      <c r="I1080" s="58" t="str">
        <f>IF(OR(A1080="",LEFT(A1080,3)="---"),"",IFERROR(VLOOKUP($A1080,'ROAR Balance'!B:F,2,FALSE),""))</f>
        <v>German</v>
      </c>
      <c r="J1080" s="58">
        <f>IF(I1080="","",IFERROR(VLOOKUP($A1080,'ROAR Balance'!B:F,3,FALSE),""))</f>
        <v>18</v>
      </c>
      <c r="K1080" s="58" t="str">
        <f>IF(I1080="","",IFERROR(VLOOKUP($A1080,'ROAR Balance'!B:F,4,FALSE),""))</f>
        <v>Dutch</v>
      </c>
      <c r="L1080" s="58">
        <f>IF(I1080="","",IFERROR(VLOOKUP($A1080,'ROAR Balance'!B:F,5,FALSE),""))</f>
        <v>22</v>
      </c>
      <c r="M1080" s="46" t="str">
        <f>IF(OR(LEFT(A1080,2)="--",A1080="",I1080=""),"",IFERROR(VLOOKUP(A1080,Data!C:W,21,FALSE),""))</f>
        <v>OBA</v>
      </c>
      <c r="N1080" s="2"/>
    </row>
    <row r="1081" spans="1:14" ht="15" customHeight="1" x14ac:dyDescent="0.3">
      <c r="A1081" s="5" t="str">
        <f>IFERROR(IF(VLOOKUP(ROW(A1081)-1,Data!B:C,2,FALSE)="","",VLOOKUP(ROW(A1081)-1,Data!B:C,2,FALSE)),"")</f>
        <v>Long Range Recon [OA27]</v>
      </c>
      <c r="B1081" s="133"/>
      <c r="C1081" s="87" t="str">
        <f>IFERROR(IF(VLOOKUP(ROW(A1081)-1,Data!B:C,2,FALSE)="","",VLOOKUP(ROW(A1081)-1,Data!B:X,23,FALSE)),"")</f>
        <v/>
      </c>
      <c r="D1081" s="6">
        <f t="shared" si="52"/>
        <v>-1</v>
      </c>
      <c r="E1081" s="6" t="str">
        <f t="shared" si="53"/>
        <v/>
      </c>
      <c r="F1081" s="42">
        <f>IF(I1081="","",IF(M1081="Campaign","--",IF(VLOOKUP(A1081,Data!C:D,2,FALSE)="*","*",VLOOKUP(A1081,Data!C:R,16,FALSE))))</f>
        <v>5.7</v>
      </c>
      <c r="G1081" s="43">
        <f>IF(I1081="","",IFERROR(VLOOKUP(VLOOKUP(A1081,Data!C:T,18,FALSE),'ROAR Ratings'!A:D,4,FALSE),""))</f>
        <v>5.35</v>
      </c>
      <c r="H1081" s="44">
        <f t="shared" si="54"/>
        <v>0.65</v>
      </c>
      <c r="I1081" s="58" t="str">
        <f>IF(OR(A1081="",LEFT(A1081,3)="---"),"",IFERROR(VLOOKUP($A1081,'ROAR Balance'!B:F,2,FALSE),""))</f>
        <v>Russian</v>
      </c>
      <c r="J1081" s="58">
        <f>IF(I1081="","",IFERROR(VLOOKUP($A1081,'ROAR Balance'!B:F,3,FALSE),""))</f>
        <v>13</v>
      </c>
      <c r="K1081" s="58" t="str">
        <f>IF(I1081="","",IFERROR(VLOOKUP($A1081,'ROAR Balance'!B:F,4,FALSE),""))</f>
        <v>German</v>
      </c>
      <c r="L1081" s="58">
        <f>IF(I1081="","",IFERROR(VLOOKUP($A1081,'ROAR Balance'!B:F,5,FALSE),""))</f>
        <v>7</v>
      </c>
      <c r="M1081" s="46" t="str">
        <f>IF(OR(LEFT(A1081,2)="--",A1081="",I1081=""),"",IFERROR(VLOOKUP(A1081,Data!C:W,21,FALSE),""))</f>
        <v/>
      </c>
      <c r="N1081" s="2"/>
    </row>
    <row r="1082" spans="1:14" ht="15" customHeight="1" x14ac:dyDescent="0.3">
      <c r="A1082" s="5" t="str">
        <f>IFERROR(IF(VLOOKUP(ROW(A1082)-1,Data!B:C,2,FALSE)="","",VLOOKUP(ROW(A1082)-1,Data!B:C,2,FALSE)),"")</f>
        <v>Where Iron Crosses Grow [OA28]</v>
      </c>
      <c r="B1082" s="133"/>
      <c r="C1082" s="87" t="str">
        <f>IFERROR(IF(VLOOKUP(ROW(A1082)-1,Data!B:C,2,FALSE)="","",VLOOKUP(ROW(A1082)-1,Data!B:X,23,FALSE)),"")</f>
        <v/>
      </c>
      <c r="D1082" s="6">
        <f t="shared" si="52"/>
        <v>1</v>
      </c>
      <c r="E1082" s="6" t="str">
        <f t="shared" si="53"/>
        <v/>
      </c>
      <c r="F1082" s="42">
        <f>IF(I1082="","",IF(M1082="Campaign","--",IF(VLOOKUP(A1082,Data!C:D,2,FALSE)="*","*",VLOOKUP(A1082,Data!C:R,16,FALSE))))</f>
        <v>7.5083333333333337</v>
      </c>
      <c r="G1082" s="43">
        <f>IF(I1082="","",IFERROR(VLOOKUP(VLOOKUP(A1082,Data!C:T,18,FALSE),'ROAR Ratings'!A:D,4,FALSE),""))</f>
        <v>7.23</v>
      </c>
      <c r="H1082" s="44">
        <f t="shared" si="54"/>
        <v>0.57692307692307687</v>
      </c>
      <c r="I1082" s="58" t="str">
        <f>IF(OR(A1082="",LEFT(A1082,3)="---"),"",IFERROR(VLOOKUP($A1082,'ROAR Balance'!B:F,2,FALSE),""))</f>
        <v>Russian</v>
      </c>
      <c r="J1082" s="58">
        <f>IF(I1082="","",IFERROR(VLOOKUP($A1082,'ROAR Balance'!B:F,3,FALSE),""))</f>
        <v>11</v>
      </c>
      <c r="K1082" s="58" t="str">
        <f>IF(I1082="","",IFERROR(VLOOKUP($A1082,'ROAR Balance'!B:F,4,FALSE),""))</f>
        <v>German</v>
      </c>
      <c r="L1082" s="58">
        <f>IF(I1082="","",IFERROR(VLOOKUP($A1082,'ROAR Balance'!B:F,5,FALSE),""))</f>
        <v>15</v>
      </c>
      <c r="M1082" s="46" t="str">
        <f>IF(OR(LEFT(A1082,2)="--",A1082="",I1082=""),"",IFERROR(VLOOKUP(A1082,Data!C:W,21,FALSE),""))</f>
        <v/>
      </c>
      <c r="N1082" s="2"/>
    </row>
    <row r="1083" spans="1:14" ht="15" customHeight="1" x14ac:dyDescent="0.3">
      <c r="A1083" s="5" t="str">
        <f>IFERROR(IF(VLOOKUP(ROW(A1083)-1,Data!B:C,2,FALSE)="","",VLOOKUP(ROW(A1083)-1,Data!B:C,2,FALSE)),"")</f>
        <v>The Amy H [OA29]</v>
      </c>
      <c r="B1083" s="133"/>
      <c r="C1083" s="87" t="str">
        <f>IFERROR(IF(VLOOKUP(ROW(A1083)-1,Data!B:C,2,FALSE)="","",VLOOKUP(ROW(A1083)-1,Data!B:X,23,FALSE)),"")</f>
        <v/>
      </c>
      <c r="D1083" s="6">
        <f t="shared" si="52"/>
        <v>1</v>
      </c>
      <c r="E1083" s="6" t="str">
        <f t="shared" si="53"/>
        <v>T</v>
      </c>
      <c r="F1083" s="42">
        <f>IF(I1083="","",IF(M1083="Campaign","--",IF(VLOOKUP(A1083,Data!C:D,2,FALSE)="*","*",VLOOKUP(A1083,Data!C:R,16,FALSE))))</f>
        <v>4.9874999999999998</v>
      </c>
      <c r="G1083" s="43">
        <f>IF(I1083="","",IFERROR(VLOOKUP(VLOOKUP(A1083,Data!C:T,18,FALSE),'ROAR Ratings'!A:D,4,FALSE),""))</f>
        <v>6.39</v>
      </c>
      <c r="H1083" s="44">
        <f t="shared" si="54"/>
        <v>0.5</v>
      </c>
      <c r="I1083" s="58" t="str">
        <f>IF(OR(A1083="",LEFT(A1083,3)="---"),"",IFERROR(VLOOKUP($A1083,'ROAR Balance'!B:F,2,FALSE),""))</f>
        <v>German</v>
      </c>
      <c r="J1083" s="58">
        <f>IF(I1083="","",IFERROR(VLOOKUP($A1083,'ROAR Balance'!B:F,3,FALSE),""))</f>
        <v>30</v>
      </c>
      <c r="K1083" s="58" t="str">
        <f>IF(I1083="","",IFERROR(VLOOKUP($A1083,'ROAR Balance'!B:F,4,FALSE),""))</f>
        <v>British</v>
      </c>
      <c r="L1083" s="58">
        <f>IF(I1083="","",IFERROR(VLOOKUP($A1083,'ROAR Balance'!B:F,5,FALSE),""))</f>
        <v>30</v>
      </c>
      <c r="M1083" s="46" t="str">
        <f>IF(OR(LEFT(A1083,2)="--",A1083="",I1083=""),"",IFERROR(VLOOKUP(A1083,Data!C:W,21,FALSE),""))</f>
        <v/>
      </c>
      <c r="N1083" s="2"/>
    </row>
    <row r="1084" spans="1:14" ht="15" customHeight="1" x14ac:dyDescent="0.3">
      <c r="A1084" s="5" t="str">
        <f>IFERROR(IF(VLOOKUP(ROW(A1084)-1,Data!B:C,2,FALSE)="","",VLOOKUP(ROW(A1084)-1,Data!B:C,2,FALSE)),"")</f>
        <v>Raider Ridge [OA30]</v>
      </c>
      <c r="B1084" s="133"/>
      <c r="C1084" s="87" t="str">
        <f>IFERROR(IF(VLOOKUP(ROW(A1084)-1,Data!B:C,2,FALSE)="","",VLOOKUP(ROW(A1084)-1,Data!B:X,23,FALSE)),"")</f>
        <v/>
      </c>
      <c r="D1084" s="6">
        <f t="shared" si="52"/>
        <v>-1</v>
      </c>
      <c r="E1084" s="6" t="str">
        <f t="shared" si="53"/>
        <v>T</v>
      </c>
      <c r="F1084" s="42">
        <f>IF(I1084="","",IF(M1084="Campaign","--",IF(VLOOKUP(A1084,Data!C:D,2,FALSE)="*","*",VLOOKUP(A1084,Data!C:R,16,FALSE))))</f>
        <v>2.6875</v>
      </c>
      <c r="G1084" s="43">
        <f>IF(I1084="","",IFERROR(VLOOKUP(VLOOKUP(A1084,Data!C:T,18,FALSE),'ROAR Ratings'!A:D,4,FALSE),""))</f>
        <v>5.5</v>
      </c>
      <c r="H1084" s="44">
        <f t="shared" si="54"/>
        <v>0.58333333333333326</v>
      </c>
      <c r="I1084" s="58" t="str">
        <f>IF(OR(A1084="",LEFT(A1084,3)="---"),"",IFERROR(VLOOKUP($A1084,'ROAR Balance'!B:F,2,FALSE),""))</f>
        <v>Japanese</v>
      </c>
      <c r="J1084" s="58">
        <f>IF(I1084="","",IFERROR(VLOOKUP($A1084,'ROAR Balance'!B:F,3,FALSE),""))</f>
        <v>5</v>
      </c>
      <c r="K1084" s="58" t="str">
        <f>IF(I1084="","",IFERROR(VLOOKUP($A1084,'ROAR Balance'!B:F,4,FALSE),""))</f>
        <v>American</v>
      </c>
      <c r="L1084" s="58">
        <f>IF(I1084="","",IFERROR(VLOOKUP($A1084,'ROAR Balance'!B:F,5,FALSE),""))</f>
        <v>7</v>
      </c>
      <c r="M1084" s="46" t="str">
        <f>IF(OR(LEFT(A1084,2)="--",A1084="",I1084=""),"",IFERROR(VLOOKUP(A1084,Data!C:W,21,FALSE),""))</f>
        <v>PTO</v>
      </c>
      <c r="N1084" s="2"/>
    </row>
    <row r="1085" spans="1:14" ht="15" customHeight="1" x14ac:dyDescent="0.3">
      <c r="A1085" s="5" t="str">
        <f>IFERROR(IF(VLOOKUP(ROW(A1085)-1,Data!B:C,2,FALSE)="","",VLOOKUP(ROW(A1085)-1,Data!B:C,2,FALSE)),"")</f>
        <v>With Friends Like These [OA31]</v>
      </c>
      <c r="B1085" s="133"/>
      <c r="C1085" s="87" t="str">
        <f>IFERROR(IF(VLOOKUP(ROW(A1085)-1,Data!B:C,2,FALSE)="","",VLOOKUP(ROW(A1085)-1,Data!B:X,23,FALSE)),"")</f>
        <v/>
      </c>
      <c r="D1085" s="6">
        <f t="shared" si="52"/>
        <v>-1</v>
      </c>
      <c r="E1085" s="6" t="str">
        <f t="shared" si="53"/>
        <v>T</v>
      </c>
      <c r="F1085" s="42">
        <f>IF(I1085="","",IF(M1085="Campaign","--",IF(VLOOKUP(A1085,Data!C:D,2,FALSE)="*","*",VLOOKUP(A1085,Data!C:R,16,FALSE))))</f>
        <v>4.4833333333333334</v>
      </c>
      <c r="G1085" s="43">
        <f>IF(I1085="","",IFERROR(VLOOKUP(VLOOKUP(A1085,Data!C:T,18,FALSE),'ROAR Ratings'!A:D,4,FALSE),""))</f>
        <v>6.24</v>
      </c>
      <c r="H1085" s="44">
        <f t="shared" si="54"/>
        <v>0.5714285714285714</v>
      </c>
      <c r="I1085" s="58" t="str">
        <f>IF(OR(A1085="",LEFT(A1085,3)="---"),"",IFERROR(VLOOKUP($A1085,'ROAR Balance'!B:F,2,FALSE),""))</f>
        <v>American</v>
      </c>
      <c r="J1085" s="58">
        <f>IF(I1085="","",IFERROR(VLOOKUP($A1085,'ROAR Balance'!B:F,3,FALSE),""))</f>
        <v>15</v>
      </c>
      <c r="K1085" s="58" t="str">
        <f>IF(I1085="","",IFERROR(VLOOKUP($A1085,'ROAR Balance'!B:F,4,FALSE),""))</f>
        <v>French</v>
      </c>
      <c r="L1085" s="58">
        <f>IF(I1085="","",IFERROR(VLOOKUP($A1085,'ROAR Balance'!B:F,5,FALSE),""))</f>
        <v>20</v>
      </c>
      <c r="M1085" s="46" t="str">
        <f>IF(OR(LEFT(A1085,2)="--",A1085="",I1085=""),"",IFERROR(VLOOKUP(A1085,Data!C:W,21,FALSE),""))</f>
        <v/>
      </c>
      <c r="N1085" s="2"/>
    </row>
    <row r="1086" spans="1:14" ht="15" customHeight="1" x14ac:dyDescent="0.3">
      <c r="A1086" s="5" t="str">
        <f>IFERROR(IF(VLOOKUP(ROW(A1086)-1,Data!B:C,2,FALSE)="","",VLOOKUP(ROW(A1086)-1,Data!B:C,2,FALSE)),"")</f>
        <v>The Riley Shuffle [OA32]</v>
      </c>
      <c r="B1086" s="133"/>
      <c r="C1086" s="87" t="str">
        <f>IFERROR(IF(VLOOKUP(ROW(A1086)-1,Data!B:C,2,FALSE)="","",VLOOKUP(ROW(A1086)-1,Data!B:X,23,FALSE)),"")</f>
        <v/>
      </c>
      <c r="D1086" s="6">
        <f t="shared" si="52"/>
        <v>-1</v>
      </c>
      <c r="E1086" s="6" t="str">
        <f t="shared" si="53"/>
        <v>T</v>
      </c>
      <c r="F1086" s="42">
        <f>IF(I1086="","",IF(M1086="Campaign","--",IF(VLOOKUP(A1086,Data!C:D,2,FALSE)="*","*",VLOOKUP(A1086,Data!C:R,16,FALSE))))</f>
        <v>4.95</v>
      </c>
      <c r="G1086" s="43">
        <f>IF(I1086="","",IFERROR(VLOOKUP(VLOOKUP(A1086,Data!C:T,18,FALSE),'ROAR Ratings'!A:D,4,FALSE),""))</f>
        <v>6.1</v>
      </c>
      <c r="H1086" s="44">
        <f t="shared" si="54"/>
        <v>0.70967741935483875</v>
      </c>
      <c r="I1086" s="58" t="str">
        <f>IF(OR(A1086="",LEFT(A1086,3)="---"),"",IFERROR(VLOOKUP($A1086,'ROAR Balance'!B:F,2,FALSE),""))</f>
        <v>German</v>
      </c>
      <c r="J1086" s="58">
        <f>IF(I1086="","",IFERROR(VLOOKUP($A1086,'ROAR Balance'!B:F,3,FALSE),""))</f>
        <v>22</v>
      </c>
      <c r="K1086" s="58" t="str">
        <f>IF(I1086="","",IFERROR(VLOOKUP($A1086,'ROAR Balance'!B:F,4,FALSE),""))</f>
        <v>American</v>
      </c>
      <c r="L1086" s="58">
        <f>IF(I1086="","",IFERROR(VLOOKUP($A1086,'ROAR Balance'!B:F,5,FALSE),""))</f>
        <v>9</v>
      </c>
      <c r="M1086" s="46" t="str">
        <f>IF(OR(LEFT(A1086,2)="--",A1086="",I1086=""),"",IFERROR(VLOOKUP(A1086,Data!C:W,21,FALSE),""))</f>
        <v/>
      </c>
      <c r="N1086" s="2"/>
    </row>
    <row r="1087" spans="1:14" ht="15" customHeight="1" x14ac:dyDescent="0.3">
      <c r="A1087" s="5" t="str">
        <f>IFERROR(IF(VLOOKUP(ROW(A1087)-1,Data!B:C,2,FALSE)="","",VLOOKUP(ROW(A1087)-1,Data!B:C,2,FALSE)),"")</f>
        <v/>
      </c>
      <c r="B1087" s="133"/>
      <c r="C1087" s="87" t="str">
        <f>IFERROR(IF(VLOOKUP(ROW(A1087)-1,Data!B:C,2,FALSE)="","",VLOOKUP(ROW(A1087)-1,Data!B:X,23,FALSE)),"")</f>
        <v/>
      </c>
      <c r="D1087" s="6" t="str">
        <f t="shared" si="52"/>
        <v/>
      </c>
      <c r="E1087" s="6" t="str">
        <f t="shared" si="53"/>
        <v/>
      </c>
      <c r="F1087" s="42" t="str">
        <f>IF(I1087="","",IF(M1087="Campaign","--",IF(VLOOKUP(A1087,Data!C:D,2,FALSE)="*","*",VLOOKUP(A1087,Data!C:R,16,FALSE))))</f>
        <v/>
      </c>
      <c r="G1087" s="43" t="str">
        <f>IF(I1087="","",IFERROR(VLOOKUP(VLOOKUP(A1087,Data!C:T,18,FALSE),'ROAR Ratings'!A:D,4,FALSE),""))</f>
        <v/>
      </c>
      <c r="H1087" s="44" t="str">
        <f t="shared" si="54"/>
        <v/>
      </c>
      <c r="I1087" s="58" t="str">
        <f>IF(OR(A1087="",LEFT(A1087,3)="---"),"",IFERROR(VLOOKUP($A1087,'ROAR Balance'!B:F,2,FALSE),""))</f>
        <v/>
      </c>
      <c r="J1087" s="58" t="str">
        <f>IF(I1087="","",IFERROR(VLOOKUP($A1087,'ROAR Balance'!B:F,3,FALSE),""))</f>
        <v/>
      </c>
      <c r="K1087" s="58" t="str">
        <f>IF(I1087="","",IFERROR(VLOOKUP($A1087,'ROAR Balance'!B:F,4,FALSE),""))</f>
        <v/>
      </c>
      <c r="L1087" s="58" t="str">
        <f>IF(I1087="","",IFERROR(VLOOKUP($A1087,'ROAR Balance'!B:F,5,FALSE),""))</f>
        <v/>
      </c>
      <c r="M1087" s="46" t="str">
        <f>IF(OR(LEFT(A1087,2)="--",A1087="",I1087=""),"",IFERROR(VLOOKUP(A1087,Data!C:W,21,FALSE),""))</f>
        <v/>
      </c>
      <c r="N1087" s="2"/>
    </row>
    <row r="1088" spans="1:14" ht="15" customHeight="1" x14ac:dyDescent="0.3">
      <c r="A1088" s="5" t="str">
        <f>IFERROR(IF(VLOOKUP(ROW(A1088)-1,Data!B:C,2,FALSE)="","",VLOOKUP(ROW(A1088)-1,Data!B:C,2,FALSE)),"")</f>
        <v>--- Out of the Bunker ---</v>
      </c>
      <c r="B1088" s="133"/>
      <c r="C1088" s="87" t="str">
        <f>IFERROR(IF(VLOOKUP(ROW(A1088)-1,Data!B:C,2,FALSE)="","",VLOOKUP(ROW(A1088)-1,Data!B:X,23,FALSE)),"")</f>
        <v/>
      </c>
      <c r="D1088" s="6" t="str">
        <f t="shared" si="52"/>
        <v/>
      </c>
      <c r="E1088" s="6" t="str">
        <f t="shared" si="53"/>
        <v/>
      </c>
      <c r="F1088" s="42" t="str">
        <f>IF(I1088="","",IF(M1088="Campaign","--",IF(VLOOKUP(A1088,Data!C:D,2,FALSE)="*","*",VLOOKUP(A1088,Data!C:R,16,FALSE))))</f>
        <v/>
      </c>
      <c r="G1088" s="43" t="str">
        <f>IF(I1088="","",IFERROR(VLOOKUP(VLOOKUP(A1088,Data!C:T,18,FALSE),'ROAR Ratings'!A:D,4,FALSE),""))</f>
        <v/>
      </c>
      <c r="H1088" s="44" t="str">
        <f t="shared" si="54"/>
        <v/>
      </c>
      <c r="I1088" s="58" t="str">
        <f>IF(OR(A1088="",LEFT(A1088,3)="---"),"",IFERROR(VLOOKUP($A1088,'ROAR Balance'!B:F,2,FALSE),""))</f>
        <v/>
      </c>
      <c r="J1088" s="58" t="str">
        <f>IF(I1088="","",IFERROR(VLOOKUP($A1088,'ROAR Balance'!B:F,3,FALSE),""))</f>
        <v/>
      </c>
      <c r="K1088" s="58" t="str">
        <f>IF(I1088="","",IFERROR(VLOOKUP($A1088,'ROAR Balance'!B:F,4,FALSE),""))</f>
        <v/>
      </c>
      <c r="L1088" s="58" t="str">
        <f>IF(I1088="","",IFERROR(VLOOKUP($A1088,'ROAR Balance'!B:F,5,FALSE),""))</f>
        <v/>
      </c>
      <c r="M1088" s="46" t="str">
        <f>IF(OR(LEFT(A1088,2)="--",A1088="",I1088=""),"",IFERROR(VLOOKUP(A1088,Data!C:W,21,FALSE),""))</f>
        <v/>
      </c>
      <c r="N1088" s="2"/>
    </row>
    <row r="1089" spans="1:14" ht="15" customHeight="1" x14ac:dyDescent="0.3">
      <c r="A1089" s="5" t="str">
        <f>IFERROR(IF(VLOOKUP(ROW(A1089)-1,Data!B:C,2,FALSE)="","",VLOOKUP(ROW(A1089)-1,Data!B:C,2,FALSE)),"")</f>
        <v>Riding the Coattails [OB1]</v>
      </c>
      <c r="B1089" s="133"/>
      <c r="C1089" s="87" t="str">
        <f>IFERROR(IF(VLOOKUP(ROW(A1089)-1,Data!B:C,2,FALSE)="","",VLOOKUP(ROW(A1089)-1,Data!B:X,23,FALSE)),"")</f>
        <v/>
      </c>
      <c r="D1089" s="6">
        <f t="shared" si="52"/>
        <v>-1</v>
      </c>
      <c r="E1089" s="6" t="str">
        <f t="shared" si="53"/>
        <v>T</v>
      </c>
      <c r="F1089" s="42">
        <f>IF(I1089="","",IF(M1089="Campaign","--",IF(VLOOKUP(A1089,Data!C:D,2,FALSE)="*","*",VLOOKUP(A1089,Data!C:R,16,FALSE))))</f>
        <v>3.1666666666666665</v>
      </c>
      <c r="G1089" s="43">
        <f>IF(I1089="","",IFERROR(VLOOKUP(VLOOKUP(A1089,Data!C:T,18,FALSE),'ROAR Ratings'!A:D,4,FALSE),""))</f>
        <v>6.36</v>
      </c>
      <c r="H1089" s="44">
        <f t="shared" si="54"/>
        <v>0.65</v>
      </c>
      <c r="I1089" s="58" t="str">
        <f>IF(OR(A1089="",LEFT(A1089,3)="---"),"",IFERROR(VLOOKUP($A1089,'ROAR Balance'!B:F,2,FALSE),""))</f>
        <v>Polish</v>
      </c>
      <c r="J1089" s="58">
        <f>IF(I1089="","",IFERROR(VLOOKUP($A1089,'ROAR Balance'!B:F,3,FALSE),""))</f>
        <v>14</v>
      </c>
      <c r="K1089" s="58" t="str">
        <f>IF(I1089="","",IFERROR(VLOOKUP($A1089,'ROAR Balance'!B:F,4,FALSE),""))</f>
        <v>Slovak</v>
      </c>
      <c r="L1089" s="58">
        <f>IF(I1089="","",IFERROR(VLOOKUP($A1089,'ROAR Balance'!B:F,5,FALSE),""))</f>
        <v>26</v>
      </c>
      <c r="M1089" s="46" t="str">
        <f>IF(OR(LEFT(A1089,2)="--",A1089="",I1089=""),"",IFERROR(VLOOKUP(A1089,Data!C:W,21,FALSE),""))</f>
        <v/>
      </c>
      <c r="N1089" s="2"/>
    </row>
    <row r="1090" spans="1:14" ht="15" customHeight="1" x14ac:dyDescent="0.3">
      <c r="A1090" s="5" t="str">
        <f>IFERROR(IF(VLOOKUP(ROW(A1090)-1,Data!B:C,2,FALSE)="","",VLOOKUP(ROW(A1090)-1,Data!B:C,2,FALSE)),"")</f>
        <v>Point 247 [OB2]</v>
      </c>
      <c r="B1090" s="133"/>
      <c r="C1090" s="87" t="str">
        <f>IFERROR(IF(VLOOKUP(ROW(A1090)-1,Data!B:C,2,FALSE)="","",VLOOKUP(ROW(A1090)-1,Data!B:X,23,FALSE)),"")</f>
        <v/>
      </c>
      <c r="D1090" s="6">
        <f t="shared" si="52"/>
        <v>1</v>
      </c>
      <c r="E1090" s="6" t="str">
        <f t="shared" si="53"/>
        <v>T</v>
      </c>
      <c r="F1090" s="42">
        <f>IF(I1090="","",IF(M1090="Campaign","--",IF(VLOOKUP(A1090,Data!C:D,2,FALSE)="*","*",VLOOKUP(A1090,Data!C:R,16,FALSE))))</f>
        <v>4.25</v>
      </c>
      <c r="G1090" s="43">
        <f>IF(I1090="","",IFERROR(VLOOKUP(VLOOKUP(A1090,Data!C:T,18,FALSE),'ROAR Ratings'!A:D,4,FALSE),""))</f>
        <v>7</v>
      </c>
      <c r="H1090" s="44">
        <f t="shared" si="54"/>
        <v>0.5</v>
      </c>
      <c r="I1090" s="58" t="str">
        <f>IF(OR(A1090="",LEFT(A1090,3)="---"),"",IFERROR(VLOOKUP($A1090,'ROAR Balance'!B:F,2,FALSE),""))</f>
        <v>German</v>
      </c>
      <c r="J1090" s="58">
        <f>IF(I1090="","",IFERROR(VLOOKUP($A1090,'ROAR Balance'!B:F,3,FALSE),""))</f>
        <v>5</v>
      </c>
      <c r="K1090" s="58" t="str">
        <f>IF(I1090="","",IFERROR(VLOOKUP($A1090,'ROAR Balance'!B:F,4,FALSE),""))</f>
        <v>French</v>
      </c>
      <c r="L1090" s="58">
        <f>IF(I1090="","",IFERROR(VLOOKUP($A1090,'ROAR Balance'!B:F,5,FALSE),""))</f>
        <v>5</v>
      </c>
      <c r="M1090" s="46" t="str">
        <f>IF(OR(LEFT(A1090,2)="--",A1090="",I1090=""),"",IFERROR(VLOOKUP(A1090,Data!C:W,21,FALSE),""))</f>
        <v/>
      </c>
      <c r="N1090" s="2"/>
    </row>
    <row r="1091" spans="1:14" ht="15" customHeight="1" x14ac:dyDescent="0.3">
      <c r="A1091" s="5" t="str">
        <f>IFERROR(IF(VLOOKUP(ROW(A1091)-1,Data!B:C,2,FALSE)="","",VLOOKUP(ROW(A1091)-1,Data!B:C,2,FALSE)),"")</f>
        <v>Brasche Encounter [OB3]</v>
      </c>
      <c r="B1091" s="133"/>
      <c r="C1091" s="87" t="str">
        <f>IFERROR(IF(VLOOKUP(ROW(A1091)-1,Data!B:C,2,FALSE)="","",VLOOKUP(ROW(A1091)-1,Data!B:X,23,FALSE)),"")</f>
        <v/>
      </c>
      <c r="D1091" s="6">
        <f t="shared" ref="D1091:D1154" si="55">IF(I1091="","",IF(G1091&gt;$P$2,IF(H1091&lt;$P$5,1,-1),-1))</f>
        <v>-1</v>
      </c>
      <c r="E1091" s="6" t="str">
        <f t="shared" ref="E1091:E1154" si="56">IF(F1091="","",IF(M1091="Campaign","",IF(F1091&lt;5,"T","")))</f>
        <v>T</v>
      </c>
      <c r="F1091" s="42">
        <f>IF(I1091="","",IF(M1091="Campaign","--",IF(VLOOKUP(A1091,Data!C:D,2,FALSE)="*","*",VLOOKUP(A1091,Data!C:R,16,FALSE))))</f>
        <v>2.625</v>
      </c>
      <c r="G1091" s="43">
        <f>IF(I1091="","",IFERROR(VLOOKUP(VLOOKUP(A1091,Data!C:T,18,FALSE),'ROAR Ratings'!A:D,4,FALSE),""))</f>
        <v>6.46</v>
      </c>
      <c r="H1091" s="44">
        <f t="shared" ref="H1091:H1154" si="57">IF(I1091="","",IFERROR(IF(J1091/(J1091+L1091)&gt;0.5,J1091/(J1091+L1091),1-J1091/(J1091+L1091)),""))</f>
        <v>0.58620689655172409</v>
      </c>
      <c r="I1091" s="58" t="str">
        <f>IF(OR(A1091="",LEFT(A1091,3)="---"),"",IFERROR(VLOOKUP($A1091,'ROAR Balance'!B:F,2,FALSE),""))</f>
        <v>French</v>
      </c>
      <c r="J1091" s="58">
        <f>IF(I1091="","",IFERROR(VLOOKUP($A1091,'ROAR Balance'!B:F,3,FALSE),""))</f>
        <v>17</v>
      </c>
      <c r="K1091" s="58" t="str">
        <f>IF(I1091="","",IFERROR(VLOOKUP($A1091,'ROAR Balance'!B:F,4,FALSE),""))</f>
        <v>German</v>
      </c>
      <c r="L1091" s="58">
        <f>IF(I1091="","",IFERROR(VLOOKUP($A1091,'ROAR Balance'!B:F,5,FALSE),""))</f>
        <v>12</v>
      </c>
      <c r="M1091" s="46" t="str">
        <f>IF(OR(LEFT(A1091,2)="--",A1091="",I1091=""),"",IFERROR(VLOOKUP(A1091,Data!C:W,21,FALSE),""))</f>
        <v/>
      </c>
      <c r="N1091" s="2"/>
    </row>
    <row r="1092" spans="1:14" ht="15" customHeight="1" x14ac:dyDescent="0.3">
      <c r="A1092" s="5" t="str">
        <f>IFERROR(IF(VLOOKUP(ROW(A1092)-1,Data!B:C,2,FALSE)="","",VLOOKUP(ROW(A1092)-1,Data!B:C,2,FALSE)),"")</f>
        <v>Headhunting for Bloody Huns [OB4]</v>
      </c>
      <c r="B1092" s="133"/>
      <c r="C1092" s="87" t="str">
        <f>IFERROR(IF(VLOOKUP(ROW(A1092)-1,Data!B:C,2,FALSE)="","",VLOOKUP(ROW(A1092)-1,Data!B:X,23,FALSE)),"")</f>
        <v/>
      </c>
      <c r="D1092" s="6">
        <f t="shared" si="55"/>
        <v>-1</v>
      </c>
      <c r="E1092" s="6" t="str">
        <f t="shared" si="56"/>
        <v>T</v>
      </c>
      <c r="F1092" s="42">
        <f>IF(I1092="","",IF(M1092="Campaign","--",IF(VLOOKUP(A1092,Data!C:D,2,FALSE)="*","*",VLOOKUP(A1092,Data!C:R,16,FALSE))))</f>
        <v>4.45</v>
      </c>
      <c r="G1092" s="43">
        <f>IF(I1092="","",IFERROR(VLOOKUP(VLOOKUP(A1092,Data!C:T,18,FALSE),'ROAR Ratings'!A:D,4,FALSE),""))</f>
        <v>6.43</v>
      </c>
      <c r="H1092" s="44">
        <f t="shared" si="57"/>
        <v>0.60869565217391308</v>
      </c>
      <c r="I1092" s="58" t="str">
        <f>IF(OR(A1092="",LEFT(A1092,3)="---"),"",IFERROR(VLOOKUP($A1092,'ROAR Balance'!B:F,2,FALSE),""))</f>
        <v>German</v>
      </c>
      <c r="J1092" s="58">
        <f>IF(I1092="","",IFERROR(VLOOKUP($A1092,'ROAR Balance'!B:F,3,FALSE),""))</f>
        <v>9</v>
      </c>
      <c r="K1092" s="58" t="str">
        <f>IF(I1092="","",IFERROR(VLOOKUP($A1092,'ROAR Balance'!B:F,4,FALSE),""))</f>
        <v>New Zealand</v>
      </c>
      <c r="L1092" s="58">
        <f>IF(I1092="","",IFERROR(VLOOKUP($A1092,'ROAR Balance'!B:F,5,FALSE),""))</f>
        <v>14</v>
      </c>
      <c r="M1092" s="46" t="str">
        <f>IF(OR(LEFT(A1092,2)="--",A1092="",I1092=""),"",IFERROR(VLOOKUP(A1092,Data!C:W,21,FALSE),""))</f>
        <v>Air, Dlux</v>
      </c>
      <c r="N1092" s="2"/>
    </row>
    <row r="1093" spans="1:14" ht="15" customHeight="1" x14ac:dyDescent="0.3">
      <c r="A1093" s="5" t="str">
        <f>IFERROR(IF(VLOOKUP(ROW(A1093)-1,Data!B:C,2,FALSE)="","",VLOOKUP(ROW(A1093)-1,Data!B:C,2,FALSE)),"")</f>
        <v>Clearing Kamienka [OB5]</v>
      </c>
      <c r="B1093" s="133"/>
      <c r="C1093" s="87" t="str">
        <f>IFERROR(IF(VLOOKUP(ROW(A1093)-1,Data!B:C,2,FALSE)="","",VLOOKUP(ROW(A1093)-1,Data!B:X,23,FALSE)),"")</f>
        <v/>
      </c>
      <c r="D1093" s="6">
        <f t="shared" si="55"/>
        <v>-1</v>
      </c>
      <c r="E1093" s="6" t="str">
        <f t="shared" si="56"/>
        <v/>
      </c>
      <c r="F1093" s="42">
        <f>IF(I1093="","",IF(M1093="Campaign","--",IF(VLOOKUP(A1093,Data!C:D,2,FALSE)="*","*",VLOOKUP(A1093,Data!C:R,16,FALSE))))</f>
        <v>9.8125</v>
      </c>
      <c r="G1093" s="43">
        <f>IF(I1093="","",IFERROR(VLOOKUP(VLOOKUP(A1093,Data!C:T,18,FALSE),'ROAR Ratings'!A:D,4,FALSE),""))</f>
        <v>6.5</v>
      </c>
      <c r="H1093" s="44">
        <f t="shared" si="57"/>
        <v>0.72727272727272729</v>
      </c>
      <c r="I1093" s="58" t="str">
        <f>IF(OR(A1093="",LEFT(A1093,3)="---"),"",IFERROR(VLOOKUP($A1093,'ROAR Balance'!B:F,2,FALSE),""))</f>
        <v>Russian</v>
      </c>
      <c r="J1093" s="58">
        <f>IF(I1093="","",IFERROR(VLOOKUP($A1093,'ROAR Balance'!B:F,3,FALSE),""))</f>
        <v>3</v>
      </c>
      <c r="K1093" s="58" t="str">
        <f>IF(I1093="","",IFERROR(VLOOKUP($A1093,'ROAR Balance'!B:F,4,FALSE),""))</f>
        <v>German</v>
      </c>
      <c r="L1093" s="58">
        <f>IF(I1093="","",IFERROR(VLOOKUP($A1093,'ROAR Balance'!B:F,5,FALSE),""))</f>
        <v>8</v>
      </c>
      <c r="M1093" s="46" t="str">
        <f>IF(OR(LEFT(A1093,2)="--",A1093="",I1093=""),"",IFERROR(VLOOKUP(A1093,Data!C:W,21,FALSE),""))</f>
        <v>OBA</v>
      </c>
      <c r="N1093" s="2"/>
    </row>
    <row r="1094" spans="1:14" ht="15" customHeight="1" x14ac:dyDescent="0.3">
      <c r="A1094" s="5" t="str">
        <f>IFERROR(IF(VLOOKUP(ROW(A1094)-1,Data!B:C,2,FALSE)="","",VLOOKUP(ROW(A1094)-1,Data!B:C,2,FALSE)),"")</f>
        <v>First Clash in Tunisia [OB6]</v>
      </c>
      <c r="B1094" s="133"/>
      <c r="C1094" s="87" t="str">
        <f>IFERROR(IF(VLOOKUP(ROW(A1094)-1,Data!B:C,2,FALSE)="","",VLOOKUP(ROW(A1094)-1,Data!B:X,23,FALSE)),"")</f>
        <v/>
      </c>
      <c r="D1094" s="6">
        <f t="shared" si="55"/>
        <v>-1</v>
      </c>
      <c r="E1094" s="6" t="str">
        <f t="shared" si="56"/>
        <v/>
      </c>
      <c r="F1094" s="42">
        <f>IF(I1094="","",IF(M1094="Campaign","--",IF(VLOOKUP(A1094,Data!C:D,2,FALSE)="*","*",VLOOKUP(A1094,Data!C:R,16,FALSE))))</f>
        <v>6.0625</v>
      </c>
      <c r="G1094" s="43">
        <f>IF(I1094="","",IFERROR(VLOOKUP(VLOOKUP(A1094,Data!C:T,18,FALSE),'ROAR Ratings'!A:D,4,FALSE),""))</f>
        <v>7.54</v>
      </c>
      <c r="H1094" s="44">
        <f t="shared" si="57"/>
        <v>0.58823529411764708</v>
      </c>
      <c r="I1094" s="58" t="str">
        <f>IF(OR(A1094="",LEFT(A1094,3)="---"),"",IFERROR(VLOOKUP($A1094,'ROAR Balance'!B:F,2,FALSE),""))</f>
        <v>German/Italian</v>
      </c>
      <c r="J1094" s="58">
        <f>IF(I1094="","",IFERROR(VLOOKUP($A1094,'ROAR Balance'!B:F,3,FALSE),""))</f>
        <v>10</v>
      </c>
      <c r="K1094" s="58" t="str">
        <f>IF(I1094="","",IFERROR(VLOOKUP($A1094,'ROAR Balance'!B:F,4,FALSE),""))</f>
        <v>British</v>
      </c>
      <c r="L1094" s="58">
        <f>IF(I1094="","",IFERROR(VLOOKUP($A1094,'ROAR Balance'!B:F,5,FALSE),""))</f>
        <v>7</v>
      </c>
      <c r="M1094" s="46" t="str">
        <f>IF(OR(LEFT(A1094,2)="--",A1094="",I1094=""),"",IFERROR(VLOOKUP(A1094,Data!C:W,21,FALSE),""))</f>
        <v>Dsrt</v>
      </c>
      <c r="N1094" s="2"/>
    </row>
    <row r="1095" spans="1:14" ht="15" customHeight="1" x14ac:dyDescent="0.3">
      <c r="A1095" s="5" t="str">
        <f>IFERROR(IF(VLOOKUP(ROW(A1095)-1,Data!B:C,2,FALSE)="","",VLOOKUP(ROW(A1095)-1,Data!B:C,2,FALSE)),"")</f>
        <v>Crisis at Kasserine [OB7]</v>
      </c>
      <c r="B1095" s="133"/>
      <c r="C1095" s="87" t="str">
        <f>IFERROR(IF(VLOOKUP(ROW(A1095)-1,Data!B:C,2,FALSE)="","",VLOOKUP(ROW(A1095)-1,Data!B:X,23,FALSE)),"")</f>
        <v/>
      </c>
      <c r="D1095" s="6">
        <f t="shared" si="55"/>
        <v>1</v>
      </c>
      <c r="E1095" s="6" t="str">
        <f t="shared" si="56"/>
        <v/>
      </c>
      <c r="F1095" s="42">
        <f>IF(I1095="","",IF(M1095="Campaign","--",IF(VLOOKUP(A1095,Data!C:D,2,FALSE)="*","*",VLOOKUP(A1095,Data!C:R,16,FALSE))))</f>
        <v>31.858333333333334</v>
      </c>
      <c r="G1095" s="43">
        <f>IF(I1095="","",IFERROR(VLOOKUP(VLOOKUP(A1095,Data!C:T,18,FALSE),'ROAR Ratings'!A:D,4,FALSE),""))</f>
        <v>6.38</v>
      </c>
      <c r="H1095" s="44">
        <f t="shared" si="57"/>
        <v>0.5714285714285714</v>
      </c>
      <c r="I1095" s="58" t="str">
        <f>IF(OR(A1095="",LEFT(A1095,3)="---"),"",IFERROR(VLOOKUP($A1095,'ROAR Balance'!B:F,2,FALSE),""))</f>
        <v>German/Italian</v>
      </c>
      <c r="J1095" s="58">
        <f>IF(I1095="","",IFERROR(VLOOKUP($A1095,'ROAR Balance'!B:F,3,FALSE),""))</f>
        <v>4</v>
      </c>
      <c r="K1095" s="58" t="str">
        <f>IF(I1095="","",IFERROR(VLOOKUP($A1095,'ROAR Balance'!B:F,4,FALSE),""))</f>
        <v>American/Free French</v>
      </c>
      <c r="L1095" s="58">
        <f>IF(I1095="","",IFERROR(VLOOKUP($A1095,'ROAR Balance'!B:F,5,FALSE),""))</f>
        <v>3</v>
      </c>
      <c r="M1095" s="46" t="str">
        <f>IF(OR(LEFT(A1095,2)="--",A1095="",I1095=""),"",IFERROR(VLOOKUP(A1095,Data!C:W,21,FALSE),""))</f>
        <v>OBA, Dsrt</v>
      </c>
      <c r="N1095" s="2"/>
    </row>
    <row r="1096" spans="1:14" ht="15" customHeight="1" x14ac:dyDescent="0.3">
      <c r="A1096" s="5" t="str">
        <f>IFERROR(IF(VLOOKUP(ROW(A1096)-1,Data!B:C,2,FALSE)="","",VLOOKUP(ROW(A1096)-1,Data!B:C,2,FALSE)),"")</f>
        <v>Unhappy Trails [OB8]</v>
      </c>
      <c r="B1096" s="133"/>
      <c r="C1096" s="87" t="str">
        <f>IFERROR(IF(VLOOKUP(ROW(A1096)-1,Data!B:C,2,FALSE)="","",VLOOKUP(ROW(A1096)-1,Data!B:X,23,FALSE)),"")</f>
        <v/>
      </c>
      <c r="D1096" s="6">
        <f t="shared" si="55"/>
        <v>-1</v>
      </c>
      <c r="E1096" s="6" t="str">
        <f t="shared" si="56"/>
        <v>T</v>
      </c>
      <c r="F1096" s="42">
        <f>IF(I1096="","",IF(M1096="Campaign","--",IF(VLOOKUP(A1096,Data!C:D,2,FALSE)="*","*",VLOOKUP(A1096,Data!C:R,16,FALSE))))</f>
        <v>3.5</v>
      </c>
      <c r="G1096" s="43">
        <f>IF(I1096="","",IFERROR(VLOOKUP(VLOOKUP(A1096,Data!C:T,18,FALSE),'ROAR Ratings'!A:D,4,FALSE),""))</f>
        <v>6.77</v>
      </c>
      <c r="H1096" s="44">
        <f t="shared" si="57"/>
        <v>0.6</v>
      </c>
      <c r="I1096" s="58" t="str">
        <f>IF(OR(A1096="",LEFT(A1096,3)="---"),"",IFERROR(VLOOKUP($A1096,'ROAR Balance'!B:F,2,FALSE),""))</f>
        <v>American</v>
      </c>
      <c r="J1096" s="58">
        <f>IF(I1096="","",IFERROR(VLOOKUP($A1096,'ROAR Balance'!B:F,3,FALSE),""))</f>
        <v>2</v>
      </c>
      <c r="K1096" s="58" t="str">
        <f>IF(I1096="","",IFERROR(VLOOKUP($A1096,'ROAR Balance'!B:F,4,FALSE),""))</f>
        <v>Japanese</v>
      </c>
      <c r="L1096" s="58">
        <f>IF(I1096="","",IFERROR(VLOOKUP($A1096,'ROAR Balance'!B:F,5,FALSE),""))</f>
        <v>3</v>
      </c>
      <c r="M1096" s="46" t="str">
        <f>IF(OR(LEFT(A1096,2)="--",A1096="",I1096=""),"",IFERROR(VLOOKUP(A1096,Data!C:W,21,FALSE),""))</f>
        <v>PTO</v>
      </c>
      <c r="N1096" s="2"/>
    </row>
    <row r="1097" spans="1:14" ht="15" customHeight="1" x14ac:dyDescent="0.3">
      <c r="A1097" s="5" t="str">
        <f>IFERROR(IF(VLOOKUP(ROW(A1097)-1,Data!B:C,2,FALSE)="","",VLOOKUP(ROW(A1097)-1,Data!B:C,2,FALSE)),"")</f>
        <v>First Crack at Hellzapoppin' Ridge [OB9]</v>
      </c>
      <c r="B1097" s="133"/>
      <c r="C1097" s="87" t="str">
        <f>IFERROR(IF(VLOOKUP(ROW(A1097)-1,Data!B:C,2,FALSE)="","",VLOOKUP(ROW(A1097)-1,Data!B:X,23,FALSE)),"")</f>
        <v/>
      </c>
      <c r="D1097" s="6">
        <f t="shared" si="55"/>
        <v>-1</v>
      </c>
      <c r="E1097" s="6" t="str">
        <f t="shared" si="56"/>
        <v>T</v>
      </c>
      <c r="F1097" s="42">
        <f>IF(I1097="","",IF(M1097="Campaign","--",IF(VLOOKUP(A1097,Data!C:D,2,FALSE)="*","*",VLOOKUP(A1097,Data!C:R,16,FALSE))))</f>
        <v>3.8166666666666669</v>
      </c>
      <c r="G1097" s="43">
        <f>IF(I1097="","",IFERROR(VLOOKUP(VLOOKUP(A1097,Data!C:T,18,FALSE),'ROAR Ratings'!A:D,4,FALSE),""))</f>
        <v>7</v>
      </c>
      <c r="H1097" s="44">
        <f t="shared" si="57"/>
        <v>0.58333333333333326</v>
      </c>
      <c r="I1097" s="58" t="str">
        <f>IF(OR(A1097="",LEFT(A1097,3)="---"),"",IFERROR(VLOOKUP($A1097,'ROAR Balance'!B:F,2,FALSE),""))</f>
        <v>American</v>
      </c>
      <c r="J1097" s="58">
        <f>IF(I1097="","",IFERROR(VLOOKUP($A1097,'ROAR Balance'!B:F,3,FALSE),""))</f>
        <v>5</v>
      </c>
      <c r="K1097" s="58" t="str">
        <f>IF(I1097="","",IFERROR(VLOOKUP($A1097,'ROAR Balance'!B:F,4,FALSE),""))</f>
        <v>Japanese</v>
      </c>
      <c r="L1097" s="58">
        <f>IF(I1097="","",IFERROR(VLOOKUP($A1097,'ROAR Balance'!B:F,5,FALSE),""))</f>
        <v>7</v>
      </c>
      <c r="M1097" s="46" t="str">
        <f>IF(OR(LEFT(A1097,2)="--",A1097="",I1097=""),"",IFERROR(VLOOKUP(A1097,Data!C:W,21,FALSE),""))</f>
        <v>PTO</v>
      </c>
      <c r="N1097" s="2"/>
    </row>
    <row r="1098" spans="1:14" ht="15" customHeight="1" x14ac:dyDescent="0.3">
      <c r="A1098" s="5" t="str">
        <f>IFERROR(IF(VLOOKUP(ROW(A1098)-1,Data!B:C,2,FALSE)="","",VLOOKUP(ROW(A1098)-1,Data!B:C,2,FALSE)),"")</f>
        <v>The Men from Zadig [OB10]</v>
      </c>
      <c r="B1098" s="133"/>
      <c r="C1098" s="87" t="str">
        <f>IFERROR(IF(VLOOKUP(ROW(A1098)-1,Data!B:C,2,FALSE)="","",VLOOKUP(ROW(A1098)-1,Data!B:X,23,FALSE)),"")</f>
        <v/>
      </c>
      <c r="D1098" s="6">
        <f t="shared" si="55"/>
        <v>1</v>
      </c>
      <c r="E1098" s="6" t="str">
        <f t="shared" si="56"/>
        <v>T</v>
      </c>
      <c r="F1098" s="42">
        <f>IF(I1098="","",IF(M1098="Campaign","--",IF(VLOOKUP(A1098,Data!C:D,2,FALSE)="*","*",VLOOKUP(A1098,Data!C:R,16,FALSE))))</f>
        <v>3.3250000000000002</v>
      </c>
      <c r="G1098" s="43">
        <f>IF(I1098="","",IFERROR(VLOOKUP(VLOOKUP(A1098,Data!C:T,18,FALSE),'ROAR Ratings'!A:D,4,FALSE),""))</f>
        <v>7</v>
      </c>
      <c r="H1098" s="44">
        <f t="shared" si="57"/>
        <v>0.5714285714285714</v>
      </c>
      <c r="I1098" s="58" t="str">
        <f>IF(OR(A1098="",LEFT(A1098,3)="---"),"",IFERROR(VLOOKUP($A1098,'ROAR Balance'!B:F,2,FALSE),""))</f>
        <v>Partisan</v>
      </c>
      <c r="J1098" s="58">
        <f>IF(I1098="","",IFERROR(VLOOKUP($A1098,'ROAR Balance'!B:F,3,FALSE),""))</f>
        <v>4</v>
      </c>
      <c r="K1098" s="58" t="str">
        <f>IF(I1098="","",IFERROR(VLOOKUP($A1098,'ROAR Balance'!B:F,4,FALSE),""))</f>
        <v>German</v>
      </c>
      <c r="L1098" s="58">
        <f>IF(I1098="","",IFERROR(VLOOKUP($A1098,'ROAR Balance'!B:F,5,FALSE),""))</f>
        <v>3</v>
      </c>
      <c r="M1098" s="46" t="str">
        <f>IF(OR(LEFT(A1098,2)="--",A1098="",I1098=""),"",IFERROR(VLOOKUP(A1098,Data!C:W,21,FALSE),""))</f>
        <v>Dlux, SSR</v>
      </c>
      <c r="N1098" s="2"/>
    </row>
    <row r="1099" spans="1:14" ht="15" customHeight="1" x14ac:dyDescent="0.3">
      <c r="A1099" s="5" t="str">
        <f>IFERROR(IF(VLOOKUP(ROW(A1099)-1,Data!B:C,2,FALSE)="","",VLOOKUP(ROW(A1099)-1,Data!B:C,2,FALSE)),"")</f>
        <v>Avril Action [OB11]</v>
      </c>
      <c r="B1099" s="133"/>
      <c r="C1099" s="87" t="str">
        <f>IFERROR(IF(VLOOKUP(ROW(A1099)-1,Data!B:C,2,FALSE)="","",VLOOKUP(ROW(A1099)-1,Data!B:X,23,FALSE)),"")</f>
        <v/>
      </c>
      <c r="D1099" s="6">
        <f t="shared" si="55"/>
        <v>1</v>
      </c>
      <c r="E1099" s="6" t="str">
        <f t="shared" si="56"/>
        <v>T</v>
      </c>
      <c r="F1099" s="42">
        <f>IF(I1099="","",IF(M1099="Campaign","--",IF(VLOOKUP(A1099,Data!C:D,2,FALSE)="*","*",VLOOKUP(A1099,Data!C:R,16,FALSE))))</f>
        <v>2.833333333333333</v>
      </c>
      <c r="G1099" s="43">
        <f>IF(I1099="","",IFERROR(VLOOKUP(VLOOKUP(A1099,Data!C:T,18,FALSE),'ROAR Ratings'!A:D,4,FALSE),""))</f>
        <v>7.27</v>
      </c>
      <c r="H1099" s="44">
        <f t="shared" si="57"/>
        <v>0.5625</v>
      </c>
      <c r="I1099" s="58" t="str">
        <f>IF(OR(A1099="",LEFT(A1099,3)="---"),"",IFERROR(VLOOKUP($A1099,'ROAR Balance'!B:F,2,FALSE),""))</f>
        <v>American</v>
      </c>
      <c r="J1099" s="58">
        <f>IF(I1099="","",IFERROR(VLOOKUP($A1099,'ROAR Balance'!B:F,3,FALSE),""))</f>
        <v>18</v>
      </c>
      <c r="K1099" s="58" t="str">
        <f>IF(I1099="","",IFERROR(VLOOKUP($A1099,'ROAR Balance'!B:F,4,FALSE),""))</f>
        <v>German</v>
      </c>
      <c r="L1099" s="58">
        <f>IF(I1099="","",IFERROR(VLOOKUP($A1099,'ROAR Balance'!B:F,5,FALSE),""))</f>
        <v>14</v>
      </c>
      <c r="M1099" s="46" t="str">
        <f>IF(OR(LEFT(A1099,2)="--",A1099="",I1099=""),"",IFERROR(VLOOKUP(A1099,Data!C:W,21,FALSE),""))</f>
        <v/>
      </c>
      <c r="N1099" s="2"/>
    </row>
    <row r="1100" spans="1:14" ht="15" customHeight="1" x14ac:dyDescent="0.3">
      <c r="A1100" s="5" t="str">
        <f>IFERROR(IF(VLOOKUP(ROW(A1100)-1,Data!B:C,2,FALSE)="","",VLOOKUP(ROW(A1100)-1,Data!B:C,2,FALSE)),"")</f>
        <v>Block at Ville-sur-Illon [OB12]</v>
      </c>
      <c r="B1100" s="133"/>
      <c r="C1100" s="87" t="str">
        <f>IFERROR(IF(VLOOKUP(ROW(A1100)-1,Data!B:C,2,FALSE)="","",VLOOKUP(ROW(A1100)-1,Data!B:X,23,FALSE)),"")</f>
        <v/>
      </c>
      <c r="D1100" s="6">
        <f t="shared" si="55"/>
        <v>-1</v>
      </c>
      <c r="E1100" s="6" t="str">
        <f t="shared" si="56"/>
        <v>T</v>
      </c>
      <c r="F1100" s="42">
        <f>IF(I1100="","",IF(M1100="Campaign","--",IF(VLOOKUP(A1100,Data!C:D,2,FALSE)="*","*",VLOOKUP(A1100,Data!C:R,16,FALSE))))</f>
        <v>4.875</v>
      </c>
      <c r="G1100" s="43">
        <f>IF(I1100="","",IFERROR(VLOOKUP(VLOOKUP(A1100,Data!C:T,18,FALSE),'ROAR Ratings'!A:D,4,FALSE),""))</f>
        <v>7.08</v>
      </c>
      <c r="H1100" s="44">
        <f t="shared" si="57"/>
        <v>0.5862068965517242</v>
      </c>
      <c r="I1100" s="58" t="str">
        <f>IF(OR(A1100="",LEFT(A1100,3)="---"),"",IFERROR(VLOOKUP($A1100,'ROAR Balance'!B:F,2,FALSE),""))</f>
        <v>Free French</v>
      </c>
      <c r="J1100" s="58">
        <f>IF(I1100="","",IFERROR(VLOOKUP($A1100,'ROAR Balance'!B:F,3,FALSE),""))</f>
        <v>12</v>
      </c>
      <c r="K1100" s="58" t="str">
        <f>IF(I1100="","",IFERROR(VLOOKUP($A1100,'ROAR Balance'!B:F,4,FALSE),""))</f>
        <v>German</v>
      </c>
      <c r="L1100" s="58">
        <f>IF(I1100="","",IFERROR(VLOOKUP($A1100,'ROAR Balance'!B:F,5,FALSE),""))</f>
        <v>17</v>
      </c>
      <c r="M1100" s="46" t="str">
        <f>IF(OR(LEFT(A1100,2)="--",A1100="",I1100=""),"",IFERROR(VLOOKUP(A1100,Data!C:W,21,FALSE),""))</f>
        <v/>
      </c>
      <c r="N1100" s="2"/>
    </row>
    <row r="1101" spans="1:14" ht="15" customHeight="1" x14ac:dyDescent="0.3">
      <c r="A1101" s="5" t="str">
        <f>IFERROR(IF(VLOOKUP(ROW(A1101)-1,Data!B:C,2,FALSE)="","",VLOOKUP(ROW(A1101)-1,Data!B:C,2,FALSE)),"")</f>
        <v>A Hotly Contested Crossroads [OB13]</v>
      </c>
      <c r="B1101" s="133"/>
      <c r="C1101" s="87" t="str">
        <f>IFERROR(IF(VLOOKUP(ROW(A1101)-1,Data!B:C,2,FALSE)="","",VLOOKUP(ROW(A1101)-1,Data!B:X,23,FALSE)),"")</f>
        <v/>
      </c>
      <c r="D1101" s="6">
        <f t="shared" si="55"/>
        <v>-1</v>
      </c>
      <c r="E1101" s="6" t="str">
        <f t="shared" si="56"/>
        <v/>
      </c>
      <c r="F1101" s="42">
        <f>IF(I1101="","",IF(M1101="Campaign","--",IF(VLOOKUP(A1101,Data!C:D,2,FALSE)="*","*",VLOOKUP(A1101,Data!C:R,16,FALSE))))</f>
        <v>5.7208333333333332</v>
      </c>
      <c r="G1101" s="43">
        <f>IF(I1101="","",IFERROR(VLOOKUP(VLOOKUP(A1101,Data!C:T,18,FALSE),'ROAR Ratings'!A:D,4,FALSE),""))</f>
        <v>7.23</v>
      </c>
      <c r="H1101" s="44">
        <f t="shared" si="57"/>
        <v>0.65384615384615385</v>
      </c>
      <c r="I1101" s="58" t="str">
        <f>IF(OR(A1101="",LEFT(A1101,3)="---"),"",IFERROR(VLOOKUP($A1101,'ROAR Balance'!B:F,2,FALSE),""))</f>
        <v>Russian</v>
      </c>
      <c r="J1101" s="58">
        <f>IF(I1101="","",IFERROR(VLOOKUP($A1101,'ROAR Balance'!B:F,3,FALSE),""))</f>
        <v>17</v>
      </c>
      <c r="K1101" s="58" t="str">
        <f>IF(I1101="","",IFERROR(VLOOKUP($A1101,'ROAR Balance'!B:F,4,FALSE),""))</f>
        <v>German</v>
      </c>
      <c r="L1101" s="58">
        <f>IF(I1101="","",IFERROR(VLOOKUP($A1101,'ROAR Balance'!B:F,5,FALSE),""))</f>
        <v>9</v>
      </c>
      <c r="M1101" s="46" t="str">
        <f>IF(OR(LEFT(A1101,2)="--",A1101="",I1101=""),"",IFERROR(VLOOKUP(A1101,Data!C:W,21,FALSE),""))</f>
        <v/>
      </c>
      <c r="N1101" s="2"/>
    </row>
    <row r="1102" spans="1:14" ht="15" customHeight="1" x14ac:dyDescent="0.3">
      <c r="A1102" s="5" t="str">
        <f>IFERROR(IF(VLOOKUP(ROW(A1102)-1,Data!B:C,2,FALSE)="","",VLOOKUP(ROW(A1102)-1,Data!B:C,2,FALSE)),"")</f>
        <v>Pursuing Kobayashi [OB14]</v>
      </c>
      <c r="B1102" s="133"/>
      <c r="C1102" s="87" t="str">
        <f>IFERROR(IF(VLOOKUP(ROW(A1102)-1,Data!B:C,2,FALSE)="","",VLOOKUP(ROW(A1102)-1,Data!B:X,23,FALSE)),"")</f>
        <v/>
      </c>
      <c r="D1102" s="6">
        <f t="shared" si="55"/>
        <v>1</v>
      </c>
      <c r="E1102" s="6" t="str">
        <f t="shared" si="56"/>
        <v>T</v>
      </c>
      <c r="F1102" s="42">
        <f>IF(I1102="","",IF(M1102="Campaign","--",IF(VLOOKUP(A1102,Data!C:D,2,FALSE)="*","*",VLOOKUP(A1102,Data!C:R,16,FALSE))))</f>
        <v>3.3833333333333333</v>
      </c>
      <c r="G1102" s="43">
        <f>IF(I1102="","",IFERROR(VLOOKUP(VLOOKUP(A1102,Data!C:T,18,FALSE),'ROAR Ratings'!A:D,4,FALSE),""))</f>
        <v>7.44</v>
      </c>
      <c r="H1102" s="44">
        <f t="shared" si="57"/>
        <v>0.5</v>
      </c>
      <c r="I1102" s="58" t="str">
        <f>IF(OR(A1102="",LEFT(A1102,3)="---"),"",IFERROR(VLOOKUP($A1102,'ROAR Balance'!B:F,2,FALSE),""))</f>
        <v>American</v>
      </c>
      <c r="J1102" s="58">
        <f>IF(I1102="","",IFERROR(VLOOKUP($A1102,'ROAR Balance'!B:F,3,FALSE),""))</f>
        <v>9</v>
      </c>
      <c r="K1102" s="58" t="str">
        <f>IF(I1102="","",IFERROR(VLOOKUP($A1102,'ROAR Balance'!B:F,4,FALSE),""))</f>
        <v>Japanese</v>
      </c>
      <c r="L1102" s="58">
        <f>IF(I1102="","",IFERROR(VLOOKUP($A1102,'ROAR Balance'!B:F,5,FALSE),""))</f>
        <v>9</v>
      </c>
      <c r="M1102" s="46" t="str">
        <f>IF(OR(LEFT(A1102,2)="--",A1102="",I1102=""),"",IFERROR(VLOOKUP(A1102,Data!C:W,21,FALSE),""))</f>
        <v>PTO</v>
      </c>
      <c r="N1102" s="2"/>
    </row>
    <row r="1103" spans="1:14" ht="15" customHeight="1" x14ac:dyDescent="0.3">
      <c r="A1103" s="5" t="str">
        <f>IFERROR(IF(VLOOKUP(ROW(A1103)-1,Data!B:C,2,FALSE)="","",VLOOKUP(ROW(A1103)-1,Data!B:C,2,FALSE)),"")</f>
        <v/>
      </c>
      <c r="B1103" s="133"/>
      <c r="C1103" s="87" t="str">
        <f>IFERROR(IF(VLOOKUP(ROW(A1103)-1,Data!B:C,2,FALSE)="","",VLOOKUP(ROW(A1103)-1,Data!B:X,23,FALSE)),"")</f>
        <v/>
      </c>
      <c r="D1103" s="6" t="str">
        <f t="shared" si="55"/>
        <v/>
      </c>
      <c r="E1103" s="6" t="str">
        <f t="shared" si="56"/>
        <v/>
      </c>
      <c r="F1103" s="42" t="str">
        <f>IF(I1103="","",IF(M1103="Campaign","--",IF(VLOOKUP(A1103,Data!C:D,2,FALSE)="*","*",VLOOKUP(A1103,Data!C:R,16,FALSE))))</f>
        <v/>
      </c>
      <c r="G1103" s="43" t="str">
        <f>IF(I1103="","",IFERROR(VLOOKUP(VLOOKUP(A1103,Data!C:T,18,FALSE),'ROAR Ratings'!A:D,4,FALSE),""))</f>
        <v/>
      </c>
      <c r="H1103" s="44" t="str">
        <f t="shared" si="57"/>
        <v/>
      </c>
      <c r="I1103" s="58" t="str">
        <f>IF(OR(A1103="",LEFT(A1103,3)="---"),"",IFERROR(VLOOKUP($A1103,'ROAR Balance'!B:F,2,FALSE),""))</f>
        <v/>
      </c>
      <c r="J1103" s="58" t="str">
        <f>IF(I1103="","",IFERROR(VLOOKUP($A1103,'ROAR Balance'!B:F,3,FALSE),""))</f>
        <v/>
      </c>
      <c r="K1103" s="58" t="str">
        <f>IF(I1103="","",IFERROR(VLOOKUP($A1103,'ROAR Balance'!B:F,4,FALSE),""))</f>
        <v/>
      </c>
      <c r="L1103" s="58" t="str">
        <f>IF(I1103="","",IFERROR(VLOOKUP($A1103,'ROAR Balance'!B:F,5,FALSE),""))</f>
        <v/>
      </c>
      <c r="M1103" s="46" t="str">
        <f>IF(OR(LEFT(A1103,2)="--",A1103="",I1103=""),"",IFERROR(VLOOKUP(A1103,Data!C:W,21,FALSE),""))</f>
        <v/>
      </c>
      <c r="N1103" s="2"/>
    </row>
    <row r="1104" spans="1:14" ht="15" customHeight="1" x14ac:dyDescent="0.3">
      <c r="A1104" s="5" t="str">
        <f>IFERROR(IF(VLOOKUP(ROW(A1104)-1,Data!B:C,2,FALSE)="","",VLOOKUP(ROW(A1104)-1,Data!B:C,2,FALSE)),"")</f>
        <v>--- Provence Pack ---</v>
      </c>
      <c r="B1104" s="133"/>
      <c r="C1104" s="87" t="str">
        <f>IFERROR(IF(VLOOKUP(ROW(A1104)-1,Data!B:C,2,FALSE)="","",VLOOKUP(ROW(A1104)-1,Data!B:X,23,FALSE)),"")</f>
        <v/>
      </c>
      <c r="D1104" s="6" t="str">
        <f t="shared" si="55"/>
        <v/>
      </c>
      <c r="E1104" s="6" t="str">
        <f t="shared" si="56"/>
        <v/>
      </c>
      <c r="F1104" s="42" t="str">
        <f>IF(I1104="","",IF(M1104="Campaign","--",IF(VLOOKUP(A1104,Data!C:D,2,FALSE)="*","*",VLOOKUP(A1104,Data!C:R,16,FALSE))))</f>
        <v/>
      </c>
      <c r="G1104" s="43" t="str">
        <f>IF(I1104="","",IFERROR(VLOOKUP(VLOOKUP(A1104,Data!C:T,18,FALSE),'ROAR Ratings'!A:D,4,FALSE),""))</f>
        <v/>
      </c>
      <c r="H1104" s="44" t="str">
        <f t="shared" si="57"/>
        <v/>
      </c>
      <c r="I1104" s="58" t="str">
        <f>IF(OR(A1104="",LEFT(A1104,3)="---"),"",IFERROR(VLOOKUP($A1104,'ROAR Balance'!B:F,2,FALSE),""))</f>
        <v/>
      </c>
      <c r="J1104" s="58" t="str">
        <f>IF(I1104="","",IFERROR(VLOOKUP($A1104,'ROAR Balance'!B:F,3,FALSE),""))</f>
        <v/>
      </c>
      <c r="K1104" s="58" t="str">
        <f>IF(I1104="","",IFERROR(VLOOKUP($A1104,'ROAR Balance'!B:F,4,FALSE),""))</f>
        <v/>
      </c>
      <c r="L1104" s="58" t="str">
        <f>IF(I1104="","",IFERROR(VLOOKUP($A1104,'ROAR Balance'!B:F,5,FALSE),""))</f>
        <v/>
      </c>
      <c r="M1104" s="46" t="str">
        <f>IF(OR(LEFT(A1104,2)="--",A1104="",I1104=""),"",IFERROR(VLOOKUP(A1104,Data!C:W,21,FALSE),""))</f>
        <v/>
      </c>
      <c r="N1104" s="2"/>
    </row>
    <row r="1105" spans="1:14" ht="15" customHeight="1" x14ac:dyDescent="0.3">
      <c r="A1105" s="5" t="str">
        <f>IFERROR(IF(VLOOKUP(ROW(A1105)-1,Data!B:C,2,FALSE)="","",VLOOKUP(ROW(A1105)-1,Data!B:C,2,FALSE)),"")</f>
        <v>Cut the Road to Marseille [PP1]</v>
      </c>
      <c r="B1105" s="133"/>
      <c r="C1105" s="87" t="str">
        <f>IFERROR(IF(VLOOKUP(ROW(A1105)-1,Data!B:C,2,FALSE)="","",VLOOKUP(ROW(A1105)-1,Data!B:X,23,FALSE)),"")</f>
        <v/>
      </c>
      <c r="D1105" s="6">
        <f t="shared" si="55"/>
        <v>-1</v>
      </c>
      <c r="E1105" s="6" t="str">
        <f t="shared" si="56"/>
        <v/>
      </c>
      <c r="F1105" s="42">
        <f>IF(I1105="","",IF(M1105="Campaign","--",IF(VLOOKUP(A1105,Data!C:D,2,FALSE)="*","*",VLOOKUP(A1105,Data!C:R,16,FALSE))))</f>
        <v>6.85</v>
      </c>
      <c r="G1105" s="43">
        <f>IF(I1105="","",IFERROR(VLOOKUP(VLOOKUP(A1105,Data!C:T,18,FALSE),'ROAR Ratings'!A:D,4,FALSE),""))</f>
        <v>6.14</v>
      </c>
      <c r="H1105" s="44">
        <f t="shared" si="57"/>
        <v>0.63636363636363635</v>
      </c>
      <c r="I1105" s="58" t="str">
        <f>IF(OR(A1105="",LEFT(A1105,3)="---"),"",IFERROR(VLOOKUP($A1105,'ROAR Balance'!B:F,2,FALSE),""))</f>
        <v>Free French</v>
      </c>
      <c r="J1105" s="58">
        <f>IF(I1105="","",IFERROR(VLOOKUP($A1105,'ROAR Balance'!B:F,3,FALSE),""))</f>
        <v>14</v>
      </c>
      <c r="K1105" s="58" t="str">
        <f>IF(I1105="","",IFERROR(VLOOKUP($A1105,'ROAR Balance'!B:F,4,FALSE),""))</f>
        <v>German</v>
      </c>
      <c r="L1105" s="58">
        <f>IF(I1105="","",IFERROR(VLOOKUP($A1105,'ROAR Balance'!B:F,5,FALSE),""))</f>
        <v>8</v>
      </c>
      <c r="M1105" s="46" t="str">
        <f>IF(OR(LEFT(A1105,2)="--",A1105="",I1105=""),"",IFERROR(VLOOKUP(A1105,Data!C:W,21,FALSE),""))</f>
        <v/>
      </c>
      <c r="N1105" s="2"/>
    </row>
    <row r="1106" spans="1:14" ht="15" customHeight="1" x14ac:dyDescent="0.3">
      <c r="A1106" s="5" t="str">
        <f>IFERROR(IF(VLOOKUP(ROW(A1106)-1,Data!B:C,2,FALSE)="","",VLOOKUP(ROW(A1106)-1,Data!B:C,2,FALSE)),"")</f>
        <v>Supply Detail [PP2]</v>
      </c>
      <c r="B1106" s="133"/>
      <c r="C1106" s="87" t="str">
        <f>IFERROR(IF(VLOOKUP(ROW(A1106)-1,Data!B:C,2,FALSE)="","",VLOOKUP(ROW(A1106)-1,Data!B:X,23,FALSE)),"")</f>
        <v/>
      </c>
      <c r="D1106" s="6">
        <f t="shared" si="55"/>
        <v>1</v>
      </c>
      <c r="E1106" s="6" t="str">
        <f t="shared" si="56"/>
        <v/>
      </c>
      <c r="F1106" s="42">
        <f>IF(I1106="","",IF(M1106="Campaign","--",IF(VLOOKUP(A1106,Data!C:D,2,FALSE)="*","*",VLOOKUP(A1106,Data!C:R,16,FALSE))))</f>
        <v>6.625</v>
      </c>
      <c r="G1106" s="43">
        <f>IF(I1106="","",IFERROR(VLOOKUP(VLOOKUP(A1106,Data!C:T,18,FALSE),'ROAR Ratings'!A:D,4,FALSE),""))</f>
        <v>6.41</v>
      </c>
      <c r="H1106" s="44">
        <f t="shared" si="57"/>
        <v>0.55000000000000004</v>
      </c>
      <c r="I1106" s="58" t="str">
        <f>IF(OR(A1106="",LEFT(A1106,3)="---"),"",IFERROR(VLOOKUP($A1106,'ROAR Balance'!B:F,2,FALSE),""))</f>
        <v>Free French</v>
      </c>
      <c r="J1106" s="58">
        <f>IF(I1106="","",IFERROR(VLOOKUP($A1106,'ROAR Balance'!B:F,3,FALSE),""))</f>
        <v>11</v>
      </c>
      <c r="K1106" s="58" t="str">
        <f>IF(I1106="","",IFERROR(VLOOKUP($A1106,'ROAR Balance'!B:F,4,FALSE),""))</f>
        <v>German</v>
      </c>
      <c r="L1106" s="58">
        <f>IF(I1106="","",IFERROR(VLOOKUP($A1106,'ROAR Balance'!B:F,5,FALSE),""))</f>
        <v>9</v>
      </c>
      <c r="M1106" s="46" t="str">
        <f>IF(OR(LEFT(A1106,2)="--",A1106="",I1106=""),"",IFERROR(VLOOKUP(A1106,Data!C:W,21,FALSE),""))</f>
        <v/>
      </c>
      <c r="N1106" s="2"/>
    </row>
    <row r="1107" spans="1:14" ht="15" customHeight="1" x14ac:dyDescent="0.3">
      <c r="A1107" s="5" t="str">
        <f>IFERROR(IF(VLOOKUP(ROW(A1107)-1,Data!B:C,2,FALSE)="","",VLOOKUP(ROW(A1107)-1,Data!B:C,2,FALSE)),"")</f>
        <v>le viet relief [PP3]</v>
      </c>
      <c r="B1107" s="133"/>
      <c r="C1107" s="87" t="str">
        <f>IFERROR(IF(VLOOKUP(ROW(A1107)-1,Data!B:C,2,FALSE)="","",VLOOKUP(ROW(A1107)-1,Data!B:X,23,FALSE)),"")</f>
        <v/>
      </c>
      <c r="D1107" s="6">
        <f t="shared" si="55"/>
        <v>-1</v>
      </c>
      <c r="E1107" s="6" t="str">
        <f t="shared" si="56"/>
        <v/>
      </c>
      <c r="F1107" s="42">
        <f>IF(I1107="","",IF(M1107="Campaign","--",IF(VLOOKUP(A1107,Data!C:D,2,FALSE)="*","*",VLOOKUP(A1107,Data!C:R,16,FALSE))))</f>
        <v>5.958333333333333</v>
      </c>
      <c r="G1107" s="43">
        <f>IF(I1107="","",IFERROR(VLOOKUP(VLOOKUP(A1107,Data!C:T,18,FALSE),'ROAR Ratings'!A:D,4,FALSE),""))</f>
        <v>5.29</v>
      </c>
      <c r="H1107" s="44">
        <f t="shared" si="57"/>
        <v>0.6428571428571429</v>
      </c>
      <c r="I1107" s="58" t="str">
        <f>IF(OR(A1107="",LEFT(A1107,3)="---"),"",IFERROR(VLOOKUP($A1107,'ROAR Balance'!B:F,2,FALSE),""))</f>
        <v>German</v>
      </c>
      <c r="J1107" s="58">
        <f>IF(I1107="","",IFERROR(VLOOKUP($A1107,'ROAR Balance'!B:F,3,FALSE),""))</f>
        <v>9</v>
      </c>
      <c r="K1107" s="58" t="str">
        <f>IF(I1107="","",IFERROR(VLOOKUP($A1107,'ROAR Balance'!B:F,4,FALSE),""))</f>
        <v>Allied</v>
      </c>
      <c r="L1107" s="58">
        <f>IF(I1107="","",IFERROR(VLOOKUP($A1107,'ROAR Balance'!B:F,5,FALSE),""))</f>
        <v>5</v>
      </c>
      <c r="M1107" s="46" t="str">
        <f>IF(OR(LEFT(A1107,2)="--",A1107="",I1107=""),"",IFERROR(VLOOKUP(A1107,Data!C:W,21,FALSE),""))</f>
        <v/>
      </c>
      <c r="N1107" s="2"/>
    </row>
    <row r="1108" spans="1:14" ht="15" customHeight="1" x14ac:dyDescent="0.3">
      <c r="A1108" s="5" t="str">
        <f>IFERROR(IF(VLOOKUP(ROW(A1108)-1,Data!B:C,2,FALSE)="","",VLOOKUP(ROW(A1108)-1,Data!B:C,2,FALSE)),"")</f>
        <v>Peak Hour at the Golf-Hotel [PP4]</v>
      </c>
      <c r="B1108" s="133"/>
      <c r="C1108" s="87" t="str">
        <f>IFERROR(IF(VLOOKUP(ROW(A1108)-1,Data!B:C,2,FALSE)="","",VLOOKUP(ROW(A1108)-1,Data!B:X,23,FALSE)),"")</f>
        <v/>
      </c>
      <c r="D1108" s="6">
        <f t="shared" si="55"/>
        <v>-1</v>
      </c>
      <c r="E1108" s="6" t="str">
        <f t="shared" si="56"/>
        <v/>
      </c>
      <c r="F1108" s="42">
        <f>IF(I1108="","",IF(M1108="Campaign","--",IF(VLOOKUP(A1108,Data!C:D,2,FALSE)="*","*",VLOOKUP(A1108,Data!C:R,16,FALSE))))</f>
        <v>6.25</v>
      </c>
      <c r="G1108" s="43">
        <f>IF(I1108="","",IFERROR(VLOOKUP(VLOOKUP(A1108,Data!C:T,18,FALSE),'ROAR Ratings'!A:D,4,FALSE),""))</f>
        <v>4.95</v>
      </c>
      <c r="H1108" s="44">
        <f t="shared" si="57"/>
        <v>0.61538461538461542</v>
      </c>
      <c r="I1108" s="58" t="str">
        <f>IF(OR(A1108="",LEFT(A1108,3)="---"),"",IFERROR(VLOOKUP($A1108,'ROAR Balance'!B:F,2,FALSE),""))</f>
        <v>Free French</v>
      </c>
      <c r="J1108" s="58">
        <f>IF(I1108="","",IFERROR(VLOOKUP($A1108,'ROAR Balance'!B:F,3,FALSE),""))</f>
        <v>5</v>
      </c>
      <c r="K1108" s="58" t="str">
        <f>IF(I1108="","",IFERROR(VLOOKUP($A1108,'ROAR Balance'!B:F,4,FALSE),""))</f>
        <v>German</v>
      </c>
      <c r="L1108" s="58">
        <f>IF(I1108="","",IFERROR(VLOOKUP($A1108,'ROAR Balance'!B:F,5,FALSE),""))</f>
        <v>8</v>
      </c>
      <c r="M1108" s="46" t="str">
        <f>IF(OR(LEFT(A1108,2)="--",A1108="",I1108=""),"",IFERROR(VLOOKUP(A1108,Data!C:W,21,FALSE),""))</f>
        <v>OBA</v>
      </c>
      <c r="N1108" s="2"/>
    </row>
    <row r="1109" spans="1:14" ht="15" customHeight="1" x14ac:dyDescent="0.3">
      <c r="A1109" s="5" t="str">
        <f>IFERROR(IF(VLOOKUP(ROW(A1109)-1,Data!B:C,2,FALSE)="","",VLOOKUP(ROW(A1109)-1,Data!B:C,2,FALSE)),"")</f>
        <v>Today We Take Hyeres [PP5]</v>
      </c>
      <c r="B1109" s="133"/>
      <c r="C1109" s="87" t="str">
        <f>IFERROR(IF(VLOOKUP(ROW(A1109)-1,Data!B:C,2,FALSE)="","",VLOOKUP(ROW(A1109)-1,Data!B:X,23,FALSE)),"")</f>
        <v/>
      </c>
      <c r="D1109" s="6">
        <f t="shared" si="55"/>
        <v>-1</v>
      </c>
      <c r="E1109" s="6" t="str">
        <f t="shared" si="56"/>
        <v/>
      </c>
      <c r="F1109" s="42">
        <f>IF(I1109="","",IF(M1109="Campaign","--",IF(VLOOKUP(A1109,Data!C:D,2,FALSE)="*","*",VLOOKUP(A1109,Data!C:R,16,FALSE))))</f>
        <v>11.15</v>
      </c>
      <c r="G1109" s="43">
        <f>IF(I1109="","",IFERROR(VLOOKUP(VLOOKUP(A1109,Data!C:T,18,FALSE),'ROAR Ratings'!A:D,4,FALSE),""))</f>
        <v>6.35</v>
      </c>
      <c r="H1109" s="44">
        <f t="shared" si="57"/>
        <v>0.61538461538461542</v>
      </c>
      <c r="I1109" s="58" t="str">
        <f>IF(OR(A1109="",LEFT(A1109,3)="---"),"",IFERROR(VLOOKUP($A1109,'ROAR Balance'!B:F,2,FALSE),""))</f>
        <v>German</v>
      </c>
      <c r="J1109" s="58">
        <f>IF(I1109="","",IFERROR(VLOOKUP($A1109,'ROAR Balance'!B:F,3,FALSE),""))</f>
        <v>8</v>
      </c>
      <c r="K1109" s="58" t="str">
        <f>IF(I1109="","",IFERROR(VLOOKUP($A1109,'ROAR Balance'!B:F,4,FALSE),""))</f>
        <v>Free French</v>
      </c>
      <c r="L1109" s="58">
        <f>IF(I1109="","",IFERROR(VLOOKUP($A1109,'ROAR Balance'!B:F,5,FALSE),""))</f>
        <v>5</v>
      </c>
      <c r="M1109" s="46" t="str">
        <f>IF(OR(LEFT(A1109,2)="--",A1109="",I1109=""),"",IFERROR(VLOOKUP(A1109,Data!C:W,21,FALSE),""))</f>
        <v/>
      </c>
      <c r="N1109" s="2"/>
    </row>
    <row r="1110" spans="1:14" ht="15" customHeight="1" x14ac:dyDescent="0.3">
      <c r="A1110" s="5" t="str">
        <f>IFERROR(IF(VLOOKUP(ROW(A1110)-1,Data!B:C,2,FALSE)="","",VLOOKUP(ROW(A1110)-1,Data!B:C,2,FALSE)),"")</f>
        <v>Under a Sky of Lead [PP6]</v>
      </c>
      <c r="B1110" s="133"/>
      <c r="C1110" s="87" t="str">
        <f>IFERROR(IF(VLOOKUP(ROW(A1110)-1,Data!B:C,2,FALSE)="","",VLOOKUP(ROW(A1110)-1,Data!B:X,23,FALSE)),"")</f>
        <v/>
      </c>
      <c r="D1110" s="6">
        <f t="shared" si="55"/>
        <v>-1</v>
      </c>
      <c r="E1110" s="6" t="str">
        <f t="shared" si="56"/>
        <v>T</v>
      </c>
      <c r="F1110" s="42">
        <f>IF(I1110="","",IF(M1110="Campaign","--",IF(VLOOKUP(A1110,Data!C:D,2,FALSE)="*","*",VLOOKUP(A1110,Data!C:R,16,FALSE))))</f>
        <v>4.7916666666666661</v>
      </c>
      <c r="G1110" s="43">
        <f>IF(I1110="","",IFERROR(VLOOKUP(VLOOKUP(A1110,Data!C:T,18,FALSE),'ROAR Ratings'!A:D,4,FALSE),""))</f>
        <v>6</v>
      </c>
      <c r="H1110" s="44">
        <f t="shared" si="57"/>
        <v>0.58064516129032251</v>
      </c>
      <c r="I1110" s="58" t="str">
        <f>IF(OR(A1110="",LEFT(A1110,3)="---"),"",IFERROR(VLOOKUP($A1110,'ROAR Balance'!B:F,2,FALSE),""))</f>
        <v>Free French</v>
      </c>
      <c r="J1110" s="58">
        <f>IF(I1110="","",IFERROR(VLOOKUP($A1110,'ROAR Balance'!B:F,3,FALSE),""))</f>
        <v>13</v>
      </c>
      <c r="K1110" s="58" t="str">
        <f>IF(I1110="","",IFERROR(VLOOKUP($A1110,'ROAR Balance'!B:F,4,FALSE),""))</f>
        <v>German</v>
      </c>
      <c r="L1110" s="58">
        <f>IF(I1110="","",IFERROR(VLOOKUP($A1110,'ROAR Balance'!B:F,5,FALSE),""))</f>
        <v>18</v>
      </c>
      <c r="M1110" s="46" t="str">
        <f>IF(OR(LEFT(A1110,2)="--",A1110="",I1110=""),"",IFERROR(VLOOKUP(A1110,Data!C:W,21,FALSE),""))</f>
        <v>OBA</v>
      </c>
      <c r="N1110" s="2"/>
    </row>
    <row r="1111" spans="1:14" ht="15" customHeight="1" x14ac:dyDescent="0.3">
      <c r="A1111" s="5" t="str">
        <f>IFERROR(IF(VLOOKUP(ROW(A1111)-1,Data!B:C,2,FALSE)="","",VLOOKUP(ROW(A1111)-1,Data!B:C,2,FALSE)),"")</f>
        <v>A Hunter in a Hurry [PP7]</v>
      </c>
      <c r="B1111" s="133"/>
      <c r="C1111" s="87" t="str">
        <f>IFERROR(IF(VLOOKUP(ROW(A1111)-1,Data!B:C,2,FALSE)="","",VLOOKUP(ROW(A1111)-1,Data!B:X,23,FALSE)),"")</f>
        <v/>
      </c>
      <c r="D1111" s="6">
        <f t="shared" si="55"/>
        <v>-1</v>
      </c>
      <c r="E1111" s="6" t="str">
        <f t="shared" si="56"/>
        <v/>
      </c>
      <c r="F1111" s="42">
        <f>IF(I1111="","",IF(M1111="Campaign","--",IF(VLOOKUP(A1111,Data!C:D,2,FALSE)="*","*",VLOOKUP(A1111,Data!C:R,16,FALSE))))</f>
        <v>9.7125000000000004</v>
      </c>
      <c r="G1111" s="43">
        <f>IF(I1111="","",IFERROR(VLOOKUP(VLOOKUP(A1111,Data!C:T,18,FALSE),'ROAR Ratings'!A:D,4,FALSE),""))</f>
        <v>6.18</v>
      </c>
      <c r="H1111" s="44">
        <f t="shared" si="57"/>
        <v>0.7</v>
      </c>
      <c r="I1111" s="58" t="str">
        <f>IF(OR(A1111="",LEFT(A1111,3)="---"),"",IFERROR(VLOOKUP($A1111,'ROAR Balance'!B:F,2,FALSE),""))</f>
        <v>German</v>
      </c>
      <c r="J1111" s="58">
        <f>IF(I1111="","",IFERROR(VLOOKUP($A1111,'ROAR Balance'!B:F,3,FALSE),""))</f>
        <v>3</v>
      </c>
      <c r="K1111" s="58" t="str">
        <f>IF(I1111="","",IFERROR(VLOOKUP($A1111,'ROAR Balance'!B:F,4,FALSE),""))</f>
        <v>Free French</v>
      </c>
      <c r="L1111" s="58">
        <f>IF(I1111="","",IFERROR(VLOOKUP($A1111,'ROAR Balance'!B:F,5,FALSE),""))</f>
        <v>7</v>
      </c>
      <c r="M1111" s="46" t="str">
        <f>IF(OR(LEFT(A1111,2)="--",A1111="",I1111=""),"",IFERROR(VLOOKUP(A1111,Data!C:W,21,FALSE),""))</f>
        <v/>
      </c>
      <c r="N1111" s="2"/>
    </row>
    <row r="1112" spans="1:14" ht="15" customHeight="1" x14ac:dyDescent="0.3">
      <c r="A1112" s="5" t="str">
        <f>IFERROR(IF(VLOOKUP(ROW(A1112)-1,Data!B:C,2,FALSE)="","",VLOOKUP(ROW(A1112)-1,Data!B:C,2,FALSE)),"")</f>
        <v>A Little Bit Closer to Heaven [PP8]</v>
      </c>
      <c r="B1112" s="133"/>
      <c r="C1112" s="87" t="str">
        <f>IFERROR(IF(VLOOKUP(ROW(A1112)-1,Data!B:C,2,FALSE)="","",VLOOKUP(ROW(A1112)-1,Data!B:X,23,FALSE)),"")</f>
        <v/>
      </c>
      <c r="D1112" s="6">
        <f t="shared" si="55"/>
        <v>-1</v>
      </c>
      <c r="E1112" s="6" t="str">
        <f t="shared" si="56"/>
        <v/>
      </c>
      <c r="F1112" s="42">
        <f>IF(I1112="","",IF(M1112="Campaign","--",IF(VLOOKUP(A1112,Data!C:D,2,FALSE)="*","*",VLOOKUP(A1112,Data!C:R,16,FALSE))))</f>
        <v>5.8583333333333334</v>
      </c>
      <c r="G1112" s="43">
        <f>IF(I1112="","",IFERROR(VLOOKUP(VLOOKUP(A1112,Data!C:T,18,FALSE),'ROAR Ratings'!A:D,4,FALSE),""))</f>
        <v>6.61</v>
      </c>
      <c r="H1112" s="44">
        <f t="shared" si="57"/>
        <v>0.5862068965517242</v>
      </c>
      <c r="I1112" s="58" t="str">
        <f>IF(OR(A1112="",LEFT(A1112,3)="---"),"",IFERROR(VLOOKUP($A1112,'ROAR Balance'!B:F,2,FALSE),""))</f>
        <v>German</v>
      </c>
      <c r="J1112" s="58">
        <f>IF(I1112="","",IFERROR(VLOOKUP($A1112,'ROAR Balance'!B:F,3,FALSE),""))</f>
        <v>12</v>
      </c>
      <c r="K1112" s="58" t="str">
        <f>IF(I1112="","",IFERROR(VLOOKUP($A1112,'ROAR Balance'!B:F,4,FALSE),""))</f>
        <v>Free French</v>
      </c>
      <c r="L1112" s="58">
        <f>IF(I1112="","",IFERROR(VLOOKUP($A1112,'ROAR Balance'!B:F,5,FALSE),""))</f>
        <v>17</v>
      </c>
      <c r="M1112" s="46" t="str">
        <f>IF(OR(LEFT(A1112,2)="--",A1112="",I1112=""),"",IFERROR(VLOOKUP(A1112,Data!C:W,21,FALSE),""))</f>
        <v/>
      </c>
      <c r="N1112" s="2"/>
    </row>
    <row r="1113" spans="1:14" ht="15" customHeight="1" x14ac:dyDescent="0.3">
      <c r="A1113" s="5" t="str">
        <f>IFERROR(IF(VLOOKUP(ROW(A1113)-1,Data!B:C,2,FALSE)="","",VLOOKUP(ROW(A1113)-1,Data!B:C,2,FALSE)),"")</f>
        <v>Night Hotchpotch [PP9]</v>
      </c>
      <c r="B1113" s="133"/>
      <c r="C1113" s="87" t="str">
        <f>IFERROR(IF(VLOOKUP(ROW(A1113)-1,Data!B:C,2,FALSE)="","",VLOOKUP(ROW(A1113)-1,Data!B:X,23,FALSE)),"")</f>
        <v/>
      </c>
      <c r="D1113" s="6">
        <f t="shared" si="55"/>
        <v>1</v>
      </c>
      <c r="E1113" s="6" t="str">
        <f t="shared" si="56"/>
        <v/>
      </c>
      <c r="F1113" s="42">
        <f>IF(I1113="","",IF(M1113="Campaign","--",IF(VLOOKUP(A1113,Data!C:D,2,FALSE)="*","*",VLOOKUP(A1113,Data!C:R,16,FALSE))))</f>
        <v>6.9333333333333336</v>
      </c>
      <c r="G1113" s="43">
        <f>IF(I1113="","",IFERROR(VLOOKUP(VLOOKUP(A1113,Data!C:T,18,FALSE),'ROAR Ratings'!A:D,4,FALSE),""))</f>
        <v>6.86</v>
      </c>
      <c r="H1113" s="44">
        <f t="shared" si="57"/>
        <v>0.5</v>
      </c>
      <c r="I1113" s="58" t="str">
        <f>IF(OR(A1113="",LEFT(A1113,3)="---"),"",IFERROR(VLOOKUP($A1113,'ROAR Balance'!B:F,2,FALSE),""))</f>
        <v>German</v>
      </c>
      <c r="J1113" s="58">
        <f>IF(I1113="","",IFERROR(VLOOKUP($A1113,'ROAR Balance'!B:F,3,FALSE),""))</f>
        <v>2</v>
      </c>
      <c r="K1113" s="58" t="str">
        <f>IF(I1113="","",IFERROR(VLOOKUP($A1113,'ROAR Balance'!B:F,4,FALSE),""))</f>
        <v>Free French</v>
      </c>
      <c r="L1113" s="58">
        <f>IF(I1113="","",IFERROR(VLOOKUP($A1113,'ROAR Balance'!B:F,5,FALSE),""))</f>
        <v>2</v>
      </c>
      <c r="M1113" s="46" t="str">
        <f>IF(OR(LEFT(A1113,2)="--",A1113="",I1113=""),"",IFERROR(VLOOKUP(A1113,Data!C:W,21,FALSE),""))</f>
        <v>Nght</v>
      </c>
      <c r="N1113" s="2"/>
    </row>
    <row r="1114" spans="1:14" ht="15" customHeight="1" x14ac:dyDescent="0.3">
      <c r="A1114" s="5" t="str">
        <f>IFERROR(IF(VLOOKUP(ROW(A1114)-1,Data!B:C,2,FALSE)="","",VLOOKUP(ROW(A1114)-1,Data!B:C,2,FALSE)),"")</f>
        <v>A Cab for Sainte-Anne [PP10]</v>
      </c>
      <c r="B1114" s="133"/>
      <c r="C1114" s="87" t="str">
        <f>IFERROR(IF(VLOOKUP(ROW(A1114)-1,Data!B:C,2,FALSE)="","",VLOOKUP(ROW(A1114)-1,Data!B:X,23,FALSE)),"")</f>
        <v/>
      </c>
      <c r="D1114" s="6">
        <f t="shared" si="55"/>
        <v>-1</v>
      </c>
      <c r="E1114" s="6" t="str">
        <f t="shared" si="56"/>
        <v/>
      </c>
      <c r="F1114" s="42">
        <f>IF(I1114="","",IF(M1114="Campaign","--",IF(VLOOKUP(A1114,Data!C:D,2,FALSE)="*","*",VLOOKUP(A1114,Data!C:R,16,FALSE))))</f>
        <v>8.15</v>
      </c>
      <c r="G1114" s="43">
        <f>IF(I1114="","",IFERROR(VLOOKUP(VLOOKUP(A1114,Data!C:T,18,FALSE),'ROAR Ratings'!A:D,4,FALSE),""))</f>
        <v>5.82</v>
      </c>
      <c r="H1114" s="44">
        <f t="shared" si="57"/>
        <v>0.75</v>
      </c>
      <c r="I1114" s="58" t="str">
        <f>IF(OR(A1114="",LEFT(A1114,3)="---"),"",IFERROR(VLOOKUP($A1114,'ROAR Balance'!B:F,2,FALSE),""))</f>
        <v>German</v>
      </c>
      <c r="J1114" s="58">
        <f>IF(I1114="","",IFERROR(VLOOKUP($A1114,'ROAR Balance'!B:F,3,FALSE),""))</f>
        <v>9</v>
      </c>
      <c r="K1114" s="58" t="str">
        <f>IF(I1114="","",IFERROR(VLOOKUP($A1114,'ROAR Balance'!B:F,4,FALSE),""))</f>
        <v>Free French</v>
      </c>
      <c r="L1114" s="58">
        <f>IF(I1114="","",IFERROR(VLOOKUP($A1114,'ROAR Balance'!B:F,5,FALSE),""))</f>
        <v>3</v>
      </c>
      <c r="M1114" s="46" t="str">
        <f>IF(OR(LEFT(A1114,2)="--",A1114="",I1114=""),"",IFERROR(VLOOKUP(A1114,Data!C:W,21,FALSE),""))</f>
        <v/>
      </c>
      <c r="N1114" s="2"/>
    </row>
    <row r="1115" spans="1:14" ht="15" customHeight="1" x14ac:dyDescent="0.3">
      <c r="A1115" s="5" t="str">
        <f>IFERROR(IF(VLOOKUP(ROW(A1115)-1,Data!B:C,2,FALSE)="","",VLOOKUP(ROW(A1115)-1,Data!B:C,2,FALSE)),"")</f>
        <v/>
      </c>
      <c r="B1115" s="133"/>
      <c r="C1115" s="87" t="str">
        <f>IFERROR(IF(VLOOKUP(ROW(A1115)-1,Data!B:C,2,FALSE)="","",VLOOKUP(ROW(A1115)-1,Data!B:X,23,FALSE)),"")</f>
        <v/>
      </c>
      <c r="D1115" s="6" t="str">
        <f t="shared" si="55"/>
        <v/>
      </c>
      <c r="E1115" s="6" t="str">
        <f t="shared" si="56"/>
        <v/>
      </c>
      <c r="F1115" s="42" t="str">
        <f>IF(I1115="","",IF(M1115="Campaign","--",IF(VLOOKUP(A1115,Data!C:D,2,FALSE)="*","*",VLOOKUP(A1115,Data!C:R,16,FALSE))))</f>
        <v/>
      </c>
      <c r="G1115" s="43" t="str">
        <f>IF(I1115="","",IFERROR(VLOOKUP(VLOOKUP(A1115,Data!C:T,18,FALSE),'ROAR Ratings'!A:D,4,FALSE),""))</f>
        <v/>
      </c>
      <c r="H1115" s="44" t="str">
        <f t="shared" si="57"/>
        <v/>
      </c>
      <c r="I1115" s="58" t="str">
        <f>IF(OR(A1115="",LEFT(A1115,3)="---"),"",IFERROR(VLOOKUP($A1115,'ROAR Balance'!B:F,2,FALSE),""))</f>
        <v/>
      </c>
      <c r="J1115" s="58" t="str">
        <f>IF(I1115="","",IFERROR(VLOOKUP($A1115,'ROAR Balance'!B:F,3,FALSE),""))</f>
        <v/>
      </c>
      <c r="K1115" s="58" t="str">
        <f>IF(I1115="","",IFERROR(VLOOKUP($A1115,'ROAR Balance'!B:F,4,FALSE),""))</f>
        <v/>
      </c>
      <c r="L1115" s="58" t="str">
        <f>IF(I1115="","",IFERROR(VLOOKUP($A1115,'ROAR Balance'!B:F,5,FALSE),""))</f>
        <v/>
      </c>
      <c r="M1115" s="46" t="str">
        <f>IF(OR(LEFT(A1115,2)="--",A1115="",I1115=""),"",IFERROR(VLOOKUP(A1115,Data!C:W,21,FALSE),""))</f>
        <v/>
      </c>
      <c r="N1115" s="2"/>
    </row>
    <row r="1116" spans="1:14" ht="15" customHeight="1" x14ac:dyDescent="0.3">
      <c r="A1116" s="5" t="str">
        <f>IFERROR(IF(VLOOKUP(ROW(A1116)-1,Data!B:C,2,FALSE)="","",VLOOKUP(ROW(A1116)-1,Data!B:C,2,FALSE)),"")</f>
        <v>--- Rally Point ---</v>
      </c>
      <c r="B1116" s="133"/>
      <c r="C1116" s="87" t="str">
        <f>IFERROR(IF(VLOOKUP(ROW(A1116)-1,Data!B:C,2,FALSE)="","",VLOOKUP(ROW(A1116)-1,Data!B:X,23,FALSE)),"")</f>
        <v/>
      </c>
      <c r="D1116" s="6" t="str">
        <f t="shared" si="55"/>
        <v/>
      </c>
      <c r="E1116" s="6" t="str">
        <f t="shared" si="56"/>
        <v/>
      </c>
      <c r="F1116" s="42" t="str">
        <f>IF(I1116="","",IF(M1116="Campaign","--",IF(VLOOKUP(A1116,Data!C:D,2,FALSE)="*","*",VLOOKUP(A1116,Data!C:R,16,FALSE))))</f>
        <v/>
      </c>
      <c r="G1116" s="43" t="str">
        <f>IF(I1116="","",IFERROR(VLOOKUP(VLOOKUP(A1116,Data!C:T,18,FALSE),'ROAR Ratings'!A:D,4,FALSE),""))</f>
        <v/>
      </c>
      <c r="H1116" s="44" t="str">
        <f t="shared" si="57"/>
        <v/>
      </c>
      <c r="I1116" s="58" t="str">
        <f>IF(OR(A1116="",LEFT(A1116,3)="---"),"",IFERROR(VLOOKUP($A1116,'ROAR Balance'!B:F,2,FALSE),""))</f>
        <v/>
      </c>
      <c r="J1116" s="58" t="str">
        <f>IF(I1116="","",IFERROR(VLOOKUP($A1116,'ROAR Balance'!B:F,3,FALSE),""))</f>
        <v/>
      </c>
      <c r="K1116" s="58" t="str">
        <f>IF(I1116="","",IFERROR(VLOOKUP($A1116,'ROAR Balance'!B:F,4,FALSE),""))</f>
        <v/>
      </c>
      <c r="L1116" s="58" t="str">
        <f>IF(I1116="","",IFERROR(VLOOKUP($A1116,'ROAR Balance'!B:F,5,FALSE),""))</f>
        <v/>
      </c>
      <c r="M1116" s="46" t="str">
        <f>IF(OR(LEFT(A1116,2)="--",A1116="",I1116=""),"",IFERROR(VLOOKUP(A1116,Data!C:W,21,FALSE),""))</f>
        <v/>
      </c>
      <c r="N1116" s="2"/>
    </row>
    <row r="1117" spans="1:14" ht="15" customHeight="1" x14ac:dyDescent="0.3">
      <c r="A1117" s="5" t="str">
        <f>IFERROR(IF(VLOOKUP(ROW(A1117)-1,Data!B:C,2,FALSE)="","",VLOOKUP(ROW(A1117)-1,Data!B:C,2,FALSE)),"")</f>
        <v>Ferenc Józef Barracks [RPT1]</v>
      </c>
      <c r="B1117" s="133"/>
      <c r="C1117" s="87" t="str">
        <f>IFERROR(IF(VLOOKUP(ROW(A1117)-1,Data!B:C,2,FALSE)="","",VLOOKUP(ROW(A1117)-1,Data!B:X,23,FALSE)),"")</f>
        <v/>
      </c>
      <c r="D1117" s="6">
        <f t="shared" si="55"/>
        <v>-1</v>
      </c>
      <c r="E1117" s="6" t="str">
        <f t="shared" si="56"/>
        <v>T</v>
      </c>
      <c r="F1117" s="42">
        <f>IF(I1117="","",IF(M1117="Campaign","--",IF(VLOOKUP(A1117,Data!C:D,2,FALSE)="*","*",VLOOKUP(A1117,Data!C:R,16,FALSE))))</f>
        <v>2.65</v>
      </c>
      <c r="G1117" s="43">
        <f>IF(I1117="","",IFERROR(VLOOKUP(VLOOKUP(A1117,Data!C:T,18,FALSE),'ROAR Ratings'!A:D,4,FALSE),""))</f>
        <v>5.1100000000000003</v>
      </c>
      <c r="H1117" s="44">
        <f t="shared" si="57"/>
        <v>0.69230769230769229</v>
      </c>
      <c r="I1117" s="58" t="str">
        <f>IF(OR(A1117="",LEFT(A1117,3)="---"),"",IFERROR(VLOOKUP($A1117,'ROAR Balance'!B:F,2,FALSE),""))</f>
        <v>Hungarian</v>
      </c>
      <c r="J1117" s="58">
        <f>IF(I1117="","",IFERROR(VLOOKUP($A1117,'ROAR Balance'!B:F,3,FALSE),""))</f>
        <v>27</v>
      </c>
      <c r="K1117" s="58" t="str">
        <f>IF(I1117="","",IFERROR(VLOOKUP($A1117,'ROAR Balance'!B:F,4,FALSE),""))</f>
        <v>Romanian</v>
      </c>
      <c r="L1117" s="58">
        <f>IF(I1117="","",IFERROR(VLOOKUP($A1117,'ROAR Balance'!B:F,5,FALSE),""))</f>
        <v>12</v>
      </c>
      <c r="M1117" s="46" t="str">
        <f>IF(OR(LEFT(A1117,2)="--",A1117="",I1117=""),"",IFERROR(VLOOKUP(A1117,Data!C:W,21,FALSE),""))</f>
        <v/>
      </c>
      <c r="N1117" s="2"/>
    </row>
    <row r="1118" spans="1:14" ht="15" customHeight="1" x14ac:dyDescent="0.3">
      <c r="A1118" s="5" t="str">
        <f>IFERROR(IF(VLOOKUP(ROW(A1118)-1,Data!B:C,2,FALSE)="","",VLOOKUP(ROW(A1118)-1,Data!B:C,2,FALSE)),"")</f>
        <v>Kerepesi Cemetery [RPT2]</v>
      </c>
      <c r="B1118" s="133"/>
      <c r="C1118" s="87" t="str">
        <f>IFERROR(IF(VLOOKUP(ROW(A1118)-1,Data!B:C,2,FALSE)="","",VLOOKUP(ROW(A1118)-1,Data!B:X,23,FALSE)),"")</f>
        <v/>
      </c>
      <c r="D1118" s="6">
        <f t="shared" si="55"/>
        <v>-1</v>
      </c>
      <c r="E1118" s="6" t="str">
        <f t="shared" si="56"/>
        <v>T</v>
      </c>
      <c r="F1118" s="42">
        <f>IF(I1118="","",IF(M1118="Campaign","--",IF(VLOOKUP(A1118,Data!C:D,2,FALSE)="*","*",VLOOKUP(A1118,Data!C:R,16,FALSE))))</f>
        <v>4.0750000000000002</v>
      </c>
      <c r="G1118" s="43">
        <f>IF(I1118="","",IFERROR(VLOOKUP(VLOOKUP(A1118,Data!C:T,18,FALSE),'ROAR Ratings'!A:D,4,FALSE),""))</f>
        <v>5.42</v>
      </c>
      <c r="H1118" s="44">
        <f t="shared" si="57"/>
        <v>0.66666666666666674</v>
      </c>
      <c r="I1118" s="58" t="str">
        <f>IF(OR(A1118="",LEFT(A1118,3)="---"),"",IFERROR(VLOOKUP($A1118,'ROAR Balance'!B:F,2,FALSE),""))</f>
        <v>Hungarian</v>
      </c>
      <c r="J1118" s="58">
        <f>IF(I1118="","",IFERROR(VLOOKUP($A1118,'ROAR Balance'!B:F,3,FALSE),""))</f>
        <v>20</v>
      </c>
      <c r="K1118" s="58" t="str">
        <f>IF(I1118="","",IFERROR(VLOOKUP($A1118,'ROAR Balance'!B:F,4,FALSE),""))</f>
        <v>Russian</v>
      </c>
      <c r="L1118" s="58">
        <f>IF(I1118="","",IFERROR(VLOOKUP($A1118,'ROAR Balance'!B:F,5,FALSE),""))</f>
        <v>40</v>
      </c>
      <c r="M1118" s="46" t="str">
        <f>IF(OR(LEFT(A1118,2)="--",A1118="",I1118=""),"",IFERROR(VLOOKUP(A1118,Data!C:W,21,FALSE),""))</f>
        <v/>
      </c>
      <c r="N1118" s="2"/>
    </row>
    <row r="1119" spans="1:14" ht="15" customHeight="1" x14ac:dyDescent="0.3">
      <c r="A1119" s="5" t="str">
        <f>IFERROR(IF(VLOOKUP(ROW(A1119)-1,Data!B:C,2,FALSE)="","",VLOOKUP(ROW(A1119)-1,Data!B:C,2,FALSE)),"")</f>
        <v>Városmajor Grange [RPT3]</v>
      </c>
      <c r="B1119" s="133"/>
      <c r="C1119" s="87" t="str">
        <f>IFERROR(IF(VLOOKUP(ROW(A1119)-1,Data!B:C,2,FALSE)="","",VLOOKUP(ROW(A1119)-1,Data!B:X,23,FALSE)),"")</f>
        <v/>
      </c>
      <c r="D1119" s="6">
        <f t="shared" si="55"/>
        <v>1</v>
      </c>
      <c r="E1119" s="6" t="str">
        <f t="shared" si="56"/>
        <v/>
      </c>
      <c r="F1119" s="42">
        <f>IF(I1119="","",IF(M1119="Campaign","--",IF(VLOOKUP(A1119,Data!C:D,2,FALSE)="*","*",VLOOKUP(A1119,Data!C:R,16,FALSE))))</f>
        <v>5.8583333333333334</v>
      </c>
      <c r="G1119" s="43">
        <f>IF(I1119="","",IFERROR(VLOOKUP(VLOOKUP(A1119,Data!C:T,18,FALSE),'ROAR Ratings'!A:D,4,FALSE),""))</f>
        <v>6.38</v>
      </c>
      <c r="H1119" s="44">
        <f t="shared" si="57"/>
        <v>0.5</v>
      </c>
      <c r="I1119" s="58" t="str">
        <f>IF(OR(A1119="",LEFT(A1119,3)="---"),"",IFERROR(VLOOKUP($A1119,'ROAR Balance'!B:F,2,FALSE),""))</f>
        <v>Russian</v>
      </c>
      <c r="J1119" s="58">
        <f>IF(I1119="","",IFERROR(VLOOKUP($A1119,'ROAR Balance'!B:F,3,FALSE),""))</f>
        <v>37</v>
      </c>
      <c r="K1119" s="58" t="str">
        <f>IF(I1119="","",IFERROR(VLOOKUP($A1119,'ROAR Balance'!B:F,4,FALSE),""))</f>
        <v>Hungarian</v>
      </c>
      <c r="L1119" s="58">
        <f>IF(I1119="","",IFERROR(VLOOKUP($A1119,'ROAR Balance'!B:F,5,FALSE),""))</f>
        <v>37</v>
      </c>
      <c r="M1119" s="46" t="str">
        <f>IF(OR(LEFT(A1119,2)="--",A1119="",I1119=""),"",IFERROR(VLOOKUP(A1119,Data!C:W,21,FALSE),""))</f>
        <v/>
      </c>
      <c r="N1119" s="2"/>
    </row>
    <row r="1120" spans="1:14" ht="15" customHeight="1" x14ac:dyDescent="0.3">
      <c r="A1120" s="5" t="str">
        <f>IFERROR(IF(VLOOKUP(ROW(A1120)-1,Data!B:C,2,FALSE)="","",VLOOKUP(ROW(A1120)-1,Data!B:C,2,FALSE)),"")</f>
        <v>Transylvania 6-5000 [RPT4]</v>
      </c>
      <c r="B1120" s="133"/>
      <c r="C1120" s="87" t="str">
        <f>IFERROR(IF(VLOOKUP(ROW(A1120)-1,Data!B:C,2,FALSE)="","",VLOOKUP(ROW(A1120)-1,Data!B:X,23,FALSE)),"")</f>
        <v/>
      </c>
      <c r="D1120" s="6">
        <f t="shared" si="55"/>
        <v>1</v>
      </c>
      <c r="E1120" s="6" t="str">
        <f t="shared" si="56"/>
        <v>T</v>
      </c>
      <c r="F1120" s="42">
        <f>IF(I1120="","",IF(M1120="Campaign","--",IF(VLOOKUP(A1120,Data!C:D,2,FALSE)="*","*",VLOOKUP(A1120,Data!C:R,16,FALSE))))</f>
        <v>4.7583333333333329</v>
      </c>
      <c r="G1120" s="43">
        <f>IF(I1120="","",IFERROR(VLOOKUP(VLOOKUP(A1120,Data!C:T,18,FALSE),'ROAR Ratings'!A:D,4,FALSE),""))</f>
        <v>6.69</v>
      </c>
      <c r="H1120" s="44">
        <f t="shared" si="57"/>
        <v>0.53125</v>
      </c>
      <c r="I1120" s="58" t="str">
        <f>IF(OR(A1120="",LEFT(A1120,3)="---"),"",IFERROR(VLOOKUP($A1120,'ROAR Balance'!B:F,2,FALSE),""))</f>
        <v>Russian</v>
      </c>
      <c r="J1120" s="58">
        <f>IF(I1120="","",IFERROR(VLOOKUP($A1120,'ROAR Balance'!B:F,3,FALSE),""))</f>
        <v>45</v>
      </c>
      <c r="K1120" s="58" t="str">
        <f>IF(I1120="","",IFERROR(VLOOKUP($A1120,'ROAR Balance'!B:F,4,FALSE),""))</f>
        <v>Hungarian</v>
      </c>
      <c r="L1120" s="58">
        <f>IF(I1120="","",IFERROR(VLOOKUP($A1120,'ROAR Balance'!B:F,5,FALSE),""))</f>
        <v>51</v>
      </c>
      <c r="M1120" s="46" t="str">
        <f>IF(OR(LEFT(A1120,2)="--",A1120="",I1120=""),"",IFERROR(VLOOKUP(A1120,Data!C:W,21,FALSE),""))</f>
        <v/>
      </c>
      <c r="N1120" s="2"/>
    </row>
    <row r="1121" spans="1:14" ht="15" customHeight="1" x14ac:dyDescent="0.3">
      <c r="A1121" s="5" t="str">
        <f>IFERROR(IF(VLOOKUP(ROW(A1121)-1,Data!B:C,2,FALSE)="","",VLOOKUP(ROW(A1121)-1,Data!B:C,2,FALSE)),"")</f>
        <v>The Horváth Interlude [RPT5]</v>
      </c>
      <c r="B1121" s="133"/>
      <c r="C1121" s="87" t="str">
        <f>IFERROR(IF(VLOOKUP(ROW(A1121)-1,Data!B:C,2,FALSE)="","",VLOOKUP(ROW(A1121)-1,Data!B:X,23,FALSE)),"")</f>
        <v/>
      </c>
      <c r="D1121" s="6">
        <f t="shared" si="55"/>
        <v>-1</v>
      </c>
      <c r="E1121" s="6" t="str">
        <f t="shared" si="56"/>
        <v/>
      </c>
      <c r="F1121" s="42">
        <f>IF(I1121="","",IF(M1121="Campaign","--",IF(VLOOKUP(A1121,Data!C:D,2,FALSE)="*","*",VLOOKUP(A1121,Data!C:R,16,FALSE))))</f>
        <v>6.3166666666666664</v>
      </c>
      <c r="G1121" s="43">
        <f>IF(I1121="","",IFERROR(VLOOKUP(VLOOKUP(A1121,Data!C:T,18,FALSE),'ROAR Ratings'!A:D,4,FALSE),""))</f>
        <v>5</v>
      </c>
      <c r="H1121" s="44">
        <f t="shared" si="57"/>
        <v>0.72222222222222221</v>
      </c>
      <c r="I1121" s="58" t="str">
        <f>IF(OR(A1121="",LEFT(A1121,3)="---"),"",IFERROR(VLOOKUP($A1121,'ROAR Balance'!B:F,2,FALSE),""))</f>
        <v>Russian</v>
      </c>
      <c r="J1121" s="58">
        <f>IF(I1121="","",IFERROR(VLOOKUP($A1121,'ROAR Balance'!B:F,3,FALSE),""))</f>
        <v>13</v>
      </c>
      <c r="K1121" s="58" t="str">
        <f>IF(I1121="","",IFERROR(VLOOKUP($A1121,'ROAR Balance'!B:F,4,FALSE),""))</f>
        <v>Hungarian</v>
      </c>
      <c r="L1121" s="58">
        <f>IF(I1121="","",IFERROR(VLOOKUP($A1121,'ROAR Balance'!B:F,5,FALSE),""))</f>
        <v>5</v>
      </c>
      <c r="M1121" s="46" t="str">
        <f>IF(OR(LEFT(A1121,2)="--",A1121="",I1121=""),"",IFERROR(VLOOKUP(A1121,Data!C:W,21,FALSE),""))</f>
        <v/>
      </c>
      <c r="N1121" s="2"/>
    </row>
    <row r="1122" spans="1:14" ht="15" customHeight="1" x14ac:dyDescent="0.3">
      <c r="A1122" s="5" t="str">
        <f>IFERROR(IF(VLOOKUP(ROW(A1122)-1,Data!B:C,2,FALSE)="","",VLOOKUP(ROW(A1122)-1,Data!B:C,2,FALSE)),"")</f>
        <v>Cadets and Cadre [RPT6]</v>
      </c>
      <c r="B1122" s="133"/>
      <c r="C1122" s="87" t="str">
        <f>IFERROR(IF(VLOOKUP(ROW(A1122)-1,Data!B:C,2,FALSE)="","",VLOOKUP(ROW(A1122)-1,Data!B:X,23,FALSE)),"")</f>
        <v/>
      </c>
      <c r="D1122" s="6">
        <f t="shared" si="55"/>
        <v>-1</v>
      </c>
      <c r="E1122" s="6" t="str">
        <f t="shared" si="56"/>
        <v/>
      </c>
      <c r="F1122" s="42">
        <f>IF(I1122="","",IF(M1122="Campaign","--",IF(VLOOKUP(A1122,Data!C:D,2,FALSE)="*","*",VLOOKUP(A1122,Data!C:R,16,FALSE))))</f>
        <v>5.6</v>
      </c>
      <c r="G1122" s="43">
        <f>IF(I1122="","",IFERROR(VLOOKUP(VLOOKUP(A1122,Data!C:T,18,FALSE),'ROAR Ratings'!A:D,4,FALSE),""))</f>
        <v>5.71</v>
      </c>
      <c r="H1122" s="44">
        <f t="shared" si="57"/>
        <v>0.68421052631578949</v>
      </c>
      <c r="I1122" s="58" t="str">
        <f>IF(OR(A1122="",LEFT(A1122,3)="---"),"",IFERROR(VLOOKUP($A1122,'ROAR Balance'!B:F,2,FALSE),""))</f>
        <v>Hungarian</v>
      </c>
      <c r="J1122" s="58">
        <f>IF(I1122="","",IFERROR(VLOOKUP($A1122,'ROAR Balance'!B:F,3,FALSE),""))</f>
        <v>13</v>
      </c>
      <c r="K1122" s="58" t="str">
        <f>IF(I1122="","",IFERROR(VLOOKUP($A1122,'ROAR Balance'!B:F,4,FALSE),""))</f>
        <v>Romanian</v>
      </c>
      <c r="L1122" s="58">
        <f>IF(I1122="","",IFERROR(VLOOKUP($A1122,'ROAR Balance'!B:F,5,FALSE),""))</f>
        <v>6</v>
      </c>
      <c r="M1122" s="46" t="str">
        <f>IF(OR(LEFT(A1122,2)="--",A1122="",I1122=""),"",IFERROR(VLOOKUP(A1122,Data!C:W,21,FALSE),""))</f>
        <v/>
      </c>
      <c r="N1122" s="2"/>
    </row>
    <row r="1123" spans="1:14" ht="15" customHeight="1" x14ac:dyDescent="0.3">
      <c r="A1123" s="5" t="str">
        <f>IFERROR(IF(VLOOKUP(ROW(A1123)-1,Data!B:C,2,FALSE)="","",VLOOKUP(ROW(A1123)-1,Data!B:C,2,FALSE)),"")</f>
        <v>Romanian Hammers [RPT7]</v>
      </c>
      <c r="B1123" s="133"/>
      <c r="C1123" s="87" t="str">
        <f>IFERROR(IF(VLOOKUP(ROW(A1123)-1,Data!B:C,2,FALSE)="","",VLOOKUP(ROW(A1123)-1,Data!B:X,23,FALSE)),"")</f>
        <v/>
      </c>
      <c r="D1123" s="6">
        <f t="shared" si="55"/>
        <v>-1</v>
      </c>
      <c r="E1123" s="6" t="str">
        <f t="shared" si="56"/>
        <v>T</v>
      </c>
      <c r="F1123" s="42">
        <f>IF(I1123="","",IF(M1123="Campaign","--",IF(VLOOKUP(A1123,Data!C:D,2,FALSE)="*","*",VLOOKUP(A1123,Data!C:R,16,FALSE))))</f>
        <v>4.3916666666666666</v>
      </c>
      <c r="G1123" s="43">
        <f>IF(I1123="","",IFERROR(VLOOKUP(VLOOKUP(A1123,Data!C:T,18,FALSE),'ROAR Ratings'!A:D,4,FALSE),""))</f>
        <v>6.43</v>
      </c>
      <c r="H1123" s="44">
        <f t="shared" si="57"/>
        <v>0.66666666666666663</v>
      </c>
      <c r="I1123" s="58" t="str">
        <f>IF(OR(A1123="",LEFT(A1123,3)="---"),"",IFERROR(VLOOKUP($A1123,'ROAR Balance'!B:F,2,FALSE),""))</f>
        <v>Russian</v>
      </c>
      <c r="J1123" s="58">
        <f>IF(I1123="","",IFERROR(VLOOKUP($A1123,'ROAR Balance'!B:F,3,FALSE),""))</f>
        <v>10</v>
      </c>
      <c r="K1123" s="58" t="str">
        <f>IF(I1123="","",IFERROR(VLOOKUP($A1123,'ROAR Balance'!B:F,4,FALSE),""))</f>
        <v>Romanian</v>
      </c>
      <c r="L1123" s="58">
        <f>IF(I1123="","",IFERROR(VLOOKUP($A1123,'ROAR Balance'!B:F,5,FALSE),""))</f>
        <v>5</v>
      </c>
      <c r="M1123" s="46" t="str">
        <f>IF(OR(LEFT(A1123,2)="--",A1123="",I1123=""),"",IFERROR(VLOOKUP(A1123,Data!C:W,21,FALSE),""))</f>
        <v/>
      </c>
      <c r="N1123" s="2"/>
    </row>
    <row r="1124" spans="1:14" ht="15" customHeight="1" x14ac:dyDescent="0.3">
      <c r="A1124" s="5" t="str">
        <f>IFERROR(IF(VLOOKUP(ROW(A1124)-1,Data!B:C,2,FALSE)="","",VLOOKUP(ROW(A1124)-1,Data!B:C,2,FALSE)),"")</f>
        <v>Well Taught [RPT8]</v>
      </c>
      <c r="B1124" s="133"/>
      <c r="C1124" s="87" t="str">
        <f>IFERROR(IF(VLOOKUP(ROW(A1124)-1,Data!B:C,2,FALSE)="","",VLOOKUP(ROW(A1124)-1,Data!B:X,23,FALSE)),"")</f>
        <v/>
      </c>
      <c r="D1124" s="6">
        <f t="shared" si="55"/>
        <v>1</v>
      </c>
      <c r="E1124" s="6" t="str">
        <f t="shared" si="56"/>
        <v/>
      </c>
      <c r="F1124" s="42">
        <f>IF(I1124="","",IF(M1124="Campaign","--",IF(VLOOKUP(A1124,Data!C:D,2,FALSE)="*","*",VLOOKUP(A1124,Data!C:R,16,FALSE))))</f>
        <v>6.3166666666666664</v>
      </c>
      <c r="G1124" s="43">
        <f>IF(I1124="","",IFERROR(VLOOKUP(VLOOKUP(A1124,Data!C:T,18,FALSE),'ROAR Ratings'!A:D,4,FALSE),""))</f>
        <v>6.53</v>
      </c>
      <c r="H1124" s="44">
        <f t="shared" si="57"/>
        <v>0.54545454545454541</v>
      </c>
      <c r="I1124" s="58" t="str">
        <f>IF(OR(A1124="",LEFT(A1124,3)="---"),"",IFERROR(VLOOKUP($A1124,'ROAR Balance'!B:F,2,FALSE),""))</f>
        <v>German</v>
      </c>
      <c r="J1124" s="58">
        <f>IF(I1124="","",IFERROR(VLOOKUP($A1124,'ROAR Balance'!B:F,3,FALSE),""))</f>
        <v>10</v>
      </c>
      <c r="K1124" s="58" t="str">
        <f>IF(I1124="","",IFERROR(VLOOKUP($A1124,'ROAR Balance'!B:F,4,FALSE),""))</f>
        <v>Romanian/Russian</v>
      </c>
      <c r="L1124" s="58">
        <f>IF(I1124="","",IFERROR(VLOOKUP($A1124,'ROAR Balance'!B:F,5,FALSE),""))</f>
        <v>12</v>
      </c>
      <c r="M1124" s="46" t="str">
        <f>IF(OR(LEFT(A1124,2)="--",A1124="",I1124=""),"",IFERROR(VLOOKUP(A1124,Data!C:W,21,FALSE),""))</f>
        <v/>
      </c>
      <c r="N1124" s="2"/>
    </row>
    <row r="1125" spans="1:14" ht="15" customHeight="1" x14ac:dyDescent="0.3">
      <c r="A1125" s="5" t="str">
        <f>IFERROR(IF(VLOOKUP(ROW(A1125)-1,Data!B:C,2,FALSE)="","",VLOOKUP(ROW(A1125)-1,Data!B:C,2,FALSE)),"")</f>
        <v>Shelling the Sivash [RPT9]</v>
      </c>
      <c r="B1125" s="133"/>
      <c r="C1125" s="87" t="str">
        <f>IFERROR(IF(VLOOKUP(ROW(A1125)-1,Data!B:C,2,FALSE)="","",VLOOKUP(ROW(A1125)-1,Data!B:X,23,FALSE)),"")</f>
        <v/>
      </c>
      <c r="D1125" s="6">
        <f t="shared" si="55"/>
        <v>-1</v>
      </c>
      <c r="E1125" s="6" t="str">
        <f t="shared" si="56"/>
        <v/>
      </c>
      <c r="F1125" s="42">
        <f>IF(I1125="","",IF(M1125="Campaign","--",IF(VLOOKUP(A1125,Data!C:D,2,FALSE)="*","*",VLOOKUP(A1125,Data!C:R,16,FALSE))))</f>
        <v>5.7125000000000004</v>
      </c>
      <c r="G1125" s="43">
        <f>IF(I1125="","",IFERROR(VLOOKUP(VLOOKUP(A1125,Data!C:T,18,FALSE),'ROAR Ratings'!A:D,4,FALSE),""))</f>
        <v>6.23</v>
      </c>
      <c r="H1125" s="44">
        <f t="shared" si="57"/>
        <v>0.59615384615384615</v>
      </c>
      <c r="I1125" s="58" t="str">
        <f>IF(OR(A1125="",LEFT(A1125,3)="---"),"",IFERROR(VLOOKUP($A1125,'ROAR Balance'!B:F,2,FALSE),""))</f>
        <v>Russian</v>
      </c>
      <c r="J1125" s="58">
        <f>IF(I1125="","",IFERROR(VLOOKUP($A1125,'ROAR Balance'!B:F,3,FALSE),""))</f>
        <v>21</v>
      </c>
      <c r="K1125" s="58" t="str">
        <f>IF(I1125="","",IFERROR(VLOOKUP($A1125,'ROAR Balance'!B:F,4,FALSE),""))</f>
        <v>German/Romanian</v>
      </c>
      <c r="L1125" s="58">
        <f>IF(I1125="","",IFERROR(VLOOKUP($A1125,'ROAR Balance'!B:F,5,FALSE),""))</f>
        <v>31</v>
      </c>
      <c r="M1125" s="46" t="str">
        <f>IF(OR(LEFT(A1125,2)="--",A1125="",I1125=""),"",IFERROR(VLOOKUP(A1125,Data!C:W,21,FALSE),""))</f>
        <v/>
      </c>
      <c r="N1125" s="2"/>
    </row>
    <row r="1126" spans="1:14" ht="15" customHeight="1" x14ac:dyDescent="0.3">
      <c r="A1126" s="5" t="str">
        <f>IFERROR(IF(VLOOKUP(ROW(A1126)-1,Data!B:C,2,FALSE)="","",VLOOKUP(ROW(A1126)-1,Data!B:C,2,FALSE)),"")</f>
        <v>Slovak Salvation [RPT10]</v>
      </c>
      <c r="B1126" s="133"/>
      <c r="C1126" s="87" t="str">
        <f>IFERROR(IF(VLOOKUP(ROW(A1126)-1,Data!B:C,2,FALSE)="","",VLOOKUP(ROW(A1126)-1,Data!B:X,23,FALSE)),"")</f>
        <v/>
      </c>
      <c r="D1126" s="6">
        <f t="shared" si="55"/>
        <v>-1</v>
      </c>
      <c r="E1126" s="6" t="str">
        <f t="shared" si="56"/>
        <v>T</v>
      </c>
      <c r="F1126" s="42">
        <f>IF(I1126="","",IF(M1126="Campaign","--",IF(VLOOKUP(A1126,Data!C:D,2,FALSE)="*","*",VLOOKUP(A1126,Data!C:R,16,FALSE))))</f>
        <v>4.8</v>
      </c>
      <c r="G1126" s="43">
        <f>IF(I1126="","",IFERROR(VLOOKUP(VLOOKUP(A1126,Data!C:T,18,FALSE),'ROAR Ratings'!A:D,4,FALSE),""))</f>
        <v>6.82</v>
      </c>
      <c r="H1126" s="44">
        <f t="shared" si="57"/>
        <v>0.63636363636363635</v>
      </c>
      <c r="I1126" s="58" t="str">
        <f>IF(OR(A1126="",LEFT(A1126,3)="---"),"",IFERROR(VLOOKUP($A1126,'ROAR Balance'!B:F,2,FALSE),""))</f>
        <v>German/Slovak</v>
      </c>
      <c r="J1126" s="58">
        <f>IF(I1126="","",IFERROR(VLOOKUP($A1126,'ROAR Balance'!B:F,3,FALSE),""))</f>
        <v>21</v>
      </c>
      <c r="K1126" s="58" t="str">
        <f>IF(I1126="","",IFERROR(VLOOKUP($A1126,'ROAR Balance'!B:F,4,FALSE),""))</f>
        <v>Partisan</v>
      </c>
      <c r="L1126" s="58">
        <f>IF(I1126="","",IFERROR(VLOOKUP($A1126,'ROAR Balance'!B:F,5,FALSE),""))</f>
        <v>12</v>
      </c>
      <c r="M1126" s="46" t="str">
        <f>IF(OR(LEFT(A1126,2)="--",A1126="",I1126=""),"",IFERROR(VLOOKUP(A1126,Data!C:W,21,FALSE),""))</f>
        <v/>
      </c>
      <c r="N1126" s="2"/>
    </row>
    <row r="1127" spans="1:14" ht="15" customHeight="1" x14ac:dyDescent="0.3">
      <c r="A1127" s="5" t="str">
        <f>IFERROR(IF(VLOOKUP(ROW(A1127)-1,Data!B:C,2,FALSE)="","",VLOOKUP(ROW(A1127)-1,Data!B:C,2,FALSE)),"")</f>
        <v/>
      </c>
      <c r="B1127" s="133"/>
      <c r="C1127" s="87" t="str">
        <f>IFERROR(IF(VLOOKUP(ROW(A1127)-1,Data!B:C,2,FALSE)="","",VLOOKUP(ROW(A1127)-1,Data!B:X,23,FALSE)),"")</f>
        <v/>
      </c>
      <c r="D1127" s="6" t="str">
        <f t="shared" si="55"/>
        <v/>
      </c>
      <c r="E1127" s="6" t="str">
        <f t="shared" si="56"/>
        <v/>
      </c>
      <c r="F1127" s="42" t="str">
        <f>IF(I1127="","",IF(M1127="Campaign","--",IF(VLOOKUP(A1127,Data!C:D,2,FALSE)="*","*",VLOOKUP(A1127,Data!C:R,16,FALSE))))</f>
        <v/>
      </c>
      <c r="G1127" s="43" t="str">
        <f>IF(I1127="","",IFERROR(VLOOKUP(VLOOKUP(A1127,Data!C:T,18,FALSE),'ROAR Ratings'!A:D,4,FALSE),""))</f>
        <v/>
      </c>
      <c r="H1127" s="44" t="str">
        <f t="shared" si="57"/>
        <v/>
      </c>
      <c r="I1127" s="58" t="str">
        <f>IF(OR(A1127="",LEFT(A1127,3)="---"),"",IFERROR(VLOOKUP($A1127,'ROAR Balance'!B:F,2,FALSE),""))</f>
        <v/>
      </c>
      <c r="J1127" s="58" t="str">
        <f>IF(I1127="","",IFERROR(VLOOKUP($A1127,'ROAR Balance'!B:F,3,FALSE),""))</f>
        <v/>
      </c>
      <c r="K1127" s="58" t="str">
        <f>IF(I1127="","",IFERROR(VLOOKUP($A1127,'ROAR Balance'!B:F,4,FALSE),""))</f>
        <v/>
      </c>
      <c r="L1127" s="58" t="str">
        <f>IF(I1127="","",IFERROR(VLOOKUP($A1127,'ROAR Balance'!B:F,5,FALSE),""))</f>
        <v/>
      </c>
      <c r="M1127" s="46" t="str">
        <f>IF(OR(LEFT(A1127,2)="--",A1127="",I1127=""),"",IFERROR(VLOOKUP(A1127,Data!C:W,21,FALSE),""))</f>
        <v/>
      </c>
      <c r="N1127" s="2"/>
    </row>
    <row r="1128" spans="1:14" ht="15" customHeight="1" x14ac:dyDescent="0.3">
      <c r="A1128" s="5" t="str">
        <f>IFERROR(IF(VLOOKUP(ROW(A1128)-1,Data!B:C,2,FALSE)="","",VLOOKUP(ROW(A1128)-1,Data!B:C,2,FALSE)),"")</f>
        <v>--- Rally Point 2 ---</v>
      </c>
      <c r="B1128" s="133"/>
      <c r="C1128" s="87" t="str">
        <f>IFERROR(IF(VLOOKUP(ROW(A1128)-1,Data!B:C,2,FALSE)="","",VLOOKUP(ROW(A1128)-1,Data!B:X,23,FALSE)),"")</f>
        <v/>
      </c>
      <c r="D1128" s="6" t="str">
        <f t="shared" si="55"/>
        <v/>
      </c>
      <c r="E1128" s="6" t="str">
        <f t="shared" si="56"/>
        <v/>
      </c>
      <c r="F1128" s="42" t="str">
        <f>IF(I1128="","",IF(M1128="Campaign","--",IF(VLOOKUP(A1128,Data!C:D,2,FALSE)="*","*",VLOOKUP(A1128,Data!C:R,16,FALSE))))</f>
        <v/>
      </c>
      <c r="G1128" s="43" t="str">
        <f>IF(I1128="","",IFERROR(VLOOKUP(VLOOKUP(A1128,Data!C:T,18,FALSE),'ROAR Ratings'!A:D,4,FALSE),""))</f>
        <v/>
      </c>
      <c r="H1128" s="44" t="str">
        <f t="shared" si="57"/>
        <v/>
      </c>
      <c r="I1128" s="58" t="str">
        <f>IF(OR(A1128="",LEFT(A1128,3)="---"),"",IFERROR(VLOOKUP($A1128,'ROAR Balance'!B:F,2,FALSE),""))</f>
        <v/>
      </c>
      <c r="J1128" s="58" t="str">
        <f>IF(I1128="","",IFERROR(VLOOKUP($A1128,'ROAR Balance'!B:F,3,FALSE),""))</f>
        <v/>
      </c>
      <c r="K1128" s="58" t="str">
        <f>IF(I1128="","",IFERROR(VLOOKUP($A1128,'ROAR Balance'!B:F,4,FALSE),""))</f>
        <v/>
      </c>
      <c r="L1128" s="58" t="str">
        <f>IF(I1128="","",IFERROR(VLOOKUP($A1128,'ROAR Balance'!B:F,5,FALSE),""))</f>
        <v/>
      </c>
      <c r="M1128" s="46" t="str">
        <f>IF(OR(LEFT(A1128,2)="--",A1128="",I1128=""),"",IFERROR(VLOOKUP(A1128,Data!C:W,21,FALSE),""))</f>
        <v/>
      </c>
      <c r="N1128" s="2"/>
    </row>
    <row r="1129" spans="1:14" ht="15" customHeight="1" x14ac:dyDescent="0.3">
      <c r="A1129" s="5" t="str">
        <f>IFERROR(IF(VLOOKUP(ROW(A1129)-1,Data!B:C,2,FALSE)="","",VLOOKUP(ROW(A1129)-1,Data!B:C,2,FALSE)),"")</f>
        <v>Butchers and Bakers [RPT11]</v>
      </c>
      <c r="B1129" s="133"/>
      <c r="C1129" s="87" t="str">
        <f>IFERROR(IF(VLOOKUP(ROW(A1129)-1,Data!B:C,2,FALSE)="","",VLOOKUP(ROW(A1129)-1,Data!B:X,23,FALSE)),"")</f>
        <v/>
      </c>
      <c r="D1129" s="6">
        <f t="shared" si="55"/>
        <v>-1</v>
      </c>
      <c r="E1129" s="6" t="str">
        <f t="shared" si="56"/>
        <v>T</v>
      </c>
      <c r="F1129" s="42">
        <f>IF(I1129="","",IF(M1129="Campaign","--",IF(VLOOKUP(A1129,Data!C:D,2,FALSE)="*","*",VLOOKUP(A1129,Data!C:R,16,FALSE))))</f>
        <v>1.825</v>
      </c>
      <c r="G1129" s="43">
        <f>IF(I1129="","",IFERROR(VLOOKUP(VLOOKUP(A1129,Data!C:T,18,FALSE),'ROAR Ratings'!A:D,4,FALSE),""))</f>
        <v>5.25</v>
      </c>
      <c r="H1129" s="44">
        <f t="shared" si="57"/>
        <v>0.55172413793103448</v>
      </c>
      <c r="I1129" s="58" t="str">
        <f>IF(OR(A1129="",LEFT(A1129,3)="---"),"",IFERROR(VLOOKUP($A1129,'ROAR Balance'!B:F,2,FALSE),""))</f>
        <v>British</v>
      </c>
      <c r="J1129" s="58">
        <f>IF(I1129="","",IFERROR(VLOOKUP($A1129,'ROAR Balance'!B:F,3,FALSE),""))</f>
        <v>13</v>
      </c>
      <c r="K1129" s="58" t="str">
        <f>IF(I1129="","",IFERROR(VLOOKUP($A1129,'ROAR Balance'!B:F,4,FALSE),""))</f>
        <v>German</v>
      </c>
      <c r="L1129" s="58">
        <f>IF(I1129="","",IFERROR(VLOOKUP($A1129,'ROAR Balance'!B:F,5,FALSE),""))</f>
        <v>16</v>
      </c>
      <c r="M1129" s="46" t="str">
        <f>IF(OR(LEFT(A1129,2)="--",A1129="",I1129=""),"",IFERROR(VLOOKUP(A1129,Data!C:W,21,FALSE),""))</f>
        <v/>
      </c>
      <c r="N1129" s="2"/>
    </row>
    <row r="1130" spans="1:14" ht="15" customHeight="1" x14ac:dyDescent="0.3">
      <c r="A1130" s="5" t="str">
        <f>IFERROR(IF(VLOOKUP(ROW(A1130)-1,Data!B:C,2,FALSE)="","",VLOOKUP(ROW(A1130)-1,Data!B:C,2,FALSE)),"")</f>
        <v>Retreat from Bairak [RPT12]</v>
      </c>
      <c r="B1130" s="133"/>
      <c r="C1130" s="87" t="str">
        <f>IFERROR(IF(VLOOKUP(ROW(A1130)-1,Data!B:C,2,FALSE)="","",VLOOKUP(ROW(A1130)-1,Data!B:X,23,FALSE)),"")</f>
        <v/>
      </c>
      <c r="D1130" s="6">
        <f t="shared" si="55"/>
        <v>1</v>
      </c>
      <c r="E1130" s="6" t="str">
        <f t="shared" si="56"/>
        <v/>
      </c>
      <c r="F1130" s="42">
        <f>IF(I1130="","",IF(M1130="Campaign","--",IF(VLOOKUP(A1130,Data!C:D,2,FALSE)="*","*",VLOOKUP(A1130,Data!C:R,16,FALSE))))</f>
        <v>5.583333333333333</v>
      </c>
      <c r="G1130" s="43">
        <f>IF(I1130="","",IFERROR(VLOOKUP(VLOOKUP(A1130,Data!C:T,18,FALSE),'ROAR Ratings'!A:D,4,FALSE),""))</f>
        <v>7.06</v>
      </c>
      <c r="H1130" s="44">
        <f t="shared" si="57"/>
        <v>0.52631578947368418</v>
      </c>
      <c r="I1130" s="58" t="str">
        <f>IF(OR(A1130="",LEFT(A1130,3)="---"),"",IFERROR(VLOOKUP($A1130,'ROAR Balance'!B:F,2,FALSE),""))</f>
        <v>German</v>
      </c>
      <c r="J1130" s="58">
        <f>IF(I1130="","",IFERROR(VLOOKUP($A1130,'ROAR Balance'!B:F,3,FALSE),""))</f>
        <v>10</v>
      </c>
      <c r="K1130" s="58" t="str">
        <f>IF(I1130="","",IFERROR(VLOOKUP($A1130,'ROAR Balance'!B:F,4,FALSE),""))</f>
        <v>Russian</v>
      </c>
      <c r="L1130" s="58">
        <f>IF(I1130="","",IFERROR(VLOOKUP($A1130,'ROAR Balance'!B:F,5,FALSE),""))</f>
        <v>9</v>
      </c>
      <c r="M1130" s="46" t="str">
        <f>IF(OR(LEFT(A1130,2)="--",A1130="",I1130=""),"",IFERROR(VLOOKUP(A1130,Data!C:W,21,FALSE),""))</f>
        <v/>
      </c>
      <c r="N1130" s="2"/>
    </row>
    <row r="1131" spans="1:14" ht="15" customHeight="1" x14ac:dyDescent="0.3">
      <c r="A1131" s="5" t="str">
        <f>IFERROR(IF(VLOOKUP(ROW(A1131)-1,Data!B:C,2,FALSE)="","",VLOOKUP(ROW(A1131)-1,Data!B:C,2,FALSE)),"")</f>
        <v>A Handful of Howdy [RPT13]</v>
      </c>
      <c r="B1131" s="133"/>
      <c r="C1131" s="87" t="str">
        <f>IFERROR(IF(VLOOKUP(ROW(A1131)-1,Data!B:C,2,FALSE)="","",VLOOKUP(ROW(A1131)-1,Data!B:X,23,FALSE)),"")</f>
        <v/>
      </c>
      <c r="D1131" s="6">
        <f t="shared" si="55"/>
        <v>-1</v>
      </c>
      <c r="E1131" s="6" t="str">
        <f t="shared" si="56"/>
        <v>T</v>
      </c>
      <c r="F1131" s="42">
        <f>IF(I1131="","",IF(M1131="Campaign","--",IF(VLOOKUP(A1131,Data!C:D,2,FALSE)="*","*",VLOOKUP(A1131,Data!C:R,16,FALSE))))</f>
        <v>2.2749999999999999</v>
      </c>
      <c r="G1131" s="43">
        <f>IF(I1131="","",IFERROR(VLOOKUP(VLOOKUP(A1131,Data!C:T,18,FALSE),'ROAR Ratings'!A:D,4,FALSE),""))</f>
        <v>5.77</v>
      </c>
      <c r="H1131" s="44">
        <f t="shared" si="57"/>
        <v>0.55263157894736836</v>
      </c>
      <c r="I1131" s="58" t="str">
        <f>IF(OR(A1131="",LEFT(A1131,3)="---"),"",IFERROR(VLOOKUP($A1131,'ROAR Balance'!B:F,2,FALSE),""))</f>
        <v>American</v>
      </c>
      <c r="J1131" s="58">
        <f>IF(I1131="","",IFERROR(VLOOKUP($A1131,'ROAR Balance'!B:F,3,FALSE),""))</f>
        <v>17</v>
      </c>
      <c r="K1131" s="58" t="str">
        <f>IF(I1131="","",IFERROR(VLOOKUP($A1131,'ROAR Balance'!B:F,4,FALSE),""))</f>
        <v>German</v>
      </c>
      <c r="L1131" s="58">
        <f>IF(I1131="","",IFERROR(VLOOKUP($A1131,'ROAR Balance'!B:F,5,FALSE),""))</f>
        <v>21</v>
      </c>
      <c r="M1131" s="46" t="str">
        <f>IF(OR(LEFT(A1131,2)="--",A1131="",I1131=""),"",IFERROR(VLOOKUP(A1131,Data!C:W,21,FALSE),""))</f>
        <v/>
      </c>
      <c r="N1131" s="2"/>
    </row>
    <row r="1132" spans="1:14" ht="15" customHeight="1" x14ac:dyDescent="0.3">
      <c r="A1132" s="5" t="str">
        <f>IFERROR(IF(VLOOKUP(ROW(A1132)-1,Data!B:C,2,FALSE)="","",VLOOKUP(ROW(A1132)-1,Data!B:C,2,FALSE)),"")</f>
        <v>Keitel and Cox [RPT14]</v>
      </c>
      <c r="B1132" s="133"/>
      <c r="C1132" s="87" t="str">
        <f>IFERROR(IF(VLOOKUP(ROW(A1132)-1,Data!B:C,2,FALSE)="","",VLOOKUP(ROW(A1132)-1,Data!B:X,23,FALSE)),"")</f>
        <v/>
      </c>
      <c r="D1132" s="6">
        <f t="shared" si="55"/>
        <v>-1</v>
      </c>
      <c r="E1132" s="6" t="str">
        <f t="shared" si="56"/>
        <v>T</v>
      </c>
      <c r="F1132" s="42">
        <f>IF(I1132="","",IF(M1132="Campaign","--",IF(VLOOKUP(A1132,Data!C:D,2,FALSE)="*","*",VLOOKUP(A1132,Data!C:R,16,FALSE))))</f>
        <v>3.1749999999999998</v>
      </c>
      <c r="G1132" s="43">
        <f>IF(I1132="","",IFERROR(VLOOKUP(VLOOKUP(A1132,Data!C:T,18,FALSE),'ROAR Ratings'!A:D,4,FALSE),""))</f>
        <v>5.44</v>
      </c>
      <c r="H1132" s="44">
        <f t="shared" si="57"/>
        <v>0.76315789473684215</v>
      </c>
      <c r="I1132" s="58" t="str">
        <f>IF(OR(A1132="",LEFT(A1132,3)="---"),"",IFERROR(VLOOKUP($A1132,'ROAR Balance'!B:F,2,FALSE),""))</f>
        <v>American</v>
      </c>
      <c r="J1132" s="58">
        <f>IF(I1132="","",IFERROR(VLOOKUP($A1132,'ROAR Balance'!B:F,3,FALSE),""))</f>
        <v>9</v>
      </c>
      <c r="K1132" s="58" t="str">
        <f>IF(I1132="","",IFERROR(VLOOKUP($A1132,'ROAR Balance'!B:F,4,FALSE),""))</f>
        <v>German</v>
      </c>
      <c r="L1132" s="58">
        <f>IF(I1132="","",IFERROR(VLOOKUP($A1132,'ROAR Balance'!B:F,5,FALSE),""))</f>
        <v>29</v>
      </c>
      <c r="M1132" s="46" t="str">
        <f>IF(OR(LEFT(A1132,2)="--",A1132="",I1132=""),"",IFERROR(VLOOKUP(A1132,Data!C:W,21,FALSE),""))</f>
        <v/>
      </c>
      <c r="N1132" s="2"/>
    </row>
    <row r="1133" spans="1:14" ht="15" customHeight="1" x14ac:dyDescent="0.3">
      <c r="A1133" s="5" t="str">
        <f>IFERROR(IF(VLOOKUP(ROW(A1133)-1,Data!B:C,2,FALSE)="","",VLOOKUP(ROW(A1133)-1,Data!B:C,2,FALSE)),"")</f>
        <v>Comrade Klimenkov [RPT15]</v>
      </c>
      <c r="B1133" s="133"/>
      <c r="C1133" s="87" t="str">
        <f>IFERROR(IF(VLOOKUP(ROW(A1133)-1,Data!B:C,2,FALSE)="","",VLOOKUP(ROW(A1133)-1,Data!B:X,23,FALSE)),"")</f>
        <v/>
      </c>
      <c r="D1133" s="6">
        <f t="shared" si="55"/>
        <v>-1</v>
      </c>
      <c r="E1133" s="6" t="str">
        <f t="shared" si="56"/>
        <v/>
      </c>
      <c r="F1133" s="42">
        <f>IF(I1133="","",IF(M1133="Campaign","--",IF(VLOOKUP(A1133,Data!C:D,2,FALSE)="*","*",VLOOKUP(A1133,Data!C:R,16,FALSE))))</f>
        <v>6.5250000000000004</v>
      </c>
      <c r="G1133" s="43">
        <f>IF(I1133="","",IFERROR(VLOOKUP(VLOOKUP(A1133,Data!C:T,18,FALSE),'ROAR Ratings'!A:D,4,FALSE),""))</f>
        <v>6.71</v>
      </c>
      <c r="H1133" s="44">
        <f t="shared" si="57"/>
        <v>0.625</v>
      </c>
      <c r="I1133" s="58" t="str">
        <f>IF(OR(A1133="",LEFT(A1133,3)="---"),"",IFERROR(VLOOKUP($A1133,'ROAR Balance'!B:F,2,FALSE),""))</f>
        <v>Russian</v>
      </c>
      <c r="J1133" s="58">
        <f>IF(I1133="","",IFERROR(VLOOKUP($A1133,'ROAR Balance'!B:F,3,FALSE),""))</f>
        <v>15</v>
      </c>
      <c r="K1133" s="58" t="str">
        <f>IF(I1133="","",IFERROR(VLOOKUP($A1133,'ROAR Balance'!B:F,4,FALSE),""))</f>
        <v>German</v>
      </c>
      <c r="L1133" s="58">
        <f>IF(I1133="","",IFERROR(VLOOKUP($A1133,'ROAR Balance'!B:F,5,FALSE),""))</f>
        <v>9</v>
      </c>
      <c r="M1133" s="46" t="str">
        <f>IF(OR(LEFT(A1133,2)="--",A1133="",I1133=""),"",IFERROR(VLOOKUP(A1133,Data!C:W,21,FALSE),""))</f>
        <v/>
      </c>
      <c r="N1133" s="2"/>
    </row>
    <row r="1134" spans="1:14" ht="15" customHeight="1" x14ac:dyDescent="0.3">
      <c r="A1134" s="5" t="str">
        <f>IFERROR(IF(VLOOKUP(ROW(A1134)-1,Data!B:C,2,FALSE)="","",VLOOKUP(ROW(A1134)-1,Data!B:C,2,FALSE)),"")</f>
        <v>Miracle at Sinagoga [RPT16]</v>
      </c>
      <c r="B1134" s="133"/>
      <c r="C1134" s="87" t="str">
        <f>IFERROR(IF(VLOOKUP(ROW(A1134)-1,Data!B:C,2,FALSE)="","",VLOOKUP(ROW(A1134)-1,Data!B:X,23,FALSE)),"")</f>
        <v/>
      </c>
      <c r="D1134" s="6">
        <f t="shared" si="55"/>
        <v>-1</v>
      </c>
      <c r="E1134" s="6" t="str">
        <f t="shared" si="56"/>
        <v/>
      </c>
      <c r="F1134" s="42">
        <f>IF(I1134="","",IF(M1134="Campaign","--",IF(VLOOKUP(A1134,Data!C:D,2,FALSE)="*","*",VLOOKUP(A1134,Data!C:R,16,FALSE))))</f>
        <v>8.9083333333333332</v>
      </c>
      <c r="G1134" s="43">
        <f>IF(I1134="","",IFERROR(VLOOKUP(VLOOKUP(A1134,Data!C:T,18,FALSE),'ROAR Ratings'!A:D,4,FALSE),""))</f>
        <v>6.2</v>
      </c>
      <c r="H1134" s="44">
        <f t="shared" si="57"/>
        <v>0.77777777777777779</v>
      </c>
      <c r="I1134" s="58" t="str">
        <f>IF(OR(A1134="",LEFT(A1134,3)="---"),"",IFERROR(VLOOKUP($A1134,'ROAR Balance'!B:F,2,FALSE),""))</f>
        <v>German</v>
      </c>
      <c r="J1134" s="58">
        <f>IF(I1134="","",IFERROR(VLOOKUP($A1134,'ROAR Balance'!B:F,3,FALSE),""))</f>
        <v>7</v>
      </c>
      <c r="K1134" s="58" t="str">
        <f>IF(I1134="","",IFERROR(VLOOKUP($A1134,'ROAR Balance'!B:F,4,FALSE),""))</f>
        <v>British</v>
      </c>
      <c r="L1134" s="58">
        <f>IF(I1134="","",IFERROR(VLOOKUP($A1134,'ROAR Balance'!B:F,5,FALSE),""))</f>
        <v>2</v>
      </c>
      <c r="M1134" s="46" t="str">
        <f>IF(OR(LEFT(A1134,2)="--",A1134="",I1134=""),"",IFERROR(VLOOKUP(A1134,Data!C:W,21,FALSE),""))</f>
        <v/>
      </c>
      <c r="N1134" s="2"/>
    </row>
    <row r="1135" spans="1:14" ht="15" customHeight="1" x14ac:dyDescent="0.3">
      <c r="A1135" s="5" t="str">
        <f>IFERROR(IF(VLOOKUP(ROW(A1135)-1,Data!B:C,2,FALSE)="","",VLOOKUP(ROW(A1135)-1,Data!B:C,2,FALSE)),"")</f>
        <v>Hetzer Hunters [RPT17]</v>
      </c>
      <c r="B1135" s="133"/>
      <c r="C1135" s="87" t="str">
        <f>IFERROR(IF(VLOOKUP(ROW(A1135)-1,Data!B:C,2,FALSE)="","",VLOOKUP(ROW(A1135)-1,Data!B:X,23,FALSE)),"")</f>
        <v/>
      </c>
      <c r="D1135" s="6">
        <f t="shared" si="55"/>
        <v>1</v>
      </c>
      <c r="E1135" s="6" t="str">
        <f t="shared" si="56"/>
        <v>T</v>
      </c>
      <c r="F1135" s="42">
        <f>IF(I1135="","",IF(M1135="Campaign","--",IF(VLOOKUP(A1135,Data!C:D,2,FALSE)="*","*",VLOOKUP(A1135,Data!C:R,16,FALSE))))</f>
        <v>4.3</v>
      </c>
      <c r="G1135" s="43">
        <f>IF(I1135="","",IFERROR(VLOOKUP(VLOOKUP(A1135,Data!C:T,18,FALSE),'ROAR Ratings'!A:D,4,FALSE),""))</f>
        <v>6.34</v>
      </c>
      <c r="H1135" s="44">
        <f t="shared" si="57"/>
        <v>0.55882352941176472</v>
      </c>
      <c r="I1135" s="58" t="str">
        <f>IF(OR(A1135="",LEFT(A1135,3)="---"),"",IFERROR(VLOOKUP($A1135,'ROAR Balance'!B:F,2,FALSE),""))</f>
        <v>American</v>
      </c>
      <c r="J1135" s="58">
        <f>IF(I1135="","",IFERROR(VLOOKUP($A1135,'ROAR Balance'!B:F,3,FALSE),""))</f>
        <v>15</v>
      </c>
      <c r="K1135" s="58" t="str">
        <f>IF(I1135="","",IFERROR(VLOOKUP($A1135,'ROAR Balance'!B:F,4,FALSE),""))</f>
        <v>German</v>
      </c>
      <c r="L1135" s="58">
        <f>IF(I1135="","",IFERROR(VLOOKUP($A1135,'ROAR Balance'!B:F,5,FALSE),""))</f>
        <v>19</v>
      </c>
      <c r="M1135" s="46" t="str">
        <f>IF(OR(LEFT(A1135,2)="--",A1135="",I1135=""),"",IFERROR(VLOOKUP(A1135,Data!C:W,21,FALSE),""))</f>
        <v/>
      </c>
      <c r="N1135" s="2"/>
    </row>
    <row r="1136" spans="1:14" ht="15" customHeight="1" x14ac:dyDescent="0.3">
      <c r="A1136" s="5" t="str">
        <f>IFERROR(IF(VLOOKUP(ROW(A1136)-1,Data!B:C,2,FALSE)="","",VLOOKUP(ROW(A1136)-1,Data!B:C,2,FALSE)),"")</f>
        <v>Worker's Settlement No. 8 [RPT18]</v>
      </c>
      <c r="B1136" s="133"/>
      <c r="C1136" s="87" t="str">
        <f>IFERROR(IF(VLOOKUP(ROW(A1136)-1,Data!B:C,2,FALSE)="","",VLOOKUP(ROW(A1136)-1,Data!B:X,23,FALSE)),"")</f>
        <v/>
      </c>
      <c r="D1136" s="6">
        <f t="shared" si="55"/>
        <v>-1</v>
      </c>
      <c r="E1136" s="6" t="str">
        <f t="shared" si="56"/>
        <v>T</v>
      </c>
      <c r="F1136" s="42">
        <f>IF(I1136="","",IF(M1136="Campaign","--",IF(VLOOKUP(A1136,Data!C:D,2,FALSE)="*","*",VLOOKUP(A1136,Data!C:R,16,FALSE))))</f>
        <v>3.2916666666666665</v>
      </c>
      <c r="G1136" s="43">
        <f>IF(I1136="","",IFERROR(VLOOKUP(VLOOKUP(A1136,Data!C:T,18,FALSE),'ROAR Ratings'!A:D,4,FALSE),""))</f>
        <v>5.27</v>
      </c>
      <c r="H1136" s="44">
        <f t="shared" si="57"/>
        <v>0.58823529411764708</v>
      </c>
      <c r="I1136" s="58" t="str">
        <f>IF(OR(A1136="",LEFT(A1136,3)="---"),"",IFERROR(VLOOKUP($A1136,'ROAR Balance'!B:F,2,FALSE),""))</f>
        <v>Russian</v>
      </c>
      <c r="J1136" s="58">
        <f>IF(I1136="","",IFERROR(VLOOKUP($A1136,'ROAR Balance'!B:F,3,FALSE),""))</f>
        <v>21</v>
      </c>
      <c r="K1136" s="58" t="str">
        <f>IF(I1136="","",IFERROR(VLOOKUP($A1136,'ROAR Balance'!B:F,4,FALSE),""))</f>
        <v>German</v>
      </c>
      <c r="L1136" s="58">
        <f>IF(I1136="","",IFERROR(VLOOKUP($A1136,'ROAR Balance'!B:F,5,FALSE),""))</f>
        <v>30</v>
      </c>
      <c r="M1136" s="46" t="str">
        <f>IF(OR(LEFT(A1136,2)="--",A1136="",I1136=""),"",IFERROR(VLOOKUP(A1136,Data!C:W,21,FALSE),""))</f>
        <v/>
      </c>
      <c r="N1136" s="2"/>
    </row>
    <row r="1137" spans="1:14" ht="15" customHeight="1" x14ac:dyDescent="0.3">
      <c r="A1137" s="5" t="str">
        <f>IFERROR(IF(VLOOKUP(ROW(A1137)-1,Data!B:C,2,FALSE)="","",VLOOKUP(ROW(A1137)-1,Data!B:C,2,FALSE)),"")</f>
        <v>Mercury Rising [RPT19]</v>
      </c>
      <c r="B1137" s="133"/>
      <c r="C1137" s="87" t="str">
        <f>IFERROR(IF(VLOOKUP(ROW(A1137)-1,Data!B:C,2,FALSE)="","",VLOOKUP(ROW(A1137)-1,Data!B:X,23,FALSE)),"")</f>
        <v/>
      </c>
      <c r="D1137" s="6">
        <f t="shared" si="55"/>
        <v>-1</v>
      </c>
      <c r="E1137" s="6" t="str">
        <f t="shared" si="56"/>
        <v>T</v>
      </c>
      <c r="F1137" s="42">
        <f>IF(I1137="","",IF(M1137="Campaign","--",IF(VLOOKUP(A1137,Data!C:D,2,FALSE)="*","*",VLOOKUP(A1137,Data!C:R,16,FALSE))))</f>
        <v>4.3583333333333334</v>
      </c>
      <c r="G1137" s="43">
        <f>IF(I1137="","",IFERROR(VLOOKUP(VLOOKUP(A1137,Data!C:T,18,FALSE),'ROAR Ratings'!A:D,4,FALSE),""))</f>
        <v>7</v>
      </c>
      <c r="H1137" s="44">
        <f t="shared" si="57"/>
        <v>0.6071428571428571</v>
      </c>
      <c r="I1137" s="58" t="str">
        <f>IF(OR(A1137="",LEFT(A1137,3)="---"),"",IFERROR(VLOOKUP($A1137,'ROAR Balance'!B:F,2,FALSE),""))</f>
        <v>Greek/New Zealand</v>
      </c>
      <c r="J1137" s="58">
        <f>IF(I1137="","",IFERROR(VLOOKUP($A1137,'ROAR Balance'!B:F,3,FALSE),""))</f>
        <v>17</v>
      </c>
      <c r="K1137" s="58" t="str">
        <f>IF(I1137="","",IFERROR(VLOOKUP($A1137,'ROAR Balance'!B:F,4,FALSE),""))</f>
        <v>German</v>
      </c>
      <c r="L1137" s="58">
        <f>IF(I1137="","",IFERROR(VLOOKUP($A1137,'ROAR Balance'!B:F,5,FALSE),""))</f>
        <v>11</v>
      </c>
      <c r="M1137" s="46" t="str">
        <f>IF(OR(LEFT(A1137,2)="--",A1137="",I1137=""),"",IFERROR(VLOOKUP(A1137,Data!C:W,21,FALSE),""))</f>
        <v/>
      </c>
      <c r="N1137" s="2"/>
    </row>
    <row r="1138" spans="1:14" ht="15" customHeight="1" x14ac:dyDescent="0.3">
      <c r="A1138" s="5" t="str">
        <f>IFERROR(IF(VLOOKUP(ROW(A1138)-1,Data!B:C,2,FALSE)="","",VLOOKUP(ROW(A1138)-1,Data!B:C,2,FALSE)),"")</f>
        <v>The Trouble with Tigers [RPT20]</v>
      </c>
      <c r="B1138" s="133"/>
      <c r="C1138" s="87" t="str">
        <f>IFERROR(IF(VLOOKUP(ROW(A1138)-1,Data!B:C,2,FALSE)="","",VLOOKUP(ROW(A1138)-1,Data!B:X,23,FALSE)),"")</f>
        <v/>
      </c>
      <c r="D1138" s="6">
        <f t="shared" si="55"/>
        <v>1</v>
      </c>
      <c r="E1138" s="6" t="str">
        <f t="shared" si="56"/>
        <v/>
      </c>
      <c r="F1138" s="42">
        <f>IF(I1138="","",IF(M1138="Campaign","--",IF(VLOOKUP(A1138,Data!C:D,2,FALSE)="*","*",VLOOKUP(A1138,Data!C:R,16,FALSE))))</f>
        <v>9.2166666666666668</v>
      </c>
      <c r="G1138" s="43">
        <f>IF(I1138="","",IFERROR(VLOOKUP(VLOOKUP(A1138,Data!C:T,18,FALSE),'ROAR Ratings'!A:D,4,FALSE),""))</f>
        <v>7.17</v>
      </c>
      <c r="H1138" s="44">
        <f t="shared" si="57"/>
        <v>0.5714285714285714</v>
      </c>
      <c r="I1138" s="58" t="str">
        <f>IF(OR(A1138="",LEFT(A1138,3)="---"),"",IFERROR(VLOOKUP($A1138,'ROAR Balance'!B:F,2,FALSE),""))</f>
        <v>German</v>
      </c>
      <c r="J1138" s="58">
        <f>IF(I1138="","",IFERROR(VLOOKUP($A1138,'ROAR Balance'!B:F,3,FALSE),""))</f>
        <v>3</v>
      </c>
      <c r="K1138" s="58" t="str">
        <f>IF(I1138="","",IFERROR(VLOOKUP($A1138,'ROAR Balance'!B:F,4,FALSE),""))</f>
        <v>Russian</v>
      </c>
      <c r="L1138" s="58">
        <f>IF(I1138="","",IFERROR(VLOOKUP($A1138,'ROAR Balance'!B:F,5,FALSE),""))</f>
        <v>4</v>
      </c>
      <c r="M1138" s="46" t="str">
        <f>IF(OR(LEFT(A1138,2)="--",A1138="",I1138=""),"",IFERROR(VLOOKUP(A1138,Data!C:W,21,FALSE),""))</f>
        <v/>
      </c>
      <c r="N1138" s="2"/>
    </row>
    <row r="1139" spans="1:14" ht="15" customHeight="1" x14ac:dyDescent="0.3">
      <c r="A1139" s="5" t="str">
        <f>IFERROR(IF(VLOOKUP(ROW(A1139)-1,Data!B:C,2,FALSE)="","",VLOOKUP(ROW(A1139)-1,Data!B:C,2,FALSE)),"")</f>
        <v/>
      </c>
      <c r="B1139" s="133"/>
      <c r="C1139" s="87" t="str">
        <f>IFERROR(IF(VLOOKUP(ROW(A1139)-1,Data!B:C,2,FALSE)="","",VLOOKUP(ROW(A1139)-1,Data!B:X,23,FALSE)),"")</f>
        <v/>
      </c>
      <c r="D1139" s="6" t="str">
        <f t="shared" si="55"/>
        <v/>
      </c>
      <c r="E1139" s="6" t="str">
        <f t="shared" si="56"/>
        <v/>
      </c>
      <c r="F1139" s="42" t="str">
        <f>IF(I1139="","",IF(M1139="Campaign","--",IF(VLOOKUP(A1139,Data!C:D,2,FALSE)="*","*",VLOOKUP(A1139,Data!C:R,16,FALSE))))</f>
        <v/>
      </c>
      <c r="G1139" s="43" t="str">
        <f>IF(I1139="","",IFERROR(VLOOKUP(VLOOKUP(A1139,Data!C:T,18,FALSE),'ROAR Ratings'!A:D,4,FALSE),""))</f>
        <v/>
      </c>
      <c r="H1139" s="44" t="str">
        <f t="shared" si="57"/>
        <v/>
      </c>
      <c r="I1139" s="58" t="str">
        <f>IF(OR(A1139="",LEFT(A1139,3)="---"),"",IFERROR(VLOOKUP($A1139,'ROAR Balance'!B:F,2,FALSE),""))</f>
        <v/>
      </c>
      <c r="J1139" s="58" t="str">
        <f>IF(I1139="","",IFERROR(VLOOKUP($A1139,'ROAR Balance'!B:F,3,FALSE),""))</f>
        <v/>
      </c>
      <c r="K1139" s="58" t="str">
        <f>IF(I1139="","",IFERROR(VLOOKUP($A1139,'ROAR Balance'!B:F,4,FALSE),""))</f>
        <v/>
      </c>
      <c r="L1139" s="58" t="str">
        <f>IF(I1139="","",IFERROR(VLOOKUP($A1139,'ROAR Balance'!B:F,5,FALSE),""))</f>
        <v/>
      </c>
      <c r="M1139" s="46" t="str">
        <f>IF(OR(LEFT(A1139,2)="--",A1139="",I1139=""),"",IFERROR(VLOOKUP(A1139,Data!C:W,21,FALSE),""))</f>
        <v/>
      </c>
      <c r="N1139" s="2"/>
    </row>
    <row r="1140" spans="1:14" ht="15" customHeight="1" x14ac:dyDescent="0.3">
      <c r="A1140" s="5" t="str">
        <f>IFERROR(IF(VLOOKUP(ROW(A1140)-1,Data!B:C,2,FALSE)="","",VLOOKUP(ROW(A1140)-1,Data!B:C,2,FALSE)),"")</f>
        <v>--- Rally Point 3 ---</v>
      </c>
      <c r="B1140" s="133"/>
      <c r="C1140" s="87" t="str">
        <f>IFERROR(IF(VLOOKUP(ROW(A1140)-1,Data!B:C,2,FALSE)="","",VLOOKUP(ROW(A1140)-1,Data!B:X,23,FALSE)),"")</f>
        <v/>
      </c>
      <c r="D1140" s="6" t="str">
        <f t="shared" si="55"/>
        <v/>
      </c>
      <c r="E1140" s="6" t="str">
        <f t="shared" si="56"/>
        <v/>
      </c>
      <c r="F1140" s="42" t="str">
        <f>IF(I1140="","",IF(M1140="Campaign","--",IF(VLOOKUP(A1140,Data!C:D,2,FALSE)="*","*",VLOOKUP(A1140,Data!C:R,16,FALSE))))</f>
        <v/>
      </c>
      <c r="G1140" s="43" t="str">
        <f>IF(I1140="","",IFERROR(VLOOKUP(VLOOKUP(A1140,Data!C:T,18,FALSE),'ROAR Ratings'!A:D,4,FALSE),""))</f>
        <v/>
      </c>
      <c r="H1140" s="44" t="str">
        <f t="shared" si="57"/>
        <v/>
      </c>
      <c r="I1140" s="58" t="str">
        <f>IF(OR(A1140="",LEFT(A1140,3)="---"),"",IFERROR(VLOOKUP($A1140,'ROAR Balance'!B:F,2,FALSE),""))</f>
        <v/>
      </c>
      <c r="J1140" s="58" t="str">
        <f>IF(I1140="","",IFERROR(VLOOKUP($A1140,'ROAR Balance'!B:F,3,FALSE),""))</f>
        <v/>
      </c>
      <c r="K1140" s="58" t="str">
        <f>IF(I1140="","",IFERROR(VLOOKUP($A1140,'ROAR Balance'!B:F,4,FALSE),""))</f>
        <v/>
      </c>
      <c r="L1140" s="58" t="str">
        <f>IF(I1140="","",IFERROR(VLOOKUP($A1140,'ROAR Balance'!B:F,5,FALSE),""))</f>
        <v/>
      </c>
      <c r="M1140" s="46" t="str">
        <f>IF(OR(LEFT(A1140,2)="--",A1140="",I1140=""),"",IFERROR(VLOOKUP(A1140,Data!C:W,21,FALSE),""))</f>
        <v/>
      </c>
      <c r="N1140" s="2"/>
    </row>
    <row r="1141" spans="1:14" ht="15" customHeight="1" x14ac:dyDescent="0.3">
      <c r="A1141" s="5" t="str">
        <f>IFERROR(IF(VLOOKUP(ROW(A1141)-1,Data!B:C,2,FALSE)="","",VLOOKUP(ROW(A1141)-1,Data!B:C,2,FALSE)),"")</f>
        <v>Gotterdammerung! [RPT21]</v>
      </c>
      <c r="B1141" s="133"/>
      <c r="C1141" s="87" t="str">
        <f>IFERROR(IF(VLOOKUP(ROW(A1141)-1,Data!B:C,2,FALSE)="","",VLOOKUP(ROW(A1141)-1,Data!B:X,23,FALSE)),"")</f>
        <v/>
      </c>
      <c r="D1141" s="6">
        <f t="shared" si="55"/>
        <v>-1</v>
      </c>
      <c r="E1141" s="6" t="str">
        <f t="shared" si="56"/>
        <v/>
      </c>
      <c r="F1141" s="42">
        <f>IF(I1141="","",IF(M1141="Campaign","--",IF(VLOOKUP(A1141,Data!C:D,2,FALSE)="*","*",VLOOKUP(A1141,Data!C:R,16,FALSE))))</f>
        <v>5.2</v>
      </c>
      <c r="G1141" s="43">
        <f>IF(I1141="","",IFERROR(VLOOKUP(VLOOKUP(A1141,Data!C:T,18,FALSE),'ROAR Ratings'!A:D,4,FALSE),""))</f>
        <v>3.5</v>
      </c>
      <c r="H1141" s="44">
        <f t="shared" si="57"/>
        <v>0.75</v>
      </c>
      <c r="I1141" s="58" t="str">
        <f>IF(OR(A1141="",LEFT(A1141,3)="---"),"",IFERROR(VLOOKUP($A1141,'ROAR Balance'!B:F,2,FALSE),""))</f>
        <v>Russian</v>
      </c>
      <c r="J1141" s="58">
        <f>IF(I1141="","",IFERROR(VLOOKUP($A1141,'ROAR Balance'!B:F,3,FALSE),""))</f>
        <v>1</v>
      </c>
      <c r="K1141" s="58" t="str">
        <f>IF(I1141="","",IFERROR(VLOOKUP($A1141,'ROAR Balance'!B:F,4,FALSE),""))</f>
        <v>German</v>
      </c>
      <c r="L1141" s="58">
        <f>IF(I1141="","",IFERROR(VLOOKUP($A1141,'ROAR Balance'!B:F,5,FALSE),""))</f>
        <v>3</v>
      </c>
      <c r="M1141" s="46" t="str">
        <f>IF(OR(LEFT(A1141,2)="--",A1141="",I1141=""),"",IFERROR(VLOOKUP(A1141,Data!C:W,21,FALSE),""))</f>
        <v/>
      </c>
      <c r="N1141" s="2"/>
    </row>
    <row r="1142" spans="1:14" ht="15" customHeight="1" x14ac:dyDescent="0.3">
      <c r="A1142" s="5" t="str">
        <f>IFERROR(IF(VLOOKUP(ROW(A1142)-1,Data!B:C,2,FALSE)="","",VLOOKUP(ROW(A1142)-1,Data!B:C,2,FALSE)),"")</f>
        <v>Convente Beato Sante [RPT22]</v>
      </c>
      <c r="B1142" s="133"/>
      <c r="C1142" s="87" t="str">
        <f>IFERROR(IF(VLOOKUP(ROW(A1142)-1,Data!B:C,2,FALSE)="","",VLOOKUP(ROW(A1142)-1,Data!B:X,23,FALSE)),"")</f>
        <v/>
      </c>
      <c r="D1142" s="6">
        <f t="shared" si="55"/>
        <v>-1</v>
      </c>
      <c r="E1142" s="6" t="str">
        <f t="shared" si="56"/>
        <v>T</v>
      </c>
      <c r="F1142" s="42">
        <f>IF(I1142="","",IF(M1142="Campaign","--",IF(VLOOKUP(A1142,Data!C:D,2,FALSE)="*","*",VLOOKUP(A1142,Data!C:R,16,FALSE))))</f>
        <v>3.4750000000000001</v>
      </c>
      <c r="G1142" s="43">
        <f>IF(I1142="","",IFERROR(VLOOKUP(VLOOKUP(A1142,Data!C:T,18,FALSE),'ROAR Ratings'!A:D,4,FALSE),""))</f>
        <v>5.54</v>
      </c>
      <c r="H1142" s="44">
        <f t="shared" si="57"/>
        <v>0.72727272727272729</v>
      </c>
      <c r="I1142" s="58" t="str">
        <f>IF(OR(A1142="",LEFT(A1142,3)="---"),"",IFERROR(VLOOKUP($A1142,'ROAR Balance'!B:F,2,FALSE),""))</f>
        <v>German</v>
      </c>
      <c r="J1142" s="58">
        <f>IF(I1142="","",IFERROR(VLOOKUP($A1142,'ROAR Balance'!B:F,3,FALSE),""))</f>
        <v>8</v>
      </c>
      <c r="K1142" s="58" t="str">
        <f>IF(I1142="","",IFERROR(VLOOKUP($A1142,'ROAR Balance'!B:F,4,FALSE),""))</f>
        <v>Canadian</v>
      </c>
      <c r="L1142" s="58">
        <f>IF(I1142="","",IFERROR(VLOOKUP($A1142,'ROAR Balance'!B:F,5,FALSE),""))</f>
        <v>3</v>
      </c>
      <c r="M1142" s="46" t="str">
        <f>IF(OR(LEFT(A1142,2)="--",A1142="",I1142=""),"",IFERROR(VLOOKUP(A1142,Data!C:W,21,FALSE),""))</f>
        <v/>
      </c>
      <c r="N1142" s="2"/>
    </row>
    <row r="1143" spans="1:14" ht="15" customHeight="1" x14ac:dyDescent="0.3">
      <c r="A1143" s="5" t="str">
        <f>IFERROR(IF(VLOOKUP(ROW(A1143)-1,Data!B:C,2,FALSE)="","",VLOOKUP(ROW(A1143)-1,Data!B:C,2,FALSE)),"")</f>
        <v>The Bavent Recce [RPT23]</v>
      </c>
      <c r="B1143" s="133"/>
      <c r="C1143" s="87" t="str">
        <f>IFERROR(IF(VLOOKUP(ROW(A1143)-1,Data!B:C,2,FALSE)="","",VLOOKUP(ROW(A1143)-1,Data!B:X,23,FALSE)),"")</f>
        <v/>
      </c>
      <c r="D1143" s="6">
        <f t="shared" si="55"/>
        <v>-1</v>
      </c>
      <c r="E1143" s="6" t="str">
        <f t="shared" si="56"/>
        <v>T</v>
      </c>
      <c r="F1143" s="42">
        <f>IF(I1143="","",IF(M1143="Campaign","--",IF(VLOOKUP(A1143,Data!C:D,2,FALSE)="*","*",VLOOKUP(A1143,Data!C:R,16,FALSE))))</f>
        <v>1.9750000000000001</v>
      </c>
      <c r="G1143" s="43">
        <f>IF(I1143="","",IFERROR(VLOOKUP(VLOOKUP(A1143,Data!C:T,18,FALSE),'ROAR Ratings'!A:D,4,FALSE),""))</f>
        <v>6.17</v>
      </c>
      <c r="H1143" s="44">
        <f t="shared" si="57"/>
        <v>0.55555555555555558</v>
      </c>
      <c r="I1143" s="58" t="str">
        <f>IF(OR(A1143="",LEFT(A1143,3)="---"),"",IFERROR(VLOOKUP($A1143,'ROAR Balance'!B:F,2,FALSE),""))</f>
        <v>Canadian</v>
      </c>
      <c r="J1143" s="58">
        <f>IF(I1143="","",IFERROR(VLOOKUP($A1143,'ROAR Balance'!B:F,3,FALSE),""))</f>
        <v>4</v>
      </c>
      <c r="K1143" s="58" t="str">
        <f>IF(I1143="","",IFERROR(VLOOKUP($A1143,'ROAR Balance'!B:F,4,FALSE),""))</f>
        <v>German</v>
      </c>
      <c r="L1143" s="58">
        <f>IF(I1143="","",IFERROR(VLOOKUP($A1143,'ROAR Balance'!B:F,5,FALSE),""))</f>
        <v>5</v>
      </c>
      <c r="M1143" s="46" t="str">
        <f>IF(OR(LEFT(A1143,2)="--",A1143="",I1143=""),"",IFERROR(VLOOKUP(A1143,Data!C:W,21,FALSE),""))</f>
        <v/>
      </c>
      <c r="N1143" s="2"/>
    </row>
    <row r="1144" spans="1:14" ht="15" customHeight="1" x14ac:dyDescent="0.3">
      <c r="A1144" s="5" t="str">
        <f>IFERROR(IF(VLOOKUP(ROW(A1144)-1,Data!B:C,2,FALSE)="","",VLOOKUP(ROW(A1144)-1,Data!B:C,2,FALSE)),"")</f>
        <v>Farmyard Affray [RPT24]</v>
      </c>
      <c r="B1144" s="133"/>
      <c r="C1144" s="87" t="str">
        <f>IFERROR(IF(VLOOKUP(ROW(A1144)-1,Data!B:C,2,FALSE)="","",VLOOKUP(ROW(A1144)-1,Data!B:X,23,FALSE)),"")</f>
        <v/>
      </c>
      <c r="D1144" s="6">
        <f t="shared" si="55"/>
        <v>-1</v>
      </c>
      <c r="E1144" s="6" t="str">
        <f t="shared" si="56"/>
        <v>T</v>
      </c>
      <c r="F1144" s="42">
        <f>IF(I1144="","",IF(M1144="Campaign","--",IF(VLOOKUP(A1144,Data!C:D,2,FALSE)="*","*",VLOOKUP(A1144,Data!C:R,16,FALSE))))</f>
        <v>2.666666666666667</v>
      </c>
      <c r="G1144" s="43">
        <f>IF(I1144="","",IFERROR(VLOOKUP(VLOOKUP(A1144,Data!C:T,18,FALSE),'ROAR Ratings'!A:D,4,FALSE),""))</f>
        <v>5.95</v>
      </c>
      <c r="H1144" s="44">
        <f t="shared" si="57"/>
        <v>0.59090909090909094</v>
      </c>
      <c r="I1144" s="58" t="str">
        <f>IF(OR(A1144="",LEFT(A1144,3)="---"),"",IFERROR(VLOOKUP($A1144,'ROAR Balance'!B:F,2,FALSE),""))</f>
        <v>German</v>
      </c>
      <c r="J1144" s="58">
        <f>IF(I1144="","",IFERROR(VLOOKUP($A1144,'ROAR Balance'!B:F,3,FALSE),""))</f>
        <v>13</v>
      </c>
      <c r="K1144" s="58" t="str">
        <f>IF(I1144="","",IFERROR(VLOOKUP($A1144,'ROAR Balance'!B:F,4,FALSE),""))</f>
        <v>Canadian</v>
      </c>
      <c r="L1144" s="58">
        <f>IF(I1144="","",IFERROR(VLOOKUP($A1144,'ROAR Balance'!B:F,5,FALSE),""))</f>
        <v>9</v>
      </c>
      <c r="M1144" s="46" t="str">
        <f>IF(OR(LEFT(A1144,2)="--",A1144="",I1144=""),"",IFERROR(VLOOKUP(A1144,Data!C:W,21,FALSE),""))</f>
        <v/>
      </c>
      <c r="N1144" s="2"/>
    </row>
    <row r="1145" spans="1:14" ht="15" customHeight="1" x14ac:dyDescent="0.3">
      <c r="A1145" s="5" t="str">
        <f>IFERROR(IF(VLOOKUP(ROW(A1145)-1,Data!B:C,2,FALSE)="","",VLOOKUP(ROW(A1145)-1,Data!B:C,2,FALSE)),"")</f>
        <v>Cornwalls' Rum Ration [RPT25]</v>
      </c>
      <c r="B1145" s="133"/>
      <c r="C1145" s="87" t="str">
        <f>IFERROR(IF(VLOOKUP(ROW(A1145)-1,Data!B:C,2,FALSE)="","",VLOOKUP(ROW(A1145)-1,Data!B:X,23,FALSE)),"")</f>
        <v/>
      </c>
      <c r="D1145" s="6">
        <f t="shared" si="55"/>
        <v>-1</v>
      </c>
      <c r="E1145" s="6" t="str">
        <f t="shared" si="56"/>
        <v>T</v>
      </c>
      <c r="F1145" s="42">
        <f>IF(I1145="","",IF(M1145="Campaign","--",IF(VLOOKUP(A1145,Data!C:D,2,FALSE)="*","*",VLOOKUP(A1145,Data!C:R,16,FALSE))))</f>
        <v>4.2249999999999996</v>
      </c>
      <c r="G1145" s="43">
        <f>IF(I1145="","",IFERROR(VLOOKUP(VLOOKUP(A1145,Data!C:T,18,FALSE),'ROAR Ratings'!A:D,4,FALSE),""))</f>
        <v>6.2</v>
      </c>
      <c r="H1145" s="44">
        <f t="shared" si="57"/>
        <v>0.51515151515151514</v>
      </c>
      <c r="I1145" s="58" t="str">
        <f>IF(OR(A1145="",LEFT(A1145,3)="---"),"",IFERROR(VLOOKUP($A1145,'ROAR Balance'!B:F,2,FALSE),""))</f>
        <v>British</v>
      </c>
      <c r="J1145" s="58">
        <f>IF(I1145="","",IFERROR(VLOOKUP($A1145,'ROAR Balance'!B:F,3,FALSE),""))</f>
        <v>34</v>
      </c>
      <c r="K1145" s="58" t="str">
        <f>IF(I1145="","",IFERROR(VLOOKUP($A1145,'ROAR Balance'!B:F,4,FALSE),""))</f>
        <v>German</v>
      </c>
      <c r="L1145" s="58">
        <f>IF(I1145="","",IFERROR(VLOOKUP($A1145,'ROAR Balance'!B:F,5,FALSE),""))</f>
        <v>32</v>
      </c>
      <c r="M1145" s="46" t="str">
        <f>IF(OR(LEFT(A1145,2)="--",A1145="",I1145=""),"",IFERROR(VLOOKUP(A1145,Data!C:W,21,FALSE),""))</f>
        <v/>
      </c>
      <c r="N1145" s="2"/>
    </row>
    <row r="1146" spans="1:14" ht="15" customHeight="1" x14ac:dyDescent="0.3">
      <c r="A1146" s="5" t="str">
        <f>IFERROR(IF(VLOOKUP(ROW(A1146)-1,Data!B:C,2,FALSE)="","",VLOOKUP(ROW(A1146)-1,Data!B:C,2,FALSE)),"")</f>
        <v>A Cross in Gold [RPT26]</v>
      </c>
      <c r="B1146" s="133"/>
      <c r="C1146" s="87" t="str">
        <f>IFERROR(IF(VLOOKUP(ROW(A1146)-1,Data!B:C,2,FALSE)="","",VLOOKUP(ROW(A1146)-1,Data!B:X,23,FALSE)),"")</f>
        <v/>
      </c>
      <c r="D1146" s="6">
        <f t="shared" si="55"/>
        <v>1</v>
      </c>
      <c r="E1146" s="6" t="str">
        <f t="shared" si="56"/>
        <v/>
      </c>
      <c r="F1146" s="42">
        <f>IF(I1146="","",IF(M1146="Campaign","--",IF(VLOOKUP(A1146,Data!C:D,2,FALSE)="*","*",VLOOKUP(A1146,Data!C:R,16,FALSE))))</f>
        <v>8.9083333333333332</v>
      </c>
      <c r="G1146" s="43">
        <f>IF(I1146="","",IFERROR(VLOOKUP(VLOOKUP(A1146,Data!C:T,18,FALSE),'ROAR Ratings'!A:D,4,FALSE),""))</f>
        <v>6.64</v>
      </c>
      <c r="H1146" s="44">
        <f t="shared" si="57"/>
        <v>0.54166666666666663</v>
      </c>
      <c r="I1146" s="58" t="str">
        <f>IF(OR(A1146="",LEFT(A1146,3)="---"),"",IFERROR(VLOOKUP($A1146,'ROAR Balance'!B:F,2,FALSE),""))</f>
        <v>German</v>
      </c>
      <c r="J1146" s="58">
        <f>IF(I1146="","",IFERROR(VLOOKUP($A1146,'ROAR Balance'!B:F,3,FALSE),""))</f>
        <v>13</v>
      </c>
      <c r="K1146" s="58" t="str">
        <f>IF(I1146="","",IFERROR(VLOOKUP($A1146,'ROAR Balance'!B:F,4,FALSE),""))</f>
        <v>American</v>
      </c>
      <c r="L1146" s="58">
        <f>IF(I1146="","",IFERROR(VLOOKUP($A1146,'ROAR Balance'!B:F,5,FALSE),""))</f>
        <v>11</v>
      </c>
      <c r="M1146" s="46" t="str">
        <f>IF(OR(LEFT(A1146,2)="--",A1146="",I1146=""),"",IFERROR(VLOOKUP(A1146,Data!C:W,21,FALSE),""))</f>
        <v/>
      </c>
      <c r="N1146" s="2"/>
    </row>
    <row r="1147" spans="1:14" ht="15" customHeight="1" x14ac:dyDescent="0.3">
      <c r="A1147" s="5" t="str">
        <f>IFERROR(IF(VLOOKUP(ROW(A1147)-1,Data!B:C,2,FALSE)="","",VLOOKUP(ROW(A1147)-1,Data!B:C,2,FALSE)),"")</f>
        <v>Sycamore and Succotash [RPT27]</v>
      </c>
      <c r="B1147" s="133"/>
      <c r="C1147" s="87" t="str">
        <f>IFERROR(IF(VLOOKUP(ROW(A1147)-1,Data!B:C,2,FALSE)="","",VLOOKUP(ROW(A1147)-1,Data!B:X,23,FALSE)),"")</f>
        <v/>
      </c>
      <c r="D1147" s="6">
        <f t="shared" si="55"/>
        <v>-1</v>
      </c>
      <c r="E1147" s="6" t="str">
        <f t="shared" si="56"/>
        <v>T</v>
      </c>
      <c r="F1147" s="42">
        <f>IF(I1147="","",IF(M1147="Campaign","--",IF(VLOOKUP(A1147,Data!C:D,2,FALSE)="*","*",VLOOKUP(A1147,Data!C:R,16,FALSE))))</f>
        <v>3.8416666666666668</v>
      </c>
      <c r="G1147" s="43">
        <f>IF(I1147="","",IFERROR(VLOOKUP(VLOOKUP(A1147,Data!C:T,18,FALSE),'ROAR Ratings'!A:D,4,FALSE),""))</f>
        <v>6.3</v>
      </c>
      <c r="H1147" s="44">
        <f t="shared" si="57"/>
        <v>0.83333333333333337</v>
      </c>
      <c r="I1147" s="58" t="str">
        <f>IF(OR(A1147="",LEFT(A1147,3)="---"),"",IFERROR(VLOOKUP($A1147,'ROAR Balance'!B:F,2,FALSE),""))</f>
        <v>Japanese</v>
      </c>
      <c r="J1147" s="58">
        <f>IF(I1147="","",IFERROR(VLOOKUP($A1147,'ROAR Balance'!B:F,3,FALSE),""))</f>
        <v>2</v>
      </c>
      <c r="K1147" s="58" t="str">
        <f>IF(I1147="","",IFERROR(VLOOKUP($A1147,'ROAR Balance'!B:F,4,FALSE),""))</f>
        <v>American</v>
      </c>
      <c r="L1147" s="58">
        <f>IF(I1147="","",IFERROR(VLOOKUP($A1147,'ROAR Balance'!B:F,5,FALSE),""))</f>
        <v>10</v>
      </c>
      <c r="M1147" s="46" t="str">
        <f>IF(OR(LEFT(A1147,2)="--",A1147="",I1147=""),"",IFERROR(VLOOKUP(A1147,Data!C:W,21,FALSE),""))</f>
        <v>PTO</v>
      </c>
      <c r="N1147" s="2"/>
    </row>
    <row r="1148" spans="1:14" ht="15" customHeight="1" x14ac:dyDescent="0.3">
      <c r="A1148" s="5" t="str">
        <f>IFERROR(IF(VLOOKUP(ROW(A1148)-1,Data!B:C,2,FALSE)="","",VLOOKUP(ROW(A1148)-1,Data!B:C,2,FALSE)),"")</f>
        <v>The Polozkov Push [RPT28]</v>
      </c>
      <c r="B1148" s="133"/>
      <c r="C1148" s="87" t="str">
        <f>IFERROR(IF(VLOOKUP(ROW(A1148)-1,Data!B:C,2,FALSE)="","",VLOOKUP(ROW(A1148)-1,Data!B:X,23,FALSE)),"")</f>
        <v/>
      </c>
      <c r="D1148" s="6">
        <f t="shared" si="55"/>
        <v>-1</v>
      </c>
      <c r="E1148" s="6" t="str">
        <f t="shared" si="56"/>
        <v/>
      </c>
      <c r="F1148" s="42">
        <f>IF(I1148="","",IF(M1148="Campaign","--",IF(VLOOKUP(A1148,Data!C:D,2,FALSE)="*","*",VLOOKUP(A1148,Data!C:R,16,FALSE))))</f>
        <v>6.958333333333333</v>
      </c>
      <c r="G1148" s="43">
        <f>IF(I1148="","",IFERROR(VLOOKUP(VLOOKUP(A1148,Data!C:T,18,FALSE),'ROAR Ratings'!A:D,4,FALSE),""))</f>
        <v>4.6900000000000004</v>
      </c>
      <c r="H1148" s="44">
        <f t="shared" si="57"/>
        <v>0.88888888888888884</v>
      </c>
      <c r="I1148" s="58" t="str">
        <f>IF(OR(A1148="",LEFT(A1148,3)="---"),"",IFERROR(VLOOKUP($A1148,'ROAR Balance'!B:F,2,FALSE),""))</f>
        <v>Russian</v>
      </c>
      <c r="J1148" s="58">
        <f>IF(I1148="","",IFERROR(VLOOKUP($A1148,'ROAR Balance'!B:F,3,FALSE),""))</f>
        <v>1</v>
      </c>
      <c r="K1148" s="58" t="str">
        <f>IF(I1148="","",IFERROR(VLOOKUP($A1148,'ROAR Balance'!B:F,4,FALSE),""))</f>
        <v>German</v>
      </c>
      <c r="L1148" s="58">
        <f>IF(I1148="","",IFERROR(VLOOKUP($A1148,'ROAR Balance'!B:F,5,FALSE),""))</f>
        <v>8</v>
      </c>
      <c r="M1148" s="46" t="str">
        <f>IF(OR(LEFT(A1148,2)="--",A1148="",I1148=""),"",IFERROR(VLOOKUP(A1148,Data!C:W,21,FALSE),""))</f>
        <v/>
      </c>
      <c r="N1148" s="2"/>
    </row>
    <row r="1149" spans="1:14" ht="15" customHeight="1" x14ac:dyDescent="0.3">
      <c r="A1149" s="5" t="str">
        <f>IFERROR(IF(VLOOKUP(ROW(A1149)-1,Data!B:C,2,FALSE)="","",VLOOKUP(ROW(A1149)-1,Data!B:C,2,FALSE)),"")</f>
        <v>The Sound of Hoof Beats [RPT29]</v>
      </c>
      <c r="B1149" s="133"/>
      <c r="C1149" s="87" t="str">
        <f>IFERROR(IF(VLOOKUP(ROW(A1149)-1,Data!B:C,2,FALSE)="","",VLOOKUP(ROW(A1149)-1,Data!B:X,23,FALSE)),"")</f>
        <v/>
      </c>
      <c r="D1149" s="6">
        <f t="shared" si="55"/>
        <v>-1</v>
      </c>
      <c r="E1149" s="6" t="str">
        <f t="shared" si="56"/>
        <v>T</v>
      </c>
      <c r="F1149" s="42">
        <f>IF(I1149="","",IF(M1149="Campaign","--",IF(VLOOKUP(A1149,Data!C:D,2,FALSE)="*","*",VLOOKUP(A1149,Data!C:R,16,FALSE))))</f>
        <v>3.1666666666666665</v>
      </c>
      <c r="G1149" s="43">
        <f>IF(I1149="","",IFERROR(VLOOKUP(VLOOKUP(A1149,Data!C:T,18,FALSE),'ROAR Ratings'!A:D,4,FALSE),""))</f>
        <v>4</v>
      </c>
      <c r="H1149" s="44">
        <f t="shared" si="57"/>
        <v>0.66666666666666663</v>
      </c>
      <c r="I1149" s="58" t="str">
        <f>IF(OR(A1149="",LEFT(A1149,3)="---"),"",IFERROR(VLOOKUP($A1149,'ROAR Balance'!B:F,2,FALSE),""))</f>
        <v>German</v>
      </c>
      <c r="J1149" s="58">
        <f>IF(I1149="","",IFERROR(VLOOKUP($A1149,'ROAR Balance'!B:F,3,FALSE),""))</f>
        <v>2</v>
      </c>
      <c r="K1149" s="58" t="str">
        <f>IF(I1149="","",IFERROR(VLOOKUP($A1149,'ROAR Balance'!B:F,4,FALSE),""))</f>
        <v>Polish</v>
      </c>
      <c r="L1149" s="58">
        <f>IF(I1149="","",IFERROR(VLOOKUP($A1149,'ROAR Balance'!B:F,5,FALSE),""))</f>
        <v>1</v>
      </c>
      <c r="M1149" s="46" t="str">
        <f>IF(OR(LEFT(A1149,2)="--",A1149="",I1149=""),"",IFERROR(VLOOKUP(A1149,Data!C:W,21,FALSE),""))</f>
        <v/>
      </c>
      <c r="N1149" s="2"/>
    </row>
    <row r="1150" spans="1:14" ht="15" customHeight="1" x14ac:dyDescent="0.3">
      <c r="A1150" s="5" t="str">
        <f>IFERROR(IF(VLOOKUP(ROW(A1150)-1,Data!B:C,2,FALSE)="","",VLOOKUP(ROW(A1150)-1,Data!B:C,2,FALSE)),"")</f>
        <v>Knocking on the Front Door [RPT30]</v>
      </c>
      <c r="B1150" s="133"/>
      <c r="C1150" s="87" t="str">
        <f>IFERROR(IF(VLOOKUP(ROW(A1150)-1,Data!B:C,2,FALSE)="","",VLOOKUP(ROW(A1150)-1,Data!B:X,23,FALSE)),"")</f>
        <v/>
      </c>
      <c r="D1150" s="6">
        <f t="shared" si="55"/>
        <v>-1</v>
      </c>
      <c r="E1150" s="6" t="str">
        <f t="shared" si="56"/>
        <v/>
      </c>
      <c r="F1150" s="42">
        <f>IF(I1150="","",IF(M1150="Campaign","--",IF(VLOOKUP(A1150,Data!C:D,2,FALSE)="*","*",VLOOKUP(A1150,Data!C:R,16,FALSE))))</f>
        <v>5.0333333333333332</v>
      </c>
      <c r="G1150" s="43">
        <f>IF(I1150="","",IFERROR(VLOOKUP(VLOOKUP(A1150,Data!C:T,18,FALSE),'ROAR Ratings'!A:D,4,FALSE),""))</f>
        <v>4.8</v>
      </c>
      <c r="H1150" s="44">
        <f t="shared" si="57"/>
        <v>0.7857142857142857</v>
      </c>
      <c r="I1150" s="58" t="str">
        <f>IF(OR(A1150="",LEFT(A1150,3)="---"),"",IFERROR(VLOOKUP($A1150,'ROAR Balance'!B:F,2,FALSE),""))</f>
        <v>German</v>
      </c>
      <c r="J1150" s="58">
        <f>IF(I1150="","",IFERROR(VLOOKUP($A1150,'ROAR Balance'!B:F,3,FALSE),""))</f>
        <v>11</v>
      </c>
      <c r="K1150" s="58" t="str">
        <f>IF(I1150="","",IFERROR(VLOOKUP($A1150,'ROAR Balance'!B:F,4,FALSE),""))</f>
        <v>Russian</v>
      </c>
      <c r="L1150" s="58">
        <f>IF(I1150="","",IFERROR(VLOOKUP($A1150,'ROAR Balance'!B:F,5,FALSE),""))</f>
        <v>3</v>
      </c>
      <c r="M1150" s="46" t="str">
        <f>IF(OR(LEFT(A1150,2)="--",A1150="",I1150=""),"",IFERROR(VLOOKUP(A1150,Data!C:W,21,FALSE),""))</f>
        <v/>
      </c>
      <c r="N1150" s="2"/>
    </row>
    <row r="1151" spans="1:14" ht="15" customHeight="1" x14ac:dyDescent="0.3">
      <c r="A1151" s="5" t="str">
        <f>IFERROR(IF(VLOOKUP(ROW(A1151)-1,Data!B:C,2,FALSE)="","",VLOOKUP(ROW(A1151)-1,Data!B:C,2,FALSE)),"")</f>
        <v/>
      </c>
      <c r="B1151" s="133"/>
      <c r="C1151" s="87" t="str">
        <f>IFERROR(IF(VLOOKUP(ROW(A1151)-1,Data!B:C,2,FALSE)="","",VLOOKUP(ROW(A1151)-1,Data!B:X,23,FALSE)),"")</f>
        <v/>
      </c>
      <c r="D1151" s="6" t="str">
        <f t="shared" si="55"/>
        <v/>
      </c>
      <c r="E1151" s="6" t="str">
        <f t="shared" si="56"/>
        <v/>
      </c>
      <c r="F1151" s="42" t="str">
        <f>IF(I1151="","",IF(M1151="Campaign","--",IF(VLOOKUP(A1151,Data!C:D,2,FALSE)="*","*",VLOOKUP(A1151,Data!C:R,16,FALSE))))</f>
        <v/>
      </c>
      <c r="G1151" s="43" t="str">
        <f>IF(I1151="","",IFERROR(VLOOKUP(VLOOKUP(A1151,Data!C:T,18,FALSE),'ROAR Ratings'!A:D,4,FALSE),""))</f>
        <v/>
      </c>
      <c r="H1151" s="44" t="str">
        <f t="shared" si="57"/>
        <v/>
      </c>
      <c r="I1151" s="58" t="str">
        <f>IF(OR(A1151="",LEFT(A1151,3)="---"),"",IFERROR(VLOOKUP($A1151,'ROAR Balance'!B:F,2,FALSE),""))</f>
        <v/>
      </c>
      <c r="J1151" s="58" t="str">
        <f>IF(I1151="","",IFERROR(VLOOKUP($A1151,'ROAR Balance'!B:F,3,FALSE),""))</f>
        <v/>
      </c>
      <c r="K1151" s="58" t="str">
        <f>IF(I1151="","",IFERROR(VLOOKUP($A1151,'ROAR Balance'!B:F,4,FALSE),""))</f>
        <v/>
      </c>
      <c r="L1151" s="58" t="str">
        <f>IF(I1151="","",IFERROR(VLOOKUP($A1151,'ROAR Balance'!B:F,5,FALSE),""))</f>
        <v/>
      </c>
      <c r="M1151" s="46" t="str">
        <f>IF(OR(LEFT(A1151,2)="--",A1151="",I1151=""),"",IFERROR(VLOOKUP(A1151,Data!C:W,21,FALSE),""))</f>
        <v/>
      </c>
      <c r="N1151" s="2"/>
    </row>
    <row r="1152" spans="1:14" ht="15" customHeight="1" x14ac:dyDescent="0.3">
      <c r="A1152" s="5" t="str">
        <f>IFERROR(IF(VLOOKUP(ROW(A1152)-1,Data!B:C,2,FALSE)="","",VLOOKUP(ROW(A1152)-1,Data!B:C,2,FALSE)),"")</f>
        <v>--- Schwerpunkt ---</v>
      </c>
      <c r="B1152" s="133"/>
      <c r="C1152" s="87" t="str">
        <f>IFERROR(IF(VLOOKUP(ROW(A1152)-1,Data!B:C,2,FALSE)="","",VLOOKUP(ROW(A1152)-1,Data!B:X,23,FALSE)),"")</f>
        <v/>
      </c>
      <c r="D1152" s="6" t="str">
        <f t="shared" si="55"/>
        <v/>
      </c>
      <c r="E1152" s="6" t="str">
        <f t="shared" si="56"/>
        <v/>
      </c>
      <c r="F1152" s="42" t="str">
        <f>IF(I1152="","",IF(M1152="Campaign","--",IF(VLOOKUP(A1152,Data!C:D,2,FALSE)="*","*",VLOOKUP(A1152,Data!C:R,16,FALSE))))</f>
        <v/>
      </c>
      <c r="G1152" s="43" t="str">
        <f>IF(I1152="","",IFERROR(VLOOKUP(VLOOKUP(A1152,Data!C:T,18,FALSE),'ROAR Ratings'!A:D,4,FALSE),""))</f>
        <v/>
      </c>
      <c r="H1152" s="44" t="str">
        <f t="shared" si="57"/>
        <v/>
      </c>
      <c r="I1152" s="58" t="str">
        <f>IF(OR(A1152="",LEFT(A1152,3)="---"),"",IFERROR(VLOOKUP($A1152,'ROAR Balance'!B:F,2,FALSE),""))</f>
        <v/>
      </c>
      <c r="J1152" s="58" t="str">
        <f>IF(I1152="","",IFERROR(VLOOKUP($A1152,'ROAR Balance'!B:F,3,FALSE),""))</f>
        <v/>
      </c>
      <c r="K1152" s="58" t="str">
        <f>IF(I1152="","",IFERROR(VLOOKUP($A1152,'ROAR Balance'!B:F,4,FALSE),""))</f>
        <v/>
      </c>
      <c r="L1152" s="58" t="str">
        <f>IF(I1152="","",IFERROR(VLOOKUP($A1152,'ROAR Balance'!B:F,5,FALSE),""))</f>
        <v/>
      </c>
      <c r="M1152" s="46" t="str">
        <f>IF(OR(LEFT(A1152,2)="--",A1152="",I1152=""),"",IFERROR(VLOOKUP(A1152,Data!C:W,21,FALSE),""))</f>
        <v/>
      </c>
      <c r="N1152" s="2"/>
    </row>
    <row r="1153" spans="1:14" ht="15" customHeight="1" x14ac:dyDescent="0.3">
      <c r="A1153" s="5" t="str">
        <f>IFERROR(IF(VLOOKUP(ROW(A1153)-1,Data!B:C,2,FALSE)="","",VLOOKUP(ROW(A1153)-1,Data!B:C,2,FALSE)),"")</f>
        <v>Raiders at Regi [SP1]</v>
      </c>
      <c r="B1153" s="133"/>
      <c r="C1153" s="87" t="str">
        <f>IFERROR(IF(VLOOKUP(ROW(A1153)-1,Data!B:C,2,FALSE)="","",VLOOKUP(ROW(A1153)-1,Data!B:X,23,FALSE)),"")</f>
        <v/>
      </c>
      <c r="D1153" s="6">
        <f t="shared" si="55"/>
        <v>-1</v>
      </c>
      <c r="E1153" s="6" t="str">
        <f t="shared" si="56"/>
        <v>T</v>
      </c>
      <c r="F1153" s="42">
        <f>IF(I1153="","",IF(M1153="Campaign","--",IF(VLOOKUP(A1153,Data!C:D,2,FALSE)="*","*",VLOOKUP(A1153,Data!C:R,16,FALSE))))</f>
        <v>1.825</v>
      </c>
      <c r="G1153" s="43">
        <f>IF(I1153="","",IFERROR(VLOOKUP(VLOOKUP(A1153,Data!C:T,18,FALSE),'ROAR Ratings'!A:D,4,FALSE),""))</f>
        <v>5.85</v>
      </c>
      <c r="H1153" s="44">
        <f t="shared" si="57"/>
        <v>0.66265060240963858</v>
      </c>
      <c r="I1153" s="58" t="str">
        <f>IF(OR(A1153="",LEFT(A1153,3)="---"),"",IFERROR(VLOOKUP($A1153,'ROAR Balance'!B:F,2,FALSE),""))</f>
        <v>American</v>
      </c>
      <c r="J1153" s="58">
        <f>IF(I1153="","",IFERROR(VLOOKUP($A1153,'ROAR Balance'!B:F,3,FALSE),""))</f>
        <v>28</v>
      </c>
      <c r="K1153" s="58" t="str">
        <f>IF(I1153="","",IFERROR(VLOOKUP($A1153,'ROAR Balance'!B:F,4,FALSE),""))</f>
        <v>Japanese</v>
      </c>
      <c r="L1153" s="58">
        <f>IF(I1153="","",IFERROR(VLOOKUP($A1153,'ROAR Balance'!B:F,5,FALSE),""))</f>
        <v>55</v>
      </c>
      <c r="M1153" s="46" t="str">
        <f>IF(OR(LEFT(A1153,2)="--",A1153="",I1153=""),"",IFERROR(VLOOKUP(A1153,Data!C:W,21,FALSE),""))</f>
        <v>PTO</v>
      </c>
      <c r="N1153" s="2"/>
    </row>
    <row r="1154" spans="1:14" ht="15" customHeight="1" x14ac:dyDescent="0.3">
      <c r="A1154" s="5" t="str">
        <f>IFERROR(IF(VLOOKUP(ROW(A1154)-1,Data!B:C,2,FALSE)="","",VLOOKUP(ROW(A1154)-1,Data!B:C,2,FALSE)),"")</f>
        <v>Holding the Hotton Bridge [SP2]</v>
      </c>
      <c r="B1154" s="133"/>
      <c r="C1154" s="87" t="str">
        <f>IFERROR(IF(VLOOKUP(ROW(A1154)-1,Data!B:C,2,FALSE)="","",VLOOKUP(ROW(A1154)-1,Data!B:X,23,FALSE)),"")</f>
        <v/>
      </c>
      <c r="D1154" s="6">
        <f t="shared" si="55"/>
        <v>1</v>
      </c>
      <c r="E1154" s="6" t="str">
        <f t="shared" si="56"/>
        <v/>
      </c>
      <c r="F1154" s="42">
        <f>IF(I1154="","",IF(M1154="Campaign","--",IF(VLOOKUP(A1154,Data!C:D,2,FALSE)="*","*",VLOOKUP(A1154,Data!C:R,16,FALSE))))</f>
        <v>6.3</v>
      </c>
      <c r="G1154" s="43">
        <f>IF(I1154="","",IFERROR(VLOOKUP(VLOOKUP(A1154,Data!C:T,18,FALSE),'ROAR Ratings'!A:D,4,FALSE),""))</f>
        <v>6.38</v>
      </c>
      <c r="H1154" s="44">
        <f t="shared" si="57"/>
        <v>0.52032520325203258</v>
      </c>
      <c r="I1154" s="58" t="str">
        <f>IF(OR(A1154="",LEFT(A1154,3)="---"),"",IFERROR(VLOOKUP($A1154,'ROAR Balance'!B:F,2,FALSE),""))</f>
        <v>German</v>
      </c>
      <c r="J1154" s="58">
        <f>IF(I1154="","",IFERROR(VLOOKUP($A1154,'ROAR Balance'!B:F,3,FALSE),""))</f>
        <v>64</v>
      </c>
      <c r="K1154" s="58" t="str">
        <f>IF(I1154="","",IFERROR(VLOOKUP($A1154,'ROAR Balance'!B:F,4,FALSE),""))</f>
        <v>American</v>
      </c>
      <c r="L1154" s="58">
        <f>IF(I1154="","",IFERROR(VLOOKUP($A1154,'ROAR Balance'!B:F,5,FALSE),""))</f>
        <v>59</v>
      </c>
      <c r="M1154" s="46" t="str">
        <f>IF(OR(LEFT(A1154,2)="--",A1154="",I1154=""),"",IFERROR(VLOOKUP(A1154,Data!C:W,21,FALSE),""))</f>
        <v/>
      </c>
      <c r="N1154" s="2"/>
    </row>
    <row r="1155" spans="1:14" ht="15" customHeight="1" x14ac:dyDescent="0.3">
      <c r="A1155" s="5" t="str">
        <f>IFERROR(IF(VLOOKUP(ROW(A1155)-1,Data!B:C,2,FALSE)="","",VLOOKUP(ROW(A1155)-1,Data!B:C,2,FALSE)),"")</f>
        <v>Duel at Reuler [SP3]</v>
      </c>
      <c r="B1155" s="133"/>
      <c r="C1155" s="87" t="str">
        <f>IFERROR(IF(VLOOKUP(ROW(A1155)-1,Data!B:C,2,FALSE)="","",VLOOKUP(ROW(A1155)-1,Data!B:X,23,FALSE)),"")</f>
        <v/>
      </c>
      <c r="D1155" s="6">
        <f t="shared" ref="D1155:D1218" si="58">IF(I1155="","",IF(G1155&gt;$P$2,IF(H1155&lt;$P$5,1,-1),-1))</f>
        <v>-1</v>
      </c>
      <c r="E1155" s="6" t="str">
        <f t="shared" ref="E1155:E1218" si="59">IF(F1155="","",IF(M1155="Campaign","",IF(F1155&lt;5,"T","")))</f>
        <v>T</v>
      </c>
      <c r="F1155" s="42">
        <f>IF(I1155="","",IF(M1155="Campaign","--",IF(VLOOKUP(A1155,Data!C:D,2,FALSE)="*","*",VLOOKUP(A1155,Data!C:R,16,FALSE))))</f>
        <v>4.8958333333333339</v>
      </c>
      <c r="G1155" s="43">
        <f>IF(I1155="","",IFERROR(VLOOKUP(VLOOKUP(A1155,Data!C:T,18,FALSE),'ROAR Ratings'!A:D,4,FALSE),""))</f>
        <v>6.08</v>
      </c>
      <c r="H1155" s="44">
        <f t="shared" ref="H1155:H1218" si="60">IF(I1155="","",IFERROR(IF(J1155/(J1155+L1155)&gt;0.5,J1155/(J1155+L1155),1-J1155/(J1155+L1155)),""))</f>
        <v>0.50980392156862742</v>
      </c>
      <c r="I1155" s="58" t="str">
        <f>IF(OR(A1155="",LEFT(A1155,3)="---"),"",IFERROR(VLOOKUP($A1155,'ROAR Balance'!B:F,2,FALSE),""))</f>
        <v>American</v>
      </c>
      <c r="J1155" s="58">
        <f>IF(I1155="","",IFERROR(VLOOKUP($A1155,'ROAR Balance'!B:F,3,FALSE),""))</f>
        <v>50</v>
      </c>
      <c r="K1155" s="58" t="str">
        <f>IF(I1155="","",IFERROR(VLOOKUP($A1155,'ROAR Balance'!B:F,4,FALSE),""))</f>
        <v>German</v>
      </c>
      <c r="L1155" s="58">
        <f>IF(I1155="","",IFERROR(VLOOKUP($A1155,'ROAR Balance'!B:F,5,FALSE),""))</f>
        <v>52</v>
      </c>
      <c r="M1155" s="46" t="str">
        <f>IF(OR(LEFT(A1155,2)="--",A1155="",I1155=""),"",IFERROR(VLOOKUP(A1155,Data!C:W,21,FALSE),""))</f>
        <v/>
      </c>
      <c r="N1155" s="2"/>
    </row>
    <row r="1156" spans="1:14" ht="15" customHeight="1" x14ac:dyDescent="0.3">
      <c r="A1156" s="5" t="str">
        <f>IFERROR(IF(VLOOKUP(ROW(A1156)-1,Data!B:C,2,FALSE)="","",VLOOKUP(ROW(A1156)-1,Data!B:C,2,FALSE)),"")</f>
        <v>Point 270 [SP4]</v>
      </c>
      <c r="B1156" s="133"/>
      <c r="C1156" s="87" t="str">
        <f>IFERROR(IF(VLOOKUP(ROW(A1156)-1,Data!B:C,2,FALSE)="","",VLOOKUP(ROW(A1156)-1,Data!B:X,23,FALSE)),"")</f>
        <v/>
      </c>
      <c r="D1156" s="6">
        <f t="shared" si="58"/>
        <v>-1</v>
      </c>
      <c r="E1156" s="6" t="str">
        <f t="shared" si="59"/>
        <v>T</v>
      </c>
      <c r="F1156" s="42">
        <f>IF(I1156="","",IF(M1156="Campaign","--",IF(VLOOKUP(A1156,Data!C:D,2,FALSE)="*","*",VLOOKUP(A1156,Data!C:R,16,FALSE))))</f>
        <v>4.0250000000000004</v>
      </c>
      <c r="G1156" s="43">
        <f>IF(I1156="","",IFERROR(VLOOKUP(VLOOKUP(A1156,Data!C:T,18,FALSE),'ROAR Ratings'!A:D,4,FALSE),""))</f>
        <v>5.46</v>
      </c>
      <c r="H1156" s="44">
        <f t="shared" si="60"/>
        <v>0.61194029850746268</v>
      </c>
      <c r="I1156" s="58" t="str">
        <f>IF(OR(A1156="",LEFT(A1156,3)="---"),"",IFERROR(VLOOKUP($A1156,'ROAR Balance'!B:F,2,FALSE),""))</f>
        <v>British</v>
      </c>
      <c r="J1156" s="58">
        <f>IF(I1156="","",IFERROR(VLOOKUP($A1156,'ROAR Balance'!B:F,3,FALSE),""))</f>
        <v>26</v>
      </c>
      <c r="K1156" s="58" t="str">
        <f>IF(I1156="","",IFERROR(VLOOKUP($A1156,'ROAR Balance'!B:F,4,FALSE),""))</f>
        <v>German</v>
      </c>
      <c r="L1156" s="58">
        <f>IF(I1156="","",IFERROR(VLOOKUP($A1156,'ROAR Balance'!B:F,5,FALSE),""))</f>
        <v>41</v>
      </c>
      <c r="M1156" s="46" t="str">
        <f>IF(OR(LEFT(A1156,2)="--",A1156="",I1156=""),"",IFERROR(VLOOKUP(A1156,Data!C:W,21,FALSE),""))</f>
        <v>OBA</v>
      </c>
      <c r="N1156" s="2"/>
    </row>
    <row r="1157" spans="1:14" ht="15" customHeight="1" x14ac:dyDescent="0.3">
      <c r="A1157" s="5" t="str">
        <f>IFERROR(IF(VLOOKUP(ROW(A1157)-1,Data!B:C,2,FALSE)="","",VLOOKUP(ROW(A1157)-1,Data!B:C,2,FALSE)),"")</f>
        <v>The Hornet of Cloville [SP5]</v>
      </c>
      <c r="B1157" s="133"/>
      <c r="C1157" s="87" t="str">
        <f>IFERROR(IF(VLOOKUP(ROW(A1157)-1,Data!B:C,2,FALSE)="","",VLOOKUP(ROW(A1157)-1,Data!B:X,23,FALSE)),"")</f>
        <v/>
      </c>
      <c r="D1157" s="6">
        <f t="shared" si="58"/>
        <v>-1</v>
      </c>
      <c r="E1157" s="6" t="str">
        <f t="shared" si="59"/>
        <v>T</v>
      </c>
      <c r="F1157" s="42">
        <f>IF(I1157="","",IF(M1157="Campaign","--",IF(VLOOKUP(A1157,Data!C:D,2,FALSE)="*","*",VLOOKUP(A1157,Data!C:R,16,FALSE))))</f>
        <v>3.7</v>
      </c>
      <c r="G1157" s="43">
        <f>IF(I1157="","",IFERROR(VLOOKUP(VLOOKUP(A1157,Data!C:T,18,FALSE),'ROAR Ratings'!A:D,4,FALSE),""))</f>
        <v>6.64</v>
      </c>
      <c r="H1157" s="44">
        <f t="shared" si="60"/>
        <v>0.60869565217391308</v>
      </c>
      <c r="I1157" s="58" t="str">
        <f>IF(OR(A1157="",LEFT(A1157,3)="---"),"",IFERROR(VLOOKUP($A1157,'ROAR Balance'!B:F,2,FALSE),""))</f>
        <v>American</v>
      </c>
      <c r="J1157" s="58">
        <f>IF(I1157="","",IFERROR(VLOOKUP($A1157,'ROAR Balance'!B:F,3,FALSE),""))</f>
        <v>63</v>
      </c>
      <c r="K1157" s="58" t="str">
        <f>IF(I1157="","",IFERROR(VLOOKUP($A1157,'ROAR Balance'!B:F,4,FALSE),""))</f>
        <v>German</v>
      </c>
      <c r="L1157" s="58">
        <f>IF(I1157="","",IFERROR(VLOOKUP($A1157,'ROAR Balance'!B:F,5,FALSE),""))</f>
        <v>98</v>
      </c>
      <c r="M1157" s="46" t="str">
        <f>IF(OR(LEFT(A1157,2)="--",A1157="",I1157=""),"",IFERROR(VLOOKUP(A1157,Data!C:W,21,FALSE),""))</f>
        <v>Bcg</v>
      </c>
      <c r="N1157" s="2"/>
    </row>
    <row r="1158" spans="1:14" ht="15" customHeight="1" x14ac:dyDescent="0.3">
      <c r="A1158" s="5" t="str">
        <f>IFERROR(IF(VLOOKUP(ROW(A1158)-1,Data!B:C,2,FALSE)="","",VLOOKUP(ROW(A1158)-1,Data!B:C,2,FALSE)),"")</f>
        <v>Udarnik Bridgehead [SP6]</v>
      </c>
      <c r="B1158" s="133"/>
      <c r="C1158" s="87" t="str">
        <f>IFERROR(IF(VLOOKUP(ROW(A1158)-1,Data!B:C,2,FALSE)="","",VLOOKUP(ROW(A1158)-1,Data!B:X,23,FALSE)),"")</f>
        <v/>
      </c>
      <c r="D1158" s="6">
        <f t="shared" si="58"/>
        <v>1</v>
      </c>
      <c r="E1158" s="6" t="str">
        <f t="shared" si="59"/>
        <v>T</v>
      </c>
      <c r="F1158" s="42">
        <f>IF(I1158="","",IF(M1158="Campaign","--",IF(VLOOKUP(A1158,Data!C:D,2,FALSE)="*","*",VLOOKUP(A1158,Data!C:R,16,FALSE))))</f>
        <v>1.5833333333333335</v>
      </c>
      <c r="G1158" s="43">
        <f>IF(I1158="","",IFERROR(VLOOKUP(VLOOKUP(A1158,Data!C:T,18,FALSE),'ROAR Ratings'!A:D,4,FALSE),""))</f>
        <v>6.31</v>
      </c>
      <c r="H1158" s="44">
        <f t="shared" si="60"/>
        <v>0.53731343283582089</v>
      </c>
      <c r="I1158" s="58" t="str">
        <f>IF(OR(A1158="",LEFT(A1158,3)="---"),"",IFERROR(VLOOKUP($A1158,'ROAR Balance'!B:F,2,FALSE),""))</f>
        <v>Russian</v>
      </c>
      <c r="J1158" s="58">
        <f>IF(I1158="","",IFERROR(VLOOKUP($A1158,'ROAR Balance'!B:F,3,FALSE),""))</f>
        <v>72</v>
      </c>
      <c r="K1158" s="58" t="str">
        <f>IF(I1158="","",IFERROR(VLOOKUP($A1158,'ROAR Balance'!B:F,4,FALSE),""))</f>
        <v>Spanish</v>
      </c>
      <c r="L1158" s="58">
        <f>IF(I1158="","",IFERROR(VLOOKUP($A1158,'ROAR Balance'!B:F,5,FALSE),""))</f>
        <v>62</v>
      </c>
      <c r="M1158" s="46" t="str">
        <f>IF(OR(LEFT(A1158,2)="--",A1158="",I1158=""),"",IFERROR(VLOOKUP(A1158,Data!C:W,21,FALSE),""))</f>
        <v/>
      </c>
      <c r="N1158" s="2"/>
    </row>
    <row r="1159" spans="1:14" ht="15" customHeight="1" x14ac:dyDescent="0.3">
      <c r="A1159" s="5" t="str">
        <f>IFERROR(IF(VLOOKUP(ROW(A1159)-1,Data!B:C,2,FALSE)="","",VLOOKUP(ROW(A1159)-1,Data!B:C,2,FALSE)),"")</f>
        <v>Delayed on Tiger Route [SP7]</v>
      </c>
      <c r="B1159" s="133"/>
      <c r="C1159" s="87" t="str">
        <f>IFERROR(IF(VLOOKUP(ROW(A1159)-1,Data!B:C,2,FALSE)="","",VLOOKUP(ROW(A1159)-1,Data!B:X,23,FALSE)),"")</f>
        <v/>
      </c>
      <c r="D1159" s="6">
        <f t="shared" si="58"/>
        <v>-1</v>
      </c>
      <c r="E1159" s="6" t="str">
        <f t="shared" si="59"/>
        <v>T</v>
      </c>
      <c r="F1159" s="42">
        <f>IF(I1159="","",IF(M1159="Campaign","--",IF(VLOOKUP(A1159,Data!C:D,2,FALSE)="*","*",VLOOKUP(A1159,Data!C:R,16,FALSE))))</f>
        <v>2.7416666666666667</v>
      </c>
      <c r="G1159" s="43">
        <f>IF(I1159="","",IFERROR(VLOOKUP(VLOOKUP(A1159,Data!C:T,18,FALSE),'ROAR Ratings'!A:D,4,FALSE),""))</f>
        <v>6.17</v>
      </c>
      <c r="H1159" s="44">
        <f t="shared" si="60"/>
        <v>0.65517241379310343</v>
      </c>
      <c r="I1159" s="58" t="str">
        <f>IF(OR(A1159="",LEFT(A1159,3)="---"),"",IFERROR(VLOOKUP($A1159,'ROAR Balance'!B:F,2,FALSE),""))</f>
        <v>German</v>
      </c>
      <c r="J1159" s="58">
        <f>IF(I1159="","",IFERROR(VLOOKUP($A1159,'ROAR Balance'!B:F,3,FALSE),""))</f>
        <v>38</v>
      </c>
      <c r="K1159" s="58" t="str">
        <f>IF(I1159="","",IFERROR(VLOOKUP($A1159,'ROAR Balance'!B:F,4,FALSE),""))</f>
        <v>British</v>
      </c>
      <c r="L1159" s="58">
        <f>IF(I1159="","",IFERROR(VLOOKUP($A1159,'ROAR Balance'!B:F,5,FALSE),""))</f>
        <v>20</v>
      </c>
      <c r="M1159" s="46" t="str">
        <f>IF(OR(LEFT(A1159,2)="--",A1159="",I1159=""),"",IFERROR(VLOOKUP(A1159,Data!C:W,21,FALSE),""))</f>
        <v/>
      </c>
      <c r="N1159" s="2"/>
    </row>
    <row r="1160" spans="1:14" ht="15" customHeight="1" x14ac:dyDescent="0.3">
      <c r="A1160" s="5" t="str">
        <f>IFERROR(IF(VLOOKUP(ROW(A1160)-1,Data!B:C,2,FALSE)="","",VLOOKUP(ROW(A1160)-1,Data!B:C,2,FALSE)),"")</f>
        <v>The Getaway [SP8]</v>
      </c>
      <c r="B1160" s="133"/>
      <c r="C1160" s="87" t="str">
        <f>IFERROR(IF(VLOOKUP(ROW(A1160)-1,Data!B:C,2,FALSE)="","",VLOOKUP(ROW(A1160)-1,Data!B:X,23,FALSE)),"")</f>
        <v/>
      </c>
      <c r="D1160" s="6">
        <f t="shared" si="58"/>
        <v>-1</v>
      </c>
      <c r="E1160" s="6" t="str">
        <f t="shared" si="59"/>
        <v>T</v>
      </c>
      <c r="F1160" s="42">
        <f>IF(I1160="","",IF(M1160="Campaign","--",IF(VLOOKUP(A1160,Data!C:D,2,FALSE)="*","*",VLOOKUP(A1160,Data!C:R,16,FALSE))))</f>
        <v>3.2333333333333334</v>
      </c>
      <c r="G1160" s="43">
        <f>IF(I1160="","",IFERROR(VLOOKUP(VLOOKUP(A1160,Data!C:T,18,FALSE),'ROAR Ratings'!A:D,4,FALSE),""))</f>
        <v>4.5199999999999996</v>
      </c>
      <c r="H1160" s="44">
        <f t="shared" si="60"/>
        <v>0.58823529411764708</v>
      </c>
      <c r="I1160" s="58" t="str">
        <f>IF(OR(A1160="",LEFT(A1160,3)="---"),"",IFERROR(VLOOKUP($A1160,'ROAR Balance'!B:F,2,FALSE),""))</f>
        <v>German</v>
      </c>
      <c r="J1160" s="58">
        <f>IF(I1160="","",IFERROR(VLOOKUP($A1160,'ROAR Balance'!B:F,3,FALSE),""))</f>
        <v>21</v>
      </c>
      <c r="K1160" s="58" t="str">
        <f>IF(I1160="","",IFERROR(VLOOKUP($A1160,'ROAR Balance'!B:F,4,FALSE),""))</f>
        <v>Russian</v>
      </c>
      <c r="L1160" s="58">
        <f>IF(I1160="","",IFERROR(VLOOKUP($A1160,'ROAR Balance'!B:F,5,FALSE),""))</f>
        <v>30</v>
      </c>
      <c r="M1160" s="46" t="str">
        <f>IF(OR(LEFT(A1160,2)="--",A1160="",I1160=""),"",IFERROR(VLOOKUP(A1160,Data!C:W,21,FALSE),""))</f>
        <v/>
      </c>
      <c r="N1160" s="2"/>
    </row>
    <row r="1161" spans="1:14" ht="15" customHeight="1" x14ac:dyDescent="0.3">
      <c r="A1161" s="5" t="str">
        <f>IFERROR(IF(VLOOKUP(ROW(A1161)-1,Data!B:C,2,FALSE)="","",VLOOKUP(ROW(A1161)-1,Data!B:C,2,FALSE)),"")</f>
        <v>Gun Copse [SP9]</v>
      </c>
      <c r="B1161" s="133"/>
      <c r="C1161" s="87" t="str">
        <f>IFERROR(IF(VLOOKUP(ROW(A1161)-1,Data!B:C,2,FALSE)="","",VLOOKUP(ROW(A1161)-1,Data!B:X,23,FALSE)),"")</f>
        <v/>
      </c>
      <c r="D1161" s="6">
        <f t="shared" si="58"/>
        <v>-1</v>
      </c>
      <c r="E1161" s="6" t="str">
        <f t="shared" si="59"/>
        <v>T</v>
      </c>
      <c r="F1161" s="42">
        <f>IF(I1161="","",IF(M1161="Campaign","--",IF(VLOOKUP(A1161,Data!C:D,2,FALSE)="*","*",VLOOKUP(A1161,Data!C:R,16,FALSE))))</f>
        <v>3.3833333333333333</v>
      </c>
      <c r="G1161" s="43">
        <f>IF(I1161="","",IFERROR(VLOOKUP(VLOOKUP(A1161,Data!C:T,18,FALSE),'ROAR Ratings'!A:D,4,FALSE),""))</f>
        <v>4.88</v>
      </c>
      <c r="H1161" s="44">
        <f t="shared" si="60"/>
        <v>0.54838709677419351</v>
      </c>
      <c r="I1161" s="58" t="str">
        <f>IF(OR(A1161="",LEFT(A1161,3)="---"),"",IFERROR(VLOOKUP($A1161,'ROAR Balance'!B:F,2,FALSE),""))</f>
        <v>Japanese</v>
      </c>
      <c r="J1161" s="58">
        <f>IF(I1161="","",IFERROR(VLOOKUP($A1161,'ROAR Balance'!B:F,3,FALSE),""))</f>
        <v>17</v>
      </c>
      <c r="K1161" s="58" t="str">
        <f>IF(I1161="","",IFERROR(VLOOKUP($A1161,'ROAR Balance'!B:F,4,FALSE),""))</f>
        <v>British</v>
      </c>
      <c r="L1161" s="58">
        <f>IF(I1161="","",IFERROR(VLOOKUP($A1161,'ROAR Balance'!B:F,5,FALSE),""))</f>
        <v>14</v>
      </c>
      <c r="M1161" s="46" t="str">
        <f>IF(OR(LEFT(A1161,2)="--",A1161="",I1161=""),"",IFERROR(VLOOKUP(A1161,Data!C:W,21,FALSE),""))</f>
        <v>PTO, OBA</v>
      </c>
      <c r="N1161" s="2"/>
    </row>
    <row r="1162" spans="1:14" ht="15" customHeight="1" x14ac:dyDescent="0.3">
      <c r="A1162" s="5" t="str">
        <f>IFERROR(IF(VLOOKUP(ROW(A1162)-1,Data!B:C,2,FALSE)="","",VLOOKUP(ROW(A1162)-1,Data!B:C,2,FALSE)),"")</f>
        <v>Bring Up the Boys [SP10]</v>
      </c>
      <c r="B1162" s="133"/>
      <c r="C1162" s="87" t="str">
        <f>IFERROR(IF(VLOOKUP(ROW(A1162)-1,Data!B:C,2,FALSE)="","",VLOOKUP(ROW(A1162)-1,Data!B:X,23,FALSE)),"")</f>
        <v/>
      </c>
      <c r="D1162" s="6">
        <f t="shared" si="58"/>
        <v>-1</v>
      </c>
      <c r="E1162" s="6" t="str">
        <f t="shared" si="59"/>
        <v>T</v>
      </c>
      <c r="F1162" s="42">
        <f>IF(I1162="","",IF(M1162="Campaign","--",IF(VLOOKUP(A1162,Data!C:D,2,FALSE)="*","*",VLOOKUP(A1162,Data!C:R,16,FALSE))))</f>
        <v>4.4166666666666661</v>
      </c>
      <c r="G1162" s="43">
        <f>IF(I1162="","",IFERROR(VLOOKUP(VLOOKUP(A1162,Data!C:T,18,FALSE),'ROAR Ratings'!A:D,4,FALSE),""))</f>
        <v>5.82</v>
      </c>
      <c r="H1162" s="44">
        <f t="shared" si="60"/>
        <v>0.60919540229885061</v>
      </c>
      <c r="I1162" s="58" t="str">
        <f>IF(OR(A1162="",LEFT(A1162,3)="---"),"",IFERROR(VLOOKUP($A1162,'ROAR Balance'!B:F,2,FALSE),""))</f>
        <v>German</v>
      </c>
      <c r="J1162" s="58">
        <f>IF(I1162="","",IFERROR(VLOOKUP($A1162,'ROAR Balance'!B:F,3,FALSE),""))</f>
        <v>53</v>
      </c>
      <c r="K1162" s="58" t="str">
        <f>IF(I1162="","",IFERROR(VLOOKUP($A1162,'ROAR Balance'!B:F,4,FALSE),""))</f>
        <v>British</v>
      </c>
      <c r="L1162" s="58">
        <f>IF(I1162="","",IFERROR(VLOOKUP($A1162,'ROAR Balance'!B:F,5,FALSE),""))</f>
        <v>34</v>
      </c>
      <c r="M1162" s="46" t="str">
        <f>IF(OR(LEFT(A1162,2)="--",A1162="",I1162=""),"",IFERROR(VLOOKUP(A1162,Data!C:W,21,FALSE),""))</f>
        <v/>
      </c>
      <c r="N1162" s="2"/>
    </row>
    <row r="1163" spans="1:14" ht="15" customHeight="1" x14ac:dyDescent="0.3">
      <c r="A1163" s="5" t="str">
        <f>IFERROR(IF(VLOOKUP(ROW(A1163)-1,Data!B:C,2,FALSE)="","",VLOOKUP(ROW(A1163)-1,Data!B:C,2,FALSE)),"")</f>
        <v>Pomeranian Tigers [SP11]</v>
      </c>
      <c r="B1163" s="133"/>
      <c r="C1163" s="87" t="str">
        <f>IFERROR(IF(VLOOKUP(ROW(A1163)-1,Data!B:C,2,FALSE)="","",VLOOKUP(ROW(A1163)-1,Data!B:X,23,FALSE)),"")</f>
        <v/>
      </c>
      <c r="D1163" s="6">
        <f t="shared" si="58"/>
        <v>1</v>
      </c>
      <c r="E1163" s="6" t="str">
        <f t="shared" si="59"/>
        <v/>
      </c>
      <c r="F1163" s="42">
        <f>IF(I1163="","",IF(M1163="Campaign","--",IF(VLOOKUP(A1163,Data!C:D,2,FALSE)="*","*",VLOOKUP(A1163,Data!C:R,16,FALSE))))</f>
        <v>7.4375</v>
      </c>
      <c r="G1163" s="43">
        <f>IF(I1163="","",IFERROR(VLOOKUP(VLOOKUP(A1163,Data!C:T,18,FALSE),'ROAR Ratings'!A:D,4,FALSE),""))</f>
        <v>6.79</v>
      </c>
      <c r="H1163" s="44">
        <f t="shared" si="60"/>
        <v>0.5423728813559322</v>
      </c>
      <c r="I1163" s="58" t="str">
        <f>IF(OR(A1163="",LEFT(A1163,3)="---"),"",IFERROR(VLOOKUP($A1163,'ROAR Balance'!B:F,2,FALSE),""))</f>
        <v>German</v>
      </c>
      <c r="J1163" s="58">
        <f>IF(I1163="","",IFERROR(VLOOKUP($A1163,'ROAR Balance'!B:F,3,FALSE),""))</f>
        <v>54</v>
      </c>
      <c r="K1163" s="58" t="str">
        <f>IF(I1163="","",IFERROR(VLOOKUP($A1163,'ROAR Balance'!B:F,4,FALSE),""))</f>
        <v>Russian</v>
      </c>
      <c r="L1163" s="58">
        <f>IF(I1163="","",IFERROR(VLOOKUP($A1163,'ROAR Balance'!B:F,5,FALSE),""))</f>
        <v>64</v>
      </c>
      <c r="M1163" s="46" t="str">
        <f>IF(OR(LEFT(A1163,2)="--",A1163="",I1163=""),"",IFERROR(VLOOKUP(A1163,Data!C:W,21,FALSE),""))</f>
        <v/>
      </c>
      <c r="N1163" s="2"/>
    </row>
    <row r="1164" spans="1:14" ht="15" customHeight="1" x14ac:dyDescent="0.3">
      <c r="A1164" s="5" t="str">
        <f>IFERROR(IF(VLOOKUP(ROW(A1164)-1,Data!B:C,2,FALSE)="","",VLOOKUP(ROW(A1164)-1,Data!B:C,2,FALSE)),"")</f>
        <v>Piano Lupo [SP12]</v>
      </c>
      <c r="B1164" s="133"/>
      <c r="C1164" s="87" t="str">
        <f>IFERROR(IF(VLOOKUP(ROW(A1164)-1,Data!B:C,2,FALSE)="","",VLOOKUP(ROW(A1164)-1,Data!B:X,23,FALSE)),"")</f>
        <v/>
      </c>
      <c r="D1164" s="6">
        <f t="shared" si="58"/>
        <v>-1</v>
      </c>
      <c r="E1164" s="6" t="str">
        <f t="shared" si="59"/>
        <v>T</v>
      </c>
      <c r="F1164" s="42">
        <f>IF(I1164="","",IF(M1164="Campaign","--",IF(VLOOKUP(A1164,Data!C:D,2,FALSE)="*","*",VLOOKUP(A1164,Data!C:R,16,FALSE))))</f>
        <v>1.8625</v>
      </c>
      <c r="G1164" s="43">
        <f>IF(I1164="","",IFERROR(VLOOKUP(VLOOKUP(A1164,Data!C:T,18,FALSE),'ROAR Ratings'!A:D,4,FALSE),""))</f>
        <v>4.9000000000000004</v>
      </c>
      <c r="H1164" s="44">
        <f t="shared" si="60"/>
        <v>0.7021276595744681</v>
      </c>
      <c r="I1164" s="58" t="str">
        <f>IF(OR(A1164="",LEFT(A1164,3)="---"),"",IFERROR(VLOOKUP($A1164,'ROAR Balance'!B:F,2,FALSE),""))</f>
        <v>German/Italian</v>
      </c>
      <c r="J1164" s="58">
        <f>IF(I1164="","",IFERROR(VLOOKUP($A1164,'ROAR Balance'!B:F,3,FALSE),""))</f>
        <v>33</v>
      </c>
      <c r="K1164" s="58" t="str">
        <f>IF(I1164="","",IFERROR(VLOOKUP($A1164,'ROAR Balance'!B:F,4,FALSE),""))</f>
        <v>American</v>
      </c>
      <c r="L1164" s="58">
        <f>IF(I1164="","",IFERROR(VLOOKUP($A1164,'ROAR Balance'!B:F,5,FALSE),""))</f>
        <v>14</v>
      </c>
      <c r="M1164" s="46" t="str">
        <f>IF(OR(LEFT(A1164,2)="--",A1164="",I1164=""),"",IFERROR(VLOOKUP(A1164,Data!C:W,21,FALSE),""))</f>
        <v/>
      </c>
      <c r="N1164" s="2"/>
    </row>
    <row r="1165" spans="1:14" ht="15" customHeight="1" x14ac:dyDescent="0.3">
      <c r="A1165" s="5" t="str">
        <f>IFERROR(IF(VLOOKUP(ROW(A1165)-1,Data!B:C,2,FALSE)="","",VLOOKUP(ROW(A1165)-1,Data!B:C,2,FALSE)),"")</f>
        <v/>
      </c>
      <c r="B1165" s="133"/>
      <c r="C1165" s="87" t="str">
        <f>IFERROR(IF(VLOOKUP(ROW(A1165)-1,Data!B:C,2,FALSE)="","",VLOOKUP(ROW(A1165)-1,Data!B:X,23,FALSE)),"")</f>
        <v/>
      </c>
      <c r="D1165" s="6" t="str">
        <f t="shared" si="58"/>
        <v/>
      </c>
      <c r="E1165" s="6" t="str">
        <f t="shared" si="59"/>
        <v/>
      </c>
      <c r="F1165" s="42" t="str">
        <f>IF(I1165="","",IF(M1165="Campaign","--",IF(VLOOKUP(A1165,Data!C:D,2,FALSE)="*","*",VLOOKUP(A1165,Data!C:R,16,FALSE))))</f>
        <v/>
      </c>
      <c r="G1165" s="43" t="str">
        <f>IF(I1165="","",IFERROR(VLOOKUP(VLOOKUP(A1165,Data!C:T,18,FALSE),'ROAR Ratings'!A:D,4,FALSE),""))</f>
        <v/>
      </c>
      <c r="H1165" s="44" t="str">
        <f t="shared" si="60"/>
        <v/>
      </c>
      <c r="I1165" s="58" t="str">
        <f>IF(OR(A1165="",LEFT(A1165,3)="---"),"",IFERROR(VLOOKUP($A1165,'ROAR Balance'!B:F,2,FALSE),""))</f>
        <v/>
      </c>
      <c r="J1165" s="58" t="str">
        <f>IF(I1165="","",IFERROR(VLOOKUP($A1165,'ROAR Balance'!B:F,3,FALSE),""))</f>
        <v/>
      </c>
      <c r="K1165" s="58" t="str">
        <f>IF(I1165="","",IFERROR(VLOOKUP($A1165,'ROAR Balance'!B:F,4,FALSE),""))</f>
        <v/>
      </c>
      <c r="L1165" s="58" t="str">
        <f>IF(I1165="","",IFERROR(VLOOKUP($A1165,'ROAR Balance'!B:F,5,FALSE),""))</f>
        <v/>
      </c>
      <c r="M1165" s="46" t="str">
        <f>IF(OR(LEFT(A1165,2)="--",A1165="",I1165=""),"",IFERROR(VLOOKUP(A1165,Data!C:W,21,FALSE),""))</f>
        <v/>
      </c>
      <c r="N1165" s="2"/>
    </row>
    <row r="1166" spans="1:14" ht="15" customHeight="1" x14ac:dyDescent="0.3">
      <c r="A1166" s="5" t="str">
        <f>IFERROR(IF(VLOOKUP(ROW(A1166)-1,Data!B:C,2,FALSE)="","",VLOOKUP(ROW(A1166)-1,Data!B:C,2,FALSE)),"")</f>
        <v>--- Schwerpunkt 2 ---</v>
      </c>
      <c r="B1166" s="133"/>
      <c r="C1166" s="87" t="str">
        <f>IFERROR(IF(VLOOKUP(ROW(A1166)-1,Data!B:C,2,FALSE)="","",VLOOKUP(ROW(A1166)-1,Data!B:X,23,FALSE)),"")</f>
        <v/>
      </c>
      <c r="D1166" s="6" t="str">
        <f t="shared" si="58"/>
        <v/>
      </c>
      <c r="E1166" s="6" t="str">
        <f t="shared" si="59"/>
        <v/>
      </c>
      <c r="F1166" s="42" t="str">
        <f>IF(I1166="","",IF(M1166="Campaign","--",IF(VLOOKUP(A1166,Data!C:D,2,FALSE)="*","*",VLOOKUP(A1166,Data!C:R,16,FALSE))))</f>
        <v/>
      </c>
      <c r="G1166" s="43" t="str">
        <f>IF(I1166="","",IFERROR(VLOOKUP(VLOOKUP(A1166,Data!C:T,18,FALSE),'ROAR Ratings'!A:D,4,FALSE),""))</f>
        <v/>
      </c>
      <c r="H1166" s="44" t="str">
        <f t="shared" si="60"/>
        <v/>
      </c>
      <c r="I1166" s="58" t="str">
        <f>IF(OR(A1166="",LEFT(A1166,3)="---"),"",IFERROR(VLOOKUP($A1166,'ROAR Balance'!B:F,2,FALSE),""))</f>
        <v/>
      </c>
      <c r="J1166" s="58" t="str">
        <f>IF(I1166="","",IFERROR(VLOOKUP($A1166,'ROAR Balance'!B:F,3,FALSE),""))</f>
        <v/>
      </c>
      <c r="K1166" s="58" t="str">
        <f>IF(I1166="","",IFERROR(VLOOKUP($A1166,'ROAR Balance'!B:F,4,FALSE),""))</f>
        <v/>
      </c>
      <c r="L1166" s="58" t="str">
        <f>IF(I1166="","",IFERROR(VLOOKUP($A1166,'ROAR Balance'!B:F,5,FALSE),""))</f>
        <v/>
      </c>
      <c r="M1166" s="46" t="str">
        <f>IF(OR(LEFT(A1166,2)="--",A1166="",I1166=""),"",IFERROR(VLOOKUP(A1166,Data!C:W,21,FALSE),""))</f>
        <v/>
      </c>
      <c r="N1166" s="2"/>
    </row>
    <row r="1167" spans="1:14" ht="15" customHeight="1" x14ac:dyDescent="0.3">
      <c r="A1167" s="5" t="str">
        <f>IFERROR(IF(VLOOKUP(ROW(A1167)-1,Data!B:C,2,FALSE)="","",VLOOKUP(ROW(A1167)-1,Data!B:C,2,FALSE)),"")</f>
        <v>Stopped Cold [SP13]</v>
      </c>
      <c r="B1167" s="133"/>
      <c r="C1167" s="87" t="str">
        <f>IFERROR(IF(VLOOKUP(ROW(A1167)-1,Data!B:C,2,FALSE)="","",VLOOKUP(ROW(A1167)-1,Data!B:X,23,FALSE)),"")</f>
        <v/>
      </c>
      <c r="D1167" s="6">
        <f t="shared" si="58"/>
        <v>-1</v>
      </c>
      <c r="E1167" s="6" t="str">
        <f t="shared" si="59"/>
        <v>T</v>
      </c>
      <c r="F1167" s="42">
        <f>IF(I1167="","",IF(M1167="Campaign","--",IF(VLOOKUP(A1167,Data!C:D,2,FALSE)="*","*",VLOOKUP(A1167,Data!C:R,16,FALSE))))</f>
        <v>4.0333333333333332</v>
      </c>
      <c r="G1167" s="43">
        <f>IF(I1167="","",IFERROR(VLOOKUP(VLOOKUP(A1167,Data!C:T,18,FALSE),'ROAR Ratings'!A:D,4,FALSE),""))</f>
        <v>5.03</v>
      </c>
      <c r="H1167" s="44">
        <f t="shared" si="60"/>
        <v>0.73913043478260865</v>
      </c>
      <c r="I1167" s="58" t="str">
        <f>IF(OR(A1167="",LEFT(A1167,3)="---"),"",IFERROR(VLOOKUP($A1167,'ROAR Balance'!B:F,2,FALSE),""))</f>
        <v>American</v>
      </c>
      <c r="J1167" s="58">
        <f>IF(I1167="","",IFERROR(VLOOKUP($A1167,'ROAR Balance'!B:F,3,FALSE),""))</f>
        <v>12</v>
      </c>
      <c r="K1167" s="58" t="str">
        <f>IF(I1167="","",IFERROR(VLOOKUP($A1167,'ROAR Balance'!B:F,4,FALSE),""))</f>
        <v>German</v>
      </c>
      <c r="L1167" s="58">
        <f>IF(I1167="","",IFERROR(VLOOKUP($A1167,'ROAR Balance'!B:F,5,FALSE),""))</f>
        <v>34</v>
      </c>
      <c r="M1167" s="46" t="str">
        <f>IF(OR(LEFT(A1167,2)="--",A1167="",I1167=""),"",IFERROR(VLOOKUP(A1167,Data!C:W,21,FALSE),""))</f>
        <v/>
      </c>
      <c r="N1167" s="2"/>
    </row>
    <row r="1168" spans="1:14" ht="15" customHeight="1" x14ac:dyDescent="0.3">
      <c r="A1168" s="5" t="str">
        <f>IFERROR(IF(VLOOKUP(ROW(A1168)-1,Data!B:C,2,FALSE)="","",VLOOKUP(ROW(A1168)-1,Data!B:C,2,FALSE)),"")</f>
        <v>The Green House [SP14]</v>
      </c>
      <c r="B1168" s="133"/>
      <c r="C1168" s="87" t="str">
        <f>IFERROR(IF(VLOOKUP(ROW(A1168)-1,Data!B:C,2,FALSE)="","",VLOOKUP(ROW(A1168)-1,Data!B:X,23,FALSE)),"")</f>
        <v/>
      </c>
      <c r="D1168" s="6">
        <f t="shared" si="58"/>
        <v>-1</v>
      </c>
      <c r="E1168" s="6" t="str">
        <f t="shared" si="59"/>
        <v>T</v>
      </c>
      <c r="F1168" s="42">
        <f>IF(I1168="","",IF(M1168="Campaign","--",IF(VLOOKUP(A1168,Data!C:D,2,FALSE)="*","*",VLOOKUP(A1168,Data!C:R,16,FALSE))))</f>
        <v>3.75</v>
      </c>
      <c r="G1168" s="43">
        <f>IF(I1168="","",IFERROR(VLOOKUP(VLOOKUP(A1168,Data!C:T,18,FALSE),'ROAR Ratings'!A:D,4,FALSE),""))</f>
        <v>6.04</v>
      </c>
      <c r="H1168" s="44">
        <f t="shared" si="60"/>
        <v>0.52307692307692299</v>
      </c>
      <c r="I1168" s="58" t="str">
        <f>IF(OR(A1168="",LEFT(A1168,3)="---"),"",IFERROR(VLOOKUP($A1168,'ROAR Balance'!B:F,2,FALSE),""))</f>
        <v>Japanese</v>
      </c>
      <c r="J1168" s="58">
        <f>IF(I1168="","",IFERROR(VLOOKUP($A1168,'ROAR Balance'!B:F,3,FALSE),""))</f>
        <v>31</v>
      </c>
      <c r="K1168" s="58" t="str">
        <f>IF(I1168="","",IFERROR(VLOOKUP($A1168,'ROAR Balance'!B:F,4,FALSE),""))</f>
        <v>American</v>
      </c>
      <c r="L1168" s="58">
        <f>IF(I1168="","",IFERROR(VLOOKUP($A1168,'ROAR Balance'!B:F,5,FALSE),""))</f>
        <v>34</v>
      </c>
      <c r="M1168" s="46" t="str">
        <f>IF(OR(LEFT(A1168,2)="--",A1168="",I1168=""),"",IFERROR(VLOOKUP(A1168,Data!C:W,21,FALSE),""))</f>
        <v>PTO</v>
      </c>
      <c r="N1168" s="2"/>
    </row>
    <row r="1169" spans="1:14" ht="15" customHeight="1" x14ac:dyDescent="0.3">
      <c r="A1169" s="5" t="str">
        <f>IFERROR(IF(VLOOKUP(ROW(A1169)-1,Data!B:C,2,FALSE)="","",VLOOKUP(ROW(A1169)-1,Data!B:C,2,FALSE)),"")</f>
        <v>Tabacchificio Fiocche [SP15]</v>
      </c>
      <c r="B1169" s="133"/>
      <c r="C1169" s="87" t="str">
        <f>IFERROR(IF(VLOOKUP(ROW(A1169)-1,Data!B:C,2,FALSE)="","",VLOOKUP(ROW(A1169)-1,Data!B:X,23,FALSE)),"")</f>
        <v/>
      </c>
      <c r="D1169" s="6">
        <f t="shared" si="58"/>
        <v>-1</v>
      </c>
      <c r="E1169" s="6" t="str">
        <f t="shared" si="59"/>
        <v/>
      </c>
      <c r="F1169" s="42">
        <f>IF(I1169="","",IF(M1169="Campaign","--",IF(VLOOKUP(A1169,Data!C:D,2,FALSE)="*","*",VLOOKUP(A1169,Data!C:R,16,FALSE))))</f>
        <v>9.125</v>
      </c>
      <c r="G1169" s="43">
        <f>IF(I1169="","",IFERROR(VLOOKUP(VLOOKUP(A1169,Data!C:T,18,FALSE),'ROAR Ratings'!A:D,4,FALSE),""))</f>
        <v>6.53</v>
      </c>
      <c r="H1169" s="44">
        <f t="shared" si="60"/>
        <v>0.7142857142857143</v>
      </c>
      <c r="I1169" s="58" t="str">
        <f>IF(OR(A1169="",LEFT(A1169,3)="---"),"",IFERROR(VLOOKUP($A1169,'ROAR Balance'!B:F,2,FALSE),""))</f>
        <v>German</v>
      </c>
      <c r="J1169" s="58">
        <f>IF(I1169="","",IFERROR(VLOOKUP($A1169,'ROAR Balance'!B:F,3,FALSE),""))</f>
        <v>30</v>
      </c>
      <c r="K1169" s="58" t="str">
        <f>IF(I1169="","",IFERROR(VLOOKUP($A1169,'ROAR Balance'!B:F,4,FALSE),""))</f>
        <v>American</v>
      </c>
      <c r="L1169" s="58">
        <f>IF(I1169="","",IFERROR(VLOOKUP($A1169,'ROAR Balance'!B:F,5,FALSE),""))</f>
        <v>12</v>
      </c>
      <c r="M1169" s="46" t="str">
        <f>IF(OR(LEFT(A1169,2)="--",A1169="",I1169=""),"",IFERROR(VLOOKUP(A1169,Data!C:W,21,FALSE),""))</f>
        <v>OBA</v>
      </c>
      <c r="N1169" s="2"/>
    </row>
    <row r="1170" spans="1:14" ht="15" customHeight="1" x14ac:dyDescent="0.3">
      <c r="A1170" s="5" t="str">
        <f>IFERROR(IF(VLOOKUP(ROW(A1170)-1,Data!B:C,2,FALSE)="","",VLOOKUP(ROW(A1170)-1,Data!B:C,2,FALSE)),"")</f>
        <v>Hilfe Kommt [SP16]</v>
      </c>
      <c r="B1170" s="133"/>
      <c r="C1170" s="87" t="str">
        <f>IFERROR(IF(VLOOKUP(ROW(A1170)-1,Data!B:C,2,FALSE)="","",VLOOKUP(ROW(A1170)-1,Data!B:X,23,FALSE)),"")</f>
        <v/>
      </c>
      <c r="D1170" s="6">
        <f t="shared" si="58"/>
        <v>-1</v>
      </c>
      <c r="E1170" s="6" t="str">
        <f t="shared" si="59"/>
        <v/>
      </c>
      <c r="F1170" s="42">
        <f>IF(I1170="","",IF(M1170="Campaign","--",IF(VLOOKUP(A1170,Data!C:D,2,FALSE)="*","*",VLOOKUP(A1170,Data!C:R,16,FALSE))))</f>
        <v>5.583333333333333</v>
      </c>
      <c r="G1170" s="43">
        <f>IF(I1170="","",IFERROR(VLOOKUP(VLOOKUP(A1170,Data!C:T,18,FALSE),'ROAR Ratings'!A:D,4,FALSE),""))</f>
        <v>5.69</v>
      </c>
      <c r="H1170" s="44">
        <f t="shared" si="60"/>
        <v>0.61764705882352944</v>
      </c>
      <c r="I1170" s="58" t="str">
        <f>IF(OR(A1170="",LEFT(A1170,3)="---"),"",IFERROR(VLOOKUP($A1170,'ROAR Balance'!B:F,2,FALSE),""))</f>
        <v>German</v>
      </c>
      <c r="J1170" s="58">
        <f>IF(I1170="","",IFERROR(VLOOKUP($A1170,'ROAR Balance'!B:F,3,FALSE),""))</f>
        <v>13</v>
      </c>
      <c r="K1170" s="58" t="str">
        <f>IF(I1170="","",IFERROR(VLOOKUP($A1170,'ROAR Balance'!B:F,4,FALSE),""))</f>
        <v>American</v>
      </c>
      <c r="L1170" s="58">
        <f>IF(I1170="","",IFERROR(VLOOKUP($A1170,'ROAR Balance'!B:F,5,FALSE),""))</f>
        <v>21</v>
      </c>
      <c r="M1170" s="46" t="str">
        <f>IF(OR(LEFT(A1170,2)="--",A1170="",I1170=""),"",IFERROR(VLOOKUP(A1170,Data!C:W,21,FALSE),""))</f>
        <v/>
      </c>
      <c r="N1170" s="2"/>
    </row>
    <row r="1171" spans="1:14" ht="15" customHeight="1" x14ac:dyDescent="0.3">
      <c r="A1171" s="5" t="str">
        <f>IFERROR(IF(VLOOKUP(ROW(A1171)-1,Data!B:C,2,FALSE)="","",VLOOKUP(ROW(A1171)-1,Data!B:C,2,FALSE)),"")</f>
        <v>Cross of Lorraine [SP17]</v>
      </c>
      <c r="B1171" s="133"/>
      <c r="C1171" s="87" t="str">
        <f>IFERROR(IF(VLOOKUP(ROW(A1171)-1,Data!B:C,2,FALSE)="","",VLOOKUP(ROW(A1171)-1,Data!B:X,23,FALSE)),"")</f>
        <v/>
      </c>
      <c r="D1171" s="6">
        <f t="shared" si="58"/>
        <v>-1</v>
      </c>
      <c r="E1171" s="6" t="str">
        <f t="shared" si="59"/>
        <v/>
      </c>
      <c r="F1171" s="42">
        <f>IF(I1171="","",IF(M1171="Campaign","--",IF(VLOOKUP(A1171,Data!C:D,2,FALSE)="*","*",VLOOKUP(A1171,Data!C:R,16,FALSE))))</f>
        <v>7.875</v>
      </c>
      <c r="G1171" s="43">
        <f>IF(I1171="","",IFERROR(VLOOKUP(VLOOKUP(A1171,Data!C:T,18,FALSE),'ROAR Ratings'!A:D,4,FALSE),""))</f>
        <v>6.65</v>
      </c>
      <c r="H1171" s="44">
        <f t="shared" si="60"/>
        <v>0.6333333333333333</v>
      </c>
      <c r="I1171" s="58" t="str">
        <f>IF(OR(A1171="",LEFT(A1171,3)="---"),"",IFERROR(VLOOKUP($A1171,'ROAR Balance'!B:F,2,FALSE),""))</f>
        <v>American</v>
      </c>
      <c r="J1171" s="58">
        <f>IF(I1171="","",IFERROR(VLOOKUP($A1171,'ROAR Balance'!B:F,3,FALSE),""))</f>
        <v>38</v>
      </c>
      <c r="K1171" s="58" t="str">
        <f>IF(I1171="","",IFERROR(VLOOKUP($A1171,'ROAR Balance'!B:F,4,FALSE),""))</f>
        <v>German</v>
      </c>
      <c r="L1171" s="58">
        <f>IF(I1171="","",IFERROR(VLOOKUP($A1171,'ROAR Balance'!B:F,5,FALSE),""))</f>
        <v>22</v>
      </c>
      <c r="M1171" s="46" t="str">
        <f>IF(OR(LEFT(A1171,2)="--",A1171="",I1171=""),"",IFERROR(VLOOKUP(A1171,Data!C:W,21,FALSE),""))</f>
        <v>OBA</v>
      </c>
      <c r="N1171" s="2"/>
    </row>
    <row r="1172" spans="1:14" ht="15" customHeight="1" x14ac:dyDescent="0.3">
      <c r="A1172" s="5" t="str">
        <f>IFERROR(IF(VLOOKUP(ROW(A1172)-1,Data!B:C,2,FALSE)="","",VLOOKUP(ROW(A1172)-1,Data!B:C,2,FALSE)),"")</f>
        <v>An Arm and a Leg [SP18]</v>
      </c>
      <c r="B1172" s="133"/>
      <c r="C1172" s="87" t="str">
        <f>IFERROR(IF(VLOOKUP(ROW(A1172)-1,Data!B:C,2,FALSE)="","",VLOOKUP(ROW(A1172)-1,Data!B:X,23,FALSE)),"")</f>
        <v/>
      </c>
      <c r="D1172" s="6">
        <f t="shared" si="58"/>
        <v>-1</v>
      </c>
      <c r="E1172" s="6" t="str">
        <f t="shared" si="59"/>
        <v>T</v>
      </c>
      <c r="F1172" s="42">
        <f>IF(I1172="","",IF(M1172="Campaign","--",IF(VLOOKUP(A1172,Data!C:D,2,FALSE)="*","*",VLOOKUP(A1172,Data!C:R,16,FALSE))))</f>
        <v>1.8625</v>
      </c>
      <c r="G1172" s="43">
        <f>IF(I1172="","",IFERROR(VLOOKUP(VLOOKUP(A1172,Data!C:T,18,FALSE),'ROAR Ratings'!A:D,4,FALSE),""))</f>
        <v>5.66</v>
      </c>
      <c r="H1172" s="44">
        <f t="shared" si="60"/>
        <v>0.50450450450450446</v>
      </c>
      <c r="I1172" s="58" t="str">
        <f>IF(OR(A1172="",LEFT(A1172,3)="---"),"",IFERROR(VLOOKUP($A1172,'ROAR Balance'!B:F,2,FALSE),""))</f>
        <v>American</v>
      </c>
      <c r="J1172" s="58">
        <f>IF(I1172="","",IFERROR(VLOOKUP($A1172,'ROAR Balance'!B:F,3,FALSE),""))</f>
        <v>56</v>
      </c>
      <c r="K1172" s="58" t="str">
        <f>IF(I1172="","",IFERROR(VLOOKUP($A1172,'ROAR Balance'!B:F,4,FALSE),""))</f>
        <v>German</v>
      </c>
      <c r="L1172" s="58">
        <f>IF(I1172="","",IFERROR(VLOOKUP($A1172,'ROAR Balance'!B:F,5,FALSE),""))</f>
        <v>55</v>
      </c>
      <c r="M1172" s="46" t="str">
        <f>IF(OR(LEFT(A1172,2)="--",A1172="",I1172=""),"",IFERROR(VLOOKUP(A1172,Data!C:W,21,FALSE),""))</f>
        <v/>
      </c>
      <c r="N1172" s="2"/>
    </row>
    <row r="1173" spans="1:14" ht="15" customHeight="1" x14ac:dyDescent="0.3">
      <c r="A1173" s="5" t="str">
        <f>IFERROR(IF(VLOOKUP(ROW(A1173)-1,Data!B:C,2,FALSE)="","",VLOOKUP(ROW(A1173)-1,Data!B:C,2,FALSE)),"")</f>
        <v>Men From Mars [SP19]</v>
      </c>
      <c r="B1173" s="133"/>
      <c r="C1173" s="87" t="str">
        <f>IFERROR(IF(VLOOKUP(ROW(A1173)-1,Data!B:C,2,FALSE)="","",VLOOKUP(ROW(A1173)-1,Data!B:X,23,FALSE)),"")</f>
        <v/>
      </c>
      <c r="D1173" s="6">
        <f t="shared" si="58"/>
        <v>-1</v>
      </c>
      <c r="E1173" s="6" t="str">
        <f t="shared" si="59"/>
        <v/>
      </c>
      <c r="F1173" s="42">
        <f>IF(I1173="","",IF(M1173="Campaign","--",IF(VLOOKUP(A1173,Data!C:D,2,FALSE)="*","*",VLOOKUP(A1173,Data!C:R,16,FALSE))))</f>
        <v>6.4666666666666668</v>
      </c>
      <c r="G1173" s="43">
        <f>IF(I1173="","",IFERROR(VLOOKUP(VLOOKUP(A1173,Data!C:T,18,FALSE),'ROAR Ratings'!A:D,4,FALSE),""))</f>
        <v>6.54</v>
      </c>
      <c r="H1173" s="44">
        <f t="shared" si="60"/>
        <v>0.6</v>
      </c>
      <c r="I1173" s="58" t="str">
        <f>IF(OR(A1173="",LEFT(A1173,3)="---"),"",IFERROR(VLOOKUP($A1173,'ROAR Balance'!B:F,2,FALSE),""))</f>
        <v>American/Chinese</v>
      </c>
      <c r="J1173" s="58">
        <f>IF(I1173="","",IFERROR(VLOOKUP($A1173,'ROAR Balance'!B:F,3,FALSE),""))</f>
        <v>30</v>
      </c>
      <c r="K1173" s="58" t="str">
        <f>IF(I1173="","",IFERROR(VLOOKUP($A1173,'ROAR Balance'!B:F,4,FALSE),""))</f>
        <v>Japanese</v>
      </c>
      <c r="L1173" s="58">
        <f>IF(I1173="","",IFERROR(VLOOKUP($A1173,'ROAR Balance'!B:F,5,FALSE),""))</f>
        <v>20</v>
      </c>
      <c r="M1173" s="46" t="str">
        <f>IF(OR(LEFT(A1173,2)="--",A1173="",I1173=""),"",IFERROR(VLOOKUP(A1173,Data!C:W,21,FALSE),""))</f>
        <v>PTO, OBA</v>
      </c>
      <c r="N1173" s="2"/>
    </row>
    <row r="1174" spans="1:14" ht="15" customHeight="1" x14ac:dyDescent="0.3">
      <c r="A1174" s="5" t="str">
        <f>IFERROR(IF(VLOOKUP(ROW(A1174)-1,Data!B:C,2,FALSE)="","",VLOOKUP(ROW(A1174)-1,Data!B:C,2,FALSE)),"")</f>
        <v>The Slaughter at Krutik [SP20]</v>
      </c>
      <c r="B1174" s="133"/>
      <c r="C1174" s="87" t="str">
        <f>IFERROR(IF(VLOOKUP(ROW(A1174)-1,Data!B:C,2,FALSE)="","",VLOOKUP(ROW(A1174)-1,Data!B:X,23,FALSE)),"")</f>
        <v/>
      </c>
      <c r="D1174" s="6">
        <f t="shared" si="58"/>
        <v>-1</v>
      </c>
      <c r="E1174" s="6" t="str">
        <f t="shared" si="59"/>
        <v/>
      </c>
      <c r="F1174" s="42">
        <f>IF(I1174="","",IF(M1174="Campaign","--",IF(VLOOKUP(A1174,Data!C:D,2,FALSE)="*","*",VLOOKUP(A1174,Data!C:R,16,FALSE))))</f>
        <v>6.7</v>
      </c>
      <c r="G1174" s="43">
        <f>IF(I1174="","",IFERROR(VLOOKUP(VLOOKUP(A1174,Data!C:T,18,FALSE),'ROAR Ratings'!A:D,4,FALSE),""))</f>
        <v>6.98</v>
      </c>
      <c r="H1174" s="44">
        <f t="shared" si="60"/>
        <v>0.68085106382978722</v>
      </c>
      <c r="I1174" s="58" t="str">
        <f>IF(OR(A1174="",LEFT(A1174,3)="---"),"",IFERROR(VLOOKUP($A1174,'ROAR Balance'!B:F,2,FALSE),""))</f>
        <v>German/Spanish</v>
      </c>
      <c r="J1174" s="58">
        <f>IF(I1174="","",IFERROR(VLOOKUP($A1174,'ROAR Balance'!B:F,3,FALSE),""))</f>
        <v>64</v>
      </c>
      <c r="K1174" s="58" t="str">
        <f>IF(I1174="","",IFERROR(VLOOKUP($A1174,'ROAR Balance'!B:F,4,FALSE),""))</f>
        <v>Russian</v>
      </c>
      <c r="L1174" s="58">
        <f>IF(I1174="","",IFERROR(VLOOKUP($A1174,'ROAR Balance'!B:F,5,FALSE),""))</f>
        <v>30</v>
      </c>
      <c r="M1174" s="46" t="str">
        <f>IF(OR(LEFT(A1174,2)="--",A1174="",I1174=""),"",IFERROR(VLOOKUP(A1174,Data!C:W,21,FALSE),""))</f>
        <v/>
      </c>
      <c r="N1174" s="2"/>
    </row>
    <row r="1175" spans="1:14" ht="15" customHeight="1" x14ac:dyDescent="0.3">
      <c r="A1175" s="5" t="str">
        <f>IFERROR(IF(VLOOKUP(ROW(A1175)-1,Data!B:C,2,FALSE)="","",VLOOKUP(ROW(A1175)-1,Data!B:C,2,FALSE)),"")</f>
        <v>Johnny One [SP21]</v>
      </c>
      <c r="B1175" s="133"/>
      <c r="C1175" s="87" t="str">
        <f>IFERROR(IF(VLOOKUP(ROW(A1175)-1,Data!B:C,2,FALSE)="","",VLOOKUP(ROW(A1175)-1,Data!B:X,23,FALSE)),"")</f>
        <v/>
      </c>
      <c r="D1175" s="6">
        <f t="shared" si="58"/>
        <v>-1</v>
      </c>
      <c r="E1175" s="6" t="str">
        <f t="shared" si="59"/>
        <v/>
      </c>
      <c r="F1175" s="42">
        <f>IF(I1175="","",IF(M1175="Campaign","--",IF(VLOOKUP(A1175,Data!C:D,2,FALSE)="*","*",VLOOKUP(A1175,Data!C:R,16,FALSE))))</f>
        <v>7.0625</v>
      </c>
      <c r="G1175" s="43">
        <f>IF(I1175="","",IFERROR(VLOOKUP(VLOOKUP(A1175,Data!C:T,18,FALSE),'ROAR Ratings'!A:D,4,FALSE),""))</f>
        <v>5.93</v>
      </c>
      <c r="H1175" s="44">
        <f t="shared" si="60"/>
        <v>0.76923076923076927</v>
      </c>
      <c r="I1175" s="58" t="str">
        <f>IF(OR(A1175="",LEFT(A1175,3)="---"),"",IFERROR(VLOOKUP($A1175,'ROAR Balance'!B:F,2,FALSE),""))</f>
        <v>British</v>
      </c>
      <c r="J1175" s="58">
        <f>IF(I1175="","",IFERROR(VLOOKUP($A1175,'ROAR Balance'!B:F,3,FALSE),""))</f>
        <v>10</v>
      </c>
      <c r="K1175" s="58" t="str">
        <f>IF(I1175="","",IFERROR(VLOOKUP($A1175,'ROAR Balance'!B:F,4,FALSE),""))</f>
        <v>German</v>
      </c>
      <c r="L1175" s="58">
        <f>IF(I1175="","",IFERROR(VLOOKUP($A1175,'ROAR Balance'!B:F,5,FALSE),""))</f>
        <v>3</v>
      </c>
      <c r="M1175" s="46" t="str">
        <f>IF(OR(LEFT(A1175,2)="--",A1175="",I1175=""),"",IFERROR(VLOOKUP(A1175,Data!C:W,21,FALSE),""))</f>
        <v>OBA</v>
      </c>
      <c r="N1175" s="2"/>
    </row>
    <row r="1176" spans="1:14" ht="15" customHeight="1" x14ac:dyDescent="0.3">
      <c r="A1176" s="5" t="str">
        <f>IFERROR(IF(VLOOKUP(ROW(A1176)-1,Data!B:C,2,FALSE)="","",VLOOKUP(ROW(A1176)-1,Data!B:C,2,FALSE)),"")</f>
        <v>Tod's Last Stand [SP22]</v>
      </c>
      <c r="B1176" s="133"/>
      <c r="C1176" s="87" t="str">
        <f>IFERROR(IF(VLOOKUP(ROW(A1176)-1,Data!B:C,2,FALSE)="","",VLOOKUP(ROW(A1176)-1,Data!B:X,23,FALSE)),"")</f>
        <v/>
      </c>
      <c r="D1176" s="6">
        <f t="shared" si="58"/>
        <v>1</v>
      </c>
      <c r="E1176" s="6" t="str">
        <f t="shared" si="59"/>
        <v>T</v>
      </c>
      <c r="F1176" s="42">
        <f>IF(I1176="","",IF(M1176="Campaign","--",IF(VLOOKUP(A1176,Data!C:D,2,FALSE)="*","*",VLOOKUP(A1176,Data!C:R,16,FALSE))))</f>
        <v>3.375</v>
      </c>
      <c r="G1176" s="43">
        <f>IF(I1176="","",IFERROR(VLOOKUP(VLOOKUP(A1176,Data!C:T,18,FALSE),'ROAR Ratings'!A:D,4,FALSE),""))</f>
        <v>6.54</v>
      </c>
      <c r="H1176" s="44">
        <f t="shared" si="60"/>
        <v>0.55660377358490565</v>
      </c>
      <c r="I1176" s="58" t="str">
        <f>IF(OR(A1176="",LEFT(A1176,3)="---"),"",IFERROR(VLOOKUP($A1176,'ROAR Balance'!B:F,2,FALSE),""))</f>
        <v>British</v>
      </c>
      <c r="J1176" s="58">
        <f>IF(I1176="","",IFERROR(VLOOKUP($A1176,'ROAR Balance'!B:F,3,FALSE),""))</f>
        <v>47</v>
      </c>
      <c r="K1176" s="58" t="str">
        <f>IF(I1176="","",IFERROR(VLOOKUP($A1176,'ROAR Balance'!B:F,4,FALSE),""))</f>
        <v>German</v>
      </c>
      <c r="L1176" s="58">
        <f>IF(I1176="","",IFERROR(VLOOKUP($A1176,'ROAR Balance'!B:F,5,FALSE),""))</f>
        <v>59</v>
      </c>
      <c r="M1176" s="46" t="str">
        <f>IF(OR(LEFT(A1176,2)="--",A1176="",I1176=""),"",IFERROR(VLOOKUP(A1176,Data!C:W,21,FALSE),""))</f>
        <v/>
      </c>
      <c r="N1176" s="2"/>
    </row>
    <row r="1177" spans="1:14" ht="15" customHeight="1" x14ac:dyDescent="0.3">
      <c r="A1177" s="5" t="str">
        <f>IFERROR(IF(VLOOKUP(ROW(A1177)-1,Data!B:C,2,FALSE)="","",VLOOKUP(ROW(A1177)-1,Data!B:C,2,FALSE)),"")</f>
        <v>Assault on the Hotel Continental [SP23]</v>
      </c>
      <c r="B1177" s="133"/>
      <c r="C1177" s="87" t="str">
        <f>IFERROR(IF(VLOOKUP(ROW(A1177)-1,Data!B:C,2,FALSE)="","",VLOOKUP(ROW(A1177)-1,Data!B:X,23,FALSE)),"")</f>
        <v/>
      </c>
      <c r="D1177" s="6">
        <f t="shared" si="58"/>
        <v>1</v>
      </c>
      <c r="E1177" s="6" t="str">
        <f t="shared" si="59"/>
        <v>T</v>
      </c>
      <c r="F1177" s="42">
        <f>IF(I1177="","",IF(M1177="Campaign","--",IF(VLOOKUP(A1177,Data!C:D,2,FALSE)="*","*",VLOOKUP(A1177,Data!C:R,16,FALSE))))</f>
        <v>4.9000000000000004</v>
      </c>
      <c r="G1177" s="43">
        <f>IF(I1177="","",IFERROR(VLOOKUP(VLOOKUP(A1177,Data!C:T,18,FALSE),'ROAR Ratings'!A:D,4,FALSE),""))</f>
        <v>6.55</v>
      </c>
      <c r="H1177" s="44">
        <f t="shared" si="60"/>
        <v>0.55555555555555558</v>
      </c>
      <c r="I1177" s="58" t="str">
        <f>IF(OR(A1177="",LEFT(A1177,3)="---"),"",IFERROR(VLOOKUP($A1177,'ROAR Balance'!B:F,2,FALSE),""))</f>
        <v>New Zealand</v>
      </c>
      <c r="J1177" s="58">
        <f>IF(I1177="","",IFERROR(VLOOKUP($A1177,'ROAR Balance'!B:F,3,FALSE),""))</f>
        <v>20</v>
      </c>
      <c r="K1177" s="58" t="str">
        <f>IF(I1177="","",IFERROR(VLOOKUP($A1177,'ROAR Balance'!B:F,4,FALSE),""))</f>
        <v>German</v>
      </c>
      <c r="L1177" s="58">
        <f>IF(I1177="","",IFERROR(VLOOKUP($A1177,'ROAR Balance'!B:F,5,FALSE),""))</f>
        <v>25</v>
      </c>
      <c r="M1177" s="46" t="str">
        <f>IF(OR(LEFT(A1177,2)="--",A1177="",I1177=""),"",IFERROR(VLOOKUP(A1177,Data!C:W,21,FALSE),""))</f>
        <v/>
      </c>
      <c r="N1177" s="2"/>
    </row>
    <row r="1178" spans="1:14" ht="15" customHeight="1" x14ac:dyDescent="0.3">
      <c r="A1178" s="5" t="str">
        <f>IFERROR(IF(VLOOKUP(ROW(A1178)-1,Data!B:C,2,FALSE)="","",VLOOKUP(ROW(A1178)-1,Data!B:C,2,FALSE)),"")</f>
        <v>Forest Fighting in Latvia [SP24]</v>
      </c>
      <c r="B1178" s="133"/>
      <c r="C1178" s="87" t="str">
        <f>IFERROR(IF(VLOOKUP(ROW(A1178)-1,Data!B:C,2,FALSE)="","",VLOOKUP(ROW(A1178)-1,Data!B:X,23,FALSE)),"")</f>
        <v/>
      </c>
      <c r="D1178" s="6">
        <f t="shared" si="58"/>
        <v>-1</v>
      </c>
      <c r="E1178" s="6" t="str">
        <f t="shared" si="59"/>
        <v>T</v>
      </c>
      <c r="F1178" s="42">
        <f>IF(I1178="","",IF(M1178="Campaign","--",IF(VLOOKUP(A1178,Data!C:D,2,FALSE)="*","*",VLOOKUP(A1178,Data!C:R,16,FALSE))))</f>
        <v>2.9</v>
      </c>
      <c r="G1178" s="43">
        <f>IF(I1178="","",IFERROR(VLOOKUP(VLOOKUP(A1178,Data!C:T,18,FALSE),'ROAR Ratings'!A:D,4,FALSE),""))</f>
        <v>6.18</v>
      </c>
      <c r="H1178" s="44">
        <f t="shared" si="60"/>
        <v>0.54716981132075471</v>
      </c>
      <c r="I1178" s="58" t="str">
        <f>IF(OR(A1178="",LEFT(A1178,3)="---"),"",IFERROR(VLOOKUP($A1178,'ROAR Balance'!B:F,2,FALSE),""))</f>
        <v>Russian</v>
      </c>
      <c r="J1178" s="58">
        <f>IF(I1178="","",IFERROR(VLOOKUP($A1178,'ROAR Balance'!B:F,3,FALSE),""))</f>
        <v>48</v>
      </c>
      <c r="K1178" s="58" t="str">
        <f>IF(I1178="","",IFERROR(VLOOKUP($A1178,'ROAR Balance'!B:F,4,FALSE),""))</f>
        <v>German</v>
      </c>
      <c r="L1178" s="58">
        <f>IF(I1178="","",IFERROR(VLOOKUP($A1178,'ROAR Balance'!B:F,5,FALSE),""))</f>
        <v>58</v>
      </c>
      <c r="M1178" s="46" t="str">
        <f>IF(OR(LEFT(A1178,2)="--",A1178="",I1178=""),"",IFERROR(VLOOKUP(A1178,Data!C:W,21,FALSE),""))</f>
        <v/>
      </c>
      <c r="N1178" s="2"/>
    </row>
    <row r="1179" spans="1:14" ht="15" customHeight="1" x14ac:dyDescent="0.3">
      <c r="A1179" s="5" t="str">
        <f>IFERROR(IF(VLOOKUP(ROW(A1179)-1,Data!B:C,2,FALSE)="","",VLOOKUP(ROW(A1179)-1,Data!B:C,2,FALSE)),"")</f>
        <v/>
      </c>
      <c r="B1179" s="133"/>
      <c r="C1179" s="87" t="str">
        <f>IFERROR(IF(VLOOKUP(ROW(A1179)-1,Data!B:C,2,FALSE)="","",VLOOKUP(ROW(A1179)-1,Data!B:X,23,FALSE)),"")</f>
        <v/>
      </c>
      <c r="D1179" s="6" t="str">
        <f t="shared" si="58"/>
        <v/>
      </c>
      <c r="E1179" s="6" t="str">
        <f t="shared" si="59"/>
        <v/>
      </c>
      <c r="F1179" s="42" t="str">
        <f>IF(I1179="","",IF(M1179="Campaign","--",IF(VLOOKUP(A1179,Data!C:D,2,FALSE)="*","*",VLOOKUP(A1179,Data!C:R,16,FALSE))))</f>
        <v/>
      </c>
      <c r="G1179" s="43" t="str">
        <f>IF(I1179="","",IFERROR(VLOOKUP(VLOOKUP(A1179,Data!C:T,18,FALSE),'ROAR Ratings'!A:D,4,FALSE),""))</f>
        <v/>
      </c>
      <c r="H1179" s="44" t="str">
        <f t="shared" si="60"/>
        <v/>
      </c>
      <c r="I1179" s="58" t="str">
        <f>IF(OR(A1179="",LEFT(A1179,3)="---"),"",IFERROR(VLOOKUP($A1179,'ROAR Balance'!B:F,2,FALSE),""))</f>
        <v/>
      </c>
      <c r="J1179" s="58" t="str">
        <f>IF(I1179="","",IFERROR(VLOOKUP($A1179,'ROAR Balance'!B:F,3,FALSE),""))</f>
        <v/>
      </c>
      <c r="K1179" s="58" t="str">
        <f>IF(I1179="","",IFERROR(VLOOKUP($A1179,'ROAR Balance'!B:F,4,FALSE),""))</f>
        <v/>
      </c>
      <c r="L1179" s="58" t="str">
        <f>IF(I1179="","",IFERROR(VLOOKUP($A1179,'ROAR Balance'!B:F,5,FALSE),""))</f>
        <v/>
      </c>
      <c r="M1179" s="46" t="str">
        <f>IF(OR(LEFT(A1179,2)="--",A1179="",I1179=""),"",IFERROR(VLOOKUP(A1179,Data!C:W,21,FALSE),""))</f>
        <v/>
      </c>
      <c r="N1179" s="2"/>
    </row>
    <row r="1180" spans="1:14" ht="15" customHeight="1" x14ac:dyDescent="0.3">
      <c r="A1180" s="5" t="str">
        <f>IFERROR(IF(VLOOKUP(ROW(A1180)-1,Data!B:C,2,FALSE)="","",VLOOKUP(ROW(A1180)-1,Data!B:C,2,FALSE)),"")</f>
        <v>--- Schwerpunkt 3 ---</v>
      </c>
      <c r="B1180" s="133"/>
      <c r="C1180" s="87" t="str">
        <f>IFERROR(IF(VLOOKUP(ROW(A1180)-1,Data!B:C,2,FALSE)="","",VLOOKUP(ROW(A1180)-1,Data!B:X,23,FALSE)),"")</f>
        <v/>
      </c>
      <c r="D1180" s="6" t="str">
        <f t="shared" si="58"/>
        <v/>
      </c>
      <c r="E1180" s="6" t="str">
        <f t="shared" si="59"/>
        <v/>
      </c>
      <c r="F1180" s="42" t="str">
        <f>IF(I1180="","",IF(M1180="Campaign","--",IF(VLOOKUP(A1180,Data!C:D,2,FALSE)="*","*",VLOOKUP(A1180,Data!C:R,16,FALSE))))</f>
        <v/>
      </c>
      <c r="G1180" s="43" t="str">
        <f>IF(I1180="","",IFERROR(VLOOKUP(VLOOKUP(A1180,Data!C:T,18,FALSE),'ROAR Ratings'!A:D,4,FALSE),""))</f>
        <v/>
      </c>
      <c r="H1180" s="44" t="str">
        <f t="shared" si="60"/>
        <v/>
      </c>
      <c r="I1180" s="58" t="str">
        <f>IF(OR(A1180="",LEFT(A1180,3)="---"),"",IFERROR(VLOOKUP($A1180,'ROAR Balance'!B:F,2,FALSE),""))</f>
        <v/>
      </c>
      <c r="J1180" s="58" t="str">
        <f>IF(I1180="","",IFERROR(VLOOKUP($A1180,'ROAR Balance'!B:F,3,FALSE),""))</f>
        <v/>
      </c>
      <c r="K1180" s="58" t="str">
        <f>IF(I1180="","",IFERROR(VLOOKUP($A1180,'ROAR Balance'!B:F,4,FALSE),""))</f>
        <v/>
      </c>
      <c r="L1180" s="58" t="str">
        <f>IF(I1180="","",IFERROR(VLOOKUP($A1180,'ROAR Balance'!B:F,5,FALSE),""))</f>
        <v/>
      </c>
      <c r="M1180" s="46" t="str">
        <f>IF(OR(LEFT(A1180,2)="--",A1180="",I1180=""),"",IFERROR(VLOOKUP(A1180,Data!C:W,21,FALSE),""))</f>
        <v/>
      </c>
      <c r="N1180" s="2"/>
    </row>
    <row r="1181" spans="1:14" ht="15" customHeight="1" x14ac:dyDescent="0.3">
      <c r="A1181" s="5" t="str">
        <f>IFERROR(IF(VLOOKUP(ROW(A1181)-1,Data!B:C,2,FALSE)="","",VLOOKUP(ROW(A1181)-1,Data!B:C,2,FALSE)),"")</f>
        <v>Two Pounds in Return [SP25]</v>
      </c>
      <c r="B1181" s="133"/>
      <c r="C1181" s="87" t="str">
        <f>IFERROR(IF(VLOOKUP(ROW(A1181)-1,Data!B:C,2,FALSE)="","",VLOOKUP(ROW(A1181)-1,Data!B:X,23,FALSE)),"")</f>
        <v/>
      </c>
      <c r="D1181" s="6">
        <f t="shared" si="58"/>
        <v>-1</v>
      </c>
      <c r="E1181" s="6" t="str">
        <f t="shared" si="59"/>
        <v/>
      </c>
      <c r="F1181" s="42">
        <f>IF(I1181="","",IF(M1181="Campaign","--",IF(VLOOKUP(A1181,Data!C:D,2,FALSE)="*","*",VLOOKUP(A1181,Data!C:R,16,FALSE))))</f>
        <v>7.083333333333333</v>
      </c>
      <c r="G1181" s="43">
        <f>IF(I1181="","",IFERROR(VLOOKUP(VLOOKUP(A1181,Data!C:T,18,FALSE),'ROAR Ratings'!A:D,4,FALSE),""))</f>
        <v>4.2</v>
      </c>
      <c r="H1181" s="44">
        <f t="shared" si="60"/>
        <v>0.52380952380952384</v>
      </c>
      <c r="I1181" s="58" t="str">
        <f>IF(OR(A1181="",LEFT(A1181,3)="---"),"",IFERROR(VLOOKUP($A1181,'ROAR Balance'!B:F,2,FALSE),""))</f>
        <v>New Zealand</v>
      </c>
      <c r="J1181" s="58">
        <f>IF(I1181="","",IFERROR(VLOOKUP($A1181,'ROAR Balance'!B:F,3,FALSE),""))</f>
        <v>11</v>
      </c>
      <c r="K1181" s="58" t="str">
        <f>IF(I1181="","",IFERROR(VLOOKUP($A1181,'ROAR Balance'!B:F,4,FALSE),""))</f>
        <v>German</v>
      </c>
      <c r="L1181" s="58">
        <f>IF(I1181="","",IFERROR(VLOOKUP($A1181,'ROAR Balance'!B:F,5,FALSE),""))</f>
        <v>10</v>
      </c>
      <c r="M1181" s="46" t="str">
        <f>IF(OR(LEFT(A1181,2)="--",A1181="",I1181=""),"",IFERROR(VLOOKUP(A1181,Data!C:W,21,FALSE),""))</f>
        <v>Dsrt</v>
      </c>
      <c r="N1181" s="2"/>
    </row>
    <row r="1182" spans="1:14" ht="15" customHeight="1" x14ac:dyDescent="0.3">
      <c r="A1182" s="5" t="str">
        <f>IFERROR(IF(VLOOKUP(ROW(A1182)-1,Data!B:C,2,FALSE)="","",VLOOKUP(ROW(A1182)-1,Data!B:C,2,FALSE)),"")</f>
        <v>Wollerscheim! [SP26]</v>
      </c>
      <c r="B1182" s="133"/>
      <c r="C1182" s="87" t="str">
        <f>IFERROR(IF(VLOOKUP(ROW(A1182)-1,Data!B:C,2,FALSE)="","",VLOOKUP(ROW(A1182)-1,Data!B:X,23,FALSE)),"")</f>
        <v/>
      </c>
      <c r="D1182" s="6">
        <f t="shared" si="58"/>
        <v>-1</v>
      </c>
      <c r="E1182" s="6" t="str">
        <f t="shared" si="59"/>
        <v/>
      </c>
      <c r="F1182" s="42">
        <f>IF(I1182="","",IF(M1182="Campaign","--",IF(VLOOKUP(A1182,Data!C:D,2,FALSE)="*","*",VLOOKUP(A1182,Data!C:R,16,FALSE))))</f>
        <v>8.15</v>
      </c>
      <c r="G1182" s="43">
        <f>IF(I1182="","",IFERROR(VLOOKUP(VLOOKUP(A1182,Data!C:T,18,FALSE),'ROAR Ratings'!A:D,4,FALSE),""))</f>
        <v>6.93</v>
      </c>
      <c r="H1182" s="44">
        <f t="shared" si="60"/>
        <v>0.60294117647058831</v>
      </c>
      <c r="I1182" s="58" t="str">
        <f>IF(OR(A1182="",LEFT(A1182,3)="---"),"",IFERROR(VLOOKUP($A1182,'ROAR Balance'!B:F,2,FALSE),""))</f>
        <v>German</v>
      </c>
      <c r="J1182" s="58">
        <f>IF(I1182="","",IFERROR(VLOOKUP($A1182,'ROAR Balance'!B:F,3,FALSE),""))</f>
        <v>27</v>
      </c>
      <c r="K1182" s="58" t="str">
        <f>IF(I1182="","",IFERROR(VLOOKUP($A1182,'ROAR Balance'!B:F,4,FALSE),""))</f>
        <v>American</v>
      </c>
      <c r="L1182" s="58">
        <f>IF(I1182="","",IFERROR(VLOOKUP($A1182,'ROAR Balance'!B:F,5,FALSE),""))</f>
        <v>41</v>
      </c>
      <c r="M1182" s="46" t="str">
        <f>IF(OR(LEFT(A1182,2)="--",A1182="",I1182=""),"",IFERROR(VLOOKUP(A1182,Data!C:W,21,FALSE),""))</f>
        <v>OBA</v>
      </c>
      <c r="N1182" s="2"/>
    </row>
    <row r="1183" spans="1:14" ht="15" customHeight="1" x14ac:dyDescent="0.3">
      <c r="A1183" s="5" t="str">
        <f>IFERROR(IF(VLOOKUP(ROW(A1183)-1,Data!B:C,2,FALSE)="","",VLOOKUP(ROW(A1183)-1,Data!B:C,2,FALSE)),"")</f>
        <v>Sudden Fury [SP27]</v>
      </c>
      <c r="B1183" s="133"/>
      <c r="C1183" s="87" t="str">
        <f>IFERROR(IF(VLOOKUP(ROW(A1183)-1,Data!B:C,2,FALSE)="","",VLOOKUP(ROW(A1183)-1,Data!B:X,23,FALSE)),"")</f>
        <v/>
      </c>
      <c r="D1183" s="6">
        <f t="shared" si="58"/>
        <v>-1</v>
      </c>
      <c r="E1183" s="6" t="str">
        <f t="shared" si="59"/>
        <v>T</v>
      </c>
      <c r="F1183" s="42">
        <f>IF(I1183="","",IF(M1183="Campaign","--",IF(VLOOKUP(A1183,Data!C:D,2,FALSE)="*","*",VLOOKUP(A1183,Data!C:R,16,FALSE))))</f>
        <v>3.9249999999999998</v>
      </c>
      <c r="G1183" s="43">
        <f>IF(I1183="","",IFERROR(VLOOKUP(VLOOKUP(A1183,Data!C:T,18,FALSE),'ROAR Ratings'!A:D,4,FALSE),""))</f>
        <v>6.37</v>
      </c>
      <c r="H1183" s="44">
        <f t="shared" si="60"/>
        <v>0.72413793103448276</v>
      </c>
      <c r="I1183" s="58" t="str">
        <f>IF(OR(A1183="",LEFT(A1183,3)="---"),"",IFERROR(VLOOKUP($A1183,'ROAR Balance'!B:F,2,FALSE),""))</f>
        <v>British</v>
      </c>
      <c r="J1183" s="58">
        <f>IF(I1183="","",IFERROR(VLOOKUP($A1183,'ROAR Balance'!B:F,3,FALSE),""))</f>
        <v>21</v>
      </c>
      <c r="K1183" s="58" t="str">
        <f>IF(I1183="","",IFERROR(VLOOKUP($A1183,'ROAR Balance'!B:F,4,FALSE),""))</f>
        <v>German</v>
      </c>
      <c r="L1183" s="58">
        <f>IF(I1183="","",IFERROR(VLOOKUP($A1183,'ROAR Balance'!B:F,5,FALSE),""))</f>
        <v>8</v>
      </c>
      <c r="M1183" s="46" t="str">
        <f>IF(OR(LEFT(A1183,2)="--",A1183="",I1183=""),"",IFERROR(VLOOKUP(A1183,Data!C:W,21,FALSE),""))</f>
        <v/>
      </c>
      <c r="N1183" s="2"/>
    </row>
    <row r="1184" spans="1:14" ht="15" customHeight="1" x14ac:dyDescent="0.3">
      <c r="A1184" s="5" t="str">
        <f>IFERROR(IF(VLOOKUP(ROW(A1184)-1,Data!B:C,2,FALSE)="","",VLOOKUP(ROW(A1184)-1,Data!B:C,2,FALSE)),"")</f>
        <v>Clearing Qualberg [SP28]</v>
      </c>
      <c r="B1184" s="133"/>
      <c r="C1184" s="87" t="str">
        <f>IFERROR(IF(VLOOKUP(ROW(A1184)-1,Data!B:C,2,FALSE)="","",VLOOKUP(ROW(A1184)-1,Data!B:X,23,FALSE)),"")</f>
        <v/>
      </c>
      <c r="D1184" s="6">
        <f t="shared" si="58"/>
        <v>-1</v>
      </c>
      <c r="E1184" s="6" t="str">
        <f t="shared" si="59"/>
        <v/>
      </c>
      <c r="F1184" s="42">
        <f>IF(I1184="","",IF(M1184="Campaign","--",IF(VLOOKUP(A1184,Data!C:D,2,FALSE)="*","*",VLOOKUP(A1184,Data!C:R,16,FALSE))))</f>
        <v>8.15</v>
      </c>
      <c r="G1184" s="43">
        <f>IF(I1184="","",IFERROR(VLOOKUP(VLOOKUP(A1184,Data!C:T,18,FALSE),'ROAR Ratings'!A:D,4,FALSE),""))</f>
        <v>6.52</v>
      </c>
      <c r="H1184" s="44">
        <f t="shared" si="60"/>
        <v>0.72</v>
      </c>
      <c r="I1184" s="58" t="str">
        <f>IF(OR(A1184="",LEFT(A1184,3)="---"),"",IFERROR(VLOOKUP($A1184,'ROAR Balance'!B:F,2,FALSE),""))</f>
        <v>German</v>
      </c>
      <c r="J1184" s="58">
        <f>IF(I1184="","",IFERROR(VLOOKUP($A1184,'ROAR Balance'!B:F,3,FALSE),""))</f>
        <v>18</v>
      </c>
      <c r="K1184" s="58" t="str">
        <f>IF(I1184="","",IFERROR(VLOOKUP($A1184,'ROAR Balance'!B:F,4,FALSE),""))</f>
        <v>British</v>
      </c>
      <c r="L1184" s="58">
        <f>IF(I1184="","",IFERROR(VLOOKUP($A1184,'ROAR Balance'!B:F,5,FALSE),""))</f>
        <v>7</v>
      </c>
      <c r="M1184" s="46" t="str">
        <f>IF(OR(LEFT(A1184,2)="--",A1184="",I1184=""),"",IFERROR(VLOOKUP(A1184,Data!C:W,21,FALSE),""))</f>
        <v>OBA</v>
      </c>
      <c r="N1184" s="2"/>
    </row>
    <row r="1185" spans="1:14" ht="15" customHeight="1" x14ac:dyDescent="0.3">
      <c r="A1185" s="5" t="str">
        <f>IFERROR(IF(VLOOKUP(ROW(A1185)-1,Data!B:C,2,FALSE)="","",VLOOKUP(ROW(A1185)-1,Data!B:C,2,FALSE)),"")</f>
        <v>Schloss Bübingen [SP29]</v>
      </c>
      <c r="B1185" s="133"/>
      <c r="C1185" s="87" t="str">
        <f>IFERROR(IF(VLOOKUP(ROW(A1185)-1,Data!B:C,2,FALSE)="","",VLOOKUP(ROW(A1185)-1,Data!B:X,23,FALSE)),"")</f>
        <v/>
      </c>
      <c r="D1185" s="6">
        <f t="shared" si="58"/>
        <v>-1</v>
      </c>
      <c r="E1185" s="6" t="str">
        <f t="shared" si="59"/>
        <v>T</v>
      </c>
      <c r="F1185" s="42">
        <f>IF(I1185="","",IF(M1185="Campaign","--",IF(VLOOKUP(A1185,Data!C:D,2,FALSE)="*","*",VLOOKUP(A1185,Data!C:R,16,FALSE))))</f>
        <v>2.1625000000000001</v>
      </c>
      <c r="G1185" s="43">
        <f>IF(I1185="","",IFERROR(VLOOKUP(VLOOKUP(A1185,Data!C:T,18,FALSE),'ROAR Ratings'!A:D,4,FALSE),""))</f>
        <v>6.02</v>
      </c>
      <c r="H1185" s="44">
        <f t="shared" si="60"/>
        <v>0.55555555555555558</v>
      </c>
      <c r="I1185" s="58" t="str">
        <f>IF(OR(A1185="",LEFT(A1185,3)="---"),"",IFERROR(VLOOKUP($A1185,'ROAR Balance'!B:F,2,FALSE),""))</f>
        <v>American</v>
      </c>
      <c r="J1185" s="58">
        <f>IF(I1185="","",IFERROR(VLOOKUP($A1185,'ROAR Balance'!B:F,3,FALSE),""))</f>
        <v>24</v>
      </c>
      <c r="K1185" s="58" t="str">
        <f>IF(I1185="","",IFERROR(VLOOKUP($A1185,'ROAR Balance'!B:F,4,FALSE),""))</f>
        <v>German</v>
      </c>
      <c r="L1185" s="58">
        <f>IF(I1185="","",IFERROR(VLOOKUP($A1185,'ROAR Balance'!B:F,5,FALSE),""))</f>
        <v>30</v>
      </c>
      <c r="M1185" s="46" t="str">
        <f>IF(OR(LEFT(A1185,2)="--",A1185="",I1185=""),"",IFERROR(VLOOKUP(A1185,Data!C:W,21,FALSE),""))</f>
        <v/>
      </c>
      <c r="N1185" s="2"/>
    </row>
    <row r="1186" spans="1:14" ht="15" customHeight="1" x14ac:dyDescent="0.3">
      <c r="A1186" s="5" t="str">
        <f>IFERROR(IF(VLOOKUP(ROW(A1186)-1,Data!B:C,2,FALSE)="","",VLOOKUP(ROW(A1186)-1,Data!B:C,2,FALSE)),"")</f>
        <v>Evicting Yamagishi [SP30]</v>
      </c>
      <c r="B1186" s="133"/>
      <c r="C1186" s="87" t="str">
        <f>IFERROR(IF(VLOOKUP(ROW(A1186)-1,Data!B:C,2,FALSE)="","",VLOOKUP(ROW(A1186)-1,Data!B:X,23,FALSE)),"")</f>
        <v/>
      </c>
      <c r="D1186" s="6">
        <f t="shared" si="58"/>
        <v>1</v>
      </c>
      <c r="E1186" s="6" t="str">
        <f t="shared" si="59"/>
        <v/>
      </c>
      <c r="F1186" s="42">
        <f>IF(I1186="","",IF(M1186="Campaign","--",IF(VLOOKUP(A1186,Data!C:D,2,FALSE)="*","*",VLOOKUP(A1186,Data!C:R,16,FALSE))))</f>
        <v>8.0625</v>
      </c>
      <c r="G1186" s="43">
        <f>IF(I1186="","",IFERROR(VLOOKUP(VLOOKUP(A1186,Data!C:T,18,FALSE),'ROAR Ratings'!A:D,4,FALSE),""))</f>
        <v>6.44</v>
      </c>
      <c r="H1186" s="44">
        <f t="shared" si="60"/>
        <v>0.5625</v>
      </c>
      <c r="I1186" s="58" t="str">
        <f>IF(OR(A1186="",LEFT(A1186,3)="---"),"",IFERROR(VLOOKUP($A1186,'ROAR Balance'!B:F,2,FALSE),""))</f>
        <v>Russian</v>
      </c>
      <c r="J1186" s="58">
        <f>IF(I1186="","",IFERROR(VLOOKUP($A1186,'ROAR Balance'!B:F,3,FALSE),""))</f>
        <v>7</v>
      </c>
      <c r="K1186" s="58" t="str">
        <f>IF(I1186="","",IFERROR(VLOOKUP($A1186,'ROAR Balance'!B:F,4,FALSE),""))</f>
        <v>Japanese</v>
      </c>
      <c r="L1186" s="58">
        <f>IF(I1186="","",IFERROR(VLOOKUP($A1186,'ROAR Balance'!B:F,5,FALSE),""))</f>
        <v>9</v>
      </c>
      <c r="M1186" s="46" t="str">
        <f>IF(OR(LEFT(A1186,2)="--",A1186="",I1186=""),"",IFERROR(VLOOKUP(A1186,Data!C:W,21,FALSE),""))</f>
        <v/>
      </c>
      <c r="N1186" s="2"/>
    </row>
    <row r="1187" spans="1:14" ht="15" customHeight="1" x14ac:dyDescent="0.3">
      <c r="A1187" s="5" t="str">
        <f>IFERROR(IF(VLOOKUP(ROW(A1187)-1,Data!B:C,2,FALSE)="","",VLOOKUP(ROW(A1187)-1,Data!B:C,2,FALSE)),"")</f>
        <v>The Hills of Lagonovo [SP31]</v>
      </c>
      <c r="B1187" s="133"/>
      <c r="C1187" s="87" t="str">
        <f>IFERROR(IF(VLOOKUP(ROW(A1187)-1,Data!B:C,2,FALSE)="","",VLOOKUP(ROW(A1187)-1,Data!B:X,23,FALSE)),"")</f>
        <v/>
      </c>
      <c r="D1187" s="6">
        <f t="shared" si="58"/>
        <v>-1</v>
      </c>
      <c r="E1187" s="6" t="str">
        <f t="shared" si="59"/>
        <v/>
      </c>
      <c r="F1187" s="42">
        <f>IF(I1187="","",IF(M1187="Campaign","--",IF(VLOOKUP(A1187,Data!C:D,2,FALSE)="*","*",VLOOKUP(A1187,Data!C:R,16,FALSE))))</f>
        <v>10.487500000000001</v>
      </c>
      <c r="G1187" s="43">
        <f>IF(I1187="","",IFERROR(VLOOKUP(VLOOKUP(A1187,Data!C:T,18,FALSE),'ROAR Ratings'!A:D,4,FALSE),""))</f>
        <v>6.33</v>
      </c>
      <c r="H1187" s="44">
        <f t="shared" si="60"/>
        <v>0.64705882352941169</v>
      </c>
      <c r="I1187" s="58" t="str">
        <f>IF(OR(A1187="",LEFT(A1187,3)="---"),"",IFERROR(VLOOKUP($A1187,'ROAR Balance'!B:F,2,FALSE),""))</f>
        <v>Russian</v>
      </c>
      <c r="J1187" s="58">
        <f>IF(I1187="","",IFERROR(VLOOKUP($A1187,'ROAR Balance'!B:F,3,FALSE),""))</f>
        <v>6</v>
      </c>
      <c r="K1187" s="58" t="str">
        <f>IF(I1187="","",IFERROR(VLOOKUP($A1187,'ROAR Balance'!B:F,4,FALSE),""))</f>
        <v>German</v>
      </c>
      <c r="L1187" s="58">
        <f>IF(I1187="","",IFERROR(VLOOKUP($A1187,'ROAR Balance'!B:F,5,FALSE),""))</f>
        <v>11</v>
      </c>
      <c r="M1187" s="46" t="str">
        <f>IF(OR(LEFT(A1187,2)="--",A1187="",I1187=""),"",IFERROR(VLOOKUP(A1187,Data!C:W,21,FALSE),""))</f>
        <v>OBA</v>
      </c>
      <c r="N1187" s="2"/>
    </row>
    <row r="1188" spans="1:14" ht="15" customHeight="1" x14ac:dyDescent="0.3">
      <c r="A1188" s="5" t="str">
        <f>IFERROR(IF(VLOOKUP(ROW(A1188)-1,Data!B:C,2,FALSE)="","",VLOOKUP(ROW(A1188)-1,Data!B:C,2,FALSE)),"")</f>
        <v>Over Open Sights [SP32]</v>
      </c>
      <c r="B1188" s="133"/>
      <c r="C1188" s="87" t="str">
        <f>IFERROR(IF(VLOOKUP(ROW(A1188)-1,Data!B:C,2,FALSE)="","",VLOOKUP(ROW(A1188)-1,Data!B:X,23,FALSE)),"")</f>
        <v/>
      </c>
      <c r="D1188" s="6">
        <f t="shared" si="58"/>
        <v>-1</v>
      </c>
      <c r="E1188" s="6" t="str">
        <f t="shared" si="59"/>
        <v>T</v>
      </c>
      <c r="F1188" s="42">
        <f>IF(I1188="","",IF(M1188="Campaign","--",IF(VLOOKUP(A1188,Data!C:D,2,FALSE)="*","*",VLOOKUP(A1188,Data!C:R,16,FALSE))))</f>
        <v>1.825</v>
      </c>
      <c r="G1188" s="43">
        <f>IF(I1188="","",IFERROR(VLOOKUP(VLOOKUP(A1188,Data!C:T,18,FALSE),'ROAR Ratings'!A:D,4,FALSE),""))</f>
        <v>5.64</v>
      </c>
      <c r="H1188" s="44">
        <f t="shared" si="60"/>
        <v>0.54545454545454541</v>
      </c>
      <c r="I1188" s="58" t="str">
        <f>IF(OR(A1188="",LEFT(A1188,3)="---"),"",IFERROR(VLOOKUP($A1188,'ROAR Balance'!B:F,2,FALSE),""))</f>
        <v>British</v>
      </c>
      <c r="J1188" s="58">
        <f>IF(I1188="","",IFERROR(VLOOKUP($A1188,'ROAR Balance'!B:F,3,FALSE),""))</f>
        <v>15</v>
      </c>
      <c r="K1188" s="58" t="str">
        <f>IF(I1188="","",IFERROR(VLOOKUP($A1188,'ROAR Balance'!B:F,4,FALSE),""))</f>
        <v>Italian</v>
      </c>
      <c r="L1188" s="58">
        <f>IF(I1188="","",IFERROR(VLOOKUP($A1188,'ROAR Balance'!B:F,5,FALSE),""))</f>
        <v>18</v>
      </c>
      <c r="M1188" s="46" t="str">
        <f>IF(OR(LEFT(A1188,2)="--",A1188="",I1188=""),"",IFERROR(VLOOKUP(A1188,Data!C:W,21,FALSE),""))</f>
        <v>Dsrt</v>
      </c>
      <c r="N1188" s="2"/>
    </row>
    <row r="1189" spans="1:14" ht="15" customHeight="1" x14ac:dyDescent="0.3">
      <c r="A1189" s="5" t="str">
        <f>IFERROR(IF(VLOOKUP(ROW(A1189)-1,Data!B:C,2,FALSE)="","",VLOOKUP(ROW(A1189)-1,Data!B:C,2,FALSE)),"")</f>
        <v>The Eternal City [SP33]</v>
      </c>
      <c r="B1189" s="133"/>
      <c r="C1189" s="87" t="str">
        <f>IFERROR(IF(VLOOKUP(ROW(A1189)-1,Data!B:C,2,FALSE)="","",VLOOKUP(ROW(A1189)-1,Data!B:X,23,FALSE)),"")</f>
        <v/>
      </c>
      <c r="D1189" s="6">
        <f t="shared" si="58"/>
        <v>1</v>
      </c>
      <c r="E1189" s="6" t="str">
        <f t="shared" si="59"/>
        <v/>
      </c>
      <c r="F1189" s="42">
        <f>IF(I1189="","",IF(M1189="Campaign","--",IF(VLOOKUP(A1189,Data!C:D,2,FALSE)="*","*",VLOOKUP(A1189,Data!C:R,16,FALSE))))</f>
        <v>19.841666666666665</v>
      </c>
      <c r="G1189" s="43">
        <f>IF(I1189="","",IFERROR(VLOOKUP(VLOOKUP(A1189,Data!C:T,18,FALSE),'ROAR Ratings'!A:D,4,FALSE),""))</f>
        <v>6.43</v>
      </c>
      <c r="H1189" s="44">
        <f t="shared" si="60"/>
        <v>0.51724137931034486</v>
      </c>
      <c r="I1189" s="58" t="str">
        <f>IF(OR(A1189="",LEFT(A1189,3)="---"),"",IFERROR(VLOOKUP($A1189,'ROAR Balance'!B:F,2,FALSE),""))</f>
        <v>American</v>
      </c>
      <c r="J1189" s="58">
        <f>IF(I1189="","",IFERROR(VLOOKUP($A1189,'ROAR Balance'!B:F,3,FALSE),""))</f>
        <v>15</v>
      </c>
      <c r="K1189" s="58" t="str">
        <f>IF(I1189="","",IFERROR(VLOOKUP($A1189,'ROAR Balance'!B:F,4,FALSE),""))</f>
        <v>German</v>
      </c>
      <c r="L1189" s="58">
        <f>IF(I1189="","",IFERROR(VLOOKUP($A1189,'ROAR Balance'!B:F,5,FALSE),""))</f>
        <v>14</v>
      </c>
      <c r="M1189" s="46" t="str">
        <f>IF(OR(LEFT(A1189,2)="--",A1189="",I1189=""),"",IFERROR(VLOOKUP(A1189,Data!C:W,21,FALSE),""))</f>
        <v>OBA</v>
      </c>
      <c r="N1189" s="2"/>
    </row>
    <row r="1190" spans="1:14" ht="15" customHeight="1" x14ac:dyDescent="0.3">
      <c r="A1190" s="5" t="str">
        <f>IFERROR(IF(VLOOKUP(ROW(A1190)-1,Data!B:C,2,FALSE)="","",VLOOKUP(ROW(A1190)-1,Data!B:C,2,FALSE)),"")</f>
        <v>Frankforce [SP34]</v>
      </c>
      <c r="B1190" s="133"/>
      <c r="C1190" s="87" t="str">
        <f>IFERROR(IF(VLOOKUP(ROW(A1190)-1,Data!B:C,2,FALSE)="","",VLOOKUP(ROW(A1190)-1,Data!B:X,23,FALSE)),"")</f>
        <v/>
      </c>
      <c r="D1190" s="6">
        <f t="shared" si="58"/>
        <v>1</v>
      </c>
      <c r="E1190" s="6" t="str">
        <f t="shared" si="59"/>
        <v/>
      </c>
      <c r="F1190" s="42">
        <f>IF(I1190="","",IF(M1190="Campaign","--",IF(VLOOKUP(A1190,Data!C:D,2,FALSE)="*","*",VLOOKUP(A1190,Data!C:R,16,FALSE))))</f>
        <v>6.3624999999999998</v>
      </c>
      <c r="G1190" s="43">
        <f>IF(I1190="","",IFERROR(VLOOKUP(VLOOKUP(A1190,Data!C:T,18,FALSE),'ROAR Ratings'!A:D,4,FALSE),""))</f>
        <v>6.52</v>
      </c>
      <c r="H1190" s="44">
        <f t="shared" si="60"/>
        <v>0.53947368421052633</v>
      </c>
      <c r="I1190" s="58" t="str">
        <f>IF(OR(A1190="",LEFT(A1190,3)="---"),"",IFERROR(VLOOKUP($A1190,'ROAR Balance'!B:F,2,FALSE),""))</f>
        <v>German</v>
      </c>
      <c r="J1190" s="58">
        <f>IF(I1190="","",IFERROR(VLOOKUP($A1190,'ROAR Balance'!B:F,3,FALSE),""))</f>
        <v>35</v>
      </c>
      <c r="K1190" s="58" t="str">
        <f>IF(I1190="","",IFERROR(VLOOKUP($A1190,'ROAR Balance'!B:F,4,FALSE),""))</f>
        <v>British</v>
      </c>
      <c r="L1190" s="58">
        <f>IF(I1190="","",IFERROR(VLOOKUP($A1190,'ROAR Balance'!B:F,5,FALSE),""))</f>
        <v>41</v>
      </c>
      <c r="M1190" s="46" t="str">
        <f>IF(OR(LEFT(A1190,2)="--",A1190="",I1190=""),"",IFERROR(VLOOKUP(A1190,Data!C:W,21,FALSE),""))</f>
        <v/>
      </c>
      <c r="N1190" s="2"/>
    </row>
    <row r="1191" spans="1:14" ht="15" customHeight="1" x14ac:dyDescent="0.3">
      <c r="A1191" s="5" t="str">
        <f>IFERROR(IF(VLOOKUP(ROW(A1191)-1,Data!B:C,2,FALSE)="","",VLOOKUP(ROW(A1191)-1,Data!B:C,2,FALSE)),"")</f>
        <v>The Jungleers [SP35]</v>
      </c>
      <c r="B1191" s="133"/>
      <c r="C1191" s="87" t="str">
        <f>IFERROR(IF(VLOOKUP(ROW(A1191)-1,Data!B:C,2,FALSE)="","",VLOOKUP(ROW(A1191)-1,Data!B:X,23,FALSE)),"")</f>
        <v/>
      </c>
      <c r="D1191" s="6">
        <f t="shared" si="58"/>
        <v>-1</v>
      </c>
      <c r="E1191" s="6" t="str">
        <f t="shared" si="59"/>
        <v/>
      </c>
      <c r="F1191" s="42">
        <f>IF(I1191="","",IF(M1191="Campaign","--",IF(VLOOKUP(A1191,Data!C:D,2,FALSE)="*","*",VLOOKUP(A1191,Data!C:R,16,FALSE))))</f>
        <v>6.1791666666666663</v>
      </c>
      <c r="G1191" s="43">
        <f>IF(I1191="","",IFERROR(VLOOKUP(VLOOKUP(A1191,Data!C:T,18,FALSE),'ROAR Ratings'!A:D,4,FALSE),""))</f>
        <v>6.01</v>
      </c>
      <c r="H1191" s="44">
        <f t="shared" si="60"/>
        <v>0.63793103448275867</v>
      </c>
      <c r="I1191" s="58" t="str">
        <f>IF(OR(A1191="",LEFT(A1191,3)="---"),"",IFERROR(VLOOKUP($A1191,'ROAR Balance'!B:F,2,FALSE),""))</f>
        <v>American</v>
      </c>
      <c r="J1191" s="58">
        <f>IF(I1191="","",IFERROR(VLOOKUP($A1191,'ROAR Balance'!B:F,3,FALSE),""))</f>
        <v>21</v>
      </c>
      <c r="K1191" s="58" t="str">
        <f>IF(I1191="","",IFERROR(VLOOKUP($A1191,'ROAR Balance'!B:F,4,FALSE),""))</f>
        <v>Japanese</v>
      </c>
      <c r="L1191" s="58">
        <f>IF(I1191="","",IFERROR(VLOOKUP($A1191,'ROAR Balance'!B:F,5,FALSE),""))</f>
        <v>37</v>
      </c>
      <c r="M1191" s="46" t="str">
        <f>IF(OR(LEFT(A1191,2)="--",A1191="",I1191=""),"",IFERROR(VLOOKUP(A1191,Data!C:W,21,FALSE),""))</f>
        <v>PTO</v>
      </c>
      <c r="N1191" s="2"/>
    </row>
    <row r="1192" spans="1:14" ht="15" customHeight="1" x14ac:dyDescent="0.3">
      <c r="A1192" s="5" t="str">
        <f>IFERROR(IF(VLOOKUP(ROW(A1192)-1,Data!B:C,2,FALSE)="","",VLOOKUP(ROW(A1192)-1,Data!B:C,2,FALSE)),"")</f>
        <v>Desantniki [SP36]</v>
      </c>
      <c r="B1192" s="133"/>
      <c r="C1192" s="87" t="str">
        <f>IFERROR(IF(VLOOKUP(ROW(A1192)-1,Data!B:C,2,FALSE)="","",VLOOKUP(ROW(A1192)-1,Data!B:X,23,FALSE)),"")</f>
        <v/>
      </c>
      <c r="D1192" s="6">
        <f t="shared" si="58"/>
        <v>-1</v>
      </c>
      <c r="E1192" s="6" t="str">
        <f t="shared" si="59"/>
        <v>T</v>
      </c>
      <c r="F1192" s="42">
        <f>IF(I1192="","",IF(M1192="Campaign","--",IF(VLOOKUP(A1192,Data!C:D,2,FALSE)="*","*",VLOOKUP(A1192,Data!C:R,16,FALSE))))</f>
        <v>4.4833333333333334</v>
      </c>
      <c r="G1192" s="43">
        <f>IF(I1192="","",IFERROR(VLOOKUP(VLOOKUP(A1192,Data!C:T,18,FALSE),'ROAR Ratings'!A:D,4,FALSE),""))</f>
        <v>5.98</v>
      </c>
      <c r="H1192" s="44">
        <f t="shared" si="60"/>
        <v>0.56363636363636371</v>
      </c>
      <c r="I1192" s="58" t="str">
        <f>IF(OR(A1192="",LEFT(A1192,3)="---"),"",IFERROR(VLOOKUP($A1192,'ROAR Balance'!B:F,2,FALSE),""))</f>
        <v>German</v>
      </c>
      <c r="J1192" s="58">
        <f>IF(I1192="","",IFERROR(VLOOKUP($A1192,'ROAR Balance'!B:F,3,FALSE),""))</f>
        <v>24</v>
      </c>
      <c r="K1192" s="58" t="str">
        <f>IF(I1192="","",IFERROR(VLOOKUP($A1192,'ROAR Balance'!B:F,4,FALSE),""))</f>
        <v>Russian</v>
      </c>
      <c r="L1192" s="58">
        <f>IF(I1192="","",IFERROR(VLOOKUP($A1192,'ROAR Balance'!B:F,5,FALSE),""))</f>
        <v>31</v>
      </c>
      <c r="M1192" s="46" t="str">
        <f>IF(OR(LEFT(A1192,2)="--",A1192="",I1192=""),"",IFERROR(VLOOKUP(A1192,Data!C:W,21,FALSE),""))</f>
        <v/>
      </c>
      <c r="N1192" s="2"/>
    </row>
    <row r="1193" spans="1:14" ht="15" customHeight="1" x14ac:dyDescent="0.3">
      <c r="A1193" s="5" t="str">
        <f>IFERROR(IF(VLOOKUP(ROW(A1193)-1,Data!B:C,2,FALSE)="","",VLOOKUP(ROW(A1193)-1,Data!B:C,2,FALSE)),"")</f>
        <v/>
      </c>
      <c r="B1193" s="133"/>
      <c r="C1193" s="87" t="str">
        <f>IFERROR(IF(VLOOKUP(ROW(A1193)-1,Data!B:C,2,FALSE)="","",VLOOKUP(ROW(A1193)-1,Data!B:X,23,FALSE)),"")</f>
        <v/>
      </c>
      <c r="D1193" s="6" t="str">
        <f t="shared" si="58"/>
        <v/>
      </c>
      <c r="E1193" s="6" t="str">
        <f t="shared" si="59"/>
        <v/>
      </c>
      <c r="F1193" s="42" t="str">
        <f>IF(I1193="","",IF(M1193="Campaign","--",IF(VLOOKUP(A1193,Data!C:D,2,FALSE)="*","*",VLOOKUP(A1193,Data!C:R,16,FALSE))))</f>
        <v/>
      </c>
      <c r="G1193" s="43" t="str">
        <f>IF(I1193="","",IFERROR(VLOOKUP(VLOOKUP(A1193,Data!C:T,18,FALSE),'ROAR Ratings'!A:D,4,FALSE),""))</f>
        <v/>
      </c>
      <c r="H1193" s="44" t="str">
        <f t="shared" si="60"/>
        <v/>
      </c>
      <c r="I1193" s="58" t="str">
        <f>IF(OR(A1193="",LEFT(A1193,3)="---"),"",IFERROR(VLOOKUP($A1193,'ROAR Balance'!B:F,2,FALSE),""))</f>
        <v/>
      </c>
      <c r="J1193" s="58" t="str">
        <f>IF(I1193="","",IFERROR(VLOOKUP($A1193,'ROAR Balance'!B:F,3,FALSE),""))</f>
        <v/>
      </c>
      <c r="K1193" s="58" t="str">
        <f>IF(I1193="","",IFERROR(VLOOKUP($A1193,'ROAR Balance'!B:F,4,FALSE),""))</f>
        <v/>
      </c>
      <c r="L1193" s="58" t="str">
        <f>IF(I1193="","",IFERROR(VLOOKUP($A1193,'ROAR Balance'!B:F,5,FALSE),""))</f>
        <v/>
      </c>
      <c r="M1193" s="46" t="str">
        <f>IF(OR(LEFT(A1193,2)="--",A1193="",I1193=""),"",IFERROR(VLOOKUP(A1193,Data!C:W,21,FALSE),""))</f>
        <v/>
      </c>
      <c r="N1193" s="2"/>
    </row>
    <row r="1194" spans="1:14" ht="15" customHeight="1" x14ac:dyDescent="0.3">
      <c r="A1194" s="5" t="str">
        <f>IFERROR(IF(VLOOKUP(ROW(A1194)-1,Data!B:C,2,FALSE)="","",VLOOKUP(ROW(A1194)-1,Data!B:C,2,FALSE)),"")</f>
        <v>--- Schwerpunkt 4 ---</v>
      </c>
      <c r="B1194" s="133"/>
      <c r="C1194" s="87" t="str">
        <f>IFERROR(IF(VLOOKUP(ROW(A1194)-1,Data!B:C,2,FALSE)="","",VLOOKUP(ROW(A1194)-1,Data!B:X,23,FALSE)),"")</f>
        <v/>
      </c>
      <c r="D1194" s="6" t="str">
        <f t="shared" si="58"/>
        <v/>
      </c>
      <c r="E1194" s="6" t="str">
        <f t="shared" si="59"/>
        <v/>
      </c>
      <c r="F1194" s="42" t="str">
        <f>IF(I1194="","",IF(M1194="Campaign","--",IF(VLOOKUP(A1194,Data!C:D,2,FALSE)="*","*",VLOOKUP(A1194,Data!C:R,16,FALSE))))</f>
        <v/>
      </c>
      <c r="G1194" s="43" t="str">
        <f>IF(I1194="","",IFERROR(VLOOKUP(VLOOKUP(A1194,Data!C:T,18,FALSE),'ROAR Ratings'!A:D,4,FALSE),""))</f>
        <v/>
      </c>
      <c r="H1194" s="44" t="str">
        <f t="shared" si="60"/>
        <v/>
      </c>
      <c r="I1194" s="58" t="str">
        <f>IF(OR(A1194="",LEFT(A1194,3)="---"),"",IFERROR(VLOOKUP($A1194,'ROAR Balance'!B:F,2,FALSE),""))</f>
        <v/>
      </c>
      <c r="J1194" s="58" t="str">
        <f>IF(I1194="","",IFERROR(VLOOKUP($A1194,'ROAR Balance'!B:F,3,FALSE),""))</f>
        <v/>
      </c>
      <c r="K1194" s="58" t="str">
        <f>IF(I1194="","",IFERROR(VLOOKUP($A1194,'ROAR Balance'!B:F,4,FALSE),""))</f>
        <v/>
      </c>
      <c r="L1194" s="58" t="str">
        <f>IF(I1194="","",IFERROR(VLOOKUP($A1194,'ROAR Balance'!B:F,5,FALSE),""))</f>
        <v/>
      </c>
      <c r="M1194" s="46" t="str">
        <f>IF(OR(LEFT(A1194,2)="--",A1194="",I1194=""),"",IFERROR(VLOOKUP(A1194,Data!C:W,21,FALSE),""))</f>
        <v/>
      </c>
      <c r="N1194" s="2"/>
    </row>
    <row r="1195" spans="1:14" ht="15" customHeight="1" x14ac:dyDescent="0.3">
      <c r="A1195" s="5" t="str">
        <f>IFERROR(IF(VLOOKUP(ROW(A1195)-1,Data!B:C,2,FALSE)="","",VLOOKUP(ROW(A1195)-1,Data!B:C,2,FALSE)),"")</f>
        <v>Last Stand at Iserlon [SP37]</v>
      </c>
      <c r="B1195" s="133"/>
      <c r="C1195" s="87" t="str">
        <f>IFERROR(IF(VLOOKUP(ROW(A1195)-1,Data!B:C,2,FALSE)="","",VLOOKUP(ROW(A1195)-1,Data!B:X,23,FALSE)),"")</f>
        <v/>
      </c>
      <c r="D1195" s="6">
        <f t="shared" si="58"/>
        <v>-1</v>
      </c>
      <c r="E1195" s="6" t="str">
        <f t="shared" si="59"/>
        <v/>
      </c>
      <c r="F1195" s="42">
        <f>IF(I1195="","",IF(M1195="Campaign","--",IF(VLOOKUP(A1195,Data!C:D,2,FALSE)="*","*",VLOOKUP(A1195,Data!C:R,16,FALSE))))</f>
        <v>12.875</v>
      </c>
      <c r="G1195" s="43">
        <f>IF(I1195="","",IFERROR(VLOOKUP(VLOOKUP(A1195,Data!C:T,18,FALSE),'ROAR Ratings'!A:D,4,FALSE),""))</f>
        <v>6.96</v>
      </c>
      <c r="H1195" s="44">
        <f t="shared" si="60"/>
        <v>0.59090909090909094</v>
      </c>
      <c r="I1195" s="58" t="str">
        <f>IF(OR(A1195="",LEFT(A1195,3)="---"),"",IFERROR(VLOOKUP($A1195,'ROAR Balance'!B:F,2,FALSE),""))</f>
        <v>German</v>
      </c>
      <c r="J1195" s="58">
        <f>IF(I1195="","",IFERROR(VLOOKUP($A1195,'ROAR Balance'!B:F,3,FALSE),""))</f>
        <v>13</v>
      </c>
      <c r="K1195" s="58" t="str">
        <f>IF(I1195="","",IFERROR(VLOOKUP($A1195,'ROAR Balance'!B:F,4,FALSE),""))</f>
        <v>American</v>
      </c>
      <c r="L1195" s="58">
        <f>IF(I1195="","",IFERROR(VLOOKUP($A1195,'ROAR Balance'!B:F,5,FALSE),""))</f>
        <v>9</v>
      </c>
      <c r="M1195" s="46" t="str">
        <f>IF(OR(LEFT(A1195,2)="--",A1195="",I1195=""),"",IFERROR(VLOOKUP(A1195,Data!C:W,21,FALSE),""))</f>
        <v>OBA</v>
      </c>
      <c r="N1195" s="2"/>
    </row>
    <row r="1196" spans="1:14" ht="15" customHeight="1" x14ac:dyDescent="0.3">
      <c r="A1196" s="5" t="str">
        <f>IFERROR(IF(VLOOKUP(ROW(A1196)-1,Data!B:C,2,FALSE)="","",VLOOKUP(ROW(A1196)-1,Data!B:C,2,FALSE)),"")</f>
        <v>Led to the Slaughter [SP38]</v>
      </c>
      <c r="B1196" s="133"/>
      <c r="C1196" s="87" t="str">
        <f>IFERROR(IF(VLOOKUP(ROW(A1196)-1,Data!B:C,2,FALSE)="","",VLOOKUP(ROW(A1196)-1,Data!B:X,23,FALSE)),"")</f>
        <v/>
      </c>
      <c r="D1196" s="6">
        <f t="shared" si="58"/>
        <v>-1</v>
      </c>
      <c r="E1196" s="6" t="str">
        <f t="shared" si="59"/>
        <v>T</v>
      </c>
      <c r="F1196" s="42">
        <f>IF(I1196="","",IF(M1196="Campaign","--",IF(VLOOKUP(A1196,Data!C:D,2,FALSE)="*","*",VLOOKUP(A1196,Data!C:R,16,FALSE))))</f>
        <v>3.65</v>
      </c>
      <c r="G1196" s="43">
        <f>IF(I1196="","",IFERROR(VLOOKUP(VLOOKUP(A1196,Data!C:T,18,FALSE),'ROAR Ratings'!A:D,4,FALSE),""))</f>
        <v>4.6100000000000003</v>
      </c>
      <c r="H1196" s="44">
        <f t="shared" si="60"/>
        <v>0.5757575757575758</v>
      </c>
      <c r="I1196" s="58" t="str">
        <f>IF(OR(A1196="",LEFT(A1196,3)="---"),"",IFERROR(VLOOKUP($A1196,'ROAR Balance'!B:F,2,FALSE),""))</f>
        <v>German</v>
      </c>
      <c r="J1196" s="58">
        <f>IF(I1196="","",IFERROR(VLOOKUP($A1196,'ROAR Balance'!B:F,3,FALSE),""))</f>
        <v>19</v>
      </c>
      <c r="K1196" s="58" t="str">
        <f>IF(I1196="","",IFERROR(VLOOKUP($A1196,'ROAR Balance'!B:F,4,FALSE),""))</f>
        <v>American</v>
      </c>
      <c r="L1196" s="58">
        <f>IF(I1196="","",IFERROR(VLOOKUP($A1196,'ROAR Balance'!B:F,5,FALSE),""))</f>
        <v>14</v>
      </c>
      <c r="M1196" s="46" t="str">
        <f>IF(OR(LEFT(A1196,2)="--",A1196="",I1196=""),"",IFERROR(VLOOKUP(A1196,Data!C:W,21,FALSE),""))</f>
        <v/>
      </c>
      <c r="N1196" s="2"/>
    </row>
    <row r="1197" spans="1:14" ht="15" customHeight="1" x14ac:dyDescent="0.3">
      <c r="A1197" s="5" t="str">
        <f>IFERROR(IF(VLOOKUP(ROW(A1197)-1,Data!B:C,2,FALSE)="","",VLOOKUP(ROW(A1197)-1,Data!B:C,2,FALSE)),"")</f>
        <v>Down the Manipur Road [SP39]</v>
      </c>
      <c r="B1197" s="133"/>
      <c r="C1197" s="87" t="str">
        <f>IFERROR(IF(VLOOKUP(ROW(A1197)-1,Data!B:C,2,FALSE)="","",VLOOKUP(ROW(A1197)-1,Data!B:X,23,FALSE)),"")</f>
        <v/>
      </c>
      <c r="D1197" s="6">
        <f t="shared" si="58"/>
        <v>-1</v>
      </c>
      <c r="E1197" s="6" t="str">
        <f t="shared" si="59"/>
        <v/>
      </c>
      <c r="F1197" s="42">
        <f>IF(I1197="","",IF(M1197="Campaign","--",IF(VLOOKUP(A1197,Data!C:D,2,FALSE)="*","*",VLOOKUP(A1197,Data!C:R,16,FALSE))))</f>
        <v>6.2</v>
      </c>
      <c r="G1197" s="43">
        <f>IF(I1197="","",IFERROR(VLOOKUP(VLOOKUP(A1197,Data!C:T,18,FALSE),'ROAR Ratings'!A:D,4,FALSE),""))</f>
        <v>6.09</v>
      </c>
      <c r="H1197" s="44">
        <f t="shared" si="60"/>
        <v>0.5161290322580645</v>
      </c>
      <c r="I1197" s="58" t="str">
        <f>IF(OR(A1197="",LEFT(A1197,3)="---"),"",IFERROR(VLOOKUP($A1197,'ROAR Balance'!B:F,2,FALSE),""))</f>
        <v>British</v>
      </c>
      <c r="J1197" s="58">
        <f>IF(I1197="","",IFERROR(VLOOKUP($A1197,'ROAR Balance'!B:F,3,FALSE),""))</f>
        <v>16</v>
      </c>
      <c r="K1197" s="58" t="str">
        <f>IF(I1197="","",IFERROR(VLOOKUP($A1197,'ROAR Balance'!B:F,4,FALSE),""))</f>
        <v>Japanese</v>
      </c>
      <c r="L1197" s="58">
        <f>IF(I1197="","",IFERROR(VLOOKUP($A1197,'ROAR Balance'!B:F,5,FALSE),""))</f>
        <v>15</v>
      </c>
      <c r="M1197" s="46" t="str">
        <f>IF(OR(LEFT(A1197,2)="--",A1197="",I1197=""),"",IFERROR(VLOOKUP(A1197,Data!C:W,21,FALSE),""))</f>
        <v>PTO</v>
      </c>
      <c r="N1197" s="2"/>
    </row>
    <row r="1198" spans="1:14" ht="15" customHeight="1" x14ac:dyDescent="0.3">
      <c r="A1198" s="5" t="str">
        <f>IFERROR(IF(VLOOKUP(ROW(A1198)-1,Data!B:C,2,FALSE)="","",VLOOKUP(ROW(A1198)-1,Data!B:C,2,FALSE)),"")</f>
        <v>Stand at Festubert [SP40]</v>
      </c>
      <c r="B1198" s="133"/>
      <c r="C1198" s="87" t="str">
        <f>IFERROR(IF(VLOOKUP(ROW(A1198)-1,Data!B:C,2,FALSE)="","",VLOOKUP(ROW(A1198)-1,Data!B:X,23,FALSE)),"")</f>
        <v/>
      </c>
      <c r="D1198" s="6">
        <f t="shared" si="58"/>
        <v>-1</v>
      </c>
      <c r="E1198" s="6" t="str">
        <f t="shared" si="59"/>
        <v/>
      </c>
      <c r="F1198" s="42">
        <f>IF(I1198="","",IF(M1198="Campaign","--",IF(VLOOKUP(A1198,Data!C:D,2,FALSE)="*","*",VLOOKUP(A1198,Data!C:R,16,FALSE))))</f>
        <v>6.6833333333333336</v>
      </c>
      <c r="G1198" s="43">
        <f>IF(I1198="","",IFERROR(VLOOKUP(VLOOKUP(A1198,Data!C:T,18,FALSE),'ROAR Ratings'!A:D,4,FALSE),""))</f>
        <v>6</v>
      </c>
      <c r="H1198" s="44">
        <f t="shared" si="60"/>
        <v>0.55555555555555558</v>
      </c>
      <c r="I1198" s="58" t="str">
        <f>IF(OR(A1198="",LEFT(A1198,3)="---"),"",IFERROR(VLOOKUP($A1198,'ROAR Balance'!B:F,2,FALSE),""))</f>
        <v>German</v>
      </c>
      <c r="J1198" s="58">
        <f>IF(I1198="","",IFERROR(VLOOKUP($A1198,'ROAR Balance'!B:F,3,FALSE),""))</f>
        <v>15</v>
      </c>
      <c r="K1198" s="58" t="str">
        <f>IF(I1198="","",IFERROR(VLOOKUP($A1198,'ROAR Balance'!B:F,4,FALSE),""))</f>
        <v>British</v>
      </c>
      <c r="L1198" s="58">
        <f>IF(I1198="","",IFERROR(VLOOKUP($A1198,'ROAR Balance'!B:F,5,FALSE),""))</f>
        <v>12</v>
      </c>
      <c r="M1198" s="46" t="str">
        <f>IF(OR(LEFT(A1198,2)="--",A1198="",I1198=""),"",IFERROR(VLOOKUP(A1198,Data!C:W,21,FALSE),""))</f>
        <v/>
      </c>
      <c r="N1198" s="2"/>
    </row>
    <row r="1199" spans="1:14" ht="15" customHeight="1" x14ac:dyDescent="0.3">
      <c r="A1199" s="5" t="str">
        <f>IFERROR(IF(VLOOKUP(ROW(A1199)-1,Data!B:C,2,FALSE)="","",VLOOKUP(ROW(A1199)-1,Data!B:C,2,FALSE)),"")</f>
        <v>Bloody Gulch [SP41]</v>
      </c>
      <c r="B1199" s="133"/>
      <c r="C1199" s="87" t="str">
        <f>IFERROR(IF(VLOOKUP(ROW(A1199)-1,Data!B:C,2,FALSE)="","",VLOOKUP(ROW(A1199)-1,Data!B:X,23,FALSE)),"")</f>
        <v/>
      </c>
      <c r="D1199" s="6">
        <f t="shared" si="58"/>
        <v>-1</v>
      </c>
      <c r="E1199" s="6" t="str">
        <f t="shared" si="59"/>
        <v>T</v>
      </c>
      <c r="F1199" s="42">
        <f>IF(I1199="","",IF(M1199="Campaign","--",IF(VLOOKUP(A1199,Data!C:D,2,FALSE)="*","*",VLOOKUP(A1199,Data!C:R,16,FALSE))))</f>
        <v>3.85</v>
      </c>
      <c r="G1199" s="43">
        <f>IF(I1199="","",IFERROR(VLOOKUP(VLOOKUP(A1199,Data!C:T,18,FALSE),'ROAR Ratings'!A:D,4,FALSE),""))</f>
        <v>5.22</v>
      </c>
      <c r="H1199" s="44">
        <f t="shared" si="60"/>
        <v>0.54166666666666674</v>
      </c>
      <c r="I1199" s="58" t="str">
        <f>IF(OR(A1199="",LEFT(A1199,3)="---"),"",IFERROR(VLOOKUP($A1199,'ROAR Balance'!B:F,2,FALSE),""))</f>
        <v>German</v>
      </c>
      <c r="J1199" s="58">
        <f>IF(I1199="","",IFERROR(VLOOKUP($A1199,'ROAR Balance'!B:F,3,FALSE),""))</f>
        <v>22</v>
      </c>
      <c r="K1199" s="58" t="str">
        <f>IF(I1199="","",IFERROR(VLOOKUP($A1199,'ROAR Balance'!B:F,4,FALSE),""))</f>
        <v>American</v>
      </c>
      <c r="L1199" s="58">
        <f>IF(I1199="","",IFERROR(VLOOKUP($A1199,'ROAR Balance'!B:F,5,FALSE),""))</f>
        <v>26</v>
      </c>
      <c r="M1199" s="46" t="str">
        <f>IF(OR(LEFT(A1199,2)="--",A1199="",I1199=""),"",IFERROR(VLOOKUP(A1199,Data!C:W,21,FALSE),""))</f>
        <v>OBA</v>
      </c>
      <c r="N1199" s="2"/>
    </row>
    <row r="1200" spans="1:14" ht="15" customHeight="1" x14ac:dyDescent="0.3">
      <c r="A1200" s="5" t="str">
        <f>IFERROR(IF(VLOOKUP(ROW(A1200)-1,Data!B:C,2,FALSE)="","",VLOOKUP(ROW(A1200)-1,Data!B:C,2,FALSE)),"")</f>
        <v>Hot in Kot [SP42]</v>
      </c>
      <c r="B1200" s="133"/>
      <c r="C1200" s="87" t="str">
        <f>IFERROR(IF(VLOOKUP(ROW(A1200)-1,Data!B:C,2,FALSE)="","",VLOOKUP(ROW(A1200)-1,Data!B:X,23,FALSE)),"")</f>
        <v/>
      </c>
      <c r="D1200" s="6">
        <f t="shared" si="58"/>
        <v>-1</v>
      </c>
      <c r="E1200" s="6" t="str">
        <f t="shared" si="59"/>
        <v>T</v>
      </c>
      <c r="F1200" s="42">
        <f>IF(I1200="","",IF(M1200="Campaign","--",IF(VLOOKUP(A1200,Data!C:D,2,FALSE)="*","*",VLOOKUP(A1200,Data!C:R,16,FALSE))))</f>
        <v>3.6583333333333332</v>
      </c>
      <c r="G1200" s="43">
        <f>IF(I1200="","",IFERROR(VLOOKUP(VLOOKUP(A1200,Data!C:T,18,FALSE),'ROAR Ratings'!A:D,4,FALSE),""))</f>
        <v>6.78</v>
      </c>
      <c r="H1200" s="44">
        <f t="shared" si="60"/>
        <v>0.7</v>
      </c>
      <c r="I1200" s="58" t="str">
        <f>IF(OR(A1200="",LEFT(A1200,3)="---"),"",IFERROR(VLOOKUP($A1200,'ROAR Balance'!B:F,2,FALSE),""))</f>
        <v>Indian (British)</v>
      </c>
      <c r="J1200" s="58">
        <f>IF(I1200="","",IFERROR(VLOOKUP($A1200,'ROAR Balance'!B:F,3,FALSE),""))</f>
        <v>14</v>
      </c>
      <c r="K1200" s="58" t="str">
        <f>IF(I1200="","",IFERROR(VLOOKUP($A1200,'ROAR Balance'!B:F,4,FALSE),""))</f>
        <v>Partisan</v>
      </c>
      <c r="L1200" s="58">
        <f>IF(I1200="","",IFERROR(VLOOKUP($A1200,'ROAR Balance'!B:F,5,FALSE),""))</f>
        <v>6</v>
      </c>
      <c r="M1200" s="46" t="str">
        <f>IF(OR(LEFT(A1200,2)="--",A1200="",I1200=""),"",IFERROR(VLOOKUP(A1200,Data!C:W,21,FALSE),""))</f>
        <v/>
      </c>
      <c r="N1200" s="2"/>
    </row>
    <row r="1201" spans="1:14" ht="15" customHeight="1" x14ac:dyDescent="0.3">
      <c r="A1201" s="5" t="str">
        <f>IFERROR(IF(VLOOKUP(ROW(A1201)-1,Data!B:C,2,FALSE)="","",VLOOKUP(ROW(A1201)-1,Data!B:C,2,FALSE)),"")</f>
        <v>Deadeye Smoyer [SP43]</v>
      </c>
      <c r="B1201" s="133"/>
      <c r="C1201" s="87" t="str">
        <f>IFERROR(IF(VLOOKUP(ROW(A1201)-1,Data!B:C,2,FALSE)="","",VLOOKUP(ROW(A1201)-1,Data!B:X,23,FALSE)),"")</f>
        <v/>
      </c>
      <c r="D1201" s="6">
        <f t="shared" si="58"/>
        <v>1</v>
      </c>
      <c r="E1201" s="6" t="str">
        <f t="shared" si="59"/>
        <v>T</v>
      </c>
      <c r="F1201" s="42">
        <f>IF(I1201="","",IF(M1201="Campaign","--",IF(VLOOKUP(A1201,Data!C:D,2,FALSE)="*","*",VLOOKUP(A1201,Data!C:R,16,FALSE))))</f>
        <v>3.2124999999999999</v>
      </c>
      <c r="G1201" s="43">
        <f>IF(I1201="","",IFERROR(VLOOKUP(VLOOKUP(A1201,Data!C:T,18,FALSE),'ROAR Ratings'!A:D,4,FALSE),""))</f>
        <v>6.59</v>
      </c>
      <c r="H1201" s="44">
        <f t="shared" si="60"/>
        <v>0.57425742574257432</v>
      </c>
      <c r="I1201" s="58" t="str">
        <f>IF(OR(A1201="",LEFT(A1201,3)="---"),"",IFERROR(VLOOKUP($A1201,'ROAR Balance'!B:F,2,FALSE),""))</f>
        <v>German</v>
      </c>
      <c r="J1201" s="58">
        <f>IF(I1201="","",IFERROR(VLOOKUP($A1201,'ROAR Balance'!B:F,3,FALSE),""))</f>
        <v>43</v>
      </c>
      <c r="K1201" s="58" t="str">
        <f>IF(I1201="","",IFERROR(VLOOKUP($A1201,'ROAR Balance'!B:F,4,FALSE),""))</f>
        <v>American</v>
      </c>
      <c r="L1201" s="58">
        <f>IF(I1201="","",IFERROR(VLOOKUP($A1201,'ROAR Balance'!B:F,5,FALSE),""))</f>
        <v>58</v>
      </c>
      <c r="M1201" s="46" t="str">
        <f>IF(OR(LEFT(A1201,2)="--",A1201="",I1201=""),"",IFERROR(VLOOKUP(A1201,Data!C:W,21,FALSE),""))</f>
        <v/>
      </c>
      <c r="N1201" s="2"/>
    </row>
    <row r="1202" spans="1:14" ht="15" customHeight="1" x14ac:dyDescent="0.3">
      <c r="A1202" s="5" t="str">
        <f>IFERROR(IF(VLOOKUP(ROW(A1202)-1,Data!B:C,2,FALSE)="","",VLOOKUP(ROW(A1202)-1,Data!B:C,2,FALSE)),"")</f>
        <v>Sufferin' Sudfrankreich [SP44]</v>
      </c>
      <c r="B1202" s="133"/>
      <c r="C1202" s="87" t="str">
        <f>IFERROR(IF(VLOOKUP(ROW(A1202)-1,Data!B:C,2,FALSE)="","",VLOOKUP(ROW(A1202)-1,Data!B:X,23,FALSE)),"")</f>
        <v/>
      </c>
      <c r="D1202" s="6">
        <f t="shared" si="58"/>
        <v>-1</v>
      </c>
      <c r="E1202" s="6" t="str">
        <f t="shared" si="59"/>
        <v>T</v>
      </c>
      <c r="F1202" s="42">
        <f>IF(I1202="","",IF(M1202="Campaign","--",IF(VLOOKUP(A1202,Data!C:D,2,FALSE)="*","*",VLOOKUP(A1202,Data!C:R,16,FALSE))))</f>
        <v>3.0166666666666666</v>
      </c>
      <c r="G1202" s="43">
        <f>IF(I1202="","",IFERROR(VLOOKUP(VLOOKUP(A1202,Data!C:T,18,FALSE),'ROAR Ratings'!A:D,4,FALSE),""))</f>
        <v>6.21</v>
      </c>
      <c r="H1202" s="44">
        <f t="shared" si="60"/>
        <v>0.5</v>
      </c>
      <c r="I1202" s="58" t="str">
        <f>IF(OR(A1202="",LEFT(A1202,3)="---"),"",IFERROR(VLOOKUP($A1202,'ROAR Balance'!B:F,2,FALSE),""))</f>
        <v>German</v>
      </c>
      <c r="J1202" s="58">
        <f>IF(I1202="","",IFERROR(VLOOKUP($A1202,'ROAR Balance'!B:F,3,FALSE),""))</f>
        <v>21</v>
      </c>
      <c r="K1202" s="58" t="str">
        <f>IF(I1202="","",IFERROR(VLOOKUP($A1202,'ROAR Balance'!B:F,4,FALSE),""))</f>
        <v>Partisan</v>
      </c>
      <c r="L1202" s="58">
        <f>IF(I1202="","",IFERROR(VLOOKUP($A1202,'ROAR Balance'!B:F,5,FALSE),""))</f>
        <v>21</v>
      </c>
      <c r="M1202" s="46" t="str">
        <f>IF(OR(LEFT(A1202,2)="--",A1202="",I1202=""),"",IFERROR(VLOOKUP(A1202,Data!C:W,21,FALSE),""))</f>
        <v>Air</v>
      </c>
      <c r="N1202" s="2"/>
    </row>
    <row r="1203" spans="1:14" ht="15" customHeight="1" x14ac:dyDescent="0.3">
      <c r="A1203" s="5" t="str">
        <f>IFERROR(IF(VLOOKUP(ROW(A1203)-1,Data!B:C,2,FALSE)="","",VLOOKUP(ROW(A1203)-1,Data!B:C,2,FALSE)),"")</f>
        <v>A Stroke of Luck [SP45]</v>
      </c>
      <c r="B1203" s="133"/>
      <c r="C1203" s="87" t="str">
        <f>IFERROR(IF(VLOOKUP(ROW(A1203)-1,Data!B:C,2,FALSE)="","",VLOOKUP(ROW(A1203)-1,Data!B:X,23,FALSE)),"")</f>
        <v/>
      </c>
      <c r="D1203" s="6">
        <f t="shared" si="58"/>
        <v>-1</v>
      </c>
      <c r="E1203" s="6" t="str">
        <f t="shared" si="59"/>
        <v/>
      </c>
      <c r="F1203" s="42">
        <f>IF(I1203="","",IF(M1203="Campaign","--",IF(VLOOKUP(A1203,Data!C:D,2,FALSE)="*","*",VLOOKUP(A1203,Data!C:R,16,FALSE))))</f>
        <v>6.9</v>
      </c>
      <c r="G1203" s="43">
        <f>IF(I1203="","",IFERROR(VLOOKUP(VLOOKUP(A1203,Data!C:T,18,FALSE),'ROAR Ratings'!A:D,4,FALSE),""))</f>
        <v>6.63</v>
      </c>
      <c r="H1203" s="44">
        <f t="shared" si="60"/>
        <v>0.61224489795918369</v>
      </c>
      <c r="I1203" s="58" t="str">
        <f>IF(OR(A1203="",LEFT(A1203,3)="---"),"",IFERROR(VLOOKUP($A1203,'ROAR Balance'!B:F,2,FALSE),""))</f>
        <v>Russian</v>
      </c>
      <c r="J1203" s="58">
        <f>IF(I1203="","",IFERROR(VLOOKUP($A1203,'ROAR Balance'!B:F,3,FALSE),""))</f>
        <v>30</v>
      </c>
      <c r="K1203" s="58" t="str">
        <f>IF(I1203="","",IFERROR(VLOOKUP($A1203,'ROAR Balance'!B:F,4,FALSE),""))</f>
        <v>German</v>
      </c>
      <c r="L1203" s="58">
        <f>IF(I1203="","",IFERROR(VLOOKUP($A1203,'ROAR Balance'!B:F,5,FALSE),""))</f>
        <v>19</v>
      </c>
      <c r="M1203" s="46" t="str">
        <f>IF(OR(LEFT(A1203,2)="--",A1203="",I1203=""),"",IFERROR(VLOOKUP(A1203,Data!C:W,21,FALSE),""))</f>
        <v/>
      </c>
      <c r="N1203" s="2"/>
    </row>
    <row r="1204" spans="1:14" ht="15" customHeight="1" x14ac:dyDescent="0.3">
      <c r="A1204" s="5" t="str">
        <f>IFERROR(IF(VLOOKUP(ROW(A1204)-1,Data!B:C,2,FALSE)="","",VLOOKUP(ROW(A1204)-1,Data!B:C,2,FALSE)),"")</f>
        <v>Give Then Some Steel! [SP46]</v>
      </c>
      <c r="B1204" s="133"/>
      <c r="C1204" s="87" t="str">
        <f>IFERROR(IF(VLOOKUP(ROW(A1204)-1,Data!B:C,2,FALSE)="","",VLOOKUP(ROW(A1204)-1,Data!B:X,23,FALSE)),"")</f>
        <v/>
      </c>
      <c r="D1204" s="6">
        <f t="shared" si="58"/>
        <v>-1</v>
      </c>
      <c r="E1204" s="6" t="str">
        <f t="shared" si="59"/>
        <v/>
      </c>
      <c r="F1204" s="42">
        <f>IF(I1204="","",IF(M1204="Campaign","--",IF(VLOOKUP(A1204,Data!C:D,2,FALSE)="*","*",VLOOKUP(A1204,Data!C:R,16,FALSE))))</f>
        <v>5.0791666666666666</v>
      </c>
      <c r="G1204" s="43">
        <f>IF(I1204="","",IFERROR(VLOOKUP(VLOOKUP(A1204,Data!C:T,18,FALSE),'ROAR Ratings'!A:D,4,FALSE),""))</f>
        <v>5.5</v>
      </c>
      <c r="H1204" s="44">
        <f t="shared" si="60"/>
        <v>0.88888888888888884</v>
      </c>
      <c r="I1204" s="58" t="str">
        <f>IF(OR(A1204="",LEFT(A1204,3)="---"),"",IFERROR(VLOOKUP($A1204,'ROAR Balance'!B:F,2,FALSE),""))</f>
        <v>Italian</v>
      </c>
      <c r="J1204" s="58">
        <f>IF(I1204="","",IFERROR(VLOOKUP($A1204,'ROAR Balance'!B:F,3,FALSE),""))</f>
        <v>8</v>
      </c>
      <c r="K1204" s="58" t="str">
        <f>IF(I1204="","",IFERROR(VLOOKUP($A1204,'ROAR Balance'!B:F,4,FALSE),""))</f>
        <v>American</v>
      </c>
      <c r="L1204" s="58">
        <f>IF(I1204="","",IFERROR(VLOOKUP($A1204,'ROAR Balance'!B:F,5,FALSE),""))</f>
        <v>1</v>
      </c>
      <c r="M1204" s="46" t="str">
        <f>IF(OR(LEFT(A1204,2)="--",A1204="",I1204=""),"",IFERROR(VLOOKUP(A1204,Data!C:W,21,FALSE),""))</f>
        <v>OBA, Dsrt</v>
      </c>
      <c r="N1204" s="2"/>
    </row>
    <row r="1205" spans="1:14" ht="15" customHeight="1" x14ac:dyDescent="0.3">
      <c r="A1205" s="5" t="str">
        <f>IFERROR(IF(VLOOKUP(ROW(A1205)-1,Data!B:C,2,FALSE)="","",VLOOKUP(ROW(A1205)-1,Data!B:C,2,FALSE)),"")</f>
        <v>Key to the Gate [SP47]</v>
      </c>
      <c r="B1205" s="133"/>
      <c r="C1205" s="87" t="str">
        <f>IFERROR(IF(VLOOKUP(ROW(A1205)-1,Data!B:C,2,FALSE)="","",VLOOKUP(ROW(A1205)-1,Data!B:X,23,FALSE)),"")</f>
        <v/>
      </c>
      <c r="D1205" s="6">
        <f t="shared" si="58"/>
        <v>1</v>
      </c>
      <c r="E1205" s="6" t="str">
        <f t="shared" si="59"/>
        <v/>
      </c>
      <c r="F1205" s="42">
        <f>IF(I1205="","",IF(M1205="Campaign","--",IF(VLOOKUP(A1205,Data!C:D,2,FALSE)="*","*",VLOOKUP(A1205,Data!C:R,16,FALSE))))</f>
        <v>12.429166666666667</v>
      </c>
      <c r="G1205" s="43">
        <f>IF(I1205="","",IFERROR(VLOOKUP(VLOOKUP(A1205,Data!C:T,18,FALSE),'ROAR Ratings'!A:D,4,FALSE),""))</f>
        <v>6.55</v>
      </c>
      <c r="H1205" s="44">
        <f t="shared" si="60"/>
        <v>0.53846153846153844</v>
      </c>
      <c r="I1205" s="58" t="str">
        <f>IF(OR(A1205="",LEFT(A1205,3)="---"),"",IFERROR(VLOOKUP($A1205,'ROAR Balance'!B:F,2,FALSE),""))</f>
        <v>German</v>
      </c>
      <c r="J1205" s="58">
        <f>IF(I1205="","",IFERROR(VLOOKUP($A1205,'ROAR Balance'!B:F,3,FALSE),""))</f>
        <v>6</v>
      </c>
      <c r="K1205" s="58" t="str">
        <f>IF(I1205="","",IFERROR(VLOOKUP($A1205,'ROAR Balance'!B:F,4,FALSE),""))</f>
        <v>Allied</v>
      </c>
      <c r="L1205" s="58">
        <f>IF(I1205="","",IFERROR(VLOOKUP($A1205,'ROAR Balance'!B:F,5,FALSE),""))</f>
        <v>7</v>
      </c>
      <c r="M1205" s="46" t="str">
        <f>IF(OR(LEFT(A1205,2)="--",A1205="",I1205=""),"",IFERROR(VLOOKUP(A1205,Data!C:W,21,FALSE),""))</f>
        <v>OBA, Air</v>
      </c>
      <c r="N1205" s="2"/>
    </row>
    <row r="1206" spans="1:14" ht="15" customHeight="1" x14ac:dyDescent="0.3">
      <c r="A1206" s="5" t="str">
        <f>IFERROR(IF(VLOOKUP(ROW(A1206)-1,Data!B:C,2,FALSE)="","",VLOOKUP(ROW(A1206)-1,Data!B:C,2,FALSE)),"")</f>
        <v>Orlik and the Uhlans [SP48]</v>
      </c>
      <c r="B1206" s="133"/>
      <c r="C1206" s="87" t="str">
        <f>IFERROR(IF(VLOOKUP(ROW(A1206)-1,Data!B:C,2,FALSE)="","",VLOOKUP(ROW(A1206)-1,Data!B:X,23,FALSE)),"")</f>
        <v/>
      </c>
      <c r="D1206" s="6">
        <f t="shared" si="58"/>
        <v>-1</v>
      </c>
      <c r="E1206" s="6" t="str">
        <f t="shared" si="59"/>
        <v/>
      </c>
      <c r="F1206" s="42">
        <f>IF(I1206="","",IF(M1206="Campaign","--",IF(VLOOKUP(A1206,Data!C:D,2,FALSE)="*","*",VLOOKUP(A1206,Data!C:R,16,FALSE))))</f>
        <v>8.15</v>
      </c>
      <c r="G1206" s="43">
        <f>IF(I1206="","",IFERROR(VLOOKUP(VLOOKUP(A1206,Data!C:T,18,FALSE),'ROAR Ratings'!A:D,4,FALSE),""))</f>
        <v>6.93</v>
      </c>
      <c r="H1206" s="44">
        <f t="shared" si="60"/>
        <v>0.60377358490566035</v>
      </c>
      <c r="I1206" s="58" t="str">
        <f>IF(OR(A1206="",LEFT(A1206,3)="---"),"",IFERROR(VLOOKUP($A1206,'ROAR Balance'!B:F,2,FALSE),""))</f>
        <v>German</v>
      </c>
      <c r="J1206" s="58">
        <f>IF(I1206="","",IFERROR(VLOOKUP($A1206,'ROAR Balance'!B:F,3,FALSE),""))</f>
        <v>32</v>
      </c>
      <c r="K1206" s="58" t="str">
        <f>IF(I1206="","",IFERROR(VLOOKUP($A1206,'ROAR Balance'!B:F,4,FALSE),""))</f>
        <v>Polish</v>
      </c>
      <c r="L1206" s="58">
        <f>IF(I1206="","",IFERROR(VLOOKUP($A1206,'ROAR Balance'!B:F,5,FALSE),""))</f>
        <v>21</v>
      </c>
      <c r="M1206" s="46" t="str">
        <f>IF(OR(LEFT(A1206,2)="--",A1206="",I1206=""),"",IFERROR(VLOOKUP(A1206,Data!C:W,21,FALSE),""))</f>
        <v>OBA</v>
      </c>
      <c r="N1206" s="2"/>
    </row>
    <row r="1207" spans="1:14" ht="15" customHeight="1" x14ac:dyDescent="0.3">
      <c r="A1207" s="5" t="str">
        <f>IFERROR(IF(VLOOKUP(ROW(A1207)-1,Data!B:C,2,FALSE)="","",VLOOKUP(ROW(A1207)-1,Data!B:C,2,FALSE)),"")</f>
        <v/>
      </c>
      <c r="B1207" s="133"/>
      <c r="C1207" s="87" t="str">
        <f>IFERROR(IF(VLOOKUP(ROW(A1207)-1,Data!B:C,2,FALSE)="","",VLOOKUP(ROW(A1207)-1,Data!B:X,23,FALSE)),"")</f>
        <v/>
      </c>
      <c r="D1207" s="6" t="str">
        <f t="shared" si="58"/>
        <v/>
      </c>
      <c r="E1207" s="6" t="str">
        <f t="shared" si="59"/>
        <v/>
      </c>
      <c r="F1207" s="42" t="str">
        <f>IF(I1207="","",IF(M1207="Campaign","--",IF(VLOOKUP(A1207,Data!C:D,2,FALSE)="*","*",VLOOKUP(A1207,Data!C:R,16,FALSE))))</f>
        <v/>
      </c>
      <c r="G1207" s="43" t="str">
        <f>IF(I1207="","",IFERROR(VLOOKUP(VLOOKUP(A1207,Data!C:T,18,FALSE),'ROAR Ratings'!A:D,4,FALSE),""))</f>
        <v/>
      </c>
      <c r="H1207" s="44" t="str">
        <f t="shared" si="60"/>
        <v/>
      </c>
      <c r="I1207" s="58" t="str">
        <f>IF(OR(A1207="",LEFT(A1207,3)="---"),"",IFERROR(VLOOKUP($A1207,'ROAR Balance'!B:F,2,FALSE),""))</f>
        <v/>
      </c>
      <c r="J1207" s="58" t="str">
        <f>IF(I1207="","",IFERROR(VLOOKUP($A1207,'ROAR Balance'!B:F,3,FALSE),""))</f>
        <v/>
      </c>
      <c r="K1207" s="58" t="str">
        <f>IF(I1207="","",IFERROR(VLOOKUP($A1207,'ROAR Balance'!B:F,4,FALSE),""))</f>
        <v/>
      </c>
      <c r="L1207" s="58" t="str">
        <f>IF(I1207="","",IFERROR(VLOOKUP($A1207,'ROAR Balance'!B:F,5,FALSE),""))</f>
        <v/>
      </c>
      <c r="M1207" s="46" t="str">
        <f>IF(OR(LEFT(A1207,2)="--",A1207="",I1207=""),"",IFERROR(VLOOKUP(A1207,Data!C:W,21,FALSE),""))</f>
        <v/>
      </c>
      <c r="N1207" s="2"/>
    </row>
    <row r="1208" spans="1:14" ht="15" customHeight="1" x14ac:dyDescent="0.3">
      <c r="A1208" s="5" t="str">
        <f>IFERROR(IF(VLOOKUP(ROW(A1208)-1,Data!B:C,2,FALSE)="","",VLOOKUP(ROW(A1208)-1,Data!B:C,2,FALSE)),"")</f>
        <v>--- Schwerpunkt 5 ---</v>
      </c>
      <c r="B1208" s="133"/>
      <c r="C1208" s="87" t="str">
        <f>IFERROR(IF(VLOOKUP(ROW(A1208)-1,Data!B:C,2,FALSE)="","",VLOOKUP(ROW(A1208)-1,Data!B:X,23,FALSE)),"")</f>
        <v/>
      </c>
      <c r="D1208" s="6" t="str">
        <f t="shared" si="58"/>
        <v/>
      </c>
      <c r="E1208" s="6" t="str">
        <f t="shared" si="59"/>
        <v/>
      </c>
      <c r="F1208" s="42" t="str">
        <f>IF(I1208="","",IF(M1208="Campaign","--",IF(VLOOKUP(A1208,Data!C:D,2,FALSE)="*","*",VLOOKUP(A1208,Data!C:R,16,FALSE))))</f>
        <v/>
      </c>
      <c r="G1208" s="43" t="str">
        <f>IF(I1208="","",IFERROR(VLOOKUP(VLOOKUP(A1208,Data!C:T,18,FALSE),'ROAR Ratings'!A:D,4,FALSE),""))</f>
        <v/>
      </c>
      <c r="H1208" s="44" t="str">
        <f t="shared" si="60"/>
        <v/>
      </c>
      <c r="I1208" s="58" t="str">
        <f>IF(OR(A1208="",LEFT(A1208,3)="---"),"",IFERROR(VLOOKUP($A1208,'ROAR Balance'!B:F,2,FALSE),""))</f>
        <v/>
      </c>
      <c r="J1208" s="58" t="str">
        <f>IF(I1208="","",IFERROR(VLOOKUP($A1208,'ROAR Balance'!B:F,3,FALSE),""))</f>
        <v/>
      </c>
      <c r="K1208" s="58" t="str">
        <f>IF(I1208="","",IFERROR(VLOOKUP($A1208,'ROAR Balance'!B:F,4,FALSE),""))</f>
        <v/>
      </c>
      <c r="L1208" s="58" t="str">
        <f>IF(I1208="","",IFERROR(VLOOKUP($A1208,'ROAR Balance'!B:F,5,FALSE),""))</f>
        <v/>
      </c>
      <c r="M1208" s="46" t="str">
        <f>IF(OR(LEFT(A1208,2)="--",A1208="",I1208=""),"",IFERROR(VLOOKUP(A1208,Data!C:W,21,FALSE),""))</f>
        <v/>
      </c>
      <c r="N1208" s="2"/>
    </row>
    <row r="1209" spans="1:14" ht="15" customHeight="1" x14ac:dyDescent="0.3">
      <c r="A1209" s="5" t="str">
        <f>IFERROR(IF(VLOOKUP(ROW(A1209)-1,Data!B:C,2,FALSE)="","",VLOOKUP(ROW(A1209)-1,Data!B:C,2,FALSE)),"")</f>
        <v>Audie Murphy [SP49]</v>
      </c>
      <c r="B1209" s="133"/>
      <c r="C1209" s="87" t="str">
        <f>IFERROR(IF(VLOOKUP(ROW(A1209)-1,Data!B:C,2,FALSE)="","",VLOOKUP(ROW(A1209)-1,Data!B:X,23,FALSE)),"")</f>
        <v/>
      </c>
      <c r="D1209" s="6">
        <f t="shared" si="58"/>
        <v>-1</v>
      </c>
      <c r="E1209" s="6" t="str">
        <f t="shared" si="59"/>
        <v/>
      </c>
      <c r="F1209" s="42">
        <f>IF(I1209="","",IF(M1209="Campaign","--",IF(VLOOKUP(A1209,Data!C:D,2,FALSE)="*","*",VLOOKUP(A1209,Data!C:R,16,FALSE))))</f>
        <v>6.8666666666666663</v>
      </c>
      <c r="G1209" s="43">
        <f>IF(I1209="","",IFERROR(VLOOKUP(VLOOKUP(A1209,Data!C:T,18,FALSE),'ROAR Ratings'!A:D,4,FALSE),""))</f>
        <v>6</v>
      </c>
      <c r="H1209" s="44">
        <f t="shared" si="60"/>
        <v>0.64705882352941169</v>
      </c>
      <c r="I1209" s="58" t="str">
        <f>IF(OR(A1209="",LEFT(A1209,3)="---"),"",IFERROR(VLOOKUP($A1209,'ROAR Balance'!B:F,2,FALSE),""))</f>
        <v>American</v>
      </c>
      <c r="J1209" s="58">
        <f>IF(I1209="","",IFERROR(VLOOKUP($A1209,'ROAR Balance'!B:F,3,FALSE),""))</f>
        <v>6</v>
      </c>
      <c r="K1209" s="58" t="str">
        <f>IF(I1209="","",IFERROR(VLOOKUP($A1209,'ROAR Balance'!B:F,4,FALSE),""))</f>
        <v>German</v>
      </c>
      <c r="L1209" s="58">
        <f>IF(I1209="","",IFERROR(VLOOKUP($A1209,'ROAR Balance'!B:F,5,FALSE),""))</f>
        <v>11</v>
      </c>
      <c r="M1209" s="46" t="str">
        <f>IF(OR(LEFT(A1209,2)="--",A1209="",I1209=""),"",IFERROR(VLOOKUP(A1209,Data!C:W,21,FALSE),""))</f>
        <v>OBA</v>
      </c>
      <c r="N1209" s="2"/>
    </row>
    <row r="1210" spans="1:14" ht="15" customHeight="1" x14ac:dyDescent="0.3">
      <c r="A1210" s="5" t="str">
        <f>IFERROR(IF(VLOOKUP(ROW(A1210)-1,Data!B:C,2,FALSE)="","",VLOOKUP(ROW(A1210)-1,Data!B:C,2,FALSE)),"")</f>
        <v>Paco Station [SP50]</v>
      </c>
      <c r="B1210" s="133"/>
      <c r="C1210" s="87" t="str">
        <f>IFERROR(IF(VLOOKUP(ROW(A1210)-1,Data!B:C,2,FALSE)="","",VLOOKUP(ROW(A1210)-1,Data!B:X,23,FALSE)),"")</f>
        <v/>
      </c>
      <c r="D1210" s="6">
        <f t="shared" si="58"/>
        <v>-1</v>
      </c>
      <c r="E1210" s="6" t="str">
        <f t="shared" si="59"/>
        <v>T</v>
      </c>
      <c r="F1210" s="42">
        <f>IF(I1210="","",IF(M1210="Campaign","--",IF(VLOOKUP(A1210,Data!C:D,2,FALSE)="*","*",VLOOKUP(A1210,Data!C:R,16,FALSE))))</f>
        <v>4.5208333333333339</v>
      </c>
      <c r="G1210" s="43">
        <f>IF(I1210="","",IFERROR(VLOOKUP(VLOOKUP(A1210,Data!C:T,18,FALSE),'ROAR Ratings'!A:D,4,FALSE),""))</f>
        <v>6.7</v>
      </c>
      <c r="H1210" s="44">
        <f t="shared" si="60"/>
        <v>0.59375</v>
      </c>
      <c r="I1210" s="58" t="str">
        <f>IF(OR(A1210="",LEFT(A1210,3)="---"),"",IFERROR(VLOOKUP($A1210,'ROAR Balance'!B:F,2,FALSE),""))</f>
        <v>American</v>
      </c>
      <c r="J1210" s="58">
        <f>IF(I1210="","",IFERROR(VLOOKUP($A1210,'ROAR Balance'!B:F,3,FALSE),""))</f>
        <v>13</v>
      </c>
      <c r="K1210" s="58" t="str">
        <f>IF(I1210="","",IFERROR(VLOOKUP($A1210,'ROAR Balance'!B:F,4,FALSE),""))</f>
        <v>Japanese</v>
      </c>
      <c r="L1210" s="58">
        <f>IF(I1210="","",IFERROR(VLOOKUP($A1210,'ROAR Balance'!B:F,5,FALSE),""))</f>
        <v>19</v>
      </c>
      <c r="M1210" s="46" t="str">
        <f>IF(OR(LEFT(A1210,2)="--",A1210="",I1210=""),"",IFERROR(VLOOKUP(A1210,Data!C:W,21,FALSE),""))</f>
        <v>PTO</v>
      </c>
      <c r="N1210" s="2"/>
    </row>
    <row r="1211" spans="1:14" ht="15" customHeight="1" x14ac:dyDescent="0.3">
      <c r="A1211" s="5" t="str">
        <f>IFERROR(IF(VLOOKUP(ROW(A1211)-1,Data!B:C,2,FALSE)="","",VLOOKUP(ROW(A1211)-1,Data!B:C,2,FALSE)),"")</f>
        <v>Stryker's Charge [SP51]</v>
      </c>
      <c r="B1211" s="133"/>
      <c r="C1211" s="87" t="str">
        <f>IFERROR(IF(VLOOKUP(ROW(A1211)-1,Data!B:C,2,FALSE)="","",VLOOKUP(ROW(A1211)-1,Data!B:X,23,FALSE)),"")</f>
        <v/>
      </c>
      <c r="D1211" s="6">
        <f t="shared" si="58"/>
        <v>-1</v>
      </c>
      <c r="E1211" s="6" t="str">
        <f t="shared" si="59"/>
        <v>T</v>
      </c>
      <c r="F1211" s="42">
        <f>IF(I1211="","",IF(M1211="Campaign","--",IF(VLOOKUP(A1211,Data!C:D,2,FALSE)="*","*",VLOOKUP(A1211,Data!C:R,16,FALSE))))</f>
        <v>2.833333333333333</v>
      </c>
      <c r="G1211" s="43">
        <f>IF(I1211="","",IFERROR(VLOOKUP(VLOOKUP(A1211,Data!C:T,18,FALSE),'ROAR Ratings'!A:D,4,FALSE),""))</f>
        <v>6.25</v>
      </c>
      <c r="H1211" s="44">
        <f t="shared" si="60"/>
        <v>0.56097560975609762</v>
      </c>
      <c r="I1211" s="58" t="str">
        <f>IF(OR(A1211="",LEFT(A1211,3)="---"),"",IFERROR(VLOOKUP($A1211,'ROAR Balance'!B:F,2,FALSE),""))</f>
        <v>American</v>
      </c>
      <c r="J1211" s="58">
        <f>IF(I1211="","",IFERROR(VLOOKUP($A1211,'ROAR Balance'!B:F,3,FALSE),""))</f>
        <v>18</v>
      </c>
      <c r="K1211" s="58" t="str">
        <f>IF(I1211="","",IFERROR(VLOOKUP($A1211,'ROAR Balance'!B:F,4,FALSE),""))</f>
        <v>German</v>
      </c>
      <c r="L1211" s="58">
        <f>IF(I1211="","",IFERROR(VLOOKUP($A1211,'ROAR Balance'!B:F,5,FALSE),""))</f>
        <v>23</v>
      </c>
      <c r="M1211" s="46" t="str">
        <f>IF(OR(LEFT(A1211,2)="--",A1211="",I1211=""),"",IFERROR(VLOOKUP(A1211,Data!C:W,21,FALSE),""))</f>
        <v/>
      </c>
      <c r="N1211" s="2"/>
    </row>
    <row r="1212" spans="1:14" ht="15" customHeight="1" x14ac:dyDescent="0.3">
      <c r="A1212" s="5" t="str">
        <f>IFERROR(IF(VLOOKUP(ROW(A1212)-1,Data!B:C,2,FALSE)="","",VLOOKUP(ROW(A1212)-1,Data!B:C,2,FALSE)),"")</f>
        <v>The Amazing Tominac [SP52]</v>
      </c>
      <c r="B1212" s="133"/>
      <c r="C1212" s="87" t="str">
        <f>IFERROR(IF(VLOOKUP(ROW(A1212)-1,Data!B:C,2,FALSE)="","",VLOOKUP(ROW(A1212)-1,Data!B:X,23,FALSE)),"")</f>
        <v/>
      </c>
      <c r="D1212" s="6">
        <f t="shared" si="58"/>
        <v>-1</v>
      </c>
      <c r="E1212" s="6" t="str">
        <f t="shared" si="59"/>
        <v>T</v>
      </c>
      <c r="F1212" s="42">
        <f>IF(I1212="","",IF(M1212="Campaign","--",IF(VLOOKUP(A1212,Data!C:D,2,FALSE)="*","*",VLOOKUP(A1212,Data!C:R,16,FALSE))))</f>
        <v>3.4375</v>
      </c>
      <c r="G1212" s="43">
        <f>IF(I1212="","",IFERROR(VLOOKUP(VLOOKUP(A1212,Data!C:T,18,FALSE),'ROAR Ratings'!A:D,4,FALSE),""))</f>
        <v>5.92</v>
      </c>
      <c r="H1212" s="44">
        <f t="shared" si="60"/>
        <v>0.53846153846153844</v>
      </c>
      <c r="I1212" s="58" t="str">
        <f>IF(OR(A1212="",LEFT(A1212,3)="---"),"",IFERROR(VLOOKUP($A1212,'ROAR Balance'!B:F,2,FALSE),""))</f>
        <v>American</v>
      </c>
      <c r="J1212" s="58">
        <f>IF(I1212="","",IFERROR(VLOOKUP($A1212,'ROAR Balance'!B:F,3,FALSE),""))</f>
        <v>18</v>
      </c>
      <c r="K1212" s="58" t="str">
        <f>IF(I1212="","",IFERROR(VLOOKUP($A1212,'ROAR Balance'!B:F,4,FALSE),""))</f>
        <v>German</v>
      </c>
      <c r="L1212" s="58">
        <f>IF(I1212="","",IFERROR(VLOOKUP($A1212,'ROAR Balance'!B:F,5,FALSE),""))</f>
        <v>21</v>
      </c>
      <c r="M1212" s="46" t="str">
        <f>IF(OR(LEFT(A1212,2)="--",A1212="",I1212=""),"",IFERROR(VLOOKUP(A1212,Data!C:W,21,FALSE),""))</f>
        <v/>
      </c>
      <c r="N1212" s="2"/>
    </row>
    <row r="1213" spans="1:14" ht="15" customHeight="1" x14ac:dyDescent="0.3">
      <c r="A1213" s="5" t="str">
        <f>IFERROR(IF(VLOOKUP(ROW(A1213)-1,Data!B:C,2,FALSE)="","",VLOOKUP(ROW(A1213)-1,Data!B:C,2,FALSE)),"")</f>
        <v>Thorne in your Side [SP53]</v>
      </c>
      <c r="B1213" s="133"/>
      <c r="C1213" s="87" t="str">
        <f>IFERROR(IF(VLOOKUP(ROW(A1213)-1,Data!B:C,2,FALSE)="","",VLOOKUP(ROW(A1213)-1,Data!B:X,23,FALSE)),"")</f>
        <v/>
      </c>
      <c r="D1213" s="6">
        <f t="shared" si="58"/>
        <v>-1</v>
      </c>
      <c r="E1213" s="6" t="str">
        <f t="shared" si="59"/>
        <v>T</v>
      </c>
      <c r="F1213" s="42">
        <f>IF(I1213="","",IF(M1213="Campaign","--",IF(VLOOKUP(A1213,Data!C:D,2,FALSE)="*","*",VLOOKUP(A1213,Data!C:R,16,FALSE))))</f>
        <v>2.6124999999999998</v>
      </c>
      <c r="G1213" s="43">
        <f>IF(I1213="","",IFERROR(VLOOKUP(VLOOKUP(A1213,Data!C:T,18,FALSE),'ROAR Ratings'!A:D,4,FALSE),""))</f>
        <v>5.68</v>
      </c>
      <c r="H1213" s="44">
        <f t="shared" si="60"/>
        <v>0.55102040816326525</v>
      </c>
      <c r="I1213" s="58" t="str">
        <f>IF(OR(A1213="",LEFT(A1213,3)="---"),"",IFERROR(VLOOKUP($A1213,'ROAR Balance'!B:F,2,FALSE),""))</f>
        <v>German</v>
      </c>
      <c r="J1213" s="58">
        <f>IF(I1213="","",IFERROR(VLOOKUP($A1213,'ROAR Balance'!B:F,3,FALSE),""))</f>
        <v>27</v>
      </c>
      <c r="K1213" s="58" t="str">
        <f>IF(I1213="","",IFERROR(VLOOKUP($A1213,'ROAR Balance'!B:F,4,FALSE),""))</f>
        <v>American</v>
      </c>
      <c r="L1213" s="58">
        <f>IF(I1213="","",IFERROR(VLOOKUP($A1213,'ROAR Balance'!B:F,5,FALSE),""))</f>
        <v>22</v>
      </c>
      <c r="M1213" s="46" t="str">
        <f>IF(OR(LEFT(A1213,2)="--",A1213="",I1213=""),"",IFERROR(VLOOKUP(A1213,Data!C:W,21,FALSE),""))</f>
        <v/>
      </c>
      <c r="N1213" s="2"/>
    </row>
    <row r="1214" spans="1:14" ht="15" customHeight="1" x14ac:dyDescent="0.3">
      <c r="A1214" s="5" t="str">
        <f>IFERROR(IF(VLOOKUP(ROW(A1214)-1,Data!B:C,2,FALSE)="","",VLOOKUP(ROW(A1214)-1,Data!B:C,2,FALSE)),"")</f>
        <v>Manila John [SP54]</v>
      </c>
      <c r="B1214" s="133"/>
      <c r="C1214" s="87" t="str">
        <f>IFERROR(IF(VLOOKUP(ROW(A1214)-1,Data!B:C,2,FALSE)="","",VLOOKUP(ROW(A1214)-1,Data!B:X,23,FALSE)),"")</f>
        <v/>
      </c>
      <c r="D1214" s="6">
        <f t="shared" si="58"/>
        <v>1</v>
      </c>
      <c r="E1214" s="6" t="str">
        <f t="shared" si="59"/>
        <v>T</v>
      </c>
      <c r="F1214" s="42">
        <f>IF(I1214="","",IF(M1214="Campaign","--",IF(VLOOKUP(A1214,Data!C:D,2,FALSE)="*","*",VLOOKUP(A1214,Data!C:R,16,FALSE))))</f>
        <v>3.5625</v>
      </c>
      <c r="G1214" s="43">
        <f>IF(I1214="","",IFERROR(VLOOKUP(VLOOKUP(A1214,Data!C:T,18,FALSE),'ROAR Ratings'!A:D,4,FALSE),""))</f>
        <v>7</v>
      </c>
      <c r="H1214" s="44">
        <f t="shared" si="60"/>
        <v>0.5</v>
      </c>
      <c r="I1214" s="58" t="str">
        <f>IF(OR(A1214="",LEFT(A1214,3)="---"),"",IFERROR(VLOOKUP($A1214,'ROAR Balance'!B:F,2,FALSE),""))</f>
        <v>American</v>
      </c>
      <c r="J1214" s="58">
        <f>IF(I1214="","",IFERROR(VLOOKUP($A1214,'ROAR Balance'!B:F,3,FALSE),""))</f>
        <v>2</v>
      </c>
      <c r="K1214" s="58" t="str">
        <f>IF(I1214="","",IFERROR(VLOOKUP($A1214,'ROAR Balance'!B:F,4,FALSE),""))</f>
        <v>Japanese</v>
      </c>
      <c r="L1214" s="58">
        <f>IF(I1214="","",IFERROR(VLOOKUP($A1214,'ROAR Balance'!B:F,5,FALSE),""))</f>
        <v>2</v>
      </c>
      <c r="M1214" s="46" t="str">
        <f>IF(OR(LEFT(A1214,2)="--",A1214="",I1214=""),"",IFERROR(VLOOKUP(A1214,Data!C:W,21,FALSE),""))</f>
        <v>PTO</v>
      </c>
      <c r="N1214" s="2"/>
    </row>
    <row r="1215" spans="1:14" ht="15" customHeight="1" x14ac:dyDescent="0.3">
      <c r="A1215" s="5" t="str">
        <f>IFERROR(IF(VLOOKUP(ROW(A1215)-1,Data!B:C,2,FALSE)="","",VLOOKUP(ROW(A1215)-1,Data!B:C,2,FALSE)),"")</f>
        <v>Batterie du Port [SP55]</v>
      </c>
      <c r="B1215" s="133"/>
      <c r="C1215" s="87" t="str">
        <f>IFERROR(IF(VLOOKUP(ROW(A1215)-1,Data!B:C,2,FALSE)="","",VLOOKUP(ROW(A1215)-1,Data!B:X,23,FALSE)),"")</f>
        <v/>
      </c>
      <c r="D1215" s="6">
        <f t="shared" si="58"/>
        <v>-1</v>
      </c>
      <c r="E1215" s="6" t="str">
        <f t="shared" si="59"/>
        <v>T</v>
      </c>
      <c r="F1215" s="42">
        <f>IF(I1215="","",IF(M1215="Campaign","--",IF(VLOOKUP(A1215,Data!C:D,2,FALSE)="*","*",VLOOKUP(A1215,Data!C:R,16,FALSE))))</f>
        <v>3.7749999999999999</v>
      </c>
      <c r="G1215" s="43">
        <f>IF(I1215="","",IFERROR(VLOOKUP(VLOOKUP(A1215,Data!C:T,18,FALSE),'ROAR Ratings'!A:D,4,FALSE),""))</f>
        <v>4.1100000000000003</v>
      </c>
      <c r="H1215" s="44">
        <f t="shared" si="60"/>
        <v>0.53333333333333333</v>
      </c>
      <c r="I1215" s="58" t="str">
        <f>IF(OR(A1215="",LEFT(A1215,3)="---"),"",IFERROR(VLOOKUP($A1215,'ROAR Balance'!B:F,2,FALSE),""))</f>
        <v>American</v>
      </c>
      <c r="J1215" s="58">
        <f>IF(I1215="","",IFERROR(VLOOKUP($A1215,'ROAR Balance'!B:F,3,FALSE),""))</f>
        <v>7</v>
      </c>
      <c r="K1215" s="58" t="str">
        <f>IF(I1215="","",IFERROR(VLOOKUP($A1215,'ROAR Balance'!B:F,4,FALSE),""))</f>
        <v>Vichy</v>
      </c>
      <c r="L1215" s="58">
        <f>IF(I1215="","",IFERROR(VLOOKUP($A1215,'ROAR Balance'!B:F,5,FALSE),""))</f>
        <v>8</v>
      </c>
      <c r="M1215" s="46" t="str">
        <f>IF(OR(LEFT(A1215,2)="--",A1215="",I1215=""),"",IFERROR(VLOOKUP(A1215,Data!C:W,21,FALSE),""))</f>
        <v/>
      </c>
      <c r="N1215" s="2"/>
    </row>
    <row r="1216" spans="1:14" ht="15" customHeight="1" x14ac:dyDescent="0.3">
      <c r="A1216" s="5" t="str">
        <f>IFERROR(IF(VLOOKUP(ROW(A1216)-1,Data!B:C,2,FALSE)="","",VLOOKUP(ROW(A1216)-1,Data!B:C,2,FALSE)),"")</f>
        <v>No Good Reason [SP56]</v>
      </c>
      <c r="B1216" s="133"/>
      <c r="C1216" s="87" t="str">
        <f>IFERROR(IF(VLOOKUP(ROW(A1216)-1,Data!B:C,2,FALSE)="","",VLOOKUP(ROW(A1216)-1,Data!B:X,23,FALSE)),"")</f>
        <v/>
      </c>
      <c r="D1216" s="6">
        <f t="shared" si="58"/>
        <v>-1</v>
      </c>
      <c r="E1216" s="6" t="str">
        <f t="shared" si="59"/>
        <v>T</v>
      </c>
      <c r="F1216" s="42">
        <f>IF(I1216="","",IF(M1216="Campaign","--",IF(VLOOKUP(A1216,Data!C:D,2,FALSE)="*","*",VLOOKUP(A1216,Data!C:R,16,FALSE))))</f>
        <v>3.25</v>
      </c>
      <c r="G1216" s="43">
        <f>IF(I1216="","",IFERROR(VLOOKUP(VLOOKUP(A1216,Data!C:T,18,FALSE),'ROAR Ratings'!A:D,4,FALSE),""))</f>
        <v>5</v>
      </c>
      <c r="H1216" s="44">
        <f t="shared" si="60"/>
        <v>0.72727272727272729</v>
      </c>
      <c r="I1216" s="58" t="str">
        <f>IF(OR(A1216="",LEFT(A1216,3)="---"),"",IFERROR(VLOOKUP($A1216,'ROAR Balance'!B:F,2,FALSE),""))</f>
        <v>American</v>
      </c>
      <c r="J1216" s="58">
        <f>IF(I1216="","",IFERROR(VLOOKUP($A1216,'ROAR Balance'!B:F,3,FALSE),""))</f>
        <v>3</v>
      </c>
      <c r="K1216" s="58" t="str">
        <f>IF(I1216="","",IFERROR(VLOOKUP($A1216,'ROAR Balance'!B:F,4,FALSE),""))</f>
        <v>Japanese</v>
      </c>
      <c r="L1216" s="58">
        <f>IF(I1216="","",IFERROR(VLOOKUP($A1216,'ROAR Balance'!B:F,5,FALSE),""))</f>
        <v>8</v>
      </c>
      <c r="M1216" s="46" t="str">
        <f>IF(OR(LEFT(A1216,2)="--",A1216="",I1216=""),"",IFERROR(VLOOKUP(A1216,Data!C:W,21,FALSE),""))</f>
        <v>PTO, OBA, Nght</v>
      </c>
      <c r="N1216" s="2"/>
    </row>
    <row r="1217" spans="1:14" ht="15" customHeight="1" x14ac:dyDescent="0.3">
      <c r="A1217" s="5" t="str">
        <f>IFERROR(IF(VLOOKUP(ROW(A1217)-1,Data!B:C,2,FALSE)="","",VLOOKUP(ROW(A1217)-1,Data!B:C,2,FALSE)),"")</f>
        <v>Big Tuol Pocket [SP57]</v>
      </c>
      <c r="B1217" s="133"/>
      <c r="C1217" s="87" t="str">
        <f>IFERROR(IF(VLOOKUP(ROW(A1217)-1,Data!B:C,2,FALSE)="","",VLOOKUP(ROW(A1217)-1,Data!B:X,23,FALSE)),"")</f>
        <v/>
      </c>
      <c r="D1217" s="6">
        <f t="shared" si="58"/>
        <v>1</v>
      </c>
      <c r="E1217" s="6" t="str">
        <f t="shared" si="59"/>
        <v>T</v>
      </c>
      <c r="F1217" s="42">
        <f>IF(I1217="","",IF(M1217="Campaign","--",IF(VLOOKUP(A1217,Data!C:D,2,FALSE)="*","*",VLOOKUP(A1217,Data!C:R,16,FALSE))))</f>
        <v>2.9249999999999998</v>
      </c>
      <c r="G1217" s="43">
        <f>IF(I1217="","",IFERROR(VLOOKUP(VLOOKUP(A1217,Data!C:T,18,FALSE),'ROAR Ratings'!A:D,4,FALSE),""))</f>
        <v>6.79</v>
      </c>
      <c r="H1217" s="44">
        <f t="shared" si="60"/>
        <v>0.5625</v>
      </c>
      <c r="I1217" s="58" t="str">
        <f>IF(OR(A1217="",LEFT(A1217,3)="---"),"",IFERROR(VLOOKUP($A1217,'ROAR Balance'!B:F,2,FALSE),""))</f>
        <v>American</v>
      </c>
      <c r="J1217" s="58">
        <f>IF(I1217="","",IFERROR(VLOOKUP($A1217,'ROAR Balance'!B:F,3,FALSE),""))</f>
        <v>18</v>
      </c>
      <c r="K1217" s="58" t="str">
        <f>IF(I1217="","",IFERROR(VLOOKUP($A1217,'ROAR Balance'!B:F,4,FALSE),""))</f>
        <v>Japanese</v>
      </c>
      <c r="L1217" s="58">
        <f>IF(I1217="","",IFERROR(VLOOKUP($A1217,'ROAR Balance'!B:F,5,FALSE),""))</f>
        <v>14</v>
      </c>
      <c r="M1217" s="46" t="str">
        <f>IF(OR(LEFT(A1217,2)="--",A1217="",I1217=""),"",IFERROR(VLOOKUP(A1217,Data!C:W,21,FALSE),""))</f>
        <v>PTO</v>
      </c>
      <c r="N1217" s="2"/>
    </row>
    <row r="1218" spans="1:14" ht="15" customHeight="1" x14ac:dyDescent="0.3">
      <c r="A1218" s="5" t="str">
        <f>IFERROR(IF(VLOOKUP(ROW(A1218)-1,Data!B:C,2,FALSE)="","",VLOOKUP(ROW(A1218)-1,Data!B:C,2,FALSE)),"")</f>
        <v>Mars' Last Fight [SP58]</v>
      </c>
      <c r="B1218" s="133"/>
      <c r="C1218" s="87" t="str">
        <f>IFERROR(IF(VLOOKUP(ROW(A1218)-1,Data!B:C,2,FALSE)="","",VLOOKUP(ROW(A1218)-1,Data!B:X,23,FALSE)),"")</f>
        <v/>
      </c>
      <c r="D1218" s="6">
        <f t="shared" si="58"/>
        <v>-1</v>
      </c>
      <c r="E1218" s="6" t="str">
        <f t="shared" si="59"/>
        <v>T</v>
      </c>
      <c r="F1218" s="42">
        <f>IF(I1218="","",IF(M1218="Campaign","--",IF(VLOOKUP(A1218,Data!C:D,2,FALSE)="*","*",VLOOKUP(A1218,Data!C:R,16,FALSE))))</f>
        <v>4.375</v>
      </c>
      <c r="G1218" s="43">
        <f>IF(I1218="","",IFERROR(VLOOKUP(VLOOKUP(A1218,Data!C:T,18,FALSE),'ROAR Ratings'!A:D,4,FALSE),""))</f>
        <v>6.28</v>
      </c>
      <c r="H1218" s="44">
        <f t="shared" si="60"/>
        <v>0.64705882352941169</v>
      </c>
      <c r="I1218" s="58" t="str">
        <f>IF(OR(A1218="",LEFT(A1218,3)="---"),"",IFERROR(VLOOKUP($A1218,'ROAR Balance'!B:F,2,FALSE),""))</f>
        <v>American</v>
      </c>
      <c r="J1218" s="58">
        <f>IF(I1218="","",IFERROR(VLOOKUP($A1218,'ROAR Balance'!B:F,3,FALSE),""))</f>
        <v>6</v>
      </c>
      <c r="K1218" s="58" t="str">
        <f>IF(I1218="","",IFERROR(VLOOKUP($A1218,'ROAR Balance'!B:F,4,FALSE),""))</f>
        <v>Japanese</v>
      </c>
      <c r="L1218" s="58">
        <f>IF(I1218="","",IFERROR(VLOOKUP($A1218,'ROAR Balance'!B:F,5,FALSE),""))</f>
        <v>11</v>
      </c>
      <c r="M1218" s="46" t="str">
        <f>IF(OR(LEFT(A1218,2)="--",A1218="",I1218=""),"",IFERROR(VLOOKUP(A1218,Data!C:W,21,FALSE),""))</f>
        <v>PTO</v>
      </c>
      <c r="N1218" s="2"/>
    </row>
    <row r="1219" spans="1:14" ht="15" customHeight="1" x14ac:dyDescent="0.3">
      <c r="A1219" s="5" t="str">
        <f>IFERROR(IF(VLOOKUP(ROW(A1219)-1,Data!B:C,2,FALSE)="","",VLOOKUP(ROW(A1219)-1,Data!B:C,2,FALSE)),"")</f>
        <v>Rivers' End [SP59]</v>
      </c>
      <c r="B1219" s="133"/>
      <c r="C1219" s="87" t="str">
        <f>IFERROR(IF(VLOOKUP(ROW(A1219)-1,Data!B:C,2,FALSE)="","",VLOOKUP(ROW(A1219)-1,Data!B:X,23,FALSE)),"")</f>
        <v/>
      </c>
      <c r="D1219" s="6">
        <f t="shared" ref="D1219:D1282" si="61">IF(I1219="","",IF(G1219&gt;$P$2,IF(H1219&lt;$P$5,1,-1),-1))</f>
        <v>-1</v>
      </c>
      <c r="E1219" s="6" t="str">
        <f t="shared" ref="E1219:E1282" si="62">IF(F1219="","",IF(M1219="Campaign","",IF(F1219&lt;5,"T","")))</f>
        <v>T</v>
      </c>
      <c r="F1219" s="42">
        <f>IF(I1219="","",IF(M1219="Campaign","--",IF(VLOOKUP(A1219,Data!C:D,2,FALSE)="*","*",VLOOKUP(A1219,Data!C:R,16,FALSE))))</f>
        <v>4.8041666666666671</v>
      </c>
      <c r="G1219" s="43">
        <f>IF(I1219="","",IFERROR(VLOOKUP(VLOOKUP(A1219,Data!C:T,18,FALSE),'ROAR Ratings'!A:D,4,FALSE),""))</f>
        <v>6.37</v>
      </c>
      <c r="H1219" s="44">
        <f t="shared" ref="H1219:H1282" si="63">IF(I1219="","",IFERROR(IF(J1219/(J1219+L1219)&gt;0.5,J1219/(J1219+L1219),1-J1219/(J1219+L1219)),""))</f>
        <v>0.75</v>
      </c>
      <c r="I1219" s="58" t="str">
        <f>IF(OR(A1219="",LEFT(A1219,3)="---"),"",IFERROR(VLOOKUP($A1219,'ROAR Balance'!B:F,2,FALSE),""))</f>
        <v>German</v>
      </c>
      <c r="J1219" s="58">
        <f>IF(I1219="","",IFERROR(VLOOKUP($A1219,'ROAR Balance'!B:F,3,FALSE),""))</f>
        <v>15</v>
      </c>
      <c r="K1219" s="58" t="str">
        <f>IF(I1219="","",IFERROR(VLOOKUP($A1219,'ROAR Balance'!B:F,4,FALSE),""))</f>
        <v>American</v>
      </c>
      <c r="L1219" s="58">
        <f>IF(I1219="","",IFERROR(VLOOKUP($A1219,'ROAR Balance'!B:F,5,FALSE),""))</f>
        <v>5</v>
      </c>
      <c r="M1219" s="46" t="str">
        <f>IF(OR(LEFT(A1219,2)="--",A1219="",I1219=""),"",IFERROR(VLOOKUP(A1219,Data!C:W,21,FALSE),""))</f>
        <v/>
      </c>
      <c r="N1219" s="2"/>
    </row>
    <row r="1220" spans="1:14" ht="15" customHeight="1" x14ac:dyDescent="0.3">
      <c r="A1220" s="5" t="str">
        <f>IFERROR(IF(VLOOKUP(ROW(A1220)-1,Data!B:C,2,FALSE)="","",VLOOKUP(ROW(A1220)-1,Data!B:C,2,FALSE)),"")</f>
        <v>Commando Kelly [SP60]</v>
      </c>
      <c r="B1220" s="133"/>
      <c r="C1220" s="87" t="str">
        <f>IFERROR(IF(VLOOKUP(ROW(A1220)-1,Data!B:C,2,FALSE)="","",VLOOKUP(ROW(A1220)-1,Data!B:X,23,FALSE)),"")</f>
        <v/>
      </c>
      <c r="D1220" s="6">
        <f t="shared" si="61"/>
        <v>1</v>
      </c>
      <c r="E1220" s="6" t="str">
        <f t="shared" si="62"/>
        <v/>
      </c>
      <c r="F1220" s="42">
        <f>IF(I1220="","",IF(M1220="Campaign","--",IF(VLOOKUP(A1220,Data!C:D,2,FALSE)="*","*",VLOOKUP(A1220,Data!C:R,16,FALSE))))</f>
        <v>14.358333333333333</v>
      </c>
      <c r="G1220" s="43">
        <f>IF(I1220="","",IFERROR(VLOOKUP(VLOOKUP(A1220,Data!C:T,18,FALSE),'ROAR Ratings'!A:D,4,FALSE),""))</f>
        <v>6.71</v>
      </c>
      <c r="H1220" s="44">
        <f t="shared" si="63"/>
        <v>0.53846153846153844</v>
      </c>
      <c r="I1220" s="58" t="str">
        <f>IF(OR(A1220="",LEFT(A1220,3)="---"),"",IFERROR(VLOOKUP($A1220,'ROAR Balance'!B:F,2,FALSE),""))</f>
        <v>American</v>
      </c>
      <c r="J1220" s="58">
        <f>IF(I1220="","",IFERROR(VLOOKUP($A1220,'ROAR Balance'!B:F,3,FALSE),""))</f>
        <v>6</v>
      </c>
      <c r="K1220" s="58" t="str">
        <f>IF(I1220="","",IFERROR(VLOOKUP($A1220,'ROAR Balance'!B:F,4,FALSE),""))</f>
        <v>German</v>
      </c>
      <c r="L1220" s="58">
        <f>IF(I1220="","",IFERROR(VLOOKUP($A1220,'ROAR Balance'!B:F,5,FALSE),""))</f>
        <v>7</v>
      </c>
      <c r="M1220" s="46" t="str">
        <f>IF(OR(LEFT(A1220,2)="--",A1220="",I1220=""),"",IFERROR(VLOOKUP(A1220,Data!C:W,21,FALSE),""))</f>
        <v>OBA</v>
      </c>
      <c r="N1220" s="2"/>
    </row>
    <row r="1221" spans="1:14" ht="15" customHeight="1" x14ac:dyDescent="0.3">
      <c r="A1221" s="5" t="str">
        <f>IFERROR(IF(VLOOKUP(ROW(A1221)-1,Data!B:C,2,FALSE)="","",VLOOKUP(ROW(A1221)-1,Data!B:C,2,FALSE)),"")</f>
        <v/>
      </c>
      <c r="B1221" s="133"/>
      <c r="C1221" s="87" t="str">
        <f>IFERROR(IF(VLOOKUP(ROW(A1221)-1,Data!B:C,2,FALSE)="","",VLOOKUP(ROW(A1221)-1,Data!B:X,23,FALSE)),"")</f>
        <v/>
      </c>
      <c r="D1221" s="6" t="str">
        <f t="shared" si="61"/>
        <v/>
      </c>
      <c r="E1221" s="6" t="str">
        <f t="shared" si="62"/>
        <v/>
      </c>
      <c r="F1221" s="42" t="str">
        <f>IF(I1221="","",IF(M1221="Campaign","--",IF(VLOOKUP(A1221,Data!C:D,2,FALSE)="*","*",VLOOKUP(A1221,Data!C:R,16,FALSE))))</f>
        <v/>
      </c>
      <c r="G1221" s="43" t="str">
        <f>IF(I1221="","",IFERROR(VLOOKUP(VLOOKUP(A1221,Data!C:T,18,FALSE),'ROAR Ratings'!A:D,4,FALSE),""))</f>
        <v/>
      </c>
      <c r="H1221" s="44" t="str">
        <f t="shared" si="63"/>
        <v/>
      </c>
      <c r="I1221" s="58" t="str">
        <f>IF(OR(A1221="",LEFT(A1221,3)="---"),"",IFERROR(VLOOKUP($A1221,'ROAR Balance'!B:F,2,FALSE),""))</f>
        <v/>
      </c>
      <c r="J1221" s="58" t="str">
        <f>IF(I1221="","",IFERROR(VLOOKUP($A1221,'ROAR Balance'!B:F,3,FALSE),""))</f>
        <v/>
      </c>
      <c r="K1221" s="58" t="str">
        <f>IF(I1221="","",IFERROR(VLOOKUP($A1221,'ROAR Balance'!B:F,4,FALSE),""))</f>
        <v/>
      </c>
      <c r="L1221" s="58" t="str">
        <f>IF(I1221="","",IFERROR(VLOOKUP($A1221,'ROAR Balance'!B:F,5,FALSE),""))</f>
        <v/>
      </c>
      <c r="M1221" s="46" t="str">
        <f>IF(OR(LEFT(A1221,2)="--",A1221="",I1221=""),"",IFERROR(VLOOKUP(A1221,Data!C:W,21,FALSE),""))</f>
        <v/>
      </c>
      <c r="N1221" s="2"/>
    </row>
    <row r="1222" spans="1:14" ht="15" customHeight="1" x14ac:dyDescent="0.3">
      <c r="A1222" s="5" t="str">
        <f>IFERROR(IF(VLOOKUP(ROW(A1222)-1,Data!B:C,2,FALSE)="","",VLOOKUP(ROW(A1222)-1,Data!B:C,2,FALSE)),"")</f>
        <v>--- Schwerpunkt 6 ---</v>
      </c>
      <c r="B1222" s="133"/>
      <c r="C1222" s="87" t="str">
        <f>IFERROR(IF(VLOOKUP(ROW(A1222)-1,Data!B:C,2,FALSE)="","",VLOOKUP(ROW(A1222)-1,Data!B:X,23,FALSE)),"")</f>
        <v/>
      </c>
      <c r="D1222" s="6" t="str">
        <f t="shared" si="61"/>
        <v/>
      </c>
      <c r="E1222" s="6" t="str">
        <f t="shared" si="62"/>
        <v/>
      </c>
      <c r="F1222" s="42" t="str">
        <f>IF(I1222="","",IF(M1222="Campaign","--",IF(VLOOKUP(A1222,Data!C:D,2,FALSE)="*","*",VLOOKUP(A1222,Data!C:R,16,FALSE))))</f>
        <v/>
      </c>
      <c r="G1222" s="43" t="str">
        <f>IF(I1222="","",IFERROR(VLOOKUP(VLOOKUP(A1222,Data!C:T,18,FALSE),'ROAR Ratings'!A:D,4,FALSE),""))</f>
        <v/>
      </c>
      <c r="H1222" s="44" t="str">
        <f t="shared" si="63"/>
        <v/>
      </c>
      <c r="I1222" s="58" t="str">
        <f>IF(OR(A1222="",LEFT(A1222,3)="---"),"",IFERROR(VLOOKUP($A1222,'ROAR Balance'!B:F,2,FALSE),""))</f>
        <v/>
      </c>
      <c r="J1222" s="58" t="str">
        <f>IF(I1222="","",IFERROR(VLOOKUP($A1222,'ROAR Balance'!B:F,3,FALSE),""))</f>
        <v/>
      </c>
      <c r="K1222" s="58" t="str">
        <f>IF(I1222="","",IFERROR(VLOOKUP($A1222,'ROAR Balance'!B:F,4,FALSE),""))</f>
        <v/>
      </c>
      <c r="L1222" s="58" t="str">
        <f>IF(I1222="","",IFERROR(VLOOKUP($A1222,'ROAR Balance'!B:F,5,FALSE),""))</f>
        <v/>
      </c>
      <c r="M1222" s="46" t="str">
        <f>IF(OR(LEFT(A1222,2)="--",A1222="",I1222=""),"",IFERROR(VLOOKUP(A1222,Data!C:W,21,FALSE),""))</f>
        <v/>
      </c>
      <c r="N1222" s="2"/>
    </row>
    <row r="1223" spans="1:14" ht="15" customHeight="1" x14ac:dyDescent="0.3">
      <c r="A1223" s="5" t="str">
        <f>IFERROR(IF(VLOOKUP(ROW(A1223)-1,Data!B:C,2,FALSE)="","",VLOOKUP(ROW(A1223)-1,Data!B:C,2,FALSE)),"")</f>
        <v>Objective Exodus [SP61]</v>
      </c>
      <c r="B1223" s="133"/>
      <c r="C1223" s="87" t="str">
        <f>IFERROR(IF(VLOOKUP(ROW(A1223)-1,Data!B:C,2,FALSE)="","",VLOOKUP(ROW(A1223)-1,Data!B:X,23,FALSE)),"")</f>
        <v/>
      </c>
      <c r="D1223" s="6">
        <f t="shared" si="61"/>
        <v>-1</v>
      </c>
      <c r="E1223" s="6" t="str">
        <f t="shared" si="62"/>
        <v>T</v>
      </c>
      <c r="F1223" s="42">
        <f>IF(I1223="","",IF(M1223="Campaign","--",IF(VLOOKUP(A1223,Data!C:D,2,FALSE)="*","*",VLOOKUP(A1223,Data!C:R,16,FALSE))))</f>
        <v>1.9375</v>
      </c>
      <c r="G1223" s="43">
        <f>IF(I1223="","",IFERROR(VLOOKUP(VLOOKUP(A1223,Data!C:T,18,FALSE),'ROAR Ratings'!A:D,4,FALSE),""))</f>
        <v>6.28</v>
      </c>
      <c r="H1223" s="44">
        <f t="shared" si="63"/>
        <v>0.52857142857142858</v>
      </c>
      <c r="I1223" s="58" t="str">
        <f>IF(OR(A1223="",LEFT(A1223,3)="---"),"",IFERROR(VLOOKUP($A1223,'ROAR Balance'!B:F,2,FALSE),""))</f>
        <v>British</v>
      </c>
      <c r="J1223" s="58">
        <f>IF(I1223="","",IFERROR(VLOOKUP($A1223,'ROAR Balance'!B:F,3,FALSE),""))</f>
        <v>33</v>
      </c>
      <c r="K1223" s="58" t="str">
        <f>IF(I1223="","",IFERROR(VLOOKUP($A1223,'ROAR Balance'!B:F,4,FALSE),""))</f>
        <v>German</v>
      </c>
      <c r="L1223" s="58">
        <f>IF(I1223="","",IFERROR(VLOOKUP($A1223,'ROAR Balance'!B:F,5,FALSE),""))</f>
        <v>37</v>
      </c>
      <c r="M1223" s="46" t="str">
        <f>IF(OR(LEFT(A1223,2)="--",A1223="",I1223=""),"",IFERROR(VLOOKUP(A1223,Data!C:W,21,FALSE),""))</f>
        <v/>
      </c>
      <c r="N1223" s="2"/>
    </row>
    <row r="1224" spans="1:14" ht="15" customHeight="1" x14ac:dyDescent="0.3">
      <c r="A1224" s="5" t="str">
        <f>IFERROR(IF(VLOOKUP(ROW(A1224)-1,Data!B:C,2,FALSE)="","",VLOOKUP(ROW(A1224)-1,Data!B:C,2,FALSE)),"")</f>
        <v>ils ne passeront pas [SP62]</v>
      </c>
      <c r="B1224" s="133"/>
      <c r="C1224" s="87" t="str">
        <f>IFERROR(IF(VLOOKUP(ROW(A1224)-1,Data!B:C,2,FALSE)="","",VLOOKUP(ROW(A1224)-1,Data!B:X,23,FALSE)),"")</f>
        <v/>
      </c>
      <c r="D1224" s="6">
        <f t="shared" si="61"/>
        <v>-1</v>
      </c>
      <c r="E1224" s="6" t="str">
        <f t="shared" si="62"/>
        <v/>
      </c>
      <c r="F1224" s="42">
        <f>IF(I1224="","",IF(M1224="Campaign","--",IF(VLOOKUP(A1224,Data!C:D,2,FALSE)="*","*",VLOOKUP(A1224,Data!C:R,16,FALSE))))</f>
        <v>7.4749999999999996</v>
      </c>
      <c r="G1224" s="43">
        <f>IF(I1224="","",IFERROR(VLOOKUP(VLOOKUP(A1224,Data!C:T,18,FALSE),'ROAR Ratings'!A:D,4,FALSE),""))</f>
        <v>6.21</v>
      </c>
      <c r="H1224" s="44">
        <f t="shared" si="63"/>
        <v>0.56976744186046513</v>
      </c>
      <c r="I1224" s="58" t="str">
        <f>IF(OR(A1224="",LEFT(A1224,3)="---"),"",IFERROR(VLOOKUP($A1224,'ROAR Balance'!B:F,2,FALSE),""))</f>
        <v>Canadian</v>
      </c>
      <c r="J1224" s="58">
        <f>IF(I1224="","",IFERROR(VLOOKUP($A1224,'ROAR Balance'!B:F,3,FALSE),""))</f>
        <v>37</v>
      </c>
      <c r="K1224" s="58" t="str">
        <f>IF(I1224="","",IFERROR(VLOOKUP($A1224,'ROAR Balance'!B:F,4,FALSE),""))</f>
        <v>German</v>
      </c>
      <c r="L1224" s="58">
        <f>IF(I1224="","",IFERROR(VLOOKUP($A1224,'ROAR Balance'!B:F,5,FALSE),""))</f>
        <v>49</v>
      </c>
      <c r="M1224" s="46" t="str">
        <f>IF(OR(LEFT(A1224,2)="--",A1224="",I1224=""),"",IFERROR(VLOOKUP(A1224,Data!C:W,21,FALSE),""))</f>
        <v/>
      </c>
      <c r="N1224" s="2"/>
    </row>
    <row r="1225" spans="1:14" ht="15" customHeight="1" x14ac:dyDescent="0.3">
      <c r="A1225" s="5" t="str">
        <f>IFERROR(IF(VLOOKUP(ROW(A1225)-1,Data!B:C,2,FALSE)="","",VLOOKUP(ROW(A1225)-1,Data!B:C,2,FALSE)),"")</f>
        <v>Upham's Bar [SP63]</v>
      </c>
      <c r="B1225" s="133"/>
      <c r="C1225" s="87" t="str">
        <f>IFERROR(IF(VLOOKUP(ROW(A1225)-1,Data!B:C,2,FALSE)="","",VLOOKUP(ROW(A1225)-1,Data!B:X,23,FALSE)),"")</f>
        <v/>
      </c>
      <c r="D1225" s="6">
        <f t="shared" si="61"/>
        <v>-1</v>
      </c>
      <c r="E1225" s="6" t="str">
        <f t="shared" si="62"/>
        <v/>
      </c>
      <c r="F1225" s="42">
        <f>IF(I1225="","",IF(M1225="Campaign","--",IF(VLOOKUP(A1225,Data!C:D,2,FALSE)="*","*",VLOOKUP(A1225,Data!C:R,16,FALSE))))</f>
        <v>6.5</v>
      </c>
      <c r="G1225" s="43">
        <f>IF(I1225="","",IFERROR(VLOOKUP(VLOOKUP(A1225,Data!C:T,18,FALSE),'ROAR Ratings'!A:D,4,FALSE),""))</f>
        <v>6.46</v>
      </c>
      <c r="H1225" s="44">
        <f t="shared" si="63"/>
        <v>0.75</v>
      </c>
      <c r="I1225" s="58" t="str">
        <f>IF(OR(A1225="",LEFT(A1225,3)="---"),"",IFERROR(VLOOKUP($A1225,'ROAR Balance'!B:F,2,FALSE),""))</f>
        <v>German/Italian</v>
      </c>
      <c r="J1225" s="58">
        <f>IF(I1225="","",IFERROR(VLOOKUP($A1225,'ROAR Balance'!B:F,3,FALSE),""))</f>
        <v>9</v>
      </c>
      <c r="K1225" s="58" t="str">
        <f>IF(I1225="","",IFERROR(VLOOKUP($A1225,'ROAR Balance'!B:F,4,FALSE),""))</f>
        <v>New Zealand</v>
      </c>
      <c r="L1225" s="58">
        <f>IF(I1225="","",IFERROR(VLOOKUP($A1225,'ROAR Balance'!B:F,5,FALSE),""))</f>
        <v>3</v>
      </c>
      <c r="M1225" s="46" t="str">
        <f>IF(OR(LEFT(A1225,2)="--",A1225="",I1225=""),"",IFERROR(VLOOKUP(A1225,Data!C:W,21,FALSE),""))</f>
        <v>Dsrt</v>
      </c>
      <c r="N1225" s="2"/>
    </row>
    <row r="1226" spans="1:14" ht="15" customHeight="1" x14ac:dyDescent="0.3">
      <c r="A1226" s="5" t="str">
        <f>IFERROR(IF(VLOOKUP(ROW(A1226)-1,Data!B:C,2,FALSE)="","",VLOOKUP(ROW(A1226)-1,Data!B:C,2,FALSE)),"")</f>
        <v>Valour on the Bou [SP64]</v>
      </c>
      <c r="B1226" s="133"/>
      <c r="C1226" s="87" t="str">
        <f>IFERROR(IF(VLOOKUP(ROW(A1226)-1,Data!B:C,2,FALSE)="","",VLOOKUP(ROW(A1226)-1,Data!B:X,23,FALSE)),"")</f>
        <v/>
      </c>
      <c r="D1226" s="6">
        <f t="shared" si="61"/>
        <v>-1</v>
      </c>
      <c r="E1226" s="6" t="str">
        <f t="shared" si="62"/>
        <v>T</v>
      </c>
      <c r="F1226" s="42">
        <f>IF(I1226="","",IF(M1226="Campaign","--",IF(VLOOKUP(A1226,Data!C:D,2,FALSE)="*","*",VLOOKUP(A1226,Data!C:R,16,FALSE))))</f>
        <v>2.708333333333333</v>
      </c>
      <c r="G1226" s="43">
        <f>IF(I1226="","",IFERROR(VLOOKUP(VLOOKUP(A1226,Data!C:T,18,FALSE),'ROAR Ratings'!A:D,4,FALSE),""))</f>
        <v>5.79</v>
      </c>
      <c r="H1226" s="44">
        <f t="shared" si="63"/>
        <v>0.58064516129032262</v>
      </c>
      <c r="I1226" s="58" t="str">
        <f>IF(OR(A1226="",LEFT(A1226,3)="---"),"",IFERROR(VLOOKUP($A1226,'ROAR Balance'!B:F,2,FALSE),""))</f>
        <v>German</v>
      </c>
      <c r="J1226" s="58">
        <f>IF(I1226="","",IFERROR(VLOOKUP($A1226,'ROAR Balance'!B:F,3,FALSE),""))</f>
        <v>18</v>
      </c>
      <c r="K1226" s="58" t="str">
        <f>IF(I1226="","",IFERROR(VLOOKUP($A1226,'ROAR Balance'!B:F,4,FALSE),""))</f>
        <v>British</v>
      </c>
      <c r="L1226" s="58">
        <f>IF(I1226="","",IFERROR(VLOOKUP($A1226,'ROAR Balance'!B:F,5,FALSE),""))</f>
        <v>13</v>
      </c>
      <c r="M1226" s="46" t="str">
        <f>IF(OR(LEFT(A1226,2)="--",A1226="",I1226=""),"",IFERROR(VLOOKUP(A1226,Data!C:W,21,FALSE),""))</f>
        <v/>
      </c>
      <c r="N1226" s="2"/>
    </row>
    <row r="1227" spans="1:14" ht="15" customHeight="1" x14ac:dyDescent="0.3">
      <c r="A1227" s="5" t="str">
        <f>IFERROR(IF(VLOOKUP(ROW(A1227)-1,Data!B:C,2,FALSE)="","",VLOOKUP(ROW(A1227)-1,Data!B:C,2,FALSE)),"")</f>
        <v>Ayo Gurkhali! [SP65]</v>
      </c>
      <c r="B1227" s="133"/>
      <c r="C1227" s="87" t="str">
        <f>IFERROR(IF(VLOOKUP(ROW(A1227)-1,Data!B:C,2,FALSE)="","",VLOOKUP(ROW(A1227)-1,Data!B:X,23,FALSE)),"")</f>
        <v/>
      </c>
      <c r="D1227" s="6">
        <f t="shared" si="61"/>
        <v>1</v>
      </c>
      <c r="E1227" s="6" t="str">
        <f t="shared" si="62"/>
        <v>T</v>
      </c>
      <c r="F1227" s="42">
        <f>IF(I1227="","",IF(M1227="Campaign","--",IF(VLOOKUP(A1227,Data!C:D,2,FALSE)="*","*",VLOOKUP(A1227,Data!C:R,16,FALSE))))</f>
        <v>2.4208333333333334</v>
      </c>
      <c r="G1227" s="43">
        <f>IF(I1227="","",IFERROR(VLOOKUP(VLOOKUP(A1227,Data!C:T,18,FALSE),'ROAR Ratings'!A:D,4,FALSE),""))</f>
        <v>6.54</v>
      </c>
      <c r="H1227" s="44">
        <f t="shared" si="63"/>
        <v>0.57627118644067798</v>
      </c>
      <c r="I1227" s="58" t="str">
        <f>IF(OR(A1227="",LEFT(A1227,3)="---"),"",IFERROR(VLOOKUP($A1227,'ROAR Balance'!B:F,2,FALSE),""))</f>
        <v>Japanese</v>
      </c>
      <c r="J1227" s="58">
        <f>IF(I1227="","",IFERROR(VLOOKUP($A1227,'ROAR Balance'!B:F,3,FALSE),""))</f>
        <v>34</v>
      </c>
      <c r="K1227" s="58" t="str">
        <f>IF(I1227="","",IFERROR(VLOOKUP($A1227,'ROAR Balance'!B:F,4,FALSE),""))</f>
        <v>Gurkha</v>
      </c>
      <c r="L1227" s="58">
        <f>IF(I1227="","",IFERROR(VLOOKUP($A1227,'ROAR Balance'!B:F,5,FALSE),""))</f>
        <v>25</v>
      </c>
      <c r="M1227" s="46" t="str">
        <f>IF(OR(LEFT(A1227,2)="--",A1227="",I1227=""),"",IFERROR(VLOOKUP(A1227,Data!C:W,21,FALSE),""))</f>
        <v>PTO</v>
      </c>
      <c r="N1227" s="2"/>
    </row>
    <row r="1228" spans="1:14" ht="15" customHeight="1" x14ac:dyDescent="0.3">
      <c r="A1228" s="5" t="str">
        <f>IFERROR(IF(VLOOKUP(ROW(A1228)-1,Data!B:C,2,FALSE)="","",VLOOKUP(ROW(A1228)-1,Data!B:C,2,FALSE)),"")</f>
        <v>Nicholls and Nash [SP66]</v>
      </c>
      <c r="B1228" s="133"/>
      <c r="C1228" s="87" t="str">
        <f>IFERROR(IF(VLOOKUP(ROW(A1228)-1,Data!B:C,2,FALSE)="","",VLOOKUP(ROW(A1228)-1,Data!B:X,23,FALSE)),"")</f>
        <v/>
      </c>
      <c r="D1228" s="6">
        <f t="shared" si="61"/>
        <v>-1</v>
      </c>
      <c r="E1228" s="6" t="str">
        <f t="shared" si="62"/>
        <v/>
      </c>
      <c r="F1228" s="42">
        <f>IF(I1228="","",IF(M1228="Campaign","--",IF(VLOOKUP(A1228,Data!C:D,2,FALSE)="*","*",VLOOKUP(A1228,Data!C:R,16,FALSE))))</f>
        <v>5.625</v>
      </c>
      <c r="G1228" s="43">
        <f>IF(I1228="","",IFERROR(VLOOKUP(VLOOKUP(A1228,Data!C:T,18,FALSE),'ROAR Ratings'!A:D,4,FALSE),""))</f>
        <v>6.42</v>
      </c>
      <c r="H1228" s="44">
        <f t="shared" si="63"/>
        <v>0.63636363636363635</v>
      </c>
      <c r="I1228" s="58" t="str">
        <f>IF(OR(A1228="",LEFT(A1228,3)="---"),"",IFERROR(VLOOKUP($A1228,'ROAR Balance'!B:F,2,FALSE),""))</f>
        <v>British</v>
      </c>
      <c r="J1228" s="58">
        <f>IF(I1228="","",IFERROR(VLOOKUP($A1228,'ROAR Balance'!B:F,3,FALSE),""))</f>
        <v>7</v>
      </c>
      <c r="K1228" s="58" t="str">
        <f>IF(I1228="","",IFERROR(VLOOKUP($A1228,'ROAR Balance'!B:F,4,FALSE),""))</f>
        <v>German</v>
      </c>
      <c r="L1228" s="58">
        <f>IF(I1228="","",IFERROR(VLOOKUP($A1228,'ROAR Balance'!B:F,5,FALSE),""))</f>
        <v>4</v>
      </c>
      <c r="M1228" s="46" t="str">
        <f>IF(OR(LEFT(A1228,2)="--",A1228="",I1228=""),"",IFERROR(VLOOKUP(A1228,Data!C:W,21,FALSE),""))</f>
        <v/>
      </c>
      <c r="N1228" s="2"/>
    </row>
    <row r="1229" spans="1:14" ht="15" customHeight="1" x14ac:dyDescent="0.3">
      <c r="A1229" s="5" t="str">
        <f>IFERROR(IF(VLOOKUP(ROW(A1229)-1,Data!B:C,2,FALSE)="","",VLOOKUP(ROW(A1229)-1,Data!B:C,2,FALSE)),"")</f>
        <v>Backs to the Orne [SP67]</v>
      </c>
      <c r="B1229" s="133"/>
      <c r="C1229" s="87" t="str">
        <f>IFERROR(IF(VLOOKUP(ROW(A1229)-1,Data!B:C,2,FALSE)="","",VLOOKUP(ROW(A1229)-1,Data!B:X,23,FALSE)),"")</f>
        <v/>
      </c>
      <c r="D1229" s="6">
        <f t="shared" si="61"/>
        <v>-1</v>
      </c>
      <c r="E1229" s="6" t="str">
        <f t="shared" si="62"/>
        <v/>
      </c>
      <c r="F1229" s="42">
        <f>IF(I1229="","",IF(M1229="Campaign","--",IF(VLOOKUP(A1229,Data!C:D,2,FALSE)="*","*",VLOOKUP(A1229,Data!C:R,16,FALSE))))</f>
        <v>8.625</v>
      </c>
      <c r="G1229" s="43">
        <f>IF(I1229="","",IFERROR(VLOOKUP(VLOOKUP(A1229,Data!C:T,18,FALSE),'ROAR Ratings'!A:D,4,FALSE),""))</f>
        <v>6.55</v>
      </c>
      <c r="H1229" s="44">
        <f t="shared" si="63"/>
        <v>0.65217391304347827</v>
      </c>
      <c r="I1229" s="58" t="str">
        <f>IF(OR(A1229="",LEFT(A1229,3)="---"),"",IFERROR(VLOOKUP($A1229,'ROAR Balance'!B:F,2,FALSE),""))</f>
        <v>British</v>
      </c>
      <c r="J1229" s="58">
        <f>IF(I1229="","",IFERROR(VLOOKUP($A1229,'ROAR Balance'!B:F,3,FALSE),""))</f>
        <v>15</v>
      </c>
      <c r="K1229" s="58" t="str">
        <f>IF(I1229="","",IFERROR(VLOOKUP($A1229,'ROAR Balance'!B:F,4,FALSE),""))</f>
        <v>German</v>
      </c>
      <c r="L1229" s="58">
        <f>IF(I1229="","",IFERROR(VLOOKUP($A1229,'ROAR Balance'!B:F,5,FALSE),""))</f>
        <v>8</v>
      </c>
      <c r="M1229" s="46" t="str">
        <f>IF(OR(LEFT(A1229,2)="--",A1229="",I1229=""),"",IFERROR(VLOOKUP(A1229,Data!C:W,21,FALSE),""))</f>
        <v>OBA</v>
      </c>
      <c r="N1229" s="2"/>
    </row>
    <row r="1230" spans="1:14" ht="15" customHeight="1" x14ac:dyDescent="0.3">
      <c r="A1230" s="5" t="str">
        <f>IFERROR(IF(VLOOKUP(ROW(A1230)-1,Data!B:C,2,FALSE)="","",VLOOKUP(ROW(A1230)-1,Data!B:C,2,FALSE)),"")</f>
        <v>Foote-ing the Bill [SP68]</v>
      </c>
      <c r="B1230" s="133"/>
      <c r="C1230" s="87" t="str">
        <f>IFERROR(IF(VLOOKUP(ROW(A1230)-1,Data!B:C,2,FALSE)="","",VLOOKUP(ROW(A1230)-1,Data!B:X,23,FALSE)),"")</f>
        <v/>
      </c>
      <c r="D1230" s="6">
        <f t="shared" si="61"/>
        <v>-1</v>
      </c>
      <c r="E1230" s="6" t="str">
        <f t="shared" si="62"/>
        <v/>
      </c>
      <c r="F1230" s="42">
        <f>IF(I1230="","",IF(M1230="Campaign","--",IF(VLOOKUP(A1230,Data!C:D,2,FALSE)="*","*",VLOOKUP(A1230,Data!C:R,16,FALSE))))</f>
        <v>8.6916666666666664</v>
      </c>
      <c r="G1230" s="43">
        <f>IF(I1230="","",IFERROR(VLOOKUP(VLOOKUP(A1230,Data!C:T,18,FALSE),'ROAR Ratings'!A:D,4,FALSE),""))</f>
        <v>5.7</v>
      </c>
      <c r="H1230" s="44">
        <f t="shared" si="63"/>
        <v>0.6</v>
      </c>
      <c r="I1230" s="58" t="str">
        <f>IF(OR(A1230="",LEFT(A1230,3)="---"),"",IFERROR(VLOOKUP($A1230,'ROAR Balance'!B:F,2,FALSE),""))</f>
        <v>German</v>
      </c>
      <c r="J1230" s="58">
        <f>IF(I1230="","",IFERROR(VLOOKUP($A1230,'ROAR Balance'!B:F,3,FALSE),""))</f>
        <v>4</v>
      </c>
      <c r="K1230" s="58" t="str">
        <f>IF(I1230="","",IFERROR(VLOOKUP($A1230,'ROAR Balance'!B:F,4,FALSE),""))</f>
        <v>British</v>
      </c>
      <c r="L1230" s="58">
        <f>IF(I1230="","",IFERROR(VLOOKUP($A1230,'ROAR Balance'!B:F,5,FALSE),""))</f>
        <v>6</v>
      </c>
      <c r="M1230" s="46" t="str">
        <f>IF(OR(LEFT(A1230,2)="--",A1230="",I1230=""),"",IFERROR(VLOOKUP(A1230,Data!C:W,21,FALSE),""))</f>
        <v>Dsrt</v>
      </c>
      <c r="N1230" s="2"/>
    </row>
    <row r="1231" spans="1:14" ht="15" customHeight="1" x14ac:dyDescent="0.3">
      <c r="A1231" s="5" t="str">
        <f>IFERROR(IF(VLOOKUP(ROW(A1231)-1,Data!B:C,2,FALSE)="","",VLOOKUP(ROW(A1231)-1,Data!B:C,2,FALSE)),"")</f>
        <v>Meiktila Break-in [SP69]</v>
      </c>
      <c r="B1231" s="133"/>
      <c r="C1231" s="87" t="str">
        <f>IFERROR(IF(VLOOKUP(ROW(A1231)-1,Data!B:C,2,FALSE)="","",VLOOKUP(ROW(A1231)-1,Data!B:X,23,FALSE)),"")</f>
        <v/>
      </c>
      <c r="D1231" s="6">
        <f t="shared" si="61"/>
        <v>-1</v>
      </c>
      <c r="E1231" s="6" t="str">
        <f t="shared" si="62"/>
        <v>T</v>
      </c>
      <c r="F1231" s="42">
        <f>IF(I1231="","",IF(M1231="Campaign","--",IF(VLOOKUP(A1231,Data!C:D,2,FALSE)="*","*",VLOOKUP(A1231,Data!C:R,16,FALSE))))</f>
        <v>2.8791666666666664</v>
      </c>
      <c r="G1231" s="43">
        <f>IF(I1231="","",IFERROR(VLOOKUP(VLOOKUP(A1231,Data!C:T,18,FALSE),'ROAR Ratings'!A:D,4,FALSE),""))</f>
        <v>7</v>
      </c>
      <c r="H1231" s="44">
        <f t="shared" si="63"/>
        <v>0.6</v>
      </c>
      <c r="I1231" s="58" t="str">
        <f>IF(OR(A1231="",LEFT(A1231,3)="---"),"",IFERROR(VLOOKUP($A1231,'ROAR Balance'!B:F,2,FALSE),""))</f>
        <v>Japanese</v>
      </c>
      <c r="J1231" s="58">
        <f>IF(I1231="","",IFERROR(VLOOKUP($A1231,'ROAR Balance'!B:F,3,FALSE),""))</f>
        <v>15</v>
      </c>
      <c r="K1231" s="58" t="str">
        <f>IF(I1231="","",IFERROR(VLOOKUP($A1231,'ROAR Balance'!B:F,4,FALSE),""))</f>
        <v>Indian (British)</v>
      </c>
      <c r="L1231" s="58">
        <f>IF(I1231="","",IFERROR(VLOOKUP($A1231,'ROAR Balance'!B:F,5,FALSE),""))</f>
        <v>10</v>
      </c>
      <c r="M1231" s="46" t="str">
        <f>IF(OR(LEFT(A1231,2)="--",A1231="",I1231=""),"",IFERROR(VLOOKUP(A1231,Data!C:W,21,FALSE),""))</f>
        <v>PTO</v>
      </c>
      <c r="N1231" s="2"/>
    </row>
    <row r="1232" spans="1:14" ht="15" customHeight="1" x14ac:dyDescent="0.3">
      <c r="A1232" s="5" t="str">
        <f>IFERROR(IF(VLOOKUP(ROW(A1232)-1,Data!B:C,2,FALSE)="","",VLOOKUP(ROW(A1232)-1,Data!B:C,2,FALSE)),"")</f>
        <v>Weston's War [SP70]</v>
      </c>
      <c r="B1232" s="133"/>
      <c r="C1232" s="87" t="str">
        <f>IFERROR(IF(VLOOKUP(ROW(A1232)-1,Data!B:C,2,FALSE)="","",VLOOKUP(ROW(A1232)-1,Data!B:X,23,FALSE)),"")</f>
        <v/>
      </c>
      <c r="D1232" s="6">
        <f t="shared" si="61"/>
        <v>-1</v>
      </c>
      <c r="E1232" s="6" t="str">
        <f t="shared" si="62"/>
        <v/>
      </c>
      <c r="F1232" s="42">
        <f>IF(I1232="","",IF(M1232="Campaign","--",IF(VLOOKUP(A1232,Data!C:D,2,FALSE)="*","*",VLOOKUP(A1232,Data!C:R,16,FALSE))))</f>
        <v>5.8208333333333337</v>
      </c>
      <c r="G1232" s="43">
        <f>IF(I1232="","",IFERROR(VLOOKUP(VLOOKUP(A1232,Data!C:T,18,FALSE),'ROAR Ratings'!A:D,4,FALSE),""))</f>
        <v>6.47</v>
      </c>
      <c r="H1232" s="44">
        <f t="shared" si="63"/>
        <v>0.8</v>
      </c>
      <c r="I1232" s="58" t="str">
        <f>IF(OR(A1232="",LEFT(A1232,3)="---"),"",IFERROR(VLOOKUP($A1232,'ROAR Balance'!B:F,2,FALSE),""))</f>
        <v>Japanese</v>
      </c>
      <c r="J1232" s="58">
        <f>IF(I1232="","",IFERROR(VLOOKUP($A1232,'ROAR Balance'!B:F,3,FALSE),""))</f>
        <v>3</v>
      </c>
      <c r="K1232" s="58" t="str">
        <f>IF(I1232="","",IFERROR(VLOOKUP($A1232,'ROAR Balance'!B:F,4,FALSE),""))</f>
        <v>Indian (British)</v>
      </c>
      <c r="L1232" s="58">
        <f>IF(I1232="","",IFERROR(VLOOKUP($A1232,'ROAR Balance'!B:F,5,FALSE),""))</f>
        <v>12</v>
      </c>
      <c r="M1232" s="46" t="str">
        <f>IF(OR(LEFT(A1232,2)="--",A1232="",I1232=""),"",IFERROR(VLOOKUP(A1232,Data!C:W,21,FALSE),""))</f>
        <v>PTO</v>
      </c>
      <c r="N1232" s="2"/>
    </row>
    <row r="1233" spans="1:14" ht="15" customHeight="1" x14ac:dyDescent="0.3">
      <c r="A1233" s="5" t="str">
        <f>IFERROR(IF(VLOOKUP(ROW(A1233)-1,Data!B:C,2,FALSE)="","",VLOOKUP(ROW(A1233)-1,Data!B:C,2,FALSE)),"")</f>
        <v>Cutler's Cross [SP71]</v>
      </c>
      <c r="B1233" s="133"/>
      <c r="C1233" s="87" t="str">
        <f>IFERROR(IF(VLOOKUP(ROW(A1233)-1,Data!B:C,2,FALSE)="","",VLOOKUP(ROW(A1233)-1,Data!B:X,23,FALSE)),"")</f>
        <v/>
      </c>
      <c r="D1233" s="6">
        <f t="shared" si="61"/>
        <v>1</v>
      </c>
      <c r="E1233" s="6" t="str">
        <f t="shared" si="62"/>
        <v/>
      </c>
      <c r="F1233" s="42">
        <f>IF(I1233="","",IF(M1233="Campaign","--",IF(VLOOKUP(A1233,Data!C:D,2,FALSE)="*","*",VLOOKUP(A1233,Data!C:R,16,FALSE))))</f>
        <v>6</v>
      </c>
      <c r="G1233" s="43">
        <f>IF(I1233="","",IFERROR(VLOOKUP(VLOOKUP(A1233,Data!C:T,18,FALSE),'ROAR Ratings'!A:D,4,FALSE),""))</f>
        <v>6.59</v>
      </c>
      <c r="H1233" s="44">
        <f t="shared" si="63"/>
        <v>0.52777777777777779</v>
      </c>
      <c r="I1233" s="58" t="str">
        <f>IF(OR(A1233="",LEFT(A1233,3)="---"),"",IFERROR(VLOOKUP($A1233,'ROAR Balance'!B:F,2,FALSE),""))</f>
        <v>Australian</v>
      </c>
      <c r="J1233" s="58">
        <f>IF(I1233="","",IFERROR(VLOOKUP($A1233,'ROAR Balance'!B:F,3,FALSE),""))</f>
        <v>19</v>
      </c>
      <c r="K1233" s="58" t="str">
        <f>IF(I1233="","",IFERROR(VLOOKUP($A1233,'ROAR Balance'!B:F,4,FALSE),""))</f>
        <v>Vichy</v>
      </c>
      <c r="L1233" s="58">
        <f>IF(I1233="","",IFERROR(VLOOKUP($A1233,'ROAR Balance'!B:F,5,FALSE),""))</f>
        <v>17</v>
      </c>
      <c r="M1233" s="46" t="str">
        <f>IF(OR(LEFT(A1233,2)="--",A1233="",I1233=""),"",IFERROR(VLOOKUP(A1233,Data!C:W,21,FALSE),""))</f>
        <v>OBA</v>
      </c>
      <c r="N1233" s="2"/>
    </row>
    <row r="1234" spans="1:14" ht="15" customHeight="1" x14ac:dyDescent="0.3">
      <c r="A1234" s="5" t="str">
        <f>IFERROR(IF(VLOOKUP(ROW(A1234)-1,Data!B:C,2,FALSE)="","",VLOOKUP(ROW(A1234)-1,Data!B:C,2,FALSE)),"")</f>
        <v>One Tough Canuck [SP72]</v>
      </c>
      <c r="B1234" s="133"/>
      <c r="C1234" s="87" t="str">
        <f>IFERROR(IF(VLOOKUP(ROW(A1234)-1,Data!B:C,2,FALSE)="","",VLOOKUP(ROW(A1234)-1,Data!B:X,23,FALSE)),"")</f>
        <v/>
      </c>
      <c r="D1234" s="6">
        <f t="shared" si="61"/>
        <v>1</v>
      </c>
      <c r="E1234" s="6" t="str">
        <f t="shared" si="62"/>
        <v/>
      </c>
      <c r="F1234" s="42">
        <f>IF(I1234="","",IF(M1234="Campaign","--",IF(VLOOKUP(A1234,Data!C:D,2,FALSE)="*","*",VLOOKUP(A1234,Data!C:R,16,FALSE))))</f>
        <v>11.3125</v>
      </c>
      <c r="G1234" s="43">
        <f>IF(I1234="","",IFERROR(VLOOKUP(VLOOKUP(A1234,Data!C:T,18,FALSE),'ROAR Ratings'!A:D,4,FALSE),""))</f>
        <v>6.93</v>
      </c>
      <c r="H1234" s="44">
        <f t="shared" si="63"/>
        <v>0.52631578947368418</v>
      </c>
      <c r="I1234" s="58" t="str">
        <f>IF(OR(A1234="",LEFT(A1234,3)="---"),"",IFERROR(VLOOKUP($A1234,'ROAR Balance'!B:F,2,FALSE),""))</f>
        <v>German</v>
      </c>
      <c r="J1234" s="58">
        <f>IF(I1234="","",IFERROR(VLOOKUP($A1234,'ROAR Balance'!B:F,3,FALSE),""))</f>
        <v>20</v>
      </c>
      <c r="K1234" s="58" t="str">
        <f>IF(I1234="","",IFERROR(VLOOKUP($A1234,'ROAR Balance'!B:F,4,FALSE),""))</f>
        <v>Canadian</v>
      </c>
      <c r="L1234" s="58">
        <f>IF(I1234="","",IFERROR(VLOOKUP($A1234,'ROAR Balance'!B:F,5,FALSE),""))</f>
        <v>18</v>
      </c>
      <c r="M1234" s="46" t="str">
        <f>IF(OR(LEFT(A1234,2)="--",A1234="",I1234=""),"",IFERROR(VLOOKUP(A1234,Data!C:W,21,FALSE),""))</f>
        <v/>
      </c>
      <c r="N1234" s="2"/>
    </row>
    <row r="1235" spans="1:14" ht="15" customHeight="1" x14ac:dyDescent="0.3">
      <c r="A1235" s="5" t="str">
        <f>IFERROR(IF(VLOOKUP(ROW(A1235)-1,Data!B:C,2,FALSE)="","",VLOOKUP(ROW(A1235)-1,Data!B:C,2,FALSE)),"")</f>
        <v/>
      </c>
      <c r="B1235" s="133"/>
      <c r="C1235" s="87" t="str">
        <f>IFERROR(IF(VLOOKUP(ROW(A1235)-1,Data!B:C,2,FALSE)="","",VLOOKUP(ROW(A1235)-1,Data!B:X,23,FALSE)),"")</f>
        <v/>
      </c>
      <c r="D1235" s="6" t="str">
        <f t="shared" si="61"/>
        <v/>
      </c>
      <c r="E1235" s="6" t="str">
        <f t="shared" si="62"/>
        <v/>
      </c>
      <c r="F1235" s="42" t="str">
        <f>IF(I1235="","",IF(M1235="Campaign","--",IF(VLOOKUP(A1235,Data!C:D,2,FALSE)="*","*",VLOOKUP(A1235,Data!C:R,16,FALSE))))</f>
        <v/>
      </c>
      <c r="G1235" s="43" t="str">
        <f>IF(I1235="","",IFERROR(VLOOKUP(VLOOKUP(A1235,Data!C:T,18,FALSE),'ROAR Ratings'!A:D,4,FALSE),""))</f>
        <v/>
      </c>
      <c r="H1235" s="44" t="str">
        <f t="shared" si="63"/>
        <v/>
      </c>
      <c r="I1235" s="58" t="str">
        <f>IF(OR(A1235="",LEFT(A1235,3)="---"),"",IFERROR(VLOOKUP($A1235,'ROAR Balance'!B:F,2,FALSE),""))</f>
        <v/>
      </c>
      <c r="J1235" s="58" t="str">
        <f>IF(I1235="","",IFERROR(VLOOKUP($A1235,'ROAR Balance'!B:F,3,FALSE),""))</f>
        <v/>
      </c>
      <c r="K1235" s="58" t="str">
        <f>IF(I1235="","",IFERROR(VLOOKUP($A1235,'ROAR Balance'!B:F,4,FALSE),""))</f>
        <v/>
      </c>
      <c r="L1235" s="58" t="str">
        <f>IF(I1235="","",IFERROR(VLOOKUP($A1235,'ROAR Balance'!B:F,5,FALSE),""))</f>
        <v/>
      </c>
      <c r="M1235" s="46" t="str">
        <f>IF(OR(LEFT(A1235,2)="--",A1235="",I1235=""),"",IFERROR(VLOOKUP(A1235,Data!C:W,21,FALSE),""))</f>
        <v/>
      </c>
      <c r="N1235" s="2"/>
    </row>
    <row r="1236" spans="1:14" ht="15" customHeight="1" x14ac:dyDescent="0.3">
      <c r="A1236" s="5" t="str">
        <f>IFERROR(IF(VLOOKUP(ROW(A1236)-1,Data!B:C,2,FALSE)="","",VLOOKUP(ROW(A1236)-1,Data!B:C,2,FALSE)),"")</f>
        <v>--- Schwerpunkt 7 ---</v>
      </c>
      <c r="B1236" s="133"/>
      <c r="C1236" s="87" t="str">
        <f>IFERROR(IF(VLOOKUP(ROW(A1236)-1,Data!B:C,2,FALSE)="","",VLOOKUP(ROW(A1236)-1,Data!B:X,23,FALSE)),"")</f>
        <v/>
      </c>
      <c r="D1236" s="6" t="str">
        <f t="shared" si="61"/>
        <v/>
      </c>
      <c r="E1236" s="6" t="str">
        <f t="shared" si="62"/>
        <v/>
      </c>
      <c r="F1236" s="42" t="str">
        <f>IF(I1236="","",IF(M1236="Campaign","--",IF(VLOOKUP(A1236,Data!C:D,2,FALSE)="*","*",VLOOKUP(A1236,Data!C:R,16,FALSE))))</f>
        <v/>
      </c>
      <c r="G1236" s="43" t="str">
        <f>IF(I1236="","",IFERROR(VLOOKUP(VLOOKUP(A1236,Data!C:T,18,FALSE),'ROAR Ratings'!A:D,4,FALSE),""))</f>
        <v/>
      </c>
      <c r="H1236" s="44" t="str">
        <f t="shared" si="63"/>
        <v/>
      </c>
      <c r="I1236" s="58" t="str">
        <f>IF(OR(A1236="",LEFT(A1236,3)="---"),"",IFERROR(VLOOKUP($A1236,'ROAR Balance'!B:F,2,FALSE),""))</f>
        <v/>
      </c>
      <c r="J1236" s="58" t="str">
        <f>IF(I1236="","",IFERROR(VLOOKUP($A1236,'ROAR Balance'!B:F,3,FALSE),""))</f>
        <v/>
      </c>
      <c r="K1236" s="58" t="str">
        <f>IF(I1236="","",IFERROR(VLOOKUP($A1236,'ROAR Balance'!B:F,4,FALSE),""))</f>
        <v/>
      </c>
      <c r="L1236" s="58" t="str">
        <f>IF(I1236="","",IFERROR(VLOOKUP($A1236,'ROAR Balance'!B:F,5,FALSE),""))</f>
        <v/>
      </c>
      <c r="M1236" s="46" t="str">
        <f>IF(OR(LEFT(A1236,2)="--",A1236="",I1236=""),"",IFERROR(VLOOKUP(A1236,Data!C:W,21,FALSE),""))</f>
        <v/>
      </c>
      <c r="N1236" s="2"/>
    </row>
    <row r="1237" spans="1:14" ht="15" customHeight="1" x14ac:dyDescent="0.3">
      <c r="A1237" s="5" t="str">
        <f>IFERROR(IF(VLOOKUP(ROW(A1237)-1,Data!B:C,2,FALSE)="","",VLOOKUP(ROW(A1237)-1,Data!B:C,2,FALSE)),"")</f>
        <v>Seregelyes Slug-out [SP73]</v>
      </c>
      <c r="B1237" s="133"/>
      <c r="C1237" s="87" t="str">
        <f>IFERROR(IF(VLOOKUP(ROW(A1237)-1,Data!B:C,2,FALSE)="","",VLOOKUP(ROW(A1237)-1,Data!B:X,23,FALSE)),"")</f>
        <v/>
      </c>
      <c r="D1237" s="6">
        <f t="shared" si="61"/>
        <v>-1</v>
      </c>
      <c r="E1237" s="6" t="str">
        <f t="shared" si="62"/>
        <v/>
      </c>
      <c r="F1237" s="42">
        <f>IF(I1237="","",IF(M1237="Campaign","--",IF(VLOOKUP(A1237,Data!C:D,2,FALSE)="*","*",VLOOKUP(A1237,Data!C:R,16,FALSE))))</f>
        <v>13.133333333333333</v>
      </c>
      <c r="G1237" s="43">
        <f>IF(I1237="","",IFERROR(VLOOKUP(VLOOKUP(A1237,Data!C:T,18,FALSE),'ROAR Ratings'!A:D,4,FALSE),""))</f>
        <v>7.2</v>
      </c>
      <c r="H1237" s="44">
        <f t="shared" si="63"/>
        <v>0.6</v>
      </c>
      <c r="I1237" s="58" t="str">
        <f>IF(OR(A1237="",LEFT(A1237,3)="---"),"",IFERROR(VLOOKUP($A1237,'ROAR Balance'!B:F,2,FALSE),""))</f>
        <v>German</v>
      </c>
      <c r="J1237" s="58">
        <f>IF(I1237="","",IFERROR(VLOOKUP($A1237,'ROAR Balance'!B:F,3,FALSE),""))</f>
        <v>18</v>
      </c>
      <c r="K1237" s="58" t="str">
        <f>IF(I1237="","",IFERROR(VLOOKUP($A1237,'ROAR Balance'!B:F,4,FALSE),""))</f>
        <v>Russian</v>
      </c>
      <c r="L1237" s="58">
        <f>IF(I1237="","",IFERROR(VLOOKUP($A1237,'ROAR Balance'!B:F,5,FALSE),""))</f>
        <v>12</v>
      </c>
      <c r="M1237" s="46" t="str">
        <f>IF(OR(LEFT(A1237,2)="--",A1237="",I1237=""),"",IFERROR(VLOOKUP(A1237,Data!C:W,21,FALSE),""))</f>
        <v>OBA</v>
      </c>
      <c r="N1237" s="2"/>
    </row>
    <row r="1238" spans="1:14" ht="15" customHeight="1" x14ac:dyDescent="0.3">
      <c r="A1238" s="5" t="str">
        <f>IFERROR(IF(VLOOKUP(ROW(A1238)-1,Data!B:C,2,FALSE)="","",VLOOKUP(ROW(A1238)-1,Data!B:C,2,FALSE)),"")</f>
        <v>The Last Tiger [SP74]</v>
      </c>
      <c r="B1238" s="133"/>
      <c r="C1238" s="87" t="str">
        <f>IFERROR(IF(VLOOKUP(ROW(A1238)-1,Data!B:C,2,FALSE)="","",VLOOKUP(ROW(A1238)-1,Data!B:X,23,FALSE)),"")</f>
        <v/>
      </c>
      <c r="D1238" s="6">
        <f t="shared" si="61"/>
        <v>1</v>
      </c>
      <c r="E1238" s="6" t="str">
        <f t="shared" si="62"/>
        <v/>
      </c>
      <c r="F1238" s="42">
        <f>IF(I1238="","",IF(M1238="Campaign","--",IF(VLOOKUP(A1238,Data!C:D,2,FALSE)="*","*",VLOOKUP(A1238,Data!C:R,16,FALSE))))</f>
        <v>6.2</v>
      </c>
      <c r="G1238" s="43">
        <f>IF(I1238="","",IFERROR(VLOOKUP(VLOOKUP(A1238,Data!C:T,18,FALSE),'ROAR Ratings'!A:D,4,FALSE),""))</f>
        <v>6.56</v>
      </c>
      <c r="H1238" s="44">
        <f t="shared" si="63"/>
        <v>0.55223880597014929</v>
      </c>
      <c r="I1238" s="58" t="str">
        <f>IF(OR(A1238="",LEFT(A1238,3)="---"),"",IFERROR(VLOOKUP($A1238,'ROAR Balance'!B:F,2,FALSE),""))</f>
        <v>Russian</v>
      </c>
      <c r="J1238" s="58">
        <f>IF(I1238="","",IFERROR(VLOOKUP($A1238,'ROAR Balance'!B:F,3,FALSE),""))</f>
        <v>74</v>
      </c>
      <c r="K1238" s="58" t="str">
        <f>IF(I1238="","",IFERROR(VLOOKUP($A1238,'ROAR Balance'!B:F,4,FALSE),""))</f>
        <v>German</v>
      </c>
      <c r="L1238" s="58">
        <f>IF(I1238="","",IFERROR(VLOOKUP($A1238,'ROAR Balance'!B:F,5,FALSE),""))</f>
        <v>60</v>
      </c>
      <c r="M1238" s="46" t="str">
        <f>IF(OR(LEFT(A1238,2)="--",A1238="",I1238=""),"",IFERROR(VLOOKUP(A1238,Data!C:W,21,FALSE),""))</f>
        <v/>
      </c>
      <c r="N1238" s="2"/>
    </row>
    <row r="1239" spans="1:14" ht="15" customHeight="1" x14ac:dyDescent="0.3">
      <c r="A1239" s="5" t="str">
        <f>IFERROR(IF(VLOOKUP(ROW(A1239)-1,Data!B:C,2,FALSE)="","",VLOOKUP(ROW(A1239)-1,Data!B:C,2,FALSE)),"")</f>
        <v>Taurus Pursuant [SP75]</v>
      </c>
      <c r="B1239" s="133"/>
      <c r="C1239" s="87" t="str">
        <f>IFERROR(IF(VLOOKUP(ROW(A1239)-1,Data!B:C,2,FALSE)="","",VLOOKUP(ROW(A1239)-1,Data!B:X,23,FALSE)),"")</f>
        <v/>
      </c>
      <c r="D1239" s="6">
        <f t="shared" si="61"/>
        <v>1</v>
      </c>
      <c r="E1239" s="6" t="str">
        <f t="shared" si="62"/>
        <v/>
      </c>
      <c r="F1239" s="42">
        <f>IF(I1239="","",IF(M1239="Campaign","--",IF(VLOOKUP(A1239,Data!C:D,2,FALSE)="*","*",VLOOKUP(A1239,Data!C:R,16,FALSE))))</f>
        <v>7.1749999999999998</v>
      </c>
      <c r="G1239" s="43">
        <f>IF(I1239="","",IFERROR(VLOOKUP(VLOOKUP(A1239,Data!C:T,18,FALSE),'ROAR Ratings'!A:D,4,FALSE),""))</f>
        <v>6.6</v>
      </c>
      <c r="H1239" s="44">
        <f t="shared" si="63"/>
        <v>0.52777777777777779</v>
      </c>
      <c r="I1239" s="58" t="str">
        <f>IF(OR(A1239="",LEFT(A1239,3)="---"),"",IFERROR(VLOOKUP($A1239,'ROAR Balance'!B:F,2,FALSE),""))</f>
        <v>German</v>
      </c>
      <c r="J1239" s="58">
        <f>IF(I1239="","",IFERROR(VLOOKUP($A1239,'ROAR Balance'!B:F,3,FALSE),""))</f>
        <v>19</v>
      </c>
      <c r="K1239" s="58" t="str">
        <f>IF(I1239="","",IFERROR(VLOOKUP($A1239,'ROAR Balance'!B:F,4,FALSE),""))</f>
        <v>British</v>
      </c>
      <c r="L1239" s="58">
        <f>IF(I1239="","",IFERROR(VLOOKUP($A1239,'ROAR Balance'!B:F,5,FALSE),""))</f>
        <v>17</v>
      </c>
      <c r="M1239" s="46" t="str">
        <f>IF(OR(LEFT(A1239,2)="--",A1239="",I1239=""),"",IFERROR(VLOOKUP(A1239,Data!C:W,21,FALSE),""))</f>
        <v/>
      </c>
      <c r="N1239" s="2"/>
    </row>
    <row r="1240" spans="1:14" ht="15" customHeight="1" x14ac:dyDescent="0.3">
      <c r="A1240" s="5" t="str">
        <f>IFERROR(IF(VLOOKUP(ROW(A1240)-1,Data!B:C,2,FALSE)="","",VLOOKUP(ROW(A1240)-1,Data!B:C,2,FALSE)),"")</f>
        <v>Flaming of the Guard [SP76]</v>
      </c>
      <c r="B1240" s="133"/>
      <c r="C1240" s="87" t="str">
        <f>IFERROR(IF(VLOOKUP(ROW(A1240)-1,Data!B:C,2,FALSE)="","",VLOOKUP(ROW(A1240)-1,Data!B:X,23,FALSE)),"")</f>
        <v/>
      </c>
      <c r="D1240" s="6">
        <f t="shared" si="61"/>
        <v>-1</v>
      </c>
      <c r="E1240" s="6" t="str">
        <f t="shared" si="62"/>
        <v/>
      </c>
      <c r="F1240" s="42">
        <f>IF(I1240="","",IF(M1240="Campaign","--",IF(VLOOKUP(A1240,Data!C:D,2,FALSE)="*","*",VLOOKUP(A1240,Data!C:R,16,FALSE))))</f>
        <v>5.4249999999999998</v>
      </c>
      <c r="G1240" s="43">
        <f>IF(I1240="","",IFERROR(VLOOKUP(VLOOKUP(A1240,Data!C:T,18,FALSE),'ROAR Ratings'!A:D,4,FALSE),""))</f>
        <v>6.45</v>
      </c>
      <c r="H1240" s="44">
        <f t="shared" si="63"/>
        <v>0.59322033898305082</v>
      </c>
      <c r="I1240" s="58" t="str">
        <f>IF(OR(A1240="",LEFT(A1240,3)="---"),"",IFERROR(VLOOKUP($A1240,'ROAR Balance'!B:F,2,FALSE),""))</f>
        <v>German</v>
      </c>
      <c r="J1240" s="58">
        <f>IF(I1240="","",IFERROR(VLOOKUP($A1240,'ROAR Balance'!B:F,3,FALSE),""))</f>
        <v>24</v>
      </c>
      <c r="K1240" s="58" t="str">
        <f>IF(I1240="","",IFERROR(VLOOKUP($A1240,'ROAR Balance'!B:F,4,FALSE),""))</f>
        <v>British</v>
      </c>
      <c r="L1240" s="58">
        <f>IF(I1240="","",IFERROR(VLOOKUP($A1240,'ROAR Balance'!B:F,5,FALSE),""))</f>
        <v>35</v>
      </c>
      <c r="M1240" s="46" t="str">
        <f>IF(OR(LEFT(A1240,2)="--",A1240="",I1240=""),"",IFERROR(VLOOKUP(A1240,Data!C:W,21,FALSE),""))</f>
        <v/>
      </c>
      <c r="N1240" s="2"/>
    </row>
    <row r="1241" spans="1:14" ht="15" customHeight="1" x14ac:dyDescent="0.3">
      <c r="A1241" s="5" t="str">
        <f>IFERROR(IF(VLOOKUP(ROW(A1241)-1,Data!B:C,2,FALSE)="","",VLOOKUP(ROW(A1241)-1,Data!B:C,2,FALSE)),"")</f>
        <v>Green Jackets' Bridge [SP77]</v>
      </c>
      <c r="B1241" s="133"/>
      <c r="C1241" s="87" t="str">
        <f>IFERROR(IF(VLOOKUP(ROW(A1241)-1,Data!B:C,2,FALSE)="","",VLOOKUP(ROW(A1241)-1,Data!B:X,23,FALSE)),"")</f>
        <v/>
      </c>
      <c r="D1241" s="6">
        <f t="shared" si="61"/>
        <v>-1</v>
      </c>
      <c r="E1241" s="6" t="str">
        <f t="shared" si="62"/>
        <v/>
      </c>
      <c r="F1241" s="42">
        <f>IF(I1241="","",IF(M1241="Campaign","--",IF(VLOOKUP(A1241,Data!C:D,2,FALSE)="*","*",VLOOKUP(A1241,Data!C:R,16,FALSE))))</f>
        <v>5.0333333333333332</v>
      </c>
      <c r="G1241" s="43">
        <f>IF(I1241="","",IFERROR(VLOOKUP(VLOOKUP(A1241,Data!C:T,18,FALSE),'ROAR Ratings'!A:D,4,FALSE),""))</f>
        <v>5.64</v>
      </c>
      <c r="H1241" s="44">
        <f t="shared" si="63"/>
        <v>0.66666666666666663</v>
      </c>
      <c r="I1241" s="58" t="str">
        <f>IF(OR(A1241="",LEFT(A1241,3)="---"),"",IFERROR(VLOOKUP($A1241,'ROAR Balance'!B:F,2,FALSE),""))</f>
        <v>British</v>
      </c>
      <c r="J1241" s="58">
        <f>IF(I1241="","",IFERROR(VLOOKUP($A1241,'ROAR Balance'!B:F,3,FALSE),""))</f>
        <v>30</v>
      </c>
      <c r="K1241" s="58" t="str">
        <f>IF(I1241="","",IFERROR(VLOOKUP($A1241,'ROAR Balance'!B:F,4,FALSE),""))</f>
        <v>German</v>
      </c>
      <c r="L1241" s="58">
        <f>IF(I1241="","",IFERROR(VLOOKUP($A1241,'ROAR Balance'!B:F,5,FALSE),""))</f>
        <v>15</v>
      </c>
      <c r="M1241" s="46" t="str">
        <f>IF(OR(LEFT(A1241,2)="--",A1241="",I1241=""),"",IFERROR(VLOOKUP(A1241,Data!C:W,21,FALSE),""))</f>
        <v/>
      </c>
      <c r="N1241" s="2"/>
    </row>
    <row r="1242" spans="1:14" ht="15" customHeight="1" x14ac:dyDescent="0.3">
      <c r="A1242" s="5" t="str">
        <f>IFERROR(IF(VLOOKUP(ROW(A1242)-1,Data!B:C,2,FALSE)="","",VLOOKUP(ROW(A1242)-1,Data!B:C,2,FALSE)),"")</f>
        <v>The Golovchino Breakout [SP78]</v>
      </c>
      <c r="B1242" s="133"/>
      <c r="C1242" s="87" t="str">
        <f>IFERROR(IF(VLOOKUP(ROW(A1242)-1,Data!B:C,2,FALSE)="","",VLOOKUP(ROW(A1242)-1,Data!B:X,23,FALSE)),"")</f>
        <v/>
      </c>
      <c r="D1242" s="6">
        <f t="shared" si="61"/>
        <v>-1</v>
      </c>
      <c r="E1242" s="6" t="str">
        <f t="shared" si="62"/>
        <v/>
      </c>
      <c r="F1242" s="42">
        <f>IF(I1242="","",IF(M1242="Campaign","--",IF(VLOOKUP(A1242,Data!C:D,2,FALSE)="*","*",VLOOKUP(A1242,Data!C:R,16,FALSE))))</f>
        <v>5.583333333333333</v>
      </c>
      <c r="G1242" s="43">
        <f>IF(I1242="","",IFERROR(VLOOKUP(VLOOKUP(A1242,Data!C:T,18,FALSE),'ROAR Ratings'!A:D,4,FALSE),""))</f>
        <v>5.9</v>
      </c>
      <c r="H1242" s="44">
        <f t="shared" si="63"/>
        <v>0.59722222222222221</v>
      </c>
      <c r="I1242" s="58" t="str">
        <f>IF(OR(A1242="",LEFT(A1242,3)="---"),"",IFERROR(VLOOKUP($A1242,'ROAR Balance'!B:F,2,FALSE),""))</f>
        <v>German</v>
      </c>
      <c r="J1242" s="58">
        <f>IF(I1242="","",IFERROR(VLOOKUP($A1242,'ROAR Balance'!B:F,3,FALSE),""))</f>
        <v>43</v>
      </c>
      <c r="K1242" s="58" t="str">
        <f>IF(I1242="","",IFERROR(VLOOKUP($A1242,'ROAR Balance'!B:F,4,FALSE),""))</f>
        <v>Russian</v>
      </c>
      <c r="L1242" s="58">
        <f>IF(I1242="","",IFERROR(VLOOKUP($A1242,'ROAR Balance'!B:F,5,FALSE),""))</f>
        <v>29</v>
      </c>
      <c r="M1242" s="46" t="str">
        <f>IF(OR(LEFT(A1242,2)="--",A1242="",I1242=""),"",IFERROR(VLOOKUP(A1242,Data!C:W,21,FALSE),""))</f>
        <v/>
      </c>
      <c r="N1242" s="2"/>
    </row>
    <row r="1243" spans="1:14" ht="15" customHeight="1" x14ac:dyDescent="0.3">
      <c r="A1243" s="5" t="str">
        <f>IFERROR(IF(VLOOKUP(ROW(A1243)-1,Data!B:C,2,FALSE)="","",VLOOKUP(ROW(A1243)-1,Data!B:C,2,FALSE)),"")</f>
        <v>The Mius Trap [SP79]</v>
      </c>
      <c r="B1243" s="133"/>
      <c r="C1243" s="87" t="str">
        <f>IFERROR(IF(VLOOKUP(ROW(A1243)-1,Data!B:C,2,FALSE)="","",VLOOKUP(ROW(A1243)-1,Data!B:X,23,FALSE)),"")</f>
        <v/>
      </c>
      <c r="D1243" s="6">
        <f t="shared" si="61"/>
        <v>1</v>
      </c>
      <c r="E1243" s="6" t="str">
        <f t="shared" si="62"/>
        <v/>
      </c>
      <c r="F1243" s="42">
        <f>IF(I1243="","",IF(M1243="Campaign","--",IF(VLOOKUP(A1243,Data!C:D,2,FALSE)="*","*",VLOOKUP(A1243,Data!C:R,16,FALSE))))</f>
        <v>7.8250000000000002</v>
      </c>
      <c r="G1243" s="43">
        <f>IF(I1243="","",IFERROR(VLOOKUP(VLOOKUP(A1243,Data!C:T,18,FALSE),'ROAR Ratings'!A:D,4,FALSE),""))</f>
        <v>6.86</v>
      </c>
      <c r="H1243" s="44">
        <f t="shared" si="63"/>
        <v>0.54166666666666674</v>
      </c>
      <c r="I1243" s="58" t="str">
        <f>IF(OR(A1243="",LEFT(A1243,3)="---"),"",IFERROR(VLOOKUP($A1243,'ROAR Balance'!B:F,2,FALSE),""))</f>
        <v>Russian</v>
      </c>
      <c r="J1243" s="58">
        <f>IF(I1243="","",IFERROR(VLOOKUP($A1243,'ROAR Balance'!B:F,3,FALSE),""))</f>
        <v>33</v>
      </c>
      <c r="K1243" s="58" t="str">
        <f>IF(I1243="","",IFERROR(VLOOKUP($A1243,'ROAR Balance'!B:F,4,FALSE),""))</f>
        <v>German</v>
      </c>
      <c r="L1243" s="58">
        <f>IF(I1243="","",IFERROR(VLOOKUP($A1243,'ROAR Balance'!B:F,5,FALSE),""))</f>
        <v>39</v>
      </c>
      <c r="M1243" s="46" t="str">
        <f>IF(OR(LEFT(A1243,2)="--",A1243="",I1243=""),"",IFERROR(VLOOKUP(A1243,Data!C:W,21,FALSE),""))</f>
        <v/>
      </c>
      <c r="N1243" s="2"/>
    </row>
    <row r="1244" spans="1:14" ht="15" customHeight="1" x14ac:dyDescent="0.3">
      <c r="A1244" s="5" t="str">
        <f>IFERROR(IF(VLOOKUP(ROW(A1244)-1,Data!B:C,2,FALSE)="","",VLOOKUP(ROW(A1244)-1,Data!B:C,2,FALSE)),"")</f>
        <v>Die Gurkha Die! [SP80]</v>
      </c>
      <c r="B1244" s="133"/>
      <c r="C1244" s="87" t="str">
        <f>IFERROR(IF(VLOOKUP(ROW(A1244)-1,Data!B:C,2,FALSE)="","",VLOOKUP(ROW(A1244)-1,Data!B:X,23,FALSE)),"")</f>
        <v/>
      </c>
      <c r="D1244" s="6">
        <f t="shared" si="61"/>
        <v>1</v>
      </c>
      <c r="E1244" s="6" t="str">
        <f t="shared" si="62"/>
        <v/>
      </c>
      <c r="F1244" s="42">
        <f>IF(I1244="","",IF(M1244="Campaign","--",IF(VLOOKUP(A1244,Data!C:D,2,FALSE)="*","*",VLOOKUP(A1244,Data!C:R,16,FALSE))))</f>
        <v>5.125</v>
      </c>
      <c r="G1244" s="43">
        <f>IF(I1244="","",IFERROR(VLOOKUP(VLOOKUP(A1244,Data!C:T,18,FALSE),'ROAR Ratings'!A:D,4,FALSE),""))</f>
        <v>7.16</v>
      </c>
      <c r="H1244" s="44">
        <f t="shared" si="63"/>
        <v>0.56730769230769229</v>
      </c>
      <c r="I1244" s="58" t="str">
        <f>IF(OR(A1244="",LEFT(A1244,3)="---"),"",IFERROR(VLOOKUP($A1244,'ROAR Balance'!B:F,2,FALSE),""))</f>
        <v>Allied</v>
      </c>
      <c r="J1244" s="58">
        <f>IF(I1244="","",IFERROR(VLOOKUP($A1244,'ROAR Balance'!B:F,3,FALSE),""))</f>
        <v>59</v>
      </c>
      <c r="K1244" s="58" t="str">
        <f>IF(I1244="","",IFERROR(VLOOKUP($A1244,'ROAR Balance'!B:F,4,FALSE),""))</f>
        <v>Japanese</v>
      </c>
      <c r="L1244" s="58">
        <f>IF(I1244="","",IFERROR(VLOOKUP($A1244,'ROAR Balance'!B:F,5,FALSE),""))</f>
        <v>45</v>
      </c>
      <c r="M1244" s="46" t="str">
        <f>IF(OR(LEFT(A1244,2)="--",A1244="",I1244=""),"",IFERROR(VLOOKUP(A1244,Data!C:W,21,FALSE),""))</f>
        <v>PTO</v>
      </c>
      <c r="N1244" s="2"/>
    </row>
    <row r="1245" spans="1:14" ht="15" customHeight="1" x14ac:dyDescent="0.3">
      <c r="A1245" s="5" t="str">
        <f>IFERROR(IF(VLOOKUP(ROW(A1245)-1,Data!B:C,2,FALSE)="","",VLOOKUP(ROW(A1245)-1,Data!B:C,2,FALSE)),"")</f>
        <v>Betje Wolf Plein [SP81]</v>
      </c>
      <c r="B1245" s="133"/>
      <c r="C1245" s="87" t="str">
        <f>IFERROR(IF(VLOOKUP(ROW(A1245)-1,Data!B:C,2,FALSE)="","",VLOOKUP(ROW(A1245)-1,Data!B:X,23,FALSE)),"")</f>
        <v/>
      </c>
      <c r="D1245" s="6">
        <f t="shared" si="61"/>
        <v>-1</v>
      </c>
      <c r="E1245" s="6" t="str">
        <f t="shared" si="62"/>
        <v>T</v>
      </c>
      <c r="F1245" s="42">
        <f>IF(I1245="","",IF(M1245="Campaign","--",IF(VLOOKUP(A1245,Data!C:D,2,FALSE)="*","*",VLOOKUP(A1245,Data!C:R,16,FALSE))))</f>
        <v>3.0041666666666669</v>
      </c>
      <c r="G1245" s="43">
        <f>IF(I1245="","",IFERROR(VLOOKUP(VLOOKUP(A1245,Data!C:T,18,FALSE),'ROAR Ratings'!A:D,4,FALSE),""))</f>
        <v>6.4</v>
      </c>
      <c r="H1245" s="44">
        <f t="shared" si="63"/>
        <v>0.6875</v>
      </c>
      <c r="I1245" s="58" t="str">
        <f>IF(OR(A1245="",LEFT(A1245,3)="---"),"",IFERROR(VLOOKUP($A1245,'ROAR Balance'!B:F,2,FALSE),""))</f>
        <v>British</v>
      </c>
      <c r="J1245" s="58">
        <f>IF(I1245="","",IFERROR(VLOOKUP($A1245,'ROAR Balance'!B:F,3,FALSE),""))</f>
        <v>22</v>
      </c>
      <c r="K1245" s="58" t="str">
        <f>IF(I1245="","",IFERROR(VLOOKUP($A1245,'ROAR Balance'!B:F,4,FALSE),""))</f>
        <v>German</v>
      </c>
      <c r="L1245" s="58">
        <f>IF(I1245="","",IFERROR(VLOOKUP($A1245,'ROAR Balance'!B:F,5,FALSE),""))</f>
        <v>10</v>
      </c>
      <c r="M1245" s="46" t="str">
        <f>IF(OR(LEFT(A1245,2)="--",A1245="",I1245=""),"",IFERROR(VLOOKUP(A1245,Data!C:W,21,FALSE),""))</f>
        <v/>
      </c>
      <c r="N1245" s="2"/>
    </row>
    <row r="1246" spans="1:14" ht="15" customHeight="1" x14ac:dyDescent="0.3">
      <c r="A1246" s="5" t="str">
        <f>IFERROR(IF(VLOOKUP(ROW(A1246)-1,Data!B:C,2,FALSE)="","",VLOOKUP(ROW(A1246)-1,Data!B:C,2,FALSE)),"")</f>
        <v>Norway in Half [SP82]</v>
      </c>
      <c r="B1246" s="133"/>
      <c r="C1246" s="87" t="str">
        <f>IFERROR(IF(VLOOKUP(ROW(A1246)-1,Data!B:C,2,FALSE)="","",VLOOKUP(ROW(A1246)-1,Data!B:X,23,FALSE)),"")</f>
        <v/>
      </c>
      <c r="D1246" s="6">
        <f t="shared" si="61"/>
        <v>-1</v>
      </c>
      <c r="E1246" s="6" t="str">
        <f t="shared" si="62"/>
        <v>T</v>
      </c>
      <c r="F1246" s="42">
        <f>IF(I1246="","",IF(M1246="Campaign","--",IF(VLOOKUP(A1246,Data!C:D,2,FALSE)="*","*",VLOOKUP(A1246,Data!C:R,16,FALSE))))</f>
        <v>2.604166666666667</v>
      </c>
      <c r="G1246" s="43">
        <f>IF(I1246="","",IFERROR(VLOOKUP(VLOOKUP(A1246,Data!C:T,18,FALSE),'ROAR Ratings'!A:D,4,FALSE),""))</f>
        <v>5.89</v>
      </c>
      <c r="H1246" s="44">
        <f t="shared" si="63"/>
        <v>0.84210526315789469</v>
      </c>
      <c r="I1246" s="58" t="str">
        <f>IF(OR(A1246="",LEFT(A1246,3)="---"),"",IFERROR(VLOOKUP($A1246,'ROAR Balance'!B:F,2,FALSE),""))</f>
        <v>Norwegian</v>
      </c>
      <c r="J1246" s="58">
        <f>IF(I1246="","",IFERROR(VLOOKUP($A1246,'ROAR Balance'!B:F,3,FALSE),""))</f>
        <v>6</v>
      </c>
      <c r="K1246" s="58" t="str">
        <f>IF(I1246="","",IFERROR(VLOOKUP($A1246,'ROAR Balance'!B:F,4,FALSE),""))</f>
        <v>German</v>
      </c>
      <c r="L1246" s="58">
        <f>IF(I1246="","",IFERROR(VLOOKUP($A1246,'ROAR Balance'!B:F,5,FALSE),""))</f>
        <v>32</v>
      </c>
      <c r="M1246" s="46" t="str">
        <f>IF(OR(LEFT(A1246,2)="--",A1246="",I1246=""),"",IFERROR(VLOOKUP(A1246,Data!C:W,21,FALSE),""))</f>
        <v/>
      </c>
      <c r="N1246" s="2"/>
    </row>
    <row r="1247" spans="1:14" ht="15" customHeight="1" x14ac:dyDescent="0.3">
      <c r="A1247" s="5" t="str">
        <f>IFERROR(IF(VLOOKUP(ROW(A1247)-1,Data!B:C,2,FALSE)="","",VLOOKUP(ROW(A1247)-1,Data!B:C,2,FALSE)),"")</f>
        <v>Boeinked [SP83]</v>
      </c>
      <c r="B1247" s="133"/>
      <c r="C1247" s="87" t="str">
        <f>IFERROR(IF(VLOOKUP(ROW(A1247)-1,Data!B:C,2,FALSE)="","",VLOOKUP(ROW(A1247)-1,Data!B:X,23,FALSE)),"")</f>
        <v/>
      </c>
      <c r="D1247" s="6">
        <f t="shared" si="61"/>
        <v>1</v>
      </c>
      <c r="E1247" s="6" t="str">
        <f t="shared" si="62"/>
        <v/>
      </c>
      <c r="F1247" s="42">
        <f>IF(I1247="","",IF(M1247="Campaign","--",IF(VLOOKUP(A1247,Data!C:D,2,FALSE)="*","*",VLOOKUP(A1247,Data!C:R,16,FALSE))))</f>
        <v>7.229166666666667</v>
      </c>
      <c r="G1247" s="43">
        <f>IF(I1247="","",IFERROR(VLOOKUP(VLOOKUP(A1247,Data!C:T,18,FALSE),'ROAR Ratings'!A:D,4,FALSE),""))</f>
        <v>6.67</v>
      </c>
      <c r="H1247" s="44">
        <f t="shared" si="63"/>
        <v>0.54216867469879526</v>
      </c>
      <c r="I1247" s="58" t="str">
        <f>IF(OR(A1247="",LEFT(A1247,3)="---"),"",IFERROR(VLOOKUP($A1247,'ROAR Balance'!B:F,2,FALSE),""))</f>
        <v>German</v>
      </c>
      <c r="J1247" s="58">
        <f>IF(I1247="","",IFERROR(VLOOKUP($A1247,'ROAR Balance'!B:F,3,FALSE),""))</f>
        <v>38</v>
      </c>
      <c r="K1247" s="58" t="str">
        <f>IF(I1247="","",IFERROR(VLOOKUP($A1247,'ROAR Balance'!B:F,4,FALSE),""))</f>
        <v>British</v>
      </c>
      <c r="L1247" s="58">
        <f>IF(I1247="","",IFERROR(VLOOKUP($A1247,'ROAR Balance'!B:F,5,FALSE),""))</f>
        <v>45</v>
      </c>
      <c r="M1247" s="46" t="str">
        <f>IF(OR(LEFT(A1247,2)="--",A1247="",I1247=""),"",IFERROR(VLOOKUP(A1247,Data!C:W,21,FALSE),""))</f>
        <v/>
      </c>
      <c r="N1247" s="2"/>
    </row>
    <row r="1248" spans="1:14" ht="15" customHeight="1" x14ac:dyDescent="0.3">
      <c r="A1248" s="5" t="str">
        <f>IFERROR(IF(VLOOKUP(ROW(A1248)-1,Data!B:C,2,FALSE)="","",VLOOKUP(ROW(A1248)-1,Data!B:C,2,FALSE)),"")</f>
        <v>von Bodenhausen's Ride [SP84]</v>
      </c>
      <c r="B1248" s="133"/>
      <c r="C1248" s="87" t="str">
        <f>IFERROR(IF(VLOOKUP(ROW(A1248)-1,Data!B:C,2,FALSE)="","",VLOOKUP(ROW(A1248)-1,Data!B:X,23,FALSE)),"")</f>
        <v/>
      </c>
      <c r="D1248" s="6">
        <f t="shared" si="61"/>
        <v>-1</v>
      </c>
      <c r="E1248" s="6" t="str">
        <f t="shared" si="62"/>
        <v/>
      </c>
      <c r="F1248" s="42">
        <f>IF(I1248="","",IF(M1248="Campaign","--",IF(VLOOKUP(A1248,Data!C:D,2,FALSE)="*","*",VLOOKUP(A1248,Data!C:R,16,FALSE))))</f>
        <v>7.6624999999999996</v>
      </c>
      <c r="G1248" s="43">
        <f>IF(I1248="","",IFERROR(VLOOKUP(VLOOKUP(A1248,Data!C:T,18,FALSE),'ROAR Ratings'!A:D,4,FALSE),""))</f>
        <v>6.56</v>
      </c>
      <c r="H1248" s="44">
        <f t="shared" si="63"/>
        <v>0.65217391304347827</v>
      </c>
      <c r="I1248" s="58" t="str">
        <f>IF(OR(A1248="",LEFT(A1248,3)="---"),"",IFERROR(VLOOKUP($A1248,'ROAR Balance'!B:F,2,FALSE),""))</f>
        <v>Russian</v>
      </c>
      <c r="J1248" s="58">
        <f>IF(I1248="","",IFERROR(VLOOKUP($A1248,'ROAR Balance'!B:F,3,FALSE),""))</f>
        <v>15</v>
      </c>
      <c r="K1248" s="58" t="str">
        <f>IF(I1248="","",IFERROR(VLOOKUP($A1248,'ROAR Balance'!B:F,4,FALSE),""))</f>
        <v>German</v>
      </c>
      <c r="L1248" s="58">
        <f>IF(I1248="","",IFERROR(VLOOKUP($A1248,'ROAR Balance'!B:F,5,FALSE),""))</f>
        <v>8</v>
      </c>
      <c r="M1248" s="46" t="str">
        <f>IF(OR(LEFT(A1248,2)="--",A1248="",I1248=""),"",IFERROR(VLOOKUP(A1248,Data!C:W,21,FALSE),""))</f>
        <v/>
      </c>
      <c r="N1248" s="2"/>
    </row>
    <row r="1249" spans="1:14" ht="15" customHeight="1" x14ac:dyDescent="0.3">
      <c r="A1249" s="5" t="str">
        <f>IFERROR(IF(VLOOKUP(ROW(A1249)-1,Data!B:C,2,FALSE)="","",VLOOKUP(ROW(A1249)-1,Data!B:C,2,FALSE)),"")</f>
        <v/>
      </c>
      <c r="B1249" s="133"/>
      <c r="C1249" s="87" t="str">
        <f>IFERROR(IF(VLOOKUP(ROW(A1249)-1,Data!B:C,2,FALSE)="","",VLOOKUP(ROW(A1249)-1,Data!B:X,23,FALSE)),"")</f>
        <v/>
      </c>
      <c r="D1249" s="6" t="str">
        <f t="shared" si="61"/>
        <v/>
      </c>
      <c r="E1249" s="6" t="str">
        <f t="shared" si="62"/>
        <v/>
      </c>
      <c r="F1249" s="42" t="str">
        <f>IF(I1249="","",IF(M1249="Campaign","--",IF(VLOOKUP(A1249,Data!C:D,2,FALSE)="*","*",VLOOKUP(A1249,Data!C:R,16,FALSE))))</f>
        <v/>
      </c>
      <c r="G1249" s="43" t="str">
        <f>IF(I1249="","",IFERROR(VLOOKUP(VLOOKUP(A1249,Data!C:T,18,FALSE),'ROAR Ratings'!A:D,4,FALSE),""))</f>
        <v/>
      </c>
      <c r="H1249" s="44" t="str">
        <f t="shared" si="63"/>
        <v/>
      </c>
      <c r="I1249" s="58" t="str">
        <f>IF(OR(A1249="",LEFT(A1249,3)="---"),"",IFERROR(VLOOKUP($A1249,'ROAR Balance'!B:F,2,FALSE),""))</f>
        <v/>
      </c>
      <c r="J1249" s="58" t="str">
        <f>IF(I1249="","",IFERROR(VLOOKUP($A1249,'ROAR Balance'!B:F,3,FALSE),""))</f>
        <v/>
      </c>
      <c r="K1249" s="58" t="str">
        <f>IF(I1249="","",IFERROR(VLOOKUP($A1249,'ROAR Balance'!B:F,4,FALSE),""))</f>
        <v/>
      </c>
      <c r="L1249" s="58" t="str">
        <f>IF(I1249="","",IFERROR(VLOOKUP($A1249,'ROAR Balance'!B:F,5,FALSE),""))</f>
        <v/>
      </c>
      <c r="M1249" s="46" t="str">
        <f>IF(OR(LEFT(A1249,2)="--",A1249="",I1249=""),"",IFERROR(VLOOKUP(A1249,Data!C:W,21,FALSE),""))</f>
        <v/>
      </c>
      <c r="N1249" s="2"/>
    </row>
    <row r="1250" spans="1:14" ht="15" customHeight="1" x14ac:dyDescent="0.3">
      <c r="A1250" s="5" t="str">
        <f>IFERROR(IF(VLOOKUP(ROW(A1250)-1,Data!B:C,2,FALSE)="","",VLOOKUP(ROW(A1250)-1,Data!B:C,2,FALSE)),"")</f>
        <v>--- Valor of the Guards ---</v>
      </c>
      <c r="B1250" s="133"/>
      <c r="C1250" s="87" t="str">
        <f>IFERROR(IF(VLOOKUP(ROW(A1250)-1,Data!B:C,2,FALSE)="","",VLOOKUP(ROW(A1250)-1,Data!B:X,23,FALSE)),"")</f>
        <v/>
      </c>
      <c r="D1250" s="6" t="str">
        <f t="shared" si="61"/>
        <v/>
      </c>
      <c r="E1250" s="6" t="str">
        <f t="shared" si="62"/>
        <v/>
      </c>
      <c r="F1250" s="42" t="str">
        <f>IF(I1250="","",IF(M1250="Campaign","--",IF(VLOOKUP(A1250,Data!C:D,2,FALSE)="*","*",VLOOKUP(A1250,Data!C:R,16,FALSE))))</f>
        <v/>
      </c>
      <c r="G1250" s="43" t="str">
        <f>IF(I1250="","",IFERROR(VLOOKUP(VLOOKUP(A1250,Data!C:T,18,FALSE),'ROAR Ratings'!A:D,4,FALSE),""))</f>
        <v/>
      </c>
      <c r="H1250" s="44" t="str">
        <f t="shared" si="63"/>
        <v/>
      </c>
      <c r="I1250" s="58" t="str">
        <f>IF(OR(A1250="",LEFT(A1250,3)="---"),"",IFERROR(VLOOKUP($A1250,'ROAR Balance'!B:F,2,FALSE),""))</f>
        <v/>
      </c>
      <c r="J1250" s="58" t="str">
        <f>IF(I1250="","",IFERROR(VLOOKUP($A1250,'ROAR Balance'!B:F,3,FALSE),""))</f>
        <v/>
      </c>
      <c r="K1250" s="58" t="str">
        <f>IF(I1250="","",IFERROR(VLOOKUP($A1250,'ROAR Balance'!B:F,4,FALSE),""))</f>
        <v/>
      </c>
      <c r="L1250" s="58" t="str">
        <f>IF(I1250="","",IFERROR(VLOOKUP($A1250,'ROAR Balance'!B:F,5,FALSE),""))</f>
        <v/>
      </c>
      <c r="M1250" s="46" t="str">
        <f>IF(OR(LEFT(A1250,2)="--",A1250="",I1250=""),"",IFERROR(VLOOKUP(A1250,Data!C:W,21,FALSE),""))</f>
        <v/>
      </c>
      <c r="N1250" s="2"/>
    </row>
    <row r="1251" spans="1:14" ht="15" customHeight="1" x14ac:dyDescent="0.3">
      <c r="A1251" s="5" t="str">
        <f>IFERROR(IF(VLOOKUP(ROW(A1251)-1,Data!B:C,2,FALSE)="","",VLOOKUP(ROW(A1251)-1,Data!B:C,2,FALSE)),"")</f>
        <v>The First Bid [VotG1]</v>
      </c>
      <c r="B1251" s="133"/>
      <c r="C1251" s="87" t="str">
        <f>IFERROR(IF(VLOOKUP(ROW(A1251)-1,Data!B:C,2,FALSE)="","",VLOOKUP(ROW(A1251)-1,Data!B:X,23,FALSE)),"")</f>
        <v/>
      </c>
      <c r="D1251" s="6">
        <f t="shared" si="61"/>
        <v>1</v>
      </c>
      <c r="E1251" s="6" t="str">
        <f t="shared" si="62"/>
        <v/>
      </c>
      <c r="F1251" s="42">
        <f>IF(I1251="","",IF(M1251="Campaign","--",IF(VLOOKUP(A1251,Data!C:D,2,FALSE)="*","*",VLOOKUP(A1251,Data!C:R,16,FALSE))))</f>
        <v>102.49166666666666</v>
      </c>
      <c r="G1251" s="43">
        <f>IF(I1251="","",IFERROR(VLOOKUP(VLOOKUP(A1251,Data!C:T,18,FALSE),'ROAR Ratings'!A:D,4,FALSE),""))</f>
        <v>7.38</v>
      </c>
      <c r="H1251" s="44">
        <f t="shared" si="63"/>
        <v>0.55555555555555558</v>
      </c>
      <c r="I1251" s="58" t="str">
        <f>IF(OR(A1251="",LEFT(A1251,3)="---"),"",IFERROR(VLOOKUP($A1251,'ROAR Balance'!B:F,2,FALSE),""))</f>
        <v>Russian</v>
      </c>
      <c r="J1251" s="58">
        <f>IF(I1251="","",IFERROR(VLOOKUP($A1251,'ROAR Balance'!B:F,3,FALSE),""))</f>
        <v>15</v>
      </c>
      <c r="K1251" s="58" t="str">
        <f>IF(I1251="","",IFERROR(VLOOKUP($A1251,'ROAR Balance'!B:F,4,FALSE),""))</f>
        <v>German</v>
      </c>
      <c r="L1251" s="58">
        <f>IF(I1251="","",IFERROR(VLOOKUP($A1251,'ROAR Balance'!B:F,5,FALSE),""))</f>
        <v>12</v>
      </c>
      <c r="M1251" s="46" t="str">
        <f>IF(OR(LEFT(A1251,2)="--",A1251="",I1251=""),"",IFERROR(VLOOKUP(A1251,Data!C:W,21,FALSE),""))</f>
        <v>OBA, Air, Sea, SSR</v>
      </c>
      <c r="N1251" s="2"/>
    </row>
    <row r="1252" spans="1:14" ht="15" customHeight="1" x14ac:dyDescent="0.3">
      <c r="A1252" s="5" t="str">
        <f>IFERROR(IF(VLOOKUP(ROW(A1252)-1,Data!B:C,2,FALSE)="","",VLOOKUP(ROW(A1252)-1,Data!B:C,2,FALSE)),"")</f>
        <v>Russe! Drown in the Volga [VotG2]</v>
      </c>
      <c r="B1252" s="133"/>
      <c r="C1252" s="87" t="str">
        <f>IFERROR(IF(VLOOKUP(ROW(A1252)-1,Data!B:C,2,FALSE)="","",VLOOKUP(ROW(A1252)-1,Data!B:X,23,FALSE)),"")</f>
        <v/>
      </c>
      <c r="D1252" s="6">
        <f t="shared" si="61"/>
        <v>-1</v>
      </c>
      <c r="E1252" s="6" t="str">
        <f t="shared" si="62"/>
        <v>T</v>
      </c>
      <c r="F1252" s="42">
        <f>IF(I1252="","",IF(M1252="Campaign","--",IF(VLOOKUP(A1252,Data!C:D,2,FALSE)="*","*",VLOOKUP(A1252,Data!C:R,16,FALSE))))</f>
        <v>4.8</v>
      </c>
      <c r="G1252" s="43">
        <f>IF(I1252="","",IFERROR(VLOOKUP(VLOOKUP(A1252,Data!C:T,18,FALSE),'ROAR Ratings'!A:D,4,FALSE),""))</f>
        <v>6.76</v>
      </c>
      <c r="H1252" s="44">
        <f t="shared" si="63"/>
        <v>0.58064516129032262</v>
      </c>
      <c r="I1252" s="58" t="str">
        <f>IF(OR(A1252="",LEFT(A1252,3)="---"),"",IFERROR(VLOOKUP($A1252,'ROAR Balance'!B:F,2,FALSE),""))</f>
        <v>German</v>
      </c>
      <c r="J1252" s="58">
        <f>IF(I1252="","",IFERROR(VLOOKUP($A1252,'ROAR Balance'!B:F,3,FALSE),""))</f>
        <v>36</v>
      </c>
      <c r="K1252" s="58" t="str">
        <f>IF(I1252="","",IFERROR(VLOOKUP($A1252,'ROAR Balance'!B:F,4,FALSE),""))</f>
        <v>Russian</v>
      </c>
      <c r="L1252" s="58">
        <f>IF(I1252="","",IFERROR(VLOOKUP($A1252,'ROAR Balance'!B:F,5,FALSE),""))</f>
        <v>26</v>
      </c>
      <c r="M1252" s="46" t="str">
        <f>IF(OR(LEFT(A1252,2)="--",A1252="",I1252=""),"",IFERROR(VLOOKUP(A1252,Data!C:W,21,FALSE),""))</f>
        <v>Sea, SSR</v>
      </c>
      <c r="N1252" s="2"/>
    </row>
    <row r="1253" spans="1:14" ht="15" customHeight="1" x14ac:dyDescent="0.3">
      <c r="A1253" s="5" t="str">
        <f>IFERROR(IF(VLOOKUP(ROW(A1253)-1,Data!B:C,2,FALSE)="","",VLOOKUP(ROW(A1253)-1,Data!B:C,2,FALSE)),"")</f>
        <v>Khopka's Crossing [VotG3]</v>
      </c>
      <c r="B1253" s="133"/>
      <c r="C1253" s="87" t="str">
        <f>IFERROR(IF(VLOOKUP(ROW(A1253)-1,Data!B:C,2,FALSE)="","",VLOOKUP(ROW(A1253)-1,Data!B:X,23,FALSE)),"")</f>
        <v/>
      </c>
      <c r="D1253" s="6">
        <f t="shared" si="61"/>
        <v>-1</v>
      </c>
      <c r="E1253" s="6" t="str">
        <f t="shared" si="62"/>
        <v/>
      </c>
      <c r="F1253" s="42">
        <f>IF(I1253="","",IF(M1253="Campaign","--",IF(VLOOKUP(A1253,Data!C:D,2,FALSE)="*","*",VLOOKUP(A1253,Data!C:R,16,FALSE))))</f>
        <v>5.8583333333333334</v>
      </c>
      <c r="G1253" s="43">
        <f>IF(I1253="","",IFERROR(VLOOKUP(VLOOKUP(A1253,Data!C:T,18,FALSE),'ROAR Ratings'!A:D,4,FALSE),""))</f>
        <v>5.9</v>
      </c>
      <c r="H1253" s="44">
        <f t="shared" si="63"/>
        <v>0.77272727272727271</v>
      </c>
      <c r="I1253" s="58" t="str">
        <f>IF(OR(A1253="",LEFT(A1253,3)="---"),"",IFERROR(VLOOKUP($A1253,'ROAR Balance'!B:F,2,FALSE),""))</f>
        <v>German</v>
      </c>
      <c r="J1253" s="58">
        <f>IF(I1253="","",IFERROR(VLOOKUP($A1253,'ROAR Balance'!B:F,3,FALSE),""))</f>
        <v>15</v>
      </c>
      <c r="K1253" s="58" t="str">
        <f>IF(I1253="","",IFERROR(VLOOKUP($A1253,'ROAR Balance'!B:F,4,FALSE),""))</f>
        <v>Russian</v>
      </c>
      <c r="L1253" s="58">
        <f>IF(I1253="","",IFERROR(VLOOKUP($A1253,'ROAR Balance'!B:F,5,FALSE),""))</f>
        <v>51</v>
      </c>
      <c r="M1253" s="46" t="str">
        <f>IF(OR(LEFT(A1253,2)="--",A1253="",I1253=""),"",IFERROR(VLOOKUP(A1253,Data!C:W,21,FALSE),""))</f>
        <v>SSR</v>
      </c>
      <c r="N1253" s="2"/>
    </row>
    <row r="1254" spans="1:14" ht="15" customHeight="1" x14ac:dyDescent="0.3">
      <c r="A1254" s="5" t="str">
        <f>IFERROR(IF(VLOOKUP(ROW(A1254)-1,Data!B:C,2,FALSE)="","",VLOOKUP(ROW(A1254)-1,Data!B:C,2,FALSE)),"")</f>
        <v>The Last Fifteen [VotG4]</v>
      </c>
      <c r="B1254" s="133"/>
      <c r="C1254" s="87" t="str">
        <f>IFERROR(IF(VLOOKUP(ROW(A1254)-1,Data!B:C,2,FALSE)="","",VLOOKUP(ROW(A1254)-1,Data!B:X,23,FALSE)),"")</f>
        <v/>
      </c>
      <c r="D1254" s="6">
        <f t="shared" si="61"/>
        <v>-1</v>
      </c>
      <c r="E1254" s="6" t="str">
        <f t="shared" si="62"/>
        <v/>
      </c>
      <c r="F1254" s="42">
        <f>IF(I1254="","",IF(M1254="Campaign","--",IF(VLOOKUP(A1254,Data!C:D,2,FALSE)="*","*",VLOOKUP(A1254,Data!C:R,16,FALSE))))</f>
        <v>5.85</v>
      </c>
      <c r="G1254" s="43">
        <f>IF(I1254="","",IFERROR(VLOOKUP(VLOOKUP(A1254,Data!C:T,18,FALSE),'ROAR Ratings'!A:D,4,FALSE),""))</f>
        <v>5.58</v>
      </c>
      <c r="H1254" s="44">
        <f t="shared" si="63"/>
        <v>0.8</v>
      </c>
      <c r="I1254" s="58" t="str">
        <f>IF(OR(A1254="",LEFT(A1254,3)="---"),"",IFERROR(VLOOKUP($A1254,'ROAR Balance'!B:F,2,FALSE),""))</f>
        <v>German</v>
      </c>
      <c r="J1254" s="58">
        <f>IF(I1254="","",IFERROR(VLOOKUP($A1254,'ROAR Balance'!B:F,3,FALSE),""))</f>
        <v>3</v>
      </c>
      <c r="K1254" s="58" t="str">
        <f>IF(I1254="","",IFERROR(VLOOKUP($A1254,'ROAR Balance'!B:F,4,FALSE),""))</f>
        <v>Russian</v>
      </c>
      <c r="L1254" s="58">
        <f>IF(I1254="","",IFERROR(VLOOKUP($A1254,'ROAR Balance'!B:F,5,FALSE),""))</f>
        <v>12</v>
      </c>
      <c r="M1254" s="46" t="str">
        <f>IF(OR(LEFT(A1254,2)="--",A1254="",I1254=""),"",IFERROR(VLOOKUP(A1254,Data!C:W,21,FALSE),""))</f>
        <v>Nght, SSR</v>
      </c>
      <c r="N1254" s="2"/>
    </row>
    <row r="1255" spans="1:14" ht="15" customHeight="1" x14ac:dyDescent="0.3">
      <c r="A1255" s="5" t="str">
        <f>IFERROR(IF(VLOOKUP(ROW(A1255)-1,Data!B:C,2,FALSE)="","",VLOOKUP(ROW(A1255)-1,Data!B:C,2,FALSE)),"")</f>
        <v>The Specialist's House [VotG5]</v>
      </c>
      <c r="B1255" s="133"/>
      <c r="C1255" s="87" t="str">
        <f>IFERROR(IF(VLOOKUP(ROW(A1255)-1,Data!B:C,2,FALSE)="","",VLOOKUP(ROW(A1255)-1,Data!B:X,23,FALSE)),"")</f>
        <v/>
      </c>
      <c r="D1255" s="6">
        <f t="shared" si="61"/>
        <v>-1</v>
      </c>
      <c r="E1255" s="6" t="str">
        <f t="shared" si="62"/>
        <v/>
      </c>
      <c r="F1255" s="42">
        <f>IF(I1255="","",IF(M1255="Campaign","--",IF(VLOOKUP(A1255,Data!C:D,2,FALSE)="*","*",VLOOKUP(A1255,Data!C:R,16,FALSE))))</f>
        <v>13.666666666666666</v>
      </c>
      <c r="G1255" s="43">
        <f>IF(I1255="","",IFERROR(VLOOKUP(VLOOKUP(A1255,Data!C:T,18,FALSE),'ROAR Ratings'!A:D,4,FALSE),""))</f>
        <v>5.08</v>
      </c>
      <c r="H1255" s="44">
        <f t="shared" si="63"/>
        <v>0.7857142857142857</v>
      </c>
      <c r="I1255" s="58" t="str">
        <f>IF(OR(A1255="",LEFT(A1255,3)="---"),"",IFERROR(VLOOKUP($A1255,'ROAR Balance'!B:F,2,FALSE),""))</f>
        <v>German</v>
      </c>
      <c r="J1255" s="58">
        <f>IF(I1255="","",IFERROR(VLOOKUP($A1255,'ROAR Balance'!B:F,3,FALSE),""))</f>
        <v>11</v>
      </c>
      <c r="K1255" s="58" t="str">
        <f>IF(I1255="","",IFERROR(VLOOKUP($A1255,'ROAR Balance'!B:F,4,FALSE),""))</f>
        <v>Russian</v>
      </c>
      <c r="L1255" s="58">
        <f>IF(I1255="","",IFERROR(VLOOKUP($A1255,'ROAR Balance'!B:F,5,FALSE),""))</f>
        <v>3</v>
      </c>
      <c r="M1255" s="46" t="str">
        <f>IF(OR(LEFT(A1255,2)="--",A1255="",I1255=""),"",IFERROR(VLOOKUP(A1255,Data!C:W,21,FALSE),""))</f>
        <v>SSR</v>
      </c>
      <c r="N1255" s="2"/>
    </row>
    <row r="1256" spans="1:14" ht="15" customHeight="1" x14ac:dyDescent="0.3">
      <c r="A1256" s="5" t="str">
        <f>IFERROR(IF(VLOOKUP(ROW(A1256)-1,Data!B:C,2,FALSE)="","",VLOOKUP(ROW(A1256)-1,Data!B:C,2,FALSE)),"")</f>
        <v>Enter Dragan [VotG6]</v>
      </c>
      <c r="B1256" s="133"/>
      <c r="C1256" s="87" t="str">
        <f>IFERROR(IF(VLOOKUP(ROW(A1256)-1,Data!B:C,2,FALSE)="","",VLOOKUP(ROW(A1256)-1,Data!B:X,23,FALSE)),"")</f>
        <v/>
      </c>
      <c r="D1256" s="6">
        <f t="shared" si="61"/>
        <v>-1</v>
      </c>
      <c r="E1256" s="6" t="str">
        <f t="shared" si="62"/>
        <v/>
      </c>
      <c r="F1256" s="42">
        <f>IF(I1256="","",IF(M1256="Campaign","--",IF(VLOOKUP(A1256,Data!C:D,2,FALSE)="*","*",VLOOKUP(A1256,Data!C:R,16,FALSE))))</f>
        <v>8.9916666666666671</v>
      </c>
      <c r="G1256" s="43">
        <f>IF(I1256="","",IFERROR(VLOOKUP(VLOOKUP(A1256,Data!C:T,18,FALSE),'ROAR Ratings'!A:D,4,FALSE),""))</f>
        <v>6.78</v>
      </c>
      <c r="H1256" s="44">
        <f t="shared" si="63"/>
        <v>0.61290322580645162</v>
      </c>
      <c r="I1256" s="58" t="str">
        <f>IF(OR(A1256="",LEFT(A1256,3)="---"),"",IFERROR(VLOOKUP($A1256,'ROAR Balance'!B:F,2,FALSE),""))</f>
        <v>German</v>
      </c>
      <c r="J1256" s="58">
        <f>IF(I1256="","",IFERROR(VLOOKUP($A1256,'ROAR Balance'!B:F,3,FALSE),""))</f>
        <v>19</v>
      </c>
      <c r="K1256" s="58" t="str">
        <f>IF(I1256="","",IFERROR(VLOOKUP($A1256,'ROAR Balance'!B:F,4,FALSE),""))</f>
        <v>Russian</v>
      </c>
      <c r="L1256" s="58">
        <f>IF(I1256="","",IFERROR(VLOOKUP($A1256,'ROAR Balance'!B:F,5,FALSE),""))</f>
        <v>12</v>
      </c>
      <c r="M1256" s="46" t="str">
        <f>IF(OR(LEFT(A1256,2)="--",A1256="",I1256=""),"",IFERROR(VLOOKUP(A1256,Data!C:W,21,FALSE),""))</f>
        <v>Nght, SSR</v>
      </c>
      <c r="N1256" s="2"/>
    </row>
    <row r="1257" spans="1:14" ht="15" customHeight="1" x14ac:dyDescent="0.3">
      <c r="A1257" s="5" t="str">
        <f>IFERROR(IF(VLOOKUP(ROW(A1257)-1,Data!B:C,2,FALSE)="","",VLOOKUP(ROW(A1257)-1,Data!B:C,2,FALSE)),"")</f>
        <v>Storming the Station [VotG7]</v>
      </c>
      <c r="B1257" s="133"/>
      <c r="C1257" s="87" t="str">
        <f>IFERROR(IF(VLOOKUP(ROW(A1257)-1,Data!B:C,2,FALSE)="","",VLOOKUP(ROW(A1257)-1,Data!B:X,23,FALSE)),"")</f>
        <v/>
      </c>
      <c r="D1257" s="6">
        <f t="shared" si="61"/>
        <v>-1</v>
      </c>
      <c r="E1257" s="6" t="str">
        <f t="shared" si="62"/>
        <v/>
      </c>
      <c r="F1257" s="42">
        <f>IF(I1257="","",IF(M1257="Campaign","--",IF(VLOOKUP(A1257,Data!C:D,2,FALSE)="*","*",VLOOKUP(A1257,Data!C:R,16,FALSE))))</f>
        <v>14.241666666666667</v>
      </c>
      <c r="G1257" s="43">
        <f>IF(I1257="","",IFERROR(VLOOKUP(VLOOKUP(A1257,Data!C:T,18,FALSE),'ROAR Ratings'!A:D,4,FALSE),""))</f>
        <v>7.57</v>
      </c>
      <c r="H1257" s="44">
        <f t="shared" si="63"/>
        <v>0.6097560975609756</v>
      </c>
      <c r="I1257" s="58" t="str">
        <f>IF(OR(A1257="",LEFT(A1257,3)="---"),"",IFERROR(VLOOKUP($A1257,'ROAR Balance'!B:F,2,FALSE),""))</f>
        <v>German</v>
      </c>
      <c r="J1257" s="58">
        <f>IF(I1257="","",IFERROR(VLOOKUP($A1257,'ROAR Balance'!B:F,3,FALSE),""))</f>
        <v>16</v>
      </c>
      <c r="K1257" s="58" t="str">
        <f>IF(I1257="","",IFERROR(VLOOKUP($A1257,'ROAR Balance'!B:F,4,FALSE),""))</f>
        <v>Russian</v>
      </c>
      <c r="L1257" s="58">
        <f>IF(I1257="","",IFERROR(VLOOKUP($A1257,'ROAR Balance'!B:F,5,FALSE),""))</f>
        <v>25</v>
      </c>
      <c r="M1257" s="46" t="str">
        <f>IF(OR(LEFT(A1257,2)="--",A1257="",I1257=""),"",IFERROR(VLOOKUP(A1257,Data!C:W,21,FALSE),""))</f>
        <v>OBA, Air, SSR</v>
      </c>
      <c r="N1257" s="2"/>
    </row>
    <row r="1258" spans="1:14" ht="15" customHeight="1" x14ac:dyDescent="0.3">
      <c r="A1258" s="5" t="str">
        <f>IFERROR(IF(VLOOKUP(ROW(A1258)-1,Data!B:C,2,FALSE)="","",VLOOKUP(ROW(A1258)-1,Data!B:C,2,FALSE)),"")</f>
        <v>Hammer and Nail [VotG8]</v>
      </c>
      <c r="B1258" s="133"/>
      <c r="C1258" s="87" t="str">
        <f>IFERROR(IF(VLOOKUP(ROW(A1258)-1,Data!B:C,2,FALSE)="","",VLOOKUP(ROW(A1258)-1,Data!B:X,23,FALSE)),"")</f>
        <v/>
      </c>
      <c r="D1258" s="6">
        <f t="shared" si="61"/>
        <v>-1</v>
      </c>
      <c r="E1258" s="6" t="str">
        <f t="shared" si="62"/>
        <v>T</v>
      </c>
      <c r="F1258" s="42">
        <f>IF(I1258="","",IF(M1258="Campaign","--",IF(VLOOKUP(A1258,Data!C:D,2,FALSE)="*","*",VLOOKUP(A1258,Data!C:R,16,FALSE))))</f>
        <v>4.7083333333333339</v>
      </c>
      <c r="G1258" s="43">
        <f>IF(I1258="","",IFERROR(VLOOKUP(VLOOKUP(A1258,Data!C:T,18,FALSE),'ROAR Ratings'!A:D,4,FALSE),""))</f>
        <v>6.27</v>
      </c>
      <c r="H1258" s="44">
        <f t="shared" si="63"/>
        <v>0.60869565217391308</v>
      </c>
      <c r="I1258" s="58" t="str">
        <f>IF(OR(A1258="",LEFT(A1258,3)="---"),"",IFERROR(VLOOKUP($A1258,'ROAR Balance'!B:F,2,FALSE),""))</f>
        <v>Russian</v>
      </c>
      <c r="J1258" s="58">
        <f>IF(I1258="","",IFERROR(VLOOKUP($A1258,'ROAR Balance'!B:F,3,FALSE),""))</f>
        <v>14</v>
      </c>
      <c r="K1258" s="58" t="str">
        <f>IF(I1258="","",IFERROR(VLOOKUP($A1258,'ROAR Balance'!B:F,4,FALSE),""))</f>
        <v>German</v>
      </c>
      <c r="L1258" s="58">
        <f>IF(I1258="","",IFERROR(VLOOKUP($A1258,'ROAR Balance'!B:F,5,FALSE),""))</f>
        <v>9</v>
      </c>
      <c r="M1258" s="46" t="str">
        <f>IF(OR(LEFT(A1258,2)="--",A1258="",I1258=""),"",IFERROR(VLOOKUP(A1258,Data!C:W,21,FALSE),""))</f>
        <v>Nght, SSR</v>
      </c>
      <c r="N1258" s="2"/>
    </row>
    <row r="1259" spans="1:14" ht="15" customHeight="1" x14ac:dyDescent="0.3">
      <c r="A1259" s="5" t="str">
        <f>IFERROR(IF(VLOOKUP(ROW(A1259)-1,Data!B:C,2,FALSE)="","",VLOOKUP(ROW(A1259)-1,Data!B:C,2,FALSE)),"")</f>
        <v>Eviction Notice [VotG9]</v>
      </c>
      <c r="B1259" s="133"/>
      <c r="C1259" s="87" t="str">
        <f>IFERROR(IF(VLOOKUP(ROW(A1259)-1,Data!B:C,2,FALSE)="","",VLOOKUP(ROW(A1259)-1,Data!B:X,23,FALSE)),"")</f>
        <v/>
      </c>
      <c r="D1259" s="6">
        <f t="shared" si="61"/>
        <v>1</v>
      </c>
      <c r="E1259" s="6" t="str">
        <f t="shared" si="62"/>
        <v>T</v>
      </c>
      <c r="F1259" s="42">
        <f>IF(I1259="","",IF(M1259="Campaign","--",IF(VLOOKUP(A1259,Data!C:D,2,FALSE)="*","*",VLOOKUP(A1259,Data!C:R,16,FALSE))))</f>
        <v>3.9624999999999999</v>
      </c>
      <c r="G1259" s="43">
        <f>IF(I1259="","",IFERROR(VLOOKUP(VLOOKUP(A1259,Data!C:T,18,FALSE),'ROAR Ratings'!A:D,4,FALSE),""))</f>
        <v>6.81</v>
      </c>
      <c r="H1259" s="44">
        <f t="shared" si="63"/>
        <v>0.53374233128834359</v>
      </c>
      <c r="I1259" s="58" t="str">
        <f>IF(OR(A1259="",LEFT(A1259,3)="---"),"",IFERROR(VLOOKUP($A1259,'ROAR Balance'!B:F,2,FALSE),""))</f>
        <v>German</v>
      </c>
      <c r="J1259" s="58">
        <f>IF(I1259="","",IFERROR(VLOOKUP($A1259,'ROAR Balance'!B:F,3,FALSE),""))</f>
        <v>76</v>
      </c>
      <c r="K1259" s="58" t="str">
        <f>IF(I1259="","",IFERROR(VLOOKUP($A1259,'ROAR Balance'!B:F,4,FALSE),""))</f>
        <v>Russian</v>
      </c>
      <c r="L1259" s="58">
        <f>IF(I1259="","",IFERROR(VLOOKUP($A1259,'ROAR Balance'!B:F,5,FALSE),""))</f>
        <v>87</v>
      </c>
      <c r="M1259" s="46" t="str">
        <f>IF(OR(LEFT(A1259,2)="--",A1259="",I1259=""),"",IFERROR(VLOOKUP(A1259,Data!C:W,21,FALSE),""))</f>
        <v>SSR</v>
      </c>
      <c r="N1259" s="2"/>
    </row>
    <row r="1260" spans="1:14" ht="15" customHeight="1" x14ac:dyDescent="0.3">
      <c r="A1260" s="5" t="str">
        <f>IFERROR(IF(VLOOKUP(ROW(A1260)-1,Data!B:C,2,FALSE)="","",VLOOKUP(ROW(A1260)-1,Data!B:C,2,FALSE)),"")</f>
        <v>The Darkest Day [VotG10]</v>
      </c>
      <c r="B1260" s="133"/>
      <c r="C1260" s="87" t="str">
        <f>IFERROR(IF(VLOOKUP(ROW(A1260)-1,Data!B:C,2,FALSE)="","",VLOOKUP(ROW(A1260)-1,Data!B:X,23,FALSE)),"")</f>
        <v/>
      </c>
      <c r="D1260" s="6">
        <f t="shared" si="61"/>
        <v>-1</v>
      </c>
      <c r="E1260" s="6" t="str">
        <f t="shared" si="62"/>
        <v/>
      </c>
      <c r="F1260" s="42">
        <f>IF(I1260="","",IF(M1260="Campaign","--",IF(VLOOKUP(A1260,Data!C:D,2,FALSE)="*","*",VLOOKUP(A1260,Data!C:R,16,FALSE))))</f>
        <v>12.808333333333334</v>
      </c>
      <c r="G1260" s="43">
        <f>IF(I1260="","",IFERROR(VLOOKUP(VLOOKUP(A1260,Data!C:T,18,FALSE),'ROAR Ratings'!A:D,4,FALSE),""))</f>
        <v>6.24</v>
      </c>
      <c r="H1260" s="44">
        <f t="shared" si="63"/>
        <v>0.6875</v>
      </c>
      <c r="I1260" s="58" t="str">
        <f>IF(OR(A1260="",LEFT(A1260,3)="---"),"",IFERROR(VLOOKUP($A1260,'ROAR Balance'!B:F,2,FALSE),""))</f>
        <v>German</v>
      </c>
      <c r="J1260" s="58">
        <f>IF(I1260="","",IFERROR(VLOOKUP($A1260,'ROAR Balance'!B:F,3,FALSE),""))</f>
        <v>5</v>
      </c>
      <c r="K1260" s="58" t="str">
        <f>IF(I1260="","",IFERROR(VLOOKUP($A1260,'ROAR Balance'!B:F,4,FALSE),""))</f>
        <v>Russian</v>
      </c>
      <c r="L1260" s="58">
        <f>IF(I1260="","",IFERROR(VLOOKUP($A1260,'ROAR Balance'!B:F,5,FALSE),""))</f>
        <v>11</v>
      </c>
      <c r="M1260" s="46" t="str">
        <f>IF(OR(LEFT(A1260,2)="--",A1260="",I1260=""),"",IFERROR(VLOOKUP(A1260,Data!C:W,21,FALSE),""))</f>
        <v>OBA, Air, SSR</v>
      </c>
      <c r="N1260" s="2"/>
    </row>
    <row r="1261" spans="1:14" ht="15" customHeight="1" x14ac:dyDescent="0.3">
      <c r="A1261" s="5" t="str">
        <f>IFERROR(IF(VLOOKUP(ROW(A1261)-1,Data!B:C,2,FALSE)="","",VLOOKUP(ROW(A1261)-1,Data!B:C,2,FALSE)),"")</f>
        <v>A Dangerous Possibility [VotG11]</v>
      </c>
      <c r="B1261" s="133"/>
      <c r="C1261" s="87" t="str">
        <f>IFERROR(IF(VLOOKUP(ROW(A1261)-1,Data!B:C,2,FALSE)="","",VLOOKUP(ROW(A1261)-1,Data!B:X,23,FALSE)),"")</f>
        <v/>
      </c>
      <c r="D1261" s="6">
        <f t="shared" si="61"/>
        <v>-1</v>
      </c>
      <c r="E1261" s="6" t="str">
        <f t="shared" si="62"/>
        <v>T</v>
      </c>
      <c r="F1261" s="42">
        <f>IF(I1261="","",IF(M1261="Campaign","--",IF(VLOOKUP(A1261,Data!C:D,2,FALSE)="*","*",VLOOKUP(A1261,Data!C:R,16,FALSE))))</f>
        <v>3.4375</v>
      </c>
      <c r="G1261" s="43">
        <f>IF(I1261="","",IFERROR(VLOOKUP(VLOOKUP(A1261,Data!C:T,18,FALSE),'ROAR Ratings'!A:D,4,FALSE),""))</f>
        <v>6.02</v>
      </c>
      <c r="H1261" s="44">
        <f t="shared" si="63"/>
        <v>0.60465116279069764</v>
      </c>
      <c r="I1261" s="58" t="str">
        <f>IF(OR(A1261="",LEFT(A1261,3)="---"),"",IFERROR(VLOOKUP($A1261,'ROAR Balance'!B:F,2,FALSE),""))</f>
        <v>Russian</v>
      </c>
      <c r="J1261" s="58">
        <f>IF(I1261="","",IFERROR(VLOOKUP($A1261,'ROAR Balance'!B:F,3,FALSE),""))</f>
        <v>17</v>
      </c>
      <c r="K1261" s="58" t="str">
        <f>IF(I1261="","",IFERROR(VLOOKUP($A1261,'ROAR Balance'!B:F,4,FALSE),""))</f>
        <v>German</v>
      </c>
      <c r="L1261" s="58">
        <f>IF(I1261="","",IFERROR(VLOOKUP($A1261,'ROAR Balance'!B:F,5,FALSE),""))</f>
        <v>26</v>
      </c>
      <c r="M1261" s="46" t="str">
        <f>IF(OR(LEFT(A1261,2)="--",A1261="",I1261=""),"",IFERROR(VLOOKUP(A1261,Data!C:W,21,FALSE),""))</f>
        <v>SSR</v>
      </c>
      <c r="N1261" s="2"/>
    </row>
    <row r="1262" spans="1:14" ht="15" customHeight="1" x14ac:dyDescent="0.3">
      <c r="A1262" s="5" t="str">
        <f>IFERROR(IF(VLOOKUP(ROW(A1262)-1,Data!B:C,2,FALSE)="","",VLOOKUP(ROW(A1262)-1,Data!B:C,2,FALSE)),"")</f>
        <v>Siberian Shockwave [VotG12]</v>
      </c>
      <c r="B1262" s="133"/>
      <c r="C1262" s="87" t="str">
        <f>IFERROR(IF(VLOOKUP(ROW(A1262)-1,Data!B:C,2,FALSE)="","",VLOOKUP(ROW(A1262)-1,Data!B:X,23,FALSE)),"")</f>
        <v/>
      </c>
      <c r="D1262" s="6">
        <f t="shared" si="61"/>
        <v>-1</v>
      </c>
      <c r="E1262" s="6" t="str">
        <f t="shared" si="62"/>
        <v/>
      </c>
      <c r="F1262" s="42">
        <f>IF(I1262="","",IF(M1262="Campaign","--",IF(VLOOKUP(A1262,Data!C:D,2,FALSE)="*","*",VLOOKUP(A1262,Data!C:R,16,FALSE))))</f>
        <v>17.574999999999999</v>
      </c>
      <c r="G1262" s="43">
        <f>IF(I1262="","",IFERROR(VLOOKUP(VLOOKUP(A1262,Data!C:T,18,FALSE),'ROAR Ratings'!A:D,4,FALSE),""))</f>
        <v>7.08</v>
      </c>
      <c r="H1262" s="44">
        <f t="shared" si="63"/>
        <v>0.66666666666666663</v>
      </c>
      <c r="I1262" s="58" t="str">
        <f>IF(OR(A1262="",LEFT(A1262,3)="---"),"",IFERROR(VLOOKUP($A1262,'ROAR Balance'!B:F,2,FALSE),""))</f>
        <v>German</v>
      </c>
      <c r="J1262" s="58">
        <f>IF(I1262="","",IFERROR(VLOOKUP($A1262,'ROAR Balance'!B:F,3,FALSE),""))</f>
        <v>20</v>
      </c>
      <c r="K1262" s="58" t="str">
        <f>IF(I1262="","",IFERROR(VLOOKUP($A1262,'ROAR Balance'!B:F,4,FALSE),""))</f>
        <v>Russian</v>
      </c>
      <c r="L1262" s="58">
        <f>IF(I1262="","",IFERROR(VLOOKUP($A1262,'ROAR Balance'!B:F,5,FALSE),""))</f>
        <v>10</v>
      </c>
      <c r="M1262" s="46" t="str">
        <f>IF(OR(LEFT(A1262,2)="--",A1262="",I1262=""),"",IFERROR(VLOOKUP(A1262,Data!C:W,21,FALSE),""))</f>
        <v>OBA, Air, SSR</v>
      </c>
      <c r="N1262" s="2"/>
    </row>
    <row r="1263" spans="1:14" x14ac:dyDescent="0.3">
      <c r="A1263" s="5" t="str">
        <f>IFERROR(IF(VLOOKUP(ROW(A1263)-1,Data!B:C,2,FALSE)="","",VLOOKUP(ROW(A1263)-1,Data!B:C,2,FALSE)),"")</f>
        <v>Escape from Komsomol Park [VotG13]</v>
      </c>
      <c r="B1263" s="133"/>
      <c r="C1263" s="87" t="str">
        <f>IFERROR(IF(VLOOKUP(ROW(A1263)-1,Data!B:C,2,FALSE)="","",VLOOKUP(ROW(A1263)-1,Data!B:X,23,FALSE)),"")</f>
        <v/>
      </c>
      <c r="D1263" s="6">
        <f t="shared" si="61"/>
        <v>-1</v>
      </c>
      <c r="E1263" s="6" t="str">
        <f t="shared" si="62"/>
        <v>T</v>
      </c>
      <c r="F1263" s="42">
        <f>IF(I1263="","",IF(M1263="Campaign","--",IF(VLOOKUP(A1263,Data!C:D,2,FALSE)="*","*",VLOOKUP(A1263,Data!C:R,16,FALSE))))</f>
        <v>3.6124999999999998</v>
      </c>
      <c r="G1263" s="43">
        <f>IF(I1263="","",IFERROR(VLOOKUP(VLOOKUP(A1263,Data!C:T,18,FALSE),'ROAR Ratings'!A:D,4,FALSE),""))</f>
        <v>5.78</v>
      </c>
      <c r="H1263" s="44">
        <f t="shared" si="63"/>
        <v>0.61111111111111116</v>
      </c>
      <c r="I1263" s="58" t="str">
        <f>IF(OR(A1263="",LEFT(A1263,3)="---"),"",IFERROR(VLOOKUP($A1263,'ROAR Balance'!B:F,2,FALSE),""))</f>
        <v>German</v>
      </c>
      <c r="J1263" s="58">
        <f>IF(I1263="","",IFERROR(VLOOKUP($A1263,'ROAR Balance'!B:F,3,FALSE),""))</f>
        <v>14</v>
      </c>
      <c r="K1263" s="58" t="str">
        <f>IF(I1263="","",IFERROR(VLOOKUP($A1263,'ROAR Balance'!B:F,4,FALSE),""))</f>
        <v>Russian</v>
      </c>
      <c r="L1263" s="58">
        <f>IF(I1263="","",IFERROR(VLOOKUP($A1263,'ROAR Balance'!B:F,5,FALSE),""))</f>
        <v>22</v>
      </c>
      <c r="M1263" s="46" t="str">
        <f>IF(OR(LEFT(A1263,2)="--",A1263="",I1263=""),"",IFERROR(VLOOKUP(A1263,Data!C:W,21,FALSE),""))</f>
        <v>SSR</v>
      </c>
    </row>
    <row r="1264" spans="1:14" x14ac:dyDescent="0.3">
      <c r="A1264" s="5" t="str">
        <f>IFERROR(IF(VLOOKUP(ROW(A1264)-1,Data!B:C,2,FALSE)="","",VLOOKUP(ROW(A1264)-1,Data!B:C,2,FALSE)),"")</f>
        <v>Pavlov's House [VotG14]</v>
      </c>
      <c r="B1264" s="133"/>
      <c r="C1264" s="87" t="str">
        <f>IFERROR(IF(VLOOKUP(ROW(A1264)-1,Data!B:C,2,FALSE)="","",VLOOKUP(ROW(A1264)-1,Data!B:X,23,FALSE)),"")</f>
        <v/>
      </c>
      <c r="D1264" s="6">
        <f t="shared" si="61"/>
        <v>1</v>
      </c>
      <c r="E1264" s="6" t="str">
        <f t="shared" si="62"/>
        <v/>
      </c>
      <c r="F1264" s="42">
        <f>IF(I1264="","",IF(M1264="Campaign","--",IF(VLOOKUP(A1264,Data!C:D,2,FALSE)="*","*",VLOOKUP(A1264,Data!C:R,16,FALSE))))</f>
        <v>5.6291666666666664</v>
      </c>
      <c r="G1264" s="43">
        <f>IF(I1264="","",IFERROR(VLOOKUP(VLOOKUP(A1264,Data!C:T,18,FALSE),'ROAR Ratings'!A:D,4,FALSE),""))</f>
        <v>6.48</v>
      </c>
      <c r="H1264" s="44">
        <f t="shared" si="63"/>
        <v>0.55813953488372092</v>
      </c>
      <c r="I1264" s="58" t="str">
        <f>IF(OR(A1264="",LEFT(A1264,3)="---"),"",IFERROR(VLOOKUP($A1264,'ROAR Balance'!B:F,2,FALSE),""))</f>
        <v>Russian</v>
      </c>
      <c r="J1264" s="58">
        <f>IF(I1264="","",IFERROR(VLOOKUP($A1264,'ROAR Balance'!B:F,3,FALSE),""))</f>
        <v>48</v>
      </c>
      <c r="K1264" s="58" t="str">
        <f>IF(I1264="","",IFERROR(VLOOKUP($A1264,'ROAR Balance'!B:F,4,FALSE),""))</f>
        <v>German</v>
      </c>
      <c r="L1264" s="58">
        <f>IF(I1264="","",IFERROR(VLOOKUP($A1264,'ROAR Balance'!B:F,5,FALSE),""))</f>
        <v>38</v>
      </c>
      <c r="M1264" s="46" t="str">
        <f>IF(OR(LEFT(A1264,2)="--",A1264="",I1264=""),"",IFERROR(VLOOKUP(A1264,Data!C:W,21,FALSE),""))</f>
        <v>SSR</v>
      </c>
    </row>
    <row r="1265" spans="1:13" x14ac:dyDescent="0.3">
      <c r="A1265" s="5" t="str">
        <f>IFERROR(IF(VLOOKUP(ROW(A1265)-1,Data!B:C,2,FALSE)="","",VLOOKUP(ROW(A1265)-1,Data!B:C,2,FALSE)),"")</f>
        <v>Perfected in Battle [VotG15]</v>
      </c>
      <c r="B1265" s="133"/>
      <c r="C1265" s="87" t="str">
        <f>IFERROR(IF(VLOOKUP(ROW(A1265)-1,Data!B:C,2,FALSE)="","",VLOOKUP(ROW(A1265)-1,Data!B:X,23,FALSE)),"")</f>
        <v/>
      </c>
      <c r="D1265" s="6">
        <f t="shared" si="61"/>
        <v>-1</v>
      </c>
      <c r="E1265" s="6" t="str">
        <f t="shared" si="62"/>
        <v/>
      </c>
      <c r="F1265" s="42">
        <f>IF(I1265="","",IF(M1265="Campaign","--",IF(VLOOKUP(A1265,Data!C:D,2,FALSE)="*","*",VLOOKUP(A1265,Data!C:R,16,FALSE))))</f>
        <v>5.5</v>
      </c>
      <c r="G1265" s="43">
        <f>IF(I1265="","",IFERROR(VLOOKUP(VLOOKUP(A1265,Data!C:T,18,FALSE),'ROAR Ratings'!A:D,4,FALSE),""))</f>
        <v>5.98</v>
      </c>
      <c r="H1265" s="44">
        <f t="shared" si="63"/>
        <v>0.5714285714285714</v>
      </c>
      <c r="I1265" s="58" t="str">
        <f>IF(OR(A1265="",LEFT(A1265,3)="---"),"",IFERROR(VLOOKUP($A1265,'ROAR Balance'!B:F,2,FALSE),""))</f>
        <v>German</v>
      </c>
      <c r="J1265" s="58">
        <f>IF(I1265="","",IFERROR(VLOOKUP($A1265,'ROAR Balance'!B:F,3,FALSE),""))</f>
        <v>15</v>
      </c>
      <c r="K1265" s="58" t="str">
        <f>IF(I1265="","",IFERROR(VLOOKUP($A1265,'ROAR Balance'!B:F,4,FALSE),""))</f>
        <v>Russian</v>
      </c>
      <c r="L1265" s="58">
        <f>IF(I1265="","",IFERROR(VLOOKUP($A1265,'ROAR Balance'!B:F,5,FALSE),""))</f>
        <v>20</v>
      </c>
      <c r="M1265" s="46" t="str">
        <f>IF(OR(LEFT(A1265,2)="--",A1265="",I1265=""),"",IFERROR(VLOOKUP(A1265,Data!C:W,21,FALSE),""))</f>
        <v>OBA, SSR</v>
      </c>
    </row>
    <row r="1266" spans="1:13" x14ac:dyDescent="0.3">
      <c r="A1266" s="5" t="str">
        <f>IFERROR(IF(VLOOKUP(ROW(A1266)-1,Data!B:C,2,FALSE)="","",VLOOKUP(ROW(A1266)-1,Data!B:C,2,FALSE)),"")</f>
        <v>Under Murderous Fire [VotG16]</v>
      </c>
      <c r="B1266" s="133"/>
      <c r="C1266" s="87" t="str">
        <f>IFERROR(IF(VLOOKUP(ROW(A1266)-1,Data!B:C,2,FALSE)="","",VLOOKUP(ROW(A1266)-1,Data!B:X,23,FALSE)),"")</f>
        <v/>
      </c>
      <c r="D1266" s="6">
        <f t="shared" si="61"/>
        <v>-1</v>
      </c>
      <c r="E1266" s="6" t="str">
        <f t="shared" si="62"/>
        <v>T</v>
      </c>
      <c r="F1266" s="42">
        <f>IF(I1266="","",IF(M1266="Campaign","--",IF(VLOOKUP(A1266,Data!C:D,2,FALSE)="*","*",VLOOKUP(A1266,Data!C:R,16,FALSE))))</f>
        <v>3.8</v>
      </c>
      <c r="G1266" s="43">
        <f>IF(I1266="","",IFERROR(VLOOKUP(VLOOKUP(A1266,Data!C:T,18,FALSE),'ROAR Ratings'!A:D,4,FALSE),""))</f>
        <v>5.8</v>
      </c>
      <c r="H1266" s="44">
        <f t="shared" si="63"/>
        <v>0.60869565217391308</v>
      </c>
      <c r="I1266" s="58" t="str">
        <f>IF(OR(A1266="",LEFT(A1266,3)="---"),"",IFERROR(VLOOKUP($A1266,'ROAR Balance'!B:F,2,FALSE),""))</f>
        <v>Russian</v>
      </c>
      <c r="J1266" s="58">
        <f>IF(I1266="","",IFERROR(VLOOKUP($A1266,'ROAR Balance'!B:F,3,FALSE),""))</f>
        <v>18</v>
      </c>
      <c r="K1266" s="58" t="str">
        <f>IF(I1266="","",IFERROR(VLOOKUP($A1266,'ROAR Balance'!B:F,4,FALSE),""))</f>
        <v>German</v>
      </c>
      <c r="L1266" s="58">
        <f>IF(I1266="","",IFERROR(VLOOKUP($A1266,'ROAR Balance'!B:F,5,FALSE),""))</f>
        <v>28</v>
      </c>
      <c r="M1266" s="46" t="str">
        <f>IF(OR(LEFT(A1266,2)="--",A1266="",I1266=""),"",IFERROR(VLOOKUP(A1266,Data!C:W,21,FALSE),""))</f>
        <v>SSR</v>
      </c>
    </row>
    <row r="1267" spans="1:13" x14ac:dyDescent="0.3">
      <c r="A1267" s="5" t="str">
        <f>IFERROR(IF(VLOOKUP(ROW(A1267)-1,Data!B:C,2,FALSE)="","",VLOOKUP(ROW(A1267)-1,Data!B:C,2,FALSE)),"")</f>
        <v>On the Verge of Extinction [VotG17]</v>
      </c>
      <c r="B1267" s="133"/>
      <c r="C1267" s="87" t="str">
        <f>IFERROR(IF(VLOOKUP(ROW(A1267)-1,Data!B:C,2,FALSE)="","",VLOOKUP(ROW(A1267)-1,Data!B:X,23,FALSE)),"")</f>
        <v/>
      </c>
      <c r="D1267" s="6">
        <f t="shared" si="61"/>
        <v>-1</v>
      </c>
      <c r="E1267" s="6" t="str">
        <f t="shared" si="62"/>
        <v/>
      </c>
      <c r="F1267" s="42">
        <f>IF(I1267="","",IF(M1267="Campaign","--",IF(VLOOKUP(A1267,Data!C:D,2,FALSE)="*","*",VLOOKUP(A1267,Data!C:R,16,FALSE))))</f>
        <v>14</v>
      </c>
      <c r="G1267" s="43">
        <f>IF(I1267="","",IFERROR(VLOOKUP(VLOOKUP(A1267,Data!C:T,18,FALSE),'ROAR Ratings'!A:D,4,FALSE),""))</f>
        <v>5.6</v>
      </c>
      <c r="H1267" s="44">
        <f t="shared" si="63"/>
        <v>0.7142857142857143</v>
      </c>
      <c r="I1267" s="58" t="str">
        <f>IF(OR(A1267="",LEFT(A1267,3)="---"),"",IFERROR(VLOOKUP($A1267,'ROAR Balance'!B:F,2,FALSE),""))</f>
        <v>German</v>
      </c>
      <c r="J1267" s="58">
        <f>IF(I1267="","",IFERROR(VLOOKUP($A1267,'ROAR Balance'!B:F,3,FALSE),""))</f>
        <v>10</v>
      </c>
      <c r="K1267" s="58" t="str">
        <f>IF(I1267="","",IFERROR(VLOOKUP($A1267,'ROAR Balance'!B:F,4,FALSE),""))</f>
        <v>Russian</v>
      </c>
      <c r="L1267" s="58">
        <f>IF(I1267="","",IFERROR(VLOOKUP($A1267,'ROAR Balance'!B:F,5,FALSE),""))</f>
        <v>4</v>
      </c>
      <c r="M1267" s="46" t="str">
        <f>IF(OR(LEFT(A1267,2)="--",A1267="",I1267=""),"",IFERROR(VLOOKUP(A1267,Data!C:W,21,FALSE),""))</f>
        <v>OBA, Air, SSR</v>
      </c>
    </row>
    <row r="1268" spans="1:13" x14ac:dyDescent="0.3">
      <c r="A1268" s="5" t="str">
        <f>IFERROR(IF(VLOOKUP(ROW(A1268)-1,Data!B:C,2,FALSE)="","",VLOOKUP(ROW(A1268)-1,Data!B:C,2,FALSE)),"")</f>
        <v>The Central Railway Station [VotG-I]</v>
      </c>
      <c r="B1268" s="133"/>
      <c r="C1268" s="87" t="str">
        <f>IFERROR(IF(VLOOKUP(ROW(A1268)-1,Data!B:C,2,FALSE)="","",VLOOKUP(ROW(A1268)-1,Data!B:X,23,FALSE)),"")</f>
        <v/>
      </c>
      <c r="D1268" s="6">
        <f t="shared" si="61"/>
        <v>1</v>
      </c>
      <c r="E1268" s="6" t="str">
        <f t="shared" si="62"/>
        <v/>
      </c>
      <c r="F1268" s="42" t="str">
        <f>IF(I1268="","",IF(M1268="Campaign","--",IF(VLOOKUP(A1268,Data!C:D,2,FALSE)="*","*",VLOOKUP(A1268,Data!C:R,16,FALSE))))</f>
        <v>--</v>
      </c>
      <c r="G1268" s="43">
        <f>IF(I1268="","",IFERROR(VLOOKUP(VLOOKUP(A1268,Data!C:T,18,FALSE),'ROAR Ratings'!A:D,4,FALSE),""))</f>
        <v>7</v>
      </c>
      <c r="H1268" s="44">
        <f t="shared" si="63"/>
        <v>0.52631578947368429</v>
      </c>
      <c r="I1268" s="58" t="str">
        <f>IF(OR(A1268="",LEFT(A1268,3)="---"),"",IFERROR(VLOOKUP($A1268,'ROAR Balance'!B:F,2,FALSE),""))</f>
        <v>German</v>
      </c>
      <c r="J1268" s="58">
        <f>IF(I1268="","",IFERROR(VLOOKUP($A1268,'ROAR Balance'!B:F,3,FALSE),""))</f>
        <v>9</v>
      </c>
      <c r="K1268" s="58" t="str">
        <f>IF(I1268="","",IFERROR(VLOOKUP($A1268,'ROAR Balance'!B:F,4,FALSE),""))</f>
        <v>Russian</v>
      </c>
      <c r="L1268" s="58">
        <f>IF(I1268="","",IFERROR(VLOOKUP($A1268,'ROAR Balance'!B:F,5,FALSE),""))</f>
        <v>10</v>
      </c>
      <c r="M1268" s="46" t="str">
        <f>IF(OR(LEFT(A1268,2)="--",A1268="",I1268=""),"",IFERROR(VLOOKUP(A1268,Data!C:W,21,FALSE),""))</f>
        <v>Campaign</v>
      </c>
    </row>
    <row r="1269" spans="1:13" x14ac:dyDescent="0.3">
      <c r="A1269" s="5" t="str">
        <f>IFERROR(IF(VLOOKUP(ROW(A1269)-1,Data!B:C,2,FALSE)="","",VLOOKUP(ROW(A1269)-1,Data!B:C,2,FALSE)),"")</f>
        <v>Drive to the Volga [VotG-II]</v>
      </c>
      <c r="B1269" s="133"/>
      <c r="C1269" s="87" t="str">
        <f>IFERROR(IF(VLOOKUP(ROW(A1269)-1,Data!B:C,2,FALSE)="","",VLOOKUP(ROW(A1269)-1,Data!B:X,23,FALSE)),"")</f>
        <v/>
      </c>
      <c r="D1269" s="6">
        <f t="shared" si="61"/>
        <v>-1</v>
      </c>
      <c r="E1269" s="6" t="str">
        <f t="shared" si="62"/>
        <v/>
      </c>
      <c r="F1269" s="42" t="str">
        <f>IF(I1269="","",IF(M1269="Campaign","--",IF(VLOOKUP(A1269,Data!C:D,2,FALSE)="*","*",VLOOKUP(A1269,Data!C:R,16,FALSE))))</f>
        <v>--</v>
      </c>
      <c r="G1269" s="43">
        <f>IF(I1269="","",IFERROR(VLOOKUP(VLOOKUP(A1269,Data!C:T,18,FALSE),'ROAR Ratings'!A:D,4,FALSE),""))</f>
        <v>5.67</v>
      </c>
      <c r="H1269" s="44">
        <f t="shared" si="63"/>
        <v>0.5</v>
      </c>
      <c r="I1269" s="58" t="str">
        <f>IF(OR(A1269="",LEFT(A1269,3)="---"),"",IFERROR(VLOOKUP($A1269,'ROAR Balance'!B:F,2,FALSE),""))</f>
        <v>German</v>
      </c>
      <c r="J1269" s="58">
        <f>IF(I1269="","",IFERROR(VLOOKUP($A1269,'ROAR Balance'!B:F,3,FALSE),""))</f>
        <v>3</v>
      </c>
      <c r="K1269" s="58" t="str">
        <f>IF(I1269="","",IFERROR(VLOOKUP($A1269,'ROAR Balance'!B:F,4,FALSE),""))</f>
        <v>Russian</v>
      </c>
      <c r="L1269" s="58">
        <f>IF(I1269="","",IFERROR(VLOOKUP($A1269,'ROAR Balance'!B:F,5,FALSE),""))</f>
        <v>3</v>
      </c>
      <c r="M1269" s="46" t="str">
        <f>IF(OR(LEFT(A1269,2)="--",A1269="",I1269=""),"",IFERROR(VLOOKUP(A1269,Data!C:W,21,FALSE),""))</f>
        <v>Campaign</v>
      </c>
    </row>
    <row r="1270" spans="1:13" x14ac:dyDescent="0.3">
      <c r="A1270" s="5" t="str">
        <f>IFERROR(IF(VLOOKUP(ROW(A1270)-1,Data!B:C,2,FALSE)="","",VLOOKUP(ROW(A1270)-1,Data!B:C,2,FALSE)),"")</f>
        <v>Battle Along the Riverbank [VotG-III]</v>
      </c>
      <c r="B1270" s="133"/>
      <c r="C1270" s="87" t="str">
        <f>IFERROR(IF(VLOOKUP(ROW(A1270)-1,Data!B:C,2,FALSE)="","",VLOOKUP(ROW(A1270)-1,Data!B:X,23,FALSE)),"")</f>
        <v/>
      </c>
      <c r="D1270" s="6">
        <f t="shared" si="61"/>
        <v>-1</v>
      </c>
      <c r="E1270" s="6" t="str">
        <f t="shared" si="62"/>
        <v/>
      </c>
      <c r="F1270" s="42" t="str">
        <f>IF(I1270="","",IF(M1270="Campaign","--",IF(VLOOKUP(A1270,Data!C:D,2,FALSE)="*","*",VLOOKUP(A1270,Data!C:R,16,FALSE))))</f>
        <v>--</v>
      </c>
      <c r="G1270" s="43">
        <f>IF(I1270="","",IFERROR(VLOOKUP(VLOOKUP(A1270,Data!C:T,18,FALSE),'ROAR Ratings'!A:D,4,FALSE),""))</f>
        <v>7</v>
      </c>
      <c r="H1270" s="44">
        <f t="shared" si="63"/>
        <v>0.75</v>
      </c>
      <c r="I1270" s="58" t="str">
        <f>IF(OR(A1270="",LEFT(A1270,3)="---"),"",IFERROR(VLOOKUP($A1270,'ROAR Balance'!B:F,2,FALSE),""))</f>
        <v>Russian</v>
      </c>
      <c r="J1270" s="58">
        <f>IF(I1270="","",IFERROR(VLOOKUP($A1270,'ROAR Balance'!B:F,3,FALSE),""))</f>
        <v>1</v>
      </c>
      <c r="K1270" s="58" t="str">
        <f>IF(I1270="","",IFERROR(VLOOKUP($A1270,'ROAR Balance'!B:F,4,FALSE),""))</f>
        <v>German</v>
      </c>
      <c r="L1270" s="58">
        <f>IF(I1270="","",IFERROR(VLOOKUP($A1270,'ROAR Balance'!B:F,5,FALSE),""))</f>
        <v>3</v>
      </c>
      <c r="M1270" s="46" t="str">
        <f>IF(OR(LEFT(A1270,2)="--",A1270="",I1270=""),"",IFERROR(VLOOKUP(A1270,Data!C:W,21,FALSE),""))</f>
        <v>Campaign</v>
      </c>
    </row>
    <row r="1271" spans="1:13" x14ac:dyDescent="0.3">
      <c r="A1271" s="5" t="str">
        <f>IFERROR(IF(VLOOKUP(ROW(A1271)-1,Data!B:C,2,FALSE)="","",VLOOKUP(ROW(A1271)-1,Data!B:C,2,FALSE)),"")</f>
        <v>Savage Streets of Stalingrad [VotG-IV]</v>
      </c>
      <c r="B1271" s="133"/>
      <c r="C1271" s="87" t="str">
        <f>IFERROR(IF(VLOOKUP(ROW(A1271)-1,Data!B:C,2,FALSE)="","",VLOOKUP(ROW(A1271)-1,Data!B:X,23,FALSE)),"")</f>
        <v/>
      </c>
      <c r="D1271" s="6">
        <f t="shared" si="61"/>
        <v>-1</v>
      </c>
      <c r="E1271" s="6" t="str">
        <f t="shared" si="62"/>
        <v/>
      </c>
      <c r="F1271" s="42" t="str">
        <f>IF(I1271="","",IF(M1271="Campaign","--",IF(VLOOKUP(A1271,Data!C:D,2,FALSE)="*","*",VLOOKUP(A1271,Data!C:R,16,FALSE))))</f>
        <v>--</v>
      </c>
      <c r="G1271" s="43">
        <f>IF(I1271="","",IFERROR(VLOOKUP(VLOOKUP(A1271,Data!C:T,18,FALSE),'ROAR Ratings'!A:D,4,FALSE),""))</f>
        <v>7.62</v>
      </c>
      <c r="H1271" s="44">
        <f t="shared" si="63"/>
        <v>0.58064516129032251</v>
      </c>
      <c r="I1271" s="58" t="str">
        <f>IF(OR(A1271="",LEFT(A1271,3)="---"),"",IFERROR(VLOOKUP($A1271,'ROAR Balance'!B:F,2,FALSE),""))</f>
        <v>Russian</v>
      </c>
      <c r="J1271" s="58">
        <f>IF(I1271="","",IFERROR(VLOOKUP($A1271,'ROAR Balance'!B:F,3,FALSE),""))</f>
        <v>13</v>
      </c>
      <c r="K1271" s="58" t="str">
        <f>IF(I1271="","",IFERROR(VLOOKUP($A1271,'ROAR Balance'!B:F,4,FALSE),""))</f>
        <v>German</v>
      </c>
      <c r="L1271" s="58">
        <f>IF(I1271="","",IFERROR(VLOOKUP($A1271,'ROAR Balance'!B:F,5,FALSE),""))</f>
        <v>18</v>
      </c>
      <c r="M1271" s="46" t="str">
        <f>IF(OR(LEFT(A1271,2)="--",A1271="",I1271=""),"",IFERROR(VLOOKUP(A1271,Data!C:W,21,FALSE),""))</f>
        <v>Campaign</v>
      </c>
    </row>
    <row r="1272" spans="1:13" x14ac:dyDescent="0.3">
      <c r="A1272" s="5" t="str">
        <f>IFERROR(IF(VLOOKUP(ROW(A1272)-1,Data!B:C,2,FALSE)="","",VLOOKUP(ROW(A1272)-1,Data!B:C,2,FALSE)),"")</f>
        <v/>
      </c>
      <c r="B1272" s="133"/>
      <c r="C1272" s="87" t="str">
        <f>IFERROR(IF(VLOOKUP(ROW(A1272)-1,Data!B:C,2,FALSE)="","",VLOOKUP(ROW(A1272)-1,Data!B:X,23,FALSE)),"")</f>
        <v/>
      </c>
      <c r="D1272" s="6" t="str">
        <f t="shared" si="61"/>
        <v/>
      </c>
      <c r="E1272" s="6" t="str">
        <f t="shared" si="62"/>
        <v/>
      </c>
      <c r="F1272" s="42" t="str">
        <f>IF(I1272="","",IF(M1272="Campaign","--",IF(VLOOKUP(A1272,Data!C:D,2,FALSE)="*","*",VLOOKUP(A1272,Data!C:R,16,FALSE))))</f>
        <v/>
      </c>
      <c r="G1272" s="43" t="str">
        <f>IF(I1272="","",IFERROR(VLOOKUP(VLOOKUP(A1272,Data!C:T,18,FALSE),'ROAR Ratings'!A:D,4,FALSE),""))</f>
        <v/>
      </c>
      <c r="H1272" s="44" t="str">
        <f t="shared" si="63"/>
        <v/>
      </c>
      <c r="I1272" s="58" t="str">
        <f>IF(OR(A1272="",LEFT(A1272,3)="---"),"",IFERROR(VLOOKUP($A1272,'ROAR Balance'!B:F,2,FALSE),""))</f>
        <v/>
      </c>
      <c r="J1272" s="58" t="str">
        <f>IF(I1272="","",IFERROR(VLOOKUP($A1272,'ROAR Balance'!B:F,3,FALSE),""))</f>
        <v/>
      </c>
      <c r="K1272" s="58" t="str">
        <f>IF(I1272="","",IFERROR(VLOOKUP($A1272,'ROAR Balance'!B:F,4,FALSE),""))</f>
        <v/>
      </c>
      <c r="L1272" s="58" t="str">
        <f>IF(I1272="","",IFERROR(VLOOKUP($A1272,'ROAR Balance'!B:F,5,FALSE),""))</f>
        <v/>
      </c>
      <c r="M1272" s="46" t="str">
        <f>IF(OR(LEFT(A1272,2)="--",A1272="",I1272=""),"",IFERROR(VLOOKUP(A1272,Data!C:W,21,FALSE),""))</f>
        <v/>
      </c>
    </row>
    <row r="1273" spans="1:13" x14ac:dyDescent="0.3">
      <c r="A1273" s="5" t="str">
        <f>IFERROR(IF(VLOOKUP(ROW(A1273)-1,Data!B:C,2,FALSE)="","",VLOOKUP(ROW(A1273)-1,Data!B:C,2,FALSE)),"")</f>
        <v>--- Windy City Wargamers ---</v>
      </c>
      <c r="B1273" s="133"/>
      <c r="C1273" s="87" t="str">
        <f>IFERROR(IF(VLOOKUP(ROW(A1273)-1,Data!B:C,2,FALSE)="","",VLOOKUP(ROW(A1273)-1,Data!B:X,23,FALSE)),"")</f>
        <v/>
      </c>
      <c r="D1273" s="6" t="str">
        <f t="shared" si="61"/>
        <v/>
      </c>
      <c r="E1273" s="6" t="str">
        <f t="shared" si="62"/>
        <v/>
      </c>
      <c r="F1273" s="42" t="str">
        <f>IF(I1273="","",IF(M1273="Campaign","--",IF(VLOOKUP(A1273,Data!C:D,2,FALSE)="*","*",VLOOKUP(A1273,Data!C:R,16,FALSE))))</f>
        <v/>
      </c>
      <c r="G1273" s="43" t="str">
        <f>IF(I1273="","",IFERROR(VLOOKUP(VLOOKUP(A1273,Data!C:T,18,FALSE),'ROAR Ratings'!A:D,4,FALSE),""))</f>
        <v/>
      </c>
      <c r="H1273" s="44" t="str">
        <f t="shared" si="63"/>
        <v/>
      </c>
      <c r="I1273" s="58" t="str">
        <f>IF(OR(A1273="",LEFT(A1273,3)="---"),"",IFERROR(VLOOKUP($A1273,'ROAR Balance'!B:F,2,FALSE),""))</f>
        <v/>
      </c>
      <c r="J1273" s="58" t="str">
        <f>IF(I1273="","",IFERROR(VLOOKUP($A1273,'ROAR Balance'!B:F,3,FALSE),""))</f>
        <v/>
      </c>
      <c r="K1273" s="58" t="str">
        <f>IF(I1273="","",IFERROR(VLOOKUP($A1273,'ROAR Balance'!B:F,4,FALSE),""))</f>
        <v/>
      </c>
      <c r="L1273" s="58" t="str">
        <f>IF(I1273="","",IFERROR(VLOOKUP($A1273,'ROAR Balance'!B:F,5,FALSE),""))</f>
        <v/>
      </c>
      <c r="M1273" s="46" t="str">
        <f>IF(OR(LEFT(A1273,2)="--",A1273="",I1273=""),"",IFERROR(VLOOKUP(A1273,Data!C:W,21,FALSE),""))</f>
        <v/>
      </c>
    </row>
    <row r="1274" spans="1:13" x14ac:dyDescent="0.3">
      <c r="A1274" s="5" t="str">
        <f>IFERROR(IF(VLOOKUP(ROW(A1274)-1,Data!B:C,2,FALSE)="","",VLOOKUP(ROW(A1274)-1,Data!B:C,2,FALSE)),"")</f>
        <v>Will to Fight - Eradicated [WCW1]</v>
      </c>
      <c r="B1274" s="133"/>
      <c r="C1274" s="87" t="str">
        <f>IFERROR(IF(VLOOKUP(ROW(A1274)-1,Data!B:C,2,FALSE)="","",VLOOKUP(ROW(A1274)-1,Data!B:X,23,FALSE)),"")</f>
        <v/>
      </c>
      <c r="D1274" s="6">
        <f t="shared" si="61"/>
        <v>1</v>
      </c>
      <c r="E1274" s="6" t="str">
        <f t="shared" si="62"/>
        <v>T</v>
      </c>
      <c r="F1274" s="42">
        <f>IF(I1274="","",IF(M1274="Campaign","--",IF(VLOOKUP(A1274,Data!C:D,2,FALSE)="*","*",VLOOKUP(A1274,Data!C:R,16,FALSE))))</f>
        <v>4.6166666666666671</v>
      </c>
      <c r="G1274" s="43">
        <f>IF(I1274="","",IFERROR(VLOOKUP(VLOOKUP(A1274,Data!C:T,18,FALSE),'ROAR Ratings'!A:D,4,FALSE),""))</f>
        <v>6.72</v>
      </c>
      <c r="H1274" s="44">
        <f t="shared" si="63"/>
        <v>0.52597402597402598</v>
      </c>
      <c r="I1274" s="58" t="str">
        <f>IF(OR(A1274="",LEFT(A1274,3)="---"),"",IFERROR(VLOOKUP($A1274,'ROAR Balance'!B:F,2,FALSE),""))</f>
        <v>Polish</v>
      </c>
      <c r="J1274" s="58">
        <f>IF(I1274="","",IFERROR(VLOOKUP($A1274,'ROAR Balance'!B:F,3,FALSE),""))</f>
        <v>73</v>
      </c>
      <c r="K1274" s="58" t="str">
        <f>IF(I1274="","",IFERROR(VLOOKUP($A1274,'ROAR Balance'!B:F,4,FALSE),""))</f>
        <v>German</v>
      </c>
      <c r="L1274" s="58">
        <f>IF(I1274="","",IFERROR(VLOOKUP($A1274,'ROAR Balance'!B:F,5,FALSE),""))</f>
        <v>81</v>
      </c>
      <c r="M1274" s="46" t="str">
        <f>IF(OR(LEFT(A1274,2)="--",A1274="",I1274=""),"",IFERROR(VLOOKUP(A1274,Data!C:W,21,FALSE),""))</f>
        <v/>
      </c>
    </row>
    <row r="1275" spans="1:13" x14ac:dyDescent="0.3">
      <c r="A1275" s="5" t="str">
        <f>IFERROR(IF(VLOOKUP(ROW(A1275)-1,Data!B:C,2,FALSE)="","",VLOOKUP(ROW(A1275)-1,Data!B:C,2,FALSE)),"")</f>
        <v>Scotch on the Rocks [WCW2]</v>
      </c>
      <c r="B1275" s="133"/>
      <c r="C1275" s="87" t="str">
        <f>IFERROR(IF(VLOOKUP(ROW(A1275)-1,Data!B:C,2,FALSE)="","",VLOOKUP(ROW(A1275)-1,Data!B:X,23,FALSE)),"")</f>
        <v/>
      </c>
      <c r="D1275" s="6">
        <f t="shared" si="61"/>
        <v>-1</v>
      </c>
      <c r="E1275" s="6" t="str">
        <f t="shared" si="62"/>
        <v>T</v>
      </c>
      <c r="F1275" s="42">
        <f>IF(I1275="","",IF(M1275="Campaign","--",IF(VLOOKUP(A1275,Data!C:D,2,FALSE)="*","*",VLOOKUP(A1275,Data!C:R,16,FALSE))))</f>
        <v>3.3333333333333335</v>
      </c>
      <c r="G1275" s="43">
        <f>IF(I1275="","",IFERROR(VLOOKUP(VLOOKUP(A1275,Data!C:T,18,FALSE),'ROAR Ratings'!A:D,4,FALSE),""))</f>
        <v>6.92</v>
      </c>
      <c r="H1275" s="44">
        <f t="shared" si="63"/>
        <v>0.60344827586206895</v>
      </c>
      <c r="I1275" s="58" t="str">
        <f>IF(OR(A1275="",LEFT(A1275,3)="---"),"",IFERROR(VLOOKUP($A1275,'ROAR Balance'!B:F,2,FALSE),""))</f>
        <v>German</v>
      </c>
      <c r="J1275" s="58">
        <f>IF(I1275="","",IFERROR(VLOOKUP($A1275,'ROAR Balance'!B:F,3,FALSE),""))</f>
        <v>23</v>
      </c>
      <c r="K1275" s="58" t="str">
        <f>IF(I1275="","",IFERROR(VLOOKUP($A1275,'ROAR Balance'!B:F,4,FALSE),""))</f>
        <v>British</v>
      </c>
      <c r="L1275" s="58">
        <f>IF(I1275="","",IFERROR(VLOOKUP($A1275,'ROAR Balance'!B:F,5,FALSE),""))</f>
        <v>35</v>
      </c>
      <c r="M1275" s="46" t="str">
        <f>IF(OR(LEFT(A1275,2)="--",A1275="",I1275=""),"",IFERROR(VLOOKUP(A1275,Data!C:W,21,FALSE),""))</f>
        <v>Dsrt</v>
      </c>
    </row>
    <row r="1276" spans="1:13" x14ac:dyDescent="0.3">
      <c r="A1276" s="5" t="str">
        <f>IFERROR(IF(VLOOKUP(ROW(A1276)-1,Data!B:C,2,FALSE)="","",VLOOKUP(ROW(A1276)-1,Data!B:C,2,FALSE)),"")</f>
        <v>Tigers at Merefa [WCW3]</v>
      </c>
      <c r="B1276" s="133"/>
      <c r="C1276" s="87" t="str">
        <f>IFERROR(IF(VLOOKUP(ROW(A1276)-1,Data!B:C,2,FALSE)="","",VLOOKUP(ROW(A1276)-1,Data!B:X,23,FALSE)),"")</f>
        <v/>
      </c>
      <c r="D1276" s="6">
        <f t="shared" si="61"/>
        <v>-1</v>
      </c>
      <c r="E1276" s="6" t="str">
        <f t="shared" si="62"/>
        <v/>
      </c>
      <c r="F1276" s="42">
        <f>IF(I1276="","",IF(M1276="Campaign","--",IF(VLOOKUP(A1276,Data!C:D,2,FALSE)="*","*",VLOOKUP(A1276,Data!C:R,16,FALSE))))</f>
        <v>7.0666666666666664</v>
      </c>
      <c r="G1276" s="43">
        <f>IF(I1276="","",IFERROR(VLOOKUP(VLOOKUP(A1276,Data!C:T,18,FALSE),'ROAR Ratings'!A:D,4,FALSE),""))</f>
        <v>5.67</v>
      </c>
      <c r="H1276" s="44">
        <f t="shared" si="63"/>
        <v>0.67741935483870974</v>
      </c>
      <c r="I1276" s="58" t="str">
        <f>IF(OR(A1276="",LEFT(A1276,3)="---"),"",IFERROR(VLOOKUP($A1276,'ROAR Balance'!B:F,2,FALSE),""))</f>
        <v>Russian</v>
      </c>
      <c r="J1276" s="58">
        <f>IF(I1276="","",IFERROR(VLOOKUP($A1276,'ROAR Balance'!B:F,3,FALSE),""))</f>
        <v>10</v>
      </c>
      <c r="K1276" s="58" t="str">
        <f>IF(I1276="","",IFERROR(VLOOKUP($A1276,'ROAR Balance'!B:F,4,FALSE),""))</f>
        <v>German</v>
      </c>
      <c r="L1276" s="58">
        <f>IF(I1276="","",IFERROR(VLOOKUP($A1276,'ROAR Balance'!B:F,5,FALSE),""))</f>
        <v>21</v>
      </c>
      <c r="M1276" s="46" t="str">
        <f>IF(OR(LEFT(A1276,2)="--",A1276="",I1276=""),"",IFERROR(VLOOKUP(A1276,Data!C:W,21,FALSE),""))</f>
        <v/>
      </c>
    </row>
    <row r="1277" spans="1:13" x14ac:dyDescent="0.3">
      <c r="A1277" s="5" t="str">
        <f>IFERROR(IF(VLOOKUP(ROW(A1277)-1,Data!B:C,2,FALSE)="","",VLOOKUP(ROW(A1277)-1,Data!B:C,2,FALSE)),"")</f>
        <v>Cat Becomes Mouse [WCW4]</v>
      </c>
      <c r="B1277" s="133"/>
      <c r="C1277" s="87" t="str">
        <f>IFERROR(IF(VLOOKUP(ROW(A1277)-1,Data!B:C,2,FALSE)="","",VLOOKUP(ROW(A1277)-1,Data!B:X,23,FALSE)),"")</f>
        <v/>
      </c>
      <c r="D1277" s="6">
        <f t="shared" si="61"/>
        <v>-1</v>
      </c>
      <c r="E1277" s="6" t="str">
        <f t="shared" si="62"/>
        <v>T</v>
      </c>
      <c r="F1277" s="42">
        <f>IF(I1277="","",IF(M1277="Campaign","--",IF(VLOOKUP(A1277,Data!C:D,2,FALSE)="*","*",VLOOKUP(A1277,Data!C:R,16,FALSE))))</f>
        <v>3.4750000000000001</v>
      </c>
      <c r="G1277" s="43">
        <f>IF(I1277="","",IFERROR(VLOOKUP(VLOOKUP(A1277,Data!C:T,18,FALSE),'ROAR Ratings'!A:D,4,FALSE),""))</f>
        <v>5.56</v>
      </c>
      <c r="H1277" s="44">
        <f t="shared" si="63"/>
        <v>0.56818181818181812</v>
      </c>
      <c r="I1277" s="58" t="str">
        <f>IF(OR(A1277="",LEFT(A1277,3)="---"),"",IFERROR(VLOOKUP($A1277,'ROAR Balance'!B:F,2,FALSE),""))</f>
        <v>British</v>
      </c>
      <c r="J1277" s="58">
        <f>IF(I1277="","",IFERROR(VLOOKUP($A1277,'ROAR Balance'!B:F,3,FALSE),""))</f>
        <v>19</v>
      </c>
      <c r="K1277" s="58" t="str">
        <f>IF(I1277="","",IFERROR(VLOOKUP($A1277,'ROAR Balance'!B:F,4,FALSE),""))</f>
        <v>German</v>
      </c>
      <c r="L1277" s="58">
        <f>IF(I1277="","",IFERROR(VLOOKUP($A1277,'ROAR Balance'!B:F,5,FALSE),""))</f>
        <v>25</v>
      </c>
      <c r="M1277" s="46" t="str">
        <f>IF(OR(LEFT(A1277,2)="--",A1277="",I1277=""),"",IFERROR(VLOOKUP(A1277,Data!C:W,21,FALSE),""))</f>
        <v/>
      </c>
    </row>
    <row r="1278" spans="1:13" x14ac:dyDescent="0.3">
      <c r="A1278" s="5" t="str">
        <f>IFERROR(IF(VLOOKUP(ROW(A1278)-1,Data!B:C,2,FALSE)="","",VLOOKUP(ROW(A1278)-1,Data!B:C,2,FALSE)),"")</f>
        <v>Abandon Ship [WCW5]</v>
      </c>
      <c r="B1278" s="133"/>
      <c r="C1278" s="87" t="str">
        <f>IFERROR(IF(VLOOKUP(ROW(A1278)-1,Data!B:C,2,FALSE)="","",VLOOKUP(ROW(A1278)-1,Data!B:X,23,FALSE)),"")</f>
        <v/>
      </c>
      <c r="D1278" s="6" t="str">
        <f t="shared" si="61"/>
        <v/>
      </c>
      <c r="E1278" s="6" t="str">
        <f t="shared" si="62"/>
        <v/>
      </c>
      <c r="F1278" s="42" t="str">
        <f>IF(I1278="","",IF(M1278="Campaign","--",IF(VLOOKUP(A1278,Data!C:D,2,FALSE)="*","*",VLOOKUP(A1278,Data!C:R,16,FALSE))))</f>
        <v/>
      </c>
      <c r="G1278" s="43" t="str">
        <f>IF(I1278="","",IFERROR(VLOOKUP(VLOOKUP(A1278,Data!C:T,18,FALSE),'ROAR Ratings'!A:D,4,FALSE),""))</f>
        <v/>
      </c>
      <c r="H1278" s="44" t="str">
        <f t="shared" si="63"/>
        <v/>
      </c>
      <c r="I1278" s="58" t="str">
        <f>IF(OR(A1278="",LEFT(A1278,3)="---"),"",IFERROR(VLOOKUP($A1278,'ROAR Balance'!B:F,2,FALSE),""))</f>
        <v/>
      </c>
      <c r="J1278" s="58" t="str">
        <f>IF(I1278="","",IFERROR(VLOOKUP($A1278,'ROAR Balance'!B:F,3,FALSE),""))</f>
        <v/>
      </c>
      <c r="K1278" s="58" t="str">
        <f>IF(I1278="","",IFERROR(VLOOKUP($A1278,'ROAR Balance'!B:F,4,FALSE),""))</f>
        <v/>
      </c>
      <c r="L1278" s="58" t="str">
        <f>IF(I1278="","",IFERROR(VLOOKUP($A1278,'ROAR Balance'!B:F,5,FALSE),""))</f>
        <v/>
      </c>
      <c r="M1278" s="46" t="str">
        <f>IF(OR(LEFT(A1278,2)="--",A1278="",I1278=""),"",IFERROR(VLOOKUP(A1278,Data!C:W,21,FALSE),""))</f>
        <v/>
      </c>
    </row>
    <row r="1279" spans="1:13" x14ac:dyDescent="0.3">
      <c r="A1279" s="5" t="str">
        <f>IFERROR(IF(VLOOKUP(ROW(A1279)-1,Data!B:C,2,FALSE)="","",VLOOKUP(ROW(A1279)-1,Data!B:C,2,FALSE)),"")</f>
        <v>Los Ejercitos Nuevos [WCW6]</v>
      </c>
      <c r="B1279" s="133"/>
      <c r="C1279" s="87" t="str">
        <f>IFERROR(IF(VLOOKUP(ROW(A1279)-1,Data!B:C,2,FALSE)="","",VLOOKUP(ROW(A1279)-1,Data!B:X,23,FALSE)),"")</f>
        <v/>
      </c>
      <c r="D1279" s="6">
        <f t="shared" si="61"/>
        <v>-1</v>
      </c>
      <c r="E1279" s="6" t="str">
        <f t="shared" si="62"/>
        <v>T</v>
      </c>
      <c r="F1279" s="42">
        <f>IF(I1279="","",IF(M1279="Campaign","--",IF(VLOOKUP(A1279,Data!C:D,2,FALSE)="*","*",VLOOKUP(A1279,Data!C:R,16,FALSE))))</f>
        <v>3.5</v>
      </c>
      <c r="G1279" s="43">
        <f>IF(I1279="","",IFERROR(VLOOKUP(VLOOKUP(A1279,Data!C:T,18,FALSE),'ROAR Ratings'!A:D,4,FALSE),""))</f>
        <v>6.15</v>
      </c>
      <c r="H1279" s="44">
        <f t="shared" si="63"/>
        <v>0.55932203389830515</v>
      </c>
      <c r="I1279" s="58" t="str">
        <f>IF(OR(A1279="",LEFT(A1279,3)="---"),"",IFERROR(VLOOKUP($A1279,'ROAR Balance'!B:F,2,FALSE),""))</f>
        <v>Spain (Nationalist)</v>
      </c>
      <c r="J1279" s="58">
        <f>IF(I1279="","",IFERROR(VLOOKUP($A1279,'ROAR Balance'!B:F,3,FALSE),""))</f>
        <v>26</v>
      </c>
      <c r="K1279" s="58" t="str">
        <f>IF(I1279="","",IFERROR(VLOOKUP($A1279,'ROAR Balance'!B:F,4,FALSE),""))</f>
        <v>Spain (Republican)</v>
      </c>
      <c r="L1279" s="58">
        <f>IF(I1279="","",IFERROR(VLOOKUP($A1279,'ROAR Balance'!B:F,5,FALSE),""))</f>
        <v>33</v>
      </c>
      <c r="M1279" s="46" t="str">
        <f>IF(OR(LEFT(A1279,2)="--",A1279="",I1279=""),"",IFERROR(VLOOKUP(A1279,Data!C:W,21,FALSE),""))</f>
        <v/>
      </c>
    </row>
    <row r="1280" spans="1:13" x14ac:dyDescent="0.3">
      <c r="A1280" s="5" t="str">
        <f>IFERROR(IF(VLOOKUP(ROW(A1280)-1,Data!B:C,2,FALSE)="","",VLOOKUP(ROW(A1280)-1,Data!B:C,2,FALSE)),"")</f>
        <v>Eye of the Tiger [WCW7]</v>
      </c>
      <c r="B1280" s="133"/>
      <c r="C1280" s="87" t="str">
        <f>IFERROR(IF(VLOOKUP(ROW(A1280)-1,Data!B:C,2,FALSE)="","",VLOOKUP(ROW(A1280)-1,Data!B:X,23,FALSE)),"")</f>
        <v/>
      </c>
      <c r="D1280" s="6">
        <f t="shared" si="61"/>
        <v>1</v>
      </c>
      <c r="E1280" s="6" t="str">
        <f t="shared" si="62"/>
        <v/>
      </c>
      <c r="F1280" s="42">
        <f>IF(I1280="","",IF(M1280="Campaign","--",IF(VLOOKUP(A1280,Data!C:D,2,FALSE)="*","*",VLOOKUP(A1280,Data!C:R,16,FALSE))))</f>
        <v>7.3</v>
      </c>
      <c r="G1280" s="43">
        <f>IF(I1280="","",IFERROR(VLOOKUP(VLOOKUP(A1280,Data!C:T,18,FALSE),'ROAR Ratings'!A:D,4,FALSE),""))</f>
        <v>7.48</v>
      </c>
      <c r="H1280" s="44">
        <f t="shared" si="63"/>
        <v>0.56013745704467355</v>
      </c>
      <c r="I1280" s="58" t="str">
        <f>IF(OR(A1280="",LEFT(A1280,3)="---"),"",IFERROR(VLOOKUP($A1280,'ROAR Balance'!B:F,2,FALSE),""))</f>
        <v>German</v>
      </c>
      <c r="J1280" s="58">
        <f>IF(I1280="","",IFERROR(VLOOKUP($A1280,'ROAR Balance'!B:F,3,FALSE),""))</f>
        <v>128</v>
      </c>
      <c r="K1280" s="58" t="str">
        <f>IF(I1280="","",IFERROR(VLOOKUP($A1280,'ROAR Balance'!B:F,4,FALSE),""))</f>
        <v>Russian</v>
      </c>
      <c r="L1280" s="58">
        <f>IF(I1280="","",IFERROR(VLOOKUP($A1280,'ROAR Balance'!B:F,5,FALSE),""))</f>
        <v>163</v>
      </c>
      <c r="M1280" s="46" t="str">
        <f>IF(OR(LEFT(A1280,2)="--",A1280="",I1280=""),"",IFERROR(VLOOKUP(A1280,Data!C:W,21,FALSE),""))</f>
        <v>OBA</v>
      </c>
    </row>
    <row r="1281" spans="1:13" x14ac:dyDescent="0.3">
      <c r="A1281" s="5" t="str">
        <f>IFERROR(IF(VLOOKUP(ROW(A1281)-1,Data!B:C,2,FALSE)="","",VLOOKUP(ROW(A1281)-1,Data!B:C,2,FALSE)),"")</f>
        <v>The Last VC in Europe [WCW8]</v>
      </c>
      <c r="B1281" s="133"/>
      <c r="C1281" s="87" t="str">
        <f>IFERROR(IF(VLOOKUP(ROW(A1281)-1,Data!B:C,2,FALSE)="","",VLOOKUP(ROW(A1281)-1,Data!B:X,23,FALSE)),"")</f>
        <v/>
      </c>
      <c r="D1281" s="6">
        <f t="shared" si="61"/>
        <v>-1</v>
      </c>
      <c r="E1281" s="6" t="str">
        <f t="shared" si="62"/>
        <v>T</v>
      </c>
      <c r="F1281" s="42">
        <f>IF(I1281="","",IF(M1281="Campaign","--",IF(VLOOKUP(A1281,Data!C:D,2,FALSE)="*","*",VLOOKUP(A1281,Data!C:R,16,FALSE))))</f>
        <v>4.25</v>
      </c>
      <c r="G1281" s="43">
        <f>IF(I1281="","",IFERROR(VLOOKUP(VLOOKUP(A1281,Data!C:T,18,FALSE),'ROAR Ratings'!A:D,4,FALSE),""))</f>
        <v>5.95</v>
      </c>
      <c r="H1281" s="44">
        <f t="shared" si="63"/>
        <v>0.5714285714285714</v>
      </c>
      <c r="I1281" s="58" t="str">
        <f>IF(OR(A1281="",LEFT(A1281,3)="---"),"",IFERROR(VLOOKUP($A1281,'ROAR Balance'!B:F,2,FALSE),""))</f>
        <v>British</v>
      </c>
      <c r="J1281" s="58">
        <f>IF(I1281="","",IFERROR(VLOOKUP($A1281,'ROAR Balance'!B:F,3,FALSE),""))</f>
        <v>32</v>
      </c>
      <c r="K1281" s="58" t="str">
        <f>IF(I1281="","",IFERROR(VLOOKUP($A1281,'ROAR Balance'!B:F,4,FALSE),""))</f>
        <v>German</v>
      </c>
      <c r="L1281" s="58">
        <f>IF(I1281="","",IFERROR(VLOOKUP($A1281,'ROAR Balance'!B:F,5,FALSE),""))</f>
        <v>24</v>
      </c>
      <c r="M1281" s="46" t="str">
        <f>IF(OR(LEFT(A1281,2)="--",A1281="",I1281=""),"",IFERROR(VLOOKUP(A1281,Data!C:W,21,FALSE),""))</f>
        <v/>
      </c>
    </row>
    <row r="1282" spans="1:13" x14ac:dyDescent="0.3">
      <c r="A1282" s="5" t="str">
        <f>IFERROR(IF(VLOOKUP(ROW(A1282)-1,Data!B:C,2,FALSE)="","",VLOOKUP(ROW(A1282)-1,Data!B:C,2,FALSE)),"")</f>
        <v>Sweep Up [WCW9]</v>
      </c>
      <c r="B1282" s="133"/>
      <c r="C1282" s="87" t="str">
        <f>IFERROR(IF(VLOOKUP(ROW(A1282)-1,Data!B:C,2,FALSE)="","",VLOOKUP(ROW(A1282)-1,Data!B:X,23,FALSE)),"")</f>
        <v/>
      </c>
      <c r="D1282" s="6">
        <f t="shared" si="61"/>
        <v>-1</v>
      </c>
      <c r="E1282" s="6" t="str">
        <f t="shared" si="62"/>
        <v>T</v>
      </c>
      <c r="F1282" s="42">
        <f>IF(I1282="","",IF(M1282="Campaign","--",IF(VLOOKUP(A1282,Data!C:D,2,FALSE)="*","*",VLOOKUP(A1282,Data!C:R,16,FALSE))))</f>
        <v>4.0333333333333332</v>
      </c>
      <c r="G1282" s="43">
        <f>IF(I1282="","",IFERROR(VLOOKUP(VLOOKUP(A1282,Data!C:T,18,FALSE),'ROAR Ratings'!A:D,4,FALSE),""))</f>
        <v>6.58</v>
      </c>
      <c r="H1282" s="44">
        <f t="shared" si="63"/>
        <v>0.61111111111111116</v>
      </c>
      <c r="I1282" s="58" t="str">
        <f>IF(OR(A1282="",LEFT(A1282,3)="---"),"",IFERROR(VLOOKUP($A1282,'ROAR Balance'!B:F,2,FALSE),""))</f>
        <v>Russian</v>
      </c>
      <c r="J1282" s="58">
        <f>IF(I1282="","",IFERROR(VLOOKUP($A1282,'ROAR Balance'!B:F,3,FALSE),""))</f>
        <v>7</v>
      </c>
      <c r="K1282" s="58" t="str">
        <f>IF(I1282="","",IFERROR(VLOOKUP($A1282,'ROAR Balance'!B:F,4,FALSE),""))</f>
        <v>German</v>
      </c>
      <c r="L1282" s="58">
        <f>IF(I1282="","",IFERROR(VLOOKUP($A1282,'ROAR Balance'!B:F,5,FALSE),""))</f>
        <v>11</v>
      </c>
      <c r="M1282" s="46" t="str">
        <f>IF(OR(LEFT(A1282,2)="--",A1282="",I1282=""),"",IFERROR(VLOOKUP(A1282,Data!C:W,21,FALSE),""))</f>
        <v>Nght</v>
      </c>
    </row>
    <row r="1283" spans="1:13" x14ac:dyDescent="0.3">
      <c r="A1283" s="5" t="str">
        <f>IFERROR(IF(VLOOKUP(ROW(A1283)-1,Data!B:C,2,FALSE)="","",VLOOKUP(ROW(A1283)-1,Data!B:C,2,FALSE)),"")</f>
        <v>Stand and Die [WCW10]</v>
      </c>
      <c r="B1283" s="133"/>
      <c r="C1283" s="87" t="str">
        <f>IFERROR(IF(VLOOKUP(ROW(A1283)-1,Data!B:C,2,FALSE)="","",VLOOKUP(ROW(A1283)-1,Data!B:X,23,FALSE)),"")</f>
        <v/>
      </c>
      <c r="D1283" s="6">
        <f t="shared" ref="D1283:D1346" si="64">IF(I1283="","",IF(G1283&gt;$P$2,IF(H1283&lt;$P$5,1,-1),-1))</f>
        <v>1</v>
      </c>
      <c r="E1283" s="6" t="str">
        <f t="shared" ref="E1283:E1346" si="65">IF(F1283="","",IF(M1283="Campaign","",IF(F1283&lt;5,"T","")))</f>
        <v/>
      </c>
      <c r="F1283" s="42">
        <f>IF(I1283="","",IF(M1283="Campaign","--",IF(VLOOKUP(A1283,Data!C:D,2,FALSE)="*","*",VLOOKUP(A1283,Data!C:R,16,FALSE))))</f>
        <v>8.2333333333333343</v>
      </c>
      <c r="G1283" s="43">
        <f>IF(I1283="","",IFERROR(VLOOKUP(VLOOKUP(A1283,Data!C:T,18,FALSE),'ROAR Ratings'!A:D,4,FALSE),""))</f>
        <v>6.6</v>
      </c>
      <c r="H1283" s="44">
        <f t="shared" ref="H1283:H1346" si="66">IF(I1283="","",IFERROR(IF(J1283/(J1283+L1283)&gt;0.5,J1283/(J1283+L1283),1-J1283/(J1283+L1283)),""))</f>
        <v>0.55555555555555558</v>
      </c>
      <c r="I1283" s="58" t="str">
        <f>IF(OR(A1283="",LEFT(A1283,3)="---"),"",IFERROR(VLOOKUP($A1283,'ROAR Balance'!B:F,2,FALSE),""))</f>
        <v>Chinese</v>
      </c>
      <c r="J1283" s="58">
        <f>IF(I1283="","",IFERROR(VLOOKUP($A1283,'ROAR Balance'!B:F,3,FALSE),""))</f>
        <v>40</v>
      </c>
      <c r="K1283" s="58" t="str">
        <f>IF(I1283="","",IFERROR(VLOOKUP($A1283,'ROAR Balance'!B:F,4,FALSE),""))</f>
        <v>Japanese</v>
      </c>
      <c r="L1283" s="58">
        <f>IF(I1283="","",IFERROR(VLOOKUP($A1283,'ROAR Balance'!B:F,5,FALSE),""))</f>
        <v>50</v>
      </c>
      <c r="M1283" s="46" t="str">
        <f>IF(OR(LEFT(A1283,2)="--",A1283="",I1283=""),"",IFERROR(VLOOKUP(A1283,Data!C:W,21,FALSE),""))</f>
        <v>PTO</v>
      </c>
    </row>
    <row r="1284" spans="1:13" x14ac:dyDescent="0.3">
      <c r="A1284" s="5" t="str">
        <f>IFERROR(IF(VLOOKUP(ROW(A1284)-1,Data!B:C,2,FALSE)="","",VLOOKUP(ROW(A1284)-1,Data!B:C,2,FALSE)),"")</f>
        <v/>
      </c>
      <c r="B1284" s="133"/>
      <c r="C1284" s="87" t="str">
        <f>IFERROR(IF(VLOOKUP(ROW(A1284)-1,Data!B:C,2,FALSE)="","",VLOOKUP(ROW(A1284)-1,Data!B:X,23,FALSE)),"")</f>
        <v/>
      </c>
      <c r="D1284" s="6" t="str">
        <f t="shared" si="64"/>
        <v/>
      </c>
      <c r="E1284" s="6" t="str">
        <f t="shared" si="65"/>
        <v/>
      </c>
      <c r="F1284" s="42" t="str">
        <f>IF(I1284="","",IF(M1284="Campaign","--",IF(VLOOKUP(A1284,Data!C:D,2,FALSE)="*","*",VLOOKUP(A1284,Data!C:R,16,FALSE))))</f>
        <v/>
      </c>
      <c r="G1284" s="43" t="str">
        <f>IF(I1284="","",IFERROR(VLOOKUP(VLOOKUP(A1284,Data!C:T,18,FALSE),'ROAR Ratings'!A:D,4,FALSE),""))</f>
        <v/>
      </c>
      <c r="H1284" s="44" t="str">
        <f t="shared" si="66"/>
        <v/>
      </c>
      <c r="I1284" s="58" t="str">
        <f>IF(OR(A1284="",LEFT(A1284,3)="---"),"",IFERROR(VLOOKUP($A1284,'ROAR Balance'!B:F,2,FALSE),""))</f>
        <v/>
      </c>
      <c r="J1284" s="58" t="str">
        <f>IF(I1284="","",IFERROR(VLOOKUP($A1284,'ROAR Balance'!B:F,3,FALSE),""))</f>
        <v/>
      </c>
      <c r="K1284" s="58" t="str">
        <f>IF(I1284="","",IFERROR(VLOOKUP($A1284,'ROAR Balance'!B:F,4,FALSE),""))</f>
        <v/>
      </c>
      <c r="L1284" s="58" t="str">
        <f>IF(I1284="","",IFERROR(VLOOKUP($A1284,'ROAR Balance'!B:F,5,FALSE),""))</f>
        <v/>
      </c>
      <c r="M1284" s="46" t="str">
        <f>IF(OR(LEFT(A1284,2)="--",A1284="",I1284=""),"",IFERROR(VLOOKUP(A1284,Data!C:W,21,FALSE),""))</f>
        <v/>
      </c>
    </row>
    <row r="1285" spans="1:13" x14ac:dyDescent="0.3">
      <c r="A1285" s="5" t="str">
        <f>IFERROR(IF(VLOOKUP(ROW(A1285)-1,Data!B:C,2,FALSE)="","",VLOOKUP(ROW(A1285)-1,Data!B:C,2,FALSE)),"")</f>
        <v/>
      </c>
      <c r="B1285" s="133"/>
      <c r="C1285" s="87" t="str">
        <f>IFERROR(IF(VLOOKUP(ROW(A1285)-1,Data!B:C,2,FALSE)="","",VLOOKUP(ROW(A1285)-1,Data!B:X,23,FALSE)),"")</f>
        <v/>
      </c>
      <c r="D1285" s="6" t="str">
        <f t="shared" si="64"/>
        <v/>
      </c>
      <c r="E1285" s="6" t="str">
        <f t="shared" si="65"/>
        <v/>
      </c>
      <c r="F1285" s="42" t="str">
        <f>IF(I1285="","",IF(M1285="Campaign","--",IF(VLOOKUP(A1285,Data!C:D,2,FALSE)="*","*",VLOOKUP(A1285,Data!C:R,16,FALSE))))</f>
        <v/>
      </c>
      <c r="G1285" s="43" t="str">
        <f>IF(I1285="","",IFERROR(VLOOKUP(VLOOKUP(A1285,Data!C:T,18,FALSE),'ROAR Ratings'!A:D,4,FALSE),""))</f>
        <v/>
      </c>
      <c r="H1285" s="44" t="str">
        <f t="shared" si="66"/>
        <v/>
      </c>
      <c r="I1285" s="58" t="str">
        <f>IF(OR(A1285="",LEFT(A1285,3)="---"),"",IFERROR(VLOOKUP($A1285,'ROAR Balance'!B:F,2,FALSE),""))</f>
        <v/>
      </c>
      <c r="J1285" s="58" t="str">
        <f>IF(I1285="","",IFERROR(VLOOKUP($A1285,'ROAR Balance'!B:F,3,FALSE),""))</f>
        <v/>
      </c>
      <c r="K1285" s="58" t="str">
        <f>IF(I1285="","",IFERROR(VLOOKUP($A1285,'ROAR Balance'!B:F,4,FALSE),""))</f>
        <v/>
      </c>
      <c r="L1285" s="58" t="str">
        <f>IF(I1285="","",IFERROR(VLOOKUP($A1285,'ROAR Balance'!B:F,5,FALSE),""))</f>
        <v/>
      </c>
      <c r="M1285" s="46" t="str">
        <f>IF(OR(LEFT(A1285,2)="--",A1285="",I1285=""),"",IFERROR(VLOOKUP(A1285,Data!C:W,21,FALSE),""))</f>
        <v/>
      </c>
    </row>
    <row r="1286" spans="1:13" x14ac:dyDescent="0.3">
      <c r="A1286" s="5" t="str">
        <f>IFERROR(IF(VLOOKUP(ROW(A1286)-1,Data!B:C,2,FALSE)="","",VLOOKUP(ROW(A1286)-1,Data!B:C,2,FALSE)),"")</f>
        <v/>
      </c>
      <c r="B1286" s="133"/>
      <c r="C1286" s="87" t="str">
        <f>IFERROR(IF(VLOOKUP(ROW(A1286)-1,Data!B:C,2,FALSE)="","",VLOOKUP(ROW(A1286)-1,Data!B:X,23,FALSE)),"")</f>
        <v/>
      </c>
      <c r="D1286" s="6" t="str">
        <f t="shared" si="64"/>
        <v/>
      </c>
      <c r="E1286" s="6" t="str">
        <f t="shared" si="65"/>
        <v/>
      </c>
      <c r="F1286" s="42" t="str">
        <f>IF(I1286="","",IF(M1286="Campaign","--",IF(VLOOKUP(A1286,Data!C:D,2,FALSE)="*","*",VLOOKUP(A1286,Data!C:R,16,FALSE))))</f>
        <v/>
      </c>
      <c r="G1286" s="43" t="str">
        <f>IF(I1286="","",IFERROR(VLOOKUP(VLOOKUP(A1286,Data!C:T,18,FALSE),'ROAR Ratings'!A:D,4,FALSE),""))</f>
        <v/>
      </c>
      <c r="H1286" s="44" t="str">
        <f t="shared" si="66"/>
        <v/>
      </c>
      <c r="I1286" s="58" t="str">
        <f>IF(OR(A1286="",LEFT(A1286,3)="---"),"",IFERROR(VLOOKUP($A1286,'ROAR Balance'!B:F,2,FALSE),""))</f>
        <v/>
      </c>
      <c r="J1286" s="58" t="str">
        <f>IF(I1286="","",IFERROR(VLOOKUP($A1286,'ROAR Balance'!B:F,3,FALSE),""))</f>
        <v/>
      </c>
      <c r="K1286" s="58" t="str">
        <f>IF(I1286="","",IFERROR(VLOOKUP($A1286,'ROAR Balance'!B:F,4,FALSE),""))</f>
        <v/>
      </c>
      <c r="L1286" s="58" t="str">
        <f>IF(I1286="","",IFERROR(VLOOKUP($A1286,'ROAR Balance'!B:F,5,FALSE),""))</f>
        <v/>
      </c>
      <c r="M1286" s="46" t="str">
        <f>IF(OR(LEFT(A1286,2)="--",A1286="",I1286=""),"",IFERROR(VLOOKUP(A1286,Data!C:W,21,FALSE),""))</f>
        <v/>
      </c>
    </row>
    <row r="1287" spans="1:13" x14ac:dyDescent="0.3">
      <c r="A1287" s="5" t="str">
        <f>IFERROR(IF(VLOOKUP(ROW(A1287)-1,Data!B:C,2,FALSE)="","",VLOOKUP(ROW(A1287)-1,Data!B:C,2,FALSE)),"")</f>
        <v/>
      </c>
      <c r="B1287" s="133"/>
      <c r="C1287" s="87" t="str">
        <f>IFERROR(IF(VLOOKUP(ROW(A1287)-1,Data!B:C,2,FALSE)="","",VLOOKUP(ROW(A1287)-1,Data!B:X,23,FALSE)),"")</f>
        <v/>
      </c>
      <c r="D1287" s="6" t="str">
        <f t="shared" si="64"/>
        <v/>
      </c>
      <c r="E1287" s="6" t="str">
        <f t="shared" si="65"/>
        <v/>
      </c>
      <c r="F1287" s="42" t="str">
        <f>IF(I1287="","",IF(M1287="Campaign","--",IF(VLOOKUP(A1287,Data!C:D,2,FALSE)="*","*",VLOOKUP(A1287,Data!C:R,16,FALSE))))</f>
        <v/>
      </c>
      <c r="G1287" s="43" t="str">
        <f>IF(I1287="","",IFERROR(VLOOKUP(VLOOKUP(A1287,Data!C:T,18,FALSE),'ROAR Ratings'!A:D,4,FALSE),""))</f>
        <v/>
      </c>
      <c r="H1287" s="44" t="str">
        <f t="shared" si="66"/>
        <v/>
      </c>
      <c r="I1287" s="58" t="str">
        <f>IF(OR(A1287="",LEFT(A1287,3)="---"),"",IFERROR(VLOOKUP($A1287,'ROAR Balance'!B:F,2,FALSE),""))</f>
        <v/>
      </c>
      <c r="J1287" s="58" t="str">
        <f>IF(I1287="","",IFERROR(VLOOKUP($A1287,'ROAR Balance'!B:F,3,FALSE),""))</f>
        <v/>
      </c>
      <c r="K1287" s="58" t="str">
        <f>IF(I1287="","",IFERROR(VLOOKUP($A1287,'ROAR Balance'!B:F,4,FALSE),""))</f>
        <v/>
      </c>
      <c r="L1287" s="58" t="str">
        <f>IF(I1287="","",IFERROR(VLOOKUP($A1287,'ROAR Balance'!B:F,5,FALSE),""))</f>
        <v/>
      </c>
      <c r="M1287" s="46" t="str">
        <f>IF(OR(LEFT(A1287,2)="--",A1287="",I1287=""),"",IFERROR(VLOOKUP(A1287,Data!C:W,21,FALSE),""))</f>
        <v/>
      </c>
    </row>
    <row r="1288" spans="1:13" x14ac:dyDescent="0.3">
      <c r="A1288" s="5" t="str">
        <f>IFERROR(IF(VLOOKUP(ROW(A1288)-1,Data!B:C,2,FALSE)="","",VLOOKUP(ROW(A1288)-1,Data!B:C,2,FALSE)),"")</f>
        <v/>
      </c>
      <c r="B1288" s="133"/>
      <c r="C1288" s="87" t="str">
        <f>IFERROR(IF(VLOOKUP(ROW(A1288)-1,Data!B:C,2,FALSE)="","",VLOOKUP(ROW(A1288)-1,Data!B:X,23,FALSE)),"")</f>
        <v/>
      </c>
      <c r="D1288" s="6" t="str">
        <f t="shared" si="64"/>
        <v/>
      </c>
      <c r="E1288" s="6" t="str">
        <f t="shared" si="65"/>
        <v/>
      </c>
      <c r="F1288" s="42" t="str">
        <f>IF(I1288="","",IF(M1288="Campaign","--",IF(VLOOKUP(A1288,Data!C:D,2,FALSE)="*","*",VLOOKUP(A1288,Data!C:R,16,FALSE))))</f>
        <v/>
      </c>
      <c r="G1288" s="43" t="str">
        <f>IF(I1288="","",IFERROR(VLOOKUP(VLOOKUP(A1288,Data!C:T,18,FALSE),'ROAR Ratings'!A:D,4,FALSE),""))</f>
        <v/>
      </c>
      <c r="H1288" s="44" t="str">
        <f t="shared" si="66"/>
        <v/>
      </c>
      <c r="I1288" s="58" t="str">
        <f>IF(OR(A1288="",LEFT(A1288,3)="---"),"",IFERROR(VLOOKUP($A1288,'ROAR Balance'!B:F,2,FALSE),""))</f>
        <v/>
      </c>
      <c r="J1288" s="58" t="str">
        <f>IF(I1288="","",IFERROR(VLOOKUP($A1288,'ROAR Balance'!B:F,3,FALSE),""))</f>
        <v/>
      </c>
      <c r="K1288" s="58" t="str">
        <f>IF(I1288="","",IFERROR(VLOOKUP($A1288,'ROAR Balance'!B:F,4,FALSE),""))</f>
        <v/>
      </c>
      <c r="L1288" s="58" t="str">
        <f>IF(I1288="","",IFERROR(VLOOKUP($A1288,'ROAR Balance'!B:F,5,FALSE),""))</f>
        <v/>
      </c>
      <c r="M1288" s="46" t="str">
        <f>IF(OR(LEFT(A1288,2)="--",A1288="",I1288=""),"",IFERROR(VLOOKUP(A1288,Data!C:W,21,FALSE),""))</f>
        <v/>
      </c>
    </row>
    <row r="1289" spans="1:13" x14ac:dyDescent="0.3">
      <c r="A1289" s="5" t="str">
        <f>IFERROR(IF(VLOOKUP(ROW(A1289)-1,Data!B:C,2,FALSE)="","",VLOOKUP(ROW(A1289)-1,Data!B:C,2,FALSE)),"")</f>
        <v/>
      </c>
      <c r="B1289" s="133"/>
      <c r="C1289" s="87" t="str">
        <f>IFERROR(IF(VLOOKUP(ROW(A1289)-1,Data!B:C,2,FALSE)="","",VLOOKUP(ROW(A1289)-1,Data!B:X,23,FALSE)),"")</f>
        <v/>
      </c>
      <c r="D1289" s="6" t="str">
        <f t="shared" si="64"/>
        <v/>
      </c>
      <c r="E1289" s="6" t="str">
        <f t="shared" si="65"/>
        <v/>
      </c>
      <c r="F1289" s="42" t="str">
        <f>IF(I1289="","",IF(M1289="Campaign","--",IF(VLOOKUP(A1289,Data!C:D,2,FALSE)="*","*",VLOOKUP(A1289,Data!C:R,16,FALSE))))</f>
        <v/>
      </c>
      <c r="G1289" s="43" t="str">
        <f>IF(I1289="","",IFERROR(VLOOKUP(VLOOKUP(A1289,Data!C:T,18,FALSE),'ROAR Ratings'!A:D,4,FALSE),""))</f>
        <v/>
      </c>
      <c r="H1289" s="44" t="str">
        <f t="shared" si="66"/>
        <v/>
      </c>
      <c r="I1289" s="58" t="str">
        <f>IF(OR(A1289="",LEFT(A1289,3)="---"),"",IFERROR(VLOOKUP($A1289,'ROAR Balance'!B:F,2,FALSE),""))</f>
        <v/>
      </c>
      <c r="J1289" s="58" t="str">
        <f>IF(I1289="","",IFERROR(VLOOKUP($A1289,'ROAR Balance'!B:F,3,FALSE),""))</f>
        <v/>
      </c>
      <c r="K1289" s="58" t="str">
        <f>IF(I1289="","",IFERROR(VLOOKUP($A1289,'ROAR Balance'!B:F,4,FALSE),""))</f>
        <v/>
      </c>
      <c r="L1289" s="58" t="str">
        <f>IF(I1289="","",IFERROR(VLOOKUP($A1289,'ROAR Balance'!B:F,5,FALSE),""))</f>
        <v/>
      </c>
      <c r="M1289" s="46" t="str">
        <f>IF(OR(LEFT(A1289,2)="--",A1289="",I1289=""),"",IFERROR(VLOOKUP(A1289,Data!C:W,21,FALSE),""))</f>
        <v/>
      </c>
    </row>
    <row r="1290" spans="1:13" x14ac:dyDescent="0.3">
      <c r="A1290" s="5" t="str">
        <f>IFERROR(IF(VLOOKUP(ROW(A1290)-1,Data!B:C,2,FALSE)="","",VLOOKUP(ROW(A1290)-1,Data!B:C,2,FALSE)),"")</f>
        <v/>
      </c>
      <c r="B1290" s="133"/>
      <c r="C1290" s="87" t="str">
        <f>IFERROR(IF(VLOOKUP(ROW(A1290)-1,Data!B:C,2,FALSE)="","",VLOOKUP(ROW(A1290)-1,Data!B:X,23,FALSE)),"")</f>
        <v/>
      </c>
      <c r="D1290" s="6" t="str">
        <f t="shared" si="64"/>
        <v/>
      </c>
      <c r="E1290" s="6" t="str">
        <f t="shared" si="65"/>
        <v/>
      </c>
      <c r="F1290" s="42" t="str">
        <f>IF(I1290="","",IF(M1290="Campaign","--",IF(VLOOKUP(A1290,Data!C:D,2,FALSE)="*","*",VLOOKUP(A1290,Data!C:R,16,FALSE))))</f>
        <v/>
      </c>
      <c r="G1290" s="43" t="str">
        <f>IF(I1290="","",IFERROR(VLOOKUP(VLOOKUP(A1290,Data!C:T,18,FALSE),'ROAR Ratings'!A:D,4,FALSE),""))</f>
        <v/>
      </c>
      <c r="H1290" s="44" t="str">
        <f t="shared" si="66"/>
        <v/>
      </c>
      <c r="I1290" s="58" t="str">
        <f>IF(OR(A1290="",LEFT(A1290,3)="---"),"",IFERROR(VLOOKUP($A1290,'ROAR Balance'!B:F,2,FALSE),""))</f>
        <v/>
      </c>
      <c r="J1290" s="58" t="str">
        <f>IF(I1290="","",IFERROR(VLOOKUP($A1290,'ROAR Balance'!B:F,3,FALSE),""))</f>
        <v/>
      </c>
      <c r="K1290" s="58" t="str">
        <f>IF(I1290="","",IFERROR(VLOOKUP($A1290,'ROAR Balance'!B:F,4,FALSE),""))</f>
        <v/>
      </c>
      <c r="L1290" s="58" t="str">
        <f>IF(I1290="","",IFERROR(VLOOKUP($A1290,'ROAR Balance'!B:F,5,FALSE),""))</f>
        <v/>
      </c>
      <c r="M1290" s="46" t="str">
        <f>IF(OR(LEFT(A1290,2)="--",A1290="",I1290=""),"",IFERROR(VLOOKUP(A1290,Data!C:W,21,FALSE),""))</f>
        <v/>
      </c>
    </row>
    <row r="1291" spans="1:13" x14ac:dyDescent="0.3">
      <c r="A1291" s="5" t="str">
        <f>IFERROR(IF(VLOOKUP(ROW(A1291)-1,Data!B:C,2,FALSE)="","",VLOOKUP(ROW(A1291)-1,Data!B:C,2,FALSE)),"")</f>
        <v/>
      </c>
      <c r="B1291" s="133"/>
      <c r="C1291" s="87" t="str">
        <f>IFERROR(IF(VLOOKUP(ROW(A1291)-1,Data!B:C,2,FALSE)="","",VLOOKUP(ROW(A1291)-1,Data!B:X,23,FALSE)),"")</f>
        <v/>
      </c>
      <c r="D1291" s="6" t="str">
        <f t="shared" si="64"/>
        <v/>
      </c>
      <c r="E1291" s="6" t="str">
        <f t="shared" si="65"/>
        <v/>
      </c>
      <c r="F1291" s="42" t="str">
        <f>IF(I1291="","",IF(M1291="Campaign","--",IF(VLOOKUP(A1291,Data!C:D,2,FALSE)="*","*",VLOOKUP(A1291,Data!C:R,16,FALSE))))</f>
        <v/>
      </c>
      <c r="G1291" s="43" t="str">
        <f>IF(I1291="","",IFERROR(VLOOKUP(VLOOKUP(A1291,Data!C:T,18,FALSE),'ROAR Ratings'!A:D,4,FALSE),""))</f>
        <v/>
      </c>
      <c r="H1291" s="44" t="str">
        <f t="shared" si="66"/>
        <v/>
      </c>
      <c r="I1291" s="58" t="str">
        <f>IF(OR(A1291="",LEFT(A1291,3)="---"),"",IFERROR(VLOOKUP($A1291,'ROAR Balance'!B:F,2,FALSE),""))</f>
        <v/>
      </c>
      <c r="J1291" s="58" t="str">
        <f>IF(I1291="","",IFERROR(VLOOKUP($A1291,'ROAR Balance'!B:F,3,FALSE),""))</f>
        <v/>
      </c>
      <c r="K1291" s="58" t="str">
        <f>IF(I1291="","",IFERROR(VLOOKUP($A1291,'ROAR Balance'!B:F,4,FALSE),""))</f>
        <v/>
      </c>
      <c r="L1291" s="58" t="str">
        <f>IF(I1291="","",IFERROR(VLOOKUP($A1291,'ROAR Balance'!B:F,5,FALSE),""))</f>
        <v/>
      </c>
      <c r="M1291" s="46" t="str">
        <f>IF(OR(LEFT(A1291,2)="--",A1291="",I1291=""),"",IFERROR(VLOOKUP(A1291,Data!C:W,21,FALSE),""))</f>
        <v/>
      </c>
    </row>
    <row r="1292" spans="1:13" x14ac:dyDescent="0.3">
      <c r="A1292" s="5" t="str">
        <f>IFERROR(IF(VLOOKUP(ROW(A1292)-1,Data!B:C,2,FALSE)="","",VLOOKUP(ROW(A1292)-1,Data!B:C,2,FALSE)),"")</f>
        <v/>
      </c>
      <c r="B1292" s="133"/>
      <c r="C1292" s="87" t="str">
        <f>IFERROR(IF(VLOOKUP(ROW(A1292)-1,Data!B:C,2,FALSE)="","",VLOOKUP(ROW(A1292)-1,Data!B:X,23,FALSE)),"")</f>
        <v/>
      </c>
      <c r="D1292" s="6" t="str">
        <f t="shared" si="64"/>
        <v/>
      </c>
      <c r="E1292" s="6" t="str">
        <f t="shared" si="65"/>
        <v/>
      </c>
      <c r="F1292" s="42" t="str">
        <f>IF(I1292="","",IF(M1292="Campaign","--",IF(VLOOKUP(A1292,Data!C:D,2,FALSE)="*","*",VLOOKUP(A1292,Data!C:R,16,FALSE))))</f>
        <v/>
      </c>
      <c r="G1292" s="43" t="str">
        <f>IF(I1292="","",IFERROR(VLOOKUP(VLOOKUP(A1292,Data!C:T,18,FALSE),'ROAR Ratings'!A:D,4,FALSE),""))</f>
        <v/>
      </c>
      <c r="H1292" s="44" t="str">
        <f t="shared" si="66"/>
        <v/>
      </c>
      <c r="I1292" s="58" t="str">
        <f>IF(OR(A1292="",LEFT(A1292,3)="---"),"",IFERROR(VLOOKUP($A1292,'ROAR Balance'!B:F,2,FALSE),""))</f>
        <v/>
      </c>
      <c r="J1292" s="58" t="str">
        <f>IF(I1292="","",IFERROR(VLOOKUP($A1292,'ROAR Balance'!B:F,3,FALSE),""))</f>
        <v/>
      </c>
      <c r="K1292" s="58" t="str">
        <f>IF(I1292="","",IFERROR(VLOOKUP($A1292,'ROAR Balance'!B:F,4,FALSE),""))</f>
        <v/>
      </c>
      <c r="L1292" s="58" t="str">
        <f>IF(I1292="","",IFERROR(VLOOKUP($A1292,'ROAR Balance'!B:F,5,FALSE),""))</f>
        <v/>
      </c>
      <c r="M1292" s="46" t="str">
        <f>IF(OR(LEFT(A1292,2)="--",A1292="",I1292=""),"",IFERROR(VLOOKUP(A1292,Data!C:W,21,FALSE),""))</f>
        <v/>
      </c>
    </row>
    <row r="1293" spans="1:13" x14ac:dyDescent="0.3">
      <c r="A1293" s="5" t="str">
        <f>IFERROR(IF(VLOOKUP(ROW(A1293)-1,Data!B:C,2,FALSE)="","",VLOOKUP(ROW(A1293)-1,Data!B:C,2,FALSE)),"")</f>
        <v/>
      </c>
      <c r="B1293" s="133"/>
      <c r="C1293" s="87" t="str">
        <f>IFERROR(IF(VLOOKUP(ROW(A1293)-1,Data!B:C,2,FALSE)="","",VLOOKUP(ROW(A1293)-1,Data!B:X,23,FALSE)),"")</f>
        <v/>
      </c>
      <c r="D1293" s="6" t="str">
        <f t="shared" si="64"/>
        <v/>
      </c>
      <c r="E1293" s="6" t="str">
        <f t="shared" si="65"/>
        <v/>
      </c>
      <c r="F1293" s="42" t="str">
        <f>IF(I1293="","",IF(M1293="Campaign","--",IF(VLOOKUP(A1293,Data!C:D,2,FALSE)="*","*",VLOOKUP(A1293,Data!C:R,16,FALSE))))</f>
        <v/>
      </c>
      <c r="G1293" s="43" t="str">
        <f>IF(I1293="","",IFERROR(VLOOKUP(VLOOKUP(A1293,Data!C:T,18,FALSE),'ROAR Ratings'!A:D,4,FALSE),""))</f>
        <v/>
      </c>
      <c r="H1293" s="44" t="str">
        <f t="shared" si="66"/>
        <v/>
      </c>
      <c r="I1293" s="58" t="str">
        <f>IF(OR(A1293="",LEFT(A1293,3)="---"),"",IFERROR(VLOOKUP($A1293,'ROAR Balance'!B:F,2,FALSE),""))</f>
        <v/>
      </c>
      <c r="J1293" s="58" t="str">
        <f>IF(I1293="","",IFERROR(VLOOKUP($A1293,'ROAR Balance'!B:F,3,FALSE),""))</f>
        <v/>
      </c>
      <c r="K1293" s="58" t="str">
        <f>IF(I1293="","",IFERROR(VLOOKUP($A1293,'ROAR Balance'!B:F,4,FALSE),""))</f>
        <v/>
      </c>
      <c r="L1293" s="58" t="str">
        <f>IF(I1293="","",IFERROR(VLOOKUP($A1293,'ROAR Balance'!B:F,5,FALSE),""))</f>
        <v/>
      </c>
      <c r="M1293" s="46" t="str">
        <f>IF(OR(LEFT(A1293,2)="--",A1293="",I1293=""),"",IFERROR(VLOOKUP(A1293,Data!C:W,21,FALSE),""))</f>
        <v/>
      </c>
    </row>
    <row r="1294" spans="1:13" x14ac:dyDescent="0.3">
      <c r="A1294" s="5" t="str">
        <f>IFERROR(IF(VLOOKUP(ROW(A1294)-1,Data!B:C,2,FALSE)="","",VLOOKUP(ROW(A1294)-1,Data!B:C,2,FALSE)),"")</f>
        <v/>
      </c>
      <c r="B1294" s="133"/>
      <c r="C1294" s="87" t="str">
        <f>IFERROR(IF(VLOOKUP(ROW(A1294)-1,Data!B:C,2,FALSE)="","",VLOOKUP(ROW(A1294)-1,Data!B:X,23,FALSE)),"")</f>
        <v/>
      </c>
      <c r="D1294" s="6" t="str">
        <f t="shared" si="64"/>
        <v/>
      </c>
      <c r="E1294" s="6" t="str">
        <f t="shared" si="65"/>
        <v/>
      </c>
      <c r="F1294" s="42" t="str">
        <f>IF(I1294="","",IF(M1294="Campaign","--",IF(VLOOKUP(A1294,Data!C:D,2,FALSE)="*","*",VLOOKUP(A1294,Data!C:R,16,FALSE))))</f>
        <v/>
      </c>
      <c r="G1294" s="43" t="str">
        <f>IF(I1294="","",IFERROR(VLOOKUP(VLOOKUP(A1294,Data!C:T,18,FALSE),'ROAR Ratings'!A:D,4,FALSE),""))</f>
        <v/>
      </c>
      <c r="H1294" s="44" t="str">
        <f t="shared" si="66"/>
        <v/>
      </c>
      <c r="I1294" s="58" t="str">
        <f>IF(OR(A1294="",LEFT(A1294,3)="---"),"",IFERROR(VLOOKUP($A1294,'ROAR Balance'!B:F,2,FALSE),""))</f>
        <v/>
      </c>
      <c r="J1294" s="58" t="str">
        <f>IF(I1294="","",IFERROR(VLOOKUP($A1294,'ROAR Balance'!B:F,3,FALSE),""))</f>
        <v/>
      </c>
      <c r="K1294" s="58" t="str">
        <f>IF(I1294="","",IFERROR(VLOOKUP($A1294,'ROAR Balance'!B:F,4,FALSE),""))</f>
        <v/>
      </c>
      <c r="L1294" s="58" t="str">
        <f>IF(I1294="","",IFERROR(VLOOKUP($A1294,'ROAR Balance'!B:F,5,FALSE),""))</f>
        <v/>
      </c>
      <c r="M1294" s="46" t="str">
        <f>IF(OR(LEFT(A1294,2)="--",A1294="",I1294=""),"",IFERROR(VLOOKUP(A1294,Data!C:W,21,FALSE),""))</f>
        <v/>
      </c>
    </row>
    <row r="1295" spans="1:13" x14ac:dyDescent="0.3">
      <c r="A1295" s="5" t="str">
        <f>IFERROR(IF(VLOOKUP(ROW(A1295)-1,Data!B:C,2,FALSE)="","",VLOOKUP(ROW(A1295)-1,Data!B:C,2,FALSE)),"")</f>
        <v/>
      </c>
      <c r="B1295" s="133"/>
      <c r="C1295" s="87" t="str">
        <f>IFERROR(IF(VLOOKUP(ROW(A1295)-1,Data!B:C,2,FALSE)="","",VLOOKUP(ROW(A1295)-1,Data!B:X,23,FALSE)),"")</f>
        <v/>
      </c>
      <c r="D1295" s="6" t="str">
        <f t="shared" si="64"/>
        <v/>
      </c>
      <c r="E1295" s="6" t="str">
        <f t="shared" si="65"/>
        <v/>
      </c>
      <c r="F1295" s="42" t="str">
        <f>IF(I1295="","",IF(M1295="Campaign","--",IF(VLOOKUP(A1295,Data!C:D,2,FALSE)="*","*",VLOOKUP(A1295,Data!C:R,16,FALSE))))</f>
        <v/>
      </c>
      <c r="G1295" s="43" t="str">
        <f>IF(I1295="","",IFERROR(VLOOKUP(VLOOKUP(A1295,Data!C:T,18,FALSE),'ROAR Ratings'!A:D,4,FALSE),""))</f>
        <v/>
      </c>
      <c r="H1295" s="44" t="str">
        <f t="shared" si="66"/>
        <v/>
      </c>
      <c r="I1295" s="58" t="str">
        <f>IF(OR(A1295="",LEFT(A1295,3)="---"),"",IFERROR(VLOOKUP($A1295,'ROAR Balance'!B:F,2,FALSE),""))</f>
        <v/>
      </c>
      <c r="J1295" s="58" t="str">
        <f>IF(I1295="","",IFERROR(VLOOKUP($A1295,'ROAR Balance'!B:F,3,FALSE),""))</f>
        <v/>
      </c>
      <c r="K1295" s="58" t="str">
        <f>IF(I1295="","",IFERROR(VLOOKUP($A1295,'ROAR Balance'!B:F,4,FALSE),""))</f>
        <v/>
      </c>
      <c r="L1295" s="58" t="str">
        <f>IF(I1295="","",IFERROR(VLOOKUP($A1295,'ROAR Balance'!B:F,5,FALSE),""))</f>
        <v/>
      </c>
      <c r="M1295" s="46" t="str">
        <f>IF(OR(LEFT(A1295,2)="--",A1295="",I1295=""),"",IFERROR(VLOOKUP(A1295,Data!C:W,21,FALSE),""))</f>
        <v/>
      </c>
    </row>
    <row r="1296" spans="1:13" x14ac:dyDescent="0.3">
      <c r="A1296" s="5" t="str">
        <f>IFERROR(IF(VLOOKUP(ROW(A1296)-1,Data!B:C,2,FALSE)="","",VLOOKUP(ROW(A1296)-1,Data!B:C,2,FALSE)),"")</f>
        <v/>
      </c>
      <c r="B1296" s="133"/>
      <c r="C1296" s="87" t="str">
        <f>IFERROR(IF(VLOOKUP(ROW(A1296)-1,Data!B:C,2,FALSE)="","",VLOOKUP(ROW(A1296)-1,Data!B:X,23,FALSE)),"")</f>
        <v/>
      </c>
      <c r="D1296" s="6" t="str">
        <f t="shared" si="64"/>
        <v/>
      </c>
      <c r="E1296" s="6" t="str">
        <f t="shared" si="65"/>
        <v/>
      </c>
      <c r="F1296" s="42" t="str">
        <f>IF(I1296="","",IF(M1296="Campaign","--",IF(VLOOKUP(A1296,Data!C:D,2,FALSE)="*","*",VLOOKUP(A1296,Data!C:R,16,FALSE))))</f>
        <v/>
      </c>
      <c r="G1296" s="43" t="str">
        <f>IF(I1296="","",IFERROR(VLOOKUP(VLOOKUP(A1296,Data!C:T,18,FALSE),'ROAR Ratings'!A:D,4,FALSE),""))</f>
        <v/>
      </c>
      <c r="H1296" s="44" t="str">
        <f t="shared" si="66"/>
        <v/>
      </c>
      <c r="I1296" s="58" t="str">
        <f>IF(OR(A1296="",LEFT(A1296,3)="---"),"",IFERROR(VLOOKUP($A1296,'ROAR Balance'!B:F,2,FALSE),""))</f>
        <v/>
      </c>
      <c r="J1296" s="58" t="str">
        <f>IF(I1296="","",IFERROR(VLOOKUP($A1296,'ROAR Balance'!B:F,3,FALSE),""))</f>
        <v/>
      </c>
      <c r="K1296" s="58" t="str">
        <f>IF(I1296="","",IFERROR(VLOOKUP($A1296,'ROAR Balance'!B:F,4,FALSE),""))</f>
        <v/>
      </c>
      <c r="L1296" s="58" t="str">
        <f>IF(I1296="","",IFERROR(VLOOKUP($A1296,'ROAR Balance'!B:F,5,FALSE),""))</f>
        <v/>
      </c>
      <c r="M1296" s="46" t="str">
        <f>IF(OR(LEFT(A1296,2)="--",A1296="",I1296=""),"",IFERROR(VLOOKUP(A1296,Data!C:W,21,FALSE),""))</f>
        <v/>
      </c>
    </row>
    <row r="1297" spans="1:13" x14ac:dyDescent="0.3">
      <c r="A1297" s="5" t="str">
        <f>IFERROR(IF(VLOOKUP(ROW(A1297)-1,Data!B:C,2,FALSE)="","",VLOOKUP(ROW(A1297)-1,Data!B:C,2,FALSE)),"")</f>
        <v/>
      </c>
      <c r="B1297" s="133"/>
      <c r="C1297" s="87" t="str">
        <f>IFERROR(IF(VLOOKUP(ROW(A1297)-1,Data!B:C,2,FALSE)="","",VLOOKUP(ROW(A1297)-1,Data!B:X,23,FALSE)),"")</f>
        <v/>
      </c>
      <c r="D1297" s="6" t="str">
        <f t="shared" si="64"/>
        <v/>
      </c>
      <c r="E1297" s="6" t="str">
        <f t="shared" si="65"/>
        <v/>
      </c>
      <c r="F1297" s="42" t="str">
        <f>IF(I1297="","",IF(M1297="Campaign","--",IF(VLOOKUP(A1297,Data!C:D,2,FALSE)="*","*",VLOOKUP(A1297,Data!C:R,16,FALSE))))</f>
        <v/>
      </c>
      <c r="G1297" s="43" t="str">
        <f>IF(I1297="","",IFERROR(VLOOKUP(VLOOKUP(A1297,Data!C:T,18,FALSE),'ROAR Ratings'!A:D,4,FALSE),""))</f>
        <v/>
      </c>
      <c r="H1297" s="44" t="str">
        <f t="shared" si="66"/>
        <v/>
      </c>
      <c r="I1297" s="58" t="str">
        <f>IF(OR(A1297="",LEFT(A1297,3)="---"),"",IFERROR(VLOOKUP($A1297,'ROAR Balance'!B:F,2,FALSE),""))</f>
        <v/>
      </c>
      <c r="J1297" s="58" t="str">
        <f>IF(I1297="","",IFERROR(VLOOKUP($A1297,'ROAR Balance'!B:F,3,FALSE),""))</f>
        <v/>
      </c>
      <c r="K1297" s="58" t="str">
        <f>IF(I1297="","",IFERROR(VLOOKUP($A1297,'ROAR Balance'!B:F,4,FALSE),""))</f>
        <v/>
      </c>
      <c r="L1297" s="58" t="str">
        <f>IF(I1297="","",IFERROR(VLOOKUP($A1297,'ROAR Balance'!B:F,5,FALSE),""))</f>
        <v/>
      </c>
      <c r="M1297" s="46" t="str">
        <f>IF(OR(LEFT(A1297,2)="--",A1297="",I1297=""),"",IFERROR(VLOOKUP(A1297,Data!C:W,21,FALSE),""))</f>
        <v/>
      </c>
    </row>
    <row r="1298" spans="1:13" x14ac:dyDescent="0.3">
      <c r="A1298" s="5" t="str">
        <f>IFERROR(IF(VLOOKUP(ROW(A1298)-1,Data!B:C,2,FALSE)="","",VLOOKUP(ROW(A1298)-1,Data!B:C,2,FALSE)),"")</f>
        <v/>
      </c>
      <c r="B1298" s="133"/>
      <c r="C1298" s="87" t="str">
        <f>IFERROR(IF(VLOOKUP(ROW(A1298)-1,Data!B:C,2,FALSE)="","",VLOOKUP(ROW(A1298)-1,Data!B:X,23,FALSE)),"")</f>
        <v/>
      </c>
      <c r="D1298" s="6" t="str">
        <f t="shared" si="64"/>
        <v/>
      </c>
      <c r="E1298" s="6" t="str">
        <f t="shared" si="65"/>
        <v/>
      </c>
      <c r="F1298" s="42" t="str">
        <f>IF(I1298="","",IF(M1298="Campaign","--",IF(VLOOKUP(A1298,Data!C:D,2,FALSE)="*","*",VLOOKUP(A1298,Data!C:R,16,FALSE))))</f>
        <v/>
      </c>
      <c r="G1298" s="43" t="str">
        <f>IF(I1298="","",IFERROR(VLOOKUP(VLOOKUP(A1298,Data!C:T,18,FALSE),'ROAR Ratings'!A:D,4,FALSE),""))</f>
        <v/>
      </c>
      <c r="H1298" s="44" t="str">
        <f t="shared" si="66"/>
        <v/>
      </c>
      <c r="I1298" s="58" t="str">
        <f>IF(OR(A1298="",LEFT(A1298,3)="---"),"",IFERROR(VLOOKUP($A1298,'ROAR Balance'!B:F,2,FALSE),""))</f>
        <v/>
      </c>
      <c r="J1298" s="58" t="str">
        <f>IF(I1298="","",IFERROR(VLOOKUP($A1298,'ROAR Balance'!B:F,3,FALSE),""))</f>
        <v/>
      </c>
      <c r="K1298" s="58" t="str">
        <f>IF(I1298="","",IFERROR(VLOOKUP($A1298,'ROAR Balance'!B:F,4,FALSE),""))</f>
        <v/>
      </c>
      <c r="L1298" s="58" t="str">
        <f>IF(I1298="","",IFERROR(VLOOKUP($A1298,'ROAR Balance'!B:F,5,FALSE),""))</f>
        <v/>
      </c>
      <c r="M1298" s="46" t="str">
        <f>IF(OR(LEFT(A1298,2)="--",A1298="",I1298=""),"",IFERROR(VLOOKUP(A1298,Data!C:W,21,FALSE),""))</f>
        <v/>
      </c>
    </row>
    <row r="1299" spans="1:13" x14ac:dyDescent="0.3">
      <c r="A1299" s="5" t="str">
        <f>IFERROR(IF(VLOOKUP(ROW(A1299)-1,Data!B:C,2,FALSE)="","",VLOOKUP(ROW(A1299)-1,Data!B:C,2,FALSE)),"")</f>
        <v/>
      </c>
      <c r="B1299" s="133"/>
      <c r="C1299" s="87" t="str">
        <f>IFERROR(IF(VLOOKUP(ROW(A1299)-1,Data!B:C,2,FALSE)="","",VLOOKUP(ROW(A1299)-1,Data!B:X,23,FALSE)),"")</f>
        <v/>
      </c>
      <c r="D1299" s="6" t="str">
        <f t="shared" si="64"/>
        <v/>
      </c>
      <c r="E1299" s="6" t="str">
        <f t="shared" si="65"/>
        <v/>
      </c>
      <c r="F1299" s="42" t="str">
        <f>IF(I1299="","",IF(M1299="Campaign","--",IF(VLOOKUP(A1299,Data!C:D,2,FALSE)="*","*",VLOOKUP(A1299,Data!C:R,16,FALSE))))</f>
        <v/>
      </c>
      <c r="G1299" s="43" t="str">
        <f>IF(I1299="","",IFERROR(VLOOKUP(VLOOKUP(A1299,Data!C:T,18,FALSE),'ROAR Ratings'!A:D,4,FALSE),""))</f>
        <v/>
      </c>
      <c r="H1299" s="44" t="str">
        <f t="shared" si="66"/>
        <v/>
      </c>
      <c r="I1299" s="58" t="str">
        <f>IF(OR(A1299="",LEFT(A1299,3)="---"),"",IFERROR(VLOOKUP($A1299,'ROAR Balance'!B:F,2,FALSE),""))</f>
        <v/>
      </c>
      <c r="J1299" s="58" t="str">
        <f>IF(I1299="","",IFERROR(VLOOKUP($A1299,'ROAR Balance'!B:F,3,FALSE),""))</f>
        <v/>
      </c>
      <c r="K1299" s="58" t="str">
        <f>IF(I1299="","",IFERROR(VLOOKUP($A1299,'ROAR Balance'!B:F,4,FALSE),""))</f>
        <v/>
      </c>
      <c r="L1299" s="58" t="str">
        <f>IF(I1299="","",IFERROR(VLOOKUP($A1299,'ROAR Balance'!B:F,5,FALSE),""))</f>
        <v/>
      </c>
      <c r="M1299" s="46" t="str">
        <f>IF(OR(LEFT(A1299,2)="--",A1299="",I1299=""),"",IFERROR(VLOOKUP(A1299,Data!C:W,21,FALSE),""))</f>
        <v/>
      </c>
    </row>
    <row r="1300" spans="1:13" x14ac:dyDescent="0.3">
      <c r="A1300" s="5" t="str">
        <f>IFERROR(IF(VLOOKUP(ROW(A1300)-1,Data!B:C,2,FALSE)="","",VLOOKUP(ROW(A1300)-1,Data!B:C,2,FALSE)),"")</f>
        <v/>
      </c>
      <c r="B1300" s="133"/>
      <c r="C1300" s="87" t="str">
        <f>IFERROR(IF(VLOOKUP(ROW(A1300)-1,Data!B:C,2,FALSE)="","",VLOOKUP(ROW(A1300)-1,Data!B:X,23,FALSE)),"")</f>
        <v/>
      </c>
      <c r="D1300" s="6" t="str">
        <f t="shared" si="64"/>
        <v/>
      </c>
      <c r="E1300" s="6" t="str">
        <f t="shared" si="65"/>
        <v/>
      </c>
      <c r="F1300" s="42" t="str">
        <f>IF(I1300="","",IF(M1300="Campaign","--",IF(VLOOKUP(A1300,Data!C:D,2,FALSE)="*","*",VLOOKUP(A1300,Data!C:R,16,FALSE))))</f>
        <v/>
      </c>
      <c r="G1300" s="43" t="str">
        <f>IF(I1300="","",IFERROR(VLOOKUP(VLOOKUP(A1300,Data!C:T,18,FALSE),'ROAR Ratings'!A:D,4,FALSE),""))</f>
        <v/>
      </c>
      <c r="H1300" s="44" t="str">
        <f t="shared" si="66"/>
        <v/>
      </c>
      <c r="I1300" s="58" t="str">
        <f>IF(OR(A1300="",LEFT(A1300,3)="---"),"",IFERROR(VLOOKUP($A1300,'ROAR Balance'!B:F,2,FALSE),""))</f>
        <v/>
      </c>
      <c r="J1300" s="58" t="str">
        <f>IF(I1300="","",IFERROR(VLOOKUP($A1300,'ROAR Balance'!B:F,3,FALSE),""))</f>
        <v/>
      </c>
      <c r="K1300" s="58" t="str">
        <f>IF(I1300="","",IFERROR(VLOOKUP($A1300,'ROAR Balance'!B:F,4,FALSE),""))</f>
        <v/>
      </c>
      <c r="L1300" s="58" t="str">
        <f>IF(I1300="","",IFERROR(VLOOKUP($A1300,'ROAR Balance'!B:F,5,FALSE),""))</f>
        <v/>
      </c>
      <c r="M1300" s="46" t="str">
        <f>IF(OR(LEFT(A1300,2)="--",A1300="",I1300=""),"",IFERROR(VLOOKUP(A1300,Data!C:W,21,FALSE),""))</f>
        <v/>
      </c>
    </row>
    <row r="1301" spans="1:13" x14ac:dyDescent="0.3">
      <c r="A1301" s="5" t="str">
        <f>IFERROR(IF(VLOOKUP(ROW(A1301)-1,Data!B:C,2,FALSE)="","",VLOOKUP(ROW(A1301)-1,Data!B:C,2,FALSE)),"")</f>
        <v/>
      </c>
      <c r="B1301" s="133"/>
      <c r="C1301" s="87" t="str">
        <f>IFERROR(IF(VLOOKUP(ROW(A1301)-1,Data!B:C,2,FALSE)="","",VLOOKUP(ROW(A1301)-1,Data!B:X,23,FALSE)),"")</f>
        <v/>
      </c>
      <c r="D1301" s="6" t="str">
        <f t="shared" si="64"/>
        <v/>
      </c>
      <c r="E1301" s="6" t="str">
        <f t="shared" si="65"/>
        <v/>
      </c>
      <c r="F1301" s="42" t="str">
        <f>IF(I1301="","",IF(M1301="Campaign","--",IF(VLOOKUP(A1301,Data!C:D,2,FALSE)="*","*",VLOOKUP(A1301,Data!C:R,16,FALSE))))</f>
        <v/>
      </c>
      <c r="G1301" s="43" t="str">
        <f>IF(I1301="","",IFERROR(VLOOKUP(VLOOKUP(A1301,Data!C:T,18,FALSE),'ROAR Ratings'!A:D,4,FALSE),""))</f>
        <v/>
      </c>
      <c r="H1301" s="44" t="str">
        <f t="shared" si="66"/>
        <v/>
      </c>
      <c r="I1301" s="58" t="str">
        <f>IF(OR(A1301="",LEFT(A1301,3)="---"),"",IFERROR(VLOOKUP($A1301,'ROAR Balance'!B:F,2,FALSE),""))</f>
        <v/>
      </c>
      <c r="J1301" s="58" t="str">
        <f>IF(I1301="","",IFERROR(VLOOKUP($A1301,'ROAR Balance'!B:F,3,FALSE),""))</f>
        <v/>
      </c>
      <c r="K1301" s="58" t="str">
        <f>IF(I1301="","",IFERROR(VLOOKUP($A1301,'ROAR Balance'!B:F,4,FALSE),""))</f>
        <v/>
      </c>
      <c r="L1301" s="58" t="str">
        <f>IF(I1301="","",IFERROR(VLOOKUP($A1301,'ROAR Balance'!B:F,5,FALSE),""))</f>
        <v/>
      </c>
      <c r="M1301" s="46" t="str">
        <f>IF(OR(LEFT(A1301,2)="--",A1301="",I1301=""),"",IFERROR(VLOOKUP(A1301,Data!C:W,21,FALSE),""))</f>
        <v/>
      </c>
    </row>
    <row r="1302" spans="1:13" x14ac:dyDescent="0.3">
      <c r="A1302" s="5" t="str">
        <f>IFERROR(IF(VLOOKUP(ROW(A1302)-1,Data!B:C,2,FALSE)="","",VLOOKUP(ROW(A1302)-1,Data!B:C,2,FALSE)),"")</f>
        <v/>
      </c>
      <c r="B1302" s="133"/>
      <c r="C1302" s="87" t="str">
        <f>IFERROR(IF(VLOOKUP(ROW(A1302)-1,Data!B:C,2,FALSE)="","",VLOOKUP(ROW(A1302)-1,Data!B:X,23,FALSE)),"")</f>
        <v/>
      </c>
      <c r="D1302" s="6" t="str">
        <f t="shared" si="64"/>
        <v/>
      </c>
      <c r="E1302" s="6" t="str">
        <f t="shared" si="65"/>
        <v/>
      </c>
      <c r="F1302" s="42" t="str">
        <f>IF(I1302="","",IF(M1302="Campaign","--",IF(VLOOKUP(A1302,Data!C:D,2,FALSE)="*","*",VLOOKUP(A1302,Data!C:R,16,FALSE))))</f>
        <v/>
      </c>
      <c r="G1302" s="43" t="str">
        <f>IF(I1302="","",IFERROR(VLOOKUP(VLOOKUP(A1302,Data!C:T,18,FALSE),'ROAR Ratings'!A:D,4,FALSE),""))</f>
        <v/>
      </c>
      <c r="H1302" s="44" t="str">
        <f t="shared" si="66"/>
        <v/>
      </c>
      <c r="I1302" s="58" t="str">
        <f>IF(OR(A1302="",LEFT(A1302,3)="---"),"",IFERROR(VLOOKUP($A1302,'ROAR Balance'!B:F,2,FALSE),""))</f>
        <v/>
      </c>
      <c r="J1302" s="58" t="str">
        <f>IF(I1302="","",IFERROR(VLOOKUP($A1302,'ROAR Balance'!B:F,3,FALSE),""))</f>
        <v/>
      </c>
      <c r="K1302" s="58" t="str">
        <f>IF(I1302="","",IFERROR(VLOOKUP($A1302,'ROAR Balance'!B:F,4,FALSE),""))</f>
        <v/>
      </c>
      <c r="L1302" s="58" t="str">
        <f>IF(I1302="","",IFERROR(VLOOKUP($A1302,'ROAR Balance'!B:F,5,FALSE),""))</f>
        <v/>
      </c>
      <c r="M1302" s="46" t="str">
        <f>IF(OR(LEFT(A1302,2)="--",A1302="",I1302=""),"",IFERROR(VLOOKUP(A1302,Data!C:W,21,FALSE),""))</f>
        <v/>
      </c>
    </row>
    <row r="1303" spans="1:13" x14ac:dyDescent="0.3">
      <c r="A1303" s="5" t="str">
        <f>IFERROR(IF(VLOOKUP(ROW(A1303)-1,Data!B:C,2,FALSE)="","",VLOOKUP(ROW(A1303)-1,Data!B:C,2,FALSE)),"")</f>
        <v/>
      </c>
      <c r="B1303" s="133"/>
      <c r="C1303" s="87" t="str">
        <f>IFERROR(IF(VLOOKUP(ROW(A1303)-1,Data!B:C,2,FALSE)="","",VLOOKUP(ROW(A1303)-1,Data!B:X,23,FALSE)),"")</f>
        <v/>
      </c>
      <c r="D1303" s="6" t="str">
        <f t="shared" si="64"/>
        <v/>
      </c>
      <c r="E1303" s="6" t="str">
        <f t="shared" si="65"/>
        <v/>
      </c>
      <c r="F1303" s="42" t="str">
        <f>IF(I1303="","",IF(M1303="Campaign","--",IF(VLOOKUP(A1303,Data!C:D,2,FALSE)="*","*",VLOOKUP(A1303,Data!C:R,16,FALSE))))</f>
        <v/>
      </c>
      <c r="G1303" s="43" t="str">
        <f>IF(I1303="","",IFERROR(VLOOKUP(VLOOKUP(A1303,Data!C:T,18,FALSE),'ROAR Ratings'!A:D,4,FALSE),""))</f>
        <v/>
      </c>
      <c r="H1303" s="44" t="str">
        <f t="shared" si="66"/>
        <v/>
      </c>
      <c r="I1303" s="58" t="str">
        <f>IF(OR(A1303="",LEFT(A1303,3)="---"),"",IFERROR(VLOOKUP($A1303,'ROAR Balance'!B:F,2,FALSE),""))</f>
        <v/>
      </c>
      <c r="J1303" s="58" t="str">
        <f>IF(I1303="","",IFERROR(VLOOKUP($A1303,'ROAR Balance'!B:F,3,FALSE),""))</f>
        <v/>
      </c>
      <c r="K1303" s="58" t="str">
        <f>IF(I1303="","",IFERROR(VLOOKUP($A1303,'ROAR Balance'!B:F,4,FALSE),""))</f>
        <v/>
      </c>
      <c r="L1303" s="58" t="str">
        <f>IF(I1303="","",IFERROR(VLOOKUP($A1303,'ROAR Balance'!B:F,5,FALSE),""))</f>
        <v/>
      </c>
      <c r="M1303" s="46" t="str">
        <f>IF(OR(LEFT(A1303,2)="--",A1303="",I1303=""),"",IFERROR(VLOOKUP(A1303,Data!C:W,21,FALSE),""))</f>
        <v/>
      </c>
    </row>
    <row r="1304" spans="1:13" x14ac:dyDescent="0.3">
      <c r="A1304" s="5" t="str">
        <f>IFERROR(IF(VLOOKUP(ROW(A1304)-1,Data!B:C,2,FALSE)="","",VLOOKUP(ROW(A1304)-1,Data!B:C,2,FALSE)),"")</f>
        <v/>
      </c>
      <c r="B1304" s="133"/>
      <c r="C1304" s="87" t="str">
        <f>IFERROR(IF(VLOOKUP(ROW(A1304)-1,Data!B:C,2,FALSE)="","",VLOOKUP(ROW(A1304)-1,Data!B:X,23,FALSE)),"")</f>
        <v/>
      </c>
      <c r="D1304" s="6" t="str">
        <f t="shared" si="64"/>
        <v/>
      </c>
      <c r="E1304" s="6" t="str">
        <f t="shared" si="65"/>
        <v/>
      </c>
      <c r="F1304" s="42" t="str">
        <f>IF(I1304="","",IF(M1304="Campaign","--",IF(VLOOKUP(A1304,Data!C:D,2,FALSE)="*","*",VLOOKUP(A1304,Data!C:R,16,FALSE))))</f>
        <v/>
      </c>
      <c r="G1304" s="43" t="str">
        <f>IF(I1304="","",IFERROR(VLOOKUP(VLOOKUP(A1304,Data!C:T,18,FALSE),'ROAR Ratings'!A:D,4,FALSE),""))</f>
        <v/>
      </c>
      <c r="H1304" s="44" t="str">
        <f t="shared" si="66"/>
        <v/>
      </c>
      <c r="I1304" s="58" t="str">
        <f>IF(OR(A1304="",LEFT(A1304,3)="---"),"",IFERROR(VLOOKUP($A1304,'ROAR Balance'!B:F,2,FALSE),""))</f>
        <v/>
      </c>
      <c r="J1304" s="58" t="str">
        <f>IF(I1304="","",IFERROR(VLOOKUP($A1304,'ROAR Balance'!B:F,3,FALSE),""))</f>
        <v/>
      </c>
      <c r="K1304" s="58" t="str">
        <f>IF(I1304="","",IFERROR(VLOOKUP($A1304,'ROAR Balance'!B:F,4,FALSE),""))</f>
        <v/>
      </c>
      <c r="L1304" s="58" t="str">
        <f>IF(I1304="","",IFERROR(VLOOKUP($A1304,'ROAR Balance'!B:F,5,FALSE),""))</f>
        <v/>
      </c>
      <c r="M1304" s="46" t="str">
        <f>IF(OR(LEFT(A1304,2)="--",A1304="",I1304=""),"",IFERROR(VLOOKUP(A1304,Data!C:W,21,FALSE),""))</f>
        <v/>
      </c>
    </row>
    <row r="1305" spans="1:13" x14ac:dyDescent="0.3">
      <c r="A1305" s="5" t="str">
        <f>IFERROR(IF(VLOOKUP(ROW(A1305)-1,Data!B:C,2,FALSE)="","",VLOOKUP(ROW(A1305)-1,Data!B:C,2,FALSE)),"")</f>
        <v/>
      </c>
      <c r="B1305" s="133"/>
      <c r="C1305" s="87" t="str">
        <f>IFERROR(IF(VLOOKUP(ROW(A1305)-1,Data!B:C,2,FALSE)="","",VLOOKUP(ROW(A1305)-1,Data!B:X,23,FALSE)),"")</f>
        <v/>
      </c>
      <c r="D1305" s="6" t="str">
        <f t="shared" si="64"/>
        <v/>
      </c>
      <c r="E1305" s="6" t="str">
        <f t="shared" si="65"/>
        <v/>
      </c>
      <c r="F1305" s="42" t="str">
        <f>IF(I1305="","",IF(M1305="Campaign","--",IF(VLOOKUP(A1305,Data!C:D,2,FALSE)="*","*",VLOOKUP(A1305,Data!C:R,16,FALSE))))</f>
        <v/>
      </c>
      <c r="G1305" s="43" t="str">
        <f>IF(I1305="","",IFERROR(VLOOKUP(VLOOKUP(A1305,Data!C:T,18,FALSE),'ROAR Ratings'!A:D,4,FALSE),""))</f>
        <v/>
      </c>
      <c r="H1305" s="44" t="str">
        <f t="shared" si="66"/>
        <v/>
      </c>
      <c r="I1305" s="58" t="str">
        <f>IF(OR(A1305="",LEFT(A1305,3)="---"),"",IFERROR(VLOOKUP($A1305,'ROAR Balance'!B:F,2,FALSE),""))</f>
        <v/>
      </c>
      <c r="J1305" s="58" t="str">
        <f>IF(I1305="","",IFERROR(VLOOKUP($A1305,'ROAR Balance'!B:F,3,FALSE),""))</f>
        <v/>
      </c>
      <c r="K1305" s="58" t="str">
        <f>IF(I1305="","",IFERROR(VLOOKUP($A1305,'ROAR Balance'!B:F,4,FALSE),""))</f>
        <v/>
      </c>
      <c r="L1305" s="58" t="str">
        <f>IF(I1305="","",IFERROR(VLOOKUP($A1305,'ROAR Balance'!B:F,5,FALSE),""))</f>
        <v/>
      </c>
      <c r="M1305" s="46" t="str">
        <f>IF(OR(LEFT(A1305,2)="--",A1305="",I1305=""),"",IFERROR(VLOOKUP(A1305,Data!C:W,21,FALSE),""))</f>
        <v/>
      </c>
    </row>
    <row r="1306" spans="1:13" x14ac:dyDescent="0.3">
      <c r="A1306" s="5" t="str">
        <f>IFERROR(IF(VLOOKUP(ROW(A1306)-1,Data!B:C,2,FALSE)="","",VLOOKUP(ROW(A1306)-1,Data!B:C,2,FALSE)),"")</f>
        <v/>
      </c>
      <c r="B1306" s="133"/>
      <c r="C1306" s="87" t="str">
        <f>IFERROR(IF(VLOOKUP(ROW(A1306)-1,Data!B:C,2,FALSE)="","",VLOOKUP(ROW(A1306)-1,Data!B:X,23,FALSE)),"")</f>
        <v/>
      </c>
      <c r="D1306" s="6" t="str">
        <f t="shared" si="64"/>
        <v/>
      </c>
      <c r="E1306" s="6" t="str">
        <f t="shared" si="65"/>
        <v/>
      </c>
      <c r="F1306" s="42" t="str">
        <f>IF(I1306="","",IF(M1306="Campaign","--",IF(VLOOKUP(A1306,Data!C:D,2,FALSE)="*","*",VLOOKUP(A1306,Data!C:R,16,FALSE))))</f>
        <v/>
      </c>
      <c r="G1306" s="43" t="str">
        <f>IF(I1306="","",IFERROR(VLOOKUP(VLOOKUP(A1306,Data!C:T,18,FALSE),'ROAR Ratings'!A:D,4,FALSE),""))</f>
        <v/>
      </c>
      <c r="H1306" s="44" t="str">
        <f t="shared" si="66"/>
        <v/>
      </c>
      <c r="I1306" s="58" t="str">
        <f>IF(OR(A1306="",LEFT(A1306,3)="---"),"",IFERROR(VLOOKUP($A1306,'ROAR Balance'!B:F,2,FALSE),""))</f>
        <v/>
      </c>
      <c r="J1306" s="58" t="str">
        <f>IF(I1306="","",IFERROR(VLOOKUP($A1306,'ROAR Balance'!B:F,3,FALSE),""))</f>
        <v/>
      </c>
      <c r="K1306" s="58" t="str">
        <f>IF(I1306="","",IFERROR(VLOOKUP($A1306,'ROAR Balance'!B:F,4,FALSE),""))</f>
        <v/>
      </c>
      <c r="L1306" s="58" t="str">
        <f>IF(I1306="","",IFERROR(VLOOKUP($A1306,'ROAR Balance'!B:F,5,FALSE),""))</f>
        <v/>
      </c>
      <c r="M1306" s="46" t="str">
        <f>IF(OR(LEFT(A1306,2)="--",A1306="",I1306=""),"",IFERROR(VLOOKUP(A1306,Data!C:W,21,FALSE),""))</f>
        <v/>
      </c>
    </row>
    <row r="1307" spans="1:13" x14ac:dyDescent="0.3">
      <c r="A1307" s="5" t="str">
        <f>IFERROR(IF(VLOOKUP(ROW(A1307)-1,Data!B:C,2,FALSE)="","",VLOOKUP(ROW(A1307)-1,Data!B:C,2,FALSE)),"")</f>
        <v/>
      </c>
      <c r="B1307" s="133"/>
      <c r="C1307" s="87" t="str">
        <f>IFERROR(IF(VLOOKUP(ROW(A1307)-1,Data!B:C,2,FALSE)="","",VLOOKUP(ROW(A1307)-1,Data!B:X,23,FALSE)),"")</f>
        <v/>
      </c>
      <c r="D1307" s="6" t="str">
        <f t="shared" si="64"/>
        <v/>
      </c>
      <c r="E1307" s="6" t="str">
        <f t="shared" si="65"/>
        <v/>
      </c>
      <c r="F1307" s="42" t="str">
        <f>IF(I1307="","",IF(M1307="Campaign","--",IF(VLOOKUP(A1307,Data!C:D,2,FALSE)="*","*",VLOOKUP(A1307,Data!C:R,16,FALSE))))</f>
        <v/>
      </c>
      <c r="G1307" s="43" t="str">
        <f>IF(I1307="","",IFERROR(VLOOKUP(VLOOKUP(A1307,Data!C:T,18,FALSE),'ROAR Ratings'!A:D,4,FALSE),""))</f>
        <v/>
      </c>
      <c r="H1307" s="44" t="str">
        <f t="shared" si="66"/>
        <v/>
      </c>
      <c r="I1307" s="58" t="str">
        <f>IF(OR(A1307="",LEFT(A1307,3)="---"),"",IFERROR(VLOOKUP($A1307,'ROAR Balance'!B:F,2,FALSE),""))</f>
        <v/>
      </c>
      <c r="J1307" s="58" t="str">
        <f>IF(I1307="","",IFERROR(VLOOKUP($A1307,'ROAR Balance'!B:F,3,FALSE),""))</f>
        <v/>
      </c>
      <c r="K1307" s="58" t="str">
        <f>IF(I1307="","",IFERROR(VLOOKUP($A1307,'ROAR Balance'!B:F,4,FALSE),""))</f>
        <v/>
      </c>
      <c r="L1307" s="58" t="str">
        <f>IF(I1307="","",IFERROR(VLOOKUP($A1307,'ROAR Balance'!B:F,5,FALSE),""))</f>
        <v/>
      </c>
      <c r="M1307" s="46" t="str">
        <f>IF(OR(LEFT(A1307,2)="--",A1307="",I1307=""),"",IFERROR(VLOOKUP(A1307,Data!C:W,21,FALSE),""))</f>
        <v/>
      </c>
    </row>
    <row r="1308" spans="1:13" x14ac:dyDescent="0.3">
      <c r="A1308" s="5" t="str">
        <f>IFERROR(IF(VLOOKUP(ROW(A1308)-1,Data!B:C,2,FALSE)="","",VLOOKUP(ROW(A1308)-1,Data!B:C,2,FALSE)),"")</f>
        <v/>
      </c>
      <c r="B1308" s="133"/>
      <c r="C1308" s="87" t="str">
        <f>IFERROR(IF(VLOOKUP(ROW(A1308)-1,Data!B:C,2,FALSE)="","",VLOOKUP(ROW(A1308)-1,Data!B:X,23,FALSE)),"")</f>
        <v/>
      </c>
      <c r="D1308" s="6" t="str">
        <f t="shared" si="64"/>
        <v/>
      </c>
      <c r="E1308" s="6" t="str">
        <f t="shared" si="65"/>
        <v/>
      </c>
      <c r="F1308" s="42" t="str">
        <f>IF(I1308="","",IF(M1308="Campaign","--",IF(VLOOKUP(A1308,Data!C:D,2,FALSE)="*","*",VLOOKUP(A1308,Data!C:R,16,FALSE))))</f>
        <v/>
      </c>
      <c r="G1308" s="43" t="str">
        <f>IF(I1308="","",IFERROR(VLOOKUP(VLOOKUP(A1308,Data!C:T,18,FALSE),'ROAR Ratings'!A:D,4,FALSE),""))</f>
        <v/>
      </c>
      <c r="H1308" s="44" t="str">
        <f t="shared" si="66"/>
        <v/>
      </c>
      <c r="I1308" s="58" t="str">
        <f>IF(OR(A1308="",LEFT(A1308,3)="---"),"",IFERROR(VLOOKUP($A1308,'ROAR Balance'!B:F,2,FALSE),""))</f>
        <v/>
      </c>
      <c r="J1308" s="58" t="str">
        <f>IF(I1308="","",IFERROR(VLOOKUP($A1308,'ROAR Balance'!B:F,3,FALSE),""))</f>
        <v/>
      </c>
      <c r="K1308" s="58" t="str">
        <f>IF(I1308="","",IFERROR(VLOOKUP($A1308,'ROAR Balance'!B:F,4,FALSE),""))</f>
        <v/>
      </c>
      <c r="L1308" s="58" t="str">
        <f>IF(I1308="","",IFERROR(VLOOKUP($A1308,'ROAR Balance'!B:F,5,FALSE),""))</f>
        <v/>
      </c>
      <c r="M1308" s="46" t="str">
        <f>IF(OR(LEFT(A1308,2)="--",A1308="",I1308=""),"",IFERROR(VLOOKUP(A1308,Data!C:W,21,FALSE),""))</f>
        <v/>
      </c>
    </row>
    <row r="1309" spans="1:13" x14ac:dyDescent="0.3">
      <c r="A1309" s="5" t="str">
        <f>IFERROR(IF(VLOOKUP(ROW(A1309)-1,Data!B:C,2,FALSE)="","",VLOOKUP(ROW(A1309)-1,Data!B:C,2,FALSE)),"")</f>
        <v/>
      </c>
      <c r="B1309" s="133"/>
      <c r="C1309" s="87" t="str">
        <f>IFERROR(IF(VLOOKUP(ROW(A1309)-1,Data!B:C,2,FALSE)="","",VLOOKUP(ROW(A1309)-1,Data!B:X,23,FALSE)),"")</f>
        <v/>
      </c>
      <c r="D1309" s="6" t="str">
        <f t="shared" si="64"/>
        <v/>
      </c>
      <c r="E1309" s="6" t="str">
        <f t="shared" si="65"/>
        <v/>
      </c>
      <c r="F1309" s="42" t="str">
        <f>IF(I1309="","",IF(M1309="Campaign","--",IF(VLOOKUP(A1309,Data!C:D,2,FALSE)="*","*",VLOOKUP(A1309,Data!C:R,16,FALSE))))</f>
        <v/>
      </c>
      <c r="G1309" s="43" t="str">
        <f>IF(I1309="","",IFERROR(VLOOKUP(VLOOKUP(A1309,Data!C:T,18,FALSE),'ROAR Ratings'!A:D,4,FALSE),""))</f>
        <v/>
      </c>
      <c r="H1309" s="44" t="str">
        <f t="shared" si="66"/>
        <v/>
      </c>
      <c r="I1309" s="58" t="str">
        <f>IF(OR(A1309="",LEFT(A1309,3)="---"),"",IFERROR(VLOOKUP($A1309,'ROAR Balance'!B:F,2,FALSE),""))</f>
        <v/>
      </c>
      <c r="J1309" s="58" t="str">
        <f>IF(I1309="","",IFERROR(VLOOKUP($A1309,'ROAR Balance'!B:F,3,FALSE),""))</f>
        <v/>
      </c>
      <c r="K1309" s="58" t="str">
        <f>IF(I1309="","",IFERROR(VLOOKUP($A1309,'ROAR Balance'!B:F,4,FALSE),""))</f>
        <v/>
      </c>
      <c r="L1309" s="58" t="str">
        <f>IF(I1309="","",IFERROR(VLOOKUP($A1309,'ROAR Balance'!B:F,5,FALSE),""))</f>
        <v/>
      </c>
      <c r="M1309" s="46" t="str">
        <f>IF(OR(LEFT(A1309,2)="--",A1309="",I1309=""),"",IFERROR(VLOOKUP(A1309,Data!C:W,21,FALSE),""))</f>
        <v/>
      </c>
    </row>
    <row r="1310" spans="1:13" x14ac:dyDescent="0.3">
      <c r="A1310" s="5" t="str">
        <f>IFERROR(IF(VLOOKUP(ROW(A1310)-1,Data!B:C,2,FALSE)="","",VLOOKUP(ROW(A1310)-1,Data!B:C,2,FALSE)),"")</f>
        <v/>
      </c>
      <c r="B1310" s="133"/>
      <c r="C1310" s="87" t="str">
        <f>IFERROR(IF(VLOOKUP(ROW(A1310)-1,Data!B:C,2,FALSE)="","",VLOOKUP(ROW(A1310)-1,Data!B:X,23,FALSE)),"")</f>
        <v/>
      </c>
      <c r="D1310" s="6" t="str">
        <f t="shared" si="64"/>
        <v/>
      </c>
      <c r="E1310" s="6" t="str">
        <f t="shared" si="65"/>
        <v/>
      </c>
      <c r="F1310" s="42" t="str">
        <f>IF(I1310="","",IF(M1310="Campaign","--",IF(VLOOKUP(A1310,Data!C:D,2,FALSE)="*","*",VLOOKUP(A1310,Data!C:R,16,FALSE))))</f>
        <v/>
      </c>
      <c r="G1310" s="43" t="str">
        <f>IF(I1310="","",IFERROR(VLOOKUP(VLOOKUP(A1310,Data!C:T,18,FALSE),'ROAR Ratings'!A:D,4,FALSE),""))</f>
        <v/>
      </c>
      <c r="H1310" s="44" t="str">
        <f t="shared" si="66"/>
        <v/>
      </c>
      <c r="I1310" s="58" t="str">
        <f>IF(OR(A1310="",LEFT(A1310,3)="---"),"",IFERROR(VLOOKUP($A1310,'ROAR Balance'!B:F,2,FALSE),""))</f>
        <v/>
      </c>
      <c r="J1310" s="58" t="str">
        <f>IF(I1310="","",IFERROR(VLOOKUP($A1310,'ROAR Balance'!B:F,3,FALSE),""))</f>
        <v/>
      </c>
      <c r="K1310" s="58" t="str">
        <f>IF(I1310="","",IFERROR(VLOOKUP($A1310,'ROAR Balance'!B:F,4,FALSE),""))</f>
        <v/>
      </c>
      <c r="L1310" s="58" t="str">
        <f>IF(I1310="","",IFERROR(VLOOKUP($A1310,'ROAR Balance'!B:F,5,FALSE),""))</f>
        <v/>
      </c>
      <c r="M1310" s="46" t="str">
        <f>IF(OR(LEFT(A1310,2)="--",A1310="",I1310=""),"",IFERROR(VLOOKUP(A1310,Data!C:W,21,FALSE),""))</f>
        <v/>
      </c>
    </row>
    <row r="1311" spans="1:13" x14ac:dyDescent="0.3">
      <c r="A1311" s="5" t="str">
        <f>IFERROR(IF(VLOOKUP(ROW(A1311)-1,Data!B:C,2,FALSE)="","",VLOOKUP(ROW(A1311)-1,Data!B:C,2,FALSE)),"")</f>
        <v/>
      </c>
      <c r="B1311" s="133"/>
      <c r="C1311" s="87" t="str">
        <f>IFERROR(IF(VLOOKUP(ROW(A1311)-1,Data!B:C,2,FALSE)="","",VLOOKUP(ROW(A1311)-1,Data!B:X,23,FALSE)),"")</f>
        <v/>
      </c>
      <c r="D1311" s="6" t="str">
        <f t="shared" si="64"/>
        <v/>
      </c>
      <c r="E1311" s="6" t="str">
        <f t="shared" si="65"/>
        <v/>
      </c>
      <c r="F1311" s="42" t="str">
        <f>IF(I1311="","",IF(M1311="Campaign","--",IF(VLOOKUP(A1311,Data!C:D,2,FALSE)="*","*",VLOOKUP(A1311,Data!C:R,16,FALSE))))</f>
        <v/>
      </c>
      <c r="G1311" s="43" t="str">
        <f>IF(I1311="","",IFERROR(VLOOKUP(VLOOKUP(A1311,Data!C:T,18,FALSE),'ROAR Ratings'!A:D,4,FALSE),""))</f>
        <v/>
      </c>
      <c r="H1311" s="44" t="str">
        <f t="shared" si="66"/>
        <v/>
      </c>
      <c r="I1311" s="58" t="str">
        <f>IF(OR(A1311="",LEFT(A1311,3)="---"),"",IFERROR(VLOOKUP($A1311,'ROAR Balance'!B:F,2,FALSE),""))</f>
        <v/>
      </c>
      <c r="J1311" s="58" t="str">
        <f>IF(I1311="","",IFERROR(VLOOKUP($A1311,'ROAR Balance'!B:F,3,FALSE),""))</f>
        <v/>
      </c>
      <c r="K1311" s="58" t="str">
        <f>IF(I1311="","",IFERROR(VLOOKUP($A1311,'ROAR Balance'!B:F,4,FALSE),""))</f>
        <v/>
      </c>
      <c r="L1311" s="58" t="str">
        <f>IF(I1311="","",IFERROR(VLOOKUP($A1311,'ROAR Balance'!B:F,5,FALSE),""))</f>
        <v/>
      </c>
      <c r="M1311" s="46" t="str">
        <f>IF(OR(LEFT(A1311,2)="--",A1311="",I1311=""),"",IFERROR(VLOOKUP(A1311,Data!C:W,21,FALSE),""))</f>
        <v/>
      </c>
    </row>
    <row r="1312" spans="1:13" x14ac:dyDescent="0.3">
      <c r="A1312" s="5" t="str">
        <f>IFERROR(IF(VLOOKUP(ROW(A1312)-1,Data!B:C,2,FALSE)="","",VLOOKUP(ROW(A1312)-1,Data!B:C,2,FALSE)),"")</f>
        <v/>
      </c>
      <c r="B1312" s="133"/>
      <c r="C1312" s="87" t="str">
        <f>IFERROR(IF(VLOOKUP(ROW(A1312)-1,Data!B:C,2,FALSE)="","",VLOOKUP(ROW(A1312)-1,Data!B:X,23,FALSE)),"")</f>
        <v/>
      </c>
      <c r="D1312" s="6" t="str">
        <f t="shared" si="64"/>
        <v/>
      </c>
      <c r="E1312" s="6" t="str">
        <f t="shared" si="65"/>
        <v/>
      </c>
      <c r="F1312" s="42" t="str">
        <f>IF(I1312="","",IF(M1312="Campaign","--",IF(VLOOKUP(A1312,Data!C:D,2,FALSE)="*","*",VLOOKUP(A1312,Data!C:R,16,FALSE))))</f>
        <v/>
      </c>
      <c r="G1312" s="43" t="str">
        <f>IF(I1312="","",IFERROR(VLOOKUP(VLOOKUP(A1312,Data!C:T,18,FALSE),'ROAR Ratings'!A:D,4,FALSE),""))</f>
        <v/>
      </c>
      <c r="H1312" s="44" t="str">
        <f t="shared" si="66"/>
        <v/>
      </c>
      <c r="I1312" s="58" t="str">
        <f>IF(OR(A1312="",LEFT(A1312,3)="---"),"",IFERROR(VLOOKUP($A1312,'ROAR Balance'!B:F,2,FALSE),""))</f>
        <v/>
      </c>
      <c r="J1312" s="58" t="str">
        <f>IF(I1312="","",IFERROR(VLOOKUP($A1312,'ROAR Balance'!B:F,3,FALSE),""))</f>
        <v/>
      </c>
      <c r="K1312" s="58" t="str">
        <f>IF(I1312="","",IFERROR(VLOOKUP($A1312,'ROAR Balance'!B:F,4,FALSE),""))</f>
        <v/>
      </c>
      <c r="L1312" s="58" t="str">
        <f>IF(I1312="","",IFERROR(VLOOKUP($A1312,'ROAR Balance'!B:F,5,FALSE),""))</f>
        <v/>
      </c>
      <c r="M1312" s="46" t="str">
        <f>IF(OR(LEFT(A1312,2)="--",A1312="",I1312=""),"",IFERROR(VLOOKUP(A1312,Data!C:W,21,FALSE),""))</f>
        <v/>
      </c>
    </row>
    <row r="1313" spans="1:13" x14ac:dyDescent="0.3">
      <c r="A1313" s="5" t="str">
        <f>IFERROR(IF(VLOOKUP(ROW(A1313)-1,Data!B:C,2,FALSE)="","",VLOOKUP(ROW(A1313)-1,Data!B:C,2,FALSE)),"")</f>
        <v/>
      </c>
      <c r="B1313" s="133"/>
      <c r="C1313" s="87" t="str">
        <f>IFERROR(IF(VLOOKUP(ROW(A1313)-1,Data!B:C,2,FALSE)="","",VLOOKUP(ROW(A1313)-1,Data!B:X,23,FALSE)),"")</f>
        <v/>
      </c>
      <c r="D1313" s="6" t="str">
        <f t="shared" si="64"/>
        <v/>
      </c>
      <c r="E1313" s="6" t="str">
        <f t="shared" si="65"/>
        <v/>
      </c>
      <c r="F1313" s="42" t="str">
        <f>IF(I1313="","",IF(M1313="Campaign","--",IF(VLOOKUP(A1313,Data!C:D,2,FALSE)="*","*",VLOOKUP(A1313,Data!C:R,16,FALSE))))</f>
        <v/>
      </c>
      <c r="G1313" s="43" t="str">
        <f>IF(I1313="","",IFERROR(VLOOKUP(VLOOKUP(A1313,Data!C:T,18,FALSE),'ROAR Ratings'!A:D,4,FALSE),""))</f>
        <v/>
      </c>
      <c r="H1313" s="44" t="str">
        <f t="shared" si="66"/>
        <v/>
      </c>
      <c r="I1313" s="58" t="str">
        <f>IF(OR(A1313="",LEFT(A1313,3)="---"),"",IFERROR(VLOOKUP($A1313,'ROAR Balance'!B:F,2,FALSE),""))</f>
        <v/>
      </c>
      <c r="J1313" s="58" t="str">
        <f>IF(I1313="","",IFERROR(VLOOKUP($A1313,'ROAR Balance'!B:F,3,FALSE),""))</f>
        <v/>
      </c>
      <c r="K1313" s="58" t="str">
        <f>IF(I1313="","",IFERROR(VLOOKUP($A1313,'ROAR Balance'!B:F,4,FALSE),""))</f>
        <v/>
      </c>
      <c r="L1313" s="58" t="str">
        <f>IF(I1313="","",IFERROR(VLOOKUP($A1313,'ROAR Balance'!B:F,5,FALSE),""))</f>
        <v/>
      </c>
      <c r="M1313" s="46" t="str">
        <f>IF(OR(LEFT(A1313,2)="--",A1313="",I1313=""),"",IFERROR(VLOOKUP(A1313,Data!C:W,21,FALSE),""))</f>
        <v/>
      </c>
    </row>
    <row r="1314" spans="1:13" x14ac:dyDescent="0.3">
      <c r="A1314" s="5" t="str">
        <f>IFERROR(IF(VLOOKUP(ROW(A1314)-1,Data!B:C,2,FALSE)="","",VLOOKUP(ROW(A1314)-1,Data!B:C,2,FALSE)),"")</f>
        <v/>
      </c>
      <c r="B1314" s="133"/>
      <c r="C1314" s="87" t="str">
        <f>IFERROR(IF(VLOOKUP(ROW(A1314)-1,Data!B:C,2,FALSE)="","",VLOOKUP(ROW(A1314)-1,Data!B:X,23,FALSE)),"")</f>
        <v/>
      </c>
      <c r="D1314" s="6" t="str">
        <f t="shared" si="64"/>
        <v/>
      </c>
      <c r="E1314" s="6" t="str">
        <f t="shared" si="65"/>
        <v/>
      </c>
      <c r="F1314" s="42" t="str">
        <f>IF(I1314="","",IF(M1314="Campaign","--",IF(VLOOKUP(A1314,Data!C:D,2,FALSE)="*","*",VLOOKUP(A1314,Data!C:R,16,FALSE))))</f>
        <v/>
      </c>
      <c r="G1314" s="43" t="str">
        <f>IF(I1314="","",IFERROR(VLOOKUP(VLOOKUP(A1314,Data!C:T,18,FALSE),'ROAR Ratings'!A:D,4,FALSE),""))</f>
        <v/>
      </c>
      <c r="H1314" s="44" t="str">
        <f t="shared" si="66"/>
        <v/>
      </c>
      <c r="I1314" s="58" t="str">
        <f>IF(OR(A1314="",LEFT(A1314,3)="---"),"",IFERROR(VLOOKUP($A1314,'ROAR Balance'!B:F,2,FALSE),""))</f>
        <v/>
      </c>
      <c r="J1314" s="58" t="str">
        <f>IF(I1314="","",IFERROR(VLOOKUP($A1314,'ROAR Balance'!B:F,3,FALSE),""))</f>
        <v/>
      </c>
      <c r="K1314" s="58" t="str">
        <f>IF(I1314="","",IFERROR(VLOOKUP($A1314,'ROAR Balance'!B:F,4,FALSE),""))</f>
        <v/>
      </c>
      <c r="L1314" s="58" t="str">
        <f>IF(I1314="","",IFERROR(VLOOKUP($A1314,'ROAR Balance'!B:F,5,FALSE),""))</f>
        <v/>
      </c>
      <c r="M1314" s="46" t="str">
        <f>IF(OR(LEFT(A1314,2)="--",A1314="",I1314=""),"",IFERROR(VLOOKUP(A1314,Data!C:W,21,FALSE),""))</f>
        <v/>
      </c>
    </row>
    <row r="1315" spans="1:13" x14ac:dyDescent="0.3">
      <c r="A1315" s="5" t="str">
        <f>IFERROR(IF(VLOOKUP(ROW(A1315)-1,Data!B:C,2,FALSE)="","",VLOOKUP(ROW(A1315)-1,Data!B:C,2,FALSE)),"")</f>
        <v/>
      </c>
      <c r="B1315" s="133"/>
      <c r="C1315" s="87" t="str">
        <f>IFERROR(IF(VLOOKUP(ROW(A1315)-1,Data!B:C,2,FALSE)="","",VLOOKUP(ROW(A1315)-1,Data!B:X,23,FALSE)),"")</f>
        <v/>
      </c>
      <c r="D1315" s="6" t="str">
        <f t="shared" si="64"/>
        <v/>
      </c>
      <c r="E1315" s="6" t="str">
        <f t="shared" si="65"/>
        <v/>
      </c>
      <c r="F1315" s="42" t="str">
        <f>IF(I1315="","",IF(M1315="Campaign","--",IF(VLOOKUP(A1315,Data!C:D,2,FALSE)="*","*",VLOOKUP(A1315,Data!C:R,16,FALSE))))</f>
        <v/>
      </c>
      <c r="G1315" s="43" t="str">
        <f>IF(I1315="","",IFERROR(VLOOKUP(VLOOKUP(A1315,Data!C:T,18,FALSE),'ROAR Ratings'!A:D,4,FALSE),""))</f>
        <v/>
      </c>
      <c r="H1315" s="44" t="str">
        <f t="shared" si="66"/>
        <v/>
      </c>
      <c r="I1315" s="58" t="str">
        <f>IF(OR(A1315="",LEFT(A1315,3)="---"),"",IFERROR(VLOOKUP($A1315,'ROAR Balance'!B:F,2,FALSE),""))</f>
        <v/>
      </c>
      <c r="J1315" s="58" t="str">
        <f>IF(I1315="","",IFERROR(VLOOKUP($A1315,'ROAR Balance'!B:F,3,FALSE),""))</f>
        <v/>
      </c>
      <c r="K1315" s="58" t="str">
        <f>IF(I1315="","",IFERROR(VLOOKUP($A1315,'ROAR Balance'!B:F,4,FALSE),""))</f>
        <v/>
      </c>
      <c r="L1315" s="58" t="str">
        <f>IF(I1315="","",IFERROR(VLOOKUP($A1315,'ROAR Balance'!B:F,5,FALSE),""))</f>
        <v/>
      </c>
      <c r="M1315" s="46" t="str">
        <f>IF(OR(LEFT(A1315,2)="--",A1315="",I1315=""),"",IFERROR(VLOOKUP(A1315,Data!C:W,21,FALSE),""))</f>
        <v/>
      </c>
    </row>
    <row r="1316" spans="1:13" x14ac:dyDescent="0.3">
      <c r="A1316" s="5" t="str">
        <f>IFERROR(IF(VLOOKUP(ROW(A1316)-1,Data!B:C,2,FALSE)="","",VLOOKUP(ROW(A1316)-1,Data!B:C,2,FALSE)),"")</f>
        <v/>
      </c>
      <c r="B1316" s="133"/>
      <c r="C1316" s="87" t="str">
        <f>IFERROR(IF(VLOOKUP(ROW(A1316)-1,Data!B:C,2,FALSE)="","",VLOOKUP(ROW(A1316)-1,Data!B:X,23,FALSE)),"")</f>
        <v/>
      </c>
      <c r="D1316" s="6" t="str">
        <f t="shared" si="64"/>
        <v/>
      </c>
      <c r="E1316" s="6" t="str">
        <f t="shared" si="65"/>
        <v/>
      </c>
      <c r="F1316" s="42" t="str">
        <f>IF(I1316="","",IF(M1316="Campaign","--",IF(VLOOKUP(A1316,Data!C:D,2,FALSE)="*","*",VLOOKUP(A1316,Data!C:R,16,FALSE))))</f>
        <v/>
      </c>
      <c r="G1316" s="43" t="str">
        <f>IF(I1316="","",IFERROR(VLOOKUP(VLOOKUP(A1316,Data!C:T,18,FALSE),'ROAR Ratings'!A:D,4,FALSE),""))</f>
        <v/>
      </c>
      <c r="H1316" s="44" t="str">
        <f t="shared" si="66"/>
        <v/>
      </c>
      <c r="I1316" s="58" t="str">
        <f>IF(OR(A1316="",LEFT(A1316,3)="---"),"",IFERROR(VLOOKUP($A1316,'ROAR Balance'!B:F,2,FALSE),""))</f>
        <v/>
      </c>
      <c r="J1316" s="58" t="str">
        <f>IF(I1316="","",IFERROR(VLOOKUP($A1316,'ROAR Balance'!B:F,3,FALSE),""))</f>
        <v/>
      </c>
      <c r="K1316" s="58" t="str">
        <f>IF(I1316="","",IFERROR(VLOOKUP($A1316,'ROAR Balance'!B:F,4,FALSE),""))</f>
        <v/>
      </c>
      <c r="L1316" s="58" t="str">
        <f>IF(I1316="","",IFERROR(VLOOKUP($A1316,'ROAR Balance'!B:F,5,FALSE),""))</f>
        <v/>
      </c>
      <c r="M1316" s="46" t="str">
        <f>IF(OR(LEFT(A1316,2)="--",A1316="",I1316=""),"",IFERROR(VLOOKUP(A1316,Data!C:W,21,FALSE),""))</f>
        <v/>
      </c>
    </row>
    <row r="1317" spans="1:13" x14ac:dyDescent="0.3">
      <c r="A1317" s="5" t="str">
        <f>IFERROR(IF(VLOOKUP(ROW(A1317)-1,Data!B:C,2,FALSE)="","",VLOOKUP(ROW(A1317)-1,Data!B:C,2,FALSE)),"")</f>
        <v/>
      </c>
      <c r="B1317" s="133"/>
      <c r="C1317" s="87" t="str">
        <f>IFERROR(IF(VLOOKUP(ROW(A1317)-1,Data!B:C,2,FALSE)="","",VLOOKUP(ROW(A1317)-1,Data!B:X,23,FALSE)),"")</f>
        <v/>
      </c>
      <c r="D1317" s="6" t="str">
        <f t="shared" si="64"/>
        <v/>
      </c>
      <c r="E1317" s="6" t="str">
        <f t="shared" si="65"/>
        <v/>
      </c>
      <c r="F1317" s="42" t="str">
        <f>IF(I1317="","",IF(M1317="Campaign","--",IF(VLOOKUP(A1317,Data!C:D,2,FALSE)="*","*",VLOOKUP(A1317,Data!C:R,16,FALSE))))</f>
        <v/>
      </c>
      <c r="G1317" s="43" t="str">
        <f>IF(I1317="","",IFERROR(VLOOKUP(VLOOKUP(A1317,Data!C:T,18,FALSE),'ROAR Ratings'!A:D,4,FALSE),""))</f>
        <v/>
      </c>
      <c r="H1317" s="44" t="str">
        <f t="shared" si="66"/>
        <v/>
      </c>
      <c r="I1317" s="58" t="str">
        <f>IF(OR(A1317="",LEFT(A1317,3)="---"),"",IFERROR(VLOOKUP($A1317,'ROAR Balance'!B:F,2,FALSE),""))</f>
        <v/>
      </c>
      <c r="J1317" s="58" t="str">
        <f>IF(I1317="","",IFERROR(VLOOKUP($A1317,'ROAR Balance'!B:F,3,FALSE),""))</f>
        <v/>
      </c>
      <c r="K1317" s="58" t="str">
        <f>IF(I1317="","",IFERROR(VLOOKUP($A1317,'ROAR Balance'!B:F,4,FALSE),""))</f>
        <v/>
      </c>
      <c r="L1317" s="58" t="str">
        <f>IF(I1317="","",IFERROR(VLOOKUP($A1317,'ROAR Balance'!B:F,5,FALSE),""))</f>
        <v/>
      </c>
      <c r="M1317" s="46" t="str">
        <f>IF(OR(LEFT(A1317,2)="--",A1317="",I1317=""),"",IFERROR(VLOOKUP(A1317,Data!C:W,21,FALSE),""))</f>
        <v/>
      </c>
    </row>
    <row r="1318" spans="1:13" x14ac:dyDescent="0.3">
      <c r="A1318" s="5" t="str">
        <f>IFERROR(IF(VLOOKUP(ROW(A1318)-1,Data!B:C,2,FALSE)="","",VLOOKUP(ROW(A1318)-1,Data!B:C,2,FALSE)),"")</f>
        <v/>
      </c>
      <c r="B1318" s="133"/>
      <c r="C1318" s="87" t="str">
        <f>IFERROR(IF(VLOOKUP(ROW(A1318)-1,Data!B:C,2,FALSE)="","",VLOOKUP(ROW(A1318)-1,Data!B:X,23,FALSE)),"")</f>
        <v/>
      </c>
      <c r="D1318" s="6" t="str">
        <f t="shared" si="64"/>
        <v/>
      </c>
      <c r="E1318" s="6" t="str">
        <f t="shared" si="65"/>
        <v/>
      </c>
      <c r="F1318" s="42" t="str">
        <f>IF(I1318="","",IF(M1318="Campaign","--",IF(VLOOKUP(A1318,Data!C:D,2,FALSE)="*","*",VLOOKUP(A1318,Data!C:R,16,FALSE))))</f>
        <v/>
      </c>
      <c r="G1318" s="43" t="str">
        <f>IF(I1318="","",IFERROR(VLOOKUP(VLOOKUP(A1318,Data!C:T,18,FALSE),'ROAR Ratings'!A:D,4,FALSE),""))</f>
        <v/>
      </c>
      <c r="H1318" s="44" t="str">
        <f t="shared" si="66"/>
        <v/>
      </c>
      <c r="I1318" s="58" t="str">
        <f>IF(OR(A1318="",LEFT(A1318,3)="---"),"",IFERROR(VLOOKUP($A1318,'ROAR Balance'!B:F,2,FALSE),""))</f>
        <v/>
      </c>
      <c r="J1318" s="58" t="str">
        <f>IF(I1318="","",IFERROR(VLOOKUP($A1318,'ROAR Balance'!B:F,3,FALSE),""))</f>
        <v/>
      </c>
      <c r="K1318" s="58" t="str">
        <f>IF(I1318="","",IFERROR(VLOOKUP($A1318,'ROAR Balance'!B:F,4,FALSE),""))</f>
        <v/>
      </c>
      <c r="L1318" s="58" t="str">
        <f>IF(I1318="","",IFERROR(VLOOKUP($A1318,'ROAR Balance'!B:F,5,FALSE),""))</f>
        <v/>
      </c>
      <c r="M1318" s="46" t="str">
        <f>IF(OR(LEFT(A1318,2)="--",A1318="",I1318=""),"",IFERROR(VLOOKUP(A1318,Data!C:W,21,FALSE),""))</f>
        <v/>
      </c>
    </row>
    <row r="1319" spans="1:13" x14ac:dyDescent="0.3">
      <c r="A1319" s="5" t="str">
        <f>IFERROR(IF(VLOOKUP(ROW(A1319)-1,Data!B:C,2,FALSE)="","",VLOOKUP(ROW(A1319)-1,Data!B:C,2,FALSE)),"")</f>
        <v/>
      </c>
      <c r="B1319" s="133"/>
      <c r="C1319" s="87" t="str">
        <f>IFERROR(IF(VLOOKUP(ROW(A1319)-1,Data!B:C,2,FALSE)="","",VLOOKUP(ROW(A1319)-1,Data!B:X,23,FALSE)),"")</f>
        <v/>
      </c>
      <c r="D1319" s="6" t="str">
        <f t="shared" si="64"/>
        <v/>
      </c>
      <c r="E1319" s="6" t="str">
        <f t="shared" si="65"/>
        <v/>
      </c>
      <c r="F1319" s="42" t="str">
        <f>IF(I1319="","",IF(M1319="Campaign","--",IF(VLOOKUP(A1319,Data!C:D,2,FALSE)="*","*",VLOOKUP(A1319,Data!C:R,16,FALSE))))</f>
        <v/>
      </c>
      <c r="G1319" s="43" t="str">
        <f>IF(I1319="","",IFERROR(VLOOKUP(VLOOKUP(A1319,Data!C:T,18,FALSE),'ROAR Ratings'!A:D,4,FALSE),""))</f>
        <v/>
      </c>
      <c r="H1319" s="44" t="str">
        <f t="shared" si="66"/>
        <v/>
      </c>
      <c r="I1319" s="58" t="str">
        <f>IF(OR(A1319="",LEFT(A1319,3)="---"),"",IFERROR(VLOOKUP($A1319,'ROAR Balance'!B:F,2,FALSE),""))</f>
        <v/>
      </c>
      <c r="J1319" s="58" t="str">
        <f>IF(I1319="","",IFERROR(VLOOKUP($A1319,'ROAR Balance'!B:F,3,FALSE),""))</f>
        <v/>
      </c>
      <c r="K1319" s="58" t="str">
        <f>IF(I1319="","",IFERROR(VLOOKUP($A1319,'ROAR Balance'!B:F,4,FALSE),""))</f>
        <v/>
      </c>
      <c r="L1319" s="58" t="str">
        <f>IF(I1319="","",IFERROR(VLOOKUP($A1319,'ROAR Balance'!B:F,5,FALSE),""))</f>
        <v/>
      </c>
      <c r="M1319" s="46" t="str">
        <f>IF(OR(LEFT(A1319,2)="--",A1319="",I1319=""),"",IFERROR(VLOOKUP(A1319,Data!C:W,21,FALSE),""))</f>
        <v/>
      </c>
    </row>
    <row r="1320" spans="1:13" x14ac:dyDescent="0.3">
      <c r="A1320" s="5" t="str">
        <f>IFERROR(IF(VLOOKUP(ROW(A1320)-1,Data!B:C,2,FALSE)="","",VLOOKUP(ROW(A1320)-1,Data!B:C,2,FALSE)),"")</f>
        <v/>
      </c>
      <c r="B1320" s="133"/>
      <c r="C1320" s="87" t="str">
        <f>IFERROR(IF(VLOOKUP(ROW(A1320)-1,Data!B:C,2,FALSE)="","",VLOOKUP(ROW(A1320)-1,Data!B:X,23,FALSE)),"")</f>
        <v/>
      </c>
      <c r="D1320" s="6" t="str">
        <f t="shared" si="64"/>
        <v/>
      </c>
      <c r="E1320" s="6" t="str">
        <f t="shared" si="65"/>
        <v/>
      </c>
      <c r="F1320" s="42" t="str">
        <f>IF(I1320="","",IF(M1320="Campaign","--",IF(VLOOKUP(A1320,Data!C:D,2,FALSE)="*","*",VLOOKUP(A1320,Data!C:R,16,FALSE))))</f>
        <v/>
      </c>
      <c r="G1320" s="43" t="str">
        <f>IF(I1320="","",IFERROR(VLOOKUP(VLOOKUP(A1320,Data!C:T,18,FALSE),'ROAR Ratings'!A:D,4,FALSE),""))</f>
        <v/>
      </c>
      <c r="H1320" s="44" t="str">
        <f t="shared" si="66"/>
        <v/>
      </c>
      <c r="I1320" s="58" t="str">
        <f>IF(OR(A1320="",LEFT(A1320,3)="---"),"",IFERROR(VLOOKUP($A1320,'ROAR Balance'!B:F,2,FALSE),""))</f>
        <v/>
      </c>
      <c r="J1320" s="58" t="str">
        <f>IF(I1320="","",IFERROR(VLOOKUP($A1320,'ROAR Balance'!B:F,3,FALSE),""))</f>
        <v/>
      </c>
      <c r="K1320" s="58" t="str">
        <f>IF(I1320="","",IFERROR(VLOOKUP($A1320,'ROAR Balance'!B:F,4,FALSE),""))</f>
        <v/>
      </c>
      <c r="L1320" s="58" t="str">
        <f>IF(I1320="","",IFERROR(VLOOKUP($A1320,'ROAR Balance'!B:F,5,FALSE),""))</f>
        <v/>
      </c>
      <c r="M1320" s="46" t="str">
        <f>IF(OR(LEFT(A1320,2)="--",A1320="",I1320=""),"",IFERROR(VLOOKUP(A1320,Data!C:W,21,FALSE),""))</f>
        <v/>
      </c>
    </row>
    <row r="1321" spans="1:13" x14ac:dyDescent="0.3">
      <c r="A1321" s="5" t="str">
        <f>IFERROR(IF(VLOOKUP(ROW(A1321)-1,Data!B:C,2,FALSE)="","",VLOOKUP(ROW(A1321)-1,Data!B:C,2,FALSE)),"")</f>
        <v/>
      </c>
      <c r="B1321" s="133"/>
      <c r="C1321" s="87" t="str">
        <f>IFERROR(IF(VLOOKUP(ROW(A1321)-1,Data!B:C,2,FALSE)="","",VLOOKUP(ROW(A1321)-1,Data!B:X,23,FALSE)),"")</f>
        <v/>
      </c>
      <c r="D1321" s="6" t="str">
        <f t="shared" si="64"/>
        <v/>
      </c>
      <c r="E1321" s="6" t="str">
        <f t="shared" si="65"/>
        <v/>
      </c>
      <c r="F1321" s="42" t="str">
        <f>IF(I1321="","",IF(M1321="Campaign","--",IF(VLOOKUP(A1321,Data!C:D,2,FALSE)="*","*",VLOOKUP(A1321,Data!C:R,16,FALSE))))</f>
        <v/>
      </c>
      <c r="G1321" s="43" t="str">
        <f>IF(I1321="","",IFERROR(VLOOKUP(VLOOKUP(A1321,Data!C:T,18,FALSE),'ROAR Ratings'!A:D,4,FALSE),""))</f>
        <v/>
      </c>
      <c r="H1321" s="44" t="str">
        <f t="shared" si="66"/>
        <v/>
      </c>
      <c r="I1321" s="58" t="str">
        <f>IF(OR(A1321="",LEFT(A1321,3)="---"),"",IFERROR(VLOOKUP($A1321,'ROAR Balance'!B:F,2,FALSE),""))</f>
        <v/>
      </c>
      <c r="J1321" s="58" t="str">
        <f>IF(I1321="","",IFERROR(VLOOKUP($A1321,'ROAR Balance'!B:F,3,FALSE),""))</f>
        <v/>
      </c>
      <c r="K1321" s="58" t="str">
        <f>IF(I1321="","",IFERROR(VLOOKUP($A1321,'ROAR Balance'!B:F,4,FALSE),""))</f>
        <v/>
      </c>
      <c r="L1321" s="58" t="str">
        <f>IF(I1321="","",IFERROR(VLOOKUP($A1321,'ROAR Balance'!B:F,5,FALSE),""))</f>
        <v/>
      </c>
      <c r="M1321" s="46" t="str">
        <f>IF(OR(LEFT(A1321,2)="--",A1321="",I1321=""),"",IFERROR(VLOOKUP(A1321,Data!C:W,21,FALSE),""))</f>
        <v/>
      </c>
    </row>
    <row r="1322" spans="1:13" x14ac:dyDescent="0.3">
      <c r="A1322" s="5" t="str">
        <f>IFERROR(IF(VLOOKUP(ROW(A1322)-1,Data!B:C,2,FALSE)="","",VLOOKUP(ROW(A1322)-1,Data!B:C,2,FALSE)),"")</f>
        <v/>
      </c>
      <c r="B1322" s="133"/>
      <c r="C1322" s="87" t="str">
        <f>IFERROR(IF(VLOOKUP(ROW(A1322)-1,Data!B:C,2,FALSE)="","",VLOOKUP(ROW(A1322)-1,Data!B:X,23,FALSE)),"")</f>
        <v/>
      </c>
      <c r="D1322" s="6" t="str">
        <f t="shared" si="64"/>
        <v/>
      </c>
      <c r="E1322" s="6" t="str">
        <f t="shared" si="65"/>
        <v/>
      </c>
      <c r="F1322" s="42" t="str">
        <f>IF(I1322="","",IF(M1322="Campaign","--",IF(VLOOKUP(A1322,Data!C:D,2,FALSE)="*","*",VLOOKUP(A1322,Data!C:R,16,FALSE))))</f>
        <v/>
      </c>
      <c r="G1322" s="43" t="str">
        <f>IF(I1322="","",IFERROR(VLOOKUP(VLOOKUP(A1322,Data!C:T,18,FALSE),'ROAR Ratings'!A:D,4,FALSE),""))</f>
        <v/>
      </c>
      <c r="H1322" s="44" t="str">
        <f t="shared" si="66"/>
        <v/>
      </c>
      <c r="I1322" s="58" t="str">
        <f>IF(OR(A1322="",LEFT(A1322,3)="---"),"",IFERROR(VLOOKUP($A1322,'ROAR Balance'!B:F,2,FALSE),""))</f>
        <v/>
      </c>
      <c r="J1322" s="58" t="str">
        <f>IF(I1322="","",IFERROR(VLOOKUP($A1322,'ROAR Balance'!B:F,3,FALSE),""))</f>
        <v/>
      </c>
      <c r="K1322" s="58" t="str">
        <f>IF(I1322="","",IFERROR(VLOOKUP($A1322,'ROAR Balance'!B:F,4,FALSE),""))</f>
        <v/>
      </c>
      <c r="L1322" s="58" t="str">
        <f>IF(I1322="","",IFERROR(VLOOKUP($A1322,'ROAR Balance'!B:F,5,FALSE),""))</f>
        <v/>
      </c>
      <c r="M1322" s="46" t="str">
        <f>IF(OR(LEFT(A1322,2)="--",A1322="",I1322=""),"",IFERROR(VLOOKUP(A1322,Data!C:W,21,FALSE),""))</f>
        <v/>
      </c>
    </row>
    <row r="1323" spans="1:13" x14ac:dyDescent="0.3">
      <c r="A1323" s="5" t="str">
        <f>IFERROR(IF(VLOOKUP(ROW(A1323)-1,Data!B:C,2,FALSE)="","",VLOOKUP(ROW(A1323)-1,Data!B:C,2,FALSE)),"")</f>
        <v/>
      </c>
      <c r="B1323" s="133"/>
      <c r="C1323" s="87" t="str">
        <f>IFERROR(IF(VLOOKUP(ROW(A1323)-1,Data!B:C,2,FALSE)="","",VLOOKUP(ROW(A1323)-1,Data!B:X,23,FALSE)),"")</f>
        <v/>
      </c>
      <c r="D1323" s="6" t="str">
        <f t="shared" si="64"/>
        <v/>
      </c>
      <c r="E1323" s="6" t="str">
        <f t="shared" si="65"/>
        <v/>
      </c>
      <c r="F1323" s="42" t="str">
        <f>IF(I1323="","",IF(M1323="Campaign","--",IF(VLOOKUP(A1323,Data!C:D,2,FALSE)="*","*",VLOOKUP(A1323,Data!C:R,16,FALSE))))</f>
        <v/>
      </c>
      <c r="G1323" s="43" t="str">
        <f>IF(I1323="","",IFERROR(VLOOKUP(VLOOKUP(A1323,Data!C:T,18,FALSE),'ROAR Ratings'!A:D,4,FALSE),""))</f>
        <v/>
      </c>
      <c r="H1323" s="44" t="str">
        <f t="shared" si="66"/>
        <v/>
      </c>
      <c r="I1323" s="58" t="str">
        <f>IF(OR(A1323="",LEFT(A1323,3)="---"),"",IFERROR(VLOOKUP($A1323,'ROAR Balance'!B:F,2,FALSE),""))</f>
        <v/>
      </c>
      <c r="J1323" s="58" t="str">
        <f>IF(I1323="","",IFERROR(VLOOKUP($A1323,'ROAR Balance'!B:F,3,FALSE),""))</f>
        <v/>
      </c>
      <c r="K1323" s="58" t="str">
        <f>IF(I1323="","",IFERROR(VLOOKUP($A1323,'ROAR Balance'!B:F,4,FALSE),""))</f>
        <v/>
      </c>
      <c r="L1323" s="58" t="str">
        <f>IF(I1323="","",IFERROR(VLOOKUP($A1323,'ROAR Balance'!B:F,5,FALSE),""))</f>
        <v/>
      </c>
      <c r="M1323" s="46" t="str">
        <f>IF(OR(LEFT(A1323,2)="--",A1323="",I1323=""),"",IFERROR(VLOOKUP(A1323,Data!C:W,21,FALSE),""))</f>
        <v/>
      </c>
    </row>
    <row r="1324" spans="1:13" x14ac:dyDescent="0.3">
      <c r="A1324" s="5" t="str">
        <f>IFERROR(IF(VLOOKUP(ROW(A1324)-1,Data!B:C,2,FALSE)="","",VLOOKUP(ROW(A1324)-1,Data!B:C,2,FALSE)),"")</f>
        <v/>
      </c>
      <c r="B1324" s="133"/>
      <c r="C1324" s="87" t="str">
        <f>IFERROR(IF(VLOOKUP(ROW(A1324)-1,Data!B:C,2,FALSE)="","",VLOOKUP(ROW(A1324)-1,Data!B:X,23,FALSE)),"")</f>
        <v/>
      </c>
      <c r="D1324" s="6" t="str">
        <f t="shared" si="64"/>
        <v/>
      </c>
      <c r="E1324" s="6" t="str">
        <f t="shared" si="65"/>
        <v/>
      </c>
      <c r="F1324" s="42" t="str">
        <f>IF(I1324="","",IF(M1324="Campaign","--",IF(VLOOKUP(A1324,Data!C:D,2,FALSE)="*","*",VLOOKUP(A1324,Data!C:R,16,FALSE))))</f>
        <v/>
      </c>
      <c r="G1324" s="43" t="str">
        <f>IF(I1324="","",IFERROR(VLOOKUP(VLOOKUP(A1324,Data!C:T,18,FALSE),'ROAR Ratings'!A:D,4,FALSE),""))</f>
        <v/>
      </c>
      <c r="H1324" s="44" t="str">
        <f t="shared" si="66"/>
        <v/>
      </c>
      <c r="I1324" s="58" t="str">
        <f>IF(OR(A1324="",LEFT(A1324,3)="---"),"",IFERROR(VLOOKUP($A1324,'ROAR Balance'!B:F,2,FALSE),""))</f>
        <v/>
      </c>
      <c r="J1324" s="58" t="str">
        <f>IF(I1324="","",IFERROR(VLOOKUP($A1324,'ROAR Balance'!B:F,3,FALSE),""))</f>
        <v/>
      </c>
      <c r="K1324" s="58" t="str">
        <f>IF(I1324="","",IFERROR(VLOOKUP($A1324,'ROAR Balance'!B:F,4,FALSE),""))</f>
        <v/>
      </c>
      <c r="L1324" s="58" t="str">
        <f>IF(I1324="","",IFERROR(VLOOKUP($A1324,'ROAR Balance'!B:F,5,FALSE),""))</f>
        <v/>
      </c>
      <c r="M1324" s="46" t="str">
        <f>IF(OR(LEFT(A1324,2)="--",A1324="",I1324=""),"",IFERROR(VLOOKUP(A1324,Data!C:W,21,FALSE),""))</f>
        <v/>
      </c>
    </row>
    <row r="1325" spans="1:13" x14ac:dyDescent="0.3">
      <c r="A1325" s="5" t="str">
        <f>IFERROR(IF(VLOOKUP(ROW(A1325)-1,Data!B:C,2,FALSE)="","",VLOOKUP(ROW(A1325)-1,Data!B:C,2,FALSE)),"")</f>
        <v/>
      </c>
      <c r="B1325" s="133"/>
      <c r="C1325" s="87" t="str">
        <f>IFERROR(IF(VLOOKUP(ROW(A1325)-1,Data!B:C,2,FALSE)="","",VLOOKUP(ROW(A1325)-1,Data!B:X,23,FALSE)),"")</f>
        <v/>
      </c>
      <c r="D1325" s="6" t="str">
        <f t="shared" si="64"/>
        <v/>
      </c>
      <c r="E1325" s="6" t="str">
        <f t="shared" si="65"/>
        <v/>
      </c>
      <c r="F1325" s="42" t="str">
        <f>IF(I1325="","",IF(M1325="Campaign","--",IF(VLOOKUP(A1325,Data!C:D,2,FALSE)="*","*",VLOOKUP(A1325,Data!C:R,16,FALSE))))</f>
        <v/>
      </c>
      <c r="G1325" s="43" t="str">
        <f>IF(I1325="","",IFERROR(VLOOKUP(VLOOKUP(A1325,Data!C:T,18,FALSE),'ROAR Ratings'!A:D,4,FALSE),""))</f>
        <v/>
      </c>
      <c r="H1325" s="44" t="str">
        <f t="shared" si="66"/>
        <v/>
      </c>
      <c r="I1325" s="58" t="str">
        <f>IF(OR(A1325="",LEFT(A1325,3)="---"),"",IFERROR(VLOOKUP($A1325,'ROAR Balance'!B:F,2,FALSE),""))</f>
        <v/>
      </c>
      <c r="J1325" s="58" t="str">
        <f>IF(I1325="","",IFERROR(VLOOKUP($A1325,'ROAR Balance'!B:F,3,FALSE),""))</f>
        <v/>
      </c>
      <c r="K1325" s="58" t="str">
        <f>IF(I1325="","",IFERROR(VLOOKUP($A1325,'ROAR Balance'!B:F,4,FALSE),""))</f>
        <v/>
      </c>
      <c r="L1325" s="58" t="str">
        <f>IF(I1325="","",IFERROR(VLOOKUP($A1325,'ROAR Balance'!B:F,5,FALSE),""))</f>
        <v/>
      </c>
      <c r="M1325" s="46" t="str">
        <f>IF(OR(LEFT(A1325,2)="--",A1325="",I1325=""),"",IFERROR(VLOOKUP(A1325,Data!C:W,21,FALSE),""))</f>
        <v/>
      </c>
    </row>
    <row r="1326" spans="1:13" x14ac:dyDescent="0.3">
      <c r="A1326" s="5" t="str">
        <f>IFERROR(IF(VLOOKUP(ROW(A1326)-1,Data!B:C,2,FALSE)="","",VLOOKUP(ROW(A1326)-1,Data!B:C,2,FALSE)),"")</f>
        <v/>
      </c>
      <c r="B1326" s="133"/>
      <c r="C1326" s="87" t="str">
        <f>IFERROR(IF(VLOOKUP(ROW(A1326)-1,Data!B:C,2,FALSE)="","",VLOOKUP(ROW(A1326)-1,Data!B:X,23,FALSE)),"")</f>
        <v/>
      </c>
      <c r="D1326" s="6" t="str">
        <f t="shared" si="64"/>
        <v/>
      </c>
      <c r="E1326" s="6" t="str">
        <f t="shared" si="65"/>
        <v/>
      </c>
      <c r="F1326" s="42" t="str">
        <f>IF(I1326="","",IF(M1326="Campaign","--",IF(VLOOKUP(A1326,Data!C:D,2,FALSE)="*","*",VLOOKUP(A1326,Data!C:R,16,FALSE))))</f>
        <v/>
      </c>
      <c r="G1326" s="43" t="str">
        <f>IF(I1326="","",IFERROR(VLOOKUP(VLOOKUP(A1326,Data!C:T,18,FALSE),'ROAR Ratings'!A:D,4,FALSE),""))</f>
        <v/>
      </c>
      <c r="H1326" s="44" t="str">
        <f t="shared" si="66"/>
        <v/>
      </c>
      <c r="I1326" s="58" t="str">
        <f>IF(OR(A1326="",LEFT(A1326,3)="---"),"",IFERROR(VLOOKUP($A1326,'ROAR Balance'!B:F,2,FALSE),""))</f>
        <v/>
      </c>
      <c r="J1326" s="58" t="str">
        <f>IF(I1326="","",IFERROR(VLOOKUP($A1326,'ROAR Balance'!B:F,3,FALSE),""))</f>
        <v/>
      </c>
      <c r="K1326" s="58" t="str">
        <f>IF(I1326="","",IFERROR(VLOOKUP($A1326,'ROAR Balance'!B:F,4,FALSE),""))</f>
        <v/>
      </c>
      <c r="L1326" s="58" t="str">
        <f>IF(I1326="","",IFERROR(VLOOKUP($A1326,'ROAR Balance'!B:F,5,FALSE),""))</f>
        <v/>
      </c>
      <c r="M1326" s="46" t="str">
        <f>IF(OR(LEFT(A1326,2)="--",A1326="",I1326=""),"",IFERROR(VLOOKUP(A1326,Data!C:W,21,FALSE),""))</f>
        <v/>
      </c>
    </row>
    <row r="1327" spans="1:13" x14ac:dyDescent="0.3">
      <c r="A1327" s="5" t="str">
        <f>IFERROR(IF(VLOOKUP(ROW(A1327)-1,Data!B:C,2,FALSE)="","",VLOOKUP(ROW(A1327)-1,Data!B:C,2,FALSE)),"")</f>
        <v/>
      </c>
      <c r="B1327" s="133"/>
      <c r="C1327" s="87" t="str">
        <f>IFERROR(IF(VLOOKUP(ROW(A1327)-1,Data!B:C,2,FALSE)="","",VLOOKUP(ROW(A1327)-1,Data!B:X,23,FALSE)),"")</f>
        <v/>
      </c>
      <c r="D1327" s="6" t="str">
        <f t="shared" si="64"/>
        <v/>
      </c>
      <c r="E1327" s="6" t="str">
        <f t="shared" si="65"/>
        <v/>
      </c>
      <c r="F1327" s="42" t="str">
        <f>IF(I1327="","",IF(M1327="Campaign","--",IF(VLOOKUP(A1327,Data!C:D,2,FALSE)="*","*",VLOOKUP(A1327,Data!C:R,16,FALSE))))</f>
        <v/>
      </c>
      <c r="G1327" s="43" t="str">
        <f>IF(I1327="","",IFERROR(VLOOKUP(VLOOKUP(A1327,Data!C:T,18,FALSE),'ROAR Ratings'!A:D,4,FALSE),""))</f>
        <v/>
      </c>
      <c r="H1327" s="44" t="str">
        <f t="shared" si="66"/>
        <v/>
      </c>
      <c r="I1327" s="58" t="str">
        <f>IF(OR(A1327="",LEFT(A1327,3)="---"),"",IFERROR(VLOOKUP($A1327,'ROAR Balance'!B:F,2,FALSE),""))</f>
        <v/>
      </c>
      <c r="J1327" s="58" t="str">
        <f>IF(I1327="","",IFERROR(VLOOKUP($A1327,'ROAR Balance'!B:F,3,FALSE),""))</f>
        <v/>
      </c>
      <c r="K1327" s="58" t="str">
        <f>IF(I1327="","",IFERROR(VLOOKUP($A1327,'ROAR Balance'!B:F,4,FALSE),""))</f>
        <v/>
      </c>
      <c r="L1327" s="58" t="str">
        <f>IF(I1327="","",IFERROR(VLOOKUP($A1327,'ROAR Balance'!B:F,5,FALSE),""))</f>
        <v/>
      </c>
      <c r="M1327" s="46" t="str">
        <f>IF(OR(LEFT(A1327,2)="--",A1327="",I1327=""),"",IFERROR(VLOOKUP(A1327,Data!C:W,21,FALSE),""))</f>
        <v/>
      </c>
    </row>
    <row r="1328" spans="1:13" x14ac:dyDescent="0.3">
      <c r="A1328" s="5" t="str">
        <f>IFERROR(IF(VLOOKUP(ROW(A1328)-1,Data!B:C,2,FALSE)="","",VLOOKUP(ROW(A1328)-1,Data!B:C,2,FALSE)),"")</f>
        <v/>
      </c>
      <c r="B1328" s="133"/>
      <c r="C1328" s="87" t="str">
        <f>IFERROR(IF(VLOOKUP(ROW(A1328)-1,Data!B:C,2,FALSE)="","",VLOOKUP(ROW(A1328)-1,Data!B:X,23,FALSE)),"")</f>
        <v/>
      </c>
      <c r="D1328" s="6" t="str">
        <f t="shared" si="64"/>
        <v/>
      </c>
      <c r="E1328" s="6" t="str">
        <f t="shared" si="65"/>
        <v/>
      </c>
      <c r="F1328" s="42" t="str">
        <f>IF(I1328="","",IF(M1328="Campaign","--",IF(VLOOKUP(A1328,Data!C:D,2,FALSE)="*","*",VLOOKUP(A1328,Data!C:R,16,FALSE))))</f>
        <v/>
      </c>
      <c r="G1328" s="43" t="str">
        <f>IF(I1328="","",IFERROR(VLOOKUP(VLOOKUP(A1328,Data!C:T,18,FALSE),'ROAR Ratings'!A:D,4,FALSE),""))</f>
        <v/>
      </c>
      <c r="H1328" s="44" t="str">
        <f t="shared" si="66"/>
        <v/>
      </c>
      <c r="I1328" s="58" t="str">
        <f>IF(OR(A1328="",LEFT(A1328,3)="---"),"",IFERROR(VLOOKUP($A1328,'ROAR Balance'!B:F,2,FALSE),""))</f>
        <v/>
      </c>
      <c r="J1328" s="58" t="str">
        <f>IF(I1328="","",IFERROR(VLOOKUP($A1328,'ROAR Balance'!B:F,3,FALSE),""))</f>
        <v/>
      </c>
      <c r="K1328" s="58" t="str">
        <f>IF(I1328="","",IFERROR(VLOOKUP($A1328,'ROAR Balance'!B:F,4,FALSE),""))</f>
        <v/>
      </c>
      <c r="L1328" s="58" t="str">
        <f>IF(I1328="","",IFERROR(VLOOKUP($A1328,'ROAR Balance'!B:F,5,FALSE),""))</f>
        <v/>
      </c>
      <c r="M1328" s="46" t="str">
        <f>IF(OR(LEFT(A1328,2)="--",A1328="",I1328=""),"",IFERROR(VLOOKUP(A1328,Data!C:W,21,FALSE),""))</f>
        <v/>
      </c>
    </row>
    <row r="1329" spans="1:13" x14ac:dyDescent="0.3">
      <c r="A1329" s="5" t="str">
        <f>IFERROR(IF(VLOOKUP(ROW(A1329)-1,Data!B:C,2,FALSE)="","",VLOOKUP(ROW(A1329)-1,Data!B:C,2,FALSE)),"")</f>
        <v/>
      </c>
      <c r="B1329" s="133"/>
      <c r="C1329" s="87" t="str">
        <f>IFERROR(IF(VLOOKUP(ROW(A1329)-1,Data!B:C,2,FALSE)="","",VLOOKUP(ROW(A1329)-1,Data!B:X,23,FALSE)),"")</f>
        <v/>
      </c>
      <c r="D1329" s="6" t="str">
        <f t="shared" si="64"/>
        <v/>
      </c>
      <c r="E1329" s="6" t="str">
        <f t="shared" si="65"/>
        <v/>
      </c>
      <c r="F1329" s="42" t="str">
        <f>IF(I1329="","",IF(M1329="Campaign","--",IF(VLOOKUP(A1329,Data!C:D,2,FALSE)="*","*",VLOOKUP(A1329,Data!C:R,16,FALSE))))</f>
        <v/>
      </c>
      <c r="G1329" s="43" t="str">
        <f>IF(I1329="","",IFERROR(VLOOKUP(VLOOKUP(A1329,Data!C:T,18,FALSE),'ROAR Ratings'!A:D,4,FALSE),""))</f>
        <v/>
      </c>
      <c r="H1329" s="44" t="str">
        <f t="shared" si="66"/>
        <v/>
      </c>
      <c r="I1329" s="58" t="str">
        <f>IF(OR(A1329="",LEFT(A1329,3)="---"),"",IFERROR(VLOOKUP($A1329,'ROAR Balance'!B:F,2,FALSE),""))</f>
        <v/>
      </c>
      <c r="J1329" s="58" t="str">
        <f>IF(I1329="","",IFERROR(VLOOKUP($A1329,'ROAR Balance'!B:F,3,FALSE),""))</f>
        <v/>
      </c>
      <c r="K1329" s="58" t="str">
        <f>IF(I1329="","",IFERROR(VLOOKUP($A1329,'ROAR Balance'!B:F,4,FALSE),""))</f>
        <v/>
      </c>
      <c r="L1329" s="58" t="str">
        <f>IF(I1329="","",IFERROR(VLOOKUP($A1329,'ROAR Balance'!B:F,5,FALSE),""))</f>
        <v/>
      </c>
      <c r="M1329" s="46" t="str">
        <f>IF(OR(LEFT(A1329,2)="--",A1329="",I1329=""),"",IFERROR(VLOOKUP(A1329,Data!C:W,21,FALSE),""))</f>
        <v/>
      </c>
    </row>
    <row r="1330" spans="1:13" x14ac:dyDescent="0.3">
      <c r="A1330" s="5" t="str">
        <f>IFERROR(IF(VLOOKUP(ROW(A1330)-1,Data!B:C,2,FALSE)="","",VLOOKUP(ROW(A1330)-1,Data!B:C,2,FALSE)),"")</f>
        <v/>
      </c>
      <c r="B1330" s="133"/>
      <c r="C1330" s="87" t="str">
        <f>IFERROR(IF(VLOOKUP(ROW(A1330)-1,Data!B:C,2,FALSE)="","",VLOOKUP(ROW(A1330)-1,Data!B:X,23,FALSE)),"")</f>
        <v/>
      </c>
      <c r="D1330" s="6" t="str">
        <f t="shared" si="64"/>
        <v/>
      </c>
      <c r="E1330" s="6" t="str">
        <f t="shared" si="65"/>
        <v/>
      </c>
      <c r="F1330" s="42" t="str">
        <f>IF(I1330="","",IF(M1330="Campaign","--",IF(VLOOKUP(A1330,Data!C:D,2,FALSE)="*","*",VLOOKUP(A1330,Data!C:R,16,FALSE))))</f>
        <v/>
      </c>
      <c r="G1330" s="43" t="str">
        <f>IF(I1330="","",IFERROR(VLOOKUP(VLOOKUP(A1330,Data!C:T,18,FALSE),'ROAR Ratings'!A:D,4,FALSE),""))</f>
        <v/>
      </c>
      <c r="H1330" s="44" t="str">
        <f t="shared" si="66"/>
        <v/>
      </c>
      <c r="I1330" s="58" t="str">
        <f>IF(OR(A1330="",LEFT(A1330,3)="---"),"",IFERROR(VLOOKUP($A1330,'ROAR Balance'!B:F,2,FALSE),""))</f>
        <v/>
      </c>
      <c r="J1330" s="58" t="str">
        <f>IF(I1330="","",IFERROR(VLOOKUP($A1330,'ROAR Balance'!B:F,3,FALSE),""))</f>
        <v/>
      </c>
      <c r="K1330" s="58" t="str">
        <f>IF(I1330="","",IFERROR(VLOOKUP($A1330,'ROAR Balance'!B:F,4,FALSE),""))</f>
        <v/>
      </c>
      <c r="L1330" s="58" t="str">
        <f>IF(I1330="","",IFERROR(VLOOKUP($A1330,'ROAR Balance'!B:F,5,FALSE),""))</f>
        <v/>
      </c>
      <c r="M1330" s="46" t="str">
        <f>IF(OR(LEFT(A1330,2)="--",A1330="",I1330=""),"",IFERROR(VLOOKUP(A1330,Data!C:W,21,FALSE),""))</f>
        <v/>
      </c>
    </row>
    <row r="1331" spans="1:13" x14ac:dyDescent="0.3">
      <c r="A1331" s="5" t="str">
        <f>IFERROR(IF(VLOOKUP(ROW(A1331)-1,Data!B:C,2,FALSE)="","",VLOOKUP(ROW(A1331)-1,Data!B:C,2,FALSE)),"")</f>
        <v/>
      </c>
      <c r="B1331" s="133"/>
      <c r="C1331" s="87" t="str">
        <f>IFERROR(IF(VLOOKUP(ROW(A1331)-1,Data!B:C,2,FALSE)="","",VLOOKUP(ROW(A1331)-1,Data!B:X,23,FALSE)),"")</f>
        <v/>
      </c>
      <c r="D1331" s="6" t="str">
        <f t="shared" si="64"/>
        <v/>
      </c>
      <c r="E1331" s="6" t="str">
        <f t="shared" si="65"/>
        <v/>
      </c>
      <c r="F1331" s="42" t="str">
        <f>IF(I1331="","",IF(M1331="Campaign","--",IF(VLOOKUP(A1331,Data!C:D,2,FALSE)="*","*",VLOOKUP(A1331,Data!C:R,16,FALSE))))</f>
        <v/>
      </c>
      <c r="G1331" s="43" t="str">
        <f>IF(I1331="","",IFERROR(VLOOKUP(VLOOKUP(A1331,Data!C:T,18,FALSE),'ROAR Ratings'!A:D,4,FALSE),""))</f>
        <v/>
      </c>
      <c r="H1331" s="44" t="str">
        <f t="shared" si="66"/>
        <v/>
      </c>
      <c r="I1331" s="58" t="str">
        <f>IF(OR(A1331="",LEFT(A1331,3)="---"),"",IFERROR(VLOOKUP($A1331,'ROAR Balance'!B:F,2,FALSE),""))</f>
        <v/>
      </c>
      <c r="J1331" s="58" t="str">
        <f>IF(I1331="","",IFERROR(VLOOKUP($A1331,'ROAR Balance'!B:F,3,FALSE),""))</f>
        <v/>
      </c>
      <c r="K1331" s="58" t="str">
        <f>IF(I1331="","",IFERROR(VLOOKUP($A1331,'ROAR Balance'!B:F,4,FALSE),""))</f>
        <v/>
      </c>
      <c r="L1331" s="58" t="str">
        <f>IF(I1331="","",IFERROR(VLOOKUP($A1331,'ROAR Balance'!B:F,5,FALSE),""))</f>
        <v/>
      </c>
      <c r="M1331" s="46" t="str">
        <f>IF(OR(LEFT(A1331,2)="--",A1331="",I1331=""),"",IFERROR(VLOOKUP(A1331,Data!C:W,21,FALSE),""))</f>
        <v/>
      </c>
    </row>
    <row r="1332" spans="1:13" x14ac:dyDescent="0.3">
      <c r="A1332" s="5" t="str">
        <f>IFERROR(IF(VLOOKUP(ROW(A1332)-1,Data!B:C,2,FALSE)="","",VLOOKUP(ROW(A1332)-1,Data!B:C,2,FALSE)),"")</f>
        <v/>
      </c>
      <c r="B1332" s="133"/>
      <c r="C1332" s="87" t="str">
        <f>IFERROR(IF(VLOOKUP(ROW(A1332)-1,Data!B:C,2,FALSE)="","",VLOOKUP(ROW(A1332)-1,Data!B:X,23,FALSE)),"")</f>
        <v/>
      </c>
      <c r="D1332" s="6" t="str">
        <f t="shared" si="64"/>
        <v/>
      </c>
      <c r="E1332" s="6" t="str">
        <f t="shared" si="65"/>
        <v/>
      </c>
      <c r="F1332" s="42" t="str">
        <f>IF(I1332="","",IF(M1332="Campaign","--",IF(VLOOKUP(A1332,Data!C:D,2,FALSE)="*","*",VLOOKUP(A1332,Data!C:R,16,FALSE))))</f>
        <v/>
      </c>
      <c r="G1332" s="43" t="str">
        <f>IF(I1332="","",IFERROR(VLOOKUP(VLOOKUP(A1332,Data!C:T,18,FALSE),'ROAR Ratings'!A:D,4,FALSE),""))</f>
        <v/>
      </c>
      <c r="H1332" s="44" t="str">
        <f t="shared" si="66"/>
        <v/>
      </c>
      <c r="I1332" s="58" t="str">
        <f>IF(OR(A1332="",LEFT(A1332,3)="---"),"",IFERROR(VLOOKUP($A1332,'ROAR Balance'!B:F,2,FALSE),""))</f>
        <v/>
      </c>
      <c r="J1332" s="58" t="str">
        <f>IF(I1332="","",IFERROR(VLOOKUP($A1332,'ROAR Balance'!B:F,3,FALSE),""))</f>
        <v/>
      </c>
      <c r="K1332" s="58" t="str">
        <f>IF(I1332="","",IFERROR(VLOOKUP($A1332,'ROAR Balance'!B:F,4,FALSE),""))</f>
        <v/>
      </c>
      <c r="L1332" s="58" t="str">
        <f>IF(I1332="","",IFERROR(VLOOKUP($A1332,'ROAR Balance'!B:F,5,FALSE),""))</f>
        <v/>
      </c>
      <c r="M1332" s="46" t="str">
        <f>IF(OR(LEFT(A1332,2)="--",A1332="",I1332=""),"",IFERROR(VLOOKUP(A1332,Data!C:W,21,FALSE),""))</f>
        <v/>
      </c>
    </row>
    <row r="1333" spans="1:13" x14ac:dyDescent="0.3">
      <c r="A1333" s="5" t="str">
        <f>IFERROR(IF(VLOOKUP(ROW(A1333)-1,Data!B:C,2,FALSE)="","",VLOOKUP(ROW(A1333)-1,Data!B:C,2,FALSE)),"")</f>
        <v/>
      </c>
      <c r="B1333" s="133"/>
      <c r="C1333" s="87" t="str">
        <f>IFERROR(IF(VLOOKUP(ROW(A1333)-1,Data!B:C,2,FALSE)="","",VLOOKUP(ROW(A1333)-1,Data!B:X,23,FALSE)),"")</f>
        <v/>
      </c>
      <c r="D1333" s="6" t="str">
        <f t="shared" si="64"/>
        <v/>
      </c>
      <c r="E1333" s="6" t="str">
        <f t="shared" si="65"/>
        <v/>
      </c>
      <c r="F1333" s="42" t="str">
        <f>IF(I1333="","",IF(M1333="Campaign","--",IF(VLOOKUP(A1333,Data!C:D,2,FALSE)="*","*",VLOOKUP(A1333,Data!C:R,16,FALSE))))</f>
        <v/>
      </c>
      <c r="G1333" s="43" t="str">
        <f>IF(I1333="","",IFERROR(VLOOKUP(VLOOKUP(A1333,Data!C:T,18,FALSE),'ROAR Ratings'!A:D,4,FALSE),""))</f>
        <v/>
      </c>
      <c r="H1333" s="44" t="str">
        <f t="shared" si="66"/>
        <v/>
      </c>
      <c r="I1333" s="58" t="str">
        <f>IF(OR(A1333="",LEFT(A1333,3)="---"),"",IFERROR(VLOOKUP($A1333,'ROAR Balance'!B:F,2,FALSE),""))</f>
        <v/>
      </c>
      <c r="J1333" s="58" t="str">
        <f>IF(I1333="","",IFERROR(VLOOKUP($A1333,'ROAR Balance'!B:F,3,FALSE),""))</f>
        <v/>
      </c>
      <c r="K1333" s="58" t="str">
        <f>IF(I1333="","",IFERROR(VLOOKUP($A1333,'ROAR Balance'!B:F,4,FALSE),""))</f>
        <v/>
      </c>
      <c r="L1333" s="58" t="str">
        <f>IF(I1333="","",IFERROR(VLOOKUP($A1333,'ROAR Balance'!B:F,5,FALSE),""))</f>
        <v/>
      </c>
      <c r="M1333" s="46" t="str">
        <f>IF(OR(LEFT(A1333,2)="--",A1333="",I1333=""),"",IFERROR(VLOOKUP(A1333,Data!C:W,21,FALSE),""))</f>
        <v/>
      </c>
    </row>
    <row r="1334" spans="1:13" x14ac:dyDescent="0.3">
      <c r="A1334" s="5" t="str">
        <f>IFERROR(IF(VLOOKUP(ROW(A1334)-1,Data!B:C,2,FALSE)="","",VLOOKUP(ROW(A1334)-1,Data!B:C,2,FALSE)),"")</f>
        <v/>
      </c>
      <c r="B1334" s="133"/>
      <c r="C1334" s="87" t="str">
        <f>IFERROR(IF(VLOOKUP(ROW(A1334)-1,Data!B:C,2,FALSE)="","",VLOOKUP(ROW(A1334)-1,Data!B:X,23,FALSE)),"")</f>
        <v/>
      </c>
      <c r="D1334" s="6" t="str">
        <f t="shared" si="64"/>
        <v/>
      </c>
      <c r="E1334" s="6" t="str">
        <f t="shared" si="65"/>
        <v/>
      </c>
      <c r="F1334" s="42" t="str">
        <f>IF(I1334="","",IF(M1334="Campaign","--",IF(VLOOKUP(A1334,Data!C:D,2,FALSE)="*","*",VLOOKUP(A1334,Data!C:R,16,FALSE))))</f>
        <v/>
      </c>
      <c r="G1334" s="43" t="str">
        <f>IF(I1334="","",IFERROR(VLOOKUP(VLOOKUP(A1334,Data!C:T,18,FALSE),'ROAR Ratings'!A:D,4,FALSE),""))</f>
        <v/>
      </c>
      <c r="H1334" s="44" t="str">
        <f t="shared" si="66"/>
        <v/>
      </c>
      <c r="I1334" s="58" t="str">
        <f>IF(OR(A1334="",LEFT(A1334,3)="---"),"",IFERROR(VLOOKUP($A1334,'ROAR Balance'!B:F,2,FALSE),""))</f>
        <v/>
      </c>
      <c r="J1334" s="58" t="str">
        <f>IF(I1334="","",IFERROR(VLOOKUP($A1334,'ROAR Balance'!B:F,3,FALSE),""))</f>
        <v/>
      </c>
      <c r="K1334" s="58" t="str">
        <f>IF(I1334="","",IFERROR(VLOOKUP($A1334,'ROAR Balance'!B:F,4,FALSE),""))</f>
        <v/>
      </c>
      <c r="L1334" s="58" t="str">
        <f>IF(I1334="","",IFERROR(VLOOKUP($A1334,'ROAR Balance'!B:F,5,FALSE),""))</f>
        <v/>
      </c>
      <c r="M1334" s="46" t="str">
        <f>IF(OR(LEFT(A1334,2)="--",A1334="",I1334=""),"",IFERROR(VLOOKUP(A1334,Data!C:W,21,FALSE),""))</f>
        <v/>
      </c>
    </row>
    <row r="1335" spans="1:13" x14ac:dyDescent="0.3">
      <c r="A1335" s="5" t="str">
        <f>IFERROR(IF(VLOOKUP(ROW(A1335)-1,Data!B:C,2,FALSE)="","",VLOOKUP(ROW(A1335)-1,Data!B:C,2,FALSE)),"")</f>
        <v/>
      </c>
      <c r="B1335" s="133"/>
      <c r="C1335" s="87" t="str">
        <f>IFERROR(IF(VLOOKUP(ROW(A1335)-1,Data!B:C,2,FALSE)="","",VLOOKUP(ROW(A1335)-1,Data!B:X,23,FALSE)),"")</f>
        <v/>
      </c>
      <c r="D1335" s="6" t="str">
        <f t="shared" si="64"/>
        <v/>
      </c>
      <c r="E1335" s="6" t="str">
        <f t="shared" si="65"/>
        <v/>
      </c>
      <c r="F1335" s="42" t="str">
        <f>IF(I1335="","",IF(M1335="Campaign","--",IF(VLOOKUP(A1335,Data!C:D,2,FALSE)="*","*",VLOOKUP(A1335,Data!C:R,16,FALSE))))</f>
        <v/>
      </c>
      <c r="G1335" s="43" t="str">
        <f>IF(I1335="","",IFERROR(VLOOKUP(VLOOKUP(A1335,Data!C:T,18,FALSE),'ROAR Ratings'!A:D,4,FALSE),""))</f>
        <v/>
      </c>
      <c r="H1335" s="44" t="str">
        <f t="shared" si="66"/>
        <v/>
      </c>
      <c r="I1335" s="58" t="str">
        <f>IF(OR(A1335="",LEFT(A1335,3)="---"),"",IFERROR(VLOOKUP($A1335,'ROAR Balance'!B:F,2,FALSE),""))</f>
        <v/>
      </c>
      <c r="J1335" s="58" t="str">
        <f>IF(I1335="","",IFERROR(VLOOKUP($A1335,'ROAR Balance'!B:F,3,FALSE),""))</f>
        <v/>
      </c>
      <c r="K1335" s="58" t="str">
        <f>IF(I1335="","",IFERROR(VLOOKUP($A1335,'ROAR Balance'!B:F,4,FALSE),""))</f>
        <v/>
      </c>
      <c r="L1335" s="58" t="str">
        <f>IF(I1335="","",IFERROR(VLOOKUP($A1335,'ROAR Balance'!B:F,5,FALSE),""))</f>
        <v/>
      </c>
      <c r="M1335" s="46" t="str">
        <f>IF(OR(LEFT(A1335,2)="--",A1335="",I1335=""),"",IFERROR(VLOOKUP(A1335,Data!C:W,21,FALSE),""))</f>
        <v/>
      </c>
    </row>
    <row r="1336" spans="1:13" x14ac:dyDescent="0.3">
      <c r="A1336" s="5" t="str">
        <f>IFERROR(IF(VLOOKUP(ROW(A1336)-1,Data!B:C,2,FALSE)="","",VLOOKUP(ROW(A1336)-1,Data!B:C,2,FALSE)),"")</f>
        <v/>
      </c>
      <c r="B1336" s="133"/>
      <c r="C1336" s="87" t="str">
        <f>IFERROR(IF(VLOOKUP(ROW(A1336)-1,Data!B:C,2,FALSE)="","",VLOOKUP(ROW(A1336)-1,Data!B:X,23,FALSE)),"")</f>
        <v/>
      </c>
      <c r="D1336" s="6" t="str">
        <f t="shared" si="64"/>
        <v/>
      </c>
      <c r="E1336" s="6" t="str">
        <f t="shared" si="65"/>
        <v/>
      </c>
      <c r="F1336" s="42" t="str">
        <f>IF(I1336="","",IF(M1336="Campaign","--",IF(VLOOKUP(A1336,Data!C:D,2,FALSE)="*","*",VLOOKUP(A1336,Data!C:R,16,FALSE))))</f>
        <v/>
      </c>
      <c r="G1336" s="43" t="str">
        <f>IF(I1336="","",IFERROR(VLOOKUP(VLOOKUP(A1336,Data!C:T,18,FALSE),'ROAR Ratings'!A:D,4,FALSE),""))</f>
        <v/>
      </c>
      <c r="H1336" s="44" t="str">
        <f t="shared" si="66"/>
        <v/>
      </c>
      <c r="I1336" s="58" t="str">
        <f>IF(OR(A1336="",LEFT(A1336,3)="---"),"",IFERROR(VLOOKUP($A1336,'ROAR Balance'!B:F,2,FALSE),""))</f>
        <v/>
      </c>
      <c r="J1336" s="58" t="str">
        <f>IF(I1336="","",IFERROR(VLOOKUP($A1336,'ROAR Balance'!B:F,3,FALSE),""))</f>
        <v/>
      </c>
      <c r="K1336" s="58" t="str">
        <f>IF(I1336="","",IFERROR(VLOOKUP($A1336,'ROAR Balance'!B:F,4,FALSE),""))</f>
        <v/>
      </c>
      <c r="L1336" s="58" t="str">
        <f>IF(I1336="","",IFERROR(VLOOKUP($A1336,'ROAR Balance'!B:F,5,FALSE),""))</f>
        <v/>
      </c>
      <c r="M1336" s="46" t="str">
        <f>IF(OR(LEFT(A1336,2)="--",A1336="",I1336=""),"",IFERROR(VLOOKUP(A1336,Data!C:W,21,FALSE),""))</f>
        <v/>
      </c>
    </row>
    <row r="1337" spans="1:13" x14ac:dyDescent="0.3">
      <c r="A1337" s="5" t="str">
        <f>IFERROR(IF(VLOOKUP(ROW(A1337)-1,Data!B:C,2,FALSE)="","",VLOOKUP(ROW(A1337)-1,Data!B:C,2,FALSE)),"")</f>
        <v/>
      </c>
      <c r="B1337" s="133"/>
      <c r="C1337" s="87" t="str">
        <f>IFERROR(IF(VLOOKUP(ROW(A1337)-1,Data!B:C,2,FALSE)="","",VLOOKUP(ROW(A1337)-1,Data!B:X,23,FALSE)),"")</f>
        <v/>
      </c>
      <c r="D1337" s="6" t="str">
        <f t="shared" si="64"/>
        <v/>
      </c>
      <c r="E1337" s="6" t="str">
        <f t="shared" si="65"/>
        <v/>
      </c>
      <c r="F1337" s="42" t="str">
        <f>IF(I1337="","",IF(M1337="Campaign","--",IF(VLOOKUP(A1337,Data!C:D,2,FALSE)="*","*",VLOOKUP(A1337,Data!C:R,16,FALSE))))</f>
        <v/>
      </c>
      <c r="G1337" s="43" t="str">
        <f>IF(I1337="","",IFERROR(VLOOKUP(VLOOKUP(A1337,Data!C:T,18,FALSE),'ROAR Ratings'!A:D,4,FALSE),""))</f>
        <v/>
      </c>
      <c r="H1337" s="44" t="str">
        <f t="shared" si="66"/>
        <v/>
      </c>
      <c r="I1337" s="58" t="str">
        <f>IF(OR(A1337="",LEFT(A1337,3)="---"),"",IFERROR(VLOOKUP($A1337,'ROAR Balance'!B:F,2,FALSE),""))</f>
        <v/>
      </c>
      <c r="J1337" s="58" t="str">
        <f>IF(I1337="","",IFERROR(VLOOKUP($A1337,'ROAR Balance'!B:F,3,FALSE),""))</f>
        <v/>
      </c>
      <c r="K1337" s="58" t="str">
        <f>IF(I1337="","",IFERROR(VLOOKUP($A1337,'ROAR Balance'!B:F,4,FALSE),""))</f>
        <v/>
      </c>
      <c r="L1337" s="58" t="str">
        <f>IF(I1337="","",IFERROR(VLOOKUP($A1337,'ROAR Balance'!B:F,5,FALSE),""))</f>
        <v/>
      </c>
      <c r="M1337" s="46" t="str">
        <f>IF(OR(LEFT(A1337,2)="--",A1337="",I1337=""),"",IFERROR(VLOOKUP(A1337,Data!C:W,21,FALSE),""))</f>
        <v/>
      </c>
    </row>
    <row r="1338" spans="1:13" x14ac:dyDescent="0.3">
      <c r="A1338" s="5" t="str">
        <f>IFERROR(IF(VLOOKUP(ROW(A1338)-1,Data!B:C,2,FALSE)="","",VLOOKUP(ROW(A1338)-1,Data!B:C,2,FALSE)),"")</f>
        <v/>
      </c>
      <c r="B1338" s="133"/>
      <c r="C1338" s="87" t="str">
        <f>IFERROR(IF(VLOOKUP(ROW(A1338)-1,Data!B:C,2,FALSE)="","",VLOOKUP(ROW(A1338)-1,Data!B:X,23,FALSE)),"")</f>
        <v/>
      </c>
      <c r="D1338" s="6" t="str">
        <f t="shared" si="64"/>
        <v/>
      </c>
      <c r="E1338" s="6" t="str">
        <f t="shared" si="65"/>
        <v/>
      </c>
      <c r="F1338" s="42" t="str">
        <f>IF(I1338="","",IF(M1338="Campaign","--",IF(VLOOKUP(A1338,Data!C:D,2,FALSE)="*","*",VLOOKUP(A1338,Data!C:R,16,FALSE))))</f>
        <v/>
      </c>
      <c r="G1338" s="43" t="str">
        <f>IF(I1338="","",IFERROR(VLOOKUP(VLOOKUP(A1338,Data!C:T,18,FALSE),'ROAR Ratings'!A:D,4,FALSE),""))</f>
        <v/>
      </c>
      <c r="H1338" s="44" t="str">
        <f t="shared" si="66"/>
        <v/>
      </c>
      <c r="I1338" s="58" t="str">
        <f>IF(OR(A1338="",LEFT(A1338,3)="---"),"",IFERROR(VLOOKUP($A1338,'ROAR Balance'!B:F,2,FALSE),""))</f>
        <v/>
      </c>
      <c r="J1338" s="58" t="str">
        <f>IF(I1338="","",IFERROR(VLOOKUP($A1338,'ROAR Balance'!B:F,3,FALSE),""))</f>
        <v/>
      </c>
      <c r="K1338" s="58" t="str">
        <f>IF(I1338="","",IFERROR(VLOOKUP($A1338,'ROAR Balance'!B:F,4,FALSE),""))</f>
        <v/>
      </c>
      <c r="L1338" s="58" t="str">
        <f>IF(I1338="","",IFERROR(VLOOKUP($A1338,'ROAR Balance'!B:F,5,FALSE),""))</f>
        <v/>
      </c>
      <c r="M1338" s="46" t="str">
        <f>IF(OR(LEFT(A1338,2)="--",A1338="",I1338=""),"",IFERROR(VLOOKUP(A1338,Data!C:W,21,FALSE),""))</f>
        <v/>
      </c>
    </row>
    <row r="1339" spans="1:13" x14ac:dyDescent="0.3">
      <c r="A1339" s="5" t="str">
        <f>IFERROR(IF(VLOOKUP(ROW(A1339)-1,Data!B:C,2,FALSE)="","",VLOOKUP(ROW(A1339)-1,Data!B:C,2,FALSE)),"")</f>
        <v/>
      </c>
      <c r="B1339" s="133"/>
      <c r="C1339" s="87" t="str">
        <f>IFERROR(IF(VLOOKUP(ROW(A1339)-1,Data!B:C,2,FALSE)="","",VLOOKUP(ROW(A1339)-1,Data!B:X,23,FALSE)),"")</f>
        <v/>
      </c>
      <c r="D1339" s="6" t="str">
        <f t="shared" si="64"/>
        <v/>
      </c>
      <c r="E1339" s="6" t="str">
        <f t="shared" si="65"/>
        <v/>
      </c>
      <c r="F1339" s="42" t="str">
        <f>IF(I1339="","",IF(M1339="Campaign","--",IF(VLOOKUP(A1339,Data!C:D,2,FALSE)="*","*",VLOOKUP(A1339,Data!C:R,16,FALSE))))</f>
        <v/>
      </c>
      <c r="G1339" s="43" t="str">
        <f>IF(I1339="","",IFERROR(VLOOKUP(VLOOKUP(A1339,Data!C:T,18,FALSE),'ROAR Ratings'!A:D,4,FALSE),""))</f>
        <v/>
      </c>
      <c r="H1339" s="44" t="str">
        <f t="shared" si="66"/>
        <v/>
      </c>
      <c r="I1339" s="58" t="str">
        <f>IF(OR(A1339="",LEFT(A1339,3)="---"),"",IFERROR(VLOOKUP($A1339,'ROAR Balance'!B:F,2,FALSE),""))</f>
        <v/>
      </c>
      <c r="J1339" s="58" t="str">
        <f>IF(I1339="","",IFERROR(VLOOKUP($A1339,'ROAR Balance'!B:F,3,FALSE),""))</f>
        <v/>
      </c>
      <c r="K1339" s="58" t="str">
        <f>IF(I1339="","",IFERROR(VLOOKUP($A1339,'ROAR Balance'!B:F,4,FALSE),""))</f>
        <v/>
      </c>
      <c r="L1339" s="58" t="str">
        <f>IF(I1339="","",IFERROR(VLOOKUP($A1339,'ROAR Balance'!B:F,5,FALSE),""))</f>
        <v/>
      </c>
      <c r="M1339" s="46" t="str">
        <f>IF(OR(LEFT(A1339,2)="--",A1339="",I1339=""),"",IFERROR(VLOOKUP(A1339,Data!C:W,21,FALSE),""))</f>
        <v/>
      </c>
    </row>
    <row r="1340" spans="1:13" x14ac:dyDescent="0.3">
      <c r="A1340" s="5" t="str">
        <f>IFERROR(IF(VLOOKUP(ROW(A1340)-1,Data!B:C,2,FALSE)="","",VLOOKUP(ROW(A1340)-1,Data!B:C,2,FALSE)),"")</f>
        <v/>
      </c>
      <c r="B1340" s="133"/>
      <c r="C1340" s="87" t="str">
        <f>IFERROR(IF(VLOOKUP(ROW(A1340)-1,Data!B:C,2,FALSE)="","",VLOOKUP(ROW(A1340)-1,Data!B:X,23,FALSE)),"")</f>
        <v/>
      </c>
      <c r="D1340" s="6" t="str">
        <f t="shared" si="64"/>
        <v/>
      </c>
      <c r="E1340" s="6" t="str">
        <f t="shared" si="65"/>
        <v/>
      </c>
      <c r="F1340" s="42" t="str">
        <f>IF(I1340="","",IF(M1340="Campaign","--",IF(VLOOKUP(A1340,Data!C:D,2,FALSE)="*","*",VLOOKUP(A1340,Data!C:R,16,FALSE))))</f>
        <v/>
      </c>
      <c r="G1340" s="43" t="str">
        <f>IF(I1340="","",IFERROR(VLOOKUP(VLOOKUP(A1340,Data!C:T,18,FALSE),'ROAR Ratings'!A:D,4,FALSE),""))</f>
        <v/>
      </c>
      <c r="H1340" s="44" t="str">
        <f t="shared" si="66"/>
        <v/>
      </c>
      <c r="I1340" s="58" t="str">
        <f>IF(OR(A1340="",LEFT(A1340,3)="---"),"",IFERROR(VLOOKUP($A1340,'ROAR Balance'!B:F,2,FALSE),""))</f>
        <v/>
      </c>
      <c r="J1340" s="58" t="str">
        <f>IF(I1340="","",IFERROR(VLOOKUP($A1340,'ROAR Balance'!B:F,3,FALSE),""))</f>
        <v/>
      </c>
      <c r="K1340" s="58" t="str">
        <f>IF(I1340="","",IFERROR(VLOOKUP($A1340,'ROAR Balance'!B:F,4,FALSE),""))</f>
        <v/>
      </c>
      <c r="L1340" s="58" t="str">
        <f>IF(I1340="","",IFERROR(VLOOKUP($A1340,'ROAR Balance'!B:F,5,FALSE),""))</f>
        <v/>
      </c>
      <c r="M1340" s="46" t="str">
        <f>IF(OR(LEFT(A1340,2)="--",A1340="",I1340=""),"",IFERROR(VLOOKUP(A1340,Data!C:W,21,FALSE),""))</f>
        <v/>
      </c>
    </row>
    <row r="1341" spans="1:13" x14ac:dyDescent="0.3">
      <c r="A1341" s="5" t="str">
        <f>IFERROR(IF(VLOOKUP(ROW(A1341)-1,Data!B:C,2,FALSE)="","",VLOOKUP(ROW(A1341)-1,Data!B:C,2,FALSE)),"")</f>
        <v/>
      </c>
      <c r="B1341" s="133"/>
      <c r="C1341" s="87" t="str">
        <f>IFERROR(IF(VLOOKUP(ROW(A1341)-1,Data!B:C,2,FALSE)="","",VLOOKUP(ROW(A1341)-1,Data!B:X,23,FALSE)),"")</f>
        <v/>
      </c>
      <c r="D1341" s="6" t="str">
        <f t="shared" si="64"/>
        <v/>
      </c>
      <c r="E1341" s="6" t="str">
        <f t="shared" si="65"/>
        <v/>
      </c>
      <c r="F1341" s="42" t="str">
        <f>IF(I1341="","",IF(M1341="Campaign","--",IF(VLOOKUP(A1341,Data!C:D,2,FALSE)="*","*",VLOOKUP(A1341,Data!C:R,16,FALSE))))</f>
        <v/>
      </c>
      <c r="G1341" s="43" t="str">
        <f>IF(I1341="","",IFERROR(VLOOKUP(VLOOKUP(A1341,Data!C:T,18,FALSE),'ROAR Ratings'!A:D,4,FALSE),""))</f>
        <v/>
      </c>
      <c r="H1341" s="44" t="str">
        <f t="shared" si="66"/>
        <v/>
      </c>
      <c r="I1341" s="58" t="str">
        <f>IF(OR(A1341="",LEFT(A1341,3)="---"),"",IFERROR(VLOOKUP($A1341,'ROAR Balance'!B:F,2,FALSE),""))</f>
        <v/>
      </c>
      <c r="J1341" s="58" t="str">
        <f>IF(I1341="","",IFERROR(VLOOKUP($A1341,'ROAR Balance'!B:F,3,FALSE),""))</f>
        <v/>
      </c>
      <c r="K1341" s="58" t="str">
        <f>IF(I1341="","",IFERROR(VLOOKUP($A1341,'ROAR Balance'!B:F,4,FALSE),""))</f>
        <v/>
      </c>
      <c r="L1341" s="58" t="str">
        <f>IF(I1341="","",IFERROR(VLOOKUP($A1341,'ROAR Balance'!B:F,5,FALSE),""))</f>
        <v/>
      </c>
      <c r="M1341" s="46" t="str">
        <f>IF(OR(LEFT(A1341,2)="--",A1341="",I1341=""),"",IFERROR(VLOOKUP(A1341,Data!C:W,21,FALSE),""))</f>
        <v/>
      </c>
    </row>
    <row r="1342" spans="1:13" x14ac:dyDescent="0.3">
      <c r="A1342" s="5" t="str">
        <f>IFERROR(IF(VLOOKUP(ROW(A1342)-1,Data!B:C,2,FALSE)="","",VLOOKUP(ROW(A1342)-1,Data!B:C,2,FALSE)),"")</f>
        <v/>
      </c>
      <c r="B1342" s="133"/>
      <c r="C1342" s="87" t="str">
        <f>IFERROR(IF(VLOOKUP(ROW(A1342)-1,Data!B:C,2,FALSE)="","",VLOOKUP(ROW(A1342)-1,Data!B:X,23,FALSE)),"")</f>
        <v/>
      </c>
      <c r="D1342" s="6" t="str">
        <f t="shared" si="64"/>
        <v/>
      </c>
      <c r="E1342" s="6" t="str">
        <f t="shared" si="65"/>
        <v/>
      </c>
      <c r="F1342" s="42" t="str">
        <f>IF(I1342="","",IF(M1342="Campaign","--",IF(VLOOKUP(A1342,Data!C:D,2,FALSE)="*","*",VLOOKUP(A1342,Data!C:R,16,FALSE))))</f>
        <v/>
      </c>
      <c r="G1342" s="43" t="str">
        <f>IF(I1342="","",IFERROR(VLOOKUP(VLOOKUP(A1342,Data!C:T,18,FALSE),'ROAR Ratings'!A:D,4,FALSE),""))</f>
        <v/>
      </c>
      <c r="H1342" s="44" t="str">
        <f t="shared" si="66"/>
        <v/>
      </c>
      <c r="I1342" s="58" t="str">
        <f>IF(OR(A1342="",LEFT(A1342,3)="---"),"",IFERROR(VLOOKUP($A1342,'ROAR Balance'!B:F,2,FALSE),""))</f>
        <v/>
      </c>
      <c r="J1342" s="58" t="str">
        <f>IF(I1342="","",IFERROR(VLOOKUP($A1342,'ROAR Balance'!B:F,3,FALSE),""))</f>
        <v/>
      </c>
      <c r="K1342" s="58" t="str">
        <f>IF(I1342="","",IFERROR(VLOOKUP($A1342,'ROAR Balance'!B:F,4,FALSE),""))</f>
        <v/>
      </c>
      <c r="L1342" s="58" t="str">
        <f>IF(I1342="","",IFERROR(VLOOKUP($A1342,'ROAR Balance'!B:F,5,FALSE),""))</f>
        <v/>
      </c>
      <c r="M1342" s="46" t="str">
        <f>IF(OR(LEFT(A1342,2)="--",A1342="",I1342=""),"",IFERROR(VLOOKUP(A1342,Data!C:W,21,FALSE),""))</f>
        <v/>
      </c>
    </row>
    <row r="1343" spans="1:13" x14ac:dyDescent="0.3">
      <c r="A1343" s="5" t="str">
        <f>IFERROR(IF(VLOOKUP(ROW(A1343)-1,Data!B:C,2,FALSE)="","",VLOOKUP(ROW(A1343)-1,Data!B:C,2,FALSE)),"")</f>
        <v/>
      </c>
      <c r="B1343" s="133"/>
      <c r="C1343" s="87" t="str">
        <f>IFERROR(IF(VLOOKUP(ROW(A1343)-1,Data!B:C,2,FALSE)="","",VLOOKUP(ROW(A1343)-1,Data!B:X,23,FALSE)),"")</f>
        <v/>
      </c>
      <c r="D1343" s="6" t="str">
        <f t="shared" si="64"/>
        <v/>
      </c>
      <c r="E1343" s="6" t="str">
        <f t="shared" si="65"/>
        <v/>
      </c>
      <c r="F1343" s="42" t="str">
        <f>IF(I1343="","",IF(M1343="Campaign","--",IF(VLOOKUP(A1343,Data!C:D,2,FALSE)="*","*",VLOOKUP(A1343,Data!C:R,16,FALSE))))</f>
        <v/>
      </c>
      <c r="G1343" s="43" t="str">
        <f>IF(I1343="","",IFERROR(VLOOKUP(VLOOKUP(A1343,Data!C:T,18,FALSE),'ROAR Ratings'!A:D,4,FALSE),""))</f>
        <v/>
      </c>
      <c r="H1343" s="44" t="str">
        <f t="shared" si="66"/>
        <v/>
      </c>
      <c r="I1343" s="58" t="str">
        <f>IF(OR(A1343="",LEFT(A1343,3)="---"),"",IFERROR(VLOOKUP($A1343,'ROAR Balance'!B:F,2,FALSE),""))</f>
        <v/>
      </c>
      <c r="J1343" s="58" t="str">
        <f>IF(I1343="","",IFERROR(VLOOKUP($A1343,'ROAR Balance'!B:F,3,FALSE),""))</f>
        <v/>
      </c>
      <c r="K1343" s="58" t="str">
        <f>IF(I1343="","",IFERROR(VLOOKUP($A1343,'ROAR Balance'!B:F,4,FALSE),""))</f>
        <v/>
      </c>
      <c r="L1343" s="58" t="str">
        <f>IF(I1343="","",IFERROR(VLOOKUP($A1343,'ROAR Balance'!B:F,5,FALSE),""))</f>
        <v/>
      </c>
      <c r="M1343" s="46" t="str">
        <f>IF(OR(LEFT(A1343,2)="--",A1343="",I1343=""),"",IFERROR(VLOOKUP(A1343,Data!C:W,21,FALSE),""))</f>
        <v/>
      </c>
    </row>
    <row r="1344" spans="1:13" x14ac:dyDescent="0.3">
      <c r="A1344" s="5" t="str">
        <f>IFERROR(IF(VLOOKUP(ROW(A1344)-1,Data!B:C,2,FALSE)="","",VLOOKUP(ROW(A1344)-1,Data!B:C,2,FALSE)),"")</f>
        <v/>
      </c>
      <c r="B1344" s="133"/>
      <c r="C1344" s="87" t="str">
        <f>IFERROR(IF(VLOOKUP(ROW(A1344)-1,Data!B:C,2,FALSE)="","",VLOOKUP(ROW(A1344)-1,Data!B:X,23,FALSE)),"")</f>
        <v/>
      </c>
      <c r="D1344" s="6" t="str">
        <f t="shared" si="64"/>
        <v/>
      </c>
      <c r="E1344" s="6" t="str">
        <f t="shared" si="65"/>
        <v/>
      </c>
      <c r="F1344" s="42" t="str">
        <f>IF(I1344="","",IF(M1344="Campaign","--",IF(VLOOKUP(A1344,Data!C:D,2,FALSE)="*","*",VLOOKUP(A1344,Data!C:R,16,FALSE))))</f>
        <v/>
      </c>
      <c r="G1344" s="43" t="str">
        <f>IF(I1344="","",IFERROR(VLOOKUP(VLOOKUP(A1344,Data!C:T,18,FALSE),'ROAR Ratings'!A:D,4,FALSE),""))</f>
        <v/>
      </c>
      <c r="H1344" s="44" t="str">
        <f t="shared" si="66"/>
        <v/>
      </c>
      <c r="I1344" s="58" t="str">
        <f>IF(OR(A1344="",LEFT(A1344,3)="---"),"",IFERROR(VLOOKUP($A1344,'ROAR Balance'!B:F,2,FALSE),""))</f>
        <v/>
      </c>
      <c r="J1344" s="58" t="str">
        <f>IF(I1344="","",IFERROR(VLOOKUP($A1344,'ROAR Balance'!B:F,3,FALSE),""))</f>
        <v/>
      </c>
      <c r="K1344" s="58" t="str">
        <f>IF(I1344="","",IFERROR(VLOOKUP($A1344,'ROAR Balance'!B:F,4,FALSE),""))</f>
        <v/>
      </c>
      <c r="L1344" s="58" t="str">
        <f>IF(I1344="","",IFERROR(VLOOKUP($A1344,'ROAR Balance'!B:F,5,FALSE),""))</f>
        <v/>
      </c>
      <c r="M1344" s="46" t="str">
        <f>IF(OR(LEFT(A1344,2)="--",A1344="",I1344=""),"",IFERROR(VLOOKUP(A1344,Data!C:W,21,FALSE),""))</f>
        <v/>
      </c>
    </row>
    <row r="1345" spans="1:13" x14ac:dyDescent="0.3">
      <c r="A1345" s="5" t="str">
        <f>IFERROR(IF(VLOOKUP(ROW(A1345)-1,Data!B:C,2,FALSE)="","",VLOOKUP(ROW(A1345)-1,Data!B:C,2,FALSE)),"")</f>
        <v/>
      </c>
      <c r="B1345" s="133"/>
      <c r="C1345" s="87" t="str">
        <f>IFERROR(IF(VLOOKUP(ROW(A1345)-1,Data!B:C,2,FALSE)="","",VLOOKUP(ROW(A1345)-1,Data!B:X,23,FALSE)),"")</f>
        <v/>
      </c>
      <c r="D1345" s="6" t="str">
        <f t="shared" si="64"/>
        <v/>
      </c>
      <c r="E1345" s="6" t="str">
        <f t="shared" si="65"/>
        <v/>
      </c>
      <c r="F1345" s="42" t="str">
        <f>IF(I1345="","",IF(M1345="Campaign","--",IF(VLOOKUP(A1345,Data!C:D,2,FALSE)="*","*",VLOOKUP(A1345,Data!C:R,16,FALSE))))</f>
        <v/>
      </c>
      <c r="G1345" s="43" t="str">
        <f>IF(I1345="","",IFERROR(VLOOKUP(VLOOKUP(A1345,Data!C:T,18,FALSE),'ROAR Ratings'!A:D,4,FALSE),""))</f>
        <v/>
      </c>
      <c r="H1345" s="44" t="str">
        <f t="shared" si="66"/>
        <v/>
      </c>
      <c r="I1345" s="58" t="str">
        <f>IF(OR(A1345="",LEFT(A1345,3)="---"),"",IFERROR(VLOOKUP($A1345,'ROAR Balance'!B:F,2,FALSE),""))</f>
        <v/>
      </c>
      <c r="J1345" s="58" t="str">
        <f>IF(I1345="","",IFERROR(VLOOKUP($A1345,'ROAR Balance'!B:F,3,FALSE),""))</f>
        <v/>
      </c>
      <c r="K1345" s="58" t="str">
        <f>IF(I1345="","",IFERROR(VLOOKUP($A1345,'ROAR Balance'!B:F,4,FALSE),""))</f>
        <v/>
      </c>
      <c r="L1345" s="58" t="str">
        <f>IF(I1345="","",IFERROR(VLOOKUP($A1345,'ROAR Balance'!B:F,5,FALSE),""))</f>
        <v/>
      </c>
      <c r="M1345" s="46" t="str">
        <f>IF(OR(LEFT(A1345,2)="--",A1345="",I1345=""),"",IFERROR(VLOOKUP(A1345,Data!C:W,21,FALSE),""))</f>
        <v/>
      </c>
    </row>
    <row r="1346" spans="1:13" x14ac:dyDescent="0.3">
      <c r="A1346" s="5" t="str">
        <f>IFERROR(IF(VLOOKUP(ROW(A1346)-1,Data!B:C,2,FALSE)="","",VLOOKUP(ROW(A1346)-1,Data!B:C,2,FALSE)),"")</f>
        <v/>
      </c>
      <c r="B1346" s="133"/>
      <c r="C1346" s="87" t="str">
        <f>IFERROR(IF(VLOOKUP(ROW(A1346)-1,Data!B:C,2,FALSE)="","",VLOOKUP(ROW(A1346)-1,Data!B:X,23,FALSE)),"")</f>
        <v/>
      </c>
      <c r="D1346" s="6" t="str">
        <f t="shared" si="64"/>
        <v/>
      </c>
      <c r="E1346" s="6" t="str">
        <f t="shared" si="65"/>
        <v/>
      </c>
      <c r="F1346" s="42" t="str">
        <f>IF(I1346="","",IF(M1346="Campaign","--",IF(VLOOKUP(A1346,Data!C:D,2,FALSE)="*","*",VLOOKUP(A1346,Data!C:R,16,FALSE))))</f>
        <v/>
      </c>
      <c r="G1346" s="43" t="str">
        <f>IF(I1346="","",IFERROR(VLOOKUP(VLOOKUP(A1346,Data!C:T,18,FALSE),'ROAR Ratings'!A:D,4,FALSE),""))</f>
        <v/>
      </c>
      <c r="H1346" s="44" t="str">
        <f t="shared" si="66"/>
        <v/>
      </c>
      <c r="I1346" s="58" t="str">
        <f>IF(OR(A1346="",LEFT(A1346,3)="---"),"",IFERROR(VLOOKUP($A1346,'ROAR Balance'!B:F,2,FALSE),""))</f>
        <v/>
      </c>
      <c r="J1346" s="58" t="str">
        <f>IF(I1346="","",IFERROR(VLOOKUP($A1346,'ROAR Balance'!B:F,3,FALSE),""))</f>
        <v/>
      </c>
      <c r="K1346" s="58" t="str">
        <f>IF(I1346="","",IFERROR(VLOOKUP($A1346,'ROAR Balance'!B:F,4,FALSE),""))</f>
        <v/>
      </c>
      <c r="L1346" s="58" t="str">
        <f>IF(I1346="","",IFERROR(VLOOKUP($A1346,'ROAR Balance'!B:F,5,FALSE),""))</f>
        <v/>
      </c>
      <c r="M1346" s="46" t="str">
        <f>IF(OR(LEFT(A1346,2)="--",A1346="",I1346=""),"",IFERROR(VLOOKUP(A1346,Data!C:W,21,FALSE),""))</f>
        <v/>
      </c>
    </row>
    <row r="1347" spans="1:13" x14ac:dyDescent="0.3">
      <c r="A1347" s="5" t="str">
        <f>IFERROR(IF(VLOOKUP(ROW(A1347)-1,Data!B:C,2,FALSE)="","",VLOOKUP(ROW(A1347)-1,Data!B:C,2,FALSE)),"")</f>
        <v/>
      </c>
      <c r="B1347" s="133"/>
      <c r="C1347" s="87" t="str">
        <f>IFERROR(IF(VLOOKUP(ROW(A1347)-1,Data!B:C,2,FALSE)="","",VLOOKUP(ROW(A1347)-1,Data!B:X,23,FALSE)),"")</f>
        <v/>
      </c>
      <c r="D1347" s="6" t="str">
        <f t="shared" ref="D1347:D1410" si="67">IF(I1347="","",IF(G1347&gt;$P$2,IF(H1347&lt;$P$5,1,-1),-1))</f>
        <v/>
      </c>
      <c r="E1347" s="6" t="str">
        <f t="shared" ref="E1347:E1410" si="68">IF(F1347="","",IF(M1347="Campaign","",IF(F1347&lt;5,"T","")))</f>
        <v/>
      </c>
      <c r="F1347" s="42" t="str">
        <f>IF(I1347="","",IF(M1347="Campaign","--",IF(VLOOKUP(A1347,Data!C:D,2,FALSE)="*","*",VLOOKUP(A1347,Data!C:R,16,FALSE))))</f>
        <v/>
      </c>
      <c r="G1347" s="43" t="str">
        <f>IF(I1347="","",IFERROR(VLOOKUP(VLOOKUP(A1347,Data!C:T,18,FALSE),'ROAR Ratings'!A:D,4,FALSE),""))</f>
        <v/>
      </c>
      <c r="H1347" s="44" t="str">
        <f t="shared" ref="H1347:H1410" si="69">IF(I1347="","",IFERROR(IF(J1347/(J1347+L1347)&gt;0.5,J1347/(J1347+L1347),1-J1347/(J1347+L1347)),""))</f>
        <v/>
      </c>
      <c r="I1347" s="58" t="str">
        <f>IF(OR(A1347="",LEFT(A1347,3)="---"),"",IFERROR(VLOOKUP($A1347,'ROAR Balance'!B:F,2,FALSE),""))</f>
        <v/>
      </c>
      <c r="J1347" s="58" t="str">
        <f>IF(I1347="","",IFERROR(VLOOKUP($A1347,'ROAR Balance'!B:F,3,FALSE),""))</f>
        <v/>
      </c>
      <c r="K1347" s="58" t="str">
        <f>IF(I1347="","",IFERROR(VLOOKUP($A1347,'ROAR Balance'!B:F,4,FALSE),""))</f>
        <v/>
      </c>
      <c r="L1347" s="58" t="str">
        <f>IF(I1347="","",IFERROR(VLOOKUP($A1347,'ROAR Balance'!B:F,5,FALSE),""))</f>
        <v/>
      </c>
      <c r="M1347" s="46" t="str">
        <f>IF(OR(LEFT(A1347,2)="--",A1347="",I1347=""),"",IFERROR(VLOOKUP(A1347,Data!C:W,21,FALSE),""))</f>
        <v/>
      </c>
    </row>
    <row r="1348" spans="1:13" x14ac:dyDescent="0.3">
      <c r="A1348" s="5" t="str">
        <f>IFERROR(IF(VLOOKUP(ROW(A1348)-1,Data!B:C,2,FALSE)="","",VLOOKUP(ROW(A1348)-1,Data!B:C,2,FALSE)),"")</f>
        <v/>
      </c>
      <c r="B1348" s="133"/>
      <c r="C1348" s="87" t="str">
        <f>IFERROR(IF(VLOOKUP(ROW(A1348)-1,Data!B:C,2,FALSE)="","",VLOOKUP(ROW(A1348)-1,Data!B:X,23,FALSE)),"")</f>
        <v/>
      </c>
      <c r="D1348" s="6" t="str">
        <f t="shared" si="67"/>
        <v/>
      </c>
      <c r="E1348" s="6" t="str">
        <f t="shared" si="68"/>
        <v/>
      </c>
      <c r="F1348" s="42" t="str">
        <f>IF(I1348="","",IF(M1348="Campaign","--",IF(VLOOKUP(A1348,Data!C:D,2,FALSE)="*","*",VLOOKUP(A1348,Data!C:R,16,FALSE))))</f>
        <v/>
      </c>
      <c r="G1348" s="43" t="str">
        <f>IF(I1348="","",IFERROR(VLOOKUP(VLOOKUP(A1348,Data!C:T,18,FALSE),'ROAR Ratings'!A:D,4,FALSE),""))</f>
        <v/>
      </c>
      <c r="H1348" s="44" t="str">
        <f t="shared" si="69"/>
        <v/>
      </c>
      <c r="I1348" s="58" t="str">
        <f>IF(OR(A1348="",LEFT(A1348,3)="---"),"",IFERROR(VLOOKUP($A1348,'ROAR Balance'!B:F,2,FALSE),""))</f>
        <v/>
      </c>
      <c r="J1348" s="58" t="str">
        <f>IF(I1348="","",IFERROR(VLOOKUP($A1348,'ROAR Balance'!B:F,3,FALSE),""))</f>
        <v/>
      </c>
      <c r="K1348" s="58" t="str">
        <f>IF(I1348="","",IFERROR(VLOOKUP($A1348,'ROAR Balance'!B:F,4,FALSE),""))</f>
        <v/>
      </c>
      <c r="L1348" s="58" t="str">
        <f>IF(I1348="","",IFERROR(VLOOKUP($A1348,'ROAR Balance'!B:F,5,FALSE),""))</f>
        <v/>
      </c>
      <c r="M1348" s="46" t="str">
        <f>IF(OR(LEFT(A1348,2)="--",A1348="",I1348=""),"",IFERROR(VLOOKUP(A1348,Data!C:W,21,FALSE),""))</f>
        <v/>
      </c>
    </row>
    <row r="1349" spans="1:13" x14ac:dyDescent="0.3">
      <c r="A1349" s="5" t="str">
        <f>IFERROR(IF(VLOOKUP(ROW(A1349)-1,Data!B:C,2,FALSE)="","",VLOOKUP(ROW(A1349)-1,Data!B:C,2,FALSE)),"")</f>
        <v/>
      </c>
      <c r="B1349" s="133"/>
      <c r="C1349" s="87" t="str">
        <f>IFERROR(IF(VLOOKUP(ROW(A1349)-1,Data!B:C,2,FALSE)="","",VLOOKUP(ROW(A1349)-1,Data!B:X,23,FALSE)),"")</f>
        <v/>
      </c>
      <c r="D1349" s="6" t="str">
        <f t="shared" si="67"/>
        <v/>
      </c>
      <c r="E1349" s="6" t="str">
        <f t="shared" si="68"/>
        <v/>
      </c>
      <c r="F1349" s="42" t="str">
        <f>IF(I1349="","",IF(M1349="Campaign","--",IF(VLOOKUP(A1349,Data!C:D,2,FALSE)="*","*",VLOOKUP(A1349,Data!C:R,16,FALSE))))</f>
        <v/>
      </c>
      <c r="G1349" s="43" t="str">
        <f>IF(I1349="","",IFERROR(VLOOKUP(VLOOKUP(A1349,Data!C:T,18,FALSE),'ROAR Ratings'!A:D,4,FALSE),""))</f>
        <v/>
      </c>
      <c r="H1349" s="44" t="str">
        <f t="shared" si="69"/>
        <v/>
      </c>
      <c r="I1349" s="58" t="str">
        <f>IF(OR(A1349="",LEFT(A1349,3)="---"),"",IFERROR(VLOOKUP($A1349,'ROAR Balance'!B:F,2,FALSE),""))</f>
        <v/>
      </c>
      <c r="J1349" s="58" t="str">
        <f>IF(I1349="","",IFERROR(VLOOKUP($A1349,'ROAR Balance'!B:F,3,FALSE),""))</f>
        <v/>
      </c>
      <c r="K1349" s="58" t="str">
        <f>IF(I1349="","",IFERROR(VLOOKUP($A1349,'ROAR Balance'!B:F,4,FALSE),""))</f>
        <v/>
      </c>
      <c r="L1349" s="58" t="str">
        <f>IF(I1349="","",IFERROR(VLOOKUP($A1349,'ROAR Balance'!B:F,5,FALSE),""))</f>
        <v/>
      </c>
      <c r="M1349" s="46" t="str">
        <f>IF(OR(LEFT(A1349,2)="--",A1349="",I1349=""),"",IFERROR(VLOOKUP(A1349,Data!C:W,21,FALSE),""))</f>
        <v/>
      </c>
    </row>
    <row r="1350" spans="1:13" x14ac:dyDescent="0.3">
      <c r="A1350" s="5" t="str">
        <f>IFERROR(IF(VLOOKUP(ROW(A1350)-1,Data!B:C,2,FALSE)="","",VLOOKUP(ROW(A1350)-1,Data!B:C,2,FALSE)),"")</f>
        <v/>
      </c>
      <c r="B1350" s="133"/>
      <c r="C1350" s="87" t="str">
        <f>IFERROR(IF(VLOOKUP(ROW(A1350)-1,Data!B:C,2,FALSE)="","",VLOOKUP(ROW(A1350)-1,Data!B:X,23,FALSE)),"")</f>
        <v/>
      </c>
      <c r="D1350" s="6" t="str">
        <f t="shared" si="67"/>
        <v/>
      </c>
      <c r="E1350" s="6" t="str">
        <f t="shared" si="68"/>
        <v/>
      </c>
      <c r="F1350" s="42" t="str">
        <f>IF(I1350="","",IF(M1350="Campaign","--",IF(VLOOKUP(A1350,Data!C:D,2,FALSE)="*","*",VLOOKUP(A1350,Data!C:R,16,FALSE))))</f>
        <v/>
      </c>
      <c r="G1350" s="43" t="str">
        <f>IF(I1350="","",IFERROR(VLOOKUP(VLOOKUP(A1350,Data!C:T,18,FALSE),'ROAR Ratings'!A:D,4,FALSE),""))</f>
        <v/>
      </c>
      <c r="H1350" s="44" t="str">
        <f t="shared" si="69"/>
        <v/>
      </c>
      <c r="I1350" s="58" t="str">
        <f>IF(OR(A1350="",LEFT(A1350,3)="---"),"",IFERROR(VLOOKUP($A1350,'ROAR Balance'!B:F,2,FALSE),""))</f>
        <v/>
      </c>
      <c r="J1350" s="58" t="str">
        <f>IF(I1350="","",IFERROR(VLOOKUP($A1350,'ROAR Balance'!B:F,3,FALSE),""))</f>
        <v/>
      </c>
      <c r="K1350" s="58" t="str">
        <f>IF(I1350="","",IFERROR(VLOOKUP($A1350,'ROAR Balance'!B:F,4,FALSE),""))</f>
        <v/>
      </c>
      <c r="L1350" s="58" t="str">
        <f>IF(I1350="","",IFERROR(VLOOKUP($A1350,'ROAR Balance'!B:F,5,FALSE),""))</f>
        <v/>
      </c>
      <c r="M1350" s="46" t="str">
        <f>IF(OR(LEFT(A1350,2)="--",A1350="",I1350=""),"",IFERROR(VLOOKUP(A1350,Data!C:W,21,FALSE),""))</f>
        <v/>
      </c>
    </row>
    <row r="1351" spans="1:13" x14ac:dyDescent="0.3">
      <c r="A1351" s="5" t="str">
        <f>IFERROR(IF(VLOOKUP(ROW(A1351)-1,Data!B:C,2,FALSE)="","",VLOOKUP(ROW(A1351)-1,Data!B:C,2,FALSE)),"")</f>
        <v/>
      </c>
      <c r="B1351" s="133"/>
      <c r="C1351" s="87" t="str">
        <f>IFERROR(IF(VLOOKUP(ROW(A1351)-1,Data!B:C,2,FALSE)="","",VLOOKUP(ROW(A1351)-1,Data!B:X,23,FALSE)),"")</f>
        <v/>
      </c>
      <c r="D1351" s="6" t="str">
        <f t="shared" si="67"/>
        <v/>
      </c>
      <c r="E1351" s="6" t="str">
        <f t="shared" si="68"/>
        <v/>
      </c>
      <c r="F1351" s="42" t="str">
        <f>IF(I1351="","",IF(M1351="Campaign","--",IF(VLOOKUP(A1351,Data!C:D,2,FALSE)="*","*",VLOOKUP(A1351,Data!C:R,16,FALSE))))</f>
        <v/>
      </c>
      <c r="G1351" s="43" t="str">
        <f>IF(I1351="","",IFERROR(VLOOKUP(VLOOKUP(A1351,Data!C:T,18,FALSE),'ROAR Ratings'!A:D,4,FALSE),""))</f>
        <v/>
      </c>
      <c r="H1351" s="44" t="str">
        <f t="shared" si="69"/>
        <v/>
      </c>
      <c r="I1351" s="58" t="str">
        <f>IF(OR(A1351="",LEFT(A1351,3)="---"),"",IFERROR(VLOOKUP($A1351,'ROAR Balance'!B:F,2,FALSE),""))</f>
        <v/>
      </c>
      <c r="J1351" s="58" t="str">
        <f>IF(I1351="","",IFERROR(VLOOKUP($A1351,'ROAR Balance'!B:F,3,FALSE),""))</f>
        <v/>
      </c>
      <c r="K1351" s="58" t="str">
        <f>IF(I1351="","",IFERROR(VLOOKUP($A1351,'ROAR Balance'!B:F,4,FALSE),""))</f>
        <v/>
      </c>
      <c r="L1351" s="58" t="str">
        <f>IF(I1351="","",IFERROR(VLOOKUP($A1351,'ROAR Balance'!B:F,5,FALSE),""))</f>
        <v/>
      </c>
      <c r="M1351" s="46" t="str">
        <f>IF(OR(LEFT(A1351,2)="--",A1351="",I1351=""),"",IFERROR(VLOOKUP(A1351,Data!C:W,21,FALSE),""))</f>
        <v/>
      </c>
    </row>
    <row r="1352" spans="1:13" x14ac:dyDescent="0.3">
      <c r="A1352" s="5" t="str">
        <f>IFERROR(IF(VLOOKUP(ROW(A1352)-1,Data!B:C,2,FALSE)="","",VLOOKUP(ROW(A1352)-1,Data!B:C,2,FALSE)),"")</f>
        <v/>
      </c>
      <c r="B1352" s="133"/>
      <c r="C1352" s="87" t="str">
        <f>IFERROR(IF(VLOOKUP(ROW(A1352)-1,Data!B:C,2,FALSE)="","",VLOOKUP(ROW(A1352)-1,Data!B:X,23,FALSE)),"")</f>
        <v/>
      </c>
      <c r="D1352" s="6" t="str">
        <f t="shared" si="67"/>
        <v/>
      </c>
      <c r="E1352" s="6" t="str">
        <f t="shared" si="68"/>
        <v/>
      </c>
      <c r="F1352" s="42" t="str">
        <f>IF(I1352="","",IF(M1352="Campaign","--",IF(VLOOKUP(A1352,Data!C:D,2,FALSE)="*","*",VLOOKUP(A1352,Data!C:R,16,FALSE))))</f>
        <v/>
      </c>
      <c r="G1352" s="43" t="str">
        <f>IF(I1352="","",IFERROR(VLOOKUP(VLOOKUP(A1352,Data!C:T,18,FALSE),'ROAR Ratings'!A:D,4,FALSE),""))</f>
        <v/>
      </c>
      <c r="H1352" s="44" t="str">
        <f t="shared" si="69"/>
        <v/>
      </c>
      <c r="I1352" s="58" t="str">
        <f>IF(OR(A1352="",LEFT(A1352,3)="---"),"",IFERROR(VLOOKUP($A1352,'ROAR Balance'!B:F,2,FALSE),""))</f>
        <v/>
      </c>
      <c r="J1352" s="58" t="str">
        <f>IF(I1352="","",IFERROR(VLOOKUP($A1352,'ROAR Balance'!B:F,3,FALSE),""))</f>
        <v/>
      </c>
      <c r="K1352" s="58" t="str">
        <f>IF(I1352="","",IFERROR(VLOOKUP($A1352,'ROAR Balance'!B:F,4,FALSE),""))</f>
        <v/>
      </c>
      <c r="L1352" s="58" t="str">
        <f>IF(I1352="","",IFERROR(VLOOKUP($A1352,'ROAR Balance'!B:F,5,FALSE),""))</f>
        <v/>
      </c>
      <c r="M1352" s="46" t="str">
        <f>IF(OR(LEFT(A1352,2)="--",A1352="",I1352=""),"",IFERROR(VLOOKUP(A1352,Data!C:W,21,FALSE),""))</f>
        <v/>
      </c>
    </row>
    <row r="1353" spans="1:13" x14ac:dyDescent="0.3">
      <c r="A1353" s="5" t="str">
        <f>IFERROR(IF(VLOOKUP(ROW(A1353)-1,Data!B:C,2,FALSE)="","",VLOOKUP(ROW(A1353)-1,Data!B:C,2,FALSE)),"")</f>
        <v/>
      </c>
      <c r="B1353" s="133"/>
      <c r="C1353" s="87" t="str">
        <f>IFERROR(IF(VLOOKUP(ROW(A1353)-1,Data!B:C,2,FALSE)="","",VLOOKUP(ROW(A1353)-1,Data!B:X,23,FALSE)),"")</f>
        <v/>
      </c>
      <c r="D1353" s="6" t="str">
        <f t="shared" si="67"/>
        <v/>
      </c>
      <c r="E1353" s="6" t="str">
        <f t="shared" si="68"/>
        <v/>
      </c>
      <c r="F1353" s="42" t="str">
        <f>IF(I1353="","",IF(M1353="Campaign","--",IF(VLOOKUP(A1353,Data!C:D,2,FALSE)="*","*",VLOOKUP(A1353,Data!C:R,16,FALSE))))</f>
        <v/>
      </c>
      <c r="G1353" s="43" t="str">
        <f>IF(I1353="","",IFERROR(VLOOKUP(VLOOKUP(A1353,Data!C:T,18,FALSE),'ROAR Ratings'!A:D,4,FALSE),""))</f>
        <v/>
      </c>
      <c r="H1353" s="44" t="str">
        <f t="shared" si="69"/>
        <v/>
      </c>
      <c r="I1353" s="58" t="str">
        <f>IF(OR(A1353="",LEFT(A1353,3)="---"),"",IFERROR(VLOOKUP($A1353,'ROAR Balance'!B:F,2,FALSE),""))</f>
        <v/>
      </c>
      <c r="J1353" s="58" t="str">
        <f>IF(I1353="","",IFERROR(VLOOKUP($A1353,'ROAR Balance'!B:F,3,FALSE),""))</f>
        <v/>
      </c>
      <c r="K1353" s="58" t="str">
        <f>IF(I1353="","",IFERROR(VLOOKUP($A1353,'ROAR Balance'!B:F,4,FALSE),""))</f>
        <v/>
      </c>
      <c r="L1353" s="58" t="str">
        <f>IF(I1353="","",IFERROR(VLOOKUP($A1353,'ROAR Balance'!B:F,5,FALSE),""))</f>
        <v/>
      </c>
      <c r="M1353" s="46" t="str">
        <f>IF(OR(LEFT(A1353,2)="--",A1353="",I1353=""),"",IFERROR(VLOOKUP(A1353,Data!C:W,21,FALSE),""))</f>
        <v/>
      </c>
    </row>
    <row r="1354" spans="1:13" x14ac:dyDescent="0.3">
      <c r="A1354" s="5" t="str">
        <f>IFERROR(IF(VLOOKUP(ROW(A1354)-1,Data!B:C,2,FALSE)="","",VLOOKUP(ROW(A1354)-1,Data!B:C,2,FALSE)),"")</f>
        <v/>
      </c>
      <c r="B1354" s="133"/>
      <c r="C1354" s="87" t="str">
        <f>IFERROR(IF(VLOOKUP(ROW(A1354)-1,Data!B:C,2,FALSE)="","",VLOOKUP(ROW(A1354)-1,Data!B:X,23,FALSE)),"")</f>
        <v/>
      </c>
      <c r="D1354" s="6" t="str">
        <f t="shared" si="67"/>
        <v/>
      </c>
      <c r="E1354" s="6" t="str">
        <f t="shared" si="68"/>
        <v/>
      </c>
      <c r="F1354" s="42" t="str">
        <f>IF(I1354="","",IF(M1354="Campaign","--",IF(VLOOKUP(A1354,Data!C:D,2,FALSE)="*","*",VLOOKUP(A1354,Data!C:R,16,FALSE))))</f>
        <v/>
      </c>
      <c r="G1354" s="43" t="str">
        <f>IF(I1354="","",IFERROR(VLOOKUP(VLOOKUP(A1354,Data!C:T,18,FALSE),'ROAR Ratings'!A:D,4,FALSE),""))</f>
        <v/>
      </c>
      <c r="H1354" s="44" t="str">
        <f t="shared" si="69"/>
        <v/>
      </c>
      <c r="I1354" s="58" t="str">
        <f>IF(OR(A1354="",LEFT(A1354,3)="---"),"",IFERROR(VLOOKUP($A1354,'ROAR Balance'!B:F,2,FALSE),""))</f>
        <v/>
      </c>
      <c r="J1354" s="58" t="str">
        <f>IF(I1354="","",IFERROR(VLOOKUP($A1354,'ROAR Balance'!B:F,3,FALSE),""))</f>
        <v/>
      </c>
      <c r="K1354" s="58" t="str">
        <f>IF(I1354="","",IFERROR(VLOOKUP($A1354,'ROAR Balance'!B:F,4,FALSE),""))</f>
        <v/>
      </c>
      <c r="L1354" s="58" t="str">
        <f>IF(I1354="","",IFERROR(VLOOKUP($A1354,'ROAR Balance'!B:F,5,FALSE),""))</f>
        <v/>
      </c>
      <c r="M1354" s="46" t="str">
        <f>IF(OR(LEFT(A1354,2)="--",A1354="",I1354=""),"",IFERROR(VLOOKUP(A1354,Data!C:W,21,FALSE),""))</f>
        <v/>
      </c>
    </row>
    <row r="1355" spans="1:13" x14ac:dyDescent="0.3">
      <c r="A1355" s="5" t="str">
        <f>IFERROR(IF(VLOOKUP(ROW(A1355)-1,Data!B:C,2,FALSE)="","",VLOOKUP(ROW(A1355)-1,Data!B:C,2,FALSE)),"")</f>
        <v/>
      </c>
      <c r="B1355" s="133"/>
      <c r="C1355" s="87" t="str">
        <f>IFERROR(IF(VLOOKUP(ROW(A1355)-1,Data!B:C,2,FALSE)="","",VLOOKUP(ROW(A1355)-1,Data!B:X,23,FALSE)),"")</f>
        <v/>
      </c>
      <c r="D1355" s="6" t="str">
        <f t="shared" si="67"/>
        <v/>
      </c>
      <c r="E1355" s="6" t="str">
        <f t="shared" si="68"/>
        <v/>
      </c>
      <c r="F1355" s="42" t="str">
        <f>IF(I1355="","",IF(M1355="Campaign","--",IF(VLOOKUP(A1355,Data!C:D,2,FALSE)="*","*",VLOOKUP(A1355,Data!C:R,16,FALSE))))</f>
        <v/>
      </c>
      <c r="G1355" s="43" t="str">
        <f>IF(I1355="","",IFERROR(VLOOKUP(VLOOKUP(A1355,Data!C:T,18,FALSE),'ROAR Ratings'!A:D,4,FALSE),""))</f>
        <v/>
      </c>
      <c r="H1355" s="44" t="str">
        <f t="shared" si="69"/>
        <v/>
      </c>
      <c r="I1355" s="58" t="str">
        <f>IF(OR(A1355="",LEFT(A1355,3)="---"),"",IFERROR(VLOOKUP($A1355,'ROAR Balance'!B:F,2,FALSE),""))</f>
        <v/>
      </c>
      <c r="J1355" s="58" t="str">
        <f>IF(I1355="","",IFERROR(VLOOKUP($A1355,'ROAR Balance'!B:F,3,FALSE),""))</f>
        <v/>
      </c>
      <c r="K1355" s="58" t="str">
        <f>IF(I1355="","",IFERROR(VLOOKUP($A1355,'ROAR Balance'!B:F,4,FALSE),""))</f>
        <v/>
      </c>
      <c r="L1355" s="58" t="str">
        <f>IF(I1355="","",IFERROR(VLOOKUP($A1355,'ROAR Balance'!B:F,5,FALSE),""))</f>
        <v/>
      </c>
      <c r="M1355" s="46" t="str">
        <f>IF(OR(LEFT(A1355,2)="--",A1355="",I1355=""),"",IFERROR(VLOOKUP(A1355,Data!C:W,21,FALSE),""))</f>
        <v/>
      </c>
    </row>
    <row r="1356" spans="1:13" x14ac:dyDescent="0.3">
      <c r="A1356" s="5" t="str">
        <f>IFERROR(IF(VLOOKUP(ROW(A1356)-1,Data!B:C,2,FALSE)="","",VLOOKUP(ROW(A1356)-1,Data!B:C,2,FALSE)),"")</f>
        <v/>
      </c>
      <c r="B1356" s="133"/>
      <c r="C1356" s="87" t="str">
        <f>IFERROR(IF(VLOOKUP(ROW(A1356)-1,Data!B:C,2,FALSE)="","",VLOOKUP(ROW(A1356)-1,Data!B:X,23,FALSE)),"")</f>
        <v/>
      </c>
      <c r="D1356" s="6" t="str">
        <f t="shared" si="67"/>
        <v/>
      </c>
      <c r="E1356" s="6" t="str">
        <f t="shared" si="68"/>
        <v/>
      </c>
      <c r="F1356" s="42" t="str">
        <f>IF(I1356="","",IF(M1356="Campaign","--",IF(VLOOKUP(A1356,Data!C:D,2,FALSE)="*","*",VLOOKUP(A1356,Data!C:R,16,FALSE))))</f>
        <v/>
      </c>
      <c r="G1356" s="43" t="str">
        <f>IF(I1356="","",IFERROR(VLOOKUP(VLOOKUP(A1356,Data!C:T,18,FALSE),'ROAR Ratings'!A:D,4,FALSE),""))</f>
        <v/>
      </c>
      <c r="H1356" s="44" t="str">
        <f t="shared" si="69"/>
        <v/>
      </c>
      <c r="I1356" s="58" t="str">
        <f>IF(OR(A1356="",LEFT(A1356,3)="---"),"",IFERROR(VLOOKUP($A1356,'ROAR Balance'!B:F,2,FALSE),""))</f>
        <v/>
      </c>
      <c r="J1356" s="58" t="str">
        <f>IF(I1356="","",IFERROR(VLOOKUP($A1356,'ROAR Balance'!B:F,3,FALSE),""))</f>
        <v/>
      </c>
      <c r="K1356" s="58" t="str">
        <f>IF(I1356="","",IFERROR(VLOOKUP($A1356,'ROAR Balance'!B:F,4,FALSE),""))</f>
        <v/>
      </c>
      <c r="L1356" s="58" t="str">
        <f>IF(I1356="","",IFERROR(VLOOKUP($A1356,'ROAR Balance'!B:F,5,FALSE),""))</f>
        <v/>
      </c>
      <c r="M1356" s="46" t="str">
        <f>IF(OR(LEFT(A1356,2)="--",A1356="",I1356=""),"",IFERROR(VLOOKUP(A1356,Data!C:W,21,FALSE),""))</f>
        <v/>
      </c>
    </row>
    <row r="1357" spans="1:13" x14ac:dyDescent="0.3">
      <c r="A1357" s="5" t="str">
        <f>IFERROR(IF(VLOOKUP(ROW(A1357)-1,Data!B:C,2,FALSE)="","",VLOOKUP(ROW(A1357)-1,Data!B:C,2,FALSE)),"")</f>
        <v/>
      </c>
      <c r="B1357" s="133"/>
      <c r="C1357" s="87" t="str">
        <f>IFERROR(IF(VLOOKUP(ROW(A1357)-1,Data!B:C,2,FALSE)="","",VLOOKUP(ROW(A1357)-1,Data!B:X,23,FALSE)),"")</f>
        <v/>
      </c>
      <c r="D1357" s="6" t="str">
        <f t="shared" si="67"/>
        <v/>
      </c>
      <c r="E1357" s="6" t="str">
        <f t="shared" si="68"/>
        <v/>
      </c>
      <c r="F1357" s="42" t="str">
        <f>IF(I1357="","",IF(M1357="Campaign","--",IF(VLOOKUP(A1357,Data!C:D,2,FALSE)="*","*",VLOOKUP(A1357,Data!C:R,16,FALSE))))</f>
        <v/>
      </c>
      <c r="G1357" s="43" t="str">
        <f>IF(I1357="","",IFERROR(VLOOKUP(VLOOKUP(A1357,Data!C:T,18,FALSE),'ROAR Ratings'!A:D,4,FALSE),""))</f>
        <v/>
      </c>
      <c r="H1357" s="44" t="str">
        <f t="shared" si="69"/>
        <v/>
      </c>
      <c r="I1357" s="58" t="str">
        <f>IF(OR(A1357="",LEFT(A1357,3)="---"),"",IFERROR(VLOOKUP($A1357,'ROAR Balance'!B:F,2,FALSE),""))</f>
        <v/>
      </c>
      <c r="J1357" s="58" t="str">
        <f>IF(I1357="","",IFERROR(VLOOKUP($A1357,'ROAR Balance'!B:F,3,FALSE),""))</f>
        <v/>
      </c>
      <c r="K1357" s="58" t="str">
        <f>IF(I1357="","",IFERROR(VLOOKUP($A1357,'ROAR Balance'!B:F,4,FALSE),""))</f>
        <v/>
      </c>
      <c r="L1357" s="58" t="str">
        <f>IF(I1357="","",IFERROR(VLOOKUP($A1357,'ROAR Balance'!B:F,5,FALSE),""))</f>
        <v/>
      </c>
      <c r="M1357" s="46" t="str">
        <f>IF(OR(LEFT(A1357,2)="--",A1357="",I1357=""),"",IFERROR(VLOOKUP(A1357,Data!C:W,21,FALSE),""))</f>
        <v/>
      </c>
    </row>
    <row r="1358" spans="1:13" x14ac:dyDescent="0.3">
      <c r="A1358" s="5" t="str">
        <f>IFERROR(IF(VLOOKUP(ROW(A1358)-1,Data!B:C,2,FALSE)="","",VLOOKUP(ROW(A1358)-1,Data!B:C,2,FALSE)),"")</f>
        <v/>
      </c>
      <c r="B1358" s="133"/>
      <c r="C1358" s="87" t="str">
        <f>IFERROR(IF(VLOOKUP(ROW(A1358)-1,Data!B:C,2,FALSE)="","",VLOOKUP(ROW(A1358)-1,Data!B:X,23,FALSE)),"")</f>
        <v/>
      </c>
      <c r="D1358" s="6" t="str">
        <f t="shared" si="67"/>
        <v/>
      </c>
      <c r="E1358" s="6" t="str">
        <f t="shared" si="68"/>
        <v/>
      </c>
      <c r="F1358" s="42" t="str">
        <f>IF(I1358="","",IF(M1358="Campaign","--",IF(VLOOKUP(A1358,Data!C:D,2,FALSE)="*","*",VLOOKUP(A1358,Data!C:R,16,FALSE))))</f>
        <v/>
      </c>
      <c r="G1358" s="43" t="str">
        <f>IF(I1358="","",IFERROR(VLOOKUP(VLOOKUP(A1358,Data!C:T,18,FALSE),'ROAR Ratings'!A:D,4,FALSE),""))</f>
        <v/>
      </c>
      <c r="H1358" s="44" t="str">
        <f t="shared" si="69"/>
        <v/>
      </c>
      <c r="I1358" s="58" t="str">
        <f>IF(OR(A1358="",LEFT(A1358,3)="---"),"",IFERROR(VLOOKUP($A1358,'ROAR Balance'!B:F,2,FALSE),""))</f>
        <v/>
      </c>
      <c r="J1358" s="58" t="str">
        <f>IF(I1358="","",IFERROR(VLOOKUP($A1358,'ROAR Balance'!B:F,3,FALSE),""))</f>
        <v/>
      </c>
      <c r="K1358" s="58" t="str">
        <f>IF(I1358="","",IFERROR(VLOOKUP($A1358,'ROAR Balance'!B:F,4,FALSE),""))</f>
        <v/>
      </c>
      <c r="L1358" s="58" t="str">
        <f>IF(I1358="","",IFERROR(VLOOKUP($A1358,'ROAR Balance'!B:F,5,FALSE),""))</f>
        <v/>
      </c>
      <c r="M1358" s="46" t="str">
        <f>IF(OR(LEFT(A1358,2)="--",A1358="",I1358=""),"",IFERROR(VLOOKUP(A1358,Data!C:W,21,FALSE),""))</f>
        <v/>
      </c>
    </row>
    <row r="1359" spans="1:13" x14ac:dyDescent="0.3">
      <c r="A1359" s="5" t="str">
        <f>IFERROR(IF(VLOOKUP(ROW(A1359)-1,Data!B:C,2,FALSE)="","",VLOOKUP(ROW(A1359)-1,Data!B:C,2,FALSE)),"")</f>
        <v/>
      </c>
      <c r="B1359" s="133"/>
      <c r="C1359" s="87" t="str">
        <f>IFERROR(IF(VLOOKUP(ROW(A1359)-1,Data!B:C,2,FALSE)="","",VLOOKUP(ROW(A1359)-1,Data!B:X,23,FALSE)),"")</f>
        <v/>
      </c>
      <c r="D1359" s="6" t="str">
        <f t="shared" si="67"/>
        <v/>
      </c>
      <c r="E1359" s="6" t="str">
        <f t="shared" si="68"/>
        <v/>
      </c>
      <c r="F1359" s="42" t="str">
        <f>IF(I1359="","",IF(M1359="Campaign","--",IF(VLOOKUP(A1359,Data!C:D,2,FALSE)="*","*",VLOOKUP(A1359,Data!C:R,16,FALSE))))</f>
        <v/>
      </c>
      <c r="G1359" s="43" t="str">
        <f>IF(I1359="","",IFERROR(VLOOKUP(VLOOKUP(A1359,Data!C:T,18,FALSE),'ROAR Ratings'!A:D,4,FALSE),""))</f>
        <v/>
      </c>
      <c r="H1359" s="44" t="str">
        <f t="shared" si="69"/>
        <v/>
      </c>
      <c r="I1359" s="58" t="str">
        <f>IF(OR(A1359="",LEFT(A1359,3)="---"),"",IFERROR(VLOOKUP($A1359,'ROAR Balance'!B:F,2,FALSE),""))</f>
        <v/>
      </c>
      <c r="J1359" s="58" t="str">
        <f>IF(I1359="","",IFERROR(VLOOKUP($A1359,'ROAR Balance'!B:F,3,FALSE),""))</f>
        <v/>
      </c>
      <c r="K1359" s="58" t="str">
        <f>IF(I1359="","",IFERROR(VLOOKUP($A1359,'ROAR Balance'!B:F,4,FALSE),""))</f>
        <v/>
      </c>
      <c r="L1359" s="58" t="str">
        <f>IF(I1359="","",IFERROR(VLOOKUP($A1359,'ROAR Balance'!B:F,5,FALSE),""))</f>
        <v/>
      </c>
      <c r="M1359" s="46" t="str">
        <f>IF(OR(LEFT(A1359,2)="--",A1359="",I1359=""),"",IFERROR(VLOOKUP(A1359,Data!C:W,21,FALSE),""))</f>
        <v/>
      </c>
    </row>
    <row r="1360" spans="1:13" x14ac:dyDescent="0.3">
      <c r="A1360" s="5" t="str">
        <f>IFERROR(IF(VLOOKUP(ROW(A1360)-1,Data!B:C,2,FALSE)="","",VLOOKUP(ROW(A1360)-1,Data!B:C,2,FALSE)),"")</f>
        <v/>
      </c>
      <c r="B1360" s="133"/>
      <c r="C1360" s="87" t="str">
        <f>IFERROR(IF(VLOOKUP(ROW(A1360)-1,Data!B:C,2,FALSE)="","",VLOOKUP(ROW(A1360)-1,Data!B:X,23,FALSE)),"")</f>
        <v/>
      </c>
      <c r="D1360" s="6" t="str">
        <f t="shared" si="67"/>
        <v/>
      </c>
      <c r="E1360" s="6" t="str">
        <f t="shared" si="68"/>
        <v/>
      </c>
      <c r="F1360" s="42" t="str">
        <f>IF(I1360="","",IF(M1360="Campaign","--",IF(VLOOKUP(A1360,Data!C:D,2,FALSE)="*","*",VLOOKUP(A1360,Data!C:R,16,FALSE))))</f>
        <v/>
      </c>
      <c r="G1360" s="43" t="str">
        <f>IF(I1360="","",IFERROR(VLOOKUP(VLOOKUP(A1360,Data!C:T,18,FALSE),'ROAR Ratings'!A:D,4,FALSE),""))</f>
        <v/>
      </c>
      <c r="H1360" s="44" t="str">
        <f t="shared" si="69"/>
        <v/>
      </c>
      <c r="I1360" s="58" t="str">
        <f>IF(OR(A1360="",LEFT(A1360,3)="---"),"",IFERROR(VLOOKUP($A1360,'ROAR Balance'!B:F,2,FALSE),""))</f>
        <v/>
      </c>
      <c r="J1360" s="58" t="str">
        <f>IF(I1360="","",IFERROR(VLOOKUP($A1360,'ROAR Balance'!B:F,3,FALSE),""))</f>
        <v/>
      </c>
      <c r="K1360" s="58" t="str">
        <f>IF(I1360="","",IFERROR(VLOOKUP($A1360,'ROAR Balance'!B:F,4,FALSE),""))</f>
        <v/>
      </c>
      <c r="L1360" s="58" t="str">
        <f>IF(I1360="","",IFERROR(VLOOKUP($A1360,'ROAR Balance'!B:F,5,FALSE),""))</f>
        <v/>
      </c>
      <c r="M1360" s="46" t="str">
        <f>IF(OR(LEFT(A1360,2)="--",A1360="",I1360=""),"",IFERROR(VLOOKUP(A1360,Data!C:W,21,FALSE),""))</f>
        <v/>
      </c>
    </row>
    <row r="1361" spans="1:13" x14ac:dyDescent="0.3">
      <c r="A1361" s="5" t="str">
        <f>IFERROR(IF(VLOOKUP(ROW(A1361)-1,Data!B:C,2,FALSE)="","",VLOOKUP(ROW(A1361)-1,Data!B:C,2,FALSE)),"")</f>
        <v/>
      </c>
      <c r="B1361" s="133"/>
      <c r="C1361" s="87" t="str">
        <f>IFERROR(IF(VLOOKUP(ROW(A1361)-1,Data!B:C,2,FALSE)="","",VLOOKUP(ROW(A1361)-1,Data!B:X,23,FALSE)),"")</f>
        <v/>
      </c>
      <c r="D1361" s="6" t="str">
        <f t="shared" si="67"/>
        <v/>
      </c>
      <c r="E1361" s="6" t="str">
        <f t="shared" si="68"/>
        <v/>
      </c>
      <c r="F1361" s="42" t="str">
        <f>IF(I1361="","",IF(M1361="Campaign","--",IF(VLOOKUP(A1361,Data!C:D,2,FALSE)="*","*",VLOOKUP(A1361,Data!C:R,16,FALSE))))</f>
        <v/>
      </c>
      <c r="G1361" s="43" t="str">
        <f>IF(I1361="","",IFERROR(VLOOKUP(VLOOKUP(A1361,Data!C:T,18,FALSE),'ROAR Ratings'!A:D,4,FALSE),""))</f>
        <v/>
      </c>
      <c r="H1361" s="44" t="str">
        <f t="shared" si="69"/>
        <v/>
      </c>
      <c r="I1361" s="58" t="str">
        <f>IF(OR(A1361="",LEFT(A1361,3)="---"),"",IFERROR(VLOOKUP($A1361,'ROAR Balance'!B:F,2,FALSE),""))</f>
        <v/>
      </c>
      <c r="J1361" s="58" t="str">
        <f>IF(I1361="","",IFERROR(VLOOKUP($A1361,'ROAR Balance'!B:F,3,FALSE),""))</f>
        <v/>
      </c>
      <c r="K1361" s="58" t="str">
        <f>IF(I1361="","",IFERROR(VLOOKUP($A1361,'ROAR Balance'!B:F,4,FALSE),""))</f>
        <v/>
      </c>
      <c r="L1361" s="58" t="str">
        <f>IF(I1361="","",IFERROR(VLOOKUP($A1361,'ROAR Balance'!B:F,5,FALSE),""))</f>
        <v/>
      </c>
      <c r="M1361" s="46" t="str">
        <f>IF(OR(LEFT(A1361,2)="--",A1361="",I1361=""),"",IFERROR(VLOOKUP(A1361,Data!C:W,21,FALSE),""))</f>
        <v/>
      </c>
    </row>
    <row r="1362" spans="1:13" x14ac:dyDescent="0.3">
      <c r="A1362" s="5" t="str">
        <f>IFERROR(IF(VLOOKUP(ROW(A1362)-1,Data!B:C,2,FALSE)="","",VLOOKUP(ROW(A1362)-1,Data!B:C,2,FALSE)),"")</f>
        <v/>
      </c>
      <c r="B1362" s="133"/>
      <c r="C1362" s="87" t="str">
        <f>IFERROR(IF(VLOOKUP(ROW(A1362)-1,Data!B:C,2,FALSE)="","",VLOOKUP(ROW(A1362)-1,Data!B:X,23,FALSE)),"")</f>
        <v/>
      </c>
      <c r="D1362" s="6" t="str">
        <f t="shared" si="67"/>
        <v/>
      </c>
      <c r="E1362" s="6" t="str">
        <f t="shared" si="68"/>
        <v/>
      </c>
      <c r="F1362" s="42" t="str">
        <f>IF(I1362="","",IF(M1362="Campaign","--",IF(VLOOKUP(A1362,Data!C:D,2,FALSE)="*","*",VLOOKUP(A1362,Data!C:R,16,FALSE))))</f>
        <v/>
      </c>
      <c r="G1362" s="43" t="str">
        <f>IF(I1362="","",IFERROR(VLOOKUP(VLOOKUP(A1362,Data!C:T,18,FALSE),'ROAR Ratings'!A:D,4,FALSE),""))</f>
        <v/>
      </c>
      <c r="H1362" s="44" t="str">
        <f t="shared" si="69"/>
        <v/>
      </c>
      <c r="I1362" s="58" t="str">
        <f>IF(OR(A1362="",LEFT(A1362,3)="---"),"",IFERROR(VLOOKUP($A1362,'ROAR Balance'!B:F,2,FALSE),""))</f>
        <v/>
      </c>
      <c r="J1362" s="58" t="str">
        <f>IF(I1362="","",IFERROR(VLOOKUP($A1362,'ROAR Balance'!B:F,3,FALSE),""))</f>
        <v/>
      </c>
      <c r="K1362" s="58" t="str">
        <f>IF(I1362="","",IFERROR(VLOOKUP($A1362,'ROAR Balance'!B:F,4,FALSE),""))</f>
        <v/>
      </c>
      <c r="L1362" s="58" t="str">
        <f>IF(I1362="","",IFERROR(VLOOKUP($A1362,'ROAR Balance'!B:F,5,FALSE),""))</f>
        <v/>
      </c>
      <c r="M1362" s="46" t="str">
        <f>IF(OR(LEFT(A1362,2)="--",A1362="",I1362=""),"",IFERROR(VLOOKUP(A1362,Data!C:W,21,FALSE),""))</f>
        <v/>
      </c>
    </row>
    <row r="1363" spans="1:13" x14ac:dyDescent="0.3">
      <c r="A1363" s="5" t="str">
        <f>IFERROR(IF(VLOOKUP(ROW(A1363)-1,Data!B:C,2,FALSE)="","",VLOOKUP(ROW(A1363)-1,Data!B:C,2,FALSE)),"")</f>
        <v/>
      </c>
      <c r="B1363" s="133"/>
      <c r="C1363" s="87" t="str">
        <f>IFERROR(IF(VLOOKUP(ROW(A1363)-1,Data!B:C,2,FALSE)="","",VLOOKUP(ROW(A1363)-1,Data!B:X,23,FALSE)),"")</f>
        <v/>
      </c>
      <c r="D1363" s="6" t="str">
        <f t="shared" si="67"/>
        <v/>
      </c>
      <c r="E1363" s="6" t="str">
        <f t="shared" si="68"/>
        <v/>
      </c>
      <c r="F1363" s="42" t="str">
        <f>IF(I1363="","",IF(M1363="Campaign","--",IF(VLOOKUP(A1363,Data!C:D,2,FALSE)="*","*",VLOOKUP(A1363,Data!C:R,16,FALSE))))</f>
        <v/>
      </c>
      <c r="G1363" s="43" t="str">
        <f>IF(I1363="","",IFERROR(VLOOKUP(VLOOKUP(A1363,Data!C:T,18,FALSE),'ROAR Ratings'!A:D,4,FALSE),""))</f>
        <v/>
      </c>
      <c r="H1363" s="44" t="str">
        <f t="shared" si="69"/>
        <v/>
      </c>
      <c r="I1363" s="58" t="str">
        <f>IF(OR(A1363="",LEFT(A1363,3)="---"),"",IFERROR(VLOOKUP($A1363,'ROAR Balance'!B:F,2,FALSE),""))</f>
        <v/>
      </c>
      <c r="J1363" s="58" t="str">
        <f>IF(I1363="","",IFERROR(VLOOKUP($A1363,'ROAR Balance'!B:F,3,FALSE),""))</f>
        <v/>
      </c>
      <c r="K1363" s="58" t="str">
        <f>IF(I1363="","",IFERROR(VLOOKUP($A1363,'ROAR Balance'!B:F,4,FALSE),""))</f>
        <v/>
      </c>
      <c r="L1363" s="58" t="str">
        <f>IF(I1363="","",IFERROR(VLOOKUP($A1363,'ROAR Balance'!B:F,5,FALSE),""))</f>
        <v/>
      </c>
      <c r="M1363" s="46" t="str">
        <f>IF(OR(LEFT(A1363,2)="--",A1363="",I1363=""),"",IFERROR(VLOOKUP(A1363,Data!C:W,21,FALSE),""))</f>
        <v/>
      </c>
    </row>
    <row r="1364" spans="1:13" x14ac:dyDescent="0.3">
      <c r="A1364" s="5" t="str">
        <f>IFERROR(IF(VLOOKUP(ROW(A1364)-1,Data!B:C,2,FALSE)="","",VLOOKUP(ROW(A1364)-1,Data!B:C,2,FALSE)),"")</f>
        <v/>
      </c>
      <c r="B1364" s="133"/>
      <c r="C1364" s="87" t="str">
        <f>IFERROR(IF(VLOOKUP(ROW(A1364)-1,Data!B:C,2,FALSE)="","",VLOOKUP(ROW(A1364)-1,Data!B:X,23,FALSE)),"")</f>
        <v/>
      </c>
      <c r="D1364" s="6" t="str">
        <f t="shared" si="67"/>
        <v/>
      </c>
      <c r="E1364" s="6" t="str">
        <f t="shared" si="68"/>
        <v/>
      </c>
      <c r="F1364" s="42" t="str">
        <f>IF(I1364="","",IF(M1364="Campaign","--",IF(VLOOKUP(A1364,Data!C:D,2,FALSE)="*","*",VLOOKUP(A1364,Data!C:R,16,FALSE))))</f>
        <v/>
      </c>
      <c r="G1364" s="43" t="str">
        <f>IF(I1364="","",IFERROR(VLOOKUP(VLOOKUP(A1364,Data!C:T,18,FALSE),'ROAR Ratings'!A:D,4,FALSE),""))</f>
        <v/>
      </c>
      <c r="H1364" s="44" t="str">
        <f t="shared" si="69"/>
        <v/>
      </c>
      <c r="I1364" s="58" t="str">
        <f>IF(OR(A1364="",LEFT(A1364,3)="---"),"",IFERROR(VLOOKUP($A1364,'ROAR Balance'!B:F,2,FALSE),""))</f>
        <v/>
      </c>
      <c r="J1364" s="58" t="str">
        <f>IF(I1364="","",IFERROR(VLOOKUP($A1364,'ROAR Balance'!B:F,3,FALSE),""))</f>
        <v/>
      </c>
      <c r="K1364" s="58" t="str">
        <f>IF(I1364="","",IFERROR(VLOOKUP($A1364,'ROAR Balance'!B:F,4,FALSE),""))</f>
        <v/>
      </c>
      <c r="L1364" s="58" t="str">
        <f>IF(I1364="","",IFERROR(VLOOKUP($A1364,'ROAR Balance'!B:F,5,FALSE),""))</f>
        <v/>
      </c>
      <c r="M1364" s="46" t="str">
        <f>IF(OR(LEFT(A1364,2)="--",A1364="",I1364=""),"",IFERROR(VLOOKUP(A1364,Data!C:W,21,FALSE),""))</f>
        <v/>
      </c>
    </row>
    <row r="1365" spans="1:13" x14ac:dyDescent="0.3">
      <c r="A1365" s="5" t="str">
        <f>IFERROR(IF(VLOOKUP(ROW(A1365)-1,Data!B:C,2,FALSE)="","",VLOOKUP(ROW(A1365)-1,Data!B:C,2,FALSE)),"")</f>
        <v/>
      </c>
      <c r="B1365" s="133"/>
      <c r="C1365" s="87" t="str">
        <f>IFERROR(IF(VLOOKUP(ROW(A1365)-1,Data!B:C,2,FALSE)="","",VLOOKUP(ROW(A1365)-1,Data!B:X,23,FALSE)),"")</f>
        <v/>
      </c>
      <c r="D1365" s="6" t="str">
        <f t="shared" si="67"/>
        <v/>
      </c>
      <c r="E1365" s="6" t="str">
        <f t="shared" si="68"/>
        <v/>
      </c>
      <c r="F1365" s="42" t="str">
        <f>IF(I1365="","",IF(M1365="Campaign","--",IF(VLOOKUP(A1365,Data!C:D,2,FALSE)="*","*",VLOOKUP(A1365,Data!C:R,16,FALSE))))</f>
        <v/>
      </c>
      <c r="G1365" s="43" t="str">
        <f>IF(I1365="","",IFERROR(VLOOKUP(VLOOKUP(A1365,Data!C:T,18,FALSE),'ROAR Ratings'!A:D,4,FALSE),""))</f>
        <v/>
      </c>
      <c r="H1365" s="44" t="str">
        <f t="shared" si="69"/>
        <v/>
      </c>
      <c r="I1365" s="58" t="str">
        <f>IF(OR(A1365="",LEFT(A1365,3)="---"),"",IFERROR(VLOOKUP($A1365,'ROAR Balance'!B:F,2,FALSE),""))</f>
        <v/>
      </c>
      <c r="J1365" s="58" t="str">
        <f>IF(I1365="","",IFERROR(VLOOKUP($A1365,'ROAR Balance'!B:F,3,FALSE),""))</f>
        <v/>
      </c>
      <c r="K1365" s="58" t="str">
        <f>IF(I1365="","",IFERROR(VLOOKUP($A1365,'ROAR Balance'!B:F,4,FALSE),""))</f>
        <v/>
      </c>
      <c r="L1365" s="58" t="str">
        <f>IF(I1365="","",IFERROR(VLOOKUP($A1365,'ROAR Balance'!B:F,5,FALSE),""))</f>
        <v/>
      </c>
      <c r="M1365" s="46" t="str">
        <f>IF(OR(LEFT(A1365,2)="--",A1365="",I1365=""),"",IFERROR(VLOOKUP(A1365,Data!C:W,21,FALSE),""))</f>
        <v/>
      </c>
    </row>
    <row r="1366" spans="1:13" x14ac:dyDescent="0.3">
      <c r="A1366" s="5" t="str">
        <f>IFERROR(IF(VLOOKUP(ROW(A1366)-1,Data!B:C,2,FALSE)="","",VLOOKUP(ROW(A1366)-1,Data!B:C,2,FALSE)),"")</f>
        <v/>
      </c>
      <c r="B1366" s="133"/>
      <c r="C1366" s="87" t="str">
        <f>IFERROR(IF(VLOOKUP(ROW(A1366)-1,Data!B:C,2,FALSE)="","",VLOOKUP(ROW(A1366)-1,Data!B:X,23,FALSE)),"")</f>
        <v/>
      </c>
      <c r="D1366" s="6" t="str">
        <f t="shared" si="67"/>
        <v/>
      </c>
      <c r="E1366" s="6" t="str">
        <f t="shared" si="68"/>
        <v/>
      </c>
      <c r="F1366" s="42" t="str">
        <f>IF(I1366="","",IF(M1366="Campaign","--",IF(VLOOKUP(A1366,Data!C:D,2,FALSE)="*","*",VLOOKUP(A1366,Data!C:R,16,FALSE))))</f>
        <v/>
      </c>
      <c r="G1366" s="43" t="str">
        <f>IF(I1366="","",IFERROR(VLOOKUP(VLOOKUP(A1366,Data!C:T,18,FALSE),'ROAR Ratings'!A:D,4,FALSE),""))</f>
        <v/>
      </c>
      <c r="H1366" s="44" t="str">
        <f t="shared" si="69"/>
        <v/>
      </c>
      <c r="I1366" s="58" t="str">
        <f>IF(OR(A1366="",LEFT(A1366,3)="---"),"",IFERROR(VLOOKUP($A1366,'ROAR Balance'!B:F,2,FALSE),""))</f>
        <v/>
      </c>
      <c r="J1366" s="58" t="str">
        <f>IF(I1366="","",IFERROR(VLOOKUP($A1366,'ROAR Balance'!B:F,3,FALSE),""))</f>
        <v/>
      </c>
      <c r="K1366" s="58" t="str">
        <f>IF(I1366="","",IFERROR(VLOOKUP($A1366,'ROAR Balance'!B:F,4,FALSE),""))</f>
        <v/>
      </c>
      <c r="L1366" s="58" t="str">
        <f>IF(I1366="","",IFERROR(VLOOKUP($A1366,'ROAR Balance'!B:F,5,FALSE),""))</f>
        <v/>
      </c>
      <c r="M1366" s="46" t="str">
        <f>IF(OR(LEFT(A1366,2)="--",A1366="",I1366=""),"",IFERROR(VLOOKUP(A1366,Data!C:W,21,FALSE),""))</f>
        <v/>
      </c>
    </row>
    <row r="1367" spans="1:13" x14ac:dyDescent="0.3">
      <c r="A1367" s="5" t="str">
        <f>IFERROR(IF(VLOOKUP(ROW(A1367)-1,Data!B:C,2,FALSE)="","",VLOOKUP(ROW(A1367)-1,Data!B:C,2,FALSE)),"")</f>
        <v/>
      </c>
      <c r="B1367" s="133"/>
      <c r="C1367" s="87" t="str">
        <f>IFERROR(IF(VLOOKUP(ROW(A1367)-1,Data!B:C,2,FALSE)="","",VLOOKUP(ROW(A1367)-1,Data!B:X,23,FALSE)),"")</f>
        <v/>
      </c>
      <c r="D1367" s="6" t="str">
        <f t="shared" si="67"/>
        <v/>
      </c>
      <c r="E1367" s="6" t="str">
        <f t="shared" si="68"/>
        <v/>
      </c>
      <c r="F1367" s="42" t="str">
        <f>IF(I1367="","",IF(M1367="Campaign","--",IF(VLOOKUP(A1367,Data!C:D,2,FALSE)="*","*",VLOOKUP(A1367,Data!C:R,16,FALSE))))</f>
        <v/>
      </c>
      <c r="G1367" s="43" t="str">
        <f>IF(I1367="","",IFERROR(VLOOKUP(VLOOKUP(A1367,Data!C:T,18,FALSE),'ROAR Ratings'!A:D,4,FALSE),""))</f>
        <v/>
      </c>
      <c r="H1367" s="44" t="str">
        <f t="shared" si="69"/>
        <v/>
      </c>
      <c r="I1367" s="58" t="str">
        <f>IF(OR(A1367="",LEFT(A1367,3)="---"),"",IFERROR(VLOOKUP($A1367,'ROAR Balance'!B:F,2,FALSE),""))</f>
        <v/>
      </c>
      <c r="J1367" s="58" t="str">
        <f>IF(I1367="","",IFERROR(VLOOKUP($A1367,'ROAR Balance'!B:F,3,FALSE),""))</f>
        <v/>
      </c>
      <c r="K1367" s="58" t="str">
        <f>IF(I1367="","",IFERROR(VLOOKUP($A1367,'ROAR Balance'!B:F,4,FALSE),""))</f>
        <v/>
      </c>
      <c r="L1367" s="58" t="str">
        <f>IF(I1367="","",IFERROR(VLOOKUP($A1367,'ROAR Balance'!B:F,5,FALSE),""))</f>
        <v/>
      </c>
      <c r="M1367" s="46" t="str">
        <f>IF(OR(LEFT(A1367,2)="--",A1367="",I1367=""),"",IFERROR(VLOOKUP(A1367,Data!C:W,21,FALSE),""))</f>
        <v/>
      </c>
    </row>
    <row r="1368" spans="1:13" x14ac:dyDescent="0.3">
      <c r="A1368" s="5" t="str">
        <f>IFERROR(IF(VLOOKUP(ROW(A1368)-1,Data!B:C,2,FALSE)="","",VLOOKUP(ROW(A1368)-1,Data!B:C,2,FALSE)),"")</f>
        <v/>
      </c>
      <c r="B1368" s="133"/>
      <c r="C1368" s="87" t="str">
        <f>IFERROR(IF(VLOOKUP(ROW(A1368)-1,Data!B:C,2,FALSE)="","",VLOOKUP(ROW(A1368)-1,Data!B:X,23,FALSE)),"")</f>
        <v/>
      </c>
      <c r="D1368" s="6" t="str">
        <f t="shared" si="67"/>
        <v/>
      </c>
      <c r="E1368" s="6" t="str">
        <f t="shared" si="68"/>
        <v/>
      </c>
      <c r="F1368" s="42" t="str">
        <f>IF(I1368="","",IF(M1368="Campaign","--",IF(VLOOKUP(A1368,Data!C:D,2,FALSE)="*","*",VLOOKUP(A1368,Data!C:R,16,FALSE))))</f>
        <v/>
      </c>
      <c r="G1368" s="43" t="str">
        <f>IF(I1368="","",IFERROR(VLOOKUP(VLOOKUP(A1368,Data!C:T,18,FALSE),'ROAR Ratings'!A:D,4,FALSE),""))</f>
        <v/>
      </c>
      <c r="H1368" s="44" t="str">
        <f t="shared" si="69"/>
        <v/>
      </c>
      <c r="I1368" s="58" t="str">
        <f>IF(OR(A1368="",LEFT(A1368,3)="---"),"",IFERROR(VLOOKUP($A1368,'ROAR Balance'!B:F,2,FALSE),""))</f>
        <v/>
      </c>
      <c r="J1368" s="58" t="str">
        <f>IF(I1368="","",IFERROR(VLOOKUP($A1368,'ROAR Balance'!B:F,3,FALSE),""))</f>
        <v/>
      </c>
      <c r="K1368" s="58" t="str">
        <f>IF(I1368="","",IFERROR(VLOOKUP($A1368,'ROAR Balance'!B:F,4,FALSE),""))</f>
        <v/>
      </c>
      <c r="L1368" s="58" t="str">
        <f>IF(I1368="","",IFERROR(VLOOKUP($A1368,'ROAR Balance'!B:F,5,FALSE),""))</f>
        <v/>
      </c>
      <c r="M1368" s="46" t="str">
        <f>IF(OR(LEFT(A1368,2)="--",A1368="",I1368=""),"",IFERROR(VLOOKUP(A1368,Data!C:W,21,FALSE),""))</f>
        <v/>
      </c>
    </row>
    <row r="1369" spans="1:13" x14ac:dyDescent="0.3">
      <c r="A1369" s="5" t="str">
        <f>IFERROR(IF(VLOOKUP(ROW(A1369)-1,Data!B:C,2,FALSE)="","",VLOOKUP(ROW(A1369)-1,Data!B:C,2,FALSE)),"")</f>
        <v/>
      </c>
      <c r="B1369" s="133"/>
      <c r="C1369" s="87" t="str">
        <f>IFERROR(IF(VLOOKUP(ROW(A1369)-1,Data!B:C,2,FALSE)="","",VLOOKUP(ROW(A1369)-1,Data!B:X,23,FALSE)),"")</f>
        <v/>
      </c>
      <c r="D1369" s="6" t="str">
        <f t="shared" si="67"/>
        <v/>
      </c>
      <c r="E1369" s="6" t="str">
        <f t="shared" si="68"/>
        <v/>
      </c>
      <c r="F1369" s="42" t="str">
        <f>IF(I1369="","",IF(M1369="Campaign","--",IF(VLOOKUP(A1369,Data!C:D,2,FALSE)="*","*",VLOOKUP(A1369,Data!C:R,16,FALSE))))</f>
        <v/>
      </c>
      <c r="G1369" s="43" t="str">
        <f>IF(I1369="","",IFERROR(VLOOKUP(VLOOKUP(A1369,Data!C:T,18,FALSE),'ROAR Ratings'!A:D,4,FALSE),""))</f>
        <v/>
      </c>
      <c r="H1369" s="44" t="str">
        <f t="shared" si="69"/>
        <v/>
      </c>
      <c r="I1369" s="58" t="str">
        <f>IF(OR(A1369="",LEFT(A1369,3)="---"),"",IFERROR(VLOOKUP($A1369,'ROAR Balance'!B:F,2,FALSE),""))</f>
        <v/>
      </c>
      <c r="J1369" s="58" t="str">
        <f>IF(I1369="","",IFERROR(VLOOKUP($A1369,'ROAR Balance'!B:F,3,FALSE),""))</f>
        <v/>
      </c>
      <c r="K1369" s="58" t="str">
        <f>IF(I1369="","",IFERROR(VLOOKUP($A1369,'ROAR Balance'!B:F,4,FALSE),""))</f>
        <v/>
      </c>
      <c r="L1369" s="58" t="str">
        <f>IF(I1369="","",IFERROR(VLOOKUP($A1369,'ROAR Balance'!B:F,5,FALSE),""))</f>
        <v/>
      </c>
      <c r="M1369" s="46" t="str">
        <f>IF(OR(LEFT(A1369,2)="--",A1369="",I1369=""),"",IFERROR(VLOOKUP(A1369,Data!C:W,21,FALSE),""))</f>
        <v/>
      </c>
    </row>
    <row r="1370" spans="1:13" x14ac:dyDescent="0.3">
      <c r="A1370" s="5" t="str">
        <f>IFERROR(IF(VLOOKUP(ROW(A1370)-1,Data!B:C,2,FALSE)="","",VLOOKUP(ROW(A1370)-1,Data!B:C,2,FALSE)),"")</f>
        <v/>
      </c>
      <c r="B1370" s="133"/>
      <c r="C1370" s="87" t="str">
        <f>IFERROR(IF(VLOOKUP(ROW(A1370)-1,Data!B:C,2,FALSE)="","",VLOOKUP(ROW(A1370)-1,Data!B:X,23,FALSE)),"")</f>
        <v/>
      </c>
      <c r="D1370" s="6" t="str">
        <f t="shared" si="67"/>
        <v/>
      </c>
      <c r="E1370" s="6" t="str">
        <f t="shared" si="68"/>
        <v/>
      </c>
      <c r="F1370" s="42" t="str">
        <f>IF(I1370="","",IF(M1370="Campaign","--",IF(VLOOKUP(A1370,Data!C:D,2,FALSE)="*","*",VLOOKUP(A1370,Data!C:R,16,FALSE))))</f>
        <v/>
      </c>
      <c r="G1370" s="43" t="str">
        <f>IF(I1370="","",IFERROR(VLOOKUP(VLOOKUP(A1370,Data!C:T,18,FALSE),'ROAR Ratings'!A:D,4,FALSE),""))</f>
        <v/>
      </c>
      <c r="H1370" s="44" t="str">
        <f t="shared" si="69"/>
        <v/>
      </c>
      <c r="I1370" s="58" t="str">
        <f>IF(OR(A1370="",LEFT(A1370,3)="---"),"",IFERROR(VLOOKUP($A1370,'ROAR Balance'!B:F,2,FALSE),""))</f>
        <v/>
      </c>
      <c r="J1370" s="58" t="str">
        <f>IF(I1370="","",IFERROR(VLOOKUP($A1370,'ROAR Balance'!B:F,3,FALSE),""))</f>
        <v/>
      </c>
      <c r="K1370" s="58" t="str">
        <f>IF(I1370="","",IFERROR(VLOOKUP($A1370,'ROAR Balance'!B:F,4,FALSE),""))</f>
        <v/>
      </c>
      <c r="L1370" s="58" t="str">
        <f>IF(I1370="","",IFERROR(VLOOKUP($A1370,'ROAR Balance'!B:F,5,FALSE),""))</f>
        <v/>
      </c>
      <c r="M1370" s="46" t="str">
        <f>IF(OR(LEFT(A1370,2)="--",A1370="",I1370=""),"",IFERROR(VLOOKUP(A1370,Data!C:W,21,FALSE),""))</f>
        <v/>
      </c>
    </row>
    <row r="1371" spans="1:13" x14ac:dyDescent="0.3">
      <c r="A1371" s="5" t="str">
        <f>IFERROR(IF(VLOOKUP(ROW(A1371)-1,Data!B:C,2,FALSE)="","",VLOOKUP(ROW(A1371)-1,Data!B:C,2,FALSE)),"")</f>
        <v/>
      </c>
      <c r="B1371" s="133"/>
      <c r="C1371" s="87" t="str">
        <f>IFERROR(IF(VLOOKUP(ROW(A1371)-1,Data!B:C,2,FALSE)="","",VLOOKUP(ROW(A1371)-1,Data!B:X,23,FALSE)),"")</f>
        <v/>
      </c>
      <c r="D1371" s="6" t="str">
        <f t="shared" si="67"/>
        <v/>
      </c>
      <c r="E1371" s="6" t="str">
        <f t="shared" si="68"/>
        <v/>
      </c>
      <c r="F1371" s="42" t="str">
        <f>IF(I1371="","",IF(M1371="Campaign","--",IF(VLOOKUP(A1371,Data!C:D,2,FALSE)="*","*",VLOOKUP(A1371,Data!C:R,16,FALSE))))</f>
        <v/>
      </c>
      <c r="G1371" s="43" t="str">
        <f>IF(I1371="","",IFERROR(VLOOKUP(VLOOKUP(A1371,Data!C:T,18,FALSE),'ROAR Ratings'!A:D,4,FALSE),""))</f>
        <v/>
      </c>
      <c r="H1371" s="44" t="str">
        <f t="shared" si="69"/>
        <v/>
      </c>
      <c r="I1371" s="58" t="str">
        <f>IF(OR(A1371="",LEFT(A1371,3)="---"),"",IFERROR(VLOOKUP($A1371,'ROAR Balance'!B:F,2,FALSE),""))</f>
        <v/>
      </c>
      <c r="J1371" s="58" t="str">
        <f>IF(I1371="","",IFERROR(VLOOKUP($A1371,'ROAR Balance'!B:F,3,FALSE),""))</f>
        <v/>
      </c>
      <c r="K1371" s="58" t="str">
        <f>IF(I1371="","",IFERROR(VLOOKUP($A1371,'ROAR Balance'!B:F,4,FALSE),""))</f>
        <v/>
      </c>
      <c r="L1371" s="58" t="str">
        <f>IF(I1371="","",IFERROR(VLOOKUP($A1371,'ROAR Balance'!B:F,5,FALSE),""))</f>
        <v/>
      </c>
      <c r="M1371" s="46" t="str">
        <f>IF(OR(LEFT(A1371,2)="--",A1371="",I1371=""),"",IFERROR(VLOOKUP(A1371,Data!C:W,21,FALSE),""))</f>
        <v/>
      </c>
    </row>
    <row r="1372" spans="1:13" x14ac:dyDescent="0.3">
      <c r="A1372" s="5" t="str">
        <f>IFERROR(IF(VLOOKUP(ROW(A1372)-1,Data!B:C,2,FALSE)="","",VLOOKUP(ROW(A1372)-1,Data!B:C,2,FALSE)),"")</f>
        <v/>
      </c>
      <c r="B1372" s="133"/>
      <c r="C1372" s="87" t="str">
        <f>IFERROR(IF(VLOOKUP(ROW(A1372)-1,Data!B:C,2,FALSE)="","",VLOOKUP(ROW(A1372)-1,Data!B:X,23,FALSE)),"")</f>
        <v/>
      </c>
      <c r="D1372" s="6" t="str">
        <f t="shared" si="67"/>
        <v/>
      </c>
      <c r="E1372" s="6" t="str">
        <f t="shared" si="68"/>
        <v/>
      </c>
      <c r="F1372" s="42" t="str">
        <f>IF(I1372="","",IF(M1372="Campaign","--",IF(VLOOKUP(A1372,Data!C:D,2,FALSE)="*","*",VLOOKUP(A1372,Data!C:R,16,FALSE))))</f>
        <v/>
      </c>
      <c r="G1372" s="43" t="str">
        <f>IF(I1372="","",IFERROR(VLOOKUP(VLOOKUP(A1372,Data!C:T,18,FALSE),'ROAR Ratings'!A:D,4,FALSE),""))</f>
        <v/>
      </c>
      <c r="H1372" s="44" t="str">
        <f t="shared" si="69"/>
        <v/>
      </c>
      <c r="I1372" s="58" t="str">
        <f>IF(OR(A1372="",LEFT(A1372,3)="---"),"",IFERROR(VLOOKUP($A1372,'ROAR Balance'!B:F,2,FALSE),""))</f>
        <v/>
      </c>
      <c r="J1372" s="58" t="str">
        <f>IF(I1372="","",IFERROR(VLOOKUP($A1372,'ROAR Balance'!B:F,3,FALSE),""))</f>
        <v/>
      </c>
      <c r="K1372" s="58" t="str">
        <f>IF(I1372="","",IFERROR(VLOOKUP($A1372,'ROAR Balance'!B:F,4,FALSE),""))</f>
        <v/>
      </c>
      <c r="L1372" s="58" t="str">
        <f>IF(I1372="","",IFERROR(VLOOKUP($A1372,'ROAR Balance'!B:F,5,FALSE),""))</f>
        <v/>
      </c>
      <c r="M1372" s="46" t="str">
        <f>IF(OR(LEFT(A1372,2)="--",A1372="",I1372=""),"",IFERROR(VLOOKUP(A1372,Data!C:W,21,FALSE),""))</f>
        <v/>
      </c>
    </row>
    <row r="1373" spans="1:13" x14ac:dyDescent="0.3">
      <c r="A1373" s="5" t="str">
        <f>IFERROR(IF(VLOOKUP(ROW(A1373)-1,Data!B:C,2,FALSE)="","",VLOOKUP(ROW(A1373)-1,Data!B:C,2,FALSE)),"")</f>
        <v/>
      </c>
      <c r="B1373" s="133"/>
      <c r="C1373" s="87" t="str">
        <f>IFERROR(IF(VLOOKUP(ROW(A1373)-1,Data!B:C,2,FALSE)="","",VLOOKUP(ROW(A1373)-1,Data!B:X,23,FALSE)),"")</f>
        <v/>
      </c>
      <c r="D1373" s="6" t="str">
        <f t="shared" si="67"/>
        <v/>
      </c>
      <c r="E1373" s="6" t="str">
        <f t="shared" si="68"/>
        <v/>
      </c>
      <c r="F1373" s="42" t="str">
        <f>IF(I1373="","",IF(M1373="Campaign","--",IF(VLOOKUP(A1373,Data!C:D,2,FALSE)="*","*",VLOOKUP(A1373,Data!C:R,16,FALSE))))</f>
        <v/>
      </c>
      <c r="G1373" s="43" t="str">
        <f>IF(I1373="","",IFERROR(VLOOKUP(VLOOKUP(A1373,Data!C:T,18,FALSE),'ROAR Ratings'!A:D,4,FALSE),""))</f>
        <v/>
      </c>
      <c r="H1373" s="44" t="str">
        <f t="shared" si="69"/>
        <v/>
      </c>
      <c r="I1373" s="58" t="str">
        <f>IF(OR(A1373="",LEFT(A1373,3)="---"),"",IFERROR(VLOOKUP($A1373,'ROAR Balance'!B:F,2,FALSE),""))</f>
        <v/>
      </c>
      <c r="J1373" s="58" t="str">
        <f>IF(I1373="","",IFERROR(VLOOKUP($A1373,'ROAR Balance'!B:F,3,FALSE),""))</f>
        <v/>
      </c>
      <c r="K1373" s="58" t="str">
        <f>IF(I1373="","",IFERROR(VLOOKUP($A1373,'ROAR Balance'!B:F,4,FALSE),""))</f>
        <v/>
      </c>
      <c r="L1373" s="58" t="str">
        <f>IF(I1373="","",IFERROR(VLOOKUP($A1373,'ROAR Balance'!B:F,5,FALSE),""))</f>
        <v/>
      </c>
      <c r="M1373" s="46" t="str">
        <f>IF(OR(LEFT(A1373,2)="--",A1373="",I1373=""),"",IFERROR(VLOOKUP(A1373,Data!C:W,21,FALSE),""))</f>
        <v/>
      </c>
    </row>
    <row r="1374" spans="1:13" x14ac:dyDescent="0.3">
      <c r="A1374" s="5" t="str">
        <f>IFERROR(IF(VLOOKUP(ROW(A1374)-1,Data!B:C,2,FALSE)="","",VLOOKUP(ROW(A1374)-1,Data!B:C,2,FALSE)),"")</f>
        <v/>
      </c>
      <c r="B1374" s="133"/>
      <c r="C1374" s="87" t="str">
        <f>IFERROR(IF(VLOOKUP(ROW(A1374)-1,Data!B:C,2,FALSE)="","",VLOOKUP(ROW(A1374)-1,Data!B:X,23,FALSE)),"")</f>
        <v/>
      </c>
      <c r="D1374" s="6" t="str">
        <f t="shared" si="67"/>
        <v/>
      </c>
      <c r="E1374" s="6" t="str">
        <f t="shared" si="68"/>
        <v/>
      </c>
      <c r="F1374" s="42" t="str">
        <f>IF(I1374="","",IF(M1374="Campaign","--",IF(VLOOKUP(A1374,Data!C:D,2,FALSE)="*","*",VLOOKUP(A1374,Data!C:R,16,FALSE))))</f>
        <v/>
      </c>
      <c r="G1374" s="43" t="str">
        <f>IF(I1374="","",IFERROR(VLOOKUP(VLOOKUP(A1374,Data!C:T,18,FALSE),'ROAR Ratings'!A:D,4,FALSE),""))</f>
        <v/>
      </c>
      <c r="H1374" s="44" t="str">
        <f t="shared" si="69"/>
        <v/>
      </c>
      <c r="I1374" s="58" t="str">
        <f>IF(OR(A1374="",LEFT(A1374,3)="---"),"",IFERROR(VLOOKUP($A1374,'ROAR Balance'!B:F,2,FALSE),""))</f>
        <v/>
      </c>
      <c r="J1374" s="58" t="str">
        <f>IF(I1374="","",IFERROR(VLOOKUP($A1374,'ROAR Balance'!B:F,3,FALSE),""))</f>
        <v/>
      </c>
      <c r="K1374" s="58" t="str">
        <f>IF(I1374="","",IFERROR(VLOOKUP($A1374,'ROAR Balance'!B:F,4,FALSE),""))</f>
        <v/>
      </c>
      <c r="L1374" s="58" t="str">
        <f>IF(I1374="","",IFERROR(VLOOKUP($A1374,'ROAR Balance'!B:F,5,FALSE),""))</f>
        <v/>
      </c>
      <c r="M1374" s="46" t="str">
        <f>IF(OR(LEFT(A1374,2)="--",A1374="",I1374=""),"",IFERROR(VLOOKUP(A1374,Data!C:W,21,FALSE),""))</f>
        <v/>
      </c>
    </row>
    <row r="1375" spans="1:13" x14ac:dyDescent="0.3">
      <c r="A1375" s="5" t="str">
        <f>IFERROR(IF(VLOOKUP(ROW(A1375)-1,Data!B:C,2,FALSE)="","",VLOOKUP(ROW(A1375)-1,Data!B:C,2,FALSE)),"")</f>
        <v/>
      </c>
      <c r="B1375" s="133"/>
      <c r="C1375" s="87" t="str">
        <f>IFERROR(IF(VLOOKUP(ROW(A1375)-1,Data!B:C,2,FALSE)="","",VLOOKUP(ROW(A1375)-1,Data!B:X,23,FALSE)),"")</f>
        <v/>
      </c>
      <c r="D1375" s="6" t="str">
        <f t="shared" si="67"/>
        <v/>
      </c>
      <c r="E1375" s="6" t="str">
        <f t="shared" si="68"/>
        <v/>
      </c>
      <c r="F1375" s="42" t="str">
        <f>IF(I1375="","",IF(M1375="Campaign","--",IF(VLOOKUP(A1375,Data!C:D,2,FALSE)="*","*",VLOOKUP(A1375,Data!C:R,16,FALSE))))</f>
        <v/>
      </c>
      <c r="G1375" s="43" t="str">
        <f>IF(I1375="","",IFERROR(VLOOKUP(VLOOKUP(A1375,Data!C:T,18,FALSE),'ROAR Ratings'!A:D,4,FALSE),""))</f>
        <v/>
      </c>
      <c r="H1375" s="44" t="str">
        <f t="shared" si="69"/>
        <v/>
      </c>
      <c r="I1375" s="58" t="str">
        <f>IF(OR(A1375="",LEFT(A1375,3)="---"),"",IFERROR(VLOOKUP($A1375,'ROAR Balance'!B:F,2,FALSE),""))</f>
        <v/>
      </c>
      <c r="J1375" s="58" t="str">
        <f>IF(I1375="","",IFERROR(VLOOKUP($A1375,'ROAR Balance'!B:F,3,FALSE),""))</f>
        <v/>
      </c>
      <c r="K1375" s="58" t="str">
        <f>IF(I1375="","",IFERROR(VLOOKUP($A1375,'ROAR Balance'!B:F,4,FALSE),""))</f>
        <v/>
      </c>
      <c r="L1375" s="58" t="str">
        <f>IF(I1375="","",IFERROR(VLOOKUP($A1375,'ROAR Balance'!B:F,5,FALSE),""))</f>
        <v/>
      </c>
      <c r="M1375" s="46" t="str">
        <f>IF(OR(LEFT(A1375,2)="--",A1375="",I1375=""),"",IFERROR(VLOOKUP(A1375,Data!C:W,21,FALSE),""))</f>
        <v/>
      </c>
    </row>
    <row r="1376" spans="1:13" x14ac:dyDescent="0.3">
      <c r="A1376" s="5" t="str">
        <f>IFERROR(IF(VLOOKUP(ROW(A1376)-1,Data!B:C,2,FALSE)="","",VLOOKUP(ROW(A1376)-1,Data!B:C,2,FALSE)),"")</f>
        <v/>
      </c>
      <c r="B1376" s="133"/>
      <c r="C1376" s="87" t="str">
        <f>IFERROR(IF(VLOOKUP(ROW(A1376)-1,Data!B:C,2,FALSE)="","",VLOOKUP(ROW(A1376)-1,Data!B:X,23,FALSE)),"")</f>
        <v/>
      </c>
      <c r="D1376" s="6" t="str">
        <f t="shared" si="67"/>
        <v/>
      </c>
      <c r="E1376" s="6" t="str">
        <f t="shared" si="68"/>
        <v/>
      </c>
      <c r="F1376" s="42" t="str">
        <f>IF(I1376="","",IF(M1376="Campaign","--",IF(VLOOKUP(A1376,Data!C:D,2,FALSE)="*","*",VLOOKUP(A1376,Data!C:R,16,FALSE))))</f>
        <v/>
      </c>
      <c r="G1376" s="43" t="str">
        <f>IF(I1376="","",IFERROR(VLOOKUP(VLOOKUP(A1376,Data!C:T,18,FALSE),'ROAR Ratings'!A:D,4,FALSE),""))</f>
        <v/>
      </c>
      <c r="H1376" s="44" t="str">
        <f t="shared" si="69"/>
        <v/>
      </c>
      <c r="I1376" s="58" t="str">
        <f>IF(OR(A1376="",LEFT(A1376,3)="---"),"",IFERROR(VLOOKUP($A1376,'ROAR Balance'!B:F,2,FALSE),""))</f>
        <v/>
      </c>
      <c r="J1376" s="58" t="str">
        <f>IF(I1376="","",IFERROR(VLOOKUP($A1376,'ROAR Balance'!B:F,3,FALSE),""))</f>
        <v/>
      </c>
      <c r="K1376" s="58" t="str">
        <f>IF(I1376="","",IFERROR(VLOOKUP($A1376,'ROAR Balance'!B:F,4,FALSE),""))</f>
        <v/>
      </c>
      <c r="L1376" s="58" t="str">
        <f>IF(I1376="","",IFERROR(VLOOKUP($A1376,'ROAR Balance'!B:F,5,FALSE),""))</f>
        <v/>
      </c>
      <c r="M1376" s="46" t="str">
        <f>IF(OR(LEFT(A1376,2)="--",A1376="",I1376=""),"",IFERROR(VLOOKUP(A1376,Data!C:W,21,FALSE),""))</f>
        <v/>
      </c>
    </row>
    <row r="1377" spans="1:13" x14ac:dyDescent="0.3">
      <c r="A1377" s="5" t="str">
        <f>IFERROR(IF(VLOOKUP(ROW(A1377)-1,Data!B:C,2,FALSE)="","",VLOOKUP(ROW(A1377)-1,Data!B:C,2,FALSE)),"")</f>
        <v/>
      </c>
      <c r="B1377" s="133"/>
      <c r="C1377" s="87" t="str">
        <f>IFERROR(IF(VLOOKUP(ROW(A1377)-1,Data!B:C,2,FALSE)="","",VLOOKUP(ROW(A1377)-1,Data!B:X,23,FALSE)),"")</f>
        <v/>
      </c>
      <c r="D1377" s="6" t="str">
        <f t="shared" si="67"/>
        <v/>
      </c>
      <c r="E1377" s="6" t="str">
        <f t="shared" si="68"/>
        <v/>
      </c>
      <c r="F1377" s="42" t="str">
        <f>IF(I1377="","",IF(M1377="Campaign","--",IF(VLOOKUP(A1377,Data!C:D,2,FALSE)="*","*",VLOOKUP(A1377,Data!C:R,16,FALSE))))</f>
        <v/>
      </c>
      <c r="G1377" s="43" t="str">
        <f>IF(I1377="","",IFERROR(VLOOKUP(VLOOKUP(A1377,Data!C:T,18,FALSE),'ROAR Ratings'!A:D,4,FALSE),""))</f>
        <v/>
      </c>
      <c r="H1377" s="44" t="str">
        <f t="shared" si="69"/>
        <v/>
      </c>
      <c r="I1377" s="58" t="str">
        <f>IF(OR(A1377="",LEFT(A1377,3)="---"),"",IFERROR(VLOOKUP($A1377,'ROAR Balance'!B:F,2,FALSE),""))</f>
        <v/>
      </c>
      <c r="J1377" s="58" t="str">
        <f>IF(I1377="","",IFERROR(VLOOKUP($A1377,'ROAR Balance'!B:F,3,FALSE),""))</f>
        <v/>
      </c>
      <c r="K1377" s="58" t="str">
        <f>IF(I1377="","",IFERROR(VLOOKUP($A1377,'ROAR Balance'!B:F,4,FALSE),""))</f>
        <v/>
      </c>
      <c r="L1377" s="58" t="str">
        <f>IF(I1377="","",IFERROR(VLOOKUP($A1377,'ROAR Balance'!B:F,5,FALSE),""))</f>
        <v/>
      </c>
      <c r="M1377" s="46" t="str">
        <f>IF(OR(LEFT(A1377,2)="--",A1377="",I1377=""),"",IFERROR(VLOOKUP(A1377,Data!C:W,21,FALSE),""))</f>
        <v/>
      </c>
    </row>
    <row r="1378" spans="1:13" x14ac:dyDescent="0.3">
      <c r="A1378" s="5" t="str">
        <f>IFERROR(IF(VLOOKUP(ROW(A1378)-1,Data!B:C,2,FALSE)="","",VLOOKUP(ROW(A1378)-1,Data!B:C,2,FALSE)),"")</f>
        <v/>
      </c>
      <c r="B1378" s="133"/>
      <c r="C1378" s="87" t="str">
        <f>IFERROR(IF(VLOOKUP(ROW(A1378)-1,Data!B:C,2,FALSE)="","",VLOOKUP(ROW(A1378)-1,Data!B:X,23,FALSE)),"")</f>
        <v/>
      </c>
      <c r="D1378" s="6" t="str">
        <f t="shared" si="67"/>
        <v/>
      </c>
      <c r="E1378" s="6" t="str">
        <f t="shared" si="68"/>
        <v/>
      </c>
      <c r="F1378" s="42" t="str">
        <f>IF(I1378="","",IF(M1378="Campaign","--",IF(VLOOKUP(A1378,Data!C:D,2,FALSE)="*","*",VLOOKUP(A1378,Data!C:R,16,FALSE))))</f>
        <v/>
      </c>
      <c r="G1378" s="43" t="str">
        <f>IF(I1378="","",IFERROR(VLOOKUP(VLOOKUP(A1378,Data!C:T,18,FALSE),'ROAR Ratings'!A:D,4,FALSE),""))</f>
        <v/>
      </c>
      <c r="H1378" s="44" t="str">
        <f t="shared" si="69"/>
        <v/>
      </c>
      <c r="I1378" s="58" t="str">
        <f>IF(OR(A1378="",LEFT(A1378,3)="---"),"",IFERROR(VLOOKUP($A1378,'ROAR Balance'!B:F,2,FALSE),""))</f>
        <v/>
      </c>
      <c r="J1378" s="58" t="str">
        <f>IF(I1378="","",IFERROR(VLOOKUP($A1378,'ROAR Balance'!B:F,3,FALSE),""))</f>
        <v/>
      </c>
      <c r="K1378" s="58" t="str">
        <f>IF(I1378="","",IFERROR(VLOOKUP($A1378,'ROAR Balance'!B:F,4,FALSE),""))</f>
        <v/>
      </c>
      <c r="L1378" s="58" t="str">
        <f>IF(I1378="","",IFERROR(VLOOKUP($A1378,'ROAR Balance'!B:F,5,FALSE),""))</f>
        <v/>
      </c>
      <c r="M1378" s="46" t="str">
        <f>IF(OR(LEFT(A1378,2)="--",A1378="",I1378=""),"",IFERROR(VLOOKUP(A1378,Data!C:W,21,FALSE),""))</f>
        <v/>
      </c>
    </row>
    <row r="1379" spans="1:13" x14ac:dyDescent="0.3">
      <c r="A1379" s="5" t="str">
        <f>IFERROR(IF(VLOOKUP(ROW(A1379)-1,Data!B:C,2,FALSE)="","",VLOOKUP(ROW(A1379)-1,Data!B:C,2,FALSE)),"")</f>
        <v/>
      </c>
      <c r="B1379" s="133"/>
      <c r="C1379" s="87" t="str">
        <f>IFERROR(IF(VLOOKUP(ROW(A1379)-1,Data!B:C,2,FALSE)="","",VLOOKUP(ROW(A1379)-1,Data!B:X,23,FALSE)),"")</f>
        <v/>
      </c>
      <c r="D1379" s="6" t="str">
        <f t="shared" si="67"/>
        <v/>
      </c>
      <c r="E1379" s="6" t="str">
        <f t="shared" si="68"/>
        <v/>
      </c>
      <c r="F1379" s="42" t="str">
        <f>IF(I1379="","",IF(M1379="Campaign","--",IF(VLOOKUP(A1379,Data!C:D,2,FALSE)="*","*",VLOOKUP(A1379,Data!C:R,16,FALSE))))</f>
        <v/>
      </c>
      <c r="G1379" s="43" t="str">
        <f>IF(I1379="","",IFERROR(VLOOKUP(VLOOKUP(A1379,Data!C:T,18,FALSE),'ROAR Ratings'!A:D,4,FALSE),""))</f>
        <v/>
      </c>
      <c r="H1379" s="44" t="str">
        <f t="shared" si="69"/>
        <v/>
      </c>
      <c r="I1379" s="58" t="str">
        <f>IF(OR(A1379="",LEFT(A1379,3)="---"),"",IFERROR(VLOOKUP($A1379,'ROAR Balance'!B:F,2,FALSE),""))</f>
        <v/>
      </c>
      <c r="J1379" s="58" t="str">
        <f>IF(I1379="","",IFERROR(VLOOKUP($A1379,'ROAR Balance'!B:F,3,FALSE),""))</f>
        <v/>
      </c>
      <c r="K1379" s="58" t="str">
        <f>IF(I1379="","",IFERROR(VLOOKUP($A1379,'ROAR Balance'!B:F,4,FALSE),""))</f>
        <v/>
      </c>
      <c r="L1379" s="58" t="str">
        <f>IF(I1379="","",IFERROR(VLOOKUP($A1379,'ROAR Balance'!B:F,5,FALSE),""))</f>
        <v/>
      </c>
      <c r="M1379" s="46" t="str">
        <f>IF(OR(LEFT(A1379,2)="--",A1379="",I1379=""),"",IFERROR(VLOOKUP(A1379,Data!C:W,21,FALSE),""))</f>
        <v/>
      </c>
    </row>
    <row r="1380" spans="1:13" x14ac:dyDescent="0.3">
      <c r="A1380" s="5" t="str">
        <f>IFERROR(IF(VLOOKUP(ROW(A1380)-1,Data!B:C,2,FALSE)="","",VLOOKUP(ROW(A1380)-1,Data!B:C,2,FALSE)),"")</f>
        <v/>
      </c>
      <c r="B1380" s="133"/>
      <c r="C1380" s="87" t="str">
        <f>IFERROR(IF(VLOOKUP(ROW(A1380)-1,Data!B:C,2,FALSE)="","",VLOOKUP(ROW(A1380)-1,Data!B:X,23,FALSE)),"")</f>
        <v/>
      </c>
      <c r="D1380" s="6" t="str">
        <f t="shared" si="67"/>
        <v/>
      </c>
      <c r="E1380" s="6" t="str">
        <f t="shared" si="68"/>
        <v/>
      </c>
      <c r="F1380" s="42" t="str">
        <f>IF(I1380="","",IF(M1380="Campaign","--",IF(VLOOKUP(A1380,Data!C:D,2,FALSE)="*","*",VLOOKUP(A1380,Data!C:R,16,FALSE))))</f>
        <v/>
      </c>
      <c r="G1380" s="43" t="str">
        <f>IF(I1380="","",IFERROR(VLOOKUP(VLOOKUP(A1380,Data!C:T,18,FALSE),'ROAR Ratings'!A:D,4,FALSE),""))</f>
        <v/>
      </c>
      <c r="H1380" s="44" t="str">
        <f t="shared" si="69"/>
        <v/>
      </c>
      <c r="I1380" s="58" t="str">
        <f>IF(OR(A1380="",LEFT(A1380,3)="---"),"",IFERROR(VLOOKUP($A1380,'ROAR Balance'!B:F,2,FALSE),""))</f>
        <v/>
      </c>
      <c r="J1380" s="58" t="str">
        <f>IF(I1380="","",IFERROR(VLOOKUP($A1380,'ROAR Balance'!B:F,3,FALSE),""))</f>
        <v/>
      </c>
      <c r="K1380" s="58" t="str">
        <f>IF(I1380="","",IFERROR(VLOOKUP($A1380,'ROAR Balance'!B:F,4,FALSE),""))</f>
        <v/>
      </c>
      <c r="L1380" s="58" t="str">
        <f>IF(I1380="","",IFERROR(VLOOKUP($A1380,'ROAR Balance'!B:F,5,FALSE),""))</f>
        <v/>
      </c>
      <c r="M1380" s="46" t="str">
        <f>IF(OR(LEFT(A1380,2)="--",A1380="",I1380=""),"",IFERROR(VLOOKUP(A1380,Data!C:W,21,FALSE),""))</f>
        <v/>
      </c>
    </row>
    <row r="1381" spans="1:13" x14ac:dyDescent="0.3">
      <c r="A1381" s="5" t="str">
        <f>IFERROR(IF(VLOOKUP(ROW(A1381)-1,Data!B:C,2,FALSE)="","",VLOOKUP(ROW(A1381)-1,Data!B:C,2,FALSE)),"")</f>
        <v/>
      </c>
      <c r="B1381" s="133"/>
      <c r="C1381" s="87" t="str">
        <f>IFERROR(IF(VLOOKUP(ROW(A1381)-1,Data!B:C,2,FALSE)="","",VLOOKUP(ROW(A1381)-1,Data!B:X,23,FALSE)),"")</f>
        <v/>
      </c>
      <c r="D1381" s="6" t="str">
        <f t="shared" si="67"/>
        <v/>
      </c>
      <c r="E1381" s="6" t="str">
        <f t="shared" si="68"/>
        <v/>
      </c>
      <c r="F1381" s="42" t="str">
        <f>IF(I1381="","",IF(M1381="Campaign","--",IF(VLOOKUP(A1381,Data!C:D,2,FALSE)="*","*",VLOOKUP(A1381,Data!C:R,16,FALSE))))</f>
        <v/>
      </c>
      <c r="G1381" s="43" t="str">
        <f>IF(I1381="","",IFERROR(VLOOKUP(VLOOKUP(A1381,Data!C:T,18,FALSE),'ROAR Ratings'!A:D,4,FALSE),""))</f>
        <v/>
      </c>
      <c r="H1381" s="44" t="str">
        <f t="shared" si="69"/>
        <v/>
      </c>
      <c r="I1381" s="58" t="str">
        <f>IF(OR(A1381="",LEFT(A1381,3)="---"),"",IFERROR(VLOOKUP($A1381,'ROAR Balance'!B:F,2,FALSE),""))</f>
        <v/>
      </c>
      <c r="J1381" s="58" t="str">
        <f>IF(I1381="","",IFERROR(VLOOKUP($A1381,'ROAR Balance'!B:F,3,FALSE),""))</f>
        <v/>
      </c>
      <c r="K1381" s="58" t="str">
        <f>IF(I1381="","",IFERROR(VLOOKUP($A1381,'ROAR Balance'!B:F,4,FALSE),""))</f>
        <v/>
      </c>
      <c r="L1381" s="58" t="str">
        <f>IF(I1381="","",IFERROR(VLOOKUP($A1381,'ROAR Balance'!B:F,5,FALSE),""))</f>
        <v/>
      </c>
      <c r="M1381" s="46" t="str">
        <f>IF(OR(LEFT(A1381,2)="--",A1381="",I1381=""),"",IFERROR(VLOOKUP(A1381,Data!C:W,21,FALSE),""))</f>
        <v/>
      </c>
    </row>
    <row r="1382" spans="1:13" x14ac:dyDescent="0.3">
      <c r="A1382" s="5" t="str">
        <f>IFERROR(IF(VLOOKUP(ROW(A1382)-1,Data!B:C,2,FALSE)="","",VLOOKUP(ROW(A1382)-1,Data!B:C,2,FALSE)),"")</f>
        <v/>
      </c>
      <c r="B1382" s="133"/>
      <c r="C1382" s="87" t="str">
        <f>IFERROR(IF(VLOOKUP(ROW(A1382)-1,Data!B:C,2,FALSE)="","",VLOOKUP(ROW(A1382)-1,Data!B:X,23,FALSE)),"")</f>
        <v/>
      </c>
      <c r="D1382" s="6" t="str">
        <f t="shared" si="67"/>
        <v/>
      </c>
      <c r="E1382" s="6" t="str">
        <f t="shared" si="68"/>
        <v/>
      </c>
      <c r="F1382" s="42" t="str">
        <f>IF(I1382="","",IF(M1382="Campaign","--",IF(VLOOKUP(A1382,Data!C:D,2,FALSE)="*","*",VLOOKUP(A1382,Data!C:R,16,FALSE))))</f>
        <v/>
      </c>
      <c r="G1382" s="43" t="str">
        <f>IF(I1382="","",IFERROR(VLOOKUP(VLOOKUP(A1382,Data!C:T,18,FALSE),'ROAR Ratings'!A:D,4,FALSE),""))</f>
        <v/>
      </c>
      <c r="H1382" s="44" t="str">
        <f t="shared" si="69"/>
        <v/>
      </c>
      <c r="I1382" s="58" t="str">
        <f>IF(OR(A1382="",LEFT(A1382,3)="---"),"",IFERROR(VLOOKUP($A1382,'ROAR Balance'!B:F,2,FALSE),""))</f>
        <v/>
      </c>
      <c r="J1382" s="58" t="str">
        <f>IF(I1382="","",IFERROR(VLOOKUP($A1382,'ROAR Balance'!B:F,3,FALSE),""))</f>
        <v/>
      </c>
      <c r="K1382" s="58" t="str">
        <f>IF(I1382="","",IFERROR(VLOOKUP($A1382,'ROAR Balance'!B:F,4,FALSE),""))</f>
        <v/>
      </c>
      <c r="L1382" s="58" t="str">
        <f>IF(I1382="","",IFERROR(VLOOKUP($A1382,'ROAR Balance'!B:F,5,FALSE),""))</f>
        <v/>
      </c>
      <c r="M1382" s="46" t="str">
        <f>IF(OR(LEFT(A1382,2)="--",A1382="",I1382=""),"",IFERROR(VLOOKUP(A1382,Data!C:W,21,FALSE),""))</f>
        <v/>
      </c>
    </row>
    <row r="1383" spans="1:13" x14ac:dyDescent="0.3">
      <c r="A1383" s="5" t="str">
        <f>IFERROR(IF(VLOOKUP(ROW(A1383)-1,Data!B:C,2,FALSE)="","",VLOOKUP(ROW(A1383)-1,Data!B:C,2,FALSE)),"")</f>
        <v/>
      </c>
      <c r="B1383" s="133"/>
      <c r="C1383" s="87" t="str">
        <f>IFERROR(IF(VLOOKUP(ROW(A1383)-1,Data!B:C,2,FALSE)="","",VLOOKUP(ROW(A1383)-1,Data!B:X,23,FALSE)),"")</f>
        <v/>
      </c>
      <c r="D1383" s="6" t="str">
        <f t="shared" si="67"/>
        <v/>
      </c>
      <c r="E1383" s="6" t="str">
        <f t="shared" si="68"/>
        <v/>
      </c>
      <c r="F1383" s="42" t="str">
        <f>IF(I1383="","",IF(M1383="Campaign","--",IF(VLOOKUP(A1383,Data!C:D,2,FALSE)="*","*",VLOOKUP(A1383,Data!C:R,16,FALSE))))</f>
        <v/>
      </c>
      <c r="G1383" s="43" t="str">
        <f>IF(I1383="","",IFERROR(VLOOKUP(VLOOKUP(A1383,Data!C:T,18,FALSE),'ROAR Ratings'!A:D,4,FALSE),""))</f>
        <v/>
      </c>
      <c r="H1383" s="44" t="str">
        <f t="shared" si="69"/>
        <v/>
      </c>
      <c r="I1383" s="58" t="str">
        <f>IF(OR(A1383="",LEFT(A1383,3)="---"),"",IFERROR(VLOOKUP($A1383,'ROAR Balance'!B:F,2,FALSE),""))</f>
        <v/>
      </c>
      <c r="J1383" s="58" t="str">
        <f>IF(I1383="","",IFERROR(VLOOKUP($A1383,'ROAR Balance'!B:F,3,FALSE),""))</f>
        <v/>
      </c>
      <c r="K1383" s="58" t="str">
        <f>IF(I1383="","",IFERROR(VLOOKUP($A1383,'ROAR Balance'!B:F,4,FALSE),""))</f>
        <v/>
      </c>
      <c r="L1383" s="58" t="str">
        <f>IF(I1383="","",IFERROR(VLOOKUP($A1383,'ROAR Balance'!B:F,5,FALSE),""))</f>
        <v/>
      </c>
      <c r="M1383" s="46" t="str">
        <f>IF(OR(LEFT(A1383,2)="--",A1383="",I1383=""),"",IFERROR(VLOOKUP(A1383,Data!C:W,21,FALSE),""))</f>
        <v/>
      </c>
    </row>
    <row r="1384" spans="1:13" x14ac:dyDescent="0.3">
      <c r="A1384" s="5" t="str">
        <f>IFERROR(IF(VLOOKUP(ROW(A1384)-1,Data!B:C,2,FALSE)="","",VLOOKUP(ROW(A1384)-1,Data!B:C,2,FALSE)),"")</f>
        <v/>
      </c>
      <c r="B1384" s="133"/>
      <c r="C1384" s="87" t="str">
        <f>IFERROR(IF(VLOOKUP(ROW(A1384)-1,Data!B:C,2,FALSE)="","",VLOOKUP(ROW(A1384)-1,Data!B:X,23,FALSE)),"")</f>
        <v/>
      </c>
      <c r="D1384" s="6" t="str">
        <f t="shared" si="67"/>
        <v/>
      </c>
      <c r="E1384" s="6" t="str">
        <f t="shared" si="68"/>
        <v/>
      </c>
      <c r="F1384" s="42" t="str">
        <f>IF(I1384="","",IF(M1384="Campaign","--",IF(VLOOKUP(A1384,Data!C:D,2,FALSE)="*","*",VLOOKUP(A1384,Data!C:R,16,FALSE))))</f>
        <v/>
      </c>
      <c r="G1384" s="43" t="str">
        <f>IF(I1384="","",IFERROR(VLOOKUP(VLOOKUP(A1384,Data!C:T,18,FALSE),'ROAR Ratings'!A:D,4,FALSE),""))</f>
        <v/>
      </c>
      <c r="H1384" s="44" t="str">
        <f t="shared" si="69"/>
        <v/>
      </c>
      <c r="I1384" s="58" t="str">
        <f>IF(OR(A1384="",LEFT(A1384,3)="---"),"",IFERROR(VLOOKUP($A1384,'ROAR Balance'!B:F,2,FALSE),""))</f>
        <v/>
      </c>
      <c r="J1384" s="58" t="str">
        <f>IF(I1384="","",IFERROR(VLOOKUP($A1384,'ROAR Balance'!B:F,3,FALSE),""))</f>
        <v/>
      </c>
      <c r="K1384" s="58" t="str">
        <f>IF(I1384="","",IFERROR(VLOOKUP($A1384,'ROAR Balance'!B:F,4,FALSE),""))</f>
        <v/>
      </c>
      <c r="L1384" s="58" t="str">
        <f>IF(I1384="","",IFERROR(VLOOKUP($A1384,'ROAR Balance'!B:F,5,FALSE),""))</f>
        <v/>
      </c>
      <c r="M1384" s="46" t="str">
        <f>IF(OR(LEFT(A1384,2)="--",A1384="",I1384=""),"",IFERROR(VLOOKUP(A1384,Data!C:W,21,FALSE),""))</f>
        <v/>
      </c>
    </row>
    <row r="1385" spans="1:13" x14ac:dyDescent="0.3">
      <c r="A1385" s="5" t="str">
        <f>IFERROR(IF(VLOOKUP(ROW(A1385)-1,Data!B:C,2,FALSE)="","",VLOOKUP(ROW(A1385)-1,Data!B:C,2,FALSE)),"")</f>
        <v/>
      </c>
      <c r="B1385" s="133"/>
      <c r="C1385" s="87" t="str">
        <f>IFERROR(IF(VLOOKUP(ROW(A1385)-1,Data!B:C,2,FALSE)="","",VLOOKUP(ROW(A1385)-1,Data!B:X,23,FALSE)),"")</f>
        <v/>
      </c>
      <c r="D1385" s="6" t="str">
        <f t="shared" si="67"/>
        <v/>
      </c>
      <c r="E1385" s="6" t="str">
        <f t="shared" si="68"/>
        <v/>
      </c>
      <c r="F1385" s="42" t="str">
        <f>IF(I1385="","",IF(M1385="Campaign","--",IF(VLOOKUP(A1385,Data!C:D,2,FALSE)="*","*",VLOOKUP(A1385,Data!C:R,16,FALSE))))</f>
        <v/>
      </c>
      <c r="G1385" s="43" t="str">
        <f>IF(I1385="","",IFERROR(VLOOKUP(VLOOKUP(A1385,Data!C:T,18,FALSE),'ROAR Ratings'!A:D,4,FALSE),""))</f>
        <v/>
      </c>
      <c r="H1385" s="44" t="str">
        <f t="shared" si="69"/>
        <v/>
      </c>
      <c r="I1385" s="58" t="str">
        <f>IF(OR(A1385="",LEFT(A1385,3)="---"),"",IFERROR(VLOOKUP($A1385,'ROAR Balance'!B:F,2,FALSE),""))</f>
        <v/>
      </c>
      <c r="J1385" s="58" t="str">
        <f>IF(I1385="","",IFERROR(VLOOKUP($A1385,'ROAR Balance'!B:F,3,FALSE),""))</f>
        <v/>
      </c>
      <c r="K1385" s="58" t="str">
        <f>IF(I1385="","",IFERROR(VLOOKUP($A1385,'ROAR Balance'!B:F,4,FALSE),""))</f>
        <v/>
      </c>
      <c r="L1385" s="58" t="str">
        <f>IF(I1385="","",IFERROR(VLOOKUP($A1385,'ROAR Balance'!B:F,5,FALSE),""))</f>
        <v/>
      </c>
      <c r="M1385" s="46" t="str">
        <f>IF(OR(LEFT(A1385,2)="--",A1385="",I1385=""),"",IFERROR(VLOOKUP(A1385,Data!C:W,21,FALSE),""))</f>
        <v/>
      </c>
    </row>
    <row r="1386" spans="1:13" x14ac:dyDescent="0.3">
      <c r="A1386" s="5" t="str">
        <f>IFERROR(IF(VLOOKUP(ROW(A1386)-1,Data!B:C,2,FALSE)="","",VLOOKUP(ROW(A1386)-1,Data!B:C,2,FALSE)),"")</f>
        <v/>
      </c>
      <c r="B1386" s="133"/>
      <c r="C1386" s="87" t="str">
        <f>IFERROR(IF(VLOOKUP(ROW(A1386)-1,Data!B:C,2,FALSE)="","",VLOOKUP(ROW(A1386)-1,Data!B:X,23,FALSE)),"")</f>
        <v/>
      </c>
      <c r="D1386" s="6" t="str">
        <f t="shared" si="67"/>
        <v/>
      </c>
      <c r="E1386" s="6" t="str">
        <f t="shared" si="68"/>
        <v/>
      </c>
      <c r="F1386" s="42" t="str">
        <f>IF(I1386="","",IF(M1386="Campaign","--",IF(VLOOKUP(A1386,Data!C:D,2,FALSE)="*","*",VLOOKUP(A1386,Data!C:R,16,FALSE))))</f>
        <v/>
      </c>
      <c r="G1386" s="43" t="str">
        <f>IF(I1386="","",IFERROR(VLOOKUP(VLOOKUP(A1386,Data!C:T,18,FALSE),'ROAR Ratings'!A:D,4,FALSE),""))</f>
        <v/>
      </c>
      <c r="H1386" s="44" t="str">
        <f t="shared" si="69"/>
        <v/>
      </c>
      <c r="I1386" s="58" t="str">
        <f>IF(OR(A1386="",LEFT(A1386,3)="---"),"",IFERROR(VLOOKUP($A1386,'ROAR Balance'!B:F,2,FALSE),""))</f>
        <v/>
      </c>
      <c r="J1386" s="58" t="str">
        <f>IF(I1386="","",IFERROR(VLOOKUP($A1386,'ROAR Balance'!B:F,3,FALSE),""))</f>
        <v/>
      </c>
      <c r="K1386" s="58" t="str">
        <f>IF(I1386="","",IFERROR(VLOOKUP($A1386,'ROAR Balance'!B:F,4,FALSE),""))</f>
        <v/>
      </c>
      <c r="L1386" s="58" t="str">
        <f>IF(I1386="","",IFERROR(VLOOKUP($A1386,'ROAR Balance'!B:F,5,FALSE),""))</f>
        <v/>
      </c>
      <c r="M1386" s="46" t="str">
        <f>IF(OR(LEFT(A1386,2)="--",A1386="",I1386=""),"",IFERROR(VLOOKUP(A1386,Data!C:W,21,FALSE),""))</f>
        <v/>
      </c>
    </row>
    <row r="1387" spans="1:13" x14ac:dyDescent="0.3">
      <c r="A1387" s="5" t="str">
        <f>IFERROR(IF(VLOOKUP(ROW(A1387)-1,Data!B:C,2,FALSE)="","",VLOOKUP(ROW(A1387)-1,Data!B:C,2,FALSE)),"")</f>
        <v/>
      </c>
      <c r="B1387" s="133"/>
      <c r="C1387" s="87" t="str">
        <f>IFERROR(IF(VLOOKUP(ROW(A1387)-1,Data!B:C,2,FALSE)="","",VLOOKUP(ROW(A1387)-1,Data!B:X,23,FALSE)),"")</f>
        <v/>
      </c>
      <c r="D1387" s="6" t="str">
        <f t="shared" si="67"/>
        <v/>
      </c>
      <c r="E1387" s="6" t="str">
        <f t="shared" si="68"/>
        <v/>
      </c>
      <c r="F1387" s="42" t="str">
        <f>IF(I1387="","",IF(M1387="Campaign","--",IF(VLOOKUP(A1387,Data!C:D,2,FALSE)="*","*",VLOOKUP(A1387,Data!C:R,16,FALSE))))</f>
        <v/>
      </c>
      <c r="G1387" s="43" t="str">
        <f>IF(I1387="","",IFERROR(VLOOKUP(VLOOKUP(A1387,Data!C:T,18,FALSE),'ROAR Ratings'!A:D,4,FALSE),""))</f>
        <v/>
      </c>
      <c r="H1387" s="44" t="str">
        <f t="shared" si="69"/>
        <v/>
      </c>
      <c r="I1387" s="58" t="str">
        <f>IF(OR(A1387="",LEFT(A1387,3)="---"),"",IFERROR(VLOOKUP($A1387,'ROAR Balance'!B:F,2,FALSE),""))</f>
        <v/>
      </c>
      <c r="J1387" s="58" t="str">
        <f>IF(I1387="","",IFERROR(VLOOKUP($A1387,'ROAR Balance'!B:F,3,FALSE),""))</f>
        <v/>
      </c>
      <c r="K1387" s="58" t="str">
        <f>IF(I1387="","",IFERROR(VLOOKUP($A1387,'ROAR Balance'!B:F,4,FALSE),""))</f>
        <v/>
      </c>
      <c r="L1387" s="58" t="str">
        <f>IF(I1387="","",IFERROR(VLOOKUP($A1387,'ROAR Balance'!B:F,5,FALSE),""))</f>
        <v/>
      </c>
      <c r="M1387" s="46" t="str">
        <f>IF(OR(LEFT(A1387,2)="--",A1387="",I1387=""),"",IFERROR(VLOOKUP(A1387,Data!C:W,21,FALSE),""))</f>
        <v/>
      </c>
    </row>
    <row r="1388" spans="1:13" x14ac:dyDescent="0.3">
      <c r="A1388" s="5" t="str">
        <f>IFERROR(IF(VLOOKUP(ROW(A1388)-1,Data!B:C,2,FALSE)="","",VLOOKUP(ROW(A1388)-1,Data!B:C,2,FALSE)),"")</f>
        <v/>
      </c>
      <c r="B1388" s="133"/>
      <c r="C1388" s="87" t="str">
        <f>IFERROR(IF(VLOOKUP(ROW(A1388)-1,Data!B:C,2,FALSE)="","",VLOOKUP(ROW(A1388)-1,Data!B:X,23,FALSE)),"")</f>
        <v/>
      </c>
      <c r="D1388" s="6" t="str">
        <f t="shared" si="67"/>
        <v/>
      </c>
      <c r="E1388" s="6" t="str">
        <f t="shared" si="68"/>
        <v/>
      </c>
      <c r="F1388" s="42" t="str">
        <f>IF(I1388="","",IF(M1388="Campaign","--",IF(VLOOKUP(A1388,Data!C:D,2,FALSE)="*","*",VLOOKUP(A1388,Data!C:R,16,FALSE))))</f>
        <v/>
      </c>
      <c r="G1388" s="43" t="str">
        <f>IF(I1388="","",IFERROR(VLOOKUP(VLOOKUP(A1388,Data!C:T,18,FALSE),'ROAR Ratings'!A:D,4,FALSE),""))</f>
        <v/>
      </c>
      <c r="H1388" s="44" t="str">
        <f t="shared" si="69"/>
        <v/>
      </c>
      <c r="I1388" s="58" t="str">
        <f>IF(OR(A1388="",LEFT(A1388,3)="---"),"",IFERROR(VLOOKUP($A1388,'ROAR Balance'!B:F,2,FALSE),""))</f>
        <v/>
      </c>
      <c r="J1388" s="58" t="str">
        <f>IF(I1388="","",IFERROR(VLOOKUP($A1388,'ROAR Balance'!B:F,3,FALSE),""))</f>
        <v/>
      </c>
      <c r="K1388" s="58" t="str">
        <f>IF(I1388="","",IFERROR(VLOOKUP($A1388,'ROAR Balance'!B:F,4,FALSE),""))</f>
        <v/>
      </c>
      <c r="L1388" s="58" t="str">
        <f>IF(I1388="","",IFERROR(VLOOKUP($A1388,'ROAR Balance'!B:F,5,FALSE),""))</f>
        <v/>
      </c>
      <c r="M1388" s="46" t="str">
        <f>IF(OR(LEFT(A1388,2)="--",A1388="",I1388=""),"",IFERROR(VLOOKUP(A1388,Data!C:W,21,FALSE),""))</f>
        <v/>
      </c>
    </row>
    <row r="1389" spans="1:13" x14ac:dyDescent="0.3">
      <c r="A1389" s="5" t="str">
        <f>IFERROR(IF(VLOOKUP(ROW(A1389)-1,Data!B:C,2,FALSE)="","",VLOOKUP(ROW(A1389)-1,Data!B:C,2,FALSE)),"")</f>
        <v/>
      </c>
      <c r="B1389" s="133"/>
      <c r="C1389" s="87" t="str">
        <f>IFERROR(IF(VLOOKUP(ROW(A1389)-1,Data!B:C,2,FALSE)="","",VLOOKUP(ROW(A1389)-1,Data!B:X,23,FALSE)),"")</f>
        <v/>
      </c>
      <c r="D1389" s="6" t="str">
        <f t="shared" si="67"/>
        <v/>
      </c>
      <c r="E1389" s="6" t="str">
        <f t="shared" si="68"/>
        <v/>
      </c>
      <c r="F1389" s="42" t="str">
        <f>IF(I1389="","",IF(M1389="Campaign","--",IF(VLOOKUP(A1389,Data!C:D,2,FALSE)="*","*",VLOOKUP(A1389,Data!C:R,16,FALSE))))</f>
        <v/>
      </c>
      <c r="G1389" s="43" t="str">
        <f>IF(I1389="","",IFERROR(VLOOKUP(VLOOKUP(A1389,Data!C:T,18,FALSE),'ROAR Ratings'!A:D,4,FALSE),""))</f>
        <v/>
      </c>
      <c r="H1389" s="44" t="str">
        <f t="shared" si="69"/>
        <v/>
      </c>
      <c r="I1389" s="58" t="str">
        <f>IF(OR(A1389="",LEFT(A1389,3)="---"),"",IFERROR(VLOOKUP($A1389,'ROAR Balance'!B:F,2,FALSE),""))</f>
        <v/>
      </c>
      <c r="J1389" s="58" t="str">
        <f>IF(I1389="","",IFERROR(VLOOKUP($A1389,'ROAR Balance'!B:F,3,FALSE),""))</f>
        <v/>
      </c>
      <c r="K1389" s="58" t="str">
        <f>IF(I1389="","",IFERROR(VLOOKUP($A1389,'ROAR Balance'!B:F,4,FALSE),""))</f>
        <v/>
      </c>
      <c r="L1389" s="58" t="str">
        <f>IF(I1389="","",IFERROR(VLOOKUP($A1389,'ROAR Balance'!B:F,5,FALSE),""))</f>
        <v/>
      </c>
      <c r="M1389" s="46" t="str">
        <f>IF(OR(LEFT(A1389,2)="--",A1389="",I1389=""),"",IFERROR(VLOOKUP(A1389,Data!C:W,21,FALSE),""))</f>
        <v/>
      </c>
    </row>
    <row r="1390" spans="1:13" x14ac:dyDescent="0.3">
      <c r="A1390" s="5" t="str">
        <f>IFERROR(IF(VLOOKUP(ROW(A1390)-1,Data!B:C,2,FALSE)="","",VLOOKUP(ROW(A1390)-1,Data!B:C,2,FALSE)),"")</f>
        <v/>
      </c>
      <c r="B1390" s="133"/>
      <c r="C1390" s="87" t="str">
        <f>IFERROR(IF(VLOOKUP(ROW(A1390)-1,Data!B:C,2,FALSE)="","",VLOOKUP(ROW(A1390)-1,Data!B:X,23,FALSE)),"")</f>
        <v/>
      </c>
      <c r="D1390" s="6" t="str">
        <f t="shared" si="67"/>
        <v/>
      </c>
      <c r="E1390" s="6" t="str">
        <f t="shared" si="68"/>
        <v/>
      </c>
      <c r="F1390" s="42" t="str">
        <f>IF(I1390="","",IF(M1390="Campaign","--",IF(VLOOKUP(A1390,Data!C:D,2,FALSE)="*","*",VLOOKUP(A1390,Data!C:R,16,FALSE))))</f>
        <v/>
      </c>
      <c r="G1390" s="43" t="str">
        <f>IF(I1390="","",IFERROR(VLOOKUP(VLOOKUP(A1390,Data!C:T,18,FALSE),'ROAR Ratings'!A:D,4,FALSE),""))</f>
        <v/>
      </c>
      <c r="H1390" s="44" t="str">
        <f t="shared" si="69"/>
        <v/>
      </c>
      <c r="I1390" s="58" t="str">
        <f>IF(OR(A1390="",LEFT(A1390,3)="---"),"",IFERROR(VLOOKUP($A1390,'ROAR Balance'!B:F,2,FALSE),""))</f>
        <v/>
      </c>
      <c r="J1390" s="58" t="str">
        <f>IF(I1390="","",IFERROR(VLOOKUP($A1390,'ROAR Balance'!B:F,3,FALSE),""))</f>
        <v/>
      </c>
      <c r="K1390" s="58" t="str">
        <f>IF(I1390="","",IFERROR(VLOOKUP($A1390,'ROAR Balance'!B:F,4,FALSE),""))</f>
        <v/>
      </c>
      <c r="L1390" s="58" t="str">
        <f>IF(I1390="","",IFERROR(VLOOKUP($A1390,'ROAR Balance'!B:F,5,FALSE),""))</f>
        <v/>
      </c>
      <c r="M1390" s="46" t="str">
        <f>IF(OR(LEFT(A1390,2)="--",A1390="",I1390=""),"",IFERROR(VLOOKUP(A1390,Data!C:W,21,FALSE),""))</f>
        <v/>
      </c>
    </row>
    <row r="1391" spans="1:13" x14ac:dyDescent="0.3">
      <c r="A1391" s="5" t="str">
        <f>IFERROR(IF(VLOOKUP(ROW(A1391)-1,Data!B:C,2,FALSE)="","",VLOOKUP(ROW(A1391)-1,Data!B:C,2,FALSE)),"")</f>
        <v/>
      </c>
      <c r="B1391" s="133"/>
      <c r="C1391" s="87" t="str">
        <f>IFERROR(IF(VLOOKUP(ROW(A1391)-1,Data!B:C,2,FALSE)="","",VLOOKUP(ROW(A1391)-1,Data!B:X,23,FALSE)),"")</f>
        <v/>
      </c>
      <c r="D1391" s="6" t="str">
        <f t="shared" si="67"/>
        <v/>
      </c>
      <c r="E1391" s="6" t="str">
        <f t="shared" si="68"/>
        <v/>
      </c>
      <c r="F1391" s="42" t="str">
        <f>IF(I1391="","",IF(M1391="Campaign","--",IF(VLOOKUP(A1391,Data!C:D,2,FALSE)="*","*",VLOOKUP(A1391,Data!C:R,16,FALSE))))</f>
        <v/>
      </c>
      <c r="G1391" s="43" t="str">
        <f>IF(I1391="","",IFERROR(VLOOKUP(VLOOKUP(A1391,Data!C:T,18,FALSE),'ROAR Ratings'!A:D,4,FALSE),""))</f>
        <v/>
      </c>
      <c r="H1391" s="44" t="str">
        <f t="shared" si="69"/>
        <v/>
      </c>
      <c r="I1391" s="58" t="str">
        <f>IF(OR(A1391="",LEFT(A1391,3)="---"),"",IFERROR(VLOOKUP($A1391,'ROAR Balance'!B:F,2,FALSE),""))</f>
        <v/>
      </c>
      <c r="J1391" s="58" t="str">
        <f>IF(I1391="","",IFERROR(VLOOKUP($A1391,'ROAR Balance'!B:F,3,FALSE),""))</f>
        <v/>
      </c>
      <c r="K1391" s="58" t="str">
        <f>IF(I1391="","",IFERROR(VLOOKUP($A1391,'ROAR Balance'!B:F,4,FALSE),""))</f>
        <v/>
      </c>
      <c r="L1391" s="58" t="str">
        <f>IF(I1391="","",IFERROR(VLOOKUP($A1391,'ROAR Balance'!B:F,5,FALSE),""))</f>
        <v/>
      </c>
      <c r="M1391" s="46" t="str">
        <f>IF(OR(LEFT(A1391,2)="--",A1391="",I1391=""),"",IFERROR(VLOOKUP(A1391,Data!C:W,21,FALSE),""))</f>
        <v/>
      </c>
    </row>
    <row r="1392" spans="1:13" x14ac:dyDescent="0.3">
      <c r="A1392" s="5" t="str">
        <f>IFERROR(IF(VLOOKUP(ROW(A1392)-1,Data!B:C,2,FALSE)="","",VLOOKUP(ROW(A1392)-1,Data!B:C,2,FALSE)),"")</f>
        <v/>
      </c>
      <c r="B1392" s="133"/>
      <c r="C1392" s="87" t="str">
        <f>IFERROR(IF(VLOOKUP(ROW(A1392)-1,Data!B:C,2,FALSE)="","",VLOOKUP(ROW(A1392)-1,Data!B:X,23,FALSE)),"")</f>
        <v/>
      </c>
      <c r="D1392" s="6" t="str">
        <f t="shared" si="67"/>
        <v/>
      </c>
      <c r="E1392" s="6" t="str">
        <f t="shared" si="68"/>
        <v/>
      </c>
      <c r="F1392" s="42" t="str">
        <f>IF(I1392="","",IF(M1392="Campaign","--",IF(VLOOKUP(A1392,Data!C:D,2,FALSE)="*","*",VLOOKUP(A1392,Data!C:R,16,FALSE))))</f>
        <v/>
      </c>
      <c r="G1392" s="43" t="str">
        <f>IF(I1392="","",IFERROR(VLOOKUP(VLOOKUP(A1392,Data!C:T,18,FALSE),'ROAR Ratings'!A:D,4,FALSE),""))</f>
        <v/>
      </c>
      <c r="H1392" s="44" t="str">
        <f t="shared" si="69"/>
        <v/>
      </c>
      <c r="I1392" s="58" t="str">
        <f>IF(OR(A1392="",LEFT(A1392,3)="---"),"",IFERROR(VLOOKUP($A1392,'ROAR Balance'!B:F,2,FALSE),""))</f>
        <v/>
      </c>
      <c r="J1392" s="58" t="str">
        <f>IF(I1392="","",IFERROR(VLOOKUP($A1392,'ROAR Balance'!B:F,3,FALSE),""))</f>
        <v/>
      </c>
      <c r="K1392" s="58" t="str">
        <f>IF(I1392="","",IFERROR(VLOOKUP($A1392,'ROAR Balance'!B:F,4,FALSE),""))</f>
        <v/>
      </c>
      <c r="L1392" s="58" t="str">
        <f>IF(I1392="","",IFERROR(VLOOKUP($A1392,'ROAR Balance'!B:F,5,FALSE),""))</f>
        <v/>
      </c>
      <c r="M1392" s="46" t="str">
        <f>IF(OR(LEFT(A1392,2)="--",A1392="",I1392=""),"",IFERROR(VLOOKUP(A1392,Data!C:W,21,FALSE),""))</f>
        <v/>
      </c>
    </row>
    <row r="1393" spans="1:13" x14ac:dyDescent="0.3">
      <c r="A1393" s="5" t="str">
        <f>IFERROR(IF(VLOOKUP(ROW(A1393)-1,Data!B:C,2,FALSE)="","",VLOOKUP(ROW(A1393)-1,Data!B:C,2,FALSE)),"")</f>
        <v/>
      </c>
      <c r="B1393" s="133"/>
      <c r="C1393" s="87" t="str">
        <f>IFERROR(IF(VLOOKUP(ROW(A1393)-1,Data!B:C,2,FALSE)="","",VLOOKUP(ROW(A1393)-1,Data!B:X,23,FALSE)),"")</f>
        <v/>
      </c>
      <c r="D1393" s="6" t="str">
        <f t="shared" si="67"/>
        <v/>
      </c>
      <c r="E1393" s="6" t="str">
        <f t="shared" si="68"/>
        <v/>
      </c>
      <c r="F1393" s="42" t="str">
        <f>IF(I1393="","",IF(M1393="Campaign","--",IF(VLOOKUP(A1393,Data!C:D,2,FALSE)="*","*",VLOOKUP(A1393,Data!C:R,16,FALSE))))</f>
        <v/>
      </c>
      <c r="G1393" s="43" t="str">
        <f>IF(I1393="","",IFERROR(VLOOKUP(VLOOKUP(A1393,Data!C:T,18,FALSE),'ROAR Ratings'!A:D,4,FALSE),""))</f>
        <v/>
      </c>
      <c r="H1393" s="44" t="str">
        <f t="shared" si="69"/>
        <v/>
      </c>
      <c r="I1393" s="58" t="str">
        <f>IF(OR(A1393="",LEFT(A1393,3)="---"),"",IFERROR(VLOOKUP($A1393,'ROAR Balance'!B:F,2,FALSE),""))</f>
        <v/>
      </c>
      <c r="J1393" s="58" t="str">
        <f>IF(I1393="","",IFERROR(VLOOKUP($A1393,'ROAR Balance'!B:F,3,FALSE),""))</f>
        <v/>
      </c>
      <c r="K1393" s="58" t="str">
        <f>IF(I1393="","",IFERROR(VLOOKUP($A1393,'ROAR Balance'!B:F,4,FALSE),""))</f>
        <v/>
      </c>
      <c r="L1393" s="58" t="str">
        <f>IF(I1393="","",IFERROR(VLOOKUP($A1393,'ROAR Balance'!B:F,5,FALSE),""))</f>
        <v/>
      </c>
      <c r="M1393" s="46" t="str">
        <f>IF(OR(LEFT(A1393,2)="--",A1393="",I1393=""),"",IFERROR(VLOOKUP(A1393,Data!C:W,21,FALSE),""))</f>
        <v/>
      </c>
    </row>
    <row r="1394" spans="1:13" x14ac:dyDescent="0.3">
      <c r="A1394" s="5" t="str">
        <f>IFERROR(IF(VLOOKUP(ROW(A1394)-1,Data!B:C,2,FALSE)="","",VLOOKUP(ROW(A1394)-1,Data!B:C,2,FALSE)),"")</f>
        <v/>
      </c>
      <c r="B1394" s="133"/>
      <c r="C1394" s="87" t="str">
        <f>IFERROR(IF(VLOOKUP(ROW(A1394)-1,Data!B:C,2,FALSE)="","",VLOOKUP(ROW(A1394)-1,Data!B:X,23,FALSE)),"")</f>
        <v/>
      </c>
      <c r="D1394" s="6" t="str">
        <f t="shared" si="67"/>
        <v/>
      </c>
      <c r="E1394" s="6" t="str">
        <f t="shared" si="68"/>
        <v/>
      </c>
      <c r="F1394" s="42" t="str">
        <f>IF(I1394="","",IF(M1394="Campaign","--",IF(VLOOKUP(A1394,Data!C:D,2,FALSE)="*","*",VLOOKUP(A1394,Data!C:R,16,FALSE))))</f>
        <v/>
      </c>
      <c r="G1394" s="43" t="str">
        <f>IF(I1394="","",IFERROR(VLOOKUP(VLOOKUP(A1394,Data!C:T,18,FALSE),'ROAR Ratings'!A:D,4,FALSE),""))</f>
        <v/>
      </c>
      <c r="H1394" s="44" t="str">
        <f t="shared" si="69"/>
        <v/>
      </c>
      <c r="I1394" s="58" t="str">
        <f>IF(OR(A1394="",LEFT(A1394,3)="---"),"",IFERROR(VLOOKUP($A1394,'ROAR Balance'!B:F,2,FALSE),""))</f>
        <v/>
      </c>
      <c r="J1394" s="58" t="str">
        <f>IF(I1394="","",IFERROR(VLOOKUP($A1394,'ROAR Balance'!B:F,3,FALSE),""))</f>
        <v/>
      </c>
      <c r="K1394" s="58" t="str">
        <f>IF(I1394="","",IFERROR(VLOOKUP($A1394,'ROAR Balance'!B:F,4,FALSE),""))</f>
        <v/>
      </c>
      <c r="L1394" s="58" t="str">
        <f>IF(I1394="","",IFERROR(VLOOKUP($A1394,'ROAR Balance'!B:F,5,FALSE),""))</f>
        <v/>
      </c>
      <c r="M1394" s="46" t="str">
        <f>IF(OR(LEFT(A1394,2)="--",A1394="",I1394=""),"",IFERROR(VLOOKUP(A1394,Data!C:W,21,FALSE),""))</f>
        <v/>
      </c>
    </row>
    <row r="1395" spans="1:13" x14ac:dyDescent="0.3">
      <c r="A1395" s="5" t="str">
        <f>IFERROR(IF(VLOOKUP(ROW(A1395)-1,Data!B:C,2,FALSE)="","",VLOOKUP(ROW(A1395)-1,Data!B:C,2,FALSE)),"")</f>
        <v/>
      </c>
      <c r="B1395" s="133"/>
      <c r="C1395" s="87" t="str">
        <f>IFERROR(IF(VLOOKUP(ROW(A1395)-1,Data!B:C,2,FALSE)="","",VLOOKUP(ROW(A1395)-1,Data!B:X,23,FALSE)),"")</f>
        <v/>
      </c>
      <c r="D1395" s="6" t="str">
        <f t="shared" si="67"/>
        <v/>
      </c>
      <c r="E1395" s="6" t="str">
        <f t="shared" si="68"/>
        <v/>
      </c>
      <c r="F1395" s="42" t="str">
        <f>IF(I1395="","",IF(M1395="Campaign","--",IF(VLOOKUP(A1395,Data!C:D,2,FALSE)="*","*",VLOOKUP(A1395,Data!C:R,16,FALSE))))</f>
        <v/>
      </c>
      <c r="G1395" s="43" t="str">
        <f>IF(I1395="","",IFERROR(VLOOKUP(VLOOKUP(A1395,Data!C:T,18,FALSE),'ROAR Ratings'!A:D,4,FALSE),""))</f>
        <v/>
      </c>
      <c r="H1395" s="44" t="str">
        <f t="shared" si="69"/>
        <v/>
      </c>
      <c r="I1395" s="58" t="str">
        <f>IF(OR(A1395="",LEFT(A1395,3)="---"),"",IFERROR(VLOOKUP($A1395,'ROAR Balance'!B:F,2,FALSE),""))</f>
        <v/>
      </c>
      <c r="J1395" s="58" t="str">
        <f>IF(I1395="","",IFERROR(VLOOKUP($A1395,'ROAR Balance'!B:F,3,FALSE),""))</f>
        <v/>
      </c>
      <c r="K1395" s="58" t="str">
        <f>IF(I1395="","",IFERROR(VLOOKUP($A1395,'ROAR Balance'!B:F,4,FALSE),""))</f>
        <v/>
      </c>
      <c r="L1395" s="58" t="str">
        <f>IF(I1395="","",IFERROR(VLOOKUP($A1395,'ROAR Balance'!B:F,5,FALSE),""))</f>
        <v/>
      </c>
      <c r="M1395" s="46" t="str">
        <f>IF(OR(LEFT(A1395,2)="--",A1395="",I1395=""),"",IFERROR(VLOOKUP(A1395,Data!C:W,21,FALSE),""))</f>
        <v/>
      </c>
    </row>
    <row r="1396" spans="1:13" x14ac:dyDescent="0.3">
      <c r="A1396" s="5" t="str">
        <f>IFERROR(IF(VLOOKUP(ROW(A1396)-1,Data!B:C,2,FALSE)="","",VLOOKUP(ROW(A1396)-1,Data!B:C,2,FALSE)),"")</f>
        <v/>
      </c>
      <c r="B1396" s="133"/>
      <c r="C1396" s="87" t="str">
        <f>IFERROR(IF(VLOOKUP(ROW(A1396)-1,Data!B:C,2,FALSE)="","",VLOOKUP(ROW(A1396)-1,Data!B:X,23,FALSE)),"")</f>
        <v/>
      </c>
      <c r="D1396" s="6" t="str">
        <f t="shared" si="67"/>
        <v/>
      </c>
      <c r="E1396" s="6" t="str">
        <f t="shared" si="68"/>
        <v/>
      </c>
      <c r="F1396" s="42" t="str">
        <f>IF(I1396="","",IF(M1396="Campaign","--",IF(VLOOKUP(A1396,Data!C:D,2,FALSE)="*","*",VLOOKUP(A1396,Data!C:R,16,FALSE))))</f>
        <v/>
      </c>
      <c r="G1396" s="43" t="str">
        <f>IF(I1396="","",IFERROR(VLOOKUP(VLOOKUP(A1396,Data!C:T,18,FALSE),'ROAR Ratings'!A:D,4,FALSE),""))</f>
        <v/>
      </c>
      <c r="H1396" s="44" t="str">
        <f t="shared" si="69"/>
        <v/>
      </c>
      <c r="I1396" s="58" t="str">
        <f>IF(OR(A1396="",LEFT(A1396,3)="---"),"",IFERROR(VLOOKUP($A1396,'ROAR Balance'!B:F,2,FALSE),""))</f>
        <v/>
      </c>
      <c r="J1396" s="58" t="str">
        <f>IF(I1396="","",IFERROR(VLOOKUP($A1396,'ROAR Balance'!B:F,3,FALSE),""))</f>
        <v/>
      </c>
      <c r="K1396" s="58" t="str">
        <f>IF(I1396="","",IFERROR(VLOOKUP($A1396,'ROAR Balance'!B:F,4,FALSE),""))</f>
        <v/>
      </c>
      <c r="L1396" s="58" t="str">
        <f>IF(I1396="","",IFERROR(VLOOKUP($A1396,'ROAR Balance'!B:F,5,FALSE),""))</f>
        <v/>
      </c>
      <c r="M1396" s="46" t="str">
        <f>IF(OR(LEFT(A1396,2)="--",A1396="",I1396=""),"",IFERROR(VLOOKUP(A1396,Data!C:W,21,FALSE),""))</f>
        <v/>
      </c>
    </row>
    <row r="1397" spans="1:13" x14ac:dyDescent="0.3">
      <c r="A1397" s="5" t="str">
        <f>IFERROR(IF(VLOOKUP(ROW(A1397)-1,Data!B:C,2,FALSE)="","",VLOOKUP(ROW(A1397)-1,Data!B:C,2,FALSE)),"")</f>
        <v/>
      </c>
      <c r="B1397" s="133"/>
      <c r="C1397" s="87" t="str">
        <f>IFERROR(IF(VLOOKUP(ROW(A1397)-1,Data!B:C,2,FALSE)="","",VLOOKUP(ROW(A1397)-1,Data!B:X,23,FALSE)),"")</f>
        <v/>
      </c>
      <c r="D1397" s="6" t="str">
        <f t="shared" si="67"/>
        <v/>
      </c>
      <c r="E1397" s="6" t="str">
        <f t="shared" si="68"/>
        <v/>
      </c>
      <c r="F1397" s="42" t="str">
        <f>IF(I1397="","",IF(M1397="Campaign","--",IF(VLOOKUP(A1397,Data!C:D,2,FALSE)="*","*",VLOOKUP(A1397,Data!C:R,16,FALSE))))</f>
        <v/>
      </c>
      <c r="G1397" s="43" t="str">
        <f>IF(I1397="","",IFERROR(VLOOKUP(VLOOKUP(A1397,Data!C:T,18,FALSE),'ROAR Ratings'!A:D,4,FALSE),""))</f>
        <v/>
      </c>
      <c r="H1397" s="44" t="str">
        <f t="shared" si="69"/>
        <v/>
      </c>
      <c r="I1397" s="58" t="str">
        <f>IF(OR(A1397="",LEFT(A1397,3)="---"),"",IFERROR(VLOOKUP($A1397,'ROAR Balance'!B:F,2,FALSE),""))</f>
        <v/>
      </c>
      <c r="J1397" s="58" t="str">
        <f>IF(I1397="","",IFERROR(VLOOKUP($A1397,'ROAR Balance'!B:F,3,FALSE),""))</f>
        <v/>
      </c>
      <c r="K1397" s="58" t="str">
        <f>IF(I1397="","",IFERROR(VLOOKUP($A1397,'ROAR Balance'!B:F,4,FALSE),""))</f>
        <v/>
      </c>
      <c r="L1397" s="58" t="str">
        <f>IF(I1397="","",IFERROR(VLOOKUP($A1397,'ROAR Balance'!B:F,5,FALSE),""))</f>
        <v/>
      </c>
      <c r="M1397" s="46" t="str">
        <f>IF(OR(LEFT(A1397,2)="--",A1397="",I1397=""),"",IFERROR(VLOOKUP(A1397,Data!C:W,21,FALSE),""))</f>
        <v/>
      </c>
    </row>
    <row r="1398" spans="1:13" x14ac:dyDescent="0.3">
      <c r="A1398" s="5" t="str">
        <f>IFERROR(IF(VLOOKUP(ROW(A1398)-1,Data!B:C,2,FALSE)="","",VLOOKUP(ROW(A1398)-1,Data!B:C,2,FALSE)),"")</f>
        <v/>
      </c>
      <c r="B1398" s="133"/>
      <c r="C1398" s="87" t="str">
        <f>IFERROR(IF(VLOOKUP(ROW(A1398)-1,Data!B:C,2,FALSE)="","",VLOOKUP(ROW(A1398)-1,Data!B:X,23,FALSE)),"")</f>
        <v/>
      </c>
      <c r="D1398" s="6" t="str">
        <f t="shared" si="67"/>
        <v/>
      </c>
      <c r="E1398" s="6" t="str">
        <f t="shared" si="68"/>
        <v/>
      </c>
      <c r="F1398" s="42" t="str">
        <f>IF(I1398="","",IF(M1398="Campaign","--",IF(VLOOKUP(A1398,Data!C:D,2,FALSE)="*","*",VLOOKUP(A1398,Data!C:R,16,FALSE))))</f>
        <v/>
      </c>
      <c r="G1398" s="43" t="str">
        <f>IF(I1398="","",IFERROR(VLOOKUP(VLOOKUP(A1398,Data!C:T,18,FALSE),'ROAR Ratings'!A:D,4,FALSE),""))</f>
        <v/>
      </c>
      <c r="H1398" s="44" t="str">
        <f t="shared" si="69"/>
        <v/>
      </c>
      <c r="I1398" s="58" t="str">
        <f>IF(OR(A1398="",LEFT(A1398,3)="---"),"",IFERROR(VLOOKUP($A1398,'ROAR Balance'!B:F,2,FALSE),""))</f>
        <v/>
      </c>
      <c r="J1398" s="58" t="str">
        <f>IF(I1398="","",IFERROR(VLOOKUP($A1398,'ROAR Balance'!B:F,3,FALSE),""))</f>
        <v/>
      </c>
      <c r="K1398" s="58" t="str">
        <f>IF(I1398="","",IFERROR(VLOOKUP($A1398,'ROAR Balance'!B:F,4,FALSE),""))</f>
        <v/>
      </c>
      <c r="L1398" s="58" t="str">
        <f>IF(I1398="","",IFERROR(VLOOKUP($A1398,'ROAR Balance'!B:F,5,FALSE),""))</f>
        <v/>
      </c>
      <c r="M1398" s="46" t="str">
        <f>IF(OR(LEFT(A1398,2)="--",A1398="",I1398=""),"",IFERROR(VLOOKUP(A1398,Data!C:W,21,FALSE),""))</f>
        <v/>
      </c>
    </row>
    <row r="1399" spans="1:13" x14ac:dyDescent="0.3">
      <c r="A1399" s="5" t="str">
        <f>IFERROR(IF(VLOOKUP(ROW(A1399)-1,Data!B:C,2,FALSE)="","",VLOOKUP(ROW(A1399)-1,Data!B:C,2,FALSE)),"")</f>
        <v/>
      </c>
      <c r="B1399" s="133"/>
      <c r="C1399" s="87" t="str">
        <f>IFERROR(IF(VLOOKUP(ROW(A1399)-1,Data!B:C,2,FALSE)="","",VLOOKUP(ROW(A1399)-1,Data!B:X,23,FALSE)),"")</f>
        <v/>
      </c>
      <c r="D1399" s="6" t="str">
        <f t="shared" si="67"/>
        <v/>
      </c>
      <c r="E1399" s="6" t="str">
        <f t="shared" si="68"/>
        <v/>
      </c>
      <c r="F1399" s="42" t="str">
        <f>IF(I1399="","",IF(M1399="Campaign","--",IF(VLOOKUP(A1399,Data!C:D,2,FALSE)="*","*",VLOOKUP(A1399,Data!C:R,16,FALSE))))</f>
        <v/>
      </c>
      <c r="G1399" s="43" t="str">
        <f>IF(I1399="","",IFERROR(VLOOKUP(VLOOKUP(A1399,Data!C:T,18,FALSE),'ROAR Ratings'!A:D,4,FALSE),""))</f>
        <v/>
      </c>
      <c r="H1399" s="44" t="str">
        <f t="shared" si="69"/>
        <v/>
      </c>
      <c r="I1399" s="58" t="str">
        <f>IF(OR(A1399="",LEFT(A1399,3)="---"),"",IFERROR(VLOOKUP($A1399,'ROAR Balance'!B:F,2,FALSE),""))</f>
        <v/>
      </c>
      <c r="J1399" s="58" t="str">
        <f>IF(I1399="","",IFERROR(VLOOKUP($A1399,'ROAR Balance'!B:F,3,FALSE),""))</f>
        <v/>
      </c>
      <c r="K1399" s="58" t="str">
        <f>IF(I1399="","",IFERROR(VLOOKUP($A1399,'ROAR Balance'!B:F,4,FALSE),""))</f>
        <v/>
      </c>
      <c r="L1399" s="58" t="str">
        <f>IF(I1399="","",IFERROR(VLOOKUP($A1399,'ROAR Balance'!B:F,5,FALSE),""))</f>
        <v/>
      </c>
      <c r="M1399" s="46" t="str">
        <f>IF(OR(LEFT(A1399,2)="--",A1399="",I1399=""),"",IFERROR(VLOOKUP(A1399,Data!C:W,21,FALSE),""))</f>
        <v/>
      </c>
    </row>
    <row r="1400" spans="1:13" x14ac:dyDescent="0.3">
      <c r="A1400" s="5" t="str">
        <f>IFERROR(IF(VLOOKUP(ROW(A1400)-1,Data!B:C,2,FALSE)="","",VLOOKUP(ROW(A1400)-1,Data!B:C,2,FALSE)),"")</f>
        <v/>
      </c>
      <c r="B1400" s="133"/>
      <c r="C1400" s="87" t="str">
        <f>IFERROR(IF(VLOOKUP(ROW(A1400)-1,Data!B:C,2,FALSE)="","",VLOOKUP(ROW(A1400)-1,Data!B:X,23,FALSE)),"")</f>
        <v/>
      </c>
      <c r="D1400" s="6" t="str">
        <f t="shared" si="67"/>
        <v/>
      </c>
      <c r="E1400" s="6" t="str">
        <f t="shared" si="68"/>
        <v/>
      </c>
      <c r="F1400" s="42" t="str">
        <f>IF(I1400="","",IF(M1400="Campaign","--",IF(VLOOKUP(A1400,Data!C:D,2,FALSE)="*","*",VLOOKUP(A1400,Data!C:R,16,FALSE))))</f>
        <v/>
      </c>
      <c r="G1400" s="43" t="str">
        <f>IF(I1400="","",IFERROR(VLOOKUP(VLOOKUP(A1400,Data!C:T,18,FALSE),'ROAR Ratings'!A:D,4,FALSE),""))</f>
        <v/>
      </c>
      <c r="H1400" s="44" t="str">
        <f t="shared" si="69"/>
        <v/>
      </c>
      <c r="I1400" s="58" t="str">
        <f>IF(OR(A1400="",LEFT(A1400,3)="---"),"",IFERROR(VLOOKUP($A1400,'ROAR Balance'!B:F,2,FALSE),""))</f>
        <v/>
      </c>
      <c r="J1400" s="58" t="str">
        <f>IF(I1400="","",IFERROR(VLOOKUP($A1400,'ROAR Balance'!B:F,3,FALSE),""))</f>
        <v/>
      </c>
      <c r="K1400" s="58" t="str">
        <f>IF(I1400="","",IFERROR(VLOOKUP($A1400,'ROAR Balance'!B:F,4,FALSE),""))</f>
        <v/>
      </c>
      <c r="L1400" s="58" t="str">
        <f>IF(I1400="","",IFERROR(VLOOKUP($A1400,'ROAR Balance'!B:F,5,FALSE),""))</f>
        <v/>
      </c>
      <c r="M1400" s="46" t="str">
        <f>IF(OR(LEFT(A1400,2)="--",A1400="",I1400=""),"",IFERROR(VLOOKUP(A1400,Data!C:W,21,FALSE),""))</f>
        <v/>
      </c>
    </row>
    <row r="1401" spans="1:13" x14ac:dyDescent="0.3">
      <c r="A1401" s="5" t="str">
        <f>IFERROR(IF(VLOOKUP(ROW(A1401)-1,Data!B:C,2,FALSE)="","",VLOOKUP(ROW(A1401)-1,Data!B:C,2,FALSE)),"")</f>
        <v/>
      </c>
      <c r="B1401" s="133"/>
      <c r="C1401" s="87" t="str">
        <f>IFERROR(IF(VLOOKUP(ROW(A1401)-1,Data!B:C,2,FALSE)="","",VLOOKUP(ROW(A1401)-1,Data!B:X,23,FALSE)),"")</f>
        <v/>
      </c>
      <c r="D1401" s="6" t="str">
        <f t="shared" si="67"/>
        <v/>
      </c>
      <c r="E1401" s="6" t="str">
        <f t="shared" si="68"/>
        <v/>
      </c>
      <c r="F1401" s="42" t="str">
        <f>IF(I1401="","",IF(M1401="Campaign","--",IF(VLOOKUP(A1401,Data!C:D,2,FALSE)="*","*",VLOOKUP(A1401,Data!C:R,16,FALSE))))</f>
        <v/>
      </c>
      <c r="G1401" s="43" t="str">
        <f>IF(I1401="","",IFERROR(VLOOKUP(VLOOKUP(A1401,Data!C:T,18,FALSE),'ROAR Ratings'!A:D,4,FALSE),""))</f>
        <v/>
      </c>
      <c r="H1401" s="44" t="str">
        <f t="shared" si="69"/>
        <v/>
      </c>
      <c r="I1401" s="58" t="str">
        <f>IF(OR(A1401="",LEFT(A1401,3)="---"),"",IFERROR(VLOOKUP($A1401,'ROAR Balance'!B:F,2,FALSE),""))</f>
        <v/>
      </c>
      <c r="J1401" s="58" t="str">
        <f>IF(I1401="","",IFERROR(VLOOKUP($A1401,'ROAR Balance'!B:F,3,FALSE),""))</f>
        <v/>
      </c>
      <c r="K1401" s="58" t="str">
        <f>IF(I1401="","",IFERROR(VLOOKUP($A1401,'ROAR Balance'!B:F,4,FALSE),""))</f>
        <v/>
      </c>
      <c r="L1401" s="58" t="str">
        <f>IF(I1401="","",IFERROR(VLOOKUP($A1401,'ROAR Balance'!B:F,5,FALSE),""))</f>
        <v/>
      </c>
      <c r="M1401" s="46" t="str">
        <f>IF(OR(LEFT(A1401,2)="--",A1401="",I1401=""),"",IFERROR(VLOOKUP(A1401,Data!C:W,21,FALSE),""))</f>
        <v/>
      </c>
    </row>
    <row r="1402" spans="1:13" x14ac:dyDescent="0.3">
      <c r="A1402" s="5" t="str">
        <f>IFERROR(IF(VLOOKUP(ROW(A1402)-1,Data!B:C,2,FALSE)="","",VLOOKUP(ROW(A1402)-1,Data!B:C,2,FALSE)),"")</f>
        <v/>
      </c>
      <c r="B1402" s="133"/>
      <c r="C1402" s="87" t="str">
        <f>IFERROR(IF(VLOOKUP(ROW(A1402)-1,Data!B:C,2,FALSE)="","",VLOOKUP(ROW(A1402)-1,Data!B:X,23,FALSE)),"")</f>
        <v/>
      </c>
      <c r="D1402" s="6" t="str">
        <f t="shared" si="67"/>
        <v/>
      </c>
      <c r="E1402" s="6" t="str">
        <f t="shared" si="68"/>
        <v/>
      </c>
      <c r="F1402" s="42" t="str">
        <f>IF(I1402="","",IF(M1402="Campaign","--",IF(VLOOKUP(A1402,Data!C:D,2,FALSE)="*","*",VLOOKUP(A1402,Data!C:R,16,FALSE))))</f>
        <v/>
      </c>
      <c r="G1402" s="43" t="str">
        <f>IF(I1402="","",IFERROR(VLOOKUP(VLOOKUP(A1402,Data!C:T,18,FALSE),'ROAR Ratings'!A:D,4,FALSE),""))</f>
        <v/>
      </c>
      <c r="H1402" s="44" t="str">
        <f t="shared" si="69"/>
        <v/>
      </c>
      <c r="I1402" s="58" t="str">
        <f>IF(OR(A1402="",LEFT(A1402,3)="---"),"",IFERROR(VLOOKUP($A1402,'ROAR Balance'!B:F,2,FALSE),""))</f>
        <v/>
      </c>
      <c r="J1402" s="58" t="str">
        <f>IF(I1402="","",IFERROR(VLOOKUP($A1402,'ROAR Balance'!B:F,3,FALSE),""))</f>
        <v/>
      </c>
      <c r="K1402" s="58" t="str">
        <f>IF(I1402="","",IFERROR(VLOOKUP($A1402,'ROAR Balance'!B:F,4,FALSE),""))</f>
        <v/>
      </c>
      <c r="L1402" s="58" t="str">
        <f>IF(I1402="","",IFERROR(VLOOKUP($A1402,'ROAR Balance'!B:F,5,FALSE),""))</f>
        <v/>
      </c>
      <c r="M1402" s="46" t="str">
        <f>IF(OR(LEFT(A1402,2)="--",A1402="",I1402=""),"",IFERROR(VLOOKUP(A1402,Data!C:W,21,FALSE),""))</f>
        <v/>
      </c>
    </row>
    <row r="1403" spans="1:13" x14ac:dyDescent="0.3">
      <c r="A1403" s="5" t="str">
        <f>IFERROR(IF(VLOOKUP(ROW(A1403)-1,Data!B:C,2,FALSE)="","",VLOOKUP(ROW(A1403)-1,Data!B:C,2,FALSE)),"")</f>
        <v/>
      </c>
      <c r="B1403" s="133"/>
      <c r="C1403" s="87" t="str">
        <f>IFERROR(IF(VLOOKUP(ROW(A1403)-1,Data!B:C,2,FALSE)="","",VLOOKUP(ROW(A1403)-1,Data!B:X,23,FALSE)),"")</f>
        <v/>
      </c>
      <c r="D1403" s="6" t="str">
        <f t="shared" si="67"/>
        <v/>
      </c>
      <c r="E1403" s="6" t="str">
        <f t="shared" si="68"/>
        <v/>
      </c>
      <c r="F1403" s="42" t="str">
        <f>IF(I1403="","",IF(M1403="Campaign","--",IF(VLOOKUP(A1403,Data!C:D,2,FALSE)="*","*",VLOOKUP(A1403,Data!C:R,16,FALSE))))</f>
        <v/>
      </c>
      <c r="G1403" s="43" t="str">
        <f>IF(I1403="","",IFERROR(VLOOKUP(VLOOKUP(A1403,Data!C:T,18,FALSE),'ROAR Ratings'!A:D,4,FALSE),""))</f>
        <v/>
      </c>
      <c r="H1403" s="44" t="str">
        <f t="shared" si="69"/>
        <v/>
      </c>
      <c r="I1403" s="58" t="str">
        <f>IF(OR(A1403="",LEFT(A1403,3)="---"),"",IFERROR(VLOOKUP($A1403,'ROAR Balance'!B:F,2,FALSE),""))</f>
        <v/>
      </c>
      <c r="J1403" s="58" t="str">
        <f>IF(I1403="","",IFERROR(VLOOKUP($A1403,'ROAR Balance'!B:F,3,FALSE),""))</f>
        <v/>
      </c>
      <c r="K1403" s="58" t="str">
        <f>IF(I1403="","",IFERROR(VLOOKUP($A1403,'ROAR Balance'!B:F,4,FALSE),""))</f>
        <v/>
      </c>
      <c r="L1403" s="58" t="str">
        <f>IF(I1403="","",IFERROR(VLOOKUP($A1403,'ROAR Balance'!B:F,5,FALSE),""))</f>
        <v/>
      </c>
      <c r="M1403" s="46" t="str">
        <f>IF(OR(LEFT(A1403,2)="--",A1403="",I1403=""),"",IFERROR(VLOOKUP(A1403,Data!C:W,21,FALSE),""))</f>
        <v/>
      </c>
    </row>
    <row r="1404" spans="1:13" x14ac:dyDescent="0.3">
      <c r="A1404" s="5" t="str">
        <f>IFERROR(IF(VLOOKUP(ROW(A1404)-1,Data!B:C,2,FALSE)="","",VLOOKUP(ROW(A1404)-1,Data!B:C,2,FALSE)),"")</f>
        <v/>
      </c>
      <c r="B1404" s="133"/>
      <c r="C1404" s="87" t="str">
        <f>IFERROR(IF(VLOOKUP(ROW(A1404)-1,Data!B:C,2,FALSE)="","",VLOOKUP(ROW(A1404)-1,Data!B:X,23,FALSE)),"")</f>
        <v/>
      </c>
      <c r="D1404" s="6" t="str">
        <f t="shared" si="67"/>
        <v/>
      </c>
      <c r="E1404" s="6" t="str">
        <f t="shared" si="68"/>
        <v/>
      </c>
      <c r="F1404" s="42" t="str">
        <f>IF(I1404="","",IF(M1404="Campaign","--",IF(VLOOKUP(A1404,Data!C:D,2,FALSE)="*","*",VLOOKUP(A1404,Data!C:R,16,FALSE))))</f>
        <v/>
      </c>
      <c r="G1404" s="43" t="str">
        <f>IF(I1404="","",IFERROR(VLOOKUP(VLOOKUP(A1404,Data!C:T,18,FALSE),'ROAR Ratings'!A:D,4,FALSE),""))</f>
        <v/>
      </c>
      <c r="H1404" s="44" t="str">
        <f t="shared" si="69"/>
        <v/>
      </c>
      <c r="I1404" s="58" t="str">
        <f>IF(OR(A1404="",LEFT(A1404,3)="---"),"",IFERROR(VLOOKUP($A1404,'ROAR Balance'!B:F,2,FALSE),""))</f>
        <v/>
      </c>
      <c r="J1404" s="58" t="str">
        <f>IF(I1404="","",IFERROR(VLOOKUP($A1404,'ROAR Balance'!B:F,3,FALSE),""))</f>
        <v/>
      </c>
      <c r="K1404" s="58" t="str">
        <f>IF(I1404="","",IFERROR(VLOOKUP($A1404,'ROAR Balance'!B:F,4,FALSE),""))</f>
        <v/>
      </c>
      <c r="L1404" s="58" t="str">
        <f>IF(I1404="","",IFERROR(VLOOKUP($A1404,'ROAR Balance'!B:F,5,FALSE),""))</f>
        <v/>
      </c>
      <c r="M1404" s="46" t="str">
        <f>IF(OR(LEFT(A1404,2)="--",A1404="",I1404=""),"",IFERROR(VLOOKUP(A1404,Data!C:W,21,FALSE),""))</f>
        <v/>
      </c>
    </row>
    <row r="1405" spans="1:13" x14ac:dyDescent="0.3">
      <c r="A1405" s="5" t="str">
        <f>IFERROR(IF(VLOOKUP(ROW(A1405)-1,Data!B:C,2,FALSE)="","",VLOOKUP(ROW(A1405)-1,Data!B:C,2,FALSE)),"")</f>
        <v/>
      </c>
      <c r="B1405" s="133"/>
      <c r="C1405" s="87" t="str">
        <f>IFERROR(IF(VLOOKUP(ROW(A1405)-1,Data!B:C,2,FALSE)="","",VLOOKUP(ROW(A1405)-1,Data!B:X,23,FALSE)),"")</f>
        <v/>
      </c>
      <c r="D1405" s="6" t="str">
        <f t="shared" si="67"/>
        <v/>
      </c>
      <c r="E1405" s="6" t="str">
        <f t="shared" si="68"/>
        <v/>
      </c>
      <c r="F1405" s="42" t="str">
        <f>IF(I1405="","",IF(M1405="Campaign","--",IF(VLOOKUP(A1405,Data!C:D,2,FALSE)="*","*",VLOOKUP(A1405,Data!C:R,16,FALSE))))</f>
        <v/>
      </c>
      <c r="G1405" s="43" t="str">
        <f>IF(I1405="","",IFERROR(VLOOKUP(VLOOKUP(A1405,Data!C:T,18,FALSE),'ROAR Ratings'!A:D,4,FALSE),""))</f>
        <v/>
      </c>
      <c r="H1405" s="44" t="str">
        <f t="shared" si="69"/>
        <v/>
      </c>
      <c r="I1405" s="58" t="str">
        <f>IF(OR(A1405="",LEFT(A1405,3)="---"),"",IFERROR(VLOOKUP($A1405,'ROAR Balance'!B:F,2,FALSE),""))</f>
        <v/>
      </c>
      <c r="J1405" s="58" t="str">
        <f>IF(I1405="","",IFERROR(VLOOKUP($A1405,'ROAR Balance'!B:F,3,FALSE),""))</f>
        <v/>
      </c>
      <c r="K1405" s="58" t="str">
        <f>IF(I1405="","",IFERROR(VLOOKUP($A1405,'ROAR Balance'!B:F,4,FALSE),""))</f>
        <v/>
      </c>
      <c r="L1405" s="58" t="str">
        <f>IF(I1405="","",IFERROR(VLOOKUP($A1405,'ROAR Balance'!B:F,5,FALSE),""))</f>
        <v/>
      </c>
      <c r="M1405" s="46" t="str">
        <f>IF(OR(LEFT(A1405,2)="--",A1405="",I1405=""),"",IFERROR(VLOOKUP(A1405,Data!C:W,21,FALSE),""))</f>
        <v/>
      </c>
    </row>
    <row r="1406" spans="1:13" x14ac:dyDescent="0.3">
      <c r="A1406" s="5" t="str">
        <f>IFERROR(IF(VLOOKUP(ROW(A1406)-1,Data!B:C,2,FALSE)="","",VLOOKUP(ROW(A1406)-1,Data!B:C,2,FALSE)),"")</f>
        <v/>
      </c>
      <c r="B1406" s="133"/>
      <c r="C1406" s="87" t="str">
        <f>IFERROR(IF(VLOOKUP(ROW(A1406)-1,Data!B:C,2,FALSE)="","",VLOOKUP(ROW(A1406)-1,Data!B:X,23,FALSE)),"")</f>
        <v/>
      </c>
      <c r="D1406" s="6" t="str">
        <f t="shared" si="67"/>
        <v/>
      </c>
      <c r="E1406" s="6" t="str">
        <f t="shared" si="68"/>
        <v/>
      </c>
      <c r="F1406" s="42" t="str">
        <f>IF(I1406="","",IF(M1406="Campaign","--",IF(VLOOKUP(A1406,Data!C:D,2,FALSE)="*","*",VLOOKUP(A1406,Data!C:R,16,FALSE))))</f>
        <v/>
      </c>
      <c r="G1406" s="43" t="str">
        <f>IF(I1406="","",IFERROR(VLOOKUP(VLOOKUP(A1406,Data!C:T,18,FALSE),'ROAR Ratings'!A:D,4,FALSE),""))</f>
        <v/>
      </c>
      <c r="H1406" s="44" t="str">
        <f t="shared" si="69"/>
        <v/>
      </c>
      <c r="I1406" s="58" t="str">
        <f>IF(OR(A1406="",LEFT(A1406,3)="---"),"",IFERROR(VLOOKUP($A1406,'ROAR Balance'!B:F,2,FALSE),""))</f>
        <v/>
      </c>
      <c r="J1406" s="58" t="str">
        <f>IF(I1406="","",IFERROR(VLOOKUP($A1406,'ROAR Balance'!B:F,3,FALSE),""))</f>
        <v/>
      </c>
      <c r="K1406" s="58" t="str">
        <f>IF(I1406="","",IFERROR(VLOOKUP($A1406,'ROAR Balance'!B:F,4,FALSE),""))</f>
        <v/>
      </c>
      <c r="L1406" s="58" t="str">
        <f>IF(I1406="","",IFERROR(VLOOKUP($A1406,'ROAR Balance'!B:F,5,FALSE),""))</f>
        <v/>
      </c>
      <c r="M1406" s="46" t="str">
        <f>IF(OR(LEFT(A1406,2)="--",A1406="",I1406=""),"",IFERROR(VLOOKUP(A1406,Data!C:W,21,FALSE),""))</f>
        <v/>
      </c>
    </row>
    <row r="1407" spans="1:13" x14ac:dyDescent="0.3">
      <c r="A1407" s="5" t="str">
        <f>IFERROR(IF(VLOOKUP(ROW(A1407)-1,Data!B:C,2,FALSE)="","",VLOOKUP(ROW(A1407)-1,Data!B:C,2,FALSE)),"")</f>
        <v/>
      </c>
      <c r="B1407" s="133"/>
      <c r="C1407" s="87" t="str">
        <f>IFERROR(IF(VLOOKUP(ROW(A1407)-1,Data!B:C,2,FALSE)="","",VLOOKUP(ROW(A1407)-1,Data!B:X,23,FALSE)),"")</f>
        <v/>
      </c>
      <c r="D1407" s="6" t="str">
        <f t="shared" si="67"/>
        <v/>
      </c>
      <c r="E1407" s="6" t="str">
        <f t="shared" si="68"/>
        <v/>
      </c>
      <c r="F1407" s="42" t="str">
        <f>IF(I1407="","",IF(M1407="Campaign","--",IF(VLOOKUP(A1407,Data!C:D,2,FALSE)="*","*",VLOOKUP(A1407,Data!C:R,16,FALSE))))</f>
        <v/>
      </c>
      <c r="G1407" s="43" t="str">
        <f>IF(I1407="","",IFERROR(VLOOKUP(VLOOKUP(A1407,Data!C:T,18,FALSE),'ROAR Ratings'!A:D,4,FALSE),""))</f>
        <v/>
      </c>
      <c r="H1407" s="44" t="str">
        <f t="shared" si="69"/>
        <v/>
      </c>
      <c r="I1407" s="58" t="str">
        <f>IF(OR(A1407="",LEFT(A1407,3)="---"),"",IFERROR(VLOOKUP($A1407,'ROAR Balance'!B:F,2,FALSE),""))</f>
        <v/>
      </c>
      <c r="J1407" s="58" t="str">
        <f>IF(I1407="","",IFERROR(VLOOKUP($A1407,'ROAR Balance'!B:F,3,FALSE),""))</f>
        <v/>
      </c>
      <c r="K1407" s="58" t="str">
        <f>IF(I1407="","",IFERROR(VLOOKUP($A1407,'ROAR Balance'!B:F,4,FALSE),""))</f>
        <v/>
      </c>
      <c r="L1407" s="58" t="str">
        <f>IF(I1407="","",IFERROR(VLOOKUP($A1407,'ROAR Balance'!B:F,5,FALSE),""))</f>
        <v/>
      </c>
      <c r="M1407" s="46" t="str">
        <f>IF(OR(LEFT(A1407,2)="--",A1407="",I1407=""),"",IFERROR(VLOOKUP(A1407,Data!C:W,21,FALSE),""))</f>
        <v/>
      </c>
    </row>
    <row r="1408" spans="1:13" x14ac:dyDescent="0.3">
      <c r="A1408" s="5" t="str">
        <f>IFERROR(IF(VLOOKUP(ROW(A1408)-1,Data!B:C,2,FALSE)="","",VLOOKUP(ROW(A1408)-1,Data!B:C,2,FALSE)),"")</f>
        <v/>
      </c>
      <c r="B1408" s="133"/>
      <c r="C1408" s="87" t="str">
        <f>IFERROR(IF(VLOOKUP(ROW(A1408)-1,Data!B:C,2,FALSE)="","",VLOOKUP(ROW(A1408)-1,Data!B:X,23,FALSE)),"")</f>
        <v/>
      </c>
      <c r="D1408" s="6" t="str">
        <f t="shared" si="67"/>
        <v/>
      </c>
      <c r="E1408" s="6" t="str">
        <f t="shared" si="68"/>
        <v/>
      </c>
      <c r="F1408" s="42" t="str">
        <f>IF(I1408="","",IF(M1408="Campaign","--",IF(VLOOKUP(A1408,Data!C:D,2,FALSE)="*","*",VLOOKUP(A1408,Data!C:R,16,FALSE))))</f>
        <v/>
      </c>
      <c r="G1408" s="43" t="str">
        <f>IF(I1408="","",IFERROR(VLOOKUP(VLOOKUP(A1408,Data!C:T,18,FALSE),'ROAR Ratings'!A:D,4,FALSE),""))</f>
        <v/>
      </c>
      <c r="H1408" s="44" t="str">
        <f t="shared" si="69"/>
        <v/>
      </c>
      <c r="I1408" s="58" t="str">
        <f>IF(OR(A1408="",LEFT(A1408,3)="---"),"",IFERROR(VLOOKUP($A1408,'ROAR Balance'!B:F,2,FALSE),""))</f>
        <v/>
      </c>
      <c r="J1408" s="58" t="str">
        <f>IF(I1408="","",IFERROR(VLOOKUP($A1408,'ROAR Balance'!B:F,3,FALSE),""))</f>
        <v/>
      </c>
      <c r="K1408" s="58" t="str">
        <f>IF(I1408="","",IFERROR(VLOOKUP($A1408,'ROAR Balance'!B:F,4,FALSE),""))</f>
        <v/>
      </c>
      <c r="L1408" s="58" t="str">
        <f>IF(I1408="","",IFERROR(VLOOKUP($A1408,'ROAR Balance'!B:F,5,FALSE),""))</f>
        <v/>
      </c>
      <c r="M1408" s="46" t="str">
        <f>IF(OR(LEFT(A1408,2)="--",A1408="",I1408=""),"",IFERROR(VLOOKUP(A1408,Data!C:W,21,FALSE),""))</f>
        <v/>
      </c>
    </row>
    <row r="1409" spans="1:13" x14ac:dyDescent="0.3">
      <c r="A1409" s="5" t="str">
        <f>IFERROR(IF(VLOOKUP(ROW(A1409)-1,Data!B:C,2,FALSE)="","",VLOOKUP(ROW(A1409)-1,Data!B:C,2,FALSE)),"")</f>
        <v/>
      </c>
      <c r="B1409" s="133"/>
      <c r="C1409" s="87" t="str">
        <f>IFERROR(IF(VLOOKUP(ROW(A1409)-1,Data!B:C,2,FALSE)="","",VLOOKUP(ROW(A1409)-1,Data!B:X,23,FALSE)),"")</f>
        <v/>
      </c>
      <c r="D1409" s="6" t="str">
        <f t="shared" si="67"/>
        <v/>
      </c>
      <c r="E1409" s="6" t="str">
        <f t="shared" si="68"/>
        <v/>
      </c>
      <c r="F1409" s="42" t="str">
        <f>IF(I1409="","",IF(M1409="Campaign","--",IF(VLOOKUP(A1409,Data!C:D,2,FALSE)="*","*",VLOOKUP(A1409,Data!C:R,16,FALSE))))</f>
        <v/>
      </c>
      <c r="G1409" s="43" t="str">
        <f>IF(I1409="","",IFERROR(VLOOKUP(VLOOKUP(A1409,Data!C:T,18,FALSE),'ROAR Ratings'!A:D,4,FALSE),""))</f>
        <v/>
      </c>
      <c r="H1409" s="44" t="str">
        <f t="shared" si="69"/>
        <v/>
      </c>
      <c r="I1409" s="58" t="str">
        <f>IF(OR(A1409="",LEFT(A1409,3)="---"),"",IFERROR(VLOOKUP($A1409,'ROAR Balance'!B:F,2,FALSE),""))</f>
        <v/>
      </c>
      <c r="J1409" s="58" t="str">
        <f>IF(I1409="","",IFERROR(VLOOKUP($A1409,'ROAR Balance'!B:F,3,FALSE),""))</f>
        <v/>
      </c>
      <c r="K1409" s="58" t="str">
        <f>IF(I1409="","",IFERROR(VLOOKUP($A1409,'ROAR Balance'!B:F,4,FALSE),""))</f>
        <v/>
      </c>
      <c r="L1409" s="58" t="str">
        <f>IF(I1409="","",IFERROR(VLOOKUP($A1409,'ROAR Balance'!B:F,5,FALSE),""))</f>
        <v/>
      </c>
      <c r="M1409" s="46" t="str">
        <f>IF(OR(LEFT(A1409,2)="--",A1409="",I1409=""),"",IFERROR(VLOOKUP(A1409,Data!C:W,21,FALSE),""))</f>
        <v/>
      </c>
    </row>
    <row r="1410" spans="1:13" x14ac:dyDescent="0.3">
      <c r="A1410" s="5" t="str">
        <f>IFERROR(IF(VLOOKUP(ROW(A1410)-1,Data!B:C,2,FALSE)="","",VLOOKUP(ROW(A1410)-1,Data!B:C,2,FALSE)),"")</f>
        <v/>
      </c>
      <c r="B1410" s="133"/>
      <c r="C1410" s="87" t="str">
        <f>IFERROR(IF(VLOOKUP(ROW(A1410)-1,Data!B:C,2,FALSE)="","",VLOOKUP(ROW(A1410)-1,Data!B:X,23,FALSE)),"")</f>
        <v/>
      </c>
      <c r="D1410" s="6" t="str">
        <f t="shared" si="67"/>
        <v/>
      </c>
      <c r="E1410" s="6" t="str">
        <f t="shared" si="68"/>
        <v/>
      </c>
      <c r="F1410" s="42" t="str">
        <f>IF(I1410="","",IF(M1410="Campaign","--",IF(VLOOKUP(A1410,Data!C:D,2,FALSE)="*","*",VLOOKUP(A1410,Data!C:R,16,FALSE))))</f>
        <v/>
      </c>
      <c r="G1410" s="43" t="str">
        <f>IF(I1410="","",IFERROR(VLOOKUP(VLOOKUP(A1410,Data!C:T,18,FALSE),'ROAR Ratings'!A:D,4,FALSE),""))</f>
        <v/>
      </c>
      <c r="H1410" s="44" t="str">
        <f t="shared" si="69"/>
        <v/>
      </c>
      <c r="I1410" s="58" t="str">
        <f>IF(OR(A1410="",LEFT(A1410,3)="---"),"",IFERROR(VLOOKUP($A1410,'ROAR Balance'!B:F,2,FALSE),""))</f>
        <v/>
      </c>
      <c r="J1410" s="58" t="str">
        <f>IF(I1410="","",IFERROR(VLOOKUP($A1410,'ROAR Balance'!B:F,3,FALSE),""))</f>
        <v/>
      </c>
      <c r="K1410" s="58" t="str">
        <f>IF(I1410="","",IFERROR(VLOOKUP($A1410,'ROAR Balance'!B:F,4,FALSE),""))</f>
        <v/>
      </c>
      <c r="L1410" s="58" t="str">
        <f>IF(I1410="","",IFERROR(VLOOKUP($A1410,'ROAR Balance'!B:F,5,FALSE),""))</f>
        <v/>
      </c>
      <c r="M1410" s="46" t="str">
        <f>IF(OR(LEFT(A1410,2)="--",A1410="",I1410=""),"",IFERROR(VLOOKUP(A1410,Data!C:W,21,FALSE),""))</f>
        <v/>
      </c>
    </row>
    <row r="1411" spans="1:13" x14ac:dyDescent="0.3">
      <c r="A1411" s="5" t="str">
        <f>IFERROR(IF(VLOOKUP(ROW(A1411)-1,Data!B:C,2,FALSE)="","",VLOOKUP(ROW(A1411)-1,Data!B:C,2,FALSE)),"")</f>
        <v/>
      </c>
      <c r="B1411" s="133"/>
      <c r="C1411" s="87" t="str">
        <f>IFERROR(IF(VLOOKUP(ROW(A1411)-1,Data!B:C,2,FALSE)="","",VLOOKUP(ROW(A1411)-1,Data!B:X,23,FALSE)),"")</f>
        <v/>
      </c>
      <c r="D1411" s="6" t="str">
        <f t="shared" ref="D1411:D1474" si="70">IF(I1411="","",IF(G1411&gt;$P$2,IF(H1411&lt;$P$5,1,-1),-1))</f>
        <v/>
      </c>
      <c r="E1411" s="6" t="str">
        <f t="shared" ref="E1411:E1474" si="71">IF(F1411="","",IF(M1411="Campaign","",IF(F1411&lt;5,"T","")))</f>
        <v/>
      </c>
      <c r="F1411" s="42" t="str">
        <f>IF(I1411="","",IF(M1411="Campaign","--",IF(VLOOKUP(A1411,Data!C:D,2,FALSE)="*","*",VLOOKUP(A1411,Data!C:R,16,FALSE))))</f>
        <v/>
      </c>
      <c r="G1411" s="43" t="str">
        <f>IF(I1411="","",IFERROR(VLOOKUP(VLOOKUP(A1411,Data!C:T,18,FALSE),'ROAR Ratings'!A:D,4,FALSE),""))</f>
        <v/>
      </c>
      <c r="H1411" s="44" t="str">
        <f t="shared" ref="H1411:H1474" si="72">IF(I1411="","",IFERROR(IF(J1411/(J1411+L1411)&gt;0.5,J1411/(J1411+L1411),1-J1411/(J1411+L1411)),""))</f>
        <v/>
      </c>
      <c r="I1411" s="58" t="str">
        <f>IF(OR(A1411="",LEFT(A1411,3)="---"),"",IFERROR(VLOOKUP($A1411,'ROAR Balance'!B:F,2,FALSE),""))</f>
        <v/>
      </c>
      <c r="J1411" s="58" t="str">
        <f>IF(I1411="","",IFERROR(VLOOKUP($A1411,'ROAR Balance'!B:F,3,FALSE),""))</f>
        <v/>
      </c>
      <c r="K1411" s="58" t="str">
        <f>IF(I1411="","",IFERROR(VLOOKUP($A1411,'ROAR Balance'!B:F,4,FALSE),""))</f>
        <v/>
      </c>
      <c r="L1411" s="58" t="str">
        <f>IF(I1411="","",IFERROR(VLOOKUP($A1411,'ROAR Balance'!B:F,5,FALSE),""))</f>
        <v/>
      </c>
      <c r="M1411" s="46" t="str">
        <f>IF(OR(LEFT(A1411,2)="--",A1411="",I1411=""),"",IFERROR(VLOOKUP(A1411,Data!C:W,21,FALSE),""))</f>
        <v/>
      </c>
    </row>
    <row r="1412" spans="1:13" x14ac:dyDescent="0.3">
      <c r="A1412" s="5" t="str">
        <f>IFERROR(IF(VLOOKUP(ROW(A1412)-1,Data!B:C,2,FALSE)="","",VLOOKUP(ROW(A1412)-1,Data!B:C,2,FALSE)),"")</f>
        <v/>
      </c>
      <c r="B1412" s="133"/>
      <c r="C1412" s="87" t="str">
        <f>IFERROR(IF(VLOOKUP(ROW(A1412)-1,Data!B:C,2,FALSE)="","",VLOOKUP(ROW(A1412)-1,Data!B:X,23,FALSE)),"")</f>
        <v/>
      </c>
      <c r="D1412" s="6" t="str">
        <f t="shared" si="70"/>
        <v/>
      </c>
      <c r="E1412" s="6" t="str">
        <f t="shared" si="71"/>
        <v/>
      </c>
      <c r="F1412" s="42" t="str">
        <f>IF(I1412="","",IF(M1412="Campaign","--",IF(VLOOKUP(A1412,Data!C:D,2,FALSE)="*","*",VLOOKUP(A1412,Data!C:R,16,FALSE))))</f>
        <v/>
      </c>
      <c r="G1412" s="43" t="str">
        <f>IF(I1412="","",IFERROR(VLOOKUP(VLOOKUP(A1412,Data!C:T,18,FALSE),'ROAR Ratings'!A:D,4,FALSE),""))</f>
        <v/>
      </c>
      <c r="H1412" s="44" t="str">
        <f t="shared" si="72"/>
        <v/>
      </c>
      <c r="I1412" s="58" t="str">
        <f>IF(OR(A1412="",LEFT(A1412,3)="---"),"",IFERROR(VLOOKUP($A1412,'ROAR Balance'!B:F,2,FALSE),""))</f>
        <v/>
      </c>
      <c r="J1412" s="58" t="str">
        <f>IF(I1412="","",IFERROR(VLOOKUP($A1412,'ROAR Balance'!B:F,3,FALSE),""))</f>
        <v/>
      </c>
      <c r="K1412" s="58" t="str">
        <f>IF(I1412="","",IFERROR(VLOOKUP($A1412,'ROAR Balance'!B:F,4,FALSE),""))</f>
        <v/>
      </c>
      <c r="L1412" s="58" t="str">
        <f>IF(I1412="","",IFERROR(VLOOKUP($A1412,'ROAR Balance'!B:F,5,FALSE),""))</f>
        <v/>
      </c>
      <c r="M1412" s="46" t="str">
        <f>IF(OR(LEFT(A1412,2)="--",A1412="",I1412=""),"",IFERROR(VLOOKUP(A1412,Data!C:W,21,FALSE),""))</f>
        <v/>
      </c>
    </row>
    <row r="1413" spans="1:13" x14ac:dyDescent="0.3">
      <c r="A1413" s="5" t="str">
        <f>IFERROR(IF(VLOOKUP(ROW(A1413)-1,Data!B:C,2,FALSE)="","",VLOOKUP(ROW(A1413)-1,Data!B:C,2,FALSE)),"")</f>
        <v/>
      </c>
      <c r="B1413" s="133"/>
      <c r="C1413" s="87" t="str">
        <f>IFERROR(IF(VLOOKUP(ROW(A1413)-1,Data!B:C,2,FALSE)="","",VLOOKUP(ROW(A1413)-1,Data!B:X,23,FALSE)),"")</f>
        <v/>
      </c>
      <c r="D1413" s="6" t="str">
        <f t="shared" si="70"/>
        <v/>
      </c>
      <c r="E1413" s="6" t="str">
        <f t="shared" si="71"/>
        <v/>
      </c>
      <c r="F1413" s="42" t="str">
        <f>IF(I1413="","",IF(M1413="Campaign","--",IF(VLOOKUP(A1413,Data!C:D,2,FALSE)="*","*",VLOOKUP(A1413,Data!C:R,16,FALSE))))</f>
        <v/>
      </c>
      <c r="G1413" s="43" t="str">
        <f>IF(I1413="","",IFERROR(VLOOKUP(VLOOKUP(A1413,Data!C:T,18,FALSE),'ROAR Ratings'!A:D,4,FALSE),""))</f>
        <v/>
      </c>
      <c r="H1413" s="44" t="str">
        <f t="shared" si="72"/>
        <v/>
      </c>
      <c r="I1413" s="58" t="str">
        <f>IF(OR(A1413="",LEFT(A1413,3)="---"),"",IFERROR(VLOOKUP($A1413,'ROAR Balance'!B:F,2,FALSE),""))</f>
        <v/>
      </c>
      <c r="J1413" s="58" t="str">
        <f>IF(I1413="","",IFERROR(VLOOKUP($A1413,'ROAR Balance'!B:F,3,FALSE),""))</f>
        <v/>
      </c>
      <c r="K1413" s="58" t="str">
        <f>IF(I1413="","",IFERROR(VLOOKUP($A1413,'ROAR Balance'!B:F,4,FALSE),""))</f>
        <v/>
      </c>
      <c r="L1413" s="58" t="str">
        <f>IF(I1413="","",IFERROR(VLOOKUP($A1413,'ROAR Balance'!B:F,5,FALSE),""))</f>
        <v/>
      </c>
      <c r="M1413" s="46" t="str">
        <f>IF(OR(LEFT(A1413,2)="--",A1413="",I1413=""),"",IFERROR(VLOOKUP(A1413,Data!C:W,21,FALSE),""))</f>
        <v/>
      </c>
    </row>
    <row r="1414" spans="1:13" x14ac:dyDescent="0.3">
      <c r="A1414" s="5" t="str">
        <f>IFERROR(IF(VLOOKUP(ROW(A1414)-1,Data!B:C,2,FALSE)="","",VLOOKUP(ROW(A1414)-1,Data!B:C,2,FALSE)),"")</f>
        <v/>
      </c>
      <c r="B1414" s="133"/>
      <c r="C1414" s="87" t="str">
        <f>IFERROR(IF(VLOOKUP(ROW(A1414)-1,Data!B:C,2,FALSE)="","",VLOOKUP(ROW(A1414)-1,Data!B:X,23,FALSE)),"")</f>
        <v/>
      </c>
      <c r="D1414" s="6" t="str">
        <f t="shared" si="70"/>
        <v/>
      </c>
      <c r="E1414" s="6" t="str">
        <f t="shared" si="71"/>
        <v/>
      </c>
      <c r="F1414" s="42" t="str">
        <f>IF(I1414="","",IF(M1414="Campaign","--",IF(VLOOKUP(A1414,Data!C:D,2,FALSE)="*","*",VLOOKUP(A1414,Data!C:R,16,FALSE))))</f>
        <v/>
      </c>
      <c r="G1414" s="43" t="str">
        <f>IF(I1414="","",IFERROR(VLOOKUP(VLOOKUP(A1414,Data!C:T,18,FALSE),'ROAR Ratings'!A:D,4,FALSE),""))</f>
        <v/>
      </c>
      <c r="H1414" s="44" t="str">
        <f t="shared" si="72"/>
        <v/>
      </c>
      <c r="I1414" s="58" t="str">
        <f>IF(OR(A1414="",LEFT(A1414,3)="---"),"",IFERROR(VLOOKUP($A1414,'ROAR Balance'!B:F,2,FALSE),""))</f>
        <v/>
      </c>
      <c r="J1414" s="58" t="str">
        <f>IF(I1414="","",IFERROR(VLOOKUP($A1414,'ROAR Balance'!B:F,3,FALSE),""))</f>
        <v/>
      </c>
      <c r="K1414" s="58" t="str">
        <f>IF(I1414="","",IFERROR(VLOOKUP($A1414,'ROAR Balance'!B:F,4,FALSE),""))</f>
        <v/>
      </c>
      <c r="L1414" s="58" t="str">
        <f>IF(I1414="","",IFERROR(VLOOKUP($A1414,'ROAR Balance'!B:F,5,FALSE),""))</f>
        <v/>
      </c>
      <c r="M1414" s="46" t="str">
        <f>IF(OR(LEFT(A1414,2)="--",A1414="",I1414=""),"",IFERROR(VLOOKUP(A1414,Data!C:W,21,FALSE),""))</f>
        <v/>
      </c>
    </row>
    <row r="1415" spans="1:13" x14ac:dyDescent="0.3">
      <c r="A1415" s="5" t="str">
        <f>IFERROR(IF(VLOOKUP(ROW(A1415)-1,Data!B:C,2,FALSE)="","",VLOOKUP(ROW(A1415)-1,Data!B:C,2,FALSE)),"")</f>
        <v/>
      </c>
      <c r="B1415" s="133"/>
      <c r="C1415" s="87" t="str">
        <f>IFERROR(IF(VLOOKUP(ROW(A1415)-1,Data!B:C,2,FALSE)="","",VLOOKUP(ROW(A1415)-1,Data!B:X,23,FALSE)),"")</f>
        <v/>
      </c>
      <c r="D1415" s="6" t="str">
        <f t="shared" si="70"/>
        <v/>
      </c>
      <c r="E1415" s="6" t="str">
        <f t="shared" si="71"/>
        <v/>
      </c>
      <c r="F1415" s="42" t="str">
        <f>IF(I1415="","",IF(M1415="Campaign","--",IF(VLOOKUP(A1415,Data!C:D,2,FALSE)="*","*",VLOOKUP(A1415,Data!C:R,16,FALSE))))</f>
        <v/>
      </c>
      <c r="G1415" s="43" t="str">
        <f>IF(I1415="","",IFERROR(VLOOKUP(VLOOKUP(A1415,Data!C:T,18,FALSE),'ROAR Ratings'!A:D,4,FALSE),""))</f>
        <v/>
      </c>
      <c r="H1415" s="44" t="str">
        <f t="shared" si="72"/>
        <v/>
      </c>
      <c r="I1415" s="58" t="str">
        <f>IF(OR(A1415="",LEFT(A1415,3)="---"),"",IFERROR(VLOOKUP($A1415,'ROAR Balance'!B:F,2,FALSE),""))</f>
        <v/>
      </c>
      <c r="J1415" s="58" t="str">
        <f>IF(I1415="","",IFERROR(VLOOKUP($A1415,'ROAR Balance'!B:F,3,FALSE),""))</f>
        <v/>
      </c>
      <c r="K1415" s="58" t="str">
        <f>IF(I1415="","",IFERROR(VLOOKUP($A1415,'ROAR Balance'!B:F,4,FALSE),""))</f>
        <v/>
      </c>
      <c r="L1415" s="58" t="str">
        <f>IF(I1415="","",IFERROR(VLOOKUP($A1415,'ROAR Balance'!B:F,5,FALSE),""))</f>
        <v/>
      </c>
      <c r="M1415" s="46" t="str">
        <f>IF(OR(LEFT(A1415,2)="--",A1415="",I1415=""),"",IFERROR(VLOOKUP(A1415,Data!C:W,21,FALSE),""))</f>
        <v/>
      </c>
    </row>
    <row r="1416" spans="1:13" x14ac:dyDescent="0.3">
      <c r="A1416" s="5" t="str">
        <f>IFERROR(IF(VLOOKUP(ROW(A1416)-1,Data!B:C,2,FALSE)="","",VLOOKUP(ROW(A1416)-1,Data!B:C,2,FALSE)),"")</f>
        <v/>
      </c>
      <c r="B1416" s="133"/>
      <c r="C1416" s="87" t="str">
        <f>IFERROR(IF(VLOOKUP(ROW(A1416)-1,Data!B:C,2,FALSE)="","",VLOOKUP(ROW(A1416)-1,Data!B:X,23,FALSE)),"")</f>
        <v/>
      </c>
      <c r="D1416" s="6" t="str">
        <f t="shared" si="70"/>
        <v/>
      </c>
      <c r="E1416" s="6" t="str">
        <f t="shared" si="71"/>
        <v/>
      </c>
      <c r="F1416" s="42" t="str">
        <f>IF(I1416="","",IF(M1416="Campaign","--",IF(VLOOKUP(A1416,Data!C:D,2,FALSE)="*","*",VLOOKUP(A1416,Data!C:R,16,FALSE))))</f>
        <v/>
      </c>
      <c r="G1416" s="43" t="str">
        <f>IF(I1416="","",IFERROR(VLOOKUP(VLOOKUP(A1416,Data!C:T,18,FALSE),'ROAR Ratings'!A:D,4,FALSE),""))</f>
        <v/>
      </c>
      <c r="H1416" s="44" t="str">
        <f t="shared" si="72"/>
        <v/>
      </c>
      <c r="I1416" s="58" t="str">
        <f>IF(OR(A1416="",LEFT(A1416,3)="---"),"",IFERROR(VLOOKUP($A1416,'ROAR Balance'!B:F,2,FALSE),""))</f>
        <v/>
      </c>
      <c r="J1416" s="58" t="str">
        <f>IF(I1416="","",IFERROR(VLOOKUP($A1416,'ROAR Balance'!B:F,3,FALSE),""))</f>
        <v/>
      </c>
      <c r="K1416" s="58" t="str">
        <f>IF(I1416="","",IFERROR(VLOOKUP($A1416,'ROAR Balance'!B:F,4,FALSE),""))</f>
        <v/>
      </c>
      <c r="L1416" s="58" t="str">
        <f>IF(I1416="","",IFERROR(VLOOKUP($A1416,'ROAR Balance'!B:F,5,FALSE),""))</f>
        <v/>
      </c>
      <c r="M1416" s="46" t="str">
        <f>IF(OR(LEFT(A1416,2)="--",A1416="",I1416=""),"",IFERROR(VLOOKUP(A1416,Data!C:W,21,FALSE),""))</f>
        <v/>
      </c>
    </row>
    <row r="1417" spans="1:13" x14ac:dyDescent="0.3">
      <c r="A1417" s="5" t="str">
        <f>IFERROR(IF(VLOOKUP(ROW(A1417)-1,Data!B:C,2,FALSE)="","",VLOOKUP(ROW(A1417)-1,Data!B:C,2,FALSE)),"")</f>
        <v/>
      </c>
      <c r="B1417" s="133"/>
      <c r="C1417" s="87" t="str">
        <f>IFERROR(IF(VLOOKUP(ROW(A1417)-1,Data!B:C,2,FALSE)="","",VLOOKUP(ROW(A1417)-1,Data!B:X,23,FALSE)),"")</f>
        <v/>
      </c>
      <c r="D1417" s="6" t="str">
        <f t="shared" si="70"/>
        <v/>
      </c>
      <c r="E1417" s="6" t="str">
        <f t="shared" si="71"/>
        <v/>
      </c>
      <c r="F1417" s="42" t="str">
        <f>IF(I1417="","",IF(M1417="Campaign","--",IF(VLOOKUP(A1417,Data!C:D,2,FALSE)="*","*",VLOOKUP(A1417,Data!C:R,16,FALSE))))</f>
        <v/>
      </c>
      <c r="G1417" s="43" t="str">
        <f>IF(I1417="","",IFERROR(VLOOKUP(VLOOKUP(A1417,Data!C:T,18,FALSE),'ROAR Ratings'!A:D,4,FALSE),""))</f>
        <v/>
      </c>
      <c r="H1417" s="44" t="str">
        <f t="shared" si="72"/>
        <v/>
      </c>
      <c r="I1417" s="58" t="str">
        <f>IF(OR(A1417="",LEFT(A1417,3)="---"),"",IFERROR(VLOOKUP($A1417,'ROAR Balance'!B:F,2,FALSE),""))</f>
        <v/>
      </c>
      <c r="J1417" s="58" t="str">
        <f>IF(I1417="","",IFERROR(VLOOKUP($A1417,'ROAR Balance'!B:F,3,FALSE),""))</f>
        <v/>
      </c>
      <c r="K1417" s="58" t="str">
        <f>IF(I1417="","",IFERROR(VLOOKUP($A1417,'ROAR Balance'!B:F,4,FALSE),""))</f>
        <v/>
      </c>
      <c r="L1417" s="58" t="str">
        <f>IF(I1417="","",IFERROR(VLOOKUP($A1417,'ROAR Balance'!B:F,5,FALSE),""))</f>
        <v/>
      </c>
      <c r="M1417" s="46" t="str">
        <f>IF(OR(LEFT(A1417,2)="--",A1417="",I1417=""),"",IFERROR(VLOOKUP(A1417,Data!C:W,21,FALSE),""))</f>
        <v/>
      </c>
    </row>
    <row r="1418" spans="1:13" x14ac:dyDescent="0.3">
      <c r="A1418" s="5" t="str">
        <f>IFERROR(IF(VLOOKUP(ROW(A1418)-1,Data!B:C,2,FALSE)="","",VLOOKUP(ROW(A1418)-1,Data!B:C,2,FALSE)),"")</f>
        <v/>
      </c>
      <c r="B1418" s="133"/>
      <c r="C1418" s="87" t="str">
        <f>IFERROR(IF(VLOOKUP(ROW(A1418)-1,Data!B:C,2,FALSE)="","",VLOOKUP(ROW(A1418)-1,Data!B:X,23,FALSE)),"")</f>
        <v/>
      </c>
      <c r="D1418" s="6" t="str">
        <f t="shared" si="70"/>
        <v/>
      </c>
      <c r="E1418" s="6" t="str">
        <f t="shared" si="71"/>
        <v/>
      </c>
      <c r="F1418" s="42" t="str">
        <f>IF(I1418="","",IF(M1418="Campaign","--",IF(VLOOKUP(A1418,Data!C:D,2,FALSE)="*","*",VLOOKUP(A1418,Data!C:R,16,FALSE))))</f>
        <v/>
      </c>
      <c r="G1418" s="43" t="str">
        <f>IF(I1418="","",IFERROR(VLOOKUP(VLOOKUP(A1418,Data!C:T,18,FALSE),'ROAR Ratings'!A:D,4,FALSE),""))</f>
        <v/>
      </c>
      <c r="H1418" s="44" t="str">
        <f t="shared" si="72"/>
        <v/>
      </c>
      <c r="I1418" s="58" t="str">
        <f>IF(OR(A1418="",LEFT(A1418,3)="---"),"",IFERROR(VLOOKUP($A1418,'ROAR Balance'!B:F,2,FALSE),""))</f>
        <v/>
      </c>
      <c r="J1418" s="58" t="str">
        <f>IF(I1418="","",IFERROR(VLOOKUP($A1418,'ROAR Balance'!B:F,3,FALSE),""))</f>
        <v/>
      </c>
      <c r="K1418" s="58" t="str">
        <f>IF(I1418="","",IFERROR(VLOOKUP($A1418,'ROAR Balance'!B:F,4,FALSE),""))</f>
        <v/>
      </c>
      <c r="L1418" s="58" t="str">
        <f>IF(I1418="","",IFERROR(VLOOKUP($A1418,'ROAR Balance'!B:F,5,FALSE),""))</f>
        <v/>
      </c>
      <c r="M1418" s="46" t="str">
        <f>IF(OR(LEFT(A1418,2)="--",A1418="",I1418=""),"",IFERROR(VLOOKUP(A1418,Data!C:W,21,FALSE),""))</f>
        <v/>
      </c>
    </row>
    <row r="1419" spans="1:13" x14ac:dyDescent="0.3">
      <c r="A1419" s="5" t="str">
        <f>IFERROR(IF(VLOOKUP(ROW(A1419)-1,Data!B:C,2,FALSE)="","",VLOOKUP(ROW(A1419)-1,Data!B:C,2,FALSE)),"")</f>
        <v/>
      </c>
      <c r="B1419" s="133"/>
      <c r="C1419" s="87" t="str">
        <f>IFERROR(IF(VLOOKUP(ROW(A1419)-1,Data!B:C,2,FALSE)="","",VLOOKUP(ROW(A1419)-1,Data!B:X,23,FALSE)),"")</f>
        <v/>
      </c>
      <c r="D1419" s="6" t="str">
        <f t="shared" si="70"/>
        <v/>
      </c>
      <c r="E1419" s="6" t="str">
        <f t="shared" si="71"/>
        <v/>
      </c>
      <c r="F1419" s="42" t="str">
        <f>IF(I1419="","",IF(M1419="Campaign","--",IF(VLOOKUP(A1419,Data!C:D,2,FALSE)="*","*",VLOOKUP(A1419,Data!C:R,16,FALSE))))</f>
        <v/>
      </c>
      <c r="G1419" s="43" t="str">
        <f>IF(I1419="","",IFERROR(VLOOKUP(VLOOKUP(A1419,Data!C:T,18,FALSE),'ROAR Ratings'!A:D,4,FALSE),""))</f>
        <v/>
      </c>
      <c r="H1419" s="44" t="str">
        <f t="shared" si="72"/>
        <v/>
      </c>
      <c r="I1419" s="58" t="str">
        <f>IF(OR(A1419="",LEFT(A1419,3)="---"),"",IFERROR(VLOOKUP($A1419,'ROAR Balance'!B:F,2,FALSE),""))</f>
        <v/>
      </c>
      <c r="J1419" s="58" t="str">
        <f>IF(I1419="","",IFERROR(VLOOKUP($A1419,'ROAR Balance'!B:F,3,FALSE),""))</f>
        <v/>
      </c>
      <c r="K1419" s="58" t="str">
        <f>IF(I1419="","",IFERROR(VLOOKUP($A1419,'ROAR Balance'!B:F,4,FALSE),""))</f>
        <v/>
      </c>
      <c r="L1419" s="58" t="str">
        <f>IF(I1419="","",IFERROR(VLOOKUP($A1419,'ROAR Balance'!B:F,5,FALSE),""))</f>
        <v/>
      </c>
      <c r="M1419" s="46" t="str">
        <f>IF(OR(LEFT(A1419,2)="--",A1419="",I1419=""),"",IFERROR(VLOOKUP(A1419,Data!C:W,21,FALSE),""))</f>
        <v/>
      </c>
    </row>
    <row r="1420" spans="1:13" x14ac:dyDescent="0.3">
      <c r="A1420" s="5" t="str">
        <f>IFERROR(IF(VLOOKUP(ROW(A1420)-1,Data!B:C,2,FALSE)="","",VLOOKUP(ROW(A1420)-1,Data!B:C,2,FALSE)),"")</f>
        <v/>
      </c>
      <c r="B1420" s="133"/>
      <c r="C1420" s="87" t="str">
        <f>IFERROR(IF(VLOOKUP(ROW(A1420)-1,Data!B:C,2,FALSE)="","",VLOOKUP(ROW(A1420)-1,Data!B:X,23,FALSE)),"")</f>
        <v/>
      </c>
      <c r="D1420" s="6" t="str">
        <f t="shared" si="70"/>
        <v/>
      </c>
      <c r="E1420" s="6" t="str">
        <f t="shared" si="71"/>
        <v/>
      </c>
      <c r="F1420" s="42" t="str">
        <f>IF(I1420="","",IF(M1420="Campaign","--",IF(VLOOKUP(A1420,Data!C:D,2,FALSE)="*","*",VLOOKUP(A1420,Data!C:R,16,FALSE))))</f>
        <v/>
      </c>
      <c r="G1420" s="43" t="str">
        <f>IF(I1420="","",IFERROR(VLOOKUP(VLOOKUP(A1420,Data!C:T,18,FALSE),'ROAR Ratings'!A:D,4,FALSE),""))</f>
        <v/>
      </c>
      <c r="H1420" s="44" t="str">
        <f t="shared" si="72"/>
        <v/>
      </c>
      <c r="I1420" s="58" t="str">
        <f>IF(OR(A1420="",LEFT(A1420,3)="---"),"",IFERROR(VLOOKUP($A1420,'ROAR Balance'!B:F,2,FALSE),""))</f>
        <v/>
      </c>
      <c r="J1420" s="58" t="str">
        <f>IF(I1420="","",IFERROR(VLOOKUP($A1420,'ROAR Balance'!B:F,3,FALSE),""))</f>
        <v/>
      </c>
      <c r="K1420" s="58" t="str">
        <f>IF(I1420="","",IFERROR(VLOOKUP($A1420,'ROAR Balance'!B:F,4,FALSE),""))</f>
        <v/>
      </c>
      <c r="L1420" s="58" t="str">
        <f>IF(I1420="","",IFERROR(VLOOKUP($A1420,'ROAR Balance'!B:F,5,FALSE),""))</f>
        <v/>
      </c>
      <c r="M1420" s="46" t="str">
        <f>IF(OR(LEFT(A1420,2)="--",A1420="",I1420=""),"",IFERROR(VLOOKUP(A1420,Data!C:W,21,FALSE),""))</f>
        <v/>
      </c>
    </row>
    <row r="1421" spans="1:13" x14ac:dyDescent="0.3">
      <c r="A1421" s="5" t="str">
        <f>IFERROR(IF(VLOOKUP(ROW(A1421)-1,Data!B:C,2,FALSE)="","",VLOOKUP(ROW(A1421)-1,Data!B:C,2,FALSE)),"")</f>
        <v/>
      </c>
      <c r="B1421" s="133"/>
      <c r="C1421" s="87" t="str">
        <f>IFERROR(IF(VLOOKUP(ROW(A1421)-1,Data!B:C,2,FALSE)="","",VLOOKUP(ROW(A1421)-1,Data!B:X,23,FALSE)),"")</f>
        <v/>
      </c>
      <c r="D1421" s="6" t="str">
        <f t="shared" si="70"/>
        <v/>
      </c>
      <c r="E1421" s="6" t="str">
        <f t="shared" si="71"/>
        <v/>
      </c>
      <c r="F1421" s="42" t="str">
        <f>IF(I1421="","",IF(M1421="Campaign","--",IF(VLOOKUP(A1421,Data!C:D,2,FALSE)="*","*",VLOOKUP(A1421,Data!C:R,16,FALSE))))</f>
        <v/>
      </c>
      <c r="G1421" s="43" t="str">
        <f>IF(I1421="","",IFERROR(VLOOKUP(VLOOKUP(A1421,Data!C:T,18,FALSE),'ROAR Ratings'!A:D,4,FALSE),""))</f>
        <v/>
      </c>
      <c r="H1421" s="44" t="str">
        <f t="shared" si="72"/>
        <v/>
      </c>
      <c r="I1421" s="58" t="str">
        <f>IF(OR(A1421="",LEFT(A1421,3)="---"),"",IFERROR(VLOOKUP($A1421,'ROAR Balance'!B:F,2,FALSE),""))</f>
        <v/>
      </c>
      <c r="J1421" s="58" t="str">
        <f>IF(I1421="","",IFERROR(VLOOKUP($A1421,'ROAR Balance'!B:F,3,FALSE),""))</f>
        <v/>
      </c>
      <c r="K1421" s="58" t="str">
        <f>IF(I1421="","",IFERROR(VLOOKUP($A1421,'ROAR Balance'!B:F,4,FALSE),""))</f>
        <v/>
      </c>
      <c r="L1421" s="58" t="str">
        <f>IF(I1421="","",IFERROR(VLOOKUP($A1421,'ROAR Balance'!B:F,5,FALSE),""))</f>
        <v/>
      </c>
      <c r="M1421" s="46" t="str">
        <f>IF(OR(LEFT(A1421,2)="--",A1421="",I1421=""),"",IFERROR(VLOOKUP(A1421,Data!C:W,21,FALSE),""))</f>
        <v/>
      </c>
    </row>
    <row r="1422" spans="1:13" x14ac:dyDescent="0.3">
      <c r="A1422" s="5" t="str">
        <f>IFERROR(IF(VLOOKUP(ROW(A1422)-1,Data!B:C,2,FALSE)="","",VLOOKUP(ROW(A1422)-1,Data!B:C,2,FALSE)),"")</f>
        <v/>
      </c>
      <c r="B1422" s="133"/>
      <c r="C1422" s="87" t="str">
        <f>IFERROR(IF(VLOOKUP(ROW(A1422)-1,Data!B:C,2,FALSE)="","",VLOOKUP(ROW(A1422)-1,Data!B:X,23,FALSE)),"")</f>
        <v/>
      </c>
      <c r="D1422" s="6" t="str">
        <f t="shared" si="70"/>
        <v/>
      </c>
      <c r="E1422" s="6" t="str">
        <f t="shared" si="71"/>
        <v/>
      </c>
      <c r="F1422" s="42" t="str">
        <f>IF(I1422="","",IF(M1422="Campaign","--",IF(VLOOKUP(A1422,Data!C:D,2,FALSE)="*","*",VLOOKUP(A1422,Data!C:R,16,FALSE))))</f>
        <v/>
      </c>
      <c r="G1422" s="43" t="str">
        <f>IF(I1422="","",IFERROR(VLOOKUP(VLOOKUP(A1422,Data!C:T,18,FALSE),'ROAR Ratings'!A:D,4,FALSE),""))</f>
        <v/>
      </c>
      <c r="H1422" s="44" t="str">
        <f t="shared" si="72"/>
        <v/>
      </c>
      <c r="I1422" s="58" t="str">
        <f>IF(OR(A1422="",LEFT(A1422,3)="---"),"",IFERROR(VLOOKUP($A1422,'ROAR Balance'!B:F,2,FALSE),""))</f>
        <v/>
      </c>
      <c r="J1422" s="58" t="str">
        <f>IF(I1422="","",IFERROR(VLOOKUP($A1422,'ROAR Balance'!B:F,3,FALSE),""))</f>
        <v/>
      </c>
      <c r="K1422" s="58" t="str">
        <f>IF(I1422="","",IFERROR(VLOOKUP($A1422,'ROAR Balance'!B:F,4,FALSE),""))</f>
        <v/>
      </c>
      <c r="L1422" s="58" t="str">
        <f>IF(I1422="","",IFERROR(VLOOKUP($A1422,'ROAR Balance'!B:F,5,FALSE),""))</f>
        <v/>
      </c>
      <c r="M1422" s="46" t="str">
        <f>IF(OR(LEFT(A1422,2)="--",A1422="",I1422=""),"",IFERROR(VLOOKUP(A1422,Data!C:W,21,FALSE),""))</f>
        <v/>
      </c>
    </row>
    <row r="1423" spans="1:13" x14ac:dyDescent="0.3">
      <c r="A1423" s="5" t="str">
        <f>IFERROR(IF(VLOOKUP(ROW(A1423)-1,Data!B:C,2,FALSE)="","",VLOOKUP(ROW(A1423)-1,Data!B:C,2,FALSE)),"")</f>
        <v/>
      </c>
      <c r="B1423" s="133"/>
      <c r="C1423" s="87" t="str">
        <f>IFERROR(IF(VLOOKUP(ROW(A1423)-1,Data!B:C,2,FALSE)="","",VLOOKUP(ROW(A1423)-1,Data!B:X,23,FALSE)),"")</f>
        <v/>
      </c>
      <c r="D1423" s="6" t="str">
        <f t="shared" si="70"/>
        <v/>
      </c>
      <c r="E1423" s="6" t="str">
        <f t="shared" si="71"/>
        <v/>
      </c>
      <c r="F1423" s="42" t="str">
        <f>IF(I1423="","",IF(M1423="Campaign","--",IF(VLOOKUP(A1423,Data!C:D,2,FALSE)="*","*",VLOOKUP(A1423,Data!C:R,16,FALSE))))</f>
        <v/>
      </c>
      <c r="G1423" s="43" t="str">
        <f>IF(I1423="","",IFERROR(VLOOKUP(VLOOKUP(A1423,Data!C:T,18,FALSE),'ROAR Ratings'!A:D,4,FALSE),""))</f>
        <v/>
      </c>
      <c r="H1423" s="44" t="str">
        <f t="shared" si="72"/>
        <v/>
      </c>
      <c r="I1423" s="58" t="str">
        <f>IF(OR(A1423="",LEFT(A1423,3)="---"),"",IFERROR(VLOOKUP($A1423,'ROAR Balance'!B:F,2,FALSE),""))</f>
        <v/>
      </c>
      <c r="J1423" s="58" t="str">
        <f>IF(I1423="","",IFERROR(VLOOKUP($A1423,'ROAR Balance'!B:F,3,FALSE),""))</f>
        <v/>
      </c>
      <c r="K1423" s="58" t="str">
        <f>IF(I1423="","",IFERROR(VLOOKUP($A1423,'ROAR Balance'!B:F,4,FALSE),""))</f>
        <v/>
      </c>
      <c r="L1423" s="58" t="str">
        <f>IF(I1423="","",IFERROR(VLOOKUP($A1423,'ROAR Balance'!B:F,5,FALSE),""))</f>
        <v/>
      </c>
      <c r="M1423" s="46" t="str">
        <f>IF(OR(LEFT(A1423,2)="--",A1423="",I1423=""),"",IFERROR(VLOOKUP(A1423,Data!C:W,21,FALSE),""))</f>
        <v/>
      </c>
    </row>
    <row r="1424" spans="1:13" x14ac:dyDescent="0.3">
      <c r="A1424" s="5" t="str">
        <f>IFERROR(IF(VLOOKUP(ROW(A1424)-1,Data!B:C,2,FALSE)="","",VLOOKUP(ROW(A1424)-1,Data!B:C,2,FALSE)),"")</f>
        <v/>
      </c>
      <c r="B1424" s="133"/>
      <c r="C1424" s="87" t="str">
        <f>IFERROR(IF(VLOOKUP(ROW(A1424)-1,Data!B:C,2,FALSE)="","",VLOOKUP(ROW(A1424)-1,Data!B:X,23,FALSE)),"")</f>
        <v/>
      </c>
      <c r="D1424" s="6" t="str">
        <f t="shared" si="70"/>
        <v/>
      </c>
      <c r="E1424" s="6" t="str">
        <f t="shared" si="71"/>
        <v/>
      </c>
      <c r="F1424" s="42" t="str">
        <f>IF(I1424="","",IF(M1424="Campaign","--",IF(VLOOKUP(A1424,Data!C:D,2,FALSE)="*","*",VLOOKUP(A1424,Data!C:R,16,FALSE))))</f>
        <v/>
      </c>
      <c r="G1424" s="43" t="str">
        <f>IF(I1424="","",IFERROR(VLOOKUP(VLOOKUP(A1424,Data!C:T,18,FALSE),'ROAR Ratings'!A:D,4,FALSE),""))</f>
        <v/>
      </c>
      <c r="H1424" s="44" t="str">
        <f t="shared" si="72"/>
        <v/>
      </c>
      <c r="I1424" s="58" t="str">
        <f>IF(OR(A1424="",LEFT(A1424,3)="---"),"",IFERROR(VLOOKUP($A1424,'ROAR Balance'!B:F,2,FALSE),""))</f>
        <v/>
      </c>
      <c r="J1424" s="58" t="str">
        <f>IF(I1424="","",IFERROR(VLOOKUP($A1424,'ROAR Balance'!B:F,3,FALSE),""))</f>
        <v/>
      </c>
      <c r="K1424" s="58" t="str">
        <f>IF(I1424="","",IFERROR(VLOOKUP($A1424,'ROAR Balance'!B:F,4,FALSE),""))</f>
        <v/>
      </c>
      <c r="L1424" s="58" t="str">
        <f>IF(I1424="","",IFERROR(VLOOKUP($A1424,'ROAR Balance'!B:F,5,FALSE),""))</f>
        <v/>
      </c>
      <c r="M1424" s="46" t="str">
        <f>IF(OR(LEFT(A1424,2)="--",A1424="",I1424=""),"",IFERROR(VLOOKUP(A1424,Data!C:W,21,FALSE),""))</f>
        <v/>
      </c>
    </row>
    <row r="1425" spans="1:13" x14ac:dyDescent="0.3">
      <c r="A1425" s="5" t="str">
        <f>IFERROR(IF(VLOOKUP(ROW(A1425)-1,Data!B:C,2,FALSE)="","",VLOOKUP(ROW(A1425)-1,Data!B:C,2,FALSE)),"")</f>
        <v/>
      </c>
      <c r="B1425" s="133"/>
      <c r="C1425" s="87" t="str">
        <f>IFERROR(IF(VLOOKUP(ROW(A1425)-1,Data!B:C,2,FALSE)="","",VLOOKUP(ROW(A1425)-1,Data!B:X,23,FALSE)),"")</f>
        <v/>
      </c>
      <c r="D1425" s="6" t="str">
        <f t="shared" si="70"/>
        <v/>
      </c>
      <c r="E1425" s="6" t="str">
        <f t="shared" si="71"/>
        <v/>
      </c>
      <c r="F1425" s="42" t="str">
        <f>IF(I1425="","",IF(M1425="Campaign","--",IF(VLOOKUP(A1425,Data!C:D,2,FALSE)="*","*",VLOOKUP(A1425,Data!C:R,16,FALSE))))</f>
        <v/>
      </c>
      <c r="G1425" s="43" t="str">
        <f>IF(I1425="","",IFERROR(VLOOKUP(VLOOKUP(A1425,Data!C:T,18,FALSE),'ROAR Ratings'!A:D,4,FALSE),""))</f>
        <v/>
      </c>
      <c r="H1425" s="44" t="str">
        <f t="shared" si="72"/>
        <v/>
      </c>
      <c r="I1425" s="58" t="str">
        <f>IF(OR(A1425="",LEFT(A1425,3)="---"),"",IFERROR(VLOOKUP($A1425,'ROAR Balance'!B:F,2,FALSE),""))</f>
        <v/>
      </c>
      <c r="J1425" s="58" t="str">
        <f>IF(I1425="","",IFERROR(VLOOKUP($A1425,'ROAR Balance'!B:F,3,FALSE),""))</f>
        <v/>
      </c>
      <c r="K1425" s="58" t="str">
        <f>IF(I1425="","",IFERROR(VLOOKUP($A1425,'ROAR Balance'!B:F,4,FALSE),""))</f>
        <v/>
      </c>
      <c r="L1425" s="58" t="str">
        <f>IF(I1425="","",IFERROR(VLOOKUP($A1425,'ROAR Balance'!B:F,5,FALSE),""))</f>
        <v/>
      </c>
      <c r="M1425" s="46" t="str">
        <f>IF(OR(LEFT(A1425,2)="--",A1425="",I1425=""),"",IFERROR(VLOOKUP(A1425,Data!C:W,21,FALSE),""))</f>
        <v/>
      </c>
    </row>
    <row r="1426" spans="1:13" x14ac:dyDescent="0.3">
      <c r="A1426" s="5" t="str">
        <f>IFERROR(IF(VLOOKUP(ROW(A1426)-1,Data!B:C,2,FALSE)="","",VLOOKUP(ROW(A1426)-1,Data!B:C,2,FALSE)),"")</f>
        <v/>
      </c>
      <c r="B1426" s="133"/>
      <c r="C1426" s="87" t="str">
        <f>IFERROR(IF(VLOOKUP(ROW(A1426)-1,Data!B:C,2,FALSE)="","",VLOOKUP(ROW(A1426)-1,Data!B:X,23,FALSE)),"")</f>
        <v/>
      </c>
      <c r="D1426" s="6" t="str">
        <f t="shared" si="70"/>
        <v/>
      </c>
      <c r="E1426" s="6" t="str">
        <f t="shared" si="71"/>
        <v/>
      </c>
      <c r="F1426" s="42" t="str">
        <f>IF(I1426="","",IF(M1426="Campaign","--",IF(VLOOKUP(A1426,Data!C:D,2,FALSE)="*","*",VLOOKUP(A1426,Data!C:R,16,FALSE))))</f>
        <v/>
      </c>
      <c r="G1426" s="43" t="str">
        <f>IF(I1426="","",IFERROR(VLOOKUP(VLOOKUP(A1426,Data!C:T,18,FALSE),'ROAR Ratings'!A:D,4,FALSE),""))</f>
        <v/>
      </c>
      <c r="H1426" s="44" t="str">
        <f t="shared" si="72"/>
        <v/>
      </c>
      <c r="I1426" s="58" t="str">
        <f>IF(OR(A1426="",LEFT(A1426,3)="---"),"",IFERROR(VLOOKUP($A1426,'ROAR Balance'!B:F,2,FALSE),""))</f>
        <v/>
      </c>
      <c r="J1426" s="58" t="str">
        <f>IF(I1426="","",IFERROR(VLOOKUP($A1426,'ROAR Balance'!B:F,3,FALSE),""))</f>
        <v/>
      </c>
      <c r="K1426" s="58" t="str">
        <f>IF(I1426="","",IFERROR(VLOOKUP($A1426,'ROAR Balance'!B:F,4,FALSE),""))</f>
        <v/>
      </c>
      <c r="L1426" s="58" t="str">
        <f>IF(I1426="","",IFERROR(VLOOKUP($A1426,'ROAR Balance'!B:F,5,FALSE),""))</f>
        <v/>
      </c>
      <c r="M1426" s="46" t="str">
        <f>IF(OR(LEFT(A1426,2)="--",A1426="",I1426=""),"",IFERROR(VLOOKUP(A1426,Data!C:W,21,FALSE),""))</f>
        <v/>
      </c>
    </row>
    <row r="1427" spans="1:13" x14ac:dyDescent="0.3">
      <c r="A1427" s="5" t="str">
        <f>IFERROR(IF(VLOOKUP(ROW(A1427)-1,Data!B:C,2,FALSE)="","",VLOOKUP(ROW(A1427)-1,Data!B:C,2,FALSE)),"")</f>
        <v/>
      </c>
      <c r="B1427" s="133"/>
      <c r="C1427" s="87" t="str">
        <f>IFERROR(IF(VLOOKUP(ROW(A1427)-1,Data!B:C,2,FALSE)="","",VLOOKUP(ROW(A1427)-1,Data!B:X,23,FALSE)),"")</f>
        <v/>
      </c>
      <c r="D1427" s="6" t="str">
        <f t="shared" si="70"/>
        <v/>
      </c>
      <c r="E1427" s="6" t="str">
        <f t="shared" si="71"/>
        <v/>
      </c>
      <c r="F1427" s="42" t="str">
        <f>IF(I1427="","",IF(M1427="Campaign","--",IF(VLOOKUP(A1427,Data!C:D,2,FALSE)="*","*",VLOOKUP(A1427,Data!C:R,16,FALSE))))</f>
        <v/>
      </c>
      <c r="G1427" s="43" t="str">
        <f>IF(I1427="","",IFERROR(VLOOKUP(VLOOKUP(A1427,Data!C:T,18,FALSE),'ROAR Ratings'!A:D,4,FALSE),""))</f>
        <v/>
      </c>
      <c r="H1427" s="44" t="str">
        <f t="shared" si="72"/>
        <v/>
      </c>
      <c r="I1427" s="58" t="str">
        <f>IF(OR(A1427="",LEFT(A1427,3)="---"),"",IFERROR(VLOOKUP($A1427,'ROAR Balance'!B:F,2,FALSE),""))</f>
        <v/>
      </c>
      <c r="J1427" s="58" t="str">
        <f>IF(I1427="","",IFERROR(VLOOKUP($A1427,'ROAR Balance'!B:F,3,FALSE),""))</f>
        <v/>
      </c>
      <c r="K1427" s="58" t="str">
        <f>IF(I1427="","",IFERROR(VLOOKUP($A1427,'ROAR Balance'!B:F,4,FALSE),""))</f>
        <v/>
      </c>
      <c r="L1427" s="58" t="str">
        <f>IF(I1427="","",IFERROR(VLOOKUP($A1427,'ROAR Balance'!B:F,5,FALSE),""))</f>
        <v/>
      </c>
      <c r="M1427" s="46" t="str">
        <f>IF(OR(LEFT(A1427,2)="--",A1427="",I1427=""),"",IFERROR(VLOOKUP(A1427,Data!C:W,21,FALSE),""))</f>
        <v/>
      </c>
    </row>
    <row r="1428" spans="1:13" x14ac:dyDescent="0.3">
      <c r="A1428" s="5" t="str">
        <f>IFERROR(IF(VLOOKUP(ROW(A1428)-1,Data!B:C,2,FALSE)="","",VLOOKUP(ROW(A1428)-1,Data!B:C,2,FALSE)),"")</f>
        <v/>
      </c>
      <c r="B1428" s="133"/>
      <c r="C1428" s="87" t="str">
        <f>IFERROR(IF(VLOOKUP(ROW(A1428)-1,Data!B:C,2,FALSE)="","",VLOOKUP(ROW(A1428)-1,Data!B:X,23,FALSE)),"")</f>
        <v/>
      </c>
      <c r="D1428" s="6" t="str">
        <f t="shared" si="70"/>
        <v/>
      </c>
      <c r="E1428" s="6" t="str">
        <f t="shared" si="71"/>
        <v/>
      </c>
      <c r="F1428" s="42" t="str">
        <f>IF(I1428="","",IF(M1428="Campaign","--",IF(VLOOKUP(A1428,Data!C:D,2,FALSE)="*","*",VLOOKUP(A1428,Data!C:R,16,FALSE))))</f>
        <v/>
      </c>
      <c r="G1428" s="43" t="str">
        <f>IF(I1428="","",IFERROR(VLOOKUP(VLOOKUP(A1428,Data!C:T,18,FALSE),'ROAR Ratings'!A:D,4,FALSE),""))</f>
        <v/>
      </c>
      <c r="H1428" s="44" t="str">
        <f t="shared" si="72"/>
        <v/>
      </c>
      <c r="I1428" s="58" t="str">
        <f>IF(OR(A1428="",LEFT(A1428,3)="---"),"",IFERROR(VLOOKUP($A1428,'ROAR Balance'!B:F,2,FALSE),""))</f>
        <v/>
      </c>
      <c r="J1428" s="58" t="str">
        <f>IF(I1428="","",IFERROR(VLOOKUP($A1428,'ROAR Balance'!B:F,3,FALSE),""))</f>
        <v/>
      </c>
      <c r="K1428" s="58" t="str">
        <f>IF(I1428="","",IFERROR(VLOOKUP($A1428,'ROAR Balance'!B:F,4,FALSE),""))</f>
        <v/>
      </c>
      <c r="L1428" s="58" t="str">
        <f>IF(I1428="","",IFERROR(VLOOKUP($A1428,'ROAR Balance'!B:F,5,FALSE),""))</f>
        <v/>
      </c>
      <c r="M1428" s="46" t="str">
        <f>IF(OR(LEFT(A1428,2)="--",A1428="",I1428=""),"",IFERROR(VLOOKUP(A1428,Data!C:W,21,FALSE),""))</f>
        <v/>
      </c>
    </row>
    <row r="1429" spans="1:13" x14ac:dyDescent="0.3">
      <c r="A1429" s="5" t="str">
        <f>IFERROR(IF(VLOOKUP(ROW(A1429)-1,Data!B:C,2,FALSE)="","",VLOOKUP(ROW(A1429)-1,Data!B:C,2,FALSE)),"")</f>
        <v/>
      </c>
      <c r="B1429" s="133"/>
      <c r="C1429" s="87" t="str">
        <f>IFERROR(IF(VLOOKUP(ROW(A1429)-1,Data!B:C,2,FALSE)="","",VLOOKUP(ROW(A1429)-1,Data!B:X,23,FALSE)),"")</f>
        <v/>
      </c>
      <c r="D1429" s="6" t="str">
        <f t="shared" si="70"/>
        <v/>
      </c>
      <c r="E1429" s="6" t="str">
        <f t="shared" si="71"/>
        <v/>
      </c>
      <c r="F1429" s="42" t="str">
        <f>IF(I1429="","",IF(M1429="Campaign","--",IF(VLOOKUP(A1429,Data!C:D,2,FALSE)="*","*",VLOOKUP(A1429,Data!C:R,16,FALSE))))</f>
        <v/>
      </c>
      <c r="G1429" s="43" t="str">
        <f>IF(I1429="","",IFERROR(VLOOKUP(VLOOKUP(A1429,Data!C:T,18,FALSE),'ROAR Ratings'!A:D,4,FALSE),""))</f>
        <v/>
      </c>
      <c r="H1429" s="44" t="str">
        <f t="shared" si="72"/>
        <v/>
      </c>
      <c r="I1429" s="58" t="str">
        <f>IF(OR(A1429="",LEFT(A1429,3)="---"),"",IFERROR(VLOOKUP($A1429,'ROAR Balance'!B:F,2,FALSE),""))</f>
        <v/>
      </c>
      <c r="J1429" s="58" t="str">
        <f>IF(I1429="","",IFERROR(VLOOKUP($A1429,'ROAR Balance'!B:F,3,FALSE),""))</f>
        <v/>
      </c>
      <c r="K1429" s="58" t="str">
        <f>IF(I1429="","",IFERROR(VLOOKUP($A1429,'ROAR Balance'!B:F,4,FALSE),""))</f>
        <v/>
      </c>
      <c r="L1429" s="58" t="str">
        <f>IF(I1429="","",IFERROR(VLOOKUP($A1429,'ROAR Balance'!B:F,5,FALSE),""))</f>
        <v/>
      </c>
      <c r="M1429" s="46" t="str">
        <f>IF(OR(LEFT(A1429,2)="--",A1429="",I1429=""),"",IFERROR(VLOOKUP(A1429,Data!C:W,21,FALSE),""))</f>
        <v/>
      </c>
    </row>
    <row r="1430" spans="1:13" x14ac:dyDescent="0.3">
      <c r="A1430" s="5" t="str">
        <f>IFERROR(IF(VLOOKUP(ROW(A1430)-1,Data!B:C,2,FALSE)="","",VLOOKUP(ROW(A1430)-1,Data!B:C,2,FALSE)),"")</f>
        <v/>
      </c>
      <c r="B1430" s="133"/>
      <c r="C1430" s="87" t="str">
        <f>IFERROR(IF(VLOOKUP(ROW(A1430)-1,Data!B:C,2,FALSE)="","",VLOOKUP(ROW(A1430)-1,Data!B:X,23,FALSE)),"")</f>
        <v/>
      </c>
      <c r="D1430" s="6" t="str">
        <f t="shared" si="70"/>
        <v/>
      </c>
      <c r="E1430" s="6" t="str">
        <f t="shared" si="71"/>
        <v/>
      </c>
      <c r="F1430" s="42" t="str">
        <f>IF(I1430="","",IF(M1430="Campaign","--",IF(VLOOKUP(A1430,Data!C:D,2,FALSE)="*","*",VLOOKUP(A1430,Data!C:R,16,FALSE))))</f>
        <v/>
      </c>
      <c r="G1430" s="43" t="str">
        <f>IF(I1430="","",IFERROR(VLOOKUP(VLOOKUP(A1430,Data!C:T,18,FALSE),'ROAR Ratings'!A:D,4,FALSE),""))</f>
        <v/>
      </c>
      <c r="H1430" s="44" t="str">
        <f t="shared" si="72"/>
        <v/>
      </c>
      <c r="I1430" s="58" t="str">
        <f>IF(OR(A1430="",LEFT(A1430,3)="---"),"",IFERROR(VLOOKUP($A1430,'ROAR Balance'!B:F,2,FALSE),""))</f>
        <v/>
      </c>
      <c r="J1430" s="58" t="str">
        <f>IF(I1430="","",IFERROR(VLOOKUP($A1430,'ROAR Balance'!B:F,3,FALSE),""))</f>
        <v/>
      </c>
      <c r="K1430" s="58" t="str">
        <f>IF(I1430="","",IFERROR(VLOOKUP($A1430,'ROAR Balance'!B:F,4,FALSE),""))</f>
        <v/>
      </c>
      <c r="L1430" s="58" t="str">
        <f>IF(I1430="","",IFERROR(VLOOKUP($A1430,'ROAR Balance'!B:F,5,FALSE),""))</f>
        <v/>
      </c>
      <c r="M1430" s="46" t="str">
        <f>IF(OR(LEFT(A1430,2)="--",A1430="",I1430=""),"",IFERROR(VLOOKUP(A1430,Data!C:W,21,FALSE),""))</f>
        <v/>
      </c>
    </row>
    <row r="1431" spans="1:13" x14ac:dyDescent="0.3">
      <c r="A1431" s="5" t="str">
        <f>IFERROR(IF(VLOOKUP(ROW(A1431)-1,Data!B:C,2,FALSE)="","",VLOOKUP(ROW(A1431)-1,Data!B:C,2,FALSE)),"")</f>
        <v/>
      </c>
      <c r="B1431" s="133"/>
      <c r="C1431" s="87" t="str">
        <f>IFERROR(IF(VLOOKUP(ROW(A1431)-1,Data!B:C,2,FALSE)="","",VLOOKUP(ROW(A1431)-1,Data!B:X,23,FALSE)),"")</f>
        <v/>
      </c>
      <c r="D1431" s="6" t="str">
        <f t="shared" si="70"/>
        <v/>
      </c>
      <c r="E1431" s="6" t="str">
        <f t="shared" si="71"/>
        <v/>
      </c>
      <c r="F1431" s="42" t="str">
        <f>IF(I1431="","",IF(M1431="Campaign","--",IF(VLOOKUP(A1431,Data!C:D,2,FALSE)="*","*",VLOOKUP(A1431,Data!C:R,16,FALSE))))</f>
        <v/>
      </c>
      <c r="G1431" s="43" t="str">
        <f>IF(I1431="","",IFERROR(VLOOKUP(VLOOKUP(A1431,Data!C:T,18,FALSE),'ROAR Ratings'!A:D,4,FALSE),""))</f>
        <v/>
      </c>
      <c r="H1431" s="44" t="str">
        <f t="shared" si="72"/>
        <v/>
      </c>
      <c r="I1431" s="58" t="str">
        <f>IF(OR(A1431="",LEFT(A1431,3)="---"),"",IFERROR(VLOOKUP($A1431,'ROAR Balance'!B:F,2,FALSE),""))</f>
        <v/>
      </c>
      <c r="J1431" s="58" t="str">
        <f>IF(I1431="","",IFERROR(VLOOKUP($A1431,'ROAR Balance'!B:F,3,FALSE),""))</f>
        <v/>
      </c>
      <c r="K1431" s="58" t="str">
        <f>IF(I1431="","",IFERROR(VLOOKUP($A1431,'ROAR Balance'!B:F,4,FALSE),""))</f>
        <v/>
      </c>
      <c r="L1431" s="58" t="str">
        <f>IF(I1431="","",IFERROR(VLOOKUP($A1431,'ROAR Balance'!B:F,5,FALSE),""))</f>
        <v/>
      </c>
      <c r="M1431" s="46" t="str">
        <f>IF(OR(LEFT(A1431,2)="--",A1431="",I1431=""),"",IFERROR(VLOOKUP(A1431,Data!C:W,21,FALSE),""))</f>
        <v/>
      </c>
    </row>
    <row r="1432" spans="1:13" x14ac:dyDescent="0.3">
      <c r="A1432" s="5" t="str">
        <f>IFERROR(IF(VLOOKUP(ROW(A1432)-1,Data!B:C,2,FALSE)="","",VLOOKUP(ROW(A1432)-1,Data!B:C,2,FALSE)),"")</f>
        <v/>
      </c>
      <c r="B1432" s="133"/>
      <c r="C1432" s="87" t="str">
        <f>IFERROR(IF(VLOOKUP(ROW(A1432)-1,Data!B:C,2,FALSE)="","",VLOOKUP(ROW(A1432)-1,Data!B:X,23,FALSE)),"")</f>
        <v/>
      </c>
      <c r="D1432" s="6" t="str">
        <f t="shared" si="70"/>
        <v/>
      </c>
      <c r="E1432" s="6" t="str">
        <f t="shared" si="71"/>
        <v/>
      </c>
      <c r="F1432" s="42" t="str">
        <f>IF(I1432="","",IF(M1432="Campaign","--",IF(VLOOKUP(A1432,Data!C:D,2,FALSE)="*","*",VLOOKUP(A1432,Data!C:R,16,FALSE))))</f>
        <v/>
      </c>
      <c r="G1432" s="43" t="str">
        <f>IF(I1432="","",IFERROR(VLOOKUP(VLOOKUP(A1432,Data!C:T,18,FALSE),'ROAR Ratings'!A:D,4,FALSE),""))</f>
        <v/>
      </c>
      <c r="H1432" s="44" t="str">
        <f t="shared" si="72"/>
        <v/>
      </c>
      <c r="I1432" s="58" t="str">
        <f>IF(OR(A1432="",LEFT(A1432,3)="---"),"",IFERROR(VLOOKUP($A1432,'ROAR Balance'!B:F,2,FALSE),""))</f>
        <v/>
      </c>
      <c r="J1432" s="58" t="str">
        <f>IF(I1432="","",IFERROR(VLOOKUP($A1432,'ROAR Balance'!B:F,3,FALSE),""))</f>
        <v/>
      </c>
      <c r="K1432" s="58" t="str">
        <f>IF(I1432="","",IFERROR(VLOOKUP($A1432,'ROAR Balance'!B:F,4,FALSE),""))</f>
        <v/>
      </c>
      <c r="L1432" s="58" t="str">
        <f>IF(I1432="","",IFERROR(VLOOKUP($A1432,'ROAR Balance'!B:F,5,FALSE),""))</f>
        <v/>
      </c>
      <c r="M1432" s="46" t="str">
        <f>IF(OR(LEFT(A1432,2)="--",A1432="",I1432=""),"",IFERROR(VLOOKUP(A1432,Data!C:W,21,FALSE),""))</f>
        <v/>
      </c>
    </row>
    <row r="1433" spans="1:13" x14ac:dyDescent="0.3">
      <c r="A1433" s="5" t="str">
        <f>IFERROR(IF(VLOOKUP(ROW(A1433)-1,Data!B:C,2,FALSE)="","",VLOOKUP(ROW(A1433)-1,Data!B:C,2,FALSE)),"")</f>
        <v/>
      </c>
      <c r="B1433" s="133"/>
      <c r="C1433" s="87" t="str">
        <f>IFERROR(IF(VLOOKUP(ROW(A1433)-1,Data!B:C,2,FALSE)="","",VLOOKUP(ROW(A1433)-1,Data!B:X,23,FALSE)),"")</f>
        <v/>
      </c>
      <c r="D1433" s="6" t="str">
        <f t="shared" si="70"/>
        <v/>
      </c>
      <c r="E1433" s="6" t="str">
        <f t="shared" si="71"/>
        <v/>
      </c>
      <c r="F1433" s="42" t="str">
        <f>IF(I1433="","",IF(M1433="Campaign","--",IF(VLOOKUP(A1433,Data!C:D,2,FALSE)="*","*",VLOOKUP(A1433,Data!C:R,16,FALSE))))</f>
        <v/>
      </c>
      <c r="G1433" s="43" t="str">
        <f>IF(I1433="","",IFERROR(VLOOKUP(VLOOKUP(A1433,Data!C:T,18,FALSE),'ROAR Ratings'!A:D,4,FALSE),""))</f>
        <v/>
      </c>
      <c r="H1433" s="44" t="str">
        <f t="shared" si="72"/>
        <v/>
      </c>
      <c r="I1433" s="58" t="str">
        <f>IF(OR(A1433="",LEFT(A1433,3)="---"),"",IFERROR(VLOOKUP($A1433,'ROAR Balance'!B:F,2,FALSE),""))</f>
        <v/>
      </c>
      <c r="J1433" s="58" t="str">
        <f>IF(I1433="","",IFERROR(VLOOKUP($A1433,'ROAR Balance'!B:F,3,FALSE),""))</f>
        <v/>
      </c>
      <c r="K1433" s="58" t="str">
        <f>IF(I1433="","",IFERROR(VLOOKUP($A1433,'ROAR Balance'!B:F,4,FALSE),""))</f>
        <v/>
      </c>
      <c r="L1433" s="58" t="str">
        <f>IF(I1433="","",IFERROR(VLOOKUP($A1433,'ROAR Balance'!B:F,5,FALSE),""))</f>
        <v/>
      </c>
      <c r="M1433" s="46" t="str">
        <f>IF(OR(LEFT(A1433,2)="--",A1433="",I1433=""),"",IFERROR(VLOOKUP(A1433,Data!C:W,21,FALSE),""))</f>
        <v/>
      </c>
    </row>
    <row r="1434" spans="1:13" x14ac:dyDescent="0.3">
      <c r="A1434" s="5" t="str">
        <f>IFERROR(IF(VLOOKUP(ROW(A1434)-1,Data!B:C,2,FALSE)="","",VLOOKUP(ROW(A1434)-1,Data!B:C,2,FALSE)),"")</f>
        <v/>
      </c>
      <c r="B1434" s="133"/>
      <c r="C1434" s="87" t="str">
        <f>IFERROR(IF(VLOOKUP(ROW(A1434)-1,Data!B:C,2,FALSE)="","",VLOOKUP(ROW(A1434)-1,Data!B:X,23,FALSE)),"")</f>
        <v/>
      </c>
      <c r="D1434" s="6" t="str">
        <f t="shared" si="70"/>
        <v/>
      </c>
      <c r="E1434" s="6" t="str">
        <f t="shared" si="71"/>
        <v/>
      </c>
      <c r="F1434" s="42" t="str">
        <f>IF(I1434="","",IF(M1434="Campaign","--",IF(VLOOKUP(A1434,Data!C:D,2,FALSE)="*","*",VLOOKUP(A1434,Data!C:R,16,FALSE))))</f>
        <v/>
      </c>
      <c r="G1434" s="43" t="str">
        <f>IF(I1434="","",IFERROR(VLOOKUP(VLOOKUP(A1434,Data!C:T,18,FALSE),'ROAR Ratings'!A:D,4,FALSE),""))</f>
        <v/>
      </c>
      <c r="H1434" s="44" t="str">
        <f t="shared" si="72"/>
        <v/>
      </c>
      <c r="I1434" s="58" t="str">
        <f>IF(OR(A1434="",LEFT(A1434,3)="---"),"",IFERROR(VLOOKUP($A1434,'ROAR Balance'!B:F,2,FALSE),""))</f>
        <v/>
      </c>
      <c r="J1434" s="58" t="str">
        <f>IF(I1434="","",IFERROR(VLOOKUP($A1434,'ROAR Balance'!B:F,3,FALSE),""))</f>
        <v/>
      </c>
      <c r="K1434" s="58" t="str">
        <f>IF(I1434="","",IFERROR(VLOOKUP($A1434,'ROAR Balance'!B:F,4,FALSE),""))</f>
        <v/>
      </c>
      <c r="L1434" s="58" t="str">
        <f>IF(I1434="","",IFERROR(VLOOKUP($A1434,'ROAR Balance'!B:F,5,FALSE),""))</f>
        <v/>
      </c>
      <c r="M1434" s="46" t="str">
        <f>IF(OR(LEFT(A1434,2)="--",A1434="",I1434=""),"",IFERROR(VLOOKUP(A1434,Data!C:W,21,FALSE),""))</f>
        <v/>
      </c>
    </row>
    <row r="1435" spans="1:13" x14ac:dyDescent="0.3">
      <c r="A1435" s="5" t="str">
        <f>IFERROR(IF(VLOOKUP(ROW(A1435)-1,Data!B:C,2,FALSE)="","",VLOOKUP(ROW(A1435)-1,Data!B:C,2,FALSE)),"")</f>
        <v/>
      </c>
      <c r="B1435" s="133"/>
      <c r="C1435" s="87" t="str">
        <f>IFERROR(IF(VLOOKUP(ROW(A1435)-1,Data!B:C,2,FALSE)="","",VLOOKUP(ROW(A1435)-1,Data!B:X,23,FALSE)),"")</f>
        <v/>
      </c>
      <c r="D1435" s="6" t="str">
        <f t="shared" si="70"/>
        <v/>
      </c>
      <c r="E1435" s="6" t="str">
        <f t="shared" si="71"/>
        <v/>
      </c>
      <c r="F1435" s="42" t="str">
        <f>IF(I1435="","",IF(M1435="Campaign","--",IF(VLOOKUP(A1435,Data!C:D,2,FALSE)="*","*",VLOOKUP(A1435,Data!C:R,16,FALSE))))</f>
        <v/>
      </c>
      <c r="G1435" s="43" t="str">
        <f>IF(I1435="","",IFERROR(VLOOKUP(VLOOKUP(A1435,Data!C:T,18,FALSE),'ROAR Ratings'!A:D,4,FALSE),""))</f>
        <v/>
      </c>
      <c r="H1435" s="44" t="str">
        <f t="shared" si="72"/>
        <v/>
      </c>
      <c r="I1435" s="58" t="str">
        <f>IF(OR(A1435="",LEFT(A1435,3)="---"),"",IFERROR(VLOOKUP($A1435,'ROAR Balance'!B:F,2,FALSE),""))</f>
        <v/>
      </c>
      <c r="J1435" s="58" t="str">
        <f>IF(I1435="","",IFERROR(VLOOKUP($A1435,'ROAR Balance'!B:F,3,FALSE),""))</f>
        <v/>
      </c>
      <c r="K1435" s="58" t="str">
        <f>IF(I1435="","",IFERROR(VLOOKUP($A1435,'ROAR Balance'!B:F,4,FALSE),""))</f>
        <v/>
      </c>
      <c r="L1435" s="58" t="str">
        <f>IF(I1435="","",IFERROR(VLOOKUP($A1435,'ROAR Balance'!B:F,5,FALSE),""))</f>
        <v/>
      </c>
      <c r="M1435" s="46" t="str">
        <f>IF(OR(LEFT(A1435,2)="--",A1435="",I1435=""),"",IFERROR(VLOOKUP(A1435,Data!C:W,21,FALSE),""))</f>
        <v/>
      </c>
    </row>
    <row r="1436" spans="1:13" x14ac:dyDescent="0.3">
      <c r="A1436" s="5" t="str">
        <f>IFERROR(IF(VLOOKUP(ROW(A1436)-1,Data!B:C,2,FALSE)="","",VLOOKUP(ROW(A1436)-1,Data!B:C,2,FALSE)),"")</f>
        <v/>
      </c>
      <c r="B1436" s="133"/>
      <c r="C1436" s="87" t="str">
        <f>IFERROR(IF(VLOOKUP(ROW(A1436)-1,Data!B:C,2,FALSE)="","",VLOOKUP(ROW(A1436)-1,Data!B:X,23,FALSE)),"")</f>
        <v/>
      </c>
      <c r="D1436" s="6" t="str">
        <f t="shared" si="70"/>
        <v/>
      </c>
      <c r="E1436" s="6" t="str">
        <f t="shared" si="71"/>
        <v/>
      </c>
      <c r="F1436" s="42" t="str">
        <f>IF(I1436="","",IF(M1436="Campaign","--",IF(VLOOKUP(A1436,Data!C:D,2,FALSE)="*","*",VLOOKUP(A1436,Data!C:R,16,FALSE))))</f>
        <v/>
      </c>
      <c r="G1436" s="43" t="str">
        <f>IF(I1436="","",IFERROR(VLOOKUP(VLOOKUP(A1436,Data!C:T,18,FALSE),'ROAR Ratings'!A:D,4,FALSE),""))</f>
        <v/>
      </c>
      <c r="H1436" s="44" t="str">
        <f t="shared" si="72"/>
        <v/>
      </c>
      <c r="I1436" s="58" t="str">
        <f>IF(OR(A1436="",LEFT(A1436,3)="---"),"",IFERROR(VLOOKUP($A1436,'ROAR Balance'!B:F,2,FALSE),""))</f>
        <v/>
      </c>
      <c r="J1436" s="58" t="str">
        <f>IF(I1436="","",IFERROR(VLOOKUP($A1436,'ROAR Balance'!B:F,3,FALSE),""))</f>
        <v/>
      </c>
      <c r="K1436" s="58" t="str">
        <f>IF(I1436="","",IFERROR(VLOOKUP($A1436,'ROAR Balance'!B:F,4,FALSE),""))</f>
        <v/>
      </c>
      <c r="L1436" s="58" t="str">
        <f>IF(I1436="","",IFERROR(VLOOKUP($A1436,'ROAR Balance'!B:F,5,FALSE),""))</f>
        <v/>
      </c>
      <c r="M1436" s="46" t="str">
        <f>IF(OR(LEFT(A1436,2)="--",A1436="",I1436=""),"",IFERROR(VLOOKUP(A1436,Data!C:W,21,FALSE),""))</f>
        <v/>
      </c>
    </row>
    <row r="1437" spans="1:13" x14ac:dyDescent="0.3">
      <c r="A1437" s="5" t="str">
        <f>IFERROR(IF(VLOOKUP(ROW(A1437)-1,Data!B:C,2,FALSE)="","",VLOOKUP(ROW(A1437)-1,Data!B:C,2,FALSE)),"")</f>
        <v/>
      </c>
      <c r="B1437" s="133"/>
      <c r="C1437" s="87" t="str">
        <f>IFERROR(IF(VLOOKUP(ROW(A1437)-1,Data!B:C,2,FALSE)="","",VLOOKUP(ROW(A1437)-1,Data!B:X,23,FALSE)),"")</f>
        <v/>
      </c>
      <c r="D1437" s="6" t="str">
        <f t="shared" si="70"/>
        <v/>
      </c>
      <c r="E1437" s="6" t="str">
        <f t="shared" si="71"/>
        <v/>
      </c>
      <c r="F1437" s="42" t="str">
        <f>IF(I1437="","",IF(M1437="Campaign","--",IF(VLOOKUP(A1437,Data!C:D,2,FALSE)="*","*",VLOOKUP(A1437,Data!C:R,16,FALSE))))</f>
        <v/>
      </c>
      <c r="G1437" s="43" t="str">
        <f>IF(I1437="","",IFERROR(VLOOKUP(VLOOKUP(A1437,Data!C:T,18,FALSE),'ROAR Ratings'!A:D,4,FALSE),""))</f>
        <v/>
      </c>
      <c r="H1437" s="44" t="str">
        <f t="shared" si="72"/>
        <v/>
      </c>
      <c r="I1437" s="58" t="str">
        <f>IF(OR(A1437="",LEFT(A1437,3)="---"),"",IFERROR(VLOOKUP($A1437,'ROAR Balance'!B:F,2,FALSE),""))</f>
        <v/>
      </c>
      <c r="J1437" s="58" t="str">
        <f>IF(I1437="","",IFERROR(VLOOKUP($A1437,'ROAR Balance'!B:F,3,FALSE),""))</f>
        <v/>
      </c>
      <c r="K1437" s="58" t="str">
        <f>IF(I1437="","",IFERROR(VLOOKUP($A1437,'ROAR Balance'!B:F,4,FALSE),""))</f>
        <v/>
      </c>
      <c r="L1437" s="58" t="str">
        <f>IF(I1437="","",IFERROR(VLOOKUP($A1437,'ROAR Balance'!B:F,5,FALSE),""))</f>
        <v/>
      </c>
      <c r="M1437" s="46" t="str">
        <f>IF(OR(LEFT(A1437,2)="--",A1437="",I1437=""),"",IFERROR(VLOOKUP(A1437,Data!C:W,21,FALSE),""))</f>
        <v/>
      </c>
    </row>
    <row r="1438" spans="1:13" x14ac:dyDescent="0.3">
      <c r="A1438" s="5" t="str">
        <f>IFERROR(IF(VLOOKUP(ROW(A1438)-1,Data!B:C,2,FALSE)="","",VLOOKUP(ROW(A1438)-1,Data!B:C,2,FALSE)),"")</f>
        <v/>
      </c>
      <c r="B1438" s="133"/>
      <c r="C1438" s="87" t="str">
        <f>IFERROR(IF(VLOOKUP(ROW(A1438)-1,Data!B:C,2,FALSE)="","",VLOOKUP(ROW(A1438)-1,Data!B:X,23,FALSE)),"")</f>
        <v/>
      </c>
      <c r="D1438" s="6" t="str">
        <f t="shared" si="70"/>
        <v/>
      </c>
      <c r="E1438" s="6" t="str">
        <f t="shared" si="71"/>
        <v/>
      </c>
      <c r="F1438" s="42" t="str">
        <f>IF(I1438="","",IF(M1438="Campaign","--",IF(VLOOKUP(A1438,Data!C:D,2,FALSE)="*","*",VLOOKUP(A1438,Data!C:R,16,FALSE))))</f>
        <v/>
      </c>
      <c r="G1438" s="43" t="str">
        <f>IF(I1438="","",IFERROR(VLOOKUP(VLOOKUP(A1438,Data!C:T,18,FALSE),'ROAR Ratings'!A:D,4,FALSE),""))</f>
        <v/>
      </c>
      <c r="H1438" s="44" t="str">
        <f t="shared" si="72"/>
        <v/>
      </c>
      <c r="I1438" s="58" t="str">
        <f>IF(OR(A1438="",LEFT(A1438,3)="---"),"",IFERROR(VLOOKUP($A1438,'ROAR Balance'!B:F,2,FALSE),""))</f>
        <v/>
      </c>
      <c r="J1438" s="58" t="str">
        <f>IF(I1438="","",IFERROR(VLOOKUP($A1438,'ROAR Balance'!B:F,3,FALSE),""))</f>
        <v/>
      </c>
      <c r="K1438" s="58" t="str">
        <f>IF(I1438="","",IFERROR(VLOOKUP($A1438,'ROAR Balance'!B:F,4,FALSE),""))</f>
        <v/>
      </c>
      <c r="L1438" s="58" t="str">
        <f>IF(I1438="","",IFERROR(VLOOKUP($A1438,'ROAR Balance'!B:F,5,FALSE),""))</f>
        <v/>
      </c>
      <c r="M1438" s="46" t="str">
        <f>IF(OR(LEFT(A1438,2)="--",A1438="",I1438=""),"",IFERROR(VLOOKUP(A1438,Data!C:W,21,FALSE),""))</f>
        <v/>
      </c>
    </row>
    <row r="1439" spans="1:13" x14ac:dyDescent="0.3">
      <c r="A1439" s="5" t="str">
        <f>IFERROR(IF(VLOOKUP(ROW(A1439)-1,Data!B:C,2,FALSE)="","",VLOOKUP(ROW(A1439)-1,Data!B:C,2,FALSE)),"")</f>
        <v/>
      </c>
      <c r="B1439" s="133"/>
      <c r="C1439" s="87" t="str">
        <f>IFERROR(IF(VLOOKUP(ROW(A1439)-1,Data!B:C,2,FALSE)="","",VLOOKUP(ROW(A1439)-1,Data!B:X,23,FALSE)),"")</f>
        <v/>
      </c>
      <c r="D1439" s="6" t="str">
        <f t="shared" si="70"/>
        <v/>
      </c>
      <c r="E1439" s="6" t="str">
        <f t="shared" si="71"/>
        <v/>
      </c>
      <c r="F1439" s="42" t="str">
        <f>IF(I1439="","",IF(M1439="Campaign","--",IF(VLOOKUP(A1439,Data!C:D,2,FALSE)="*","*",VLOOKUP(A1439,Data!C:R,16,FALSE))))</f>
        <v/>
      </c>
      <c r="G1439" s="43" t="str">
        <f>IF(I1439="","",IFERROR(VLOOKUP(VLOOKUP(A1439,Data!C:T,18,FALSE),'ROAR Ratings'!A:D,4,FALSE),""))</f>
        <v/>
      </c>
      <c r="H1439" s="44" t="str">
        <f t="shared" si="72"/>
        <v/>
      </c>
      <c r="I1439" s="58" t="str">
        <f>IF(OR(A1439="",LEFT(A1439,3)="---"),"",IFERROR(VLOOKUP($A1439,'ROAR Balance'!B:F,2,FALSE),""))</f>
        <v/>
      </c>
      <c r="J1439" s="58" t="str">
        <f>IF(I1439="","",IFERROR(VLOOKUP($A1439,'ROAR Balance'!B:F,3,FALSE),""))</f>
        <v/>
      </c>
      <c r="K1439" s="58" t="str">
        <f>IF(I1439="","",IFERROR(VLOOKUP($A1439,'ROAR Balance'!B:F,4,FALSE),""))</f>
        <v/>
      </c>
      <c r="L1439" s="58" t="str">
        <f>IF(I1439="","",IFERROR(VLOOKUP($A1439,'ROAR Balance'!B:F,5,FALSE),""))</f>
        <v/>
      </c>
      <c r="M1439" s="46" t="str">
        <f>IF(OR(LEFT(A1439,2)="--",A1439="",I1439=""),"",IFERROR(VLOOKUP(A1439,Data!C:W,21,FALSE),""))</f>
        <v/>
      </c>
    </row>
    <row r="1440" spans="1:13" x14ac:dyDescent="0.3">
      <c r="A1440" s="5" t="str">
        <f>IFERROR(IF(VLOOKUP(ROW(A1440)-1,Data!B:C,2,FALSE)="","",VLOOKUP(ROW(A1440)-1,Data!B:C,2,FALSE)),"")</f>
        <v/>
      </c>
      <c r="B1440" s="133"/>
      <c r="C1440" s="87" t="str">
        <f>IFERROR(IF(VLOOKUP(ROW(A1440)-1,Data!B:C,2,FALSE)="","",VLOOKUP(ROW(A1440)-1,Data!B:X,23,FALSE)),"")</f>
        <v/>
      </c>
      <c r="D1440" s="6" t="str">
        <f t="shared" si="70"/>
        <v/>
      </c>
      <c r="E1440" s="6" t="str">
        <f t="shared" si="71"/>
        <v/>
      </c>
      <c r="F1440" s="42" t="str">
        <f>IF(I1440="","",IF(M1440="Campaign","--",IF(VLOOKUP(A1440,Data!C:D,2,FALSE)="*","*",VLOOKUP(A1440,Data!C:R,16,FALSE))))</f>
        <v/>
      </c>
      <c r="G1440" s="43" t="str">
        <f>IF(I1440="","",IFERROR(VLOOKUP(VLOOKUP(A1440,Data!C:T,18,FALSE),'ROAR Ratings'!A:D,4,FALSE),""))</f>
        <v/>
      </c>
      <c r="H1440" s="44" t="str">
        <f t="shared" si="72"/>
        <v/>
      </c>
      <c r="I1440" s="58" t="str">
        <f>IF(OR(A1440="",LEFT(A1440,3)="---"),"",IFERROR(VLOOKUP($A1440,'ROAR Balance'!B:F,2,FALSE),""))</f>
        <v/>
      </c>
      <c r="J1440" s="58" t="str">
        <f>IF(I1440="","",IFERROR(VLOOKUP($A1440,'ROAR Balance'!B:F,3,FALSE),""))</f>
        <v/>
      </c>
      <c r="K1440" s="58" t="str">
        <f>IF(I1440="","",IFERROR(VLOOKUP($A1440,'ROAR Balance'!B:F,4,FALSE),""))</f>
        <v/>
      </c>
      <c r="L1440" s="58" t="str">
        <f>IF(I1440="","",IFERROR(VLOOKUP($A1440,'ROAR Balance'!B:F,5,FALSE),""))</f>
        <v/>
      </c>
      <c r="M1440" s="46" t="str">
        <f>IF(OR(LEFT(A1440,2)="--",A1440="",I1440=""),"",IFERROR(VLOOKUP(A1440,Data!C:W,21,FALSE),""))</f>
        <v/>
      </c>
    </row>
    <row r="1441" spans="1:13" x14ac:dyDescent="0.3">
      <c r="A1441" s="5" t="str">
        <f>IFERROR(IF(VLOOKUP(ROW(A1441)-1,Data!B:C,2,FALSE)="","",VLOOKUP(ROW(A1441)-1,Data!B:C,2,FALSE)),"")</f>
        <v/>
      </c>
      <c r="B1441" s="133"/>
      <c r="C1441" s="87" t="str">
        <f>IFERROR(IF(VLOOKUP(ROW(A1441)-1,Data!B:C,2,FALSE)="","",VLOOKUP(ROW(A1441)-1,Data!B:X,23,FALSE)),"")</f>
        <v/>
      </c>
      <c r="D1441" s="6" t="str">
        <f t="shared" si="70"/>
        <v/>
      </c>
      <c r="E1441" s="6" t="str">
        <f t="shared" si="71"/>
        <v/>
      </c>
      <c r="F1441" s="42" t="str">
        <f>IF(I1441="","",IF(M1441="Campaign","--",IF(VLOOKUP(A1441,Data!C:D,2,FALSE)="*","*",VLOOKUP(A1441,Data!C:R,16,FALSE))))</f>
        <v/>
      </c>
      <c r="G1441" s="43" t="str">
        <f>IF(I1441="","",IFERROR(VLOOKUP(VLOOKUP(A1441,Data!C:T,18,FALSE),'ROAR Ratings'!A:D,4,FALSE),""))</f>
        <v/>
      </c>
      <c r="H1441" s="44" t="str">
        <f t="shared" si="72"/>
        <v/>
      </c>
      <c r="I1441" s="58" t="str">
        <f>IF(OR(A1441="",LEFT(A1441,3)="---"),"",IFERROR(VLOOKUP($A1441,'ROAR Balance'!B:F,2,FALSE),""))</f>
        <v/>
      </c>
      <c r="J1441" s="58" t="str">
        <f>IF(I1441="","",IFERROR(VLOOKUP($A1441,'ROAR Balance'!B:F,3,FALSE),""))</f>
        <v/>
      </c>
      <c r="K1441" s="58" t="str">
        <f>IF(I1441="","",IFERROR(VLOOKUP($A1441,'ROAR Balance'!B:F,4,FALSE),""))</f>
        <v/>
      </c>
      <c r="L1441" s="58" t="str">
        <f>IF(I1441="","",IFERROR(VLOOKUP($A1441,'ROAR Balance'!B:F,5,FALSE),""))</f>
        <v/>
      </c>
      <c r="M1441" s="46" t="str">
        <f>IF(OR(LEFT(A1441,2)="--",A1441="",I1441=""),"",IFERROR(VLOOKUP(A1441,Data!C:W,21,FALSE),""))</f>
        <v/>
      </c>
    </row>
    <row r="1442" spans="1:13" x14ac:dyDescent="0.3">
      <c r="A1442" s="5" t="str">
        <f>IFERROR(IF(VLOOKUP(ROW(A1442)-1,Data!B:C,2,FALSE)="","",VLOOKUP(ROW(A1442)-1,Data!B:C,2,FALSE)),"")</f>
        <v/>
      </c>
      <c r="B1442" s="133"/>
      <c r="C1442" s="87" t="str">
        <f>IFERROR(IF(VLOOKUP(ROW(A1442)-1,Data!B:C,2,FALSE)="","",VLOOKUP(ROW(A1442)-1,Data!B:X,23,FALSE)),"")</f>
        <v/>
      </c>
      <c r="D1442" s="6" t="str">
        <f t="shared" si="70"/>
        <v/>
      </c>
      <c r="E1442" s="6" t="str">
        <f t="shared" si="71"/>
        <v/>
      </c>
      <c r="F1442" s="42" t="str">
        <f>IF(I1442="","",IF(M1442="Campaign","--",IF(VLOOKUP(A1442,Data!C:D,2,FALSE)="*","*",VLOOKUP(A1442,Data!C:R,16,FALSE))))</f>
        <v/>
      </c>
      <c r="G1442" s="43" t="str">
        <f>IF(I1442="","",IFERROR(VLOOKUP(VLOOKUP(A1442,Data!C:T,18,FALSE),'ROAR Ratings'!A:D,4,FALSE),""))</f>
        <v/>
      </c>
      <c r="H1442" s="44" t="str">
        <f t="shared" si="72"/>
        <v/>
      </c>
      <c r="I1442" s="58" t="str">
        <f>IF(OR(A1442="",LEFT(A1442,3)="---"),"",IFERROR(VLOOKUP($A1442,'ROAR Balance'!B:F,2,FALSE),""))</f>
        <v/>
      </c>
      <c r="J1442" s="58" t="str">
        <f>IF(I1442="","",IFERROR(VLOOKUP($A1442,'ROAR Balance'!B:F,3,FALSE),""))</f>
        <v/>
      </c>
      <c r="K1442" s="58" t="str">
        <f>IF(I1442="","",IFERROR(VLOOKUP($A1442,'ROAR Balance'!B:F,4,FALSE),""))</f>
        <v/>
      </c>
      <c r="L1442" s="58" t="str">
        <f>IF(I1442="","",IFERROR(VLOOKUP($A1442,'ROAR Balance'!B:F,5,FALSE),""))</f>
        <v/>
      </c>
      <c r="M1442" s="46" t="str">
        <f>IF(OR(LEFT(A1442,2)="--",A1442="",I1442=""),"",IFERROR(VLOOKUP(A1442,Data!C:W,21,FALSE),""))</f>
        <v/>
      </c>
    </row>
    <row r="1443" spans="1:13" x14ac:dyDescent="0.3">
      <c r="A1443" s="5" t="str">
        <f>IFERROR(IF(VLOOKUP(ROW(A1443)-1,Data!B:C,2,FALSE)="","",VLOOKUP(ROW(A1443)-1,Data!B:C,2,FALSE)),"")</f>
        <v/>
      </c>
      <c r="B1443" s="133"/>
      <c r="C1443" s="87" t="str">
        <f>IFERROR(IF(VLOOKUP(ROW(A1443)-1,Data!B:C,2,FALSE)="","",VLOOKUP(ROW(A1443)-1,Data!B:X,23,FALSE)),"")</f>
        <v/>
      </c>
      <c r="D1443" s="6" t="str">
        <f t="shared" si="70"/>
        <v/>
      </c>
      <c r="E1443" s="6" t="str">
        <f t="shared" si="71"/>
        <v/>
      </c>
      <c r="F1443" s="42" t="str">
        <f>IF(I1443="","",IF(M1443="Campaign","--",IF(VLOOKUP(A1443,Data!C:D,2,FALSE)="*","*",VLOOKUP(A1443,Data!C:R,16,FALSE))))</f>
        <v/>
      </c>
      <c r="G1443" s="43" t="str">
        <f>IF(I1443="","",IFERROR(VLOOKUP(VLOOKUP(A1443,Data!C:T,18,FALSE),'ROAR Ratings'!A:D,4,FALSE),""))</f>
        <v/>
      </c>
      <c r="H1443" s="44" t="str">
        <f t="shared" si="72"/>
        <v/>
      </c>
      <c r="I1443" s="58" t="str">
        <f>IF(OR(A1443="",LEFT(A1443,3)="---"),"",IFERROR(VLOOKUP($A1443,'ROAR Balance'!B:F,2,FALSE),""))</f>
        <v/>
      </c>
      <c r="J1443" s="58" t="str">
        <f>IF(I1443="","",IFERROR(VLOOKUP($A1443,'ROAR Balance'!B:F,3,FALSE),""))</f>
        <v/>
      </c>
      <c r="K1443" s="58" t="str">
        <f>IF(I1443="","",IFERROR(VLOOKUP($A1443,'ROAR Balance'!B:F,4,FALSE),""))</f>
        <v/>
      </c>
      <c r="L1443" s="58" t="str">
        <f>IF(I1443="","",IFERROR(VLOOKUP($A1443,'ROAR Balance'!B:F,5,FALSE),""))</f>
        <v/>
      </c>
      <c r="M1443" s="46" t="str">
        <f>IF(OR(LEFT(A1443,2)="--",A1443="",I1443=""),"",IFERROR(VLOOKUP(A1443,Data!C:W,21,FALSE),""))</f>
        <v/>
      </c>
    </row>
    <row r="1444" spans="1:13" x14ac:dyDescent="0.3">
      <c r="A1444" s="5" t="str">
        <f>IFERROR(IF(VLOOKUP(ROW(A1444)-1,Data!B:C,2,FALSE)="","",VLOOKUP(ROW(A1444)-1,Data!B:C,2,FALSE)),"")</f>
        <v/>
      </c>
      <c r="B1444" s="133"/>
      <c r="C1444" s="87" t="str">
        <f>IFERROR(IF(VLOOKUP(ROW(A1444)-1,Data!B:C,2,FALSE)="","",VLOOKUP(ROW(A1444)-1,Data!B:X,23,FALSE)),"")</f>
        <v/>
      </c>
      <c r="D1444" s="6" t="str">
        <f t="shared" si="70"/>
        <v/>
      </c>
      <c r="E1444" s="6" t="str">
        <f t="shared" si="71"/>
        <v/>
      </c>
      <c r="F1444" s="42" t="str">
        <f>IF(I1444="","",IF(M1444="Campaign","--",IF(VLOOKUP(A1444,Data!C:D,2,FALSE)="*","*",VLOOKUP(A1444,Data!C:R,16,FALSE))))</f>
        <v/>
      </c>
      <c r="G1444" s="43" t="str">
        <f>IF(I1444="","",IFERROR(VLOOKUP(VLOOKUP(A1444,Data!C:T,18,FALSE),'ROAR Ratings'!A:D,4,FALSE),""))</f>
        <v/>
      </c>
      <c r="H1444" s="44" t="str">
        <f t="shared" si="72"/>
        <v/>
      </c>
      <c r="I1444" s="58" t="str">
        <f>IF(OR(A1444="",LEFT(A1444,3)="---"),"",IFERROR(VLOOKUP($A1444,'ROAR Balance'!B:F,2,FALSE),""))</f>
        <v/>
      </c>
      <c r="J1444" s="58" t="str">
        <f>IF(I1444="","",IFERROR(VLOOKUP($A1444,'ROAR Balance'!B:F,3,FALSE),""))</f>
        <v/>
      </c>
      <c r="K1444" s="58" t="str">
        <f>IF(I1444="","",IFERROR(VLOOKUP($A1444,'ROAR Balance'!B:F,4,FALSE),""))</f>
        <v/>
      </c>
      <c r="L1444" s="58" t="str">
        <f>IF(I1444="","",IFERROR(VLOOKUP($A1444,'ROAR Balance'!B:F,5,FALSE),""))</f>
        <v/>
      </c>
      <c r="M1444" s="46" t="str">
        <f>IF(OR(LEFT(A1444,2)="--",A1444="",I1444=""),"",IFERROR(VLOOKUP(A1444,Data!C:W,21,FALSE),""))</f>
        <v/>
      </c>
    </row>
    <row r="1445" spans="1:13" x14ac:dyDescent="0.3">
      <c r="A1445" s="5" t="str">
        <f>IFERROR(IF(VLOOKUP(ROW(A1445)-1,Data!B:C,2,FALSE)="","",VLOOKUP(ROW(A1445)-1,Data!B:C,2,FALSE)),"")</f>
        <v/>
      </c>
      <c r="B1445" s="133"/>
      <c r="C1445" s="87" t="str">
        <f>IFERROR(IF(VLOOKUP(ROW(A1445)-1,Data!B:C,2,FALSE)="","",VLOOKUP(ROW(A1445)-1,Data!B:X,23,FALSE)),"")</f>
        <v/>
      </c>
      <c r="D1445" s="6" t="str">
        <f t="shared" si="70"/>
        <v/>
      </c>
      <c r="E1445" s="6" t="str">
        <f t="shared" si="71"/>
        <v/>
      </c>
      <c r="F1445" s="42" t="str">
        <f>IF(I1445="","",IF(M1445="Campaign","--",IF(VLOOKUP(A1445,Data!C:D,2,FALSE)="*","*",VLOOKUP(A1445,Data!C:R,16,FALSE))))</f>
        <v/>
      </c>
      <c r="G1445" s="43" t="str">
        <f>IF(I1445="","",IFERROR(VLOOKUP(VLOOKUP(A1445,Data!C:T,18,FALSE),'ROAR Ratings'!A:D,4,FALSE),""))</f>
        <v/>
      </c>
      <c r="H1445" s="44" t="str">
        <f t="shared" si="72"/>
        <v/>
      </c>
      <c r="I1445" s="58" t="str">
        <f>IF(OR(A1445="",LEFT(A1445,3)="---"),"",IFERROR(VLOOKUP($A1445,'ROAR Balance'!B:F,2,FALSE),""))</f>
        <v/>
      </c>
      <c r="J1445" s="58" t="str">
        <f>IF(I1445="","",IFERROR(VLOOKUP($A1445,'ROAR Balance'!B:F,3,FALSE),""))</f>
        <v/>
      </c>
      <c r="K1445" s="58" t="str">
        <f>IF(I1445="","",IFERROR(VLOOKUP($A1445,'ROAR Balance'!B:F,4,FALSE),""))</f>
        <v/>
      </c>
      <c r="L1445" s="58" t="str">
        <f>IF(I1445="","",IFERROR(VLOOKUP($A1445,'ROAR Balance'!B:F,5,FALSE),""))</f>
        <v/>
      </c>
      <c r="M1445" s="46" t="str">
        <f>IF(OR(LEFT(A1445,2)="--",A1445="",I1445=""),"",IFERROR(VLOOKUP(A1445,Data!C:W,21,FALSE),""))</f>
        <v/>
      </c>
    </row>
    <row r="1446" spans="1:13" x14ac:dyDescent="0.3">
      <c r="A1446" s="5" t="str">
        <f>IFERROR(IF(VLOOKUP(ROW(A1446)-1,Data!B:C,2,FALSE)="","",VLOOKUP(ROW(A1446)-1,Data!B:C,2,FALSE)),"")</f>
        <v/>
      </c>
      <c r="B1446" s="133"/>
      <c r="C1446" s="87" t="str">
        <f>IFERROR(IF(VLOOKUP(ROW(A1446)-1,Data!B:C,2,FALSE)="","",VLOOKUP(ROW(A1446)-1,Data!B:X,23,FALSE)),"")</f>
        <v/>
      </c>
      <c r="D1446" s="6" t="str">
        <f t="shared" si="70"/>
        <v/>
      </c>
      <c r="E1446" s="6" t="str">
        <f t="shared" si="71"/>
        <v/>
      </c>
      <c r="F1446" s="42" t="str">
        <f>IF(I1446="","",IF(M1446="Campaign","--",IF(VLOOKUP(A1446,Data!C:D,2,FALSE)="*","*",VLOOKUP(A1446,Data!C:R,16,FALSE))))</f>
        <v/>
      </c>
      <c r="G1446" s="43" t="str">
        <f>IF(I1446="","",IFERROR(VLOOKUP(VLOOKUP(A1446,Data!C:T,18,FALSE),'ROAR Ratings'!A:D,4,FALSE),""))</f>
        <v/>
      </c>
      <c r="H1446" s="44" t="str">
        <f t="shared" si="72"/>
        <v/>
      </c>
      <c r="I1446" s="58" t="str">
        <f>IF(OR(A1446="",LEFT(A1446,3)="---"),"",IFERROR(VLOOKUP($A1446,'ROAR Balance'!B:F,2,FALSE),""))</f>
        <v/>
      </c>
      <c r="J1446" s="58" t="str">
        <f>IF(I1446="","",IFERROR(VLOOKUP($A1446,'ROAR Balance'!B:F,3,FALSE),""))</f>
        <v/>
      </c>
      <c r="K1446" s="58" t="str">
        <f>IF(I1446="","",IFERROR(VLOOKUP($A1446,'ROAR Balance'!B:F,4,FALSE),""))</f>
        <v/>
      </c>
      <c r="L1446" s="58" t="str">
        <f>IF(I1446="","",IFERROR(VLOOKUP($A1446,'ROAR Balance'!B:F,5,FALSE),""))</f>
        <v/>
      </c>
      <c r="M1446" s="46" t="str">
        <f>IF(OR(LEFT(A1446,2)="--",A1446="",I1446=""),"",IFERROR(VLOOKUP(A1446,Data!C:W,21,FALSE),""))</f>
        <v/>
      </c>
    </row>
    <row r="1447" spans="1:13" x14ac:dyDescent="0.3">
      <c r="A1447" s="5" t="str">
        <f>IFERROR(IF(VLOOKUP(ROW(A1447)-1,Data!B:C,2,FALSE)="","",VLOOKUP(ROW(A1447)-1,Data!B:C,2,FALSE)),"")</f>
        <v/>
      </c>
      <c r="B1447" s="133"/>
      <c r="C1447" s="87" t="str">
        <f>IFERROR(IF(VLOOKUP(ROW(A1447)-1,Data!B:C,2,FALSE)="","",VLOOKUP(ROW(A1447)-1,Data!B:X,23,FALSE)),"")</f>
        <v/>
      </c>
      <c r="D1447" s="6" t="str">
        <f t="shared" si="70"/>
        <v/>
      </c>
      <c r="E1447" s="6" t="str">
        <f t="shared" si="71"/>
        <v/>
      </c>
      <c r="F1447" s="42" t="str">
        <f>IF(I1447="","",IF(M1447="Campaign","--",IF(VLOOKUP(A1447,Data!C:D,2,FALSE)="*","*",VLOOKUP(A1447,Data!C:R,16,FALSE))))</f>
        <v/>
      </c>
      <c r="G1447" s="43" t="str">
        <f>IF(I1447="","",IFERROR(VLOOKUP(VLOOKUP(A1447,Data!C:T,18,FALSE),'ROAR Ratings'!A:D,4,FALSE),""))</f>
        <v/>
      </c>
      <c r="H1447" s="44" t="str">
        <f t="shared" si="72"/>
        <v/>
      </c>
      <c r="I1447" s="58" t="str">
        <f>IF(OR(A1447="",LEFT(A1447,3)="---"),"",IFERROR(VLOOKUP($A1447,'ROAR Balance'!B:F,2,FALSE),""))</f>
        <v/>
      </c>
      <c r="J1447" s="58" t="str">
        <f>IF(I1447="","",IFERROR(VLOOKUP($A1447,'ROAR Balance'!B:F,3,FALSE),""))</f>
        <v/>
      </c>
      <c r="K1447" s="58" t="str">
        <f>IF(I1447="","",IFERROR(VLOOKUP($A1447,'ROAR Balance'!B:F,4,FALSE),""))</f>
        <v/>
      </c>
      <c r="L1447" s="58" t="str">
        <f>IF(I1447="","",IFERROR(VLOOKUP($A1447,'ROAR Balance'!B:F,5,FALSE),""))</f>
        <v/>
      </c>
      <c r="M1447" s="46" t="str">
        <f>IF(OR(LEFT(A1447,2)="--",A1447="",I1447=""),"",IFERROR(VLOOKUP(A1447,Data!C:W,21,FALSE),""))</f>
        <v/>
      </c>
    </row>
    <row r="1448" spans="1:13" x14ac:dyDescent="0.3">
      <c r="A1448" s="5" t="str">
        <f>IFERROR(IF(VLOOKUP(ROW(A1448)-1,Data!B:C,2,FALSE)="","",VLOOKUP(ROW(A1448)-1,Data!B:C,2,FALSE)),"")</f>
        <v/>
      </c>
      <c r="B1448" s="133"/>
      <c r="C1448" s="87" t="str">
        <f>IFERROR(IF(VLOOKUP(ROW(A1448)-1,Data!B:C,2,FALSE)="","",VLOOKUP(ROW(A1448)-1,Data!B:X,23,FALSE)),"")</f>
        <v/>
      </c>
      <c r="D1448" s="6" t="str">
        <f t="shared" si="70"/>
        <v/>
      </c>
      <c r="E1448" s="6" t="str">
        <f t="shared" si="71"/>
        <v/>
      </c>
      <c r="F1448" s="42" t="str">
        <f>IF(I1448="","",IF(M1448="Campaign","--",IF(VLOOKUP(A1448,Data!C:D,2,FALSE)="*","*",VLOOKUP(A1448,Data!C:R,16,FALSE))))</f>
        <v/>
      </c>
      <c r="G1448" s="43" t="str">
        <f>IF(I1448="","",IFERROR(VLOOKUP(VLOOKUP(A1448,Data!C:T,18,FALSE),'ROAR Ratings'!A:D,4,FALSE),""))</f>
        <v/>
      </c>
      <c r="H1448" s="44" t="str">
        <f t="shared" si="72"/>
        <v/>
      </c>
      <c r="I1448" s="58" t="str">
        <f>IF(OR(A1448="",LEFT(A1448,3)="---"),"",IFERROR(VLOOKUP($A1448,'ROAR Balance'!B:F,2,FALSE),""))</f>
        <v/>
      </c>
      <c r="J1448" s="58" t="str">
        <f>IF(I1448="","",IFERROR(VLOOKUP($A1448,'ROAR Balance'!B:F,3,FALSE),""))</f>
        <v/>
      </c>
      <c r="K1448" s="58" t="str">
        <f>IF(I1448="","",IFERROR(VLOOKUP($A1448,'ROAR Balance'!B:F,4,FALSE),""))</f>
        <v/>
      </c>
      <c r="L1448" s="58" t="str">
        <f>IF(I1448="","",IFERROR(VLOOKUP($A1448,'ROAR Balance'!B:F,5,FALSE),""))</f>
        <v/>
      </c>
      <c r="M1448" s="46" t="str">
        <f>IF(OR(LEFT(A1448,2)="--",A1448="",I1448=""),"",IFERROR(VLOOKUP(A1448,Data!C:W,21,FALSE),""))</f>
        <v/>
      </c>
    </row>
    <row r="1449" spans="1:13" x14ac:dyDescent="0.3">
      <c r="A1449" s="5" t="str">
        <f>IFERROR(IF(VLOOKUP(ROW(A1449)-1,Data!B:C,2,FALSE)="","",VLOOKUP(ROW(A1449)-1,Data!B:C,2,FALSE)),"")</f>
        <v/>
      </c>
      <c r="B1449" s="133"/>
      <c r="C1449" s="87" t="str">
        <f>IFERROR(IF(VLOOKUP(ROW(A1449)-1,Data!B:C,2,FALSE)="","",VLOOKUP(ROW(A1449)-1,Data!B:X,23,FALSE)),"")</f>
        <v/>
      </c>
      <c r="D1449" s="6" t="str">
        <f t="shared" si="70"/>
        <v/>
      </c>
      <c r="E1449" s="6" t="str">
        <f t="shared" si="71"/>
        <v/>
      </c>
      <c r="F1449" s="42" t="str">
        <f>IF(I1449="","",IF(M1449="Campaign","--",IF(VLOOKUP(A1449,Data!C:D,2,FALSE)="*","*",VLOOKUP(A1449,Data!C:R,16,FALSE))))</f>
        <v/>
      </c>
      <c r="G1449" s="43" t="str">
        <f>IF(I1449="","",IFERROR(VLOOKUP(VLOOKUP(A1449,Data!C:T,18,FALSE),'ROAR Ratings'!A:D,4,FALSE),""))</f>
        <v/>
      </c>
      <c r="H1449" s="44" t="str">
        <f t="shared" si="72"/>
        <v/>
      </c>
      <c r="I1449" s="58" t="str">
        <f>IF(OR(A1449="",LEFT(A1449,3)="---"),"",IFERROR(VLOOKUP($A1449,'ROAR Balance'!B:F,2,FALSE),""))</f>
        <v/>
      </c>
      <c r="J1449" s="58" t="str">
        <f>IF(I1449="","",IFERROR(VLOOKUP($A1449,'ROAR Balance'!B:F,3,FALSE),""))</f>
        <v/>
      </c>
      <c r="K1449" s="58" t="str">
        <f>IF(I1449="","",IFERROR(VLOOKUP($A1449,'ROAR Balance'!B:F,4,FALSE),""))</f>
        <v/>
      </c>
      <c r="L1449" s="58" t="str">
        <f>IF(I1449="","",IFERROR(VLOOKUP($A1449,'ROAR Balance'!B:F,5,FALSE),""))</f>
        <v/>
      </c>
      <c r="M1449" s="46" t="str">
        <f>IF(OR(LEFT(A1449,2)="--",A1449="",I1449=""),"",IFERROR(VLOOKUP(A1449,Data!C:W,21,FALSE),""))</f>
        <v/>
      </c>
    </row>
    <row r="1450" spans="1:13" x14ac:dyDescent="0.3">
      <c r="A1450" s="5" t="str">
        <f>IFERROR(IF(VLOOKUP(ROW(A1450)-1,Data!B:C,2,FALSE)="","",VLOOKUP(ROW(A1450)-1,Data!B:C,2,FALSE)),"")</f>
        <v/>
      </c>
      <c r="B1450" s="133"/>
      <c r="C1450" s="87" t="str">
        <f>IFERROR(IF(VLOOKUP(ROW(A1450)-1,Data!B:C,2,FALSE)="","",VLOOKUP(ROW(A1450)-1,Data!B:X,23,FALSE)),"")</f>
        <v/>
      </c>
      <c r="D1450" s="6" t="str">
        <f t="shared" si="70"/>
        <v/>
      </c>
      <c r="E1450" s="6" t="str">
        <f t="shared" si="71"/>
        <v/>
      </c>
      <c r="F1450" s="42" t="str">
        <f>IF(I1450="","",IF(M1450="Campaign","--",IF(VLOOKUP(A1450,Data!C:D,2,FALSE)="*","*",VLOOKUP(A1450,Data!C:R,16,FALSE))))</f>
        <v/>
      </c>
      <c r="G1450" s="43" t="str">
        <f>IF(I1450="","",IFERROR(VLOOKUP(VLOOKUP(A1450,Data!C:T,18,FALSE),'ROAR Ratings'!A:D,4,FALSE),""))</f>
        <v/>
      </c>
      <c r="H1450" s="44" t="str">
        <f t="shared" si="72"/>
        <v/>
      </c>
      <c r="I1450" s="58" t="str">
        <f>IF(OR(A1450="",LEFT(A1450,3)="---"),"",IFERROR(VLOOKUP($A1450,'ROAR Balance'!B:F,2,FALSE),""))</f>
        <v/>
      </c>
      <c r="J1450" s="58" t="str">
        <f>IF(I1450="","",IFERROR(VLOOKUP($A1450,'ROAR Balance'!B:F,3,FALSE),""))</f>
        <v/>
      </c>
      <c r="K1450" s="58" t="str">
        <f>IF(I1450="","",IFERROR(VLOOKUP($A1450,'ROAR Balance'!B:F,4,FALSE),""))</f>
        <v/>
      </c>
      <c r="L1450" s="58" t="str">
        <f>IF(I1450="","",IFERROR(VLOOKUP($A1450,'ROAR Balance'!B:F,5,FALSE),""))</f>
        <v/>
      </c>
      <c r="M1450" s="46" t="str">
        <f>IF(OR(LEFT(A1450,2)="--",A1450="",I1450=""),"",IFERROR(VLOOKUP(A1450,Data!C:W,21,FALSE),""))</f>
        <v/>
      </c>
    </row>
    <row r="1451" spans="1:13" x14ac:dyDescent="0.3">
      <c r="A1451" s="5" t="str">
        <f>IFERROR(IF(VLOOKUP(ROW(A1451)-1,Data!B:C,2,FALSE)="","",VLOOKUP(ROW(A1451)-1,Data!B:C,2,FALSE)),"")</f>
        <v/>
      </c>
      <c r="B1451" s="133"/>
      <c r="C1451" s="87" t="str">
        <f>IFERROR(IF(VLOOKUP(ROW(A1451)-1,Data!B:C,2,FALSE)="","",VLOOKUP(ROW(A1451)-1,Data!B:X,23,FALSE)),"")</f>
        <v/>
      </c>
      <c r="D1451" s="6" t="str">
        <f t="shared" si="70"/>
        <v/>
      </c>
      <c r="E1451" s="6" t="str">
        <f t="shared" si="71"/>
        <v/>
      </c>
      <c r="F1451" s="42" t="str">
        <f>IF(I1451="","",IF(M1451="Campaign","--",IF(VLOOKUP(A1451,Data!C:D,2,FALSE)="*","*",VLOOKUP(A1451,Data!C:R,16,FALSE))))</f>
        <v/>
      </c>
      <c r="G1451" s="43" t="str">
        <f>IF(I1451="","",IFERROR(VLOOKUP(VLOOKUP(A1451,Data!C:T,18,FALSE),'ROAR Ratings'!A:D,4,FALSE),""))</f>
        <v/>
      </c>
      <c r="H1451" s="44" t="str">
        <f t="shared" si="72"/>
        <v/>
      </c>
      <c r="I1451" s="58" t="str">
        <f>IF(OR(A1451="",LEFT(A1451,3)="---"),"",IFERROR(VLOOKUP($A1451,'ROAR Balance'!B:F,2,FALSE),""))</f>
        <v/>
      </c>
      <c r="J1451" s="58" t="str">
        <f>IF(I1451="","",IFERROR(VLOOKUP($A1451,'ROAR Balance'!B:F,3,FALSE),""))</f>
        <v/>
      </c>
      <c r="K1451" s="58" t="str">
        <f>IF(I1451="","",IFERROR(VLOOKUP($A1451,'ROAR Balance'!B:F,4,FALSE),""))</f>
        <v/>
      </c>
      <c r="L1451" s="58" t="str">
        <f>IF(I1451="","",IFERROR(VLOOKUP($A1451,'ROAR Balance'!B:F,5,FALSE),""))</f>
        <v/>
      </c>
      <c r="M1451" s="46" t="str">
        <f>IF(OR(LEFT(A1451,2)="--",A1451="",I1451=""),"",IFERROR(VLOOKUP(A1451,Data!C:W,21,FALSE),""))</f>
        <v/>
      </c>
    </row>
    <row r="1452" spans="1:13" x14ac:dyDescent="0.3">
      <c r="A1452" s="5" t="str">
        <f>IFERROR(IF(VLOOKUP(ROW(A1452)-1,Data!B:C,2,FALSE)="","",VLOOKUP(ROW(A1452)-1,Data!B:C,2,FALSE)),"")</f>
        <v/>
      </c>
      <c r="B1452" s="133"/>
      <c r="C1452" s="87" t="str">
        <f>IFERROR(IF(VLOOKUP(ROW(A1452)-1,Data!B:C,2,FALSE)="","",VLOOKUP(ROW(A1452)-1,Data!B:X,23,FALSE)),"")</f>
        <v/>
      </c>
      <c r="D1452" s="6" t="str">
        <f t="shared" si="70"/>
        <v/>
      </c>
      <c r="E1452" s="6" t="str">
        <f t="shared" si="71"/>
        <v/>
      </c>
      <c r="F1452" s="42" t="str">
        <f>IF(I1452="","",IF(M1452="Campaign","--",IF(VLOOKUP(A1452,Data!C:D,2,FALSE)="*","*",VLOOKUP(A1452,Data!C:R,16,FALSE))))</f>
        <v/>
      </c>
      <c r="G1452" s="43" t="str">
        <f>IF(I1452="","",IFERROR(VLOOKUP(VLOOKUP(A1452,Data!C:T,18,FALSE),'ROAR Ratings'!A:D,4,FALSE),""))</f>
        <v/>
      </c>
      <c r="H1452" s="44" t="str">
        <f t="shared" si="72"/>
        <v/>
      </c>
      <c r="I1452" s="58" t="str">
        <f>IF(OR(A1452="",LEFT(A1452,3)="---"),"",IFERROR(VLOOKUP($A1452,'ROAR Balance'!B:F,2,FALSE),""))</f>
        <v/>
      </c>
      <c r="J1452" s="58" t="str">
        <f>IF(I1452="","",IFERROR(VLOOKUP($A1452,'ROAR Balance'!B:F,3,FALSE),""))</f>
        <v/>
      </c>
      <c r="K1452" s="58" t="str">
        <f>IF(I1452="","",IFERROR(VLOOKUP($A1452,'ROAR Balance'!B:F,4,FALSE),""))</f>
        <v/>
      </c>
      <c r="L1452" s="58" t="str">
        <f>IF(I1452="","",IFERROR(VLOOKUP($A1452,'ROAR Balance'!B:F,5,FALSE),""))</f>
        <v/>
      </c>
      <c r="M1452" s="46" t="str">
        <f>IF(OR(LEFT(A1452,2)="--",A1452="",I1452=""),"",IFERROR(VLOOKUP(A1452,Data!C:W,21,FALSE),""))</f>
        <v/>
      </c>
    </row>
    <row r="1453" spans="1:13" x14ac:dyDescent="0.3">
      <c r="A1453" s="5" t="str">
        <f>IFERROR(IF(VLOOKUP(ROW(A1453)-1,Data!B:C,2,FALSE)="","",VLOOKUP(ROW(A1453)-1,Data!B:C,2,FALSE)),"")</f>
        <v/>
      </c>
      <c r="B1453" s="133"/>
      <c r="C1453" s="87" t="str">
        <f>IFERROR(IF(VLOOKUP(ROW(A1453)-1,Data!B:C,2,FALSE)="","",VLOOKUP(ROW(A1453)-1,Data!B:X,23,FALSE)),"")</f>
        <v/>
      </c>
      <c r="D1453" s="6" t="str">
        <f t="shared" si="70"/>
        <v/>
      </c>
      <c r="E1453" s="6" t="str">
        <f t="shared" si="71"/>
        <v/>
      </c>
      <c r="F1453" s="42" t="str">
        <f>IF(I1453="","",IF(M1453="Campaign","--",IF(VLOOKUP(A1453,Data!C:D,2,FALSE)="*","*",VLOOKUP(A1453,Data!C:R,16,FALSE))))</f>
        <v/>
      </c>
      <c r="G1453" s="43" t="str">
        <f>IF(I1453="","",IFERROR(VLOOKUP(VLOOKUP(A1453,Data!C:T,18,FALSE),'ROAR Ratings'!A:D,4,FALSE),""))</f>
        <v/>
      </c>
      <c r="H1453" s="44" t="str">
        <f t="shared" si="72"/>
        <v/>
      </c>
      <c r="I1453" s="58" t="str">
        <f>IF(OR(A1453="",LEFT(A1453,3)="---"),"",IFERROR(VLOOKUP($A1453,'ROAR Balance'!B:F,2,FALSE),""))</f>
        <v/>
      </c>
      <c r="J1453" s="58" t="str">
        <f>IF(I1453="","",IFERROR(VLOOKUP($A1453,'ROAR Balance'!B:F,3,FALSE),""))</f>
        <v/>
      </c>
      <c r="K1453" s="58" t="str">
        <f>IF(I1453="","",IFERROR(VLOOKUP($A1453,'ROAR Balance'!B:F,4,FALSE),""))</f>
        <v/>
      </c>
      <c r="L1453" s="58" t="str">
        <f>IF(I1453="","",IFERROR(VLOOKUP($A1453,'ROAR Balance'!B:F,5,FALSE),""))</f>
        <v/>
      </c>
      <c r="M1453" s="46" t="str">
        <f>IF(OR(LEFT(A1453,2)="--",A1453="",I1453=""),"",IFERROR(VLOOKUP(A1453,Data!C:W,21,FALSE),""))</f>
        <v/>
      </c>
    </row>
    <row r="1454" spans="1:13" x14ac:dyDescent="0.3">
      <c r="A1454" s="5" t="str">
        <f>IFERROR(IF(VLOOKUP(ROW(A1454)-1,Data!B:C,2,FALSE)="","",VLOOKUP(ROW(A1454)-1,Data!B:C,2,FALSE)),"")</f>
        <v/>
      </c>
      <c r="B1454" s="133"/>
      <c r="C1454" s="87" t="str">
        <f>IFERROR(IF(VLOOKUP(ROW(A1454)-1,Data!B:C,2,FALSE)="","",VLOOKUP(ROW(A1454)-1,Data!B:X,23,FALSE)),"")</f>
        <v/>
      </c>
      <c r="D1454" s="6" t="str">
        <f t="shared" si="70"/>
        <v/>
      </c>
      <c r="E1454" s="6" t="str">
        <f t="shared" si="71"/>
        <v/>
      </c>
      <c r="F1454" s="42" t="str">
        <f>IF(I1454="","",IF(M1454="Campaign","--",IF(VLOOKUP(A1454,Data!C:D,2,FALSE)="*","*",VLOOKUP(A1454,Data!C:R,16,FALSE))))</f>
        <v/>
      </c>
      <c r="G1454" s="43" t="str">
        <f>IF(I1454="","",IFERROR(VLOOKUP(VLOOKUP(A1454,Data!C:T,18,FALSE),'ROAR Ratings'!A:D,4,FALSE),""))</f>
        <v/>
      </c>
      <c r="H1454" s="44" t="str">
        <f t="shared" si="72"/>
        <v/>
      </c>
      <c r="I1454" s="58" t="str">
        <f>IF(OR(A1454="",LEFT(A1454,3)="---"),"",IFERROR(VLOOKUP($A1454,'ROAR Balance'!B:F,2,FALSE),""))</f>
        <v/>
      </c>
      <c r="J1454" s="58" t="str">
        <f>IF(I1454="","",IFERROR(VLOOKUP($A1454,'ROAR Balance'!B:F,3,FALSE),""))</f>
        <v/>
      </c>
      <c r="K1454" s="58" t="str">
        <f>IF(I1454="","",IFERROR(VLOOKUP($A1454,'ROAR Balance'!B:F,4,FALSE),""))</f>
        <v/>
      </c>
      <c r="L1454" s="58" t="str">
        <f>IF(I1454="","",IFERROR(VLOOKUP($A1454,'ROAR Balance'!B:F,5,FALSE),""))</f>
        <v/>
      </c>
      <c r="M1454" s="46" t="str">
        <f>IF(OR(LEFT(A1454,2)="--",A1454="",I1454=""),"",IFERROR(VLOOKUP(A1454,Data!C:W,21,FALSE),""))</f>
        <v/>
      </c>
    </row>
    <row r="1455" spans="1:13" x14ac:dyDescent="0.3">
      <c r="A1455" s="5" t="str">
        <f>IFERROR(IF(VLOOKUP(ROW(A1455)-1,Data!B:C,2,FALSE)="","",VLOOKUP(ROW(A1455)-1,Data!B:C,2,FALSE)),"")</f>
        <v/>
      </c>
      <c r="B1455" s="133"/>
      <c r="C1455" s="87" t="str">
        <f>IFERROR(IF(VLOOKUP(ROW(A1455)-1,Data!B:C,2,FALSE)="","",VLOOKUP(ROW(A1455)-1,Data!B:X,23,FALSE)),"")</f>
        <v/>
      </c>
      <c r="D1455" s="6" t="str">
        <f t="shared" si="70"/>
        <v/>
      </c>
      <c r="E1455" s="6" t="str">
        <f t="shared" si="71"/>
        <v/>
      </c>
      <c r="F1455" s="42" t="str">
        <f>IF(I1455="","",IF(M1455="Campaign","--",IF(VLOOKUP(A1455,Data!C:D,2,FALSE)="*","*",VLOOKUP(A1455,Data!C:R,16,FALSE))))</f>
        <v/>
      </c>
      <c r="G1455" s="43" t="str">
        <f>IF(I1455="","",IFERROR(VLOOKUP(VLOOKUP(A1455,Data!C:T,18,FALSE),'ROAR Ratings'!A:D,4,FALSE),""))</f>
        <v/>
      </c>
      <c r="H1455" s="44" t="str">
        <f t="shared" si="72"/>
        <v/>
      </c>
      <c r="I1455" s="58" t="str">
        <f>IF(OR(A1455="",LEFT(A1455,3)="---"),"",IFERROR(VLOOKUP($A1455,'ROAR Balance'!B:F,2,FALSE),""))</f>
        <v/>
      </c>
      <c r="J1455" s="58" t="str">
        <f>IF(I1455="","",IFERROR(VLOOKUP($A1455,'ROAR Balance'!B:F,3,FALSE),""))</f>
        <v/>
      </c>
      <c r="K1455" s="58" t="str">
        <f>IF(I1455="","",IFERROR(VLOOKUP($A1455,'ROAR Balance'!B:F,4,FALSE),""))</f>
        <v/>
      </c>
      <c r="L1455" s="58" t="str">
        <f>IF(I1455="","",IFERROR(VLOOKUP($A1455,'ROAR Balance'!B:F,5,FALSE),""))</f>
        <v/>
      </c>
      <c r="M1455" s="46" t="str">
        <f>IF(OR(LEFT(A1455,2)="--",A1455="",I1455=""),"",IFERROR(VLOOKUP(A1455,Data!C:W,21,FALSE),""))</f>
        <v/>
      </c>
    </row>
    <row r="1456" spans="1:13" x14ac:dyDescent="0.3">
      <c r="A1456" s="5" t="str">
        <f>IFERROR(IF(VLOOKUP(ROW(A1456)-1,Data!B:C,2,FALSE)="","",VLOOKUP(ROW(A1456)-1,Data!B:C,2,FALSE)),"")</f>
        <v/>
      </c>
      <c r="B1456" s="133"/>
      <c r="C1456" s="87" t="str">
        <f>IFERROR(IF(VLOOKUP(ROW(A1456)-1,Data!B:C,2,FALSE)="","",VLOOKUP(ROW(A1456)-1,Data!B:X,23,FALSE)),"")</f>
        <v/>
      </c>
      <c r="D1456" s="6" t="str">
        <f t="shared" si="70"/>
        <v/>
      </c>
      <c r="E1456" s="6" t="str">
        <f t="shared" si="71"/>
        <v/>
      </c>
      <c r="F1456" s="42" t="str">
        <f>IF(I1456="","",IF(M1456="Campaign","--",IF(VLOOKUP(A1456,Data!C:D,2,FALSE)="*","*",VLOOKUP(A1456,Data!C:R,16,FALSE))))</f>
        <v/>
      </c>
      <c r="G1456" s="43" t="str">
        <f>IF(I1456="","",IFERROR(VLOOKUP(VLOOKUP(A1456,Data!C:T,18,FALSE),'ROAR Ratings'!A:D,4,FALSE),""))</f>
        <v/>
      </c>
      <c r="H1456" s="44" t="str">
        <f t="shared" si="72"/>
        <v/>
      </c>
      <c r="I1456" s="58" t="str">
        <f>IF(OR(A1456="",LEFT(A1456,3)="---"),"",IFERROR(VLOOKUP($A1456,'ROAR Balance'!B:F,2,FALSE),""))</f>
        <v/>
      </c>
      <c r="J1456" s="58" t="str">
        <f>IF(I1456="","",IFERROR(VLOOKUP($A1456,'ROAR Balance'!B:F,3,FALSE),""))</f>
        <v/>
      </c>
      <c r="K1456" s="58" t="str">
        <f>IF(I1456="","",IFERROR(VLOOKUP($A1456,'ROAR Balance'!B:F,4,FALSE),""))</f>
        <v/>
      </c>
      <c r="L1456" s="58" t="str">
        <f>IF(I1456="","",IFERROR(VLOOKUP($A1456,'ROAR Balance'!B:F,5,FALSE),""))</f>
        <v/>
      </c>
      <c r="M1456" s="46" t="str">
        <f>IF(OR(LEFT(A1456,2)="--",A1456="",I1456=""),"",IFERROR(VLOOKUP(A1456,Data!C:W,21,FALSE),""))</f>
        <v/>
      </c>
    </row>
    <row r="1457" spans="1:13" x14ac:dyDescent="0.3">
      <c r="A1457" s="5" t="str">
        <f>IFERROR(IF(VLOOKUP(ROW(A1457)-1,Data!B:C,2,FALSE)="","",VLOOKUP(ROW(A1457)-1,Data!B:C,2,FALSE)),"")</f>
        <v/>
      </c>
      <c r="B1457" s="133"/>
      <c r="C1457" s="87" t="str">
        <f>IFERROR(IF(VLOOKUP(ROW(A1457)-1,Data!B:C,2,FALSE)="","",VLOOKUP(ROW(A1457)-1,Data!B:X,23,FALSE)),"")</f>
        <v/>
      </c>
      <c r="D1457" s="6" t="str">
        <f t="shared" si="70"/>
        <v/>
      </c>
      <c r="E1457" s="6" t="str">
        <f t="shared" si="71"/>
        <v/>
      </c>
      <c r="F1457" s="42" t="str">
        <f>IF(I1457="","",IF(M1457="Campaign","--",IF(VLOOKUP(A1457,Data!C:D,2,FALSE)="*","*",VLOOKUP(A1457,Data!C:R,16,FALSE))))</f>
        <v/>
      </c>
      <c r="G1457" s="43" t="str">
        <f>IF(I1457="","",IFERROR(VLOOKUP(VLOOKUP(A1457,Data!C:T,18,FALSE),'ROAR Ratings'!A:D,4,FALSE),""))</f>
        <v/>
      </c>
      <c r="H1457" s="44" t="str">
        <f t="shared" si="72"/>
        <v/>
      </c>
      <c r="I1457" s="58" t="str">
        <f>IF(OR(A1457="",LEFT(A1457,3)="---"),"",IFERROR(VLOOKUP($A1457,'ROAR Balance'!B:F,2,FALSE),""))</f>
        <v/>
      </c>
      <c r="J1457" s="58" t="str">
        <f>IF(I1457="","",IFERROR(VLOOKUP($A1457,'ROAR Balance'!B:F,3,FALSE),""))</f>
        <v/>
      </c>
      <c r="K1457" s="58" t="str">
        <f>IF(I1457="","",IFERROR(VLOOKUP($A1457,'ROAR Balance'!B:F,4,FALSE),""))</f>
        <v/>
      </c>
      <c r="L1457" s="58" t="str">
        <f>IF(I1457="","",IFERROR(VLOOKUP($A1457,'ROAR Balance'!B:F,5,FALSE),""))</f>
        <v/>
      </c>
      <c r="M1457" s="46" t="str">
        <f>IF(OR(LEFT(A1457,2)="--",A1457="",I1457=""),"",IFERROR(VLOOKUP(A1457,Data!C:W,21,FALSE),""))</f>
        <v/>
      </c>
    </row>
    <row r="1458" spans="1:13" x14ac:dyDescent="0.3">
      <c r="A1458" s="5" t="str">
        <f>IFERROR(IF(VLOOKUP(ROW(A1458)-1,Data!B:C,2,FALSE)="","",VLOOKUP(ROW(A1458)-1,Data!B:C,2,FALSE)),"")</f>
        <v/>
      </c>
      <c r="B1458" s="133"/>
      <c r="C1458" s="87" t="str">
        <f>IFERROR(IF(VLOOKUP(ROW(A1458)-1,Data!B:C,2,FALSE)="","",VLOOKUP(ROW(A1458)-1,Data!B:X,23,FALSE)),"")</f>
        <v/>
      </c>
      <c r="D1458" s="6" t="str">
        <f t="shared" si="70"/>
        <v/>
      </c>
      <c r="E1458" s="6" t="str">
        <f t="shared" si="71"/>
        <v/>
      </c>
      <c r="F1458" s="42" t="str">
        <f>IF(I1458="","",IF(M1458="Campaign","--",IF(VLOOKUP(A1458,Data!C:D,2,FALSE)="*","*",VLOOKUP(A1458,Data!C:R,16,FALSE))))</f>
        <v/>
      </c>
      <c r="G1458" s="43" t="str">
        <f>IF(I1458="","",IFERROR(VLOOKUP(VLOOKUP(A1458,Data!C:T,18,FALSE),'ROAR Ratings'!A:D,4,FALSE),""))</f>
        <v/>
      </c>
      <c r="H1458" s="44" t="str">
        <f t="shared" si="72"/>
        <v/>
      </c>
      <c r="I1458" s="58" t="str">
        <f>IF(OR(A1458="",LEFT(A1458,3)="---"),"",IFERROR(VLOOKUP($A1458,'ROAR Balance'!B:F,2,FALSE),""))</f>
        <v/>
      </c>
      <c r="J1458" s="58" t="str">
        <f>IF(I1458="","",IFERROR(VLOOKUP($A1458,'ROAR Balance'!B:F,3,FALSE),""))</f>
        <v/>
      </c>
      <c r="K1458" s="58" t="str">
        <f>IF(I1458="","",IFERROR(VLOOKUP($A1458,'ROAR Balance'!B:F,4,FALSE),""))</f>
        <v/>
      </c>
      <c r="L1458" s="58" t="str">
        <f>IF(I1458="","",IFERROR(VLOOKUP($A1458,'ROAR Balance'!B:F,5,FALSE),""))</f>
        <v/>
      </c>
      <c r="M1458" s="46" t="str">
        <f>IF(OR(LEFT(A1458,2)="--",A1458="",I1458=""),"",IFERROR(VLOOKUP(A1458,Data!C:W,21,FALSE),""))</f>
        <v/>
      </c>
    </row>
    <row r="1459" spans="1:13" x14ac:dyDescent="0.3">
      <c r="A1459" s="5" t="str">
        <f>IFERROR(IF(VLOOKUP(ROW(A1459)-1,Data!B:C,2,FALSE)="","",VLOOKUP(ROW(A1459)-1,Data!B:C,2,FALSE)),"")</f>
        <v/>
      </c>
      <c r="B1459" s="133"/>
      <c r="C1459" s="87" t="str">
        <f>IFERROR(IF(VLOOKUP(ROW(A1459)-1,Data!B:C,2,FALSE)="","",VLOOKUP(ROW(A1459)-1,Data!B:X,23,FALSE)),"")</f>
        <v/>
      </c>
      <c r="D1459" s="6" t="str">
        <f t="shared" si="70"/>
        <v/>
      </c>
      <c r="E1459" s="6" t="str">
        <f t="shared" si="71"/>
        <v/>
      </c>
      <c r="F1459" s="42" t="str">
        <f>IF(I1459="","",IF(M1459="Campaign","--",IF(VLOOKUP(A1459,Data!C:D,2,FALSE)="*","*",VLOOKUP(A1459,Data!C:R,16,FALSE))))</f>
        <v/>
      </c>
      <c r="G1459" s="43" t="str">
        <f>IF(I1459="","",IFERROR(VLOOKUP(VLOOKUP(A1459,Data!C:T,18,FALSE),'ROAR Ratings'!A:D,4,FALSE),""))</f>
        <v/>
      </c>
      <c r="H1459" s="44" t="str">
        <f t="shared" si="72"/>
        <v/>
      </c>
      <c r="I1459" s="58" t="str">
        <f>IF(OR(A1459="",LEFT(A1459,3)="---"),"",IFERROR(VLOOKUP($A1459,'ROAR Balance'!B:F,2,FALSE),""))</f>
        <v/>
      </c>
      <c r="J1459" s="58" t="str">
        <f>IF(I1459="","",IFERROR(VLOOKUP($A1459,'ROAR Balance'!B:F,3,FALSE),""))</f>
        <v/>
      </c>
      <c r="K1459" s="58" t="str">
        <f>IF(I1459="","",IFERROR(VLOOKUP($A1459,'ROAR Balance'!B:F,4,FALSE),""))</f>
        <v/>
      </c>
      <c r="L1459" s="58" t="str">
        <f>IF(I1459="","",IFERROR(VLOOKUP($A1459,'ROAR Balance'!B:F,5,FALSE),""))</f>
        <v/>
      </c>
      <c r="M1459" s="46" t="str">
        <f>IF(OR(LEFT(A1459,2)="--",A1459="",I1459=""),"",IFERROR(VLOOKUP(A1459,Data!C:W,21,FALSE),""))</f>
        <v/>
      </c>
    </row>
    <row r="1460" spans="1:13" x14ac:dyDescent="0.3">
      <c r="A1460" s="5" t="str">
        <f>IFERROR(IF(VLOOKUP(ROW(A1460)-1,Data!B:C,2,FALSE)="","",VLOOKUP(ROW(A1460)-1,Data!B:C,2,FALSE)),"")</f>
        <v/>
      </c>
      <c r="B1460" s="133"/>
      <c r="C1460" s="87" t="str">
        <f>IFERROR(IF(VLOOKUP(ROW(A1460)-1,Data!B:C,2,FALSE)="","",VLOOKUP(ROW(A1460)-1,Data!B:X,23,FALSE)),"")</f>
        <v/>
      </c>
      <c r="D1460" s="6" t="str">
        <f t="shared" si="70"/>
        <v/>
      </c>
      <c r="E1460" s="6" t="str">
        <f t="shared" si="71"/>
        <v/>
      </c>
      <c r="F1460" s="42" t="str">
        <f>IF(I1460="","",IF(M1460="Campaign","--",IF(VLOOKUP(A1460,Data!C:D,2,FALSE)="*","*",VLOOKUP(A1460,Data!C:R,16,FALSE))))</f>
        <v/>
      </c>
      <c r="G1460" s="43" t="str">
        <f>IF(I1460="","",IFERROR(VLOOKUP(VLOOKUP(A1460,Data!C:T,18,FALSE),'ROAR Ratings'!A:D,4,FALSE),""))</f>
        <v/>
      </c>
      <c r="H1460" s="44" t="str">
        <f t="shared" si="72"/>
        <v/>
      </c>
      <c r="I1460" s="58" t="str">
        <f>IF(OR(A1460="",LEFT(A1460,3)="---"),"",IFERROR(VLOOKUP($A1460,'ROAR Balance'!B:F,2,FALSE),""))</f>
        <v/>
      </c>
      <c r="J1460" s="58" t="str">
        <f>IF(I1460="","",IFERROR(VLOOKUP($A1460,'ROAR Balance'!B:F,3,FALSE),""))</f>
        <v/>
      </c>
      <c r="K1460" s="58" t="str">
        <f>IF(I1460="","",IFERROR(VLOOKUP($A1460,'ROAR Balance'!B:F,4,FALSE),""))</f>
        <v/>
      </c>
      <c r="L1460" s="58" t="str">
        <f>IF(I1460="","",IFERROR(VLOOKUP($A1460,'ROAR Balance'!B:F,5,FALSE),""))</f>
        <v/>
      </c>
      <c r="M1460" s="46" t="str">
        <f>IF(OR(LEFT(A1460,2)="--",A1460="",I1460=""),"",IFERROR(VLOOKUP(A1460,Data!C:W,21,FALSE),""))</f>
        <v/>
      </c>
    </row>
    <row r="1461" spans="1:13" x14ac:dyDescent="0.3">
      <c r="A1461" s="5" t="str">
        <f>IFERROR(IF(VLOOKUP(ROW(A1461)-1,Data!B:C,2,FALSE)="","",VLOOKUP(ROW(A1461)-1,Data!B:C,2,FALSE)),"")</f>
        <v/>
      </c>
      <c r="B1461" s="133"/>
      <c r="C1461" s="87" t="str">
        <f>IFERROR(IF(VLOOKUP(ROW(A1461)-1,Data!B:C,2,FALSE)="","",VLOOKUP(ROW(A1461)-1,Data!B:X,23,FALSE)),"")</f>
        <v/>
      </c>
      <c r="D1461" s="6" t="str">
        <f t="shared" si="70"/>
        <v/>
      </c>
      <c r="E1461" s="6" t="str">
        <f t="shared" si="71"/>
        <v/>
      </c>
      <c r="F1461" s="42" t="str">
        <f>IF(I1461="","",IF(M1461="Campaign","--",IF(VLOOKUP(A1461,Data!C:D,2,FALSE)="*","*",VLOOKUP(A1461,Data!C:R,16,FALSE))))</f>
        <v/>
      </c>
      <c r="G1461" s="43" t="str">
        <f>IF(I1461="","",IFERROR(VLOOKUP(VLOOKUP(A1461,Data!C:T,18,FALSE),'ROAR Ratings'!A:D,4,FALSE),""))</f>
        <v/>
      </c>
      <c r="H1461" s="44" t="str">
        <f t="shared" si="72"/>
        <v/>
      </c>
      <c r="I1461" s="58" t="str">
        <f>IF(OR(A1461="",LEFT(A1461,3)="---"),"",IFERROR(VLOOKUP($A1461,'ROAR Balance'!B:F,2,FALSE),""))</f>
        <v/>
      </c>
      <c r="J1461" s="58" t="str">
        <f>IF(I1461="","",IFERROR(VLOOKUP($A1461,'ROAR Balance'!B:F,3,FALSE),""))</f>
        <v/>
      </c>
      <c r="K1461" s="58" t="str">
        <f>IF(I1461="","",IFERROR(VLOOKUP($A1461,'ROAR Balance'!B:F,4,FALSE),""))</f>
        <v/>
      </c>
      <c r="L1461" s="58" t="str">
        <f>IF(I1461="","",IFERROR(VLOOKUP($A1461,'ROAR Balance'!B:F,5,FALSE),""))</f>
        <v/>
      </c>
      <c r="M1461" s="46" t="str">
        <f>IF(OR(LEFT(A1461,2)="--",A1461="",I1461=""),"",IFERROR(VLOOKUP(A1461,Data!C:W,21,FALSE),""))</f>
        <v/>
      </c>
    </row>
    <row r="1462" spans="1:13" x14ac:dyDescent="0.3">
      <c r="A1462" s="5" t="str">
        <f>IFERROR(IF(VLOOKUP(ROW(A1462)-1,Data!B:C,2,FALSE)="","",VLOOKUP(ROW(A1462)-1,Data!B:C,2,FALSE)),"")</f>
        <v/>
      </c>
      <c r="B1462" s="133"/>
      <c r="C1462" s="87" t="str">
        <f>IFERROR(IF(VLOOKUP(ROW(A1462)-1,Data!B:C,2,FALSE)="","",VLOOKUP(ROW(A1462)-1,Data!B:X,23,FALSE)),"")</f>
        <v/>
      </c>
      <c r="D1462" s="6" t="str">
        <f t="shared" si="70"/>
        <v/>
      </c>
      <c r="E1462" s="6" t="str">
        <f t="shared" si="71"/>
        <v/>
      </c>
      <c r="F1462" s="42" t="str">
        <f>IF(I1462="","",IF(M1462="Campaign","--",IF(VLOOKUP(A1462,Data!C:D,2,FALSE)="*","*",VLOOKUP(A1462,Data!C:R,16,FALSE))))</f>
        <v/>
      </c>
      <c r="G1462" s="43" t="str">
        <f>IF(I1462="","",IFERROR(VLOOKUP(VLOOKUP(A1462,Data!C:T,18,FALSE),'ROAR Ratings'!A:D,4,FALSE),""))</f>
        <v/>
      </c>
      <c r="H1462" s="44" t="str">
        <f t="shared" si="72"/>
        <v/>
      </c>
      <c r="I1462" s="58" t="str">
        <f>IF(OR(A1462="",LEFT(A1462,3)="---"),"",IFERROR(VLOOKUP($A1462,'ROAR Balance'!B:F,2,FALSE),""))</f>
        <v/>
      </c>
      <c r="J1462" s="58" t="str">
        <f>IF(I1462="","",IFERROR(VLOOKUP($A1462,'ROAR Balance'!B:F,3,FALSE),""))</f>
        <v/>
      </c>
      <c r="K1462" s="58" t="str">
        <f>IF(I1462="","",IFERROR(VLOOKUP($A1462,'ROAR Balance'!B:F,4,FALSE),""))</f>
        <v/>
      </c>
      <c r="L1462" s="58" t="str">
        <f>IF(I1462="","",IFERROR(VLOOKUP($A1462,'ROAR Balance'!B:F,5,FALSE),""))</f>
        <v/>
      </c>
      <c r="M1462" s="46" t="str">
        <f>IF(OR(LEFT(A1462,2)="--",A1462="",I1462=""),"",IFERROR(VLOOKUP(A1462,Data!C:W,21,FALSE),""))</f>
        <v/>
      </c>
    </row>
    <row r="1463" spans="1:13" x14ac:dyDescent="0.3">
      <c r="A1463" s="5" t="str">
        <f>IFERROR(IF(VLOOKUP(ROW(A1463)-1,Data!B:C,2,FALSE)="","",VLOOKUP(ROW(A1463)-1,Data!B:C,2,FALSE)),"")</f>
        <v/>
      </c>
      <c r="B1463" s="133"/>
      <c r="C1463" s="87" t="str">
        <f>IFERROR(IF(VLOOKUP(ROW(A1463)-1,Data!B:C,2,FALSE)="","",VLOOKUP(ROW(A1463)-1,Data!B:X,23,FALSE)),"")</f>
        <v/>
      </c>
      <c r="D1463" s="6" t="str">
        <f t="shared" si="70"/>
        <v/>
      </c>
      <c r="E1463" s="6" t="str">
        <f t="shared" si="71"/>
        <v/>
      </c>
      <c r="F1463" s="42" t="str">
        <f>IF(I1463="","",IF(M1463="Campaign","--",IF(VLOOKUP(A1463,Data!C:D,2,FALSE)="*","*",VLOOKUP(A1463,Data!C:R,16,FALSE))))</f>
        <v/>
      </c>
      <c r="G1463" s="43" t="str">
        <f>IF(I1463="","",IFERROR(VLOOKUP(VLOOKUP(A1463,Data!C:T,18,FALSE),'ROAR Ratings'!A:D,4,FALSE),""))</f>
        <v/>
      </c>
      <c r="H1463" s="44" t="str">
        <f t="shared" si="72"/>
        <v/>
      </c>
      <c r="I1463" s="58" t="str">
        <f>IF(OR(A1463="",LEFT(A1463,3)="---"),"",IFERROR(VLOOKUP($A1463,'ROAR Balance'!B:F,2,FALSE),""))</f>
        <v/>
      </c>
      <c r="J1463" s="58" t="str">
        <f>IF(I1463="","",IFERROR(VLOOKUP($A1463,'ROAR Balance'!B:F,3,FALSE),""))</f>
        <v/>
      </c>
      <c r="K1463" s="58" t="str">
        <f>IF(I1463="","",IFERROR(VLOOKUP($A1463,'ROAR Balance'!B:F,4,FALSE),""))</f>
        <v/>
      </c>
      <c r="L1463" s="58" t="str">
        <f>IF(I1463="","",IFERROR(VLOOKUP($A1463,'ROAR Balance'!B:F,5,FALSE),""))</f>
        <v/>
      </c>
      <c r="M1463" s="46" t="str">
        <f>IF(OR(LEFT(A1463,2)="--",A1463="",I1463=""),"",IFERROR(VLOOKUP(A1463,Data!C:W,21,FALSE),""))</f>
        <v/>
      </c>
    </row>
    <row r="1464" spans="1:13" x14ac:dyDescent="0.3">
      <c r="A1464" s="5" t="str">
        <f>IFERROR(IF(VLOOKUP(ROW(A1464)-1,Data!B:C,2,FALSE)="","",VLOOKUP(ROW(A1464)-1,Data!B:C,2,FALSE)),"")</f>
        <v/>
      </c>
      <c r="B1464" s="133"/>
      <c r="C1464" s="87" t="str">
        <f>IFERROR(IF(VLOOKUP(ROW(A1464)-1,Data!B:C,2,FALSE)="","",VLOOKUP(ROW(A1464)-1,Data!B:X,23,FALSE)),"")</f>
        <v/>
      </c>
      <c r="D1464" s="6" t="str">
        <f t="shared" si="70"/>
        <v/>
      </c>
      <c r="E1464" s="6" t="str">
        <f t="shared" si="71"/>
        <v/>
      </c>
      <c r="F1464" s="42" t="str">
        <f>IF(I1464="","",IF(M1464="Campaign","--",IF(VLOOKUP(A1464,Data!C:D,2,FALSE)="*","*",VLOOKUP(A1464,Data!C:R,16,FALSE))))</f>
        <v/>
      </c>
      <c r="G1464" s="43" t="str">
        <f>IF(I1464="","",IFERROR(VLOOKUP(VLOOKUP(A1464,Data!C:T,18,FALSE),'ROAR Ratings'!A:D,4,FALSE),""))</f>
        <v/>
      </c>
      <c r="H1464" s="44" t="str">
        <f t="shared" si="72"/>
        <v/>
      </c>
      <c r="I1464" s="58" t="str">
        <f>IF(OR(A1464="",LEFT(A1464,3)="---"),"",IFERROR(VLOOKUP($A1464,'ROAR Balance'!B:F,2,FALSE),""))</f>
        <v/>
      </c>
      <c r="J1464" s="58" t="str">
        <f>IF(I1464="","",IFERROR(VLOOKUP($A1464,'ROAR Balance'!B:F,3,FALSE),""))</f>
        <v/>
      </c>
      <c r="K1464" s="58" t="str">
        <f>IF(I1464="","",IFERROR(VLOOKUP($A1464,'ROAR Balance'!B:F,4,FALSE),""))</f>
        <v/>
      </c>
      <c r="L1464" s="58" t="str">
        <f>IF(I1464="","",IFERROR(VLOOKUP($A1464,'ROAR Balance'!B:F,5,FALSE),""))</f>
        <v/>
      </c>
      <c r="M1464" s="46" t="str">
        <f>IF(OR(LEFT(A1464,2)="--",A1464="",I1464=""),"",IFERROR(VLOOKUP(A1464,Data!C:W,21,FALSE),""))</f>
        <v/>
      </c>
    </row>
    <row r="1465" spans="1:13" x14ac:dyDescent="0.3">
      <c r="A1465" s="5" t="str">
        <f>IFERROR(IF(VLOOKUP(ROW(A1465)-1,Data!B:C,2,FALSE)="","",VLOOKUP(ROW(A1465)-1,Data!B:C,2,FALSE)),"")</f>
        <v/>
      </c>
      <c r="B1465" s="133"/>
      <c r="C1465" s="87" t="str">
        <f>IFERROR(IF(VLOOKUP(ROW(A1465)-1,Data!B:C,2,FALSE)="","",VLOOKUP(ROW(A1465)-1,Data!B:X,23,FALSE)),"")</f>
        <v/>
      </c>
      <c r="D1465" s="6" t="str">
        <f t="shared" si="70"/>
        <v/>
      </c>
      <c r="E1465" s="6" t="str">
        <f t="shared" si="71"/>
        <v/>
      </c>
      <c r="F1465" s="42" t="str">
        <f>IF(I1465="","",IF(M1465="Campaign","--",IF(VLOOKUP(A1465,Data!C:D,2,FALSE)="*","*",VLOOKUP(A1465,Data!C:R,16,FALSE))))</f>
        <v/>
      </c>
      <c r="G1465" s="43" t="str">
        <f>IF(I1465="","",IFERROR(VLOOKUP(VLOOKUP(A1465,Data!C:T,18,FALSE),'ROAR Ratings'!A:D,4,FALSE),""))</f>
        <v/>
      </c>
      <c r="H1465" s="44" t="str">
        <f t="shared" si="72"/>
        <v/>
      </c>
      <c r="I1465" s="58" t="str">
        <f>IF(OR(A1465="",LEFT(A1465,3)="---"),"",IFERROR(VLOOKUP($A1465,'ROAR Balance'!B:F,2,FALSE),""))</f>
        <v/>
      </c>
      <c r="J1465" s="58" t="str">
        <f>IF(I1465="","",IFERROR(VLOOKUP($A1465,'ROAR Balance'!B:F,3,FALSE),""))</f>
        <v/>
      </c>
      <c r="K1465" s="58" t="str">
        <f>IF(I1465="","",IFERROR(VLOOKUP($A1465,'ROAR Balance'!B:F,4,FALSE),""))</f>
        <v/>
      </c>
      <c r="L1465" s="58" t="str">
        <f>IF(I1465="","",IFERROR(VLOOKUP($A1465,'ROAR Balance'!B:F,5,FALSE),""))</f>
        <v/>
      </c>
      <c r="M1465" s="46" t="str">
        <f>IF(OR(LEFT(A1465,2)="--",A1465="",I1465=""),"",IFERROR(VLOOKUP(A1465,Data!C:W,21,FALSE),""))</f>
        <v/>
      </c>
    </row>
    <row r="1466" spans="1:13" x14ac:dyDescent="0.3">
      <c r="A1466" s="5" t="str">
        <f>IFERROR(IF(VLOOKUP(ROW(A1466)-1,Data!B:C,2,FALSE)="","",VLOOKUP(ROW(A1466)-1,Data!B:C,2,FALSE)),"")</f>
        <v/>
      </c>
      <c r="B1466" s="133"/>
      <c r="C1466" s="87" t="str">
        <f>IFERROR(IF(VLOOKUP(ROW(A1466)-1,Data!B:C,2,FALSE)="","",VLOOKUP(ROW(A1466)-1,Data!B:X,23,FALSE)),"")</f>
        <v/>
      </c>
      <c r="D1466" s="6" t="str">
        <f t="shared" si="70"/>
        <v/>
      </c>
      <c r="E1466" s="6" t="str">
        <f t="shared" si="71"/>
        <v/>
      </c>
      <c r="F1466" s="42" t="str">
        <f>IF(I1466="","",IF(M1466="Campaign","--",IF(VLOOKUP(A1466,Data!C:D,2,FALSE)="*","*",VLOOKUP(A1466,Data!C:R,16,FALSE))))</f>
        <v/>
      </c>
      <c r="G1466" s="43" t="str">
        <f>IF(I1466="","",IFERROR(VLOOKUP(VLOOKUP(A1466,Data!C:T,18,FALSE),'ROAR Ratings'!A:D,4,FALSE),""))</f>
        <v/>
      </c>
      <c r="H1466" s="44" t="str">
        <f t="shared" si="72"/>
        <v/>
      </c>
      <c r="I1466" s="58" t="str">
        <f>IF(OR(A1466="",LEFT(A1466,3)="---"),"",IFERROR(VLOOKUP($A1466,'ROAR Balance'!B:F,2,FALSE),""))</f>
        <v/>
      </c>
      <c r="J1466" s="58" t="str">
        <f>IF(I1466="","",IFERROR(VLOOKUP($A1466,'ROAR Balance'!B:F,3,FALSE),""))</f>
        <v/>
      </c>
      <c r="K1466" s="58" t="str">
        <f>IF(I1466="","",IFERROR(VLOOKUP($A1466,'ROAR Balance'!B:F,4,FALSE),""))</f>
        <v/>
      </c>
      <c r="L1466" s="58" t="str">
        <f>IF(I1466="","",IFERROR(VLOOKUP($A1466,'ROAR Balance'!B:F,5,FALSE),""))</f>
        <v/>
      </c>
      <c r="M1466" s="46" t="str">
        <f>IF(OR(LEFT(A1466,2)="--",A1466="",I1466=""),"",IFERROR(VLOOKUP(A1466,Data!C:W,21,FALSE),""))</f>
        <v/>
      </c>
    </row>
    <row r="1467" spans="1:13" x14ac:dyDescent="0.3">
      <c r="A1467" s="5" t="str">
        <f>IFERROR(IF(VLOOKUP(ROW(A1467)-1,Data!B:C,2,FALSE)="","",VLOOKUP(ROW(A1467)-1,Data!B:C,2,FALSE)),"")</f>
        <v/>
      </c>
      <c r="B1467" s="133"/>
      <c r="C1467" s="87" t="str">
        <f>IFERROR(IF(VLOOKUP(ROW(A1467)-1,Data!B:C,2,FALSE)="","",VLOOKUP(ROW(A1467)-1,Data!B:X,23,FALSE)),"")</f>
        <v/>
      </c>
      <c r="D1467" s="6" t="str">
        <f t="shared" si="70"/>
        <v/>
      </c>
      <c r="E1467" s="6" t="str">
        <f t="shared" si="71"/>
        <v/>
      </c>
      <c r="F1467" s="42" t="str">
        <f>IF(I1467="","",IF(M1467="Campaign","--",IF(VLOOKUP(A1467,Data!C:D,2,FALSE)="*","*",VLOOKUP(A1467,Data!C:R,16,FALSE))))</f>
        <v/>
      </c>
      <c r="G1467" s="43" t="str">
        <f>IF(I1467="","",IFERROR(VLOOKUP(VLOOKUP(A1467,Data!C:T,18,FALSE),'ROAR Ratings'!A:D,4,FALSE),""))</f>
        <v/>
      </c>
      <c r="H1467" s="44" t="str">
        <f t="shared" si="72"/>
        <v/>
      </c>
      <c r="I1467" s="58" t="str">
        <f>IF(OR(A1467="",LEFT(A1467,3)="---"),"",IFERROR(VLOOKUP($A1467,'ROAR Balance'!B:F,2,FALSE),""))</f>
        <v/>
      </c>
      <c r="J1467" s="58" t="str">
        <f>IF(I1467="","",IFERROR(VLOOKUP($A1467,'ROAR Balance'!B:F,3,FALSE),""))</f>
        <v/>
      </c>
      <c r="K1467" s="58" t="str">
        <f>IF(I1467="","",IFERROR(VLOOKUP($A1467,'ROAR Balance'!B:F,4,FALSE),""))</f>
        <v/>
      </c>
      <c r="L1467" s="58" t="str">
        <f>IF(I1467="","",IFERROR(VLOOKUP($A1467,'ROAR Balance'!B:F,5,FALSE),""))</f>
        <v/>
      </c>
      <c r="M1467" s="46" t="str">
        <f>IF(OR(LEFT(A1467,2)="--",A1467="",I1467=""),"",IFERROR(VLOOKUP(A1467,Data!C:W,21,FALSE),""))</f>
        <v/>
      </c>
    </row>
    <row r="1468" spans="1:13" x14ac:dyDescent="0.3">
      <c r="A1468" s="5" t="str">
        <f>IFERROR(IF(VLOOKUP(ROW(A1468)-1,Data!B:C,2,FALSE)="","",VLOOKUP(ROW(A1468)-1,Data!B:C,2,FALSE)),"")</f>
        <v/>
      </c>
      <c r="B1468" s="133"/>
      <c r="C1468" s="87" t="str">
        <f>IFERROR(IF(VLOOKUP(ROW(A1468)-1,Data!B:C,2,FALSE)="","",VLOOKUP(ROW(A1468)-1,Data!B:X,23,FALSE)),"")</f>
        <v/>
      </c>
      <c r="D1468" s="6" t="str">
        <f t="shared" si="70"/>
        <v/>
      </c>
      <c r="E1468" s="6" t="str">
        <f t="shared" si="71"/>
        <v/>
      </c>
      <c r="F1468" s="42" t="str">
        <f>IF(I1468="","",IF(M1468="Campaign","--",IF(VLOOKUP(A1468,Data!C:D,2,FALSE)="*","*",VLOOKUP(A1468,Data!C:R,16,FALSE))))</f>
        <v/>
      </c>
      <c r="G1468" s="43" t="str">
        <f>IF(I1468="","",IFERROR(VLOOKUP(VLOOKUP(A1468,Data!C:T,18,FALSE),'ROAR Ratings'!A:D,4,FALSE),""))</f>
        <v/>
      </c>
      <c r="H1468" s="44" t="str">
        <f t="shared" si="72"/>
        <v/>
      </c>
      <c r="I1468" s="58" t="str">
        <f>IF(OR(A1468="",LEFT(A1468,3)="---"),"",IFERROR(VLOOKUP($A1468,'ROAR Balance'!B:F,2,FALSE),""))</f>
        <v/>
      </c>
      <c r="J1468" s="58" t="str">
        <f>IF(I1468="","",IFERROR(VLOOKUP($A1468,'ROAR Balance'!B:F,3,FALSE),""))</f>
        <v/>
      </c>
      <c r="K1468" s="58" t="str">
        <f>IF(I1468="","",IFERROR(VLOOKUP($A1468,'ROAR Balance'!B:F,4,FALSE),""))</f>
        <v/>
      </c>
      <c r="L1468" s="58" t="str">
        <f>IF(I1468="","",IFERROR(VLOOKUP($A1468,'ROAR Balance'!B:F,5,FALSE),""))</f>
        <v/>
      </c>
      <c r="M1468" s="46" t="str">
        <f>IF(OR(LEFT(A1468,2)="--",A1468="",I1468=""),"",IFERROR(VLOOKUP(A1468,Data!C:W,21,FALSE),""))</f>
        <v/>
      </c>
    </row>
    <row r="1469" spans="1:13" x14ac:dyDescent="0.3">
      <c r="A1469" s="5" t="str">
        <f>IFERROR(IF(VLOOKUP(ROW(A1469)-1,Data!B:C,2,FALSE)="","",VLOOKUP(ROW(A1469)-1,Data!B:C,2,FALSE)),"")</f>
        <v/>
      </c>
      <c r="B1469" s="133"/>
      <c r="C1469" s="87" t="str">
        <f>IFERROR(IF(VLOOKUP(ROW(A1469)-1,Data!B:C,2,FALSE)="","",VLOOKUP(ROW(A1469)-1,Data!B:X,23,FALSE)),"")</f>
        <v/>
      </c>
      <c r="D1469" s="6" t="str">
        <f t="shared" si="70"/>
        <v/>
      </c>
      <c r="E1469" s="6" t="str">
        <f t="shared" si="71"/>
        <v/>
      </c>
      <c r="F1469" s="42" t="str">
        <f>IF(I1469="","",IF(M1469="Campaign","--",IF(VLOOKUP(A1469,Data!C:D,2,FALSE)="*","*",VLOOKUP(A1469,Data!C:R,16,FALSE))))</f>
        <v/>
      </c>
      <c r="G1469" s="43" t="str">
        <f>IF(I1469="","",IFERROR(VLOOKUP(VLOOKUP(A1469,Data!C:T,18,FALSE),'ROAR Ratings'!A:D,4,FALSE),""))</f>
        <v/>
      </c>
      <c r="H1469" s="44" t="str">
        <f t="shared" si="72"/>
        <v/>
      </c>
      <c r="I1469" s="58" t="str">
        <f>IF(OR(A1469="",LEFT(A1469,3)="---"),"",IFERROR(VLOOKUP($A1469,'ROAR Balance'!B:F,2,FALSE),""))</f>
        <v/>
      </c>
      <c r="J1469" s="58" t="str">
        <f>IF(I1469="","",IFERROR(VLOOKUP($A1469,'ROAR Balance'!B:F,3,FALSE),""))</f>
        <v/>
      </c>
      <c r="K1469" s="58" t="str">
        <f>IF(I1469="","",IFERROR(VLOOKUP($A1469,'ROAR Balance'!B:F,4,FALSE),""))</f>
        <v/>
      </c>
      <c r="L1469" s="58" t="str">
        <f>IF(I1469="","",IFERROR(VLOOKUP($A1469,'ROAR Balance'!B:F,5,FALSE),""))</f>
        <v/>
      </c>
      <c r="M1469" s="46" t="str">
        <f>IF(OR(LEFT(A1469,2)="--",A1469="",I1469=""),"",IFERROR(VLOOKUP(A1469,Data!C:W,21,FALSE),""))</f>
        <v/>
      </c>
    </row>
    <row r="1470" spans="1:13" x14ac:dyDescent="0.3">
      <c r="A1470" s="5" t="str">
        <f>IFERROR(IF(VLOOKUP(ROW(A1470)-1,Data!B:C,2,FALSE)="","",VLOOKUP(ROW(A1470)-1,Data!B:C,2,FALSE)),"")</f>
        <v/>
      </c>
      <c r="B1470" s="133"/>
      <c r="C1470" s="87" t="str">
        <f>IFERROR(IF(VLOOKUP(ROW(A1470)-1,Data!B:C,2,FALSE)="","",VLOOKUP(ROW(A1470)-1,Data!B:X,23,FALSE)),"")</f>
        <v/>
      </c>
      <c r="D1470" s="6" t="str">
        <f t="shared" si="70"/>
        <v/>
      </c>
      <c r="E1470" s="6" t="str">
        <f t="shared" si="71"/>
        <v/>
      </c>
      <c r="F1470" s="42" t="str">
        <f>IF(I1470="","",IF(M1470="Campaign","--",IF(VLOOKUP(A1470,Data!C:D,2,FALSE)="*","*",VLOOKUP(A1470,Data!C:R,16,FALSE))))</f>
        <v/>
      </c>
      <c r="G1470" s="43" t="str">
        <f>IF(I1470="","",IFERROR(VLOOKUP(VLOOKUP(A1470,Data!C:T,18,FALSE),'ROAR Ratings'!A:D,4,FALSE),""))</f>
        <v/>
      </c>
      <c r="H1470" s="44" t="str">
        <f t="shared" si="72"/>
        <v/>
      </c>
      <c r="I1470" s="58" t="str">
        <f>IF(OR(A1470="",LEFT(A1470,3)="---"),"",IFERROR(VLOOKUP($A1470,'ROAR Balance'!B:F,2,FALSE),""))</f>
        <v/>
      </c>
      <c r="J1470" s="58" t="str">
        <f>IF(I1470="","",IFERROR(VLOOKUP($A1470,'ROAR Balance'!B:F,3,FALSE),""))</f>
        <v/>
      </c>
      <c r="K1470" s="58" t="str">
        <f>IF(I1470="","",IFERROR(VLOOKUP($A1470,'ROAR Balance'!B:F,4,FALSE),""))</f>
        <v/>
      </c>
      <c r="L1470" s="58" t="str">
        <f>IF(I1470="","",IFERROR(VLOOKUP($A1470,'ROAR Balance'!B:F,5,FALSE),""))</f>
        <v/>
      </c>
      <c r="M1470" s="46" t="str">
        <f>IF(OR(LEFT(A1470,2)="--",A1470="",I1470=""),"",IFERROR(VLOOKUP(A1470,Data!C:W,21,FALSE),""))</f>
        <v/>
      </c>
    </row>
    <row r="1471" spans="1:13" x14ac:dyDescent="0.3">
      <c r="A1471" s="5" t="str">
        <f>IFERROR(IF(VLOOKUP(ROW(A1471)-1,Data!B:C,2,FALSE)="","",VLOOKUP(ROW(A1471)-1,Data!B:C,2,FALSE)),"")</f>
        <v/>
      </c>
      <c r="B1471" s="133"/>
      <c r="C1471" s="87" t="str">
        <f>IFERROR(IF(VLOOKUP(ROW(A1471)-1,Data!B:C,2,FALSE)="","",VLOOKUP(ROW(A1471)-1,Data!B:X,23,FALSE)),"")</f>
        <v/>
      </c>
      <c r="D1471" s="6" t="str">
        <f t="shared" si="70"/>
        <v/>
      </c>
      <c r="E1471" s="6" t="str">
        <f t="shared" si="71"/>
        <v/>
      </c>
      <c r="F1471" s="42" t="str">
        <f>IF(I1471="","",IF(M1471="Campaign","--",IF(VLOOKUP(A1471,Data!C:D,2,FALSE)="*","*",VLOOKUP(A1471,Data!C:R,16,FALSE))))</f>
        <v/>
      </c>
      <c r="G1471" s="43" t="str">
        <f>IF(I1471="","",IFERROR(VLOOKUP(VLOOKUP(A1471,Data!C:T,18,FALSE),'ROAR Ratings'!A:D,4,FALSE),""))</f>
        <v/>
      </c>
      <c r="H1471" s="44" t="str">
        <f t="shared" si="72"/>
        <v/>
      </c>
      <c r="I1471" s="58" t="str">
        <f>IF(OR(A1471="",LEFT(A1471,3)="---"),"",IFERROR(VLOOKUP($A1471,'ROAR Balance'!B:F,2,FALSE),""))</f>
        <v/>
      </c>
      <c r="J1471" s="58" t="str">
        <f>IF(I1471="","",IFERROR(VLOOKUP($A1471,'ROAR Balance'!B:F,3,FALSE),""))</f>
        <v/>
      </c>
      <c r="K1471" s="58" t="str">
        <f>IF(I1471="","",IFERROR(VLOOKUP($A1471,'ROAR Balance'!B:F,4,FALSE),""))</f>
        <v/>
      </c>
      <c r="L1471" s="58" t="str">
        <f>IF(I1471="","",IFERROR(VLOOKUP($A1471,'ROAR Balance'!B:F,5,FALSE),""))</f>
        <v/>
      </c>
      <c r="M1471" s="46" t="str">
        <f>IF(OR(LEFT(A1471,2)="--",A1471="",I1471=""),"",IFERROR(VLOOKUP(A1471,Data!C:W,21,FALSE),""))</f>
        <v/>
      </c>
    </row>
    <row r="1472" spans="1:13" x14ac:dyDescent="0.3">
      <c r="A1472" s="5" t="str">
        <f>IFERROR(IF(VLOOKUP(ROW(A1472)-1,Data!B:C,2,FALSE)="","",VLOOKUP(ROW(A1472)-1,Data!B:C,2,FALSE)),"")</f>
        <v/>
      </c>
      <c r="B1472" s="133"/>
      <c r="C1472" s="87" t="str">
        <f>IFERROR(IF(VLOOKUP(ROW(A1472)-1,Data!B:C,2,FALSE)="","",VLOOKUP(ROW(A1472)-1,Data!B:X,23,FALSE)),"")</f>
        <v/>
      </c>
      <c r="D1472" s="6" t="str">
        <f t="shared" si="70"/>
        <v/>
      </c>
      <c r="E1472" s="6" t="str">
        <f t="shared" si="71"/>
        <v/>
      </c>
      <c r="F1472" s="42" t="str">
        <f>IF(I1472="","",IF(M1472="Campaign","--",IF(VLOOKUP(A1472,Data!C:D,2,FALSE)="*","*",VLOOKUP(A1472,Data!C:R,16,FALSE))))</f>
        <v/>
      </c>
      <c r="G1472" s="43" t="str">
        <f>IF(I1472="","",IFERROR(VLOOKUP(VLOOKUP(A1472,Data!C:T,18,FALSE),'ROAR Ratings'!A:D,4,FALSE),""))</f>
        <v/>
      </c>
      <c r="H1472" s="44" t="str">
        <f t="shared" si="72"/>
        <v/>
      </c>
      <c r="I1472" s="58" t="str">
        <f>IF(OR(A1472="",LEFT(A1472,3)="---"),"",IFERROR(VLOOKUP($A1472,'ROAR Balance'!B:F,2,FALSE),""))</f>
        <v/>
      </c>
      <c r="J1472" s="58" t="str">
        <f>IF(I1472="","",IFERROR(VLOOKUP($A1472,'ROAR Balance'!B:F,3,FALSE),""))</f>
        <v/>
      </c>
      <c r="K1472" s="58" t="str">
        <f>IF(I1472="","",IFERROR(VLOOKUP($A1472,'ROAR Balance'!B:F,4,FALSE),""))</f>
        <v/>
      </c>
      <c r="L1472" s="58" t="str">
        <f>IF(I1472="","",IFERROR(VLOOKUP($A1472,'ROAR Balance'!B:F,5,FALSE),""))</f>
        <v/>
      </c>
      <c r="M1472" s="46" t="str">
        <f>IF(OR(LEFT(A1472,2)="--",A1472="",I1472=""),"",IFERROR(VLOOKUP(A1472,Data!C:W,21,FALSE),""))</f>
        <v/>
      </c>
    </row>
    <row r="1473" spans="1:13" x14ac:dyDescent="0.3">
      <c r="A1473" s="5" t="str">
        <f>IFERROR(IF(VLOOKUP(ROW(A1473)-1,Data!B:C,2,FALSE)="","",VLOOKUP(ROW(A1473)-1,Data!B:C,2,FALSE)),"")</f>
        <v/>
      </c>
      <c r="B1473" s="133"/>
      <c r="C1473" s="87" t="str">
        <f>IFERROR(IF(VLOOKUP(ROW(A1473)-1,Data!B:C,2,FALSE)="","",VLOOKUP(ROW(A1473)-1,Data!B:X,23,FALSE)),"")</f>
        <v/>
      </c>
      <c r="D1473" s="6" t="str">
        <f t="shared" si="70"/>
        <v/>
      </c>
      <c r="E1473" s="6" t="str">
        <f t="shared" si="71"/>
        <v/>
      </c>
      <c r="F1473" s="42" t="str">
        <f>IF(I1473="","",IF(M1473="Campaign","--",IF(VLOOKUP(A1473,Data!C:D,2,FALSE)="*","*",VLOOKUP(A1473,Data!C:R,16,FALSE))))</f>
        <v/>
      </c>
      <c r="G1473" s="43" t="str">
        <f>IF(I1473="","",IFERROR(VLOOKUP(VLOOKUP(A1473,Data!C:T,18,FALSE),'ROAR Ratings'!A:D,4,FALSE),""))</f>
        <v/>
      </c>
      <c r="H1473" s="44" t="str">
        <f t="shared" si="72"/>
        <v/>
      </c>
      <c r="I1473" s="58" t="str">
        <f>IF(OR(A1473="",LEFT(A1473,3)="---"),"",IFERROR(VLOOKUP($A1473,'ROAR Balance'!B:F,2,FALSE),""))</f>
        <v/>
      </c>
      <c r="J1473" s="58" t="str">
        <f>IF(I1473="","",IFERROR(VLOOKUP($A1473,'ROAR Balance'!B:F,3,FALSE),""))</f>
        <v/>
      </c>
      <c r="K1473" s="58" t="str">
        <f>IF(I1473="","",IFERROR(VLOOKUP($A1473,'ROAR Balance'!B:F,4,FALSE),""))</f>
        <v/>
      </c>
      <c r="L1473" s="58" t="str">
        <f>IF(I1473="","",IFERROR(VLOOKUP($A1473,'ROAR Balance'!B:F,5,FALSE),""))</f>
        <v/>
      </c>
      <c r="M1473" s="46" t="str">
        <f>IF(OR(LEFT(A1473,2)="--",A1473="",I1473=""),"",IFERROR(VLOOKUP(A1473,Data!C:W,21,FALSE),""))</f>
        <v/>
      </c>
    </row>
    <row r="1474" spans="1:13" x14ac:dyDescent="0.3">
      <c r="A1474" s="5" t="str">
        <f>IFERROR(IF(VLOOKUP(ROW(A1474)-1,Data!B:C,2,FALSE)="","",VLOOKUP(ROW(A1474)-1,Data!B:C,2,FALSE)),"")</f>
        <v/>
      </c>
      <c r="B1474" s="133"/>
      <c r="C1474" s="87" t="str">
        <f>IFERROR(IF(VLOOKUP(ROW(A1474)-1,Data!B:C,2,FALSE)="","",VLOOKUP(ROW(A1474)-1,Data!B:X,23,FALSE)),"")</f>
        <v/>
      </c>
      <c r="D1474" s="6" t="str">
        <f t="shared" si="70"/>
        <v/>
      </c>
      <c r="E1474" s="6" t="str">
        <f t="shared" si="71"/>
        <v/>
      </c>
      <c r="F1474" s="42" t="str">
        <f>IF(I1474="","",IF(M1474="Campaign","--",IF(VLOOKUP(A1474,Data!C:D,2,FALSE)="*","*",VLOOKUP(A1474,Data!C:R,16,FALSE))))</f>
        <v/>
      </c>
      <c r="G1474" s="43" t="str">
        <f>IF(I1474="","",IFERROR(VLOOKUP(VLOOKUP(A1474,Data!C:T,18,FALSE),'ROAR Ratings'!A:D,4,FALSE),""))</f>
        <v/>
      </c>
      <c r="H1474" s="44" t="str">
        <f t="shared" si="72"/>
        <v/>
      </c>
      <c r="I1474" s="58" t="str">
        <f>IF(OR(A1474="",LEFT(A1474,3)="---"),"",IFERROR(VLOOKUP($A1474,'ROAR Balance'!B:F,2,FALSE),""))</f>
        <v/>
      </c>
      <c r="J1474" s="58" t="str">
        <f>IF(I1474="","",IFERROR(VLOOKUP($A1474,'ROAR Balance'!B:F,3,FALSE),""))</f>
        <v/>
      </c>
      <c r="K1474" s="58" t="str">
        <f>IF(I1474="","",IFERROR(VLOOKUP($A1474,'ROAR Balance'!B:F,4,FALSE),""))</f>
        <v/>
      </c>
      <c r="L1474" s="58" t="str">
        <f>IF(I1474="","",IFERROR(VLOOKUP($A1474,'ROAR Balance'!B:F,5,FALSE),""))</f>
        <v/>
      </c>
      <c r="M1474" s="46" t="str">
        <f>IF(OR(LEFT(A1474,2)="--",A1474="",I1474=""),"",IFERROR(VLOOKUP(A1474,Data!C:W,21,FALSE),""))</f>
        <v/>
      </c>
    </row>
    <row r="1475" spans="1:13" x14ac:dyDescent="0.3">
      <c r="A1475" s="5" t="str">
        <f>IFERROR(IF(VLOOKUP(ROW(A1475)-1,Data!B:C,2,FALSE)="","",VLOOKUP(ROW(A1475)-1,Data!B:C,2,FALSE)),"")</f>
        <v/>
      </c>
      <c r="B1475" s="133"/>
      <c r="C1475" s="87" t="str">
        <f>IFERROR(IF(VLOOKUP(ROW(A1475)-1,Data!B:C,2,FALSE)="","",VLOOKUP(ROW(A1475)-1,Data!B:X,23,FALSE)),"")</f>
        <v/>
      </c>
      <c r="D1475" s="6" t="str">
        <f t="shared" ref="D1475:D1500" si="73">IF(I1475="","",IF(G1475&gt;$P$2,IF(H1475&lt;$P$5,1,-1),-1))</f>
        <v/>
      </c>
      <c r="E1475" s="6" t="str">
        <f t="shared" ref="E1475:E1500" si="74">IF(F1475="","",IF(M1475="Campaign","",IF(F1475&lt;5,"T","")))</f>
        <v/>
      </c>
      <c r="F1475" s="42" t="str">
        <f>IF(I1475="","",IF(M1475="Campaign","--",IF(VLOOKUP(A1475,Data!C:D,2,FALSE)="*","*",VLOOKUP(A1475,Data!C:R,16,FALSE))))</f>
        <v/>
      </c>
      <c r="G1475" s="43" t="str">
        <f>IF(I1475="","",IFERROR(VLOOKUP(VLOOKUP(A1475,Data!C:T,18,FALSE),'ROAR Ratings'!A:D,4,FALSE),""))</f>
        <v/>
      </c>
      <c r="H1475" s="44" t="str">
        <f t="shared" ref="H1475:H1500" si="75">IF(I1475="","",IFERROR(IF(J1475/(J1475+L1475)&gt;0.5,J1475/(J1475+L1475),1-J1475/(J1475+L1475)),""))</f>
        <v/>
      </c>
      <c r="I1475" s="58" t="str">
        <f>IF(OR(A1475="",LEFT(A1475,3)="---"),"",IFERROR(VLOOKUP($A1475,'ROAR Balance'!B:F,2,FALSE),""))</f>
        <v/>
      </c>
      <c r="J1475" s="58" t="str">
        <f>IF(I1475="","",IFERROR(VLOOKUP($A1475,'ROAR Balance'!B:F,3,FALSE),""))</f>
        <v/>
      </c>
      <c r="K1475" s="58" t="str">
        <f>IF(I1475="","",IFERROR(VLOOKUP($A1475,'ROAR Balance'!B:F,4,FALSE),""))</f>
        <v/>
      </c>
      <c r="L1475" s="58" t="str">
        <f>IF(I1475="","",IFERROR(VLOOKUP($A1475,'ROAR Balance'!B:F,5,FALSE),""))</f>
        <v/>
      </c>
      <c r="M1475" s="46" t="str">
        <f>IF(OR(LEFT(A1475,2)="--",A1475="",I1475=""),"",IFERROR(VLOOKUP(A1475,Data!C:W,21,FALSE),""))</f>
        <v/>
      </c>
    </row>
    <row r="1476" spans="1:13" x14ac:dyDescent="0.3">
      <c r="A1476" s="5" t="str">
        <f>IFERROR(IF(VLOOKUP(ROW(A1476)-1,Data!B:C,2,FALSE)="","",VLOOKUP(ROW(A1476)-1,Data!B:C,2,FALSE)),"")</f>
        <v/>
      </c>
      <c r="B1476" s="133"/>
      <c r="C1476" s="87" t="str">
        <f>IFERROR(IF(VLOOKUP(ROW(A1476)-1,Data!B:C,2,FALSE)="","",VLOOKUP(ROW(A1476)-1,Data!B:X,23,FALSE)),"")</f>
        <v/>
      </c>
      <c r="D1476" s="6" t="str">
        <f t="shared" si="73"/>
        <v/>
      </c>
      <c r="E1476" s="6" t="str">
        <f t="shared" si="74"/>
        <v/>
      </c>
      <c r="F1476" s="42" t="str">
        <f>IF(I1476="","",IF(M1476="Campaign","--",IF(VLOOKUP(A1476,Data!C:D,2,FALSE)="*","*",VLOOKUP(A1476,Data!C:R,16,FALSE))))</f>
        <v/>
      </c>
      <c r="G1476" s="43" t="str">
        <f>IF(I1476="","",IFERROR(VLOOKUP(VLOOKUP(A1476,Data!C:T,18,FALSE),'ROAR Ratings'!A:D,4,FALSE),""))</f>
        <v/>
      </c>
      <c r="H1476" s="44" t="str">
        <f t="shared" si="75"/>
        <v/>
      </c>
      <c r="I1476" s="58" t="str">
        <f>IF(OR(A1476="",LEFT(A1476,3)="---"),"",IFERROR(VLOOKUP($A1476,'ROAR Balance'!B:F,2,FALSE),""))</f>
        <v/>
      </c>
      <c r="J1476" s="58" t="str">
        <f>IF(I1476="","",IFERROR(VLOOKUP($A1476,'ROAR Balance'!B:F,3,FALSE),""))</f>
        <v/>
      </c>
      <c r="K1476" s="58" t="str">
        <f>IF(I1476="","",IFERROR(VLOOKUP($A1476,'ROAR Balance'!B:F,4,FALSE),""))</f>
        <v/>
      </c>
      <c r="L1476" s="58" t="str">
        <f>IF(I1476="","",IFERROR(VLOOKUP($A1476,'ROAR Balance'!B:F,5,FALSE),""))</f>
        <v/>
      </c>
      <c r="M1476" s="46" t="str">
        <f>IF(OR(LEFT(A1476,2)="--",A1476="",I1476=""),"",IFERROR(VLOOKUP(A1476,Data!C:W,21,FALSE),""))</f>
        <v/>
      </c>
    </row>
    <row r="1477" spans="1:13" x14ac:dyDescent="0.3">
      <c r="A1477" s="5" t="str">
        <f>IFERROR(IF(VLOOKUP(ROW(A1477)-1,Data!B:C,2,FALSE)="","",VLOOKUP(ROW(A1477)-1,Data!B:C,2,FALSE)),"")</f>
        <v/>
      </c>
      <c r="B1477" s="133"/>
      <c r="C1477" s="87" t="str">
        <f>IFERROR(IF(VLOOKUP(ROW(A1477)-1,Data!B:C,2,FALSE)="","",VLOOKUP(ROW(A1477)-1,Data!B:X,23,FALSE)),"")</f>
        <v/>
      </c>
      <c r="D1477" s="6" t="str">
        <f t="shared" si="73"/>
        <v/>
      </c>
      <c r="E1477" s="6" t="str">
        <f t="shared" si="74"/>
        <v/>
      </c>
      <c r="F1477" s="42" t="str">
        <f>IF(I1477="","",IF(M1477="Campaign","--",IF(VLOOKUP(A1477,Data!C:D,2,FALSE)="*","*",VLOOKUP(A1477,Data!C:R,16,FALSE))))</f>
        <v/>
      </c>
      <c r="G1477" s="43" t="str">
        <f>IF(I1477="","",IFERROR(VLOOKUP(VLOOKUP(A1477,Data!C:T,18,FALSE),'ROAR Ratings'!A:D,4,FALSE),""))</f>
        <v/>
      </c>
      <c r="H1477" s="44" t="str">
        <f t="shared" si="75"/>
        <v/>
      </c>
      <c r="I1477" s="58" t="str">
        <f>IF(OR(A1477="",LEFT(A1477,3)="---"),"",IFERROR(VLOOKUP($A1477,'ROAR Balance'!B:F,2,FALSE),""))</f>
        <v/>
      </c>
      <c r="J1477" s="58" t="str">
        <f>IF(I1477="","",IFERROR(VLOOKUP($A1477,'ROAR Balance'!B:F,3,FALSE),""))</f>
        <v/>
      </c>
      <c r="K1477" s="58" t="str">
        <f>IF(I1477="","",IFERROR(VLOOKUP($A1477,'ROAR Balance'!B:F,4,FALSE),""))</f>
        <v/>
      </c>
      <c r="L1477" s="58" t="str">
        <f>IF(I1477="","",IFERROR(VLOOKUP($A1477,'ROAR Balance'!B:F,5,FALSE),""))</f>
        <v/>
      </c>
      <c r="M1477" s="46" t="str">
        <f>IF(OR(LEFT(A1477,2)="--",A1477="",I1477=""),"",IFERROR(VLOOKUP(A1477,Data!C:W,21,FALSE),""))</f>
        <v/>
      </c>
    </row>
    <row r="1478" spans="1:13" x14ac:dyDescent="0.3">
      <c r="A1478" s="5" t="str">
        <f>IFERROR(IF(VLOOKUP(ROW(A1478)-1,Data!B:C,2,FALSE)="","",VLOOKUP(ROW(A1478)-1,Data!B:C,2,FALSE)),"")</f>
        <v/>
      </c>
      <c r="B1478" s="133"/>
      <c r="C1478" s="87" t="str">
        <f>IFERROR(IF(VLOOKUP(ROW(A1478)-1,Data!B:C,2,FALSE)="","",VLOOKUP(ROW(A1478)-1,Data!B:X,23,FALSE)),"")</f>
        <v/>
      </c>
      <c r="D1478" s="6" t="str">
        <f t="shared" si="73"/>
        <v/>
      </c>
      <c r="E1478" s="6" t="str">
        <f t="shared" si="74"/>
        <v/>
      </c>
      <c r="F1478" s="42" t="str">
        <f>IF(I1478="","",IF(M1478="Campaign","--",IF(VLOOKUP(A1478,Data!C:D,2,FALSE)="*","*",VLOOKUP(A1478,Data!C:R,16,FALSE))))</f>
        <v/>
      </c>
      <c r="G1478" s="43" t="str">
        <f>IF(I1478="","",IFERROR(VLOOKUP(VLOOKUP(A1478,Data!C:T,18,FALSE),'ROAR Ratings'!A:D,4,FALSE),""))</f>
        <v/>
      </c>
      <c r="H1478" s="44" t="str">
        <f t="shared" si="75"/>
        <v/>
      </c>
      <c r="I1478" s="58" t="str">
        <f>IF(OR(A1478="",LEFT(A1478,3)="---"),"",IFERROR(VLOOKUP($A1478,'ROAR Balance'!B:F,2,FALSE),""))</f>
        <v/>
      </c>
      <c r="J1478" s="58" t="str">
        <f>IF(I1478="","",IFERROR(VLOOKUP($A1478,'ROAR Balance'!B:F,3,FALSE),""))</f>
        <v/>
      </c>
      <c r="K1478" s="58" t="str">
        <f>IF(I1478="","",IFERROR(VLOOKUP($A1478,'ROAR Balance'!B:F,4,FALSE),""))</f>
        <v/>
      </c>
      <c r="L1478" s="58" t="str">
        <f>IF(I1478="","",IFERROR(VLOOKUP($A1478,'ROAR Balance'!B:F,5,FALSE),""))</f>
        <v/>
      </c>
      <c r="M1478" s="46" t="str">
        <f>IF(OR(LEFT(A1478,2)="--",A1478="",I1478=""),"",IFERROR(VLOOKUP(A1478,Data!C:W,21,FALSE),""))</f>
        <v/>
      </c>
    </row>
    <row r="1479" spans="1:13" x14ac:dyDescent="0.3">
      <c r="A1479" s="5" t="str">
        <f>IFERROR(IF(VLOOKUP(ROW(A1479)-1,Data!B:C,2,FALSE)="","",VLOOKUP(ROW(A1479)-1,Data!B:C,2,FALSE)),"")</f>
        <v/>
      </c>
      <c r="B1479" s="133"/>
      <c r="C1479" s="87" t="str">
        <f>IFERROR(IF(VLOOKUP(ROW(A1479)-1,Data!B:C,2,FALSE)="","",VLOOKUP(ROW(A1479)-1,Data!B:X,23,FALSE)),"")</f>
        <v/>
      </c>
      <c r="D1479" s="6" t="str">
        <f t="shared" si="73"/>
        <v/>
      </c>
      <c r="E1479" s="6" t="str">
        <f t="shared" si="74"/>
        <v/>
      </c>
      <c r="F1479" s="42" t="str">
        <f>IF(I1479="","",IF(M1479="Campaign","--",IF(VLOOKUP(A1479,Data!C:D,2,FALSE)="*","*",VLOOKUP(A1479,Data!C:R,16,FALSE))))</f>
        <v/>
      </c>
      <c r="G1479" s="43" t="str">
        <f>IF(I1479="","",IFERROR(VLOOKUP(VLOOKUP(A1479,Data!C:T,18,FALSE),'ROAR Ratings'!A:D,4,FALSE),""))</f>
        <v/>
      </c>
      <c r="H1479" s="44" t="str">
        <f t="shared" si="75"/>
        <v/>
      </c>
      <c r="I1479" s="58" t="str">
        <f>IF(OR(A1479="",LEFT(A1479,3)="---"),"",IFERROR(VLOOKUP($A1479,'ROAR Balance'!B:F,2,FALSE),""))</f>
        <v/>
      </c>
      <c r="J1479" s="58" t="str">
        <f>IF(I1479="","",IFERROR(VLOOKUP($A1479,'ROAR Balance'!B:F,3,FALSE),""))</f>
        <v/>
      </c>
      <c r="K1479" s="58" t="str">
        <f>IF(I1479="","",IFERROR(VLOOKUP($A1479,'ROAR Balance'!B:F,4,FALSE),""))</f>
        <v/>
      </c>
      <c r="L1479" s="58" t="str">
        <f>IF(I1479="","",IFERROR(VLOOKUP($A1479,'ROAR Balance'!B:F,5,FALSE),""))</f>
        <v/>
      </c>
      <c r="M1479" s="46" t="str">
        <f>IF(OR(LEFT(A1479,2)="--",A1479="",I1479=""),"",IFERROR(VLOOKUP(A1479,Data!C:W,21,FALSE),""))</f>
        <v/>
      </c>
    </row>
    <row r="1480" spans="1:13" x14ac:dyDescent="0.3">
      <c r="A1480" s="5" t="str">
        <f>IFERROR(IF(VLOOKUP(ROW(A1480)-1,Data!B:C,2,FALSE)="","",VLOOKUP(ROW(A1480)-1,Data!B:C,2,FALSE)),"")</f>
        <v/>
      </c>
      <c r="B1480" s="133"/>
      <c r="C1480" s="87" t="str">
        <f>IFERROR(IF(VLOOKUP(ROW(A1480)-1,Data!B:C,2,FALSE)="","",VLOOKUP(ROW(A1480)-1,Data!B:X,23,FALSE)),"")</f>
        <v/>
      </c>
      <c r="D1480" s="6" t="str">
        <f t="shared" si="73"/>
        <v/>
      </c>
      <c r="E1480" s="6" t="str">
        <f t="shared" si="74"/>
        <v/>
      </c>
      <c r="F1480" s="42" t="str">
        <f>IF(I1480="","",IF(M1480="Campaign","--",IF(VLOOKUP(A1480,Data!C:D,2,FALSE)="*","*",VLOOKUP(A1480,Data!C:R,16,FALSE))))</f>
        <v/>
      </c>
      <c r="G1480" s="43" t="str">
        <f>IF(I1480="","",IFERROR(VLOOKUP(VLOOKUP(A1480,Data!C:T,18,FALSE),'ROAR Ratings'!A:D,4,FALSE),""))</f>
        <v/>
      </c>
      <c r="H1480" s="44" t="str">
        <f t="shared" si="75"/>
        <v/>
      </c>
      <c r="I1480" s="58" t="str">
        <f>IF(OR(A1480="",LEFT(A1480,3)="---"),"",IFERROR(VLOOKUP($A1480,'ROAR Balance'!B:F,2,FALSE),""))</f>
        <v/>
      </c>
      <c r="J1480" s="58" t="str">
        <f>IF(I1480="","",IFERROR(VLOOKUP($A1480,'ROAR Balance'!B:F,3,FALSE),""))</f>
        <v/>
      </c>
      <c r="K1480" s="58" t="str">
        <f>IF(I1480="","",IFERROR(VLOOKUP($A1480,'ROAR Balance'!B:F,4,FALSE),""))</f>
        <v/>
      </c>
      <c r="L1480" s="58" t="str">
        <f>IF(I1480="","",IFERROR(VLOOKUP($A1480,'ROAR Balance'!B:F,5,FALSE),""))</f>
        <v/>
      </c>
      <c r="M1480" s="46" t="str">
        <f>IF(OR(LEFT(A1480,2)="--",A1480="",I1480=""),"",IFERROR(VLOOKUP(A1480,Data!C:W,21,FALSE),""))</f>
        <v/>
      </c>
    </row>
    <row r="1481" spans="1:13" x14ac:dyDescent="0.3">
      <c r="A1481" s="5" t="str">
        <f>IFERROR(IF(VLOOKUP(ROW(A1481)-1,Data!B:C,2,FALSE)="","",VLOOKUP(ROW(A1481)-1,Data!B:C,2,FALSE)),"")</f>
        <v/>
      </c>
      <c r="B1481" s="133"/>
      <c r="C1481" s="87" t="str">
        <f>IFERROR(IF(VLOOKUP(ROW(A1481)-1,Data!B:C,2,FALSE)="","",VLOOKUP(ROW(A1481)-1,Data!B:X,23,FALSE)),"")</f>
        <v/>
      </c>
      <c r="D1481" s="6" t="str">
        <f t="shared" si="73"/>
        <v/>
      </c>
      <c r="E1481" s="6" t="str">
        <f t="shared" si="74"/>
        <v/>
      </c>
      <c r="F1481" s="42" t="str">
        <f>IF(I1481="","",IF(M1481="Campaign","--",IF(VLOOKUP(A1481,Data!C:D,2,FALSE)="*","*",VLOOKUP(A1481,Data!C:R,16,FALSE))))</f>
        <v/>
      </c>
      <c r="G1481" s="43" t="str">
        <f>IF(I1481="","",IFERROR(VLOOKUP(VLOOKUP(A1481,Data!C:T,18,FALSE),'ROAR Ratings'!A:D,4,FALSE),""))</f>
        <v/>
      </c>
      <c r="H1481" s="44" t="str">
        <f t="shared" si="75"/>
        <v/>
      </c>
      <c r="I1481" s="58" t="str">
        <f>IF(OR(A1481="",LEFT(A1481,3)="---"),"",IFERROR(VLOOKUP($A1481,'ROAR Balance'!B:F,2,FALSE),""))</f>
        <v/>
      </c>
      <c r="J1481" s="58" t="str">
        <f>IF(I1481="","",IFERROR(VLOOKUP($A1481,'ROAR Balance'!B:F,3,FALSE),""))</f>
        <v/>
      </c>
      <c r="K1481" s="58" t="str">
        <f>IF(I1481="","",IFERROR(VLOOKUP($A1481,'ROAR Balance'!B:F,4,FALSE),""))</f>
        <v/>
      </c>
      <c r="L1481" s="58" t="str">
        <f>IF(I1481="","",IFERROR(VLOOKUP($A1481,'ROAR Balance'!B:F,5,FALSE),""))</f>
        <v/>
      </c>
      <c r="M1481" s="46" t="str">
        <f>IF(OR(LEFT(A1481,2)="--",A1481="",I1481=""),"",IFERROR(VLOOKUP(A1481,Data!C:W,21,FALSE),""))</f>
        <v/>
      </c>
    </row>
    <row r="1482" spans="1:13" x14ac:dyDescent="0.3">
      <c r="A1482" s="5" t="str">
        <f>IFERROR(IF(VLOOKUP(ROW(A1482)-1,Data!B:C,2,FALSE)="","",VLOOKUP(ROW(A1482)-1,Data!B:C,2,FALSE)),"")</f>
        <v/>
      </c>
      <c r="B1482" s="133"/>
      <c r="C1482" s="87" t="str">
        <f>IFERROR(IF(VLOOKUP(ROW(A1482)-1,Data!B:C,2,FALSE)="","",VLOOKUP(ROW(A1482)-1,Data!B:X,23,FALSE)),"")</f>
        <v/>
      </c>
      <c r="D1482" s="6" t="str">
        <f t="shared" si="73"/>
        <v/>
      </c>
      <c r="E1482" s="6" t="str">
        <f t="shared" si="74"/>
        <v/>
      </c>
      <c r="F1482" s="42" t="str">
        <f>IF(I1482="","",IF(M1482="Campaign","--",IF(VLOOKUP(A1482,Data!C:D,2,FALSE)="*","*",VLOOKUP(A1482,Data!C:R,16,FALSE))))</f>
        <v/>
      </c>
      <c r="G1482" s="43" t="str">
        <f>IF(I1482="","",IFERROR(VLOOKUP(VLOOKUP(A1482,Data!C:T,18,FALSE),'ROAR Ratings'!A:D,4,FALSE),""))</f>
        <v/>
      </c>
      <c r="H1482" s="44" t="str">
        <f t="shared" si="75"/>
        <v/>
      </c>
      <c r="I1482" s="58" t="str">
        <f>IF(OR(A1482="",LEFT(A1482,3)="---"),"",IFERROR(VLOOKUP($A1482,'ROAR Balance'!B:F,2,FALSE),""))</f>
        <v/>
      </c>
      <c r="J1482" s="58" t="str">
        <f>IF(I1482="","",IFERROR(VLOOKUP($A1482,'ROAR Balance'!B:F,3,FALSE),""))</f>
        <v/>
      </c>
      <c r="K1482" s="58" t="str">
        <f>IF(I1482="","",IFERROR(VLOOKUP($A1482,'ROAR Balance'!B:F,4,FALSE),""))</f>
        <v/>
      </c>
      <c r="L1482" s="58" t="str">
        <f>IF(I1482="","",IFERROR(VLOOKUP($A1482,'ROAR Balance'!B:F,5,FALSE),""))</f>
        <v/>
      </c>
      <c r="M1482" s="46" t="str">
        <f>IF(OR(LEFT(A1482,2)="--",A1482="",I1482=""),"",IFERROR(VLOOKUP(A1482,Data!C:W,21,FALSE),""))</f>
        <v/>
      </c>
    </row>
    <row r="1483" spans="1:13" x14ac:dyDescent="0.3">
      <c r="A1483" s="5" t="str">
        <f>IFERROR(IF(VLOOKUP(ROW(A1483)-1,Data!B:C,2,FALSE)="","",VLOOKUP(ROW(A1483)-1,Data!B:C,2,FALSE)),"")</f>
        <v/>
      </c>
      <c r="B1483" s="133"/>
      <c r="C1483" s="87" t="str">
        <f>IFERROR(IF(VLOOKUP(ROW(A1483)-1,Data!B:C,2,FALSE)="","",VLOOKUP(ROW(A1483)-1,Data!B:X,23,FALSE)),"")</f>
        <v/>
      </c>
      <c r="D1483" s="6" t="str">
        <f t="shared" si="73"/>
        <v/>
      </c>
      <c r="E1483" s="6" t="str">
        <f t="shared" si="74"/>
        <v/>
      </c>
      <c r="F1483" s="42" t="str">
        <f>IF(I1483="","",IF(M1483="Campaign","--",IF(VLOOKUP(A1483,Data!C:D,2,FALSE)="*","*",VLOOKUP(A1483,Data!C:R,16,FALSE))))</f>
        <v/>
      </c>
      <c r="G1483" s="43" t="str">
        <f>IF(I1483="","",IFERROR(VLOOKUP(VLOOKUP(A1483,Data!C:T,18,FALSE),'ROAR Ratings'!A:D,4,FALSE),""))</f>
        <v/>
      </c>
      <c r="H1483" s="44" t="str">
        <f t="shared" si="75"/>
        <v/>
      </c>
      <c r="I1483" s="58" t="str">
        <f>IF(OR(A1483="",LEFT(A1483,3)="---"),"",IFERROR(VLOOKUP($A1483,'ROAR Balance'!B:F,2,FALSE),""))</f>
        <v/>
      </c>
      <c r="J1483" s="58" t="str">
        <f>IF(I1483="","",IFERROR(VLOOKUP($A1483,'ROAR Balance'!B:F,3,FALSE),""))</f>
        <v/>
      </c>
      <c r="K1483" s="58" t="str">
        <f>IF(I1483="","",IFERROR(VLOOKUP($A1483,'ROAR Balance'!B:F,4,FALSE),""))</f>
        <v/>
      </c>
      <c r="L1483" s="58" t="str">
        <f>IF(I1483="","",IFERROR(VLOOKUP($A1483,'ROAR Balance'!B:F,5,FALSE),""))</f>
        <v/>
      </c>
      <c r="M1483" s="46" t="str">
        <f>IF(OR(LEFT(A1483,2)="--",A1483="",I1483=""),"",IFERROR(VLOOKUP(A1483,Data!C:W,21,FALSE),""))</f>
        <v/>
      </c>
    </row>
    <row r="1484" spans="1:13" x14ac:dyDescent="0.3">
      <c r="A1484" s="5" t="str">
        <f>IFERROR(IF(VLOOKUP(ROW(A1484)-1,Data!B:C,2,FALSE)="","",VLOOKUP(ROW(A1484)-1,Data!B:C,2,FALSE)),"")</f>
        <v/>
      </c>
      <c r="B1484" s="133"/>
      <c r="C1484" s="87" t="str">
        <f>IFERROR(IF(VLOOKUP(ROW(A1484)-1,Data!B:C,2,FALSE)="","",VLOOKUP(ROW(A1484)-1,Data!B:X,23,FALSE)),"")</f>
        <v/>
      </c>
      <c r="D1484" s="6" t="str">
        <f t="shared" si="73"/>
        <v/>
      </c>
      <c r="E1484" s="6" t="str">
        <f t="shared" si="74"/>
        <v/>
      </c>
      <c r="F1484" s="42" t="str">
        <f>IF(I1484="","",IF(M1484="Campaign","--",IF(VLOOKUP(A1484,Data!C:D,2,FALSE)="*","*",VLOOKUP(A1484,Data!C:R,16,FALSE))))</f>
        <v/>
      </c>
      <c r="G1484" s="43" t="str">
        <f>IF(I1484="","",IFERROR(VLOOKUP(VLOOKUP(A1484,Data!C:T,18,FALSE),'ROAR Ratings'!A:D,4,FALSE),""))</f>
        <v/>
      </c>
      <c r="H1484" s="44" t="str">
        <f t="shared" si="75"/>
        <v/>
      </c>
      <c r="I1484" s="58" t="str">
        <f>IF(OR(A1484="",LEFT(A1484,3)="---"),"",IFERROR(VLOOKUP($A1484,'ROAR Balance'!B:F,2,FALSE),""))</f>
        <v/>
      </c>
      <c r="J1484" s="58" t="str">
        <f>IF(I1484="","",IFERROR(VLOOKUP($A1484,'ROAR Balance'!B:F,3,FALSE),""))</f>
        <v/>
      </c>
      <c r="K1484" s="58" t="str">
        <f>IF(I1484="","",IFERROR(VLOOKUP($A1484,'ROAR Balance'!B:F,4,FALSE),""))</f>
        <v/>
      </c>
      <c r="L1484" s="58" t="str">
        <f>IF(I1484="","",IFERROR(VLOOKUP($A1484,'ROAR Balance'!B:F,5,FALSE),""))</f>
        <v/>
      </c>
      <c r="M1484" s="46" t="str">
        <f>IF(OR(LEFT(A1484,2)="--",A1484="",I1484=""),"",IFERROR(VLOOKUP(A1484,Data!C:W,21,FALSE),""))</f>
        <v/>
      </c>
    </row>
    <row r="1485" spans="1:13" x14ac:dyDescent="0.3">
      <c r="A1485" s="5" t="str">
        <f>IFERROR(IF(VLOOKUP(ROW(A1485)-1,Data!B:C,2,FALSE)="","",VLOOKUP(ROW(A1485)-1,Data!B:C,2,FALSE)),"")</f>
        <v/>
      </c>
      <c r="B1485" s="133"/>
      <c r="C1485" s="87" t="str">
        <f>IFERROR(IF(VLOOKUP(ROW(A1485)-1,Data!B:C,2,FALSE)="","",VLOOKUP(ROW(A1485)-1,Data!B:X,23,FALSE)),"")</f>
        <v/>
      </c>
      <c r="D1485" s="6" t="str">
        <f t="shared" si="73"/>
        <v/>
      </c>
      <c r="E1485" s="6" t="str">
        <f t="shared" si="74"/>
        <v/>
      </c>
      <c r="F1485" s="42" t="str">
        <f>IF(I1485="","",IF(M1485="Campaign","--",IF(VLOOKUP(A1485,Data!C:D,2,FALSE)="*","*",VLOOKUP(A1485,Data!C:R,16,FALSE))))</f>
        <v/>
      </c>
      <c r="G1485" s="43" t="str">
        <f>IF(I1485="","",IFERROR(VLOOKUP(VLOOKUP(A1485,Data!C:T,18,FALSE),'ROAR Ratings'!A:D,4,FALSE),""))</f>
        <v/>
      </c>
      <c r="H1485" s="44" t="str">
        <f t="shared" si="75"/>
        <v/>
      </c>
      <c r="I1485" s="58" t="str">
        <f>IF(OR(A1485="",LEFT(A1485,3)="---"),"",IFERROR(VLOOKUP($A1485,'ROAR Balance'!B:F,2,FALSE),""))</f>
        <v/>
      </c>
      <c r="J1485" s="58" t="str">
        <f>IF(I1485="","",IFERROR(VLOOKUP($A1485,'ROAR Balance'!B:F,3,FALSE),""))</f>
        <v/>
      </c>
      <c r="K1485" s="58" t="str">
        <f>IF(I1485="","",IFERROR(VLOOKUP($A1485,'ROAR Balance'!B:F,4,FALSE),""))</f>
        <v/>
      </c>
      <c r="L1485" s="58" t="str">
        <f>IF(I1485="","",IFERROR(VLOOKUP($A1485,'ROAR Balance'!B:F,5,FALSE),""))</f>
        <v/>
      </c>
      <c r="M1485" s="46" t="str">
        <f>IF(OR(LEFT(A1485,2)="--",A1485="",I1485=""),"",IFERROR(VLOOKUP(A1485,Data!C:W,21,FALSE),""))</f>
        <v/>
      </c>
    </row>
    <row r="1486" spans="1:13" x14ac:dyDescent="0.3">
      <c r="A1486" s="5" t="str">
        <f>IFERROR(IF(VLOOKUP(ROW(A1486)-1,Data!B:C,2,FALSE)="","",VLOOKUP(ROW(A1486)-1,Data!B:C,2,FALSE)),"")</f>
        <v/>
      </c>
      <c r="B1486" s="133"/>
      <c r="C1486" s="87" t="str">
        <f>IFERROR(IF(VLOOKUP(ROW(A1486)-1,Data!B:C,2,FALSE)="","",VLOOKUP(ROW(A1486)-1,Data!B:X,23,FALSE)),"")</f>
        <v/>
      </c>
      <c r="D1486" s="6" t="str">
        <f t="shared" si="73"/>
        <v/>
      </c>
      <c r="E1486" s="6" t="str">
        <f t="shared" si="74"/>
        <v/>
      </c>
      <c r="F1486" s="42" t="str">
        <f>IF(I1486="","",IF(M1486="Campaign","--",IF(VLOOKUP(A1486,Data!C:D,2,FALSE)="*","*",VLOOKUP(A1486,Data!C:R,16,FALSE))))</f>
        <v/>
      </c>
      <c r="G1486" s="43" t="str">
        <f>IF(I1486="","",IFERROR(VLOOKUP(VLOOKUP(A1486,Data!C:T,18,FALSE),'ROAR Ratings'!A:D,4,FALSE),""))</f>
        <v/>
      </c>
      <c r="H1486" s="44" t="str">
        <f t="shared" si="75"/>
        <v/>
      </c>
      <c r="I1486" s="58" t="str">
        <f>IF(OR(A1486="",LEFT(A1486,3)="---"),"",IFERROR(VLOOKUP($A1486,'ROAR Balance'!B:F,2,FALSE),""))</f>
        <v/>
      </c>
      <c r="J1486" s="58" t="str">
        <f>IF(I1486="","",IFERROR(VLOOKUP($A1486,'ROAR Balance'!B:F,3,FALSE),""))</f>
        <v/>
      </c>
      <c r="K1486" s="58" t="str">
        <f>IF(I1486="","",IFERROR(VLOOKUP($A1486,'ROAR Balance'!B:F,4,FALSE),""))</f>
        <v/>
      </c>
      <c r="L1486" s="58" t="str">
        <f>IF(I1486="","",IFERROR(VLOOKUP($A1486,'ROAR Balance'!B:F,5,FALSE),""))</f>
        <v/>
      </c>
      <c r="M1486" s="46" t="str">
        <f>IF(OR(LEFT(A1486,2)="--",A1486="",I1486=""),"",IFERROR(VLOOKUP(A1486,Data!C:W,21,FALSE),""))</f>
        <v/>
      </c>
    </row>
    <row r="1487" spans="1:13" x14ac:dyDescent="0.3">
      <c r="A1487" s="5" t="str">
        <f>IFERROR(IF(VLOOKUP(ROW(A1487)-1,Data!B:C,2,FALSE)="","",VLOOKUP(ROW(A1487)-1,Data!B:C,2,FALSE)),"")</f>
        <v/>
      </c>
      <c r="B1487" s="133"/>
      <c r="C1487" s="87" t="str">
        <f>IFERROR(IF(VLOOKUP(ROW(A1487)-1,Data!B:C,2,FALSE)="","",VLOOKUP(ROW(A1487)-1,Data!B:X,23,FALSE)),"")</f>
        <v/>
      </c>
      <c r="D1487" s="6" t="str">
        <f t="shared" si="73"/>
        <v/>
      </c>
      <c r="E1487" s="6" t="str">
        <f t="shared" si="74"/>
        <v/>
      </c>
      <c r="F1487" s="42" t="str">
        <f>IF(I1487="","",IF(M1487="Campaign","--",IF(VLOOKUP(A1487,Data!C:D,2,FALSE)="*","*",VLOOKUP(A1487,Data!C:R,16,FALSE))))</f>
        <v/>
      </c>
      <c r="G1487" s="43" t="str">
        <f>IF(I1487="","",IFERROR(VLOOKUP(VLOOKUP(A1487,Data!C:T,18,FALSE),'ROAR Ratings'!A:D,4,FALSE),""))</f>
        <v/>
      </c>
      <c r="H1487" s="44" t="str">
        <f t="shared" si="75"/>
        <v/>
      </c>
      <c r="I1487" s="58" t="str">
        <f>IF(OR(A1487="",LEFT(A1487,3)="---"),"",IFERROR(VLOOKUP($A1487,'ROAR Balance'!B:F,2,FALSE),""))</f>
        <v/>
      </c>
      <c r="J1487" s="58" t="str">
        <f>IF(I1487="","",IFERROR(VLOOKUP($A1487,'ROAR Balance'!B:F,3,FALSE),""))</f>
        <v/>
      </c>
      <c r="K1487" s="58" t="str">
        <f>IF(I1487="","",IFERROR(VLOOKUP($A1487,'ROAR Balance'!B:F,4,FALSE),""))</f>
        <v/>
      </c>
      <c r="L1487" s="58" t="str">
        <f>IF(I1487="","",IFERROR(VLOOKUP($A1487,'ROAR Balance'!B:F,5,FALSE),""))</f>
        <v/>
      </c>
      <c r="M1487" s="46" t="str">
        <f>IF(OR(LEFT(A1487,2)="--",A1487="",I1487=""),"",IFERROR(VLOOKUP(A1487,Data!C:W,21,FALSE),""))</f>
        <v/>
      </c>
    </row>
    <row r="1488" spans="1:13" x14ac:dyDescent="0.3">
      <c r="A1488" s="5" t="str">
        <f>IFERROR(IF(VLOOKUP(ROW(A1488)-1,Data!B:C,2,FALSE)="","",VLOOKUP(ROW(A1488)-1,Data!B:C,2,FALSE)),"")</f>
        <v/>
      </c>
      <c r="B1488" s="133"/>
      <c r="C1488" s="87" t="str">
        <f>IFERROR(IF(VLOOKUP(ROW(A1488)-1,Data!B:C,2,FALSE)="","",VLOOKUP(ROW(A1488)-1,Data!B:X,23,FALSE)),"")</f>
        <v/>
      </c>
      <c r="D1488" s="6" t="str">
        <f t="shared" si="73"/>
        <v/>
      </c>
      <c r="E1488" s="6" t="str">
        <f t="shared" si="74"/>
        <v/>
      </c>
      <c r="F1488" s="42" t="str">
        <f>IF(I1488="","",IF(M1488="Campaign","--",IF(VLOOKUP(A1488,Data!C:D,2,FALSE)="*","*",VLOOKUP(A1488,Data!C:R,16,FALSE))))</f>
        <v/>
      </c>
      <c r="G1488" s="43" t="str">
        <f>IF(I1488="","",IFERROR(VLOOKUP(VLOOKUP(A1488,Data!C:T,18,FALSE),'ROAR Ratings'!A:D,4,FALSE),""))</f>
        <v/>
      </c>
      <c r="H1488" s="44" t="str">
        <f t="shared" si="75"/>
        <v/>
      </c>
      <c r="I1488" s="58" t="str">
        <f>IF(OR(A1488="",LEFT(A1488,3)="---"),"",IFERROR(VLOOKUP($A1488,'ROAR Balance'!B:F,2,FALSE),""))</f>
        <v/>
      </c>
      <c r="J1488" s="58" t="str">
        <f>IF(I1488="","",IFERROR(VLOOKUP($A1488,'ROAR Balance'!B:F,3,FALSE),""))</f>
        <v/>
      </c>
      <c r="K1488" s="58" t="str">
        <f>IF(I1488="","",IFERROR(VLOOKUP($A1488,'ROAR Balance'!B:F,4,FALSE),""))</f>
        <v/>
      </c>
      <c r="L1488" s="58" t="str">
        <f>IF(I1488="","",IFERROR(VLOOKUP($A1488,'ROAR Balance'!B:F,5,FALSE),""))</f>
        <v/>
      </c>
      <c r="M1488" s="46" t="str">
        <f>IF(OR(LEFT(A1488,2)="--",A1488="",I1488=""),"",IFERROR(VLOOKUP(A1488,Data!C:W,21,FALSE),""))</f>
        <v/>
      </c>
    </row>
    <row r="1489" spans="1:13" x14ac:dyDescent="0.3">
      <c r="A1489" s="5" t="str">
        <f>IFERROR(IF(VLOOKUP(ROW(A1489)-1,Data!B:C,2,FALSE)="","",VLOOKUP(ROW(A1489)-1,Data!B:C,2,FALSE)),"")</f>
        <v/>
      </c>
      <c r="B1489" s="133"/>
      <c r="C1489" s="87" t="str">
        <f>IFERROR(IF(VLOOKUP(ROW(A1489)-1,Data!B:C,2,FALSE)="","",VLOOKUP(ROW(A1489)-1,Data!B:X,23,FALSE)),"")</f>
        <v/>
      </c>
      <c r="D1489" s="6" t="str">
        <f t="shared" si="73"/>
        <v/>
      </c>
      <c r="E1489" s="6" t="str">
        <f t="shared" si="74"/>
        <v/>
      </c>
      <c r="F1489" s="42" t="str">
        <f>IF(I1489="","",IF(M1489="Campaign","--",IF(VLOOKUP(A1489,Data!C:D,2,FALSE)="*","*",VLOOKUP(A1489,Data!C:R,16,FALSE))))</f>
        <v/>
      </c>
      <c r="G1489" s="43" t="str">
        <f>IF(I1489="","",IFERROR(VLOOKUP(VLOOKUP(A1489,Data!C:T,18,FALSE),'ROAR Ratings'!A:D,4,FALSE),""))</f>
        <v/>
      </c>
      <c r="H1489" s="44" t="str">
        <f t="shared" si="75"/>
        <v/>
      </c>
      <c r="I1489" s="58" t="str">
        <f>IF(OR(A1489="",LEFT(A1489,3)="---"),"",IFERROR(VLOOKUP($A1489,'ROAR Balance'!B:F,2,FALSE),""))</f>
        <v/>
      </c>
      <c r="J1489" s="58" t="str">
        <f>IF(I1489="","",IFERROR(VLOOKUP($A1489,'ROAR Balance'!B:F,3,FALSE),""))</f>
        <v/>
      </c>
      <c r="K1489" s="58" t="str">
        <f>IF(I1489="","",IFERROR(VLOOKUP($A1489,'ROAR Balance'!B:F,4,FALSE),""))</f>
        <v/>
      </c>
      <c r="L1489" s="58" t="str">
        <f>IF(I1489="","",IFERROR(VLOOKUP($A1489,'ROAR Balance'!B:F,5,FALSE),""))</f>
        <v/>
      </c>
      <c r="M1489" s="46" t="str">
        <f>IF(OR(LEFT(A1489,2)="--",A1489="",I1489=""),"",IFERROR(VLOOKUP(A1489,Data!C:W,21,FALSE),""))</f>
        <v/>
      </c>
    </row>
    <row r="1490" spans="1:13" x14ac:dyDescent="0.3">
      <c r="A1490" s="5" t="str">
        <f>IFERROR(IF(VLOOKUP(ROW(A1490)-1,Data!B:C,2,FALSE)="","",VLOOKUP(ROW(A1490)-1,Data!B:C,2,FALSE)),"")</f>
        <v/>
      </c>
      <c r="B1490" s="133"/>
      <c r="C1490" s="87" t="str">
        <f>IFERROR(IF(VLOOKUP(ROW(A1490)-1,Data!B:C,2,FALSE)="","",VLOOKUP(ROW(A1490)-1,Data!B:X,23,FALSE)),"")</f>
        <v/>
      </c>
      <c r="D1490" s="6" t="str">
        <f t="shared" si="73"/>
        <v/>
      </c>
      <c r="E1490" s="6" t="str">
        <f t="shared" si="74"/>
        <v/>
      </c>
      <c r="F1490" s="42" t="str">
        <f>IF(I1490="","",IF(M1490="Campaign","--",IF(VLOOKUP(A1490,Data!C:D,2,FALSE)="*","*",VLOOKUP(A1490,Data!C:R,16,FALSE))))</f>
        <v/>
      </c>
      <c r="G1490" s="43" t="str">
        <f>IF(I1490="","",IFERROR(VLOOKUP(VLOOKUP(A1490,Data!C:T,18,FALSE),'ROAR Ratings'!A:D,4,FALSE),""))</f>
        <v/>
      </c>
      <c r="H1490" s="44" t="str">
        <f t="shared" si="75"/>
        <v/>
      </c>
      <c r="I1490" s="58" t="str">
        <f>IF(OR(A1490="",LEFT(A1490,3)="---"),"",IFERROR(VLOOKUP($A1490,'ROAR Balance'!B:F,2,FALSE),""))</f>
        <v/>
      </c>
      <c r="J1490" s="58" t="str">
        <f>IF(I1490="","",IFERROR(VLOOKUP($A1490,'ROAR Balance'!B:F,3,FALSE),""))</f>
        <v/>
      </c>
      <c r="K1490" s="58" t="str">
        <f>IF(I1490="","",IFERROR(VLOOKUP($A1490,'ROAR Balance'!B:F,4,FALSE),""))</f>
        <v/>
      </c>
      <c r="L1490" s="58" t="str">
        <f>IF(I1490="","",IFERROR(VLOOKUP($A1490,'ROAR Balance'!B:F,5,FALSE),""))</f>
        <v/>
      </c>
      <c r="M1490" s="46" t="str">
        <f>IF(OR(LEFT(A1490,2)="--",A1490="",I1490=""),"",IFERROR(VLOOKUP(A1490,Data!C:W,21,FALSE),""))</f>
        <v/>
      </c>
    </row>
    <row r="1491" spans="1:13" x14ac:dyDescent="0.3">
      <c r="A1491" s="5" t="str">
        <f>IFERROR(IF(VLOOKUP(ROW(A1491)-1,Data!B:C,2,FALSE)="","",VLOOKUP(ROW(A1491)-1,Data!B:C,2,FALSE)),"")</f>
        <v/>
      </c>
      <c r="B1491" s="133"/>
      <c r="C1491" s="87" t="str">
        <f>IFERROR(IF(VLOOKUP(ROW(A1491)-1,Data!B:C,2,FALSE)="","",VLOOKUP(ROW(A1491)-1,Data!B:X,23,FALSE)),"")</f>
        <v/>
      </c>
      <c r="D1491" s="6" t="str">
        <f t="shared" si="73"/>
        <v/>
      </c>
      <c r="E1491" s="6" t="str">
        <f t="shared" si="74"/>
        <v/>
      </c>
      <c r="F1491" s="42" t="str">
        <f>IF(I1491="","",IF(M1491="Campaign","--",IF(VLOOKUP(A1491,Data!C:D,2,FALSE)="*","*",VLOOKUP(A1491,Data!C:R,16,FALSE))))</f>
        <v/>
      </c>
      <c r="G1491" s="43" t="str">
        <f>IF(I1491="","",IFERROR(VLOOKUP(VLOOKUP(A1491,Data!C:T,18,FALSE),'ROAR Ratings'!A:D,4,FALSE),""))</f>
        <v/>
      </c>
      <c r="H1491" s="44" t="str">
        <f t="shared" si="75"/>
        <v/>
      </c>
      <c r="I1491" s="58" t="str">
        <f>IF(OR(A1491="",LEFT(A1491,3)="---"),"",IFERROR(VLOOKUP($A1491,'ROAR Balance'!B:F,2,FALSE),""))</f>
        <v/>
      </c>
      <c r="J1491" s="58" t="str">
        <f>IF(I1491="","",IFERROR(VLOOKUP($A1491,'ROAR Balance'!B:F,3,FALSE),""))</f>
        <v/>
      </c>
      <c r="K1491" s="58" t="str">
        <f>IF(I1491="","",IFERROR(VLOOKUP($A1491,'ROAR Balance'!B:F,4,FALSE),""))</f>
        <v/>
      </c>
      <c r="L1491" s="58" t="str">
        <f>IF(I1491="","",IFERROR(VLOOKUP($A1491,'ROAR Balance'!B:F,5,FALSE),""))</f>
        <v/>
      </c>
      <c r="M1491" s="46" t="str">
        <f>IF(OR(LEFT(A1491,2)="--",A1491="",I1491=""),"",IFERROR(VLOOKUP(A1491,Data!C:W,21,FALSE),""))</f>
        <v/>
      </c>
    </row>
    <row r="1492" spans="1:13" x14ac:dyDescent="0.3">
      <c r="A1492" s="5" t="str">
        <f>IFERROR(IF(VLOOKUP(ROW(A1492)-1,Data!B:C,2,FALSE)="","",VLOOKUP(ROW(A1492)-1,Data!B:C,2,FALSE)),"")</f>
        <v/>
      </c>
      <c r="B1492" s="133"/>
      <c r="C1492" s="87" t="str">
        <f>IFERROR(IF(VLOOKUP(ROW(A1492)-1,Data!B:C,2,FALSE)="","",VLOOKUP(ROW(A1492)-1,Data!B:X,23,FALSE)),"")</f>
        <v/>
      </c>
      <c r="D1492" s="6" t="str">
        <f t="shared" si="73"/>
        <v/>
      </c>
      <c r="E1492" s="6" t="str">
        <f t="shared" si="74"/>
        <v/>
      </c>
      <c r="F1492" s="42" t="str">
        <f>IF(I1492="","",IF(M1492="Campaign","--",IF(VLOOKUP(A1492,Data!C:D,2,FALSE)="*","*",VLOOKUP(A1492,Data!C:R,16,FALSE))))</f>
        <v/>
      </c>
      <c r="G1492" s="43" t="str">
        <f>IF(I1492="","",IFERROR(VLOOKUP(VLOOKUP(A1492,Data!C:T,18,FALSE),'ROAR Ratings'!A:D,4,FALSE),""))</f>
        <v/>
      </c>
      <c r="H1492" s="44" t="str">
        <f t="shared" si="75"/>
        <v/>
      </c>
      <c r="I1492" s="58" t="str">
        <f>IF(OR(A1492="",LEFT(A1492,3)="---"),"",IFERROR(VLOOKUP($A1492,'ROAR Balance'!B:F,2,FALSE),""))</f>
        <v/>
      </c>
      <c r="J1492" s="58" t="str">
        <f>IF(I1492="","",IFERROR(VLOOKUP($A1492,'ROAR Balance'!B:F,3,FALSE),""))</f>
        <v/>
      </c>
      <c r="K1492" s="58" t="str">
        <f>IF(I1492="","",IFERROR(VLOOKUP($A1492,'ROAR Balance'!B:F,4,FALSE),""))</f>
        <v/>
      </c>
      <c r="L1492" s="58" t="str">
        <f>IF(I1492="","",IFERROR(VLOOKUP($A1492,'ROAR Balance'!B:F,5,FALSE),""))</f>
        <v/>
      </c>
      <c r="M1492" s="46" t="str">
        <f>IF(OR(LEFT(A1492,2)="--",A1492="",I1492=""),"",IFERROR(VLOOKUP(A1492,Data!C:W,21,FALSE),""))</f>
        <v/>
      </c>
    </row>
    <row r="1493" spans="1:13" x14ac:dyDescent="0.3">
      <c r="A1493" s="5" t="str">
        <f>IFERROR(IF(VLOOKUP(ROW(A1493)-1,Data!B:C,2,FALSE)="","",VLOOKUP(ROW(A1493)-1,Data!B:C,2,FALSE)),"")</f>
        <v/>
      </c>
      <c r="B1493" s="133"/>
      <c r="C1493" s="87" t="str">
        <f>IFERROR(IF(VLOOKUP(ROW(A1493)-1,Data!B:C,2,FALSE)="","",VLOOKUP(ROW(A1493)-1,Data!B:X,23,FALSE)),"")</f>
        <v/>
      </c>
      <c r="D1493" s="6" t="str">
        <f t="shared" si="73"/>
        <v/>
      </c>
      <c r="E1493" s="6" t="str">
        <f t="shared" si="74"/>
        <v/>
      </c>
      <c r="F1493" s="42" t="str">
        <f>IF(I1493="","",IF(M1493="Campaign","--",IF(VLOOKUP(A1493,Data!C:D,2,FALSE)="*","*",VLOOKUP(A1493,Data!C:R,16,FALSE))))</f>
        <v/>
      </c>
      <c r="G1493" s="43" t="str">
        <f>IF(I1493="","",IFERROR(VLOOKUP(VLOOKUP(A1493,Data!C:T,18,FALSE),'ROAR Ratings'!A:D,4,FALSE),""))</f>
        <v/>
      </c>
      <c r="H1493" s="44" t="str">
        <f t="shared" si="75"/>
        <v/>
      </c>
      <c r="I1493" s="58" t="str">
        <f>IF(OR(A1493="",LEFT(A1493,3)="---"),"",IFERROR(VLOOKUP($A1493,'ROAR Balance'!B:F,2,FALSE),""))</f>
        <v/>
      </c>
      <c r="J1493" s="58" t="str">
        <f>IF(I1493="","",IFERROR(VLOOKUP($A1493,'ROAR Balance'!B:F,3,FALSE),""))</f>
        <v/>
      </c>
      <c r="K1493" s="58" t="str">
        <f>IF(I1493="","",IFERROR(VLOOKUP($A1493,'ROAR Balance'!B:F,4,FALSE),""))</f>
        <v/>
      </c>
      <c r="L1493" s="58" t="str">
        <f>IF(I1493="","",IFERROR(VLOOKUP($A1493,'ROAR Balance'!B:F,5,FALSE),""))</f>
        <v/>
      </c>
      <c r="M1493" s="46" t="str">
        <f>IF(OR(LEFT(A1493,2)="--",A1493="",I1493=""),"",IFERROR(VLOOKUP(A1493,Data!C:W,21,FALSE),""))</f>
        <v/>
      </c>
    </row>
    <row r="1494" spans="1:13" x14ac:dyDescent="0.3">
      <c r="A1494" s="5" t="str">
        <f>IFERROR(IF(VLOOKUP(ROW(A1494)-1,Data!B:C,2,FALSE)="","",VLOOKUP(ROW(A1494)-1,Data!B:C,2,FALSE)),"")</f>
        <v/>
      </c>
      <c r="B1494" s="133"/>
      <c r="C1494" s="87" t="str">
        <f>IFERROR(IF(VLOOKUP(ROW(A1494)-1,Data!B:C,2,FALSE)="","",VLOOKUP(ROW(A1494)-1,Data!B:X,23,FALSE)),"")</f>
        <v/>
      </c>
      <c r="D1494" s="6" t="str">
        <f t="shared" si="73"/>
        <v/>
      </c>
      <c r="E1494" s="6" t="str">
        <f t="shared" si="74"/>
        <v/>
      </c>
      <c r="F1494" s="42" t="str">
        <f>IF(I1494="","",IF(M1494="Campaign","--",IF(VLOOKUP(A1494,Data!C:D,2,FALSE)="*","*",VLOOKUP(A1494,Data!C:R,16,FALSE))))</f>
        <v/>
      </c>
      <c r="G1494" s="43" t="str">
        <f>IF(I1494="","",IFERROR(VLOOKUP(VLOOKUP(A1494,Data!C:T,18,FALSE),'ROAR Ratings'!A:D,4,FALSE),""))</f>
        <v/>
      </c>
      <c r="H1494" s="44" t="str">
        <f t="shared" si="75"/>
        <v/>
      </c>
      <c r="I1494" s="58" t="str">
        <f>IF(OR(A1494="",LEFT(A1494,3)="---"),"",IFERROR(VLOOKUP($A1494,'ROAR Balance'!B:F,2,FALSE),""))</f>
        <v/>
      </c>
      <c r="J1494" s="58" t="str">
        <f>IF(I1494="","",IFERROR(VLOOKUP($A1494,'ROAR Balance'!B:F,3,FALSE),""))</f>
        <v/>
      </c>
      <c r="K1494" s="58" t="str">
        <f>IF(I1494="","",IFERROR(VLOOKUP($A1494,'ROAR Balance'!B:F,4,FALSE),""))</f>
        <v/>
      </c>
      <c r="L1494" s="58" t="str">
        <f>IF(I1494="","",IFERROR(VLOOKUP($A1494,'ROAR Balance'!B:F,5,FALSE),""))</f>
        <v/>
      </c>
      <c r="M1494" s="46" t="str">
        <f>IF(OR(LEFT(A1494,2)="--",A1494="",I1494=""),"",IFERROR(VLOOKUP(A1494,Data!C:W,21,FALSE),""))</f>
        <v/>
      </c>
    </row>
    <row r="1495" spans="1:13" x14ac:dyDescent="0.3">
      <c r="A1495" s="5" t="str">
        <f>IFERROR(IF(VLOOKUP(ROW(A1495)-1,Data!B:C,2,FALSE)="","",VLOOKUP(ROW(A1495)-1,Data!B:C,2,FALSE)),"")</f>
        <v/>
      </c>
      <c r="B1495" s="133"/>
      <c r="C1495" s="87" t="str">
        <f>IFERROR(IF(VLOOKUP(ROW(A1495)-1,Data!B:C,2,FALSE)="","",VLOOKUP(ROW(A1495)-1,Data!B:X,23,FALSE)),"")</f>
        <v/>
      </c>
      <c r="D1495" s="6" t="str">
        <f t="shared" si="73"/>
        <v/>
      </c>
      <c r="E1495" s="6" t="str">
        <f t="shared" si="74"/>
        <v/>
      </c>
      <c r="F1495" s="42" t="str">
        <f>IF(I1495="","",IF(M1495="Campaign","--",IF(VLOOKUP(A1495,Data!C:D,2,FALSE)="*","*",VLOOKUP(A1495,Data!C:R,16,FALSE))))</f>
        <v/>
      </c>
      <c r="G1495" s="43" t="str">
        <f>IF(I1495="","",IFERROR(VLOOKUP(VLOOKUP(A1495,Data!C:T,18,FALSE),'ROAR Ratings'!A:D,4,FALSE),""))</f>
        <v/>
      </c>
      <c r="H1495" s="44" t="str">
        <f t="shared" si="75"/>
        <v/>
      </c>
      <c r="I1495" s="58" t="str">
        <f>IF(OR(A1495="",LEFT(A1495,3)="---"),"",IFERROR(VLOOKUP($A1495,'ROAR Balance'!B:F,2,FALSE),""))</f>
        <v/>
      </c>
      <c r="J1495" s="58" t="str">
        <f>IF(I1495="","",IFERROR(VLOOKUP($A1495,'ROAR Balance'!B:F,3,FALSE),""))</f>
        <v/>
      </c>
      <c r="K1495" s="58" t="str">
        <f>IF(I1495="","",IFERROR(VLOOKUP($A1495,'ROAR Balance'!B:F,4,FALSE),""))</f>
        <v/>
      </c>
      <c r="L1495" s="58" t="str">
        <f>IF(I1495="","",IFERROR(VLOOKUP($A1495,'ROAR Balance'!B:F,5,FALSE),""))</f>
        <v/>
      </c>
      <c r="M1495" s="46" t="str">
        <f>IF(OR(LEFT(A1495,2)="--",A1495="",I1495=""),"",IFERROR(VLOOKUP(A1495,Data!C:W,21,FALSE),""))</f>
        <v/>
      </c>
    </row>
    <row r="1496" spans="1:13" x14ac:dyDescent="0.3">
      <c r="A1496" s="5" t="str">
        <f>IFERROR(IF(VLOOKUP(ROW(A1496)-1,Data!B:C,2,FALSE)="","",VLOOKUP(ROW(A1496)-1,Data!B:C,2,FALSE)),"")</f>
        <v/>
      </c>
      <c r="B1496" s="133"/>
      <c r="C1496" s="87" t="str">
        <f>IFERROR(IF(VLOOKUP(ROW(A1496)-1,Data!B:C,2,FALSE)="","",VLOOKUP(ROW(A1496)-1,Data!B:X,23,FALSE)),"")</f>
        <v/>
      </c>
      <c r="D1496" s="6" t="str">
        <f t="shared" si="73"/>
        <v/>
      </c>
      <c r="E1496" s="6" t="str">
        <f t="shared" si="74"/>
        <v/>
      </c>
      <c r="F1496" s="42" t="str">
        <f>IF(I1496="","",IF(M1496="Campaign","--",IF(VLOOKUP(A1496,Data!C:D,2,FALSE)="*","*",VLOOKUP(A1496,Data!C:R,16,FALSE))))</f>
        <v/>
      </c>
      <c r="G1496" s="43" t="str">
        <f>IF(I1496="","",IFERROR(VLOOKUP(VLOOKUP(A1496,Data!C:T,18,FALSE),'ROAR Ratings'!A:D,4,FALSE),""))</f>
        <v/>
      </c>
      <c r="H1496" s="44" t="str">
        <f t="shared" si="75"/>
        <v/>
      </c>
      <c r="I1496" s="58" t="str">
        <f>IF(OR(A1496="",LEFT(A1496,3)="---"),"",IFERROR(VLOOKUP($A1496,'ROAR Balance'!B:F,2,FALSE),""))</f>
        <v/>
      </c>
      <c r="J1496" s="58" t="str">
        <f>IF(I1496="","",IFERROR(VLOOKUP($A1496,'ROAR Balance'!B:F,3,FALSE),""))</f>
        <v/>
      </c>
      <c r="K1496" s="58" t="str">
        <f>IF(I1496="","",IFERROR(VLOOKUP($A1496,'ROAR Balance'!B:F,4,FALSE),""))</f>
        <v/>
      </c>
      <c r="L1496" s="58" t="str">
        <f>IF(I1496="","",IFERROR(VLOOKUP($A1496,'ROAR Balance'!B:F,5,FALSE),""))</f>
        <v/>
      </c>
      <c r="M1496" s="46" t="str">
        <f>IF(OR(LEFT(A1496,2)="--",A1496="",I1496=""),"",IFERROR(VLOOKUP(A1496,Data!C:W,21,FALSE),""))</f>
        <v/>
      </c>
    </row>
    <row r="1497" spans="1:13" x14ac:dyDescent="0.3">
      <c r="A1497" s="5" t="str">
        <f>IFERROR(IF(VLOOKUP(ROW(A1497)-1,Data!B:C,2,FALSE)="","",VLOOKUP(ROW(A1497)-1,Data!B:C,2,FALSE)),"")</f>
        <v/>
      </c>
      <c r="B1497" s="133"/>
      <c r="C1497" s="87" t="str">
        <f>IFERROR(IF(VLOOKUP(ROW(A1497)-1,Data!B:C,2,FALSE)="","",VLOOKUP(ROW(A1497)-1,Data!B:X,23,FALSE)),"")</f>
        <v/>
      </c>
      <c r="D1497" s="6" t="str">
        <f t="shared" si="73"/>
        <v/>
      </c>
      <c r="E1497" s="6" t="str">
        <f t="shared" si="74"/>
        <v/>
      </c>
      <c r="F1497" s="42" t="str">
        <f>IF(I1497="","",IF(M1497="Campaign","--",IF(VLOOKUP(A1497,Data!C:D,2,FALSE)="*","*",VLOOKUP(A1497,Data!C:R,16,FALSE))))</f>
        <v/>
      </c>
      <c r="G1497" s="43" t="str">
        <f>IF(I1497="","",IFERROR(VLOOKUP(VLOOKUP(A1497,Data!C:T,18,FALSE),'ROAR Ratings'!A:D,4,FALSE),""))</f>
        <v/>
      </c>
      <c r="H1497" s="44" t="str">
        <f t="shared" si="75"/>
        <v/>
      </c>
      <c r="I1497" s="58" t="str">
        <f>IF(OR(A1497="",LEFT(A1497,3)="---"),"",IFERROR(VLOOKUP($A1497,'ROAR Balance'!B:F,2,FALSE),""))</f>
        <v/>
      </c>
      <c r="J1497" s="58" t="str">
        <f>IF(I1497="","",IFERROR(VLOOKUP($A1497,'ROAR Balance'!B:F,3,FALSE),""))</f>
        <v/>
      </c>
      <c r="K1497" s="58" t="str">
        <f>IF(I1497="","",IFERROR(VLOOKUP($A1497,'ROAR Balance'!B:F,4,FALSE),""))</f>
        <v/>
      </c>
      <c r="L1497" s="58" t="str">
        <f>IF(I1497="","",IFERROR(VLOOKUP($A1497,'ROAR Balance'!B:F,5,FALSE),""))</f>
        <v/>
      </c>
      <c r="M1497" s="46" t="str">
        <f>IF(OR(LEFT(A1497,2)="--",A1497="",I1497=""),"",IFERROR(VLOOKUP(A1497,Data!C:W,21,FALSE),""))</f>
        <v/>
      </c>
    </row>
    <row r="1498" spans="1:13" x14ac:dyDescent="0.3">
      <c r="A1498" s="5" t="str">
        <f>IFERROR(IF(VLOOKUP(ROW(A1498)-1,Data!B:C,2,FALSE)="","",VLOOKUP(ROW(A1498)-1,Data!B:C,2,FALSE)),"")</f>
        <v/>
      </c>
      <c r="B1498" s="133"/>
      <c r="C1498" s="87" t="str">
        <f>IFERROR(IF(VLOOKUP(ROW(A1498)-1,Data!B:C,2,FALSE)="","",VLOOKUP(ROW(A1498)-1,Data!B:X,23,FALSE)),"")</f>
        <v/>
      </c>
      <c r="D1498" s="6" t="str">
        <f t="shared" si="73"/>
        <v/>
      </c>
      <c r="E1498" s="6" t="str">
        <f t="shared" si="74"/>
        <v/>
      </c>
      <c r="F1498" s="42" t="str">
        <f>IF(I1498="","",IF(M1498="Campaign","--",IF(VLOOKUP(A1498,Data!C:D,2,FALSE)="*","*",VLOOKUP(A1498,Data!C:R,16,FALSE))))</f>
        <v/>
      </c>
      <c r="G1498" s="43" t="str">
        <f>IF(I1498="","",IFERROR(VLOOKUP(VLOOKUP(A1498,Data!C:T,18,FALSE),'ROAR Ratings'!A:D,4,FALSE),""))</f>
        <v/>
      </c>
      <c r="H1498" s="44" t="str">
        <f t="shared" si="75"/>
        <v/>
      </c>
      <c r="I1498" s="58" t="str">
        <f>IF(OR(A1498="",LEFT(A1498,3)="---"),"",IFERROR(VLOOKUP($A1498,'ROAR Balance'!B:F,2,FALSE),""))</f>
        <v/>
      </c>
      <c r="J1498" s="58" t="str">
        <f>IF(I1498="","",IFERROR(VLOOKUP($A1498,'ROAR Balance'!B:F,3,FALSE),""))</f>
        <v/>
      </c>
      <c r="K1498" s="58" t="str">
        <f>IF(I1498="","",IFERROR(VLOOKUP($A1498,'ROAR Balance'!B:F,4,FALSE),""))</f>
        <v/>
      </c>
      <c r="L1498" s="58" t="str">
        <f>IF(I1498="","",IFERROR(VLOOKUP($A1498,'ROAR Balance'!B:F,5,FALSE),""))</f>
        <v/>
      </c>
      <c r="M1498" s="46" t="str">
        <f>IF(OR(LEFT(A1498,2)="--",A1498="",I1498=""),"",IFERROR(VLOOKUP(A1498,Data!C:W,21,FALSE),""))</f>
        <v/>
      </c>
    </row>
    <row r="1499" spans="1:13" x14ac:dyDescent="0.3">
      <c r="A1499" s="5" t="str">
        <f>IFERROR(IF(VLOOKUP(ROW(A1499)-1,Data!B:C,2,FALSE)="","",VLOOKUP(ROW(A1499)-1,Data!B:C,2,FALSE)),"")</f>
        <v/>
      </c>
      <c r="B1499" s="133"/>
      <c r="C1499" s="87" t="str">
        <f>IFERROR(IF(VLOOKUP(ROW(A1499)-1,Data!B:C,2,FALSE)="","",VLOOKUP(ROW(A1499)-1,Data!B:X,23,FALSE)),"")</f>
        <v/>
      </c>
      <c r="D1499" s="6" t="str">
        <f t="shared" si="73"/>
        <v/>
      </c>
      <c r="E1499" s="6" t="str">
        <f t="shared" si="74"/>
        <v/>
      </c>
      <c r="F1499" s="42" t="str">
        <f>IF(I1499="","",IF(M1499="Campaign","--",IF(VLOOKUP(A1499,Data!C:D,2,FALSE)="*","*",VLOOKUP(A1499,Data!C:R,16,FALSE))))</f>
        <v/>
      </c>
      <c r="G1499" s="43" t="str">
        <f>IF(I1499="","",IFERROR(VLOOKUP(VLOOKUP(A1499,Data!C:T,18,FALSE),'ROAR Ratings'!A:D,4,FALSE),""))</f>
        <v/>
      </c>
      <c r="H1499" s="44" t="str">
        <f t="shared" si="75"/>
        <v/>
      </c>
      <c r="I1499" s="58" t="str">
        <f>IF(OR(A1499="",LEFT(A1499,3)="---"),"",IFERROR(VLOOKUP($A1499,'ROAR Balance'!B:F,2,FALSE),""))</f>
        <v/>
      </c>
      <c r="J1499" s="58" t="str">
        <f>IF(I1499="","",IFERROR(VLOOKUP($A1499,'ROAR Balance'!B:F,3,FALSE),""))</f>
        <v/>
      </c>
      <c r="K1499" s="58" t="str">
        <f>IF(I1499="","",IFERROR(VLOOKUP($A1499,'ROAR Balance'!B:F,4,FALSE),""))</f>
        <v/>
      </c>
      <c r="L1499" s="58" t="str">
        <f>IF(I1499="","",IFERROR(VLOOKUP($A1499,'ROAR Balance'!B:F,5,FALSE),""))</f>
        <v/>
      </c>
      <c r="M1499" s="46" t="str">
        <f>IF(OR(LEFT(A1499,2)="--",A1499="",I1499=""),"",IFERROR(VLOOKUP(A1499,Data!C:W,21,FALSE),""))</f>
        <v/>
      </c>
    </row>
    <row r="1500" spans="1:13" x14ac:dyDescent="0.3">
      <c r="A1500" s="5" t="str">
        <f>IFERROR(IF(VLOOKUP(ROW(A1500)-1,Data!B:C,2,FALSE)="","",VLOOKUP(ROW(A1500)-1,Data!B:C,2,FALSE)),"")</f>
        <v/>
      </c>
      <c r="B1500" s="133"/>
      <c r="C1500" s="87" t="str">
        <f>IFERROR(IF(VLOOKUP(ROW(A1500)-1,Data!B:C,2,FALSE)="","",VLOOKUP(ROW(A1500)-1,Data!B:X,23,FALSE)),"")</f>
        <v/>
      </c>
      <c r="D1500" s="6" t="str">
        <f t="shared" si="73"/>
        <v/>
      </c>
      <c r="E1500" s="6" t="str">
        <f t="shared" si="74"/>
        <v/>
      </c>
      <c r="F1500" s="42" t="str">
        <f>IF(I1500="","",IF(M1500="Campaign","--",IF(VLOOKUP(A1500,Data!C:D,2,FALSE)="*","*",VLOOKUP(A1500,Data!C:R,16,FALSE))))</f>
        <v/>
      </c>
      <c r="G1500" s="43" t="str">
        <f>IF(I1500="","",IFERROR(VLOOKUP(VLOOKUP(A1500,Data!C:T,18,FALSE),'ROAR Ratings'!A:D,4,FALSE),""))</f>
        <v/>
      </c>
      <c r="H1500" s="44" t="str">
        <f t="shared" si="75"/>
        <v/>
      </c>
      <c r="I1500" s="58" t="str">
        <f>IF(OR(A1500="",LEFT(A1500,3)="---"),"",IFERROR(VLOOKUP($A1500,'ROAR Balance'!B:F,2,FALSE),""))</f>
        <v/>
      </c>
      <c r="J1500" s="58" t="str">
        <f>IF(I1500="","",IFERROR(VLOOKUP($A1500,'ROAR Balance'!B:F,3,FALSE),""))</f>
        <v/>
      </c>
      <c r="K1500" s="58" t="str">
        <f>IF(I1500="","",IFERROR(VLOOKUP($A1500,'ROAR Balance'!B:F,4,FALSE),""))</f>
        <v/>
      </c>
      <c r="L1500" s="58" t="str">
        <f>IF(I1500="","",IFERROR(VLOOKUP($A1500,'ROAR Balance'!B:F,5,FALSE),""))</f>
        <v/>
      </c>
      <c r="M1500" s="46" t="str">
        <f>IF(OR(LEFT(A1500,2)="--",A1500="",I1500=""),"",IFERROR(VLOOKUP(A1500,Data!C:W,21,FALSE),""))</f>
        <v/>
      </c>
    </row>
  </sheetData>
  <sheetProtection selectLockedCells="1"/>
  <phoneticPr fontId="3" type="noConversion"/>
  <conditionalFormatting sqref="F2:F1500">
    <cfRule type="dataBar" priority="546">
      <dataBar>
        <cfvo type="num" val="1"/>
        <cfvo type="num" val="10"/>
        <color theme="0" tint="-0.14999847407452621"/>
      </dataBar>
    </cfRule>
  </conditionalFormatting>
  <conditionalFormatting sqref="D2:D1500">
    <cfRule type="cellIs" dxfId="13" priority="231" operator="notEqual">
      <formula>1</formula>
    </cfRule>
    <cfRule type="cellIs" dxfId="12" priority="232" operator="equal">
      <formula>1</formula>
    </cfRule>
  </conditionalFormatting>
  <conditionalFormatting sqref="H3">
    <cfRule type="iconSet" priority="4149">
      <iconSet reverse="1">
        <cfvo type="percent" val="0"/>
        <cfvo type="formula" val="$P$5"/>
        <cfvo type="formula" val="$P$4"/>
      </iconSet>
    </cfRule>
  </conditionalFormatting>
  <conditionalFormatting sqref="G3">
    <cfRule type="iconSet" priority="4150">
      <iconSet>
        <cfvo type="percent" val="0"/>
        <cfvo type="formula" val="$P$3"/>
        <cfvo type="formula" val="$P$2"/>
      </iconSet>
    </cfRule>
  </conditionalFormatting>
  <conditionalFormatting sqref="H15:H22">
    <cfRule type="iconSet" priority="4151">
      <iconSet reverse="1">
        <cfvo type="percent" val="0"/>
        <cfvo type="formula" val="$P$5"/>
        <cfvo type="formula" val="$P$4"/>
      </iconSet>
    </cfRule>
  </conditionalFormatting>
  <conditionalFormatting sqref="G19:G26">
    <cfRule type="iconSet" priority="4152">
      <iconSet>
        <cfvo type="percent" val="0"/>
        <cfvo type="formula" val="$P$3"/>
        <cfvo type="formula" val="$P$2"/>
      </iconSet>
    </cfRule>
  </conditionalFormatting>
  <conditionalFormatting sqref="H25:H32">
    <cfRule type="iconSet" priority="4153">
      <iconSet reverse="1">
        <cfvo type="percent" val="0"/>
        <cfvo type="formula" val="$P$5"/>
        <cfvo type="formula" val="$P$4"/>
      </iconSet>
    </cfRule>
  </conditionalFormatting>
  <conditionalFormatting sqref="G29:G36">
    <cfRule type="iconSet" priority="4154">
      <iconSet>
        <cfvo type="percent" val="0"/>
        <cfvo type="formula" val="$P$3"/>
        <cfvo type="formula" val="$P$2"/>
      </iconSet>
    </cfRule>
  </conditionalFormatting>
  <conditionalFormatting sqref="H35:H42">
    <cfRule type="iconSet" priority="4155">
      <iconSet reverse="1">
        <cfvo type="percent" val="0"/>
        <cfvo type="formula" val="$P$5"/>
        <cfvo type="formula" val="$P$4"/>
      </iconSet>
    </cfRule>
  </conditionalFormatting>
  <conditionalFormatting sqref="G39:G46">
    <cfRule type="iconSet" priority="4156">
      <iconSet>
        <cfvo type="percent" val="0"/>
        <cfvo type="formula" val="$P$3"/>
        <cfvo type="formula" val="$P$2"/>
      </iconSet>
    </cfRule>
  </conditionalFormatting>
  <conditionalFormatting sqref="H45:H52">
    <cfRule type="iconSet" priority="4157">
      <iconSet reverse="1">
        <cfvo type="percent" val="0"/>
        <cfvo type="formula" val="$P$5"/>
        <cfvo type="formula" val="$P$4"/>
      </iconSet>
    </cfRule>
  </conditionalFormatting>
  <conditionalFormatting sqref="G49:G56">
    <cfRule type="iconSet" priority="4158">
      <iconSet>
        <cfvo type="percent" val="0"/>
        <cfvo type="formula" val="$P$3"/>
        <cfvo type="formula" val="$P$2"/>
      </iconSet>
    </cfRule>
  </conditionalFormatting>
  <conditionalFormatting sqref="H55:H62">
    <cfRule type="iconSet" priority="4159">
      <iconSet reverse="1">
        <cfvo type="percent" val="0"/>
        <cfvo type="formula" val="$P$5"/>
        <cfvo type="formula" val="$P$4"/>
      </iconSet>
    </cfRule>
  </conditionalFormatting>
  <conditionalFormatting sqref="G59:G66">
    <cfRule type="iconSet" priority="4160">
      <iconSet>
        <cfvo type="percent" val="0"/>
        <cfvo type="formula" val="$P$3"/>
        <cfvo type="formula" val="$P$2"/>
      </iconSet>
    </cfRule>
  </conditionalFormatting>
  <conditionalFormatting sqref="H65:H72">
    <cfRule type="iconSet" priority="4161">
      <iconSet reverse="1">
        <cfvo type="percent" val="0"/>
        <cfvo type="formula" val="$P$5"/>
        <cfvo type="formula" val="$P$4"/>
      </iconSet>
    </cfRule>
  </conditionalFormatting>
  <conditionalFormatting sqref="G69:G76">
    <cfRule type="iconSet" priority="4162">
      <iconSet>
        <cfvo type="percent" val="0"/>
        <cfvo type="formula" val="$P$3"/>
        <cfvo type="formula" val="$P$2"/>
      </iconSet>
    </cfRule>
  </conditionalFormatting>
  <conditionalFormatting sqref="H75:H82">
    <cfRule type="iconSet" priority="4163">
      <iconSet reverse="1">
        <cfvo type="percent" val="0"/>
        <cfvo type="formula" val="$P$5"/>
        <cfvo type="formula" val="$P$4"/>
      </iconSet>
    </cfRule>
  </conditionalFormatting>
  <conditionalFormatting sqref="G79:G86">
    <cfRule type="iconSet" priority="4164">
      <iconSet>
        <cfvo type="percent" val="0"/>
        <cfvo type="formula" val="$P$3"/>
        <cfvo type="formula" val="$P$2"/>
      </iconSet>
    </cfRule>
  </conditionalFormatting>
  <conditionalFormatting sqref="H85:H92">
    <cfRule type="iconSet" priority="4165">
      <iconSet reverse="1">
        <cfvo type="percent" val="0"/>
        <cfvo type="formula" val="$P$5"/>
        <cfvo type="formula" val="$P$4"/>
      </iconSet>
    </cfRule>
  </conditionalFormatting>
  <conditionalFormatting sqref="G89:G96">
    <cfRule type="iconSet" priority="4166">
      <iconSet>
        <cfvo type="percent" val="0"/>
        <cfvo type="formula" val="$P$3"/>
        <cfvo type="formula" val="$P$2"/>
      </iconSet>
    </cfRule>
  </conditionalFormatting>
  <conditionalFormatting sqref="H95:H102">
    <cfRule type="iconSet" priority="4167">
      <iconSet reverse="1">
        <cfvo type="percent" val="0"/>
        <cfvo type="formula" val="$P$5"/>
        <cfvo type="formula" val="$P$4"/>
      </iconSet>
    </cfRule>
  </conditionalFormatting>
  <conditionalFormatting sqref="G99:G106">
    <cfRule type="iconSet" priority="4168">
      <iconSet>
        <cfvo type="percent" val="0"/>
        <cfvo type="formula" val="$P$3"/>
        <cfvo type="formula" val="$P$2"/>
      </iconSet>
    </cfRule>
  </conditionalFormatting>
  <conditionalFormatting sqref="H105:H112">
    <cfRule type="iconSet" priority="4169">
      <iconSet reverse="1">
        <cfvo type="percent" val="0"/>
        <cfvo type="formula" val="$P$5"/>
        <cfvo type="formula" val="$P$4"/>
      </iconSet>
    </cfRule>
  </conditionalFormatting>
  <conditionalFormatting sqref="G109:G112 G135:G138">
    <cfRule type="iconSet" priority="4170">
      <iconSet>
        <cfvo type="percent" val="0"/>
        <cfvo type="formula" val="$P$3"/>
        <cfvo type="formula" val="$P$2"/>
      </iconSet>
    </cfRule>
  </conditionalFormatting>
  <conditionalFormatting sqref="H137:H148">
    <cfRule type="iconSet" priority="4172">
      <iconSet reverse="1">
        <cfvo type="percent" val="0"/>
        <cfvo type="formula" val="$P$5"/>
        <cfvo type="formula" val="$P$4"/>
      </iconSet>
    </cfRule>
  </conditionalFormatting>
  <conditionalFormatting sqref="G174:G177 G141:G148">
    <cfRule type="iconSet" priority="4173">
      <iconSet>
        <cfvo type="percent" val="0"/>
        <cfvo type="formula" val="$P$3"/>
        <cfvo type="formula" val="$P$2"/>
      </iconSet>
    </cfRule>
  </conditionalFormatting>
  <conditionalFormatting sqref="H176:H185">
    <cfRule type="iconSet" priority="4175">
      <iconSet reverse="1">
        <cfvo type="percent" val="0"/>
        <cfvo type="formula" val="$P$5"/>
        <cfvo type="formula" val="$P$4"/>
      </iconSet>
    </cfRule>
  </conditionalFormatting>
  <conditionalFormatting sqref="G180:G189">
    <cfRule type="iconSet" priority="4176">
      <iconSet>
        <cfvo type="percent" val="0"/>
        <cfvo type="formula" val="$P$3"/>
        <cfvo type="formula" val="$P$2"/>
      </iconSet>
    </cfRule>
  </conditionalFormatting>
  <conditionalFormatting sqref="H188:H195">
    <cfRule type="iconSet" priority="4177">
      <iconSet reverse="1">
        <cfvo type="percent" val="0"/>
        <cfvo type="formula" val="$P$5"/>
        <cfvo type="formula" val="$P$4"/>
      </iconSet>
    </cfRule>
  </conditionalFormatting>
  <conditionalFormatting sqref="G192:G199">
    <cfRule type="iconSet" priority="4178">
      <iconSet>
        <cfvo type="percent" val="0"/>
        <cfvo type="formula" val="$P$3"/>
        <cfvo type="formula" val="$P$2"/>
      </iconSet>
    </cfRule>
  </conditionalFormatting>
  <conditionalFormatting sqref="H198:H207">
    <cfRule type="iconSet" priority="4179">
      <iconSet reverse="1">
        <cfvo type="percent" val="0"/>
        <cfvo type="formula" val="$P$5"/>
        <cfvo type="formula" val="$P$4"/>
      </iconSet>
    </cfRule>
  </conditionalFormatting>
  <conditionalFormatting sqref="G202:G211">
    <cfRule type="iconSet" priority="4180">
      <iconSet>
        <cfvo type="percent" val="0"/>
        <cfvo type="formula" val="$P$3"/>
        <cfvo type="formula" val="$P$2"/>
      </iconSet>
    </cfRule>
  </conditionalFormatting>
  <conditionalFormatting sqref="H210:H214">
    <cfRule type="iconSet" priority="4181">
      <iconSet reverse="1">
        <cfvo type="percent" val="0"/>
        <cfvo type="formula" val="$P$5"/>
        <cfvo type="formula" val="$P$4"/>
      </iconSet>
    </cfRule>
  </conditionalFormatting>
  <conditionalFormatting sqref="G214:G218">
    <cfRule type="iconSet" priority="4182">
      <iconSet>
        <cfvo type="percent" val="0"/>
        <cfvo type="formula" val="$P$3"/>
        <cfvo type="formula" val="$P$2"/>
      </iconSet>
    </cfRule>
  </conditionalFormatting>
  <conditionalFormatting sqref="H217:H225">
    <cfRule type="iconSet" priority="4183">
      <iconSet reverse="1">
        <cfvo type="percent" val="0"/>
        <cfvo type="formula" val="$P$5"/>
        <cfvo type="formula" val="$P$4"/>
      </iconSet>
    </cfRule>
  </conditionalFormatting>
  <conditionalFormatting sqref="G221:G229">
    <cfRule type="iconSet" priority="4184">
      <iconSet>
        <cfvo type="percent" val="0"/>
        <cfvo type="formula" val="$P$3"/>
        <cfvo type="formula" val="$P$2"/>
      </iconSet>
    </cfRule>
  </conditionalFormatting>
  <conditionalFormatting sqref="H228:H235">
    <cfRule type="iconSet" priority="4185">
      <iconSet reverse="1">
        <cfvo type="percent" val="0"/>
        <cfvo type="formula" val="$P$5"/>
        <cfvo type="formula" val="$P$4"/>
      </iconSet>
    </cfRule>
  </conditionalFormatting>
  <conditionalFormatting sqref="G232:G239">
    <cfRule type="iconSet" priority="4186">
      <iconSet>
        <cfvo type="percent" val="0"/>
        <cfvo type="formula" val="$P$3"/>
        <cfvo type="formula" val="$P$2"/>
      </iconSet>
    </cfRule>
  </conditionalFormatting>
  <conditionalFormatting sqref="H252">
    <cfRule type="iconSet" priority="4187">
      <iconSet reverse="1">
        <cfvo type="percent" val="0"/>
        <cfvo type="formula" val="$P$5"/>
        <cfvo type="formula" val="$P$4"/>
      </iconSet>
    </cfRule>
  </conditionalFormatting>
  <conditionalFormatting sqref="G256">
    <cfRule type="iconSet" priority="4188">
      <iconSet>
        <cfvo type="percent" val="0"/>
        <cfvo type="formula" val="$P$3"/>
        <cfvo type="formula" val="$P$2"/>
      </iconSet>
    </cfRule>
  </conditionalFormatting>
  <conditionalFormatting sqref="H253:H261">
    <cfRule type="iconSet" priority="4189">
      <iconSet reverse="1">
        <cfvo type="percent" val="0"/>
        <cfvo type="formula" val="$P$5"/>
        <cfvo type="formula" val="$P$4"/>
      </iconSet>
    </cfRule>
  </conditionalFormatting>
  <conditionalFormatting sqref="G257:G261 G113:G116">
    <cfRule type="iconSet" priority="4190">
      <iconSet>
        <cfvo type="percent" val="0"/>
        <cfvo type="formula" val="$P$3"/>
        <cfvo type="formula" val="$P$2"/>
      </iconSet>
    </cfRule>
  </conditionalFormatting>
  <conditionalFormatting sqref="H264:H278">
    <cfRule type="iconSet" priority="4192">
      <iconSet reverse="1">
        <cfvo type="percent" val="0"/>
        <cfvo type="formula" val="$P$5"/>
        <cfvo type="formula" val="$P$4"/>
      </iconSet>
    </cfRule>
  </conditionalFormatting>
  <conditionalFormatting sqref="G268:G282">
    <cfRule type="iconSet" priority="4193">
      <iconSet>
        <cfvo type="percent" val="0"/>
        <cfvo type="formula" val="$P$3"/>
        <cfvo type="formula" val="$P$2"/>
      </iconSet>
    </cfRule>
  </conditionalFormatting>
  <conditionalFormatting sqref="H281:H296">
    <cfRule type="iconSet" priority="4194">
      <iconSet reverse="1">
        <cfvo type="percent" val="0"/>
        <cfvo type="formula" val="$P$5"/>
        <cfvo type="formula" val="$P$4"/>
      </iconSet>
    </cfRule>
  </conditionalFormatting>
  <conditionalFormatting sqref="G285:G300">
    <cfRule type="iconSet" priority="4195">
      <iconSet>
        <cfvo type="percent" val="0"/>
        <cfvo type="formula" val="$P$3"/>
        <cfvo type="formula" val="$P$2"/>
      </iconSet>
    </cfRule>
  </conditionalFormatting>
  <conditionalFormatting sqref="H299:H314">
    <cfRule type="iconSet" priority="4196">
      <iconSet reverse="1">
        <cfvo type="percent" val="0"/>
        <cfvo type="formula" val="$P$5"/>
        <cfvo type="formula" val="$P$4"/>
      </iconSet>
    </cfRule>
  </conditionalFormatting>
  <conditionalFormatting sqref="G303:G318">
    <cfRule type="iconSet" priority="4197">
      <iconSet>
        <cfvo type="percent" val="0"/>
        <cfvo type="formula" val="$P$3"/>
        <cfvo type="formula" val="$P$2"/>
      </iconSet>
    </cfRule>
  </conditionalFormatting>
  <conditionalFormatting sqref="H317:H331">
    <cfRule type="iconSet" priority="4198">
      <iconSet reverse="1">
        <cfvo type="percent" val="0"/>
        <cfvo type="formula" val="$P$5"/>
        <cfvo type="formula" val="$P$4"/>
      </iconSet>
    </cfRule>
  </conditionalFormatting>
  <conditionalFormatting sqref="G321:G335">
    <cfRule type="iconSet" priority="4199">
      <iconSet>
        <cfvo type="percent" val="0"/>
        <cfvo type="formula" val="$P$3"/>
        <cfvo type="formula" val="$P$2"/>
      </iconSet>
    </cfRule>
  </conditionalFormatting>
  <conditionalFormatting sqref="H334:H344">
    <cfRule type="iconSet" priority="4200">
      <iconSet reverse="1">
        <cfvo type="percent" val="0"/>
        <cfvo type="formula" val="$P$5"/>
        <cfvo type="formula" val="$P$4"/>
      </iconSet>
    </cfRule>
  </conditionalFormatting>
  <conditionalFormatting sqref="G338:G348">
    <cfRule type="iconSet" priority="4201">
      <iconSet>
        <cfvo type="percent" val="0"/>
        <cfvo type="formula" val="$P$3"/>
        <cfvo type="formula" val="$P$2"/>
      </iconSet>
    </cfRule>
  </conditionalFormatting>
  <conditionalFormatting sqref="H347:H358">
    <cfRule type="iconSet" priority="4202">
      <iconSet reverse="1">
        <cfvo type="percent" val="0"/>
        <cfvo type="formula" val="$P$5"/>
        <cfvo type="formula" val="$P$4"/>
      </iconSet>
    </cfRule>
  </conditionalFormatting>
  <conditionalFormatting sqref="G351:G362">
    <cfRule type="iconSet" priority="4203">
      <iconSet>
        <cfvo type="percent" val="0"/>
        <cfvo type="formula" val="$P$3"/>
        <cfvo type="formula" val="$P$2"/>
      </iconSet>
    </cfRule>
  </conditionalFormatting>
  <conditionalFormatting sqref="H361:H384">
    <cfRule type="iconSet" priority="4204">
      <iconSet reverse="1">
        <cfvo type="percent" val="0"/>
        <cfvo type="formula" val="$P$5"/>
        <cfvo type="formula" val="$P$4"/>
      </iconSet>
    </cfRule>
  </conditionalFormatting>
  <conditionalFormatting sqref="G365:G388">
    <cfRule type="iconSet" priority="4205">
      <iconSet>
        <cfvo type="percent" val="0"/>
        <cfvo type="formula" val="$P$3"/>
        <cfvo type="formula" val="$P$2"/>
      </iconSet>
    </cfRule>
  </conditionalFormatting>
  <conditionalFormatting sqref="H387:H400">
    <cfRule type="iconSet" priority="4206">
      <iconSet reverse="1">
        <cfvo type="percent" val="0"/>
        <cfvo type="formula" val="$P$5"/>
        <cfvo type="formula" val="$P$4"/>
      </iconSet>
    </cfRule>
  </conditionalFormatting>
  <conditionalFormatting sqref="G391:G404">
    <cfRule type="iconSet" priority="4207">
      <iconSet>
        <cfvo type="percent" val="0"/>
        <cfvo type="formula" val="$P$3"/>
        <cfvo type="formula" val="$P$2"/>
      </iconSet>
    </cfRule>
  </conditionalFormatting>
  <conditionalFormatting sqref="H403:H418">
    <cfRule type="iconSet" priority="4208">
      <iconSet reverse="1">
        <cfvo type="percent" val="0"/>
        <cfvo type="formula" val="$P$5"/>
        <cfvo type="formula" val="$P$4"/>
      </iconSet>
    </cfRule>
  </conditionalFormatting>
  <conditionalFormatting sqref="G407:G422">
    <cfRule type="iconSet" priority="4209">
      <iconSet>
        <cfvo type="percent" val="0"/>
        <cfvo type="formula" val="$P$3"/>
        <cfvo type="formula" val="$P$2"/>
      </iconSet>
    </cfRule>
  </conditionalFormatting>
  <conditionalFormatting sqref="H421:H430">
    <cfRule type="iconSet" priority="4210">
      <iconSet reverse="1">
        <cfvo type="percent" val="0"/>
        <cfvo type="formula" val="$P$5"/>
        <cfvo type="formula" val="$P$4"/>
      </iconSet>
    </cfRule>
  </conditionalFormatting>
  <conditionalFormatting sqref="G425:G434">
    <cfRule type="iconSet" priority="4211">
      <iconSet>
        <cfvo type="percent" val="0"/>
        <cfvo type="formula" val="$P$3"/>
        <cfvo type="formula" val="$P$2"/>
      </iconSet>
    </cfRule>
  </conditionalFormatting>
  <conditionalFormatting sqref="H433:H455">
    <cfRule type="iconSet" priority="4212">
      <iconSet reverse="1">
        <cfvo type="percent" val="0"/>
        <cfvo type="formula" val="$P$5"/>
        <cfvo type="formula" val="$P$4"/>
      </iconSet>
    </cfRule>
  </conditionalFormatting>
  <conditionalFormatting sqref="G437:G459">
    <cfRule type="iconSet" priority="4213">
      <iconSet>
        <cfvo type="percent" val="0"/>
        <cfvo type="formula" val="$P$3"/>
        <cfvo type="formula" val="$P$2"/>
      </iconSet>
    </cfRule>
  </conditionalFormatting>
  <conditionalFormatting sqref="H458:H473">
    <cfRule type="iconSet" priority="4214">
      <iconSet reverse="1">
        <cfvo type="percent" val="0"/>
        <cfvo type="formula" val="$P$5"/>
        <cfvo type="formula" val="$P$4"/>
      </iconSet>
    </cfRule>
  </conditionalFormatting>
  <conditionalFormatting sqref="G462:G477">
    <cfRule type="iconSet" priority="4215">
      <iconSet>
        <cfvo type="percent" val="0"/>
        <cfvo type="formula" val="$P$3"/>
        <cfvo type="formula" val="$P$2"/>
      </iconSet>
    </cfRule>
  </conditionalFormatting>
  <conditionalFormatting sqref="G701:G703">
    <cfRule type="iconSet" priority="4216">
      <iconSet>
        <cfvo type="percent" val="0"/>
        <cfvo type="formula" val="$P$3"/>
        <cfvo type="formula" val="$P$2"/>
      </iconSet>
    </cfRule>
  </conditionalFormatting>
  <conditionalFormatting sqref="G702:G703">
    <cfRule type="iconSet" priority="4217">
      <iconSet>
        <cfvo type="percent" val="0"/>
        <cfvo type="formula" val="$P$3"/>
        <cfvo type="formula" val="$P$2"/>
      </iconSet>
    </cfRule>
  </conditionalFormatting>
  <conditionalFormatting sqref="H702:H709">
    <cfRule type="iconSet" priority="4218">
      <iconSet reverse="1">
        <cfvo type="percent" val="0"/>
        <cfvo type="formula" val="$P$5"/>
        <cfvo type="formula" val="$P$4"/>
      </iconSet>
    </cfRule>
  </conditionalFormatting>
  <conditionalFormatting sqref="G706:G713">
    <cfRule type="iconSet" priority="4219">
      <iconSet>
        <cfvo type="percent" val="0"/>
        <cfvo type="formula" val="$P$3"/>
        <cfvo type="formula" val="$P$2"/>
      </iconSet>
    </cfRule>
  </conditionalFormatting>
  <conditionalFormatting sqref="H712:H719">
    <cfRule type="iconSet" priority="4220">
      <iconSet reverse="1">
        <cfvo type="percent" val="0"/>
        <cfvo type="formula" val="$P$5"/>
        <cfvo type="formula" val="$P$4"/>
      </iconSet>
    </cfRule>
  </conditionalFormatting>
  <conditionalFormatting sqref="G716:G723">
    <cfRule type="iconSet" priority="4221">
      <iconSet>
        <cfvo type="percent" val="0"/>
        <cfvo type="formula" val="$P$3"/>
        <cfvo type="formula" val="$P$2"/>
      </iconSet>
    </cfRule>
  </conditionalFormatting>
  <conditionalFormatting sqref="H722:H733">
    <cfRule type="iconSet" priority="4222">
      <iconSet reverse="1">
        <cfvo type="percent" val="0"/>
        <cfvo type="formula" val="$P$5"/>
        <cfvo type="formula" val="$P$4"/>
      </iconSet>
    </cfRule>
  </conditionalFormatting>
  <conditionalFormatting sqref="G726:G737">
    <cfRule type="iconSet" priority="4223">
      <iconSet>
        <cfvo type="percent" val="0"/>
        <cfvo type="formula" val="$P$3"/>
        <cfvo type="formula" val="$P$2"/>
      </iconSet>
    </cfRule>
  </conditionalFormatting>
  <conditionalFormatting sqref="H736:H747">
    <cfRule type="iconSet" priority="4224">
      <iconSet reverse="1">
        <cfvo type="percent" val="0"/>
        <cfvo type="formula" val="$P$5"/>
        <cfvo type="formula" val="$P$4"/>
      </iconSet>
    </cfRule>
  </conditionalFormatting>
  <conditionalFormatting sqref="G740:G751">
    <cfRule type="iconSet" priority="4225">
      <iconSet>
        <cfvo type="percent" val="0"/>
        <cfvo type="formula" val="$P$3"/>
        <cfvo type="formula" val="$P$2"/>
      </iconSet>
    </cfRule>
  </conditionalFormatting>
  <conditionalFormatting sqref="G833:G835">
    <cfRule type="iconSet" priority="4226">
      <iconSet>
        <cfvo type="percent" val="0"/>
        <cfvo type="formula" val="$P$3"/>
        <cfvo type="formula" val="$P$2"/>
      </iconSet>
    </cfRule>
  </conditionalFormatting>
  <conditionalFormatting sqref="H834:H839">
    <cfRule type="iconSet" priority="4227">
      <iconSet reverse="1">
        <cfvo type="percent" val="0"/>
        <cfvo type="formula" val="$P$5"/>
        <cfvo type="formula" val="$P$4"/>
      </iconSet>
    </cfRule>
  </conditionalFormatting>
  <conditionalFormatting sqref="G838:G843">
    <cfRule type="iconSet" priority="4228">
      <iconSet>
        <cfvo type="percent" val="0"/>
        <cfvo type="formula" val="$P$3"/>
        <cfvo type="formula" val="$P$2"/>
      </iconSet>
    </cfRule>
  </conditionalFormatting>
  <conditionalFormatting sqref="H842:H844">
    <cfRule type="iconSet" priority="4229">
      <iconSet reverse="1">
        <cfvo type="percent" val="0"/>
        <cfvo type="formula" val="$P$5"/>
        <cfvo type="formula" val="$P$4"/>
      </iconSet>
    </cfRule>
  </conditionalFormatting>
  <conditionalFormatting sqref="G846:G848">
    <cfRule type="iconSet" priority="4230">
      <iconSet>
        <cfvo type="percent" val="0"/>
        <cfvo type="formula" val="$P$3"/>
        <cfvo type="formula" val="$P$2"/>
      </iconSet>
    </cfRule>
  </conditionalFormatting>
  <conditionalFormatting sqref="H845">
    <cfRule type="iconSet" priority="4231">
      <iconSet reverse="1">
        <cfvo type="percent" val="0"/>
        <cfvo type="formula" val="$P$5"/>
        <cfvo type="formula" val="$P$4"/>
      </iconSet>
    </cfRule>
  </conditionalFormatting>
  <conditionalFormatting sqref="G849">
    <cfRule type="iconSet" priority="4232">
      <iconSet>
        <cfvo type="percent" val="0"/>
        <cfvo type="formula" val="$P$3"/>
        <cfvo type="formula" val="$P$2"/>
      </iconSet>
    </cfRule>
  </conditionalFormatting>
  <conditionalFormatting sqref="H846:H847">
    <cfRule type="iconSet" priority="4233">
      <iconSet reverse="1">
        <cfvo type="percent" val="0"/>
        <cfvo type="formula" val="$P$5"/>
        <cfvo type="formula" val="$P$4"/>
      </iconSet>
    </cfRule>
  </conditionalFormatting>
  <conditionalFormatting sqref="G850:G851">
    <cfRule type="iconSet" priority="4234">
      <iconSet>
        <cfvo type="percent" val="0"/>
        <cfvo type="formula" val="$P$3"/>
        <cfvo type="formula" val="$P$2"/>
      </iconSet>
    </cfRule>
  </conditionalFormatting>
  <conditionalFormatting sqref="H850:H862">
    <cfRule type="iconSet" priority="4235">
      <iconSet reverse="1">
        <cfvo type="percent" val="0"/>
        <cfvo type="formula" val="$P$5"/>
        <cfvo type="formula" val="$P$4"/>
      </iconSet>
    </cfRule>
  </conditionalFormatting>
  <conditionalFormatting sqref="G854:G866">
    <cfRule type="iconSet" priority="4236">
      <iconSet>
        <cfvo type="percent" val="0"/>
        <cfvo type="formula" val="$P$3"/>
        <cfvo type="formula" val="$P$2"/>
      </iconSet>
    </cfRule>
  </conditionalFormatting>
  <conditionalFormatting sqref="H865:H888">
    <cfRule type="iconSet" priority="4237">
      <iconSet reverse="1">
        <cfvo type="percent" val="0"/>
        <cfvo type="formula" val="$P$5"/>
        <cfvo type="formula" val="$P$4"/>
      </iconSet>
    </cfRule>
  </conditionalFormatting>
  <conditionalFormatting sqref="G907:G910 G869:G888">
    <cfRule type="iconSet" priority="4238">
      <iconSet>
        <cfvo type="percent" val="0"/>
        <cfvo type="formula" val="$P$3"/>
        <cfvo type="formula" val="$P$2"/>
      </iconSet>
    </cfRule>
  </conditionalFormatting>
  <conditionalFormatting sqref="H909:H925">
    <cfRule type="iconSet" priority="4240">
      <iconSet reverse="1">
        <cfvo type="percent" val="0"/>
        <cfvo type="formula" val="$P$5"/>
        <cfvo type="formula" val="$P$4"/>
      </iconSet>
    </cfRule>
  </conditionalFormatting>
  <conditionalFormatting sqref="G913:G926 G889:G891">
    <cfRule type="iconSet" priority="4241">
      <iconSet>
        <cfvo type="percent" val="0"/>
        <cfvo type="formula" val="$P$3"/>
        <cfvo type="formula" val="$P$2"/>
      </iconSet>
    </cfRule>
  </conditionalFormatting>
  <conditionalFormatting sqref="H890:H906">
    <cfRule type="iconSet" priority="4243">
      <iconSet reverse="1">
        <cfvo type="percent" val="0"/>
        <cfvo type="formula" val="$P$5"/>
        <cfvo type="formula" val="$P$4"/>
      </iconSet>
    </cfRule>
  </conditionalFormatting>
  <conditionalFormatting sqref="H928:H963">
    <cfRule type="iconSet" priority="4244">
      <iconSet reverse="1">
        <cfvo type="percent" val="0"/>
        <cfvo type="formula" val="$P$5"/>
        <cfvo type="formula" val="$P$4"/>
      </iconSet>
    </cfRule>
  </conditionalFormatting>
  <conditionalFormatting sqref="G932:G965">
    <cfRule type="iconSet" priority="4245">
      <iconSet>
        <cfvo type="percent" val="0"/>
        <cfvo type="formula" val="$P$3"/>
        <cfvo type="formula" val="$P$2"/>
      </iconSet>
    </cfRule>
  </conditionalFormatting>
  <conditionalFormatting sqref="H964:H973">
    <cfRule type="iconSet" priority="4246">
      <iconSet reverse="1">
        <cfvo type="percent" val="0"/>
        <cfvo type="formula" val="$P$5"/>
        <cfvo type="formula" val="$P$4"/>
      </iconSet>
    </cfRule>
  </conditionalFormatting>
  <conditionalFormatting sqref="G968:G977">
    <cfRule type="iconSet" priority="4247">
      <iconSet>
        <cfvo type="percent" val="0"/>
        <cfvo type="formula" val="$P$3"/>
        <cfvo type="formula" val="$P$2"/>
      </iconSet>
    </cfRule>
  </conditionalFormatting>
  <conditionalFormatting sqref="H976:H987">
    <cfRule type="iconSet" priority="4248">
      <iconSet reverse="1">
        <cfvo type="percent" val="0"/>
        <cfvo type="formula" val="$P$5"/>
        <cfvo type="formula" val="$P$4"/>
      </iconSet>
    </cfRule>
  </conditionalFormatting>
  <conditionalFormatting sqref="G980:G991">
    <cfRule type="iconSet" priority="4249">
      <iconSet>
        <cfvo type="percent" val="0"/>
        <cfvo type="formula" val="$P$3"/>
        <cfvo type="formula" val="$P$2"/>
      </iconSet>
    </cfRule>
  </conditionalFormatting>
  <conditionalFormatting sqref="H990:H1001">
    <cfRule type="iconSet" priority="4250">
      <iconSet reverse="1">
        <cfvo type="percent" val="0"/>
        <cfvo type="formula" val="$P$5"/>
        <cfvo type="formula" val="$P$4"/>
      </iconSet>
    </cfRule>
  </conditionalFormatting>
  <conditionalFormatting sqref="G994:G1005">
    <cfRule type="iconSet" priority="4251">
      <iconSet>
        <cfvo type="percent" val="0"/>
        <cfvo type="formula" val="$P$3"/>
        <cfvo type="formula" val="$P$2"/>
      </iconSet>
    </cfRule>
  </conditionalFormatting>
  <conditionalFormatting sqref="H1004:H1015">
    <cfRule type="iconSet" priority="4252">
      <iconSet reverse="1">
        <cfvo type="percent" val="0"/>
        <cfvo type="formula" val="$P$5"/>
        <cfvo type="formula" val="$P$4"/>
      </iconSet>
    </cfRule>
  </conditionalFormatting>
  <conditionalFormatting sqref="G1008:G1019">
    <cfRule type="iconSet" priority="4253">
      <iconSet>
        <cfvo type="percent" val="0"/>
        <cfvo type="formula" val="$P$3"/>
        <cfvo type="formula" val="$P$2"/>
      </iconSet>
    </cfRule>
  </conditionalFormatting>
  <conditionalFormatting sqref="H1018:H1029">
    <cfRule type="iconSet" priority="4254">
      <iconSet reverse="1">
        <cfvo type="percent" val="0"/>
        <cfvo type="formula" val="$P$5"/>
        <cfvo type="formula" val="$P$4"/>
      </iconSet>
    </cfRule>
  </conditionalFormatting>
  <conditionalFormatting sqref="G1022:G1033">
    <cfRule type="iconSet" priority="4255">
      <iconSet>
        <cfvo type="percent" val="0"/>
        <cfvo type="formula" val="$P$3"/>
        <cfvo type="formula" val="$P$2"/>
      </iconSet>
    </cfRule>
  </conditionalFormatting>
  <conditionalFormatting sqref="H1032:H1043">
    <cfRule type="iconSet" priority="4256">
      <iconSet reverse="1">
        <cfvo type="percent" val="0"/>
        <cfvo type="formula" val="$P$5"/>
        <cfvo type="formula" val="$P$4"/>
      </iconSet>
    </cfRule>
  </conditionalFormatting>
  <conditionalFormatting sqref="G1036:G1047">
    <cfRule type="iconSet" priority="4257">
      <iconSet>
        <cfvo type="percent" val="0"/>
        <cfvo type="formula" val="$P$3"/>
        <cfvo type="formula" val="$P$2"/>
      </iconSet>
    </cfRule>
  </conditionalFormatting>
  <conditionalFormatting sqref="H1046:H1057">
    <cfRule type="iconSet" priority="4258">
      <iconSet reverse="1">
        <cfvo type="percent" val="0"/>
        <cfvo type="formula" val="$P$5"/>
        <cfvo type="formula" val="$P$4"/>
      </iconSet>
    </cfRule>
  </conditionalFormatting>
  <conditionalFormatting sqref="G1050:G1061">
    <cfRule type="iconSet" priority="4259">
      <iconSet>
        <cfvo type="percent" val="0"/>
        <cfvo type="formula" val="$P$3"/>
        <cfvo type="formula" val="$P$2"/>
      </iconSet>
    </cfRule>
  </conditionalFormatting>
  <conditionalFormatting sqref="H1061:H1071">
    <cfRule type="iconSet" priority="4260">
      <iconSet reverse="1">
        <cfvo type="percent" val="0"/>
        <cfvo type="formula" val="$P$5"/>
        <cfvo type="formula" val="$P$4"/>
      </iconSet>
    </cfRule>
  </conditionalFormatting>
  <conditionalFormatting sqref="G1065:G1075">
    <cfRule type="iconSet" priority="4261">
      <iconSet>
        <cfvo type="percent" val="0"/>
        <cfvo type="formula" val="$P$3"/>
        <cfvo type="formula" val="$P$2"/>
      </iconSet>
    </cfRule>
  </conditionalFormatting>
  <conditionalFormatting sqref="H1074:H1085">
    <cfRule type="iconSet" priority="4262">
      <iconSet reverse="1">
        <cfvo type="percent" val="0"/>
        <cfvo type="formula" val="$P$5"/>
        <cfvo type="formula" val="$P$4"/>
      </iconSet>
    </cfRule>
  </conditionalFormatting>
  <conditionalFormatting sqref="G1078:G1089">
    <cfRule type="iconSet" priority="4263">
      <iconSet>
        <cfvo type="percent" val="0"/>
        <cfvo type="formula" val="$P$3"/>
        <cfvo type="formula" val="$P$2"/>
      </iconSet>
    </cfRule>
  </conditionalFormatting>
  <conditionalFormatting sqref="H1088:H1099">
    <cfRule type="iconSet" priority="4264">
      <iconSet reverse="1">
        <cfvo type="percent" val="0"/>
        <cfvo type="formula" val="$P$5"/>
        <cfvo type="formula" val="$P$4"/>
      </iconSet>
    </cfRule>
  </conditionalFormatting>
  <conditionalFormatting sqref="G1092:G1103">
    <cfRule type="iconSet" priority="4265">
      <iconSet>
        <cfvo type="percent" val="0"/>
        <cfvo type="formula" val="$P$3"/>
        <cfvo type="formula" val="$P$2"/>
      </iconSet>
    </cfRule>
  </conditionalFormatting>
  <conditionalFormatting sqref="H1102:H1113">
    <cfRule type="iconSet" priority="4266">
      <iconSet reverse="1">
        <cfvo type="percent" val="0"/>
        <cfvo type="formula" val="$P$5"/>
        <cfvo type="formula" val="$P$4"/>
      </iconSet>
    </cfRule>
  </conditionalFormatting>
  <conditionalFormatting sqref="G1106:G1117">
    <cfRule type="iconSet" priority="4267">
      <iconSet>
        <cfvo type="percent" val="0"/>
        <cfvo type="formula" val="$P$3"/>
        <cfvo type="formula" val="$P$2"/>
      </iconSet>
    </cfRule>
  </conditionalFormatting>
  <conditionalFormatting sqref="H1116:H1127">
    <cfRule type="iconSet" priority="4268">
      <iconSet reverse="1">
        <cfvo type="percent" val="0"/>
        <cfvo type="formula" val="$P$5"/>
        <cfvo type="formula" val="$P$4"/>
      </iconSet>
    </cfRule>
  </conditionalFormatting>
  <conditionalFormatting sqref="G1120:G1131">
    <cfRule type="iconSet" priority="4269">
      <iconSet>
        <cfvo type="percent" val="0"/>
        <cfvo type="formula" val="$P$3"/>
        <cfvo type="formula" val="$P$2"/>
      </iconSet>
    </cfRule>
  </conditionalFormatting>
  <conditionalFormatting sqref="H1130:H1141">
    <cfRule type="iconSet" priority="4270">
      <iconSet reverse="1">
        <cfvo type="percent" val="0"/>
        <cfvo type="formula" val="$P$5"/>
        <cfvo type="formula" val="$P$4"/>
      </iconSet>
    </cfRule>
  </conditionalFormatting>
  <conditionalFormatting sqref="G1134:G1145">
    <cfRule type="iconSet" priority="4271">
      <iconSet>
        <cfvo type="percent" val="0"/>
        <cfvo type="formula" val="$P$3"/>
        <cfvo type="formula" val="$P$2"/>
      </iconSet>
    </cfRule>
  </conditionalFormatting>
  <conditionalFormatting sqref="H1144:H1155">
    <cfRule type="iconSet" priority="4272">
      <iconSet reverse="1">
        <cfvo type="percent" val="0"/>
        <cfvo type="formula" val="$P$5"/>
        <cfvo type="formula" val="$P$4"/>
      </iconSet>
    </cfRule>
  </conditionalFormatting>
  <conditionalFormatting sqref="G1148:G1159">
    <cfRule type="iconSet" priority="4273">
      <iconSet>
        <cfvo type="percent" val="0"/>
        <cfvo type="formula" val="$P$3"/>
        <cfvo type="formula" val="$P$2"/>
      </iconSet>
    </cfRule>
  </conditionalFormatting>
  <conditionalFormatting sqref="H1242:H1260">
    <cfRule type="iconSet" priority="4274">
      <iconSet reverse="1">
        <cfvo type="percent" val="0"/>
        <cfvo type="formula" val="$P$5"/>
        <cfvo type="formula" val="$P$4"/>
      </iconSet>
    </cfRule>
  </conditionalFormatting>
  <conditionalFormatting sqref="G1246:G1285">
    <cfRule type="iconSet" priority="4275">
      <iconSet>
        <cfvo type="percent" val="0"/>
        <cfvo type="formula" val="$P$3"/>
        <cfvo type="formula" val="$P$2"/>
      </iconSet>
    </cfRule>
  </conditionalFormatting>
  <conditionalFormatting sqref="H1261">
    <cfRule type="iconSet" priority="4276">
      <iconSet reverse="1">
        <cfvo type="percent" val="0"/>
        <cfvo type="formula" val="$P$5"/>
        <cfvo type="formula" val="$P$4"/>
      </iconSet>
    </cfRule>
  </conditionalFormatting>
  <conditionalFormatting sqref="G1265">
    <cfRule type="iconSet" priority="4277">
      <iconSet>
        <cfvo type="percent" val="0"/>
        <cfvo type="formula" val="$P$3"/>
        <cfvo type="formula" val="$P$2"/>
      </iconSet>
    </cfRule>
  </conditionalFormatting>
  <conditionalFormatting sqref="H1262">
    <cfRule type="iconSet" priority="4278">
      <iconSet reverse="1">
        <cfvo type="percent" val="0"/>
        <cfvo type="formula" val="$P$5"/>
        <cfvo type="formula" val="$P$4"/>
      </iconSet>
    </cfRule>
  </conditionalFormatting>
  <conditionalFormatting sqref="G1266">
    <cfRule type="iconSet" priority="4279">
      <iconSet>
        <cfvo type="percent" val="0"/>
        <cfvo type="formula" val="$P$3"/>
        <cfvo type="formula" val="$P$2"/>
      </iconSet>
    </cfRule>
  </conditionalFormatting>
  <conditionalFormatting sqref="H238:H247">
    <cfRule type="iconSet" priority="4280">
      <iconSet reverse="1">
        <cfvo type="percent" val="0"/>
        <cfvo type="formula" val="$P$5"/>
        <cfvo type="formula" val="$P$4"/>
      </iconSet>
    </cfRule>
  </conditionalFormatting>
  <conditionalFormatting sqref="G242:G251">
    <cfRule type="iconSet" priority="4281">
      <iconSet>
        <cfvo type="percent" val="0"/>
        <cfvo type="formula" val="$P$3"/>
        <cfvo type="formula" val="$P$2"/>
      </iconSet>
    </cfRule>
  </conditionalFormatting>
  <conditionalFormatting sqref="H248">
    <cfRule type="iconSet" priority="4282">
      <iconSet reverse="1">
        <cfvo type="percent" val="0"/>
        <cfvo type="formula" val="$P$5"/>
        <cfvo type="formula" val="$P$4"/>
      </iconSet>
    </cfRule>
  </conditionalFormatting>
  <conditionalFormatting sqref="G252">
    <cfRule type="iconSet" priority="4283">
      <iconSet>
        <cfvo type="percent" val="0"/>
        <cfvo type="formula" val="$P$3"/>
        <cfvo type="formula" val="$P$2"/>
      </iconSet>
    </cfRule>
  </conditionalFormatting>
  <conditionalFormatting sqref="H249">
    <cfRule type="iconSet" priority="4284">
      <iconSet reverse="1">
        <cfvo type="percent" val="0"/>
        <cfvo type="formula" val="$P$5"/>
        <cfvo type="formula" val="$P$4"/>
      </iconSet>
    </cfRule>
  </conditionalFormatting>
  <conditionalFormatting sqref="G253">
    <cfRule type="iconSet" priority="4285">
      <iconSet>
        <cfvo type="percent" val="0"/>
        <cfvo type="formula" val="$P$3"/>
        <cfvo type="formula" val="$P$2"/>
      </iconSet>
    </cfRule>
  </conditionalFormatting>
  <conditionalFormatting sqref="H115">
    <cfRule type="iconSet" priority="4286">
      <iconSet reverse="1">
        <cfvo type="percent" val="0"/>
        <cfvo type="formula" val="$P$5"/>
        <cfvo type="formula" val="$P$4"/>
      </iconSet>
    </cfRule>
  </conditionalFormatting>
  <conditionalFormatting sqref="G119">
    <cfRule type="iconSet" priority="4287">
      <iconSet>
        <cfvo type="percent" val="0"/>
        <cfvo type="formula" val="$P$3"/>
        <cfvo type="formula" val="$P$2"/>
      </iconSet>
    </cfRule>
  </conditionalFormatting>
  <conditionalFormatting sqref="H116">
    <cfRule type="iconSet" priority="4288">
      <iconSet reverse="1">
        <cfvo type="percent" val="0"/>
        <cfvo type="formula" val="$P$5"/>
        <cfvo type="formula" val="$P$4"/>
      </iconSet>
    </cfRule>
  </conditionalFormatting>
  <conditionalFormatting sqref="G120">
    <cfRule type="iconSet" priority="4289">
      <iconSet>
        <cfvo type="percent" val="0"/>
        <cfvo type="formula" val="$P$3"/>
        <cfvo type="formula" val="$P$2"/>
      </iconSet>
    </cfRule>
  </conditionalFormatting>
  <conditionalFormatting sqref="H117:H134">
    <cfRule type="iconSet" priority="4290">
      <iconSet reverse="1">
        <cfvo type="percent" val="0"/>
        <cfvo type="formula" val="$P$5"/>
        <cfvo type="formula" val="$P$4"/>
      </iconSet>
    </cfRule>
  </conditionalFormatting>
  <conditionalFormatting sqref="G242:G253">
    <cfRule type="iconSet" priority="4291">
      <iconSet>
        <cfvo type="percent" val="0"/>
        <cfvo type="formula" val="$P$3"/>
        <cfvo type="formula" val="$P$2"/>
      </iconSet>
    </cfRule>
  </conditionalFormatting>
  <conditionalFormatting sqref="G256:G261 G113:G116">
    <cfRule type="iconSet" priority="4292">
      <iconSet>
        <cfvo type="percent" val="0"/>
        <cfvo type="formula" val="$P$3"/>
        <cfvo type="formula" val="$P$2"/>
      </iconSet>
    </cfRule>
  </conditionalFormatting>
  <conditionalFormatting sqref="G846:G851">
    <cfRule type="iconSet" priority="4294">
      <iconSet>
        <cfvo type="percent" val="0"/>
        <cfvo type="formula" val="$P$3"/>
        <cfvo type="formula" val="$P$2"/>
      </iconSet>
    </cfRule>
  </conditionalFormatting>
  <conditionalFormatting sqref="G1246:G1285">
    <cfRule type="iconSet" priority="4295">
      <iconSet>
        <cfvo type="percent" val="0"/>
        <cfvo type="formula" val="$P$3"/>
        <cfvo type="formula" val="$P$2"/>
      </iconSet>
    </cfRule>
  </conditionalFormatting>
  <conditionalFormatting sqref="H2">
    <cfRule type="iconSet" priority="4296">
      <iconSet reverse="1">
        <cfvo type="percent" val="0"/>
        <cfvo type="formula" val="$P$5"/>
        <cfvo type="formula" val="$P$4"/>
      </iconSet>
    </cfRule>
  </conditionalFormatting>
  <conditionalFormatting sqref="G2">
    <cfRule type="iconSet" priority="4297">
      <iconSet>
        <cfvo type="percent" val="0"/>
        <cfvo type="formula" val="$P$3"/>
        <cfvo type="formula" val="$P$2"/>
      </iconSet>
    </cfRule>
  </conditionalFormatting>
  <conditionalFormatting sqref="G4:G12">
    <cfRule type="iconSet" priority="4298">
      <iconSet>
        <cfvo type="percent" val="0"/>
        <cfvo type="formula" val="$P$3"/>
        <cfvo type="formula" val="$P$2"/>
      </iconSet>
    </cfRule>
  </conditionalFormatting>
  <conditionalFormatting sqref="G174:G194 G20:G112 G135:G148">
    <cfRule type="iconSet" priority="4299">
      <iconSet>
        <cfvo type="percent" val="0"/>
        <cfvo type="formula" val="$P$3"/>
        <cfvo type="formula" val="$P$2"/>
      </iconSet>
    </cfRule>
  </conditionalFormatting>
  <conditionalFormatting sqref="H476:H701">
    <cfRule type="iconSet" priority="4302">
      <iconSet reverse="1">
        <cfvo type="percent" val="0"/>
        <cfvo type="formula" val="$P$5"/>
        <cfvo type="formula" val="$P$4"/>
      </iconSet>
    </cfRule>
  </conditionalFormatting>
  <conditionalFormatting sqref="G480:G701">
    <cfRule type="iconSet" priority="4303">
      <iconSet>
        <cfvo type="percent" val="0"/>
        <cfvo type="formula" val="$P$3"/>
        <cfvo type="formula" val="$P$2"/>
      </iconSet>
    </cfRule>
  </conditionalFormatting>
  <conditionalFormatting sqref="G480:G703">
    <cfRule type="iconSet" priority="4304">
      <iconSet>
        <cfvo type="percent" val="0"/>
        <cfvo type="formula" val="$P$3"/>
        <cfvo type="formula" val="$P$2"/>
      </iconSet>
    </cfRule>
  </conditionalFormatting>
  <conditionalFormatting sqref="H750:H810">
    <cfRule type="iconSet" priority="4305">
      <iconSet reverse="1">
        <cfvo type="percent" val="0"/>
        <cfvo type="formula" val="$P$5"/>
        <cfvo type="formula" val="$P$4"/>
      </iconSet>
    </cfRule>
  </conditionalFormatting>
  <conditionalFormatting sqref="H1158:H1241">
    <cfRule type="iconSet" priority="4306">
      <iconSet reverse="1">
        <cfvo type="percent" val="0"/>
        <cfvo type="formula" val="$P$5"/>
        <cfvo type="formula" val="$P$4"/>
      </iconSet>
    </cfRule>
  </conditionalFormatting>
  <conditionalFormatting sqref="G1162:G1243">
    <cfRule type="iconSet" priority="4307">
      <iconSet>
        <cfvo type="percent" val="0"/>
        <cfvo type="formula" val="$P$3"/>
        <cfvo type="formula" val="$P$2"/>
      </iconSet>
    </cfRule>
  </conditionalFormatting>
  <conditionalFormatting sqref="G754:G810">
    <cfRule type="iconSet" priority="4308">
      <iconSet>
        <cfvo type="percent" val="0"/>
        <cfvo type="formula" val="$P$3"/>
        <cfvo type="formula" val="$P$2"/>
      </iconSet>
    </cfRule>
  </conditionalFormatting>
  <conditionalFormatting sqref="G811:G833">
    <cfRule type="iconSet" priority="4309">
      <iconSet>
        <cfvo type="percent" val="0"/>
        <cfvo type="formula" val="$P$3"/>
        <cfvo type="formula" val="$P$2"/>
      </iconSet>
    </cfRule>
  </conditionalFormatting>
  <conditionalFormatting sqref="H811:H833">
    <cfRule type="iconSet" priority="4310">
      <iconSet reverse="1">
        <cfvo type="percent" val="0"/>
        <cfvo type="formula" val="$P$5"/>
        <cfvo type="formula" val="$P$4"/>
      </iconSet>
    </cfRule>
  </conditionalFormatting>
  <conditionalFormatting sqref="G811:G835">
    <cfRule type="iconSet" priority="4311">
      <iconSet>
        <cfvo type="percent" val="0"/>
        <cfvo type="formula" val="$P$3"/>
        <cfvo type="formula" val="$P$2"/>
      </iconSet>
    </cfRule>
  </conditionalFormatting>
  <conditionalFormatting sqref="G262:G265 G121:G134">
    <cfRule type="iconSet" priority="4312">
      <iconSet>
        <cfvo type="percent" val="0"/>
        <cfvo type="formula" val="$P$3"/>
        <cfvo type="formula" val="$P$2"/>
      </iconSet>
    </cfRule>
  </conditionalFormatting>
  <conditionalFormatting sqref="G262:G265 G119:G134">
    <cfRule type="iconSet" priority="4314">
      <iconSet>
        <cfvo type="percent" val="0"/>
        <cfvo type="formula" val="$P$3"/>
        <cfvo type="formula" val="$P$2"/>
      </iconSet>
    </cfRule>
  </conditionalFormatting>
  <conditionalFormatting sqref="H4:H14 H149:H175">
    <cfRule type="iconSet" priority="4316">
      <iconSet reverse="1">
        <cfvo type="percent" val="0"/>
        <cfvo type="formula" val="$P$5"/>
        <cfvo type="formula" val="$P$4"/>
      </iconSet>
    </cfRule>
  </conditionalFormatting>
  <conditionalFormatting sqref="G4:G16 G149:G175">
    <cfRule type="iconSet" priority="4318">
      <iconSet>
        <cfvo type="percent" val="0"/>
        <cfvo type="formula" val="$P$3"/>
        <cfvo type="formula" val="$P$2"/>
      </iconSet>
    </cfRule>
  </conditionalFormatting>
  <conditionalFormatting sqref="G4:G19 G149:G175">
    <cfRule type="iconSet" priority="4320">
      <iconSet>
        <cfvo type="percent" val="0"/>
        <cfvo type="formula" val="$P$3"/>
        <cfvo type="formula" val="$P$2"/>
      </iconSet>
    </cfRule>
  </conditionalFormatting>
  <conditionalFormatting sqref="G927:G929 G894:G906">
    <cfRule type="iconSet" priority="4322">
      <iconSet>
        <cfvo type="percent" val="0"/>
        <cfvo type="formula" val="$P$3"/>
        <cfvo type="formula" val="$P$2"/>
      </iconSet>
    </cfRule>
  </conditionalFormatting>
  <conditionalFormatting sqref="G113:G134 G195:G1285">
    <cfRule type="iconSet" priority="4324">
      <iconSet>
        <cfvo type="percent" val="0"/>
        <cfvo type="formula" val="$P$3"/>
        <cfvo type="formula" val="$P$2"/>
      </iconSet>
    </cfRule>
  </conditionalFormatting>
  <conditionalFormatting sqref="H3:H1285">
    <cfRule type="iconSet" priority="4326">
      <iconSet reverse="1">
        <cfvo type="percent" val="0"/>
        <cfvo type="formula" val="$P$5"/>
        <cfvo type="formula" val="$P$4"/>
      </iconSet>
    </cfRule>
  </conditionalFormatting>
  <conditionalFormatting sqref="G3:G1285">
    <cfRule type="iconSet" priority="4327">
      <iconSet>
        <cfvo type="percent" val="0"/>
        <cfvo type="formula" val="$P$3"/>
        <cfvo type="formula" val="$P$2"/>
      </iconSet>
    </cfRule>
  </conditionalFormatting>
  <conditionalFormatting sqref="G4:G1285">
    <cfRule type="iconSet" priority="4328">
      <iconSet>
        <cfvo type="percent" val="0"/>
        <cfvo type="formula" val="$P$3"/>
        <cfvo type="formula" val="$P$2"/>
      </iconSet>
    </cfRule>
  </conditionalFormatting>
  <conditionalFormatting sqref="G2">
    <cfRule type="iconSet" priority="22">
      <iconSet>
        <cfvo type="percent" val="0"/>
        <cfvo type="formula" val="$P$3"/>
        <cfvo type="formula" val="$P$2"/>
      </iconSet>
    </cfRule>
  </conditionalFormatting>
  <conditionalFormatting sqref="G2">
    <cfRule type="iconSet" priority="21">
      <iconSet>
        <cfvo type="percent" val="0"/>
        <cfvo type="formula" val="$P$3"/>
        <cfvo type="formula" val="$P$2"/>
      </iconSet>
    </cfRule>
  </conditionalFormatting>
  <conditionalFormatting sqref="G4:G1285">
    <cfRule type="iconSet" priority="20">
      <iconSet>
        <cfvo type="percent" val="0"/>
        <cfvo type="formula" val="$P$3"/>
        <cfvo type="formula" val="$P$2"/>
      </iconSet>
    </cfRule>
  </conditionalFormatting>
  <conditionalFormatting sqref="A2:A1500 C2:C1500">
    <cfRule type="expression" dxfId="11" priority="18">
      <formula>LEFT(A2,2)="--"</formula>
    </cfRule>
  </conditionalFormatting>
  <conditionalFormatting sqref="A1283:A1285 C1283:C1285">
    <cfRule type="expression" dxfId="10" priority="14">
      <formula>LEFT(A1283,2)="--"</formula>
    </cfRule>
  </conditionalFormatting>
  <conditionalFormatting sqref="H1262:H1285">
    <cfRule type="iconSet" priority="13">
      <iconSet reverse="1">
        <cfvo type="percent" val="0"/>
        <cfvo type="formula" val="$P$5"/>
        <cfvo type="formula" val="$P$4"/>
      </iconSet>
    </cfRule>
  </conditionalFormatting>
  <conditionalFormatting sqref="H3:H1500">
    <cfRule type="iconSet" priority="12">
      <iconSet reverse="1">
        <cfvo type="percent" val="0"/>
        <cfvo type="formula" val="$P$5"/>
        <cfvo type="formula" val="$P$4"/>
      </iconSet>
    </cfRule>
  </conditionalFormatting>
  <conditionalFormatting sqref="G3:G1500">
    <cfRule type="iconSet" priority="11">
      <iconSet>
        <cfvo type="percent" val="0"/>
        <cfvo type="formula" val="$P$3"/>
        <cfvo type="formula" val="$P$2"/>
      </iconSet>
    </cfRule>
  </conditionalFormatting>
  <conditionalFormatting sqref="G3:G1500">
    <cfRule type="iconSet" priority="10">
      <iconSet>
        <cfvo type="percent" val="0"/>
        <cfvo type="formula" val="$P$3"/>
        <cfvo type="formula" val="$P$2"/>
      </iconSet>
    </cfRule>
  </conditionalFormatting>
  <conditionalFormatting sqref="G3:G1500">
    <cfRule type="iconSet" priority="9">
      <iconSet>
        <cfvo type="percent" val="0"/>
        <cfvo type="formula" val="$P$3"/>
        <cfvo type="formula" val="$P$2"/>
      </iconSet>
    </cfRule>
  </conditionalFormatting>
  <conditionalFormatting sqref="G3:G14">
    <cfRule type="iconSet" priority="8">
      <iconSet>
        <cfvo type="percent" val="0"/>
        <cfvo type="formula" val="$P$3"/>
        <cfvo type="formula" val="$P$2"/>
      </iconSet>
    </cfRule>
  </conditionalFormatting>
  <conditionalFormatting sqref="G3:G14">
    <cfRule type="iconSet" priority="7">
      <iconSet>
        <cfvo type="percent" val="0"/>
        <cfvo type="formula" val="$P$3"/>
        <cfvo type="formula" val="$P$2"/>
      </iconSet>
    </cfRule>
  </conditionalFormatting>
  <conditionalFormatting sqref="G3:G14">
    <cfRule type="iconSet" priority="6">
      <iconSet>
        <cfvo type="percent" val="0"/>
        <cfvo type="formula" val="$P$3"/>
        <cfvo type="formula" val="$P$2"/>
      </iconSet>
    </cfRule>
  </conditionalFormatting>
  <conditionalFormatting sqref="G15:G1500">
    <cfRule type="iconSet" priority="5">
      <iconSet>
        <cfvo type="percent" val="0"/>
        <cfvo type="formula" val="$P$3"/>
        <cfvo type="formula" val="$P$2"/>
      </iconSet>
    </cfRule>
  </conditionalFormatting>
  <conditionalFormatting sqref="G15:G1500">
    <cfRule type="iconSet" priority="4">
      <iconSet>
        <cfvo type="percent" val="0"/>
        <cfvo type="formula" val="$P$3"/>
        <cfvo type="formula" val="$P$2"/>
      </iconSet>
    </cfRule>
  </conditionalFormatting>
  <conditionalFormatting sqref="G15:G1500">
    <cfRule type="iconSet" priority="3">
      <iconSet>
        <cfvo type="percent" val="0"/>
        <cfvo type="formula" val="$P$3"/>
        <cfvo type="formula" val="$P$2"/>
      </iconSet>
    </cfRule>
  </conditionalFormatting>
  <conditionalFormatting sqref="B2:B1500">
    <cfRule type="expression" dxfId="9" priority="2">
      <formula>LEFT(B2,2)="--"</formula>
    </cfRule>
  </conditionalFormatting>
  <conditionalFormatting sqref="B1283:B1285">
    <cfRule type="expression" dxfId="8" priority="1">
      <formula>LEFT(B1283,2)="--"</formula>
    </cfRule>
  </conditionalFormatting>
  <dataValidations count="1">
    <dataValidation type="list" allowBlank="1" showInputMessage="1" showErrorMessage="1" sqref="B3:B1500" xr:uid="{00000000-0002-0000-0100-000000000000}">
      <formula1>wantplaylist</formula1>
    </dataValidation>
  </dataValidations>
  <pageMargins left="0.45" right="0.32" top="0.43" bottom="0.34" header="0.3" footer="0.3"/>
  <pageSetup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7423"/>
  <sheetViews>
    <sheetView showGridLines="0" workbookViewId="0">
      <pane ySplit="1" topLeftCell="A2" activePane="bottomLeft" state="frozen"/>
      <selection pane="bottomLeft"/>
    </sheetView>
  </sheetViews>
  <sheetFormatPr defaultRowHeight="14.4" x14ac:dyDescent="0.3"/>
  <cols>
    <col min="1" max="1" width="43.6640625" customWidth="1"/>
    <col min="2" max="2" width="14.88671875" customWidth="1"/>
    <col min="3" max="5" width="3.44140625" customWidth="1"/>
    <col min="7" max="7" width="7.109375" customWidth="1"/>
    <col min="9" max="9" width="14.5546875" customWidth="1"/>
    <col min="10" max="10" width="10.6640625" style="102" customWidth="1"/>
    <col min="11" max="11" width="14.5546875" customWidth="1"/>
    <col min="12" max="12" width="10.6640625" style="102" customWidth="1"/>
    <col min="13" max="13" width="38.6640625" style="135" customWidth="1"/>
  </cols>
  <sheetData>
    <row r="1" spans="1:13" ht="72" customHeight="1" thickBot="1" x14ac:dyDescent="0.4">
      <c r="A1" s="194" t="s">
        <v>1669</v>
      </c>
      <c r="B1" s="195" t="s">
        <v>1477</v>
      </c>
      <c r="C1" s="156" t="s">
        <v>1472</v>
      </c>
      <c r="D1" s="157" t="s">
        <v>1339</v>
      </c>
      <c r="E1" s="157" t="s">
        <v>1389</v>
      </c>
      <c r="F1" s="158" t="s">
        <v>1365</v>
      </c>
      <c r="G1" s="159" t="str">
        <f>"ROAR Rating "&amp;'ROAR Ratings'!A10</f>
        <v>ROAR Rating 10/9/2020</v>
      </c>
      <c r="H1" s="160" t="e">
        <f>"ROAR Balance "&amp;'ROAR Balance'!#REF!</f>
        <v>#REF!</v>
      </c>
      <c r="I1" s="160" t="s">
        <v>0</v>
      </c>
      <c r="J1" s="160" t="s">
        <v>1</v>
      </c>
      <c r="K1" s="160" t="s">
        <v>0</v>
      </c>
      <c r="L1" s="160" t="s">
        <v>1</v>
      </c>
      <c r="M1" s="161" t="s">
        <v>1366</v>
      </c>
    </row>
    <row r="2" spans="1:13" x14ac:dyDescent="0.3">
      <c r="A2" s="130" t="str">
        <f>IFERROR(VLOOKUP(ROW(A1),Data!A:C,3,FALSE),"")</f>
        <v>Fighting Withdrawal [1]</v>
      </c>
      <c r="B2" s="131" t="str">
        <f>IFERROR(VLOOKUP(ROW(A1),Data!A:T,20,FALSE),"")</f>
        <v>ASL1</v>
      </c>
      <c r="C2" s="136" t="str">
        <f>IFERROR(VLOOKUP(A2,Summary!A:C,3,FALSE),"")</f>
        <v/>
      </c>
      <c r="D2" s="162">
        <f>IFERROR(VLOOKUP(A2,Summary!A:D,4,FALSE),"")</f>
        <v>1</v>
      </c>
      <c r="E2" s="137" t="str">
        <f>IFERROR(VLOOKUP(A2,Summary!A:E,5,FALSE),"")</f>
        <v>T</v>
      </c>
      <c r="F2" s="138">
        <f>IFERROR(VLOOKUP(A2,Summary!A:F,6,FALSE),"")</f>
        <v>4.5</v>
      </c>
      <c r="G2" s="139">
        <f>IFERROR(VLOOKUP(A2,Summary!A:G,7,FALSE),"")</f>
        <v>7.08</v>
      </c>
      <c r="H2" s="140">
        <f>IFERROR(VLOOKUP(A2,Summary!A:H,8,FALSE),"")</f>
        <v>0.53884297520661151</v>
      </c>
      <c r="I2" s="140" t="str">
        <f>IFERROR(VLOOKUP(A2,Summary!A:I,9,FALSE),"")</f>
        <v>Finnish</v>
      </c>
      <c r="J2" s="141">
        <f>IFERROR(VLOOKUP(A2,Summary!A:J,10,FALSE),"")</f>
        <v>279</v>
      </c>
      <c r="K2" s="140" t="str">
        <f>IFERROR(VLOOKUP(A2,Summary!A:K,11,FALSE),"")</f>
        <v>Russian</v>
      </c>
      <c r="L2" s="141">
        <f>IFERROR(VLOOKUP(A2,Summary!A:L,12,FALSE),"")</f>
        <v>326</v>
      </c>
      <c r="M2" s="142" t="str">
        <f>IFERROR(VLOOKUP(A2,Summary!A:M,13,FALSE),"")</f>
        <v/>
      </c>
    </row>
    <row r="3" spans="1:13" x14ac:dyDescent="0.3">
      <c r="A3" s="92" t="str">
        <f>IFERROR(VLOOKUP(ROW(A2),Data!A:C,3,FALSE),"")</f>
        <v>The Czerniakow Bridgehead [3]</v>
      </c>
      <c r="B3" s="91" t="str">
        <f>IFERROR(VLOOKUP(ROW(A2),Data!A:T,20,FALSE),"")</f>
        <v>ASL3</v>
      </c>
      <c r="C3" s="143" t="str">
        <f>IFERROR(VLOOKUP(A3,Summary!A:C,3,FALSE),"")</f>
        <v/>
      </c>
      <c r="D3" s="163">
        <f>IFERROR(VLOOKUP(A3,Summary!A:D,4,FALSE),"")</f>
        <v>1</v>
      </c>
      <c r="E3" s="144" t="str">
        <f>IFERROR(VLOOKUP(A3,Summary!A:E,5,FALSE),"")</f>
        <v/>
      </c>
      <c r="F3" s="145">
        <f>IFERROR(VLOOKUP(A3,Summary!A:F,6,FALSE),"")</f>
        <v>8.25</v>
      </c>
      <c r="G3" s="146">
        <f>IFERROR(VLOOKUP(A3,Summary!A:G,7,FALSE),"")</f>
        <v>6.68</v>
      </c>
      <c r="H3" s="147">
        <f>IFERROR(VLOOKUP(A3,Summary!A:H,8,FALSE),"")</f>
        <v>0.52358490566037741</v>
      </c>
      <c r="I3" s="147" t="str">
        <f>IFERROR(VLOOKUP(A3,Summary!A:I,9,FALSE),"")</f>
        <v>German</v>
      </c>
      <c r="J3" s="148">
        <f>IFERROR(VLOOKUP(A3,Summary!A:J,10,FALSE),"")</f>
        <v>101</v>
      </c>
      <c r="K3" s="147" t="str">
        <f>IFERROR(VLOOKUP(A3,Summary!A:K,11,FALSE),"")</f>
        <v>Partisan/Russian</v>
      </c>
      <c r="L3" s="148">
        <f>IFERROR(VLOOKUP(A3,Summary!A:L,12,FALSE),"")</f>
        <v>111</v>
      </c>
      <c r="M3" s="117" t="str">
        <f>IFERROR(VLOOKUP(A3,Summary!A:M,13,FALSE),"")</f>
        <v/>
      </c>
    </row>
    <row r="4" spans="1:13" x14ac:dyDescent="0.3">
      <c r="A4" s="92" t="str">
        <f>IFERROR(VLOOKUP(ROW(A3),Data!A:C,3,FALSE),"")</f>
        <v/>
      </c>
      <c r="B4" s="91" t="str">
        <f>IFERROR(VLOOKUP(ROW(A3),Data!A:T,20,FALSE),"")</f>
        <v/>
      </c>
      <c r="C4" s="143" t="str">
        <f>IFERROR(VLOOKUP(A4,Summary!A:C,3,FALSE),"")</f>
        <v/>
      </c>
      <c r="D4" s="163" t="str">
        <f>IFERROR(VLOOKUP(A4,Summary!A:D,4,FALSE),"")</f>
        <v/>
      </c>
      <c r="E4" s="144" t="str">
        <f>IFERROR(VLOOKUP(A4,Summary!A:E,5,FALSE),"")</f>
        <v/>
      </c>
      <c r="F4" s="145" t="str">
        <f>IFERROR(VLOOKUP(A4,Summary!A:F,6,FALSE),"")</f>
        <v/>
      </c>
      <c r="G4" s="146" t="str">
        <f>IFERROR(VLOOKUP(A4,Summary!A:G,7,FALSE),"")</f>
        <v/>
      </c>
      <c r="H4" s="147" t="str">
        <f>IFERROR(VLOOKUP(A4,Summary!A:H,8,FALSE),"")</f>
        <v/>
      </c>
      <c r="I4" s="147" t="str">
        <f>IFERROR(VLOOKUP(A4,Summary!A:I,9,FALSE),"")</f>
        <v/>
      </c>
      <c r="J4" s="148" t="str">
        <f>IFERROR(VLOOKUP(A4,Summary!A:J,10,FALSE),"")</f>
        <v/>
      </c>
      <c r="K4" s="147" t="str">
        <f>IFERROR(VLOOKUP(A4,Summary!A:K,11,FALSE),"")</f>
        <v/>
      </c>
      <c r="L4" s="148" t="str">
        <f>IFERROR(VLOOKUP(A4,Summary!A:L,12,FALSE),"")</f>
        <v/>
      </c>
      <c r="M4" s="117" t="str">
        <f>IFERROR(VLOOKUP(A4,Summary!A:M,13,FALSE),"")</f>
        <v/>
      </c>
    </row>
    <row r="5" spans="1:13" x14ac:dyDescent="0.3">
      <c r="A5" s="92" t="str">
        <f>IFERROR(VLOOKUP(ROW(A4),Data!A:C,3,FALSE),"")</f>
        <v/>
      </c>
      <c r="B5" s="91" t="str">
        <f>IFERROR(VLOOKUP(ROW(A4),Data!A:T,20,FALSE),"")</f>
        <v/>
      </c>
      <c r="C5" s="143" t="str">
        <f>IFERROR(VLOOKUP(A5,Summary!A:C,3,FALSE),"")</f>
        <v/>
      </c>
      <c r="D5" s="163" t="str">
        <f>IFERROR(VLOOKUP(A5,Summary!A:D,4,FALSE),"")</f>
        <v/>
      </c>
      <c r="E5" s="144" t="str">
        <f>IFERROR(VLOOKUP(A5,Summary!A:E,5,FALSE),"")</f>
        <v/>
      </c>
      <c r="F5" s="145" t="str">
        <f>IFERROR(VLOOKUP(A5,Summary!A:F,6,FALSE),"")</f>
        <v/>
      </c>
      <c r="G5" s="146" t="str">
        <f>IFERROR(VLOOKUP(A5,Summary!A:G,7,FALSE),"")</f>
        <v/>
      </c>
      <c r="H5" s="147" t="str">
        <f>IFERROR(VLOOKUP(A5,Summary!A:H,8,FALSE),"")</f>
        <v/>
      </c>
      <c r="I5" s="147" t="str">
        <f>IFERROR(VLOOKUP(A5,Summary!A:I,9,FALSE),"")</f>
        <v/>
      </c>
      <c r="J5" s="148" t="str">
        <f>IFERROR(VLOOKUP(A5,Summary!A:J,10,FALSE),"")</f>
        <v/>
      </c>
      <c r="K5" s="147" t="str">
        <f>IFERROR(VLOOKUP(A5,Summary!A:K,11,FALSE),"")</f>
        <v/>
      </c>
      <c r="L5" s="148" t="str">
        <f>IFERROR(VLOOKUP(A5,Summary!A:L,12,FALSE),"")</f>
        <v/>
      </c>
      <c r="M5" s="117" t="str">
        <f>IFERROR(VLOOKUP(A5,Summary!A:M,13,FALSE),"")</f>
        <v/>
      </c>
    </row>
    <row r="6" spans="1:13" x14ac:dyDescent="0.3">
      <c r="A6" s="92" t="str">
        <f>IFERROR(VLOOKUP(ROW(A5),Data!A:C,3,FALSE),"")</f>
        <v/>
      </c>
      <c r="B6" s="91" t="str">
        <f>IFERROR(VLOOKUP(ROW(A5),Data!A:T,20,FALSE),"")</f>
        <v/>
      </c>
      <c r="C6" s="143" t="str">
        <f>IFERROR(VLOOKUP(A6,Summary!A:C,3,FALSE),"")</f>
        <v/>
      </c>
      <c r="D6" s="163" t="str">
        <f>IFERROR(VLOOKUP(A6,Summary!A:D,4,FALSE),"")</f>
        <v/>
      </c>
      <c r="E6" s="144" t="str">
        <f>IFERROR(VLOOKUP(A6,Summary!A:E,5,FALSE),"")</f>
        <v/>
      </c>
      <c r="F6" s="145" t="str">
        <f>IFERROR(VLOOKUP(A6,Summary!A:F,6,FALSE),"")</f>
        <v/>
      </c>
      <c r="G6" s="146" t="str">
        <f>IFERROR(VLOOKUP(A6,Summary!A:G,7,FALSE),"")</f>
        <v/>
      </c>
      <c r="H6" s="147" t="str">
        <f>IFERROR(VLOOKUP(A6,Summary!A:H,8,FALSE),"")</f>
        <v/>
      </c>
      <c r="I6" s="147" t="str">
        <f>IFERROR(VLOOKUP(A6,Summary!A:I,9,FALSE),"")</f>
        <v/>
      </c>
      <c r="J6" s="148" t="str">
        <f>IFERROR(VLOOKUP(A6,Summary!A:J,10,FALSE),"")</f>
        <v/>
      </c>
      <c r="K6" s="147" t="str">
        <f>IFERROR(VLOOKUP(A6,Summary!A:K,11,FALSE),"")</f>
        <v/>
      </c>
      <c r="L6" s="148" t="str">
        <f>IFERROR(VLOOKUP(A6,Summary!A:L,12,FALSE),"")</f>
        <v/>
      </c>
      <c r="M6" s="117" t="str">
        <f>IFERROR(VLOOKUP(A6,Summary!A:M,13,FALSE),"")</f>
        <v/>
      </c>
    </row>
    <row r="7" spans="1:13" x14ac:dyDescent="0.3">
      <c r="A7" s="92" t="str">
        <f>IFERROR(VLOOKUP(ROW(A6),Data!A:C,3,FALSE),"")</f>
        <v/>
      </c>
      <c r="B7" s="91" t="str">
        <f>IFERROR(VLOOKUP(ROW(A6),Data!A:T,20,FALSE),"")</f>
        <v/>
      </c>
      <c r="C7" s="143" t="str">
        <f>IFERROR(VLOOKUP(A7,Summary!A:C,3,FALSE),"")</f>
        <v/>
      </c>
      <c r="D7" s="163" t="str">
        <f>IFERROR(VLOOKUP(A7,Summary!A:D,4,FALSE),"")</f>
        <v/>
      </c>
      <c r="E7" s="144" t="str">
        <f>IFERROR(VLOOKUP(A7,Summary!A:E,5,FALSE),"")</f>
        <v/>
      </c>
      <c r="F7" s="145" t="str">
        <f>IFERROR(VLOOKUP(A7,Summary!A:F,6,FALSE),"")</f>
        <v/>
      </c>
      <c r="G7" s="146" t="str">
        <f>IFERROR(VLOOKUP(A7,Summary!A:G,7,FALSE),"")</f>
        <v/>
      </c>
      <c r="H7" s="147" t="str">
        <f>IFERROR(VLOOKUP(A7,Summary!A:H,8,FALSE),"")</f>
        <v/>
      </c>
      <c r="I7" s="147" t="str">
        <f>IFERROR(VLOOKUP(A7,Summary!A:I,9,FALSE),"")</f>
        <v/>
      </c>
      <c r="J7" s="148" t="str">
        <f>IFERROR(VLOOKUP(A7,Summary!A:J,10,FALSE),"")</f>
        <v/>
      </c>
      <c r="K7" s="147" t="str">
        <f>IFERROR(VLOOKUP(A7,Summary!A:K,11,FALSE),"")</f>
        <v/>
      </c>
      <c r="L7" s="148" t="str">
        <f>IFERROR(VLOOKUP(A7,Summary!A:L,12,FALSE),"")</f>
        <v/>
      </c>
      <c r="M7" s="117" t="str">
        <f>IFERROR(VLOOKUP(A7,Summary!A:M,13,FALSE),"")</f>
        <v/>
      </c>
    </row>
    <row r="8" spans="1:13" x14ac:dyDescent="0.3">
      <c r="A8" s="92" t="str">
        <f>IFERROR(VLOOKUP(ROW(A7),Data!A:C,3,FALSE),"")</f>
        <v/>
      </c>
      <c r="B8" s="91" t="str">
        <f>IFERROR(VLOOKUP(ROW(A7),Data!A:T,20,FALSE),"")</f>
        <v/>
      </c>
      <c r="C8" s="143" t="str">
        <f>IFERROR(VLOOKUP(A8,Summary!A:C,3,FALSE),"")</f>
        <v/>
      </c>
      <c r="D8" s="163" t="str">
        <f>IFERROR(VLOOKUP(A8,Summary!A:D,4,FALSE),"")</f>
        <v/>
      </c>
      <c r="E8" s="144" t="str">
        <f>IFERROR(VLOOKUP(A8,Summary!A:E,5,FALSE),"")</f>
        <v/>
      </c>
      <c r="F8" s="145" t="str">
        <f>IFERROR(VLOOKUP(A8,Summary!A:F,6,FALSE),"")</f>
        <v/>
      </c>
      <c r="G8" s="146" t="str">
        <f>IFERROR(VLOOKUP(A8,Summary!A:G,7,FALSE),"")</f>
        <v/>
      </c>
      <c r="H8" s="147" t="str">
        <f>IFERROR(VLOOKUP(A8,Summary!A:H,8,FALSE),"")</f>
        <v/>
      </c>
      <c r="I8" s="147" t="str">
        <f>IFERROR(VLOOKUP(A8,Summary!A:I,9,FALSE),"")</f>
        <v/>
      </c>
      <c r="J8" s="148" t="str">
        <f>IFERROR(VLOOKUP(A8,Summary!A:J,10,FALSE),"")</f>
        <v/>
      </c>
      <c r="K8" s="147" t="str">
        <f>IFERROR(VLOOKUP(A8,Summary!A:K,11,FALSE),"")</f>
        <v/>
      </c>
      <c r="L8" s="148" t="str">
        <f>IFERROR(VLOOKUP(A8,Summary!A:L,12,FALSE),"")</f>
        <v/>
      </c>
      <c r="M8" s="117" t="str">
        <f>IFERROR(VLOOKUP(A8,Summary!A:M,13,FALSE),"")</f>
        <v/>
      </c>
    </row>
    <row r="9" spans="1:13" x14ac:dyDescent="0.3">
      <c r="A9" s="92" t="str">
        <f>IFERROR(VLOOKUP(ROW(A8),Data!A:C,3,FALSE),"")</f>
        <v/>
      </c>
      <c r="B9" s="91" t="str">
        <f>IFERROR(VLOOKUP(ROW(A8),Data!A:T,20,FALSE),"")</f>
        <v/>
      </c>
      <c r="C9" s="143" t="str">
        <f>IFERROR(VLOOKUP(A9,Summary!A:C,3,FALSE),"")</f>
        <v/>
      </c>
      <c r="D9" s="163" t="str">
        <f>IFERROR(VLOOKUP(A9,Summary!A:D,4,FALSE),"")</f>
        <v/>
      </c>
      <c r="E9" s="144" t="str">
        <f>IFERROR(VLOOKUP(A9,Summary!A:E,5,FALSE),"")</f>
        <v/>
      </c>
      <c r="F9" s="145" t="str">
        <f>IFERROR(VLOOKUP(A9,Summary!A:F,6,FALSE),"")</f>
        <v/>
      </c>
      <c r="G9" s="146" t="str">
        <f>IFERROR(VLOOKUP(A9,Summary!A:G,7,FALSE),"")</f>
        <v/>
      </c>
      <c r="H9" s="147" t="str">
        <f>IFERROR(VLOOKUP(A9,Summary!A:H,8,FALSE),"")</f>
        <v/>
      </c>
      <c r="I9" s="147" t="str">
        <f>IFERROR(VLOOKUP(A9,Summary!A:I,9,FALSE),"")</f>
        <v/>
      </c>
      <c r="J9" s="148" t="str">
        <f>IFERROR(VLOOKUP(A9,Summary!A:J,10,FALSE),"")</f>
        <v/>
      </c>
      <c r="K9" s="147" t="str">
        <f>IFERROR(VLOOKUP(A9,Summary!A:K,11,FALSE),"")</f>
        <v/>
      </c>
      <c r="L9" s="148" t="str">
        <f>IFERROR(VLOOKUP(A9,Summary!A:L,12,FALSE),"")</f>
        <v/>
      </c>
      <c r="M9" s="117" t="str">
        <f>IFERROR(VLOOKUP(A9,Summary!A:M,13,FALSE),"")</f>
        <v/>
      </c>
    </row>
    <row r="10" spans="1:13" x14ac:dyDescent="0.3">
      <c r="A10" s="92" t="str">
        <f>IFERROR(VLOOKUP(ROW(A9),Data!A:C,3,FALSE),"")</f>
        <v/>
      </c>
      <c r="B10" s="91" t="str">
        <f>IFERROR(VLOOKUP(ROW(A9),Data!A:T,20,FALSE),"")</f>
        <v/>
      </c>
      <c r="C10" s="143" t="str">
        <f>IFERROR(VLOOKUP(A10,Summary!A:C,3,FALSE),"")</f>
        <v/>
      </c>
      <c r="D10" s="163" t="str">
        <f>IFERROR(VLOOKUP(A10,Summary!A:D,4,FALSE),"")</f>
        <v/>
      </c>
      <c r="E10" s="144" t="str">
        <f>IFERROR(VLOOKUP(A10,Summary!A:E,5,FALSE),"")</f>
        <v/>
      </c>
      <c r="F10" s="145" t="str">
        <f>IFERROR(VLOOKUP(A10,Summary!A:F,6,FALSE),"")</f>
        <v/>
      </c>
      <c r="G10" s="146" t="str">
        <f>IFERROR(VLOOKUP(A10,Summary!A:G,7,FALSE),"")</f>
        <v/>
      </c>
      <c r="H10" s="147" t="str">
        <f>IFERROR(VLOOKUP(A10,Summary!A:H,8,FALSE),"")</f>
        <v/>
      </c>
      <c r="I10" s="147" t="str">
        <f>IFERROR(VLOOKUP(A10,Summary!A:I,9,FALSE),"")</f>
        <v/>
      </c>
      <c r="J10" s="148" t="str">
        <f>IFERROR(VLOOKUP(A10,Summary!A:J,10,FALSE),"")</f>
        <v/>
      </c>
      <c r="K10" s="147" t="str">
        <f>IFERROR(VLOOKUP(A10,Summary!A:K,11,FALSE),"")</f>
        <v/>
      </c>
      <c r="L10" s="148" t="str">
        <f>IFERROR(VLOOKUP(A10,Summary!A:L,12,FALSE),"")</f>
        <v/>
      </c>
      <c r="M10" s="117" t="str">
        <f>IFERROR(VLOOKUP(A10,Summary!A:M,13,FALSE),"")</f>
        <v/>
      </c>
    </row>
    <row r="11" spans="1:13" x14ac:dyDescent="0.3">
      <c r="A11" s="92" t="str">
        <f>IFERROR(VLOOKUP(ROW(A10),Data!A:C,3,FALSE),"")</f>
        <v/>
      </c>
      <c r="B11" s="91" t="str">
        <f>IFERROR(VLOOKUP(ROW(A10),Data!A:T,20,FALSE),"")</f>
        <v/>
      </c>
      <c r="C11" s="143" t="str">
        <f>IFERROR(VLOOKUP(A11,Summary!A:C,3,FALSE),"")</f>
        <v/>
      </c>
      <c r="D11" s="163" t="str">
        <f>IFERROR(VLOOKUP(A11,Summary!A:D,4,FALSE),"")</f>
        <v/>
      </c>
      <c r="E11" s="144" t="str">
        <f>IFERROR(VLOOKUP(A11,Summary!A:E,5,FALSE),"")</f>
        <v/>
      </c>
      <c r="F11" s="145" t="str">
        <f>IFERROR(VLOOKUP(A11,Summary!A:F,6,FALSE),"")</f>
        <v/>
      </c>
      <c r="G11" s="146" t="str">
        <f>IFERROR(VLOOKUP(A11,Summary!A:G,7,FALSE),"")</f>
        <v/>
      </c>
      <c r="H11" s="147" t="str">
        <f>IFERROR(VLOOKUP(A11,Summary!A:H,8,FALSE),"")</f>
        <v/>
      </c>
      <c r="I11" s="147" t="str">
        <f>IFERROR(VLOOKUP(A11,Summary!A:I,9,FALSE),"")</f>
        <v/>
      </c>
      <c r="J11" s="148" t="str">
        <f>IFERROR(VLOOKUP(A11,Summary!A:J,10,FALSE),"")</f>
        <v/>
      </c>
      <c r="K11" s="147" t="str">
        <f>IFERROR(VLOOKUP(A11,Summary!A:K,11,FALSE),"")</f>
        <v/>
      </c>
      <c r="L11" s="148" t="str">
        <f>IFERROR(VLOOKUP(A11,Summary!A:L,12,FALSE),"")</f>
        <v/>
      </c>
      <c r="M11" s="117" t="str">
        <f>IFERROR(VLOOKUP(A11,Summary!A:M,13,FALSE),"")</f>
        <v/>
      </c>
    </row>
    <row r="12" spans="1:13" x14ac:dyDescent="0.3">
      <c r="A12" s="92" t="str">
        <f>IFERROR(VLOOKUP(ROW(A11),Data!A:C,3,FALSE),"")</f>
        <v/>
      </c>
      <c r="B12" s="91" t="str">
        <f>IFERROR(VLOOKUP(ROW(A11),Data!A:T,20,FALSE),"")</f>
        <v/>
      </c>
      <c r="C12" s="143" t="str">
        <f>IFERROR(VLOOKUP(A12,Summary!A:C,3,FALSE),"")</f>
        <v/>
      </c>
      <c r="D12" s="163" t="str">
        <f>IFERROR(VLOOKUP(A12,Summary!A:D,4,FALSE),"")</f>
        <v/>
      </c>
      <c r="E12" s="144" t="str">
        <f>IFERROR(VLOOKUP(A12,Summary!A:E,5,FALSE),"")</f>
        <v/>
      </c>
      <c r="F12" s="145" t="str">
        <f>IFERROR(VLOOKUP(A12,Summary!A:F,6,FALSE),"")</f>
        <v/>
      </c>
      <c r="G12" s="146" t="str">
        <f>IFERROR(VLOOKUP(A12,Summary!A:G,7,FALSE),"")</f>
        <v/>
      </c>
      <c r="H12" s="147" t="str">
        <f>IFERROR(VLOOKUP(A12,Summary!A:H,8,FALSE),"")</f>
        <v/>
      </c>
      <c r="I12" s="147" t="str">
        <f>IFERROR(VLOOKUP(A12,Summary!A:I,9,FALSE),"")</f>
        <v/>
      </c>
      <c r="J12" s="148" t="str">
        <f>IFERROR(VLOOKUP(A12,Summary!A:J,10,FALSE),"")</f>
        <v/>
      </c>
      <c r="K12" s="147" t="str">
        <f>IFERROR(VLOOKUP(A12,Summary!A:K,11,FALSE),"")</f>
        <v/>
      </c>
      <c r="L12" s="148" t="str">
        <f>IFERROR(VLOOKUP(A12,Summary!A:L,12,FALSE),"")</f>
        <v/>
      </c>
      <c r="M12" s="117" t="str">
        <f>IFERROR(VLOOKUP(A12,Summary!A:M,13,FALSE),"")</f>
        <v/>
      </c>
    </row>
    <row r="13" spans="1:13" x14ac:dyDescent="0.3">
      <c r="A13" s="92" t="str">
        <f>IFERROR(VLOOKUP(ROW(A12),Data!A:C,3,FALSE),"")</f>
        <v/>
      </c>
      <c r="B13" s="91" t="str">
        <f>IFERROR(VLOOKUP(ROW(A12),Data!A:T,20,FALSE),"")</f>
        <v/>
      </c>
      <c r="C13" s="143" t="str">
        <f>IFERROR(VLOOKUP(A13,Summary!A:C,3,FALSE),"")</f>
        <v/>
      </c>
      <c r="D13" s="163" t="str">
        <f>IFERROR(VLOOKUP(A13,Summary!A:D,4,FALSE),"")</f>
        <v/>
      </c>
      <c r="E13" s="144" t="str">
        <f>IFERROR(VLOOKUP(A13,Summary!A:E,5,FALSE),"")</f>
        <v/>
      </c>
      <c r="F13" s="145" t="str">
        <f>IFERROR(VLOOKUP(A13,Summary!A:F,6,FALSE),"")</f>
        <v/>
      </c>
      <c r="G13" s="146" t="str">
        <f>IFERROR(VLOOKUP(A13,Summary!A:G,7,FALSE),"")</f>
        <v/>
      </c>
      <c r="H13" s="147" t="str">
        <f>IFERROR(VLOOKUP(A13,Summary!A:H,8,FALSE),"")</f>
        <v/>
      </c>
      <c r="I13" s="147" t="str">
        <f>IFERROR(VLOOKUP(A13,Summary!A:I,9,FALSE),"")</f>
        <v/>
      </c>
      <c r="J13" s="148" t="str">
        <f>IFERROR(VLOOKUP(A13,Summary!A:J,10,FALSE),"")</f>
        <v/>
      </c>
      <c r="K13" s="147" t="str">
        <f>IFERROR(VLOOKUP(A13,Summary!A:K,11,FALSE),"")</f>
        <v/>
      </c>
      <c r="L13" s="148" t="str">
        <f>IFERROR(VLOOKUP(A13,Summary!A:L,12,FALSE),"")</f>
        <v/>
      </c>
      <c r="M13" s="117" t="str">
        <f>IFERROR(VLOOKUP(A13,Summary!A:M,13,FALSE),"")</f>
        <v/>
      </c>
    </row>
    <row r="14" spans="1:13" x14ac:dyDescent="0.3">
      <c r="A14" s="92" t="str">
        <f>IFERROR(VLOOKUP(ROW(A13),Data!A:C,3,FALSE),"")</f>
        <v/>
      </c>
      <c r="B14" s="91" t="str">
        <f>IFERROR(VLOOKUP(ROW(A13),Data!A:T,20,FALSE),"")</f>
        <v/>
      </c>
      <c r="C14" s="143" t="str">
        <f>IFERROR(VLOOKUP(A14,Summary!A:C,3,FALSE),"")</f>
        <v/>
      </c>
      <c r="D14" s="163" t="str">
        <f>IFERROR(VLOOKUP(A14,Summary!A:D,4,FALSE),"")</f>
        <v/>
      </c>
      <c r="E14" s="144" t="str">
        <f>IFERROR(VLOOKUP(A14,Summary!A:E,5,FALSE),"")</f>
        <v/>
      </c>
      <c r="F14" s="145" t="str">
        <f>IFERROR(VLOOKUP(A14,Summary!A:F,6,FALSE),"")</f>
        <v/>
      </c>
      <c r="G14" s="146" t="str">
        <f>IFERROR(VLOOKUP(A14,Summary!A:G,7,FALSE),"")</f>
        <v/>
      </c>
      <c r="H14" s="147" t="str">
        <f>IFERROR(VLOOKUP(A14,Summary!A:H,8,FALSE),"")</f>
        <v/>
      </c>
      <c r="I14" s="147" t="str">
        <f>IFERROR(VLOOKUP(A14,Summary!A:I,9,FALSE),"")</f>
        <v/>
      </c>
      <c r="J14" s="148" t="str">
        <f>IFERROR(VLOOKUP(A14,Summary!A:J,10,FALSE),"")</f>
        <v/>
      </c>
      <c r="K14" s="147" t="str">
        <f>IFERROR(VLOOKUP(A14,Summary!A:K,11,FALSE),"")</f>
        <v/>
      </c>
      <c r="L14" s="148" t="str">
        <f>IFERROR(VLOOKUP(A14,Summary!A:L,12,FALSE),"")</f>
        <v/>
      </c>
      <c r="M14" s="117" t="str">
        <f>IFERROR(VLOOKUP(A14,Summary!A:M,13,FALSE),"")</f>
        <v/>
      </c>
    </row>
    <row r="15" spans="1:13" x14ac:dyDescent="0.3">
      <c r="A15" s="92" t="str">
        <f>IFERROR(VLOOKUP(ROW(A14),Data!A:C,3,FALSE),"")</f>
        <v/>
      </c>
      <c r="B15" s="91" t="str">
        <f>IFERROR(VLOOKUP(ROW(A14),Data!A:T,20,FALSE),"")</f>
        <v/>
      </c>
      <c r="C15" s="143" t="str">
        <f>IFERROR(VLOOKUP(A15,Summary!A:C,3,FALSE),"")</f>
        <v/>
      </c>
      <c r="D15" s="163" t="str">
        <f>IFERROR(VLOOKUP(A15,Summary!A:D,4,FALSE),"")</f>
        <v/>
      </c>
      <c r="E15" s="144" t="str">
        <f>IFERROR(VLOOKUP(A15,Summary!A:E,5,FALSE),"")</f>
        <v/>
      </c>
      <c r="F15" s="145" t="str">
        <f>IFERROR(VLOOKUP(A15,Summary!A:F,6,FALSE),"")</f>
        <v/>
      </c>
      <c r="G15" s="146" t="str">
        <f>IFERROR(VLOOKUP(A15,Summary!A:G,7,FALSE),"")</f>
        <v/>
      </c>
      <c r="H15" s="147" t="str">
        <f>IFERROR(VLOOKUP(A15,Summary!A:H,8,FALSE),"")</f>
        <v/>
      </c>
      <c r="I15" s="147" t="str">
        <f>IFERROR(VLOOKUP(A15,Summary!A:I,9,FALSE),"")</f>
        <v/>
      </c>
      <c r="J15" s="148" t="str">
        <f>IFERROR(VLOOKUP(A15,Summary!A:J,10,FALSE),"")</f>
        <v/>
      </c>
      <c r="K15" s="147" t="str">
        <f>IFERROR(VLOOKUP(A15,Summary!A:K,11,FALSE),"")</f>
        <v/>
      </c>
      <c r="L15" s="148" t="str">
        <f>IFERROR(VLOOKUP(A15,Summary!A:L,12,FALSE),"")</f>
        <v/>
      </c>
      <c r="M15" s="117" t="str">
        <f>IFERROR(VLOOKUP(A15,Summary!A:M,13,FALSE),"")</f>
        <v/>
      </c>
    </row>
    <row r="16" spans="1:13" x14ac:dyDescent="0.3">
      <c r="A16" s="92" t="str">
        <f>IFERROR(VLOOKUP(ROW(A15),Data!A:C,3,FALSE),"")</f>
        <v/>
      </c>
      <c r="B16" s="91" t="str">
        <f>IFERROR(VLOOKUP(ROW(A15),Data!A:T,20,FALSE),"")</f>
        <v/>
      </c>
      <c r="C16" s="143" t="str">
        <f>IFERROR(VLOOKUP(A16,Summary!A:C,3,FALSE),"")</f>
        <v/>
      </c>
      <c r="D16" s="163" t="str">
        <f>IFERROR(VLOOKUP(A16,Summary!A:D,4,FALSE),"")</f>
        <v/>
      </c>
      <c r="E16" s="144" t="str">
        <f>IFERROR(VLOOKUP(A16,Summary!A:E,5,FALSE),"")</f>
        <v/>
      </c>
      <c r="F16" s="145" t="str">
        <f>IFERROR(VLOOKUP(A16,Summary!A:F,6,FALSE),"")</f>
        <v/>
      </c>
      <c r="G16" s="146" t="str">
        <f>IFERROR(VLOOKUP(A16,Summary!A:G,7,FALSE),"")</f>
        <v/>
      </c>
      <c r="H16" s="147" t="str">
        <f>IFERROR(VLOOKUP(A16,Summary!A:H,8,FALSE),"")</f>
        <v/>
      </c>
      <c r="I16" s="147" t="str">
        <f>IFERROR(VLOOKUP(A16,Summary!A:I,9,FALSE),"")</f>
        <v/>
      </c>
      <c r="J16" s="148" t="str">
        <f>IFERROR(VLOOKUP(A16,Summary!A:J,10,FALSE),"")</f>
        <v/>
      </c>
      <c r="K16" s="147" t="str">
        <f>IFERROR(VLOOKUP(A16,Summary!A:K,11,FALSE),"")</f>
        <v/>
      </c>
      <c r="L16" s="148" t="str">
        <f>IFERROR(VLOOKUP(A16,Summary!A:L,12,FALSE),"")</f>
        <v/>
      </c>
      <c r="M16" s="117" t="str">
        <f>IFERROR(VLOOKUP(A16,Summary!A:M,13,FALSE),"")</f>
        <v/>
      </c>
    </row>
    <row r="17" spans="1:13" x14ac:dyDescent="0.3">
      <c r="A17" s="92" t="str">
        <f>IFERROR(VLOOKUP(ROW(A16),Data!A:C,3,FALSE),"")</f>
        <v/>
      </c>
      <c r="B17" s="91" t="str">
        <f>IFERROR(VLOOKUP(ROW(A16),Data!A:T,20,FALSE),"")</f>
        <v/>
      </c>
      <c r="C17" s="143" t="str">
        <f>IFERROR(VLOOKUP(A17,Summary!A:C,3,FALSE),"")</f>
        <v/>
      </c>
      <c r="D17" s="163" t="str">
        <f>IFERROR(VLOOKUP(A17,Summary!A:D,4,FALSE),"")</f>
        <v/>
      </c>
      <c r="E17" s="144" t="str">
        <f>IFERROR(VLOOKUP(A17,Summary!A:E,5,FALSE),"")</f>
        <v/>
      </c>
      <c r="F17" s="145" t="str">
        <f>IFERROR(VLOOKUP(A17,Summary!A:F,6,FALSE),"")</f>
        <v/>
      </c>
      <c r="G17" s="146" t="str">
        <f>IFERROR(VLOOKUP(A17,Summary!A:G,7,FALSE),"")</f>
        <v/>
      </c>
      <c r="H17" s="147" t="str">
        <f>IFERROR(VLOOKUP(A17,Summary!A:H,8,FALSE),"")</f>
        <v/>
      </c>
      <c r="I17" s="147" t="str">
        <f>IFERROR(VLOOKUP(A17,Summary!A:I,9,FALSE),"")</f>
        <v/>
      </c>
      <c r="J17" s="148" t="str">
        <f>IFERROR(VLOOKUP(A17,Summary!A:J,10,FALSE),"")</f>
        <v/>
      </c>
      <c r="K17" s="147" t="str">
        <f>IFERROR(VLOOKUP(A17,Summary!A:K,11,FALSE),"")</f>
        <v/>
      </c>
      <c r="L17" s="148" t="str">
        <f>IFERROR(VLOOKUP(A17,Summary!A:L,12,FALSE),"")</f>
        <v/>
      </c>
      <c r="M17" s="117" t="str">
        <f>IFERROR(VLOOKUP(A17,Summary!A:M,13,FALSE),"")</f>
        <v/>
      </c>
    </row>
    <row r="18" spans="1:13" x14ac:dyDescent="0.3">
      <c r="A18" s="92" t="str">
        <f>IFERROR(VLOOKUP(ROW(A17),Data!A:C,3,FALSE),"")</f>
        <v/>
      </c>
      <c r="B18" s="91" t="str">
        <f>IFERROR(VLOOKUP(ROW(A17),Data!A:T,20,FALSE),"")</f>
        <v/>
      </c>
      <c r="C18" s="143" t="str">
        <f>IFERROR(VLOOKUP(A18,Summary!A:C,3,FALSE),"")</f>
        <v/>
      </c>
      <c r="D18" s="163" t="str">
        <f>IFERROR(VLOOKUP(A18,Summary!A:D,4,FALSE),"")</f>
        <v/>
      </c>
      <c r="E18" s="144" t="str">
        <f>IFERROR(VLOOKUP(A18,Summary!A:E,5,FALSE),"")</f>
        <v/>
      </c>
      <c r="F18" s="145" t="str">
        <f>IFERROR(VLOOKUP(A18,Summary!A:F,6,FALSE),"")</f>
        <v/>
      </c>
      <c r="G18" s="146" t="str">
        <f>IFERROR(VLOOKUP(A18,Summary!A:G,7,FALSE),"")</f>
        <v/>
      </c>
      <c r="H18" s="147" t="str">
        <f>IFERROR(VLOOKUP(A18,Summary!A:H,8,FALSE),"")</f>
        <v/>
      </c>
      <c r="I18" s="147" t="str">
        <f>IFERROR(VLOOKUP(A18,Summary!A:I,9,FALSE),"")</f>
        <v/>
      </c>
      <c r="J18" s="148" t="str">
        <f>IFERROR(VLOOKUP(A18,Summary!A:J,10,FALSE),"")</f>
        <v/>
      </c>
      <c r="K18" s="147" t="str">
        <f>IFERROR(VLOOKUP(A18,Summary!A:K,11,FALSE),"")</f>
        <v/>
      </c>
      <c r="L18" s="148" t="str">
        <f>IFERROR(VLOOKUP(A18,Summary!A:L,12,FALSE),"")</f>
        <v/>
      </c>
      <c r="M18" s="117" t="str">
        <f>IFERROR(VLOOKUP(A18,Summary!A:M,13,FALSE),"")</f>
        <v/>
      </c>
    </row>
    <row r="19" spans="1:13" x14ac:dyDescent="0.3">
      <c r="A19" s="92" t="str">
        <f>IFERROR(VLOOKUP(ROW(A18),Data!A:C,3,FALSE),"")</f>
        <v/>
      </c>
      <c r="B19" s="91" t="str">
        <f>IFERROR(VLOOKUP(ROW(A18),Data!A:T,20,FALSE),"")</f>
        <v/>
      </c>
      <c r="C19" s="143" t="str">
        <f>IFERROR(VLOOKUP(A19,Summary!A:C,3,FALSE),"")</f>
        <v/>
      </c>
      <c r="D19" s="163" t="str">
        <f>IFERROR(VLOOKUP(A19,Summary!A:D,4,FALSE),"")</f>
        <v/>
      </c>
      <c r="E19" s="144" t="str">
        <f>IFERROR(VLOOKUP(A19,Summary!A:E,5,FALSE),"")</f>
        <v/>
      </c>
      <c r="F19" s="145" t="str">
        <f>IFERROR(VLOOKUP(A19,Summary!A:F,6,FALSE),"")</f>
        <v/>
      </c>
      <c r="G19" s="146" t="str">
        <f>IFERROR(VLOOKUP(A19,Summary!A:G,7,FALSE),"")</f>
        <v/>
      </c>
      <c r="H19" s="147" t="str">
        <f>IFERROR(VLOOKUP(A19,Summary!A:H,8,FALSE),"")</f>
        <v/>
      </c>
      <c r="I19" s="147" t="str">
        <f>IFERROR(VLOOKUP(A19,Summary!A:I,9,FALSE),"")</f>
        <v/>
      </c>
      <c r="J19" s="148" t="str">
        <f>IFERROR(VLOOKUP(A19,Summary!A:J,10,FALSE),"")</f>
        <v/>
      </c>
      <c r="K19" s="147" t="str">
        <f>IFERROR(VLOOKUP(A19,Summary!A:K,11,FALSE),"")</f>
        <v/>
      </c>
      <c r="L19" s="148" t="str">
        <f>IFERROR(VLOOKUP(A19,Summary!A:L,12,FALSE),"")</f>
        <v/>
      </c>
      <c r="M19" s="117" t="str">
        <f>IFERROR(VLOOKUP(A19,Summary!A:M,13,FALSE),"")</f>
        <v/>
      </c>
    </row>
    <row r="20" spans="1:13" x14ac:dyDescent="0.3">
      <c r="A20" s="92" t="str">
        <f>IFERROR(VLOOKUP(ROW(A19),Data!A:C,3,FALSE),"")</f>
        <v/>
      </c>
      <c r="B20" s="91" t="str">
        <f>IFERROR(VLOOKUP(ROW(A19),Data!A:T,20,FALSE),"")</f>
        <v/>
      </c>
      <c r="C20" s="143" t="str">
        <f>IFERROR(VLOOKUP(A20,Summary!A:C,3,FALSE),"")</f>
        <v/>
      </c>
      <c r="D20" s="163" t="str">
        <f>IFERROR(VLOOKUP(A20,Summary!A:D,4,FALSE),"")</f>
        <v/>
      </c>
      <c r="E20" s="144" t="str">
        <f>IFERROR(VLOOKUP(A20,Summary!A:E,5,FALSE),"")</f>
        <v/>
      </c>
      <c r="F20" s="145" t="str">
        <f>IFERROR(VLOOKUP(A20,Summary!A:F,6,FALSE),"")</f>
        <v/>
      </c>
      <c r="G20" s="146" t="str">
        <f>IFERROR(VLOOKUP(A20,Summary!A:G,7,FALSE),"")</f>
        <v/>
      </c>
      <c r="H20" s="147" t="str">
        <f>IFERROR(VLOOKUP(A20,Summary!A:H,8,FALSE),"")</f>
        <v/>
      </c>
      <c r="I20" s="147" t="str">
        <f>IFERROR(VLOOKUP(A20,Summary!A:I,9,FALSE),"")</f>
        <v/>
      </c>
      <c r="J20" s="148" t="str">
        <f>IFERROR(VLOOKUP(A20,Summary!A:J,10,FALSE),"")</f>
        <v/>
      </c>
      <c r="K20" s="147" t="str">
        <f>IFERROR(VLOOKUP(A20,Summary!A:K,11,FALSE),"")</f>
        <v/>
      </c>
      <c r="L20" s="148" t="str">
        <f>IFERROR(VLOOKUP(A20,Summary!A:L,12,FALSE),"")</f>
        <v/>
      </c>
      <c r="M20" s="117" t="str">
        <f>IFERROR(VLOOKUP(A20,Summary!A:M,13,FALSE),"")</f>
        <v/>
      </c>
    </row>
    <row r="21" spans="1:13" x14ac:dyDescent="0.3">
      <c r="A21" s="92" t="str">
        <f>IFERROR(VLOOKUP(ROW(A20),Data!A:C,3,FALSE),"")</f>
        <v/>
      </c>
      <c r="B21" s="91" t="str">
        <f>IFERROR(VLOOKUP(ROW(A20),Data!A:T,20,FALSE),"")</f>
        <v/>
      </c>
      <c r="C21" s="143" t="str">
        <f>IFERROR(VLOOKUP(A21,Summary!A:C,3,FALSE),"")</f>
        <v/>
      </c>
      <c r="D21" s="163" t="str">
        <f>IFERROR(VLOOKUP(A21,Summary!A:D,4,FALSE),"")</f>
        <v/>
      </c>
      <c r="E21" s="144" t="str">
        <f>IFERROR(VLOOKUP(A21,Summary!A:E,5,FALSE),"")</f>
        <v/>
      </c>
      <c r="F21" s="145" t="str">
        <f>IFERROR(VLOOKUP(A21,Summary!A:F,6,FALSE),"")</f>
        <v/>
      </c>
      <c r="G21" s="146" t="str">
        <f>IFERROR(VLOOKUP(A21,Summary!A:G,7,FALSE),"")</f>
        <v/>
      </c>
      <c r="H21" s="147" t="str">
        <f>IFERROR(VLOOKUP(A21,Summary!A:H,8,FALSE),"")</f>
        <v/>
      </c>
      <c r="I21" s="147" t="str">
        <f>IFERROR(VLOOKUP(A21,Summary!A:I,9,FALSE),"")</f>
        <v/>
      </c>
      <c r="J21" s="148" t="str">
        <f>IFERROR(VLOOKUP(A21,Summary!A:J,10,FALSE),"")</f>
        <v/>
      </c>
      <c r="K21" s="147" t="str">
        <f>IFERROR(VLOOKUP(A21,Summary!A:K,11,FALSE),"")</f>
        <v/>
      </c>
      <c r="L21" s="148" t="str">
        <f>IFERROR(VLOOKUP(A21,Summary!A:L,12,FALSE),"")</f>
        <v/>
      </c>
      <c r="M21" s="117" t="str">
        <f>IFERROR(VLOOKUP(A21,Summary!A:M,13,FALSE),"")</f>
        <v/>
      </c>
    </row>
    <row r="22" spans="1:13" x14ac:dyDescent="0.3">
      <c r="A22" s="92" t="str">
        <f>IFERROR(VLOOKUP(ROW(A21),Data!A:C,3,FALSE),"")</f>
        <v/>
      </c>
      <c r="B22" s="91" t="str">
        <f>IFERROR(VLOOKUP(ROW(A21),Data!A:T,20,FALSE),"")</f>
        <v/>
      </c>
      <c r="C22" s="143" t="str">
        <f>IFERROR(VLOOKUP(A22,Summary!A:C,3,FALSE),"")</f>
        <v/>
      </c>
      <c r="D22" s="163" t="str">
        <f>IFERROR(VLOOKUP(A22,Summary!A:D,4,FALSE),"")</f>
        <v/>
      </c>
      <c r="E22" s="144" t="str">
        <f>IFERROR(VLOOKUP(A22,Summary!A:E,5,FALSE),"")</f>
        <v/>
      </c>
      <c r="F22" s="145" t="str">
        <f>IFERROR(VLOOKUP(A22,Summary!A:F,6,FALSE),"")</f>
        <v/>
      </c>
      <c r="G22" s="146" t="str">
        <f>IFERROR(VLOOKUP(A22,Summary!A:G,7,FALSE),"")</f>
        <v/>
      </c>
      <c r="H22" s="147" t="str">
        <f>IFERROR(VLOOKUP(A22,Summary!A:H,8,FALSE),"")</f>
        <v/>
      </c>
      <c r="I22" s="147" t="str">
        <f>IFERROR(VLOOKUP(A22,Summary!A:I,9,FALSE),"")</f>
        <v/>
      </c>
      <c r="J22" s="148" t="str">
        <f>IFERROR(VLOOKUP(A22,Summary!A:J,10,FALSE),"")</f>
        <v/>
      </c>
      <c r="K22" s="147" t="str">
        <f>IFERROR(VLOOKUP(A22,Summary!A:K,11,FALSE),"")</f>
        <v/>
      </c>
      <c r="L22" s="148" t="str">
        <f>IFERROR(VLOOKUP(A22,Summary!A:L,12,FALSE),"")</f>
        <v/>
      </c>
      <c r="M22" s="117" t="str">
        <f>IFERROR(VLOOKUP(A22,Summary!A:M,13,FALSE),"")</f>
        <v/>
      </c>
    </row>
    <row r="23" spans="1:13" x14ac:dyDescent="0.3">
      <c r="A23" s="92" t="str">
        <f>IFERROR(VLOOKUP(ROW(A22),Data!A:C,3,FALSE),"")</f>
        <v/>
      </c>
      <c r="B23" s="91" t="str">
        <f>IFERROR(VLOOKUP(ROW(A22),Data!A:T,20,FALSE),"")</f>
        <v/>
      </c>
      <c r="C23" s="143" t="str">
        <f>IFERROR(VLOOKUP(A23,Summary!A:C,3,FALSE),"")</f>
        <v/>
      </c>
      <c r="D23" s="163" t="str">
        <f>IFERROR(VLOOKUP(A23,Summary!A:D,4,FALSE),"")</f>
        <v/>
      </c>
      <c r="E23" s="144" t="str">
        <f>IFERROR(VLOOKUP(A23,Summary!A:E,5,FALSE),"")</f>
        <v/>
      </c>
      <c r="F23" s="145" t="str">
        <f>IFERROR(VLOOKUP(A23,Summary!A:F,6,FALSE),"")</f>
        <v/>
      </c>
      <c r="G23" s="146" t="str">
        <f>IFERROR(VLOOKUP(A23,Summary!A:G,7,FALSE),"")</f>
        <v/>
      </c>
      <c r="H23" s="147" t="str">
        <f>IFERROR(VLOOKUP(A23,Summary!A:H,8,FALSE),"")</f>
        <v/>
      </c>
      <c r="I23" s="147" t="str">
        <f>IFERROR(VLOOKUP(A23,Summary!A:I,9,FALSE),"")</f>
        <v/>
      </c>
      <c r="J23" s="148" t="str">
        <f>IFERROR(VLOOKUP(A23,Summary!A:J,10,FALSE),"")</f>
        <v/>
      </c>
      <c r="K23" s="147" t="str">
        <f>IFERROR(VLOOKUP(A23,Summary!A:K,11,FALSE),"")</f>
        <v/>
      </c>
      <c r="L23" s="148" t="str">
        <f>IFERROR(VLOOKUP(A23,Summary!A:L,12,FALSE),"")</f>
        <v/>
      </c>
      <c r="M23" s="117" t="str">
        <f>IFERROR(VLOOKUP(A23,Summary!A:M,13,FALSE),"")</f>
        <v/>
      </c>
    </row>
    <row r="24" spans="1:13" x14ac:dyDescent="0.3">
      <c r="A24" s="92" t="str">
        <f>IFERROR(VLOOKUP(ROW(A23),Data!A:C,3,FALSE),"")</f>
        <v/>
      </c>
      <c r="B24" s="91" t="str">
        <f>IFERROR(VLOOKUP(ROW(A23),Data!A:T,20,FALSE),"")</f>
        <v/>
      </c>
      <c r="C24" s="143" t="str">
        <f>IFERROR(VLOOKUP(A24,Summary!A:C,3,FALSE),"")</f>
        <v/>
      </c>
      <c r="D24" s="163" t="str">
        <f>IFERROR(VLOOKUP(A24,Summary!A:D,4,FALSE),"")</f>
        <v/>
      </c>
      <c r="E24" s="144" t="str">
        <f>IFERROR(VLOOKUP(A24,Summary!A:E,5,FALSE),"")</f>
        <v/>
      </c>
      <c r="F24" s="145" t="str">
        <f>IFERROR(VLOOKUP(A24,Summary!A:F,6,FALSE),"")</f>
        <v/>
      </c>
      <c r="G24" s="146" t="str">
        <f>IFERROR(VLOOKUP(A24,Summary!A:G,7,FALSE),"")</f>
        <v/>
      </c>
      <c r="H24" s="147" t="str">
        <f>IFERROR(VLOOKUP(A24,Summary!A:H,8,FALSE),"")</f>
        <v/>
      </c>
      <c r="I24" s="147" t="str">
        <f>IFERROR(VLOOKUP(A24,Summary!A:I,9,FALSE),"")</f>
        <v/>
      </c>
      <c r="J24" s="148" t="str">
        <f>IFERROR(VLOOKUP(A24,Summary!A:J,10,FALSE),"")</f>
        <v/>
      </c>
      <c r="K24" s="147" t="str">
        <f>IFERROR(VLOOKUP(A24,Summary!A:K,11,FALSE),"")</f>
        <v/>
      </c>
      <c r="L24" s="148" t="str">
        <f>IFERROR(VLOOKUP(A24,Summary!A:L,12,FALSE),"")</f>
        <v/>
      </c>
      <c r="M24" s="117" t="str">
        <f>IFERROR(VLOOKUP(A24,Summary!A:M,13,FALSE),"")</f>
        <v/>
      </c>
    </row>
    <row r="25" spans="1:13" x14ac:dyDescent="0.3">
      <c r="A25" s="92" t="str">
        <f>IFERROR(VLOOKUP(ROW(A24),Data!A:C,3,FALSE),"")</f>
        <v/>
      </c>
      <c r="B25" s="91" t="str">
        <f>IFERROR(VLOOKUP(ROW(A24),Data!A:T,20,FALSE),"")</f>
        <v/>
      </c>
      <c r="C25" s="143" t="str">
        <f>IFERROR(VLOOKUP(A25,Summary!A:C,3,FALSE),"")</f>
        <v/>
      </c>
      <c r="D25" s="163" t="str">
        <f>IFERROR(VLOOKUP(A25,Summary!A:D,4,FALSE),"")</f>
        <v/>
      </c>
      <c r="E25" s="144" t="str">
        <f>IFERROR(VLOOKUP(A25,Summary!A:E,5,FALSE),"")</f>
        <v/>
      </c>
      <c r="F25" s="145" t="str">
        <f>IFERROR(VLOOKUP(A25,Summary!A:F,6,FALSE),"")</f>
        <v/>
      </c>
      <c r="G25" s="146" t="str">
        <f>IFERROR(VLOOKUP(A25,Summary!A:G,7,FALSE),"")</f>
        <v/>
      </c>
      <c r="H25" s="147" t="str">
        <f>IFERROR(VLOOKUP(A25,Summary!A:H,8,FALSE),"")</f>
        <v/>
      </c>
      <c r="I25" s="147" t="str">
        <f>IFERROR(VLOOKUP(A25,Summary!A:I,9,FALSE),"")</f>
        <v/>
      </c>
      <c r="J25" s="148" t="str">
        <f>IFERROR(VLOOKUP(A25,Summary!A:J,10,FALSE),"")</f>
        <v/>
      </c>
      <c r="K25" s="147" t="str">
        <f>IFERROR(VLOOKUP(A25,Summary!A:K,11,FALSE),"")</f>
        <v/>
      </c>
      <c r="L25" s="148" t="str">
        <f>IFERROR(VLOOKUP(A25,Summary!A:L,12,FALSE),"")</f>
        <v/>
      </c>
      <c r="M25" s="117" t="str">
        <f>IFERROR(VLOOKUP(A25,Summary!A:M,13,FALSE),"")</f>
        <v/>
      </c>
    </row>
    <row r="26" spans="1:13" x14ac:dyDescent="0.3">
      <c r="A26" s="92" t="str">
        <f>IFERROR(VLOOKUP(ROW(A25),Data!A:C,3,FALSE),"")</f>
        <v/>
      </c>
      <c r="B26" s="91" t="str">
        <f>IFERROR(VLOOKUP(ROW(A25),Data!A:T,20,FALSE),"")</f>
        <v/>
      </c>
      <c r="C26" s="143" t="str">
        <f>IFERROR(VLOOKUP(A26,Summary!A:C,3,FALSE),"")</f>
        <v/>
      </c>
      <c r="D26" s="163" t="str">
        <f>IFERROR(VLOOKUP(A26,Summary!A:D,4,FALSE),"")</f>
        <v/>
      </c>
      <c r="E26" s="144" t="str">
        <f>IFERROR(VLOOKUP(A26,Summary!A:E,5,FALSE),"")</f>
        <v/>
      </c>
      <c r="F26" s="145" t="str">
        <f>IFERROR(VLOOKUP(A26,Summary!A:F,6,FALSE),"")</f>
        <v/>
      </c>
      <c r="G26" s="146" t="str">
        <f>IFERROR(VLOOKUP(A26,Summary!A:G,7,FALSE),"")</f>
        <v/>
      </c>
      <c r="H26" s="147" t="str">
        <f>IFERROR(VLOOKUP(A26,Summary!A:H,8,FALSE),"")</f>
        <v/>
      </c>
      <c r="I26" s="147" t="str">
        <f>IFERROR(VLOOKUP(A26,Summary!A:I,9,FALSE),"")</f>
        <v/>
      </c>
      <c r="J26" s="148" t="str">
        <f>IFERROR(VLOOKUP(A26,Summary!A:J,10,FALSE),"")</f>
        <v/>
      </c>
      <c r="K26" s="147" t="str">
        <f>IFERROR(VLOOKUP(A26,Summary!A:K,11,FALSE),"")</f>
        <v/>
      </c>
      <c r="L26" s="148" t="str">
        <f>IFERROR(VLOOKUP(A26,Summary!A:L,12,FALSE),"")</f>
        <v/>
      </c>
      <c r="M26" s="117" t="str">
        <f>IFERROR(VLOOKUP(A26,Summary!A:M,13,FALSE),"")</f>
        <v/>
      </c>
    </row>
    <row r="27" spans="1:13" x14ac:dyDescent="0.3">
      <c r="A27" s="92" t="str">
        <f>IFERROR(VLOOKUP(ROW(A26),Data!A:C,3,FALSE),"")</f>
        <v/>
      </c>
      <c r="B27" s="91" t="str">
        <f>IFERROR(VLOOKUP(ROW(A26),Data!A:T,20,FALSE),"")</f>
        <v/>
      </c>
      <c r="C27" s="143" t="str">
        <f>IFERROR(VLOOKUP(A27,Summary!A:C,3,FALSE),"")</f>
        <v/>
      </c>
      <c r="D27" s="163" t="str">
        <f>IFERROR(VLOOKUP(A27,Summary!A:D,4,FALSE),"")</f>
        <v/>
      </c>
      <c r="E27" s="144" t="str">
        <f>IFERROR(VLOOKUP(A27,Summary!A:E,5,FALSE),"")</f>
        <v/>
      </c>
      <c r="F27" s="145" t="str">
        <f>IFERROR(VLOOKUP(A27,Summary!A:F,6,FALSE),"")</f>
        <v/>
      </c>
      <c r="G27" s="146" t="str">
        <f>IFERROR(VLOOKUP(A27,Summary!A:G,7,FALSE),"")</f>
        <v/>
      </c>
      <c r="H27" s="147" t="str">
        <f>IFERROR(VLOOKUP(A27,Summary!A:H,8,FALSE),"")</f>
        <v/>
      </c>
      <c r="I27" s="147" t="str">
        <f>IFERROR(VLOOKUP(A27,Summary!A:I,9,FALSE),"")</f>
        <v/>
      </c>
      <c r="J27" s="148" t="str">
        <f>IFERROR(VLOOKUP(A27,Summary!A:J,10,FALSE),"")</f>
        <v/>
      </c>
      <c r="K27" s="147" t="str">
        <f>IFERROR(VLOOKUP(A27,Summary!A:K,11,FALSE),"")</f>
        <v/>
      </c>
      <c r="L27" s="148" t="str">
        <f>IFERROR(VLOOKUP(A27,Summary!A:L,12,FALSE),"")</f>
        <v/>
      </c>
      <c r="M27" s="117" t="str">
        <f>IFERROR(VLOOKUP(A27,Summary!A:M,13,FALSE),"")</f>
        <v/>
      </c>
    </row>
    <row r="28" spans="1:13" x14ac:dyDescent="0.3">
      <c r="A28" s="92" t="str">
        <f>IFERROR(VLOOKUP(ROW(A27),Data!A:C,3,FALSE),"")</f>
        <v/>
      </c>
      <c r="B28" s="91" t="str">
        <f>IFERROR(VLOOKUP(ROW(A27),Data!A:T,20,FALSE),"")</f>
        <v/>
      </c>
      <c r="C28" s="143" t="str">
        <f>IFERROR(VLOOKUP(A28,Summary!A:C,3,FALSE),"")</f>
        <v/>
      </c>
      <c r="D28" s="163" t="str">
        <f>IFERROR(VLOOKUP(A28,Summary!A:D,4,FALSE),"")</f>
        <v/>
      </c>
      <c r="E28" s="144" t="str">
        <f>IFERROR(VLOOKUP(A28,Summary!A:E,5,FALSE),"")</f>
        <v/>
      </c>
      <c r="F28" s="145" t="str">
        <f>IFERROR(VLOOKUP(A28,Summary!A:F,6,FALSE),"")</f>
        <v/>
      </c>
      <c r="G28" s="146" t="str">
        <f>IFERROR(VLOOKUP(A28,Summary!A:G,7,FALSE),"")</f>
        <v/>
      </c>
      <c r="H28" s="147" t="str">
        <f>IFERROR(VLOOKUP(A28,Summary!A:H,8,FALSE),"")</f>
        <v/>
      </c>
      <c r="I28" s="147" t="str">
        <f>IFERROR(VLOOKUP(A28,Summary!A:I,9,FALSE),"")</f>
        <v/>
      </c>
      <c r="J28" s="148" t="str">
        <f>IFERROR(VLOOKUP(A28,Summary!A:J,10,FALSE),"")</f>
        <v/>
      </c>
      <c r="K28" s="147" t="str">
        <f>IFERROR(VLOOKUP(A28,Summary!A:K,11,FALSE),"")</f>
        <v/>
      </c>
      <c r="L28" s="148" t="str">
        <f>IFERROR(VLOOKUP(A28,Summary!A:L,12,FALSE),"")</f>
        <v/>
      </c>
      <c r="M28" s="117" t="str">
        <f>IFERROR(VLOOKUP(A28,Summary!A:M,13,FALSE),"")</f>
        <v/>
      </c>
    </row>
    <row r="29" spans="1:13" x14ac:dyDescent="0.3">
      <c r="A29" s="92" t="str">
        <f>IFERROR(VLOOKUP(ROW(A28),Data!A:C,3,FALSE),"")</f>
        <v/>
      </c>
      <c r="B29" s="91" t="str">
        <f>IFERROR(VLOOKUP(ROW(A28),Data!A:T,20,FALSE),"")</f>
        <v/>
      </c>
      <c r="C29" s="143" t="str">
        <f>IFERROR(VLOOKUP(A29,Summary!A:C,3,FALSE),"")</f>
        <v/>
      </c>
      <c r="D29" s="163" t="str">
        <f>IFERROR(VLOOKUP(A29,Summary!A:D,4,FALSE),"")</f>
        <v/>
      </c>
      <c r="E29" s="144" t="str">
        <f>IFERROR(VLOOKUP(A29,Summary!A:E,5,FALSE),"")</f>
        <v/>
      </c>
      <c r="F29" s="145" t="str">
        <f>IFERROR(VLOOKUP(A29,Summary!A:F,6,FALSE),"")</f>
        <v/>
      </c>
      <c r="G29" s="146" t="str">
        <f>IFERROR(VLOOKUP(A29,Summary!A:G,7,FALSE),"")</f>
        <v/>
      </c>
      <c r="H29" s="147" t="str">
        <f>IFERROR(VLOOKUP(A29,Summary!A:H,8,FALSE),"")</f>
        <v/>
      </c>
      <c r="I29" s="147" t="str">
        <f>IFERROR(VLOOKUP(A29,Summary!A:I,9,FALSE),"")</f>
        <v/>
      </c>
      <c r="J29" s="148" t="str">
        <f>IFERROR(VLOOKUP(A29,Summary!A:J,10,FALSE),"")</f>
        <v/>
      </c>
      <c r="K29" s="147" t="str">
        <f>IFERROR(VLOOKUP(A29,Summary!A:K,11,FALSE),"")</f>
        <v/>
      </c>
      <c r="L29" s="148" t="str">
        <f>IFERROR(VLOOKUP(A29,Summary!A:L,12,FALSE),"")</f>
        <v/>
      </c>
      <c r="M29" s="117" t="str">
        <f>IFERROR(VLOOKUP(A29,Summary!A:M,13,FALSE),"")</f>
        <v/>
      </c>
    </row>
    <row r="30" spans="1:13" x14ac:dyDescent="0.3">
      <c r="A30" s="92" t="str">
        <f>IFERROR(VLOOKUP(ROW(A29),Data!A:C,3,FALSE),"")</f>
        <v/>
      </c>
      <c r="B30" s="91" t="str">
        <f>IFERROR(VLOOKUP(ROW(A29),Data!A:T,20,FALSE),"")</f>
        <v/>
      </c>
      <c r="C30" s="143" t="str">
        <f>IFERROR(VLOOKUP(A30,Summary!A:C,3,FALSE),"")</f>
        <v/>
      </c>
      <c r="D30" s="163" t="str">
        <f>IFERROR(VLOOKUP(A30,Summary!A:D,4,FALSE),"")</f>
        <v/>
      </c>
      <c r="E30" s="144" t="str">
        <f>IFERROR(VLOOKUP(A30,Summary!A:E,5,FALSE),"")</f>
        <v/>
      </c>
      <c r="F30" s="145" t="str">
        <f>IFERROR(VLOOKUP(A30,Summary!A:F,6,FALSE),"")</f>
        <v/>
      </c>
      <c r="G30" s="146" t="str">
        <f>IFERROR(VLOOKUP(A30,Summary!A:G,7,FALSE),"")</f>
        <v/>
      </c>
      <c r="H30" s="147" t="str">
        <f>IFERROR(VLOOKUP(A30,Summary!A:H,8,FALSE),"")</f>
        <v/>
      </c>
      <c r="I30" s="147" t="str">
        <f>IFERROR(VLOOKUP(A30,Summary!A:I,9,FALSE),"")</f>
        <v/>
      </c>
      <c r="J30" s="148" t="str">
        <f>IFERROR(VLOOKUP(A30,Summary!A:J,10,FALSE),"")</f>
        <v/>
      </c>
      <c r="K30" s="147" t="str">
        <f>IFERROR(VLOOKUP(A30,Summary!A:K,11,FALSE),"")</f>
        <v/>
      </c>
      <c r="L30" s="148" t="str">
        <f>IFERROR(VLOOKUP(A30,Summary!A:L,12,FALSE),"")</f>
        <v/>
      </c>
      <c r="M30" s="117" t="str">
        <f>IFERROR(VLOOKUP(A30,Summary!A:M,13,FALSE),"")</f>
        <v/>
      </c>
    </row>
    <row r="31" spans="1:13" x14ac:dyDescent="0.3">
      <c r="A31" s="92" t="str">
        <f>IFERROR(VLOOKUP(ROW(A30),Data!A:C,3,FALSE),"")</f>
        <v/>
      </c>
      <c r="B31" s="91" t="str">
        <f>IFERROR(VLOOKUP(ROW(A30),Data!A:T,20,FALSE),"")</f>
        <v/>
      </c>
      <c r="C31" s="143" t="str">
        <f>IFERROR(VLOOKUP(A31,Summary!A:C,3,FALSE),"")</f>
        <v/>
      </c>
      <c r="D31" s="163" t="str">
        <f>IFERROR(VLOOKUP(A31,Summary!A:D,4,FALSE),"")</f>
        <v/>
      </c>
      <c r="E31" s="144" t="str">
        <f>IFERROR(VLOOKUP(A31,Summary!A:E,5,FALSE),"")</f>
        <v/>
      </c>
      <c r="F31" s="145" t="str">
        <f>IFERROR(VLOOKUP(A31,Summary!A:F,6,FALSE),"")</f>
        <v/>
      </c>
      <c r="G31" s="146" t="str">
        <f>IFERROR(VLOOKUP(A31,Summary!A:G,7,FALSE),"")</f>
        <v/>
      </c>
      <c r="H31" s="147" t="str">
        <f>IFERROR(VLOOKUP(A31,Summary!A:H,8,FALSE),"")</f>
        <v/>
      </c>
      <c r="I31" s="147" t="str">
        <f>IFERROR(VLOOKUP(A31,Summary!A:I,9,FALSE),"")</f>
        <v/>
      </c>
      <c r="J31" s="148" t="str">
        <f>IFERROR(VLOOKUP(A31,Summary!A:J,10,FALSE),"")</f>
        <v/>
      </c>
      <c r="K31" s="147" t="str">
        <f>IFERROR(VLOOKUP(A31,Summary!A:K,11,FALSE),"")</f>
        <v/>
      </c>
      <c r="L31" s="148" t="str">
        <f>IFERROR(VLOOKUP(A31,Summary!A:L,12,FALSE),"")</f>
        <v/>
      </c>
      <c r="M31" s="117" t="str">
        <f>IFERROR(VLOOKUP(A31,Summary!A:M,13,FALSE),"")</f>
        <v/>
      </c>
    </row>
    <row r="32" spans="1:13" x14ac:dyDescent="0.3">
      <c r="A32" s="92" t="str">
        <f>IFERROR(VLOOKUP(ROW(A31),Data!A:C,3,FALSE),"")</f>
        <v/>
      </c>
      <c r="B32" s="91" t="str">
        <f>IFERROR(VLOOKUP(ROW(A31),Data!A:T,20,FALSE),"")</f>
        <v/>
      </c>
      <c r="C32" s="143" t="str">
        <f>IFERROR(VLOOKUP(A32,Summary!A:C,3,FALSE),"")</f>
        <v/>
      </c>
      <c r="D32" s="163" t="str">
        <f>IFERROR(VLOOKUP(A32,Summary!A:D,4,FALSE),"")</f>
        <v/>
      </c>
      <c r="E32" s="144" t="str">
        <f>IFERROR(VLOOKUP(A32,Summary!A:E,5,FALSE),"")</f>
        <v/>
      </c>
      <c r="F32" s="145" t="str">
        <f>IFERROR(VLOOKUP(A32,Summary!A:F,6,FALSE),"")</f>
        <v/>
      </c>
      <c r="G32" s="146" t="str">
        <f>IFERROR(VLOOKUP(A32,Summary!A:G,7,FALSE),"")</f>
        <v/>
      </c>
      <c r="H32" s="147" t="str">
        <f>IFERROR(VLOOKUP(A32,Summary!A:H,8,FALSE),"")</f>
        <v/>
      </c>
      <c r="I32" s="147" t="str">
        <f>IFERROR(VLOOKUP(A32,Summary!A:I,9,FALSE),"")</f>
        <v/>
      </c>
      <c r="J32" s="148" t="str">
        <f>IFERROR(VLOOKUP(A32,Summary!A:J,10,FALSE),"")</f>
        <v/>
      </c>
      <c r="K32" s="147" t="str">
        <f>IFERROR(VLOOKUP(A32,Summary!A:K,11,FALSE),"")</f>
        <v/>
      </c>
      <c r="L32" s="148" t="str">
        <f>IFERROR(VLOOKUP(A32,Summary!A:L,12,FALSE),"")</f>
        <v/>
      </c>
      <c r="M32" s="117" t="str">
        <f>IFERROR(VLOOKUP(A32,Summary!A:M,13,FALSE),"")</f>
        <v/>
      </c>
    </row>
    <row r="33" spans="1:13" x14ac:dyDescent="0.3">
      <c r="A33" s="92" t="str">
        <f>IFERROR(VLOOKUP(ROW(A32),Data!A:C,3,FALSE),"")</f>
        <v/>
      </c>
      <c r="B33" s="91" t="str">
        <f>IFERROR(VLOOKUP(ROW(A32),Data!A:T,20,FALSE),"")</f>
        <v/>
      </c>
      <c r="C33" s="143" t="str">
        <f>IFERROR(VLOOKUP(A33,Summary!A:C,3,FALSE),"")</f>
        <v/>
      </c>
      <c r="D33" s="163" t="str">
        <f>IFERROR(VLOOKUP(A33,Summary!A:D,4,FALSE),"")</f>
        <v/>
      </c>
      <c r="E33" s="144" t="str">
        <f>IFERROR(VLOOKUP(A33,Summary!A:E,5,FALSE),"")</f>
        <v/>
      </c>
      <c r="F33" s="145" t="str">
        <f>IFERROR(VLOOKUP(A33,Summary!A:F,6,FALSE),"")</f>
        <v/>
      </c>
      <c r="G33" s="146" t="str">
        <f>IFERROR(VLOOKUP(A33,Summary!A:G,7,FALSE),"")</f>
        <v/>
      </c>
      <c r="H33" s="147" t="str">
        <f>IFERROR(VLOOKUP(A33,Summary!A:H,8,FALSE),"")</f>
        <v/>
      </c>
      <c r="I33" s="147" t="str">
        <f>IFERROR(VLOOKUP(A33,Summary!A:I,9,FALSE),"")</f>
        <v/>
      </c>
      <c r="J33" s="148" t="str">
        <f>IFERROR(VLOOKUP(A33,Summary!A:J,10,FALSE),"")</f>
        <v/>
      </c>
      <c r="K33" s="147" t="str">
        <f>IFERROR(VLOOKUP(A33,Summary!A:K,11,FALSE),"")</f>
        <v/>
      </c>
      <c r="L33" s="148" t="str">
        <f>IFERROR(VLOOKUP(A33,Summary!A:L,12,FALSE),"")</f>
        <v/>
      </c>
      <c r="M33" s="117" t="str">
        <f>IFERROR(VLOOKUP(A33,Summary!A:M,13,FALSE),"")</f>
        <v/>
      </c>
    </row>
    <row r="34" spans="1:13" x14ac:dyDescent="0.3">
      <c r="A34" s="92" t="str">
        <f>IFERROR(VLOOKUP(ROW(A33),Data!A:C,3,FALSE),"")</f>
        <v/>
      </c>
      <c r="B34" s="91" t="str">
        <f>IFERROR(VLOOKUP(ROW(A33),Data!A:T,20,FALSE),"")</f>
        <v/>
      </c>
      <c r="C34" s="143" t="str">
        <f>IFERROR(VLOOKUP(A34,Summary!A:C,3,FALSE),"")</f>
        <v/>
      </c>
      <c r="D34" s="163" t="str">
        <f>IFERROR(VLOOKUP(A34,Summary!A:D,4,FALSE),"")</f>
        <v/>
      </c>
      <c r="E34" s="144" t="str">
        <f>IFERROR(VLOOKUP(A34,Summary!A:E,5,FALSE),"")</f>
        <v/>
      </c>
      <c r="F34" s="145" t="str">
        <f>IFERROR(VLOOKUP(A34,Summary!A:F,6,FALSE),"")</f>
        <v/>
      </c>
      <c r="G34" s="146" t="str">
        <f>IFERROR(VLOOKUP(A34,Summary!A:G,7,FALSE),"")</f>
        <v/>
      </c>
      <c r="H34" s="147" t="str">
        <f>IFERROR(VLOOKUP(A34,Summary!A:H,8,FALSE),"")</f>
        <v/>
      </c>
      <c r="I34" s="147" t="str">
        <f>IFERROR(VLOOKUP(A34,Summary!A:I,9,FALSE),"")</f>
        <v/>
      </c>
      <c r="J34" s="148" t="str">
        <f>IFERROR(VLOOKUP(A34,Summary!A:J,10,FALSE),"")</f>
        <v/>
      </c>
      <c r="K34" s="147" t="str">
        <f>IFERROR(VLOOKUP(A34,Summary!A:K,11,FALSE),"")</f>
        <v/>
      </c>
      <c r="L34" s="148" t="str">
        <f>IFERROR(VLOOKUP(A34,Summary!A:L,12,FALSE),"")</f>
        <v/>
      </c>
      <c r="M34" s="117" t="str">
        <f>IFERROR(VLOOKUP(A34,Summary!A:M,13,FALSE),"")</f>
        <v/>
      </c>
    </row>
    <row r="35" spans="1:13" x14ac:dyDescent="0.3">
      <c r="A35" s="92" t="str">
        <f>IFERROR(VLOOKUP(ROW(A34),Data!A:C,3,FALSE),"")</f>
        <v/>
      </c>
      <c r="B35" s="91" t="str">
        <f>IFERROR(VLOOKUP(ROW(A34),Data!A:T,20,FALSE),"")</f>
        <v/>
      </c>
      <c r="C35" s="143" t="str">
        <f>IFERROR(VLOOKUP(A35,Summary!A:C,3,FALSE),"")</f>
        <v/>
      </c>
      <c r="D35" s="163" t="str">
        <f>IFERROR(VLOOKUP(A35,Summary!A:D,4,FALSE),"")</f>
        <v/>
      </c>
      <c r="E35" s="144" t="str">
        <f>IFERROR(VLOOKUP(A35,Summary!A:E,5,FALSE),"")</f>
        <v/>
      </c>
      <c r="F35" s="145" t="str">
        <f>IFERROR(VLOOKUP(A35,Summary!A:F,6,FALSE),"")</f>
        <v/>
      </c>
      <c r="G35" s="146" t="str">
        <f>IFERROR(VLOOKUP(A35,Summary!A:G,7,FALSE),"")</f>
        <v/>
      </c>
      <c r="H35" s="147" t="str">
        <f>IFERROR(VLOOKUP(A35,Summary!A:H,8,FALSE),"")</f>
        <v/>
      </c>
      <c r="I35" s="147" t="str">
        <f>IFERROR(VLOOKUP(A35,Summary!A:I,9,FALSE),"")</f>
        <v/>
      </c>
      <c r="J35" s="148" t="str">
        <f>IFERROR(VLOOKUP(A35,Summary!A:J,10,FALSE),"")</f>
        <v/>
      </c>
      <c r="K35" s="147" t="str">
        <f>IFERROR(VLOOKUP(A35,Summary!A:K,11,FALSE),"")</f>
        <v/>
      </c>
      <c r="L35" s="148" t="str">
        <f>IFERROR(VLOOKUP(A35,Summary!A:L,12,FALSE),"")</f>
        <v/>
      </c>
      <c r="M35" s="117" t="str">
        <f>IFERROR(VLOOKUP(A35,Summary!A:M,13,FALSE),"")</f>
        <v/>
      </c>
    </row>
    <row r="36" spans="1:13" x14ac:dyDescent="0.3">
      <c r="A36" s="92" t="str">
        <f>IFERROR(VLOOKUP(ROW(A35),Data!A:C,3,FALSE),"")</f>
        <v/>
      </c>
      <c r="B36" s="91" t="str">
        <f>IFERROR(VLOOKUP(ROW(A35),Data!A:T,20,FALSE),"")</f>
        <v/>
      </c>
      <c r="C36" s="143" t="str">
        <f>IFERROR(VLOOKUP(A36,Summary!A:C,3,FALSE),"")</f>
        <v/>
      </c>
      <c r="D36" s="163" t="str">
        <f>IFERROR(VLOOKUP(A36,Summary!A:D,4,FALSE),"")</f>
        <v/>
      </c>
      <c r="E36" s="144" t="str">
        <f>IFERROR(VLOOKUP(A36,Summary!A:E,5,FALSE),"")</f>
        <v/>
      </c>
      <c r="F36" s="145" t="str">
        <f>IFERROR(VLOOKUP(A36,Summary!A:F,6,FALSE),"")</f>
        <v/>
      </c>
      <c r="G36" s="146" t="str">
        <f>IFERROR(VLOOKUP(A36,Summary!A:G,7,FALSE),"")</f>
        <v/>
      </c>
      <c r="H36" s="147" t="str">
        <f>IFERROR(VLOOKUP(A36,Summary!A:H,8,FALSE),"")</f>
        <v/>
      </c>
      <c r="I36" s="147" t="str">
        <f>IFERROR(VLOOKUP(A36,Summary!A:I,9,FALSE),"")</f>
        <v/>
      </c>
      <c r="J36" s="148" t="str">
        <f>IFERROR(VLOOKUP(A36,Summary!A:J,10,FALSE),"")</f>
        <v/>
      </c>
      <c r="K36" s="147" t="str">
        <f>IFERROR(VLOOKUP(A36,Summary!A:K,11,FALSE),"")</f>
        <v/>
      </c>
      <c r="L36" s="148" t="str">
        <f>IFERROR(VLOOKUP(A36,Summary!A:L,12,FALSE),"")</f>
        <v/>
      </c>
      <c r="M36" s="117" t="str">
        <f>IFERROR(VLOOKUP(A36,Summary!A:M,13,FALSE),"")</f>
        <v/>
      </c>
    </row>
    <row r="37" spans="1:13" x14ac:dyDescent="0.3">
      <c r="A37" s="92" t="str">
        <f>IFERROR(VLOOKUP(ROW(A36),Data!A:C,3,FALSE),"")</f>
        <v/>
      </c>
      <c r="B37" s="91" t="str">
        <f>IFERROR(VLOOKUP(ROW(A36),Data!A:T,20,FALSE),"")</f>
        <v/>
      </c>
      <c r="C37" s="143" t="str">
        <f>IFERROR(VLOOKUP(A37,Summary!A:C,3,FALSE),"")</f>
        <v/>
      </c>
      <c r="D37" s="163" t="str">
        <f>IFERROR(VLOOKUP(A37,Summary!A:D,4,FALSE),"")</f>
        <v/>
      </c>
      <c r="E37" s="144" t="str">
        <f>IFERROR(VLOOKUP(A37,Summary!A:E,5,FALSE),"")</f>
        <v/>
      </c>
      <c r="F37" s="145" t="str">
        <f>IFERROR(VLOOKUP(A37,Summary!A:F,6,FALSE),"")</f>
        <v/>
      </c>
      <c r="G37" s="146" t="str">
        <f>IFERROR(VLOOKUP(A37,Summary!A:G,7,FALSE),"")</f>
        <v/>
      </c>
      <c r="H37" s="147" t="str">
        <f>IFERROR(VLOOKUP(A37,Summary!A:H,8,FALSE),"")</f>
        <v/>
      </c>
      <c r="I37" s="147" t="str">
        <f>IFERROR(VLOOKUP(A37,Summary!A:I,9,FALSE),"")</f>
        <v/>
      </c>
      <c r="J37" s="148" t="str">
        <f>IFERROR(VLOOKUP(A37,Summary!A:J,10,FALSE),"")</f>
        <v/>
      </c>
      <c r="K37" s="147" t="str">
        <f>IFERROR(VLOOKUP(A37,Summary!A:K,11,FALSE),"")</f>
        <v/>
      </c>
      <c r="L37" s="148" t="str">
        <f>IFERROR(VLOOKUP(A37,Summary!A:L,12,FALSE),"")</f>
        <v/>
      </c>
      <c r="M37" s="117" t="str">
        <f>IFERROR(VLOOKUP(A37,Summary!A:M,13,FALSE),"")</f>
        <v/>
      </c>
    </row>
    <row r="38" spans="1:13" x14ac:dyDescent="0.3">
      <c r="A38" s="92" t="str">
        <f>IFERROR(VLOOKUP(ROW(A37),Data!A:C,3,FALSE),"")</f>
        <v/>
      </c>
      <c r="B38" s="91" t="str">
        <f>IFERROR(VLOOKUP(ROW(A37),Data!A:T,20,FALSE),"")</f>
        <v/>
      </c>
      <c r="C38" s="143" t="str">
        <f>IFERROR(VLOOKUP(A38,Summary!A:C,3,FALSE),"")</f>
        <v/>
      </c>
      <c r="D38" s="163" t="str">
        <f>IFERROR(VLOOKUP(A38,Summary!A:D,4,FALSE),"")</f>
        <v/>
      </c>
      <c r="E38" s="144" t="str">
        <f>IFERROR(VLOOKUP(A38,Summary!A:E,5,FALSE),"")</f>
        <v/>
      </c>
      <c r="F38" s="145" t="str">
        <f>IFERROR(VLOOKUP(A38,Summary!A:F,6,FALSE),"")</f>
        <v/>
      </c>
      <c r="G38" s="146" t="str">
        <f>IFERROR(VLOOKUP(A38,Summary!A:G,7,FALSE),"")</f>
        <v/>
      </c>
      <c r="H38" s="147" t="str">
        <f>IFERROR(VLOOKUP(A38,Summary!A:H,8,FALSE),"")</f>
        <v/>
      </c>
      <c r="I38" s="147" t="str">
        <f>IFERROR(VLOOKUP(A38,Summary!A:I,9,FALSE),"")</f>
        <v/>
      </c>
      <c r="J38" s="148" t="str">
        <f>IFERROR(VLOOKUP(A38,Summary!A:J,10,FALSE),"")</f>
        <v/>
      </c>
      <c r="K38" s="147" t="str">
        <f>IFERROR(VLOOKUP(A38,Summary!A:K,11,FALSE),"")</f>
        <v/>
      </c>
      <c r="L38" s="148" t="str">
        <f>IFERROR(VLOOKUP(A38,Summary!A:L,12,FALSE),"")</f>
        <v/>
      </c>
      <c r="M38" s="117" t="str">
        <f>IFERROR(VLOOKUP(A38,Summary!A:M,13,FALSE),"")</f>
        <v/>
      </c>
    </row>
    <row r="39" spans="1:13" x14ac:dyDescent="0.3">
      <c r="A39" s="92" t="str">
        <f>IFERROR(VLOOKUP(ROW(A38),Data!A:C,3,FALSE),"")</f>
        <v/>
      </c>
      <c r="B39" s="91" t="str">
        <f>IFERROR(VLOOKUP(ROW(A38),Data!A:T,20,FALSE),"")</f>
        <v/>
      </c>
      <c r="C39" s="143" t="str">
        <f>IFERROR(VLOOKUP(A39,Summary!A:C,3,FALSE),"")</f>
        <v/>
      </c>
      <c r="D39" s="163" t="str">
        <f>IFERROR(VLOOKUP(A39,Summary!A:D,4,FALSE),"")</f>
        <v/>
      </c>
      <c r="E39" s="144" t="str">
        <f>IFERROR(VLOOKUP(A39,Summary!A:E,5,FALSE),"")</f>
        <v/>
      </c>
      <c r="F39" s="145" t="str">
        <f>IFERROR(VLOOKUP(A39,Summary!A:F,6,FALSE),"")</f>
        <v/>
      </c>
      <c r="G39" s="146" t="str">
        <f>IFERROR(VLOOKUP(A39,Summary!A:G,7,FALSE),"")</f>
        <v/>
      </c>
      <c r="H39" s="147" t="str">
        <f>IFERROR(VLOOKUP(A39,Summary!A:H,8,FALSE),"")</f>
        <v/>
      </c>
      <c r="I39" s="147" t="str">
        <f>IFERROR(VLOOKUP(A39,Summary!A:I,9,FALSE),"")</f>
        <v/>
      </c>
      <c r="J39" s="148" t="str">
        <f>IFERROR(VLOOKUP(A39,Summary!A:J,10,FALSE),"")</f>
        <v/>
      </c>
      <c r="K39" s="147" t="str">
        <f>IFERROR(VLOOKUP(A39,Summary!A:K,11,FALSE),"")</f>
        <v/>
      </c>
      <c r="L39" s="148" t="str">
        <f>IFERROR(VLOOKUP(A39,Summary!A:L,12,FALSE),"")</f>
        <v/>
      </c>
      <c r="M39" s="117" t="str">
        <f>IFERROR(VLOOKUP(A39,Summary!A:M,13,FALSE),"")</f>
        <v/>
      </c>
    </row>
    <row r="40" spans="1:13" x14ac:dyDescent="0.3">
      <c r="A40" s="92" t="str">
        <f>IFERROR(VLOOKUP(ROW(A39),Data!A:C,3,FALSE),"")</f>
        <v/>
      </c>
      <c r="B40" s="91" t="str">
        <f>IFERROR(VLOOKUP(ROW(A39),Data!A:T,20,FALSE),"")</f>
        <v/>
      </c>
      <c r="C40" s="143" t="str">
        <f>IFERROR(VLOOKUP(A40,Summary!A:C,3,FALSE),"")</f>
        <v/>
      </c>
      <c r="D40" s="163" t="str">
        <f>IFERROR(VLOOKUP(A40,Summary!A:D,4,FALSE),"")</f>
        <v/>
      </c>
      <c r="E40" s="144" t="str">
        <f>IFERROR(VLOOKUP(A40,Summary!A:E,5,FALSE),"")</f>
        <v/>
      </c>
      <c r="F40" s="145" t="str">
        <f>IFERROR(VLOOKUP(A40,Summary!A:F,6,FALSE),"")</f>
        <v/>
      </c>
      <c r="G40" s="146" t="str">
        <f>IFERROR(VLOOKUP(A40,Summary!A:G,7,FALSE),"")</f>
        <v/>
      </c>
      <c r="H40" s="147" t="str">
        <f>IFERROR(VLOOKUP(A40,Summary!A:H,8,FALSE),"")</f>
        <v/>
      </c>
      <c r="I40" s="147" t="str">
        <f>IFERROR(VLOOKUP(A40,Summary!A:I,9,FALSE),"")</f>
        <v/>
      </c>
      <c r="J40" s="148" t="str">
        <f>IFERROR(VLOOKUP(A40,Summary!A:J,10,FALSE),"")</f>
        <v/>
      </c>
      <c r="K40" s="147" t="str">
        <f>IFERROR(VLOOKUP(A40,Summary!A:K,11,FALSE),"")</f>
        <v/>
      </c>
      <c r="L40" s="148" t="str">
        <f>IFERROR(VLOOKUP(A40,Summary!A:L,12,FALSE),"")</f>
        <v/>
      </c>
      <c r="M40" s="117" t="str">
        <f>IFERROR(VLOOKUP(A40,Summary!A:M,13,FALSE),"")</f>
        <v/>
      </c>
    </row>
    <row r="41" spans="1:13" x14ac:dyDescent="0.3">
      <c r="A41" s="92" t="str">
        <f>IFERROR(VLOOKUP(ROW(A40),Data!A:C,3,FALSE),"")</f>
        <v/>
      </c>
      <c r="B41" s="91" t="str">
        <f>IFERROR(VLOOKUP(ROW(A40),Data!A:T,20,FALSE),"")</f>
        <v/>
      </c>
      <c r="C41" s="143" t="str">
        <f>IFERROR(VLOOKUP(A41,Summary!A:C,3,FALSE),"")</f>
        <v/>
      </c>
      <c r="D41" s="163" t="str">
        <f>IFERROR(VLOOKUP(A41,Summary!A:D,4,FALSE),"")</f>
        <v/>
      </c>
      <c r="E41" s="144" t="str">
        <f>IFERROR(VLOOKUP(A41,Summary!A:E,5,FALSE),"")</f>
        <v/>
      </c>
      <c r="F41" s="145" t="str">
        <f>IFERROR(VLOOKUP(A41,Summary!A:F,6,FALSE),"")</f>
        <v/>
      </c>
      <c r="G41" s="146" t="str">
        <f>IFERROR(VLOOKUP(A41,Summary!A:G,7,FALSE),"")</f>
        <v/>
      </c>
      <c r="H41" s="147" t="str">
        <f>IFERROR(VLOOKUP(A41,Summary!A:H,8,FALSE),"")</f>
        <v/>
      </c>
      <c r="I41" s="147" t="str">
        <f>IFERROR(VLOOKUP(A41,Summary!A:I,9,FALSE),"")</f>
        <v/>
      </c>
      <c r="J41" s="148" t="str">
        <f>IFERROR(VLOOKUP(A41,Summary!A:J,10,FALSE),"")</f>
        <v/>
      </c>
      <c r="K41" s="147" t="str">
        <f>IFERROR(VLOOKUP(A41,Summary!A:K,11,FALSE),"")</f>
        <v/>
      </c>
      <c r="L41" s="148" t="str">
        <f>IFERROR(VLOOKUP(A41,Summary!A:L,12,FALSE),"")</f>
        <v/>
      </c>
      <c r="M41" s="117" t="str">
        <f>IFERROR(VLOOKUP(A41,Summary!A:M,13,FALSE),"")</f>
        <v/>
      </c>
    </row>
    <row r="42" spans="1:13" x14ac:dyDescent="0.3">
      <c r="A42" s="92" t="str">
        <f>IFERROR(VLOOKUP(ROW(A41),Data!A:C,3,FALSE),"")</f>
        <v/>
      </c>
      <c r="B42" s="91" t="str">
        <f>IFERROR(VLOOKUP(ROW(A41),Data!A:T,20,FALSE),"")</f>
        <v/>
      </c>
      <c r="C42" s="143" t="str">
        <f>IFERROR(VLOOKUP(A42,Summary!A:C,3,FALSE),"")</f>
        <v/>
      </c>
      <c r="D42" s="163" t="str">
        <f>IFERROR(VLOOKUP(A42,Summary!A:D,4,FALSE),"")</f>
        <v/>
      </c>
      <c r="E42" s="144" t="str">
        <f>IFERROR(VLOOKUP(A42,Summary!A:E,5,FALSE),"")</f>
        <v/>
      </c>
      <c r="F42" s="145" t="str">
        <f>IFERROR(VLOOKUP(A42,Summary!A:F,6,FALSE),"")</f>
        <v/>
      </c>
      <c r="G42" s="146" t="str">
        <f>IFERROR(VLOOKUP(A42,Summary!A:G,7,FALSE),"")</f>
        <v/>
      </c>
      <c r="H42" s="147" t="str">
        <f>IFERROR(VLOOKUP(A42,Summary!A:H,8,FALSE),"")</f>
        <v/>
      </c>
      <c r="I42" s="147" t="str">
        <f>IFERROR(VLOOKUP(A42,Summary!A:I,9,FALSE),"")</f>
        <v/>
      </c>
      <c r="J42" s="148" t="str">
        <f>IFERROR(VLOOKUP(A42,Summary!A:J,10,FALSE),"")</f>
        <v/>
      </c>
      <c r="K42" s="147" t="str">
        <f>IFERROR(VLOOKUP(A42,Summary!A:K,11,FALSE),"")</f>
        <v/>
      </c>
      <c r="L42" s="148" t="str">
        <f>IFERROR(VLOOKUP(A42,Summary!A:L,12,FALSE),"")</f>
        <v/>
      </c>
      <c r="M42" s="117" t="str">
        <f>IFERROR(VLOOKUP(A42,Summary!A:M,13,FALSE),"")</f>
        <v/>
      </c>
    </row>
    <row r="43" spans="1:13" x14ac:dyDescent="0.3">
      <c r="A43" s="92" t="str">
        <f>IFERROR(VLOOKUP(ROW(A42),Data!A:C,3,FALSE),"")</f>
        <v/>
      </c>
      <c r="B43" s="91" t="str">
        <f>IFERROR(VLOOKUP(ROW(A42),Data!A:T,20,FALSE),"")</f>
        <v/>
      </c>
      <c r="C43" s="143" t="str">
        <f>IFERROR(VLOOKUP(A43,Summary!A:C,3,FALSE),"")</f>
        <v/>
      </c>
      <c r="D43" s="163" t="str">
        <f>IFERROR(VLOOKUP(A43,Summary!A:D,4,FALSE),"")</f>
        <v/>
      </c>
      <c r="E43" s="144" t="str">
        <f>IFERROR(VLOOKUP(A43,Summary!A:E,5,FALSE),"")</f>
        <v/>
      </c>
      <c r="F43" s="145" t="str">
        <f>IFERROR(VLOOKUP(A43,Summary!A:F,6,FALSE),"")</f>
        <v/>
      </c>
      <c r="G43" s="146" t="str">
        <f>IFERROR(VLOOKUP(A43,Summary!A:G,7,FALSE),"")</f>
        <v/>
      </c>
      <c r="H43" s="147" t="str">
        <f>IFERROR(VLOOKUP(A43,Summary!A:H,8,FALSE),"")</f>
        <v/>
      </c>
      <c r="I43" s="147" t="str">
        <f>IFERROR(VLOOKUP(A43,Summary!A:I,9,FALSE),"")</f>
        <v/>
      </c>
      <c r="J43" s="148" t="str">
        <f>IFERROR(VLOOKUP(A43,Summary!A:J,10,FALSE),"")</f>
        <v/>
      </c>
      <c r="K43" s="147" t="str">
        <f>IFERROR(VLOOKUP(A43,Summary!A:K,11,FALSE),"")</f>
        <v/>
      </c>
      <c r="L43" s="148" t="str">
        <f>IFERROR(VLOOKUP(A43,Summary!A:L,12,FALSE),"")</f>
        <v/>
      </c>
      <c r="M43" s="117" t="str">
        <f>IFERROR(VLOOKUP(A43,Summary!A:M,13,FALSE),"")</f>
        <v/>
      </c>
    </row>
    <row r="44" spans="1:13" x14ac:dyDescent="0.3">
      <c r="A44" s="92" t="str">
        <f>IFERROR(VLOOKUP(ROW(A43),Data!A:C,3,FALSE),"")</f>
        <v/>
      </c>
      <c r="B44" s="91" t="str">
        <f>IFERROR(VLOOKUP(ROW(A43),Data!A:T,20,FALSE),"")</f>
        <v/>
      </c>
      <c r="C44" s="143" t="str">
        <f>IFERROR(VLOOKUP(A44,Summary!A:C,3,FALSE),"")</f>
        <v/>
      </c>
      <c r="D44" s="163" t="str">
        <f>IFERROR(VLOOKUP(A44,Summary!A:D,4,FALSE),"")</f>
        <v/>
      </c>
      <c r="E44" s="144" t="str">
        <f>IFERROR(VLOOKUP(A44,Summary!A:E,5,FALSE),"")</f>
        <v/>
      </c>
      <c r="F44" s="145" t="str">
        <f>IFERROR(VLOOKUP(A44,Summary!A:F,6,FALSE),"")</f>
        <v/>
      </c>
      <c r="G44" s="146" t="str">
        <f>IFERROR(VLOOKUP(A44,Summary!A:G,7,FALSE),"")</f>
        <v/>
      </c>
      <c r="H44" s="147" t="str">
        <f>IFERROR(VLOOKUP(A44,Summary!A:H,8,FALSE),"")</f>
        <v/>
      </c>
      <c r="I44" s="147" t="str">
        <f>IFERROR(VLOOKUP(A44,Summary!A:I,9,FALSE),"")</f>
        <v/>
      </c>
      <c r="J44" s="148" t="str">
        <f>IFERROR(VLOOKUP(A44,Summary!A:J,10,FALSE),"")</f>
        <v/>
      </c>
      <c r="K44" s="147" t="str">
        <f>IFERROR(VLOOKUP(A44,Summary!A:K,11,FALSE),"")</f>
        <v/>
      </c>
      <c r="L44" s="148" t="str">
        <f>IFERROR(VLOOKUP(A44,Summary!A:L,12,FALSE),"")</f>
        <v/>
      </c>
      <c r="M44" s="117" t="str">
        <f>IFERROR(VLOOKUP(A44,Summary!A:M,13,FALSE),"")</f>
        <v/>
      </c>
    </row>
    <row r="45" spans="1:13" x14ac:dyDescent="0.3">
      <c r="A45" s="92" t="str">
        <f>IFERROR(VLOOKUP(ROW(A44),Data!A:C,3,FALSE),"")</f>
        <v/>
      </c>
      <c r="B45" s="91" t="str">
        <f>IFERROR(VLOOKUP(ROW(A44),Data!A:T,20,FALSE),"")</f>
        <v/>
      </c>
      <c r="C45" s="143" t="str">
        <f>IFERROR(VLOOKUP(A45,Summary!A:C,3,FALSE),"")</f>
        <v/>
      </c>
      <c r="D45" s="163" t="str">
        <f>IFERROR(VLOOKUP(A45,Summary!A:D,4,FALSE),"")</f>
        <v/>
      </c>
      <c r="E45" s="144" t="str">
        <f>IFERROR(VLOOKUP(A45,Summary!A:E,5,FALSE),"")</f>
        <v/>
      </c>
      <c r="F45" s="145" t="str">
        <f>IFERROR(VLOOKUP(A45,Summary!A:F,6,FALSE),"")</f>
        <v/>
      </c>
      <c r="G45" s="146" t="str">
        <f>IFERROR(VLOOKUP(A45,Summary!A:G,7,FALSE),"")</f>
        <v/>
      </c>
      <c r="H45" s="147" t="str">
        <f>IFERROR(VLOOKUP(A45,Summary!A:H,8,FALSE),"")</f>
        <v/>
      </c>
      <c r="I45" s="147" t="str">
        <f>IFERROR(VLOOKUP(A45,Summary!A:I,9,FALSE),"")</f>
        <v/>
      </c>
      <c r="J45" s="148" t="str">
        <f>IFERROR(VLOOKUP(A45,Summary!A:J,10,FALSE),"")</f>
        <v/>
      </c>
      <c r="K45" s="147" t="str">
        <f>IFERROR(VLOOKUP(A45,Summary!A:K,11,FALSE),"")</f>
        <v/>
      </c>
      <c r="L45" s="148" t="str">
        <f>IFERROR(VLOOKUP(A45,Summary!A:L,12,FALSE),"")</f>
        <v/>
      </c>
      <c r="M45" s="117" t="str">
        <f>IFERROR(VLOOKUP(A45,Summary!A:M,13,FALSE),"")</f>
        <v/>
      </c>
    </row>
    <row r="46" spans="1:13" x14ac:dyDescent="0.3">
      <c r="A46" s="92" t="str">
        <f>IFERROR(VLOOKUP(ROW(A45),Data!A:C,3,FALSE),"")</f>
        <v/>
      </c>
      <c r="B46" s="91" t="str">
        <f>IFERROR(VLOOKUP(ROW(A45),Data!A:T,20,FALSE),"")</f>
        <v/>
      </c>
      <c r="C46" s="143" t="str">
        <f>IFERROR(VLOOKUP(A46,Summary!A:C,3,FALSE),"")</f>
        <v/>
      </c>
      <c r="D46" s="163" t="str">
        <f>IFERROR(VLOOKUP(A46,Summary!A:D,4,FALSE),"")</f>
        <v/>
      </c>
      <c r="E46" s="144" t="str">
        <f>IFERROR(VLOOKUP(A46,Summary!A:E,5,FALSE),"")</f>
        <v/>
      </c>
      <c r="F46" s="145" t="str">
        <f>IFERROR(VLOOKUP(A46,Summary!A:F,6,FALSE),"")</f>
        <v/>
      </c>
      <c r="G46" s="146" t="str">
        <f>IFERROR(VLOOKUP(A46,Summary!A:G,7,FALSE),"")</f>
        <v/>
      </c>
      <c r="H46" s="147" t="str">
        <f>IFERROR(VLOOKUP(A46,Summary!A:H,8,FALSE),"")</f>
        <v/>
      </c>
      <c r="I46" s="147" t="str">
        <f>IFERROR(VLOOKUP(A46,Summary!A:I,9,FALSE),"")</f>
        <v/>
      </c>
      <c r="J46" s="148" t="str">
        <f>IFERROR(VLOOKUP(A46,Summary!A:J,10,FALSE),"")</f>
        <v/>
      </c>
      <c r="K46" s="147" t="str">
        <f>IFERROR(VLOOKUP(A46,Summary!A:K,11,FALSE),"")</f>
        <v/>
      </c>
      <c r="L46" s="148" t="str">
        <f>IFERROR(VLOOKUP(A46,Summary!A:L,12,FALSE),"")</f>
        <v/>
      </c>
      <c r="M46" s="117" t="str">
        <f>IFERROR(VLOOKUP(A46,Summary!A:M,13,FALSE),"")</f>
        <v/>
      </c>
    </row>
    <row r="47" spans="1:13" x14ac:dyDescent="0.3">
      <c r="A47" s="92" t="str">
        <f>IFERROR(VLOOKUP(ROW(A46),Data!A:C,3,FALSE),"")</f>
        <v/>
      </c>
      <c r="B47" s="91" t="str">
        <f>IFERROR(VLOOKUP(ROW(A46),Data!A:T,20,FALSE),"")</f>
        <v/>
      </c>
      <c r="C47" s="143" t="str">
        <f>IFERROR(VLOOKUP(A47,Summary!A:C,3,FALSE),"")</f>
        <v/>
      </c>
      <c r="D47" s="163" t="str">
        <f>IFERROR(VLOOKUP(A47,Summary!A:D,4,FALSE),"")</f>
        <v/>
      </c>
      <c r="E47" s="144" t="str">
        <f>IFERROR(VLOOKUP(A47,Summary!A:E,5,FALSE),"")</f>
        <v/>
      </c>
      <c r="F47" s="145" t="str">
        <f>IFERROR(VLOOKUP(A47,Summary!A:F,6,FALSE),"")</f>
        <v/>
      </c>
      <c r="G47" s="146" t="str">
        <f>IFERROR(VLOOKUP(A47,Summary!A:G,7,FALSE),"")</f>
        <v/>
      </c>
      <c r="H47" s="147" t="str">
        <f>IFERROR(VLOOKUP(A47,Summary!A:H,8,FALSE),"")</f>
        <v/>
      </c>
      <c r="I47" s="147" t="str">
        <f>IFERROR(VLOOKUP(A47,Summary!A:I,9,FALSE),"")</f>
        <v/>
      </c>
      <c r="J47" s="148" t="str">
        <f>IFERROR(VLOOKUP(A47,Summary!A:J,10,FALSE),"")</f>
        <v/>
      </c>
      <c r="K47" s="147" t="str">
        <f>IFERROR(VLOOKUP(A47,Summary!A:K,11,FALSE),"")</f>
        <v/>
      </c>
      <c r="L47" s="148" t="str">
        <f>IFERROR(VLOOKUP(A47,Summary!A:L,12,FALSE),"")</f>
        <v/>
      </c>
      <c r="M47" s="117" t="str">
        <f>IFERROR(VLOOKUP(A47,Summary!A:M,13,FALSE),"")</f>
        <v/>
      </c>
    </row>
    <row r="48" spans="1:13" x14ac:dyDescent="0.3">
      <c r="A48" s="92" t="str">
        <f>IFERROR(VLOOKUP(ROW(A47),Data!A:C,3,FALSE),"")</f>
        <v/>
      </c>
      <c r="B48" s="91" t="str">
        <f>IFERROR(VLOOKUP(ROW(A47),Data!A:T,20,FALSE),"")</f>
        <v/>
      </c>
      <c r="C48" s="143" t="str">
        <f>IFERROR(VLOOKUP(A48,Summary!A:C,3,FALSE),"")</f>
        <v/>
      </c>
      <c r="D48" s="163" t="str">
        <f>IFERROR(VLOOKUP(A48,Summary!A:D,4,FALSE),"")</f>
        <v/>
      </c>
      <c r="E48" s="144" t="str">
        <f>IFERROR(VLOOKUP(A48,Summary!A:E,5,FALSE),"")</f>
        <v/>
      </c>
      <c r="F48" s="145" t="str">
        <f>IFERROR(VLOOKUP(A48,Summary!A:F,6,FALSE),"")</f>
        <v/>
      </c>
      <c r="G48" s="146" t="str">
        <f>IFERROR(VLOOKUP(A48,Summary!A:G,7,FALSE),"")</f>
        <v/>
      </c>
      <c r="H48" s="147" t="str">
        <f>IFERROR(VLOOKUP(A48,Summary!A:H,8,FALSE),"")</f>
        <v/>
      </c>
      <c r="I48" s="147" t="str">
        <f>IFERROR(VLOOKUP(A48,Summary!A:I,9,FALSE),"")</f>
        <v/>
      </c>
      <c r="J48" s="148" t="str">
        <f>IFERROR(VLOOKUP(A48,Summary!A:J,10,FALSE),"")</f>
        <v/>
      </c>
      <c r="K48" s="147" t="str">
        <f>IFERROR(VLOOKUP(A48,Summary!A:K,11,FALSE),"")</f>
        <v/>
      </c>
      <c r="L48" s="148" t="str">
        <f>IFERROR(VLOOKUP(A48,Summary!A:L,12,FALSE),"")</f>
        <v/>
      </c>
      <c r="M48" s="117" t="str">
        <f>IFERROR(VLOOKUP(A48,Summary!A:M,13,FALSE),"")</f>
        <v/>
      </c>
    </row>
    <row r="49" spans="1:13" x14ac:dyDescent="0.3">
      <c r="A49" s="92" t="str">
        <f>IFERROR(VLOOKUP(ROW(A48),Data!A:C,3,FALSE),"")</f>
        <v/>
      </c>
      <c r="B49" s="91" t="str">
        <f>IFERROR(VLOOKUP(ROW(A48),Data!A:T,20,FALSE),"")</f>
        <v/>
      </c>
      <c r="C49" s="143" t="str">
        <f>IFERROR(VLOOKUP(A49,Summary!A:C,3,FALSE),"")</f>
        <v/>
      </c>
      <c r="D49" s="163" t="str">
        <f>IFERROR(VLOOKUP(A49,Summary!A:D,4,FALSE),"")</f>
        <v/>
      </c>
      <c r="E49" s="144" t="str">
        <f>IFERROR(VLOOKUP(A49,Summary!A:E,5,FALSE),"")</f>
        <v/>
      </c>
      <c r="F49" s="145" t="str">
        <f>IFERROR(VLOOKUP(A49,Summary!A:F,6,FALSE),"")</f>
        <v/>
      </c>
      <c r="G49" s="146" t="str">
        <f>IFERROR(VLOOKUP(A49,Summary!A:G,7,FALSE),"")</f>
        <v/>
      </c>
      <c r="H49" s="147" t="str">
        <f>IFERROR(VLOOKUP(A49,Summary!A:H,8,FALSE),"")</f>
        <v/>
      </c>
      <c r="I49" s="147" t="str">
        <f>IFERROR(VLOOKUP(A49,Summary!A:I,9,FALSE),"")</f>
        <v/>
      </c>
      <c r="J49" s="148" t="str">
        <f>IFERROR(VLOOKUP(A49,Summary!A:J,10,FALSE),"")</f>
        <v/>
      </c>
      <c r="K49" s="147" t="str">
        <f>IFERROR(VLOOKUP(A49,Summary!A:K,11,FALSE),"")</f>
        <v/>
      </c>
      <c r="L49" s="148" t="str">
        <f>IFERROR(VLOOKUP(A49,Summary!A:L,12,FALSE),"")</f>
        <v/>
      </c>
      <c r="M49" s="117" t="str">
        <f>IFERROR(VLOOKUP(A49,Summary!A:M,13,FALSE),"")</f>
        <v/>
      </c>
    </row>
    <row r="50" spans="1:13" x14ac:dyDescent="0.3">
      <c r="A50" s="92" t="str">
        <f>IFERROR(VLOOKUP(ROW(A49),Data!A:C,3,FALSE),"")</f>
        <v/>
      </c>
      <c r="B50" s="91" t="str">
        <f>IFERROR(VLOOKUP(ROW(A49),Data!A:T,20,FALSE),"")</f>
        <v/>
      </c>
      <c r="C50" s="143" t="str">
        <f>IFERROR(VLOOKUP(A50,Summary!A:C,3,FALSE),"")</f>
        <v/>
      </c>
      <c r="D50" s="163" t="str">
        <f>IFERROR(VLOOKUP(A50,Summary!A:D,4,FALSE),"")</f>
        <v/>
      </c>
      <c r="E50" s="144" t="str">
        <f>IFERROR(VLOOKUP(A50,Summary!A:E,5,FALSE),"")</f>
        <v/>
      </c>
      <c r="F50" s="145" t="str">
        <f>IFERROR(VLOOKUP(A50,Summary!A:F,6,FALSE),"")</f>
        <v/>
      </c>
      <c r="G50" s="146" t="str">
        <f>IFERROR(VLOOKUP(A50,Summary!A:G,7,FALSE),"")</f>
        <v/>
      </c>
      <c r="H50" s="147" t="str">
        <f>IFERROR(VLOOKUP(A50,Summary!A:H,8,FALSE),"")</f>
        <v/>
      </c>
      <c r="I50" s="147" t="str">
        <f>IFERROR(VLOOKUP(A50,Summary!A:I,9,FALSE),"")</f>
        <v/>
      </c>
      <c r="J50" s="148" t="str">
        <f>IFERROR(VLOOKUP(A50,Summary!A:J,10,FALSE),"")</f>
        <v/>
      </c>
      <c r="K50" s="147" t="str">
        <f>IFERROR(VLOOKUP(A50,Summary!A:K,11,FALSE),"")</f>
        <v/>
      </c>
      <c r="L50" s="148" t="str">
        <f>IFERROR(VLOOKUP(A50,Summary!A:L,12,FALSE),"")</f>
        <v/>
      </c>
      <c r="M50" s="117" t="str">
        <f>IFERROR(VLOOKUP(A50,Summary!A:M,13,FALSE),"")</f>
        <v/>
      </c>
    </row>
    <row r="51" spans="1:13" x14ac:dyDescent="0.3">
      <c r="A51" s="92" t="str">
        <f>IFERROR(VLOOKUP(ROW(A50),Data!A:C,3,FALSE),"")</f>
        <v/>
      </c>
      <c r="B51" s="91" t="str">
        <f>IFERROR(VLOOKUP(ROW(A50),Data!A:T,20,FALSE),"")</f>
        <v/>
      </c>
      <c r="C51" s="143" t="str">
        <f>IFERROR(VLOOKUP(A51,Summary!A:C,3,FALSE),"")</f>
        <v/>
      </c>
      <c r="D51" s="163" t="str">
        <f>IFERROR(VLOOKUP(A51,Summary!A:D,4,FALSE),"")</f>
        <v/>
      </c>
      <c r="E51" s="144" t="str">
        <f>IFERROR(VLOOKUP(A51,Summary!A:E,5,FALSE),"")</f>
        <v/>
      </c>
      <c r="F51" s="145" t="str">
        <f>IFERROR(VLOOKUP(A51,Summary!A:F,6,FALSE),"")</f>
        <v/>
      </c>
      <c r="G51" s="146" t="str">
        <f>IFERROR(VLOOKUP(A51,Summary!A:G,7,FALSE),"")</f>
        <v/>
      </c>
      <c r="H51" s="147" t="str">
        <f>IFERROR(VLOOKUP(A51,Summary!A:H,8,FALSE),"")</f>
        <v/>
      </c>
      <c r="I51" s="147" t="str">
        <f>IFERROR(VLOOKUP(A51,Summary!A:I,9,FALSE),"")</f>
        <v/>
      </c>
      <c r="J51" s="148" t="str">
        <f>IFERROR(VLOOKUP(A51,Summary!A:J,10,FALSE),"")</f>
        <v/>
      </c>
      <c r="K51" s="147" t="str">
        <f>IFERROR(VLOOKUP(A51,Summary!A:K,11,FALSE),"")</f>
        <v/>
      </c>
      <c r="L51" s="148" t="str">
        <f>IFERROR(VLOOKUP(A51,Summary!A:L,12,FALSE),"")</f>
        <v/>
      </c>
      <c r="M51" s="117" t="str">
        <f>IFERROR(VLOOKUP(A51,Summary!A:M,13,FALSE),"")</f>
        <v/>
      </c>
    </row>
    <row r="52" spans="1:13" x14ac:dyDescent="0.3">
      <c r="A52" s="92" t="str">
        <f>IFERROR(VLOOKUP(ROW(A51),Data!A:C,3,FALSE),"")</f>
        <v/>
      </c>
      <c r="B52" s="91" t="str">
        <f>IFERROR(VLOOKUP(ROW(A51),Data!A:T,20,FALSE),"")</f>
        <v/>
      </c>
      <c r="C52" s="143" t="str">
        <f>IFERROR(VLOOKUP(A52,Summary!A:C,3,FALSE),"")</f>
        <v/>
      </c>
      <c r="D52" s="163" t="str">
        <f>IFERROR(VLOOKUP(A52,Summary!A:D,4,FALSE),"")</f>
        <v/>
      </c>
      <c r="E52" s="144" t="str">
        <f>IFERROR(VLOOKUP(A52,Summary!A:E,5,FALSE),"")</f>
        <v/>
      </c>
      <c r="F52" s="145" t="str">
        <f>IFERROR(VLOOKUP(A52,Summary!A:F,6,FALSE),"")</f>
        <v/>
      </c>
      <c r="G52" s="146" t="str">
        <f>IFERROR(VLOOKUP(A52,Summary!A:G,7,FALSE),"")</f>
        <v/>
      </c>
      <c r="H52" s="147" t="str">
        <f>IFERROR(VLOOKUP(A52,Summary!A:H,8,FALSE),"")</f>
        <v/>
      </c>
      <c r="I52" s="147" t="str">
        <f>IFERROR(VLOOKUP(A52,Summary!A:I,9,FALSE),"")</f>
        <v/>
      </c>
      <c r="J52" s="148" t="str">
        <f>IFERROR(VLOOKUP(A52,Summary!A:J,10,FALSE),"")</f>
        <v/>
      </c>
      <c r="K52" s="147" t="str">
        <f>IFERROR(VLOOKUP(A52,Summary!A:K,11,FALSE),"")</f>
        <v/>
      </c>
      <c r="L52" s="148" t="str">
        <f>IFERROR(VLOOKUP(A52,Summary!A:L,12,FALSE),"")</f>
        <v/>
      </c>
      <c r="M52" s="117" t="str">
        <f>IFERROR(VLOOKUP(A52,Summary!A:M,13,FALSE),"")</f>
        <v/>
      </c>
    </row>
    <row r="53" spans="1:13" x14ac:dyDescent="0.3">
      <c r="A53" s="92" t="str">
        <f>IFERROR(VLOOKUP(ROW(A52),Data!A:C,3,FALSE),"")</f>
        <v/>
      </c>
      <c r="B53" s="91" t="str">
        <f>IFERROR(VLOOKUP(ROW(A52),Data!A:T,20,FALSE),"")</f>
        <v/>
      </c>
      <c r="C53" s="143" t="str">
        <f>IFERROR(VLOOKUP(A53,Summary!A:C,3,FALSE),"")</f>
        <v/>
      </c>
      <c r="D53" s="163" t="str">
        <f>IFERROR(VLOOKUP(A53,Summary!A:D,4,FALSE),"")</f>
        <v/>
      </c>
      <c r="E53" s="144" t="str">
        <f>IFERROR(VLOOKUP(A53,Summary!A:E,5,FALSE),"")</f>
        <v/>
      </c>
      <c r="F53" s="145" t="str">
        <f>IFERROR(VLOOKUP(A53,Summary!A:F,6,FALSE),"")</f>
        <v/>
      </c>
      <c r="G53" s="146" t="str">
        <f>IFERROR(VLOOKUP(A53,Summary!A:G,7,FALSE),"")</f>
        <v/>
      </c>
      <c r="H53" s="147" t="str">
        <f>IFERROR(VLOOKUP(A53,Summary!A:H,8,FALSE),"")</f>
        <v/>
      </c>
      <c r="I53" s="147" t="str">
        <f>IFERROR(VLOOKUP(A53,Summary!A:I,9,FALSE),"")</f>
        <v/>
      </c>
      <c r="J53" s="148" t="str">
        <f>IFERROR(VLOOKUP(A53,Summary!A:J,10,FALSE),"")</f>
        <v/>
      </c>
      <c r="K53" s="147" t="str">
        <f>IFERROR(VLOOKUP(A53,Summary!A:K,11,FALSE),"")</f>
        <v/>
      </c>
      <c r="L53" s="148" t="str">
        <f>IFERROR(VLOOKUP(A53,Summary!A:L,12,FALSE),"")</f>
        <v/>
      </c>
      <c r="M53" s="117" t="str">
        <f>IFERROR(VLOOKUP(A53,Summary!A:M,13,FALSE),"")</f>
        <v/>
      </c>
    </row>
    <row r="54" spans="1:13" x14ac:dyDescent="0.3">
      <c r="A54" s="92" t="str">
        <f>IFERROR(VLOOKUP(ROW(A53),Data!A:C,3,FALSE),"")</f>
        <v/>
      </c>
      <c r="B54" s="91" t="str">
        <f>IFERROR(VLOOKUP(ROW(A53),Data!A:T,20,FALSE),"")</f>
        <v/>
      </c>
      <c r="C54" s="143" t="str">
        <f>IFERROR(VLOOKUP(A54,Summary!A:C,3,FALSE),"")</f>
        <v/>
      </c>
      <c r="D54" s="163" t="str">
        <f>IFERROR(VLOOKUP(A54,Summary!A:D,4,FALSE),"")</f>
        <v/>
      </c>
      <c r="E54" s="144" t="str">
        <f>IFERROR(VLOOKUP(A54,Summary!A:E,5,FALSE),"")</f>
        <v/>
      </c>
      <c r="F54" s="145" t="str">
        <f>IFERROR(VLOOKUP(A54,Summary!A:F,6,FALSE),"")</f>
        <v/>
      </c>
      <c r="G54" s="146" t="str">
        <f>IFERROR(VLOOKUP(A54,Summary!A:G,7,FALSE),"")</f>
        <v/>
      </c>
      <c r="H54" s="147" t="str">
        <f>IFERROR(VLOOKUP(A54,Summary!A:H,8,FALSE),"")</f>
        <v/>
      </c>
      <c r="I54" s="147" t="str">
        <f>IFERROR(VLOOKUP(A54,Summary!A:I,9,FALSE),"")</f>
        <v/>
      </c>
      <c r="J54" s="148" t="str">
        <f>IFERROR(VLOOKUP(A54,Summary!A:J,10,FALSE),"")</f>
        <v/>
      </c>
      <c r="K54" s="147" t="str">
        <f>IFERROR(VLOOKUP(A54,Summary!A:K,11,FALSE),"")</f>
        <v/>
      </c>
      <c r="L54" s="148" t="str">
        <f>IFERROR(VLOOKUP(A54,Summary!A:L,12,FALSE),"")</f>
        <v/>
      </c>
      <c r="M54" s="117" t="str">
        <f>IFERROR(VLOOKUP(A54,Summary!A:M,13,FALSE),"")</f>
        <v/>
      </c>
    </row>
    <row r="55" spans="1:13" x14ac:dyDescent="0.3">
      <c r="A55" s="92" t="str">
        <f>IFERROR(VLOOKUP(ROW(A54),Data!A:C,3,FALSE),"")</f>
        <v/>
      </c>
      <c r="B55" s="91" t="str">
        <f>IFERROR(VLOOKUP(ROW(A54),Data!A:T,20,FALSE),"")</f>
        <v/>
      </c>
      <c r="C55" s="143" t="str">
        <f>IFERROR(VLOOKUP(A55,Summary!A:C,3,FALSE),"")</f>
        <v/>
      </c>
      <c r="D55" s="163" t="str">
        <f>IFERROR(VLOOKUP(A55,Summary!A:D,4,FALSE),"")</f>
        <v/>
      </c>
      <c r="E55" s="144" t="str">
        <f>IFERROR(VLOOKUP(A55,Summary!A:E,5,FALSE),"")</f>
        <v/>
      </c>
      <c r="F55" s="145" t="str">
        <f>IFERROR(VLOOKUP(A55,Summary!A:F,6,FALSE),"")</f>
        <v/>
      </c>
      <c r="G55" s="146" t="str">
        <f>IFERROR(VLOOKUP(A55,Summary!A:G,7,FALSE),"")</f>
        <v/>
      </c>
      <c r="H55" s="147" t="str">
        <f>IFERROR(VLOOKUP(A55,Summary!A:H,8,FALSE),"")</f>
        <v/>
      </c>
      <c r="I55" s="147" t="str">
        <f>IFERROR(VLOOKUP(A55,Summary!A:I,9,FALSE),"")</f>
        <v/>
      </c>
      <c r="J55" s="148" t="str">
        <f>IFERROR(VLOOKUP(A55,Summary!A:J,10,FALSE),"")</f>
        <v/>
      </c>
      <c r="K55" s="147" t="str">
        <f>IFERROR(VLOOKUP(A55,Summary!A:K,11,FALSE),"")</f>
        <v/>
      </c>
      <c r="L55" s="148" t="str">
        <f>IFERROR(VLOOKUP(A55,Summary!A:L,12,FALSE),"")</f>
        <v/>
      </c>
      <c r="M55" s="117" t="str">
        <f>IFERROR(VLOOKUP(A55,Summary!A:M,13,FALSE),"")</f>
        <v/>
      </c>
    </row>
    <row r="56" spans="1:13" x14ac:dyDescent="0.3">
      <c r="A56" s="92" t="str">
        <f>IFERROR(VLOOKUP(ROW(A55),Data!A:C,3,FALSE),"")</f>
        <v/>
      </c>
      <c r="B56" s="91" t="str">
        <f>IFERROR(VLOOKUP(ROW(A55),Data!A:T,20,FALSE),"")</f>
        <v/>
      </c>
      <c r="C56" s="143" t="str">
        <f>IFERROR(VLOOKUP(A56,Summary!A:C,3,FALSE),"")</f>
        <v/>
      </c>
      <c r="D56" s="163" t="str">
        <f>IFERROR(VLOOKUP(A56,Summary!A:D,4,FALSE),"")</f>
        <v/>
      </c>
      <c r="E56" s="144" t="str">
        <f>IFERROR(VLOOKUP(A56,Summary!A:E,5,FALSE),"")</f>
        <v/>
      </c>
      <c r="F56" s="145" t="str">
        <f>IFERROR(VLOOKUP(A56,Summary!A:F,6,FALSE),"")</f>
        <v/>
      </c>
      <c r="G56" s="146" t="str">
        <f>IFERROR(VLOOKUP(A56,Summary!A:G,7,FALSE),"")</f>
        <v/>
      </c>
      <c r="H56" s="147" t="str">
        <f>IFERROR(VLOOKUP(A56,Summary!A:H,8,FALSE),"")</f>
        <v/>
      </c>
      <c r="I56" s="147" t="str">
        <f>IFERROR(VLOOKUP(A56,Summary!A:I,9,FALSE),"")</f>
        <v/>
      </c>
      <c r="J56" s="148" t="str">
        <f>IFERROR(VLOOKUP(A56,Summary!A:J,10,FALSE),"")</f>
        <v/>
      </c>
      <c r="K56" s="147" t="str">
        <f>IFERROR(VLOOKUP(A56,Summary!A:K,11,FALSE),"")</f>
        <v/>
      </c>
      <c r="L56" s="148" t="str">
        <f>IFERROR(VLOOKUP(A56,Summary!A:L,12,FALSE),"")</f>
        <v/>
      </c>
      <c r="M56" s="117" t="str">
        <f>IFERROR(VLOOKUP(A56,Summary!A:M,13,FALSE),"")</f>
        <v/>
      </c>
    </row>
    <row r="57" spans="1:13" x14ac:dyDescent="0.3">
      <c r="A57" s="92" t="str">
        <f>IFERROR(VLOOKUP(ROW(A56),Data!A:C,3,FALSE),"")</f>
        <v/>
      </c>
      <c r="B57" s="91" t="str">
        <f>IFERROR(VLOOKUP(ROW(A56),Data!A:T,20,FALSE),"")</f>
        <v/>
      </c>
      <c r="C57" s="143" t="str">
        <f>IFERROR(VLOOKUP(A57,Summary!A:C,3,FALSE),"")</f>
        <v/>
      </c>
      <c r="D57" s="163" t="str">
        <f>IFERROR(VLOOKUP(A57,Summary!A:D,4,FALSE),"")</f>
        <v/>
      </c>
      <c r="E57" s="144" t="str">
        <f>IFERROR(VLOOKUP(A57,Summary!A:E,5,FALSE),"")</f>
        <v/>
      </c>
      <c r="F57" s="145" t="str">
        <f>IFERROR(VLOOKUP(A57,Summary!A:F,6,FALSE),"")</f>
        <v/>
      </c>
      <c r="G57" s="146" t="str">
        <f>IFERROR(VLOOKUP(A57,Summary!A:G,7,FALSE),"")</f>
        <v/>
      </c>
      <c r="H57" s="147" t="str">
        <f>IFERROR(VLOOKUP(A57,Summary!A:H,8,FALSE),"")</f>
        <v/>
      </c>
      <c r="I57" s="147" t="str">
        <f>IFERROR(VLOOKUP(A57,Summary!A:I,9,FALSE),"")</f>
        <v/>
      </c>
      <c r="J57" s="148" t="str">
        <f>IFERROR(VLOOKUP(A57,Summary!A:J,10,FALSE),"")</f>
        <v/>
      </c>
      <c r="K57" s="147" t="str">
        <f>IFERROR(VLOOKUP(A57,Summary!A:K,11,FALSE),"")</f>
        <v/>
      </c>
      <c r="L57" s="148" t="str">
        <f>IFERROR(VLOOKUP(A57,Summary!A:L,12,FALSE),"")</f>
        <v/>
      </c>
      <c r="M57" s="117" t="str">
        <f>IFERROR(VLOOKUP(A57,Summary!A:M,13,FALSE),"")</f>
        <v/>
      </c>
    </row>
    <row r="58" spans="1:13" x14ac:dyDescent="0.3">
      <c r="A58" s="92" t="str">
        <f>IFERROR(VLOOKUP(ROW(A57),Data!A:C,3,FALSE),"")</f>
        <v/>
      </c>
      <c r="B58" s="91" t="str">
        <f>IFERROR(VLOOKUP(ROW(A57),Data!A:T,20,FALSE),"")</f>
        <v/>
      </c>
      <c r="C58" s="143" t="str">
        <f>IFERROR(VLOOKUP(A58,Summary!A:C,3,FALSE),"")</f>
        <v/>
      </c>
      <c r="D58" s="163" t="str">
        <f>IFERROR(VLOOKUP(A58,Summary!A:D,4,FALSE),"")</f>
        <v/>
      </c>
      <c r="E58" s="144" t="str">
        <f>IFERROR(VLOOKUP(A58,Summary!A:E,5,FALSE),"")</f>
        <v/>
      </c>
      <c r="F58" s="145" t="str">
        <f>IFERROR(VLOOKUP(A58,Summary!A:F,6,FALSE),"")</f>
        <v/>
      </c>
      <c r="G58" s="146" t="str">
        <f>IFERROR(VLOOKUP(A58,Summary!A:G,7,FALSE),"")</f>
        <v/>
      </c>
      <c r="H58" s="147" t="str">
        <f>IFERROR(VLOOKUP(A58,Summary!A:H,8,FALSE),"")</f>
        <v/>
      </c>
      <c r="I58" s="147" t="str">
        <f>IFERROR(VLOOKUP(A58,Summary!A:I,9,FALSE),"")</f>
        <v/>
      </c>
      <c r="J58" s="148" t="str">
        <f>IFERROR(VLOOKUP(A58,Summary!A:J,10,FALSE),"")</f>
        <v/>
      </c>
      <c r="K58" s="147" t="str">
        <f>IFERROR(VLOOKUP(A58,Summary!A:K,11,FALSE),"")</f>
        <v/>
      </c>
      <c r="L58" s="148" t="str">
        <f>IFERROR(VLOOKUP(A58,Summary!A:L,12,FALSE),"")</f>
        <v/>
      </c>
      <c r="M58" s="117" t="str">
        <f>IFERROR(VLOOKUP(A58,Summary!A:M,13,FALSE),"")</f>
        <v/>
      </c>
    </row>
    <row r="59" spans="1:13" x14ac:dyDescent="0.3">
      <c r="A59" s="92" t="str">
        <f>IFERROR(VLOOKUP(ROW(A58),Data!A:C,3,FALSE),"")</f>
        <v/>
      </c>
      <c r="B59" s="91" t="str">
        <f>IFERROR(VLOOKUP(ROW(A58),Data!A:T,20,FALSE),"")</f>
        <v/>
      </c>
      <c r="C59" s="143" t="str">
        <f>IFERROR(VLOOKUP(A59,Summary!A:C,3,FALSE),"")</f>
        <v/>
      </c>
      <c r="D59" s="163" t="str">
        <f>IFERROR(VLOOKUP(A59,Summary!A:D,4,FALSE),"")</f>
        <v/>
      </c>
      <c r="E59" s="144" t="str">
        <f>IFERROR(VLOOKUP(A59,Summary!A:E,5,FALSE),"")</f>
        <v/>
      </c>
      <c r="F59" s="145" t="str">
        <f>IFERROR(VLOOKUP(A59,Summary!A:F,6,FALSE),"")</f>
        <v/>
      </c>
      <c r="G59" s="146" t="str">
        <f>IFERROR(VLOOKUP(A59,Summary!A:G,7,FALSE),"")</f>
        <v/>
      </c>
      <c r="H59" s="147" t="str">
        <f>IFERROR(VLOOKUP(A59,Summary!A:H,8,FALSE),"")</f>
        <v/>
      </c>
      <c r="I59" s="147" t="str">
        <f>IFERROR(VLOOKUP(A59,Summary!A:I,9,FALSE),"")</f>
        <v/>
      </c>
      <c r="J59" s="148" t="str">
        <f>IFERROR(VLOOKUP(A59,Summary!A:J,10,FALSE),"")</f>
        <v/>
      </c>
      <c r="K59" s="147" t="str">
        <f>IFERROR(VLOOKUP(A59,Summary!A:K,11,FALSE),"")</f>
        <v/>
      </c>
      <c r="L59" s="148" t="str">
        <f>IFERROR(VLOOKUP(A59,Summary!A:L,12,FALSE),"")</f>
        <v/>
      </c>
      <c r="M59" s="117" t="str">
        <f>IFERROR(VLOOKUP(A59,Summary!A:M,13,FALSE),"")</f>
        <v/>
      </c>
    </row>
    <row r="60" spans="1:13" ht="15" thickBot="1" x14ac:dyDescent="0.35">
      <c r="A60" s="93" t="str">
        <f>IFERROR(VLOOKUP(ROW(A59),Data!A:C,3,FALSE),"")</f>
        <v/>
      </c>
      <c r="B60" s="95" t="str">
        <f>IFERROR(VLOOKUP(ROW(A59),Data!A:T,20,FALSE),"")</f>
        <v/>
      </c>
      <c r="C60" s="149" t="str">
        <f>IFERROR(VLOOKUP(A60,Summary!A:C,3,FALSE),"")</f>
        <v/>
      </c>
      <c r="D60" s="164" t="str">
        <f>IFERROR(VLOOKUP(A60,Summary!A:D,4,FALSE),"")</f>
        <v/>
      </c>
      <c r="E60" s="150" t="str">
        <f>IFERROR(VLOOKUP(A60,Summary!A:E,5,FALSE),"")</f>
        <v/>
      </c>
      <c r="F60" s="151" t="str">
        <f>IFERROR(VLOOKUP(A60,Summary!A:F,6,FALSE),"")</f>
        <v/>
      </c>
      <c r="G60" s="152" t="str">
        <f>IFERROR(VLOOKUP(A60,Summary!A:G,7,FALSE),"")</f>
        <v/>
      </c>
      <c r="H60" s="153" t="str">
        <f>IFERROR(VLOOKUP(A60,Summary!A:H,8,FALSE),"")</f>
        <v/>
      </c>
      <c r="I60" s="153" t="str">
        <f>IFERROR(VLOOKUP(A60,Summary!A:I,9,FALSE),"")</f>
        <v/>
      </c>
      <c r="J60" s="154" t="str">
        <f>IFERROR(VLOOKUP(A60,Summary!A:J,10,FALSE),"")</f>
        <v/>
      </c>
      <c r="K60" s="153" t="str">
        <f>IFERROR(VLOOKUP(A60,Summary!A:K,11,FALSE),"")</f>
        <v/>
      </c>
      <c r="L60" s="154" t="str">
        <f>IFERROR(VLOOKUP(A60,Summary!A:L,12,FALSE),"")</f>
        <v/>
      </c>
      <c r="M60" s="155" t="str">
        <f>IFERROR(VLOOKUP(A60,Summary!A:M,13,FALSE),"")</f>
        <v/>
      </c>
    </row>
    <row r="180" spans="1:21" s="105" customFormat="1" x14ac:dyDescent="0.3">
      <c r="A180"/>
      <c r="B180"/>
      <c r="C180"/>
      <c r="D180"/>
      <c r="E180"/>
      <c r="F180"/>
      <c r="G180"/>
      <c r="H180"/>
      <c r="I180"/>
      <c r="J180" s="102"/>
      <c r="K180"/>
      <c r="L180" s="102"/>
      <c r="M180" s="135"/>
      <c r="N180"/>
      <c r="O180"/>
      <c r="P180"/>
      <c r="Q180"/>
      <c r="R180"/>
      <c r="S180"/>
      <c r="T180"/>
      <c r="U180"/>
    </row>
    <row r="181" spans="1:21" s="105" customFormat="1" x14ac:dyDescent="0.3">
      <c r="A181"/>
      <c r="B181"/>
      <c r="C181"/>
      <c r="D181"/>
      <c r="E181"/>
      <c r="F181"/>
      <c r="G181"/>
      <c r="H181"/>
      <c r="I181"/>
      <c r="J181" s="102"/>
      <c r="K181"/>
      <c r="L181" s="102"/>
      <c r="M181" s="135"/>
      <c r="N181"/>
      <c r="O181"/>
      <c r="P181"/>
      <c r="Q181"/>
      <c r="R181"/>
      <c r="S181"/>
      <c r="T181"/>
      <c r="U181"/>
    </row>
    <row r="182" spans="1:21" s="105" customFormat="1" x14ac:dyDescent="0.3">
      <c r="A182"/>
      <c r="B182"/>
      <c r="C182"/>
      <c r="D182"/>
      <c r="E182"/>
      <c r="F182"/>
      <c r="G182"/>
      <c r="H182"/>
      <c r="I182"/>
      <c r="J182" s="102"/>
      <c r="K182"/>
      <c r="L182" s="102"/>
      <c r="M182" s="135"/>
      <c r="N182"/>
      <c r="O182"/>
      <c r="P182"/>
      <c r="Q182"/>
      <c r="R182"/>
      <c r="S182"/>
      <c r="T182"/>
      <c r="U182"/>
    </row>
    <row r="183" spans="1:21" s="105" customFormat="1" x14ac:dyDescent="0.3">
      <c r="A183"/>
      <c r="B183"/>
      <c r="C183"/>
      <c r="D183"/>
      <c r="E183"/>
      <c r="F183"/>
      <c r="G183"/>
      <c r="H183"/>
      <c r="I183"/>
      <c r="J183" s="102"/>
      <c r="K183"/>
      <c r="L183" s="102"/>
      <c r="M183" s="135"/>
      <c r="N183"/>
      <c r="O183"/>
      <c r="P183"/>
      <c r="Q183"/>
      <c r="R183"/>
      <c r="S183"/>
      <c r="T183"/>
      <c r="U183"/>
    </row>
    <row r="184" spans="1:21" s="105" customFormat="1" x14ac:dyDescent="0.3">
      <c r="A184"/>
      <c r="B184"/>
      <c r="C184"/>
      <c r="D184"/>
      <c r="E184"/>
      <c r="F184"/>
      <c r="G184"/>
      <c r="H184"/>
      <c r="I184"/>
      <c r="J184" s="102"/>
      <c r="K184"/>
      <c r="L184" s="102"/>
      <c r="M184" s="135"/>
      <c r="N184"/>
      <c r="O184"/>
      <c r="P184"/>
      <c r="Q184"/>
      <c r="R184"/>
      <c r="S184"/>
      <c r="T184"/>
      <c r="U184"/>
    </row>
    <row r="185" spans="1:21" s="105" customFormat="1" x14ac:dyDescent="0.3">
      <c r="A185"/>
      <c r="B185"/>
      <c r="C185"/>
      <c r="D185"/>
      <c r="E185"/>
      <c r="F185"/>
      <c r="G185"/>
      <c r="H185"/>
      <c r="I185"/>
      <c r="J185" s="102"/>
      <c r="K185"/>
      <c r="L185" s="102"/>
      <c r="M185" s="135"/>
      <c r="N185"/>
      <c r="O185"/>
      <c r="P185"/>
      <c r="Q185"/>
      <c r="R185"/>
      <c r="S185"/>
      <c r="T185"/>
      <c r="U185"/>
    </row>
    <row r="186" spans="1:21" s="105" customFormat="1" x14ac:dyDescent="0.3">
      <c r="A186"/>
      <c r="B186"/>
      <c r="C186"/>
      <c r="D186"/>
      <c r="E186"/>
      <c r="F186"/>
      <c r="G186"/>
      <c r="H186"/>
      <c r="I186"/>
      <c r="J186" s="102"/>
      <c r="K186"/>
      <c r="L186" s="102"/>
      <c r="M186" s="135"/>
      <c r="N186"/>
      <c r="O186"/>
      <c r="P186"/>
      <c r="Q186"/>
      <c r="R186"/>
      <c r="S186"/>
      <c r="T186"/>
      <c r="U186"/>
    </row>
    <row r="187" spans="1:21" s="105" customFormat="1" x14ac:dyDescent="0.3">
      <c r="A187"/>
      <c r="B187"/>
      <c r="C187"/>
      <c r="D187"/>
      <c r="E187"/>
      <c r="F187"/>
      <c r="G187"/>
      <c r="H187"/>
      <c r="I187"/>
      <c r="J187" s="102"/>
      <c r="K187"/>
      <c r="L187" s="102"/>
      <c r="M187" s="135"/>
      <c r="N187"/>
      <c r="O187"/>
      <c r="P187"/>
      <c r="Q187"/>
      <c r="R187"/>
      <c r="S187"/>
      <c r="T187"/>
      <c r="U187"/>
    </row>
    <row r="188" spans="1:21" s="105" customFormat="1" x14ac:dyDescent="0.3">
      <c r="A188"/>
      <c r="B188"/>
      <c r="C188"/>
      <c r="D188"/>
      <c r="E188"/>
      <c r="F188"/>
      <c r="G188"/>
      <c r="H188"/>
      <c r="I188"/>
      <c r="J188" s="102"/>
      <c r="K188"/>
      <c r="L188" s="102"/>
      <c r="M188" s="135"/>
      <c r="N188"/>
      <c r="O188"/>
      <c r="P188"/>
      <c r="Q188"/>
      <c r="R188"/>
      <c r="S188"/>
      <c r="T188"/>
      <c r="U188"/>
    </row>
    <row r="189" spans="1:21" s="105" customFormat="1" x14ac:dyDescent="0.3">
      <c r="A189"/>
      <c r="B189"/>
      <c r="C189"/>
      <c r="D189"/>
      <c r="E189"/>
      <c r="F189"/>
      <c r="G189"/>
      <c r="H189"/>
      <c r="I189"/>
      <c r="J189" s="102"/>
      <c r="K189"/>
      <c r="L189" s="102"/>
      <c r="M189" s="135"/>
      <c r="N189"/>
      <c r="O189"/>
      <c r="P189"/>
      <c r="Q189"/>
      <c r="R189"/>
      <c r="S189"/>
      <c r="T189"/>
      <c r="U189"/>
    </row>
    <row r="190" spans="1:21" s="105" customFormat="1" x14ac:dyDescent="0.3">
      <c r="A190"/>
      <c r="B190"/>
      <c r="C190"/>
      <c r="D190"/>
      <c r="E190"/>
      <c r="F190"/>
      <c r="G190"/>
      <c r="H190"/>
      <c r="I190"/>
      <c r="J190" s="102"/>
      <c r="K190"/>
      <c r="L190" s="102"/>
      <c r="M190" s="135"/>
      <c r="N190"/>
      <c r="O190"/>
      <c r="P190"/>
      <c r="Q190"/>
      <c r="R190"/>
      <c r="S190"/>
      <c r="T190"/>
      <c r="U190"/>
    </row>
    <row r="191" spans="1:21" s="105" customFormat="1" x14ac:dyDescent="0.3">
      <c r="A191"/>
      <c r="B191"/>
      <c r="C191"/>
      <c r="D191"/>
      <c r="E191"/>
      <c r="F191"/>
      <c r="G191"/>
      <c r="H191"/>
      <c r="I191"/>
      <c r="J191" s="102"/>
      <c r="K191"/>
      <c r="L191" s="102"/>
      <c r="M191" s="135"/>
      <c r="N191"/>
      <c r="O191"/>
      <c r="P191"/>
      <c r="Q191"/>
      <c r="R191"/>
      <c r="S191"/>
      <c r="T191"/>
      <c r="U191"/>
    </row>
    <row r="192" spans="1:21" s="105" customFormat="1" x14ac:dyDescent="0.3">
      <c r="A192"/>
      <c r="B192"/>
      <c r="C192"/>
      <c r="D192"/>
      <c r="E192"/>
      <c r="F192"/>
      <c r="G192"/>
      <c r="H192"/>
      <c r="I192"/>
      <c r="J192" s="102"/>
      <c r="K192"/>
      <c r="L192" s="102"/>
      <c r="M192" s="135"/>
      <c r="N192"/>
      <c r="O192"/>
      <c r="P192"/>
      <c r="Q192"/>
      <c r="R192"/>
      <c r="S192"/>
      <c r="T192"/>
      <c r="U192"/>
    </row>
    <row r="193" spans="1:21" s="105" customFormat="1" x14ac:dyDescent="0.3">
      <c r="A193"/>
      <c r="B193"/>
      <c r="C193"/>
      <c r="D193"/>
      <c r="E193"/>
      <c r="F193"/>
      <c r="G193"/>
      <c r="H193"/>
      <c r="I193"/>
      <c r="J193" s="102"/>
      <c r="K193"/>
      <c r="L193" s="102"/>
      <c r="M193" s="135"/>
      <c r="N193"/>
      <c r="O193"/>
      <c r="P193"/>
      <c r="Q193"/>
      <c r="R193"/>
      <c r="S193"/>
      <c r="T193"/>
      <c r="U193"/>
    </row>
    <row r="194" spans="1:21" s="105" customFormat="1" x14ac:dyDescent="0.3">
      <c r="A194"/>
      <c r="B194"/>
      <c r="C194"/>
      <c r="D194"/>
      <c r="E194"/>
      <c r="F194"/>
      <c r="G194"/>
      <c r="H194"/>
      <c r="I194"/>
      <c r="J194" s="102"/>
      <c r="K194"/>
      <c r="L194" s="102"/>
      <c r="M194" s="135"/>
      <c r="N194"/>
      <c r="O194"/>
      <c r="P194"/>
      <c r="Q194"/>
      <c r="R194"/>
      <c r="S194"/>
      <c r="T194"/>
      <c r="U194"/>
    </row>
    <row r="195" spans="1:21" s="105" customFormat="1" x14ac:dyDescent="0.3">
      <c r="A195"/>
      <c r="B195"/>
      <c r="C195"/>
      <c r="D195"/>
      <c r="E195"/>
      <c r="F195"/>
      <c r="G195"/>
      <c r="H195"/>
      <c r="I195"/>
      <c r="J195" s="102"/>
      <c r="K195"/>
      <c r="L195" s="102"/>
      <c r="M195" s="135"/>
      <c r="N195"/>
      <c r="O195"/>
      <c r="P195"/>
      <c r="Q195"/>
      <c r="R195"/>
      <c r="S195"/>
      <c r="T195"/>
      <c r="U195"/>
    </row>
    <row r="196" spans="1:21" s="105" customFormat="1" x14ac:dyDescent="0.3">
      <c r="A196"/>
      <c r="B196"/>
      <c r="C196"/>
      <c r="D196"/>
      <c r="E196"/>
      <c r="F196"/>
      <c r="G196"/>
      <c r="H196"/>
      <c r="I196"/>
      <c r="J196" s="102"/>
      <c r="K196"/>
      <c r="L196" s="102"/>
      <c r="M196" s="135"/>
      <c r="N196"/>
      <c r="O196"/>
      <c r="P196"/>
      <c r="Q196"/>
      <c r="R196"/>
      <c r="S196"/>
      <c r="T196"/>
      <c r="U196"/>
    </row>
    <row r="197" spans="1:21" s="105" customFormat="1" x14ac:dyDescent="0.3">
      <c r="A197"/>
      <c r="B197"/>
      <c r="C197"/>
      <c r="D197"/>
      <c r="E197"/>
      <c r="F197"/>
      <c r="G197"/>
      <c r="H197"/>
      <c r="I197"/>
      <c r="J197" s="102"/>
      <c r="K197"/>
      <c r="L197" s="102"/>
      <c r="M197" s="135"/>
      <c r="N197"/>
      <c r="O197"/>
      <c r="P197"/>
      <c r="Q197"/>
      <c r="R197"/>
      <c r="S197"/>
      <c r="T197"/>
      <c r="U197"/>
    </row>
    <row r="198" spans="1:21" s="105" customFormat="1" x14ac:dyDescent="0.3">
      <c r="A198"/>
      <c r="B198"/>
      <c r="C198"/>
      <c r="D198"/>
      <c r="E198"/>
      <c r="F198"/>
      <c r="G198"/>
      <c r="H198"/>
      <c r="I198"/>
      <c r="J198" s="102"/>
      <c r="K198"/>
      <c r="L198" s="102"/>
      <c r="M198" s="135"/>
      <c r="N198"/>
      <c r="O198"/>
      <c r="P198"/>
      <c r="Q198"/>
      <c r="R198"/>
      <c r="S198"/>
      <c r="T198"/>
      <c r="U198"/>
    </row>
    <row r="199" spans="1:21" s="105" customFormat="1" x14ac:dyDescent="0.3">
      <c r="A199"/>
      <c r="B199"/>
      <c r="C199"/>
      <c r="D199"/>
      <c r="E199"/>
      <c r="F199"/>
      <c r="G199"/>
      <c r="H199"/>
      <c r="I199"/>
      <c r="J199" s="102"/>
      <c r="K199"/>
      <c r="L199" s="102"/>
      <c r="M199" s="135"/>
      <c r="N199"/>
      <c r="O199"/>
      <c r="P199"/>
      <c r="Q199"/>
      <c r="R199"/>
      <c r="S199"/>
      <c r="T199"/>
      <c r="U199"/>
    </row>
    <row r="200" spans="1:21" s="105" customFormat="1" x14ac:dyDescent="0.3">
      <c r="A200"/>
      <c r="B200"/>
      <c r="C200"/>
      <c r="D200"/>
      <c r="E200"/>
      <c r="F200"/>
      <c r="G200"/>
      <c r="H200"/>
      <c r="I200"/>
      <c r="J200" s="102"/>
      <c r="K200"/>
      <c r="L200" s="102"/>
      <c r="M200" s="135"/>
      <c r="N200"/>
      <c r="O200"/>
      <c r="P200"/>
      <c r="Q200"/>
      <c r="R200"/>
      <c r="S200"/>
      <c r="T200"/>
      <c r="U200"/>
    </row>
    <row r="201" spans="1:21" s="105" customFormat="1" x14ac:dyDescent="0.3">
      <c r="A201"/>
      <c r="B201"/>
      <c r="C201"/>
      <c r="D201"/>
      <c r="E201"/>
      <c r="F201"/>
      <c r="G201"/>
      <c r="H201"/>
      <c r="I201"/>
      <c r="J201" s="102"/>
      <c r="K201"/>
      <c r="L201" s="102"/>
      <c r="M201" s="135"/>
      <c r="N201"/>
      <c r="O201"/>
      <c r="P201"/>
      <c r="Q201"/>
      <c r="R201"/>
      <c r="S201"/>
      <c r="T201"/>
      <c r="U201"/>
    </row>
    <row r="202" spans="1:21" s="105" customFormat="1" x14ac:dyDescent="0.3">
      <c r="A202"/>
      <c r="B202"/>
      <c r="C202"/>
      <c r="D202"/>
      <c r="E202"/>
      <c r="F202"/>
      <c r="G202"/>
      <c r="H202"/>
      <c r="I202"/>
      <c r="J202" s="102"/>
      <c r="K202"/>
      <c r="L202" s="102"/>
      <c r="M202" s="135"/>
      <c r="N202"/>
      <c r="O202"/>
      <c r="P202"/>
      <c r="Q202"/>
      <c r="R202"/>
      <c r="S202"/>
      <c r="T202"/>
      <c r="U202"/>
    </row>
    <row r="203" spans="1:21" s="105" customFormat="1" x14ac:dyDescent="0.3">
      <c r="A203"/>
      <c r="B203"/>
      <c r="C203"/>
      <c r="D203"/>
      <c r="E203"/>
      <c r="F203"/>
      <c r="G203"/>
      <c r="H203"/>
      <c r="I203"/>
      <c r="J203" s="102"/>
      <c r="K203"/>
      <c r="L203" s="102"/>
      <c r="M203" s="135"/>
      <c r="N203"/>
      <c r="O203"/>
      <c r="P203"/>
      <c r="Q203"/>
      <c r="R203"/>
      <c r="S203"/>
      <c r="T203"/>
      <c r="U203"/>
    </row>
    <row r="204" spans="1:21" s="105" customFormat="1" x14ac:dyDescent="0.3">
      <c r="A204"/>
      <c r="B204"/>
      <c r="C204"/>
      <c r="D204"/>
      <c r="E204"/>
      <c r="F204"/>
      <c r="G204"/>
      <c r="H204"/>
      <c r="I204"/>
      <c r="J204" s="102"/>
      <c r="K204"/>
      <c r="L204" s="102"/>
      <c r="M204" s="135"/>
      <c r="N204"/>
      <c r="O204"/>
      <c r="P204"/>
      <c r="Q204"/>
      <c r="R204"/>
      <c r="S204"/>
      <c r="T204"/>
      <c r="U204"/>
    </row>
    <row r="205" spans="1:21" s="105" customFormat="1" x14ac:dyDescent="0.3">
      <c r="A205"/>
      <c r="B205"/>
      <c r="C205"/>
      <c r="D205"/>
      <c r="E205"/>
      <c r="F205"/>
      <c r="G205"/>
      <c r="H205"/>
      <c r="I205"/>
      <c r="J205" s="102"/>
      <c r="K205"/>
      <c r="L205" s="102"/>
      <c r="M205" s="135"/>
      <c r="N205"/>
      <c r="O205"/>
      <c r="P205"/>
      <c r="Q205"/>
      <c r="R205"/>
      <c r="S205"/>
      <c r="T205"/>
      <c r="U205"/>
    </row>
    <row r="206" spans="1:21" s="105" customFormat="1" x14ac:dyDescent="0.3">
      <c r="A206"/>
      <c r="B206"/>
      <c r="C206"/>
      <c r="D206"/>
      <c r="E206"/>
      <c r="F206"/>
      <c r="G206"/>
      <c r="H206"/>
      <c r="I206"/>
      <c r="J206" s="102"/>
      <c r="K206"/>
      <c r="L206" s="102"/>
      <c r="M206" s="135"/>
      <c r="N206"/>
      <c r="O206"/>
      <c r="P206"/>
      <c r="Q206"/>
      <c r="R206"/>
      <c r="S206"/>
      <c r="T206"/>
      <c r="U206"/>
    </row>
    <row r="207" spans="1:21" s="105" customFormat="1" x14ac:dyDescent="0.3">
      <c r="A207"/>
      <c r="B207"/>
      <c r="C207"/>
      <c r="D207"/>
      <c r="E207"/>
      <c r="F207"/>
      <c r="G207"/>
      <c r="H207"/>
      <c r="I207"/>
      <c r="J207" s="102"/>
      <c r="K207"/>
      <c r="L207" s="102"/>
      <c r="M207" s="135"/>
      <c r="N207"/>
      <c r="O207"/>
      <c r="P207"/>
      <c r="Q207"/>
      <c r="R207"/>
      <c r="S207"/>
      <c r="T207"/>
      <c r="U207"/>
    </row>
    <row r="208" spans="1:21" s="105" customFormat="1" x14ac:dyDescent="0.3">
      <c r="A208"/>
      <c r="B208"/>
      <c r="C208"/>
      <c r="D208"/>
      <c r="E208"/>
      <c r="F208"/>
      <c r="G208"/>
      <c r="H208"/>
      <c r="I208"/>
      <c r="J208" s="102"/>
      <c r="K208"/>
      <c r="L208" s="102"/>
      <c r="M208" s="135"/>
      <c r="N208"/>
      <c r="O208"/>
      <c r="P208"/>
      <c r="Q208"/>
      <c r="R208"/>
      <c r="S208"/>
      <c r="T208"/>
      <c r="U208"/>
    </row>
    <row r="209" spans="1:21" s="105" customFormat="1" x14ac:dyDescent="0.3">
      <c r="A209"/>
      <c r="B209"/>
      <c r="C209"/>
      <c r="D209"/>
      <c r="E209"/>
      <c r="F209"/>
      <c r="G209"/>
      <c r="H209"/>
      <c r="I209"/>
      <c r="J209" s="102"/>
      <c r="K209"/>
      <c r="L209" s="102"/>
      <c r="M209" s="135"/>
      <c r="N209"/>
      <c r="O209"/>
      <c r="P209"/>
      <c r="Q209"/>
      <c r="R209"/>
      <c r="S209"/>
      <c r="T209"/>
      <c r="U209"/>
    </row>
    <row r="210" spans="1:21" s="105" customFormat="1" x14ac:dyDescent="0.3">
      <c r="A210"/>
      <c r="B210"/>
      <c r="C210"/>
      <c r="D210"/>
      <c r="E210"/>
      <c r="F210"/>
      <c r="G210"/>
      <c r="H210"/>
      <c r="I210"/>
      <c r="J210" s="102"/>
      <c r="K210"/>
      <c r="L210" s="102"/>
      <c r="M210" s="135"/>
      <c r="N210"/>
      <c r="O210"/>
      <c r="P210"/>
      <c r="Q210"/>
      <c r="R210"/>
      <c r="S210"/>
      <c r="T210"/>
      <c r="U210"/>
    </row>
    <row r="211" spans="1:21" s="105" customFormat="1" x14ac:dyDescent="0.3">
      <c r="A211"/>
      <c r="B211"/>
      <c r="C211"/>
      <c r="D211"/>
      <c r="E211"/>
      <c r="F211"/>
      <c r="G211"/>
      <c r="H211"/>
      <c r="I211"/>
      <c r="J211" s="102"/>
      <c r="K211"/>
      <c r="L211" s="102"/>
      <c r="M211" s="135"/>
      <c r="N211"/>
      <c r="O211"/>
      <c r="P211"/>
      <c r="Q211"/>
      <c r="R211"/>
      <c r="S211"/>
      <c r="T211"/>
      <c r="U211"/>
    </row>
    <row r="212" spans="1:21" s="105" customFormat="1" x14ac:dyDescent="0.3">
      <c r="A212"/>
      <c r="B212"/>
      <c r="C212"/>
      <c r="D212"/>
      <c r="E212"/>
      <c r="F212"/>
      <c r="G212"/>
      <c r="H212"/>
      <c r="I212"/>
      <c r="J212" s="102"/>
      <c r="K212"/>
      <c r="L212" s="102"/>
      <c r="M212" s="135"/>
      <c r="N212"/>
      <c r="O212"/>
      <c r="P212"/>
      <c r="Q212"/>
      <c r="R212"/>
      <c r="S212"/>
      <c r="T212"/>
      <c r="U212"/>
    </row>
    <row r="213" spans="1:21" s="105" customFormat="1" x14ac:dyDescent="0.3">
      <c r="A213"/>
      <c r="B213"/>
      <c r="C213"/>
      <c r="D213"/>
      <c r="E213"/>
      <c r="F213"/>
      <c r="G213"/>
      <c r="H213"/>
      <c r="I213"/>
      <c r="J213" s="102"/>
      <c r="K213"/>
      <c r="L213" s="102"/>
      <c r="M213" s="135"/>
      <c r="N213"/>
      <c r="O213"/>
      <c r="P213"/>
      <c r="Q213"/>
      <c r="R213"/>
      <c r="S213"/>
      <c r="T213"/>
      <c r="U213"/>
    </row>
    <row r="214" spans="1:21" s="105" customFormat="1" x14ac:dyDescent="0.3">
      <c r="A214"/>
      <c r="B214"/>
      <c r="C214"/>
      <c r="D214"/>
      <c r="E214"/>
      <c r="F214"/>
      <c r="G214"/>
      <c r="H214"/>
      <c r="I214"/>
      <c r="J214" s="102"/>
      <c r="K214"/>
      <c r="L214" s="102"/>
      <c r="M214" s="135"/>
      <c r="N214"/>
      <c r="O214"/>
      <c r="P214"/>
      <c r="Q214"/>
      <c r="R214"/>
      <c r="S214"/>
      <c r="T214"/>
      <c r="U214"/>
    </row>
    <row r="215" spans="1:21" s="105" customFormat="1" x14ac:dyDescent="0.3">
      <c r="A215"/>
      <c r="B215"/>
      <c r="C215"/>
      <c r="D215"/>
      <c r="E215"/>
      <c r="F215"/>
      <c r="G215"/>
      <c r="H215"/>
      <c r="I215"/>
      <c r="J215" s="102"/>
      <c r="K215"/>
      <c r="L215" s="102"/>
      <c r="M215" s="135"/>
      <c r="N215"/>
      <c r="O215"/>
      <c r="P215"/>
      <c r="Q215"/>
      <c r="R215"/>
      <c r="S215"/>
      <c r="T215"/>
      <c r="U215"/>
    </row>
    <row r="216" spans="1:21" s="105" customFormat="1" x14ac:dyDescent="0.3">
      <c r="A216"/>
      <c r="B216"/>
      <c r="C216"/>
      <c r="D216"/>
      <c r="E216"/>
      <c r="F216"/>
      <c r="G216"/>
      <c r="H216"/>
      <c r="I216"/>
      <c r="J216" s="102"/>
      <c r="K216"/>
      <c r="L216" s="102"/>
      <c r="M216" s="135"/>
      <c r="N216"/>
      <c r="O216"/>
      <c r="P216"/>
      <c r="Q216"/>
      <c r="R216"/>
      <c r="S216"/>
      <c r="T216"/>
      <c r="U216"/>
    </row>
    <row r="217" spans="1:21" s="105" customFormat="1" x14ac:dyDescent="0.3">
      <c r="A217"/>
      <c r="B217"/>
      <c r="C217"/>
      <c r="D217"/>
      <c r="E217"/>
      <c r="F217"/>
      <c r="G217"/>
      <c r="H217"/>
      <c r="I217"/>
      <c r="J217" s="102"/>
      <c r="K217"/>
      <c r="L217" s="102"/>
      <c r="M217" s="135"/>
      <c r="N217"/>
      <c r="O217"/>
      <c r="P217"/>
      <c r="Q217"/>
      <c r="R217"/>
      <c r="S217"/>
      <c r="T217"/>
      <c r="U217"/>
    </row>
    <row r="218" spans="1:21" s="105" customFormat="1" x14ac:dyDescent="0.3">
      <c r="A218"/>
      <c r="B218"/>
      <c r="C218"/>
      <c r="D218"/>
      <c r="E218"/>
      <c r="F218"/>
      <c r="G218"/>
      <c r="H218"/>
      <c r="I218"/>
      <c r="J218" s="102"/>
      <c r="K218"/>
      <c r="L218" s="102"/>
      <c r="M218" s="135"/>
      <c r="N218"/>
      <c r="O218"/>
      <c r="P218"/>
      <c r="Q218"/>
      <c r="R218"/>
      <c r="S218"/>
      <c r="T218"/>
      <c r="U218"/>
    </row>
    <row r="219" spans="1:21" s="105" customFormat="1" x14ac:dyDescent="0.3">
      <c r="A219"/>
      <c r="B219"/>
      <c r="C219"/>
      <c r="D219"/>
      <c r="E219"/>
      <c r="F219"/>
      <c r="G219"/>
      <c r="H219"/>
      <c r="I219"/>
      <c r="J219" s="102"/>
      <c r="K219"/>
      <c r="L219" s="102"/>
      <c r="M219" s="135"/>
      <c r="N219"/>
      <c r="O219"/>
      <c r="P219"/>
      <c r="Q219"/>
      <c r="R219"/>
      <c r="S219"/>
      <c r="T219"/>
      <c r="U219"/>
    </row>
    <row r="220" spans="1:21" s="105" customFormat="1" x14ac:dyDescent="0.3">
      <c r="A220"/>
      <c r="B220"/>
      <c r="C220"/>
      <c r="D220"/>
      <c r="E220"/>
      <c r="F220"/>
      <c r="G220"/>
      <c r="H220"/>
      <c r="I220"/>
      <c r="J220" s="102"/>
      <c r="K220"/>
      <c r="L220" s="102"/>
      <c r="M220" s="135"/>
      <c r="N220"/>
      <c r="O220"/>
      <c r="P220"/>
      <c r="Q220"/>
      <c r="R220"/>
      <c r="S220"/>
      <c r="T220"/>
      <c r="U220"/>
    </row>
    <row r="221" spans="1:21" s="105" customFormat="1" x14ac:dyDescent="0.3">
      <c r="A221"/>
      <c r="B221"/>
      <c r="C221"/>
      <c r="D221"/>
      <c r="E221"/>
      <c r="F221"/>
      <c r="G221"/>
      <c r="H221"/>
      <c r="I221"/>
      <c r="J221" s="102"/>
      <c r="K221"/>
      <c r="L221" s="102"/>
      <c r="M221" s="135"/>
      <c r="N221"/>
      <c r="O221"/>
      <c r="P221"/>
      <c r="Q221"/>
      <c r="R221"/>
      <c r="S221"/>
      <c r="T221"/>
      <c r="U221"/>
    </row>
    <row r="222" spans="1:21" s="105" customFormat="1" x14ac:dyDescent="0.3">
      <c r="A222"/>
      <c r="B222"/>
      <c r="C222"/>
      <c r="D222"/>
      <c r="E222"/>
      <c r="F222"/>
      <c r="G222"/>
      <c r="H222"/>
      <c r="I222"/>
      <c r="J222" s="102"/>
      <c r="K222"/>
      <c r="L222" s="102"/>
      <c r="M222" s="135"/>
      <c r="N222"/>
      <c r="O222"/>
      <c r="P222"/>
      <c r="Q222"/>
      <c r="R222"/>
      <c r="S222"/>
      <c r="T222"/>
      <c r="U222"/>
    </row>
    <row r="223" spans="1:21" s="105" customFormat="1" x14ac:dyDescent="0.3">
      <c r="A223"/>
      <c r="B223"/>
      <c r="C223"/>
      <c r="D223"/>
      <c r="E223"/>
      <c r="F223"/>
      <c r="G223"/>
      <c r="H223"/>
      <c r="I223"/>
      <c r="J223" s="102"/>
      <c r="K223"/>
      <c r="L223" s="102"/>
      <c r="M223" s="135"/>
      <c r="N223"/>
      <c r="O223"/>
      <c r="P223"/>
      <c r="Q223"/>
      <c r="R223"/>
      <c r="S223"/>
      <c r="T223"/>
      <c r="U223"/>
    </row>
    <row r="224" spans="1:21" s="105" customFormat="1" x14ac:dyDescent="0.3">
      <c r="A224"/>
      <c r="B224"/>
      <c r="C224"/>
      <c r="D224"/>
      <c r="E224"/>
      <c r="F224"/>
      <c r="G224"/>
      <c r="H224"/>
      <c r="I224"/>
      <c r="J224" s="102"/>
      <c r="K224"/>
      <c r="L224" s="102"/>
      <c r="M224" s="135"/>
      <c r="N224"/>
      <c r="O224"/>
      <c r="P224"/>
      <c r="Q224"/>
      <c r="R224"/>
      <c r="S224"/>
      <c r="T224"/>
      <c r="U224"/>
    </row>
    <row r="225" spans="1:21" s="105" customFormat="1" x14ac:dyDescent="0.3">
      <c r="A225"/>
      <c r="B225"/>
      <c r="C225"/>
      <c r="D225"/>
      <c r="E225"/>
      <c r="F225"/>
      <c r="G225"/>
      <c r="H225"/>
      <c r="I225"/>
      <c r="J225" s="102"/>
      <c r="K225"/>
      <c r="L225" s="102"/>
      <c r="M225" s="135"/>
      <c r="N225"/>
      <c r="O225"/>
      <c r="P225"/>
      <c r="Q225"/>
      <c r="R225"/>
      <c r="S225"/>
      <c r="T225"/>
      <c r="U225"/>
    </row>
    <row r="226" spans="1:21" s="105" customFormat="1" x14ac:dyDescent="0.3">
      <c r="A226"/>
      <c r="B226"/>
      <c r="C226"/>
      <c r="D226"/>
      <c r="E226"/>
      <c r="F226"/>
      <c r="G226"/>
      <c r="H226"/>
      <c r="I226"/>
      <c r="J226" s="102"/>
      <c r="K226"/>
      <c r="L226" s="102"/>
      <c r="M226" s="135"/>
      <c r="N226"/>
      <c r="O226"/>
      <c r="P226"/>
      <c r="Q226"/>
      <c r="R226"/>
      <c r="S226"/>
      <c r="T226"/>
      <c r="U226"/>
    </row>
    <row r="227" spans="1:21" s="105" customFormat="1" x14ac:dyDescent="0.3">
      <c r="A227"/>
      <c r="B227"/>
      <c r="C227"/>
      <c r="D227"/>
      <c r="E227"/>
      <c r="F227"/>
      <c r="G227"/>
      <c r="H227"/>
      <c r="I227"/>
      <c r="J227" s="102"/>
      <c r="K227"/>
      <c r="L227" s="102"/>
      <c r="M227" s="135"/>
      <c r="N227"/>
      <c r="O227"/>
      <c r="P227"/>
      <c r="Q227"/>
      <c r="R227"/>
      <c r="S227"/>
      <c r="T227"/>
      <c r="U227"/>
    </row>
    <row r="228" spans="1:21" s="105" customFormat="1" x14ac:dyDescent="0.3">
      <c r="A228"/>
      <c r="B228"/>
      <c r="C228"/>
      <c r="D228"/>
      <c r="E228"/>
      <c r="F228"/>
      <c r="G228"/>
      <c r="H228"/>
      <c r="I228"/>
      <c r="J228" s="102"/>
      <c r="K228"/>
      <c r="L228" s="102"/>
      <c r="M228" s="135"/>
      <c r="N228"/>
      <c r="O228"/>
      <c r="P228"/>
      <c r="Q228"/>
      <c r="R228"/>
      <c r="S228"/>
      <c r="T228"/>
      <c r="U228"/>
    </row>
    <row r="229" spans="1:21" s="105" customFormat="1" x14ac:dyDescent="0.3">
      <c r="A229"/>
      <c r="B229"/>
      <c r="C229"/>
      <c r="D229"/>
      <c r="E229"/>
      <c r="F229"/>
      <c r="G229"/>
      <c r="H229"/>
      <c r="I229"/>
      <c r="J229" s="102"/>
      <c r="K229"/>
      <c r="L229" s="102"/>
      <c r="M229" s="135"/>
      <c r="N229"/>
      <c r="O229"/>
      <c r="P229"/>
      <c r="Q229"/>
      <c r="R229"/>
      <c r="S229"/>
      <c r="T229"/>
      <c r="U229"/>
    </row>
    <row r="230" spans="1:21" s="105" customFormat="1" x14ac:dyDescent="0.3">
      <c r="A230"/>
      <c r="B230"/>
      <c r="C230"/>
      <c r="D230"/>
      <c r="E230"/>
      <c r="F230"/>
      <c r="G230"/>
      <c r="H230"/>
      <c r="I230"/>
      <c r="J230" s="102"/>
      <c r="K230"/>
      <c r="L230" s="102"/>
      <c r="M230" s="135"/>
      <c r="N230"/>
      <c r="O230"/>
      <c r="P230"/>
      <c r="Q230"/>
      <c r="R230"/>
      <c r="S230"/>
      <c r="T230"/>
      <c r="U230"/>
    </row>
    <row r="231" spans="1:21" s="105" customFormat="1" x14ac:dyDescent="0.3">
      <c r="A231"/>
      <c r="B231"/>
      <c r="C231"/>
      <c r="D231"/>
      <c r="E231"/>
      <c r="F231"/>
      <c r="G231"/>
      <c r="H231"/>
      <c r="I231"/>
      <c r="J231" s="102"/>
      <c r="K231"/>
      <c r="L231" s="102"/>
      <c r="M231" s="135"/>
      <c r="N231"/>
      <c r="O231"/>
      <c r="P231"/>
      <c r="Q231"/>
      <c r="R231"/>
      <c r="S231"/>
      <c r="T231"/>
      <c r="U231"/>
    </row>
    <row r="232" spans="1:21" s="105" customFormat="1" x14ac:dyDescent="0.3">
      <c r="A232"/>
      <c r="B232"/>
      <c r="C232"/>
      <c r="D232"/>
      <c r="E232"/>
      <c r="F232"/>
      <c r="G232"/>
      <c r="H232"/>
      <c r="I232"/>
      <c r="J232" s="102"/>
      <c r="K232"/>
      <c r="L232" s="102"/>
      <c r="M232" s="135"/>
      <c r="N232"/>
      <c r="O232"/>
      <c r="P232"/>
      <c r="Q232"/>
      <c r="R232"/>
      <c r="S232"/>
      <c r="T232"/>
      <c r="U232"/>
    </row>
    <row r="233" spans="1:21" s="105" customFormat="1" x14ac:dyDescent="0.3">
      <c r="A233"/>
      <c r="B233"/>
      <c r="C233"/>
      <c r="D233"/>
      <c r="E233"/>
      <c r="F233"/>
      <c r="G233"/>
      <c r="H233"/>
      <c r="I233"/>
      <c r="J233" s="102"/>
      <c r="K233"/>
      <c r="L233" s="102"/>
      <c r="M233" s="135"/>
      <c r="N233"/>
      <c r="O233"/>
      <c r="P233"/>
      <c r="Q233"/>
      <c r="R233"/>
      <c r="S233"/>
      <c r="T233"/>
      <c r="U233"/>
    </row>
    <row r="234" spans="1:21" s="105" customFormat="1" x14ac:dyDescent="0.3">
      <c r="A234"/>
      <c r="B234"/>
      <c r="C234"/>
      <c r="D234"/>
      <c r="E234"/>
      <c r="F234"/>
      <c r="G234"/>
      <c r="H234"/>
      <c r="I234"/>
      <c r="J234" s="102"/>
      <c r="K234"/>
      <c r="L234" s="102"/>
      <c r="M234" s="135"/>
      <c r="N234"/>
      <c r="O234"/>
      <c r="P234"/>
      <c r="Q234"/>
      <c r="R234"/>
      <c r="S234"/>
      <c r="T234"/>
      <c r="U234"/>
    </row>
    <row r="235" spans="1:21" s="105" customFormat="1" x14ac:dyDescent="0.3">
      <c r="A235"/>
      <c r="B235"/>
      <c r="C235"/>
      <c r="D235"/>
      <c r="E235"/>
      <c r="F235"/>
      <c r="G235"/>
      <c r="H235"/>
      <c r="I235"/>
      <c r="J235" s="102"/>
      <c r="K235"/>
      <c r="L235" s="102"/>
      <c r="M235" s="135"/>
      <c r="N235"/>
      <c r="O235"/>
      <c r="P235"/>
      <c r="Q235"/>
      <c r="R235"/>
      <c r="S235"/>
      <c r="T235"/>
      <c r="U235"/>
    </row>
    <row r="236" spans="1:21" s="105" customFormat="1" x14ac:dyDescent="0.3">
      <c r="A236"/>
      <c r="B236"/>
      <c r="C236"/>
      <c r="D236"/>
      <c r="E236"/>
      <c r="F236"/>
      <c r="G236"/>
      <c r="H236"/>
      <c r="I236"/>
      <c r="J236" s="102"/>
      <c r="K236"/>
      <c r="L236" s="102"/>
      <c r="M236" s="135"/>
      <c r="N236"/>
      <c r="O236"/>
      <c r="P236"/>
      <c r="Q236"/>
      <c r="R236"/>
      <c r="S236"/>
      <c r="T236"/>
      <c r="U236"/>
    </row>
    <row r="237" spans="1:21" s="105" customFormat="1" x14ac:dyDescent="0.3">
      <c r="A237"/>
      <c r="B237"/>
      <c r="C237"/>
      <c r="D237"/>
      <c r="E237"/>
      <c r="F237"/>
      <c r="G237"/>
      <c r="H237"/>
      <c r="I237"/>
      <c r="J237" s="102"/>
      <c r="K237"/>
      <c r="L237" s="102"/>
      <c r="M237" s="135"/>
      <c r="N237"/>
      <c r="O237"/>
      <c r="P237"/>
      <c r="Q237"/>
      <c r="R237"/>
      <c r="S237"/>
      <c r="T237"/>
      <c r="U237"/>
    </row>
    <row r="238" spans="1:21" s="105" customFormat="1" x14ac:dyDescent="0.3">
      <c r="A238"/>
      <c r="B238"/>
      <c r="C238"/>
      <c r="D238"/>
      <c r="E238"/>
      <c r="F238"/>
      <c r="G238"/>
      <c r="H238"/>
      <c r="I238"/>
      <c r="J238" s="102"/>
      <c r="K238"/>
      <c r="L238" s="102"/>
      <c r="M238" s="135"/>
      <c r="N238"/>
      <c r="O238"/>
      <c r="P238"/>
      <c r="Q238"/>
      <c r="R238"/>
      <c r="S238"/>
      <c r="T238"/>
      <c r="U238"/>
    </row>
    <row r="239" spans="1:21" s="105" customFormat="1" x14ac:dyDescent="0.3">
      <c r="A239"/>
      <c r="B239"/>
      <c r="C239"/>
      <c r="D239"/>
      <c r="E239"/>
      <c r="F239"/>
      <c r="G239"/>
      <c r="H239"/>
      <c r="I239"/>
      <c r="J239" s="102"/>
      <c r="K239"/>
      <c r="L239" s="102"/>
      <c r="M239" s="135"/>
      <c r="N239"/>
      <c r="O239"/>
      <c r="P239"/>
      <c r="Q239"/>
      <c r="R239"/>
      <c r="S239"/>
      <c r="T239"/>
      <c r="U239"/>
    </row>
    <row r="240" spans="1:21" s="105" customFormat="1" x14ac:dyDescent="0.3">
      <c r="A240"/>
      <c r="B240"/>
      <c r="C240"/>
      <c r="D240"/>
      <c r="E240"/>
      <c r="F240"/>
      <c r="G240"/>
      <c r="H240"/>
      <c r="I240"/>
      <c r="J240" s="102"/>
      <c r="K240"/>
      <c r="L240" s="102"/>
      <c r="M240" s="135"/>
      <c r="N240"/>
      <c r="O240"/>
      <c r="P240"/>
      <c r="Q240"/>
      <c r="R240"/>
      <c r="S240"/>
      <c r="T240"/>
      <c r="U240"/>
    </row>
    <row r="241" spans="1:21" s="105" customFormat="1" x14ac:dyDescent="0.3">
      <c r="A241"/>
      <c r="B241"/>
      <c r="C241"/>
      <c r="D241"/>
      <c r="E241"/>
      <c r="F241"/>
      <c r="G241"/>
      <c r="H241"/>
      <c r="I241"/>
      <c r="J241" s="102"/>
      <c r="K241"/>
      <c r="L241" s="102"/>
      <c r="M241" s="135"/>
      <c r="N241"/>
      <c r="O241"/>
      <c r="P241"/>
      <c r="Q241"/>
      <c r="R241"/>
      <c r="S241"/>
      <c r="T241"/>
      <c r="U241"/>
    </row>
    <row r="242" spans="1:21" s="105" customFormat="1" x14ac:dyDescent="0.3">
      <c r="A242"/>
      <c r="B242"/>
      <c r="C242"/>
      <c r="D242"/>
      <c r="E242"/>
      <c r="F242"/>
      <c r="G242"/>
      <c r="H242"/>
      <c r="I242"/>
      <c r="J242" s="102"/>
      <c r="K242"/>
      <c r="L242" s="102"/>
      <c r="M242" s="135"/>
      <c r="N242"/>
      <c r="O242"/>
      <c r="P242"/>
      <c r="Q242"/>
      <c r="R242"/>
      <c r="S242"/>
      <c r="T242"/>
      <c r="U242"/>
    </row>
    <row r="243" spans="1:21" s="105" customFormat="1" x14ac:dyDescent="0.3">
      <c r="A243"/>
      <c r="B243"/>
      <c r="C243"/>
      <c r="D243"/>
      <c r="E243"/>
      <c r="F243"/>
      <c r="G243"/>
      <c r="H243"/>
      <c r="I243"/>
      <c r="J243" s="102"/>
      <c r="K243"/>
      <c r="L243" s="102"/>
      <c r="M243" s="135"/>
      <c r="N243"/>
      <c r="O243"/>
      <c r="P243"/>
      <c r="Q243"/>
      <c r="R243"/>
      <c r="S243"/>
      <c r="T243"/>
      <c r="U243"/>
    </row>
    <row r="244" spans="1:21" s="105" customFormat="1" x14ac:dyDescent="0.3">
      <c r="A244"/>
      <c r="B244"/>
      <c r="C244"/>
      <c r="D244"/>
      <c r="E244"/>
      <c r="F244"/>
      <c r="G244"/>
      <c r="H244"/>
      <c r="I244"/>
      <c r="J244" s="102"/>
      <c r="K244"/>
      <c r="L244" s="102"/>
      <c r="M244" s="135"/>
      <c r="N244"/>
      <c r="O244"/>
      <c r="P244"/>
      <c r="Q244"/>
      <c r="R244"/>
      <c r="S244"/>
      <c r="T244"/>
      <c r="U244"/>
    </row>
    <row r="245" spans="1:21" s="105" customFormat="1" x14ac:dyDescent="0.3">
      <c r="A245"/>
      <c r="B245"/>
      <c r="C245"/>
      <c r="D245"/>
      <c r="E245"/>
      <c r="F245"/>
      <c r="G245"/>
      <c r="H245"/>
      <c r="I245"/>
      <c r="J245" s="102"/>
      <c r="K245"/>
      <c r="L245" s="102"/>
      <c r="M245" s="135"/>
      <c r="N245"/>
      <c r="O245"/>
      <c r="P245"/>
      <c r="Q245"/>
      <c r="R245"/>
      <c r="S245"/>
      <c r="T245"/>
      <c r="U245"/>
    </row>
    <row r="246" spans="1:21" s="105" customFormat="1" x14ac:dyDescent="0.3">
      <c r="A246"/>
      <c r="B246"/>
      <c r="C246"/>
      <c r="D246"/>
      <c r="E246"/>
      <c r="F246"/>
      <c r="G246"/>
      <c r="H246"/>
      <c r="I246"/>
      <c r="J246" s="102"/>
      <c r="K246"/>
      <c r="L246" s="102"/>
      <c r="M246" s="135"/>
      <c r="N246"/>
      <c r="O246"/>
      <c r="P246"/>
      <c r="Q246"/>
      <c r="R246"/>
      <c r="S246"/>
      <c r="T246"/>
      <c r="U246"/>
    </row>
    <row r="247" spans="1:21" s="105" customFormat="1" x14ac:dyDescent="0.3">
      <c r="A247"/>
      <c r="B247"/>
      <c r="C247"/>
      <c r="D247"/>
      <c r="E247"/>
      <c r="F247"/>
      <c r="G247"/>
      <c r="H247"/>
      <c r="I247"/>
      <c r="J247" s="102"/>
      <c r="K247"/>
      <c r="L247" s="102"/>
      <c r="M247" s="135"/>
      <c r="N247"/>
      <c r="O247"/>
      <c r="P247"/>
      <c r="Q247"/>
      <c r="R247"/>
      <c r="S247"/>
      <c r="T247"/>
      <c r="U247"/>
    </row>
    <row r="248" spans="1:21" s="105" customFormat="1" x14ac:dyDescent="0.3">
      <c r="A248"/>
      <c r="B248"/>
      <c r="C248"/>
      <c r="D248"/>
      <c r="E248"/>
      <c r="F248"/>
      <c r="G248"/>
      <c r="H248"/>
      <c r="I248"/>
      <c r="J248" s="102"/>
      <c r="K248"/>
      <c r="L248" s="102"/>
      <c r="M248" s="135"/>
      <c r="N248"/>
      <c r="O248"/>
      <c r="P248"/>
      <c r="Q248"/>
      <c r="R248"/>
      <c r="S248"/>
      <c r="T248"/>
      <c r="U248"/>
    </row>
    <row r="249" spans="1:21" s="105" customFormat="1" x14ac:dyDescent="0.3">
      <c r="A249"/>
      <c r="B249"/>
      <c r="C249"/>
      <c r="D249"/>
      <c r="E249"/>
      <c r="F249"/>
      <c r="G249"/>
      <c r="H249"/>
      <c r="I249"/>
      <c r="J249" s="102"/>
      <c r="K249"/>
      <c r="L249" s="102"/>
      <c r="M249" s="135"/>
      <c r="N249"/>
      <c r="O249"/>
      <c r="P249"/>
      <c r="Q249"/>
      <c r="R249"/>
      <c r="S249"/>
      <c r="T249"/>
      <c r="U249"/>
    </row>
    <row r="250" spans="1:21" s="105" customFormat="1" x14ac:dyDescent="0.3">
      <c r="A250"/>
      <c r="B250"/>
      <c r="C250"/>
      <c r="D250"/>
      <c r="E250"/>
      <c r="F250"/>
      <c r="G250"/>
      <c r="H250"/>
      <c r="I250"/>
      <c r="J250" s="102"/>
      <c r="K250"/>
      <c r="L250" s="102"/>
      <c r="M250" s="135"/>
      <c r="N250"/>
      <c r="O250"/>
      <c r="P250"/>
      <c r="Q250"/>
      <c r="R250"/>
      <c r="S250"/>
      <c r="T250"/>
      <c r="U250"/>
    </row>
    <row r="251" spans="1:21" s="105" customFormat="1" x14ac:dyDescent="0.3">
      <c r="A251"/>
      <c r="B251"/>
      <c r="C251"/>
      <c r="D251"/>
      <c r="E251"/>
      <c r="F251"/>
      <c r="G251"/>
      <c r="H251"/>
      <c r="I251"/>
      <c r="J251" s="102"/>
      <c r="K251"/>
      <c r="L251" s="102"/>
      <c r="M251" s="135"/>
      <c r="N251"/>
      <c r="O251"/>
      <c r="P251"/>
      <c r="Q251"/>
      <c r="R251"/>
      <c r="S251"/>
      <c r="T251"/>
      <c r="U251"/>
    </row>
    <row r="252" spans="1:21" s="105" customFormat="1" x14ac:dyDescent="0.3">
      <c r="A252"/>
      <c r="B252"/>
      <c r="C252"/>
      <c r="D252"/>
      <c r="E252"/>
      <c r="F252"/>
      <c r="G252"/>
      <c r="H252"/>
      <c r="I252"/>
      <c r="J252" s="102"/>
      <c r="K252"/>
      <c r="L252" s="102"/>
      <c r="M252" s="135"/>
      <c r="N252"/>
      <c r="O252"/>
      <c r="P252"/>
      <c r="Q252"/>
      <c r="R252"/>
      <c r="S252"/>
      <c r="T252"/>
      <c r="U252"/>
    </row>
    <row r="253" spans="1:21" s="105" customFormat="1" x14ac:dyDescent="0.3">
      <c r="A253"/>
      <c r="B253"/>
      <c r="C253"/>
      <c r="D253"/>
      <c r="E253"/>
      <c r="F253"/>
      <c r="G253"/>
      <c r="H253"/>
      <c r="I253"/>
      <c r="J253" s="102"/>
      <c r="K253"/>
      <c r="L253" s="102"/>
      <c r="M253" s="135"/>
      <c r="N253"/>
      <c r="O253"/>
      <c r="P253"/>
      <c r="Q253"/>
      <c r="R253"/>
      <c r="S253"/>
      <c r="T253"/>
      <c r="U253"/>
    </row>
    <row r="254" spans="1:21" s="105" customFormat="1" x14ac:dyDescent="0.3">
      <c r="A254"/>
      <c r="B254"/>
      <c r="C254"/>
      <c r="D254"/>
      <c r="E254"/>
      <c r="F254"/>
      <c r="G254"/>
      <c r="H254"/>
      <c r="I254"/>
      <c r="J254" s="102"/>
      <c r="K254"/>
      <c r="L254" s="102"/>
      <c r="M254" s="135"/>
      <c r="N254"/>
      <c r="O254"/>
      <c r="P254"/>
      <c r="Q254"/>
      <c r="R254"/>
      <c r="S254"/>
      <c r="T254"/>
      <c r="U254"/>
    </row>
    <row r="255" spans="1:21" s="105" customFormat="1" x14ac:dyDescent="0.3">
      <c r="A255"/>
      <c r="B255"/>
      <c r="C255"/>
      <c r="D255"/>
      <c r="E255"/>
      <c r="F255"/>
      <c r="G255"/>
      <c r="H255"/>
      <c r="I255"/>
      <c r="J255" s="102"/>
      <c r="K255"/>
      <c r="L255" s="102"/>
      <c r="M255" s="135"/>
      <c r="N255"/>
      <c r="O255"/>
      <c r="P255"/>
      <c r="Q255"/>
      <c r="R255"/>
      <c r="S255"/>
      <c r="T255"/>
      <c r="U255"/>
    </row>
    <row r="256" spans="1:21" s="105" customFormat="1" x14ac:dyDescent="0.3">
      <c r="A256"/>
      <c r="B256"/>
      <c r="C256"/>
      <c r="D256"/>
      <c r="E256"/>
      <c r="F256"/>
      <c r="G256"/>
      <c r="H256"/>
      <c r="I256"/>
      <c r="J256" s="102"/>
      <c r="K256"/>
      <c r="L256" s="102"/>
      <c r="M256" s="135"/>
      <c r="N256"/>
      <c r="O256"/>
      <c r="P256"/>
      <c r="Q256"/>
      <c r="R256"/>
      <c r="S256"/>
      <c r="T256"/>
      <c r="U256"/>
    </row>
    <row r="257" spans="1:21" s="105" customFormat="1" x14ac:dyDescent="0.3">
      <c r="A257"/>
      <c r="B257"/>
      <c r="C257"/>
      <c r="D257"/>
      <c r="E257"/>
      <c r="F257"/>
      <c r="G257"/>
      <c r="H257"/>
      <c r="I257"/>
      <c r="J257" s="102"/>
      <c r="K257"/>
      <c r="L257" s="102"/>
      <c r="M257" s="135"/>
      <c r="N257"/>
      <c r="O257"/>
      <c r="P257"/>
      <c r="Q257"/>
      <c r="R257"/>
      <c r="S257"/>
      <c r="T257"/>
      <c r="U257"/>
    </row>
    <row r="258" spans="1:21" s="105" customFormat="1" x14ac:dyDescent="0.3">
      <c r="A258"/>
      <c r="B258"/>
      <c r="C258"/>
      <c r="D258"/>
      <c r="E258"/>
      <c r="F258"/>
      <c r="G258"/>
      <c r="H258"/>
      <c r="I258"/>
      <c r="J258" s="102"/>
      <c r="K258"/>
      <c r="L258" s="102"/>
      <c r="M258" s="135"/>
      <c r="N258"/>
      <c r="O258"/>
      <c r="P258"/>
      <c r="Q258"/>
      <c r="R258"/>
      <c r="S258"/>
      <c r="T258"/>
      <c r="U258"/>
    </row>
    <row r="259" spans="1:21" s="105" customFormat="1" x14ac:dyDescent="0.3">
      <c r="A259"/>
      <c r="B259"/>
      <c r="C259"/>
      <c r="D259"/>
      <c r="E259"/>
      <c r="F259"/>
      <c r="G259"/>
      <c r="H259"/>
      <c r="I259"/>
      <c r="J259" s="102"/>
      <c r="K259"/>
      <c r="L259" s="102"/>
      <c r="M259" s="135"/>
      <c r="N259"/>
      <c r="O259"/>
      <c r="P259"/>
      <c r="Q259"/>
      <c r="R259"/>
      <c r="S259"/>
      <c r="T259"/>
      <c r="U259"/>
    </row>
    <row r="260" spans="1:21" s="105" customFormat="1" x14ac:dyDescent="0.3">
      <c r="A260"/>
      <c r="B260"/>
      <c r="C260"/>
      <c r="D260"/>
      <c r="E260"/>
      <c r="F260"/>
      <c r="G260"/>
      <c r="H260"/>
      <c r="I260"/>
      <c r="J260" s="102"/>
      <c r="K260"/>
      <c r="L260" s="102"/>
      <c r="M260" s="135"/>
      <c r="N260"/>
      <c r="O260"/>
      <c r="P260"/>
      <c r="Q260"/>
      <c r="R260"/>
      <c r="S260"/>
      <c r="T260"/>
      <c r="U260"/>
    </row>
    <row r="261" spans="1:21" s="105" customFormat="1" x14ac:dyDescent="0.3">
      <c r="A261"/>
      <c r="B261"/>
      <c r="C261"/>
      <c r="D261"/>
      <c r="E261"/>
      <c r="F261"/>
      <c r="G261"/>
      <c r="H261"/>
      <c r="I261"/>
      <c r="J261" s="102"/>
      <c r="K261"/>
      <c r="L261" s="102"/>
      <c r="M261" s="135"/>
      <c r="N261"/>
      <c r="O261"/>
      <c r="P261"/>
      <c r="Q261"/>
      <c r="R261"/>
      <c r="S261"/>
      <c r="T261"/>
      <c r="U261"/>
    </row>
    <row r="262" spans="1:21" s="105" customFormat="1" x14ac:dyDescent="0.3">
      <c r="A262"/>
      <c r="B262"/>
      <c r="C262"/>
      <c r="D262"/>
      <c r="E262"/>
      <c r="F262"/>
      <c r="G262"/>
      <c r="H262"/>
      <c r="I262"/>
      <c r="J262" s="102"/>
      <c r="K262"/>
      <c r="L262" s="102"/>
      <c r="M262" s="135"/>
      <c r="N262"/>
      <c r="O262"/>
      <c r="P262"/>
      <c r="Q262"/>
      <c r="R262"/>
      <c r="S262"/>
      <c r="T262"/>
      <c r="U262"/>
    </row>
    <row r="263" spans="1:21" s="105" customFormat="1" x14ac:dyDescent="0.3">
      <c r="A263"/>
      <c r="B263"/>
      <c r="C263"/>
      <c r="D263"/>
      <c r="E263"/>
      <c r="F263"/>
      <c r="G263"/>
      <c r="H263"/>
      <c r="I263"/>
      <c r="J263" s="102"/>
      <c r="K263"/>
      <c r="L263" s="102"/>
      <c r="M263" s="135"/>
      <c r="N263"/>
      <c r="O263"/>
      <c r="P263"/>
      <c r="Q263"/>
      <c r="R263"/>
      <c r="S263"/>
      <c r="T263"/>
      <c r="U263"/>
    </row>
    <row r="264" spans="1:21" s="105" customFormat="1" x14ac:dyDescent="0.3">
      <c r="A264"/>
      <c r="B264"/>
      <c r="C264"/>
      <c r="D264"/>
      <c r="E264"/>
      <c r="F264"/>
      <c r="G264"/>
      <c r="H264"/>
      <c r="I264"/>
      <c r="J264" s="102"/>
      <c r="K264"/>
      <c r="L264" s="102"/>
      <c r="M264" s="135"/>
      <c r="N264"/>
      <c r="O264"/>
      <c r="P264"/>
      <c r="Q264"/>
      <c r="R264"/>
      <c r="S264"/>
      <c r="T264"/>
      <c r="U264"/>
    </row>
    <row r="265" spans="1:21" s="105" customFormat="1" x14ac:dyDescent="0.3">
      <c r="A265"/>
      <c r="B265"/>
      <c r="C265"/>
      <c r="D265"/>
      <c r="E265"/>
      <c r="F265"/>
      <c r="G265"/>
      <c r="H265"/>
      <c r="I265"/>
      <c r="J265" s="102"/>
      <c r="K265"/>
      <c r="L265" s="102"/>
      <c r="M265" s="135"/>
      <c r="N265"/>
      <c r="O265"/>
      <c r="P265"/>
      <c r="Q265"/>
      <c r="R265"/>
      <c r="S265"/>
      <c r="T265"/>
      <c r="U265"/>
    </row>
    <row r="266" spans="1:21" s="105" customFormat="1" x14ac:dyDescent="0.3">
      <c r="A266"/>
      <c r="B266"/>
      <c r="C266"/>
      <c r="D266"/>
      <c r="E266"/>
      <c r="F266"/>
      <c r="G266"/>
      <c r="H266"/>
      <c r="I266"/>
      <c r="J266" s="102"/>
      <c r="K266"/>
      <c r="L266" s="102"/>
      <c r="M266" s="135"/>
      <c r="N266"/>
      <c r="O266"/>
      <c r="P266"/>
      <c r="Q266"/>
      <c r="R266"/>
      <c r="S266"/>
      <c r="T266"/>
      <c r="U266"/>
    </row>
    <row r="267" spans="1:21" s="105" customFormat="1" x14ac:dyDescent="0.3">
      <c r="A267"/>
      <c r="B267"/>
      <c r="C267"/>
      <c r="D267"/>
      <c r="E267"/>
      <c r="F267"/>
      <c r="G267"/>
      <c r="H267"/>
      <c r="I267"/>
      <c r="J267" s="102"/>
      <c r="K267"/>
      <c r="L267" s="102"/>
      <c r="M267" s="135"/>
      <c r="N267"/>
      <c r="O267"/>
      <c r="P267"/>
      <c r="Q267"/>
      <c r="R267"/>
      <c r="S267"/>
      <c r="T267"/>
      <c r="U267"/>
    </row>
    <row r="268" spans="1:21" s="105" customFormat="1" x14ac:dyDescent="0.3">
      <c r="A268"/>
      <c r="B268"/>
      <c r="C268"/>
      <c r="D268"/>
      <c r="E268"/>
      <c r="F268"/>
      <c r="G268"/>
      <c r="H268"/>
      <c r="I268"/>
      <c r="J268" s="102"/>
      <c r="K268"/>
      <c r="L268" s="102"/>
      <c r="M268" s="135"/>
      <c r="N268"/>
      <c r="O268"/>
      <c r="P268"/>
      <c r="Q268"/>
      <c r="R268"/>
      <c r="S268"/>
      <c r="T268"/>
      <c r="U268"/>
    </row>
    <row r="269" spans="1:21" s="105" customFormat="1" x14ac:dyDescent="0.3">
      <c r="A269"/>
      <c r="B269"/>
      <c r="C269"/>
      <c r="D269"/>
      <c r="E269"/>
      <c r="F269"/>
      <c r="G269"/>
      <c r="H269"/>
      <c r="I269"/>
      <c r="J269" s="102"/>
      <c r="K269"/>
      <c r="L269" s="102"/>
      <c r="M269" s="135"/>
      <c r="N269"/>
      <c r="O269"/>
      <c r="P269"/>
      <c r="Q269"/>
      <c r="R269"/>
      <c r="S269"/>
      <c r="T269"/>
      <c r="U269"/>
    </row>
    <row r="270" spans="1:21" s="105" customFormat="1" x14ac:dyDescent="0.3">
      <c r="A270"/>
      <c r="B270"/>
      <c r="C270"/>
      <c r="D270"/>
      <c r="E270"/>
      <c r="F270"/>
      <c r="G270"/>
      <c r="H270"/>
      <c r="I270"/>
      <c r="J270" s="102"/>
      <c r="K270"/>
      <c r="L270" s="102"/>
      <c r="M270" s="135"/>
      <c r="N270"/>
      <c r="O270"/>
      <c r="P270"/>
      <c r="Q270"/>
      <c r="R270"/>
      <c r="S270"/>
      <c r="T270"/>
      <c r="U270"/>
    </row>
    <row r="271" spans="1:21" s="105" customFormat="1" x14ac:dyDescent="0.3">
      <c r="A271"/>
      <c r="B271"/>
      <c r="C271"/>
      <c r="D271"/>
      <c r="E271"/>
      <c r="F271"/>
      <c r="G271"/>
      <c r="H271"/>
      <c r="I271"/>
      <c r="J271" s="102"/>
      <c r="K271"/>
      <c r="L271" s="102"/>
      <c r="M271" s="135"/>
      <c r="N271"/>
      <c r="O271"/>
      <c r="P271"/>
      <c r="Q271"/>
      <c r="R271"/>
      <c r="S271"/>
      <c r="T271"/>
      <c r="U271"/>
    </row>
    <row r="272" spans="1:21" s="105" customFormat="1" x14ac:dyDescent="0.3">
      <c r="A272"/>
      <c r="B272"/>
      <c r="C272"/>
      <c r="D272"/>
      <c r="E272"/>
      <c r="F272"/>
      <c r="G272"/>
      <c r="H272"/>
      <c r="I272"/>
      <c r="J272" s="102"/>
      <c r="K272"/>
      <c r="L272" s="102"/>
      <c r="M272" s="135"/>
      <c r="N272"/>
      <c r="O272"/>
      <c r="P272"/>
      <c r="Q272"/>
      <c r="R272"/>
      <c r="S272"/>
      <c r="T272"/>
      <c r="U272"/>
    </row>
    <row r="273" spans="1:21" s="105" customFormat="1" x14ac:dyDescent="0.3">
      <c r="A273"/>
      <c r="B273"/>
      <c r="C273"/>
      <c r="D273"/>
      <c r="E273"/>
      <c r="F273"/>
      <c r="G273"/>
      <c r="H273"/>
      <c r="I273"/>
      <c r="J273" s="102"/>
      <c r="K273"/>
      <c r="L273" s="102"/>
      <c r="M273" s="135"/>
      <c r="N273"/>
      <c r="O273"/>
      <c r="P273"/>
      <c r="Q273"/>
      <c r="R273"/>
      <c r="S273"/>
      <c r="T273"/>
      <c r="U273"/>
    </row>
    <row r="274" spans="1:21" s="105" customFormat="1" x14ac:dyDescent="0.3">
      <c r="A274"/>
      <c r="B274"/>
      <c r="C274"/>
      <c r="D274"/>
      <c r="E274"/>
      <c r="F274"/>
      <c r="G274"/>
      <c r="H274"/>
      <c r="I274"/>
      <c r="J274" s="102"/>
      <c r="K274"/>
      <c r="L274" s="102"/>
      <c r="M274" s="135"/>
      <c r="N274"/>
      <c r="O274"/>
      <c r="P274"/>
      <c r="Q274"/>
      <c r="R274"/>
      <c r="S274"/>
      <c r="T274"/>
      <c r="U274"/>
    </row>
    <row r="275" spans="1:21" s="105" customFormat="1" x14ac:dyDescent="0.3">
      <c r="A275"/>
      <c r="B275"/>
      <c r="C275"/>
      <c r="D275"/>
      <c r="E275"/>
      <c r="F275"/>
      <c r="G275"/>
      <c r="H275"/>
      <c r="I275"/>
      <c r="J275" s="102"/>
      <c r="K275"/>
      <c r="L275" s="102"/>
      <c r="M275" s="135"/>
      <c r="N275"/>
      <c r="O275"/>
      <c r="P275"/>
      <c r="Q275"/>
      <c r="R275"/>
      <c r="S275"/>
      <c r="T275"/>
      <c r="U275"/>
    </row>
    <row r="276" spans="1:21" s="105" customFormat="1" x14ac:dyDescent="0.3">
      <c r="A276"/>
      <c r="B276"/>
      <c r="C276"/>
      <c r="D276"/>
      <c r="E276"/>
      <c r="F276"/>
      <c r="G276"/>
      <c r="H276"/>
      <c r="I276"/>
      <c r="J276" s="102"/>
      <c r="K276"/>
      <c r="L276" s="102"/>
      <c r="M276" s="135"/>
      <c r="N276"/>
      <c r="O276"/>
      <c r="P276"/>
      <c r="Q276"/>
      <c r="R276"/>
      <c r="S276"/>
      <c r="T276"/>
      <c r="U276"/>
    </row>
    <row r="277" spans="1:21" s="105" customFormat="1" x14ac:dyDescent="0.3">
      <c r="A277"/>
      <c r="B277"/>
      <c r="C277"/>
      <c r="D277"/>
      <c r="E277"/>
      <c r="F277"/>
      <c r="G277"/>
      <c r="H277"/>
      <c r="I277"/>
      <c r="J277" s="102"/>
      <c r="K277"/>
      <c r="L277" s="102"/>
      <c r="M277" s="135"/>
      <c r="N277"/>
      <c r="O277"/>
      <c r="P277"/>
      <c r="Q277"/>
      <c r="R277"/>
      <c r="S277"/>
      <c r="T277"/>
      <c r="U277"/>
    </row>
    <row r="278" spans="1:21" s="105" customFormat="1" x14ac:dyDescent="0.3">
      <c r="A278"/>
      <c r="B278"/>
      <c r="C278"/>
      <c r="D278"/>
      <c r="E278"/>
      <c r="F278"/>
      <c r="G278"/>
      <c r="H278"/>
      <c r="I278"/>
      <c r="J278" s="102"/>
      <c r="K278"/>
      <c r="L278" s="102"/>
      <c r="M278" s="135"/>
      <c r="N278"/>
      <c r="O278"/>
      <c r="P278"/>
      <c r="Q278"/>
      <c r="R278"/>
      <c r="S278"/>
      <c r="T278"/>
      <c r="U278"/>
    </row>
    <row r="279" spans="1:21" s="105" customFormat="1" x14ac:dyDescent="0.3">
      <c r="A279"/>
      <c r="B279"/>
      <c r="C279"/>
      <c r="D279"/>
      <c r="E279"/>
      <c r="F279"/>
      <c r="G279"/>
      <c r="H279"/>
      <c r="I279"/>
      <c r="J279" s="102"/>
      <c r="K279"/>
      <c r="L279" s="102"/>
      <c r="M279" s="135"/>
      <c r="N279"/>
      <c r="O279"/>
      <c r="P279"/>
      <c r="Q279"/>
      <c r="R279"/>
      <c r="S279"/>
      <c r="T279"/>
      <c r="U279"/>
    </row>
    <row r="280" spans="1:21" s="105" customFormat="1" x14ac:dyDescent="0.3">
      <c r="A280"/>
      <c r="B280"/>
      <c r="C280"/>
      <c r="D280"/>
      <c r="E280"/>
      <c r="F280"/>
      <c r="G280"/>
      <c r="H280"/>
      <c r="I280"/>
      <c r="J280" s="102"/>
      <c r="K280"/>
      <c r="L280" s="102"/>
      <c r="M280" s="135"/>
      <c r="N280"/>
      <c r="O280"/>
      <c r="P280"/>
      <c r="Q280"/>
      <c r="R280"/>
      <c r="S280"/>
      <c r="T280"/>
      <c r="U280"/>
    </row>
    <row r="281" spans="1:21" s="105" customFormat="1" x14ac:dyDescent="0.3">
      <c r="A281"/>
      <c r="B281"/>
      <c r="C281"/>
      <c r="D281"/>
      <c r="E281"/>
      <c r="F281"/>
      <c r="G281"/>
      <c r="H281"/>
      <c r="I281"/>
      <c r="J281" s="102"/>
      <c r="K281"/>
      <c r="L281" s="102"/>
      <c r="M281" s="135"/>
      <c r="N281"/>
      <c r="O281"/>
      <c r="P281"/>
      <c r="Q281"/>
      <c r="R281"/>
      <c r="S281"/>
      <c r="T281"/>
      <c r="U281"/>
    </row>
    <row r="282" spans="1:21" s="105" customFormat="1" x14ac:dyDescent="0.3">
      <c r="A282"/>
      <c r="B282"/>
      <c r="C282"/>
      <c r="D282"/>
      <c r="E282"/>
      <c r="F282"/>
      <c r="G282"/>
      <c r="H282"/>
      <c r="I282"/>
      <c r="J282" s="102"/>
      <c r="K282"/>
      <c r="L282" s="102"/>
      <c r="M282" s="135"/>
      <c r="N282"/>
      <c r="O282"/>
      <c r="P282"/>
      <c r="Q282"/>
      <c r="R282"/>
      <c r="S282"/>
      <c r="T282"/>
      <c r="U282"/>
    </row>
    <row r="283" spans="1:21" s="105" customFormat="1" x14ac:dyDescent="0.3">
      <c r="A283"/>
      <c r="B283"/>
      <c r="C283"/>
      <c r="D283"/>
      <c r="E283"/>
      <c r="F283"/>
      <c r="G283"/>
      <c r="H283"/>
      <c r="I283"/>
      <c r="J283" s="102"/>
      <c r="K283"/>
      <c r="L283" s="102"/>
      <c r="M283" s="135"/>
      <c r="N283"/>
      <c r="O283"/>
      <c r="P283"/>
      <c r="Q283"/>
      <c r="R283"/>
      <c r="S283"/>
      <c r="T283"/>
      <c r="U283"/>
    </row>
    <row r="284" spans="1:21" s="105" customFormat="1" x14ac:dyDescent="0.3">
      <c r="A284"/>
      <c r="B284"/>
      <c r="C284"/>
      <c r="D284"/>
      <c r="E284"/>
      <c r="F284"/>
      <c r="G284"/>
      <c r="H284"/>
      <c r="I284"/>
      <c r="J284" s="102"/>
      <c r="K284"/>
      <c r="L284" s="102"/>
      <c r="M284" s="135"/>
      <c r="N284"/>
      <c r="O284"/>
      <c r="P284"/>
      <c r="Q284"/>
      <c r="R284"/>
      <c r="S284"/>
      <c r="T284"/>
      <c r="U284"/>
    </row>
    <row r="285" spans="1:21" s="105" customFormat="1" x14ac:dyDescent="0.3">
      <c r="A285"/>
      <c r="B285"/>
      <c r="C285"/>
      <c r="D285"/>
      <c r="E285"/>
      <c r="F285"/>
      <c r="G285"/>
      <c r="H285"/>
      <c r="I285"/>
      <c r="J285" s="102"/>
      <c r="K285"/>
      <c r="L285" s="102"/>
      <c r="M285" s="135"/>
      <c r="N285"/>
      <c r="O285"/>
      <c r="P285"/>
      <c r="Q285"/>
      <c r="R285"/>
      <c r="S285"/>
      <c r="T285"/>
      <c r="U285"/>
    </row>
    <row r="286" spans="1:21" s="105" customFormat="1" x14ac:dyDescent="0.3">
      <c r="A286"/>
      <c r="B286"/>
      <c r="C286"/>
      <c r="D286"/>
      <c r="E286"/>
      <c r="F286"/>
      <c r="G286"/>
      <c r="H286"/>
      <c r="I286"/>
      <c r="J286" s="102"/>
      <c r="K286"/>
      <c r="L286" s="102"/>
      <c r="M286" s="135"/>
      <c r="N286"/>
      <c r="O286"/>
      <c r="P286"/>
      <c r="Q286"/>
      <c r="R286"/>
      <c r="S286"/>
      <c r="T286"/>
      <c r="U286"/>
    </row>
    <row r="287" spans="1:21" s="105" customFormat="1" x14ac:dyDescent="0.3">
      <c r="A287"/>
      <c r="B287"/>
      <c r="C287"/>
      <c r="D287"/>
      <c r="E287"/>
      <c r="F287"/>
      <c r="G287"/>
      <c r="H287"/>
      <c r="I287"/>
      <c r="J287" s="102"/>
      <c r="K287"/>
      <c r="L287" s="102"/>
      <c r="M287" s="135"/>
      <c r="N287"/>
      <c r="O287"/>
      <c r="P287"/>
      <c r="Q287"/>
      <c r="R287"/>
      <c r="S287"/>
      <c r="T287"/>
      <c r="U287"/>
    </row>
    <row r="288" spans="1:21" s="105" customFormat="1" x14ac:dyDescent="0.3">
      <c r="A288"/>
      <c r="B288"/>
      <c r="C288"/>
      <c r="D288"/>
      <c r="E288"/>
      <c r="F288"/>
      <c r="G288"/>
      <c r="H288"/>
      <c r="I288"/>
      <c r="J288" s="102"/>
      <c r="K288"/>
      <c r="L288" s="102"/>
      <c r="M288" s="135"/>
      <c r="N288"/>
      <c r="O288"/>
      <c r="P288"/>
      <c r="Q288"/>
      <c r="R288"/>
      <c r="S288"/>
      <c r="T288"/>
      <c r="U288"/>
    </row>
    <row r="289" spans="1:21" s="105" customFormat="1" x14ac:dyDescent="0.3">
      <c r="A289"/>
      <c r="B289"/>
      <c r="C289"/>
      <c r="D289"/>
      <c r="E289"/>
      <c r="F289"/>
      <c r="G289"/>
      <c r="H289"/>
      <c r="I289"/>
      <c r="J289" s="102"/>
      <c r="K289"/>
      <c r="L289" s="102"/>
      <c r="M289" s="135"/>
      <c r="N289"/>
      <c r="O289"/>
      <c r="P289"/>
      <c r="Q289"/>
      <c r="R289"/>
      <c r="S289"/>
      <c r="T289"/>
      <c r="U289"/>
    </row>
    <row r="290" spans="1:21" s="105" customFormat="1" x14ac:dyDescent="0.3">
      <c r="A290"/>
      <c r="B290"/>
      <c r="C290"/>
      <c r="D290"/>
      <c r="E290"/>
      <c r="F290"/>
      <c r="G290"/>
      <c r="H290"/>
      <c r="I290"/>
      <c r="J290" s="102"/>
      <c r="K290"/>
      <c r="L290" s="102"/>
      <c r="M290" s="135"/>
      <c r="N290"/>
      <c r="O290"/>
      <c r="P290"/>
      <c r="Q290"/>
      <c r="R290"/>
      <c r="S290"/>
      <c r="T290"/>
      <c r="U290"/>
    </row>
    <row r="291" spans="1:21" s="105" customFormat="1" x14ac:dyDescent="0.3">
      <c r="A291"/>
      <c r="B291"/>
      <c r="C291"/>
      <c r="D291"/>
      <c r="E291"/>
      <c r="F291"/>
      <c r="G291"/>
      <c r="H291"/>
      <c r="I291"/>
      <c r="J291" s="102"/>
      <c r="K291"/>
      <c r="L291" s="102"/>
      <c r="M291" s="135"/>
      <c r="N291"/>
      <c r="O291"/>
      <c r="P291"/>
      <c r="Q291"/>
      <c r="R291"/>
      <c r="S291"/>
      <c r="T291"/>
      <c r="U291"/>
    </row>
    <row r="292" spans="1:21" s="105" customFormat="1" x14ac:dyDescent="0.3">
      <c r="A292"/>
      <c r="B292"/>
      <c r="C292"/>
      <c r="D292"/>
      <c r="E292"/>
      <c r="F292"/>
      <c r="G292"/>
      <c r="H292"/>
      <c r="I292"/>
      <c r="J292" s="102"/>
      <c r="K292"/>
      <c r="L292" s="102"/>
      <c r="M292" s="135"/>
      <c r="N292"/>
      <c r="O292"/>
      <c r="P292"/>
      <c r="Q292"/>
      <c r="R292"/>
      <c r="S292"/>
      <c r="T292"/>
      <c r="U292"/>
    </row>
    <row r="293" spans="1:21" s="105" customFormat="1" x14ac:dyDescent="0.3">
      <c r="A293"/>
      <c r="B293"/>
      <c r="C293"/>
      <c r="D293"/>
      <c r="E293"/>
      <c r="F293"/>
      <c r="G293"/>
      <c r="H293"/>
      <c r="I293"/>
      <c r="J293" s="102"/>
      <c r="K293"/>
      <c r="L293" s="102"/>
      <c r="M293" s="135"/>
      <c r="N293"/>
      <c r="O293"/>
      <c r="P293"/>
      <c r="Q293"/>
      <c r="R293"/>
      <c r="S293"/>
      <c r="T293"/>
      <c r="U293"/>
    </row>
    <row r="294" spans="1:21" s="105" customFormat="1" x14ac:dyDescent="0.3">
      <c r="A294"/>
      <c r="B294"/>
      <c r="C294"/>
      <c r="D294"/>
      <c r="E294"/>
      <c r="F294"/>
      <c r="G294"/>
      <c r="H294"/>
      <c r="I294"/>
      <c r="J294" s="102"/>
      <c r="K294"/>
      <c r="L294" s="102"/>
      <c r="M294" s="135"/>
      <c r="N294"/>
      <c r="O294"/>
      <c r="P294"/>
      <c r="Q294"/>
      <c r="R294"/>
      <c r="S294"/>
      <c r="T294"/>
      <c r="U294"/>
    </row>
    <row r="295" spans="1:21" s="105" customFormat="1" x14ac:dyDescent="0.3">
      <c r="A295"/>
      <c r="B295"/>
      <c r="C295"/>
      <c r="D295"/>
      <c r="E295"/>
      <c r="F295"/>
      <c r="G295"/>
      <c r="H295"/>
      <c r="I295"/>
      <c r="J295" s="102"/>
      <c r="K295"/>
      <c r="L295" s="102"/>
      <c r="M295" s="135"/>
      <c r="N295"/>
      <c r="O295"/>
      <c r="P295"/>
      <c r="Q295"/>
      <c r="R295"/>
      <c r="S295"/>
      <c r="T295"/>
      <c r="U295"/>
    </row>
    <row r="296" spans="1:21" s="105" customFormat="1" x14ac:dyDescent="0.3">
      <c r="A296"/>
      <c r="B296"/>
      <c r="C296"/>
      <c r="D296"/>
      <c r="E296"/>
      <c r="F296"/>
      <c r="G296"/>
      <c r="H296"/>
      <c r="I296"/>
      <c r="J296" s="102"/>
      <c r="K296"/>
      <c r="L296" s="102"/>
      <c r="M296" s="135"/>
      <c r="N296"/>
      <c r="O296"/>
      <c r="P296"/>
      <c r="Q296"/>
      <c r="R296"/>
      <c r="S296"/>
      <c r="T296"/>
      <c r="U296"/>
    </row>
    <row r="297" spans="1:21" s="105" customFormat="1" x14ac:dyDescent="0.3">
      <c r="A297"/>
      <c r="B297"/>
      <c r="C297"/>
      <c r="D297"/>
      <c r="E297"/>
      <c r="F297"/>
      <c r="G297"/>
      <c r="H297"/>
      <c r="I297"/>
      <c r="J297" s="102"/>
      <c r="K297"/>
      <c r="L297" s="102"/>
      <c r="M297" s="135"/>
      <c r="N297"/>
      <c r="O297"/>
      <c r="P297"/>
      <c r="Q297"/>
      <c r="R297"/>
      <c r="S297"/>
      <c r="T297"/>
      <c r="U297"/>
    </row>
    <row r="298" spans="1:21" s="105" customFormat="1" x14ac:dyDescent="0.3">
      <c r="A298"/>
      <c r="B298"/>
      <c r="C298"/>
      <c r="D298"/>
      <c r="E298"/>
      <c r="F298"/>
      <c r="G298"/>
      <c r="H298"/>
      <c r="I298"/>
      <c r="J298" s="102"/>
      <c r="K298"/>
      <c r="L298" s="102"/>
      <c r="M298" s="135"/>
      <c r="N298"/>
      <c r="O298"/>
      <c r="P298"/>
      <c r="Q298"/>
      <c r="R298"/>
      <c r="S298"/>
      <c r="T298"/>
      <c r="U298"/>
    </row>
    <row r="299" spans="1:21" s="105" customFormat="1" x14ac:dyDescent="0.3">
      <c r="A299"/>
      <c r="B299"/>
      <c r="C299"/>
      <c r="D299"/>
      <c r="E299"/>
      <c r="F299"/>
      <c r="G299"/>
      <c r="H299"/>
      <c r="I299"/>
      <c r="J299" s="102"/>
      <c r="K299"/>
      <c r="L299" s="102"/>
      <c r="M299" s="135"/>
      <c r="N299"/>
      <c r="O299"/>
      <c r="P299"/>
      <c r="Q299"/>
      <c r="R299"/>
      <c r="S299"/>
      <c r="T299"/>
      <c r="U299"/>
    </row>
    <row r="300" spans="1:21" s="105" customFormat="1" x14ac:dyDescent="0.3">
      <c r="A300"/>
      <c r="B300"/>
      <c r="C300"/>
      <c r="D300"/>
      <c r="E300"/>
      <c r="F300"/>
      <c r="G300"/>
      <c r="H300"/>
      <c r="I300"/>
      <c r="J300" s="102"/>
      <c r="K300"/>
      <c r="L300" s="102"/>
      <c r="M300" s="135"/>
      <c r="N300"/>
      <c r="O300"/>
      <c r="P300"/>
      <c r="Q300"/>
      <c r="R300"/>
      <c r="S300"/>
      <c r="T300"/>
      <c r="U300"/>
    </row>
    <row r="301" spans="1:21" s="105" customFormat="1" x14ac:dyDescent="0.3">
      <c r="A301"/>
      <c r="B301"/>
      <c r="C301"/>
      <c r="D301"/>
      <c r="E301"/>
      <c r="F301"/>
      <c r="G301"/>
      <c r="H301"/>
      <c r="I301"/>
      <c r="J301" s="102"/>
      <c r="K301"/>
      <c r="L301" s="102"/>
      <c r="M301" s="135"/>
      <c r="N301"/>
      <c r="O301"/>
      <c r="P301"/>
      <c r="Q301"/>
      <c r="R301"/>
      <c r="S301"/>
      <c r="T301"/>
      <c r="U301"/>
    </row>
    <row r="302" spans="1:21" s="105" customFormat="1" x14ac:dyDescent="0.3">
      <c r="A302"/>
      <c r="B302"/>
      <c r="C302"/>
      <c r="D302"/>
      <c r="E302"/>
      <c r="F302"/>
      <c r="G302"/>
      <c r="H302"/>
      <c r="I302"/>
      <c r="J302" s="102"/>
      <c r="K302"/>
      <c r="L302" s="102"/>
      <c r="M302" s="135"/>
      <c r="N302"/>
      <c r="O302"/>
      <c r="P302"/>
      <c r="Q302"/>
      <c r="R302"/>
      <c r="S302"/>
      <c r="T302"/>
      <c r="U302"/>
    </row>
    <row r="303" spans="1:21" s="105" customFormat="1" x14ac:dyDescent="0.3">
      <c r="A303"/>
      <c r="B303"/>
      <c r="C303"/>
      <c r="D303"/>
      <c r="E303"/>
      <c r="F303"/>
      <c r="G303"/>
      <c r="H303"/>
      <c r="I303"/>
      <c r="J303" s="102"/>
      <c r="K303"/>
      <c r="L303" s="102"/>
      <c r="M303" s="135"/>
      <c r="N303"/>
      <c r="O303"/>
      <c r="P303"/>
      <c r="Q303"/>
      <c r="R303"/>
      <c r="S303"/>
      <c r="T303"/>
      <c r="U303"/>
    </row>
    <row r="304" spans="1:21" s="105" customFormat="1" x14ac:dyDescent="0.3">
      <c r="A304"/>
      <c r="B304"/>
      <c r="C304"/>
      <c r="D304"/>
      <c r="E304"/>
      <c r="F304"/>
      <c r="G304"/>
      <c r="H304"/>
      <c r="I304"/>
      <c r="J304" s="102"/>
      <c r="K304"/>
      <c r="L304" s="102"/>
      <c r="M304" s="135"/>
      <c r="N304"/>
      <c r="O304"/>
      <c r="P304"/>
      <c r="Q304"/>
      <c r="R304"/>
      <c r="S304"/>
      <c r="T304"/>
      <c r="U304"/>
    </row>
    <row r="305" spans="1:21" s="105" customFormat="1" x14ac:dyDescent="0.3">
      <c r="A305"/>
      <c r="B305"/>
      <c r="C305"/>
      <c r="D305"/>
      <c r="E305"/>
      <c r="F305"/>
      <c r="G305"/>
      <c r="H305"/>
      <c r="I305"/>
      <c r="J305" s="102"/>
      <c r="K305"/>
      <c r="L305" s="102"/>
      <c r="M305" s="135"/>
      <c r="N305"/>
      <c r="O305"/>
      <c r="P305"/>
      <c r="Q305"/>
      <c r="R305"/>
      <c r="S305"/>
      <c r="T305"/>
      <c r="U305"/>
    </row>
    <row r="306" spans="1:21" s="105" customFormat="1" x14ac:dyDescent="0.3">
      <c r="A306"/>
      <c r="B306"/>
      <c r="C306"/>
      <c r="D306"/>
      <c r="E306"/>
      <c r="F306"/>
      <c r="G306"/>
      <c r="H306"/>
      <c r="I306"/>
      <c r="J306" s="102"/>
      <c r="K306"/>
      <c r="L306" s="102"/>
      <c r="M306" s="135"/>
      <c r="N306"/>
      <c r="O306"/>
      <c r="P306"/>
      <c r="Q306"/>
      <c r="R306"/>
      <c r="S306"/>
      <c r="T306"/>
      <c r="U306"/>
    </row>
    <row r="307" spans="1:21" s="105" customFormat="1" x14ac:dyDescent="0.3">
      <c r="A307"/>
      <c r="B307"/>
      <c r="C307"/>
      <c r="D307"/>
      <c r="E307"/>
      <c r="F307"/>
      <c r="G307"/>
      <c r="H307"/>
      <c r="I307"/>
      <c r="J307" s="102"/>
      <c r="K307"/>
      <c r="L307" s="102"/>
      <c r="M307" s="135"/>
      <c r="N307"/>
      <c r="O307"/>
      <c r="P307"/>
      <c r="Q307"/>
      <c r="R307"/>
      <c r="S307"/>
      <c r="T307"/>
      <c r="U307"/>
    </row>
    <row r="308" spans="1:21" s="105" customFormat="1" x14ac:dyDescent="0.3">
      <c r="A308"/>
      <c r="B308"/>
      <c r="C308"/>
      <c r="D308"/>
      <c r="E308"/>
      <c r="F308"/>
      <c r="G308"/>
      <c r="H308"/>
      <c r="I308"/>
      <c r="J308" s="102"/>
      <c r="K308"/>
      <c r="L308" s="102"/>
      <c r="M308" s="135"/>
      <c r="N308"/>
      <c r="O308"/>
      <c r="P308"/>
      <c r="Q308"/>
      <c r="R308"/>
      <c r="S308"/>
      <c r="T308"/>
      <c r="U308"/>
    </row>
    <row r="309" spans="1:21" s="105" customFormat="1" x14ac:dyDescent="0.3">
      <c r="A309"/>
      <c r="B309"/>
      <c r="C309"/>
      <c r="D309"/>
      <c r="E309"/>
      <c r="F309"/>
      <c r="G309"/>
      <c r="H309"/>
      <c r="I309"/>
      <c r="J309" s="102"/>
      <c r="K309"/>
      <c r="L309" s="102"/>
      <c r="M309" s="135"/>
      <c r="N309"/>
      <c r="O309"/>
      <c r="P309"/>
      <c r="Q309"/>
      <c r="R309"/>
      <c r="S309"/>
      <c r="T309"/>
      <c r="U309"/>
    </row>
    <row r="310" spans="1:21" s="105" customFormat="1" x14ac:dyDescent="0.3">
      <c r="A310"/>
      <c r="B310"/>
      <c r="C310"/>
      <c r="D310"/>
      <c r="E310"/>
      <c r="F310"/>
      <c r="G310"/>
      <c r="H310"/>
      <c r="I310"/>
      <c r="J310" s="102"/>
      <c r="K310"/>
      <c r="L310" s="102"/>
      <c r="M310" s="135"/>
      <c r="N310"/>
      <c r="O310"/>
      <c r="P310"/>
      <c r="Q310"/>
      <c r="R310"/>
      <c r="S310"/>
      <c r="T310"/>
      <c r="U310"/>
    </row>
    <row r="311" spans="1:21" s="105" customFormat="1" x14ac:dyDescent="0.3">
      <c r="A311"/>
      <c r="B311"/>
      <c r="C311"/>
      <c r="D311"/>
      <c r="E311"/>
      <c r="F311"/>
      <c r="G311"/>
      <c r="H311"/>
      <c r="I311"/>
      <c r="J311" s="102"/>
      <c r="K311"/>
      <c r="L311" s="102"/>
      <c r="M311" s="135"/>
      <c r="N311"/>
      <c r="O311"/>
      <c r="P311"/>
      <c r="Q311"/>
      <c r="R311"/>
      <c r="S311"/>
      <c r="T311"/>
      <c r="U311"/>
    </row>
    <row r="312" spans="1:21" s="105" customFormat="1" x14ac:dyDescent="0.3">
      <c r="A312"/>
      <c r="B312"/>
      <c r="C312"/>
      <c r="D312"/>
      <c r="E312"/>
      <c r="F312"/>
      <c r="G312"/>
      <c r="H312"/>
      <c r="I312"/>
      <c r="J312" s="102"/>
      <c r="K312"/>
      <c r="L312" s="102"/>
      <c r="M312" s="135"/>
      <c r="N312"/>
      <c r="O312"/>
      <c r="P312"/>
      <c r="Q312"/>
      <c r="R312"/>
      <c r="S312"/>
      <c r="T312"/>
      <c r="U312"/>
    </row>
    <row r="313" spans="1:21" s="105" customFormat="1" x14ac:dyDescent="0.3">
      <c r="A313"/>
      <c r="B313"/>
      <c r="C313"/>
      <c r="D313"/>
      <c r="E313"/>
      <c r="F313"/>
      <c r="G313"/>
      <c r="H313"/>
      <c r="I313"/>
      <c r="J313" s="102"/>
      <c r="K313"/>
      <c r="L313" s="102"/>
      <c r="M313" s="135"/>
      <c r="N313"/>
      <c r="O313"/>
      <c r="P313"/>
      <c r="Q313"/>
      <c r="R313"/>
      <c r="S313"/>
      <c r="T313"/>
      <c r="U313"/>
    </row>
    <row r="314" spans="1:21" s="105" customFormat="1" x14ac:dyDescent="0.3">
      <c r="A314"/>
      <c r="B314"/>
      <c r="C314"/>
      <c r="D314"/>
      <c r="E314"/>
      <c r="F314"/>
      <c r="G314"/>
      <c r="H314"/>
      <c r="I314"/>
      <c r="J314" s="102"/>
      <c r="K314"/>
      <c r="L314" s="102"/>
      <c r="M314" s="135"/>
      <c r="N314"/>
      <c r="O314"/>
      <c r="P314"/>
      <c r="Q314"/>
      <c r="R314"/>
      <c r="S314"/>
      <c r="T314"/>
      <c r="U314"/>
    </row>
    <row r="315" spans="1:21" s="105" customFormat="1" x14ac:dyDescent="0.3">
      <c r="A315"/>
      <c r="B315"/>
      <c r="C315"/>
      <c r="D315"/>
      <c r="E315"/>
      <c r="F315"/>
      <c r="G315"/>
      <c r="H315"/>
      <c r="I315"/>
      <c r="J315" s="102"/>
      <c r="K315"/>
      <c r="L315" s="102"/>
      <c r="M315" s="135"/>
      <c r="N315"/>
      <c r="O315"/>
      <c r="P315"/>
      <c r="Q315"/>
      <c r="R315"/>
      <c r="S315"/>
      <c r="T315"/>
      <c r="U315"/>
    </row>
    <row r="316" spans="1:21" s="105" customFormat="1" x14ac:dyDescent="0.3">
      <c r="A316"/>
      <c r="B316"/>
      <c r="C316"/>
      <c r="D316"/>
      <c r="E316"/>
      <c r="F316"/>
      <c r="G316"/>
      <c r="H316"/>
      <c r="I316"/>
      <c r="J316" s="102"/>
      <c r="K316"/>
      <c r="L316" s="102"/>
      <c r="M316" s="135"/>
      <c r="N316"/>
      <c r="O316"/>
      <c r="P316"/>
      <c r="Q316"/>
      <c r="R316"/>
      <c r="S316"/>
      <c r="T316"/>
      <c r="U316"/>
    </row>
    <row r="317" spans="1:21" s="105" customFormat="1" x14ac:dyDescent="0.3">
      <c r="A317"/>
      <c r="B317"/>
      <c r="C317"/>
      <c r="D317"/>
      <c r="E317"/>
      <c r="F317"/>
      <c r="G317"/>
      <c r="H317"/>
      <c r="I317"/>
      <c r="J317" s="102"/>
      <c r="K317"/>
      <c r="L317" s="102"/>
      <c r="M317" s="135"/>
      <c r="N317"/>
      <c r="O317"/>
      <c r="P317"/>
      <c r="Q317"/>
      <c r="R317"/>
      <c r="S317"/>
      <c r="T317"/>
      <c r="U317"/>
    </row>
    <row r="318" spans="1:21" s="105" customFormat="1" x14ac:dyDescent="0.3">
      <c r="A318"/>
      <c r="B318"/>
      <c r="C318"/>
      <c r="D318"/>
      <c r="E318"/>
      <c r="F318"/>
      <c r="G318"/>
      <c r="H318"/>
      <c r="I318"/>
      <c r="J318" s="102"/>
      <c r="K318"/>
      <c r="L318" s="102"/>
      <c r="M318" s="135"/>
      <c r="N318"/>
      <c r="O318"/>
      <c r="P318"/>
      <c r="Q318"/>
      <c r="R318"/>
      <c r="S318"/>
      <c r="T318"/>
      <c r="U318"/>
    </row>
    <row r="319" spans="1:21" s="105" customFormat="1" x14ac:dyDescent="0.3">
      <c r="A319"/>
      <c r="B319"/>
      <c r="C319"/>
      <c r="D319"/>
      <c r="E319"/>
      <c r="F319"/>
      <c r="G319"/>
      <c r="H319"/>
      <c r="I319"/>
      <c r="J319" s="102"/>
      <c r="K319"/>
      <c r="L319" s="102"/>
      <c r="M319" s="135"/>
      <c r="N319"/>
      <c r="O319"/>
      <c r="P319"/>
      <c r="Q319"/>
      <c r="R319"/>
      <c r="S319"/>
      <c r="T319"/>
      <c r="U319"/>
    </row>
    <row r="320" spans="1:21" s="105" customFormat="1" x14ac:dyDescent="0.3">
      <c r="A320"/>
      <c r="B320"/>
      <c r="C320"/>
      <c r="D320"/>
      <c r="E320"/>
      <c r="F320"/>
      <c r="G320"/>
      <c r="H320"/>
      <c r="I320"/>
      <c r="J320" s="102"/>
      <c r="K320"/>
      <c r="L320" s="102"/>
      <c r="M320" s="135"/>
      <c r="N320"/>
      <c r="O320"/>
      <c r="P320"/>
      <c r="Q320"/>
      <c r="R320"/>
      <c r="S320"/>
      <c r="T320"/>
      <c r="U320"/>
    </row>
    <row r="321" spans="1:21" s="105" customFormat="1" x14ac:dyDescent="0.3">
      <c r="A321"/>
      <c r="B321"/>
      <c r="C321"/>
      <c r="D321"/>
      <c r="E321"/>
      <c r="F321"/>
      <c r="G321"/>
      <c r="H321"/>
      <c r="I321"/>
      <c r="J321" s="102"/>
      <c r="K321"/>
      <c r="L321" s="102"/>
      <c r="M321" s="135"/>
      <c r="N321"/>
      <c r="O321"/>
      <c r="P321"/>
      <c r="Q321"/>
      <c r="R321"/>
      <c r="S321"/>
      <c r="T321"/>
      <c r="U321"/>
    </row>
    <row r="322" spans="1:21" s="105" customFormat="1" x14ac:dyDescent="0.3">
      <c r="A322"/>
      <c r="B322"/>
      <c r="C322"/>
      <c r="D322"/>
      <c r="E322"/>
      <c r="F322"/>
      <c r="G322"/>
      <c r="H322"/>
      <c r="I322"/>
      <c r="J322" s="102"/>
      <c r="K322"/>
      <c r="L322" s="102"/>
      <c r="M322" s="135"/>
      <c r="N322"/>
      <c r="O322"/>
      <c r="P322"/>
      <c r="Q322"/>
      <c r="R322"/>
      <c r="S322"/>
      <c r="T322"/>
      <c r="U322"/>
    </row>
    <row r="323" spans="1:21" s="105" customFormat="1" x14ac:dyDescent="0.3">
      <c r="A323"/>
      <c r="B323"/>
      <c r="C323"/>
      <c r="D323"/>
      <c r="E323"/>
      <c r="F323"/>
      <c r="G323"/>
      <c r="H323"/>
      <c r="I323"/>
      <c r="J323" s="102"/>
      <c r="K323"/>
      <c r="L323" s="102"/>
      <c r="M323" s="135"/>
      <c r="N323"/>
      <c r="O323"/>
      <c r="P323"/>
      <c r="Q323"/>
      <c r="R323"/>
      <c r="S323"/>
      <c r="T323"/>
      <c r="U323"/>
    </row>
    <row r="324" spans="1:21" s="105" customFormat="1" x14ac:dyDescent="0.3">
      <c r="A324"/>
      <c r="B324"/>
      <c r="C324"/>
      <c r="D324"/>
      <c r="E324"/>
      <c r="F324"/>
      <c r="G324"/>
      <c r="H324"/>
      <c r="I324"/>
      <c r="J324" s="102"/>
      <c r="K324"/>
      <c r="L324" s="102"/>
      <c r="M324" s="135"/>
      <c r="N324"/>
      <c r="O324"/>
      <c r="P324"/>
      <c r="Q324"/>
      <c r="R324"/>
      <c r="S324"/>
      <c r="T324"/>
      <c r="U324"/>
    </row>
    <row r="325" spans="1:21" s="105" customFormat="1" x14ac:dyDescent="0.3">
      <c r="A325"/>
      <c r="B325"/>
      <c r="C325"/>
      <c r="D325"/>
      <c r="E325"/>
      <c r="F325"/>
      <c r="G325"/>
      <c r="H325"/>
      <c r="I325"/>
      <c r="J325" s="102"/>
      <c r="K325"/>
      <c r="L325" s="102"/>
      <c r="M325" s="135"/>
      <c r="N325"/>
      <c r="O325"/>
      <c r="P325"/>
      <c r="Q325"/>
      <c r="R325"/>
      <c r="S325"/>
      <c r="T325"/>
      <c r="U325"/>
    </row>
    <row r="326" spans="1:21" s="105" customFormat="1" x14ac:dyDescent="0.3">
      <c r="A326"/>
      <c r="B326"/>
      <c r="C326"/>
      <c r="D326"/>
      <c r="E326"/>
      <c r="F326"/>
      <c r="G326"/>
      <c r="H326"/>
      <c r="I326"/>
      <c r="J326" s="102"/>
      <c r="K326"/>
      <c r="L326" s="102"/>
      <c r="M326" s="135"/>
      <c r="N326"/>
      <c r="O326"/>
      <c r="P326"/>
      <c r="Q326"/>
      <c r="R326"/>
      <c r="S326"/>
      <c r="T326"/>
      <c r="U326"/>
    </row>
    <row r="327" spans="1:21" s="105" customFormat="1" x14ac:dyDescent="0.3">
      <c r="A327"/>
      <c r="B327"/>
      <c r="C327"/>
      <c r="D327"/>
      <c r="E327"/>
      <c r="F327"/>
      <c r="G327"/>
      <c r="H327"/>
      <c r="I327"/>
      <c r="J327" s="102"/>
      <c r="K327"/>
      <c r="L327" s="102"/>
      <c r="M327" s="135"/>
      <c r="N327"/>
      <c r="O327"/>
      <c r="P327"/>
      <c r="Q327"/>
      <c r="R327"/>
      <c r="S327"/>
      <c r="T327"/>
      <c r="U327"/>
    </row>
    <row r="328" spans="1:21" s="105" customFormat="1" x14ac:dyDescent="0.3">
      <c r="A328"/>
      <c r="B328"/>
      <c r="C328"/>
      <c r="D328"/>
      <c r="E328"/>
      <c r="F328"/>
      <c r="G328"/>
      <c r="H328"/>
      <c r="I328"/>
      <c r="J328" s="102"/>
      <c r="K328"/>
      <c r="L328" s="102"/>
      <c r="M328" s="135"/>
      <c r="N328"/>
      <c r="O328"/>
      <c r="P328"/>
      <c r="Q328"/>
      <c r="R328"/>
      <c r="S328"/>
      <c r="T328"/>
      <c r="U328"/>
    </row>
    <row r="329" spans="1:21" s="105" customFormat="1" x14ac:dyDescent="0.3">
      <c r="A329"/>
      <c r="B329"/>
      <c r="C329"/>
      <c r="D329"/>
      <c r="E329"/>
      <c r="F329"/>
      <c r="G329"/>
      <c r="H329"/>
      <c r="I329"/>
      <c r="J329" s="102"/>
      <c r="K329"/>
      <c r="L329" s="102"/>
      <c r="M329" s="135"/>
      <c r="N329"/>
      <c r="O329"/>
      <c r="P329"/>
      <c r="Q329"/>
      <c r="R329"/>
      <c r="S329"/>
      <c r="T329"/>
      <c r="U329"/>
    </row>
    <row r="330" spans="1:21" s="105" customFormat="1" x14ac:dyDescent="0.3">
      <c r="A330"/>
      <c r="B330"/>
      <c r="C330"/>
      <c r="D330"/>
      <c r="E330"/>
      <c r="F330"/>
      <c r="G330"/>
      <c r="H330"/>
      <c r="I330"/>
      <c r="J330" s="102"/>
      <c r="K330"/>
      <c r="L330" s="102"/>
      <c r="M330" s="135"/>
      <c r="N330"/>
      <c r="O330"/>
      <c r="P330"/>
      <c r="Q330"/>
      <c r="R330"/>
      <c r="S330"/>
      <c r="T330"/>
      <c r="U330"/>
    </row>
    <row r="331" spans="1:21" s="105" customFormat="1" x14ac:dyDescent="0.3">
      <c r="A331"/>
      <c r="B331"/>
      <c r="C331"/>
      <c r="D331"/>
      <c r="E331"/>
      <c r="F331"/>
      <c r="G331"/>
      <c r="H331"/>
      <c r="I331"/>
      <c r="J331" s="102"/>
      <c r="K331"/>
      <c r="L331" s="102"/>
      <c r="M331" s="135"/>
      <c r="N331"/>
      <c r="O331"/>
      <c r="P331"/>
      <c r="Q331"/>
      <c r="R331"/>
      <c r="S331"/>
      <c r="T331"/>
      <c r="U331"/>
    </row>
    <row r="332" spans="1:21" s="105" customFormat="1" x14ac:dyDescent="0.3">
      <c r="A332"/>
      <c r="B332"/>
      <c r="C332"/>
      <c r="D332"/>
      <c r="E332"/>
      <c r="F332"/>
      <c r="G332"/>
      <c r="H332"/>
      <c r="I332"/>
      <c r="J332" s="102"/>
      <c r="K332"/>
      <c r="L332" s="102"/>
      <c r="M332" s="135"/>
      <c r="N332"/>
      <c r="O332"/>
      <c r="P332"/>
      <c r="Q332"/>
      <c r="R332"/>
      <c r="S332"/>
      <c r="T332"/>
      <c r="U332"/>
    </row>
    <row r="333" spans="1:21" s="105" customFormat="1" x14ac:dyDescent="0.3">
      <c r="A333"/>
      <c r="B333"/>
      <c r="C333"/>
      <c r="D333"/>
      <c r="E333"/>
      <c r="F333"/>
      <c r="G333"/>
      <c r="H333"/>
      <c r="I333"/>
      <c r="J333" s="102"/>
      <c r="K333"/>
      <c r="L333" s="102"/>
      <c r="M333" s="135"/>
      <c r="N333"/>
      <c r="O333"/>
      <c r="P333"/>
      <c r="Q333"/>
      <c r="R333"/>
      <c r="S333"/>
      <c r="T333"/>
      <c r="U333"/>
    </row>
    <row r="334" spans="1:21" s="105" customFormat="1" x14ac:dyDescent="0.3">
      <c r="A334"/>
      <c r="B334"/>
      <c r="C334"/>
      <c r="D334"/>
      <c r="E334"/>
      <c r="F334"/>
      <c r="G334"/>
      <c r="H334"/>
      <c r="I334"/>
      <c r="J334" s="102"/>
      <c r="K334"/>
      <c r="L334" s="102"/>
      <c r="M334" s="135"/>
      <c r="N334"/>
      <c r="O334"/>
      <c r="P334"/>
      <c r="Q334"/>
      <c r="R334"/>
      <c r="S334"/>
      <c r="T334"/>
      <c r="U334"/>
    </row>
    <row r="335" spans="1:21" s="105" customFormat="1" x14ac:dyDescent="0.3">
      <c r="A335"/>
      <c r="B335"/>
      <c r="C335"/>
      <c r="D335"/>
      <c r="E335"/>
      <c r="F335"/>
      <c r="G335"/>
      <c r="H335"/>
      <c r="I335"/>
      <c r="J335" s="102"/>
      <c r="K335"/>
      <c r="L335" s="102"/>
      <c r="M335" s="135"/>
      <c r="N335"/>
      <c r="O335"/>
      <c r="P335"/>
      <c r="Q335"/>
      <c r="R335"/>
      <c r="S335"/>
      <c r="T335"/>
      <c r="U335"/>
    </row>
    <row r="336" spans="1:21" s="105" customFormat="1" x14ac:dyDescent="0.3">
      <c r="A336"/>
      <c r="B336"/>
      <c r="C336"/>
      <c r="D336"/>
      <c r="E336"/>
      <c r="F336"/>
      <c r="G336"/>
      <c r="H336"/>
      <c r="I336"/>
      <c r="J336" s="102"/>
      <c r="K336"/>
      <c r="L336" s="102"/>
      <c r="M336" s="135"/>
      <c r="N336"/>
      <c r="O336"/>
      <c r="P336"/>
      <c r="Q336"/>
      <c r="R336"/>
      <c r="S336"/>
      <c r="T336"/>
      <c r="U336"/>
    </row>
    <row r="337" spans="1:21" s="105" customFormat="1" x14ac:dyDescent="0.3">
      <c r="A337"/>
      <c r="B337"/>
      <c r="C337"/>
      <c r="D337"/>
      <c r="E337"/>
      <c r="F337"/>
      <c r="G337"/>
      <c r="H337"/>
      <c r="I337"/>
      <c r="J337" s="102"/>
      <c r="K337"/>
      <c r="L337" s="102"/>
      <c r="M337" s="135"/>
      <c r="N337"/>
      <c r="O337"/>
      <c r="P337"/>
      <c r="Q337"/>
      <c r="R337"/>
      <c r="S337"/>
      <c r="T337"/>
      <c r="U337"/>
    </row>
    <row r="338" spans="1:21" s="105" customFormat="1" x14ac:dyDescent="0.3">
      <c r="A338"/>
      <c r="B338"/>
      <c r="C338"/>
      <c r="D338"/>
      <c r="E338"/>
      <c r="F338"/>
      <c r="G338"/>
      <c r="H338"/>
      <c r="I338"/>
      <c r="J338" s="102"/>
      <c r="K338"/>
      <c r="L338" s="102"/>
      <c r="M338" s="135"/>
      <c r="N338"/>
      <c r="O338"/>
      <c r="P338"/>
      <c r="Q338"/>
      <c r="R338"/>
      <c r="S338"/>
      <c r="T338"/>
      <c r="U338"/>
    </row>
    <row r="339" spans="1:21" s="105" customFormat="1" x14ac:dyDescent="0.3">
      <c r="A339"/>
      <c r="B339"/>
      <c r="C339"/>
      <c r="D339"/>
      <c r="E339"/>
      <c r="F339"/>
      <c r="G339"/>
      <c r="H339"/>
      <c r="I339"/>
      <c r="J339" s="102"/>
      <c r="K339"/>
      <c r="L339" s="102"/>
      <c r="M339" s="135"/>
      <c r="N339"/>
      <c r="O339"/>
      <c r="P339"/>
      <c r="Q339"/>
      <c r="R339"/>
      <c r="S339"/>
      <c r="T339"/>
      <c r="U339"/>
    </row>
    <row r="340" spans="1:21" s="105" customFormat="1" x14ac:dyDescent="0.3">
      <c r="A340"/>
      <c r="B340"/>
      <c r="C340"/>
      <c r="D340"/>
      <c r="E340"/>
      <c r="F340"/>
      <c r="G340"/>
      <c r="H340"/>
      <c r="I340"/>
      <c r="J340" s="102"/>
      <c r="K340"/>
      <c r="L340" s="102"/>
      <c r="M340" s="135"/>
      <c r="N340"/>
      <c r="O340"/>
      <c r="P340"/>
      <c r="Q340"/>
      <c r="R340"/>
      <c r="S340"/>
      <c r="T340"/>
      <c r="U340"/>
    </row>
    <row r="341" spans="1:21" s="105" customFormat="1" x14ac:dyDescent="0.3">
      <c r="A341"/>
      <c r="B341"/>
      <c r="C341"/>
      <c r="D341"/>
      <c r="E341"/>
      <c r="F341"/>
      <c r="G341"/>
      <c r="H341"/>
      <c r="I341"/>
      <c r="J341" s="102"/>
      <c r="K341"/>
      <c r="L341" s="102"/>
      <c r="M341" s="135"/>
      <c r="N341"/>
      <c r="O341"/>
      <c r="P341"/>
      <c r="Q341"/>
      <c r="R341"/>
      <c r="S341"/>
      <c r="T341"/>
      <c r="U341"/>
    </row>
    <row r="342" spans="1:21" s="105" customFormat="1" x14ac:dyDescent="0.3">
      <c r="A342"/>
      <c r="B342"/>
      <c r="C342"/>
      <c r="D342"/>
      <c r="E342"/>
      <c r="F342"/>
      <c r="G342"/>
      <c r="H342"/>
      <c r="I342"/>
      <c r="J342" s="102"/>
      <c r="K342"/>
      <c r="L342" s="102"/>
      <c r="M342" s="135"/>
      <c r="N342"/>
      <c r="O342"/>
      <c r="P342"/>
      <c r="Q342"/>
      <c r="R342"/>
      <c r="S342"/>
      <c r="T342"/>
      <c r="U342"/>
    </row>
    <row r="343" spans="1:21" s="105" customFormat="1" x14ac:dyDescent="0.3">
      <c r="A343"/>
      <c r="B343"/>
      <c r="C343"/>
      <c r="D343"/>
      <c r="E343"/>
      <c r="F343"/>
      <c r="G343"/>
      <c r="H343"/>
      <c r="I343"/>
      <c r="J343" s="102"/>
      <c r="K343"/>
      <c r="L343" s="102"/>
      <c r="M343" s="135"/>
      <c r="N343"/>
      <c r="O343"/>
      <c r="P343"/>
      <c r="Q343"/>
      <c r="R343"/>
      <c r="S343"/>
      <c r="T343"/>
      <c r="U343"/>
    </row>
    <row r="344" spans="1:21" s="105" customFormat="1" x14ac:dyDescent="0.3">
      <c r="A344"/>
      <c r="B344"/>
      <c r="C344"/>
      <c r="D344"/>
      <c r="E344"/>
      <c r="F344"/>
      <c r="G344"/>
      <c r="H344"/>
      <c r="I344"/>
      <c r="J344" s="102"/>
      <c r="K344"/>
      <c r="L344" s="102"/>
      <c r="M344" s="135"/>
      <c r="N344"/>
      <c r="O344"/>
      <c r="P344"/>
      <c r="Q344"/>
      <c r="R344"/>
      <c r="S344"/>
      <c r="T344"/>
      <c r="U344"/>
    </row>
    <row r="345" spans="1:21" s="105" customFormat="1" x14ac:dyDescent="0.3">
      <c r="A345"/>
      <c r="B345"/>
      <c r="C345"/>
      <c r="D345"/>
      <c r="E345"/>
      <c r="F345"/>
      <c r="G345"/>
      <c r="H345"/>
      <c r="I345"/>
      <c r="J345" s="102"/>
      <c r="K345"/>
      <c r="L345" s="102"/>
      <c r="M345" s="135"/>
      <c r="N345"/>
      <c r="O345"/>
      <c r="P345"/>
      <c r="Q345"/>
      <c r="R345"/>
      <c r="S345"/>
      <c r="T345"/>
      <c r="U345"/>
    </row>
    <row r="346" spans="1:21" s="105" customFormat="1" x14ac:dyDescent="0.3">
      <c r="A346"/>
      <c r="B346"/>
      <c r="C346"/>
      <c r="D346"/>
      <c r="E346"/>
      <c r="F346"/>
      <c r="G346"/>
      <c r="H346"/>
      <c r="I346"/>
      <c r="J346" s="102"/>
      <c r="K346"/>
      <c r="L346" s="102"/>
      <c r="M346" s="135"/>
      <c r="N346"/>
      <c r="O346"/>
      <c r="P346"/>
      <c r="Q346"/>
      <c r="R346"/>
      <c r="S346"/>
      <c r="T346"/>
      <c r="U346"/>
    </row>
    <row r="347" spans="1:21" s="105" customFormat="1" x14ac:dyDescent="0.3">
      <c r="A347"/>
      <c r="B347"/>
      <c r="C347"/>
      <c r="D347"/>
      <c r="E347"/>
      <c r="F347"/>
      <c r="G347"/>
      <c r="H347"/>
      <c r="I347"/>
      <c r="J347" s="102"/>
      <c r="K347"/>
      <c r="L347" s="102"/>
      <c r="M347" s="135"/>
      <c r="N347"/>
      <c r="O347"/>
      <c r="P347"/>
      <c r="Q347"/>
      <c r="R347"/>
      <c r="S347"/>
      <c r="T347"/>
      <c r="U347"/>
    </row>
    <row r="348" spans="1:21" s="105" customFormat="1" x14ac:dyDescent="0.3">
      <c r="A348"/>
      <c r="B348"/>
      <c r="C348"/>
      <c r="D348"/>
      <c r="E348"/>
      <c r="F348"/>
      <c r="G348"/>
      <c r="H348"/>
      <c r="I348"/>
      <c r="J348" s="102"/>
      <c r="K348"/>
      <c r="L348" s="102"/>
      <c r="M348" s="135"/>
      <c r="N348"/>
      <c r="O348"/>
      <c r="P348"/>
      <c r="Q348"/>
      <c r="R348"/>
      <c r="S348"/>
      <c r="T348"/>
      <c r="U348"/>
    </row>
    <row r="349" spans="1:21" s="105" customFormat="1" x14ac:dyDescent="0.3">
      <c r="A349"/>
      <c r="B349"/>
      <c r="C349"/>
      <c r="D349"/>
      <c r="E349"/>
      <c r="F349"/>
      <c r="G349"/>
      <c r="H349"/>
      <c r="I349"/>
      <c r="J349" s="102"/>
      <c r="K349"/>
      <c r="L349" s="102"/>
      <c r="M349" s="135"/>
      <c r="N349"/>
      <c r="O349"/>
      <c r="P349"/>
      <c r="Q349"/>
      <c r="R349"/>
      <c r="S349"/>
      <c r="T349"/>
      <c r="U349"/>
    </row>
    <row r="350" spans="1:21" s="105" customFormat="1" x14ac:dyDescent="0.3">
      <c r="A350"/>
      <c r="B350"/>
      <c r="C350"/>
      <c r="D350"/>
      <c r="E350"/>
      <c r="F350"/>
      <c r="G350"/>
      <c r="H350"/>
      <c r="I350"/>
      <c r="J350" s="102"/>
      <c r="K350"/>
      <c r="L350" s="102"/>
      <c r="M350" s="135"/>
      <c r="N350"/>
      <c r="O350"/>
      <c r="P350"/>
      <c r="Q350"/>
      <c r="R350"/>
      <c r="S350"/>
      <c r="T350"/>
      <c r="U350"/>
    </row>
    <row r="351" spans="1:21" s="105" customFormat="1" x14ac:dyDescent="0.3">
      <c r="A351"/>
      <c r="B351"/>
      <c r="C351"/>
      <c r="D351"/>
      <c r="E351"/>
      <c r="F351"/>
      <c r="G351"/>
      <c r="H351"/>
      <c r="I351"/>
      <c r="J351" s="102"/>
      <c r="K351"/>
      <c r="L351" s="102"/>
      <c r="M351" s="135"/>
      <c r="N351"/>
      <c r="O351"/>
      <c r="P351"/>
      <c r="Q351"/>
      <c r="R351"/>
      <c r="S351"/>
      <c r="T351"/>
      <c r="U351"/>
    </row>
    <row r="352" spans="1:21" s="105" customFormat="1" x14ac:dyDescent="0.3">
      <c r="A352"/>
      <c r="B352"/>
      <c r="C352"/>
      <c r="D352"/>
      <c r="E352"/>
      <c r="F352"/>
      <c r="G352"/>
      <c r="H352"/>
      <c r="I352"/>
      <c r="J352" s="102"/>
      <c r="K352"/>
      <c r="L352" s="102"/>
      <c r="M352" s="135"/>
      <c r="N352"/>
      <c r="O352"/>
      <c r="P352"/>
      <c r="Q352"/>
      <c r="R352"/>
      <c r="S352"/>
      <c r="T352"/>
      <c r="U352"/>
    </row>
    <row r="353" spans="1:21" s="105" customFormat="1" x14ac:dyDescent="0.3">
      <c r="A353"/>
      <c r="B353"/>
      <c r="C353"/>
      <c r="D353"/>
      <c r="E353"/>
      <c r="F353"/>
      <c r="G353"/>
      <c r="H353"/>
      <c r="I353"/>
      <c r="J353" s="102"/>
      <c r="K353"/>
      <c r="L353" s="102"/>
      <c r="M353" s="135"/>
      <c r="N353"/>
      <c r="O353"/>
      <c r="P353"/>
      <c r="Q353"/>
      <c r="R353"/>
      <c r="S353"/>
      <c r="T353"/>
      <c r="U353"/>
    </row>
    <row r="354" spans="1:21" s="105" customFormat="1" x14ac:dyDescent="0.3">
      <c r="A354"/>
      <c r="B354"/>
      <c r="C354"/>
      <c r="D354"/>
      <c r="E354"/>
      <c r="F354"/>
      <c r="G354"/>
      <c r="H354"/>
      <c r="I354"/>
      <c r="J354" s="102"/>
      <c r="K354"/>
      <c r="L354" s="102"/>
      <c r="M354" s="135"/>
      <c r="N354"/>
      <c r="O354"/>
      <c r="P354"/>
      <c r="Q354"/>
      <c r="R354"/>
      <c r="S354"/>
      <c r="T354"/>
      <c r="U354"/>
    </row>
    <row r="355" spans="1:21" s="105" customFormat="1" x14ac:dyDescent="0.3">
      <c r="A355"/>
      <c r="B355"/>
      <c r="C355"/>
      <c r="D355"/>
      <c r="E355"/>
      <c r="F355"/>
      <c r="G355"/>
      <c r="H355"/>
      <c r="I355"/>
      <c r="J355" s="102"/>
      <c r="K355"/>
      <c r="L355" s="102"/>
      <c r="M355" s="135"/>
      <c r="N355"/>
      <c r="O355"/>
      <c r="P355"/>
      <c r="Q355"/>
      <c r="R355"/>
      <c r="S355"/>
      <c r="T355"/>
      <c r="U355"/>
    </row>
    <row r="356" spans="1:21" s="105" customFormat="1" x14ac:dyDescent="0.3">
      <c r="A356"/>
      <c r="B356"/>
      <c r="C356"/>
      <c r="D356"/>
      <c r="E356"/>
      <c r="F356"/>
      <c r="G356"/>
      <c r="H356"/>
      <c r="I356"/>
      <c r="J356" s="102"/>
      <c r="K356"/>
      <c r="L356" s="102"/>
      <c r="M356" s="135"/>
      <c r="N356"/>
      <c r="O356"/>
      <c r="P356"/>
      <c r="Q356"/>
      <c r="R356"/>
      <c r="S356"/>
      <c r="T356"/>
      <c r="U356"/>
    </row>
    <row r="357" spans="1:21" s="105" customFormat="1" x14ac:dyDescent="0.3">
      <c r="A357"/>
      <c r="B357"/>
      <c r="C357"/>
      <c r="D357"/>
      <c r="E357"/>
      <c r="F357"/>
      <c r="G357"/>
      <c r="H357"/>
      <c r="I357"/>
      <c r="J357" s="102"/>
      <c r="K357"/>
      <c r="L357" s="102"/>
      <c r="M357" s="135"/>
      <c r="N357"/>
      <c r="O357"/>
      <c r="P357"/>
      <c r="Q357"/>
      <c r="R357"/>
      <c r="S357"/>
      <c r="T357"/>
      <c r="U357"/>
    </row>
    <row r="358" spans="1:21" s="105" customFormat="1" x14ac:dyDescent="0.3">
      <c r="A358"/>
      <c r="B358"/>
      <c r="C358"/>
      <c r="D358"/>
      <c r="E358"/>
      <c r="F358"/>
      <c r="G358"/>
      <c r="H358"/>
      <c r="I358"/>
      <c r="J358" s="102"/>
      <c r="K358"/>
      <c r="L358" s="102"/>
      <c r="M358" s="135"/>
      <c r="N358"/>
      <c r="O358"/>
      <c r="P358"/>
      <c r="Q358"/>
      <c r="R358"/>
      <c r="S358"/>
      <c r="T358"/>
      <c r="U358"/>
    </row>
    <row r="359" spans="1:21" s="105" customFormat="1" x14ac:dyDescent="0.3">
      <c r="A359"/>
      <c r="B359"/>
      <c r="C359"/>
      <c r="D359"/>
      <c r="E359"/>
      <c r="F359"/>
      <c r="G359"/>
      <c r="H359"/>
      <c r="I359"/>
      <c r="J359" s="102"/>
      <c r="K359"/>
      <c r="L359" s="102"/>
      <c r="M359" s="135"/>
      <c r="N359"/>
      <c r="O359"/>
      <c r="P359"/>
      <c r="Q359"/>
      <c r="R359"/>
      <c r="S359"/>
      <c r="T359"/>
      <c r="U359"/>
    </row>
    <row r="360" spans="1:21" s="105" customFormat="1" x14ac:dyDescent="0.3">
      <c r="A360"/>
      <c r="B360"/>
      <c r="C360"/>
      <c r="D360"/>
      <c r="E360"/>
      <c r="F360"/>
      <c r="G360"/>
      <c r="H360"/>
      <c r="I360"/>
      <c r="J360" s="102"/>
      <c r="K360"/>
      <c r="L360" s="102"/>
      <c r="M360" s="135"/>
      <c r="N360"/>
      <c r="O360"/>
      <c r="P360"/>
      <c r="Q360"/>
      <c r="R360"/>
      <c r="S360"/>
      <c r="T360"/>
      <c r="U360"/>
    </row>
    <row r="361" spans="1:21" s="105" customFormat="1" x14ac:dyDescent="0.3">
      <c r="A361"/>
      <c r="B361"/>
      <c r="C361"/>
      <c r="D361"/>
      <c r="E361"/>
      <c r="F361"/>
      <c r="G361"/>
      <c r="H361"/>
      <c r="I361"/>
      <c r="J361" s="102"/>
      <c r="K361"/>
      <c r="L361" s="102"/>
      <c r="M361" s="135"/>
      <c r="N361"/>
      <c r="O361"/>
      <c r="P361"/>
      <c r="Q361"/>
      <c r="R361"/>
      <c r="S361"/>
      <c r="T361"/>
      <c r="U361"/>
    </row>
    <row r="362" spans="1:21" s="105" customFormat="1" x14ac:dyDescent="0.3">
      <c r="A362"/>
      <c r="B362"/>
      <c r="C362"/>
      <c r="D362"/>
      <c r="E362"/>
      <c r="F362"/>
      <c r="G362"/>
      <c r="H362"/>
      <c r="I362"/>
      <c r="J362" s="102"/>
      <c r="K362"/>
      <c r="L362" s="102"/>
      <c r="M362" s="135"/>
      <c r="N362"/>
      <c r="O362"/>
      <c r="P362"/>
      <c r="Q362"/>
      <c r="R362"/>
      <c r="S362"/>
      <c r="T362"/>
      <c r="U362"/>
    </row>
    <row r="363" spans="1:21" s="105" customFormat="1" x14ac:dyDescent="0.3">
      <c r="A363"/>
      <c r="B363"/>
      <c r="C363"/>
      <c r="D363"/>
      <c r="E363"/>
      <c r="F363"/>
      <c r="G363"/>
      <c r="H363"/>
      <c r="I363"/>
      <c r="J363" s="102"/>
      <c r="K363"/>
      <c r="L363" s="102"/>
      <c r="M363" s="135"/>
      <c r="N363"/>
      <c r="O363"/>
      <c r="P363"/>
      <c r="Q363"/>
      <c r="R363"/>
      <c r="S363"/>
      <c r="T363"/>
      <c r="U363"/>
    </row>
    <row r="364" spans="1:21" s="105" customFormat="1" x14ac:dyDescent="0.3">
      <c r="A364"/>
      <c r="B364"/>
      <c r="C364"/>
      <c r="D364"/>
      <c r="E364"/>
      <c r="F364"/>
      <c r="G364"/>
      <c r="H364"/>
      <c r="I364"/>
      <c r="J364" s="102"/>
      <c r="K364"/>
      <c r="L364" s="102"/>
      <c r="M364" s="135"/>
      <c r="N364"/>
      <c r="O364"/>
      <c r="P364"/>
      <c r="Q364"/>
      <c r="R364"/>
      <c r="S364"/>
      <c r="T364"/>
      <c r="U364"/>
    </row>
    <row r="365" spans="1:21" s="105" customFormat="1" x14ac:dyDescent="0.3">
      <c r="A365"/>
      <c r="B365"/>
      <c r="C365"/>
      <c r="D365"/>
      <c r="E365"/>
      <c r="F365"/>
      <c r="G365"/>
      <c r="H365"/>
      <c r="I365"/>
      <c r="J365" s="102"/>
      <c r="K365"/>
      <c r="L365" s="102"/>
      <c r="M365" s="135"/>
      <c r="N365"/>
      <c r="O365"/>
      <c r="P365"/>
      <c r="Q365"/>
      <c r="R365"/>
      <c r="S365"/>
      <c r="T365"/>
      <c r="U365"/>
    </row>
    <row r="366" spans="1:21" s="105" customFormat="1" x14ac:dyDescent="0.3">
      <c r="A366"/>
      <c r="B366"/>
      <c r="C366"/>
      <c r="D366"/>
      <c r="E366"/>
      <c r="F366"/>
      <c r="G366"/>
      <c r="H366"/>
      <c r="I366"/>
      <c r="J366" s="102"/>
      <c r="K366"/>
      <c r="L366" s="102"/>
      <c r="M366" s="135"/>
      <c r="N366"/>
      <c r="O366"/>
      <c r="P366"/>
      <c r="Q366"/>
      <c r="R366"/>
      <c r="S366"/>
      <c r="T366"/>
      <c r="U366"/>
    </row>
    <row r="367" spans="1:21" s="105" customFormat="1" x14ac:dyDescent="0.3">
      <c r="A367"/>
      <c r="B367"/>
      <c r="C367"/>
      <c r="D367"/>
      <c r="E367"/>
      <c r="F367"/>
      <c r="G367"/>
      <c r="H367"/>
      <c r="I367"/>
      <c r="J367" s="102"/>
      <c r="K367"/>
      <c r="L367" s="102"/>
      <c r="M367" s="135"/>
      <c r="N367"/>
      <c r="O367"/>
      <c r="P367"/>
      <c r="Q367"/>
      <c r="R367"/>
      <c r="S367"/>
      <c r="T367"/>
      <c r="U367"/>
    </row>
    <row r="368" spans="1:21" s="105" customFormat="1" x14ac:dyDescent="0.3">
      <c r="A368"/>
      <c r="B368"/>
      <c r="C368"/>
      <c r="D368"/>
      <c r="E368"/>
      <c r="F368"/>
      <c r="G368"/>
      <c r="H368"/>
      <c r="I368"/>
      <c r="J368" s="102"/>
      <c r="K368"/>
      <c r="L368" s="102"/>
      <c r="M368" s="135"/>
      <c r="N368"/>
      <c r="O368"/>
      <c r="P368"/>
      <c r="Q368"/>
      <c r="R368"/>
      <c r="S368"/>
      <c r="T368"/>
      <c r="U368"/>
    </row>
    <row r="369" spans="1:21" s="105" customFormat="1" x14ac:dyDescent="0.3">
      <c r="A369"/>
      <c r="B369"/>
      <c r="C369"/>
      <c r="D369"/>
      <c r="E369"/>
      <c r="F369"/>
      <c r="G369"/>
      <c r="H369"/>
      <c r="I369"/>
      <c r="J369" s="102"/>
      <c r="K369"/>
      <c r="L369" s="102"/>
      <c r="M369" s="135"/>
      <c r="N369"/>
      <c r="O369"/>
      <c r="P369"/>
      <c r="Q369"/>
      <c r="R369"/>
      <c r="S369"/>
      <c r="T369"/>
      <c r="U369"/>
    </row>
    <row r="370" spans="1:21" s="105" customFormat="1" x14ac:dyDescent="0.3">
      <c r="A370"/>
      <c r="B370"/>
      <c r="C370"/>
      <c r="D370"/>
      <c r="E370"/>
      <c r="F370"/>
      <c r="G370"/>
      <c r="H370"/>
      <c r="I370"/>
      <c r="J370" s="102"/>
      <c r="K370"/>
      <c r="L370" s="102"/>
      <c r="M370" s="135"/>
      <c r="N370"/>
      <c r="O370"/>
      <c r="P370"/>
      <c r="Q370"/>
      <c r="R370"/>
      <c r="S370"/>
      <c r="T370"/>
      <c r="U370"/>
    </row>
    <row r="371" spans="1:21" s="105" customFormat="1" x14ac:dyDescent="0.3">
      <c r="A371"/>
      <c r="B371"/>
      <c r="C371"/>
      <c r="D371"/>
      <c r="E371"/>
      <c r="F371"/>
      <c r="G371"/>
      <c r="H371"/>
      <c r="I371"/>
      <c r="J371" s="102"/>
      <c r="K371"/>
      <c r="L371" s="102"/>
      <c r="M371" s="135"/>
      <c r="N371"/>
      <c r="O371"/>
      <c r="P371"/>
      <c r="Q371"/>
      <c r="R371"/>
      <c r="S371"/>
      <c r="T371"/>
      <c r="U371"/>
    </row>
    <row r="372" spans="1:21" s="105" customFormat="1" x14ac:dyDescent="0.3">
      <c r="A372"/>
      <c r="B372"/>
      <c r="C372"/>
      <c r="D372"/>
      <c r="E372"/>
      <c r="F372"/>
      <c r="G372"/>
      <c r="H372"/>
      <c r="I372"/>
      <c r="J372" s="102"/>
      <c r="K372"/>
      <c r="L372" s="102"/>
      <c r="M372" s="135"/>
      <c r="N372"/>
      <c r="O372"/>
      <c r="P372"/>
      <c r="Q372"/>
      <c r="R372"/>
      <c r="S372"/>
      <c r="T372"/>
      <c r="U372"/>
    </row>
    <row r="373" spans="1:21" s="105" customFormat="1" x14ac:dyDescent="0.3">
      <c r="A373"/>
      <c r="B373"/>
      <c r="C373"/>
      <c r="D373"/>
      <c r="E373"/>
      <c r="F373"/>
      <c r="G373"/>
      <c r="H373"/>
      <c r="I373"/>
      <c r="J373" s="102"/>
      <c r="K373"/>
      <c r="L373" s="102"/>
      <c r="M373" s="135"/>
      <c r="N373"/>
      <c r="O373"/>
      <c r="P373"/>
      <c r="Q373"/>
      <c r="R373"/>
      <c r="S373"/>
      <c r="T373"/>
      <c r="U373"/>
    </row>
    <row r="374" spans="1:21" s="105" customFormat="1" x14ac:dyDescent="0.3">
      <c r="A374"/>
      <c r="B374"/>
      <c r="C374"/>
      <c r="D374"/>
      <c r="E374"/>
      <c r="F374"/>
      <c r="G374"/>
      <c r="H374"/>
      <c r="I374"/>
      <c r="J374" s="102"/>
      <c r="K374"/>
      <c r="L374" s="102"/>
      <c r="M374" s="135"/>
      <c r="N374"/>
      <c r="O374"/>
      <c r="P374"/>
      <c r="Q374"/>
      <c r="R374"/>
      <c r="S374"/>
      <c r="T374"/>
      <c r="U374"/>
    </row>
    <row r="375" spans="1:21" s="105" customFormat="1" x14ac:dyDescent="0.3">
      <c r="A375"/>
      <c r="B375"/>
      <c r="C375"/>
      <c r="D375"/>
      <c r="E375"/>
      <c r="F375"/>
      <c r="G375"/>
      <c r="H375"/>
      <c r="I375"/>
      <c r="J375" s="102"/>
      <c r="K375"/>
      <c r="L375" s="102"/>
      <c r="M375" s="135"/>
      <c r="N375"/>
      <c r="O375"/>
      <c r="P375"/>
      <c r="Q375"/>
      <c r="R375"/>
      <c r="S375"/>
      <c r="T375"/>
      <c r="U375"/>
    </row>
    <row r="376" spans="1:21" s="105" customFormat="1" x14ac:dyDescent="0.3">
      <c r="A376"/>
      <c r="B376"/>
      <c r="C376"/>
      <c r="D376"/>
      <c r="E376"/>
      <c r="F376"/>
      <c r="G376"/>
      <c r="H376"/>
      <c r="I376"/>
      <c r="J376" s="102"/>
      <c r="K376"/>
      <c r="L376" s="102"/>
      <c r="M376" s="135"/>
      <c r="N376"/>
      <c r="O376"/>
      <c r="P376"/>
      <c r="Q376"/>
      <c r="R376"/>
      <c r="S376"/>
      <c r="T376"/>
      <c r="U376"/>
    </row>
    <row r="377" spans="1:21" s="105" customFormat="1" x14ac:dyDescent="0.3">
      <c r="A377"/>
      <c r="B377"/>
      <c r="C377"/>
      <c r="D377"/>
      <c r="E377"/>
      <c r="F377"/>
      <c r="G377"/>
      <c r="H377"/>
      <c r="I377"/>
      <c r="J377" s="102"/>
      <c r="K377"/>
      <c r="L377" s="102"/>
      <c r="M377" s="135"/>
      <c r="N377"/>
      <c r="O377"/>
      <c r="P377"/>
      <c r="Q377"/>
      <c r="R377"/>
      <c r="S377"/>
      <c r="T377"/>
      <c r="U377"/>
    </row>
    <row r="378" spans="1:21" s="105" customFormat="1" x14ac:dyDescent="0.3">
      <c r="A378"/>
      <c r="B378"/>
      <c r="C378"/>
      <c r="D378"/>
      <c r="E378"/>
      <c r="F378"/>
      <c r="G378"/>
      <c r="H378"/>
      <c r="I378"/>
      <c r="J378" s="102"/>
      <c r="K378"/>
      <c r="L378" s="102"/>
      <c r="M378" s="135"/>
      <c r="N378"/>
      <c r="O378"/>
      <c r="P378"/>
      <c r="Q378"/>
      <c r="R378"/>
      <c r="S378"/>
      <c r="T378"/>
      <c r="U378"/>
    </row>
    <row r="379" spans="1:21" s="105" customFormat="1" x14ac:dyDescent="0.3">
      <c r="A379"/>
      <c r="B379"/>
      <c r="C379"/>
      <c r="D379"/>
      <c r="E379"/>
      <c r="F379"/>
      <c r="G379"/>
      <c r="H379"/>
      <c r="I379"/>
      <c r="J379" s="102"/>
      <c r="K379"/>
      <c r="L379" s="102"/>
      <c r="M379" s="135"/>
      <c r="N379"/>
      <c r="O379"/>
      <c r="P379"/>
      <c r="Q379"/>
      <c r="R379"/>
      <c r="S379"/>
      <c r="T379"/>
      <c r="U379"/>
    </row>
    <row r="380" spans="1:21" s="105" customFormat="1" x14ac:dyDescent="0.3">
      <c r="A380"/>
      <c r="B380"/>
      <c r="C380"/>
      <c r="D380"/>
      <c r="E380"/>
      <c r="F380"/>
      <c r="G380"/>
      <c r="H380"/>
      <c r="I380"/>
      <c r="J380" s="102"/>
      <c r="K380"/>
      <c r="L380" s="102"/>
      <c r="M380" s="135"/>
      <c r="N380"/>
      <c r="O380"/>
      <c r="P380"/>
      <c r="Q380"/>
      <c r="R380"/>
      <c r="S380"/>
      <c r="T380"/>
      <c r="U380"/>
    </row>
    <row r="381" spans="1:21" s="105" customFormat="1" x14ac:dyDescent="0.3">
      <c r="A381"/>
      <c r="B381"/>
      <c r="C381"/>
      <c r="D381"/>
      <c r="E381"/>
      <c r="F381"/>
      <c r="G381"/>
      <c r="H381"/>
      <c r="I381"/>
      <c r="J381" s="102"/>
      <c r="K381"/>
      <c r="L381" s="102"/>
      <c r="M381" s="135"/>
      <c r="N381"/>
      <c r="O381"/>
      <c r="P381"/>
      <c r="Q381"/>
      <c r="R381"/>
      <c r="S381"/>
      <c r="T381"/>
      <c r="U381"/>
    </row>
    <row r="382" spans="1:21" s="105" customFormat="1" x14ac:dyDescent="0.3">
      <c r="A382"/>
      <c r="B382"/>
      <c r="C382"/>
      <c r="D382"/>
      <c r="E382"/>
      <c r="F382"/>
      <c r="G382"/>
      <c r="H382"/>
      <c r="I382"/>
      <c r="J382" s="102"/>
      <c r="K382"/>
      <c r="L382" s="102"/>
      <c r="M382" s="135"/>
      <c r="N382"/>
      <c r="O382"/>
      <c r="P382"/>
      <c r="Q382"/>
      <c r="R382"/>
      <c r="S382"/>
      <c r="T382"/>
      <c r="U382"/>
    </row>
    <row r="383" spans="1:21" s="105" customFormat="1" x14ac:dyDescent="0.3">
      <c r="A383"/>
      <c r="B383"/>
      <c r="C383"/>
      <c r="D383"/>
      <c r="E383"/>
      <c r="F383"/>
      <c r="G383"/>
      <c r="H383"/>
      <c r="I383"/>
      <c r="J383" s="102"/>
      <c r="K383"/>
      <c r="L383" s="102"/>
      <c r="M383" s="135"/>
      <c r="N383"/>
      <c r="O383"/>
      <c r="P383"/>
      <c r="Q383"/>
      <c r="R383"/>
      <c r="S383"/>
      <c r="T383"/>
      <c r="U383"/>
    </row>
    <row r="384" spans="1:21" s="105" customFormat="1" x14ac:dyDescent="0.3">
      <c r="A384"/>
      <c r="B384"/>
      <c r="C384"/>
      <c r="D384"/>
      <c r="E384"/>
      <c r="F384"/>
      <c r="G384"/>
      <c r="H384"/>
      <c r="I384"/>
      <c r="J384" s="102"/>
      <c r="K384"/>
      <c r="L384" s="102"/>
      <c r="M384" s="135"/>
      <c r="N384"/>
      <c r="O384"/>
      <c r="P384"/>
      <c r="Q384"/>
      <c r="R384"/>
      <c r="S384"/>
      <c r="T384"/>
      <c r="U384"/>
    </row>
    <row r="385" spans="1:21" s="105" customFormat="1" x14ac:dyDescent="0.3">
      <c r="A385"/>
      <c r="B385"/>
      <c r="C385"/>
      <c r="D385"/>
      <c r="E385"/>
      <c r="F385"/>
      <c r="G385"/>
      <c r="H385"/>
      <c r="I385"/>
      <c r="J385" s="102"/>
      <c r="K385"/>
      <c r="L385" s="102"/>
      <c r="M385" s="135"/>
      <c r="N385"/>
      <c r="O385"/>
      <c r="P385"/>
      <c r="Q385"/>
      <c r="R385"/>
      <c r="S385"/>
      <c r="T385"/>
      <c r="U385"/>
    </row>
    <row r="386" spans="1:21" s="105" customFormat="1" x14ac:dyDescent="0.3">
      <c r="A386"/>
      <c r="B386"/>
      <c r="C386"/>
      <c r="D386"/>
      <c r="E386"/>
      <c r="F386"/>
      <c r="G386"/>
      <c r="H386"/>
      <c r="I386"/>
      <c r="J386" s="102"/>
      <c r="K386"/>
      <c r="L386" s="102"/>
      <c r="M386" s="135"/>
      <c r="N386"/>
      <c r="O386"/>
      <c r="P386"/>
      <c r="Q386"/>
      <c r="R386"/>
      <c r="S386"/>
      <c r="T386"/>
      <c r="U386"/>
    </row>
    <row r="387" spans="1:21" s="105" customFormat="1" x14ac:dyDescent="0.3">
      <c r="A387"/>
      <c r="B387"/>
      <c r="C387"/>
      <c r="D387"/>
      <c r="E387"/>
      <c r="F387"/>
      <c r="G387"/>
      <c r="H387"/>
      <c r="I387"/>
      <c r="J387" s="102"/>
      <c r="K387"/>
      <c r="L387" s="102"/>
      <c r="M387" s="135"/>
      <c r="N387"/>
      <c r="O387"/>
      <c r="P387"/>
      <c r="Q387"/>
      <c r="R387"/>
      <c r="S387"/>
      <c r="T387"/>
      <c r="U387"/>
    </row>
    <row r="388" spans="1:21" s="105" customFormat="1" x14ac:dyDescent="0.3">
      <c r="A388"/>
      <c r="B388"/>
      <c r="C388"/>
      <c r="D388"/>
      <c r="E388"/>
      <c r="F388"/>
      <c r="G388"/>
      <c r="H388"/>
      <c r="I388"/>
      <c r="J388" s="102"/>
      <c r="K388"/>
      <c r="L388" s="102"/>
      <c r="M388" s="135"/>
      <c r="N388"/>
      <c r="O388"/>
      <c r="P388"/>
      <c r="Q388"/>
      <c r="R388"/>
      <c r="S388"/>
      <c r="T388"/>
      <c r="U388"/>
    </row>
    <row r="389" spans="1:21" s="105" customFormat="1" x14ac:dyDescent="0.3">
      <c r="A389"/>
      <c r="B389"/>
      <c r="C389"/>
      <c r="D389"/>
      <c r="E389"/>
      <c r="F389"/>
      <c r="G389"/>
      <c r="H389"/>
      <c r="I389"/>
      <c r="J389" s="102"/>
      <c r="K389"/>
      <c r="L389" s="102"/>
      <c r="M389" s="135"/>
      <c r="N389"/>
      <c r="O389"/>
      <c r="P389"/>
      <c r="Q389"/>
      <c r="R389"/>
      <c r="S389"/>
      <c r="T389"/>
      <c r="U389"/>
    </row>
    <row r="390" spans="1:21" s="105" customFormat="1" x14ac:dyDescent="0.3">
      <c r="A390"/>
      <c r="B390"/>
      <c r="C390"/>
      <c r="D390"/>
      <c r="E390"/>
      <c r="F390"/>
      <c r="G390"/>
      <c r="H390"/>
      <c r="I390"/>
      <c r="J390" s="102"/>
      <c r="K390"/>
      <c r="L390" s="102"/>
      <c r="M390" s="135"/>
      <c r="N390"/>
      <c r="O390"/>
      <c r="P390"/>
      <c r="Q390"/>
      <c r="R390"/>
      <c r="S390"/>
      <c r="T390"/>
      <c r="U390"/>
    </row>
    <row r="391" spans="1:21" s="105" customFormat="1" x14ac:dyDescent="0.3">
      <c r="A391"/>
      <c r="B391"/>
      <c r="C391"/>
      <c r="D391"/>
      <c r="E391"/>
      <c r="F391"/>
      <c r="G391"/>
      <c r="H391"/>
      <c r="I391"/>
      <c r="J391" s="102"/>
      <c r="K391"/>
      <c r="L391" s="102"/>
      <c r="M391" s="135"/>
      <c r="N391"/>
      <c r="O391"/>
      <c r="P391"/>
      <c r="Q391"/>
      <c r="R391"/>
      <c r="S391"/>
      <c r="T391"/>
      <c r="U391"/>
    </row>
    <row r="392" spans="1:21" s="105" customFormat="1" x14ac:dyDescent="0.3">
      <c r="A392"/>
      <c r="B392"/>
      <c r="C392"/>
      <c r="D392"/>
      <c r="E392"/>
      <c r="F392"/>
      <c r="G392"/>
      <c r="H392"/>
      <c r="I392"/>
      <c r="J392" s="102"/>
      <c r="K392"/>
      <c r="L392" s="102"/>
      <c r="M392" s="135"/>
      <c r="N392"/>
      <c r="O392"/>
      <c r="P392"/>
      <c r="Q392"/>
      <c r="R392"/>
      <c r="S392"/>
      <c r="T392"/>
      <c r="U392"/>
    </row>
    <row r="393" spans="1:21" s="105" customFormat="1" x14ac:dyDescent="0.3">
      <c r="A393"/>
      <c r="B393"/>
      <c r="C393"/>
      <c r="D393"/>
      <c r="E393"/>
      <c r="F393"/>
      <c r="G393"/>
      <c r="H393"/>
      <c r="I393"/>
      <c r="J393" s="102"/>
      <c r="K393"/>
      <c r="L393" s="102"/>
      <c r="M393" s="135"/>
      <c r="N393"/>
      <c r="O393"/>
      <c r="P393"/>
      <c r="Q393"/>
      <c r="R393"/>
      <c r="S393"/>
      <c r="T393"/>
      <c r="U393"/>
    </row>
    <row r="394" spans="1:21" s="105" customFormat="1" x14ac:dyDescent="0.3">
      <c r="A394"/>
      <c r="B394"/>
      <c r="C394"/>
      <c r="D394"/>
      <c r="E394"/>
      <c r="F394"/>
      <c r="G394"/>
      <c r="H394"/>
      <c r="I394"/>
      <c r="J394" s="102"/>
      <c r="K394"/>
      <c r="L394" s="102"/>
      <c r="M394" s="135"/>
      <c r="N394"/>
      <c r="O394"/>
      <c r="P394"/>
      <c r="Q394"/>
      <c r="R394"/>
      <c r="S394"/>
      <c r="T394"/>
      <c r="U394"/>
    </row>
    <row r="395" spans="1:21" s="105" customFormat="1" x14ac:dyDescent="0.3">
      <c r="A395"/>
      <c r="B395"/>
      <c r="C395"/>
      <c r="D395"/>
      <c r="E395"/>
      <c r="F395"/>
      <c r="G395"/>
      <c r="H395"/>
      <c r="I395"/>
      <c r="J395" s="102"/>
      <c r="K395"/>
      <c r="L395" s="102"/>
      <c r="M395" s="135"/>
      <c r="N395"/>
      <c r="O395"/>
      <c r="P395"/>
      <c r="Q395"/>
      <c r="R395"/>
      <c r="S395"/>
      <c r="T395"/>
      <c r="U395"/>
    </row>
    <row r="396" spans="1:21" s="105" customFormat="1" x14ac:dyDescent="0.3">
      <c r="A396"/>
      <c r="B396"/>
      <c r="C396"/>
      <c r="D396"/>
      <c r="E396"/>
      <c r="F396"/>
      <c r="G396"/>
      <c r="H396"/>
      <c r="I396"/>
      <c r="J396" s="102"/>
      <c r="K396"/>
      <c r="L396" s="102"/>
      <c r="M396" s="135"/>
      <c r="N396"/>
      <c r="O396"/>
      <c r="P396"/>
      <c r="Q396"/>
      <c r="R396"/>
      <c r="S396"/>
      <c r="T396"/>
      <c r="U396"/>
    </row>
    <row r="397" spans="1:21" s="105" customFormat="1" x14ac:dyDescent="0.3">
      <c r="A397"/>
      <c r="B397"/>
      <c r="C397"/>
      <c r="D397"/>
      <c r="E397"/>
      <c r="F397"/>
      <c r="G397"/>
      <c r="H397"/>
      <c r="I397"/>
      <c r="J397" s="102"/>
      <c r="K397"/>
      <c r="L397" s="102"/>
      <c r="M397" s="135"/>
      <c r="N397"/>
      <c r="O397"/>
      <c r="P397"/>
      <c r="Q397"/>
      <c r="R397"/>
      <c r="S397"/>
      <c r="T397"/>
      <c r="U397"/>
    </row>
    <row r="398" spans="1:21" s="105" customFormat="1" x14ac:dyDescent="0.3">
      <c r="A398"/>
      <c r="B398"/>
      <c r="C398"/>
      <c r="D398"/>
      <c r="E398"/>
      <c r="F398"/>
      <c r="G398"/>
      <c r="H398"/>
      <c r="I398"/>
      <c r="J398" s="102"/>
      <c r="K398"/>
      <c r="L398" s="102"/>
      <c r="M398" s="135"/>
      <c r="N398"/>
      <c r="O398"/>
      <c r="P398"/>
      <c r="Q398"/>
      <c r="R398"/>
      <c r="S398"/>
      <c r="T398"/>
      <c r="U398"/>
    </row>
    <row r="399" spans="1:21" s="105" customFormat="1" x14ac:dyDescent="0.3">
      <c r="A399"/>
      <c r="B399"/>
      <c r="C399"/>
      <c r="D399"/>
      <c r="E399"/>
      <c r="F399"/>
      <c r="G399"/>
      <c r="H399"/>
      <c r="I399"/>
      <c r="J399" s="102"/>
      <c r="K399"/>
      <c r="L399" s="102"/>
      <c r="M399" s="135"/>
      <c r="N399"/>
      <c r="O399"/>
      <c r="P399"/>
      <c r="Q399"/>
      <c r="R399"/>
      <c r="S399"/>
      <c r="T399"/>
      <c r="U399"/>
    </row>
    <row r="400" spans="1:21" s="105" customFormat="1" x14ac:dyDescent="0.3">
      <c r="A400"/>
      <c r="B400"/>
      <c r="C400"/>
      <c r="D400"/>
      <c r="E400"/>
      <c r="F400"/>
      <c r="G400"/>
      <c r="H400"/>
      <c r="I400"/>
      <c r="J400" s="102"/>
      <c r="K400"/>
      <c r="L400" s="102"/>
      <c r="M400" s="135"/>
      <c r="N400"/>
      <c r="O400"/>
      <c r="P400"/>
      <c r="Q400"/>
      <c r="R400"/>
      <c r="S400"/>
      <c r="T400"/>
      <c r="U400"/>
    </row>
    <row r="401" spans="1:21" s="105" customFormat="1" x14ac:dyDescent="0.3">
      <c r="A401"/>
      <c r="B401"/>
      <c r="C401"/>
      <c r="D401"/>
      <c r="E401"/>
      <c r="F401"/>
      <c r="G401"/>
      <c r="H401"/>
      <c r="I401"/>
      <c r="J401" s="102"/>
      <c r="K401"/>
      <c r="L401" s="102"/>
      <c r="M401" s="135"/>
      <c r="N401"/>
      <c r="O401"/>
      <c r="P401"/>
      <c r="Q401"/>
      <c r="R401"/>
      <c r="S401"/>
      <c r="T401"/>
      <c r="U401"/>
    </row>
    <row r="402" spans="1:21" s="105" customFormat="1" x14ac:dyDescent="0.3">
      <c r="A402"/>
      <c r="B402"/>
      <c r="C402"/>
      <c r="D402"/>
      <c r="E402"/>
      <c r="F402"/>
      <c r="G402"/>
      <c r="H402"/>
      <c r="I402"/>
      <c r="J402" s="102"/>
      <c r="K402"/>
      <c r="L402" s="102"/>
      <c r="M402" s="135"/>
      <c r="N402"/>
      <c r="O402"/>
      <c r="P402"/>
      <c r="Q402"/>
      <c r="R402"/>
      <c r="S402"/>
      <c r="T402"/>
      <c r="U402"/>
    </row>
    <row r="403" spans="1:21" s="105" customFormat="1" x14ac:dyDescent="0.3">
      <c r="A403"/>
      <c r="B403"/>
      <c r="C403"/>
      <c r="D403"/>
      <c r="E403"/>
      <c r="F403"/>
      <c r="G403"/>
      <c r="H403"/>
      <c r="I403"/>
      <c r="J403" s="102"/>
      <c r="K403"/>
      <c r="L403" s="102"/>
      <c r="M403" s="135"/>
      <c r="N403"/>
      <c r="O403"/>
      <c r="P403"/>
      <c r="Q403"/>
      <c r="R403"/>
      <c r="S403"/>
      <c r="T403"/>
      <c r="U403"/>
    </row>
    <row r="404" spans="1:21" s="105" customFormat="1" x14ac:dyDescent="0.3">
      <c r="A404"/>
      <c r="B404"/>
      <c r="C404"/>
      <c r="D404"/>
      <c r="E404"/>
      <c r="F404"/>
      <c r="G404"/>
      <c r="H404"/>
      <c r="I404"/>
      <c r="J404" s="102"/>
      <c r="K404"/>
      <c r="L404" s="102"/>
      <c r="M404" s="135"/>
      <c r="N404"/>
      <c r="O404"/>
      <c r="P404"/>
      <c r="Q404"/>
      <c r="R404"/>
      <c r="S404"/>
      <c r="T404"/>
      <c r="U404"/>
    </row>
    <row r="405" spans="1:21" s="105" customFormat="1" x14ac:dyDescent="0.3">
      <c r="A405"/>
      <c r="B405"/>
      <c r="C405"/>
      <c r="D405"/>
      <c r="E405"/>
      <c r="F405"/>
      <c r="G405"/>
      <c r="H405"/>
      <c r="I405"/>
      <c r="J405" s="102"/>
      <c r="K405"/>
      <c r="L405" s="102"/>
      <c r="M405" s="135"/>
      <c r="N405"/>
      <c r="O405"/>
      <c r="P405"/>
      <c r="Q405"/>
      <c r="R405"/>
      <c r="S405"/>
      <c r="T405"/>
      <c r="U405"/>
    </row>
    <row r="406" spans="1:21" s="105" customFormat="1" x14ac:dyDescent="0.3">
      <c r="A406"/>
      <c r="B406"/>
      <c r="C406"/>
      <c r="D406"/>
      <c r="E406"/>
      <c r="F406"/>
      <c r="G406"/>
      <c r="H406"/>
      <c r="I406"/>
      <c r="J406" s="102"/>
      <c r="K406"/>
      <c r="L406" s="102"/>
      <c r="M406" s="135"/>
      <c r="N406"/>
      <c r="O406"/>
      <c r="P406"/>
      <c r="Q406"/>
      <c r="R406"/>
      <c r="S406"/>
      <c r="T406"/>
      <c r="U406"/>
    </row>
    <row r="407" spans="1:21" s="105" customFormat="1" x14ac:dyDescent="0.3">
      <c r="A407"/>
      <c r="B407"/>
      <c r="C407"/>
      <c r="D407"/>
      <c r="E407"/>
      <c r="F407"/>
      <c r="G407"/>
      <c r="H407"/>
      <c r="I407"/>
      <c r="J407" s="102"/>
      <c r="K407"/>
      <c r="L407" s="102"/>
      <c r="M407" s="135"/>
      <c r="N407"/>
      <c r="O407"/>
      <c r="P407"/>
      <c r="Q407"/>
      <c r="R407"/>
      <c r="S407"/>
      <c r="T407"/>
      <c r="U407"/>
    </row>
    <row r="408" spans="1:21" s="105" customFormat="1" x14ac:dyDescent="0.3">
      <c r="A408"/>
      <c r="B408"/>
      <c r="C408"/>
      <c r="D408"/>
      <c r="E408"/>
      <c r="F408"/>
      <c r="G408"/>
      <c r="H408"/>
      <c r="I408"/>
      <c r="J408" s="102"/>
      <c r="K408"/>
      <c r="L408" s="102"/>
      <c r="M408" s="135"/>
      <c r="N408"/>
      <c r="O408"/>
      <c r="P408"/>
      <c r="Q408"/>
      <c r="R408"/>
      <c r="S408"/>
      <c r="T408"/>
      <c r="U408"/>
    </row>
    <row r="409" spans="1:21" s="105" customFormat="1" x14ac:dyDescent="0.3">
      <c r="A409"/>
      <c r="B409"/>
      <c r="C409"/>
      <c r="D409"/>
      <c r="E409"/>
      <c r="F409"/>
      <c r="G409"/>
      <c r="H409"/>
      <c r="I409"/>
      <c r="J409" s="102"/>
      <c r="K409"/>
      <c r="L409" s="102"/>
      <c r="M409" s="135"/>
      <c r="N409"/>
      <c r="O409"/>
      <c r="P409"/>
      <c r="Q409"/>
      <c r="R409"/>
      <c r="S409"/>
      <c r="T409"/>
      <c r="U409"/>
    </row>
    <row r="410" spans="1:21" s="105" customFormat="1" x14ac:dyDescent="0.3">
      <c r="A410"/>
      <c r="B410"/>
      <c r="C410"/>
      <c r="D410"/>
      <c r="E410"/>
      <c r="F410"/>
      <c r="G410"/>
      <c r="H410"/>
      <c r="I410"/>
      <c r="J410" s="102"/>
      <c r="K410"/>
      <c r="L410" s="102"/>
      <c r="M410" s="135"/>
      <c r="N410"/>
      <c r="O410"/>
      <c r="P410"/>
      <c r="Q410"/>
      <c r="R410"/>
      <c r="S410"/>
      <c r="T410"/>
      <c r="U410"/>
    </row>
    <row r="411" spans="1:21" s="105" customFormat="1" x14ac:dyDescent="0.3">
      <c r="A411"/>
      <c r="B411"/>
      <c r="C411"/>
      <c r="D411"/>
      <c r="E411"/>
      <c r="F411"/>
      <c r="G411"/>
      <c r="H411"/>
      <c r="I411"/>
      <c r="J411" s="102"/>
      <c r="K411"/>
      <c r="L411" s="102"/>
      <c r="M411" s="135"/>
      <c r="N411"/>
      <c r="O411"/>
      <c r="P411"/>
      <c r="Q411"/>
      <c r="R411"/>
      <c r="S411"/>
      <c r="T411"/>
      <c r="U411"/>
    </row>
    <row r="412" spans="1:21" s="105" customFormat="1" x14ac:dyDescent="0.3">
      <c r="A412"/>
      <c r="B412"/>
      <c r="C412"/>
      <c r="D412"/>
      <c r="E412"/>
      <c r="F412"/>
      <c r="G412"/>
      <c r="H412"/>
      <c r="I412"/>
      <c r="J412" s="102"/>
      <c r="K412"/>
      <c r="L412" s="102"/>
      <c r="M412" s="135"/>
      <c r="N412"/>
      <c r="O412"/>
      <c r="P412"/>
      <c r="Q412"/>
      <c r="R412"/>
      <c r="S412"/>
      <c r="T412"/>
      <c r="U412"/>
    </row>
    <row r="413" spans="1:21" s="105" customFormat="1" x14ac:dyDescent="0.3">
      <c r="A413"/>
      <c r="B413"/>
      <c r="C413"/>
      <c r="D413"/>
      <c r="E413"/>
      <c r="F413"/>
      <c r="G413"/>
      <c r="H413"/>
      <c r="I413"/>
      <c r="J413" s="102"/>
      <c r="K413"/>
      <c r="L413" s="102"/>
      <c r="M413" s="135"/>
      <c r="N413"/>
      <c r="O413"/>
      <c r="P413"/>
      <c r="Q413"/>
      <c r="R413"/>
      <c r="S413"/>
      <c r="T413"/>
      <c r="U413"/>
    </row>
    <row r="414" spans="1:21" s="105" customFormat="1" x14ac:dyDescent="0.3">
      <c r="A414"/>
      <c r="B414"/>
      <c r="C414"/>
      <c r="D414"/>
      <c r="E414"/>
      <c r="F414"/>
      <c r="G414"/>
      <c r="H414"/>
      <c r="I414"/>
      <c r="J414" s="102"/>
      <c r="K414"/>
      <c r="L414" s="102"/>
      <c r="M414" s="135"/>
      <c r="N414"/>
      <c r="O414"/>
      <c r="P414"/>
      <c r="Q414"/>
      <c r="R414"/>
      <c r="S414"/>
      <c r="T414"/>
      <c r="U414"/>
    </row>
    <row r="415" spans="1:21" s="105" customFormat="1" x14ac:dyDescent="0.3">
      <c r="A415"/>
      <c r="B415"/>
      <c r="C415"/>
      <c r="D415"/>
      <c r="E415"/>
      <c r="F415"/>
      <c r="G415"/>
      <c r="H415"/>
      <c r="I415"/>
      <c r="J415" s="102"/>
      <c r="K415"/>
      <c r="L415" s="102"/>
      <c r="M415" s="135"/>
      <c r="N415"/>
      <c r="O415"/>
      <c r="P415"/>
      <c r="Q415"/>
      <c r="R415"/>
      <c r="S415"/>
      <c r="T415"/>
      <c r="U415"/>
    </row>
    <row r="416" spans="1:21" s="105" customFormat="1" x14ac:dyDescent="0.3">
      <c r="A416"/>
      <c r="B416"/>
      <c r="C416"/>
      <c r="D416"/>
      <c r="E416"/>
      <c r="F416"/>
      <c r="G416"/>
      <c r="H416"/>
      <c r="I416"/>
      <c r="J416" s="102"/>
      <c r="K416"/>
      <c r="L416" s="102"/>
      <c r="M416" s="135"/>
      <c r="N416"/>
      <c r="O416"/>
      <c r="P416"/>
      <c r="Q416"/>
      <c r="R416"/>
      <c r="S416"/>
      <c r="T416"/>
      <c r="U416"/>
    </row>
    <row r="417" spans="1:21" s="105" customFormat="1" x14ac:dyDescent="0.3">
      <c r="A417"/>
      <c r="B417"/>
      <c r="C417"/>
      <c r="D417"/>
      <c r="E417"/>
      <c r="F417"/>
      <c r="G417"/>
      <c r="H417"/>
      <c r="I417"/>
      <c r="J417" s="102"/>
      <c r="K417"/>
      <c r="L417" s="102"/>
      <c r="M417" s="135"/>
      <c r="N417"/>
      <c r="O417"/>
      <c r="P417"/>
      <c r="Q417"/>
      <c r="R417"/>
      <c r="S417"/>
      <c r="T417"/>
      <c r="U417"/>
    </row>
    <row r="418" spans="1:21" s="105" customFormat="1" x14ac:dyDescent="0.3">
      <c r="A418"/>
      <c r="B418"/>
      <c r="C418"/>
      <c r="D418"/>
      <c r="E418"/>
      <c r="F418"/>
      <c r="G418"/>
      <c r="H418"/>
      <c r="I418"/>
      <c r="J418" s="102"/>
      <c r="K418"/>
      <c r="L418" s="102"/>
      <c r="M418" s="135"/>
      <c r="N418"/>
      <c r="O418"/>
      <c r="P418"/>
      <c r="Q418"/>
      <c r="R418"/>
      <c r="S418"/>
      <c r="T418"/>
      <c r="U418"/>
    </row>
    <row r="419" spans="1:21" s="105" customFormat="1" x14ac:dyDescent="0.3">
      <c r="A419"/>
      <c r="B419"/>
      <c r="C419"/>
      <c r="D419"/>
      <c r="E419"/>
      <c r="F419"/>
      <c r="G419"/>
      <c r="H419"/>
      <c r="I419"/>
      <c r="J419" s="102"/>
      <c r="K419"/>
      <c r="L419" s="102"/>
      <c r="M419" s="135"/>
      <c r="N419"/>
      <c r="O419"/>
      <c r="P419"/>
      <c r="Q419"/>
      <c r="R419"/>
      <c r="S419"/>
      <c r="T419"/>
      <c r="U419"/>
    </row>
    <row r="420" spans="1:21" s="105" customFormat="1" x14ac:dyDescent="0.3">
      <c r="A420"/>
      <c r="B420"/>
      <c r="C420"/>
      <c r="D420"/>
      <c r="E420"/>
      <c r="F420"/>
      <c r="G420"/>
      <c r="H420"/>
      <c r="I420"/>
      <c r="J420" s="102"/>
      <c r="K420"/>
      <c r="L420" s="102"/>
      <c r="M420" s="135"/>
      <c r="N420"/>
      <c r="O420"/>
      <c r="P420"/>
      <c r="Q420"/>
      <c r="R420"/>
      <c r="S420"/>
      <c r="T420"/>
      <c r="U420"/>
    </row>
    <row r="421" spans="1:21" s="105" customFormat="1" x14ac:dyDescent="0.3">
      <c r="A421"/>
      <c r="B421"/>
      <c r="C421"/>
      <c r="D421"/>
      <c r="E421"/>
      <c r="F421"/>
      <c r="G421"/>
      <c r="H421"/>
      <c r="I421"/>
      <c r="J421" s="102"/>
      <c r="K421"/>
      <c r="L421" s="102"/>
      <c r="M421" s="135"/>
      <c r="N421"/>
      <c r="O421"/>
      <c r="P421"/>
      <c r="Q421"/>
      <c r="R421"/>
      <c r="S421"/>
      <c r="T421"/>
      <c r="U421"/>
    </row>
    <row r="422" spans="1:21" s="105" customFormat="1" x14ac:dyDescent="0.3">
      <c r="A422"/>
      <c r="B422"/>
      <c r="C422"/>
      <c r="D422"/>
      <c r="E422"/>
      <c r="F422"/>
      <c r="G422"/>
      <c r="H422"/>
      <c r="I422"/>
      <c r="J422" s="102"/>
      <c r="K422"/>
      <c r="L422" s="102"/>
      <c r="M422" s="135"/>
      <c r="N422"/>
      <c r="O422"/>
      <c r="P422"/>
      <c r="Q422"/>
      <c r="R422"/>
      <c r="S422"/>
      <c r="T422"/>
      <c r="U422"/>
    </row>
    <row r="423" spans="1:21" s="105" customFormat="1" x14ac:dyDescent="0.3">
      <c r="A423"/>
      <c r="B423"/>
      <c r="C423"/>
      <c r="D423"/>
      <c r="E423"/>
      <c r="F423"/>
      <c r="G423"/>
      <c r="H423"/>
      <c r="I423"/>
      <c r="J423" s="102"/>
      <c r="K423"/>
      <c r="L423" s="102"/>
      <c r="M423" s="135"/>
      <c r="N423"/>
      <c r="O423"/>
      <c r="P423"/>
      <c r="Q423"/>
      <c r="R423"/>
      <c r="S423"/>
      <c r="T423"/>
      <c r="U423"/>
    </row>
    <row r="424" spans="1:21" s="105" customFormat="1" x14ac:dyDescent="0.3">
      <c r="A424"/>
      <c r="B424"/>
      <c r="C424"/>
      <c r="D424"/>
      <c r="E424"/>
      <c r="F424"/>
      <c r="G424"/>
      <c r="H424"/>
      <c r="I424"/>
      <c r="J424" s="102"/>
      <c r="K424"/>
      <c r="L424" s="102"/>
      <c r="M424" s="135"/>
      <c r="N424"/>
      <c r="O424"/>
      <c r="P424"/>
      <c r="Q424"/>
      <c r="R424"/>
      <c r="S424"/>
      <c r="T424"/>
      <c r="U424"/>
    </row>
    <row r="425" spans="1:21" s="105" customFormat="1" x14ac:dyDescent="0.3">
      <c r="A425"/>
      <c r="B425"/>
      <c r="C425"/>
      <c r="D425"/>
      <c r="E425"/>
      <c r="F425"/>
      <c r="G425"/>
      <c r="H425"/>
      <c r="I425"/>
      <c r="J425" s="102"/>
      <c r="K425"/>
      <c r="L425" s="102"/>
      <c r="M425" s="135"/>
      <c r="N425"/>
      <c r="O425"/>
      <c r="P425"/>
      <c r="Q425"/>
      <c r="R425"/>
      <c r="S425"/>
      <c r="T425"/>
      <c r="U425"/>
    </row>
    <row r="426" spans="1:21" s="105" customFormat="1" x14ac:dyDescent="0.3">
      <c r="A426"/>
      <c r="B426"/>
      <c r="C426"/>
      <c r="D426"/>
      <c r="E426"/>
      <c r="F426"/>
      <c r="G426"/>
      <c r="H426"/>
      <c r="I426"/>
      <c r="J426" s="102"/>
      <c r="K426"/>
      <c r="L426" s="102"/>
      <c r="M426" s="135"/>
      <c r="N426"/>
      <c r="O426"/>
      <c r="P426"/>
      <c r="Q426"/>
      <c r="R426"/>
      <c r="S426"/>
      <c r="T426"/>
      <c r="U426"/>
    </row>
    <row r="427" spans="1:21" s="105" customFormat="1" x14ac:dyDescent="0.3">
      <c r="A427"/>
      <c r="B427"/>
      <c r="C427"/>
      <c r="D427"/>
      <c r="E427"/>
      <c r="F427"/>
      <c r="G427"/>
      <c r="H427"/>
      <c r="I427"/>
      <c r="J427" s="102"/>
      <c r="K427"/>
      <c r="L427" s="102"/>
      <c r="M427" s="135"/>
      <c r="N427"/>
      <c r="O427"/>
      <c r="P427"/>
      <c r="Q427"/>
      <c r="R427"/>
      <c r="S427"/>
      <c r="T427"/>
      <c r="U427"/>
    </row>
    <row r="428" spans="1:21" s="105" customFormat="1" x14ac:dyDescent="0.3">
      <c r="A428"/>
      <c r="B428"/>
      <c r="C428"/>
      <c r="D428"/>
      <c r="E428"/>
      <c r="F428"/>
      <c r="G428"/>
      <c r="H428"/>
      <c r="I428"/>
      <c r="J428" s="102"/>
      <c r="K428"/>
      <c r="L428" s="102"/>
      <c r="M428" s="135"/>
      <c r="N428"/>
      <c r="O428"/>
      <c r="P428"/>
      <c r="Q428"/>
      <c r="R428"/>
      <c r="S428"/>
      <c r="T428"/>
      <c r="U428"/>
    </row>
    <row r="429" spans="1:21" s="105" customFormat="1" x14ac:dyDescent="0.3">
      <c r="A429"/>
      <c r="B429"/>
      <c r="C429"/>
      <c r="D429"/>
      <c r="E429"/>
      <c r="F429"/>
      <c r="G429"/>
      <c r="H429"/>
      <c r="I429"/>
      <c r="J429" s="102"/>
      <c r="K429"/>
      <c r="L429" s="102"/>
      <c r="M429" s="135"/>
      <c r="N429"/>
      <c r="O429"/>
      <c r="P429"/>
      <c r="Q429"/>
      <c r="R429"/>
      <c r="S429"/>
      <c r="T429"/>
      <c r="U429"/>
    </row>
    <row r="430" spans="1:21" s="105" customFormat="1" x14ac:dyDescent="0.3">
      <c r="A430"/>
      <c r="B430"/>
      <c r="C430"/>
      <c r="D430"/>
      <c r="E430"/>
      <c r="F430"/>
      <c r="G430"/>
      <c r="H430"/>
      <c r="I430"/>
      <c r="J430" s="102"/>
      <c r="K430"/>
      <c r="L430" s="102"/>
      <c r="M430" s="135"/>
      <c r="N430"/>
      <c r="O430"/>
      <c r="P430"/>
      <c r="Q430"/>
      <c r="R430"/>
      <c r="S430"/>
      <c r="T430"/>
      <c r="U430"/>
    </row>
    <row r="431" spans="1:21" s="105" customFormat="1" x14ac:dyDescent="0.3">
      <c r="A431"/>
      <c r="B431"/>
      <c r="C431"/>
      <c r="D431"/>
      <c r="E431"/>
      <c r="F431"/>
      <c r="G431"/>
      <c r="H431"/>
      <c r="I431"/>
      <c r="J431" s="102"/>
      <c r="K431"/>
      <c r="L431" s="102"/>
      <c r="M431" s="135"/>
      <c r="N431"/>
      <c r="O431"/>
      <c r="P431"/>
      <c r="Q431"/>
      <c r="R431"/>
      <c r="S431"/>
      <c r="T431"/>
      <c r="U431"/>
    </row>
    <row r="432" spans="1:21" s="105" customFormat="1" x14ac:dyDescent="0.3">
      <c r="A432"/>
      <c r="B432"/>
      <c r="C432"/>
      <c r="D432"/>
      <c r="E432"/>
      <c r="F432"/>
      <c r="G432"/>
      <c r="H432"/>
      <c r="I432"/>
      <c r="J432" s="102"/>
      <c r="K432"/>
      <c r="L432" s="102"/>
      <c r="M432" s="135"/>
      <c r="N432"/>
      <c r="O432"/>
      <c r="P432"/>
      <c r="Q432"/>
      <c r="R432"/>
      <c r="S432"/>
      <c r="T432"/>
      <c r="U432"/>
    </row>
    <row r="433" spans="1:21" s="105" customFormat="1" x14ac:dyDescent="0.3">
      <c r="A433"/>
      <c r="B433"/>
      <c r="C433"/>
      <c r="D433"/>
      <c r="E433"/>
      <c r="F433"/>
      <c r="G433"/>
      <c r="H433"/>
      <c r="I433"/>
      <c r="J433" s="102"/>
      <c r="K433"/>
      <c r="L433" s="102"/>
      <c r="M433" s="135"/>
      <c r="N433"/>
      <c r="O433"/>
      <c r="P433"/>
      <c r="Q433"/>
      <c r="R433"/>
      <c r="S433"/>
      <c r="T433"/>
      <c r="U433"/>
    </row>
    <row r="434" spans="1:21" s="105" customFormat="1" x14ac:dyDescent="0.3">
      <c r="A434"/>
      <c r="B434"/>
      <c r="C434"/>
      <c r="D434"/>
      <c r="E434"/>
      <c r="F434"/>
      <c r="G434"/>
      <c r="H434"/>
      <c r="I434"/>
      <c r="J434" s="102"/>
      <c r="K434"/>
      <c r="L434" s="102"/>
      <c r="M434" s="135"/>
      <c r="N434"/>
      <c r="O434"/>
      <c r="P434"/>
      <c r="Q434"/>
      <c r="R434"/>
      <c r="S434"/>
      <c r="T434"/>
      <c r="U434"/>
    </row>
    <row r="435" spans="1:21" s="105" customFormat="1" x14ac:dyDescent="0.3">
      <c r="A435"/>
      <c r="B435"/>
      <c r="C435"/>
      <c r="D435"/>
      <c r="E435"/>
      <c r="F435"/>
      <c r="G435"/>
      <c r="H435"/>
      <c r="I435"/>
      <c r="J435" s="102"/>
      <c r="K435"/>
      <c r="L435" s="102"/>
      <c r="M435" s="135"/>
      <c r="N435"/>
      <c r="O435"/>
      <c r="P435"/>
      <c r="Q435"/>
      <c r="R435"/>
      <c r="S435"/>
      <c r="T435"/>
      <c r="U435"/>
    </row>
    <row r="436" spans="1:21" s="105" customFormat="1" x14ac:dyDescent="0.3">
      <c r="A436"/>
      <c r="B436"/>
      <c r="C436"/>
      <c r="D436"/>
      <c r="E436"/>
      <c r="F436"/>
      <c r="G436"/>
      <c r="H436"/>
      <c r="I436"/>
      <c r="J436" s="102"/>
      <c r="K436"/>
      <c r="L436" s="102"/>
      <c r="M436" s="135"/>
      <c r="N436"/>
      <c r="O436"/>
      <c r="P436"/>
      <c r="Q436"/>
      <c r="R436"/>
      <c r="S436"/>
      <c r="T436"/>
      <c r="U436"/>
    </row>
    <row r="437" spans="1:21" s="105" customFormat="1" x14ac:dyDescent="0.3">
      <c r="A437"/>
      <c r="B437"/>
      <c r="C437"/>
      <c r="D437"/>
      <c r="E437"/>
      <c r="F437"/>
      <c r="G437"/>
      <c r="H437"/>
      <c r="I437"/>
      <c r="J437" s="102"/>
      <c r="K437"/>
      <c r="L437" s="102"/>
      <c r="M437" s="135"/>
      <c r="N437"/>
      <c r="O437"/>
      <c r="P437"/>
      <c r="Q437"/>
      <c r="R437"/>
      <c r="S437"/>
      <c r="T437"/>
      <c r="U437"/>
    </row>
    <row r="438" spans="1:21" s="105" customFormat="1" x14ac:dyDescent="0.3">
      <c r="A438"/>
      <c r="B438"/>
      <c r="C438"/>
      <c r="D438"/>
      <c r="E438"/>
      <c r="F438"/>
      <c r="G438"/>
      <c r="H438"/>
      <c r="I438"/>
      <c r="J438" s="102"/>
      <c r="K438"/>
      <c r="L438" s="102"/>
      <c r="M438" s="135"/>
      <c r="N438"/>
      <c r="O438"/>
      <c r="P438"/>
      <c r="Q438"/>
      <c r="R438"/>
      <c r="S438"/>
      <c r="T438"/>
      <c r="U438"/>
    </row>
    <row r="439" spans="1:21" s="105" customFormat="1" x14ac:dyDescent="0.3">
      <c r="A439"/>
      <c r="B439"/>
      <c r="C439"/>
      <c r="D439"/>
      <c r="E439"/>
      <c r="F439"/>
      <c r="G439"/>
      <c r="H439"/>
      <c r="I439"/>
      <c r="J439" s="102"/>
      <c r="K439"/>
      <c r="L439" s="102"/>
      <c r="M439" s="135"/>
      <c r="N439"/>
      <c r="O439"/>
      <c r="P439"/>
      <c r="Q439"/>
      <c r="R439"/>
      <c r="S439"/>
      <c r="T439"/>
      <c r="U439"/>
    </row>
    <row r="440" spans="1:21" s="105" customFormat="1" x14ac:dyDescent="0.3">
      <c r="A440"/>
      <c r="B440"/>
      <c r="C440"/>
      <c r="D440"/>
      <c r="E440"/>
      <c r="F440"/>
      <c r="G440"/>
      <c r="H440"/>
      <c r="I440"/>
      <c r="J440" s="102"/>
      <c r="K440"/>
      <c r="L440" s="102"/>
      <c r="M440" s="135"/>
      <c r="N440"/>
      <c r="O440"/>
      <c r="P440"/>
      <c r="Q440"/>
      <c r="R440"/>
      <c r="S440"/>
      <c r="T440"/>
      <c r="U440"/>
    </row>
    <row r="441" spans="1:21" s="105" customFormat="1" x14ac:dyDescent="0.3">
      <c r="A441"/>
      <c r="B441"/>
      <c r="C441"/>
      <c r="D441"/>
      <c r="E441"/>
      <c r="F441"/>
      <c r="G441"/>
      <c r="H441"/>
      <c r="I441"/>
      <c r="J441" s="102"/>
      <c r="K441"/>
      <c r="L441" s="102"/>
      <c r="M441" s="135"/>
      <c r="N441"/>
      <c r="O441"/>
      <c r="P441"/>
      <c r="Q441"/>
      <c r="R441"/>
      <c r="S441"/>
      <c r="T441"/>
      <c r="U441"/>
    </row>
    <row r="442" spans="1:21" s="105" customFormat="1" x14ac:dyDescent="0.3">
      <c r="A442"/>
      <c r="B442"/>
      <c r="C442"/>
      <c r="D442"/>
      <c r="E442"/>
      <c r="F442"/>
      <c r="G442"/>
      <c r="H442"/>
      <c r="I442"/>
      <c r="J442" s="102"/>
      <c r="K442"/>
      <c r="L442" s="102"/>
      <c r="M442" s="135"/>
      <c r="N442"/>
      <c r="O442"/>
      <c r="P442"/>
      <c r="Q442"/>
      <c r="R442"/>
      <c r="S442"/>
      <c r="T442"/>
      <c r="U442"/>
    </row>
    <row r="443" spans="1:21" s="105" customFormat="1" x14ac:dyDescent="0.3">
      <c r="A443"/>
      <c r="B443"/>
      <c r="C443"/>
      <c r="D443"/>
      <c r="E443"/>
      <c r="F443"/>
      <c r="G443"/>
      <c r="H443"/>
      <c r="I443"/>
      <c r="J443" s="102"/>
      <c r="K443"/>
      <c r="L443" s="102"/>
      <c r="M443" s="135"/>
      <c r="N443"/>
      <c r="O443"/>
      <c r="P443"/>
      <c r="Q443"/>
      <c r="R443"/>
      <c r="S443"/>
      <c r="T443"/>
      <c r="U443"/>
    </row>
    <row r="444" spans="1:21" s="105" customFormat="1" x14ac:dyDescent="0.3">
      <c r="A444"/>
      <c r="B444"/>
      <c r="C444"/>
      <c r="D444"/>
      <c r="E444"/>
      <c r="F444"/>
      <c r="G444"/>
      <c r="H444"/>
      <c r="I444"/>
      <c r="J444" s="102"/>
      <c r="K444"/>
      <c r="L444" s="102"/>
      <c r="M444" s="135"/>
      <c r="N444"/>
      <c r="O444"/>
      <c r="P444"/>
      <c r="Q444"/>
      <c r="R444"/>
      <c r="S444"/>
      <c r="T444"/>
      <c r="U444"/>
    </row>
    <row r="445" spans="1:21" s="105" customFormat="1" x14ac:dyDescent="0.3">
      <c r="A445"/>
      <c r="B445"/>
      <c r="C445"/>
      <c r="D445"/>
      <c r="E445"/>
      <c r="F445"/>
      <c r="G445"/>
      <c r="H445"/>
      <c r="I445"/>
      <c r="J445" s="102"/>
      <c r="K445"/>
      <c r="L445" s="102"/>
      <c r="M445" s="135"/>
      <c r="N445"/>
      <c r="O445"/>
      <c r="P445"/>
      <c r="Q445"/>
      <c r="R445"/>
      <c r="S445"/>
      <c r="T445"/>
      <c r="U445"/>
    </row>
    <row r="446" spans="1:21" s="105" customFormat="1" x14ac:dyDescent="0.3">
      <c r="A446"/>
      <c r="B446"/>
      <c r="C446"/>
      <c r="D446"/>
      <c r="E446"/>
      <c r="F446"/>
      <c r="G446"/>
      <c r="H446"/>
      <c r="I446"/>
      <c r="J446" s="102"/>
      <c r="K446"/>
      <c r="L446" s="102"/>
      <c r="M446" s="135"/>
      <c r="N446"/>
      <c r="O446"/>
      <c r="P446"/>
      <c r="Q446"/>
      <c r="R446"/>
      <c r="S446"/>
      <c r="T446"/>
      <c r="U446"/>
    </row>
    <row r="447" spans="1:21" s="105" customFormat="1" x14ac:dyDescent="0.3">
      <c r="A447"/>
      <c r="B447"/>
      <c r="C447"/>
      <c r="D447"/>
      <c r="E447"/>
      <c r="F447"/>
      <c r="G447"/>
      <c r="H447"/>
      <c r="I447"/>
      <c r="J447" s="102"/>
      <c r="K447"/>
      <c r="L447" s="102"/>
      <c r="M447" s="135"/>
      <c r="N447"/>
      <c r="O447"/>
      <c r="P447"/>
      <c r="Q447"/>
      <c r="R447"/>
      <c r="S447"/>
      <c r="T447"/>
      <c r="U447"/>
    </row>
    <row r="448" spans="1:21" s="105" customFormat="1" x14ac:dyDescent="0.3">
      <c r="A448"/>
      <c r="B448"/>
      <c r="C448"/>
      <c r="D448"/>
      <c r="E448"/>
      <c r="F448"/>
      <c r="G448"/>
      <c r="H448"/>
      <c r="I448"/>
      <c r="J448" s="102"/>
      <c r="K448"/>
      <c r="L448" s="102"/>
      <c r="M448" s="135"/>
      <c r="N448"/>
      <c r="O448"/>
      <c r="P448"/>
      <c r="Q448"/>
      <c r="R448"/>
      <c r="S448"/>
      <c r="T448"/>
      <c r="U448"/>
    </row>
    <row r="449" spans="1:21" s="105" customFormat="1" x14ac:dyDescent="0.3">
      <c r="A449"/>
      <c r="B449"/>
      <c r="C449"/>
      <c r="D449"/>
      <c r="E449"/>
      <c r="F449"/>
      <c r="G449"/>
      <c r="H449"/>
      <c r="I449"/>
      <c r="J449" s="102"/>
      <c r="K449"/>
      <c r="L449" s="102"/>
      <c r="M449" s="135"/>
      <c r="N449"/>
      <c r="O449"/>
      <c r="P449"/>
      <c r="Q449"/>
      <c r="R449"/>
      <c r="S449"/>
      <c r="T449"/>
      <c r="U449"/>
    </row>
    <row r="450" spans="1:21" s="105" customFormat="1" x14ac:dyDescent="0.3">
      <c r="A450"/>
      <c r="B450"/>
      <c r="C450"/>
      <c r="D450"/>
      <c r="E450"/>
      <c r="F450"/>
      <c r="G450"/>
      <c r="H450"/>
      <c r="I450"/>
      <c r="J450" s="102"/>
      <c r="K450"/>
      <c r="L450" s="102"/>
      <c r="M450" s="135"/>
      <c r="N450"/>
      <c r="O450"/>
      <c r="P450"/>
      <c r="Q450"/>
      <c r="R450"/>
      <c r="S450"/>
      <c r="T450"/>
      <c r="U450"/>
    </row>
    <row r="451" spans="1:21" s="105" customFormat="1" x14ac:dyDescent="0.3">
      <c r="A451"/>
      <c r="B451"/>
      <c r="C451"/>
      <c r="D451"/>
      <c r="E451"/>
      <c r="F451"/>
      <c r="G451"/>
      <c r="H451"/>
      <c r="I451"/>
      <c r="J451" s="102"/>
      <c r="K451"/>
      <c r="L451" s="102"/>
      <c r="M451" s="135"/>
      <c r="N451"/>
      <c r="O451"/>
      <c r="P451"/>
      <c r="Q451"/>
      <c r="R451"/>
      <c r="S451"/>
      <c r="T451"/>
      <c r="U451"/>
    </row>
    <row r="452" spans="1:21" s="105" customFormat="1" x14ac:dyDescent="0.3">
      <c r="A452"/>
      <c r="B452"/>
      <c r="C452"/>
      <c r="D452"/>
      <c r="E452"/>
      <c r="F452"/>
      <c r="G452"/>
      <c r="H452"/>
      <c r="I452"/>
      <c r="J452" s="102"/>
      <c r="K452"/>
      <c r="L452" s="102"/>
      <c r="M452" s="135"/>
      <c r="N452"/>
      <c r="O452"/>
      <c r="P452"/>
      <c r="Q452"/>
      <c r="R452"/>
      <c r="S452"/>
      <c r="T452"/>
      <c r="U452"/>
    </row>
    <row r="453" spans="1:21" s="105" customFormat="1" x14ac:dyDescent="0.3">
      <c r="A453"/>
      <c r="B453"/>
      <c r="C453"/>
      <c r="D453"/>
      <c r="E453"/>
      <c r="F453"/>
      <c r="G453"/>
      <c r="H453"/>
      <c r="I453"/>
      <c r="J453" s="102"/>
      <c r="K453"/>
      <c r="L453" s="102"/>
      <c r="M453" s="135"/>
      <c r="N453"/>
      <c r="O453"/>
      <c r="P453"/>
      <c r="Q453"/>
      <c r="R453"/>
      <c r="S453"/>
      <c r="T453"/>
      <c r="U453"/>
    </row>
    <row r="454" spans="1:21" s="105" customFormat="1" x14ac:dyDescent="0.3">
      <c r="A454"/>
      <c r="B454"/>
      <c r="C454"/>
      <c r="D454"/>
      <c r="E454"/>
      <c r="F454"/>
      <c r="G454"/>
      <c r="H454"/>
      <c r="I454"/>
      <c r="J454" s="102"/>
      <c r="K454"/>
      <c r="L454" s="102"/>
      <c r="M454" s="135"/>
      <c r="N454"/>
      <c r="O454"/>
      <c r="P454"/>
      <c r="Q454"/>
      <c r="R454"/>
      <c r="S454"/>
      <c r="T454"/>
      <c r="U454"/>
    </row>
    <row r="455" spans="1:21" s="105" customFormat="1" x14ac:dyDescent="0.3">
      <c r="A455"/>
      <c r="B455"/>
      <c r="C455"/>
      <c r="D455"/>
      <c r="E455"/>
      <c r="F455"/>
      <c r="G455"/>
      <c r="H455"/>
      <c r="I455"/>
      <c r="J455" s="102"/>
      <c r="K455"/>
      <c r="L455" s="102"/>
      <c r="M455" s="135"/>
      <c r="N455"/>
      <c r="O455"/>
      <c r="P455"/>
      <c r="Q455"/>
      <c r="R455"/>
      <c r="S455"/>
      <c r="T455"/>
      <c r="U455"/>
    </row>
    <row r="456" spans="1:21" s="105" customFormat="1" x14ac:dyDescent="0.3">
      <c r="A456"/>
      <c r="B456"/>
      <c r="C456"/>
      <c r="D456"/>
      <c r="E456"/>
      <c r="F456"/>
      <c r="G456"/>
      <c r="H456"/>
      <c r="I456"/>
      <c r="J456" s="102"/>
      <c r="K456"/>
      <c r="L456" s="102"/>
      <c r="M456" s="135"/>
      <c r="N456"/>
      <c r="O456"/>
      <c r="P456"/>
      <c r="Q456"/>
      <c r="R456"/>
      <c r="S456"/>
      <c r="T456"/>
      <c r="U456"/>
    </row>
    <row r="457" spans="1:21" s="105" customFormat="1" x14ac:dyDescent="0.3">
      <c r="A457"/>
      <c r="B457"/>
      <c r="C457"/>
      <c r="D457"/>
      <c r="E457"/>
      <c r="F457"/>
      <c r="G457"/>
      <c r="H457"/>
      <c r="I457"/>
      <c r="J457" s="102"/>
      <c r="K457"/>
      <c r="L457" s="102"/>
      <c r="M457" s="135"/>
      <c r="N457"/>
      <c r="O457"/>
      <c r="P457"/>
      <c r="Q457"/>
      <c r="R457"/>
      <c r="S457"/>
      <c r="T457"/>
      <c r="U457"/>
    </row>
    <row r="458" spans="1:21" s="105" customFormat="1" x14ac:dyDescent="0.3">
      <c r="A458"/>
      <c r="B458"/>
      <c r="C458"/>
      <c r="D458"/>
      <c r="E458"/>
      <c r="F458"/>
      <c r="G458"/>
      <c r="H458"/>
      <c r="I458"/>
      <c r="J458" s="102"/>
      <c r="K458"/>
      <c r="L458" s="102"/>
      <c r="M458" s="135"/>
      <c r="N458"/>
      <c r="O458"/>
      <c r="P458"/>
      <c r="Q458"/>
      <c r="R458"/>
      <c r="S458"/>
      <c r="T458"/>
      <c r="U458"/>
    </row>
    <row r="459" spans="1:21" s="105" customFormat="1" x14ac:dyDescent="0.3">
      <c r="A459"/>
      <c r="B459"/>
      <c r="C459"/>
      <c r="D459"/>
      <c r="E459"/>
      <c r="F459"/>
      <c r="G459"/>
      <c r="H459"/>
      <c r="I459"/>
      <c r="J459" s="102"/>
      <c r="K459"/>
      <c r="L459" s="102"/>
      <c r="M459" s="135"/>
      <c r="N459"/>
      <c r="O459"/>
      <c r="P459"/>
      <c r="Q459"/>
      <c r="R459"/>
      <c r="S459"/>
      <c r="T459"/>
      <c r="U459"/>
    </row>
    <row r="460" spans="1:21" s="105" customFormat="1" x14ac:dyDescent="0.3">
      <c r="A460"/>
      <c r="B460"/>
      <c r="C460"/>
      <c r="D460"/>
      <c r="E460"/>
      <c r="F460"/>
      <c r="G460"/>
      <c r="H460"/>
      <c r="I460"/>
      <c r="J460" s="102"/>
      <c r="K460"/>
      <c r="L460" s="102"/>
      <c r="M460" s="135"/>
      <c r="N460"/>
      <c r="O460"/>
      <c r="P460"/>
      <c r="Q460"/>
      <c r="R460"/>
      <c r="S460"/>
      <c r="T460"/>
      <c r="U460"/>
    </row>
    <row r="461" spans="1:21" s="105" customFormat="1" x14ac:dyDescent="0.3">
      <c r="A461"/>
      <c r="B461"/>
      <c r="C461"/>
      <c r="D461"/>
      <c r="E461"/>
      <c r="F461"/>
      <c r="G461"/>
      <c r="H461"/>
      <c r="I461"/>
      <c r="J461" s="102"/>
      <c r="K461"/>
      <c r="L461" s="102"/>
      <c r="M461" s="135"/>
      <c r="N461"/>
      <c r="O461"/>
      <c r="P461"/>
      <c r="Q461"/>
      <c r="R461"/>
      <c r="S461"/>
      <c r="T461"/>
      <c r="U461"/>
    </row>
    <row r="462" spans="1:21" s="105" customFormat="1" x14ac:dyDescent="0.3">
      <c r="A462"/>
      <c r="B462"/>
      <c r="C462"/>
      <c r="D462"/>
      <c r="E462"/>
      <c r="F462"/>
      <c r="G462"/>
      <c r="H462"/>
      <c r="I462"/>
      <c r="J462" s="102"/>
      <c r="K462"/>
      <c r="L462" s="102"/>
      <c r="M462" s="135"/>
      <c r="N462"/>
      <c r="O462"/>
      <c r="P462"/>
      <c r="Q462"/>
      <c r="R462"/>
      <c r="S462"/>
      <c r="T462"/>
      <c r="U462"/>
    </row>
    <row r="463" spans="1:21" s="105" customFormat="1" x14ac:dyDescent="0.3">
      <c r="A463"/>
      <c r="B463"/>
      <c r="C463"/>
      <c r="D463"/>
      <c r="E463"/>
      <c r="F463"/>
      <c r="G463"/>
      <c r="H463"/>
      <c r="I463"/>
      <c r="J463" s="102"/>
      <c r="K463"/>
      <c r="L463" s="102"/>
      <c r="M463" s="135"/>
      <c r="N463"/>
      <c r="O463"/>
      <c r="P463"/>
      <c r="Q463"/>
      <c r="R463"/>
      <c r="S463"/>
      <c r="T463"/>
      <c r="U463"/>
    </row>
    <row r="464" spans="1:21" s="105" customFormat="1" x14ac:dyDescent="0.3">
      <c r="A464"/>
      <c r="B464"/>
      <c r="C464"/>
      <c r="D464"/>
      <c r="E464"/>
      <c r="F464"/>
      <c r="G464"/>
      <c r="H464"/>
      <c r="I464"/>
      <c r="J464" s="102"/>
      <c r="K464"/>
      <c r="L464" s="102"/>
      <c r="M464" s="135"/>
      <c r="N464"/>
      <c r="O464"/>
      <c r="P464"/>
      <c r="Q464"/>
      <c r="R464"/>
      <c r="S464"/>
      <c r="T464"/>
      <c r="U464"/>
    </row>
    <row r="465" spans="1:21" s="105" customFormat="1" x14ac:dyDescent="0.3">
      <c r="A465"/>
      <c r="B465"/>
      <c r="C465"/>
      <c r="D465"/>
      <c r="E465"/>
      <c r="F465"/>
      <c r="G465"/>
      <c r="H465"/>
      <c r="I465"/>
      <c r="J465" s="102"/>
      <c r="K465"/>
      <c r="L465" s="102"/>
      <c r="M465" s="135"/>
      <c r="N465"/>
      <c r="O465"/>
      <c r="P465"/>
      <c r="Q465"/>
      <c r="R465"/>
      <c r="S465"/>
      <c r="T465"/>
      <c r="U465"/>
    </row>
    <row r="466" spans="1:21" s="105" customFormat="1" x14ac:dyDescent="0.3">
      <c r="A466"/>
      <c r="B466"/>
      <c r="C466"/>
      <c r="D466"/>
      <c r="E466"/>
      <c r="F466"/>
      <c r="G466"/>
      <c r="H466"/>
      <c r="I466"/>
      <c r="J466" s="102"/>
      <c r="K466"/>
      <c r="L466" s="102"/>
      <c r="M466" s="135"/>
      <c r="N466"/>
      <c r="O466"/>
      <c r="P466"/>
      <c r="Q466"/>
      <c r="R466"/>
      <c r="S466"/>
      <c r="T466"/>
      <c r="U466"/>
    </row>
    <row r="467" spans="1:21" s="105" customFormat="1" x14ac:dyDescent="0.3">
      <c r="A467"/>
      <c r="B467"/>
      <c r="C467"/>
      <c r="D467"/>
      <c r="E467"/>
      <c r="F467"/>
      <c r="G467"/>
      <c r="H467"/>
      <c r="I467"/>
      <c r="J467" s="102"/>
      <c r="K467"/>
      <c r="L467" s="102"/>
      <c r="M467" s="135"/>
      <c r="N467"/>
      <c r="O467"/>
      <c r="P467"/>
      <c r="Q467"/>
      <c r="R467"/>
      <c r="S467"/>
      <c r="T467"/>
      <c r="U467"/>
    </row>
    <row r="468" spans="1:21" s="105" customFormat="1" x14ac:dyDescent="0.3">
      <c r="A468"/>
      <c r="B468"/>
      <c r="C468"/>
      <c r="D468"/>
      <c r="E468"/>
      <c r="F468"/>
      <c r="G468"/>
      <c r="H468"/>
      <c r="I468"/>
      <c r="J468" s="102"/>
      <c r="K468"/>
      <c r="L468" s="102"/>
      <c r="M468" s="135"/>
      <c r="N468"/>
      <c r="O468"/>
      <c r="P468"/>
      <c r="Q468"/>
      <c r="R468"/>
      <c r="S468"/>
      <c r="T468"/>
      <c r="U468"/>
    </row>
    <row r="469" spans="1:21" s="105" customFormat="1" x14ac:dyDescent="0.3">
      <c r="A469"/>
      <c r="B469"/>
      <c r="C469"/>
      <c r="D469"/>
      <c r="E469"/>
      <c r="F469"/>
      <c r="G469"/>
      <c r="H469"/>
      <c r="I469"/>
      <c r="J469" s="102"/>
      <c r="K469"/>
      <c r="L469" s="102"/>
      <c r="M469" s="135"/>
      <c r="N469"/>
      <c r="O469"/>
      <c r="P469"/>
      <c r="Q469"/>
      <c r="R469"/>
      <c r="S469"/>
      <c r="T469"/>
      <c r="U469"/>
    </row>
    <row r="470" spans="1:21" s="105" customFormat="1" x14ac:dyDescent="0.3">
      <c r="A470"/>
      <c r="B470"/>
      <c r="C470"/>
      <c r="D470"/>
      <c r="E470"/>
      <c r="F470"/>
      <c r="G470"/>
      <c r="H470"/>
      <c r="I470"/>
      <c r="J470" s="102"/>
      <c r="K470"/>
      <c r="L470" s="102"/>
      <c r="M470" s="135"/>
      <c r="N470"/>
      <c r="O470"/>
      <c r="P470"/>
      <c r="Q470"/>
      <c r="R470"/>
      <c r="S470"/>
      <c r="T470"/>
      <c r="U470"/>
    </row>
    <row r="471" spans="1:21" s="105" customFormat="1" x14ac:dyDescent="0.3">
      <c r="A471"/>
      <c r="B471"/>
      <c r="C471"/>
      <c r="D471"/>
      <c r="E471"/>
      <c r="F471"/>
      <c r="G471"/>
      <c r="H471"/>
      <c r="I471"/>
      <c r="J471" s="102"/>
      <c r="K471"/>
      <c r="L471" s="102"/>
      <c r="M471" s="135"/>
      <c r="N471"/>
      <c r="O471"/>
      <c r="P471"/>
      <c r="Q471"/>
      <c r="R471"/>
      <c r="S471"/>
      <c r="T471"/>
      <c r="U471"/>
    </row>
    <row r="472" spans="1:21" s="105" customFormat="1" x14ac:dyDescent="0.3">
      <c r="A472"/>
      <c r="B472"/>
      <c r="C472"/>
      <c r="D472"/>
      <c r="E472"/>
      <c r="F472"/>
      <c r="G472"/>
      <c r="H472"/>
      <c r="I472"/>
      <c r="J472" s="102"/>
      <c r="K472"/>
      <c r="L472" s="102"/>
      <c r="M472" s="135"/>
      <c r="N472"/>
      <c r="O472"/>
      <c r="P472"/>
      <c r="Q472"/>
      <c r="R472"/>
      <c r="S472"/>
      <c r="T472"/>
      <c r="U472"/>
    </row>
    <row r="473" spans="1:21" s="105" customFormat="1" x14ac:dyDescent="0.3">
      <c r="A473"/>
      <c r="B473"/>
      <c r="C473"/>
      <c r="D473"/>
      <c r="E473"/>
      <c r="F473"/>
      <c r="G473"/>
      <c r="H473"/>
      <c r="I473"/>
      <c r="J473" s="102"/>
      <c r="K473"/>
      <c r="L473" s="102"/>
      <c r="M473" s="135"/>
      <c r="N473"/>
      <c r="O473"/>
      <c r="P473"/>
      <c r="Q473"/>
      <c r="R473"/>
      <c r="S473"/>
      <c r="T473"/>
      <c r="U473"/>
    </row>
    <row r="474" spans="1:21" s="105" customFormat="1" x14ac:dyDescent="0.3">
      <c r="A474"/>
      <c r="B474"/>
      <c r="C474"/>
      <c r="D474"/>
      <c r="E474"/>
      <c r="F474"/>
      <c r="G474"/>
      <c r="H474"/>
      <c r="I474"/>
      <c r="J474" s="102"/>
      <c r="K474"/>
      <c r="L474" s="102"/>
      <c r="M474" s="135"/>
      <c r="N474"/>
      <c r="O474"/>
      <c r="P474"/>
      <c r="Q474"/>
      <c r="R474"/>
      <c r="S474"/>
      <c r="T474"/>
      <c r="U474"/>
    </row>
    <row r="475" spans="1:21" s="105" customFormat="1" x14ac:dyDescent="0.3">
      <c r="A475"/>
      <c r="B475"/>
      <c r="C475"/>
      <c r="D475"/>
      <c r="E475"/>
      <c r="F475"/>
      <c r="G475"/>
      <c r="H475"/>
      <c r="I475"/>
      <c r="J475" s="102"/>
      <c r="K475"/>
      <c r="L475" s="102"/>
      <c r="M475" s="135"/>
      <c r="N475"/>
      <c r="O475"/>
      <c r="P475"/>
      <c r="Q475"/>
      <c r="R475"/>
      <c r="S475"/>
      <c r="T475"/>
      <c r="U475"/>
    </row>
    <row r="476" spans="1:21" s="105" customFormat="1" x14ac:dyDescent="0.3">
      <c r="A476"/>
      <c r="B476"/>
      <c r="C476"/>
      <c r="D476"/>
      <c r="E476"/>
      <c r="F476"/>
      <c r="G476"/>
      <c r="H476"/>
      <c r="I476"/>
      <c r="J476" s="102"/>
      <c r="K476"/>
      <c r="L476" s="102"/>
      <c r="M476" s="135"/>
      <c r="N476"/>
      <c r="O476"/>
      <c r="P476"/>
      <c r="Q476"/>
      <c r="R476"/>
      <c r="S476"/>
      <c r="T476"/>
      <c r="U476"/>
    </row>
    <row r="477" spans="1:21" s="105" customFormat="1" x14ac:dyDescent="0.3">
      <c r="A477"/>
      <c r="B477"/>
      <c r="C477"/>
      <c r="D477"/>
      <c r="E477"/>
      <c r="F477"/>
      <c r="G477"/>
      <c r="H477"/>
      <c r="I477"/>
      <c r="J477" s="102"/>
      <c r="K477"/>
      <c r="L477" s="102"/>
      <c r="M477" s="135"/>
      <c r="N477"/>
      <c r="O477"/>
      <c r="P477"/>
      <c r="Q477"/>
      <c r="R477"/>
      <c r="S477"/>
      <c r="T477"/>
      <c r="U477"/>
    </row>
    <row r="478" spans="1:21" s="105" customFormat="1" x14ac:dyDescent="0.3">
      <c r="A478"/>
      <c r="B478"/>
      <c r="C478"/>
      <c r="D478"/>
      <c r="E478"/>
      <c r="F478"/>
      <c r="G478"/>
      <c r="H478"/>
      <c r="I478"/>
      <c r="J478" s="102"/>
      <c r="K478"/>
      <c r="L478" s="102"/>
      <c r="M478" s="135"/>
      <c r="N478"/>
      <c r="O478"/>
      <c r="P478"/>
      <c r="Q478"/>
      <c r="R478"/>
      <c r="S478"/>
      <c r="T478"/>
      <c r="U478"/>
    </row>
    <row r="479" spans="1:21" s="105" customFormat="1" x14ac:dyDescent="0.3">
      <c r="A479"/>
      <c r="B479"/>
      <c r="C479"/>
      <c r="D479"/>
      <c r="E479"/>
      <c r="F479"/>
      <c r="G479"/>
      <c r="H479"/>
      <c r="I479"/>
      <c r="J479" s="102"/>
      <c r="K479"/>
      <c r="L479" s="102"/>
      <c r="M479" s="135"/>
      <c r="N479"/>
      <c r="O479"/>
      <c r="P479"/>
      <c r="Q479"/>
      <c r="R479"/>
      <c r="S479"/>
      <c r="T479"/>
      <c r="U479"/>
    </row>
    <row r="480" spans="1:21" s="105" customFormat="1" x14ac:dyDescent="0.3">
      <c r="A480"/>
      <c r="B480"/>
      <c r="C480"/>
      <c r="D480"/>
      <c r="E480"/>
      <c r="F480"/>
      <c r="G480"/>
      <c r="H480"/>
      <c r="I480"/>
      <c r="J480" s="102"/>
      <c r="K480"/>
      <c r="L480" s="102"/>
      <c r="M480" s="135"/>
      <c r="N480"/>
      <c r="O480"/>
      <c r="P480"/>
      <c r="Q480"/>
      <c r="R480"/>
      <c r="S480"/>
      <c r="T480"/>
      <c r="U480"/>
    </row>
    <row r="481" spans="1:21" s="105" customFormat="1" x14ac:dyDescent="0.3">
      <c r="A481"/>
      <c r="B481"/>
      <c r="C481"/>
      <c r="D481"/>
      <c r="E481"/>
      <c r="F481"/>
      <c r="G481"/>
      <c r="H481"/>
      <c r="I481"/>
      <c r="J481" s="102"/>
      <c r="K481"/>
      <c r="L481" s="102"/>
      <c r="M481" s="135"/>
      <c r="N481"/>
      <c r="O481"/>
      <c r="P481"/>
      <c r="Q481"/>
      <c r="R481"/>
      <c r="S481"/>
      <c r="T481"/>
      <c r="U481"/>
    </row>
    <row r="482" spans="1:21" s="105" customFormat="1" x14ac:dyDescent="0.3">
      <c r="A482"/>
      <c r="B482"/>
      <c r="C482"/>
      <c r="D482"/>
      <c r="E482"/>
      <c r="F482"/>
      <c r="G482"/>
      <c r="H482"/>
      <c r="I482"/>
      <c r="J482" s="102"/>
      <c r="K482"/>
      <c r="L482" s="102"/>
      <c r="M482" s="135"/>
      <c r="N482"/>
      <c r="O482"/>
      <c r="P482"/>
      <c r="Q482"/>
      <c r="R482"/>
      <c r="S482"/>
      <c r="T482"/>
      <c r="U482"/>
    </row>
    <row r="483" spans="1:21" s="105" customFormat="1" x14ac:dyDescent="0.3">
      <c r="A483"/>
      <c r="B483"/>
      <c r="C483"/>
      <c r="D483"/>
      <c r="E483"/>
      <c r="F483"/>
      <c r="G483"/>
      <c r="H483"/>
      <c r="I483"/>
      <c r="J483" s="102"/>
      <c r="K483"/>
      <c r="L483" s="102"/>
      <c r="M483" s="135"/>
      <c r="N483"/>
      <c r="O483"/>
      <c r="P483"/>
      <c r="Q483"/>
      <c r="R483"/>
      <c r="S483"/>
      <c r="T483"/>
      <c r="U483"/>
    </row>
    <row r="484" spans="1:21" s="105" customFormat="1" x14ac:dyDescent="0.3">
      <c r="A484"/>
      <c r="B484"/>
      <c r="C484"/>
      <c r="D484"/>
      <c r="E484"/>
      <c r="F484"/>
      <c r="G484"/>
      <c r="H484"/>
      <c r="I484"/>
      <c r="J484" s="102"/>
      <c r="K484"/>
      <c r="L484" s="102"/>
      <c r="M484" s="135"/>
      <c r="N484"/>
      <c r="O484"/>
      <c r="P484"/>
      <c r="Q484"/>
      <c r="R484"/>
      <c r="S484"/>
      <c r="T484"/>
      <c r="U484"/>
    </row>
    <row r="485" spans="1:21" s="105" customFormat="1" x14ac:dyDescent="0.3">
      <c r="A485"/>
      <c r="B485"/>
      <c r="C485"/>
      <c r="D485"/>
      <c r="E485"/>
      <c r="F485"/>
      <c r="G485"/>
      <c r="H485"/>
      <c r="I485"/>
      <c r="J485" s="102"/>
      <c r="K485"/>
      <c r="L485" s="102"/>
      <c r="M485" s="135"/>
      <c r="N485"/>
      <c r="O485"/>
      <c r="P485"/>
      <c r="Q485"/>
      <c r="R485"/>
      <c r="S485"/>
      <c r="T485"/>
      <c r="U485"/>
    </row>
    <row r="486" spans="1:21" s="105" customFormat="1" x14ac:dyDescent="0.3">
      <c r="A486"/>
      <c r="B486"/>
      <c r="C486"/>
      <c r="D486"/>
      <c r="E486"/>
      <c r="F486"/>
      <c r="G486"/>
      <c r="H486"/>
      <c r="I486"/>
      <c r="J486" s="102"/>
      <c r="K486"/>
      <c r="L486" s="102"/>
      <c r="M486" s="135"/>
      <c r="N486"/>
      <c r="O486"/>
      <c r="P486"/>
      <c r="Q486"/>
      <c r="R486"/>
      <c r="S486"/>
      <c r="T486"/>
      <c r="U486"/>
    </row>
    <row r="487" spans="1:21" s="105" customFormat="1" x14ac:dyDescent="0.3">
      <c r="A487"/>
      <c r="B487"/>
      <c r="C487"/>
      <c r="D487"/>
      <c r="E487"/>
      <c r="F487"/>
      <c r="G487"/>
      <c r="H487"/>
      <c r="I487"/>
      <c r="J487" s="102"/>
      <c r="K487"/>
      <c r="L487" s="102"/>
      <c r="M487" s="135"/>
      <c r="N487"/>
      <c r="O487"/>
      <c r="P487"/>
      <c r="Q487"/>
      <c r="R487"/>
      <c r="S487"/>
      <c r="T487"/>
      <c r="U487"/>
    </row>
    <row r="488" spans="1:21" s="105" customFormat="1" x14ac:dyDescent="0.3">
      <c r="A488"/>
      <c r="B488"/>
      <c r="C488"/>
      <c r="D488"/>
      <c r="E488"/>
      <c r="F488"/>
      <c r="G488"/>
      <c r="H488"/>
      <c r="I488"/>
      <c r="J488" s="102"/>
      <c r="K488"/>
      <c r="L488" s="102"/>
      <c r="M488" s="135"/>
      <c r="N488"/>
      <c r="O488"/>
      <c r="P488"/>
      <c r="Q488"/>
      <c r="R488"/>
      <c r="S488"/>
      <c r="T488"/>
      <c r="U488"/>
    </row>
    <row r="489" spans="1:21" s="105" customFormat="1" x14ac:dyDescent="0.3">
      <c r="A489"/>
      <c r="B489"/>
      <c r="C489"/>
      <c r="D489"/>
      <c r="E489"/>
      <c r="F489"/>
      <c r="G489"/>
      <c r="H489"/>
      <c r="I489"/>
      <c r="J489" s="102"/>
      <c r="K489"/>
      <c r="L489" s="102"/>
      <c r="M489" s="135"/>
      <c r="N489"/>
      <c r="O489"/>
      <c r="P489"/>
      <c r="Q489"/>
      <c r="R489"/>
      <c r="S489"/>
      <c r="T489"/>
      <c r="U489"/>
    </row>
    <row r="490" spans="1:21" s="105" customFormat="1" x14ac:dyDescent="0.3">
      <c r="A490"/>
      <c r="B490"/>
      <c r="C490"/>
      <c r="D490"/>
      <c r="E490"/>
      <c r="F490"/>
      <c r="G490"/>
      <c r="H490"/>
      <c r="I490"/>
      <c r="J490" s="102"/>
      <c r="K490"/>
      <c r="L490" s="102"/>
      <c r="M490" s="135"/>
      <c r="N490"/>
      <c r="O490"/>
      <c r="P490"/>
      <c r="Q490"/>
      <c r="R490"/>
      <c r="S490"/>
      <c r="T490"/>
      <c r="U490"/>
    </row>
    <row r="491" spans="1:21" s="105" customFormat="1" x14ac:dyDescent="0.3">
      <c r="A491"/>
      <c r="B491"/>
      <c r="C491"/>
      <c r="D491"/>
      <c r="E491"/>
      <c r="F491"/>
      <c r="G491"/>
      <c r="H491"/>
      <c r="I491"/>
      <c r="J491" s="102"/>
      <c r="K491"/>
      <c r="L491" s="102"/>
      <c r="M491" s="135"/>
      <c r="N491"/>
      <c r="O491"/>
      <c r="P491"/>
      <c r="Q491"/>
      <c r="R491"/>
      <c r="S491"/>
      <c r="T491"/>
      <c r="U491"/>
    </row>
    <row r="492" spans="1:21" s="105" customFormat="1" x14ac:dyDescent="0.3">
      <c r="A492"/>
      <c r="B492"/>
      <c r="C492"/>
      <c r="D492"/>
      <c r="E492"/>
      <c r="F492"/>
      <c r="G492"/>
      <c r="H492"/>
      <c r="I492"/>
      <c r="J492" s="102"/>
      <c r="K492"/>
      <c r="L492" s="102"/>
      <c r="M492" s="135"/>
      <c r="N492"/>
      <c r="O492"/>
      <c r="P492"/>
      <c r="Q492"/>
      <c r="R492"/>
      <c r="S492"/>
      <c r="T492"/>
      <c r="U492"/>
    </row>
    <row r="493" spans="1:21" s="105" customFormat="1" x14ac:dyDescent="0.3">
      <c r="A493"/>
      <c r="B493"/>
      <c r="C493"/>
      <c r="D493"/>
      <c r="E493"/>
      <c r="F493"/>
      <c r="G493"/>
      <c r="H493"/>
      <c r="I493"/>
      <c r="J493" s="102"/>
      <c r="K493"/>
      <c r="L493" s="102"/>
      <c r="M493" s="135"/>
      <c r="N493"/>
      <c r="O493"/>
      <c r="P493"/>
      <c r="Q493"/>
      <c r="R493"/>
      <c r="S493"/>
      <c r="T493"/>
      <c r="U493"/>
    </row>
    <row r="494" spans="1:21" s="105" customFormat="1" x14ac:dyDescent="0.3">
      <c r="A494"/>
      <c r="B494"/>
      <c r="C494"/>
      <c r="D494"/>
      <c r="E494"/>
      <c r="F494"/>
      <c r="G494"/>
      <c r="H494"/>
      <c r="I494"/>
      <c r="J494" s="102"/>
      <c r="K494"/>
      <c r="L494" s="102"/>
      <c r="M494" s="135"/>
      <c r="N494"/>
      <c r="O494"/>
      <c r="P494"/>
      <c r="Q494"/>
      <c r="R494"/>
      <c r="S494"/>
      <c r="T494"/>
      <c r="U494"/>
    </row>
    <row r="495" spans="1:21" s="105" customFormat="1" x14ac:dyDescent="0.3">
      <c r="A495"/>
      <c r="B495"/>
      <c r="C495"/>
      <c r="D495"/>
      <c r="E495"/>
      <c r="F495"/>
      <c r="G495"/>
      <c r="H495"/>
      <c r="I495"/>
      <c r="J495" s="102"/>
      <c r="K495"/>
      <c r="L495" s="102"/>
      <c r="M495" s="135"/>
      <c r="N495"/>
      <c r="O495"/>
      <c r="P495"/>
      <c r="Q495"/>
      <c r="R495"/>
      <c r="S495"/>
      <c r="T495"/>
      <c r="U495"/>
    </row>
    <row r="496" spans="1:21" s="105" customFormat="1" x14ac:dyDescent="0.3">
      <c r="A496"/>
      <c r="B496"/>
      <c r="C496"/>
      <c r="D496"/>
      <c r="E496"/>
      <c r="F496"/>
      <c r="G496"/>
      <c r="H496"/>
      <c r="I496"/>
      <c r="J496" s="102"/>
      <c r="K496"/>
      <c r="L496" s="102"/>
      <c r="M496" s="135"/>
      <c r="N496"/>
      <c r="O496"/>
      <c r="P496"/>
      <c r="Q496"/>
      <c r="R496"/>
      <c r="S496"/>
      <c r="T496"/>
      <c r="U496"/>
    </row>
    <row r="497" spans="1:21" s="105" customFormat="1" x14ac:dyDescent="0.3">
      <c r="A497"/>
      <c r="B497"/>
      <c r="C497"/>
      <c r="D497"/>
      <c r="E497"/>
      <c r="F497"/>
      <c r="G497"/>
      <c r="H497"/>
      <c r="I497"/>
      <c r="J497" s="102"/>
      <c r="K497"/>
      <c r="L497" s="102"/>
      <c r="M497" s="135"/>
      <c r="N497"/>
      <c r="O497"/>
      <c r="P497"/>
      <c r="Q497"/>
      <c r="R497"/>
      <c r="S497"/>
      <c r="T497"/>
      <c r="U497"/>
    </row>
    <row r="498" spans="1:21" s="105" customFormat="1" x14ac:dyDescent="0.3">
      <c r="A498"/>
      <c r="B498"/>
      <c r="C498"/>
      <c r="D498"/>
      <c r="E498"/>
      <c r="F498"/>
      <c r="G498"/>
      <c r="H498"/>
      <c r="I498"/>
      <c r="J498" s="102"/>
      <c r="K498"/>
      <c r="L498" s="102"/>
      <c r="M498" s="135"/>
      <c r="N498"/>
      <c r="O498"/>
      <c r="P498"/>
      <c r="Q498"/>
      <c r="R498"/>
      <c r="S498"/>
      <c r="T498"/>
      <c r="U498"/>
    </row>
    <row r="499" spans="1:21" s="105" customFormat="1" x14ac:dyDescent="0.3">
      <c r="A499"/>
      <c r="B499"/>
      <c r="C499"/>
      <c r="D499"/>
      <c r="E499"/>
      <c r="F499"/>
      <c r="G499"/>
      <c r="H499"/>
      <c r="I499"/>
      <c r="J499" s="102"/>
      <c r="K499"/>
      <c r="L499" s="102"/>
      <c r="M499" s="135"/>
      <c r="N499"/>
      <c r="O499"/>
      <c r="P499"/>
      <c r="Q499"/>
      <c r="R499"/>
      <c r="S499"/>
      <c r="T499"/>
      <c r="U499"/>
    </row>
    <row r="500" spans="1:21" s="105" customFormat="1" x14ac:dyDescent="0.3">
      <c r="A500"/>
      <c r="B500"/>
      <c r="C500"/>
      <c r="D500"/>
      <c r="E500"/>
      <c r="F500"/>
      <c r="G500"/>
      <c r="H500"/>
      <c r="I500"/>
      <c r="J500" s="102"/>
      <c r="K500"/>
      <c r="L500" s="102"/>
      <c r="M500" s="135"/>
      <c r="N500"/>
      <c r="O500"/>
      <c r="P500"/>
      <c r="Q500"/>
      <c r="R500"/>
      <c r="S500"/>
      <c r="T500"/>
      <c r="U500"/>
    </row>
    <row r="501" spans="1:21" s="105" customFormat="1" x14ac:dyDescent="0.3">
      <c r="A501"/>
      <c r="B501"/>
      <c r="C501"/>
      <c r="D501"/>
      <c r="E501"/>
      <c r="F501"/>
      <c r="G501"/>
      <c r="H501"/>
      <c r="I501"/>
      <c r="J501" s="102"/>
      <c r="K501"/>
      <c r="L501" s="102"/>
      <c r="M501" s="135"/>
      <c r="N501"/>
      <c r="O501"/>
      <c r="P501"/>
      <c r="Q501"/>
      <c r="R501"/>
      <c r="S501"/>
      <c r="T501"/>
      <c r="U501"/>
    </row>
    <row r="502" spans="1:21" s="105" customFormat="1" x14ac:dyDescent="0.3">
      <c r="A502"/>
      <c r="B502"/>
      <c r="C502"/>
      <c r="D502"/>
      <c r="E502"/>
      <c r="F502"/>
      <c r="G502"/>
      <c r="H502"/>
      <c r="I502"/>
      <c r="J502" s="102"/>
      <c r="K502"/>
      <c r="L502" s="102"/>
      <c r="M502" s="135"/>
      <c r="N502"/>
      <c r="O502"/>
      <c r="P502"/>
      <c r="Q502"/>
      <c r="R502"/>
      <c r="S502"/>
      <c r="T502"/>
      <c r="U502"/>
    </row>
    <row r="503" spans="1:21" s="105" customFormat="1" x14ac:dyDescent="0.3">
      <c r="A503"/>
      <c r="B503"/>
      <c r="C503"/>
      <c r="D503"/>
      <c r="E503"/>
      <c r="F503"/>
      <c r="G503"/>
      <c r="H503"/>
      <c r="I503"/>
      <c r="J503" s="102"/>
      <c r="K503"/>
      <c r="L503" s="102"/>
      <c r="M503" s="135"/>
      <c r="N503"/>
      <c r="O503"/>
      <c r="P503"/>
      <c r="Q503"/>
      <c r="R503"/>
      <c r="S503"/>
      <c r="T503"/>
      <c r="U503"/>
    </row>
    <row r="504" spans="1:21" s="105" customFormat="1" x14ac:dyDescent="0.3">
      <c r="A504"/>
      <c r="B504"/>
      <c r="C504"/>
      <c r="D504"/>
      <c r="E504"/>
      <c r="F504"/>
      <c r="G504"/>
      <c r="H504"/>
      <c r="I504"/>
      <c r="J504" s="102"/>
      <c r="K504"/>
      <c r="L504" s="102"/>
      <c r="M504" s="135"/>
      <c r="N504"/>
      <c r="O504"/>
      <c r="P504"/>
      <c r="Q504"/>
      <c r="R504"/>
      <c r="S504"/>
      <c r="T504"/>
      <c r="U504"/>
    </row>
    <row r="505" spans="1:21" s="105" customFormat="1" x14ac:dyDescent="0.3">
      <c r="A505"/>
      <c r="B505"/>
      <c r="C505"/>
      <c r="D505"/>
      <c r="E505"/>
      <c r="F505"/>
      <c r="G505"/>
      <c r="H505"/>
      <c r="I505"/>
      <c r="J505" s="102"/>
      <c r="K505"/>
      <c r="L505" s="102"/>
      <c r="M505" s="135"/>
      <c r="N505"/>
      <c r="O505"/>
      <c r="P505"/>
      <c r="Q505"/>
      <c r="R505"/>
      <c r="S505"/>
      <c r="T505"/>
      <c r="U505"/>
    </row>
    <row r="506" spans="1:21" s="105" customFormat="1" x14ac:dyDescent="0.3">
      <c r="A506"/>
      <c r="B506"/>
      <c r="C506"/>
      <c r="D506"/>
      <c r="E506"/>
      <c r="F506"/>
      <c r="G506"/>
      <c r="H506"/>
      <c r="I506"/>
      <c r="J506" s="102"/>
      <c r="K506"/>
      <c r="L506" s="102"/>
      <c r="M506" s="135"/>
      <c r="N506"/>
      <c r="O506"/>
      <c r="P506"/>
      <c r="Q506"/>
      <c r="R506"/>
      <c r="S506"/>
      <c r="T506"/>
      <c r="U506"/>
    </row>
    <row r="507" spans="1:21" s="105" customFormat="1" x14ac:dyDescent="0.3">
      <c r="A507"/>
      <c r="B507"/>
      <c r="C507"/>
      <c r="D507"/>
      <c r="E507"/>
      <c r="F507"/>
      <c r="G507"/>
      <c r="H507"/>
      <c r="I507"/>
      <c r="J507" s="102"/>
      <c r="K507"/>
      <c r="L507" s="102"/>
      <c r="M507" s="135"/>
      <c r="N507"/>
      <c r="O507"/>
      <c r="P507"/>
      <c r="Q507"/>
      <c r="R507"/>
      <c r="S507"/>
      <c r="T507"/>
      <c r="U507"/>
    </row>
    <row r="508" spans="1:21" s="105" customFormat="1" x14ac:dyDescent="0.3">
      <c r="A508"/>
      <c r="B508"/>
      <c r="C508"/>
      <c r="D508"/>
      <c r="E508"/>
      <c r="F508"/>
      <c r="G508"/>
      <c r="H508"/>
      <c r="I508"/>
      <c r="J508" s="102"/>
      <c r="K508"/>
      <c r="L508" s="102"/>
      <c r="M508" s="135"/>
      <c r="N508"/>
      <c r="O508"/>
      <c r="P508"/>
      <c r="Q508"/>
      <c r="R508"/>
      <c r="S508"/>
      <c r="T508"/>
      <c r="U508"/>
    </row>
    <row r="509" spans="1:21" s="105" customFormat="1" x14ac:dyDescent="0.3">
      <c r="A509"/>
      <c r="B509"/>
      <c r="C509"/>
      <c r="D509"/>
      <c r="E509"/>
      <c r="F509"/>
      <c r="G509"/>
      <c r="H509"/>
      <c r="I509"/>
      <c r="J509" s="102"/>
      <c r="K509"/>
      <c r="L509" s="102"/>
      <c r="M509" s="135"/>
      <c r="N509"/>
      <c r="O509"/>
      <c r="P509"/>
      <c r="Q509"/>
      <c r="R509"/>
      <c r="S509"/>
      <c r="T509"/>
      <c r="U509"/>
    </row>
    <row r="510" spans="1:21" s="105" customFormat="1" x14ac:dyDescent="0.3">
      <c r="A510"/>
      <c r="B510"/>
      <c r="C510"/>
      <c r="D510"/>
      <c r="E510"/>
      <c r="F510"/>
      <c r="G510"/>
      <c r="H510"/>
      <c r="I510"/>
      <c r="J510" s="102"/>
      <c r="K510"/>
      <c r="L510" s="102"/>
      <c r="M510" s="135"/>
      <c r="N510"/>
      <c r="O510"/>
      <c r="P510"/>
      <c r="Q510"/>
      <c r="R510"/>
      <c r="S510"/>
      <c r="T510"/>
      <c r="U510"/>
    </row>
    <row r="511" spans="1:21" s="105" customFormat="1" x14ac:dyDescent="0.3">
      <c r="A511"/>
      <c r="B511"/>
      <c r="C511"/>
      <c r="D511"/>
      <c r="E511"/>
      <c r="F511"/>
      <c r="G511"/>
      <c r="H511"/>
      <c r="I511"/>
      <c r="J511" s="102"/>
      <c r="K511"/>
      <c r="L511" s="102"/>
      <c r="M511" s="135"/>
      <c r="N511"/>
      <c r="O511"/>
      <c r="P511"/>
      <c r="Q511"/>
      <c r="R511"/>
      <c r="S511"/>
      <c r="T511"/>
      <c r="U511"/>
    </row>
    <row r="512" spans="1:21" s="105" customFormat="1" x14ac:dyDescent="0.3">
      <c r="A512"/>
      <c r="B512"/>
      <c r="C512"/>
      <c r="D512"/>
      <c r="E512"/>
      <c r="F512"/>
      <c r="G512"/>
      <c r="H512"/>
      <c r="I512"/>
      <c r="J512" s="102"/>
      <c r="K512"/>
      <c r="L512" s="102"/>
      <c r="M512" s="135"/>
      <c r="N512"/>
      <c r="O512"/>
      <c r="P512"/>
      <c r="Q512"/>
      <c r="R512"/>
      <c r="S512"/>
      <c r="T512"/>
      <c r="U512"/>
    </row>
    <row r="513" spans="1:21" s="105" customFormat="1" x14ac:dyDescent="0.3">
      <c r="A513"/>
      <c r="B513"/>
      <c r="C513"/>
      <c r="D513"/>
      <c r="E513"/>
      <c r="F513"/>
      <c r="G513"/>
      <c r="H513"/>
      <c r="I513"/>
      <c r="J513" s="102"/>
      <c r="K513"/>
      <c r="L513" s="102"/>
      <c r="M513" s="135"/>
      <c r="N513"/>
      <c r="O513"/>
      <c r="P513"/>
      <c r="Q513"/>
      <c r="R513"/>
      <c r="S513"/>
      <c r="T513"/>
      <c r="U513"/>
    </row>
    <row r="514" spans="1:21" s="105" customFormat="1" x14ac:dyDescent="0.3">
      <c r="A514"/>
      <c r="B514"/>
      <c r="C514"/>
      <c r="D514"/>
      <c r="E514"/>
      <c r="F514"/>
      <c r="G514"/>
      <c r="H514"/>
      <c r="I514"/>
      <c r="J514" s="102"/>
      <c r="K514"/>
      <c r="L514" s="102"/>
      <c r="M514" s="135"/>
      <c r="N514"/>
      <c r="O514"/>
      <c r="P514"/>
      <c r="Q514"/>
      <c r="R514"/>
      <c r="S514"/>
      <c r="T514"/>
      <c r="U514"/>
    </row>
    <row r="515" spans="1:21" s="105" customFormat="1" x14ac:dyDescent="0.3">
      <c r="A515"/>
      <c r="B515"/>
      <c r="C515"/>
      <c r="D515"/>
      <c r="E515"/>
      <c r="F515"/>
      <c r="G515"/>
      <c r="H515"/>
      <c r="I515"/>
      <c r="J515" s="102"/>
      <c r="K515"/>
      <c r="L515" s="102"/>
      <c r="M515" s="135"/>
      <c r="N515"/>
      <c r="O515"/>
      <c r="P515"/>
      <c r="Q515"/>
      <c r="R515"/>
      <c r="S515"/>
      <c r="T515"/>
      <c r="U515"/>
    </row>
    <row r="516" spans="1:21" s="105" customFormat="1" x14ac:dyDescent="0.3">
      <c r="A516"/>
      <c r="B516"/>
      <c r="C516"/>
      <c r="D516"/>
      <c r="E516"/>
      <c r="F516"/>
      <c r="G516"/>
      <c r="H516"/>
      <c r="I516"/>
      <c r="J516" s="102"/>
      <c r="K516"/>
      <c r="L516" s="102"/>
      <c r="M516" s="135"/>
      <c r="N516"/>
      <c r="O516"/>
      <c r="P516"/>
      <c r="Q516"/>
      <c r="R516"/>
      <c r="S516"/>
      <c r="T516"/>
      <c r="U516"/>
    </row>
    <row r="517" spans="1:21" s="105" customFormat="1" x14ac:dyDescent="0.3">
      <c r="A517"/>
      <c r="B517"/>
      <c r="C517"/>
      <c r="D517"/>
      <c r="E517"/>
      <c r="F517"/>
      <c r="G517"/>
      <c r="H517"/>
      <c r="I517"/>
      <c r="J517" s="102"/>
      <c r="K517"/>
      <c r="L517" s="102"/>
      <c r="M517" s="135"/>
      <c r="N517"/>
      <c r="O517"/>
      <c r="P517"/>
      <c r="Q517"/>
      <c r="R517"/>
      <c r="S517"/>
      <c r="T517"/>
      <c r="U517"/>
    </row>
    <row r="518" spans="1:21" s="105" customFormat="1" x14ac:dyDescent="0.3">
      <c r="A518"/>
      <c r="B518"/>
      <c r="C518"/>
      <c r="D518"/>
      <c r="E518"/>
      <c r="F518"/>
      <c r="G518"/>
      <c r="H518"/>
      <c r="I518"/>
      <c r="J518" s="102"/>
      <c r="K518"/>
      <c r="L518" s="102"/>
      <c r="M518" s="135"/>
      <c r="N518"/>
      <c r="O518"/>
      <c r="P518"/>
      <c r="Q518"/>
      <c r="R518"/>
      <c r="S518"/>
      <c r="T518"/>
      <c r="U518"/>
    </row>
    <row r="519" spans="1:21" s="105" customFormat="1" x14ac:dyDescent="0.3">
      <c r="A519"/>
      <c r="B519"/>
      <c r="C519"/>
      <c r="D519"/>
      <c r="E519"/>
      <c r="F519"/>
      <c r="G519"/>
      <c r="H519"/>
      <c r="I519"/>
      <c r="J519" s="102"/>
      <c r="K519"/>
      <c r="L519" s="102"/>
      <c r="M519" s="135"/>
      <c r="N519"/>
      <c r="O519"/>
      <c r="P519"/>
      <c r="Q519"/>
      <c r="R519"/>
      <c r="S519"/>
      <c r="T519"/>
      <c r="U519"/>
    </row>
    <row r="520" spans="1:21" s="105" customFormat="1" x14ac:dyDescent="0.3">
      <c r="A520"/>
      <c r="B520"/>
      <c r="C520"/>
      <c r="D520"/>
      <c r="E520"/>
      <c r="F520"/>
      <c r="G520"/>
      <c r="H520"/>
      <c r="I520"/>
      <c r="J520" s="102"/>
      <c r="K520"/>
      <c r="L520" s="102"/>
      <c r="M520" s="135"/>
      <c r="N520"/>
      <c r="O520"/>
      <c r="P520"/>
      <c r="Q520"/>
      <c r="R520"/>
      <c r="S520"/>
      <c r="T520"/>
      <c r="U520"/>
    </row>
    <row r="521" spans="1:21" s="105" customFormat="1" x14ac:dyDescent="0.3">
      <c r="A521"/>
      <c r="B521"/>
      <c r="C521"/>
      <c r="D521"/>
      <c r="E521"/>
      <c r="F521"/>
      <c r="G521"/>
      <c r="H521"/>
      <c r="I521"/>
      <c r="J521" s="102"/>
      <c r="K521"/>
      <c r="L521" s="102"/>
      <c r="M521" s="135"/>
      <c r="N521"/>
      <c r="O521"/>
      <c r="P521"/>
      <c r="Q521"/>
      <c r="R521"/>
      <c r="S521"/>
      <c r="T521"/>
      <c r="U521"/>
    </row>
    <row r="522" spans="1:21" s="105" customFormat="1" x14ac:dyDescent="0.3">
      <c r="A522"/>
      <c r="B522"/>
      <c r="C522"/>
      <c r="D522"/>
      <c r="E522"/>
      <c r="F522"/>
      <c r="G522"/>
      <c r="H522"/>
      <c r="I522"/>
      <c r="J522" s="102"/>
      <c r="K522"/>
      <c r="L522" s="102"/>
      <c r="M522" s="135"/>
      <c r="N522"/>
      <c r="O522"/>
      <c r="P522"/>
      <c r="Q522"/>
      <c r="R522"/>
      <c r="S522"/>
      <c r="T522"/>
      <c r="U522"/>
    </row>
    <row r="523" spans="1:21" s="105" customFormat="1" x14ac:dyDescent="0.3">
      <c r="A523"/>
      <c r="B523"/>
      <c r="C523"/>
      <c r="D523"/>
      <c r="E523"/>
      <c r="F523"/>
      <c r="G523"/>
      <c r="H523"/>
      <c r="I523"/>
      <c r="J523" s="102"/>
      <c r="K523"/>
      <c r="L523" s="102"/>
      <c r="M523" s="135"/>
      <c r="N523"/>
      <c r="O523"/>
      <c r="P523"/>
      <c r="Q523"/>
      <c r="R523"/>
      <c r="S523"/>
      <c r="T523"/>
      <c r="U523"/>
    </row>
    <row r="524" spans="1:21" s="105" customFormat="1" x14ac:dyDescent="0.3">
      <c r="A524"/>
      <c r="B524"/>
      <c r="C524"/>
      <c r="D524"/>
      <c r="E524"/>
      <c r="F524"/>
      <c r="G524"/>
      <c r="H524"/>
      <c r="I524"/>
      <c r="J524" s="102"/>
      <c r="K524"/>
      <c r="L524" s="102"/>
      <c r="M524" s="135"/>
      <c r="N524"/>
      <c r="O524"/>
      <c r="P524"/>
      <c r="Q524"/>
      <c r="R524"/>
      <c r="S524"/>
      <c r="T524"/>
      <c r="U524"/>
    </row>
    <row r="525" spans="1:21" s="105" customFormat="1" x14ac:dyDescent="0.3">
      <c r="A525"/>
      <c r="B525"/>
      <c r="C525"/>
      <c r="D525"/>
      <c r="E525"/>
      <c r="F525"/>
      <c r="G525"/>
      <c r="H525"/>
      <c r="I525"/>
      <c r="J525" s="102"/>
      <c r="K525"/>
      <c r="L525" s="102"/>
      <c r="M525" s="135"/>
      <c r="N525"/>
      <c r="O525"/>
      <c r="P525"/>
      <c r="Q525"/>
      <c r="R525"/>
      <c r="S525"/>
      <c r="T525"/>
      <c r="U525"/>
    </row>
    <row r="526" spans="1:21" s="105" customFormat="1" x14ac:dyDescent="0.3">
      <c r="A526"/>
      <c r="B526"/>
      <c r="C526"/>
      <c r="D526"/>
      <c r="E526"/>
      <c r="F526"/>
      <c r="G526"/>
      <c r="H526"/>
      <c r="I526"/>
      <c r="J526" s="102"/>
      <c r="K526"/>
      <c r="L526" s="102"/>
      <c r="M526" s="135"/>
      <c r="N526"/>
      <c r="O526"/>
      <c r="P526"/>
      <c r="Q526"/>
      <c r="R526"/>
      <c r="S526"/>
      <c r="T526"/>
      <c r="U526"/>
    </row>
    <row r="527" spans="1:21" s="105" customFormat="1" x14ac:dyDescent="0.3">
      <c r="A527"/>
      <c r="B527"/>
      <c r="C527"/>
      <c r="D527"/>
      <c r="E527"/>
      <c r="F527"/>
      <c r="G527"/>
      <c r="H527"/>
      <c r="I527"/>
      <c r="J527" s="102"/>
      <c r="K527"/>
      <c r="L527" s="102"/>
      <c r="M527" s="135"/>
      <c r="N527"/>
      <c r="O527"/>
      <c r="P527"/>
      <c r="Q527"/>
      <c r="R527"/>
      <c r="S527"/>
      <c r="T527"/>
      <c r="U527"/>
    </row>
    <row r="528" spans="1:21" s="105" customFormat="1" x14ac:dyDescent="0.3">
      <c r="A528"/>
      <c r="B528"/>
      <c r="C528"/>
      <c r="D528"/>
      <c r="E528"/>
      <c r="F528"/>
      <c r="G528"/>
      <c r="H528"/>
      <c r="I528"/>
      <c r="J528" s="102"/>
      <c r="K528"/>
      <c r="L528" s="102"/>
      <c r="M528" s="135"/>
      <c r="N528"/>
      <c r="O528"/>
      <c r="P528"/>
      <c r="Q528"/>
      <c r="R528"/>
      <c r="S528"/>
      <c r="T528"/>
      <c r="U528"/>
    </row>
    <row r="529" spans="1:21" s="105" customFormat="1" x14ac:dyDescent="0.3">
      <c r="A529"/>
      <c r="B529"/>
      <c r="C529"/>
      <c r="D529"/>
      <c r="E529"/>
      <c r="F529"/>
      <c r="G529"/>
      <c r="H529"/>
      <c r="I529"/>
      <c r="J529" s="102"/>
      <c r="K529"/>
      <c r="L529" s="102"/>
      <c r="M529" s="135"/>
      <c r="N529"/>
      <c r="O529"/>
      <c r="P529"/>
      <c r="Q529"/>
      <c r="R529"/>
      <c r="S529"/>
      <c r="T529"/>
      <c r="U529"/>
    </row>
    <row r="530" spans="1:21" s="105" customFormat="1" x14ac:dyDescent="0.3">
      <c r="A530"/>
      <c r="B530"/>
      <c r="C530"/>
      <c r="D530"/>
      <c r="E530"/>
      <c r="F530"/>
      <c r="G530"/>
      <c r="H530"/>
      <c r="I530"/>
      <c r="J530" s="102"/>
      <c r="K530"/>
      <c r="L530" s="102"/>
      <c r="M530" s="135"/>
      <c r="N530"/>
      <c r="O530"/>
      <c r="P530"/>
      <c r="Q530"/>
      <c r="R530"/>
      <c r="S530"/>
      <c r="T530"/>
      <c r="U530"/>
    </row>
    <row r="531" spans="1:21" s="105" customFormat="1" x14ac:dyDescent="0.3">
      <c r="A531"/>
      <c r="B531"/>
      <c r="C531"/>
      <c r="D531"/>
      <c r="E531"/>
      <c r="F531"/>
      <c r="G531"/>
      <c r="H531"/>
      <c r="I531"/>
      <c r="J531" s="102"/>
      <c r="K531"/>
      <c r="L531" s="102"/>
      <c r="M531" s="135"/>
      <c r="N531"/>
      <c r="O531"/>
      <c r="P531"/>
      <c r="Q531"/>
      <c r="R531"/>
      <c r="S531"/>
      <c r="T531"/>
      <c r="U531"/>
    </row>
    <row r="532" spans="1:21" s="105" customFormat="1" x14ac:dyDescent="0.3">
      <c r="A532"/>
      <c r="B532"/>
      <c r="C532"/>
      <c r="D532"/>
      <c r="E532"/>
      <c r="F532"/>
      <c r="G532"/>
      <c r="H532"/>
      <c r="I532"/>
      <c r="J532" s="102"/>
      <c r="K532"/>
      <c r="L532" s="102"/>
      <c r="M532" s="135"/>
      <c r="N532"/>
      <c r="O532"/>
      <c r="P532"/>
      <c r="Q532"/>
      <c r="R532"/>
      <c r="S532"/>
      <c r="T532"/>
      <c r="U532"/>
    </row>
    <row r="533" spans="1:21" s="105" customFormat="1" x14ac:dyDescent="0.3">
      <c r="A533"/>
      <c r="B533"/>
      <c r="C533"/>
      <c r="D533"/>
      <c r="E533"/>
      <c r="F533"/>
      <c r="G533"/>
      <c r="H533"/>
      <c r="I533"/>
      <c r="J533" s="102"/>
      <c r="K533"/>
      <c r="L533" s="102"/>
      <c r="M533" s="135"/>
      <c r="N533"/>
      <c r="O533"/>
      <c r="P533"/>
      <c r="Q533"/>
      <c r="R533"/>
      <c r="S533"/>
      <c r="T533"/>
      <c r="U533"/>
    </row>
    <row r="534" spans="1:21" s="105" customFormat="1" x14ac:dyDescent="0.3">
      <c r="A534"/>
      <c r="B534"/>
      <c r="C534"/>
      <c r="D534"/>
      <c r="E534"/>
      <c r="F534"/>
      <c r="G534"/>
      <c r="H534"/>
      <c r="I534"/>
      <c r="J534" s="102"/>
      <c r="K534"/>
      <c r="L534" s="102"/>
      <c r="M534" s="135"/>
      <c r="N534"/>
      <c r="O534"/>
      <c r="P534"/>
      <c r="Q534"/>
      <c r="R534"/>
      <c r="S534"/>
      <c r="T534"/>
      <c r="U534"/>
    </row>
    <row r="535" spans="1:21" s="105" customFormat="1" x14ac:dyDescent="0.3">
      <c r="A535"/>
      <c r="B535"/>
      <c r="C535"/>
      <c r="D535"/>
      <c r="E535"/>
      <c r="F535"/>
      <c r="G535"/>
      <c r="H535"/>
      <c r="I535"/>
      <c r="J535" s="102"/>
      <c r="K535"/>
      <c r="L535" s="102"/>
      <c r="M535" s="135"/>
      <c r="N535"/>
      <c r="O535"/>
      <c r="P535"/>
      <c r="Q535"/>
      <c r="R535"/>
      <c r="S535"/>
      <c r="T535"/>
      <c r="U535"/>
    </row>
    <row r="536" spans="1:21" s="105" customFormat="1" x14ac:dyDescent="0.3">
      <c r="A536"/>
      <c r="B536"/>
      <c r="C536"/>
      <c r="D536"/>
      <c r="E536"/>
      <c r="F536"/>
      <c r="G536"/>
      <c r="H536"/>
      <c r="I536"/>
      <c r="J536" s="102"/>
      <c r="K536"/>
      <c r="L536" s="102"/>
      <c r="M536" s="135"/>
      <c r="N536"/>
      <c r="O536"/>
      <c r="P536"/>
      <c r="Q536"/>
      <c r="R536"/>
      <c r="S536"/>
      <c r="T536"/>
      <c r="U536"/>
    </row>
    <row r="537" spans="1:21" s="105" customFormat="1" x14ac:dyDescent="0.3">
      <c r="A537"/>
      <c r="B537"/>
      <c r="C537"/>
      <c r="D537"/>
      <c r="E537"/>
      <c r="F537"/>
      <c r="G537"/>
      <c r="H537"/>
      <c r="I537"/>
      <c r="J537" s="102"/>
      <c r="K537"/>
      <c r="L537" s="102"/>
      <c r="M537" s="135"/>
      <c r="N537"/>
      <c r="O537"/>
      <c r="P537"/>
      <c r="Q537"/>
      <c r="R537"/>
      <c r="S537"/>
      <c r="T537"/>
      <c r="U537"/>
    </row>
    <row r="538" spans="1:21" s="105" customFormat="1" x14ac:dyDescent="0.3">
      <c r="A538"/>
      <c r="B538"/>
      <c r="C538"/>
      <c r="D538"/>
      <c r="E538"/>
      <c r="F538"/>
      <c r="G538"/>
      <c r="H538"/>
      <c r="I538"/>
      <c r="J538" s="102"/>
      <c r="K538"/>
      <c r="L538" s="102"/>
      <c r="M538" s="135"/>
      <c r="N538"/>
      <c r="O538"/>
      <c r="P538"/>
      <c r="Q538"/>
      <c r="R538"/>
      <c r="S538"/>
      <c r="T538"/>
      <c r="U538"/>
    </row>
    <row r="539" spans="1:21" s="105" customFormat="1" x14ac:dyDescent="0.3">
      <c r="A539"/>
      <c r="B539"/>
      <c r="C539"/>
      <c r="D539"/>
      <c r="E539"/>
      <c r="F539"/>
      <c r="G539"/>
      <c r="H539"/>
      <c r="I539"/>
      <c r="J539" s="102"/>
      <c r="K539"/>
      <c r="L539" s="102"/>
      <c r="M539" s="135"/>
      <c r="N539"/>
      <c r="O539"/>
      <c r="P539"/>
      <c r="Q539"/>
      <c r="R539"/>
      <c r="S539"/>
      <c r="T539"/>
      <c r="U539"/>
    </row>
    <row r="540" spans="1:21" s="105" customFormat="1" x14ac:dyDescent="0.3">
      <c r="A540"/>
      <c r="B540"/>
      <c r="C540"/>
      <c r="D540"/>
      <c r="E540"/>
      <c r="F540"/>
      <c r="G540"/>
      <c r="H540"/>
      <c r="I540"/>
      <c r="J540" s="102"/>
      <c r="K540"/>
      <c r="L540" s="102"/>
      <c r="M540" s="135"/>
      <c r="N540"/>
      <c r="O540"/>
      <c r="P540"/>
      <c r="Q540"/>
      <c r="R540"/>
      <c r="S540"/>
      <c r="T540"/>
      <c r="U540"/>
    </row>
    <row r="541" spans="1:21" s="105" customFormat="1" x14ac:dyDescent="0.3">
      <c r="A541"/>
      <c r="B541"/>
      <c r="C541"/>
      <c r="D541"/>
      <c r="E541"/>
      <c r="F541"/>
      <c r="G541"/>
      <c r="H541"/>
      <c r="I541"/>
      <c r="J541" s="102"/>
      <c r="K541"/>
      <c r="L541" s="102"/>
      <c r="M541" s="135"/>
      <c r="N541"/>
      <c r="O541"/>
      <c r="P541"/>
      <c r="Q541"/>
      <c r="R541"/>
      <c r="S541"/>
      <c r="T541"/>
      <c r="U541"/>
    </row>
    <row r="542" spans="1:21" s="105" customFormat="1" x14ac:dyDescent="0.3">
      <c r="A542"/>
      <c r="B542"/>
      <c r="C542"/>
      <c r="D542"/>
      <c r="E542"/>
      <c r="F542"/>
      <c r="G542"/>
      <c r="H542"/>
      <c r="I542"/>
      <c r="J542" s="102"/>
      <c r="K542"/>
      <c r="L542" s="102"/>
      <c r="M542" s="135"/>
      <c r="N542"/>
      <c r="O542"/>
      <c r="P542"/>
      <c r="Q542"/>
      <c r="R542"/>
      <c r="S542"/>
      <c r="T542"/>
      <c r="U542"/>
    </row>
    <row r="543" spans="1:21" s="105" customFormat="1" x14ac:dyDescent="0.3">
      <c r="A543"/>
      <c r="B543"/>
      <c r="C543"/>
      <c r="D543"/>
      <c r="E543"/>
      <c r="F543"/>
      <c r="G543"/>
      <c r="H543"/>
      <c r="I543"/>
      <c r="J543" s="102"/>
      <c r="K543"/>
      <c r="L543" s="102"/>
      <c r="M543" s="135"/>
      <c r="N543"/>
      <c r="O543"/>
      <c r="P543"/>
      <c r="Q543"/>
      <c r="R543"/>
      <c r="S543"/>
      <c r="T543"/>
      <c r="U543"/>
    </row>
    <row r="544" spans="1:21" s="105" customFormat="1" x14ac:dyDescent="0.3">
      <c r="A544"/>
      <c r="B544"/>
      <c r="C544"/>
      <c r="D544"/>
      <c r="E544"/>
      <c r="F544"/>
      <c r="G544"/>
      <c r="H544"/>
      <c r="I544"/>
      <c r="J544" s="102"/>
      <c r="K544"/>
      <c r="L544" s="102"/>
      <c r="M544" s="135"/>
      <c r="N544"/>
      <c r="O544"/>
      <c r="P544"/>
      <c r="Q544"/>
      <c r="R544"/>
      <c r="S544"/>
      <c r="T544"/>
      <c r="U544"/>
    </row>
    <row r="545" spans="1:21" s="105" customFormat="1" x14ac:dyDescent="0.3">
      <c r="A545"/>
      <c r="B545"/>
      <c r="C545"/>
      <c r="D545"/>
      <c r="E545"/>
      <c r="F545"/>
      <c r="G545"/>
      <c r="H545"/>
      <c r="I545"/>
      <c r="J545" s="102"/>
      <c r="K545"/>
      <c r="L545" s="102"/>
      <c r="M545" s="135"/>
      <c r="N545"/>
      <c r="O545"/>
      <c r="P545"/>
      <c r="Q545"/>
      <c r="R545"/>
      <c r="S545"/>
      <c r="T545"/>
      <c r="U545"/>
    </row>
    <row r="546" spans="1:21" s="105" customFormat="1" x14ac:dyDescent="0.3">
      <c r="A546"/>
      <c r="B546"/>
      <c r="C546"/>
      <c r="D546"/>
      <c r="E546"/>
      <c r="F546"/>
      <c r="G546"/>
      <c r="H546"/>
      <c r="I546"/>
      <c r="J546" s="102"/>
      <c r="K546"/>
      <c r="L546" s="102"/>
      <c r="M546" s="135"/>
      <c r="N546"/>
      <c r="O546"/>
      <c r="P546"/>
      <c r="Q546"/>
      <c r="R546"/>
      <c r="S546"/>
      <c r="T546"/>
      <c r="U546"/>
    </row>
    <row r="547" spans="1:21" s="105" customFormat="1" x14ac:dyDescent="0.3">
      <c r="A547"/>
      <c r="B547"/>
      <c r="C547"/>
      <c r="D547"/>
      <c r="E547"/>
      <c r="F547"/>
      <c r="G547"/>
      <c r="H547"/>
      <c r="I547"/>
      <c r="J547" s="102"/>
      <c r="K547"/>
      <c r="L547" s="102"/>
      <c r="M547" s="135"/>
      <c r="N547"/>
      <c r="O547"/>
      <c r="P547"/>
      <c r="Q547"/>
      <c r="R547"/>
      <c r="S547"/>
      <c r="T547"/>
      <c r="U547"/>
    </row>
    <row r="548" spans="1:21" s="105" customFormat="1" x14ac:dyDescent="0.3">
      <c r="A548"/>
      <c r="B548"/>
      <c r="C548"/>
      <c r="D548"/>
      <c r="E548"/>
      <c r="F548"/>
      <c r="G548"/>
      <c r="H548"/>
      <c r="I548"/>
      <c r="J548" s="102"/>
      <c r="K548"/>
      <c r="L548" s="102"/>
      <c r="M548" s="135"/>
      <c r="N548"/>
      <c r="O548"/>
      <c r="P548"/>
      <c r="Q548"/>
      <c r="R548"/>
      <c r="S548"/>
      <c r="T548"/>
      <c r="U548"/>
    </row>
    <row r="549" spans="1:21" s="105" customFormat="1" x14ac:dyDescent="0.3">
      <c r="A549"/>
      <c r="B549"/>
      <c r="C549"/>
      <c r="D549"/>
      <c r="E549"/>
      <c r="F549"/>
      <c r="G549"/>
      <c r="H549"/>
      <c r="I549"/>
      <c r="J549" s="102"/>
      <c r="K549"/>
      <c r="L549" s="102"/>
      <c r="M549" s="135"/>
      <c r="N549"/>
      <c r="O549"/>
      <c r="P549"/>
      <c r="Q549"/>
      <c r="R549"/>
      <c r="S549"/>
      <c r="T549"/>
      <c r="U549"/>
    </row>
    <row r="550" spans="1:21" s="105" customFormat="1" x14ac:dyDescent="0.3">
      <c r="A550"/>
      <c r="B550"/>
      <c r="C550"/>
      <c r="D550"/>
      <c r="E550"/>
      <c r="F550"/>
      <c r="G550"/>
      <c r="H550"/>
      <c r="I550"/>
      <c r="J550" s="102"/>
      <c r="K550"/>
      <c r="L550" s="102"/>
      <c r="M550" s="135"/>
      <c r="N550"/>
      <c r="O550"/>
      <c r="P550"/>
      <c r="Q550"/>
      <c r="R550"/>
      <c r="S550"/>
      <c r="T550"/>
      <c r="U550"/>
    </row>
    <row r="551" spans="1:21" s="105" customFormat="1" x14ac:dyDescent="0.3">
      <c r="A551"/>
      <c r="B551"/>
      <c r="C551"/>
      <c r="D551"/>
      <c r="E551"/>
      <c r="F551"/>
      <c r="G551"/>
      <c r="H551"/>
      <c r="I551"/>
      <c r="J551" s="102"/>
      <c r="K551"/>
      <c r="L551" s="102"/>
      <c r="M551" s="135"/>
      <c r="N551"/>
      <c r="O551"/>
      <c r="P551"/>
      <c r="Q551"/>
      <c r="R551"/>
      <c r="S551"/>
      <c r="T551"/>
      <c r="U551"/>
    </row>
    <row r="552" spans="1:21" s="105" customFormat="1" x14ac:dyDescent="0.3">
      <c r="A552"/>
      <c r="B552"/>
      <c r="C552"/>
      <c r="D552"/>
      <c r="E552"/>
      <c r="F552"/>
      <c r="G552"/>
      <c r="H552"/>
      <c r="I552"/>
      <c r="J552" s="102"/>
      <c r="K552"/>
      <c r="L552" s="102"/>
      <c r="M552" s="135"/>
      <c r="N552"/>
      <c r="O552"/>
      <c r="P552"/>
      <c r="Q552"/>
      <c r="R552"/>
      <c r="S552"/>
      <c r="T552"/>
      <c r="U552"/>
    </row>
    <row r="553" spans="1:21" s="105" customFormat="1" x14ac:dyDescent="0.3">
      <c r="A553"/>
      <c r="B553"/>
      <c r="C553"/>
      <c r="D553"/>
      <c r="E553"/>
      <c r="F553"/>
      <c r="G553"/>
      <c r="H553"/>
      <c r="I553"/>
      <c r="J553" s="102"/>
      <c r="K553"/>
      <c r="L553" s="102"/>
      <c r="M553" s="135"/>
      <c r="N553"/>
      <c r="O553"/>
      <c r="P553"/>
      <c r="Q553"/>
      <c r="R553"/>
      <c r="S553"/>
      <c r="T553"/>
      <c r="U553"/>
    </row>
    <row r="554" spans="1:21" s="105" customFormat="1" x14ac:dyDescent="0.3">
      <c r="A554"/>
      <c r="B554"/>
      <c r="C554"/>
      <c r="D554"/>
      <c r="E554"/>
      <c r="F554"/>
      <c r="G554"/>
      <c r="H554"/>
      <c r="I554"/>
      <c r="J554" s="102"/>
      <c r="K554"/>
      <c r="L554" s="102"/>
      <c r="M554" s="135"/>
      <c r="N554"/>
      <c r="O554"/>
      <c r="P554"/>
      <c r="Q554"/>
      <c r="R554"/>
      <c r="S554"/>
      <c r="T554"/>
      <c r="U554"/>
    </row>
    <row r="555" spans="1:21" s="105" customFormat="1" x14ac:dyDescent="0.3">
      <c r="A555"/>
      <c r="B555"/>
      <c r="C555"/>
      <c r="D555"/>
      <c r="E555"/>
      <c r="F555"/>
      <c r="G555"/>
      <c r="H555"/>
      <c r="I555"/>
      <c r="J555" s="102"/>
      <c r="K555"/>
      <c r="L555" s="102"/>
      <c r="M555" s="135"/>
      <c r="N555"/>
      <c r="O555"/>
      <c r="P555"/>
      <c r="Q555"/>
      <c r="R555"/>
      <c r="S555"/>
      <c r="T555"/>
      <c r="U555"/>
    </row>
    <row r="556" spans="1:21" s="105" customFormat="1" x14ac:dyDescent="0.3">
      <c r="A556"/>
      <c r="B556"/>
      <c r="C556"/>
      <c r="D556"/>
      <c r="E556"/>
      <c r="F556"/>
      <c r="G556"/>
      <c r="H556"/>
      <c r="I556"/>
      <c r="J556" s="102"/>
      <c r="K556"/>
      <c r="L556" s="102"/>
      <c r="M556" s="135"/>
      <c r="N556"/>
      <c r="O556"/>
      <c r="P556"/>
      <c r="Q556"/>
      <c r="R556"/>
      <c r="S556"/>
      <c r="T556"/>
      <c r="U556"/>
    </row>
    <row r="557" spans="1:21" s="105" customFormat="1" x14ac:dyDescent="0.3">
      <c r="A557"/>
      <c r="B557"/>
      <c r="C557"/>
      <c r="D557"/>
      <c r="E557"/>
      <c r="F557"/>
      <c r="G557"/>
      <c r="H557"/>
      <c r="I557"/>
      <c r="J557" s="102"/>
      <c r="K557"/>
      <c r="L557" s="102"/>
      <c r="M557" s="135"/>
      <c r="N557"/>
      <c r="O557"/>
      <c r="P557"/>
      <c r="Q557"/>
      <c r="R557"/>
      <c r="S557"/>
      <c r="T557"/>
      <c r="U557"/>
    </row>
    <row r="558" spans="1:21" s="105" customFormat="1" x14ac:dyDescent="0.3">
      <c r="A558"/>
      <c r="B558"/>
      <c r="C558"/>
      <c r="D558"/>
      <c r="E558"/>
      <c r="F558"/>
      <c r="G558"/>
      <c r="H558"/>
      <c r="I558"/>
      <c r="J558" s="102"/>
      <c r="K558"/>
      <c r="L558" s="102"/>
      <c r="M558" s="135"/>
      <c r="N558"/>
      <c r="O558"/>
      <c r="P558"/>
      <c r="Q558"/>
      <c r="R558"/>
      <c r="S558"/>
      <c r="T558"/>
      <c r="U558"/>
    </row>
    <row r="559" spans="1:21" s="105" customFormat="1" x14ac:dyDescent="0.3">
      <c r="A559"/>
      <c r="B559"/>
      <c r="C559"/>
      <c r="D559"/>
      <c r="E559"/>
      <c r="F559"/>
      <c r="G559"/>
      <c r="H559"/>
      <c r="I559"/>
      <c r="J559" s="102"/>
      <c r="K559"/>
      <c r="L559" s="102"/>
      <c r="M559" s="135"/>
      <c r="N559"/>
      <c r="O559"/>
      <c r="P559"/>
      <c r="Q559"/>
      <c r="R559"/>
      <c r="S559"/>
      <c r="T559"/>
      <c r="U559"/>
    </row>
    <row r="560" spans="1:21" s="105" customFormat="1" x14ac:dyDescent="0.3">
      <c r="A560"/>
      <c r="B560"/>
      <c r="C560"/>
      <c r="D560"/>
      <c r="E560"/>
      <c r="F560"/>
      <c r="G560"/>
      <c r="H560"/>
      <c r="I560"/>
      <c r="J560" s="102"/>
      <c r="K560"/>
      <c r="L560" s="102"/>
      <c r="M560" s="135"/>
      <c r="N560"/>
      <c r="O560"/>
      <c r="P560"/>
      <c r="Q560"/>
      <c r="R560"/>
      <c r="S560"/>
      <c r="T560"/>
      <c r="U560"/>
    </row>
    <row r="561" spans="1:21" s="105" customFormat="1" x14ac:dyDescent="0.3">
      <c r="A561"/>
      <c r="B561"/>
      <c r="C561"/>
      <c r="D561"/>
      <c r="E561"/>
      <c r="F561"/>
      <c r="G561"/>
      <c r="H561"/>
      <c r="I561"/>
      <c r="J561" s="102"/>
      <c r="K561"/>
      <c r="L561" s="102"/>
      <c r="M561" s="135"/>
      <c r="N561"/>
      <c r="O561"/>
      <c r="P561"/>
      <c r="Q561"/>
      <c r="R561"/>
      <c r="S561"/>
      <c r="T561"/>
      <c r="U561"/>
    </row>
    <row r="562" spans="1:21" s="105" customFormat="1" x14ac:dyDescent="0.3">
      <c r="A562"/>
      <c r="B562"/>
      <c r="C562"/>
      <c r="D562"/>
      <c r="E562"/>
      <c r="F562"/>
      <c r="G562"/>
      <c r="H562"/>
      <c r="I562"/>
      <c r="J562" s="102"/>
      <c r="K562"/>
      <c r="L562" s="102"/>
      <c r="M562" s="135"/>
      <c r="N562"/>
      <c r="O562"/>
      <c r="P562"/>
      <c r="Q562"/>
      <c r="R562"/>
      <c r="S562"/>
      <c r="T562"/>
      <c r="U562"/>
    </row>
    <row r="563" spans="1:21" s="105" customFormat="1" x14ac:dyDescent="0.3">
      <c r="A563"/>
      <c r="B563"/>
      <c r="C563"/>
      <c r="D563"/>
      <c r="E563"/>
      <c r="F563"/>
      <c r="G563"/>
      <c r="H563"/>
      <c r="I563"/>
      <c r="J563" s="102"/>
      <c r="K563"/>
      <c r="L563" s="102"/>
      <c r="M563" s="135"/>
      <c r="N563"/>
      <c r="O563"/>
      <c r="P563"/>
      <c r="Q563"/>
      <c r="R563"/>
      <c r="S563"/>
      <c r="T563"/>
      <c r="U563"/>
    </row>
    <row r="564" spans="1:21" s="105" customFormat="1" x14ac:dyDescent="0.3">
      <c r="A564"/>
      <c r="B564"/>
      <c r="C564"/>
      <c r="D564"/>
      <c r="E564"/>
      <c r="F564"/>
      <c r="G564"/>
      <c r="H564"/>
      <c r="I564"/>
      <c r="J564" s="102"/>
      <c r="K564"/>
      <c r="L564" s="102"/>
      <c r="M564" s="135"/>
      <c r="N564"/>
      <c r="O564"/>
      <c r="P564"/>
      <c r="Q564"/>
      <c r="R564"/>
      <c r="S564"/>
      <c r="T564"/>
      <c r="U564"/>
    </row>
    <row r="565" spans="1:21" s="105" customFormat="1" x14ac:dyDescent="0.3">
      <c r="A565"/>
      <c r="B565"/>
      <c r="C565"/>
      <c r="D565"/>
      <c r="E565"/>
      <c r="F565"/>
      <c r="G565"/>
      <c r="H565"/>
      <c r="I565"/>
      <c r="J565" s="102"/>
      <c r="K565"/>
      <c r="L565" s="102"/>
      <c r="M565" s="135"/>
      <c r="N565"/>
      <c r="O565"/>
      <c r="P565"/>
      <c r="Q565"/>
      <c r="R565"/>
      <c r="S565"/>
      <c r="T565"/>
      <c r="U565"/>
    </row>
    <row r="566" spans="1:21" s="105" customFormat="1" x14ac:dyDescent="0.3">
      <c r="A566"/>
      <c r="B566"/>
      <c r="C566"/>
      <c r="D566"/>
      <c r="E566"/>
      <c r="F566"/>
      <c r="G566"/>
      <c r="H566"/>
      <c r="I566"/>
      <c r="J566" s="102"/>
      <c r="K566"/>
      <c r="L566" s="102"/>
      <c r="M566" s="135"/>
      <c r="N566"/>
      <c r="O566"/>
      <c r="P566"/>
      <c r="Q566"/>
      <c r="R566"/>
      <c r="S566"/>
      <c r="T566"/>
      <c r="U566"/>
    </row>
    <row r="567" spans="1:21" s="105" customFormat="1" x14ac:dyDescent="0.3">
      <c r="A567"/>
      <c r="B567"/>
      <c r="C567"/>
      <c r="D567"/>
      <c r="E567"/>
      <c r="F567"/>
      <c r="G567"/>
      <c r="H567"/>
      <c r="I567"/>
      <c r="J567" s="102"/>
      <c r="K567"/>
      <c r="L567" s="102"/>
      <c r="M567" s="135"/>
      <c r="N567"/>
      <c r="O567"/>
      <c r="P567"/>
      <c r="Q567"/>
      <c r="R567"/>
      <c r="S567"/>
      <c r="T567"/>
      <c r="U567"/>
    </row>
    <row r="568" spans="1:21" s="105" customFormat="1" x14ac:dyDescent="0.3">
      <c r="A568"/>
      <c r="B568"/>
      <c r="C568"/>
      <c r="D568"/>
      <c r="E568"/>
      <c r="F568"/>
      <c r="G568"/>
      <c r="H568"/>
      <c r="I568"/>
      <c r="J568" s="102"/>
      <c r="K568"/>
      <c r="L568" s="102"/>
      <c r="M568" s="135"/>
      <c r="N568"/>
      <c r="O568"/>
      <c r="P568"/>
      <c r="Q568"/>
      <c r="R568"/>
      <c r="S568"/>
      <c r="T568"/>
      <c r="U568"/>
    </row>
    <row r="569" spans="1:21" s="105" customFormat="1" x14ac:dyDescent="0.3">
      <c r="A569"/>
      <c r="B569"/>
      <c r="C569"/>
      <c r="D569"/>
      <c r="E569"/>
      <c r="F569"/>
      <c r="G569"/>
      <c r="H569"/>
      <c r="I569"/>
      <c r="J569" s="102"/>
      <c r="K569"/>
      <c r="L569" s="102"/>
      <c r="M569" s="135"/>
      <c r="N569"/>
      <c r="O569"/>
      <c r="P569"/>
      <c r="Q569"/>
      <c r="R569"/>
      <c r="S569"/>
      <c r="T569"/>
      <c r="U569"/>
    </row>
    <row r="570" spans="1:21" s="105" customFormat="1" x14ac:dyDescent="0.3">
      <c r="A570"/>
      <c r="B570"/>
      <c r="C570"/>
      <c r="D570"/>
      <c r="E570"/>
      <c r="F570"/>
      <c r="G570"/>
      <c r="H570"/>
      <c r="I570"/>
      <c r="J570" s="102"/>
      <c r="K570"/>
      <c r="L570" s="102"/>
      <c r="M570" s="135"/>
      <c r="N570"/>
      <c r="O570"/>
      <c r="P570"/>
      <c r="Q570"/>
      <c r="R570"/>
      <c r="S570"/>
      <c r="T570"/>
      <c r="U570"/>
    </row>
    <row r="571" spans="1:21" s="105" customFormat="1" x14ac:dyDescent="0.3">
      <c r="A571"/>
      <c r="B571"/>
      <c r="C571"/>
      <c r="D571"/>
      <c r="E571"/>
      <c r="F571"/>
      <c r="G571"/>
      <c r="H571"/>
      <c r="I571"/>
      <c r="J571" s="102"/>
      <c r="K571"/>
      <c r="L571" s="102"/>
      <c r="M571" s="135"/>
      <c r="N571"/>
      <c r="O571"/>
      <c r="P571"/>
      <c r="Q571"/>
      <c r="R571"/>
      <c r="S571"/>
      <c r="T571"/>
      <c r="U571"/>
    </row>
    <row r="572" spans="1:21" s="105" customFormat="1" x14ac:dyDescent="0.3">
      <c r="A572"/>
      <c r="B572"/>
      <c r="C572"/>
      <c r="D572"/>
      <c r="E572"/>
      <c r="F572"/>
      <c r="G572"/>
      <c r="H572"/>
      <c r="I572"/>
      <c r="J572" s="102"/>
      <c r="K572"/>
      <c r="L572" s="102"/>
      <c r="M572" s="135"/>
      <c r="N572"/>
      <c r="O572"/>
      <c r="P572"/>
      <c r="Q572"/>
      <c r="R572"/>
      <c r="S572"/>
      <c r="T572"/>
      <c r="U572"/>
    </row>
    <row r="573" spans="1:21" s="105" customFormat="1" x14ac:dyDescent="0.3">
      <c r="A573"/>
      <c r="B573"/>
      <c r="C573"/>
      <c r="D573"/>
      <c r="E573"/>
      <c r="F573"/>
      <c r="G573"/>
      <c r="H573"/>
      <c r="I573"/>
      <c r="J573" s="102"/>
      <c r="K573"/>
      <c r="L573" s="102"/>
      <c r="M573" s="135"/>
      <c r="N573"/>
      <c r="O573"/>
      <c r="P573"/>
      <c r="Q573"/>
      <c r="R573"/>
      <c r="S573"/>
      <c r="T573"/>
      <c r="U573"/>
    </row>
    <row r="574" spans="1:21" s="105" customFormat="1" x14ac:dyDescent="0.3">
      <c r="A574"/>
      <c r="B574"/>
      <c r="C574"/>
      <c r="D574"/>
      <c r="E574"/>
      <c r="F574"/>
      <c r="G574"/>
      <c r="H574"/>
      <c r="I574"/>
      <c r="J574" s="102"/>
      <c r="K574"/>
      <c r="L574" s="102"/>
      <c r="M574" s="135"/>
      <c r="N574"/>
      <c r="O574"/>
      <c r="P574"/>
      <c r="Q574"/>
      <c r="R574"/>
      <c r="S574"/>
      <c r="T574"/>
      <c r="U574"/>
    </row>
    <row r="575" spans="1:21" s="105" customFormat="1" x14ac:dyDescent="0.3">
      <c r="A575"/>
      <c r="B575"/>
      <c r="C575"/>
      <c r="D575"/>
      <c r="E575"/>
      <c r="F575"/>
      <c r="G575"/>
      <c r="H575"/>
      <c r="I575"/>
      <c r="J575" s="102"/>
      <c r="K575"/>
      <c r="L575" s="102"/>
      <c r="M575" s="135"/>
      <c r="N575"/>
      <c r="O575"/>
      <c r="P575"/>
      <c r="Q575"/>
      <c r="R575"/>
      <c r="S575"/>
      <c r="T575"/>
      <c r="U575"/>
    </row>
    <row r="576" spans="1:21" s="105" customFormat="1" x14ac:dyDescent="0.3">
      <c r="A576"/>
      <c r="B576"/>
      <c r="C576"/>
      <c r="D576"/>
      <c r="E576"/>
      <c r="F576"/>
      <c r="G576"/>
      <c r="H576"/>
      <c r="I576"/>
      <c r="J576" s="102"/>
      <c r="K576"/>
      <c r="L576" s="102"/>
      <c r="M576" s="135"/>
      <c r="N576"/>
      <c r="O576"/>
      <c r="P576"/>
      <c r="Q576"/>
      <c r="R576"/>
      <c r="S576"/>
      <c r="T576"/>
      <c r="U576"/>
    </row>
    <row r="577" spans="1:21" s="105" customFormat="1" x14ac:dyDescent="0.3">
      <c r="A577"/>
      <c r="B577"/>
      <c r="C577"/>
      <c r="D577"/>
      <c r="E577"/>
      <c r="F577"/>
      <c r="G577"/>
      <c r="H577"/>
      <c r="I577"/>
      <c r="J577" s="102"/>
      <c r="K577"/>
      <c r="L577" s="102"/>
      <c r="M577" s="135"/>
      <c r="N577"/>
      <c r="O577"/>
      <c r="P577"/>
      <c r="Q577"/>
      <c r="R577"/>
      <c r="S577"/>
      <c r="T577"/>
      <c r="U577"/>
    </row>
    <row r="578" spans="1:21" s="105" customFormat="1" x14ac:dyDescent="0.3">
      <c r="A578"/>
      <c r="B578"/>
      <c r="C578"/>
      <c r="D578"/>
      <c r="E578"/>
      <c r="F578"/>
      <c r="G578"/>
      <c r="H578"/>
      <c r="I578"/>
      <c r="J578" s="102"/>
      <c r="K578"/>
      <c r="L578" s="102"/>
      <c r="M578" s="135"/>
      <c r="N578"/>
      <c r="O578"/>
      <c r="P578"/>
      <c r="Q578"/>
      <c r="R578"/>
      <c r="S578"/>
      <c r="T578"/>
      <c r="U578"/>
    </row>
    <row r="579" spans="1:21" s="105" customFormat="1" x14ac:dyDescent="0.3">
      <c r="A579"/>
      <c r="B579"/>
      <c r="C579"/>
      <c r="D579"/>
      <c r="E579"/>
      <c r="F579"/>
      <c r="G579"/>
      <c r="H579"/>
      <c r="I579"/>
      <c r="J579" s="102"/>
      <c r="K579"/>
      <c r="L579" s="102"/>
      <c r="M579" s="135"/>
      <c r="N579"/>
      <c r="O579"/>
      <c r="P579"/>
      <c r="Q579"/>
      <c r="R579"/>
      <c r="S579"/>
      <c r="T579"/>
      <c r="U579"/>
    </row>
    <row r="580" spans="1:21" s="105" customFormat="1" x14ac:dyDescent="0.3">
      <c r="A580"/>
      <c r="B580"/>
      <c r="C580"/>
      <c r="D580"/>
      <c r="E580"/>
      <c r="F580"/>
      <c r="G580"/>
      <c r="H580"/>
      <c r="I580"/>
      <c r="J580" s="102"/>
      <c r="K580"/>
      <c r="L580" s="102"/>
      <c r="M580" s="135"/>
      <c r="N580"/>
      <c r="O580"/>
      <c r="P580"/>
      <c r="Q580"/>
      <c r="R580"/>
      <c r="S580"/>
      <c r="T580"/>
      <c r="U580"/>
    </row>
    <row r="581" spans="1:21" s="105" customFormat="1" x14ac:dyDescent="0.3">
      <c r="A581"/>
      <c r="B581"/>
      <c r="C581"/>
      <c r="D581"/>
      <c r="E581"/>
      <c r="F581"/>
      <c r="G581"/>
      <c r="H581"/>
      <c r="I581"/>
      <c r="J581" s="102"/>
      <c r="K581"/>
      <c r="L581" s="102"/>
      <c r="M581" s="135"/>
      <c r="N581"/>
      <c r="O581"/>
      <c r="P581"/>
      <c r="Q581"/>
      <c r="R581"/>
      <c r="S581"/>
      <c r="T581"/>
      <c r="U581"/>
    </row>
    <row r="582" spans="1:21" s="105" customFormat="1" x14ac:dyDescent="0.3">
      <c r="A582"/>
      <c r="B582"/>
      <c r="C582"/>
      <c r="D582"/>
      <c r="E582"/>
      <c r="F582"/>
      <c r="G582"/>
      <c r="H582"/>
      <c r="I582"/>
      <c r="J582" s="102"/>
      <c r="K582"/>
      <c r="L582" s="102"/>
      <c r="M582" s="135"/>
      <c r="N582"/>
      <c r="O582"/>
      <c r="P582"/>
      <c r="Q582"/>
      <c r="R582"/>
      <c r="S582"/>
      <c r="T582"/>
      <c r="U582"/>
    </row>
    <row r="583" spans="1:21" s="105" customFormat="1" x14ac:dyDescent="0.3">
      <c r="A583"/>
      <c r="B583"/>
      <c r="C583"/>
      <c r="D583"/>
      <c r="E583"/>
      <c r="F583"/>
      <c r="G583"/>
      <c r="H583"/>
      <c r="I583"/>
      <c r="J583" s="102"/>
      <c r="K583"/>
      <c r="L583" s="102"/>
      <c r="M583" s="135"/>
      <c r="N583"/>
      <c r="O583"/>
      <c r="P583"/>
      <c r="Q583"/>
      <c r="R583"/>
      <c r="S583"/>
      <c r="T583"/>
      <c r="U583"/>
    </row>
    <row r="584" spans="1:21" s="105" customFormat="1" x14ac:dyDescent="0.3">
      <c r="A584"/>
      <c r="B584"/>
      <c r="C584"/>
      <c r="D584"/>
      <c r="E584"/>
      <c r="F584"/>
      <c r="G584"/>
      <c r="H584"/>
      <c r="I584"/>
      <c r="J584" s="102"/>
      <c r="K584"/>
      <c r="L584" s="102"/>
      <c r="M584" s="135"/>
      <c r="N584"/>
      <c r="O584"/>
      <c r="P584"/>
      <c r="Q584"/>
      <c r="R584"/>
      <c r="S584"/>
      <c r="T584"/>
      <c r="U584"/>
    </row>
    <row r="585" spans="1:21" s="105" customFormat="1" x14ac:dyDescent="0.3">
      <c r="A585"/>
      <c r="B585"/>
      <c r="C585"/>
      <c r="D585"/>
      <c r="E585"/>
      <c r="F585"/>
      <c r="G585"/>
      <c r="H585"/>
      <c r="I585"/>
      <c r="J585" s="102"/>
      <c r="K585"/>
      <c r="L585" s="102"/>
      <c r="M585" s="135"/>
      <c r="N585"/>
      <c r="O585"/>
      <c r="P585"/>
      <c r="Q585"/>
      <c r="R585"/>
      <c r="S585"/>
      <c r="T585"/>
      <c r="U585"/>
    </row>
    <row r="586" spans="1:21" s="105" customFormat="1" x14ac:dyDescent="0.3">
      <c r="A586"/>
      <c r="B586"/>
      <c r="C586"/>
      <c r="D586"/>
      <c r="E586"/>
      <c r="F586"/>
      <c r="G586"/>
      <c r="H586"/>
      <c r="I586"/>
      <c r="J586" s="102"/>
      <c r="K586"/>
      <c r="L586" s="102"/>
      <c r="M586" s="135"/>
      <c r="N586"/>
      <c r="O586"/>
      <c r="P586"/>
      <c r="Q586"/>
      <c r="R586"/>
      <c r="S586"/>
      <c r="T586"/>
      <c r="U586"/>
    </row>
    <row r="587" spans="1:21" s="105" customFormat="1" x14ac:dyDescent="0.3">
      <c r="A587"/>
      <c r="B587"/>
      <c r="C587"/>
      <c r="D587"/>
      <c r="E587"/>
      <c r="F587"/>
      <c r="G587"/>
      <c r="H587"/>
      <c r="I587"/>
      <c r="J587" s="102"/>
      <c r="K587"/>
      <c r="L587" s="102"/>
      <c r="M587" s="135"/>
      <c r="N587"/>
      <c r="O587"/>
      <c r="P587"/>
      <c r="Q587"/>
      <c r="R587"/>
      <c r="S587"/>
      <c r="T587"/>
      <c r="U587"/>
    </row>
    <row r="588" spans="1:21" s="105" customFormat="1" x14ac:dyDescent="0.3">
      <c r="A588"/>
      <c r="B588"/>
      <c r="C588"/>
      <c r="D588"/>
      <c r="E588"/>
      <c r="F588"/>
      <c r="G588"/>
      <c r="H588"/>
      <c r="I588"/>
      <c r="J588" s="102"/>
      <c r="K588"/>
      <c r="L588" s="102"/>
      <c r="M588" s="135"/>
      <c r="N588"/>
      <c r="O588"/>
      <c r="P588"/>
      <c r="Q588"/>
      <c r="R588"/>
      <c r="S588"/>
      <c r="T588"/>
      <c r="U588"/>
    </row>
    <row r="589" spans="1:21" s="105" customFormat="1" x14ac:dyDescent="0.3">
      <c r="A589"/>
      <c r="B589"/>
      <c r="C589"/>
      <c r="D589"/>
      <c r="E589"/>
      <c r="F589"/>
      <c r="G589"/>
      <c r="H589"/>
      <c r="I589"/>
      <c r="J589" s="102"/>
      <c r="K589"/>
      <c r="L589" s="102"/>
      <c r="M589" s="135"/>
      <c r="N589"/>
      <c r="O589"/>
      <c r="P589"/>
      <c r="Q589"/>
      <c r="R589"/>
      <c r="S589"/>
      <c r="T589"/>
      <c r="U589"/>
    </row>
    <row r="590" spans="1:21" s="105" customFormat="1" x14ac:dyDescent="0.3">
      <c r="A590"/>
      <c r="B590"/>
      <c r="C590"/>
      <c r="D590"/>
      <c r="E590"/>
      <c r="F590"/>
      <c r="G590"/>
      <c r="H590"/>
      <c r="I590"/>
      <c r="J590" s="102"/>
      <c r="K590"/>
      <c r="L590" s="102"/>
      <c r="M590" s="135"/>
      <c r="N590"/>
      <c r="O590"/>
      <c r="P590"/>
      <c r="Q590"/>
      <c r="R590"/>
      <c r="S590"/>
      <c r="T590"/>
      <c r="U590"/>
    </row>
    <row r="591" spans="1:21" s="105" customFormat="1" x14ac:dyDescent="0.3">
      <c r="A591"/>
      <c r="B591"/>
      <c r="C591"/>
      <c r="D591"/>
      <c r="E591"/>
      <c r="F591"/>
      <c r="G591"/>
      <c r="H591"/>
      <c r="I591"/>
      <c r="J591" s="102"/>
      <c r="K591"/>
      <c r="L591" s="102"/>
      <c r="M591" s="135"/>
      <c r="N591"/>
      <c r="O591"/>
      <c r="P591"/>
      <c r="Q591"/>
      <c r="R591"/>
      <c r="S591"/>
      <c r="T591"/>
      <c r="U591"/>
    </row>
    <row r="592" spans="1:21" s="105" customFormat="1" x14ac:dyDescent="0.3">
      <c r="A592"/>
      <c r="B592"/>
      <c r="C592"/>
      <c r="D592"/>
      <c r="E592"/>
      <c r="F592"/>
      <c r="G592"/>
      <c r="H592"/>
      <c r="I592"/>
      <c r="J592" s="102"/>
      <c r="K592"/>
      <c r="L592" s="102"/>
      <c r="M592" s="135"/>
      <c r="N592"/>
      <c r="O592"/>
      <c r="P592"/>
      <c r="Q592"/>
      <c r="R592"/>
      <c r="S592"/>
      <c r="T592"/>
      <c r="U592"/>
    </row>
    <row r="593" spans="1:21" s="105" customFormat="1" x14ac:dyDescent="0.3">
      <c r="A593"/>
      <c r="B593"/>
      <c r="C593"/>
      <c r="D593"/>
      <c r="E593"/>
      <c r="F593"/>
      <c r="G593"/>
      <c r="H593"/>
      <c r="I593"/>
      <c r="J593" s="102"/>
      <c r="K593"/>
      <c r="L593" s="102"/>
      <c r="M593" s="135"/>
      <c r="N593"/>
      <c r="O593"/>
      <c r="P593"/>
      <c r="Q593"/>
      <c r="R593"/>
      <c r="S593"/>
      <c r="T593"/>
      <c r="U593"/>
    </row>
    <row r="594" spans="1:21" s="105" customFormat="1" x14ac:dyDescent="0.3">
      <c r="A594"/>
      <c r="B594"/>
      <c r="C594"/>
      <c r="D594"/>
      <c r="E594"/>
      <c r="F594"/>
      <c r="G594"/>
      <c r="H594"/>
      <c r="I594"/>
      <c r="J594" s="102"/>
      <c r="K594"/>
      <c r="L594" s="102"/>
      <c r="M594" s="135"/>
      <c r="N594"/>
      <c r="O594"/>
      <c r="P594"/>
      <c r="Q594"/>
      <c r="R594"/>
      <c r="S594"/>
      <c r="T594"/>
      <c r="U594"/>
    </row>
    <row r="595" spans="1:21" s="105" customFormat="1" x14ac:dyDescent="0.3">
      <c r="A595"/>
      <c r="B595"/>
      <c r="C595"/>
      <c r="D595"/>
      <c r="E595"/>
      <c r="F595"/>
      <c r="G595"/>
      <c r="H595"/>
      <c r="I595"/>
      <c r="J595" s="102"/>
      <c r="K595"/>
      <c r="L595" s="102"/>
      <c r="M595" s="135"/>
      <c r="N595"/>
      <c r="O595"/>
      <c r="P595"/>
      <c r="Q595"/>
      <c r="R595"/>
      <c r="S595"/>
      <c r="T595"/>
      <c r="U595"/>
    </row>
    <row r="596" spans="1:21" s="105" customFormat="1" x14ac:dyDescent="0.3">
      <c r="A596"/>
      <c r="B596"/>
      <c r="C596"/>
      <c r="D596"/>
      <c r="E596"/>
      <c r="F596"/>
      <c r="G596"/>
      <c r="H596"/>
      <c r="I596"/>
      <c r="J596" s="102"/>
      <c r="K596"/>
      <c r="L596" s="102"/>
      <c r="M596" s="135"/>
      <c r="N596"/>
      <c r="O596"/>
      <c r="P596"/>
      <c r="Q596"/>
      <c r="R596"/>
      <c r="S596"/>
      <c r="T596"/>
      <c r="U596"/>
    </row>
    <row r="597" spans="1:21" s="105" customFormat="1" x14ac:dyDescent="0.3">
      <c r="A597"/>
      <c r="B597"/>
      <c r="C597"/>
      <c r="D597"/>
      <c r="E597"/>
      <c r="F597"/>
      <c r="G597"/>
      <c r="H597"/>
      <c r="I597"/>
      <c r="J597" s="102"/>
      <c r="K597"/>
      <c r="L597" s="102"/>
      <c r="M597" s="135"/>
      <c r="N597"/>
      <c r="O597"/>
      <c r="P597"/>
      <c r="Q597"/>
      <c r="R597"/>
      <c r="S597"/>
      <c r="T597"/>
      <c r="U597"/>
    </row>
    <row r="598" spans="1:21" s="105" customFormat="1" x14ac:dyDescent="0.3">
      <c r="A598"/>
      <c r="B598"/>
      <c r="C598"/>
      <c r="D598"/>
      <c r="E598"/>
      <c r="F598"/>
      <c r="G598"/>
      <c r="H598"/>
      <c r="I598"/>
      <c r="J598" s="102"/>
      <c r="K598"/>
      <c r="L598" s="102"/>
      <c r="M598" s="135"/>
      <c r="N598"/>
      <c r="O598"/>
      <c r="P598"/>
      <c r="Q598"/>
      <c r="R598"/>
      <c r="S598"/>
      <c r="T598"/>
      <c r="U598"/>
    </row>
    <row r="599" spans="1:21" s="105" customFormat="1" x14ac:dyDescent="0.3">
      <c r="A599"/>
      <c r="B599"/>
      <c r="C599"/>
      <c r="D599"/>
      <c r="E599"/>
      <c r="F599"/>
      <c r="G599"/>
      <c r="H599"/>
      <c r="I599"/>
      <c r="J599" s="102"/>
      <c r="K599"/>
      <c r="L599" s="102"/>
      <c r="M599" s="135"/>
      <c r="N599"/>
      <c r="O599"/>
      <c r="P599"/>
      <c r="Q599"/>
      <c r="R599"/>
      <c r="S599"/>
      <c r="T599"/>
      <c r="U599"/>
    </row>
    <row r="600" spans="1:21" s="105" customFormat="1" x14ac:dyDescent="0.3">
      <c r="A600"/>
      <c r="B600"/>
      <c r="C600"/>
      <c r="D600"/>
      <c r="E600"/>
      <c r="F600"/>
      <c r="G600"/>
      <c r="H600"/>
      <c r="I600"/>
      <c r="J600" s="102"/>
      <c r="K600"/>
      <c r="L600" s="102"/>
      <c r="M600" s="135"/>
      <c r="N600"/>
      <c r="O600"/>
      <c r="P600"/>
      <c r="Q600"/>
      <c r="R600"/>
      <c r="S600"/>
      <c r="T600"/>
      <c r="U600"/>
    </row>
    <row r="601" spans="1:21" s="105" customFormat="1" x14ac:dyDescent="0.3">
      <c r="A601"/>
      <c r="B601"/>
      <c r="C601"/>
      <c r="D601"/>
      <c r="E601"/>
      <c r="F601"/>
      <c r="G601"/>
      <c r="H601"/>
      <c r="I601"/>
      <c r="J601" s="102"/>
      <c r="K601"/>
      <c r="L601" s="102"/>
      <c r="M601" s="135"/>
      <c r="N601"/>
      <c r="O601"/>
      <c r="P601"/>
      <c r="Q601"/>
      <c r="R601"/>
      <c r="S601"/>
      <c r="T601"/>
      <c r="U601"/>
    </row>
    <row r="602" spans="1:21" s="105" customFormat="1" x14ac:dyDescent="0.3">
      <c r="A602"/>
      <c r="B602"/>
      <c r="C602"/>
      <c r="D602"/>
      <c r="E602"/>
      <c r="F602"/>
      <c r="G602"/>
      <c r="H602"/>
      <c r="I602"/>
      <c r="J602" s="102"/>
      <c r="K602"/>
      <c r="L602" s="102"/>
      <c r="M602" s="135"/>
      <c r="N602"/>
      <c r="O602"/>
      <c r="P602"/>
      <c r="Q602"/>
      <c r="R602"/>
      <c r="S602"/>
      <c r="T602"/>
      <c r="U602"/>
    </row>
    <row r="603" spans="1:21" s="105" customFormat="1" x14ac:dyDescent="0.3">
      <c r="A603"/>
      <c r="B603"/>
      <c r="C603"/>
      <c r="D603"/>
      <c r="E603"/>
      <c r="F603"/>
      <c r="G603"/>
      <c r="H603"/>
      <c r="I603"/>
      <c r="J603" s="102"/>
      <c r="K603"/>
      <c r="L603" s="102"/>
      <c r="M603" s="135"/>
      <c r="N603"/>
      <c r="O603"/>
      <c r="P603"/>
      <c r="Q603"/>
      <c r="R603"/>
      <c r="S603"/>
      <c r="T603"/>
      <c r="U603"/>
    </row>
    <row r="604" spans="1:21" s="105" customFormat="1" x14ac:dyDescent="0.3">
      <c r="A604"/>
      <c r="B604"/>
      <c r="C604"/>
      <c r="D604"/>
      <c r="E604"/>
      <c r="F604"/>
      <c r="G604"/>
      <c r="H604"/>
      <c r="I604"/>
      <c r="J604" s="102"/>
      <c r="K604"/>
      <c r="L604" s="102"/>
      <c r="M604" s="135"/>
      <c r="N604"/>
      <c r="O604"/>
      <c r="P604"/>
      <c r="Q604"/>
      <c r="R604"/>
      <c r="S604"/>
      <c r="T604"/>
      <c r="U604"/>
    </row>
    <row r="605" spans="1:21" s="105" customFormat="1" x14ac:dyDescent="0.3">
      <c r="A605"/>
      <c r="B605"/>
      <c r="C605"/>
      <c r="D605"/>
      <c r="E605"/>
      <c r="F605"/>
      <c r="G605"/>
      <c r="H605"/>
      <c r="I605"/>
      <c r="J605" s="102"/>
      <c r="K605"/>
      <c r="L605" s="102"/>
      <c r="M605" s="135"/>
      <c r="N605"/>
      <c r="O605"/>
      <c r="P605"/>
      <c r="Q605"/>
      <c r="R605"/>
      <c r="S605"/>
      <c r="T605"/>
      <c r="U605"/>
    </row>
    <row r="606" spans="1:21" s="105" customFormat="1" x14ac:dyDescent="0.3">
      <c r="A606"/>
      <c r="B606"/>
      <c r="C606"/>
      <c r="D606"/>
      <c r="E606"/>
      <c r="F606"/>
      <c r="G606"/>
      <c r="H606"/>
      <c r="I606"/>
      <c r="J606" s="102"/>
      <c r="K606"/>
      <c r="L606" s="102"/>
      <c r="M606" s="135"/>
      <c r="N606"/>
      <c r="O606"/>
      <c r="P606"/>
      <c r="Q606"/>
      <c r="R606"/>
      <c r="S606"/>
      <c r="T606"/>
      <c r="U606"/>
    </row>
    <row r="607" spans="1:21" s="105" customFormat="1" x14ac:dyDescent="0.3">
      <c r="A607"/>
      <c r="B607"/>
      <c r="C607"/>
      <c r="D607"/>
      <c r="E607"/>
      <c r="F607"/>
      <c r="G607"/>
      <c r="H607"/>
      <c r="I607"/>
      <c r="J607" s="102"/>
      <c r="K607"/>
      <c r="L607" s="102"/>
      <c r="M607" s="135"/>
      <c r="N607"/>
      <c r="O607"/>
      <c r="P607"/>
      <c r="Q607"/>
      <c r="R607"/>
      <c r="S607"/>
      <c r="T607"/>
      <c r="U607"/>
    </row>
    <row r="608" spans="1:21" s="105" customFormat="1" x14ac:dyDescent="0.3">
      <c r="A608"/>
      <c r="B608"/>
      <c r="C608"/>
      <c r="D608"/>
      <c r="E608"/>
      <c r="F608"/>
      <c r="G608"/>
      <c r="H608"/>
      <c r="I608"/>
      <c r="J608" s="102"/>
      <c r="K608"/>
      <c r="L608" s="102"/>
      <c r="M608" s="135"/>
      <c r="N608"/>
      <c r="O608"/>
      <c r="P608"/>
      <c r="Q608"/>
      <c r="R608"/>
      <c r="S608"/>
      <c r="T608"/>
      <c r="U608"/>
    </row>
    <row r="609" spans="1:21" s="105" customFormat="1" x14ac:dyDescent="0.3">
      <c r="A609"/>
      <c r="B609"/>
      <c r="C609"/>
      <c r="D609"/>
      <c r="E609"/>
      <c r="F609"/>
      <c r="G609"/>
      <c r="H609"/>
      <c r="I609"/>
      <c r="J609" s="102"/>
      <c r="K609"/>
      <c r="L609" s="102"/>
      <c r="M609" s="135"/>
      <c r="N609"/>
      <c r="O609"/>
      <c r="P609"/>
      <c r="Q609"/>
      <c r="R609"/>
      <c r="S609"/>
      <c r="T609"/>
      <c r="U609"/>
    </row>
    <row r="610" spans="1:21" s="105" customFormat="1" x14ac:dyDescent="0.3">
      <c r="A610"/>
      <c r="B610"/>
      <c r="C610"/>
      <c r="D610"/>
      <c r="E610"/>
      <c r="F610"/>
      <c r="G610"/>
      <c r="H610"/>
      <c r="I610"/>
      <c r="J610" s="102"/>
      <c r="K610"/>
      <c r="L610" s="102"/>
      <c r="M610" s="135"/>
      <c r="N610"/>
      <c r="O610"/>
      <c r="P610"/>
      <c r="Q610"/>
      <c r="R610"/>
      <c r="S610"/>
      <c r="T610"/>
      <c r="U610"/>
    </row>
    <row r="611" spans="1:21" s="105" customFormat="1" x14ac:dyDescent="0.3">
      <c r="A611"/>
      <c r="B611"/>
      <c r="C611"/>
      <c r="D611"/>
      <c r="E611"/>
      <c r="F611"/>
      <c r="G611"/>
      <c r="H611"/>
      <c r="I611"/>
      <c r="J611" s="102"/>
      <c r="K611"/>
      <c r="L611" s="102"/>
      <c r="M611" s="135"/>
      <c r="N611"/>
      <c r="O611"/>
      <c r="P611"/>
      <c r="Q611"/>
      <c r="R611"/>
      <c r="S611"/>
      <c r="T611"/>
      <c r="U611"/>
    </row>
    <row r="612" spans="1:21" s="105" customFormat="1" x14ac:dyDescent="0.3">
      <c r="A612"/>
      <c r="B612"/>
      <c r="C612"/>
      <c r="D612"/>
      <c r="E612"/>
      <c r="F612"/>
      <c r="G612"/>
      <c r="H612"/>
      <c r="I612"/>
      <c r="J612" s="102"/>
      <c r="K612"/>
      <c r="L612" s="102"/>
      <c r="M612" s="135"/>
      <c r="N612"/>
      <c r="O612"/>
      <c r="P612"/>
      <c r="Q612"/>
      <c r="R612"/>
      <c r="S612"/>
      <c r="T612"/>
      <c r="U612"/>
    </row>
    <row r="613" spans="1:21" s="105" customFormat="1" x14ac:dyDescent="0.3">
      <c r="A613"/>
      <c r="B613"/>
      <c r="C613"/>
      <c r="D613"/>
      <c r="E613"/>
      <c r="F613"/>
      <c r="G613"/>
      <c r="H613"/>
      <c r="I613"/>
      <c r="J613" s="102"/>
      <c r="K613"/>
      <c r="L613" s="102"/>
      <c r="M613" s="135"/>
      <c r="N613"/>
      <c r="O613"/>
      <c r="P613"/>
      <c r="Q613"/>
      <c r="R613"/>
      <c r="S613"/>
      <c r="T613"/>
      <c r="U613"/>
    </row>
    <row r="614" spans="1:21" s="105" customFormat="1" x14ac:dyDescent="0.3">
      <c r="A614"/>
      <c r="B614"/>
      <c r="C614"/>
      <c r="D614"/>
      <c r="E614"/>
      <c r="F614"/>
      <c r="G614"/>
      <c r="H614"/>
      <c r="I614"/>
      <c r="J614" s="102"/>
      <c r="K614"/>
      <c r="L614" s="102"/>
      <c r="M614" s="135"/>
      <c r="N614"/>
      <c r="O614"/>
      <c r="P614"/>
      <c r="Q614"/>
      <c r="R614"/>
      <c r="S614"/>
      <c r="T614"/>
      <c r="U614"/>
    </row>
    <row r="615" spans="1:21" s="105" customFormat="1" x14ac:dyDescent="0.3">
      <c r="A615"/>
      <c r="B615"/>
      <c r="C615"/>
      <c r="D615"/>
      <c r="E615"/>
      <c r="F615"/>
      <c r="G615"/>
      <c r="H615"/>
      <c r="I615"/>
      <c r="J615" s="102"/>
      <c r="K615"/>
      <c r="L615" s="102"/>
      <c r="M615" s="135"/>
      <c r="N615"/>
      <c r="O615"/>
      <c r="P615"/>
      <c r="Q615"/>
      <c r="R615"/>
      <c r="S615"/>
      <c r="T615"/>
      <c r="U615"/>
    </row>
    <row r="616" spans="1:21" s="105" customFormat="1" x14ac:dyDescent="0.3">
      <c r="A616"/>
      <c r="B616"/>
      <c r="C616"/>
      <c r="D616"/>
      <c r="E616"/>
      <c r="F616"/>
      <c r="G616"/>
      <c r="H616"/>
      <c r="I616"/>
      <c r="J616" s="102"/>
      <c r="K616"/>
      <c r="L616" s="102"/>
      <c r="M616" s="135"/>
      <c r="N616"/>
      <c r="O616"/>
      <c r="P616"/>
      <c r="Q616"/>
      <c r="R616"/>
      <c r="S616"/>
      <c r="T616"/>
      <c r="U616"/>
    </row>
    <row r="617" spans="1:21" s="105" customFormat="1" x14ac:dyDescent="0.3">
      <c r="A617"/>
      <c r="B617"/>
      <c r="C617"/>
      <c r="D617"/>
      <c r="E617"/>
      <c r="F617"/>
      <c r="G617"/>
      <c r="H617"/>
      <c r="I617"/>
      <c r="J617" s="102"/>
      <c r="K617"/>
      <c r="L617" s="102"/>
      <c r="M617" s="135"/>
      <c r="N617"/>
      <c r="O617"/>
      <c r="P617"/>
      <c r="Q617"/>
      <c r="R617"/>
      <c r="S617"/>
      <c r="T617"/>
      <c r="U617"/>
    </row>
    <row r="618" spans="1:21" s="105" customFormat="1" x14ac:dyDescent="0.3">
      <c r="A618"/>
      <c r="B618"/>
      <c r="C618"/>
      <c r="D618"/>
      <c r="E618"/>
      <c r="F618"/>
      <c r="G618"/>
      <c r="H618"/>
      <c r="I618"/>
      <c r="J618" s="102"/>
      <c r="K618"/>
      <c r="L618" s="102"/>
      <c r="M618" s="135"/>
      <c r="N618"/>
      <c r="O618"/>
      <c r="P618"/>
      <c r="Q618"/>
      <c r="R618"/>
      <c r="S618"/>
      <c r="T618"/>
      <c r="U618"/>
    </row>
    <row r="619" spans="1:21" s="105" customFormat="1" x14ac:dyDescent="0.3">
      <c r="A619"/>
      <c r="B619"/>
      <c r="C619"/>
      <c r="D619"/>
      <c r="E619"/>
      <c r="F619"/>
      <c r="G619"/>
      <c r="H619"/>
      <c r="I619"/>
      <c r="J619" s="102"/>
      <c r="K619"/>
      <c r="L619" s="102"/>
      <c r="M619" s="135"/>
      <c r="N619"/>
      <c r="O619"/>
      <c r="P619"/>
      <c r="Q619"/>
      <c r="R619"/>
      <c r="S619"/>
      <c r="T619"/>
      <c r="U619"/>
    </row>
    <row r="620" spans="1:21" s="105" customFormat="1" x14ac:dyDescent="0.3">
      <c r="A620"/>
      <c r="B620"/>
      <c r="C620"/>
      <c r="D620"/>
      <c r="E620"/>
      <c r="F620"/>
      <c r="G620"/>
      <c r="H620"/>
      <c r="I620"/>
      <c r="J620" s="102"/>
      <c r="K620"/>
      <c r="L620" s="102"/>
      <c r="M620" s="135"/>
      <c r="N620"/>
      <c r="O620"/>
      <c r="P620"/>
      <c r="Q620"/>
      <c r="R620"/>
      <c r="S620"/>
      <c r="T620"/>
      <c r="U620"/>
    </row>
    <row r="621" spans="1:21" s="105" customFormat="1" x14ac:dyDescent="0.3">
      <c r="A621"/>
      <c r="B621"/>
      <c r="C621"/>
      <c r="D621"/>
      <c r="E621"/>
      <c r="F621"/>
      <c r="G621"/>
      <c r="H621"/>
      <c r="I621"/>
      <c r="J621" s="102"/>
      <c r="K621"/>
      <c r="L621" s="102"/>
      <c r="M621" s="135"/>
      <c r="N621"/>
      <c r="O621"/>
      <c r="P621"/>
      <c r="Q621"/>
      <c r="R621"/>
      <c r="S621"/>
      <c r="T621"/>
      <c r="U621"/>
    </row>
    <row r="622" spans="1:21" s="105" customFormat="1" x14ac:dyDescent="0.3">
      <c r="A622"/>
      <c r="B622"/>
      <c r="C622"/>
      <c r="D622"/>
      <c r="E622"/>
      <c r="F622"/>
      <c r="G622"/>
      <c r="H622"/>
      <c r="I622"/>
      <c r="J622" s="102"/>
      <c r="K622"/>
      <c r="L622" s="102"/>
      <c r="M622" s="135"/>
      <c r="N622"/>
      <c r="O622"/>
      <c r="P622"/>
      <c r="Q622"/>
      <c r="R622"/>
      <c r="S622"/>
      <c r="T622"/>
      <c r="U622"/>
    </row>
    <row r="623" spans="1:21" s="105" customFormat="1" x14ac:dyDescent="0.3">
      <c r="A623"/>
      <c r="B623"/>
      <c r="C623"/>
      <c r="D623"/>
      <c r="E623"/>
      <c r="F623"/>
      <c r="G623"/>
      <c r="H623"/>
      <c r="I623"/>
      <c r="J623" s="102"/>
      <c r="K623"/>
      <c r="L623" s="102"/>
      <c r="M623" s="135"/>
      <c r="N623"/>
      <c r="O623"/>
      <c r="P623"/>
      <c r="Q623"/>
      <c r="R623"/>
      <c r="S623"/>
      <c r="T623"/>
      <c r="U623"/>
    </row>
    <row r="624" spans="1:21" s="105" customFormat="1" x14ac:dyDescent="0.3">
      <c r="A624"/>
      <c r="B624"/>
      <c r="C624"/>
      <c r="D624"/>
      <c r="E624"/>
      <c r="F624"/>
      <c r="G624"/>
      <c r="H624"/>
      <c r="I624"/>
      <c r="J624" s="102"/>
      <c r="K624"/>
      <c r="L624" s="102"/>
      <c r="M624" s="135"/>
      <c r="N624"/>
      <c r="O624"/>
      <c r="P624"/>
      <c r="Q624"/>
      <c r="R624"/>
      <c r="S624"/>
      <c r="T624"/>
      <c r="U624"/>
    </row>
    <row r="625" spans="1:21" s="105" customFormat="1" x14ac:dyDescent="0.3">
      <c r="A625"/>
      <c r="B625"/>
      <c r="C625"/>
      <c r="D625"/>
      <c r="E625"/>
      <c r="F625"/>
      <c r="G625"/>
      <c r="H625"/>
      <c r="I625"/>
      <c r="J625" s="102"/>
      <c r="K625"/>
      <c r="L625" s="102"/>
      <c r="M625" s="135"/>
      <c r="N625"/>
      <c r="O625"/>
      <c r="P625"/>
      <c r="Q625"/>
      <c r="R625"/>
      <c r="S625"/>
      <c r="T625"/>
      <c r="U625"/>
    </row>
    <row r="626" spans="1:21" s="105" customFormat="1" x14ac:dyDescent="0.3">
      <c r="A626"/>
      <c r="B626"/>
      <c r="C626"/>
      <c r="D626"/>
      <c r="E626"/>
      <c r="F626"/>
      <c r="G626"/>
      <c r="H626"/>
      <c r="I626"/>
      <c r="J626" s="102"/>
      <c r="K626"/>
      <c r="L626" s="102"/>
      <c r="M626" s="135"/>
      <c r="N626"/>
      <c r="O626"/>
      <c r="P626"/>
      <c r="Q626"/>
      <c r="R626"/>
      <c r="S626"/>
      <c r="T626"/>
      <c r="U626"/>
    </row>
    <row r="627" spans="1:21" s="105" customFormat="1" x14ac:dyDescent="0.3">
      <c r="A627"/>
      <c r="B627"/>
      <c r="C627"/>
      <c r="D627"/>
      <c r="E627"/>
      <c r="F627"/>
      <c r="G627"/>
      <c r="H627"/>
      <c r="I627"/>
      <c r="J627" s="102"/>
      <c r="K627"/>
      <c r="L627" s="102"/>
      <c r="M627" s="135"/>
      <c r="N627"/>
      <c r="O627"/>
      <c r="P627"/>
      <c r="Q627"/>
      <c r="R627"/>
      <c r="S627"/>
      <c r="T627"/>
      <c r="U627"/>
    </row>
    <row r="628" spans="1:21" s="105" customFormat="1" x14ac:dyDescent="0.3">
      <c r="A628"/>
      <c r="B628"/>
      <c r="C628"/>
      <c r="D628"/>
      <c r="E628"/>
      <c r="F628"/>
      <c r="G628"/>
      <c r="H628"/>
      <c r="I628"/>
      <c r="J628" s="102"/>
      <c r="K628"/>
      <c r="L628" s="102"/>
      <c r="M628" s="135"/>
      <c r="N628"/>
      <c r="O628"/>
      <c r="P628"/>
      <c r="Q628"/>
      <c r="R628"/>
      <c r="S628"/>
      <c r="T628"/>
      <c r="U628"/>
    </row>
    <row r="629" spans="1:21" s="105" customFormat="1" x14ac:dyDescent="0.3">
      <c r="A629"/>
      <c r="B629"/>
      <c r="C629"/>
      <c r="D629"/>
      <c r="E629"/>
      <c r="F629"/>
      <c r="G629"/>
      <c r="H629"/>
      <c r="I629"/>
      <c r="J629" s="102"/>
      <c r="K629"/>
      <c r="L629" s="102"/>
      <c r="M629" s="135"/>
      <c r="N629"/>
      <c r="O629"/>
      <c r="P629"/>
      <c r="Q629"/>
      <c r="R629"/>
      <c r="S629"/>
      <c r="T629"/>
      <c r="U629"/>
    </row>
    <row r="630" spans="1:21" s="105" customFormat="1" x14ac:dyDescent="0.3">
      <c r="A630"/>
      <c r="B630"/>
      <c r="C630"/>
      <c r="D630"/>
      <c r="E630"/>
      <c r="F630"/>
      <c r="G630"/>
      <c r="H630"/>
      <c r="I630"/>
      <c r="J630" s="102"/>
      <c r="K630"/>
      <c r="L630" s="102"/>
      <c r="M630" s="135"/>
      <c r="N630"/>
      <c r="O630"/>
      <c r="P630"/>
      <c r="Q630"/>
      <c r="R630"/>
      <c r="S630"/>
      <c r="T630"/>
      <c r="U630"/>
    </row>
    <row r="631" spans="1:21" s="105" customFormat="1" x14ac:dyDescent="0.3">
      <c r="A631"/>
      <c r="B631"/>
      <c r="C631"/>
      <c r="D631"/>
      <c r="E631"/>
      <c r="F631"/>
      <c r="G631"/>
      <c r="H631"/>
      <c r="I631"/>
      <c r="J631" s="102"/>
      <c r="K631"/>
      <c r="L631" s="102"/>
      <c r="M631" s="135"/>
      <c r="N631"/>
      <c r="O631"/>
      <c r="P631"/>
      <c r="Q631"/>
      <c r="R631"/>
      <c r="S631"/>
      <c r="T631"/>
      <c r="U631"/>
    </row>
    <row r="632" spans="1:21" s="105" customFormat="1" x14ac:dyDescent="0.3">
      <c r="A632"/>
      <c r="B632"/>
      <c r="C632"/>
      <c r="D632"/>
      <c r="E632"/>
      <c r="F632"/>
      <c r="G632"/>
      <c r="H632"/>
      <c r="I632"/>
      <c r="J632" s="102"/>
      <c r="K632"/>
      <c r="L632" s="102"/>
      <c r="M632" s="135"/>
      <c r="N632"/>
      <c r="O632"/>
      <c r="P632"/>
      <c r="Q632"/>
      <c r="R632"/>
      <c r="S632"/>
      <c r="T632"/>
      <c r="U632"/>
    </row>
    <row r="633" spans="1:21" s="105" customFormat="1" x14ac:dyDescent="0.3">
      <c r="A633"/>
      <c r="B633"/>
      <c r="C633"/>
      <c r="D633"/>
      <c r="E633"/>
      <c r="F633"/>
      <c r="G633"/>
      <c r="H633"/>
      <c r="I633"/>
      <c r="J633" s="102"/>
      <c r="K633"/>
      <c r="L633" s="102"/>
      <c r="M633" s="135"/>
      <c r="N633"/>
      <c r="O633"/>
      <c r="P633"/>
      <c r="Q633"/>
      <c r="R633"/>
      <c r="S633"/>
      <c r="T633"/>
      <c r="U633"/>
    </row>
    <row r="634" spans="1:21" s="105" customFormat="1" x14ac:dyDescent="0.3">
      <c r="A634"/>
      <c r="B634"/>
      <c r="C634"/>
      <c r="D634"/>
      <c r="E634"/>
      <c r="F634"/>
      <c r="G634"/>
      <c r="H634"/>
      <c r="I634"/>
      <c r="J634" s="102"/>
      <c r="K634"/>
      <c r="L634" s="102"/>
      <c r="M634" s="135"/>
      <c r="N634"/>
      <c r="O634"/>
      <c r="P634"/>
      <c r="Q634"/>
      <c r="R634"/>
      <c r="S634"/>
      <c r="T634"/>
      <c r="U634"/>
    </row>
    <row r="635" spans="1:21" s="105" customFormat="1" x14ac:dyDescent="0.3">
      <c r="A635"/>
      <c r="B635"/>
      <c r="C635"/>
      <c r="D635"/>
      <c r="E635"/>
      <c r="F635"/>
      <c r="G635"/>
      <c r="H635"/>
      <c r="I635"/>
      <c r="J635" s="102"/>
      <c r="K635"/>
      <c r="L635" s="102"/>
      <c r="M635" s="135"/>
      <c r="N635"/>
      <c r="O635"/>
      <c r="P635"/>
      <c r="Q635"/>
      <c r="R635"/>
      <c r="S635"/>
      <c r="T635"/>
      <c r="U635"/>
    </row>
    <row r="636" spans="1:21" s="105" customFormat="1" x14ac:dyDescent="0.3">
      <c r="A636"/>
      <c r="B636"/>
      <c r="C636"/>
      <c r="D636"/>
      <c r="E636"/>
      <c r="F636"/>
      <c r="G636"/>
      <c r="H636"/>
      <c r="I636"/>
      <c r="J636" s="102"/>
      <c r="K636"/>
      <c r="L636" s="102"/>
      <c r="M636" s="135"/>
      <c r="N636"/>
      <c r="O636"/>
      <c r="P636"/>
      <c r="Q636"/>
      <c r="R636"/>
      <c r="S636"/>
      <c r="T636"/>
      <c r="U636"/>
    </row>
    <row r="637" spans="1:21" s="105" customFormat="1" x14ac:dyDescent="0.3">
      <c r="A637"/>
      <c r="B637"/>
      <c r="C637"/>
      <c r="D637"/>
      <c r="E637"/>
      <c r="F637"/>
      <c r="G637"/>
      <c r="H637"/>
      <c r="I637"/>
      <c r="J637" s="102"/>
      <c r="K637"/>
      <c r="L637" s="102"/>
      <c r="M637" s="135"/>
      <c r="N637"/>
      <c r="O637"/>
      <c r="P637"/>
      <c r="Q637"/>
      <c r="R637"/>
      <c r="S637"/>
      <c r="T637"/>
      <c r="U637"/>
    </row>
    <row r="638" spans="1:21" s="105" customFormat="1" x14ac:dyDescent="0.3">
      <c r="A638"/>
      <c r="B638"/>
      <c r="C638"/>
      <c r="D638"/>
      <c r="E638"/>
      <c r="F638"/>
      <c r="G638"/>
      <c r="H638"/>
      <c r="I638"/>
      <c r="J638" s="102"/>
      <c r="K638"/>
      <c r="L638" s="102"/>
      <c r="M638" s="135"/>
      <c r="N638"/>
      <c r="O638"/>
      <c r="P638"/>
      <c r="Q638"/>
      <c r="R638"/>
      <c r="S638"/>
      <c r="T638"/>
      <c r="U638"/>
    </row>
    <row r="639" spans="1:21" s="105" customFormat="1" x14ac:dyDescent="0.3">
      <c r="A639"/>
      <c r="B639"/>
      <c r="C639"/>
      <c r="D639"/>
      <c r="E639"/>
      <c r="F639"/>
      <c r="G639"/>
      <c r="H639"/>
      <c r="I639"/>
      <c r="J639" s="102"/>
      <c r="K639"/>
      <c r="L639" s="102"/>
      <c r="M639" s="135"/>
      <c r="N639"/>
      <c r="O639"/>
      <c r="P639"/>
      <c r="Q639"/>
      <c r="R639"/>
      <c r="S639"/>
      <c r="T639"/>
      <c r="U639"/>
    </row>
    <row r="640" spans="1:21" s="105" customFormat="1" x14ac:dyDescent="0.3">
      <c r="A640"/>
      <c r="B640"/>
      <c r="C640"/>
      <c r="D640"/>
      <c r="E640"/>
      <c r="F640"/>
      <c r="G640"/>
      <c r="H640"/>
      <c r="I640"/>
      <c r="J640" s="102"/>
      <c r="K640"/>
      <c r="L640" s="102"/>
      <c r="M640" s="135"/>
      <c r="N640"/>
      <c r="O640"/>
      <c r="P640"/>
      <c r="Q640"/>
      <c r="R640"/>
      <c r="S640"/>
      <c r="T640"/>
      <c r="U640"/>
    </row>
    <row r="641" spans="1:21" s="105" customFormat="1" x14ac:dyDescent="0.3">
      <c r="A641"/>
      <c r="B641"/>
      <c r="C641"/>
      <c r="D641"/>
      <c r="E641"/>
      <c r="F641"/>
      <c r="G641"/>
      <c r="H641"/>
      <c r="I641"/>
      <c r="J641" s="102"/>
      <c r="K641"/>
      <c r="L641" s="102"/>
      <c r="M641" s="135"/>
      <c r="N641"/>
      <c r="O641"/>
      <c r="P641"/>
      <c r="Q641"/>
      <c r="R641"/>
      <c r="S641"/>
      <c r="T641"/>
      <c r="U641"/>
    </row>
    <row r="642" spans="1:21" s="105" customFormat="1" x14ac:dyDescent="0.3">
      <c r="A642"/>
      <c r="B642"/>
      <c r="C642"/>
      <c r="D642"/>
      <c r="E642"/>
      <c r="F642"/>
      <c r="G642"/>
      <c r="H642"/>
      <c r="I642"/>
      <c r="J642" s="102"/>
      <c r="K642"/>
      <c r="L642" s="102"/>
      <c r="M642" s="135"/>
      <c r="N642"/>
      <c r="O642"/>
      <c r="P642"/>
      <c r="Q642"/>
      <c r="R642"/>
      <c r="S642"/>
      <c r="T642"/>
      <c r="U642"/>
    </row>
    <row r="643" spans="1:21" s="105" customFormat="1" x14ac:dyDescent="0.3">
      <c r="A643"/>
      <c r="B643"/>
      <c r="C643"/>
      <c r="D643"/>
      <c r="E643"/>
      <c r="F643"/>
      <c r="G643"/>
      <c r="H643"/>
      <c r="I643"/>
      <c r="J643" s="102"/>
      <c r="K643"/>
      <c r="L643" s="102"/>
      <c r="M643" s="135"/>
      <c r="N643"/>
      <c r="O643"/>
      <c r="P643"/>
      <c r="Q643"/>
      <c r="R643"/>
      <c r="S643"/>
      <c r="T643"/>
      <c r="U643"/>
    </row>
    <row r="644" spans="1:21" s="105" customFormat="1" x14ac:dyDescent="0.3">
      <c r="A644"/>
      <c r="B644"/>
      <c r="C644"/>
      <c r="D644"/>
      <c r="E644"/>
      <c r="F644"/>
      <c r="G644"/>
      <c r="H644"/>
      <c r="I644"/>
      <c r="J644" s="102"/>
      <c r="K644"/>
      <c r="L644" s="102"/>
      <c r="M644" s="135"/>
      <c r="N644"/>
      <c r="O644"/>
      <c r="P644"/>
      <c r="Q644"/>
      <c r="R644"/>
      <c r="S644"/>
      <c r="T644"/>
      <c r="U644"/>
    </row>
    <row r="645" spans="1:21" s="105" customFormat="1" x14ac:dyDescent="0.3">
      <c r="A645"/>
      <c r="B645"/>
      <c r="C645"/>
      <c r="D645"/>
      <c r="E645"/>
      <c r="F645"/>
      <c r="G645"/>
      <c r="H645"/>
      <c r="I645"/>
      <c r="J645" s="102"/>
      <c r="K645"/>
      <c r="L645" s="102"/>
      <c r="M645" s="135"/>
      <c r="N645"/>
      <c r="O645"/>
      <c r="P645"/>
      <c r="Q645"/>
      <c r="R645"/>
      <c r="S645"/>
      <c r="T645"/>
      <c r="U645"/>
    </row>
    <row r="646" spans="1:21" s="105" customFormat="1" x14ac:dyDescent="0.3">
      <c r="A646"/>
      <c r="B646"/>
      <c r="C646"/>
      <c r="D646"/>
      <c r="E646"/>
      <c r="F646"/>
      <c r="G646"/>
      <c r="H646"/>
      <c r="I646"/>
      <c r="J646" s="102"/>
      <c r="K646"/>
      <c r="L646" s="102"/>
      <c r="M646" s="135"/>
      <c r="N646"/>
      <c r="O646"/>
      <c r="P646"/>
      <c r="Q646"/>
      <c r="R646"/>
      <c r="S646"/>
      <c r="T646"/>
      <c r="U646"/>
    </row>
    <row r="647" spans="1:21" s="105" customFormat="1" x14ac:dyDescent="0.3">
      <c r="A647"/>
      <c r="B647"/>
      <c r="C647"/>
      <c r="D647"/>
      <c r="E647"/>
      <c r="F647"/>
      <c r="G647"/>
      <c r="H647"/>
      <c r="I647"/>
      <c r="J647" s="102"/>
      <c r="K647"/>
      <c r="L647" s="102"/>
      <c r="M647" s="135"/>
      <c r="N647"/>
      <c r="O647"/>
      <c r="P647"/>
      <c r="Q647"/>
      <c r="R647"/>
      <c r="S647"/>
      <c r="T647"/>
      <c r="U647"/>
    </row>
    <row r="648" spans="1:21" s="105" customFormat="1" x14ac:dyDescent="0.3">
      <c r="A648"/>
      <c r="B648"/>
      <c r="C648"/>
      <c r="D648"/>
      <c r="E648"/>
      <c r="F648"/>
      <c r="G648"/>
      <c r="H648"/>
      <c r="I648"/>
      <c r="J648" s="102"/>
      <c r="K648"/>
      <c r="L648" s="102"/>
      <c r="M648" s="135"/>
      <c r="N648"/>
      <c r="O648"/>
      <c r="P648"/>
      <c r="Q648"/>
      <c r="R648"/>
      <c r="S648"/>
      <c r="T648"/>
      <c r="U648"/>
    </row>
    <row r="649" spans="1:21" s="105" customFormat="1" x14ac:dyDescent="0.3">
      <c r="A649"/>
      <c r="B649"/>
      <c r="C649"/>
      <c r="D649"/>
      <c r="E649"/>
      <c r="F649"/>
      <c r="G649"/>
      <c r="H649"/>
      <c r="I649"/>
      <c r="J649" s="102"/>
      <c r="K649"/>
      <c r="L649" s="102"/>
      <c r="M649" s="135"/>
      <c r="N649"/>
      <c r="O649"/>
      <c r="P649"/>
      <c r="Q649"/>
      <c r="R649"/>
      <c r="S649"/>
      <c r="T649"/>
      <c r="U649"/>
    </row>
    <row r="650" spans="1:21" s="105" customFormat="1" x14ac:dyDescent="0.3">
      <c r="A650"/>
      <c r="B650"/>
      <c r="C650"/>
      <c r="D650"/>
      <c r="E650"/>
      <c r="F650"/>
      <c r="G650"/>
      <c r="H650"/>
      <c r="I650"/>
      <c r="J650" s="102"/>
      <c r="K650"/>
      <c r="L650" s="102"/>
      <c r="M650" s="135"/>
      <c r="N650"/>
      <c r="O650"/>
      <c r="P650"/>
      <c r="Q650"/>
      <c r="R650"/>
      <c r="S650"/>
      <c r="T650"/>
      <c r="U650"/>
    </row>
    <row r="651" spans="1:21" s="105" customFormat="1" x14ac:dyDescent="0.3">
      <c r="A651"/>
      <c r="B651"/>
      <c r="C651"/>
      <c r="D651"/>
      <c r="E651"/>
      <c r="F651"/>
      <c r="G651"/>
      <c r="H651"/>
      <c r="I651"/>
      <c r="J651" s="102"/>
      <c r="K651"/>
      <c r="L651" s="102"/>
      <c r="M651" s="135"/>
      <c r="N651"/>
      <c r="O651"/>
      <c r="P651"/>
      <c r="Q651"/>
      <c r="R651"/>
      <c r="S651"/>
      <c r="T651"/>
      <c r="U651"/>
    </row>
    <row r="652" spans="1:21" s="105" customFormat="1" x14ac:dyDescent="0.3">
      <c r="A652"/>
      <c r="B652"/>
      <c r="C652"/>
      <c r="D652"/>
      <c r="E652"/>
      <c r="F652"/>
      <c r="G652"/>
      <c r="H652"/>
      <c r="I652"/>
      <c r="J652" s="102"/>
      <c r="K652"/>
      <c r="L652" s="102"/>
      <c r="M652" s="135"/>
      <c r="N652"/>
      <c r="O652"/>
      <c r="P652"/>
      <c r="Q652"/>
      <c r="R652"/>
      <c r="S652"/>
      <c r="T652"/>
      <c r="U652"/>
    </row>
    <row r="653" spans="1:21" s="105" customFormat="1" x14ac:dyDescent="0.3">
      <c r="A653"/>
      <c r="B653"/>
      <c r="C653"/>
      <c r="D653"/>
      <c r="E653"/>
      <c r="F653"/>
      <c r="G653"/>
      <c r="H653"/>
      <c r="I653"/>
      <c r="J653" s="102"/>
      <c r="K653"/>
      <c r="L653" s="102"/>
      <c r="M653" s="135"/>
      <c r="N653"/>
      <c r="O653"/>
      <c r="P653"/>
      <c r="Q653"/>
      <c r="R653"/>
      <c r="S653"/>
      <c r="T653"/>
      <c r="U653"/>
    </row>
    <row r="654" spans="1:21" s="105" customFormat="1" x14ac:dyDescent="0.3">
      <c r="A654"/>
      <c r="B654"/>
      <c r="C654"/>
      <c r="D654"/>
      <c r="E654"/>
      <c r="F654"/>
      <c r="G654"/>
      <c r="H654"/>
      <c r="I654"/>
      <c r="J654" s="102"/>
      <c r="K654"/>
      <c r="L654" s="102"/>
      <c r="M654" s="135"/>
      <c r="N654"/>
      <c r="O654"/>
      <c r="P654"/>
      <c r="Q654"/>
      <c r="R654"/>
      <c r="S654"/>
      <c r="T654"/>
      <c r="U654"/>
    </row>
    <row r="655" spans="1:21" s="105" customFormat="1" x14ac:dyDescent="0.3">
      <c r="A655"/>
      <c r="B655"/>
      <c r="C655"/>
      <c r="D655"/>
      <c r="E655"/>
      <c r="F655"/>
      <c r="G655"/>
      <c r="H655"/>
      <c r="I655"/>
      <c r="J655" s="102"/>
      <c r="K655"/>
      <c r="L655" s="102"/>
      <c r="M655" s="135"/>
      <c r="N655"/>
      <c r="O655"/>
      <c r="P655"/>
      <c r="Q655"/>
      <c r="R655"/>
      <c r="S655"/>
      <c r="T655"/>
      <c r="U655"/>
    </row>
    <row r="656" spans="1:21" s="105" customFormat="1" x14ac:dyDescent="0.3">
      <c r="A656"/>
      <c r="B656"/>
      <c r="C656"/>
      <c r="D656"/>
      <c r="E656"/>
      <c r="F656"/>
      <c r="G656"/>
      <c r="H656"/>
      <c r="I656"/>
      <c r="J656" s="102"/>
      <c r="K656"/>
      <c r="L656" s="102"/>
      <c r="M656" s="135"/>
      <c r="N656"/>
      <c r="O656"/>
      <c r="P656"/>
      <c r="Q656"/>
      <c r="R656"/>
      <c r="S656"/>
      <c r="T656"/>
      <c r="U656"/>
    </row>
    <row r="657" spans="1:21" s="105" customFormat="1" x14ac:dyDescent="0.3">
      <c r="A657"/>
      <c r="B657"/>
      <c r="C657"/>
      <c r="D657"/>
      <c r="E657"/>
      <c r="F657"/>
      <c r="G657"/>
      <c r="H657"/>
      <c r="I657"/>
      <c r="J657" s="102"/>
      <c r="K657"/>
      <c r="L657" s="102"/>
      <c r="M657" s="135"/>
      <c r="N657"/>
      <c r="O657"/>
      <c r="P657"/>
      <c r="Q657"/>
      <c r="R657"/>
      <c r="S657"/>
      <c r="T657"/>
      <c r="U657"/>
    </row>
    <row r="658" spans="1:21" s="105" customFormat="1" x14ac:dyDescent="0.3">
      <c r="A658"/>
      <c r="B658"/>
      <c r="C658"/>
      <c r="D658"/>
      <c r="E658"/>
      <c r="F658"/>
      <c r="G658"/>
      <c r="H658"/>
      <c r="I658"/>
      <c r="J658" s="102"/>
      <c r="K658"/>
      <c r="L658" s="102"/>
      <c r="M658" s="135"/>
      <c r="N658"/>
      <c r="O658"/>
      <c r="P658"/>
      <c r="Q658"/>
      <c r="R658"/>
      <c r="S658"/>
      <c r="T658"/>
      <c r="U658"/>
    </row>
    <row r="659" spans="1:21" s="105" customFormat="1" x14ac:dyDescent="0.3">
      <c r="A659"/>
      <c r="B659"/>
      <c r="C659"/>
      <c r="D659"/>
      <c r="E659"/>
      <c r="F659"/>
      <c r="G659"/>
      <c r="H659"/>
      <c r="I659"/>
      <c r="J659" s="102"/>
      <c r="K659"/>
      <c r="L659" s="102"/>
      <c r="M659" s="135"/>
      <c r="N659"/>
      <c r="O659"/>
      <c r="P659"/>
      <c r="Q659"/>
      <c r="R659"/>
      <c r="S659"/>
      <c r="T659"/>
      <c r="U659"/>
    </row>
    <row r="660" spans="1:21" s="105" customFormat="1" x14ac:dyDescent="0.3">
      <c r="A660"/>
      <c r="B660"/>
      <c r="C660"/>
      <c r="D660"/>
      <c r="E660"/>
      <c r="F660"/>
      <c r="G660"/>
      <c r="H660"/>
      <c r="I660"/>
      <c r="J660" s="102"/>
      <c r="K660"/>
      <c r="L660" s="102"/>
      <c r="M660" s="135"/>
      <c r="N660"/>
      <c r="O660"/>
      <c r="P660"/>
      <c r="Q660"/>
      <c r="R660"/>
      <c r="S660"/>
      <c r="T660"/>
      <c r="U660"/>
    </row>
    <row r="661" spans="1:21" s="105" customFormat="1" x14ac:dyDescent="0.3">
      <c r="A661"/>
      <c r="B661"/>
      <c r="C661"/>
      <c r="D661"/>
      <c r="E661"/>
      <c r="F661"/>
      <c r="G661"/>
      <c r="H661"/>
      <c r="I661"/>
      <c r="J661" s="102"/>
      <c r="K661"/>
      <c r="L661" s="102"/>
      <c r="M661" s="135"/>
      <c r="N661"/>
      <c r="O661"/>
      <c r="P661"/>
      <c r="Q661"/>
      <c r="R661"/>
      <c r="S661"/>
      <c r="T661"/>
      <c r="U661"/>
    </row>
    <row r="662" spans="1:21" s="105" customFormat="1" x14ac:dyDescent="0.3">
      <c r="A662"/>
      <c r="B662"/>
      <c r="C662"/>
      <c r="D662"/>
      <c r="E662"/>
      <c r="F662"/>
      <c r="G662"/>
      <c r="H662"/>
      <c r="I662"/>
      <c r="J662" s="102"/>
      <c r="K662"/>
      <c r="L662" s="102"/>
      <c r="M662" s="135"/>
      <c r="N662"/>
      <c r="O662"/>
      <c r="P662"/>
      <c r="Q662"/>
      <c r="R662"/>
      <c r="S662"/>
      <c r="T662"/>
      <c r="U662"/>
    </row>
    <row r="663" spans="1:21" s="105" customFormat="1" x14ac:dyDescent="0.3">
      <c r="A663"/>
      <c r="B663"/>
      <c r="C663"/>
      <c r="D663"/>
      <c r="E663"/>
      <c r="F663"/>
      <c r="G663"/>
      <c r="H663"/>
      <c r="I663"/>
      <c r="J663" s="102"/>
      <c r="K663"/>
      <c r="L663" s="102"/>
      <c r="M663" s="135"/>
      <c r="N663"/>
      <c r="O663"/>
      <c r="P663"/>
      <c r="Q663"/>
      <c r="R663"/>
      <c r="S663"/>
      <c r="T663"/>
      <c r="U663"/>
    </row>
    <row r="664" spans="1:21" s="105" customFormat="1" x14ac:dyDescent="0.3">
      <c r="A664"/>
      <c r="B664"/>
      <c r="C664"/>
      <c r="D664"/>
      <c r="E664"/>
      <c r="F664"/>
      <c r="G664"/>
      <c r="H664"/>
      <c r="I664"/>
      <c r="J664" s="102"/>
      <c r="K664"/>
      <c r="L664" s="102"/>
      <c r="M664" s="135"/>
      <c r="N664"/>
      <c r="O664"/>
      <c r="P664"/>
      <c r="Q664"/>
      <c r="R664"/>
      <c r="S664"/>
      <c r="T664"/>
      <c r="U664"/>
    </row>
    <row r="665" spans="1:21" s="105" customFormat="1" x14ac:dyDescent="0.3">
      <c r="A665"/>
      <c r="B665"/>
      <c r="C665"/>
      <c r="D665"/>
      <c r="E665"/>
      <c r="F665"/>
      <c r="G665"/>
      <c r="H665"/>
      <c r="I665"/>
      <c r="J665" s="102"/>
      <c r="K665"/>
      <c r="L665" s="102"/>
      <c r="M665" s="135"/>
      <c r="N665"/>
      <c r="O665"/>
      <c r="P665"/>
      <c r="Q665"/>
      <c r="R665"/>
      <c r="S665"/>
      <c r="T665"/>
      <c r="U665"/>
    </row>
    <row r="666" spans="1:21" s="105" customFormat="1" x14ac:dyDescent="0.3">
      <c r="A666"/>
      <c r="B666"/>
      <c r="C666"/>
      <c r="D666"/>
      <c r="E666"/>
      <c r="F666"/>
      <c r="G666"/>
      <c r="H666"/>
      <c r="I666"/>
      <c r="J666" s="102"/>
      <c r="K666"/>
      <c r="L666" s="102"/>
      <c r="M666" s="135"/>
      <c r="N666"/>
      <c r="O666"/>
      <c r="P666"/>
      <c r="Q666"/>
      <c r="R666"/>
      <c r="S666"/>
      <c r="T666"/>
      <c r="U666"/>
    </row>
    <row r="667" spans="1:21" s="105" customFormat="1" x14ac:dyDescent="0.3">
      <c r="A667"/>
      <c r="B667"/>
      <c r="C667"/>
      <c r="D667"/>
      <c r="E667"/>
      <c r="F667"/>
      <c r="G667"/>
      <c r="H667"/>
      <c r="I667"/>
      <c r="J667" s="102"/>
      <c r="K667"/>
      <c r="L667" s="102"/>
      <c r="M667" s="135"/>
      <c r="N667"/>
      <c r="O667"/>
      <c r="P667"/>
      <c r="Q667"/>
      <c r="R667"/>
      <c r="S667"/>
      <c r="T667"/>
      <c r="U667"/>
    </row>
    <row r="668" spans="1:21" s="105" customFormat="1" x14ac:dyDescent="0.3">
      <c r="A668"/>
      <c r="B668"/>
      <c r="C668"/>
      <c r="D668"/>
      <c r="E668"/>
      <c r="F668"/>
      <c r="G668"/>
      <c r="H668"/>
      <c r="I668"/>
      <c r="J668" s="102"/>
      <c r="K668"/>
      <c r="L668" s="102"/>
      <c r="M668" s="135"/>
      <c r="N668"/>
      <c r="O668"/>
      <c r="P668"/>
      <c r="Q668"/>
      <c r="R668"/>
      <c r="S668"/>
      <c r="T668"/>
      <c r="U668"/>
    </row>
    <row r="669" spans="1:21" s="105" customFormat="1" x14ac:dyDescent="0.3">
      <c r="A669"/>
      <c r="B669"/>
      <c r="C669"/>
      <c r="D669"/>
      <c r="E669"/>
      <c r="F669"/>
      <c r="G669"/>
      <c r="H669"/>
      <c r="I669"/>
      <c r="J669" s="102"/>
      <c r="K669"/>
      <c r="L669" s="102"/>
      <c r="M669" s="135"/>
      <c r="N669"/>
      <c r="O669"/>
      <c r="P669"/>
      <c r="Q669"/>
      <c r="R669"/>
      <c r="S669"/>
      <c r="T669"/>
      <c r="U669"/>
    </row>
    <row r="670" spans="1:21" s="105" customFormat="1" x14ac:dyDescent="0.3">
      <c r="A670"/>
      <c r="B670"/>
      <c r="C670"/>
      <c r="D670"/>
      <c r="E670"/>
      <c r="F670"/>
      <c r="G670"/>
      <c r="H670"/>
      <c r="I670"/>
      <c r="J670" s="102"/>
      <c r="K670"/>
      <c r="L670" s="102"/>
      <c r="M670" s="135"/>
      <c r="N670"/>
      <c r="O670"/>
      <c r="P670"/>
      <c r="Q670"/>
      <c r="R670"/>
      <c r="S670"/>
      <c r="T670"/>
      <c r="U670"/>
    </row>
    <row r="671" spans="1:21" s="105" customFormat="1" x14ac:dyDescent="0.3">
      <c r="A671"/>
      <c r="B671"/>
      <c r="C671"/>
      <c r="D671"/>
      <c r="E671"/>
      <c r="F671"/>
      <c r="G671"/>
      <c r="H671"/>
      <c r="I671"/>
      <c r="J671" s="102"/>
      <c r="K671"/>
      <c r="L671" s="102"/>
      <c r="M671" s="135"/>
      <c r="N671"/>
      <c r="O671"/>
      <c r="P671"/>
      <c r="Q671"/>
      <c r="R671"/>
      <c r="S671"/>
      <c r="T671"/>
      <c r="U671"/>
    </row>
    <row r="672" spans="1:21" s="105" customFormat="1" x14ac:dyDescent="0.3">
      <c r="A672"/>
      <c r="B672"/>
      <c r="C672"/>
      <c r="D672"/>
      <c r="E672"/>
      <c r="F672"/>
      <c r="G672"/>
      <c r="H672"/>
      <c r="I672"/>
      <c r="J672" s="102"/>
      <c r="K672"/>
      <c r="L672" s="102"/>
      <c r="M672" s="135"/>
      <c r="N672"/>
      <c r="O672"/>
      <c r="P672"/>
      <c r="Q672"/>
      <c r="R672"/>
      <c r="S672"/>
      <c r="T672"/>
      <c r="U672"/>
    </row>
    <row r="673" spans="1:21" s="105" customFormat="1" x14ac:dyDescent="0.3">
      <c r="A673"/>
      <c r="B673"/>
      <c r="C673"/>
      <c r="D673"/>
      <c r="E673"/>
      <c r="F673"/>
      <c r="G673"/>
      <c r="H673"/>
      <c r="I673"/>
      <c r="J673" s="102"/>
      <c r="K673"/>
      <c r="L673" s="102"/>
      <c r="M673" s="135"/>
      <c r="N673"/>
      <c r="O673"/>
      <c r="P673"/>
      <c r="Q673"/>
      <c r="R673"/>
      <c r="S673"/>
      <c r="T673"/>
      <c r="U673"/>
    </row>
    <row r="674" spans="1:21" s="105" customFormat="1" x14ac:dyDescent="0.3">
      <c r="A674"/>
      <c r="B674"/>
      <c r="C674"/>
      <c r="D674"/>
      <c r="E674"/>
      <c r="F674"/>
      <c r="G674"/>
      <c r="H674"/>
      <c r="I674"/>
      <c r="J674" s="102"/>
      <c r="K674"/>
      <c r="L674" s="102"/>
      <c r="M674" s="135"/>
      <c r="N674"/>
      <c r="O674"/>
      <c r="P674"/>
      <c r="Q674"/>
      <c r="R674"/>
      <c r="S674"/>
      <c r="T674"/>
      <c r="U674"/>
    </row>
    <row r="675" spans="1:21" s="105" customFormat="1" x14ac:dyDescent="0.3">
      <c r="A675"/>
      <c r="B675"/>
      <c r="C675"/>
      <c r="D675"/>
      <c r="E675"/>
      <c r="F675"/>
      <c r="G675"/>
      <c r="H675"/>
      <c r="I675"/>
      <c r="J675" s="102"/>
      <c r="K675"/>
      <c r="L675" s="102"/>
      <c r="M675" s="135"/>
      <c r="N675"/>
      <c r="O675"/>
      <c r="P675"/>
      <c r="Q675"/>
      <c r="R675"/>
      <c r="S675"/>
      <c r="T675"/>
      <c r="U675"/>
    </row>
    <row r="676" spans="1:21" s="105" customFormat="1" x14ac:dyDescent="0.3">
      <c r="A676"/>
      <c r="B676"/>
      <c r="C676"/>
      <c r="D676"/>
      <c r="E676"/>
      <c r="F676"/>
      <c r="G676"/>
      <c r="H676"/>
      <c r="I676"/>
      <c r="J676" s="102"/>
      <c r="K676"/>
      <c r="L676" s="102"/>
      <c r="M676" s="135"/>
      <c r="N676"/>
      <c r="O676"/>
      <c r="P676"/>
      <c r="Q676"/>
      <c r="R676"/>
      <c r="S676"/>
      <c r="T676"/>
      <c r="U676"/>
    </row>
    <row r="677" spans="1:21" s="105" customFormat="1" x14ac:dyDescent="0.3">
      <c r="A677"/>
      <c r="B677"/>
      <c r="C677"/>
      <c r="D677"/>
      <c r="E677"/>
      <c r="F677"/>
      <c r="G677"/>
      <c r="H677"/>
      <c r="I677"/>
      <c r="J677" s="102"/>
      <c r="K677"/>
      <c r="L677" s="102"/>
      <c r="M677" s="135"/>
      <c r="N677"/>
      <c r="O677"/>
      <c r="P677"/>
      <c r="Q677"/>
      <c r="R677"/>
      <c r="S677"/>
      <c r="T677"/>
      <c r="U677"/>
    </row>
    <row r="678" spans="1:21" s="105" customFormat="1" x14ac:dyDescent="0.3">
      <c r="A678"/>
      <c r="B678"/>
      <c r="C678"/>
      <c r="D678"/>
      <c r="E678"/>
      <c r="F678"/>
      <c r="G678"/>
      <c r="H678"/>
      <c r="I678"/>
      <c r="J678" s="102"/>
      <c r="K678"/>
      <c r="L678" s="102"/>
      <c r="M678" s="135"/>
      <c r="N678"/>
      <c r="O678"/>
      <c r="P678"/>
      <c r="Q678"/>
      <c r="R678"/>
      <c r="S678"/>
      <c r="T678"/>
      <c r="U678"/>
    </row>
    <row r="679" spans="1:21" s="105" customFormat="1" x14ac:dyDescent="0.3">
      <c r="A679"/>
      <c r="B679"/>
      <c r="C679"/>
      <c r="D679"/>
      <c r="E679"/>
      <c r="F679"/>
      <c r="G679"/>
      <c r="H679"/>
      <c r="I679"/>
      <c r="J679" s="102"/>
      <c r="K679"/>
      <c r="L679" s="102"/>
      <c r="M679" s="135"/>
      <c r="N679"/>
      <c r="O679"/>
      <c r="P679"/>
      <c r="Q679"/>
      <c r="R679"/>
      <c r="S679"/>
      <c r="T679"/>
      <c r="U679"/>
    </row>
    <row r="680" spans="1:21" s="105" customFormat="1" x14ac:dyDescent="0.3">
      <c r="A680"/>
      <c r="B680"/>
      <c r="C680"/>
      <c r="D680"/>
      <c r="E680"/>
      <c r="F680"/>
      <c r="G680"/>
      <c r="H680"/>
      <c r="I680"/>
      <c r="J680" s="102"/>
      <c r="K680"/>
      <c r="L680" s="102"/>
      <c r="M680" s="135"/>
      <c r="N680"/>
      <c r="O680"/>
      <c r="P680"/>
      <c r="Q680"/>
      <c r="R680"/>
      <c r="S680"/>
      <c r="T680"/>
      <c r="U680"/>
    </row>
    <row r="681" spans="1:21" s="105" customFormat="1" x14ac:dyDescent="0.3">
      <c r="A681"/>
      <c r="B681"/>
      <c r="C681"/>
      <c r="D681"/>
      <c r="E681"/>
      <c r="F681"/>
      <c r="G681"/>
      <c r="H681"/>
      <c r="I681"/>
      <c r="J681" s="102"/>
      <c r="K681"/>
      <c r="L681" s="102"/>
      <c r="M681" s="135"/>
      <c r="N681"/>
      <c r="O681"/>
      <c r="P681"/>
      <c r="Q681"/>
      <c r="R681"/>
      <c r="S681"/>
      <c r="T681"/>
      <c r="U681"/>
    </row>
    <row r="682" spans="1:21" s="105" customFormat="1" x14ac:dyDescent="0.3">
      <c r="A682"/>
      <c r="B682"/>
      <c r="C682"/>
      <c r="D682"/>
      <c r="E682"/>
      <c r="F682"/>
      <c r="G682"/>
      <c r="H682"/>
      <c r="I682"/>
      <c r="J682" s="102"/>
      <c r="K682"/>
      <c r="L682" s="102"/>
      <c r="M682" s="135"/>
      <c r="N682"/>
      <c r="O682"/>
      <c r="P682"/>
      <c r="Q682"/>
      <c r="R682"/>
      <c r="S682"/>
      <c r="T682"/>
      <c r="U682"/>
    </row>
    <row r="683" spans="1:21" s="105" customFormat="1" x14ac:dyDescent="0.3">
      <c r="A683"/>
      <c r="B683"/>
      <c r="C683"/>
      <c r="D683"/>
      <c r="E683"/>
      <c r="F683"/>
      <c r="G683"/>
      <c r="H683"/>
      <c r="I683"/>
      <c r="J683" s="102"/>
      <c r="K683"/>
      <c r="L683" s="102"/>
      <c r="M683" s="135"/>
      <c r="N683"/>
      <c r="O683"/>
      <c r="P683"/>
      <c r="Q683"/>
      <c r="R683"/>
      <c r="S683"/>
      <c r="T683"/>
      <c r="U683"/>
    </row>
    <row r="684" spans="1:21" s="105" customFormat="1" x14ac:dyDescent="0.3">
      <c r="A684"/>
      <c r="B684"/>
      <c r="C684"/>
      <c r="D684"/>
      <c r="E684"/>
      <c r="F684"/>
      <c r="G684"/>
      <c r="H684"/>
      <c r="I684"/>
      <c r="J684" s="102"/>
      <c r="K684"/>
      <c r="L684" s="102"/>
      <c r="M684" s="135"/>
      <c r="N684"/>
      <c r="O684"/>
      <c r="P684"/>
      <c r="Q684"/>
      <c r="R684"/>
      <c r="S684"/>
      <c r="T684"/>
      <c r="U684"/>
    </row>
    <row r="685" spans="1:21" s="105" customFormat="1" x14ac:dyDescent="0.3">
      <c r="A685"/>
      <c r="B685"/>
      <c r="C685"/>
      <c r="D685"/>
      <c r="E685"/>
      <c r="F685"/>
      <c r="G685"/>
      <c r="H685"/>
      <c r="I685"/>
      <c r="J685" s="102"/>
      <c r="K685"/>
      <c r="L685" s="102"/>
      <c r="M685" s="135"/>
      <c r="N685"/>
      <c r="O685"/>
      <c r="P685"/>
      <c r="Q685"/>
      <c r="R685"/>
      <c r="S685"/>
      <c r="T685"/>
      <c r="U685"/>
    </row>
    <row r="686" spans="1:21" s="105" customFormat="1" x14ac:dyDescent="0.3">
      <c r="A686"/>
      <c r="B686"/>
      <c r="C686"/>
      <c r="D686"/>
      <c r="E686"/>
      <c r="F686"/>
      <c r="G686"/>
      <c r="H686"/>
      <c r="I686"/>
      <c r="J686" s="102"/>
      <c r="K686"/>
      <c r="L686" s="102"/>
      <c r="M686" s="135"/>
      <c r="N686"/>
      <c r="O686"/>
      <c r="P686"/>
      <c r="Q686"/>
      <c r="R686"/>
      <c r="S686"/>
      <c r="T686"/>
      <c r="U686"/>
    </row>
    <row r="687" spans="1:21" s="105" customFormat="1" x14ac:dyDescent="0.3">
      <c r="A687"/>
      <c r="B687"/>
      <c r="C687"/>
      <c r="D687"/>
      <c r="E687"/>
      <c r="F687"/>
      <c r="G687"/>
      <c r="H687"/>
      <c r="I687"/>
      <c r="J687" s="102"/>
      <c r="K687"/>
      <c r="L687" s="102"/>
      <c r="M687" s="135"/>
      <c r="N687"/>
      <c r="O687"/>
      <c r="P687"/>
      <c r="Q687"/>
      <c r="R687"/>
      <c r="S687"/>
      <c r="T687"/>
      <c r="U687"/>
    </row>
    <row r="688" spans="1:21" s="105" customFormat="1" x14ac:dyDescent="0.3">
      <c r="A688"/>
      <c r="B688"/>
      <c r="C688"/>
      <c r="D688"/>
      <c r="E688"/>
      <c r="F688"/>
      <c r="G688"/>
      <c r="H688"/>
      <c r="I688"/>
      <c r="J688" s="102"/>
      <c r="K688"/>
      <c r="L688" s="102"/>
      <c r="M688" s="135"/>
      <c r="N688"/>
      <c r="O688"/>
      <c r="P688"/>
      <c r="Q688"/>
      <c r="R688"/>
      <c r="S688"/>
      <c r="T688"/>
      <c r="U688"/>
    </row>
    <row r="689" spans="1:21" s="105" customFormat="1" x14ac:dyDescent="0.3">
      <c r="A689"/>
      <c r="B689"/>
      <c r="C689"/>
      <c r="D689"/>
      <c r="E689"/>
      <c r="F689"/>
      <c r="G689"/>
      <c r="H689"/>
      <c r="I689"/>
      <c r="J689" s="102"/>
      <c r="K689"/>
      <c r="L689" s="102"/>
      <c r="M689" s="135"/>
      <c r="N689"/>
      <c r="O689"/>
      <c r="P689"/>
      <c r="Q689"/>
      <c r="R689"/>
      <c r="S689"/>
      <c r="T689"/>
      <c r="U689"/>
    </row>
    <row r="690" spans="1:21" s="105" customFormat="1" x14ac:dyDescent="0.3">
      <c r="A690"/>
      <c r="B690"/>
      <c r="C690"/>
      <c r="D690"/>
      <c r="E690"/>
      <c r="F690"/>
      <c r="G690"/>
      <c r="H690"/>
      <c r="I690"/>
      <c r="J690" s="102"/>
      <c r="K690"/>
      <c r="L690" s="102"/>
      <c r="M690" s="135"/>
      <c r="N690"/>
      <c r="O690"/>
      <c r="P690"/>
      <c r="Q690"/>
      <c r="R690"/>
      <c r="S690"/>
      <c r="T690"/>
      <c r="U690"/>
    </row>
    <row r="691" spans="1:21" s="105" customFormat="1" x14ac:dyDescent="0.3">
      <c r="A691"/>
      <c r="B691"/>
      <c r="C691"/>
      <c r="D691"/>
      <c r="E691"/>
      <c r="F691"/>
      <c r="G691"/>
      <c r="H691"/>
      <c r="I691"/>
      <c r="J691" s="102"/>
      <c r="K691"/>
      <c r="L691" s="102"/>
      <c r="M691" s="135"/>
      <c r="N691"/>
      <c r="O691"/>
      <c r="P691"/>
      <c r="Q691"/>
      <c r="R691"/>
      <c r="S691"/>
      <c r="T691"/>
      <c r="U691"/>
    </row>
    <row r="692" spans="1:21" s="105" customFormat="1" x14ac:dyDescent="0.3">
      <c r="A692"/>
      <c r="B692"/>
      <c r="C692"/>
      <c r="D692"/>
      <c r="E692"/>
      <c r="F692"/>
      <c r="G692"/>
      <c r="H692"/>
      <c r="I692"/>
      <c r="J692" s="102"/>
      <c r="K692"/>
      <c r="L692" s="102"/>
      <c r="M692" s="135"/>
      <c r="N692"/>
      <c r="O692"/>
      <c r="P692"/>
      <c r="Q692"/>
      <c r="R692"/>
      <c r="S692"/>
      <c r="T692"/>
      <c r="U692"/>
    </row>
    <row r="693" spans="1:21" s="105" customFormat="1" x14ac:dyDescent="0.3">
      <c r="A693"/>
      <c r="B693"/>
      <c r="C693"/>
      <c r="D693"/>
      <c r="E693"/>
      <c r="F693"/>
      <c r="G693"/>
      <c r="H693"/>
      <c r="I693"/>
      <c r="J693" s="102"/>
      <c r="K693"/>
      <c r="L693" s="102"/>
      <c r="M693" s="135"/>
      <c r="N693"/>
      <c r="O693"/>
      <c r="P693"/>
      <c r="Q693"/>
      <c r="R693"/>
      <c r="S693"/>
      <c r="T693"/>
      <c r="U693"/>
    </row>
    <row r="694" spans="1:21" s="105" customFormat="1" x14ac:dyDescent="0.3">
      <c r="A694"/>
      <c r="B694"/>
      <c r="C694"/>
      <c r="D694"/>
      <c r="E694"/>
      <c r="F694"/>
      <c r="G694"/>
      <c r="H694"/>
      <c r="I694"/>
      <c r="J694" s="102"/>
      <c r="K694"/>
      <c r="L694" s="102"/>
      <c r="M694" s="135"/>
      <c r="N694"/>
      <c r="O694"/>
      <c r="P694"/>
      <c r="Q694"/>
      <c r="R694"/>
      <c r="S694"/>
      <c r="T694"/>
      <c r="U694"/>
    </row>
    <row r="695" spans="1:21" s="105" customFormat="1" x14ac:dyDescent="0.3">
      <c r="A695"/>
      <c r="B695"/>
      <c r="C695"/>
      <c r="D695"/>
      <c r="E695"/>
      <c r="F695"/>
      <c r="G695"/>
      <c r="H695"/>
      <c r="I695"/>
      <c r="J695" s="102"/>
      <c r="K695"/>
      <c r="L695" s="102"/>
      <c r="M695" s="135"/>
      <c r="N695"/>
      <c r="O695"/>
      <c r="P695"/>
      <c r="Q695"/>
      <c r="R695"/>
      <c r="S695"/>
      <c r="T695"/>
      <c r="U695"/>
    </row>
    <row r="696" spans="1:21" s="105" customFormat="1" x14ac:dyDescent="0.3">
      <c r="A696"/>
      <c r="B696"/>
      <c r="C696"/>
      <c r="D696"/>
      <c r="E696"/>
      <c r="F696"/>
      <c r="G696"/>
      <c r="H696"/>
      <c r="I696"/>
      <c r="J696" s="102"/>
      <c r="K696"/>
      <c r="L696" s="102"/>
      <c r="M696" s="135"/>
      <c r="N696"/>
      <c r="O696"/>
      <c r="P696"/>
      <c r="Q696"/>
      <c r="R696"/>
      <c r="S696"/>
      <c r="T696"/>
      <c r="U696"/>
    </row>
    <row r="697" spans="1:21" s="105" customFormat="1" x14ac:dyDescent="0.3">
      <c r="A697"/>
      <c r="B697"/>
      <c r="C697"/>
      <c r="D697"/>
      <c r="E697"/>
      <c r="F697"/>
      <c r="G697"/>
      <c r="H697"/>
      <c r="I697"/>
      <c r="J697" s="102"/>
      <c r="K697"/>
      <c r="L697" s="102"/>
      <c r="M697" s="135"/>
      <c r="N697"/>
      <c r="O697"/>
      <c r="P697"/>
      <c r="Q697"/>
      <c r="R697"/>
      <c r="S697"/>
      <c r="T697"/>
      <c r="U697"/>
    </row>
    <row r="698" spans="1:21" s="105" customFormat="1" x14ac:dyDescent="0.3">
      <c r="A698"/>
      <c r="B698"/>
      <c r="C698"/>
      <c r="D698"/>
      <c r="E698"/>
      <c r="F698"/>
      <c r="G698"/>
      <c r="H698"/>
      <c r="I698"/>
      <c r="J698" s="102"/>
      <c r="K698"/>
      <c r="L698" s="102"/>
      <c r="M698" s="135"/>
      <c r="N698"/>
      <c r="O698"/>
      <c r="P698"/>
      <c r="Q698"/>
      <c r="R698"/>
      <c r="S698"/>
      <c r="T698"/>
      <c r="U698"/>
    </row>
    <row r="699" spans="1:21" s="105" customFormat="1" x14ac:dyDescent="0.3">
      <c r="A699"/>
      <c r="B699"/>
      <c r="C699"/>
      <c r="D699"/>
      <c r="E699"/>
      <c r="F699"/>
      <c r="G699"/>
      <c r="H699"/>
      <c r="I699"/>
      <c r="J699" s="102"/>
      <c r="K699"/>
      <c r="L699" s="102"/>
      <c r="M699" s="135"/>
      <c r="N699"/>
      <c r="O699"/>
      <c r="P699"/>
      <c r="Q699"/>
      <c r="R699"/>
      <c r="S699"/>
      <c r="T699"/>
      <c r="U699"/>
    </row>
    <row r="700" spans="1:21" s="105" customFormat="1" x14ac:dyDescent="0.3">
      <c r="A700"/>
      <c r="B700"/>
      <c r="C700"/>
      <c r="D700"/>
      <c r="E700"/>
      <c r="F700"/>
      <c r="G700"/>
      <c r="H700"/>
      <c r="I700"/>
      <c r="J700" s="102"/>
      <c r="K700"/>
      <c r="L700" s="102"/>
      <c r="M700" s="135"/>
      <c r="N700"/>
      <c r="O700"/>
      <c r="P700"/>
      <c r="Q700"/>
      <c r="R700"/>
      <c r="S700"/>
      <c r="T700"/>
      <c r="U700"/>
    </row>
    <row r="701" spans="1:21" s="105" customFormat="1" x14ac:dyDescent="0.3">
      <c r="A701"/>
      <c r="B701"/>
      <c r="C701"/>
      <c r="D701"/>
      <c r="E701"/>
      <c r="F701"/>
      <c r="G701"/>
      <c r="H701"/>
      <c r="I701"/>
      <c r="J701" s="102"/>
      <c r="K701"/>
      <c r="L701" s="102"/>
      <c r="M701" s="135"/>
      <c r="N701"/>
      <c r="O701"/>
      <c r="P701"/>
      <c r="Q701"/>
      <c r="R701"/>
      <c r="S701"/>
      <c r="T701"/>
      <c r="U701"/>
    </row>
    <row r="702" spans="1:21" s="105" customFormat="1" x14ac:dyDescent="0.3">
      <c r="A702"/>
      <c r="B702"/>
      <c r="C702"/>
      <c r="D702"/>
      <c r="E702"/>
      <c r="F702"/>
      <c r="G702"/>
      <c r="H702"/>
      <c r="I702"/>
      <c r="J702" s="102"/>
      <c r="K702"/>
      <c r="L702" s="102"/>
      <c r="M702" s="135"/>
      <c r="N702"/>
      <c r="O702"/>
      <c r="P702"/>
      <c r="Q702"/>
      <c r="R702"/>
      <c r="S702"/>
      <c r="T702"/>
      <c r="U702"/>
    </row>
    <row r="703" spans="1:21" s="105" customFormat="1" x14ac:dyDescent="0.3">
      <c r="A703"/>
      <c r="B703"/>
      <c r="C703"/>
      <c r="D703"/>
      <c r="E703"/>
      <c r="F703"/>
      <c r="G703"/>
      <c r="H703"/>
      <c r="I703"/>
      <c r="J703" s="102"/>
      <c r="K703"/>
      <c r="L703" s="102"/>
      <c r="M703" s="135"/>
      <c r="N703"/>
      <c r="O703"/>
      <c r="P703"/>
      <c r="Q703"/>
      <c r="R703"/>
      <c r="S703"/>
      <c r="T703"/>
      <c r="U703"/>
    </row>
    <row r="704" spans="1:21" s="105" customFormat="1" x14ac:dyDescent="0.3">
      <c r="A704"/>
      <c r="B704"/>
      <c r="C704"/>
      <c r="D704"/>
      <c r="E704"/>
      <c r="F704"/>
      <c r="G704"/>
      <c r="H704"/>
      <c r="I704"/>
      <c r="J704" s="102"/>
      <c r="K704"/>
      <c r="L704" s="102"/>
      <c r="M704" s="135"/>
      <c r="N704"/>
      <c r="O704"/>
      <c r="P704"/>
      <c r="Q704"/>
      <c r="R704"/>
      <c r="S704"/>
      <c r="T704"/>
      <c r="U704"/>
    </row>
    <row r="705" spans="1:21" s="105" customFormat="1" x14ac:dyDescent="0.3">
      <c r="A705"/>
      <c r="B705"/>
      <c r="C705"/>
      <c r="D705"/>
      <c r="E705"/>
      <c r="F705"/>
      <c r="G705"/>
      <c r="H705"/>
      <c r="I705"/>
      <c r="J705" s="102"/>
      <c r="K705"/>
      <c r="L705" s="102"/>
      <c r="M705" s="135"/>
      <c r="N705"/>
      <c r="O705"/>
      <c r="P705"/>
      <c r="Q705"/>
      <c r="R705"/>
      <c r="S705"/>
      <c r="T705"/>
      <c r="U705"/>
    </row>
    <row r="706" spans="1:21" s="105" customFormat="1" x14ac:dyDescent="0.3">
      <c r="A706"/>
      <c r="B706"/>
      <c r="C706"/>
      <c r="D706"/>
      <c r="E706"/>
      <c r="F706"/>
      <c r="G706"/>
      <c r="H706"/>
      <c r="I706"/>
      <c r="J706" s="102"/>
      <c r="K706"/>
      <c r="L706" s="102"/>
      <c r="M706" s="135"/>
      <c r="N706"/>
      <c r="O706"/>
      <c r="P706"/>
      <c r="Q706"/>
      <c r="R706"/>
      <c r="S706"/>
      <c r="T706"/>
      <c r="U706"/>
    </row>
    <row r="707" spans="1:21" s="105" customFormat="1" x14ac:dyDescent="0.3">
      <c r="A707"/>
      <c r="B707"/>
      <c r="C707"/>
      <c r="D707"/>
      <c r="E707"/>
      <c r="F707"/>
      <c r="G707"/>
      <c r="H707"/>
      <c r="I707"/>
      <c r="J707" s="102"/>
      <c r="K707"/>
      <c r="L707" s="102"/>
      <c r="M707" s="135"/>
      <c r="N707"/>
      <c r="O707"/>
      <c r="P707"/>
      <c r="Q707"/>
      <c r="R707"/>
      <c r="S707"/>
      <c r="T707"/>
      <c r="U707"/>
    </row>
    <row r="708" spans="1:21" s="105" customFormat="1" x14ac:dyDescent="0.3">
      <c r="A708"/>
      <c r="B708"/>
      <c r="C708"/>
      <c r="D708"/>
      <c r="E708"/>
      <c r="F708"/>
      <c r="G708"/>
      <c r="H708"/>
      <c r="I708"/>
      <c r="J708" s="102"/>
      <c r="K708"/>
      <c r="L708" s="102"/>
      <c r="M708" s="135"/>
      <c r="N708"/>
      <c r="O708"/>
      <c r="P708"/>
      <c r="Q708"/>
      <c r="R708"/>
      <c r="S708"/>
      <c r="T708"/>
      <c r="U708"/>
    </row>
    <row r="709" spans="1:21" s="105" customFormat="1" x14ac:dyDescent="0.3">
      <c r="A709"/>
      <c r="B709"/>
      <c r="C709"/>
      <c r="D709"/>
      <c r="E709"/>
      <c r="F709"/>
      <c r="G709"/>
      <c r="H709"/>
      <c r="I709"/>
      <c r="J709" s="102"/>
      <c r="K709"/>
      <c r="L709" s="102"/>
      <c r="M709" s="135"/>
      <c r="N709"/>
      <c r="O709"/>
      <c r="P709"/>
      <c r="Q709"/>
      <c r="R709"/>
      <c r="S709"/>
      <c r="T709"/>
      <c r="U709"/>
    </row>
    <row r="710" spans="1:21" s="105" customFormat="1" x14ac:dyDescent="0.3">
      <c r="A710"/>
      <c r="B710"/>
      <c r="C710"/>
      <c r="D710"/>
      <c r="E710"/>
      <c r="F710"/>
      <c r="G710"/>
      <c r="H710"/>
      <c r="I710"/>
      <c r="J710" s="102"/>
      <c r="K710"/>
      <c r="L710" s="102"/>
      <c r="M710" s="135"/>
      <c r="N710"/>
      <c r="O710"/>
      <c r="P710"/>
      <c r="Q710"/>
      <c r="R710"/>
      <c r="S710"/>
      <c r="T710"/>
      <c r="U710"/>
    </row>
    <row r="711" spans="1:21" s="105" customFormat="1" x14ac:dyDescent="0.3">
      <c r="A711"/>
      <c r="B711"/>
      <c r="C711"/>
      <c r="D711"/>
      <c r="E711"/>
      <c r="F711"/>
      <c r="G711"/>
      <c r="H711"/>
      <c r="I711"/>
      <c r="J711" s="102"/>
      <c r="K711"/>
      <c r="L711" s="102"/>
      <c r="M711" s="135"/>
      <c r="N711"/>
      <c r="O711"/>
      <c r="P711"/>
      <c r="Q711"/>
      <c r="R711"/>
      <c r="S711"/>
      <c r="T711"/>
      <c r="U711"/>
    </row>
    <row r="712" spans="1:21" s="105" customFormat="1" x14ac:dyDescent="0.3">
      <c r="A712"/>
      <c r="B712"/>
      <c r="C712"/>
      <c r="D712"/>
      <c r="E712"/>
      <c r="F712"/>
      <c r="G712"/>
      <c r="H712"/>
      <c r="I712"/>
      <c r="J712" s="102"/>
      <c r="K712"/>
      <c r="L712" s="102"/>
      <c r="M712" s="135"/>
      <c r="N712"/>
      <c r="O712"/>
      <c r="P712"/>
      <c r="Q712"/>
      <c r="R712"/>
      <c r="S712"/>
      <c r="T712"/>
      <c r="U712"/>
    </row>
    <row r="713" spans="1:21" s="105" customFormat="1" x14ac:dyDescent="0.3">
      <c r="A713"/>
      <c r="B713"/>
      <c r="C713"/>
      <c r="D713"/>
      <c r="E713"/>
      <c r="F713"/>
      <c r="G713"/>
      <c r="H713"/>
      <c r="I713"/>
      <c r="J713" s="102"/>
      <c r="K713"/>
      <c r="L713" s="102"/>
      <c r="M713" s="135"/>
      <c r="N713"/>
      <c r="O713"/>
      <c r="P713"/>
      <c r="Q713"/>
      <c r="R713"/>
      <c r="S713"/>
      <c r="T713"/>
      <c r="U713"/>
    </row>
    <row r="714" spans="1:21" s="105" customFormat="1" x14ac:dyDescent="0.3">
      <c r="A714"/>
      <c r="B714"/>
      <c r="C714"/>
      <c r="D714"/>
      <c r="E714"/>
      <c r="F714"/>
      <c r="G714"/>
      <c r="H714"/>
      <c r="I714"/>
      <c r="J714" s="102"/>
      <c r="K714"/>
      <c r="L714" s="102"/>
      <c r="M714" s="135"/>
      <c r="N714"/>
      <c r="O714"/>
      <c r="P714"/>
      <c r="Q714"/>
      <c r="R714"/>
      <c r="S714"/>
      <c r="T714"/>
      <c r="U714"/>
    </row>
    <row r="715" spans="1:21" s="105" customFormat="1" x14ac:dyDescent="0.3">
      <c r="A715"/>
      <c r="B715"/>
      <c r="C715"/>
      <c r="D715"/>
      <c r="E715"/>
      <c r="F715"/>
      <c r="G715"/>
      <c r="H715"/>
      <c r="I715"/>
      <c r="J715" s="102"/>
      <c r="K715"/>
      <c r="L715" s="102"/>
      <c r="M715" s="135"/>
      <c r="N715"/>
      <c r="O715"/>
      <c r="P715"/>
      <c r="Q715"/>
      <c r="R715"/>
      <c r="S715"/>
      <c r="T715"/>
      <c r="U715"/>
    </row>
    <row r="716" spans="1:21" s="105" customFormat="1" x14ac:dyDescent="0.3">
      <c r="A716"/>
      <c r="B716"/>
      <c r="C716"/>
      <c r="D716"/>
      <c r="E716"/>
      <c r="F716"/>
      <c r="G716"/>
      <c r="H716"/>
      <c r="I716"/>
      <c r="J716" s="102"/>
      <c r="K716"/>
      <c r="L716" s="102"/>
      <c r="M716" s="135"/>
      <c r="N716"/>
      <c r="O716"/>
      <c r="P716"/>
      <c r="Q716"/>
      <c r="R716"/>
      <c r="S716"/>
      <c r="T716"/>
      <c r="U716"/>
    </row>
    <row r="717" spans="1:21" s="105" customFormat="1" x14ac:dyDescent="0.3">
      <c r="A717"/>
      <c r="B717"/>
      <c r="C717"/>
      <c r="D717"/>
      <c r="E717"/>
      <c r="F717"/>
      <c r="G717"/>
      <c r="H717"/>
      <c r="I717"/>
      <c r="J717" s="102"/>
      <c r="K717"/>
      <c r="L717" s="102"/>
      <c r="M717" s="135"/>
      <c r="N717"/>
      <c r="O717"/>
      <c r="P717"/>
      <c r="Q717"/>
      <c r="R717"/>
      <c r="S717"/>
      <c r="T717"/>
      <c r="U717"/>
    </row>
    <row r="718" spans="1:21" s="105" customFormat="1" x14ac:dyDescent="0.3">
      <c r="A718"/>
      <c r="B718"/>
      <c r="C718"/>
      <c r="D718"/>
      <c r="E718"/>
      <c r="F718"/>
      <c r="G718"/>
      <c r="H718"/>
      <c r="I718"/>
      <c r="J718" s="102"/>
      <c r="K718"/>
      <c r="L718" s="102"/>
      <c r="M718" s="135"/>
      <c r="N718"/>
      <c r="O718"/>
      <c r="P718"/>
      <c r="Q718"/>
      <c r="R718"/>
      <c r="S718"/>
      <c r="T718"/>
      <c r="U718"/>
    </row>
    <row r="719" spans="1:21" s="105" customFormat="1" x14ac:dyDescent="0.3">
      <c r="A719"/>
      <c r="B719"/>
      <c r="C719"/>
      <c r="D719"/>
      <c r="E719"/>
      <c r="F719"/>
      <c r="G719"/>
      <c r="H719"/>
      <c r="I719"/>
      <c r="J719" s="102"/>
      <c r="K719"/>
      <c r="L719" s="102"/>
      <c r="M719" s="135"/>
      <c r="N719"/>
      <c r="O719"/>
      <c r="P719"/>
      <c r="Q719"/>
      <c r="R719"/>
      <c r="S719"/>
      <c r="T719"/>
      <c r="U719"/>
    </row>
    <row r="720" spans="1:21" s="105" customFormat="1" x14ac:dyDescent="0.3">
      <c r="A720"/>
      <c r="B720"/>
      <c r="C720"/>
      <c r="D720"/>
      <c r="E720"/>
      <c r="F720"/>
      <c r="G720"/>
      <c r="H720"/>
      <c r="I720"/>
      <c r="J720" s="102"/>
      <c r="K720"/>
      <c r="L720" s="102"/>
      <c r="M720" s="135"/>
      <c r="N720"/>
      <c r="O720"/>
      <c r="P720"/>
      <c r="Q720"/>
      <c r="R720"/>
      <c r="S720"/>
      <c r="T720"/>
      <c r="U720"/>
    </row>
    <row r="721" spans="1:21" s="105" customFormat="1" x14ac:dyDescent="0.3">
      <c r="A721"/>
      <c r="B721"/>
      <c r="C721"/>
      <c r="D721"/>
      <c r="E721"/>
      <c r="F721"/>
      <c r="G721"/>
      <c r="H721"/>
      <c r="I721"/>
      <c r="J721" s="102"/>
      <c r="K721"/>
      <c r="L721" s="102"/>
      <c r="M721" s="135"/>
      <c r="N721"/>
      <c r="O721"/>
      <c r="P721"/>
      <c r="Q721"/>
      <c r="R721"/>
      <c r="S721"/>
      <c r="T721"/>
      <c r="U721"/>
    </row>
    <row r="722" spans="1:21" s="105" customFormat="1" x14ac:dyDescent="0.3">
      <c r="A722"/>
      <c r="B722"/>
      <c r="C722"/>
      <c r="D722"/>
      <c r="E722"/>
      <c r="F722"/>
      <c r="G722"/>
      <c r="H722"/>
      <c r="I722"/>
      <c r="J722" s="102"/>
      <c r="K722"/>
      <c r="L722" s="102"/>
      <c r="M722" s="135"/>
      <c r="N722"/>
      <c r="O722"/>
      <c r="P722"/>
      <c r="Q722"/>
      <c r="R722"/>
      <c r="S722"/>
      <c r="T722"/>
      <c r="U722"/>
    </row>
    <row r="723" spans="1:21" s="105" customFormat="1" x14ac:dyDescent="0.3">
      <c r="A723"/>
      <c r="B723"/>
      <c r="C723"/>
      <c r="D723"/>
      <c r="E723"/>
      <c r="F723"/>
      <c r="G723"/>
      <c r="H723"/>
      <c r="I723"/>
      <c r="J723" s="102"/>
      <c r="K723"/>
      <c r="L723" s="102"/>
      <c r="M723" s="135"/>
      <c r="N723"/>
      <c r="O723"/>
      <c r="P723"/>
      <c r="Q723"/>
      <c r="R723"/>
      <c r="S723"/>
      <c r="T723"/>
      <c r="U723"/>
    </row>
    <row r="724" spans="1:21" s="105" customFormat="1" x14ac:dyDescent="0.3">
      <c r="A724"/>
      <c r="B724"/>
      <c r="C724"/>
      <c r="D724"/>
      <c r="E724"/>
      <c r="F724"/>
      <c r="G724"/>
      <c r="H724"/>
      <c r="I724"/>
      <c r="J724" s="102"/>
      <c r="K724"/>
      <c r="L724" s="102"/>
      <c r="M724" s="135"/>
      <c r="N724"/>
      <c r="O724"/>
      <c r="P724"/>
      <c r="Q724"/>
      <c r="R724"/>
      <c r="S724"/>
      <c r="T724"/>
      <c r="U724"/>
    </row>
    <row r="725" spans="1:21" s="105" customFormat="1" x14ac:dyDescent="0.3">
      <c r="A725"/>
      <c r="B725"/>
      <c r="C725"/>
      <c r="D725"/>
      <c r="E725"/>
      <c r="F725"/>
      <c r="G725"/>
      <c r="H725"/>
      <c r="I725"/>
      <c r="J725" s="102"/>
      <c r="K725"/>
      <c r="L725" s="102"/>
      <c r="M725" s="135"/>
      <c r="N725"/>
      <c r="O725"/>
      <c r="P725"/>
      <c r="Q725"/>
      <c r="R725"/>
      <c r="S725"/>
      <c r="T725"/>
      <c r="U725"/>
    </row>
    <row r="726" spans="1:21" s="105" customFormat="1" x14ac:dyDescent="0.3">
      <c r="A726"/>
      <c r="B726"/>
      <c r="C726"/>
      <c r="D726"/>
      <c r="E726"/>
      <c r="F726"/>
      <c r="G726"/>
      <c r="H726"/>
      <c r="I726"/>
      <c r="J726" s="102"/>
      <c r="K726"/>
      <c r="L726" s="102"/>
      <c r="M726" s="135"/>
      <c r="N726"/>
      <c r="O726"/>
      <c r="P726"/>
      <c r="Q726"/>
      <c r="R726"/>
      <c r="S726"/>
      <c r="T726"/>
      <c r="U726"/>
    </row>
    <row r="727" spans="1:21" s="105" customFormat="1" x14ac:dyDescent="0.3">
      <c r="A727"/>
      <c r="B727"/>
      <c r="C727"/>
      <c r="D727"/>
      <c r="E727"/>
      <c r="F727"/>
      <c r="G727"/>
      <c r="H727"/>
      <c r="I727"/>
      <c r="J727" s="102"/>
      <c r="K727"/>
      <c r="L727" s="102"/>
      <c r="M727" s="135"/>
      <c r="N727"/>
      <c r="O727"/>
      <c r="P727"/>
      <c r="Q727"/>
      <c r="R727"/>
      <c r="S727"/>
      <c r="T727"/>
      <c r="U727"/>
    </row>
    <row r="728" spans="1:21" s="105" customFormat="1" x14ac:dyDescent="0.3">
      <c r="A728"/>
      <c r="B728"/>
      <c r="C728"/>
      <c r="D728"/>
      <c r="E728"/>
      <c r="F728"/>
      <c r="G728"/>
      <c r="H728"/>
      <c r="I728"/>
      <c r="J728" s="102"/>
      <c r="K728"/>
      <c r="L728" s="102"/>
      <c r="M728" s="135"/>
      <c r="N728"/>
      <c r="O728"/>
      <c r="P728"/>
      <c r="Q728"/>
      <c r="R728"/>
      <c r="S728"/>
      <c r="T728"/>
      <c r="U728"/>
    </row>
    <row r="729" spans="1:21" s="105" customFormat="1" x14ac:dyDescent="0.3">
      <c r="A729"/>
      <c r="B729"/>
      <c r="C729"/>
      <c r="D729"/>
      <c r="E729"/>
      <c r="F729"/>
      <c r="G729"/>
      <c r="H729"/>
      <c r="I729"/>
      <c r="J729" s="102"/>
      <c r="K729"/>
      <c r="L729" s="102"/>
      <c r="M729" s="135"/>
      <c r="N729"/>
      <c r="O729"/>
      <c r="P729"/>
      <c r="Q729"/>
      <c r="R729"/>
      <c r="S729"/>
      <c r="T729"/>
      <c r="U729"/>
    </row>
    <row r="730" spans="1:21" s="105" customFormat="1" x14ac:dyDescent="0.3">
      <c r="A730"/>
      <c r="B730"/>
      <c r="C730"/>
      <c r="D730"/>
      <c r="E730"/>
      <c r="F730"/>
      <c r="G730"/>
      <c r="H730"/>
      <c r="I730"/>
      <c r="J730" s="102"/>
      <c r="K730"/>
      <c r="L730" s="102"/>
      <c r="M730" s="135"/>
      <c r="N730"/>
      <c r="O730"/>
      <c r="P730"/>
      <c r="Q730"/>
      <c r="R730"/>
      <c r="S730"/>
      <c r="T730"/>
      <c r="U730"/>
    </row>
    <row r="731" spans="1:21" s="105" customFormat="1" x14ac:dyDescent="0.3">
      <c r="A731"/>
      <c r="B731"/>
      <c r="C731"/>
      <c r="D731"/>
      <c r="E731"/>
      <c r="F731"/>
      <c r="G731"/>
      <c r="H731"/>
      <c r="I731"/>
      <c r="J731" s="102"/>
      <c r="K731"/>
      <c r="L731" s="102"/>
      <c r="M731" s="135"/>
      <c r="N731"/>
      <c r="O731"/>
      <c r="P731"/>
      <c r="Q731"/>
      <c r="R731"/>
      <c r="S731"/>
      <c r="T731"/>
      <c r="U731"/>
    </row>
    <row r="732" spans="1:21" s="105" customFormat="1" x14ac:dyDescent="0.3">
      <c r="A732"/>
      <c r="B732"/>
      <c r="C732"/>
      <c r="D732"/>
      <c r="E732"/>
      <c r="F732"/>
      <c r="G732"/>
      <c r="H732"/>
      <c r="I732"/>
      <c r="J732" s="102"/>
      <c r="K732"/>
      <c r="L732" s="102"/>
      <c r="M732" s="135"/>
      <c r="N732"/>
      <c r="O732"/>
      <c r="P732"/>
      <c r="Q732"/>
      <c r="R732"/>
      <c r="S732"/>
      <c r="T732"/>
      <c r="U732"/>
    </row>
    <row r="733" spans="1:21" s="105" customFormat="1" x14ac:dyDescent="0.3">
      <c r="A733"/>
      <c r="B733"/>
      <c r="C733"/>
      <c r="D733"/>
      <c r="E733"/>
      <c r="F733"/>
      <c r="G733"/>
      <c r="H733"/>
      <c r="I733"/>
      <c r="J733" s="102"/>
      <c r="K733"/>
      <c r="L733" s="102"/>
      <c r="M733" s="135"/>
      <c r="N733"/>
      <c r="O733"/>
      <c r="P733"/>
      <c r="Q733"/>
      <c r="R733"/>
      <c r="S733"/>
      <c r="T733"/>
      <c r="U733"/>
    </row>
    <row r="734" spans="1:21" s="105" customFormat="1" x14ac:dyDescent="0.3">
      <c r="A734"/>
      <c r="B734"/>
      <c r="C734"/>
      <c r="D734"/>
      <c r="E734"/>
      <c r="F734"/>
      <c r="G734"/>
      <c r="H734"/>
      <c r="I734"/>
      <c r="J734" s="102"/>
      <c r="K734"/>
      <c r="L734" s="102"/>
      <c r="M734" s="135"/>
      <c r="N734"/>
      <c r="O734"/>
      <c r="P734"/>
      <c r="Q734"/>
      <c r="R734"/>
      <c r="S734"/>
      <c r="T734"/>
      <c r="U734"/>
    </row>
    <row r="735" spans="1:21" s="105" customFormat="1" x14ac:dyDescent="0.3">
      <c r="A735"/>
      <c r="B735"/>
      <c r="C735"/>
      <c r="D735"/>
      <c r="E735"/>
      <c r="F735"/>
      <c r="G735"/>
      <c r="H735"/>
      <c r="I735"/>
      <c r="J735" s="102"/>
      <c r="K735"/>
      <c r="L735" s="102"/>
      <c r="M735" s="135"/>
      <c r="N735"/>
      <c r="O735"/>
      <c r="P735"/>
      <c r="Q735"/>
      <c r="R735"/>
      <c r="S735"/>
      <c r="T735"/>
      <c r="U735"/>
    </row>
    <row r="736" spans="1:21" s="105" customFormat="1" x14ac:dyDescent="0.3">
      <c r="A736"/>
      <c r="B736"/>
      <c r="C736"/>
      <c r="D736"/>
      <c r="E736"/>
      <c r="F736"/>
      <c r="G736"/>
      <c r="H736"/>
      <c r="I736"/>
      <c r="J736" s="102"/>
      <c r="K736"/>
      <c r="L736" s="102"/>
      <c r="M736" s="135"/>
      <c r="N736"/>
      <c r="O736"/>
      <c r="P736"/>
      <c r="Q736"/>
      <c r="R736"/>
      <c r="S736"/>
      <c r="T736"/>
      <c r="U736"/>
    </row>
    <row r="737" spans="1:21" s="105" customFormat="1" x14ac:dyDescent="0.3">
      <c r="A737"/>
      <c r="B737"/>
      <c r="C737"/>
      <c r="D737"/>
      <c r="E737"/>
      <c r="F737"/>
      <c r="G737"/>
      <c r="H737"/>
      <c r="I737"/>
      <c r="J737" s="102"/>
      <c r="K737"/>
      <c r="L737" s="102"/>
      <c r="M737" s="135"/>
      <c r="N737"/>
      <c r="O737"/>
      <c r="P737"/>
      <c r="Q737"/>
      <c r="R737"/>
      <c r="S737"/>
      <c r="T737"/>
      <c r="U737"/>
    </row>
    <row r="738" spans="1:21" s="105" customFormat="1" x14ac:dyDescent="0.3">
      <c r="A738"/>
      <c r="B738"/>
      <c r="C738"/>
      <c r="D738"/>
      <c r="E738"/>
      <c r="F738"/>
      <c r="G738"/>
      <c r="H738"/>
      <c r="I738"/>
      <c r="J738" s="102"/>
      <c r="K738"/>
      <c r="L738" s="102"/>
      <c r="M738" s="135"/>
      <c r="N738"/>
      <c r="O738"/>
      <c r="P738"/>
      <c r="Q738"/>
      <c r="R738"/>
      <c r="S738"/>
      <c r="T738"/>
      <c r="U738"/>
    </row>
    <row r="739" spans="1:21" s="105" customFormat="1" x14ac:dyDescent="0.3">
      <c r="A739"/>
      <c r="B739"/>
      <c r="C739"/>
      <c r="D739"/>
      <c r="E739"/>
      <c r="F739"/>
      <c r="G739"/>
      <c r="H739"/>
      <c r="I739"/>
      <c r="J739" s="102"/>
      <c r="K739"/>
      <c r="L739" s="102"/>
      <c r="M739" s="135"/>
      <c r="N739"/>
      <c r="O739"/>
      <c r="P739"/>
      <c r="Q739"/>
      <c r="R739"/>
      <c r="S739"/>
      <c r="T739"/>
      <c r="U739"/>
    </row>
    <row r="740" spans="1:21" s="105" customFormat="1" x14ac:dyDescent="0.3">
      <c r="A740"/>
      <c r="B740"/>
      <c r="C740"/>
      <c r="D740"/>
      <c r="E740"/>
      <c r="F740"/>
      <c r="G740"/>
      <c r="H740"/>
      <c r="I740"/>
      <c r="J740" s="102"/>
      <c r="K740"/>
      <c r="L740" s="102"/>
      <c r="M740" s="135"/>
      <c r="N740"/>
      <c r="O740"/>
      <c r="P740"/>
      <c r="Q740"/>
      <c r="R740"/>
      <c r="S740"/>
      <c r="T740"/>
      <c r="U740"/>
    </row>
    <row r="741" spans="1:21" s="105" customFormat="1" x14ac:dyDescent="0.3">
      <c r="A741"/>
      <c r="B741"/>
      <c r="C741"/>
      <c r="D741"/>
      <c r="E741"/>
      <c r="F741"/>
      <c r="G741"/>
      <c r="H741"/>
      <c r="I741"/>
      <c r="J741" s="102"/>
      <c r="K741"/>
      <c r="L741" s="102"/>
      <c r="M741" s="135"/>
      <c r="N741"/>
      <c r="O741"/>
      <c r="P741"/>
      <c r="Q741"/>
      <c r="R741"/>
      <c r="S741"/>
      <c r="T741"/>
      <c r="U741"/>
    </row>
    <row r="742" spans="1:21" s="105" customFormat="1" x14ac:dyDescent="0.3">
      <c r="A742"/>
      <c r="B742"/>
      <c r="C742"/>
      <c r="D742"/>
      <c r="E742"/>
      <c r="F742"/>
      <c r="G742"/>
      <c r="H742"/>
      <c r="I742"/>
      <c r="J742" s="102"/>
      <c r="K742"/>
      <c r="L742" s="102"/>
      <c r="M742" s="135"/>
      <c r="N742"/>
      <c r="O742"/>
      <c r="P742"/>
      <c r="Q742"/>
      <c r="R742"/>
      <c r="S742"/>
      <c r="T742"/>
      <c r="U742"/>
    </row>
    <row r="743" spans="1:21" s="105" customFormat="1" x14ac:dyDescent="0.3">
      <c r="A743"/>
      <c r="B743"/>
      <c r="C743"/>
      <c r="D743"/>
      <c r="E743"/>
      <c r="F743"/>
      <c r="G743"/>
      <c r="H743"/>
      <c r="I743"/>
      <c r="J743" s="102"/>
      <c r="K743"/>
      <c r="L743" s="102"/>
      <c r="M743" s="135"/>
      <c r="N743"/>
      <c r="O743"/>
      <c r="P743"/>
      <c r="Q743"/>
      <c r="R743"/>
      <c r="S743"/>
      <c r="T743"/>
      <c r="U743"/>
    </row>
    <row r="744" spans="1:21" s="105" customFormat="1" x14ac:dyDescent="0.3">
      <c r="A744"/>
      <c r="B744"/>
      <c r="C744"/>
      <c r="D744"/>
      <c r="E744"/>
      <c r="F744"/>
      <c r="G744"/>
      <c r="H744"/>
      <c r="I744"/>
      <c r="J744" s="102"/>
      <c r="K744"/>
      <c r="L744" s="102"/>
      <c r="M744" s="135"/>
      <c r="N744"/>
      <c r="O744"/>
      <c r="P744"/>
      <c r="Q744"/>
      <c r="R744"/>
      <c r="S744"/>
      <c r="T744"/>
      <c r="U744"/>
    </row>
    <row r="745" spans="1:21" s="105" customFormat="1" x14ac:dyDescent="0.3">
      <c r="A745"/>
      <c r="B745"/>
      <c r="C745"/>
      <c r="D745"/>
      <c r="E745"/>
      <c r="F745"/>
      <c r="G745"/>
      <c r="H745"/>
      <c r="I745"/>
      <c r="J745" s="102"/>
      <c r="K745"/>
      <c r="L745" s="102"/>
      <c r="M745" s="135"/>
      <c r="N745"/>
      <c r="O745"/>
      <c r="P745"/>
      <c r="Q745"/>
      <c r="R745"/>
      <c r="S745"/>
      <c r="T745"/>
      <c r="U745"/>
    </row>
    <row r="746" spans="1:21" s="105" customFormat="1" x14ac:dyDescent="0.3">
      <c r="A746"/>
      <c r="B746"/>
      <c r="C746"/>
      <c r="D746"/>
      <c r="E746"/>
      <c r="F746"/>
      <c r="G746"/>
      <c r="H746"/>
      <c r="I746"/>
      <c r="J746" s="102"/>
      <c r="K746"/>
      <c r="L746" s="102"/>
      <c r="M746" s="135"/>
      <c r="N746"/>
      <c r="O746"/>
      <c r="P746"/>
      <c r="Q746"/>
      <c r="R746"/>
      <c r="S746"/>
      <c r="T746"/>
      <c r="U746"/>
    </row>
    <row r="747" spans="1:21" s="105" customFormat="1" x14ac:dyDescent="0.3">
      <c r="A747"/>
      <c r="B747"/>
      <c r="C747"/>
      <c r="D747"/>
      <c r="E747"/>
      <c r="F747"/>
      <c r="G747"/>
      <c r="H747"/>
      <c r="I747"/>
      <c r="J747" s="102"/>
      <c r="K747"/>
      <c r="L747" s="102"/>
      <c r="M747" s="135"/>
      <c r="N747"/>
      <c r="O747"/>
      <c r="P747"/>
      <c r="Q747"/>
      <c r="R747"/>
      <c r="S747"/>
      <c r="T747"/>
      <c r="U747"/>
    </row>
    <row r="748" spans="1:21" s="105" customFormat="1" x14ac:dyDescent="0.3">
      <c r="A748"/>
      <c r="B748"/>
      <c r="C748"/>
      <c r="D748"/>
      <c r="E748"/>
      <c r="F748"/>
      <c r="G748"/>
      <c r="H748"/>
      <c r="I748"/>
      <c r="J748" s="102"/>
      <c r="K748"/>
      <c r="L748" s="102"/>
      <c r="M748" s="135"/>
      <c r="N748"/>
      <c r="O748"/>
      <c r="P748"/>
      <c r="Q748"/>
      <c r="R748"/>
      <c r="S748"/>
      <c r="T748"/>
      <c r="U748"/>
    </row>
    <row r="749" spans="1:21" s="105" customFormat="1" x14ac:dyDescent="0.3">
      <c r="A749"/>
      <c r="B749"/>
      <c r="C749"/>
      <c r="D749"/>
      <c r="E749"/>
      <c r="F749"/>
      <c r="G749"/>
      <c r="H749"/>
      <c r="I749"/>
      <c r="J749" s="102"/>
      <c r="K749"/>
      <c r="L749" s="102"/>
      <c r="M749" s="135"/>
      <c r="N749"/>
      <c r="O749"/>
      <c r="P749"/>
      <c r="Q749"/>
      <c r="R749"/>
      <c r="S749"/>
      <c r="T749"/>
      <c r="U749"/>
    </row>
    <row r="750" spans="1:21" s="105" customFormat="1" x14ac:dyDescent="0.3">
      <c r="A750"/>
      <c r="B750"/>
      <c r="C750"/>
      <c r="D750"/>
      <c r="E750"/>
      <c r="F750"/>
      <c r="G750"/>
      <c r="H750"/>
      <c r="I750"/>
      <c r="J750" s="102"/>
      <c r="K750"/>
      <c r="L750" s="102"/>
      <c r="M750" s="135"/>
      <c r="N750"/>
      <c r="O750"/>
      <c r="P750"/>
      <c r="Q750"/>
      <c r="R750"/>
      <c r="S750"/>
      <c r="T750"/>
      <c r="U750"/>
    </row>
    <row r="751" spans="1:21" s="105" customFormat="1" x14ac:dyDescent="0.3">
      <c r="A751"/>
      <c r="B751"/>
      <c r="C751"/>
      <c r="D751"/>
      <c r="E751"/>
      <c r="F751"/>
      <c r="G751"/>
      <c r="H751"/>
      <c r="I751"/>
      <c r="J751" s="102"/>
      <c r="K751"/>
      <c r="L751" s="102"/>
      <c r="M751" s="135"/>
      <c r="N751"/>
      <c r="O751"/>
      <c r="P751"/>
      <c r="Q751"/>
      <c r="R751"/>
      <c r="S751"/>
      <c r="T751"/>
      <c r="U751"/>
    </row>
    <row r="752" spans="1:21" s="105" customFormat="1" x14ac:dyDescent="0.3">
      <c r="A752"/>
      <c r="B752"/>
      <c r="C752"/>
      <c r="D752"/>
      <c r="E752"/>
      <c r="F752"/>
      <c r="G752"/>
      <c r="H752"/>
      <c r="I752"/>
      <c r="J752" s="102"/>
      <c r="K752"/>
      <c r="L752" s="102"/>
      <c r="M752" s="135"/>
      <c r="N752"/>
      <c r="O752"/>
      <c r="P752"/>
      <c r="Q752"/>
      <c r="R752"/>
      <c r="S752"/>
      <c r="T752"/>
      <c r="U752"/>
    </row>
    <row r="753" spans="1:21" s="105" customFormat="1" x14ac:dyDescent="0.3">
      <c r="A753"/>
      <c r="B753"/>
      <c r="C753"/>
      <c r="D753"/>
      <c r="E753"/>
      <c r="F753"/>
      <c r="G753"/>
      <c r="H753"/>
      <c r="I753"/>
      <c r="J753" s="102"/>
      <c r="K753"/>
      <c r="L753" s="102"/>
      <c r="M753" s="135"/>
      <c r="N753"/>
      <c r="O753"/>
      <c r="P753"/>
      <c r="Q753"/>
      <c r="R753"/>
      <c r="S753"/>
      <c r="T753"/>
      <c r="U753"/>
    </row>
    <row r="754" spans="1:21" s="105" customFormat="1" x14ac:dyDescent="0.3">
      <c r="A754"/>
      <c r="B754"/>
      <c r="C754"/>
      <c r="D754"/>
      <c r="E754"/>
      <c r="F754"/>
      <c r="G754"/>
      <c r="H754"/>
      <c r="I754"/>
      <c r="J754" s="102"/>
      <c r="K754"/>
      <c r="L754" s="102"/>
      <c r="M754" s="135"/>
      <c r="N754"/>
      <c r="O754"/>
      <c r="P754"/>
      <c r="Q754"/>
      <c r="R754"/>
      <c r="S754"/>
      <c r="T754"/>
      <c r="U754"/>
    </row>
    <row r="755" spans="1:21" s="105" customFormat="1" x14ac:dyDescent="0.3">
      <c r="A755"/>
      <c r="B755"/>
      <c r="C755"/>
      <c r="D755"/>
      <c r="E755"/>
      <c r="F755"/>
      <c r="G755"/>
      <c r="H755"/>
      <c r="I755"/>
      <c r="J755" s="102"/>
      <c r="K755"/>
      <c r="L755" s="102"/>
      <c r="M755" s="135"/>
      <c r="N755"/>
      <c r="O755"/>
      <c r="P755"/>
      <c r="Q755"/>
      <c r="R755"/>
      <c r="S755"/>
      <c r="T755"/>
      <c r="U755"/>
    </row>
    <row r="756" spans="1:21" s="105" customFormat="1" x14ac:dyDescent="0.3">
      <c r="A756"/>
      <c r="B756"/>
      <c r="C756"/>
      <c r="D756"/>
      <c r="E756"/>
      <c r="F756"/>
      <c r="G756"/>
      <c r="H756"/>
      <c r="I756"/>
      <c r="J756" s="102"/>
      <c r="K756"/>
      <c r="L756" s="102"/>
      <c r="M756" s="135"/>
      <c r="N756"/>
      <c r="O756"/>
      <c r="P756"/>
      <c r="Q756"/>
      <c r="R756"/>
      <c r="S756"/>
      <c r="T756"/>
      <c r="U756"/>
    </row>
    <row r="757" spans="1:21" s="105" customFormat="1" x14ac:dyDescent="0.3">
      <c r="A757"/>
      <c r="B757"/>
      <c r="C757"/>
      <c r="D757"/>
      <c r="E757"/>
      <c r="F757"/>
      <c r="G757"/>
      <c r="H757"/>
      <c r="I757"/>
      <c r="J757" s="102"/>
      <c r="K757"/>
      <c r="L757" s="102"/>
      <c r="M757" s="135"/>
      <c r="N757"/>
      <c r="O757"/>
      <c r="P757"/>
      <c r="Q757"/>
      <c r="R757"/>
      <c r="S757"/>
      <c r="T757"/>
      <c r="U757"/>
    </row>
    <row r="758" spans="1:21" s="105" customFormat="1" x14ac:dyDescent="0.3">
      <c r="A758"/>
      <c r="B758"/>
      <c r="C758"/>
      <c r="D758"/>
      <c r="E758"/>
      <c r="F758"/>
      <c r="G758"/>
      <c r="H758"/>
      <c r="I758"/>
      <c r="J758" s="102"/>
      <c r="K758"/>
      <c r="L758" s="102"/>
      <c r="M758" s="135"/>
      <c r="N758"/>
      <c r="O758"/>
      <c r="P758"/>
      <c r="Q758"/>
      <c r="R758"/>
      <c r="S758"/>
      <c r="T758"/>
      <c r="U758"/>
    </row>
    <row r="759" spans="1:21" s="105" customFormat="1" x14ac:dyDescent="0.3">
      <c r="A759"/>
      <c r="B759"/>
      <c r="C759"/>
      <c r="D759"/>
      <c r="E759"/>
      <c r="F759"/>
      <c r="G759"/>
      <c r="H759"/>
      <c r="I759"/>
      <c r="J759" s="102"/>
      <c r="K759"/>
      <c r="L759" s="102"/>
      <c r="M759" s="135"/>
      <c r="N759"/>
      <c r="O759"/>
      <c r="P759"/>
      <c r="Q759"/>
      <c r="R759"/>
      <c r="S759"/>
      <c r="T759"/>
      <c r="U759"/>
    </row>
    <row r="760" spans="1:21" s="105" customFormat="1" x14ac:dyDescent="0.3">
      <c r="A760"/>
      <c r="B760"/>
      <c r="C760"/>
      <c r="D760"/>
      <c r="E760"/>
      <c r="F760"/>
      <c r="G760"/>
      <c r="H760"/>
      <c r="I760"/>
      <c r="J760" s="102"/>
      <c r="K760"/>
      <c r="L760" s="102"/>
      <c r="M760" s="135"/>
      <c r="N760"/>
      <c r="O760"/>
      <c r="P760"/>
      <c r="Q760"/>
      <c r="R760"/>
      <c r="S760"/>
      <c r="T760"/>
      <c r="U760"/>
    </row>
    <row r="761" spans="1:21" s="105" customFormat="1" x14ac:dyDescent="0.3">
      <c r="A761"/>
      <c r="B761"/>
      <c r="C761"/>
      <c r="D761"/>
      <c r="E761"/>
      <c r="F761"/>
      <c r="G761"/>
      <c r="H761"/>
      <c r="I761"/>
      <c r="J761" s="102"/>
      <c r="K761"/>
      <c r="L761" s="102"/>
      <c r="M761" s="135"/>
      <c r="N761"/>
      <c r="O761"/>
      <c r="P761"/>
      <c r="Q761"/>
      <c r="R761"/>
      <c r="S761"/>
      <c r="T761"/>
      <c r="U761"/>
    </row>
    <row r="762" spans="1:21" s="105" customFormat="1" x14ac:dyDescent="0.3">
      <c r="A762"/>
      <c r="B762"/>
      <c r="C762"/>
      <c r="D762"/>
      <c r="E762"/>
      <c r="F762"/>
      <c r="G762"/>
      <c r="H762"/>
      <c r="I762"/>
      <c r="J762" s="102"/>
      <c r="K762"/>
      <c r="L762" s="102"/>
      <c r="M762" s="135"/>
      <c r="N762"/>
      <c r="O762"/>
      <c r="P762"/>
      <c r="Q762"/>
      <c r="R762"/>
      <c r="S762"/>
      <c r="T762"/>
      <c r="U762"/>
    </row>
    <row r="763" spans="1:21" s="105" customFormat="1" x14ac:dyDescent="0.3">
      <c r="A763"/>
      <c r="B763"/>
      <c r="C763"/>
      <c r="D763"/>
      <c r="E763"/>
      <c r="F763"/>
      <c r="G763"/>
      <c r="H763"/>
      <c r="I763"/>
      <c r="J763" s="102"/>
      <c r="K763"/>
      <c r="L763" s="102"/>
      <c r="M763" s="135"/>
      <c r="N763"/>
      <c r="O763"/>
      <c r="P763"/>
      <c r="Q763"/>
      <c r="R763"/>
      <c r="S763"/>
      <c r="T763"/>
      <c r="U763"/>
    </row>
    <row r="764" spans="1:21" s="105" customFormat="1" x14ac:dyDescent="0.3">
      <c r="A764"/>
      <c r="B764"/>
      <c r="C764"/>
      <c r="D764"/>
      <c r="E764"/>
      <c r="F764"/>
      <c r="G764"/>
      <c r="H764"/>
      <c r="I764"/>
      <c r="J764" s="102"/>
      <c r="K764"/>
      <c r="L764" s="102"/>
      <c r="M764" s="135"/>
      <c r="N764"/>
      <c r="O764"/>
      <c r="P764"/>
      <c r="Q764"/>
      <c r="R764"/>
      <c r="S764"/>
      <c r="T764"/>
      <c r="U764"/>
    </row>
    <row r="765" spans="1:21" s="105" customFormat="1" x14ac:dyDescent="0.3">
      <c r="A765"/>
      <c r="B765"/>
      <c r="C765"/>
      <c r="D765"/>
      <c r="E765"/>
      <c r="F765"/>
      <c r="G765"/>
      <c r="H765"/>
      <c r="I765"/>
      <c r="J765" s="102"/>
      <c r="K765"/>
      <c r="L765" s="102"/>
      <c r="M765" s="135"/>
      <c r="N765"/>
      <c r="O765"/>
      <c r="P765"/>
      <c r="Q765"/>
      <c r="R765"/>
      <c r="S765"/>
      <c r="T765"/>
      <c r="U765"/>
    </row>
    <row r="766" spans="1:21" s="105" customFormat="1" x14ac:dyDescent="0.3">
      <c r="A766"/>
      <c r="B766"/>
      <c r="C766"/>
      <c r="D766"/>
      <c r="E766"/>
      <c r="F766"/>
      <c r="G766"/>
      <c r="H766"/>
      <c r="I766"/>
      <c r="J766" s="102"/>
      <c r="K766"/>
      <c r="L766" s="102"/>
      <c r="M766" s="135"/>
      <c r="N766"/>
      <c r="O766"/>
      <c r="P766"/>
      <c r="Q766"/>
      <c r="R766"/>
      <c r="S766"/>
      <c r="T766"/>
      <c r="U766"/>
    </row>
    <row r="767" spans="1:21" s="105" customFormat="1" x14ac:dyDescent="0.3">
      <c r="A767"/>
      <c r="B767"/>
      <c r="C767"/>
      <c r="D767"/>
      <c r="E767"/>
      <c r="F767"/>
      <c r="G767"/>
      <c r="H767"/>
      <c r="I767"/>
      <c r="J767" s="102"/>
      <c r="K767"/>
      <c r="L767" s="102"/>
      <c r="M767" s="135"/>
      <c r="N767"/>
      <c r="O767"/>
      <c r="P767"/>
      <c r="Q767"/>
      <c r="R767"/>
      <c r="S767"/>
      <c r="T767"/>
      <c r="U767"/>
    </row>
    <row r="768" spans="1:21" s="105" customFormat="1" x14ac:dyDescent="0.3">
      <c r="A768"/>
      <c r="B768"/>
      <c r="C768"/>
      <c r="D768"/>
      <c r="E768"/>
      <c r="F768"/>
      <c r="G768"/>
      <c r="H768"/>
      <c r="I768"/>
      <c r="J768" s="102"/>
      <c r="K768"/>
      <c r="L768" s="102"/>
      <c r="M768" s="135"/>
      <c r="N768"/>
      <c r="O768"/>
      <c r="P768"/>
      <c r="Q768"/>
      <c r="R768"/>
      <c r="S768"/>
      <c r="T768"/>
      <c r="U768"/>
    </row>
    <row r="769" spans="1:21" s="105" customFormat="1" x14ac:dyDescent="0.3">
      <c r="A769"/>
      <c r="B769"/>
      <c r="C769"/>
      <c r="D769"/>
      <c r="E769"/>
      <c r="F769"/>
      <c r="G769"/>
      <c r="H769"/>
      <c r="I769"/>
      <c r="J769" s="102"/>
      <c r="K769"/>
      <c r="L769" s="102"/>
      <c r="M769" s="135"/>
      <c r="N769"/>
      <c r="O769"/>
      <c r="P769"/>
      <c r="Q769"/>
      <c r="R769"/>
      <c r="S769"/>
      <c r="T769"/>
      <c r="U769"/>
    </row>
    <row r="770" spans="1:21" s="105" customFormat="1" x14ac:dyDescent="0.3">
      <c r="A770"/>
      <c r="B770"/>
      <c r="C770"/>
      <c r="D770"/>
      <c r="E770"/>
      <c r="F770"/>
      <c r="G770"/>
      <c r="H770"/>
      <c r="I770"/>
      <c r="J770" s="102"/>
      <c r="K770"/>
      <c r="L770" s="102"/>
      <c r="M770" s="135"/>
      <c r="N770"/>
      <c r="O770"/>
      <c r="P770"/>
      <c r="Q770"/>
      <c r="R770"/>
      <c r="S770"/>
      <c r="T770"/>
      <c r="U770"/>
    </row>
    <row r="771" spans="1:21" s="105" customFormat="1" x14ac:dyDescent="0.3">
      <c r="A771"/>
      <c r="B771"/>
      <c r="C771"/>
      <c r="D771"/>
      <c r="E771"/>
      <c r="F771"/>
      <c r="G771"/>
      <c r="H771"/>
      <c r="I771"/>
      <c r="J771" s="102"/>
      <c r="K771"/>
      <c r="L771" s="102"/>
      <c r="M771" s="135"/>
      <c r="N771"/>
      <c r="O771"/>
      <c r="P771"/>
      <c r="Q771"/>
      <c r="R771"/>
      <c r="S771"/>
      <c r="T771"/>
      <c r="U771"/>
    </row>
    <row r="772" spans="1:21" s="105" customFormat="1" x14ac:dyDescent="0.3">
      <c r="A772"/>
      <c r="B772"/>
      <c r="C772"/>
      <c r="D772"/>
      <c r="E772"/>
      <c r="F772"/>
      <c r="G772"/>
      <c r="H772"/>
      <c r="I772"/>
      <c r="J772" s="102"/>
      <c r="K772"/>
      <c r="L772" s="102"/>
      <c r="M772" s="135"/>
      <c r="N772"/>
      <c r="O772"/>
      <c r="P772"/>
      <c r="Q772"/>
      <c r="R772"/>
      <c r="S772"/>
      <c r="T772"/>
      <c r="U772"/>
    </row>
    <row r="773" spans="1:21" s="105" customFormat="1" x14ac:dyDescent="0.3">
      <c r="A773"/>
      <c r="B773"/>
      <c r="C773"/>
      <c r="D773"/>
      <c r="E773"/>
      <c r="F773"/>
      <c r="G773"/>
      <c r="H773"/>
      <c r="I773"/>
      <c r="J773" s="102"/>
      <c r="K773"/>
      <c r="L773" s="102"/>
      <c r="M773" s="135"/>
      <c r="N773"/>
      <c r="O773"/>
      <c r="P773"/>
      <c r="Q773"/>
      <c r="R773"/>
      <c r="S773"/>
      <c r="T773"/>
      <c r="U773"/>
    </row>
    <row r="774" spans="1:21" s="105" customFormat="1" x14ac:dyDescent="0.3">
      <c r="A774"/>
      <c r="B774"/>
      <c r="C774"/>
      <c r="D774"/>
      <c r="E774"/>
      <c r="F774"/>
      <c r="G774"/>
      <c r="H774"/>
      <c r="I774"/>
      <c r="J774" s="102"/>
      <c r="K774"/>
      <c r="L774" s="102"/>
      <c r="M774" s="135"/>
      <c r="N774"/>
      <c r="O774"/>
      <c r="P774"/>
      <c r="Q774"/>
      <c r="R774"/>
      <c r="S774"/>
      <c r="T774"/>
      <c r="U774"/>
    </row>
    <row r="775" spans="1:21" s="105" customFormat="1" x14ac:dyDescent="0.3">
      <c r="A775"/>
      <c r="B775"/>
      <c r="C775"/>
      <c r="D775"/>
      <c r="E775"/>
      <c r="F775"/>
      <c r="G775"/>
      <c r="H775"/>
      <c r="I775"/>
      <c r="J775" s="102"/>
      <c r="K775"/>
      <c r="L775" s="102"/>
      <c r="M775" s="135"/>
      <c r="N775"/>
      <c r="O775"/>
      <c r="P775"/>
      <c r="Q775"/>
      <c r="R775"/>
      <c r="S775"/>
      <c r="T775"/>
      <c r="U775"/>
    </row>
    <row r="776" spans="1:21" s="105" customFormat="1" x14ac:dyDescent="0.3">
      <c r="A776"/>
      <c r="B776"/>
      <c r="C776"/>
      <c r="D776"/>
      <c r="E776"/>
      <c r="F776"/>
      <c r="G776"/>
      <c r="H776"/>
      <c r="I776"/>
      <c r="J776" s="102"/>
      <c r="K776"/>
      <c r="L776" s="102"/>
      <c r="M776" s="135"/>
      <c r="N776"/>
      <c r="O776"/>
      <c r="P776"/>
      <c r="Q776"/>
      <c r="R776"/>
      <c r="S776"/>
      <c r="T776"/>
      <c r="U776"/>
    </row>
    <row r="777" spans="1:21" s="105" customFormat="1" x14ac:dyDescent="0.3">
      <c r="A777"/>
      <c r="B777"/>
      <c r="C777"/>
      <c r="D777"/>
      <c r="E777"/>
      <c r="F777"/>
      <c r="G777"/>
      <c r="H777"/>
      <c r="I777"/>
      <c r="J777" s="102"/>
      <c r="K777"/>
      <c r="L777" s="102"/>
      <c r="M777" s="135"/>
      <c r="N777"/>
      <c r="O777"/>
      <c r="P777"/>
      <c r="Q777"/>
      <c r="R777"/>
      <c r="S777"/>
      <c r="T777"/>
      <c r="U777"/>
    </row>
    <row r="778" spans="1:21" s="105" customFormat="1" x14ac:dyDescent="0.3">
      <c r="A778"/>
      <c r="B778"/>
      <c r="C778"/>
      <c r="D778"/>
      <c r="E778"/>
      <c r="F778"/>
      <c r="G778"/>
      <c r="H778"/>
      <c r="I778"/>
      <c r="J778" s="102"/>
      <c r="K778"/>
      <c r="L778" s="102"/>
      <c r="M778" s="135"/>
      <c r="N778"/>
      <c r="O778"/>
      <c r="P778"/>
      <c r="Q778"/>
      <c r="R778"/>
      <c r="S778"/>
      <c r="T778"/>
      <c r="U778"/>
    </row>
    <row r="779" spans="1:21" s="105" customFormat="1" x14ac:dyDescent="0.3">
      <c r="A779"/>
      <c r="B779"/>
      <c r="C779"/>
      <c r="D779"/>
      <c r="E779"/>
      <c r="F779"/>
      <c r="G779"/>
      <c r="H779"/>
      <c r="I779"/>
      <c r="J779" s="102"/>
      <c r="K779"/>
      <c r="L779" s="102"/>
      <c r="M779" s="135"/>
      <c r="N779"/>
      <c r="O779"/>
      <c r="P779"/>
      <c r="Q779"/>
      <c r="R779"/>
      <c r="S779"/>
      <c r="T779"/>
      <c r="U779"/>
    </row>
    <row r="780" spans="1:21" s="105" customFormat="1" x14ac:dyDescent="0.3">
      <c r="A780"/>
      <c r="B780"/>
      <c r="C780"/>
      <c r="D780"/>
      <c r="E780"/>
      <c r="F780"/>
      <c r="G780"/>
      <c r="H780"/>
      <c r="I780"/>
      <c r="J780" s="102"/>
      <c r="K780"/>
      <c r="L780" s="102"/>
      <c r="M780" s="135"/>
      <c r="N780"/>
      <c r="O780"/>
      <c r="P780"/>
      <c r="Q780"/>
      <c r="R780"/>
      <c r="S780"/>
      <c r="T780"/>
      <c r="U780"/>
    </row>
    <row r="781" spans="1:21" s="105" customFormat="1" x14ac:dyDescent="0.3">
      <c r="A781"/>
      <c r="B781"/>
      <c r="C781"/>
      <c r="D781"/>
      <c r="E781"/>
      <c r="F781"/>
      <c r="G781"/>
      <c r="H781"/>
      <c r="I781"/>
      <c r="J781" s="102"/>
      <c r="K781"/>
      <c r="L781" s="102"/>
      <c r="M781" s="135"/>
      <c r="N781"/>
      <c r="O781"/>
      <c r="P781"/>
      <c r="Q781"/>
      <c r="R781"/>
      <c r="S781"/>
      <c r="T781"/>
      <c r="U781"/>
    </row>
    <row r="782" spans="1:21" s="105" customFormat="1" x14ac:dyDescent="0.3">
      <c r="A782"/>
      <c r="B782"/>
      <c r="C782"/>
      <c r="D782"/>
      <c r="E782"/>
      <c r="F782"/>
      <c r="G782"/>
      <c r="H782"/>
      <c r="I782"/>
      <c r="J782" s="102"/>
      <c r="K782"/>
      <c r="L782" s="102"/>
      <c r="M782" s="135"/>
      <c r="N782"/>
      <c r="O782"/>
      <c r="P782"/>
      <c r="Q782"/>
      <c r="R782"/>
      <c r="S782"/>
      <c r="T782"/>
      <c r="U782"/>
    </row>
    <row r="783" spans="1:21" s="105" customFormat="1" x14ac:dyDescent="0.3">
      <c r="A783"/>
      <c r="B783"/>
      <c r="C783"/>
      <c r="D783"/>
      <c r="E783"/>
      <c r="F783"/>
      <c r="G783"/>
      <c r="H783"/>
      <c r="I783"/>
      <c r="J783" s="102"/>
      <c r="K783"/>
      <c r="L783" s="102"/>
      <c r="M783" s="135"/>
      <c r="N783"/>
      <c r="O783"/>
      <c r="P783"/>
      <c r="Q783"/>
      <c r="R783"/>
      <c r="S783"/>
      <c r="T783"/>
      <c r="U783"/>
    </row>
    <row r="784" spans="1:21" s="105" customFormat="1" x14ac:dyDescent="0.3">
      <c r="A784"/>
      <c r="B784"/>
      <c r="C784"/>
      <c r="D784"/>
      <c r="E784"/>
      <c r="F784"/>
      <c r="G784"/>
      <c r="H784"/>
      <c r="I784"/>
      <c r="J784" s="102"/>
      <c r="K784"/>
      <c r="L784" s="102"/>
      <c r="M784" s="135"/>
      <c r="N784"/>
      <c r="O784"/>
      <c r="P784"/>
      <c r="Q784"/>
      <c r="R784"/>
      <c r="S784"/>
      <c r="T784"/>
      <c r="U784"/>
    </row>
    <row r="785" spans="1:21" s="105" customFormat="1" x14ac:dyDescent="0.3">
      <c r="A785"/>
      <c r="B785"/>
      <c r="C785"/>
      <c r="D785"/>
      <c r="E785"/>
      <c r="F785"/>
      <c r="G785"/>
      <c r="H785"/>
      <c r="I785"/>
      <c r="J785" s="102"/>
      <c r="K785"/>
      <c r="L785" s="102"/>
      <c r="M785" s="135"/>
      <c r="N785"/>
      <c r="O785"/>
      <c r="P785"/>
      <c r="Q785"/>
      <c r="R785"/>
      <c r="S785"/>
      <c r="T785"/>
      <c r="U785"/>
    </row>
    <row r="786" spans="1:21" s="105" customFormat="1" x14ac:dyDescent="0.3">
      <c r="A786"/>
      <c r="B786"/>
      <c r="C786"/>
      <c r="D786"/>
      <c r="E786"/>
      <c r="F786"/>
      <c r="G786"/>
      <c r="H786"/>
      <c r="I786"/>
      <c r="J786" s="102"/>
      <c r="K786"/>
      <c r="L786" s="102"/>
      <c r="M786" s="135"/>
      <c r="N786"/>
      <c r="O786"/>
      <c r="P786"/>
      <c r="Q786"/>
      <c r="R786"/>
      <c r="S786"/>
      <c r="T786"/>
      <c r="U786"/>
    </row>
    <row r="787" spans="1:21" s="105" customFormat="1" x14ac:dyDescent="0.3">
      <c r="A787"/>
      <c r="B787"/>
      <c r="C787"/>
      <c r="D787"/>
      <c r="E787"/>
      <c r="F787"/>
      <c r="G787"/>
      <c r="H787"/>
      <c r="I787"/>
      <c r="J787" s="102"/>
      <c r="K787"/>
      <c r="L787" s="102"/>
      <c r="M787" s="135"/>
      <c r="N787"/>
      <c r="O787"/>
      <c r="P787"/>
      <c r="Q787"/>
      <c r="R787"/>
      <c r="S787"/>
      <c r="T787"/>
      <c r="U787"/>
    </row>
    <row r="788" spans="1:21" s="105" customFormat="1" x14ac:dyDescent="0.3">
      <c r="A788"/>
      <c r="B788"/>
      <c r="C788"/>
      <c r="D788"/>
      <c r="E788"/>
      <c r="F788"/>
      <c r="G788"/>
      <c r="H788"/>
      <c r="I788"/>
      <c r="J788" s="102"/>
      <c r="K788"/>
      <c r="L788" s="102"/>
      <c r="M788" s="135"/>
      <c r="N788"/>
      <c r="O788"/>
      <c r="P788"/>
      <c r="Q788"/>
      <c r="R788"/>
      <c r="S788"/>
      <c r="T788"/>
      <c r="U788"/>
    </row>
    <row r="789" spans="1:21" s="105" customFormat="1" x14ac:dyDescent="0.3">
      <c r="A789"/>
      <c r="B789"/>
      <c r="C789"/>
      <c r="D789"/>
      <c r="E789"/>
      <c r="F789"/>
      <c r="G789"/>
      <c r="H789"/>
      <c r="I789"/>
      <c r="J789" s="102"/>
      <c r="K789"/>
      <c r="L789" s="102"/>
      <c r="M789" s="135"/>
      <c r="N789"/>
      <c r="O789"/>
      <c r="P789"/>
      <c r="Q789"/>
      <c r="R789"/>
      <c r="S789"/>
      <c r="T789"/>
      <c r="U789"/>
    </row>
    <row r="790" spans="1:21" s="105" customFormat="1" x14ac:dyDescent="0.3">
      <c r="A790"/>
      <c r="B790"/>
      <c r="C790"/>
      <c r="D790"/>
      <c r="E790"/>
      <c r="F790"/>
      <c r="G790"/>
      <c r="H790"/>
      <c r="I790"/>
      <c r="J790" s="102"/>
      <c r="K790"/>
      <c r="L790" s="102"/>
      <c r="M790" s="135"/>
      <c r="N790"/>
      <c r="O790"/>
      <c r="P790"/>
      <c r="Q790"/>
      <c r="R790"/>
      <c r="S790"/>
      <c r="T790"/>
      <c r="U790"/>
    </row>
    <row r="791" spans="1:21" s="105" customFormat="1" x14ac:dyDescent="0.3">
      <c r="A791"/>
      <c r="B791"/>
      <c r="C791"/>
      <c r="D791"/>
      <c r="E791"/>
      <c r="F791"/>
      <c r="G791"/>
      <c r="H791"/>
      <c r="I791"/>
      <c r="J791" s="102"/>
      <c r="K791"/>
      <c r="L791" s="102"/>
      <c r="M791" s="135"/>
      <c r="N791"/>
      <c r="O791"/>
      <c r="P791"/>
      <c r="Q791"/>
      <c r="R791"/>
      <c r="S791"/>
      <c r="T791"/>
      <c r="U791"/>
    </row>
    <row r="792" spans="1:21" s="105" customFormat="1" x14ac:dyDescent="0.3">
      <c r="A792"/>
      <c r="B792"/>
      <c r="C792"/>
      <c r="D792"/>
      <c r="E792"/>
      <c r="F792"/>
      <c r="G792"/>
      <c r="H792"/>
      <c r="I792"/>
      <c r="J792" s="102"/>
      <c r="K792"/>
      <c r="L792" s="102"/>
      <c r="M792" s="135"/>
      <c r="N792"/>
      <c r="O792"/>
      <c r="P792"/>
      <c r="Q792"/>
      <c r="R792"/>
      <c r="S792"/>
      <c r="T792"/>
      <c r="U792"/>
    </row>
    <row r="793" spans="1:21" s="105" customFormat="1" x14ac:dyDescent="0.3">
      <c r="A793"/>
      <c r="B793"/>
      <c r="C793"/>
      <c r="D793"/>
      <c r="E793"/>
      <c r="F793"/>
      <c r="G793"/>
      <c r="H793"/>
      <c r="I793"/>
      <c r="J793" s="102"/>
      <c r="K793"/>
      <c r="L793" s="102"/>
      <c r="M793" s="135"/>
      <c r="N793"/>
      <c r="O793"/>
      <c r="P793"/>
      <c r="Q793"/>
      <c r="R793"/>
      <c r="S793"/>
      <c r="T793"/>
      <c r="U793"/>
    </row>
    <row r="794" spans="1:21" s="105" customFormat="1" x14ac:dyDescent="0.3">
      <c r="A794"/>
      <c r="B794"/>
      <c r="C794"/>
      <c r="D794"/>
      <c r="E794"/>
      <c r="F794"/>
      <c r="G794"/>
      <c r="H794"/>
      <c r="I794"/>
      <c r="J794" s="102"/>
      <c r="K794"/>
      <c r="L794" s="102"/>
      <c r="M794" s="135"/>
      <c r="N794"/>
      <c r="O794"/>
      <c r="P794"/>
      <c r="Q794"/>
      <c r="R794"/>
      <c r="S794"/>
      <c r="T794"/>
      <c r="U794"/>
    </row>
    <row r="795" spans="1:21" s="105" customFormat="1" x14ac:dyDescent="0.3">
      <c r="A795"/>
      <c r="B795"/>
      <c r="C795"/>
      <c r="D795"/>
      <c r="E795"/>
      <c r="F795"/>
      <c r="G795"/>
      <c r="H795"/>
      <c r="I795"/>
      <c r="J795" s="102"/>
      <c r="K795"/>
      <c r="L795" s="102"/>
      <c r="M795" s="135"/>
      <c r="N795"/>
      <c r="O795"/>
      <c r="P795"/>
      <c r="Q795"/>
      <c r="R795"/>
      <c r="S795"/>
      <c r="T795"/>
      <c r="U795"/>
    </row>
    <row r="796" spans="1:21" s="105" customFormat="1" x14ac:dyDescent="0.3">
      <c r="A796"/>
      <c r="B796"/>
      <c r="C796"/>
      <c r="D796"/>
      <c r="E796"/>
      <c r="F796"/>
      <c r="G796"/>
      <c r="H796"/>
      <c r="I796"/>
      <c r="J796" s="102"/>
      <c r="K796"/>
      <c r="L796" s="102"/>
      <c r="M796" s="135"/>
      <c r="N796"/>
      <c r="O796"/>
      <c r="P796"/>
      <c r="Q796"/>
      <c r="R796"/>
      <c r="S796"/>
      <c r="T796"/>
      <c r="U796"/>
    </row>
    <row r="797" spans="1:21" s="105" customFormat="1" x14ac:dyDescent="0.3">
      <c r="A797"/>
      <c r="B797"/>
      <c r="C797"/>
      <c r="D797"/>
      <c r="E797"/>
      <c r="F797"/>
      <c r="G797"/>
      <c r="H797"/>
      <c r="I797"/>
      <c r="J797" s="102"/>
      <c r="K797"/>
      <c r="L797" s="102"/>
      <c r="M797" s="135"/>
      <c r="N797"/>
      <c r="O797"/>
      <c r="P797"/>
      <c r="Q797"/>
      <c r="R797"/>
      <c r="S797"/>
      <c r="T797"/>
      <c r="U797"/>
    </row>
    <row r="798" spans="1:21" s="105" customFormat="1" x14ac:dyDescent="0.3">
      <c r="A798"/>
      <c r="B798"/>
      <c r="C798"/>
      <c r="D798"/>
      <c r="E798"/>
      <c r="F798"/>
      <c r="G798"/>
      <c r="H798"/>
      <c r="I798"/>
      <c r="J798" s="102"/>
      <c r="K798"/>
      <c r="L798" s="102"/>
      <c r="M798" s="135"/>
      <c r="N798"/>
      <c r="O798"/>
      <c r="P798"/>
      <c r="Q798"/>
      <c r="R798"/>
      <c r="S798"/>
      <c r="T798"/>
      <c r="U798"/>
    </row>
    <row r="799" spans="1:21" s="105" customFormat="1" x14ac:dyDescent="0.3">
      <c r="A799"/>
      <c r="B799"/>
      <c r="C799"/>
      <c r="D799"/>
      <c r="E799"/>
      <c r="F799"/>
      <c r="G799"/>
      <c r="H799"/>
      <c r="I799"/>
      <c r="J799" s="102"/>
      <c r="K799"/>
      <c r="L799" s="102"/>
      <c r="M799" s="135"/>
      <c r="N799"/>
      <c r="O799"/>
      <c r="P799"/>
      <c r="Q799"/>
      <c r="R799"/>
      <c r="S799"/>
      <c r="T799"/>
      <c r="U799"/>
    </row>
    <row r="800" spans="1:21" s="105" customFormat="1" x14ac:dyDescent="0.3">
      <c r="A800"/>
      <c r="B800"/>
      <c r="C800"/>
      <c r="D800"/>
      <c r="E800"/>
      <c r="F800"/>
      <c r="G800"/>
      <c r="H800"/>
      <c r="I800"/>
      <c r="J800" s="102"/>
      <c r="K800"/>
      <c r="L800" s="102"/>
      <c r="M800" s="135"/>
      <c r="N800"/>
      <c r="O800"/>
      <c r="P800"/>
      <c r="Q800"/>
      <c r="R800"/>
      <c r="S800"/>
      <c r="T800"/>
      <c r="U800"/>
    </row>
    <row r="801" spans="1:21" s="105" customFormat="1" x14ac:dyDescent="0.3">
      <c r="A801"/>
      <c r="B801"/>
      <c r="C801"/>
      <c r="D801"/>
      <c r="E801"/>
      <c r="F801"/>
      <c r="G801"/>
      <c r="H801"/>
      <c r="I801"/>
      <c r="J801" s="102"/>
      <c r="K801"/>
      <c r="L801" s="102"/>
      <c r="M801" s="135"/>
      <c r="N801"/>
      <c r="O801"/>
      <c r="P801"/>
      <c r="Q801"/>
      <c r="R801"/>
      <c r="S801"/>
      <c r="T801"/>
      <c r="U801"/>
    </row>
    <row r="802" spans="1:21" s="105" customFormat="1" x14ac:dyDescent="0.3">
      <c r="A802"/>
      <c r="B802"/>
      <c r="C802"/>
      <c r="D802"/>
      <c r="E802"/>
      <c r="F802"/>
      <c r="G802"/>
      <c r="H802"/>
      <c r="I802"/>
      <c r="J802" s="102"/>
      <c r="K802"/>
      <c r="L802" s="102"/>
      <c r="M802" s="135"/>
      <c r="N802"/>
      <c r="O802"/>
      <c r="P802"/>
      <c r="Q802"/>
      <c r="R802"/>
      <c r="S802"/>
      <c r="T802"/>
      <c r="U802"/>
    </row>
    <row r="803" spans="1:21" s="105" customFormat="1" x14ac:dyDescent="0.3">
      <c r="A803"/>
      <c r="B803"/>
      <c r="C803"/>
      <c r="D803"/>
      <c r="E803"/>
      <c r="F803"/>
      <c r="G803"/>
      <c r="H803"/>
      <c r="I803"/>
      <c r="J803" s="102"/>
      <c r="K803"/>
      <c r="L803" s="102"/>
      <c r="M803" s="135"/>
      <c r="N803"/>
      <c r="O803"/>
      <c r="P803"/>
      <c r="Q803"/>
      <c r="R803"/>
      <c r="S803"/>
      <c r="T803"/>
      <c r="U803"/>
    </row>
    <row r="804" spans="1:21" s="105" customFormat="1" x14ac:dyDescent="0.3">
      <c r="A804"/>
      <c r="B804"/>
      <c r="C804"/>
      <c r="D804"/>
      <c r="E804"/>
      <c r="F804"/>
      <c r="G804"/>
      <c r="H804"/>
      <c r="I804"/>
      <c r="J804" s="102"/>
      <c r="K804"/>
      <c r="L804" s="102"/>
      <c r="M804" s="135"/>
      <c r="N804"/>
      <c r="O804"/>
      <c r="P804"/>
      <c r="Q804"/>
      <c r="R804"/>
      <c r="S804"/>
      <c r="T804"/>
      <c r="U804"/>
    </row>
    <row r="805" spans="1:21" s="105" customFormat="1" x14ac:dyDescent="0.3">
      <c r="A805"/>
      <c r="B805"/>
      <c r="C805"/>
      <c r="D805"/>
      <c r="E805"/>
      <c r="F805"/>
      <c r="G805"/>
      <c r="H805"/>
      <c r="I805"/>
      <c r="J805" s="102"/>
      <c r="K805"/>
      <c r="L805" s="102"/>
      <c r="M805" s="135"/>
      <c r="N805"/>
      <c r="O805"/>
      <c r="P805"/>
      <c r="Q805"/>
      <c r="R805"/>
      <c r="S805"/>
      <c r="T805"/>
      <c r="U805"/>
    </row>
    <row r="806" spans="1:21" s="105" customFormat="1" x14ac:dyDescent="0.3">
      <c r="A806"/>
      <c r="B806"/>
      <c r="C806"/>
      <c r="D806"/>
      <c r="E806"/>
      <c r="F806"/>
      <c r="G806"/>
      <c r="H806"/>
      <c r="I806"/>
      <c r="J806" s="102"/>
      <c r="K806"/>
      <c r="L806" s="102"/>
      <c r="M806" s="135"/>
      <c r="N806"/>
      <c r="O806"/>
      <c r="P806"/>
      <c r="Q806"/>
      <c r="R806"/>
      <c r="S806"/>
      <c r="T806"/>
      <c r="U806"/>
    </row>
    <row r="807" spans="1:21" s="105" customFormat="1" x14ac:dyDescent="0.3">
      <c r="A807"/>
      <c r="B807"/>
      <c r="C807"/>
      <c r="D807"/>
      <c r="E807"/>
      <c r="F807"/>
      <c r="G807"/>
      <c r="H807"/>
      <c r="I807"/>
      <c r="J807" s="102"/>
      <c r="K807"/>
      <c r="L807" s="102"/>
      <c r="M807" s="135"/>
      <c r="N807"/>
      <c r="O807"/>
      <c r="P807"/>
      <c r="Q807"/>
      <c r="R807"/>
      <c r="S807"/>
      <c r="T807"/>
      <c r="U807"/>
    </row>
    <row r="808" spans="1:21" s="105" customFormat="1" x14ac:dyDescent="0.3">
      <c r="A808"/>
      <c r="B808"/>
      <c r="C808"/>
      <c r="D808"/>
      <c r="E808"/>
      <c r="F808"/>
      <c r="G808"/>
      <c r="H808"/>
      <c r="I808"/>
      <c r="J808" s="102"/>
      <c r="K808"/>
      <c r="L808" s="102"/>
      <c r="M808" s="135"/>
      <c r="N808"/>
      <c r="O808"/>
      <c r="P808"/>
      <c r="Q808"/>
      <c r="R808"/>
      <c r="S808"/>
      <c r="T808"/>
      <c r="U808"/>
    </row>
    <row r="809" spans="1:21" s="105" customFormat="1" x14ac:dyDescent="0.3">
      <c r="A809"/>
      <c r="B809"/>
      <c r="C809"/>
      <c r="D809"/>
      <c r="E809"/>
      <c r="F809"/>
      <c r="G809"/>
      <c r="H809"/>
      <c r="I809"/>
      <c r="J809" s="102"/>
      <c r="K809"/>
      <c r="L809" s="102"/>
      <c r="M809" s="135"/>
      <c r="N809"/>
      <c r="O809"/>
      <c r="P809"/>
      <c r="Q809"/>
      <c r="R809"/>
      <c r="S809"/>
      <c r="T809"/>
      <c r="U809"/>
    </row>
    <row r="810" spans="1:21" s="105" customFormat="1" x14ac:dyDescent="0.3">
      <c r="A810"/>
      <c r="B810"/>
      <c r="C810"/>
      <c r="D810"/>
      <c r="E810"/>
      <c r="F810"/>
      <c r="G810"/>
      <c r="H810"/>
      <c r="I810"/>
      <c r="J810" s="102"/>
      <c r="K810"/>
      <c r="L810" s="102"/>
      <c r="M810" s="135"/>
      <c r="N810"/>
      <c r="O810"/>
      <c r="P810"/>
      <c r="Q810"/>
      <c r="R810"/>
      <c r="S810"/>
      <c r="T810"/>
      <c r="U810"/>
    </row>
    <row r="811" spans="1:21" s="105" customFormat="1" x14ac:dyDescent="0.3">
      <c r="A811"/>
      <c r="B811"/>
      <c r="C811"/>
      <c r="D811"/>
      <c r="E811"/>
      <c r="F811"/>
      <c r="G811"/>
      <c r="H811"/>
      <c r="I811"/>
      <c r="J811" s="102"/>
      <c r="K811"/>
      <c r="L811" s="102"/>
      <c r="M811" s="135"/>
      <c r="N811"/>
      <c r="O811"/>
      <c r="P811"/>
      <c r="Q811"/>
      <c r="R811"/>
      <c r="S811"/>
      <c r="T811"/>
      <c r="U811"/>
    </row>
    <row r="812" spans="1:21" s="105" customFormat="1" x14ac:dyDescent="0.3">
      <c r="A812"/>
      <c r="B812"/>
      <c r="C812"/>
      <c r="D812"/>
      <c r="E812"/>
      <c r="F812"/>
      <c r="G812"/>
      <c r="H812"/>
      <c r="I812"/>
      <c r="J812" s="102"/>
      <c r="K812"/>
      <c r="L812" s="102"/>
      <c r="M812" s="135"/>
      <c r="N812"/>
      <c r="O812"/>
      <c r="P812"/>
      <c r="Q812"/>
      <c r="R812"/>
      <c r="S812"/>
      <c r="T812"/>
      <c r="U812"/>
    </row>
    <row r="813" spans="1:21" s="105" customFormat="1" x14ac:dyDescent="0.3">
      <c r="A813"/>
      <c r="B813"/>
      <c r="C813"/>
      <c r="D813"/>
      <c r="E813"/>
      <c r="F813"/>
      <c r="G813"/>
      <c r="H813"/>
      <c r="I813"/>
      <c r="J813" s="102"/>
      <c r="K813"/>
      <c r="L813" s="102"/>
      <c r="M813" s="135"/>
      <c r="N813"/>
      <c r="O813"/>
      <c r="P813"/>
      <c r="Q813"/>
      <c r="R813"/>
      <c r="S813"/>
      <c r="T813"/>
      <c r="U813"/>
    </row>
    <row r="814" spans="1:21" s="105" customFormat="1" x14ac:dyDescent="0.3">
      <c r="A814"/>
      <c r="B814"/>
      <c r="C814"/>
      <c r="D814"/>
      <c r="E814"/>
      <c r="F814"/>
      <c r="G814"/>
      <c r="H814"/>
      <c r="I814"/>
      <c r="J814" s="102"/>
      <c r="K814"/>
      <c r="L814" s="102"/>
      <c r="M814" s="135"/>
      <c r="N814"/>
      <c r="O814"/>
      <c r="P814"/>
      <c r="Q814"/>
      <c r="R814"/>
      <c r="S814"/>
      <c r="T814"/>
      <c r="U814"/>
    </row>
    <row r="815" spans="1:21" s="105" customFormat="1" x14ac:dyDescent="0.3">
      <c r="A815"/>
      <c r="B815"/>
      <c r="C815"/>
      <c r="D815"/>
      <c r="E815"/>
      <c r="F815"/>
      <c r="G815"/>
      <c r="H815"/>
      <c r="I815"/>
      <c r="J815" s="102"/>
      <c r="K815"/>
      <c r="L815" s="102"/>
      <c r="M815" s="135"/>
      <c r="N815"/>
      <c r="O815"/>
      <c r="P815"/>
      <c r="Q815"/>
      <c r="R815"/>
      <c r="S815"/>
      <c r="T815"/>
      <c r="U815"/>
    </row>
    <row r="816" spans="1:21" s="105" customFormat="1" x14ac:dyDescent="0.3">
      <c r="A816"/>
      <c r="B816"/>
      <c r="C816"/>
      <c r="D816"/>
      <c r="E816"/>
      <c r="F816"/>
      <c r="G816"/>
      <c r="H816"/>
      <c r="I816"/>
      <c r="J816" s="102"/>
      <c r="K816"/>
      <c r="L816" s="102"/>
      <c r="M816" s="135"/>
      <c r="N816"/>
      <c r="O816"/>
      <c r="P816"/>
      <c r="Q816"/>
      <c r="R816"/>
      <c r="S816"/>
      <c r="T816"/>
      <c r="U816"/>
    </row>
    <row r="817" spans="1:21" s="105" customFormat="1" x14ac:dyDescent="0.3">
      <c r="A817"/>
      <c r="B817"/>
      <c r="C817"/>
      <c r="D817"/>
      <c r="E817"/>
      <c r="F817"/>
      <c r="G817"/>
      <c r="H817"/>
      <c r="I817"/>
      <c r="J817" s="102"/>
      <c r="K817"/>
      <c r="L817" s="102"/>
      <c r="M817" s="135"/>
      <c r="N817"/>
      <c r="O817"/>
      <c r="P817"/>
      <c r="Q817"/>
      <c r="R817"/>
      <c r="S817"/>
      <c r="T817"/>
      <c r="U817"/>
    </row>
    <row r="818" spans="1:21" s="105" customFormat="1" x14ac:dyDescent="0.3">
      <c r="A818"/>
      <c r="B818"/>
      <c r="C818"/>
      <c r="D818"/>
      <c r="E818"/>
      <c r="F818"/>
      <c r="G818"/>
      <c r="H818"/>
      <c r="I818"/>
      <c r="J818" s="102"/>
      <c r="K818"/>
      <c r="L818" s="102"/>
      <c r="M818" s="135"/>
      <c r="N818"/>
      <c r="O818"/>
      <c r="P818"/>
      <c r="Q818"/>
      <c r="R818"/>
      <c r="S818"/>
      <c r="T818"/>
      <c r="U818"/>
    </row>
    <row r="819" spans="1:21" s="105" customFormat="1" x14ac:dyDescent="0.3">
      <c r="A819"/>
      <c r="B819"/>
      <c r="C819"/>
      <c r="D819"/>
      <c r="E819"/>
      <c r="F819"/>
      <c r="G819"/>
      <c r="H819"/>
      <c r="I819"/>
      <c r="J819" s="102"/>
      <c r="K819"/>
      <c r="L819" s="102"/>
      <c r="M819" s="135"/>
      <c r="N819"/>
      <c r="O819"/>
      <c r="P819"/>
      <c r="Q819"/>
      <c r="R819"/>
      <c r="S819"/>
      <c r="T819"/>
      <c r="U819"/>
    </row>
    <row r="820" spans="1:21" s="105" customFormat="1" x14ac:dyDescent="0.3">
      <c r="A820"/>
      <c r="B820"/>
      <c r="C820"/>
      <c r="D820"/>
      <c r="E820"/>
      <c r="F820"/>
      <c r="G820"/>
      <c r="H820"/>
      <c r="I820"/>
      <c r="J820" s="102"/>
      <c r="K820"/>
      <c r="L820" s="102"/>
      <c r="M820" s="135"/>
      <c r="N820"/>
      <c r="O820"/>
      <c r="P820"/>
      <c r="Q820"/>
      <c r="R820"/>
      <c r="S820"/>
      <c r="T820"/>
      <c r="U820"/>
    </row>
    <row r="821" spans="1:21" s="105" customFormat="1" x14ac:dyDescent="0.3">
      <c r="A821"/>
      <c r="B821"/>
      <c r="C821"/>
      <c r="D821"/>
      <c r="E821"/>
      <c r="F821"/>
      <c r="G821"/>
      <c r="H821"/>
      <c r="I821"/>
      <c r="J821" s="102"/>
      <c r="K821"/>
      <c r="L821" s="102"/>
      <c r="M821" s="135"/>
      <c r="N821"/>
      <c r="O821"/>
      <c r="P821"/>
      <c r="Q821"/>
      <c r="R821"/>
      <c r="S821"/>
      <c r="T821"/>
      <c r="U821"/>
    </row>
    <row r="822" spans="1:21" s="105" customFormat="1" x14ac:dyDescent="0.3">
      <c r="A822"/>
      <c r="B822"/>
      <c r="C822"/>
      <c r="D822"/>
      <c r="E822"/>
      <c r="F822"/>
      <c r="G822"/>
      <c r="H822"/>
      <c r="I822"/>
      <c r="J822" s="102"/>
      <c r="K822"/>
      <c r="L822" s="102"/>
      <c r="M822" s="135"/>
      <c r="N822"/>
      <c r="O822"/>
      <c r="P822"/>
      <c r="Q822"/>
      <c r="R822"/>
      <c r="S822"/>
      <c r="T822"/>
      <c r="U822"/>
    </row>
    <row r="823" spans="1:21" s="105" customFormat="1" x14ac:dyDescent="0.3">
      <c r="A823"/>
      <c r="B823"/>
      <c r="C823"/>
      <c r="D823"/>
      <c r="E823"/>
      <c r="F823"/>
      <c r="G823"/>
      <c r="H823"/>
      <c r="I823"/>
      <c r="J823" s="102"/>
      <c r="K823"/>
      <c r="L823" s="102"/>
      <c r="M823" s="135"/>
      <c r="N823"/>
      <c r="O823"/>
      <c r="P823"/>
      <c r="Q823"/>
      <c r="R823"/>
      <c r="S823"/>
      <c r="T823"/>
      <c r="U823"/>
    </row>
    <row r="824" spans="1:21" s="105" customFormat="1" x14ac:dyDescent="0.3">
      <c r="A824"/>
      <c r="B824"/>
      <c r="C824"/>
      <c r="D824"/>
      <c r="E824"/>
      <c r="F824"/>
      <c r="G824"/>
      <c r="H824"/>
      <c r="I824"/>
      <c r="J824" s="102"/>
      <c r="K824"/>
      <c r="L824" s="102"/>
      <c r="M824" s="135"/>
      <c r="N824"/>
      <c r="O824"/>
      <c r="P824"/>
      <c r="Q824"/>
      <c r="R824"/>
      <c r="S824"/>
      <c r="T824"/>
      <c r="U824"/>
    </row>
    <row r="825" spans="1:21" s="105" customFormat="1" x14ac:dyDescent="0.3">
      <c r="A825"/>
      <c r="B825"/>
      <c r="C825"/>
      <c r="D825"/>
      <c r="E825"/>
      <c r="F825"/>
      <c r="G825"/>
      <c r="H825"/>
      <c r="I825"/>
      <c r="J825" s="102"/>
      <c r="K825"/>
      <c r="L825" s="102"/>
      <c r="M825" s="135"/>
      <c r="N825"/>
      <c r="O825"/>
      <c r="P825"/>
      <c r="Q825"/>
      <c r="R825"/>
      <c r="S825"/>
      <c r="T825"/>
      <c r="U825"/>
    </row>
    <row r="826" spans="1:21" s="105" customFormat="1" x14ac:dyDescent="0.3">
      <c r="A826"/>
      <c r="B826"/>
      <c r="C826"/>
      <c r="D826"/>
      <c r="E826"/>
      <c r="F826"/>
      <c r="G826"/>
      <c r="H826"/>
      <c r="I826"/>
      <c r="J826" s="102"/>
      <c r="K826"/>
      <c r="L826" s="102"/>
      <c r="M826" s="135"/>
      <c r="N826"/>
      <c r="O826"/>
      <c r="P826"/>
      <c r="Q826"/>
      <c r="R826"/>
      <c r="S826"/>
      <c r="T826"/>
      <c r="U826"/>
    </row>
    <row r="827" spans="1:21" s="105" customFormat="1" x14ac:dyDescent="0.3">
      <c r="A827"/>
      <c r="B827"/>
      <c r="C827"/>
      <c r="D827"/>
      <c r="E827"/>
      <c r="F827"/>
      <c r="G827"/>
      <c r="H827"/>
      <c r="I827"/>
      <c r="J827" s="102"/>
      <c r="K827"/>
      <c r="L827" s="102"/>
      <c r="M827" s="135"/>
      <c r="N827"/>
      <c r="O827"/>
      <c r="P827"/>
      <c r="Q827"/>
      <c r="R827"/>
      <c r="S827"/>
      <c r="T827"/>
      <c r="U827"/>
    </row>
    <row r="828" spans="1:21" s="105" customFormat="1" x14ac:dyDescent="0.3">
      <c r="A828"/>
      <c r="B828"/>
      <c r="C828"/>
      <c r="D828"/>
      <c r="E828"/>
      <c r="F828"/>
      <c r="G828"/>
      <c r="H828"/>
      <c r="I828"/>
      <c r="J828" s="102"/>
      <c r="K828"/>
      <c r="L828" s="102"/>
      <c r="M828" s="135"/>
      <c r="N828"/>
      <c r="O828"/>
      <c r="P828"/>
      <c r="Q828"/>
      <c r="R828"/>
      <c r="S828"/>
      <c r="T828"/>
      <c r="U828"/>
    </row>
    <row r="829" spans="1:21" s="105" customFormat="1" x14ac:dyDescent="0.3">
      <c r="A829"/>
      <c r="B829"/>
      <c r="C829"/>
      <c r="D829"/>
      <c r="E829"/>
      <c r="F829"/>
      <c r="G829"/>
      <c r="H829"/>
      <c r="I829"/>
      <c r="J829" s="102"/>
      <c r="K829"/>
      <c r="L829" s="102"/>
      <c r="M829" s="135"/>
      <c r="N829"/>
      <c r="O829"/>
      <c r="P829"/>
      <c r="Q829"/>
      <c r="R829"/>
      <c r="S829"/>
      <c r="T829"/>
      <c r="U829"/>
    </row>
    <row r="830" spans="1:21" s="105" customFormat="1" x14ac:dyDescent="0.3">
      <c r="A830"/>
      <c r="B830"/>
      <c r="C830"/>
      <c r="D830"/>
      <c r="E830"/>
      <c r="F830"/>
      <c r="G830"/>
      <c r="H830"/>
      <c r="I830"/>
      <c r="J830" s="102"/>
      <c r="K830"/>
      <c r="L830" s="102"/>
      <c r="M830" s="135"/>
      <c r="N830"/>
      <c r="O830"/>
      <c r="P830"/>
      <c r="Q830"/>
      <c r="R830"/>
      <c r="S830"/>
      <c r="T830"/>
      <c r="U830"/>
    </row>
    <row r="831" spans="1:21" s="105" customFormat="1" x14ac:dyDescent="0.3">
      <c r="A831"/>
      <c r="B831"/>
      <c r="C831"/>
      <c r="D831"/>
      <c r="E831"/>
      <c r="F831"/>
      <c r="G831"/>
      <c r="H831"/>
      <c r="I831"/>
      <c r="J831" s="102"/>
      <c r="K831"/>
      <c r="L831" s="102"/>
      <c r="M831" s="135"/>
      <c r="N831"/>
      <c r="O831"/>
      <c r="P831"/>
      <c r="Q831"/>
      <c r="R831"/>
      <c r="S831"/>
      <c r="T831"/>
      <c r="U831"/>
    </row>
    <row r="832" spans="1:21" s="105" customFormat="1" x14ac:dyDescent="0.3">
      <c r="A832"/>
      <c r="B832"/>
      <c r="C832"/>
      <c r="D832"/>
      <c r="E832"/>
      <c r="F832"/>
      <c r="G832"/>
      <c r="H832"/>
      <c r="I832"/>
      <c r="J832" s="102"/>
      <c r="K832"/>
      <c r="L832" s="102"/>
      <c r="M832" s="135"/>
      <c r="N832"/>
      <c r="O832"/>
      <c r="P832"/>
      <c r="Q832"/>
      <c r="R832"/>
      <c r="S832"/>
      <c r="T832"/>
      <c r="U832"/>
    </row>
    <row r="833" spans="1:21" s="105" customFormat="1" x14ac:dyDescent="0.3">
      <c r="A833"/>
      <c r="B833"/>
      <c r="C833"/>
      <c r="D833"/>
      <c r="E833"/>
      <c r="F833"/>
      <c r="G833"/>
      <c r="H833"/>
      <c r="I833"/>
      <c r="J833" s="102"/>
      <c r="K833"/>
      <c r="L833" s="102"/>
      <c r="M833" s="135"/>
      <c r="N833"/>
      <c r="O833"/>
      <c r="P833"/>
      <c r="Q833"/>
      <c r="R833"/>
      <c r="S833"/>
      <c r="T833"/>
      <c r="U833"/>
    </row>
    <row r="834" spans="1:21" s="105" customFormat="1" x14ac:dyDescent="0.3">
      <c r="A834"/>
      <c r="B834"/>
      <c r="C834"/>
      <c r="D834"/>
      <c r="E834"/>
      <c r="F834"/>
      <c r="G834"/>
      <c r="H834"/>
      <c r="I834"/>
      <c r="J834" s="102"/>
      <c r="K834"/>
      <c r="L834" s="102"/>
      <c r="M834" s="135"/>
      <c r="N834"/>
      <c r="O834"/>
      <c r="P834"/>
      <c r="Q834"/>
      <c r="R834"/>
      <c r="S834"/>
      <c r="T834"/>
      <c r="U834"/>
    </row>
    <row r="835" spans="1:21" s="105" customFormat="1" x14ac:dyDescent="0.3">
      <c r="A835"/>
      <c r="B835"/>
      <c r="C835"/>
      <c r="D835"/>
      <c r="E835"/>
      <c r="F835"/>
      <c r="G835"/>
      <c r="H835"/>
      <c r="I835"/>
      <c r="J835" s="102"/>
      <c r="K835"/>
      <c r="L835" s="102"/>
      <c r="M835" s="135"/>
      <c r="N835"/>
      <c r="O835"/>
      <c r="P835"/>
      <c r="Q835"/>
      <c r="R835"/>
      <c r="S835"/>
      <c r="T835"/>
      <c r="U835"/>
    </row>
    <row r="836" spans="1:21" s="105" customFormat="1" x14ac:dyDescent="0.3">
      <c r="A836"/>
      <c r="B836"/>
      <c r="C836"/>
      <c r="D836"/>
      <c r="E836"/>
      <c r="F836"/>
      <c r="G836"/>
      <c r="H836"/>
      <c r="I836"/>
      <c r="J836" s="102"/>
      <c r="K836"/>
      <c r="L836" s="102"/>
      <c r="M836" s="135"/>
      <c r="N836"/>
      <c r="O836"/>
      <c r="P836"/>
      <c r="Q836"/>
      <c r="R836"/>
      <c r="S836"/>
      <c r="T836"/>
      <c r="U836"/>
    </row>
    <row r="837" spans="1:21" s="105" customFormat="1" x14ac:dyDescent="0.3">
      <c r="A837"/>
      <c r="B837"/>
      <c r="C837"/>
      <c r="D837"/>
      <c r="E837"/>
      <c r="F837"/>
      <c r="G837"/>
      <c r="H837"/>
      <c r="I837"/>
      <c r="J837" s="102"/>
      <c r="K837"/>
      <c r="L837" s="102"/>
      <c r="M837" s="135"/>
      <c r="N837"/>
      <c r="O837"/>
      <c r="P837"/>
      <c r="Q837"/>
      <c r="R837"/>
      <c r="S837"/>
      <c r="T837"/>
      <c r="U837"/>
    </row>
    <row r="838" spans="1:21" s="105" customFormat="1" x14ac:dyDescent="0.3">
      <c r="A838"/>
      <c r="B838"/>
      <c r="C838"/>
      <c r="D838"/>
      <c r="E838"/>
      <c r="F838"/>
      <c r="G838"/>
      <c r="H838"/>
      <c r="I838"/>
      <c r="J838" s="102"/>
      <c r="K838"/>
      <c r="L838" s="102"/>
      <c r="M838" s="135"/>
      <c r="N838"/>
      <c r="O838"/>
      <c r="P838"/>
      <c r="Q838"/>
      <c r="R838"/>
      <c r="S838"/>
      <c r="T838"/>
      <c r="U838"/>
    </row>
    <row r="839" spans="1:21" s="105" customFormat="1" x14ac:dyDescent="0.3">
      <c r="A839"/>
      <c r="B839"/>
      <c r="C839"/>
      <c r="D839"/>
      <c r="E839"/>
      <c r="F839"/>
      <c r="G839"/>
      <c r="H839"/>
      <c r="I839"/>
      <c r="J839" s="102"/>
      <c r="K839"/>
      <c r="L839" s="102"/>
      <c r="M839" s="135"/>
      <c r="N839"/>
      <c r="O839"/>
      <c r="P839"/>
      <c r="Q839"/>
      <c r="R839"/>
      <c r="S839"/>
      <c r="T839"/>
      <c r="U839"/>
    </row>
    <row r="840" spans="1:21" s="105" customFormat="1" x14ac:dyDescent="0.3">
      <c r="A840"/>
      <c r="B840"/>
      <c r="C840"/>
      <c r="D840"/>
      <c r="E840"/>
      <c r="F840"/>
      <c r="G840"/>
      <c r="H840"/>
      <c r="I840"/>
      <c r="J840" s="102"/>
      <c r="K840"/>
      <c r="L840" s="102"/>
      <c r="M840" s="135"/>
      <c r="N840"/>
      <c r="O840"/>
      <c r="P840"/>
      <c r="Q840"/>
      <c r="R840"/>
      <c r="S840"/>
      <c r="T840"/>
      <c r="U840"/>
    </row>
    <row r="841" spans="1:21" s="105" customFormat="1" x14ac:dyDescent="0.3">
      <c r="A841"/>
      <c r="B841"/>
      <c r="C841"/>
      <c r="D841"/>
      <c r="E841"/>
      <c r="F841"/>
      <c r="G841"/>
      <c r="H841"/>
      <c r="I841"/>
      <c r="J841" s="102"/>
      <c r="K841"/>
      <c r="L841" s="102"/>
      <c r="M841" s="135"/>
      <c r="N841"/>
      <c r="O841"/>
      <c r="P841"/>
      <c r="Q841"/>
      <c r="R841"/>
      <c r="S841"/>
      <c r="T841"/>
      <c r="U841"/>
    </row>
    <row r="842" spans="1:21" s="105" customFormat="1" x14ac:dyDescent="0.3">
      <c r="A842"/>
      <c r="B842"/>
      <c r="C842"/>
      <c r="D842"/>
      <c r="E842"/>
      <c r="F842"/>
      <c r="G842"/>
      <c r="H842"/>
      <c r="I842"/>
      <c r="J842" s="102"/>
      <c r="K842"/>
      <c r="L842" s="102"/>
      <c r="M842" s="135"/>
      <c r="N842"/>
      <c r="O842"/>
      <c r="P842"/>
      <c r="Q842"/>
      <c r="R842"/>
      <c r="S842"/>
      <c r="T842"/>
      <c r="U842"/>
    </row>
    <row r="843" spans="1:21" s="105" customFormat="1" x14ac:dyDescent="0.3">
      <c r="A843"/>
      <c r="B843"/>
      <c r="C843"/>
      <c r="D843"/>
      <c r="E843"/>
      <c r="F843"/>
      <c r="G843"/>
      <c r="H843"/>
      <c r="I843"/>
      <c r="J843" s="102"/>
      <c r="K843"/>
      <c r="L843" s="102"/>
      <c r="M843" s="135"/>
      <c r="N843"/>
      <c r="O843"/>
      <c r="P843"/>
      <c r="Q843"/>
      <c r="R843"/>
      <c r="S843"/>
      <c r="T843"/>
      <c r="U843"/>
    </row>
    <row r="844" spans="1:21" s="105" customFormat="1" x14ac:dyDescent="0.3">
      <c r="A844"/>
      <c r="B844"/>
      <c r="C844"/>
      <c r="D844"/>
      <c r="E844"/>
      <c r="F844"/>
      <c r="G844"/>
      <c r="H844"/>
      <c r="I844"/>
      <c r="J844" s="102"/>
      <c r="K844"/>
      <c r="L844" s="102"/>
      <c r="M844" s="135"/>
      <c r="N844"/>
      <c r="O844"/>
      <c r="P844"/>
      <c r="Q844"/>
      <c r="R844"/>
      <c r="S844"/>
      <c r="T844"/>
      <c r="U844"/>
    </row>
    <row r="845" spans="1:21" s="105" customFormat="1" x14ac:dyDescent="0.3">
      <c r="A845"/>
      <c r="B845"/>
      <c r="C845"/>
      <c r="D845"/>
      <c r="E845"/>
      <c r="F845"/>
      <c r="G845"/>
      <c r="H845"/>
      <c r="I845"/>
      <c r="J845" s="102"/>
      <c r="K845"/>
      <c r="L845" s="102"/>
      <c r="M845" s="135"/>
      <c r="N845"/>
      <c r="O845"/>
      <c r="P845"/>
      <c r="Q845"/>
      <c r="R845"/>
      <c r="S845"/>
      <c r="T845"/>
      <c r="U845"/>
    </row>
    <row r="846" spans="1:21" s="105" customFormat="1" x14ac:dyDescent="0.3">
      <c r="A846"/>
      <c r="B846"/>
      <c r="C846"/>
      <c r="D846"/>
      <c r="E846"/>
      <c r="F846"/>
      <c r="G846"/>
      <c r="H846"/>
      <c r="I846"/>
      <c r="J846" s="102"/>
      <c r="K846"/>
      <c r="L846" s="102"/>
      <c r="M846" s="135"/>
      <c r="N846"/>
      <c r="O846"/>
      <c r="P846"/>
      <c r="Q846"/>
      <c r="R846"/>
      <c r="S846"/>
      <c r="T846"/>
      <c r="U846"/>
    </row>
    <row r="847" spans="1:21" s="105" customFormat="1" x14ac:dyDescent="0.3">
      <c r="A847"/>
      <c r="B847"/>
      <c r="C847"/>
      <c r="D847"/>
      <c r="E847"/>
      <c r="F847"/>
      <c r="G847"/>
      <c r="H847"/>
      <c r="I847"/>
      <c r="J847" s="102"/>
      <c r="K847"/>
      <c r="L847" s="102"/>
      <c r="M847" s="135"/>
      <c r="N847"/>
      <c r="O847"/>
      <c r="P847"/>
      <c r="Q847"/>
      <c r="R847"/>
      <c r="S847"/>
      <c r="T847"/>
      <c r="U847"/>
    </row>
    <row r="848" spans="1:21" s="105" customFormat="1" x14ac:dyDescent="0.3">
      <c r="A848"/>
      <c r="B848"/>
      <c r="C848"/>
      <c r="D848"/>
      <c r="E848"/>
      <c r="F848"/>
      <c r="G848"/>
      <c r="H848"/>
      <c r="I848"/>
      <c r="J848" s="102"/>
      <c r="K848"/>
      <c r="L848" s="102"/>
      <c r="M848" s="135"/>
      <c r="N848"/>
      <c r="O848"/>
      <c r="P848"/>
      <c r="Q848"/>
      <c r="R848"/>
      <c r="S848"/>
      <c r="T848"/>
      <c r="U848"/>
    </row>
    <row r="849" spans="1:21" s="105" customFormat="1" x14ac:dyDescent="0.3">
      <c r="A849"/>
      <c r="B849"/>
      <c r="C849"/>
      <c r="D849"/>
      <c r="E849"/>
      <c r="F849"/>
      <c r="G849"/>
      <c r="H849"/>
      <c r="I849"/>
      <c r="J849" s="102"/>
      <c r="K849"/>
      <c r="L849" s="102"/>
      <c r="M849" s="135"/>
      <c r="N849"/>
      <c r="O849"/>
      <c r="P849"/>
      <c r="Q849"/>
      <c r="R849"/>
      <c r="S849"/>
      <c r="T849"/>
      <c r="U849"/>
    </row>
    <row r="850" spans="1:21" s="105" customFormat="1" x14ac:dyDescent="0.3">
      <c r="A850"/>
      <c r="B850"/>
      <c r="C850"/>
      <c r="D850"/>
      <c r="E850"/>
      <c r="F850"/>
      <c r="G850"/>
      <c r="H850"/>
      <c r="I850"/>
      <c r="J850" s="102"/>
      <c r="K850"/>
      <c r="L850" s="102"/>
      <c r="M850" s="135"/>
      <c r="N850"/>
      <c r="O850"/>
      <c r="P850"/>
      <c r="Q850"/>
      <c r="R850"/>
      <c r="S850"/>
      <c r="T850"/>
      <c r="U850"/>
    </row>
    <row r="851" spans="1:21" s="105" customFormat="1" x14ac:dyDescent="0.3">
      <c r="A851"/>
      <c r="B851"/>
      <c r="C851"/>
      <c r="D851"/>
      <c r="E851"/>
      <c r="F851"/>
      <c r="G851"/>
      <c r="H851"/>
      <c r="I851"/>
      <c r="J851" s="102"/>
      <c r="K851"/>
      <c r="L851" s="102"/>
      <c r="M851" s="135"/>
      <c r="N851"/>
      <c r="O851"/>
      <c r="P851"/>
      <c r="Q851"/>
      <c r="R851"/>
      <c r="S851"/>
      <c r="T851"/>
      <c r="U851"/>
    </row>
    <row r="852" spans="1:21" s="105" customFormat="1" x14ac:dyDescent="0.3">
      <c r="A852"/>
      <c r="B852"/>
      <c r="C852"/>
      <c r="D852"/>
      <c r="E852"/>
      <c r="F852"/>
      <c r="G852"/>
      <c r="H852"/>
      <c r="I852"/>
      <c r="J852" s="102"/>
      <c r="K852"/>
      <c r="L852" s="102"/>
      <c r="M852" s="135"/>
      <c r="N852"/>
      <c r="O852"/>
      <c r="P852"/>
      <c r="Q852"/>
      <c r="R852"/>
      <c r="S852"/>
      <c r="T852"/>
      <c r="U852"/>
    </row>
    <row r="853" spans="1:21" s="105" customFormat="1" x14ac:dyDescent="0.3">
      <c r="A853"/>
      <c r="B853"/>
      <c r="C853"/>
      <c r="D853"/>
      <c r="E853"/>
      <c r="F853"/>
      <c r="G853"/>
      <c r="H853"/>
      <c r="I853"/>
      <c r="J853" s="102"/>
      <c r="K853"/>
      <c r="L853" s="102"/>
      <c r="M853" s="135"/>
      <c r="N853"/>
      <c r="O853"/>
      <c r="P853"/>
      <c r="Q853"/>
      <c r="R853"/>
      <c r="S853"/>
      <c r="T853"/>
      <c r="U853"/>
    </row>
    <row r="854" spans="1:21" s="105" customFormat="1" x14ac:dyDescent="0.3">
      <c r="A854"/>
      <c r="B854"/>
      <c r="C854"/>
      <c r="D854"/>
      <c r="E854"/>
      <c r="F854"/>
      <c r="G854"/>
      <c r="H854"/>
      <c r="I854"/>
      <c r="J854" s="102"/>
      <c r="K854"/>
      <c r="L854" s="102"/>
      <c r="M854" s="135"/>
      <c r="N854"/>
      <c r="O854"/>
      <c r="P854"/>
      <c r="Q854"/>
      <c r="R854"/>
      <c r="S854"/>
      <c r="T854"/>
      <c r="U854"/>
    </row>
    <row r="855" spans="1:21" s="105" customFormat="1" x14ac:dyDescent="0.3">
      <c r="A855"/>
      <c r="B855"/>
      <c r="C855"/>
      <c r="D855"/>
      <c r="E855"/>
      <c r="F855"/>
      <c r="G855"/>
      <c r="H855"/>
      <c r="I855"/>
      <c r="J855" s="102"/>
      <c r="K855"/>
      <c r="L855" s="102"/>
      <c r="M855" s="135"/>
      <c r="N855"/>
      <c r="O855"/>
      <c r="P855"/>
      <c r="Q855"/>
      <c r="R855"/>
      <c r="S855"/>
      <c r="T855"/>
      <c r="U855"/>
    </row>
    <row r="856" spans="1:21" s="105" customFormat="1" x14ac:dyDescent="0.3">
      <c r="A856"/>
      <c r="B856"/>
      <c r="C856"/>
      <c r="D856"/>
      <c r="E856"/>
      <c r="F856"/>
      <c r="G856"/>
      <c r="H856"/>
      <c r="I856"/>
      <c r="J856" s="102"/>
      <c r="K856"/>
      <c r="L856" s="102"/>
      <c r="M856" s="135"/>
      <c r="N856"/>
      <c r="O856"/>
      <c r="P856"/>
      <c r="Q856"/>
      <c r="R856"/>
      <c r="S856"/>
      <c r="T856"/>
      <c r="U856"/>
    </row>
    <row r="857" spans="1:21" s="105" customFormat="1" x14ac:dyDescent="0.3">
      <c r="A857"/>
      <c r="B857"/>
      <c r="C857"/>
      <c r="D857"/>
      <c r="E857"/>
      <c r="F857"/>
      <c r="G857"/>
      <c r="H857"/>
      <c r="I857"/>
      <c r="J857" s="102"/>
      <c r="K857"/>
      <c r="L857" s="102"/>
      <c r="M857" s="135"/>
      <c r="N857"/>
      <c r="O857"/>
      <c r="P857"/>
      <c r="Q857"/>
      <c r="R857"/>
      <c r="S857"/>
      <c r="T857"/>
      <c r="U857"/>
    </row>
    <row r="858" spans="1:21" s="105" customFormat="1" x14ac:dyDescent="0.3">
      <c r="A858"/>
      <c r="B858"/>
      <c r="C858"/>
      <c r="D858"/>
      <c r="E858"/>
      <c r="F858"/>
      <c r="G858"/>
      <c r="H858"/>
      <c r="I858"/>
      <c r="J858" s="102"/>
      <c r="K858"/>
      <c r="L858" s="102"/>
      <c r="M858" s="135"/>
      <c r="N858"/>
      <c r="O858"/>
      <c r="P858"/>
      <c r="Q858"/>
      <c r="R858"/>
      <c r="S858"/>
      <c r="T858"/>
      <c r="U858"/>
    </row>
    <row r="859" spans="1:21" s="105" customFormat="1" x14ac:dyDescent="0.3">
      <c r="A859"/>
      <c r="B859"/>
      <c r="C859"/>
      <c r="D859"/>
      <c r="E859"/>
      <c r="F859"/>
      <c r="G859"/>
      <c r="H859"/>
      <c r="I859"/>
      <c r="J859" s="102"/>
      <c r="K859"/>
      <c r="L859" s="102"/>
      <c r="M859" s="135"/>
      <c r="N859"/>
      <c r="O859"/>
      <c r="P859"/>
      <c r="Q859"/>
      <c r="R859"/>
      <c r="S859"/>
      <c r="T859"/>
      <c r="U859"/>
    </row>
    <row r="860" spans="1:21" s="105" customFormat="1" x14ac:dyDescent="0.3">
      <c r="A860"/>
      <c r="B860"/>
      <c r="C860"/>
      <c r="D860"/>
      <c r="E860"/>
      <c r="F860"/>
      <c r="G860"/>
      <c r="H860"/>
      <c r="I860"/>
      <c r="J860" s="102"/>
      <c r="K860"/>
      <c r="L860" s="102"/>
      <c r="M860" s="135"/>
      <c r="N860"/>
      <c r="O860"/>
      <c r="P860"/>
      <c r="Q860"/>
      <c r="R860"/>
      <c r="S860"/>
      <c r="T860"/>
      <c r="U860"/>
    </row>
    <row r="861" spans="1:21" s="105" customFormat="1" x14ac:dyDescent="0.3">
      <c r="A861"/>
      <c r="B861"/>
      <c r="C861"/>
      <c r="D861"/>
      <c r="E861"/>
      <c r="F861"/>
      <c r="G861"/>
      <c r="H861"/>
      <c r="I861"/>
      <c r="J861" s="102"/>
      <c r="K861"/>
      <c r="L861" s="102"/>
      <c r="M861" s="135"/>
      <c r="N861"/>
      <c r="O861"/>
      <c r="P861"/>
      <c r="Q861"/>
      <c r="R861"/>
      <c r="S861"/>
      <c r="T861"/>
      <c r="U861"/>
    </row>
    <row r="862" spans="1:21" s="105" customFormat="1" x14ac:dyDescent="0.3">
      <c r="A862"/>
      <c r="B862"/>
      <c r="C862"/>
      <c r="D862"/>
      <c r="E862"/>
      <c r="F862"/>
      <c r="G862"/>
      <c r="H862"/>
      <c r="I862"/>
      <c r="J862" s="102"/>
      <c r="K862"/>
      <c r="L862" s="102"/>
      <c r="M862" s="135"/>
      <c r="N862"/>
      <c r="O862"/>
      <c r="P862"/>
      <c r="Q862"/>
      <c r="R862"/>
      <c r="S862"/>
      <c r="T862"/>
      <c r="U862"/>
    </row>
    <row r="863" spans="1:21" s="105" customFormat="1" x14ac:dyDescent="0.3">
      <c r="A863"/>
      <c r="B863"/>
      <c r="C863"/>
      <c r="D863"/>
      <c r="E863"/>
      <c r="F863"/>
      <c r="G863"/>
      <c r="H863"/>
      <c r="I863"/>
      <c r="J863" s="102"/>
      <c r="K863"/>
      <c r="L863" s="102"/>
      <c r="M863" s="135"/>
      <c r="N863"/>
      <c r="O863"/>
      <c r="P863"/>
      <c r="Q863"/>
      <c r="R863"/>
      <c r="S863"/>
      <c r="T863"/>
      <c r="U863"/>
    </row>
    <row r="864" spans="1:21" s="105" customFormat="1" x14ac:dyDescent="0.3">
      <c r="A864"/>
      <c r="B864"/>
      <c r="C864"/>
      <c r="D864"/>
      <c r="E864"/>
      <c r="F864"/>
      <c r="G864"/>
      <c r="H864"/>
      <c r="I864"/>
      <c r="J864" s="102"/>
      <c r="K864"/>
      <c r="L864" s="102"/>
      <c r="M864" s="135"/>
      <c r="N864"/>
      <c r="O864"/>
      <c r="P864"/>
      <c r="Q864"/>
      <c r="R864"/>
      <c r="S864"/>
      <c r="T864"/>
      <c r="U864"/>
    </row>
    <row r="865" spans="1:21" s="105" customFormat="1" x14ac:dyDescent="0.3">
      <c r="A865"/>
      <c r="B865"/>
      <c r="C865"/>
      <c r="D865"/>
      <c r="E865"/>
      <c r="F865"/>
      <c r="G865"/>
      <c r="H865"/>
      <c r="I865"/>
      <c r="J865" s="102"/>
      <c r="K865"/>
      <c r="L865" s="102"/>
      <c r="M865" s="135"/>
      <c r="N865"/>
      <c r="O865"/>
      <c r="P865"/>
      <c r="Q865"/>
      <c r="R865"/>
      <c r="S865"/>
      <c r="T865"/>
      <c r="U865"/>
    </row>
    <row r="866" spans="1:21" s="105" customFormat="1" x14ac:dyDescent="0.3">
      <c r="A866"/>
      <c r="B866"/>
      <c r="C866"/>
      <c r="D866"/>
      <c r="E866"/>
      <c r="F866"/>
      <c r="G866"/>
      <c r="H866"/>
      <c r="I866"/>
      <c r="J866" s="102"/>
      <c r="K866"/>
      <c r="L866" s="102"/>
      <c r="M866" s="135"/>
      <c r="N866"/>
      <c r="O866"/>
      <c r="P866"/>
      <c r="Q866"/>
      <c r="R866"/>
      <c r="S866"/>
      <c r="T866"/>
      <c r="U866"/>
    </row>
    <row r="867" spans="1:21" s="105" customFormat="1" x14ac:dyDescent="0.3">
      <c r="A867"/>
      <c r="B867"/>
      <c r="C867"/>
      <c r="D867"/>
      <c r="E867"/>
      <c r="F867"/>
      <c r="G867"/>
      <c r="H867"/>
      <c r="I867"/>
      <c r="J867" s="102"/>
      <c r="K867"/>
      <c r="L867" s="102"/>
      <c r="M867" s="135"/>
      <c r="N867"/>
      <c r="O867"/>
      <c r="P867"/>
      <c r="Q867"/>
      <c r="R867"/>
      <c r="S867"/>
      <c r="T867"/>
      <c r="U867"/>
    </row>
    <row r="868" spans="1:21" s="105" customFormat="1" x14ac:dyDescent="0.3">
      <c r="A868"/>
      <c r="B868"/>
      <c r="C868"/>
      <c r="D868"/>
      <c r="E868"/>
      <c r="F868"/>
      <c r="G868"/>
      <c r="H868"/>
      <c r="I868"/>
      <c r="J868" s="102"/>
      <c r="K868"/>
      <c r="L868" s="102"/>
      <c r="M868" s="135"/>
      <c r="N868"/>
      <c r="O868"/>
      <c r="P868"/>
      <c r="Q868"/>
      <c r="R868"/>
      <c r="S868"/>
      <c r="T868"/>
      <c r="U868"/>
    </row>
    <row r="869" spans="1:21" s="105" customFormat="1" x14ac:dyDescent="0.3">
      <c r="A869"/>
      <c r="B869"/>
      <c r="C869"/>
      <c r="D869"/>
      <c r="E869"/>
      <c r="F869"/>
      <c r="G869"/>
      <c r="H869"/>
      <c r="I869"/>
      <c r="J869" s="102"/>
      <c r="K869"/>
      <c r="L869" s="102"/>
      <c r="M869" s="135"/>
      <c r="N869"/>
      <c r="O869"/>
      <c r="P869"/>
      <c r="Q869"/>
      <c r="R869"/>
      <c r="S869"/>
      <c r="T869"/>
      <c r="U869"/>
    </row>
    <row r="870" spans="1:21" s="105" customFormat="1" x14ac:dyDescent="0.3">
      <c r="A870"/>
      <c r="B870"/>
      <c r="C870"/>
      <c r="D870"/>
      <c r="E870"/>
      <c r="F870"/>
      <c r="G870"/>
      <c r="H870"/>
      <c r="I870"/>
      <c r="J870" s="102"/>
      <c r="K870"/>
      <c r="L870" s="102"/>
      <c r="M870" s="135"/>
      <c r="N870"/>
      <c r="O870"/>
      <c r="P870"/>
      <c r="Q870"/>
      <c r="R870"/>
      <c r="S870"/>
      <c r="T870"/>
      <c r="U870"/>
    </row>
    <row r="871" spans="1:21" s="105" customFormat="1" x14ac:dyDescent="0.3">
      <c r="A871"/>
      <c r="B871"/>
      <c r="C871"/>
      <c r="D871"/>
      <c r="E871"/>
      <c r="F871"/>
      <c r="G871"/>
      <c r="H871"/>
      <c r="I871"/>
      <c r="J871" s="102"/>
      <c r="K871"/>
      <c r="L871" s="102"/>
      <c r="M871" s="135"/>
      <c r="N871"/>
      <c r="O871"/>
      <c r="P871"/>
      <c r="Q871"/>
      <c r="R871"/>
      <c r="S871"/>
      <c r="T871"/>
      <c r="U871"/>
    </row>
    <row r="872" spans="1:21" s="105" customFormat="1" x14ac:dyDescent="0.3">
      <c r="A872"/>
      <c r="B872"/>
      <c r="C872"/>
      <c r="D872"/>
      <c r="E872"/>
      <c r="F872"/>
      <c r="G872"/>
      <c r="H872"/>
      <c r="I872"/>
      <c r="J872" s="102"/>
      <c r="K872"/>
      <c r="L872" s="102"/>
      <c r="M872" s="135"/>
      <c r="N872"/>
      <c r="O872"/>
      <c r="P872"/>
      <c r="Q872"/>
      <c r="R872"/>
      <c r="S872"/>
      <c r="T872"/>
      <c r="U872"/>
    </row>
    <row r="873" spans="1:21" s="105" customFormat="1" x14ac:dyDescent="0.3">
      <c r="A873"/>
      <c r="B873"/>
      <c r="C873"/>
      <c r="D873"/>
      <c r="E873"/>
      <c r="F873"/>
      <c r="G873"/>
      <c r="H873"/>
      <c r="I873"/>
      <c r="J873" s="102"/>
      <c r="K873"/>
      <c r="L873" s="102"/>
      <c r="M873" s="135"/>
      <c r="N873"/>
      <c r="O873"/>
      <c r="P873"/>
      <c r="Q873"/>
      <c r="R873"/>
      <c r="S873"/>
      <c r="T873"/>
      <c r="U873"/>
    </row>
    <row r="874" spans="1:21" s="105" customFormat="1" x14ac:dyDescent="0.3">
      <c r="A874"/>
      <c r="B874"/>
      <c r="C874"/>
      <c r="D874"/>
      <c r="E874"/>
      <c r="F874"/>
      <c r="G874"/>
      <c r="H874"/>
      <c r="I874"/>
      <c r="J874" s="102"/>
      <c r="K874"/>
      <c r="L874" s="102"/>
      <c r="M874" s="135"/>
      <c r="N874"/>
      <c r="O874"/>
      <c r="P874"/>
      <c r="Q874"/>
      <c r="R874"/>
      <c r="S874"/>
      <c r="T874"/>
      <c r="U874"/>
    </row>
    <row r="875" spans="1:21" s="105" customFormat="1" x14ac:dyDescent="0.3">
      <c r="A875"/>
      <c r="B875"/>
      <c r="C875"/>
      <c r="D875"/>
      <c r="E875"/>
      <c r="F875"/>
      <c r="G875"/>
      <c r="H875"/>
      <c r="I875"/>
      <c r="J875" s="102"/>
      <c r="K875"/>
      <c r="L875" s="102"/>
      <c r="M875" s="135"/>
      <c r="N875"/>
      <c r="O875"/>
      <c r="P875"/>
      <c r="Q875"/>
      <c r="R875"/>
      <c r="S875"/>
      <c r="T875"/>
      <c r="U875"/>
    </row>
    <row r="876" spans="1:21" s="105" customFormat="1" x14ac:dyDescent="0.3">
      <c r="A876"/>
      <c r="B876"/>
      <c r="C876"/>
      <c r="D876"/>
      <c r="E876"/>
      <c r="F876"/>
      <c r="G876"/>
      <c r="H876"/>
      <c r="I876"/>
      <c r="J876" s="102"/>
      <c r="K876"/>
      <c r="L876" s="102"/>
      <c r="M876" s="135"/>
      <c r="N876"/>
      <c r="O876"/>
      <c r="P876"/>
      <c r="Q876"/>
      <c r="R876"/>
      <c r="S876"/>
      <c r="T876"/>
      <c r="U876"/>
    </row>
    <row r="877" spans="1:21" s="105" customFormat="1" x14ac:dyDescent="0.3">
      <c r="A877"/>
      <c r="B877"/>
      <c r="C877"/>
      <c r="D877"/>
      <c r="E877"/>
      <c r="F877"/>
      <c r="G877"/>
      <c r="H877"/>
      <c r="I877"/>
      <c r="J877" s="102"/>
      <c r="K877"/>
      <c r="L877" s="102"/>
      <c r="M877" s="135"/>
      <c r="N877"/>
      <c r="O877"/>
      <c r="P877"/>
      <c r="Q877"/>
      <c r="R877"/>
      <c r="S877"/>
      <c r="T877"/>
      <c r="U877"/>
    </row>
    <row r="878" spans="1:21" s="105" customFormat="1" x14ac:dyDescent="0.3">
      <c r="A878"/>
      <c r="B878"/>
      <c r="C878"/>
      <c r="D878"/>
      <c r="E878"/>
      <c r="F878"/>
      <c r="G878"/>
      <c r="H878"/>
      <c r="I878"/>
      <c r="J878" s="102"/>
      <c r="K878"/>
      <c r="L878" s="102"/>
      <c r="M878" s="135"/>
      <c r="N878"/>
      <c r="O878"/>
      <c r="P878"/>
      <c r="Q878"/>
      <c r="R878"/>
      <c r="S878"/>
      <c r="T878"/>
      <c r="U878"/>
    </row>
    <row r="879" spans="1:21" s="105" customFormat="1" x14ac:dyDescent="0.3">
      <c r="A879"/>
      <c r="B879"/>
      <c r="C879"/>
      <c r="D879"/>
      <c r="E879"/>
      <c r="F879"/>
      <c r="G879"/>
      <c r="H879"/>
      <c r="I879"/>
      <c r="J879" s="102"/>
      <c r="K879"/>
      <c r="L879" s="102"/>
      <c r="M879" s="135"/>
      <c r="N879"/>
      <c r="O879"/>
      <c r="P879"/>
      <c r="Q879"/>
      <c r="R879"/>
      <c r="S879"/>
      <c r="T879"/>
      <c r="U879"/>
    </row>
    <row r="880" spans="1:21" s="105" customFormat="1" x14ac:dyDescent="0.3">
      <c r="A880"/>
      <c r="B880"/>
      <c r="C880"/>
      <c r="D880"/>
      <c r="E880"/>
      <c r="F880"/>
      <c r="G880"/>
      <c r="H880"/>
      <c r="I880"/>
      <c r="J880" s="102"/>
      <c r="K880"/>
      <c r="L880" s="102"/>
      <c r="M880" s="135"/>
      <c r="N880"/>
      <c r="O880"/>
      <c r="P880"/>
      <c r="Q880"/>
      <c r="R880"/>
      <c r="S880"/>
      <c r="T880"/>
      <c r="U880"/>
    </row>
    <row r="881" spans="1:21" s="105" customFormat="1" x14ac:dyDescent="0.3">
      <c r="A881"/>
      <c r="B881"/>
      <c r="C881"/>
      <c r="D881"/>
      <c r="E881"/>
      <c r="F881"/>
      <c r="G881"/>
      <c r="H881"/>
      <c r="I881"/>
      <c r="J881" s="102"/>
      <c r="K881"/>
      <c r="L881" s="102"/>
      <c r="M881" s="135"/>
      <c r="N881"/>
      <c r="O881"/>
      <c r="P881"/>
      <c r="Q881"/>
      <c r="R881"/>
      <c r="S881"/>
      <c r="T881"/>
      <c r="U881"/>
    </row>
    <row r="882" spans="1:21" s="105" customFormat="1" x14ac:dyDescent="0.3">
      <c r="A882"/>
      <c r="B882"/>
      <c r="C882"/>
      <c r="D882"/>
      <c r="E882"/>
      <c r="F882"/>
      <c r="G882"/>
      <c r="H882"/>
      <c r="I882"/>
      <c r="J882" s="102"/>
      <c r="K882"/>
      <c r="L882" s="102"/>
      <c r="M882" s="135"/>
      <c r="N882"/>
      <c r="O882"/>
      <c r="P882"/>
      <c r="Q882"/>
      <c r="R882"/>
      <c r="S882"/>
      <c r="T882"/>
      <c r="U882"/>
    </row>
    <row r="883" spans="1:21" s="105" customFormat="1" x14ac:dyDescent="0.3">
      <c r="A883"/>
      <c r="B883"/>
      <c r="C883"/>
      <c r="D883"/>
      <c r="E883"/>
      <c r="F883"/>
      <c r="G883"/>
      <c r="H883"/>
      <c r="I883"/>
      <c r="J883" s="102"/>
      <c r="K883"/>
      <c r="L883" s="102"/>
      <c r="M883" s="135"/>
      <c r="N883"/>
      <c r="O883"/>
      <c r="P883"/>
      <c r="Q883"/>
      <c r="R883"/>
      <c r="S883"/>
      <c r="T883"/>
      <c r="U883"/>
    </row>
    <row r="884" spans="1:21" s="105" customFormat="1" x14ac:dyDescent="0.3">
      <c r="A884"/>
      <c r="B884"/>
      <c r="C884"/>
      <c r="D884"/>
      <c r="E884"/>
      <c r="F884"/>
      <c r="G884"/>
      <c r="H884"/>
      <c r="I884"/>
      <c r="J884" s="102"/>
      <c r="K884"/>
      <c r="L884" s="102"/>
      <c r="M884" s="135"/>
      <c r="N884"/>
      <c r="O884"/>
      <c r="P884"/>
      <c r="Q884"/>
      <c r="R884"/>
      <c r="S884"/>
      <c r="T884"/>
      <c r="U884"/>
    </row>
    <row r="885" spans="1:21" s="105" customFormat="1" x14ac:dyDescent="0.3">
      <c r="A885"/>
      <c r="B885"/>
      <c r="C885"/>
      <c r="D885"/>
      <c r="E885"/>
      <c r="F885"/>
      <c r="G885"/>
      <c r="H885"/>
      <c r="I885"/>
      <c r="J885" s="102"/>
      <c r="K885"/>
      <c r="L885" s="102"/>
      <c r="M885" s="135"/>
      <c r="N885"/>
      <c r="O885"/>
      <c r="P885"/>
      <c r="Q885"/>
      <c r="R885"/>
      <c r="S885"/>
      <c r="T885"/>
      <c r="U885"/>
    </row>
    <row r="886" spans="1:21" s="105" customFormat="1" x14ac:dyDescent="0.3">
      <c r="A886"/>
      <c r="B886"/>
      <c r="C886"/>
      <c r="D886"/>
      <c r="E886"/>
      <c r="F886"/>
      <c r="G886"/>
      <c r="H886"/>
      <c r="I886"/>
      <c r="J886" s="102"/>
      <c r="K886"/>
      <c r="L886" s="102"/>
      <c r="M886" s="135"/>
      <c r="N886"/>
      <c r="O886"/>
      <c r="P886"/>
      <c r="Q886"/>
      <c r="R886"/>
      <c r="S886"/>
      <c r="T886"/>
      <c r="U886"/>
    </row>
    <row r="887" spans="1:21" s="105" customFormat="1" x14ac:dyDescent="0.3">
      <c r="A887"/>
      <c r="B887"/>
      <c r="C887"/>
      <c r="D887"/>
      <c r="E887"/>
      <c r="F887"/>
      <c r="G887"/>
      <c r="H887"/>
      <c r="I887"/>
      <c r="J887" s="102"/>
      <c r="K887"/>
      <c r="L887" s="102"/>
      <c r="M887" s="135"/>
      <c r="N887"/>
      <c r="O887"/>
      <c r="P887"/>
      <c r="Q887"/>
      <c r="R887"/>
      <c r="S887"/>
      <c r="T887"/>
      <c r="U887"/>
    </row>
    <row r="888" spans="1:21" s="105" customFormat="1" x14ac:dyDescent="0.3">
      <c r="A888"/>
      <c r="B888"/>
      <c r="C888"/>
      <c r="D888"/>
      <c r="E888"/>
      <c r="F888"/>
      <c r="G888"/>
      <c r="H888"/>
      <c r="I888"/>
      <c r="J888" s="102"/>
      <c r="K888"/>
      <c r="L888" s="102"/>
      <c r="M888" s="135"/>
      <c r="N888"/>
      <c r="O888"/>
      <c r="P888"/>
      <c r="Q888"/>
      <c r="R888"/>
      <c r="S888"/>
      <c r="T888"/>
      <c r="U888"/>
    </row>
    <row r="889" spans="1:21" s="105" customFormat="1" x14ac:dyDescent="0.3">
      <c r="A889"/>
      <c r="B889"/>
      <c r="C889"/>
      <c r="D889"/>
      <c r="E889"/>
      <c r="F889"/>
      <c r="G889"/>
      <c r="H889"/>
      <c r="I889"/>
      <c r="J889" s="102"/>
      <c r="K889"/>
      <c r="L889" s="102"/>
      <c r="M889" s="135"/>
      <c r="N889"/>
      <c r="O889"/>
      <c r="P889"/>
      <c r="Q889"/>
      <c r="R889"/>
      <c r="S889"/>
      <c r="T889"/>
      <c r="U889"/>
    </row>
    <row r="890" spans="1:21" s="105" customFormat="1" x14ac:dyDescent="0.3">
      <c r="A890"/>
      <c r="B890"/>
      <c r="C890"/>
      <c r="D890"/>
      <c r="E890"/>
      <c r="F890"/>
      <c r="G890"/>
      <c r="H890"/>
      <c r="I890"/>
      <c r="J890" s="102"/>
      <c r="K890"/>
      <c r="L890" s="102"/>
      <c r="M890" s="135"/>
      <c r="N890"/>
      <c r="O890"/>
      <c r="P890"/>
      <c r="Q890"/>
      <c r="R890"/>
      <c r="S890"/>
      <c r="T890"/>
      <c r="U890"/>
    </row>
    <row r="891" spans="1:21" s="105" customFormat="1" x14ac:dyDescent="0.3">
      <c r="A891"/>
      <c r="B891"/>
      <c r="C891"/>
      <c r="D891"/>
      <c r="E891"/>
      <c r="F891"/>
      <c r="G891"/>
      <c r="H891"/>
      <c r="I891"/>
      <c r="J891" s="102"/>
      <c r="K891"/>
      <c r="L891" s="102"/>
      <c r="M891" s="135"/>
      <c r="N891"/>
      <c r="O891"/>
      <c r="P891"/>
      <c r="Q891"/>
      <c r="R891"/>
      <c r="S891"/>
      <c r="T891"/>
      <c r="U891"/>
    </row>
    <row r="892" spans="1:21" s="105" customFormat="1" x14ac:dyDescent="0.3">
      <c r="A892"/>
      <c r="B892"/>
      <c r="C892"/>
      <c r="D892"/>
      <c r="E892"/>
      <c r="F892"/>
      <c r="G892"/>
      <c r="H892"/>
      <c r="I892"/>
      <c r="J892" s="102"/>
      <c r="K892"/>
      <c r="L892" s="102"/>
      <c r="M892" s="135"/>
      <c r="N892"/>
      <c r="O892"/>
      <c r="P892"/>
      <c r="Q892"/>
      <c r="R892"/>
      <c r="S892"/>
      <c r="T892"/>
      <c r="U892"/>
    </row>
    <row r="893" spans="1:21" s="105" customFormat="1" x14ac:dyDescent="0.3">
      <c r="A893"/>
      <c r="B893"/>
      <c r="C893"/>
      <c r="D893"/>
      <c r="E893"/>
      <c r="F893"/>
      <c r="G893"/>
      <c r="H893"/>
      <c r="I893"/>
      <c r="J893" s="102"/>
      <c r="K893"/>
      <c r="L893" s="102"/>
      <c r="M893" s="135"/>
      <c r="N893"/>
      <c r="O893"/>
      <c r="P893"/>
      <c r="Q893"/>
      <c r="R893"/>
      <c r="S893"/>
      <c r="T893"/>
      <c r="U893"/>
    </row>
    <row r="894" spans="1:21" s="105" customFormat="1" x14ac:dyDescent="0.3">
      <c r="A894"/>
      <c r="B894"/>
      <c r="C894"/>
      <c r="D894"/>
      <c r="E894"/>
      <c r="F894"/>
      <c r="G894"/>
      <c r="H894"/>
      <c r="I894"/>
      <c r="J894" s="102"/>
      <c r="K894"/>
      <c r="L894" s="102"/>
      <c r="M894" s="135"/>
      <c r="N894"/>
      <c r="O894"/>
      <c r="P894"/>
      <c r="Q894"/>
      <c r="R894"/>
      <c r="S894"/>
      <c r="T894"/>
      <c r="U894"/>
    </row>
    <row r="895" spans="1:21" s="105" customFormat="1" x14ac:dyDescent="0.3">
      <c r="A895"/>
      <c r="B895"/>
      <c r="C895"/>
      <c r="D895"/>
      <c r="E895"/>
      <c r="F895"/>
      <c r="G895"/>
      <c r="H895"/>
      <c r="I895"/>
      <c r="J895" s="102"/>
      <c r="K895"/>
      <c r="L895" s="102"/>
      <c r="M895" s="135"/>
      <c r="N895"/>
      <c r="O895"/>
      <c r="P895"/>
      <c r="Q895"/>
      <c r="R895"/>
      <c r="S895"/>
      <c r="T895"/>
      <c r="U895"/>
    </row>
    <row r="896" spans="1:21" s="105" customFormat="1" x14ac:dyDescent="0.3">
      <c r="A896"/>
      <c r="B896"/>
      <c r="C896"/>
      <c r="D896"/>
      <c r="E896"/>
      <c r="F896"/>
      <c r="G896"/>
      <c r="H896"/>
      <c r="I896"/>
      <c r="J896" s="102"/>
      <c r="K896"/>
      <c r="L896" s="102"/>
      <c r="M896" s="135"/>
      <c r="N896"/>
      <c r="O896"/>
      <c r="P896"/>
      <c r="Q896"/>
      <c r="R896"/>
      <c r="S896"/>
      <c r="T896"/>
      <c r="U896"/>
    </row>
    <row r="897" spans="1:21" s="105" customFormat="1" x14ac:dyDescent="0.3">
      <c r="A897"/>
      <c r="B897"/>
      <c r="C897"/>
      <c r="D897"/>
      <c r="E897"/>
      <c r="F897"/>
      <c r="G897"/>
      <c r="H897"/>
      <c r="I897"/>
      <c r="J897" s="102"/>
      <c r="K897"/>
      <c r="L897" s="102"/>
      <c r="M897" s="135"/>
      <c r="N897"/>
      <c r="O897"/>
      <c r="P897"/>
      <c r="Q897"/>
      <c r="R897"/>
      <c r="S897"/>
      <c r="T897"/>
      <c r="U897"/>
    </row>
    <row r="898" spans="1:21" s="105" customFormat="1" x14ac:dyDescent="0.3">
      <c r="A898"/>
      <c r="B898"/>
      <c r="C898"/>
      <c r="D898"/>
      <c r="E898"/>
      <c r="F898"/>
      <c r="G898"/>
      <c r="H898"/>
      <c r="I898"/>
      <c r="J898" s="102"/>
      <c r="K898"/>
      <c r="L898" s="102"/>
      <c r="M898" s="135"/>
      <c r="N898"/>
      <c r="O898"/>
      <c r="P898"/>
      <c r="Q898"/>
      <c r="R898"/>
      <c r="S898"/>
      <c r="T898"/>
      <c r="U898"/>
    </row>
    <row r="899" spans="1:21" s="105" customFormat="1" x14ac:dyDescent="0.3">
      <c r="A899"/>
      <c r="B899"/>
      <c r="C899"/>
      <c r="D899"/>
      <c r="E899"/>
      <c r="F899"/>
      <c r="G899"/>
      <c r="H899"/>
      <c r="I899"/>
      <c r="J899" s="102"/>
      <c r="K899"/>
      <c r="L899" s="102"/>
      <c r="M899" s="135"/>
      <c r="N899"/>
      <c r="O899"/>
      <c r="P899"/>
      <c r="Q899"/>
      <c r="R899"/>
      <c r="S899"/>
      <c r="T899"/>
      <c r="U899"/>
    </row>
    <row r="900" spans="1:21" s="105" customFormat="1" x14ac:dyDescent="0.3">
      <c r="A900"/>
      <c r="B900"/>
      <c r="C900"/>
      <c r="D900"/>
      <c r="E900"/>
      <c r="F900"/>
      <c r="G900"/>
      <c r="H900"/>
      <c r="I900"/>
      <c r="J900" s="102"/>
      <c r="K900"/>
      <c r="L900" s="102"/>
      <c r="M900" s="135"/>
      <c r="N900"/>
      <c r="O900"/>
      <c r="P900"/>
      <c r="Q900"/>
      <c r="R900"/>
      <c r="S900"/>
      <c r="T900"/>
      <c r="U900"/>
    </row>
    <row r="901" spans="1:21" s="105" customFormat="1" x14ac:dyDescent="0.3">
      <c r="A901"/>
      <c r="B901"/>
      <c r="C901"/>
      <c r="D901"/>
      <c r="E901"/>
      <c r="F901"/>
      <c r="G901"/>
      <c r="H901"/>
      <c r="I901"/>
      <c r="J901" s="102"/>
      <c r="K901"/>
      <c r="L901" s="102"/>
      <c r="M901" s="135"/>
      <c r="N901"/>
      <c r="O901"/>
      <c r="P901"/>
      <c r="Q901"/>
      <c r="R901"/>
      <c r="S901"/>
      <c r="T901"/>
      <c r="U901"/>
    </row>
    <row r="902" spans="1:21" s="105" customFormat="1" x14ac:dyDescent="0.3">
      <c r="A902"/>
      <c r="B902"/>
      <c r="C902"/>
      <c r="D902"/>
      <c r="E902"/>
      <c r="F902"/>
      <c r="G902"/>
      <c r="H902"/>
      <c r="I902"/>
      <c r="J902" s="102"/>
      <c r="K902"/>
      <c r="L902" s="102"/>
      <c r="M902" s="135"/>
      <c r="N902"/>
      <c r="O902"/>
      <c r="P902"/>
      <c r="Q902"/>
      <c r="R902"/>
      <c r="S902"/>
      <c r="T902"/>
      <c r="U902"/>
    </row>
    <row r="903" spans="1:21" s="105" customFormat="1" x14ac:dyDescent="0.3">
      <c r="A903"/>
      <c r="B903"/>
      <c r="C903"/>
      <c r="D903"/>
      <c r="E903"/>
      <c r="F903"/>
      <c r="G903"/>
      <c r="H903"/>
      <c r="I903"/>
      <c r="J903" s="102"/>
      <c r="K903"/>
      <c r="L903" s="102"/>
      <c r="M903" s="135"/>
      <c r="N903"/>
      <c r="O903"/>
      <c r="P903"/>
      <c r="Q903"/>
      <c r="R903"/>
      <c r="S903"/>
      <c r="T903"/>
      <c r="U903"/>
    </row>
    <row r="904" spans="1:21" s="105" customFormat="1" x14ac:dyDescent="0.3">
      <c r="A904"/>
      <c r="B904"/>
      <c r="C904"/>
      <c r="D904"/>
      <c r="E904"/>
      <c r="F904"/>
      <c r="G904"/>
      <c r="H904"/>
      <c r="I904"/>
      <c r="J904" s="102"/>
      <c r="K904"/>
      <c r="L904" s="102"/>
      <c r="M904" s="135"/>
      <c r="N904"/>
      <c r="O904"/>
      <c r="P904"/>
      <c r="Q904"/>
      <c r="R904"/>
      <c r="S904"/>
      <c r="T904"/>
      <c r="U904"/>
    </row>
    <row r="905" spans="1:21" s="105" customFormat="1" x14ac:dyDescent="0.3">
      <c r="A905"/>
      <c r="B905"/>
      <c r="C905"/>
      <c r="D905"/>
      <c r="E905"/>
      <c r="F905"/>
      <c r="G905"/>
      <c r="H905"/>
      <c r="I905"/>
      <c r="J905" s="102"/>
      <c r="K905"/>
      <c r="L905" s="102"/>
      <c r="M905" s="135"/>
      <c r="N905"/>
      <c r="O905"/>
      <c r="P905"/>
      <c r="Q905"/>
      <c r="R905"/>
      <c r="S905"/>
      <c r="T905"/>
      <c r="U905"/>
    </row>
    <row r="906" spans="1:21" s="105" customFormat="1" x14ac:dyDescent="0.3">
      <c r="A906"/>
      <c r="B906"/>
      <c r="C906"/>
      <c r="D906"/>
      <c r="E906"/>
      <c r="F906"/>
      <c r="G906"/>
      <c r="H906"/>
      <c r="I906"/>
      <c r="J906" s="102"/>
      <c r="K906"/>
      <c r="L906" s="102"/>
      <c r="M906" s="135"/>
      <c r="N906"/>
      <c r="O906"/>
      <c r="P906"/>
      <c r="Q906"/>
      <c r="R906"/>
      <c r="S906"/>
      <c r="T906"/>
      <c r="U906"/>
    </row>
    <row r="907" spans="1:21" s="105" customFormat="1" x14ac:dyDescent="0.3">
      <c r="A907"/>
      <c r="B907"/>
      <c r="C907"/>
      <c r="D907"/>
      <c r="E907"/>
      <c r="F907"/>
      <c r="G907"/>
      <c r="H907"/>
      <c r="I907"/>
      <c r="J907" s="102"/>
      <c r="K907"/>
      <c r="L907" s="102"/>
      <c r="M907" s="135"/>
      <c r="N907"/>
      <c r="O907"/>
      <c r="P907"/>
      <c r="Q907"/>
      <c r="R907"/>
      <c r="S907"/>
      <c r="T907"/>
      <c r="U907"/>
    </row>
    <row r="908" spans="1:21" s="105" customFormat="1" x14ac:dyDescent="0.3">
      <c r="A908"/>
      <c r="B908"/>
      <c r="C908"/>
      <c r="D908"/>
      <c r="E908"/>
      <c r="F908"/>
      <c r="G908"/>
      <c r="H908"/>
      <c r="I908"/>
      <c r="J908" s="102"/>
      <c r="K908"/>
      <c r="L908" s="102"/>
      <c r="M908" s="135"/>
      <c r="N908"/>
      <c r="O908"/>
      <c r="P908"/>
      <c r="Q908"/>
      <c r="R908"/>
      <c r="S908"/>
      <c r="T908"/>
      <c r="U908"/>
    </row>
    <row r="909" spans="1:21" s="105" customFormat="1" x14ac:dyDescent="0.3">
      <c r="A909"/>
      <c r="B909"/>
      <c r="C909"/>
      <c r="D909"/>
      <c r="E909"/>
      <c r="F909"/>
      <c r="G909"/>
      <c r="H909"/>
      <c r="I909"/>
      <c r="J909" s="102"/>
      <c r="K909"/>
      <c r="L909" s="102"/>
      <c r="M909" s="135"/>
      <c r="N909"/>
      <c r="O909"/>
      <c r="P909"/>
      <c r="Q909"/>
      <c r="R909"/>
      <c r="S909"/>
      <c r="T909"/>
      <c r="U909"/>
    </row>
    <row r="910" spans="1:21" s="105" customFormat="1" x14ac:dyDescent="0.3">
      <c r="A910"/>
      <c r="B910"/>
      <c r="C910"/>
      <c r="D910"/>
      <c r="E910"/>
      <c r="F910"/>
      <c r="G910"/>
      <c r="H910"/>
      <c r="I910"/>
      <c r="J910" s="102"/>
      <c r="K910"/>
      <c r="L910" s="102"/>
      <c r="M910" s="135"/>
      <c r="N910"/>
      <c r="O910"/>
      <c r="P910"/>
      <c r="Q910"/>
      <c r="R910"/>
      <c r="S910"/>
      <c r="T910"/>
      <c r="U910"/>
    </row>
    <row r="911" spans="1:21" s="105" customFormat="1" x14ac:dyDescent="0.3">
      <c r="A911"/>
      <c r="B911"/>
      <c r="C911"/>
      <c r="D911"/>
      <c r="E911"/>
      <c r="F911"/>
      <c r="G911"/>
      <c r="H911"/>
      <c r="I911"/>
      <c r="J911" s="102"/>
      <c r="K911"/>
      <c r="L911" s="102"/>
      <c r="M911" s="135"/>
      <c r="N911"/>
      <c r="O911"/>
      <c r="P911"/>
      <c r="Q911"/>
      <c r="R911"/>
      <c r="S911"/>
      <c r="T911"/>
      <c r="U911"/>
    </row>
    <row r="912" spans="1:21" s="105" customFormat="1" x14ac:dyDescent="0.3">
      <c r="A912"/>
      <c r="B912"/>
      <c r="C912"/>
      <c r="D912"/>
      <c r="E912"/>
      <c r="F912"/>
      <c r="G912"/>
      <c r="H912"/>
      <c r="I912"/>
      <c r="J912" s="102"/>
      <c r="K912"/>
      <c r="L912" s="102"/>
      <c r="M912" s="135"/>
      <c r="N912"/>
      <c r="O912"/>
      <c r="P912"/>
      <c r="Q912"/>
      <c r="R912"/>
      <c r="S912"/>
      <c r="T912"/>
      <c r="U912"/>
    </row>
    <row r="913" spans="1:21" s="105" customFormat="1" x14ac:dyDescent="0.3">
      <c r="A913"/>
      <c r="B913"/>
      <c r="C913"/>
      <c r="D913"/>
      <c r="E913"/>
      <c r="F913"/>
      <c r="G913"/>
      <c r="H913"/>
      <c r="I913"/>
      <c r="J913" s="102"/>
      <c r="K913"/>
      <c r="L913" s="102"/>
      <c r="M913" s="135"/>
      <c r="N913"/>
      <c r="O913"/>
      <c r="P913"/>
      <c r="Q913"/>
      <c r="R913"/>
      <c r="S913"/>
      <c r="T913"/>
      <c r="U913"/>
    </row>
    <row r="914" spans="1:21" s="105" customFormat="1" x14ac:dyDescent="0.3">
      <c r="A914"/>
      <c r="B914"/>
      <c r="C914"/>
      <c r="D914"/>
      <c r="E914"/>
      <c r="F914"/>
      <c r="G914"/>
      <c r="H914"/>
      <c r="I914"/>
      <c r="J914" s="102"/>
      <c r="K914"/>
      <c r="L914" s="102"/>
      <c r="M914" s="135"/>
      <c r="N914"/>
      <c r="O914"/>
      <c r="P914"/>
      <c r="Q914"/>
      <c r="R914"/>
      <c r="S914"/>
      <c r="T914"/>
      <c r="U914"/>
    </row>
    <row r="915" spans="1:21" s="105" customFormat="1" x14ac:dyDescent="0.3">
      <c r="A915"/>
      <c r="B915"/>
      <c r="C915"/>
      <c r="D915"/>
      <c r="E915"/>
      <c r="F915"/>
      <c r="G915"/>
      <c r="H915"/>
      <c r="I915"/>
      <c r="J915" s="102"/>
      <c r="K915"/>
      <c r="L915" s="102"/>
      <c r="M915" s="135"/>
      <c r="N915"/>
      <c r="O915"/>
      <c r="P915"/>
      <c r="Q915"/>
      <c r="R915"/>
      <c r="S915"/>
      <c r="T915"/>
      <c r="U915"/>
    </row>
    <row r="916" spans="1:21" s="105" customFormat="1" x14ac:dyDescent="0.3">
      <c r="A916"/>
      <c r="B916"/>
      <c r="C916"/>
      <c r="D916"/>
      <c r="E916"/>
      <c r="F916"/>
      <c r="G916"/>
      <c r="H916"/>
      <c r="I916"/>
      <c r="J916" s="102"/>
      <c r="K916"/>
      <c r="L916" s="102"/>
      <c r="M916" s="135"/>
      <c r="N916"/>
      <c r="O916"/>
      <c r="P916"/>
      <c r="Q916"/>
      <c r="R916"/>
      <c r="S916"/>
      <c r="T916"/>
      <c r="U916"/>
    </row>
    <row r="917" spans="1:21" s="105" customFormat="1" x14ac:dyDescent="0.3">
      <c r="A917"/>
      <c r="B917"/>
      <c r="C917"/>
      <c r="D917"/>
      <c r="E917"/>
      <c r="F917"/>
      <c r="G917"/>
      <c r="H917"/>
      <c r="I917"/>
      <c r="J917" s="102"/>
      <c r="K917"/>
      <c r="L917" s="102"/>
      <c r="M917" s="135"/>
      <c r="N917"/>
      <c r="O917"/>
      <c r="P917"/>
      <c r="Q917"/>
      <c r="R917"/>
      <c r="S917"/>
      <c r="T917"/>
      <c r="U917"/>
    </row>
    <row r="918" spans="1:21" s="105" customFormat="1" x14ac:dyDescent="0.3">
      <c r="A918"/>
      <c r="B918"/>
      <c r="C918"/>
      <c r="D918"/>
      <c r="E918"/>
      <c r="F918"/>
      <c r="G918"/>
      <c r="H918"/>
      <c r="I918"/>
      <c r="J918" s="102"/>
      <c r="K918"/>
      <c r="L918" s="102"/>
      <c r="M918" s="135"/>
      <c r="N918"/>
      <c r="O918"/>
      <c r="P918"/>
      <c r="Q918"/>
      <c r="R918"/>
      <c r="S918"/>
      <c r="T918"/>
      <c r="U918"/>
    </row>
    <row r="919" spans="1:21" s="105" customFormat="1" x14ac:dyDescent="0.3">
      <c r="A919"/>
      <c r="B919"/>
      <c r="C919"/>
      <c r="D919"/>
      <c r="E919"/>
      <c r="F919"/>
      <c r="G919"/>
      <c r="H919"/>
      <c r="I919"/>
      <c r="J919" s="102"/>
      <c r="K919"/>
      <c r="L919" s="102"/>
      <c r="M919" s="135"/>
      <c r="N919"/>
      <c r="O919"/>
      <c r="P919"/>
      <c r="Q919"/>
      <c r="R919"/>
      <c r="S919"/>
      <c r="T919"/>
      <c r="U919"/>
    </row>
    <row r="920" spans="1:21" s="105" customFormat="1" x14ac:dyDescent="0.3">
      <c r="A920"/>
      <c r="B920"/>
      <c r="C920"/>
      <c r="D920"/>
      <c r="E920"/>
      <c r="F920"/>
      <c r="G920"/>
      <c r="H920"/>
      <c r="I920"/>
      <c r="J920" s="102"/>
      <c r="K920"/>
      <c r="L920" s="102"/>
      <c r="M920" s="135"/>
      <c r="N920"/>
      <c r="O920"/>
      <c r="P920"/>
      <c r="Q920"/>
      <c r="R920"/>
      <c r="S920"/>
      <c r="T920"/>
      <c r="U920"/>
    </row>
    <row r="921" spans="1:21" s="105" customFormat="1" x14ac:dyDescent="0.3">
      <c r="A921"/>
      <c r="B921"/>
      <c r="C921"/>
      <c r="D921"/>
      <c r="E921"/>
      <c r="F921"/>
      <c r="G921"/>
      <c r="H921"/>
      <c r="I921"/>
      <c r="J921" s="102"/>
      <c r="K921"/>
      <c r="L921" s="102"/>
      <c r="M921" s="135"/>
      <c r="N921"/>
      <c r="O921"/>
      <c r="P921"/>
      <c r="Q921"/>
      <c r="R921"/>
      <c r="S921"/>
      <c r="T921"/>
      <c r="U921"/>
    </row>
    <row r="922" spans="1:21" s="105" customFormat="1" x14ac:dyDescent="0.3">
      <c r="A922"/>
      <c r="B922"/>
      <c r="C922"/>
      <c r="D922"/>
      <c r="E922"/>
      <c r="F922"/>
      <c r="G922"/>
      <c r="H922"/>
      <c r="I922"/>
      <c r="J922" s="102"/>
      <c r="K922"/>
      <c r="L922" s="102"/>
      <c r="M922" s="135"/>
      <c r="N922"/>
      <c r="O922"/>
      <c r="P922"/>
      <c r="Q922"/>
      <c r="R922"/>
      <c r="S922"/>
      <c r="T922"/>
      <c r="U922"/>
    </row>
    <row r="923" spans="1:21" s="105" customFormat="1" x14ac:dyDescent="0.3">
      <c r="A923"/>
      <c r="B923"/>
      <c r="C923"/>
      <c r="D923"/>
      <c r="E923"/>
      <c r="F923"/>
      <c r="G923"/>
      <c r="H923"/>
      <c r="I923"/>
      <c r="J923" s="102"/>
      <c r="K923"/>
      <c r="L923" s="102"/>
      <c r="M923" s="135"/>
      <c r="N923"/>
      <c r="O923"/>
      <c r="P923"/>
      <c r="Q923"/>
      <c r="R923"/>
      <c r="S923"/>
      <c r="T923"/>
      <c r="U923"/>
    </row>
    <row r="924" spans="1:21" s="105" customFormat="1" x14ac:dyDescent="0.3">
      <c r="A924"/>
      <c r="B924"/>
      <c r="C924"/>
      <c r="D924"/>
      <c r="E924"/>
      <c r="F924"/>
      <c r="G924"/>
      <c r="H924"/>
      <c r="I924"/>
      <c r="J924" s="102"/>
      <c r="K924"/>
      <c r="L924" s="102"/>
      <c r="M924" s="135"/>
      <c r="N924"/>
      <c r="O924"/>
      <c r="P924"/>
      <c r="Q924"/>
      <c r="R924"/>
      <c r="S924"/>
      <c r="T924"/>
      <c r="U924"/>
    </row>
    <row r="925" spans="1:21" s="105" customFormat="1" x14ac:dyDescent="0.3">
      <c r="A925"/>
      <c r="B925"/>
      <c r="C925"/>
      <c r="D925"/>
      <c r="E925"/>
      <c r="F925"/>
      <c r="G925"/>
      <c r="H925"/>
      <c r="I925"/>
      <c r="J925" s="102"/>
      <c r="K925"/>
      <c r="L925" s="102"/>
      <c r="M925" s="135"/>
      <c r="N925"/>
      <c r="O925"/>
      <c r="P925"/>
      <c r="Q925"/>
      <c r="R925"/>
      <c r="S925"/>
      <c r="T925"/>
      <c r="U925"/>
    </row>
    <row r="926" spans="1:21" s="105" customFormat="1" x14ac:dyDescent="0.3">
      <c r="A926"/>
      <c r="B926"/>
      <c r="C926"/>
      <c r="D926"/>
      <c r="E926"/>
      <c r="F926"/>
      <c r="G926"/>
      <c r="H926"/>
      <c r="I926"/>
      <c r="J926" s="102"/>
      <c r="K926"/>
      <c r="L926" s="102"/>
      <c r="M926" s="135"/>
      <c r="N926"/>
      <c r="O926"/>
      <c r="P926"/>
      <c r="Q926"/>
      <c r="R926"/>
      <c r="S926"/>
      <c r="T926"/>
      <c r="U926"/>
    </row>
    <row r="927" spans="1:21" s="105" customFormat="1" x14ac:dyDescent="0.3">
      <c r="A927"/>
      <c r="B927"/>
      <c r="C927"/>
      <c r="D927"/>
      <c r="E927"/>
      <c r="F927"/>
      <c r="G927"/>
      <c r="H927"/>
      <c r="I927"/>
      <c r="J927" s="102"/>
      <c r="K927"/>
      <c r="L927" s="102"/>
      <c r="M927" s="135"/>
      <c r="N927"/>
      <c r="O927"/>
      <c r="P927"/>
      <c r="Q927"/>
      <c r="R927"/>
      <c r="S927"/>
      <c r="T927"/>
      <c r="U927"/>
    </row>
    <row r="928" spans="1:21" s="105" customFormat="1" x14ac:dyDescent="0.3">
      <c r="A928"/>
      <c r="B928"/>
      <c r="C928"/>
      <c r="D928"/>
      <c r="E928"/>
      <c r="F928"/>
      <c r="G928"/>
      <c r="H928"/>
      <c r="I928"/>
      <c r="J928" s="102"/>
      <c r="K928"/>
      <c r="L928" s="102"/>
      <c r="M928" s="135"/>
      <c r="N928"/>
      <c r="O928"/>
      <c r="P928"/>
      <c r="Q928"/>
      <c r="R928"/>
      <c r="S928"/>
      <c r="T928"/>
      <c r="U928"/>
    </row>
    <row r="929" spans="1:21" s="105" customFormat="1" x14ac:dyDescent="0.3">
      <c r="A929"/>
      <c r="B929"/>
      <c r="C929"/>
      <c r="D929"/>
      <c r="E929"/>
      <c r="F929"/>
      <c r="G929"/>
      <c r="H929"/>
      <c r="I929"/>
      <c r="J929" s="102"/>
      <c r="K929"/>
      <c r="L929" s="102"/>
      <c r="M929" s="135"/>
      <c r="N929"/>
      <c r="O929"/>
      <c r="P929"/>
      <c r="Q929"/>
      <c r="R929"/>
      <c r="S929"/>
      <c r="T929"/>
      <c r="U929"/>
    </row>
    <row r="930" spans="1:21" s="105" customFormat="1" x14ac:dyDescent="0.3">
      <c r="A930"/>
      <c r="B930"/>
      <c r="C930"/>
      <c r="D930"/>
      <c r="E930"/>
      <c r="F930"/>
      <c r="G930"/>
      <c r="H930"/>
      <c r="I930"/>
      <c r="J930" s="102"/>
      <c r="K930"/>
      <c r="L930" s="102"/>
      <c r="M930" s="135"/>
      <c r="N930"/>
      <c r="O930"/>
      <c r="P930"/>
      <c r="Q930"/>
      <c r="R930"/>
      <c r="S930"/>
      <c r="T930"/>
      <c r="U930"/>
    </row>
    <row r="931" spans="1:21" s="105" customFormat="1" x14ac:dyDescent="0.3">
      <c r="A931"/>
      <c r="B931"/>
      <c r="C931"/>
      <c r="D931"/>
      <c r="E931"/>
      <c r="F931"/>
      <c r="G931"/>
      <c r="H931"/>
      <c r="I931"/>
      <c r="J931" s="102"/>
      <c r="K931"/>
      <c r="L931" s="102"/>
      <c r="M931" s="135"/>
      <c r="N931"/>
      <c r="O931"/>
      <c r="P931"/>
      <c r="Q931"/>
      <c r="R931"/>
      <c r="S931"/>
      <c r="T931"/>
      <c r="U931"/>
    </row>
    <row r="932" spans="1:21" s="105" customFormat="1" x14ac:dyDescent="0.3">
      <c r="A932"/>
      <c r="B932"/>
      <c r="C932"/>
      <c r="D932"/>
      <c r="E932"/>
      <c r="F932"/>
      <c r="G932"/>
      <c r="H932"/>
      <c r="I932"/>
      <c r="J932" s="102"/>
      <c r="K932"/>
      <c r="L932" s="102"/>
      <c r="M932" s="135"/>
      <c r="N932"/>
      <c r="O932"/>
      <c r="P932"/>
      <c r="Q932"/>
      <c r="R932"/>
      <c r="S932"/>
      <c r="T932"/>
      <c r="U932"/>
    </row>
    <row r="933" spans="1:21" s="105" customFormat="1" x14ac:dyDescent="0.3">
      <c r="A933"/>
      <c r="B933"/>
      <c r="C933"/>
      <c r="D933"/>
      <c r="E933"/>
      <c r="F933"/>
      <c r="G933"/>
      <c r="H933"/>
      <c r="I933"/>
      <c r="J933" s="102"/>
      <c r="K933"/>
      <c r="L933" s="102"/>
      <c r="M933" s="135"/>
      <c r="N933"/>
      <c r="O933"/>
      <c r="P933"/>
      <c r="Q933"/>
      <c r="R933"/>
      <c r="S933"/>
      <c r="T933"/>
      <c r="U933"/>
    </row>
    <row r="934" spans="1:21" s="105" customFormat="1" x14ac:dyDescent="0.3">
      <c r="A934"/>
      <c r="B934"/>
      <c r="C934"/>
      <c r="D934"/>
      <c r="E934"/>
      <c r="F934"/>
      <c r="G934"/>
      <c r="H934"/>
      <c r="I934"/>
      <c r="J934" s="102"/>
      <c r="K934"/>
      <c r="L934" s="102"/>
      <c r="M934" s="135"/>
      <c r="N934"/>
      <c r="O934"/>
      <c r="P934"/>
      <c r="Q934"/>
      <c r="R934"/>
      <c r="S934"/>
      <c r="T934"/>
      <c r="U934"/>
    </row>
    <row r="935" spans="1:21" s="105" customFormat="1" x14ac:dyDescent="0.3">
      <c r="A935"/>
      <c r="B935"/>
      <c r="C935"/>
      <c r="D935"/>
      <c r="E935"/>
      <c r="F935"/>
      <c r="G935"/>
      <c r="H935"/>
      <c r="I935"/>
      <c r="J935" s="102"/>
      <c r="K935"/>
      <c r="L935" s="102"/>
      <c r="M935" s="135"/>
      <c r="N935"/>
      <c r="O935"/>
      <c r="P935"/>
      <c r="Q935"/>
      <c r="R935"/>
      <c r="S935"/>
      <c r="T935"/>
      <c r="U935"/>
    </row>
    <row r="936" spans="1:21" s="105" customFormat="1" x14ac:dyDescent="0.3">
      <c r="A936"/>
      <c r="B936"/>
      <c r="C936"/>
      <c r="D936"/>
      <c r="E936"/>
      <c r="F936"/>
      <c r="G936"/>
      <c r="H936"/>
      <c r="I936"/>
      <c r="J936" s="102"/>
      <c r="K936"/>
      <c r="L936" s="102"/>
      <c r="M936" s="135"/>
      <c r="N936"/>
      <c r="O936"/>
      <c r="P936"/>
      <c r="Q936"/>
      <c r="R936"/>
      <c r="S936"/>
      <c r="T936"/>
      <c r="U936"/>
    </row>
    <row r="937" spans="1:21" s="105" customFormat="1" x14ac:dyDescent="0.3">
      <c r="A937"/>
      <c r="B937"/>
      <c r="C937"/>
      <c r="D937"/>
      <c r="E937"/>
      <c r="F937"/>
      <c r="G937"/>
      <c r="H937"/>
      <c r="I937"/>
      <c r="J937" s="102"/>
      <c r="K937"/>
      <c r="L937" s="102"/>
      <c r="M937" s="135"/>
      <c r="N937"/>
      <c r="O937"/>
      <c r="P937"/>
      <c r="Q937"/>
      <c r="R937"/>
      <c r="S937"/>
      <c r="T937"/>
      <c r="U937"/>
    </row>
    <row r="938" spans="1:21" s="105" customFormat="1" x14ac:dyDescent="0.3">
      <c r="A938"/>
      <c r="B938"/>
      <c r="C938"/>
      <c r="D938"/>
      <c r="E938"/>
      <c r="F938"/>
      <c r="G938"/>
      <c r="H938"/>
      <c r="I938"/>
      <c r="J938" s="102"/>
      <c r="K938"/>
      <c r="L938" s="102"/>
      <c r="M938" s="135"/>
      <c r="N938"/>
      <c r="O938"/>
      <c r="P938"/>
      <c r="Q938"/>
      <c r="R938"/>
      <c r="S938"/>
      <c r="T938"/>
      <c r="U938"/>
    </row>
    <row r="939" spans="1:21" s="105" customFormat="1" x14ac:dyDescent="0.3">
      <c r="A939"/>
      <c r="B939"/>
      <c r="C939"/>
      <c r="D939"/>
      <c r="E939"/>
      <c r="F939"/>
      <c r="G939"/>
      <c r="H939"/>
      <c r="I939"/>
      <c r="J939" s="102"/>
      <c r="K939"/>
      <c r="L939" s="102"/>
      <c r="M939" s="135"/>
      <c r="N939"/>
      <c r="O939"/>
      <c r="P939"/>
      <c r="Q939"/>
      <c r="R939"/>
      <c r="S939"/>
      <c r="T939"/>
      <c r="U939"/>
    </row>
    <row r="940" spans="1:21" s="105" customFormat="1" x14ac:dyDescent="0.3">
      <c r="A940"/>
      <c r="B940"/>
      <c r="C940"/>
      <c r="D940"/>
      <c r="E940"/>
      <c r="F940"/>
      <c r="G940"/>
      <c r="H940"/>
      <c r="I940"/>
      <c r="J940" s="102"/>
      <c r="K940"/>
      <c r="L940" s="102"/>
      <c r="M940" s="135"/>
      <c r="N940"/>
      <c r="O940"/>
      <c r="P940"/>
      <c r="Q940"/>
      <c r="R940"/>
      <c r="S940"/>
      <c r="T940"/>
      <c r="U940"/>
    </row>
    <row r="941" spans="1:21" s="105" customFormat="1" x14ac:dyDescent="0.3">
      <c r="A941"/>
      <c r="B941"/>
      <c r="C941"/>
      <c r="D941"/>
      <c r="E941"/>
      <c r="F941"/>
      <c r="G941"/>
      <c r="H941"/>
      <c r="I941"/>
      <c r="J941" s="102"/>
      <c r="K941"/>
      <c r="L941" s="102"/>
      <c r="M941" s="135"/>
      <c r="N941"/>
      <c r="O941"/>
      <c r="P941"/>
      <c r="Q941"/>
      <c r="R941"/>
      <c r="S941"/>
      <c r="T941"/>
      <c r="U941"/>
    </row>
    <row r="942" spans="1:21" s="105" customFormat="1" x14ac:dyDescent="0.3">
      <c r="A942"/>
      <c r="B942"/>
      <c r="C942"/>
      <c r="D942"/>
      <c r="E942"/>
      <c r="F942"/>
      <c r="G942"/>
      <c r="H942"/>
      <c r="I942"/>
      <c r="J942" s="102"/>
      <c r="K942"/>
      <c r="L942" s="102"/>
      <c r="M942" s="135"/>
      <c r="N942"/>
      <c r="O942"/>
      <c r="P942"/>
      <c r="Q942"/>
      <c r="R942"/>
      <c r="S942"/>
      <c r="T942"/>
      <c r="U942"/>
    </row>
    <row r="943" spans="1:21" s="105" customFormat="1" x14ac:dyDescent="0.3">
      <c r="A943"/>
      <c r="B943"/>
      <c r="C943"/>
      <c r="D943"/>
      <c r="E943"/>
      <c r="F943"/>
      <c r="G943"/>
      <c r="H943"/>
      <c r="I943"/>
      <c r="J943" s="102"/>
      <c r="K943"/>
      <c r="L943" s="102"/>
      <c r="M943" s="135"/>
      <c r="N943"/>
      <c r="O943"/>
      <c r="P943"/>
      <c r="Q943"/>
      <c r="R943"/>
      <c r="S943"/>
      <c r="T943"/>
      <c r="U943"/>
    </row>
    <row r="944" spans="1:21" s="105" customFormat="1" x14ac:dyDescent="0.3">
      <c r="A944"/>
      <c r="B944"/>
      <c r="C944"/>
      <c r="D944"/>
      <c r="E944"/>
      <c r="F944"/>
      <c r="G944"/>
      <c r="H944"/>
      <c r="I944"/>
      <c r="J944" s="102"/>
      <c r="K944"/>
      <c r="L944" s="102"/>
      <c r="M944" s="135"/>
      <c r="N944"/>
      <c r="O944"/>
      <c r="P944"/>
      <c r="Q944"/>
      <c r="R944"/>
      <c r="S944"/>
      <c r="T944"/>
      <c r="U944"/>
    </row>
    <row r="945" spans="1:21" s="105" customFormat="1" x14ac:dyDescent="0.3">
      <c r="A945"/>
      <c r="B945"/>
      <c r="C945"/>
      <c r="D945"/>
      <c r="E945"/>
      <c r="F945"/>
      <c r="G945"/>
      <c r="H945"/>
      <c r="I945"/>
      <c r="J945" s="102"/>
      <c r="K945"/>
      <c r="L945" s="102"/>
      <c r="M945" s="135"/>
      <c r="N945"/>
      <c r="O945"/>
      <c r="P945"/>
      <c r="Q945"/>
      <c r="R945"/>
      <c r="S945"/>
      <c r="T945"/>
      <c r="U945"/>
    </row>
    <row r="946" spans="1:21" s="105" customFormat="1" x14ac:dyDescent="0.3">
      <c r="A946"/>
      <c r="B946"/>
      <c r="C946"/>
      <c r="D946"/>
      <c r="E946"/>
      <c r="F946"/>
      <c r="G946"/>
      <c r="H946"/>
      <c r="I946"/>
      <c r="J946" s="102"/>
      <c r="K946"/>
      <c r="L946" s="102"/>
      <c r="M946" s="135"/>
      <c r="N946"/>
      <c r="O946"/>
      <c r="P946"/>
      <c r="Q946"/>
      <c r="R946"/>
      <c r="S946"/>
      <c r="T946"/>
      <c r="U946"/>
    </row>
    <row r="947" spans="1:21" s="105" customFormat="1" x14ac:dyDescent="0.3">
      <c r="A947"/>
      <c r="B947"/>
      <c r="C947"/>
      <c r="D947"/>
      <c r="E947"/>
      <c r="F947"/>
      <c r="G947"/>
      <c r="H947"/>
      <c r="I947"/>
      <c r="J947" s="102"/>
      <c r="K947"/>
      <c r="L947" s="102"/>
      <c r="M947" s="135"/>
      <c r="N947"/>
      <c r="O947"/>
      <c r="P947"/>
      <c r="Q947"/>
      <c r="R947"/>
      <c r="S947"/>
      <c r="T947"/>
      <c r="U947"/>
    </row>
    <row r="948" spans="1:21" s="105" customFormat="1" x14ac:dyDescent="0.3">
      <c r="A948"/>
      <c r="B948"/>
      <c r="C948"/>
      <c r="D948"/>
      <c r="E948"/>
      <c r="F948"/>
      <c r="G948"/>
      <c r="H948"/>
      <c r="I948"/>
      <c r="J948" s="102"/>
      <c r="K948"/>
      <c r="L948" s="102"/>
      <c r="M948" s="135"/>
      <c r="N948"/>
      <c r="O948"/>
      <c r="P948"/>
      <c r="Q948"/>
      <c r="R948"/>
      <c r="S948"/>
      <c r="T948"/>
      <c r="U948"/>
    </row>
    <row r="949" spans="1:21" s="105" customFormat="1" x14ac:dyDescent="0.3">
      <c r="A949"/>
      <c r="B949"/>
      <c r="C949"/>
      <c r="D949"/>
      <c r="E949"/>
      <c r="F949"/>
      <c r="G949"/>
      <c r="H949"/>
      <c r="I949"/>
      <c r="J949" s="102"/>
      <c r="K949"/>
      <c r="L949" s="102"/>
      <c r="M949" s="135"/>
      <c r="N949"/>
      <c r="O949"/>
      <c r="P949"/>
      <c r="Q949"/>
      <c r="R949"/>
      <c r="S949"/>
      <c r="T949"/>
      <c r="U949"/>
    </row>
    <row r="950" spans="1:21" s="105" customFormat="1" x14ac:dyDescent="0.3">
      <c r="A950"/>
      <c r="B950"/>
      <c r="C950"/>
      <c r="D950"/>
      <c r="E950"/>
      <c r="F950"/>
      <c r="G950"/>
      <c r="H950"/>
      <c r="I950"/>
      <c r="J950" s="102"/>
      <c r="K950"/>
      <c r="L950" s="102"/>
      <c r="M950" s="135"/>
      <c r="N950"/>
      <c r="O950"/>
      <c r="P950"/>
      <c r="Q950"/>
      <c r="R950"/>
      <c r="S950"/>
      <c r="T950"/>
      <c r="U950"/>
    </row>
    <row r="951" spans="1:21" s="105" customFormat="1" x14ac:dyDescent="0.3">
      <c r="A951"/>
      <c r="B951"/>
      <c r="C951"/>
      <c r="D951"/>
      <c r="E951"/>
      <c r="F951"/>
      <c r="G951"/>
      <c r="H951"/>
      <c r="I951"/>
      <c r="J951" s="102"/>
      <c r="K951"/>
      <c r="L951" s="102"/>
      <c r="M951" s="135"/>
      <c r="N951"/>
      <c r="O951"/>
      <c r="P951"/>
      <c r="Q951"/>
      <c r="R951"/>
      <c r="S951"/>
      <c r="T951"/>
      <c r="U951"/>
    </row>
    <row r="952" spans="1:21" s="105" customFormat="1" x14ac:dyDescent="0.3">
      <c r="A952"/>
      <c r="B952"/>
      <c r="C952"/>
      <c r="D952"/>
      <c r="E952"/>
      <c r="F952"/>
      <c r="G952"/>
      <c r="H952"/>
      <c r="I952"/>
      <c r="J952" s="102"/>
      <c r="K952"/>
      <c r="L952" s="102"/>
      <c r="M952" s="135"/>
      <c r="N952"/>
      <c r="O952"/>
      <c r="P952"/>
      <c r="Q952"/>
      <c r="R952"/>
      <c r="S952"/>
      <c r="T952"/>
      <c r="U952"/>
    </row>
    <row r="953" spans="1:21" s="105" customFormat="1" x14ac:dyDescent="0.3">
      <c r="A953"/>
      <c r="B953"/>
      <c r="C953"/>
      <c r="D953"/>
      <c r="E953"/>
      <c r="F953"/>
      <c r="G953"/>
      <c r="H953"/>
      <c r="I953"/>
      <c r="J953" s="102"/>
      <c r="K953"/>
      <c r="L953" s="102"/>
      <c r="M953" s="135"/>
      <c r="N953"/>
      <c r="O953"/>
      <c r="P953"/>
      <c r="Q953"/>
      <c r="R953"/>
      <c r="S953"/>
      <c r="T953"/>
      <c r="U953"/>
    </row>
    <row r="954" spans="1:21" s="105" customFormat="1" x14ac:dyDescent="0.3">
      <c r="A954"/>
      <c r="B954"/>
      <c r="C954"/>
      <c r="D954"/>
      <c r="E954"/>
      <c r="F954"/>
      <c r="G954"/>
      <c r="H954"/>
      <c r="I954"/>
      <c r="J954" s="102"/>
      <c r="K954"/>
      <c r="L954" s="102"/>
      <c r="M954" s="135"/>
      <c r="N954"/>
      <c r="O954"/>
      <c r="P954"/>
      <c r="Q954"/>
      <c r="R954"/>
      <c r="S954"/>
      <c r="T954"/>
      <c r="U954"/>
    </row>
    <row r="955" spans="1:21" s="105" customFormat="1" x14ac:dyDescent="0.3">
      <c r="A955"/>
      <c r="B955"/>
      <c r="C955"/>
      <c r="D955"/>
      <c r="E955"/>
      <c r="F955"/>
      <c r="G955"/>
      <c r="H955"/>
      <c r="I955"/>
      <c r="J955" s="102"/>
      <c r="K955"/>
      <c r="L955" s="102"/>
      <c r="M955" s="135"/>
      <c r="N955"/>
      <c r="O955"/>
      <c r="P955"/>
      <c r="Q955"/>
      <c r="R955"/>
      <c r="S955"/>
      <c r="T955"/>
      <c r="U955"/>
    </row>
    <row r="956" spans="1:21" s="105" customFormat="1" x14ac:dyDescent="0.3">
      <c r="A956"/>
      <c r="B956"/>
      <c r="C956"/>
      <c r="D956"/>
      <c r="E956"/>
      <c r="F956"/>
      <c r="G956"/>
      <c r="H956"/>
      <c r="I956"/>
      <c r="J956" s="102"/>
      <c r="K956"/>
      <c r="L956" s="102"/>
      <c r="M956" s="135"/>
      <c r="N956"/>
      <c r="O956"/>
      <c r="P956"/>
      <c r="Q956"/>
      <c r="R956"/>
      <c r="S956"/>
      <c r="T956"/>
      <c r="U956"/>
    </row>
    <row r="957" spans="1:21" s="105" customFormat="1" x14ac:dyDescent="0.3">
      <c r="A957"/>
      <c r="B957"/>
      <c r="C957"/>
      <c r="D957"/>
      <c r="E957"/>
      <c r="F957"/>
      <c r="G957"/>
      <c r="H957"/>
      <c r="I957"/>
      <c r="J957" s="102"/>
      <c r="K957"/>
      <c r="L957" s="102"/>
      <c r="M957" s="135"/>
      <c r="N957"/>
      <c r="O957"/>
      <c r="P957"/>
      <c r="Q957"/>
      <c r="R957"/>
      <c r="S957"/>
      <c r="T957"/>
      <c r="U957"/>
    </row>
    <row r="958" spans="1:21" s="105" customFormat="1" x14ac:dyDescent="0.3">
      <c r="A958"/>
      <c r="B958"/>
      <c r="C958"/>
      <c r="D958"/>
      <c r="E958"/>
      <c r="F958"/>
      <c r="G958"/>
      <c r="H958"/>
      <c r="I958"/>
      <c r="J958" s="102"/>
      <c r="K958"/>
      <c r="L958" s="102"/>
      <c r="M958" s="135"/>
      <c r="N958"/>
      <c r="O958"/>
      <c r="P958"/>
      <c r="Q958"/>
      <c r="R958"/>
      <c r="S958"/>
      <c r="T958"/>
      <c r="U958"/>
    </row>
    <row r="959" spans="1:21" s="105" customFormat="1" x14ac:dyDescent="0.3">
      <c r="A959"/>
      <c r="B959"/>
      <c r="C959"/>
      <c r="D959"/>
      <c r="E959"/>
      <c r="F959"/>
      <c r="G959"/>
      <c r="H959"/>
      <c r="I959"/>
      <c r="J959" s="102"/>
      <c r="K959"/>
      <c r="L959" s="102"/>
      <c r="M959" s="135"/>
      <c r="N959"/>
      <c r="O959"/>
      <c r="P959"/>
      <c r="Q959"/>
      <c r="R959"/>
      <c r="S959"/>
      <c r="T959"/>
      <c r="U959"/>
    </row>
    <row r="960" spans="1:21" s="105" customFormat="1" x14ac:dyDescent="0.3">
      <c r="A960"/>
      <c r="B960"/>
      <c r="C960"/>
      <c r="D960"/>
      <c r="E960"/>
      <c r="F960"/>
      <c r="G960"/>
      <c r="H960"/>
      <c r="I960"/>
      <c r="J960" s="102"/>
      <c r="K960"/>
      <c r="L960" s="102"/>
      <c r="M960" s="135"/>
      <c r="N960"/>
      <c r="O960"/>
      <c r="P960"/>
      <c r="Q960"/>
      <c r="R960"/>
      <c r="S960"/>
      <c r="T960"/>
      <c r="U960"/>
    </row>
    <row r="961" spans="1:21" s="105" customFormat="1" x14ac:dyDescent="0.3">
      <c r="A961"/>
      <c r="B961"/>
      <c r="C961"/>
      <c r="D961"/>
      <c r="E961"/>
      <c r="F961"/>
      <c r="G961"/>
      <c r="H961"/>
      <c r="I961"/>
      <c r="J961" s="102"/>
      <c r="K961"/>
      <c r="L961" s="102"/>
      <c r="M961" s="135"/>
      <c r="N961"/>
      <c r="O961"/>
      <c r="P961"/>
      <c r="Q961"/>
      <c r="R961"/>
      <c r="S961"/>
      <c r="T961"/>
      <c r="U961"/>
    </row>
    <row r="962" spans="1:21" s="105" customFormat="1" x14ac:dyDescent="0.3">
      <c r="A962"/>
      <c r="B962"/>
      <c r="C962"/>
      <c r="D962"/>
      <c r="E962"/>
      <c r="F962"/>
      <c r="G962"/>
      <c r="H962"/>
      <c r="I962"/>
      <c r="J962" s="102"/>
      <c r="K962"/>
      <c r="L962" s="102"/>
      <c r="M962" s="135"/>
      <c r="N962"/>
      <c r="O962"/>
      <c r="P962"/>
      <c r="Q962"/>
      <c r="R962"/>
      <c r="S962"/>
      <c r="T962"/>
      <c r="U962"/>
    </row>
    <row r="963" spans="1:21" s="105" customFormat="1" x14ac:dyDescent="0.3">
      <c r="A963"/>
      <c r="B963"/>
      <c r="C963"/>
      <c r="D963"/>
      <c r="E963"/>
      <c r="F963"/>
      <c r="G963"/>
      <c r="H963"/>
      <c r="I963"/>
      <c r="J963" s="102"/>
      <c r="K963"/>
      <c r="L963" s="102"/>
      <c r="M963" s="135"/>
      <c r="N963"/>
      <c r="O963"/>
      <c r="P963"/>
      <c r="Q963"/>
      <c r="R963"/>
      <c r="S963"/>
      <c r="T963"/>
      <c r="U963"/>
    </row>
    <row r="964" spans="1:21" s="105" customFormat="1" x14ac:dyDescent="0.3">
      <c r="A964"/>
      <c r="B964"/>
      <c r="C964"/>
      <c r="D964"/>
      <c r="E964"/>
      <c r="F964"/>
      <c r="G964"/>
      <c r="H964"/>
      <c r="I964"/>
      <c r="J964" s="102"/>
      <c r="K964"/>
      <c r="L964" s="102"/>
      <c r="M964" s="135"/>
      <c r="N964"/>
      <c r="O964"/>
      <c r="P964"/>
      <c r="Q964"/>
      <c r="R964"/>
      <c r="S964"/>
      <c r="T964"/>
      <c r="U964"/>
    </row>
    <row r="965" spans="1:21" s="105" customFormat="1" x14ac:dyDescent="0.3">
      <c r="A965"/>
      <c r="B965"/>
      <c r="C965"/>
      <c r="D965"/>
      <c r="E965"/>
      <c r="F965"/>
      <c r="G965"/>
      <c r="H965"/>
      <c r="I965"/>
      <c r="J965" s="102"/>
      <c r="K965"/>
      <c r="L965" s="102"/>
      <c r="M965" s="135"/>
      <c r="N965"/>
      <c r="O965"/>
      <c r="P965"/>
      <c r="Q965"/>
      <c r="R965"/>
      <c r="S965"/>
      <c r="T965"/>
      <c r="U965"/>
    </row>
    <row r="966" spans="1:21" s="105" customFormat="1" x14ac:dyDescent="0.3">
      <c r="A966"/>
      <c r="B966"/>
      <c r="C966"/>
      <c r="D966"/>
      <c r="E966"/>
      <c r="F966"/>
      <c r="G966"/>
      <c r="H966"/>
      <c r="I966"/>
      <c r="J966" s="102"/>
      <c r="K966"/>
      <c r="L966" s="102"/>
      <c r="M966" s="135"/>
      <c r="N966"/>
      <c r="O966"/>
      <c r="P966"/>
      <c r="Q966"/>
      <c r="R966"/>
      <c r="S966"/>
      <c r="T966"/>
      <c r="U966"/>
    </row>
    <row r="967" spans="1:21" s="105" customFormat="1" x14ac:dyDescent="0.3">
      <c r="A967"/>
      <c r="B967"/>
      <c r="C967"/>
      <c r="D967"/>
      <c r="E967"/>
      <c r="F967"/>
      <c r="G967"/>
      <c r="H967"/>
      <c r="I967"/>
      <c r="J967" s="102"/>
      <c r="K967"/>
      <c r="L967" s="102"/>
      <c r="M967" s="135"/>
      <c r="N967"/>
      <c r="O967"/>
      <c r="P967"/>
      <c r="Q967"/>
      <c r="R967"/>
      <c r="S967"/>
      <c r="T967"/>
      <c r="U967"/>
    </row>
    <row r="968" spans="1:21" s="105" customFormat="1" x14ac:dyDescent="0.3">
      <c r="A968"/>
      <c r="B968"/>
      <c r="C968"/>
      <c r="D968"/>
      <c r="E968"/>
      <c r="F968"/>
      <c r="G968"/>
      <c r="H968"/>
      <c r="I968"/>
      <c r="J968" s="102"/>
      <c r="K968"/>
      <c r="L968" s="102"/>
      <c r="M968" s="135"/>
      <c r="N968"/>
      <c r="O968"/>
      <c r="P968"/>
      <c r="Q968"/>
      <c r="R968"/>
      <c r="S968"/>
      <c r="T968"/>
      <c r="U968"/>
    </row>
    <row r="969" spans="1:21" s="105" customFormat="1" x14ac:dyDescent="0.3">
      <c r="A969"/>
      <c r="B969"/>
      <c r="C969"/>
      <c r="D969"/>
      <c r="E969"/>
      <c r="F969"/>
      <c r="G969"/>
      <c r="H969"/>
      <c r="I969"/>
      <c r="J969" s="102"/>
      <c r="K969"/>
      <c r="L969" s="102"/>
      <c r="M969" s="135"/>
      <c r="N969"/>
      <c r="O969"/>
      <c r="P969"/>
      <c r="Q969"/>
      <c r="R969"/>
      <c r="S969"/>
      <c r="T969"/>
      <c r="U969"/>
    </row>
    <row r="970" spans="1:21" s="105" customFormat="1" x14ac:dyDescent="0.3">
      <c r="A970"/>
      <c r="B970"/>
      <c r="C970"/>
      <c r="D970"/>
      <c r="E970"/>
      <c r="F970"/>
      <c r="G970"/>
      <c r="H970"/>
      <c r="I970"/>
      <c r="J970" s="102"/>
      <c r="K970"/>
      <c r="L970" s="102"/>
      <c r="M970" s="135"/>
      <c r="N970"/>
      <c r="O970"/>
      <c r="P970"/>
      <c r="Q970"/>
      <c r="R970"/>
      <c r="S970"/>
      <c r="T970"/>
      <c r="U970"/>
    </row>
    <row r="971" spans="1:21" s="105" customFormat="1" x14ac:dyDescent="0.3">
      <c r="A971"/>
      <c r="B971"/>
      <c r="C971"/>
      <c r="D971"/>
      <c r="E971"/>
      <c r="F971"/>
      <c r="G971"/>
      <c r="H971"/>
      <c r="I971"/>
      <c r="J971" s="102"/>
      <c r="K971"/>
      <c r="L971" s="102"/>
      <c r="M971" s="135"/>
      <c r="N971"/>
      <c r="O971"/>
      <c r="P971"/>
      <c r="Q971"/>
      <c r="R971"/>
      <c r="S971"/>
      <c r="T971"/>
      <c r="U971"/>
    </row>
    <row r="972" spans="1:21" s="105" customFormat="1" x14ac:dyDescent="0.3">
      <c r="A972"/>
      <c r="B972"/>
      <c r="C972"/>
      <c r="D972"/>
      <c r="E972"/>
      <c r="F972"/>
      <c r="G972"/>
      <c r="H972"/>
      <c r="I972"/>
      <c r="J972" s="102"/>
      <c r="K972"/>
      <c r="L972" s="102"/>
      <c r="M972" s="135"/>
      <c r="N972"/>
      <c r="O972"/>
      <c r="P972"/>
      <c r="Q972"/>
      <c r="R972"/>
      <c r="S972"/>
      <c r="T972"/>
      <c r="U972"/>
    </row>
    <row r="973" spans="1:21" s="105" customFormat="1" x14ac:dyDescent="0.3">
      <c r="A973"/>
      <c r="B973"/>
      <c r="C973"/>
      <c r="D973"/>
      <c r="E973"/>
      <c r="F973"/>
      <c r="G973"/>
      <c r="H973"/>
      <c r="I973"/>
      <c r="J973" s="102"/>
      <c r="K973"/>
      <c r="L973" s="102"/>
      <c r="M973" s="135"/>
      <c r="N973"/>
      <c r="O973"/>
      <c r="P973"/>
      <c r="Q973"/>
      <c r="R973"/>
      <c r="S973"/>
      <c r="T973"/>
      <c r="U973"/>
    </row>
    <row r="974" spans="1:21" s="105" customFormat="1" x14ac:dyDescent="0.3">
      <c r="A974"/>
      <c r="B974"/>
      <c r="C974"/>
      <c r="D974"/>
      <c r="E974"/>
      <c r="F974"/>
      <c r="G974"/>
      <c r="H974"/>
      <c r="I974"/>
      <c r="J974" s="102"/>
      <c r="K974"/>
      <c r="L974" s="102"/>
      <c r="M974" s="135"/>
      <c r="N974"/>
      <c r="O974"/>
      <c r="P974"/>
      <c r="Q974"/>
      <c r="R974"/>
      <c r="S974"/>
      <c r="T974"/>
      <c r="U974"/>
    </row>
    <row r="975" spans="1:21" s="105" customFormat="1" x14ac:dyDescent="0.3">
      <c r="A975"/>
      <c r="B975"/>
      <c r="C975"/>
      <c r="D975"/>
      <c r="E975"/>
      <c r="F975"/>
      <c r="G975"/>
      <c r="H975"/>
      <c r="I975"/>
      <c r="J975" s="102"/>
      <c r="K975"/>
      <c r="L975" s="102"/>
      <c r="M975" s="135"/>
      <c r="N975"/>
      <c r="O975"/>
      <c r="P975"/>
      <c r="Q975"/>
      <c r="R975"/>
      <c r="S975"/>
      <c r="T975"/>
      <c r="U975"/>
    </row>
    <row r="976" spans="1:21" s="105" customFormat="1" x14ac:dyDescent="0.3">
      <c r="A976"/>
      <c r="B976"/>
      <c r="C976"/>
      <c r="D976"/>
      <c r="E976"/>
      <c r="F976"/>
      <c r="G976"/>
      <c r="H976"/>
      <c r="I976"/>
      <c r="J976" s="102"/>
      <c r="K976"/>
      <c r="L976" s="102"/>
      <c r="M976" s="135"/>
      <c r="N976"/>
      <c r="O976"/>
      <c r="P976"/>
      <c r="Q976"/>
      <c r="R976"/>
      <c r="S976"/>
      <c r="T976"/>
      <c r="U976"/>
    </row>
    <row r="977" spans="1:21" s="105" customFormat="1" x14ac:dyDescent="0.3">
      <c r="A977"/>
      <c r="B977"/>
      <c r="C977"/>
      <c r="D977"/>
      <c r="E977"/>
      <c r="F977"/>
      <c r="G977"/>
      <c r="H977"/>
      <c r="I977"/>
      <c r="J977" s="102"/>
      <c r="K977"/>
      <c r="L977" s="102"/>
      <c r="M977" s="135"/>
      <c r="N977"/>
      <c r="O977"/>
      <c r="P977"/>
      <c r="Q977"/>
      <c r="R977"/>
      <c r="S977"/>
      <c r="T977"/>
      <c r="U977"/>
    </row>
    <row r="978" spans="1:21" s="105" customFormat="1" x14ac:dyDescent="0.3">
      <c r="A978"/>
      <c r="B978"/>
      <c r="C978"/>
      <c r="D978"/>
      <c r="E978"/>
      <c r="F978"/>
      <c r="G978"/>
      <c r="H978"/>
      <c r="I978"/>
      <c r="J978" s="102"/>
      <c r="K978"/>
      <c r="L978" s="102"/>
      <c r="M978" s="135"/>
      <c r="N978"/>
      <c r="O978"/>
      <c r="P978"/>
      <c r="Q978"/>
      <c r="R978"/>
      <c r="S978"/>
      <c r="T978"/>
      <c r="U978"/>
    </row>
    <row r="979" spans="1:21" s="105" customFormat="1" x14ac:dyDescent="0.3">
      <c r="A979"/>
      <c r="B979"/>
      <c r="C979"/>
      <c r="D979"/>
      <c r="E979"/>
      <c r="F979"/>
      <c r="G979"/>
      <c r="H979"/>
      <c r="I979"/>
      <c r="J979" s="102"/>
      <c r="K979"/>
      <c r="L979" s="102"/>
      <c r="M979" s="135"/>
      <c r="N979"/>
      <c r="O979"/>
      <c r="P979"/>
      <c r="Q979"/>
      <c r="R979"/>
      <c r="S979"/>
      <c r="T979"/>
      <c r="U979"/>
    </row>
    <row r="980" spans="1:21" s="105" customFormat="1" x14ac:dyDescent="0.3">
      <c r="A980"/>
      <c r="B980"/>
      <c r="C980"/>
      <c r="D980"/>
      <c r="E980"/>
      <c r="F980"/>
      <c r="G980"/>
      <c r="H980"/>
      <c r="I980"/>
      <c r="J980" s="102"/>
      <c r="K980"/>
      <c r="L980" s="102"/>
      <c r="M980" s="135"/>
      <c r="N980"/>
      <c r="O980"/>
      <c r="P980"/>
      <c r="Q980"/>
      <c r="R980"/>
      <c r="S980"/>
      <c r="T980"/>
      <c r="U980"/>
    </row>
    <row r="981" spans="1:21" s="105" customFormat="1" x14ac:dyDescent="0.3">
      <c r="A981"/>
      <c r="B981"/>
      <c r="C981"/>
      <c r="D981"/>
      <c r="E981"/>
      <c r="F981"/>
      <c r="G981"/>
      <c r="H981"/>
      <c r="I981"/>
      <c r="J981" s="102"/>
      <c r="K981"/>
      <c r="L981" s="102"/>
      <c r="M981" s="135"/>
      <c r="N981"/>
      <c r="O981"/>
      <c r="P981"/>
      <c r="Q981"/>
      <c r="R981"/>
      <c r="S981"/>
      <c r="T981"/>
      <c r="U981"/>
    </row>
    <row r="982" spans="1:21" s="105" customFormat="1" x14ac:dyDescent="0.3">
      <c r="A982"/>
      <c r="B982"/>
      <c r="C982"/>
      <c r="D982"/>
      <c r="E982"/>
      <c r="F982"/>
      <c r="G982"/>
      <c r="H982"/>
      <c r="I982"/>
      <c r="J982" s="102"/>
      <c r="K982"/>
      <c r="L982" s="102"/>
      <c r="M982" s="135"/>
      <c r="N982"/>
      <c r="O982"/>
      <c r="P982"/>
      <c r="Q982"/>
      <c r="R982"/>
      <c r="S982"/>
      <c r="T982"/>
      <c r="U982"/>
    </row>
    <row r="983" spans="1:21" s="105" customFormat="1" x14ac:dyDescent="0.3">
      <c r="A983"/>
      <c r="B983"/>
      <c r="C983"/>
      <c r="D983"/>
      <c r="E983"/>
      <c r="F983"/>
      <c r="G983"/>
      <c r="H983"/>
      <c r="I983"/>
      <c r="J983" s="102"/>
      <c r="K983"/>
      <c r="L983" s="102"/>
      <c r="M983" s="135"/>
      <c r="N983"/>
      <c r="O983"/>
      <c r="P983"/>
      <c r="Q983"/>
      <c r="R983"/>
      <c r="S983"/>
      <c r="T983"/>
      <c r="U983"/>
    </row>
    <row r="984" spans="1:21" s="105" customFormat="1" x14ac:dyDescent="0.3">
      <c r="A984"/>
      <c r="B984"/>
      <c r="C984"/>
      <c r="D984"/>
      <c r="E984"/>
      <c r="F984"/>
      <c r="G984"/>
      <c r="H984"/>
      <c r="I984"/>
      <c r="J984" s="102"/>
      <c r="K984"/>
      <c r="L984" s="102"/>
      <c r="M984" s="135"/>
      <c r="N984"/>
      <c r="O984"/>
      <c r="P984"/>
      <c r="Q984"/>
      <c r="R984"/>
      <c r="S984"/>
      <c r="T984"/>
      <c r="U984"/>
    </row>
    <row r="985" spans="1:21" s="105" customFormat="1" x14ac:dyDescent="0.3">
      <c r="A985"/>
      <c r="B985"/>
      <c r="C985"/>
      <c r="D985"/>
      <c r="E985"/>
      <c r="F985"/>
      <c r="G985"/>
      <c r="H985"/>
      <c r="I985"/>
      <c r="J985" s="102"/>
      <c r="K985"/>
      <c r="L985" s="102"/>
      <c r="M985" s="135"/>
      <c r="N985"/>
      <c r="O985"/>
      <c r="P985"/>
      <c r="Q985"/>
      <c r="R985"/>
      <c r="S985"/>
      <c r="T985"/>
      <c r="U985"/>
    </row>
    <row r="986" spans="1:21" s="105" customFormat="1" x14ac:dyDescent="0.3">
      <c r="A986"/>
      <c r="B986"/>
      <c r="C986"/>
      <c r="D986"/>
      <c r="E986"/>
      <c r="F986"/>
      <c r="G986"/>
      <c r="H986"/>
      <c r="I986"/>
      <c r="J986" s="102"/>
      <c r="K986"/>
      <c r="L986" s="102"/>
      <c r="M986" s="135"/>
      <c r="N986"/>
      <c r="O986"/>
      <c r="P986"/>
      <c r="Q986"/>
      <c r="R986"/>
      <c r="S986"/>
      <c r="T986"/>
      <c r="U986"/>
    </row>
    <row r="987" spans="1:21" s="105" customFormat="1" x14ac:dyDescent="0.3">
      <c r="A987"/>
      <c r="B987"/>
      <c r="C987"/>
      <c r="D987"/>
      <c r="E987"/>
      <c r="F987"/>
      <c r="G987"/>
      <c r="H987"/>
      <c r="I987"/>
      <c r="J987" s="102"/>
      <c r="K987"/>
      <c r="L987" s="102"/>
      <c r="M987" s="135"/>
      <c r="N987"/>
      <c r="O987"/>
      <c r="P987"/>
      <c r="Q987"/>
      <c r="R987"/>
      <c r="S987"/>
      <c r="T987"/>
      <c r="U987"/>
    </row>
    <row r="988" spans="1:21" s="105" customFormat="1" x14ac:dyDescent="0.3">
      <c r="A988"/>
      <c r="B988"/>
      <c r="C988"/>
      <c r="D988"/>
      <c r="E988"/>
      <c r="F988"/>
      <c r="G988"/>
      <c r="H988"/>
      <c r="I988"/>
      <c r="J988" s="102"/>
      <c r="K988"/>
      <c r="L988" s="102"/>
      <c r="M988" s="135"/>
      <c r="N988"/>
      <c r="O988"/>
      <c r="P988"/>
      <c r="Q988"/>
      <c r="R988"/>
      <c r="S988"/>
      <c r="T988"/>
      <c r="U988"/>
    </row>
    <row r="989" spans="1:21" s="105" customFormat="1" x14ac:dyDescent="0.3">
      <c r="A989"/>
      <c r="B989"/>
      <c r="C989"/>
      <c r="D989"/>
      <c r="E989"/>
      <c r="F989"/>
      <c r="G989"/>
      <c r="H989"/>
      <c r="I989"/>
      <c r="J989" s="102"/>
      <c r="K989"/>
      <c r="L989" s="102"/>
      <c r="M989" s="135"/>
      <c r="N989"/>
      <c r="O989"/>
      <c r="P989"/>
      <c r="Q989"/>
      <c r="R989"/>
      <c r="S989"/>
      <c r="T989"/>
      <c r="U989"/>
    </row>
    <row r="990" spans="1:21" s="105" customFormat="1" x14ac:dyDescent="0.3">
      <c r="A990"/>
      <c r="B990"/>
      <c r="C990"/>
      <c r="D990"/>
      <c r="E990"/>
      <c r="F990"/>
      <c r="G990"/>
      <c r="H990"/>
      <c r="I990"/>
      <c r="J990" s="102"/>
      <c r="K990"/>
      <c r="L990" s="102"/>
      <c r="M990" s="135"/>
      <c r="N990"/>
      <c r="O990"/>
      <c r="P990"/>
      <c r="Q990"/>
      <c r="R990"/>
      <c r="S990"/>
      <c r="T990"/>
      <c r="U990"/>
    </row>
    <row r="991" spans="1:21" s="105" customFormat="1" x14ac:dyDescent="0.3">
      <c r="A991"/>
      <c r="B991"/>
      <c r="C991"/>
      <c r="D991"/>
      <c r="E991"/>
      <c r="F991"/>
      <c r="G991"/>
      <c r="H991"/>
      <c r="I991"/>
      <c r="J991" s="102"/>
      <c r="K991"/>
      <c r="L991" s="102"/>
      <c r="M991" s="135"/>
      <c r="N991"/>
      <c r="O991"/>
      <c r="P991"/>
      <c r="Q991"/>
      <c r="R991"/>
      <c r="S991"/>
      <c r="T991"/>
      <c r="U991"/>
    </row>
    <row r="992" spans="1:21" s="105" customFormat="1" x14ac:dyDescent="0.3">
      <c r="A992"/>
      <c r="B992"/>
      <c r="C992"/>
      <c r="D992"/>
      <c r="E992"/>
      <c r="F992"/>
      <c r="G992"/>
      <c r="H992"/>
      <c r="I992"/>
      <c r="J992" s="102"/>
      <c r="K992"/>
      <c r="L992" s="102"/>
      <c r="M992" s="135"/>
      <c r="N992"/>
      <c r="O992"/>
      <c r="P992"/>
      <c r="Q992"/>
      <c r="R992"/>
      <c r="S992"/>
      <c r="T992"/>
      <c r="U992"/>
    </row>
    <row r="993" spans="1:21" s="105" customFormat="1" x14ac:dyDescent="0.3">
      <c r="A993"/>
      <c r="B993"/>
      <c r="C993"/>
      <c r="D993"/>
      <c r="E993"/>
      <c r="F993"/>
      <c r="G993"/>
      <c r="H993"/>
      <c r="I993"/>
      <c r="J993" s="102"/>
      <c r="K993"/>
      <c r="L993" s="102"/>
      <c r="M993" s="135"/>
      <c r="N993"/>
      <c r="O993"/>
      <c r="P993"/>
      <c r="Q993"/>
      <c r="R993"/>
      <c r="S993"/>
      <c r="T993"/>
      <c r="U993"/>
    </row>
    <row r="994" spans="1:21" s="105" customFormat="1" x14ac:dyDescent="0.3">
      <c r="A994"/>
      <c r="B994"/>
      <c r="C994"/>
      <c r="D994"/>
      <c r="E994"/>
      <c r="F994"/>
      <c r="G994"/>
      <c r="H994"/>
      <c r="I994"/>
      <c r="J994" s="102"/>
      <c r="K994"/>
      <c r="L994" s="102"/>
      <c r="M994" s="135"/>
      <c r="N994"/>
      <c r="O994"/>
      <c r="P994"/>
      <c r="Q994"/>
      <c r="R994"/>
      <c r="S994"/>
      <c r="T994"/>
      <c r="U994"/>
    </row>
    <row r="995" spans="1:21" s="105" customFormat="1" x14ac:dyDescent="0.3">
      <c r="A995"/>
      <c r="B995"/>
      <c r="C995"/>
      <c r="D995"/>
      <c r="E995"/>
      <c r="F995"/>
      <c r="G995"/>
      <c r="H995"/>
      <c r="I995"/>
      <c r="J995" s="102"/>
      <c r="K995"/>
      <c r="L995" s="102"/>
      <c r="M995" s="135"/>
      <c r="N995"/>
      <c r="O995"/>
      <c r="P995"/>
      <c r="Q995"/>
      <c r="R995"/>
      <c r="S995"/>
      <c r="T995"/>
      <c r="U995"/>
    </row>
    <row r="996" spans="1:21" s="105" customFormat="1" x14ac:dyDescent="0.3">
      <c r="A996"/>
      <c r="B996"/>
      <c r="C996"/>
      <c r="D996"/>
      <c r="E996"/>
      <c r="F996"/>
      <c r="G996"/>
      <c r="H996"/>
      <c r="I996"/>
      <c r="J996" s="102"/>
      <c r="K996"/>
      <c r="L996" s="102"/>
      <c r="M996" s="135"/>
      <c r="N996"/>
      <c r="O996"/>
      <c r="P996"/>
      <c r="Q996"/>
      <c r="R996"/>
      <c r="S996"/>
      <c r="T996"/>
      <c r="U996"/>
    </row>
    <row r="997" spans="1:21" s="105" customFormat="1" x14ac:dyDescent="0.3">
      <c r="A997"/>
      <c r="B997"/>
      <c r="C997"/>
      <c r="D997"/>
      <c r="E997"/>
      <c r="F997"/>
      <c r="G997"/>
      <c r="H997"/>
      <c r="I997"/>
      <c r="J997" s="102"/>
      <c r="K997"/>
      <c r="L997" s="102"/>
      <c r="M997" s="135"/>
      <c r="N997"/>
      <c r="O997"/>
      <c r="P997"/>
      <c r="Q997"/>
      <c r="R997"/>
      <c r="S997"/>
      <c r="T997"/>
      <c r="U997"/>
    </row>
    <row r="998" spans="1:21" s="105" customFormat="1" x14ac:dyDescent="0.3">
      <c r="A998"/>
      <c r="B998"/>
      <c r="C998"/>
      <c r="D998"/>
      <c r="E998"/>
      <c r="F998"/>
      <c r="G998"/>
      <c r="H998"/>
      <c r="I998"/>
      <c r="J998" s="102"/>
      <c r="K998"/>
      <c r="L998" s="102"/>
      <c r="M998" s="135"/>
      <c r="N998"/>
      <c r="O998"/>
      <c r="P998"/>
      <c r="Q998"/>
      <c r="R998"/>
      <c r="S998"/>
      <c r="T998"/>
      <c r="U998"/>
    </row>
    <row r="999" spans="1:21" s="105" customFormat="1" x14ac:dyDescent="0.3">
      <c r="A999"/>
      <c r="B999"/>
      <c r="C999"/>
      <c r="D999"/>
      <c r="E999"/>
      <c r="F999"/>
      <c r="G999"/>
      <c r="H999"/>
      <c r="I999"/>
      <c r="J999" s="102"/>
      <c r="K999"/>
      <c r="L999" s="102"/>
      <c r="M999" s="135"/>
      <c r="N999"/>
      <c r="O999"/>
      <c r="P999"/>
      <c r="Q999"/>
      <c r="R999"/>
      <c r="S999"/>
      <c r="T999"/>
      <c r="U999"/>
    </row>
    <row r="1000" spans="1:21" s="105" customFormat="1" x14ac:dyDescent="0.3">
      <c r="A1000"/>
      <c r="B1000"/>
      <c r="C1000"/>
      <c r="D1000"/>
      <c r="E1000"/>
      <c r="F1000"/>
      <c r="G1000"/>
      <c r="H1000"/>
      <c r="I1000"/>
      <c r="J1000" s="102"/>
      <c r="K1000"/>
      <c r="L1000" s="102"/>
      <c r="M1000" s="135"/>
      <c r="N1000"/>
      <c r="O1000"/>
      <c r="P1000"/>
      <c r="Q1000"/>
      <c r="R1000"/>
      <c r="S1000"/>
      <c r="T1000"/>
      <c r="U1000"/>
    </row>
    <row r="1001" spans="1:21" s="105" customFormat="1" x14ac:dyDescent="0.3">
      <c r="A1001"/>
      <c r="B1001"/>
      <c r="C1001"/>
      <c r="D1001"/>
      <c r="E1001"/>
      <c r="F1001"/>
      <c r="G1001"/>
      <c r="H1001"/>
      <c r="I1001"/>
      <c r="J1001" s="102"/>
      <c r="K1001"/>
      <c r="L1001" s="102"/>
      <c r="M1001" s="135"/>
      <c r="N1001"/>
      <c r="O1001"/>
      <c r="P1001"/>
      <c r="Q1001"/>
      <c r="R1001"/>
      <c r="S1001"/>
      <c r="T1001"/>
      <c r="U1001"/>
    </row>
    <row r="1002" spans="1:21" s="105" customFormat="1" x14ac:dyDescent="0.3">
      <c r="A1002"/>
      <c r="B1002"/>
      <c r="C1002"/>
      <c r="D1002"/>
      <c r="E1002"/>
      <c r="F1002"/>
      <c r="G1002"/>
      <c r="H1002"/>
      <c r="I1002"/>
      <c r="J1002" s="102"/>
      <c r="K1002"/>
      <c r="L1002" s="102"/>
      <c r="M1002" s="135"/>
      <c r="N1002"/>
      <c r="O1002"/>
      <c r="P1002"/>
      <c r="Q1002"/>
      <c r="R1002"/>
      <c r="S1002"/>
      <c r="T1002"/>
      <c r="U1002"/>
    </row>
    <row r="1003" spans="1:21" s="105" customFormat="1" x14ac:dyDescent="0.3">
      <c r="A1003"/>
      <c r="B1003"/>
      <c r="C1003"/>
      <c r="D1003"/>
      <c r="E1003"/>
      <c r="F1003"/>
      <c r="G1003"/>
      <c r="H1003"/>
      <c r="I1003"/>
      <c r="J1003" s="102"/>
      <c r="K1003"/>
      <c r="L1003" s="102"/>
      <c r="M1003" s="135"/>
      <c r="N1003"/>
      <c r="O1003"/>
      <c r="P1003"/>
      <c r="Q1003"/>
      <c r="R1003"/>
      <c r="S1003"/>
      <c r="T1003"/>
      <c r="U1003"/>
    </row>
    <row r="1004" spans="1:21" s="105" customFormat="1" x14ac:dyDescent="0.3">
      <c r="A1004"/>
      <c r="B1004"/>
      <c r="C1004"/>
      <c r="D1004"/>
      <c r="E1004"/>
      <c r="F1004"/>
      <c r="G1004"/>
      <c r="H1004"/>
      <c r="I1004"/>
      <c r="J1004" s="102"/>
      <c r="K1004"/>
      <c r="L1004" s="102"/>
      <c r="M1004" s="135"/>
      <c r="N1004"/>
      <c r="O1004"/>
      <c r="P1004"/>
      <c r="Q1004"/>
      <c r="R1004"/>
      <c r="S1004"/>
      <c r="T1004"/>
      <c r="U1004"/>
    </row>
    <row r="1005" spans="1:21" s="105" customFormat="1" x14ac:dyDescent="0.3">
      <c r="A1005"/>
      <c r="B1005"/>
      <c r="C1005"/>
      <c r="D1005"/>
      <c r="E1005"/>
      <c r="F1005"/>
      <c r="G1005"/>
      <c r="H1005"/>
      <c r="I1005"/>
      <c r="J1005" s="102"/>
      <c r="K1005"/>
      <c r="L1005" s="102"/>
      <c r="M1005" s="135"/>
      <c r="N1005"/>
      <c r="O1005"/>
      <c r="P1005"/>
      <c r="Q1005"/>
      <c r="R1005"/>
      <c r="S1005"/>
      <c r="T1005"/>
      <c r="U1005"/>
    </row>
    <row r="1006" spans="1:21" s="105" customFormat="1" x14ac:dyDescent="0.3">
      <c r="A1006"/>
      <c r="B1006"/>
      <c r="C1006"/>
      <c r="D1006"/>
      <c r="E1006"/>
      <c r="F1006"/>
      <c r="G1006"/>
      <c r="H1006"/>
      <c r="I1006"/>
      <c r="J1006" s="102"/>
      <c r="K1006"/>
      <c r="L1006" s="102"/>
      <c r="M1006" s="135"/>
      <c r="N1006"/>
      <c r="O1006"/>
      <c r="P1006"/>
      <c r="Q1006"/>
      <c r="R1006"/>
      <c r="S1006"/>
      <c r="T1006"/>
      <c r="U1006"/>
    </row>
    <row r="1007" spans="1:21" s="105" customFormat="1" x14ac:dyDescent="0.3">
      <c r="A1007"/>
      <c r="B1007"/>
      <c r="C1007"/>
      <c r="D1007"/>
      <c r="E1007"/>
      <c r="F1007"/>
      <c r="G1007"/>
      <c r="H1007"/>
      <c r="I1007"/>
      <c r="J1007" s="102"/>
      <c r="K1007"/>
      <c r="L1007" s="102"/>
      <c r="M1007" s="135"/>
      <c r="N1007"/>
      <c r="O1007"/>
      <c r="P1007"/>
      <c r="Q1007"/>
      <c r="R1007"/>
      <c r="S1007"/>
      <c r="T1007"/>
      <c r="U1007"/>
    </row>
    <row r="1008" spans="1:21" s="105" customFormat="1" x14ac:dyDescent="0.3">
      <c r="A1008"/>
      <c r="B1008"/>
      <c r="C1008"/>
      <c r="D1008"/>
      <c r="E1008"/>
      <c r="F1008"/>
      <c r="G1008"/>
      <c r="H1008"/>
      <c r="I1008"/>
      <c r="J1008" s="102"/>
      <c r="K1008"/>
      <c r="L1008" s="102"/>
      <c r="M1008" s="135"/>
      <c r="N1008"/>
      <c r="O1008"/>
      <c r="P1008"/>
      <c r="Q1008"/>
      <c r="R1008"/>
      <c r="S1008"/>
      <c r="T1008"/>
      <c r="U1008"/>
    </row>
    <row r="1009" spans="1:21" s="105" customFormat="1" x14ac:dyDescent="0.3">
      <c r="A1009"/>
      <c r="B1009"/>
      <c r="C1009"/>
      <c r="D1009"/>
      <c r="E1009"/>
      <c r="F1009"/>
      <c r="G1009"/>
      <c r="H1009"/>
      <c r="I1009"/>
      <c r="J1009" s="102"/>
      <c r="K1009"/>
      <c r="L1009" s="102"/>
      <c r="M1009" s="135"/>
      <c r="N1009"/>
      <c r="O1009"/>
      <c r="P1009"/>
      <c r="Q1009"/>
      <c r="R1009"/>
      <c r="S1009"/>
      <c r="T1009"/>
      <c r="U1009"/>
    </row>
    <row r="1010" spans="1:21" s="105" customFormat="1" x14ac:dyDescent="0.3">
      <c r="A1010"/>
      <c r="B1010"/>
      <c r="C1010"/>
      <c r="D1010"/>
      <c r="E1010"/>
      <c r="F1010"/>
      <c r="G1010"/>
      <c r="H1010"/>
      <c r="I1010"/>
      <c r="J1010" s="102"/>
      <c r="K1010"/>
      <c r="L1010" s="102"/>
      <c r="M1010" s="135"/>
      <c r="N1010"/>
      <c r="O1010"/>
      <c r="P1010"/>
      <c r="Q1010"/>
      <c r="R1010"/>
      <c r="S1010"/>
      <c r="T1010"/>
      <c r="U1010"/>
    </row>
    <row r="1011" spans="1:21" s="105" customFormat="1" x14ac:dyDescent="0.3">
      <c r="A1011"/>
      <c r="B1011"/>
      <c r="C1011"/>
      <c r="D1011"/>
      <c r="E1011"/>
      <c r="F1011"/>
      <c r="G1011"/>
      <c r="H1011"/>
      <c r="I1011"/>
      <c r="J1011" s="102"/>
      <c r="K1011"/>
      <c r="L1011" s="102"/>
      <c r="M1011" s="135"/>
      <c r="N1011"/>
      <c r="O1011"/>
      <c r="P1011"/>
      <c r="Q1011"/>
      <c r="R1011"/>
      <c r="S1011"/>
      <c r="T1011"/>
      <c r="U1011"/>
    </row>
    <row r="1012" spans="1:21" s="105" customFormat="1" x14ac:dyDescent="0.3">
      <c r="A1012"/>
      <c r="B1012"/>
      <c r="C1012"/>
      <c r="D1012"/>
      <c r="E1012"/>
      <c r="F1012"/>
      <c r="G1012"/>
      <c r="H1012"/>
      <c r="I1012"/>
      <c r="J1012" s="102"/>
      <c r="K1012"/>
      <c r="L1012" s="102"/>
      <c r="M1012" s="135"/>
      <c r="N1012"/>
      <c r="O1012"/>
      <c r="P1012"/>
      <c r="Q1012"/>
      <c r="R1012"/>
      <c r="S1012"/>
      <c r="T1012"/>
      <c r="U1012"/>
    </row>
    <row r="1013" spans="1:21" s="105" customFormat="1" x14ac:dyDescent="0.3">
      <c r="A1013"/>
      <c r="B1013"/>
      <c r="C1013"/>
      <c r="D1013"/>
      <c r="E1013"/>
      <c r="F1013"/>
      <c r="G1013"/>
      <c r="H1013"/>
      <c r="I1013"/>
      <c r="J1013" s="102"/>
      <c r="K1013"/>
      <c r="L1013" s="102"/>
      <c r="M1013" s="135"/>
      <c r="N1013"/>
      <c r="O1013"/>
      <c r="P1013"/>
      <c r="Q1013"/>
      <c r="R1013"/>
      <c r="S1013"/>
      <c r="T1013"/>
      <c r="U1013"/>
    </row>
    <row r="1014" spans="1:21" s="105" customFormat="1" x14ac:dyDescent="0.3">
      <c r="A1014"/>
      <c r="B1014"/>
      <c r="C1014"/>
      <c r="D1014"/>
      <c r="E1014"/>
      <c r="F1014"/>
      <c r="G1014"/>
      <c r="H1014"/>
      <c r="I1014"/>
      <c r="J1014" s="102"/>
      <c r="K1014"/>
      <c r="L1014" s="102"/>
      <c r="M1014" s="135"/>
      <c r="N1014"/>
      <c r="O1014"/>
      <c r="P1014"/>
      <c r="Q1014"/>
      <c r="R1014"/>
      <c r="S1014"/>
      <c r="T1014"/>
      <c r="U1014"/>
    </row>
    <row r="1015" spans="1:21" s="105" customFormat="1" x14ac:dyDescent="0.3">
      <c r="A1015"/>
      <c r="B1015"/>
      <c r="C1015"/>
      <c r="D1015"/>
      <c r="E1015"/>
      <c r="F1015"/>
      <c r="G1015"/>
      <c r="H1015"/>
      <c r="I1015"/>
      <c r="J1015" s="102"/>
      <c r="K1015"/>
      <c r="L1015" s="102"/>
      <c r="M1015" s="135"/>
      <c r="N1015"/>
      <c r="O1015"/>
      <c r="P1015"/>
      <c r="Q1015"/>
      <c r="R1015"/>
      <c r="S1015"/>
      <c r="T1015"/>
      <c r="U1015"/>
    </row>
    <row r="1016" spans="1:21" s="105" customFormat="1" x14ac:dyDescent="0.3">
      <c r="A1016"/>
      <c r="B1016"/>
      <c r="C1016"/>
      <c r="D1016"/>
      <c r="E1016"/>
      <c r="F1016"/>
      <c r="G1016"/>
      <c r="H1016"/>
      <c r="I1016"/>
      <c r="J1016" s="102"/>
      <c r="K1016"/>
      <c r="L1016" s="102"/>
      <c r="M1016" s="135"/>
      <c r="N1016"/>
      <c r="O1016"/>
      <c r="P1016"/>
      <c r="Q1016"/>
      <c r="R1016"/>
      <c r="S1016"/>
      <c r="T1016"/>
      <c r="U1016"/>
    </row>
    <row r="1017" spans="1:21" s="105" customFormat="1" x14ac:dyDescent="0.3">
      <c r="A1017"/>
      <c r="B1017"/>
      <c r="C1017"/>
      <c r="D1017"/>
      <c r="E1017"/>
      <c r="F1017"/>
      <c r="G1017"/>
      <c r="H1017"/>
      <c r="I1017"/>
      <c r="J1017" s="102"/>
      <c r="K1017"/>
      <c r="L1017" s="102"/>
      <c r="M1017" s="135"/>
      <c r="N1017"/>
      <c r="O1017"/>
      <c r="P1017"/>
      <c r="Q1017"/>
      <c r="R1017"/>
      <c r="S1017"/>
      <c r="T1017"/>
      <c r="U1017"/>
    </row>
    <row r="1018" spans="1:21" s="105" customFormat="1" x14ac:dyDescent="0.3">
      <c r="A1018"/>
      <c r="B1018"/>
      <c r="C1018"/>
      <c r="D1018"/>
      <c r="E1018"/>
      <c r="F1018"/>
      <c r="G1018"/>
      <c r="H1018"/>
      <c r="I1018"/>
      <c r="J1018" s="102"/>
      <c r="K1018"/>
      <c r="L1018" s="102"/>
      <c r="M1018" s="135"/>
      <c r="N1018"/>
      <c r="O1018"/>
      <c r="P1018"/>
      <c r="Q1018"/>
      <c r="R1018"/>
      <c r="S1018"/>
      <c r="T1018"/>
      <c r="U1018"/>
    </row>
    <row r="1019" spans="1:21" s="105" customFormat="1" x14ac:dyDescent="0.3">
      <c r="A1019"/>
      <c r="B1019"/>
      <c r="C1019"/>
      <c r="D1019"/>
      <c r="E1019"/>
      <c r="F1019"/>
      <c r="G1019"/>
      <c r="H1019"/>
      <c r="I1019"/>
      <c r="J1019" s="102"/>
      <c r="K1019"/>
      <c r="L1019" s="102"/>
      <c r="M1019" s="135"/>
      <c r="N1019"/>
      <c r="O1019"/>
      <c r="P1019"/>
      <c r="Q1019"/>
      <c r="R1019"/>
      <c r="S1019"/>
      <c r="T1019"/>
      <c r="U1019"/>
    </row>
    <row r="1020" spans="1:21" s="105" customFormat="1" x14ac:dyDescent="0.3">
      <c r="A1020"/>
      <c r="B1020"/>
      <c r="C1020"/>
      <c r="D1020"/>
      <c r="E1020"/>
      <c r="F1020"/>
      <c r="G1020"/>
      <c r="H1020"/>
      <c r="I1020"/>
      <c r="J1020" s="102"/>
      <c r="K1020"/>
      <c r="L1020" s="102"/>
      <c r="M1020" s="135"/>
      <c r="N1020"/>
      <c r="O1020"/>
      <c r="P1020"/>
      <c r="Q1020"/>
      <c r="R1020"/>
      <c r="S1020"/>
      <c r="T1020"/>
      <c r="U1020"/>
    </row>
    <row r="1021" spans="1:21" s="105" customFormat="1" x14ac:dyDescent="0.3">
      <c r="A1021"/>
      <c r="B1021"/>
      <c r="C1021"/>
      <c r="D1021"/>
      <c r="E1021"/>
      <c r="F1021"/>
      <c r="G1021"/>
      <c r="H1021"/>
      <c r="I1021"/>
      <c r="J1021" s="102"/>
      <c r="K1021"/>
      <c r="L1021" s="102"/>
      <c r="M1021" s="135"/>
      <c r="N1021"/>
      <c r="O1021"/>
      <c r="P1021"/>
      <c r="Q1021"/>
      <c r="R1021"/>
      <c r="S1021"/>
      <c r="T1021"/>
      <c r="U1021"/>
    </row>
    <row r="1022" spans="1:21" s="105" customFormat="1" x14ac:dyDescent="0.3">
      <c r="A1022"/>
      <c r="B1022"/>
      <c r="C1022"/>
      <c r="D1022"/>
      <c r="E1022"/>
      <c r="F1022"/>
      <c r="G1022"/>
      <c r="H1022"/>
      <c r="I1022"/>
      <c r="J1022" s="102"/>
      <c r="K1022"/>
      <c r="L1022" s="102"/>
      <c r="M1022" s="135"/>
      <c r="N1022"/>
      <c r="O1022"/>
      <c r="P1022"/>
      <c r="Q1022"/>
      <c r="R1022"/>
      <c r="S1022"/>
      <c r="T1022"/>
      <c r="U1022"/>
    </row>
    <row r="1023" spans="1:21" s="105" customFormat="1" x14ac:dyDescent="0.3">
      <c r="A1023"/>
      <c r="B1023"/>
      <c r="C1023"/>
      <c r="D1023"/>
      <c r="E1023"/>
      <c r="F1023"/>
      <c r="G1023"/>
      <c r="H1023"/>
      <c r="I1023"/>
      <c r="J1023" s="102"/>
      <c r="K1023"/>
      <c r="L1023" s="102"/>
      <c r="M1023" s="135"/>
      <c r="N1023"/>
      <c r="O1023"/>
      <c r="P1023"/>
      <c r="Q1023"/>
      <c r="R1023"/>
      <c r="S1023"/>
      <c r="T1023"/>
      <c r="U1023"/>
    </row>
    <row r="1024" spans="1:21" s="105" customFormat="1" x14ac:dyDescent="0.3">
      <c r="A1024"/>
      <c r="B1024"/>
      <c r="C1024"/>
      <c r="D1024"/>
      <c r="E1024"/>
      <c r="F1024"/>
      <c r="G1024"/>
      <c r="H1024"/>
      <c r="I1024"/>
      <c r="J1024" s="102"/>
      <c r="K1024"/>
      <c r="L1024" s="102"/>
      <c r="M1024" s="135"/>
      <c r="N1024"/>
      <c r="O1024"/>
      <c r="P1024"/>
      <c r="Q1024"/>
      <c r="R1024"/>
      <c r="S1024"/>
      <c r="T1024"/>
      <c r="U1024"/>
    </row>
    <row r="1025" spans="1:21" s="105" customFormat="1" x14ac:dyDescent="0.3">
      <c r="A1025"/>
      <c r="B1025"/>
      <c r="C1025"/>
      <c r="D1025"/>
      <c r="E1025"/>
      <c r="F1025"/>
      <c r="G1025"/>
      <c r="H1025"/>
      <c r="I1025"/>
      <c r="J1025" s="102"/>
      <c r="K1025"/>
      <c r="L1025" s="102"/>
      <c r="M1025" s="135"/>
      <c r="N1025"/>
      <c r="O1025"/>
      <c r="P1025"/>
      <c r="Q1025"/>
      <c r="R1025"/>
      <c r="S1025"/>
      <c r="T1025"/>
      <c r="U1025"/>
    </row>
    <row r="1026" spans="1:21" s="105" customFormat="1" x14ac:dyDescent="0.3">
      <c r="A1026"/>
      <c r="B1026"/>
      <c r="C1026"/>
      <c r="D1026"/>
      <c r="E1026"/>
      <c r="F1026"/>
      <c r="G1026"/>
      <c r="H1026"/>
      <c r="I1026"/>
      <c r="J1026" s="102"/>
      <c r="K1026"/>
      <c r="L1026" s="102"/>
      <c r="M1026" s="135"/>
      <c r="N1026"/>
      <c r="O1026"/>
      <c r="P1026"/>
      <c r="Q1026"/>
      <c r="R1026"/>
      <c r="S1026"/>
      <c r="T1026"/>
      <c r="U1026"/>
    </row>
    <row r="1027" spans="1:21" s="105" customFormat="1" x14ac:dyDescent="0.3">
      <c r="A1027"/>
      <c r="B1027"/>
      <c r="C1027"/>
      <c r="D1027"/>
      <c r="E1027"/>
      <c r="F1027"/>
      <c r="G1027"/>
      <c r="H1027"/>
      <c r="I1027"/>
      <c r="J1027" s="102"/>
      <c r="K1027"/>
      <c r="L1027" s="102"/>
      <c r="M1027" s="135"/>
      <c r="N1027"/>
      <c r="O1027"/>
      <c r="P1027"/>
      <c r="Q1027"/>
      <c r="R1027"/>
      <c r="S1027"/>
      <c r="T1027"/>
      <c r="U1027"/>
    </row>
    <row r="1028" spans="1:21" s="105" customFormat="1" x14ac:dyDescent="0.3">
      <c r="A1028"/>
      <c r="B1028"/>
      <c r="C1028"/>
      <c r="D1028"/>
      <c r="E1028"/>
      <c r="F1028"/>
      <c r="G1028"/>
      <c r="H1028"/>
      <c r="I1028"/>
      <c r="J1028" s="102"/>
      <c r="K1028"/>
      <c r="L1028" s="102"/>
      <c r="M1028" s="135"/>
      <c r="N1028"/>
      <c r="O1028"/>
      <c r="P1028"/>
      <c r="Q1028"/>
      <c r="R1028"/>
      <c r="S1028"/>
      <c r="T1028"/>
      <c r="U1028"/>
    </row>
    <row r="1029" spans="1:21" s="105" customFormat="1" x14ac:dyDescent="0.3">
      <c r="A1029"/>
      <c r="B1029"/>
      <c r="C1029"/>
      <c r="D1029"/>
      <c r="E1029"/>
      <c r="F1029"/>
      <c r="G1029"/>
      <c r="H1029"/>
      <c r="I1029"/>
      <c r="J1029" s="102"/>
      <c r="K1029"/>
      <c r="L1029" s="102"/>
      <c r="M1029" s="135"/>
      <c r="N1029"/>
      <c r="O1029"/>
      <c r="P1029"/>
      <c r="Q1029"/>
      <c r="R1029"/>
      <c r="S1029"/>
      <c r="T1029"/>
      <c r="U1029"/>
    </row>
    <row r="1030" spans="1:21" s="105" customFormat="1" x14ac:dyDescent="0.3">
      <c r="A1030"/>
      <c r="B1030"/>
      <c r="C1030"/>
      <c r="D1030"/>
      <c r="E1030"/>
      <c r="F1030"/>
      <c r="G1030"/>
      <c r="H1030"/>
      <c r="I1030"/>
      <c r="J1030" s="102"/>
      <c r="K1030"/>
      <c r="L1030" s="102"/>
      <c r="M1030" s="135"/>
      <c r="N1030"/>
      <c r="O1030"/>
      <c r="P1030"/>
      <c r="Q1030"/>
      <c r="R1030"/>
      <c r="S1030"/>
      <c r="T1030"/>
      <c r="U1030"/>
    </row>
    <row r="1031" spans="1:21" s="105" customFormat="1" x14ac:dyDescent="0.3">
      <c r="A1031"/>
      <c r="B1031"/>
      <c r="C1031"/>
      <c r="D1031"/>
      <c r="E1031"/>
      <c r="F1031"/>
      <c r="G1031"/>
      <c r="H1031"/>
      <c r="I1031"/>
      <c r="J1031" s="102"/>
      <c r="K1031"/>
      <c r="L1031" s="102"/>
      <c r="M1031" s="135"/>
      <c r="N1031"/>
      <c r="O1031"/>
      <c r="P1031"/>
      <c r="Q1031"/>
      <c r="R1031"/>
      <c r="S1031"/>
      <c r="T1031"/>
      <c r="U1031"/>
    </row>
    <row r="1032" spans="1:21" s="105" customFormat="1" x14ac:dyDescent="0.3">
      <c r="A1032"/>
      <c r="B1032"/>
      <c r="C1032"/>
      <c r="D1032"/>
      <c r="E1032"/>
      <c r="F1032"/>
      <c r="G1032"/>
      <c r="H1032"/>
      <c r="I1032"/>
      <c r="J1032" s="102"/>
      <c r="K1032"/>
      <c r="L1032" s="102"/>
      <c r="M1032" s="135"/>
      <c r="N1032"/>
      <c r="O1032"/>
      <c r="P1032"/>
      <c r="Q1032"/>
      <c r="R1032"/>
      <c r="S1032"/>
      <c r="T1032"/>
      <c r="U1032"/>
    </row>
    <row r="1033" spans="1:21" s="105" customFormat="1" x14ac:dyDescent="0.3">
      <c r="A1033"/>
      <c r="B1033"/>
      <c r="C1033"/>
      <c r="D1033"/>
      <c r="E1033"/>
      <c r="F1033"/>
      <c r="G1033"/>
      <c r="H1033"/>
      <c r="I1033"/>
      <c r="J1033" s="102"/>
      <c r="K1033"/>
      <c r="L1033" s="102"/>
      <c r="M1033" s="135"/>
      <c r="N1033"/>
      <c r="O1033"/>
      <c r="P1033"/>
      <c r="Q1033"/>
      <c r="R1033"/>
      <c r="S1033"/>
      <c r="T1033"/>
      <c r="U1033"/>
    </row>
    <row r="1034" spans="1:21" s="105" customFormat="1" x14ac:dyDescent="0.3">
      <c r="A1034"/>
      <c r="B1034"/>
      <c r="C1034"/>
      <c r="D1034"/>
      <c r="E1034"/>
      <c r="F1034"/>
      <c r="G1034"/>
      <c r="H1034"/>
      <c r="I1034"/>
      <c r="J1034" s="102"/>
      <c r="K1034"/>
      <c r="L1034" s="102"/>
      <c r="M1034" s="135"/>
      <c r="N1034"/>
      <c r="O1034"/>
      <c r="P1034"/>
      <c r="Q1034"/>
      <c r="R1034"/>
      <c r="S1034"/>
      <c r="T1034"/>
      <c r="U1034"/>
    </row>
    <row r="1035" spans="1:21" s="105" customFormat="1" x14ac:dyDescent="0.3">
      <c r="A1035"/>
      <c r="B1035"/>
      <c r="C1035"/>
      <c r="D1035"/>
      <c r="E1035"/>
      <c r="F1035"/>
      <c r="G1035"/>
      <c r="H1035"/>
      <c r="I1035"/>
      <c r="J1035" s="102"/>
      <c r="K1035"/>
      <c r="L1035" s="102"/>
      <c r="M1035" s="135"/>
      <c r="N1035"/>
      <c r="O1035"/>
      <c r="P1035"/>
      <c r="Q1035"/>
      <c r="R1035"/>
      <c r="S1035"/>
      <c r="T1035"/>
      <c r="U1035"/>
    </row>
    <row r="1036" spans="1:21" s="105" customFormat="1" x14ac:dyDescent="0.3">
      <c r="A1036"/>
      <c r="B1036"/>
      <c r="C1036"/>
      <c r="D1036"/>
      <c r="E1036"/>
      <c r="F1036"/>
      <c r="G1036"/>
      <c r="H1036"/>
      <c r="I1036"/>
      <c r="J1036" s="102"/>
      <c r="K1036"/>
      <c r="L1036" s="102"/>
      <c r="M1036" s="135"/>
      <c r="N1036"/>
      <c r="O1036"/>
      <c r="P1036"/>
      <c r="Q1036"/>
      <c r="R1036"/>
      <c r="S1036"/>
      <c r="T1036"/>
      <c r="U1036"/>
    </row>
    <row r="1037" spans="1:21" s="105" customFormat="1" x14ac:dyDescent="0.3">
      <c r="A1037"/>
      <c r="B1037"/>
      <c r="C1037"/>
      <c r="D1037"/>
      <c r="E1037"/>
      <c r="F1037"/>
      <c r="G1037"/>
      <c r="H1037"/>
      <c r="I1037"/>
      <c r="J1037" s="102"/>
      <c r="K1037"/>
      <c r="L1037" s="102"/>
      <c r="M1037" s="135"/>
      <c r="N1037"/>
      <c r="O1037"/>
      <c r="P1037"/>
      <c r="Q1037"/>
      <c r="R1037"/>
      <c r="S1037"/>
      <c r="T1037"/>
      <c r="U1037"/>
    </row>
    <row r="1038" spans="1:21" s="105" customFormat="1" x14ac:dyDescent="0.3">
      <c r="A1038"/>
      <c r="B1038"/>
      <c r="C1038"/>
      <c r="D1038"/>
      <c r="E1038"/>
      <c r="F1038"/>
      <c r="G1038"/>
      <c r="H1038"/>
      <c r="I1038"/>
      <c r="J1038" s="102"/>
      <c r="K1038"/>
      <c r="L1038" s="102"/>
      <c r="M1038" s="135"/>
      <c r="N1038"/>
      <c r="O1038"/>
      <c r="P1038"/>
      <c r="Q1038"/>
      <c r="R1038"/>
      <c r="S1038"/>
      <c r="T1038"/>
      <c r="U1038"/>
    </row>
    <row r="1039" spans="1:21" s="105" customFormat="1" x14ac:dyDescent="0.3">
      <c r="A1039"/>
      <c r="B1039"/>
      <c r="C1039"/>
      <c r="D1039"/>
      <c r="E1039"/>
      <c r="F1039"/>
      <c r="G1039"/>
      <c r="H1039"/>
      <c r="I1039"/>
      <c r="J1039" s="102"/>
      <c r="K1039"/>
      <c r="L1039" s="102"/>
      <c r="M1039" s="135"/>
      <c r="N1039"/>
      <c r="O1039"/>
      <c r="P1039"/>
      <c r="Q1039"/>
      <c r="R1039"/>
      <c r="S1039"/>
      <c r="T1039"/>
      <c r="U1039"/>
    </row>
    <row r="1040" spans="1:21" s="105" customFormat="1" x14ac:dyDescent="0.3">
      <c r="A1040"/>
      <c r="B1040"/>
      <c r="C1040"/>
      <c r="D1040"/>
      <c r="E1040"/>
      <c r="F1040"/>
      <c r="G1040"/>
      <c r="H1040"/>
      <c r="I1040"/>
      <c r="J1040" s="102"/>
      <c r="K1040"/>
      <c r="L1040" s="102"/>
      <c r="M1040" s="135"/>
      <c r="N1040"/>
      <c r="O1040"/>
      <c r="P1040"/>
      <c r="Q1040"/>
      <c r="R1040"/>
      <c r="S1040"/>
      <c r="T1040"/>
      <c r="U1040"/>
    </row>
    <row r="1041" spans="1:21" s="105" customFormat="1" x14ac:dyDescent="0.3">
      <c r="A1041"/>
      <c r="B1041"/>
      <c r="C1041"/>
      <c r="D1041"/>
      <c r="E1041"/>
      <c r="F1041"/>
      <c r="G1041"/>
      <c r="H1041"/>
      <c r="I1041"/>
      <c r="J1041" s="102"/>
      <c r="K1041"/>
      <c r="L1041" s="102"/>
      <c r="M1041" s="135"/>
      <c r="N1041"/>
      <c r="O1041"/>
      <c r="P1041"/>
      <c r="Q1041"/>
      <c r="R1041"/>
      <c r="S1041"/>
      <c r="T1041"/>
      <c r="U1041"/>
    </row>
    <row r="1042" spans="1:21" s="105" customFormat="1" x14ac:dyDescent="0.3">
      <c r="A1042"/>
      <c r="B1042"/>
      <c r="C1042"/>
      <c r="D1042"/>
      <c r="E1042"/>
      <c r="F1042"/>
      <c r="G1042"/>
      <c r="H1042"/>
      <c r="I1042"/>
      <c r="J1042" s="102"/>
      <c r="K1042"/>
      <c r="L1042" s="102"/>
      <c r="M1042" s="135"/>
      <c r="N1042"/>
      <c r="O1042"/>
      <c r="P1042"/>
      <c r="Q1042"/>
      <c r="R1042"/>
      <c r="S1042"/>
      <c r="T1042"/>
      <c r="U1042"/>
    </row>
    <row r="1043" spans="1:21" s="105" customFormat="1" x14ac:dyDescent="0.3">
      <c r="A1043"/>
      <c r="B1043"/>
      <c r="C1043"/>
      <c r="D1043"/>
      <c r="E1043"/>
      <c r="F1043"/>
      <c r="G1043"/>
      <c r="H1043"/>
      <c r="I1043"/>
      <c r="J1043" s="102"/>
      <c r="K1043"/>
      <c r="L1043" s="102"/>
      <c r="M1043" s="135"/>
      <c r="N1043"/>
      <c r="O1043"/>
      <c r="P1043"/>
      <c r="Q1043"/>
      <c r="R1043"/>
      <c r="S1043"/>
      <c r="T1043"/>
      <c r="U1043"/>
    </row>
    <row r="1044" spans="1:21" s="105" customFormat="1" x14ac:dyDescent="0.3">
      <c r="A1044"/>
      <c r="B1044"/>
      <c r="C1044"/>
      <c r="D1044"/>
      <c r="E1044"/>
      <c r="F1044"/>
      <c r="G1044"/>
      <c r="H1044"/>
      <c r="I1044"/>
      <c r="J1044" s="102"/>
      <c r="K1044"/>
      <c r="L1044" s="102"/>
      <c r="M1044" s="135"/>
      <c r="N1044"/>
      <c r="O1044"/>
      <c r="P1044"/>
      <c r="Q1044"/>
      <c r="R1044"/>
      <c r="S1044"/>
      <c r="T1044"/>
      <c r="U1044"/>
    </row>
    <row r="1045" spans="1:21" s="105" customFormat="1" x14ac:dyDescent="0.3">
      <c r="A1045"/>
      <c r="B1045"/>
      <c r="C1045"/>
      <c r="D1045"/>
      <c r="E1045"/>
      <c r="F1045"/>
      <c r="G1045"/>
      <c r="H1045"/>
      <c r="I1045"/>
      <c r="J1045" s="102"/>
      <c r="K1045"/>
      <c r="L1045" s="102"/>
      <c r="M1045" s="135"/>
      <c r="N1045"/>
      <c r="O1045"/>
      <c r="P1045"/>
      <c r="Q1045"/>
      <c r="R1045"/>
      <c r="S1045"/>
      <c r="T1045"/>
      <c r="U1045"/>
    </row>
    <row r="1046" spans="1:21" s="105" customFormat="1" x14ac:dyDescent="0.3">
      <c r="A1046"/>
      <c r="B1046"/>
      <c r="C1046"/>
      <c r="D1046"/>
      <c r="E1046"/>
      <c r="F1046"/>
      <c r="G1046"/>
      <c r="H1046"/>
      <c r="I1046"/>
      <c r="J1046" s="102"/>
      <c r="K1046"/>
      <c r="L1046" s="102"/>
      <c r="M1046" s="135"/>
      <c r="N1046"/>
      <c r="O1046"/>
      <c r="P1046"/>
      <c r="Q1046"/>
      <c r="R1046"/>
      <c r="S1046"/>
      <c r="T1046"/>
      <c r="U1046"/>
    </row>
    <row r="1047" spans="1:21" s="105" customFormat="1" x14ac:dyDescent="0.3">
      <c r="A1047"/>
      <c r="B1047"/>
      <c r="C1047"/>
      <c r="D1047"/>
      <c r="E1047"/>
      <c r="F1047"/>
      <c r="G1047"/>
      <c r="H1047"/>
      <c r="I1047"/>
      <c r="J1047" s="102"/>
      <c r="K1047"/>
      <c r="L1047" s="102"/>
      <c r="M1047" s="135"/>
      <c r="N1047"/>
      <c r="O1047"/>
      <c r="P1047"/>
      <c r="Q1047"/>
      <c r="R1047"/>
      <c r="S1047"/>
      <c r="T1047"/>
      <c r="U1047"/>
    </row>
    <row r="1048" spans="1:21" s="105" customFormat="1" x14ac:dyDescent="0.3">
      <c r="A1048"/>
      <c r="B1048"/>
      <c r="C1048"/>
      <c r="D1048"/>
      <c r="E1048"/>
      <c r="F1048"/>
      <c r="G1048"/>
      <c r="H1048"/>
      <c r="I1048"/>
      <c r="J1048" s="102"/>
      <c r="K1048"/>
      <c r="L1048" s="102"/>
      <c r="M1048" s="135"/>
      <c r="N1048"/>
      <c r="O1048"/>
      <c r="P1048"/>
      <c r="Q1048"/>
      <c r="R1048"/>
      <c r="S1048"/>
      <c r="T1048"/>
      <c r="U1048"/>
    </row>
    <row r="1049" spans="1:21" s="105" customFormat="1" x14ac:dyDescent="0.3">
      <c r="A1049"/>
      <c r="B1049"/>
      <c r="C1049"/>
      <c r="D1049"/>
      <c r="E1049"/>
      <c r="F1049"/>
      <c r="G1049"/>
      <c r="H1049"/>
      <c r="I1049"/>
      <c r="J1049" s="102"/>
      <c r="K1049"/>
      <c r="L1049" s="102"/>
      <c r="M1049" s="135"/>
      <c r="N1049"/>
      <c r="O1049"/>
      <c r="P1049"/>
      <c r="Q1049"/>
      <c r="R1049"/>
      <c r="S1049"/>
      <c r="T1049"/>
      <c r="U1049"/>
    </row>
    <row r="1050" spans="1:21" s="105" customFormat="1" x14ac:dyDescent="0.3">
      <c r="A1050"/>
      <c r="B1050"/>
      <c r="C1050"/>
      <c r="D1050"/>
      <c r="E1050"/>
      <c r="F1050"/>
      <c r="G1050"/>
      <c r="H1050"/>
      <c r="I1050"/>
      <c r="J1050" s="102"/>
      <c r="K1050"/>
      <c r="L1050" s="102"/>
      <c r="M1050" s="135"/>
      <c r="N1050"/>
      <c r="O1050"/>
      <c r="P1050"/>
      <c r="Q1050"/>
      <c r="R1050"/>
      <c r="S1050"/>
      <c r="T1050"/>
      <c r="U1050"/>
    </row>
    <row r="1051" spans="1:21" s="105" customFormat="1" x14ac:dyDescent="0.3">
      <c r="A1051"/>
      <c r="B1051"/>
      <c r="C1051"/>
      <c r="D1051"/>
      <c r="E1051"/>
      <c r="F1051"/>
      <c r="G1051"/>
      <c r="H1051"/>
      <c r="I1051"/>
      <c r="J1051" s="102"/>
      <c r="K1051"/>
      <c r="L1051" s="102"/>
      <c r="M1051" s="135"/>
      <c r="N1051"/>
      <c r="O1051"/>
      <c r="P1051"/>
      <c r="Q1051"/>
      <c r="R1051"/>
      <c r="S1051"/>
      <c r="T1051"/>
      <c r="U1051"/>
    </row>
    <row r="1052" spans="1:21" s="105" customFormat="1" x14ac:dyDescent="0.3">
      <c r="A1052"/>
      <c r="B1052"/>
      <c r="C1052"/>
      <c r="D1052"/>
      <c r="E1052"/>
      <c r="F1052"/>
      <c r="G1052"/>
      <c r="H1052"/>
      <c r="I1052"/>
      <c r="J1052" s="102"/>
      <c r="K1052"/>
      <c r="L1052" s="102"/>
      <c r="M1052" s="135"/>
      <c r="N1052"/>
      <c r="O1052"/>
      <c r="P1052"/>
      <c r="Q1052"/>
      <c r="R1052"/>
      <c r="S1052"/>
      <c r="T1052"/>
      <c r="U1052"/>
    </row>
    <row r="1053" spans="1:21" s="105" customFormat="1" x14ac:dyDescent="0.3">
      <c r="A1053"/>
      <c r="B1053"/>
      <c r="C1053"/>
      <c r="D1053"/>
      <c r="E1053"/>
      <c r="F1053"/>
      <c r="G1053"/>
      <c r="H1053"/>
      <c r="I1053"/>
      <c r="J1053" s="102"/>
      <c r="K1053"/>
      <c r="L1053" s="102"/>
      <c r="M1053" s="135"/>
      <c r="N1053"/>
      <c r="O1053"/>
      <c r="P1053"/>
      <c r="Q1053"/>
      <c r="R1053"/>
      <c r="S1053"/>
      <c r="T1053"/>
      <c r="U1053"/>
    </row>
    <row r="1054" spans="1:21" s="105" customFormat="1" x14ac:dyDescent="0.3">
      <c r="A1054"/>
      <c r="B1054"/>
      <c r="C1054"/>
      <c r="D1054"/>
      <c r="E1054"/>
      <c r="F1054"/>
      <c r="G1054"/>
      <c r="H1054"/>
      <c r="I1054"/>
      <c r="J1054" s="102"/>
      <c r="K1054"/>
      <c r="L1054" s="102"/>
      <c r="M1054" s="135"/>
      <c r="N1054"/>
      <c r="O1054"/>
      <c r="P1054"/>
      <c r="Q1054"/>
      <c r="R1054"/>
      <c r="S1054"/>
      <c r="T1054"/>
      <c r="U1054"/>
    </row>
    <row r="1055" spans="1:21" s="105" customFormat="1" x14ac:dyDescent="0.3">
      <c r="A1055"/>
      <c r="B1055"/>
      <c r="C1055"/>
      <c r="D1055"/>
      <c r="E1055"/>
      <c r="F1055"/>
      <c r="G1055"/>
      <c r="H1055"/>
      <c r="I1055"/>
      <c r="J1055" s="102"/>
      <c r="K1055"/>
      <c r="L1055" s="102"/>
      <c r="M1055" s="135"/>
      <c r="N1055"/>
      <c r="O1055"/>
      <c r="P1055"/>
      <c r="Q1055"/>
      <c r="R1055"/>
      <c r="S1055"/>
      <c r="T1055"/>
      <c r="U1055"/>
    </row>
    <row r="1056" spans="1:21" s="105" customFormat="1" x14ac:dyDescent="0.3">
      <c r="A1056"/>
      <c r="B1056"/>
      <c r="C1056"/>
      <c r="D1056"/>
      <c r="E1056"/>
      <c r="F1056"/>
      <c r="G1056"/>
      <c r="H1056"/>
      <c r="I1056"/>
      <c r="J1056" s="102"/>
      <c r="K1056"/>
      <c r="L1056" s="102"/>
      <c r="M1056" s="135"/>
      <c r="N1056"/>
      <c r="O1056"/>
      <c r="P1056"/>
      <c r="Q1056"/>
      <c r="R1056"/>
      <c r="S1056"/>
      <c r="T1056"/>
      <c r="U1056"/>
    </row>
    <row r="1057" spans="1:21" s="105" customFormat="1" x14ac:dyDescent="0.3">
      <c r="A1057"/>
      <c r="B1057"/>
      <c r="C1057"/>
      <c r="D1057"/>
      <c r="E1057"/>
      <c r="F1057"/>
      <c r="G1057"/>
      <c r="H1057"/>
      <c r="I1057"/>
      <c r="J1057" s="102"/>
      <c r="K1057"/>
      <c r="L1057" s="102"/>
      <c r="M1057" s="135"/>
      <c r="N1057"/>
      <c r="O1057"/>
      <c r="P1057"/>
      <c r="Q1057"/>
      <c r="R1057"/>
      <c r="S1057"/>
      <c r="T1057"/>
      <c r="U1057"/>
    </row>
    <row r="1058" spans="1:21" s="105" customFormat="1" x14ac:dyDescent="0.3">
      <c r="A1058"/>
      <c r="B1058"/>
      <c r="C1058"/>
      <c r="D1058"/>
      <c r="E1058"/>
      <c r="F1058"/>
      <c r="G1058"/>
      <c r="H1058"/>
      <c r="I1058"/>
      <c r="J1058" s="102"/>
      <c r="K1058"/>
      <c r="L1058" s="102"/>
      <c r="M1058" s="135"/>
      <c r="N1058"/>
      <c r="O1058"/>
      <c r="P1058"/>
      <c r="Q1058"/>
      <c r="R1058"/>
      <c r="S1058"/>
      <c r="T1058"/>
      <c r="U1058"/>
    </row>
    <row r="1059" spans="1:21" s="105" customFormat="1" x14ac:dyDescent="0.3">
      <c r="A1059"/>
      <c r="B1059"/>
      <c r="C1059"/>
      <c r="D1059"/>
      <c r="E1059"/>
      <c r="F1059"/>
      <c r="G1059"/>
      <c r="H1059"/>
      <c r="I1059"/>
      <c r="J1059" s="102"/>
      <c r="K1059"/>
      <c r="L1059" s="102"/>
      <c r="M1059" s="135"/>
      <c r="N1059"/>
      <c r="O1059"/>
      <c r="P1059"/>
      <c r="Q1059"/>
      <c r="R1059"/>
      <c r="S1059"/>
      <c r="T1059"/>
      <c r="U1059"/>
    </row>
    <row r="1060" spans="1:21" s="105" customFormat="1" x14ac:dyDescent="0.3">
      <c r="A1060"/>
      <c r="B1060"/>
      <c r="C1060"/>
      <c r="D1060"/>
      <c r="E1060"/>
      <c r="F1060"/>
      <c r="G1060"/>
      <c r="H1060"/>
      <c r="I1060"/>
      <c r="J1060" s="102"/>
      <c r="K1060"/>
      <c r="L1060" s="102"/>
      <c r="M1060" s="135"/>
      <c r="N1060"/>
      <c r="O1060"/>
      <c r="P1060"/>
      <c r="Q1060"/>
      <c r="R1060"/>
      <c r="S1060"/>
      <c r="T1060"/>
      <c r="U1060"/>
    </row>
    <row r="1061" spans="1:21" s="105" customFormat="1" x14ac:dyDescent="0.3">
      <c r="A1061"/>
      <c r="B1061"/>
      <c r="C1061"/>
      <c r="D1061"/>
      <c r="E1061"/>
      <c r="F1061"/>
      <c r="G1061"/>
      <c r="H1061"/>
      <c r="I1061"/>
      <c r="J1061" s="102"/>
      <c r="K1061"/>
      <c r="L1061" s="102"/>
      <c r="M1061" s="135"/>
      <c r="N1061"/>
      <c r="O1061"/>
      <c r="P1061"/>
      <c r="Q1061"/>
      <c r="R1061"/>
      <c r="S1061"/>
      <c r="T1061"/>
      <c r="U1061"/>
    </row>
    <row r="1062" spans="1:21" s="105" customFormat="1" x14ac:dyDescent="0.3">
      <c r="A1062"/>
      <c r="B1062"/>
      <c r="C1062"/>
      <c r="D1062"/>
      <c r="E1062"/>
      <c r="F1062"/>
      <c r="G1062"/>
      <c r="H1062"/>
      <c r="I1062"/>
      <c r="J1062" s="102"/>
      <c r="K1062"/>
      <c r="L1062" s="102"/>
      <c r="M1062" s="135"/>
      <c r="N1062"/>
      <c r="O1062"/>
      <c r="P1062"/>
      <c r="Q1062"/>
      <c r="R1062"/>
      <c r="S1062"/>
      <c r="T1062"/>
      <c r="U1062"/>
    </row>
    <row r="1063" spans="1:21" s="105" customFormat="1" x14ac:dyDescent="0.3">
      <c r="A1063"/>
      <c r="B1063"/>
      <c r="C1063"/>
      <c r="D1063"/>
      <c r="E1063"/>
      <c r="F1063"/>
      <c r="G1063"/>
      <c r="H1063"/>
      <c r="I1063"/>
      <c r="J1063" s="102"/>
      <c r="K1063"/>
      <c r="L1063" s="102"/>
      <c r="M1063" s="135"/>
      <c r="N1063"/>
      <c r="O1063"/>
      <c r="P1063"/>
      <c r="Q1063"/>
      <c r="R1063"/>
      <c r="S1063"/>
      <c r="T1063"/>
      <c r="U1063"/>
    </row>
    <row r="1064" spans="1:21" s="105" customFormat="1" x14ac:dyDescent="0.3">
      <c r="A1064"/>
      <c r="B1064"/>
      <c r="C1064"/>
      <c r="D1064"/>
      <c r="E1064"/>
      <c r="F1064"/>
      <c r="G1064"/>
      <c r="H1064"/>
      <c r="I1064"/>
      <c r="J1064" s="102"/>
      <c r="K1064"/>
      <c r="L1064" s="102"/>
      <c r="M1064" s="135"/>
      <c r="N1064"/>
      <c r="O1064"/>
      <c r="P1064"/>
      <c r="Q1064"/>
      <c r="R1064"/>
      <c r="S1064"/>
      <c r="T1064"/>
      <c r="U1064"/>
    </row>
    <row r="1065" spans="1:21" s="105" customFormat="1" x14ac:dyDescent="0.3">
      <c r="A1065"/>
      <c r="B1065"/>
      <c r="C1065"/>
      <c r="D1065"/>
      <c r="E1065"/>
      <c r="F1065"/>
      <c r="G1065"/>
      <c r="H1065"/>
      <c r="I1065"/>
      <c r="J1065" s="102"/>
      <c r="K1065"/>
      <c r="L1065" s="102"/>
      <c r="M1065" s="135"/>
      <c r="N1065"/>
      <c r="O1065"/>
      <c r="P1065"/>
      <c r="Q1065"/>
      <c r="R1065"/>
      <c r="S1065"/>
      <c r="T1065"/>
      <c r="U1065"/>
    </row>
    <row r="1066" spans="1:21" s="105" customFormat="1" x14ac:dyDescent="0.3">
      <c r="A1066"/>
      <c r="B1066"/>
      <c r="C1066"/>
      <c r="D1066"/>
      <c r="E1066"/>
      <c r="F1066"/>
      <c r="G1066"/>
      <c r="H1066"/>
      <c r="I1066"/>
      <c r="J1066" s="102"/>
      <c r="K1066"/>
      <c r="L1066" s="102"/>
      <c r="M1066" s="135"/>
      <c r="N1066"/>
      <c r="O1066"/>
      <c r="P1066"/>
      <c r="Q1066"/>
      <c r="R1066"/>
      <c r="S1066"/>
      <c r="T1066"/>
      <c r="U1066"/>
    </row>
    <row r="1067" spans="1:21" s="105" customFormat="1" x14ac:dyDescent="0.3">
      <c r="A1067"/>
      <c r="B1067"/>
      <c r="C1067"/>
      <c r="D1067"/>
      <c r="E1067"/>
      <c r="F1067"/>
      <c r="G1067"/>
      <c r="H1067"/>
      <c r="I1067"/>
      <c r="J1067" s="102"/>
      <c r="K1067"/>
      <c r="L1067" s="102"/>
      <c r="M1067" s="135"/>
      <c r="N1067"/>
      <c r="O1067"/>
      <c r="P1067"/>
      <c r="Q1067"/>
      <c r="R1067"/>
      <c r="S1067"/>
      <c r="T1067"/>
      <c r="U1067"/>
    </row>
    <row r="1068" spans="1:21" s="105" customFormat="1" x14ac:dyDescent="0.3">
      <c r="A1068"/>
      <c r="B1068"/>
      <c r="C1068"/>
      <c r="D1068"/>
      <c r="E1068"/>
      <c r="F1068"/>
      <c r="G1068"/>
      <c r="H1068"/>
      <c r="I1068"/>
      <c r="J1068" s="102"/>
      <c r="K1068"/>
      <c r="L1068" s="102"/>
      <c r="M1068" s="135"/>
      <c r="N1068"/>
      <c r="O1068"/>
      <c r="P1068"/>
      <c r="Q1068"/>
      <c r="R1068"/>
      <c r="S1068"/>
      <c r="T1068"/>
      <c r="U1068"/>
    </row>
    <row r="1069" spans="1:21" s="105" customFormat="1" x14ac:dyDescent="0.3">
      <c r="A1069"/>
      <c r="B1069"/>
      <c r="C1069"/>
      <c r="D1069"/>
      <c r="E1069"/>
      <c r="F1069"/>
      <c r="G1069"/>
      <c r="H1069"/>
      <c r="I1069"/>
      <c r="J1069" s="102"/>
      <c r="K1069"/>
      <c r="L1069" s="102"/>
      <c r="M1069" s="135"/>
      <c r="N1069"/>
      <c r="O1069"/>
      <c r="P1069"/>
      <c r="Q1069"/>
      <c r="R1069"/>
      <c r="S1069"/>
      <c r="T1069"/>
      <c r="U1069"/>
    </row>
    <row r="1070" spans="1:21" s="105" customFormat="1" x14ac:dyDescent="0.3">
      <c r="A1070"/>
      <c r="B1070"/>
      <c r="C1070"/>
      <c r="D1070"/>
      <c r="E1070"/>
      <c r="F1070"/>
      <c r="G1070"/>
      <c r="H1070"/>
      <c r="I1070"/>
      <c r="J1070" s="102"/>
      <c r="K1070"/>
      <c r="L1070" s="102"/>
      <c r="M1070" s="135"/>
      <c r="N1070"/>
      <c r="O1070"/>
      <c r="P1070"/>
      <c r="Q1070"/>
      <c r="R1070"/>
      <c r="S1070"/>
      <c r="T1070"/>
      <c r="U1070"/>
    </row>
    <row r="1071" spans="1:21" s="105" customFormat="1" x14ac:dyDescent="0.3">
      <c r="A1071"/>
      <c r="B1071"/>
      <c r="C1071"/>
      <c r="D1071"/>
      <c r="E1071"/>
      <c r="F1071"/>
      <c r="G1071"/>
      <c r="H1071"/>
      <c r="I1071"/>
      <c r="J1071" s="102"/>
      <c r="K1071"/>
      <c r="L1071" s="102"/>
      <c r="M1071" s="135"/>
      <c r="N1071"/>
      <c r="O1071"/>
      <c r="P1071"/>
      <c r="Q1071"/>
      <c r="R1071"/>
      <c r="S1071"/>
      <c r="T1071"/>
      <c r="U1071"/>
    </row>
    <row r="1072" spans="1:21" s="105" customFormat="1" x14ac:dyDescent="0.3">
      <c r="A1072"/>
      <c r="B1072"/>
      <c r="C1072"/>
      <c r="D1072"/>
      <c r="E1072"/>
      <c r="F1072"/>
      <c r="G1072"/>
      <c r="H1072"/>
      <c r="I1072"/>
      <c r="J1072" s="102"/>
      <c r="K1072"/>
      <c r="L1072" s="102"/>
      <c r="M1072" s="135"/>
      <c r="N1072"/>
      <c r="O1072"/>
      <c r="P1072"/>
      <c r="Q1072"/>
      <c r="R1072"/>
      <c r="S1072"/>
      <c r="T1072"/>
      <c r="U1072"/>
    </row>
    <row r="1073" spans="1:21" s="105" customFormat="1" x14ac:dyDescent="0.3">
      <c r="A1073"/>
      <c r="B1073"/>
      <c r="C1073"/>
      <c r="D1073"/>
      <c r="E1073"/>
      <c r="F1073"/>
      <c r="G1073"/>
      <c r="H1073"/>
      <c r="I1073"/>
      <c r="J1073" s="102"/>
      <c r="K1073"/>
      <c r="L1073" s="102"/>
      <c r="M1073" s="135"/>
      <c r="N1073"/>
      <c r="O1073"/>
      <c r="P1073"/>
      <c r="Q1073"/>
      <c r="R1073"/>
      <c r="S1073"/>
      <c r="T1073"/>
      <c r="U1073"/>
    </row>
    <row r="1074" spans="1:21" s="105" customFormat="1" x14ac:dyDescent="0.3">
      <c r="A1074"/>
      <c r="B1074"/>
      <c r="C1074"/>
      <c r="D1074"/>
      <c r="E1074"/>
      <c r="F1074"/>
      <c r="G1074"/>
      <c r="H1074"/>
      <c r="I1074"/>
      <c r="J1074" s="102"/>
      <c r="K1074"/>
      <c r="L1074" s="102"/>
      <c r="M1074" s="135"/>
      <c r="N1074"/>
      <c r="O1074"/>
      <c r="P1074"/>
      <c r="Q1074"/>
      <c r="R1074"/>
      <c r="S1074"/>
      <c r="T1074"/>
      <c r="U1074"/>
    </row>
    <row r="1075" spans="1:21" s="105" customFormat="1" x14ac:dyDescent="0.3">
      <c r="A1075"/>
      <c r="B1075"/>
      <c r="C1075"/>
      <c r="D1075"/>
      <c r="E1075"/>
      <c r="F1075"/>
      <c r="G1075"/>
      <c r="H1075"/>
      <c r="I1075"/>
      <c r="J1075" s="102"/>
      <c r="K1075"/>
      <c r="L1075" s="102"/>
      <c r="M1075" s="135"/>
      <c r="N1075"/>
      <c r="O1075"/>
      <c r="P1075"/>
      <c r="Q1075"/>
      <c r="R1075"/>
      <c r="S1075"/>
      <c r="T1075"/>
      <c r="U1075"/>
    </row>
    <row r="1076" spans="1:21" s="105" customFormat="1" x14ac:dyDescent="0.3">
      <c r="A1076"/>
      <c r="B1076"/>
      <c r="C1076"/>
      <c r="D1076"/>
      <c r="E1076"/>
      <c r="F1076"/>
      <c r="G1076"/>
      <c r="H1076"/>
      <c r="I1076"/>
      <c r="J1076" s="102"/>
      <c r="K1076"/>
      <c r="L1076" s="102"/>
      <c r="M1076" s="135"/>
      <c r="N1076"/>
      <c r="O1076"/>
      <c r="P1076"/>
      <c r="Q1076"/>
      <c r="R1076"/>
      <c r="S1076"/>
      <c r="T1076"/>
      <c r="U1076"/>
    </row>
    <row r="1077" spans="1:21" s="105" customFormat="1" x14ac:dyDescent="0.3">
      <c r="A1077"/>
      <c r="B1077"/>
      <c r="C1077"/>
      <c r="D1077"/>
      <c r="E1077"/>
      <c r="F1077"/>
      <c r="G1077"/>
      <c r="H1077"/>
      <c r="I1077"/>
      <c r="J1077" s="102"/>
      <c r="K1077"/>
      <c r="L1077" s="102"/>
      <c r="M1077" s="135"/>
      <c r="N1077"/>
      <c r="O1077"/>
      <c r="P1077"/>
      <c r="Q1077"/>
      <c r="R1077"/>
      <c r="S1077"/>
      <c r="T1077"/>
      <c r="U1077"/>
    </row>
    <row r="1078" spans="1:21" s="105" customFormat="1" x14ac:dyDescent="0.3">
      <c r="A1078"/>
      <c r="B1078"/>
      <c r="C1078"/>
      <c r="D1078"/>
      <c r="E1078"/>
      <c r="F1078"/>
      <c r="G1078"/>
      <c r="H1078"/>
      <c r="I1078"/>
      <c r="J1078" s="102"/>
      <c r="K1078"/>
      <c r="L1078" s="102"/>
      <c r="M1078" s="135"/>
      <c r="N1078"/>
      <c r="O1078"/>
      <c r="P1078"/>
      <c r="Q1078"/>
      <c r="R1078"/>
      <c r="S1078"/>
      <c r="T1078"/>
      <c r="U1078"/>
    </row>
    <row r="1079" spans="1:21" s="105" customFormat="1" x14ac:dyDescent="0.3">
      <c r="A1079"/>
      <c r="B1079"/>
      <c r="C1079"/>
      <c r="D1079"/>
      <c r="E1079"/>
      <c r="F1079"/>
      <c r="G1079"/>
      <c r="H1079"/>
      <c r="I1079"/>
      <c r="J1079" s="102"/>
      <c r="K1079"/>
      <c r="L1079" s="102"/>
      <c r="M1079" s="135"/>
      <c r="N1079"/>
      <c r="O1079"/>
      <c r="P1079"/>
      <c r="Q1079"/>
      <c r="R1079"/>
      <c r="S1079"/>
      <c r="T1079"/>
      <c r="U1079"/>
    </row>
    <row r="1080" spans="1:21" s="105" customFormat="1" x14ac:dyDescent="0.3">
      <c r="A1080"/>
      <c r="B1080"/>
      <c r="C1080"/>
      <c r="D1080"/>
      <c r="E1080"/>
      <c r="F1080"/>
      <c r="G1080"/>
      <c r="H1080"/>
      <c r="I1080"/>
      <c r="J1080" s="102"/>
      <c r="K1080"/>
      <c r="L1080" s="102"/>
      <c r="M1080" s="135"/>
      <c r="N1080"/>
      <c r="O1080"/>
      <c r="P1080"/>
      <c r="Q1080"/>
      <c r="R1080"/>
      <c r="S1080"/>
      <c r="T1080"/>
      <c r="U1080"/>
    </row>
    <row r="1081" spans="1:21" s="105" customFormat="1" x14ac:dyDescent="0.3">
      <c r="A1081"/>
      <c r="B1081"/>
      <c r="C1081"/>
      <c r="D1081"/>
      <c r="E1081"/>
      <c r="F1081"/>
      <c r="G1081"/>
      <c r="H1081"/>
      <c r="I1081"/>
      <c r="J1081" s="102"/>
      <c r="K1081"/>
      <c r="L1081" s="102"/>
      <c r="M1081" s="135"/>
      <c r="N1081"/>
      <c r="O1081"/>
      <c r="P1081"/>
      <c r="Q1081"/>
      <c r="R1081"/>
      <c r="S1081"/>
      <c r="T1081"/>
      <c r="U1081"/>
    </row>
    <row r="1082" spans="1:21" s="105" customFormat="1" x14ac:dyDescent="0.3">
      <c r="A1082"/>
      <c r="B1082"/>
      <c r="C1082"/>
      <c r="D1082"/>
      <c r="E1082"/>
      <c r="F1082"/>
      <c r="G1082"/>
      <c r="H1082"/>
      <c r="I1082"/>
      <c r="J1082" s="102"/>
      <c r="K1082"/>
      <c r="L1082" s="102"/>
      <c r="M1082" s="135"/>
      <c r="N1082"/>
      <c r="O1082"/>
      <c r="P1082"/>
      <c r="Q1082"/>
      <c r="R1082"/>
      <c r="S1082"/>
      <c r="T1082"/>
      <c r="U1082"/>
    </row>
    <row r="1083" spans="1:21" s="105" customFormat="1" x14ac:dyDescent="0.3">
      <c r="A1083"/>
      <c r="B1083"/>
      <c r="C1083"/>
      <c r="D1083"/>
      <c r="E1083"/>
      <c r="F1083"/>
      <c r="G1083"/>
      <c r="H1083"/>
      <c r="I1083"/>
      <c r="J1083" s="102"/>
      <c r="K1083"/>
      <c r="L1083" s="102"/>
      <c r="M1083" s="135"/>
      <c r="N1083"/>
      <c r="O1083"/>
      <c r="P1083"/>
      <c r="Q1083"/>
      <c r="R1083"/>
      <c r="S1083"/>
      <c r="T1083"/>
      <c r="U1083"/>
    </row>
    <row r="1084" spans="1:21" s="105" customFormat="1" x14ac:dyDescent="0.3">
      <c r="A1084"/>
      <c r="B1084"/>
      <c r="C1084"/>
      <c r="D1084"/>
      <c r="E1084"/>
      <c r="F1084"/>
      <c r="G1084"/>
      <c r="H1084"/>
      <c r="I1084"/>
      <c r="J1084" s="102"/>
      <c r="K1084"/>
      <c r="L1084" s="102"/>
      <c r="M1084" s="135"/>
      <c r="N1084"/>
      <c r="O1084"/>
      <c r="P1084"/>
      <c r="Q1084"/>
      <c r="R1084"/>
      <c r="S1084"/>
      <c r="T1084"/>
      <c r="U1084"/>
    </row>
    <row r="1085" spans="1:21" s="105" customFormat="1" x14ac:dyDescent="0.3">
      <c r="A1085"/>
      <c r="B1085"/>
      <c r="C1085"/>
      <c r="D1085"/>
      <c r="E1085"/>
      <c r="F1085"/>
      <c r="G1085"/>
      <c r="H1085"/>
      <c r="I1085"/>
      <c r="J1085" s="102"/>
      <c r="K1085"/>
      <c r="L1085" s="102"/>
      <c r="M1085" s="135"/>
      <c r="N1085"/>
      <c r="O1085"/>
      <c r="P1085"/>
      <c r="Q1085"/>
      <c r="R1085"/>
      <c r="S1085"/>
      <c r="T1085"/>
      <c r="U1085"/>
    </row>
    <row r="1086" spans="1:21" s="105" customFormat="1" x14ac:dyDescent="0.3">
      <c r="A1086"/>
      <c r="B1086"/>
      <c r="C1086"/>
      <c r="D1086"/>
      <c r="E1086"/>
      <c r="F1086"/>
      <c r="G1086"/>
      <c r="H1086"/>
      <c r="I1086"/>
      <c r="J1086" s="102"/>
      <c r="K1086"/>
      <c r="L1086" s="102"/>
      <c r="M1086" s="135"/>
      <c r="N1086"/>
      <c r="O1086"/>
      <c r="P1086"/>
      <c r="Q1086"/>
      <c r="R1086"/>
      <c r="S1086"/>
      <c r="T1086"/>
      <c r="U1086"/>
    </row>
    <row r="1087" spans="1:21" s="105" customFormat="1" x14ac:dyDescent="0.3">
      <c r="A1087"/>
      <c r="B1087"/>
      <c r="C1087"/>
      <c r="D1087"/>
      <c r="E1087"/>
      <c r="F1087"/>
      <c r="G1087"/>
      <c r="H1087"/>
      <c r="I1087"/>
      <c r="J1087" s="102"/>
      <c r="K1087"/>
      <c r="L1087" s="102"/>
      <c r="M1087" s="135"/>
      <c r="N1087"/>
      <c r="O1087"/>
      <c r="P1087"/>
      <c r="Q1087"/>
      <c r="R1087"/>
      <c r="S1087"/>
      <c r="T1087"/>
      <c r="U1087"/>
    </row>
    <row r="1088" spans="1:21" s="105" customFormat="1" x14ac:dyDescent="0.3">
      <c r="A1088"/>
      <c r="B1088"/>
      <c r="C1088"/>
      <c r="D1088"/>
      <c r="E1088"/>
      <c r="F1088"/>
      <c r="G1088"/>
      <c r="H1088"/>
      <c r="I1088"/>
      <c r="J1088" s="102"/>
      <c r="K1088"/>
      <c r="L1088" s="102"/>
      <c r="M1088" s="135"/>
      <c r="N1088"/>
      <c r="O1088"/>
      <c r="P1088"/>
      <c r="Q1088"/>
      <c r="R1088"/>
      <c r="S1088"/>
      <c r="T1088"/>
      <c r="U1088"/>
    </row>
    <row r="1089" spans="1:21" s="105" customFormat="1" x14ac:dyDescent="0.3">
      <c r="A1089"/>
      <c r="B1089"/>
      <c r="C1089"/>
      <c r="D1089"/>
      <c r="E1089"/>
      <c r="F1089"/>
      <c r="G1089"/>
      <c r="H1089"/>
      <c r="I1089"/>
      <c r="J1089" s="102"/>
      <c r="K1089"/>
      <c r="L1089" s="102"/>
      <c r="M1089" s="135"/>
      <c r="N1089"/>
      <c r="O1089"/>
      <c r="P1089"/>
      <c r="Q1089"/>
      <c r="R1089"/>
      <c r="S1089"/>
      <c r="T1089"/>
      <c r="U1089"/>
    </row>
    <row r="1090" spans="1:21" s="105" customFormat="1" x14ac:dyDescent="0.3">
      <c r="A1090"/>
      <c r="B1090"/>
      <c r="C1090"/>
      <c r="D1090"/>
      <c r="E1090"/>
      <c r="F1090"/>
      <c r="G1090"/>
      <c r="H1090"/>
      <c r="I1090"/>
      <c r="J1090" s="102"/>
      <c r="K1090"/>
      <c r="L1090" s="102"/>
      <c r="M1090" s="135"/>
      <c r="N1090"/>
      <c r="O1090"/>
      <c r="P1090"/>
      <c r="Q1090"/>
      <c r="R1090"/>
      <c r="S1090"/>
      <c r="T1090"/>
      <c r="U1090"/>
    </row>
    <row r="1091" spans="1:21" s="105" customFormat="1" x14ac:dyDescent="0.3">
      <c r="A1091"/>
      <c r="B1091"/>
      <c r="C1091"/>
      <c r="D1091"/>
      <c r="E1091"/>
      <c r="F1091"/>
      <c r="G1091"/>
      <c r="H1091"/>
      <c r="I1091"/>
      <c r="J1091" s="102"/>
      <c r="K1091"/>
      <c r="L1091" s="102"/>
      <c r="M1091" s="135"/>
      <c r="N1091"/>
      <c r="O1091"/>
      <c r="P1091"/>
      <c r="Q1091"/>
      <c r="R1091"/>
      <c r="S1091"/>
      <c r="T1091"/>
      <c r="U1091"/>
    </row>
    <row r="1092" spans="1:21" s="105" customFormat="1" x14ac:dyDescent="0.3">
      <c r="A1092"/>
      <c r="B1092"/>
      <c r="C1092"/>
      <c r="D1092"/>
      <c r="E1092"/>
      <c r="F1092"/>
      <c r="G1092"/>
      <c r="H1092"/>
      <c r="I1092"/>
      <c r="J1092" s="102"/>
      <c r="K1092"/>
      <c r="L1092" s="102"/>
      <c r="M1092" s="135"/>
      <c r="N1092"/>
      <c r="O1092"/>
      <c r="P1092"/>
      <c r="Q1092"/>
      <c r="R1092"/>
      <c r="S1092"/>
      <c r="T1092"/>
      <c r="U1092"/>
    </row>
    <row r="1093" spans="1:21" s="105" customFormat="1" x14ac:dyDescent="0.3">
      <c r="A1093"/>
      <c r="B1093"/>
      <c r="C1093"/>
      <c r="D1093"/>
      <c r="E1093"/>
      <c r="F1093"/>
      <c r="G1093"/>
      <c r="H1093"/>
      <c r="I1093"/>
      <c r="J1093" s="102"/>
      <c r="K1093"/>
      <c r="L1093" s="102"/>
      <c r="M1093" s="135"/>
      <c r="N1093"/>
      <c r="O1093"/>
      <c r="P1093"/>
      <c r="Q1093"/>
      <c r="R1093"/>
      <c r="S1093"/>
      <c r="T1093"/>
      <c r="U1093"/>
    </row>
    <row r="1094" spans="1:21" s="105" customFormat="1" x14ac:dyDescent="0.3">
      <c r="A1094"/>
      <c r="B1094"/>
      <c r="C1094"/>
      <c r="D1094"/>
      <c r="E1094"/>
      <c r="F1094"/>
      <c r="G1094"/>
      <c r="H1094"/>
      <c r="I1094"/>
      <c r="J1094" s="102"/>
      <c r="K1094"/>
      <c r="L1094" s="102"/>
      <c r="M1094" s="135"/>
      <c r="N1094"/>
      <c r="O1094"/>
      <c r="P1094"/>
      <c r="Q1094"/>
      <c r="R1094"/>
      <c r="S1094"/>
      <c r="T1094"/>
      <c r="U1094"/>
    </row>
    <row r="1095" spans="1:21" s="105" customFormat="1" x14ac:dyDescent="0.3">
      <c r="A1095"/>
      <c r="B1095"/>
      <c r="C1095"/>
      <c r="D1095"/>
      <c r="E1095"/>
      <c r="F1095"/>
      <c r="G1095"/>
      <c r="H1095"/>
      <c r="I1095"/>
      <c r="J1095" s="102"/>
      <c r="K1095"/>
      <c r="L1095" s="102"/>
      <c r="M1095" s="135"/>
      <c r="N1095"/>
      <c r="O1095"/>
      <c r="P1095"/>
      <c r="Q1095"/>
      <c r="R1095"/>
      <c r="S1095"/>
      <c r="T1095"/>
      <c r="U1095"/>
    </row>
    <row r="1096" spans="1:21" s="105" customFormat="1" x14ac:dyDescent="0.3">
      <c r="A1096"/>
      <c r="B1096"/>
      <c r="C1096"/>
      <c r="D1096"/>
      <c r="E1096"/>
      <c r="F1096"/>
      <c r="G1096"/>
      <c r="H1096"/>
      <c r="I1096"/>
      <c r="J1096" s="102"/>
      <c r="K1096"/>
      <c r="L1096" s="102"/>
      <c r="M1096" s="135"/>
      <c r="N1096"/>
      <c r="O1096"/>
      <c r="P1096"/>
      <c r="Q1096"/>
      <c r="R1096"/>
      <c r="S1096"/>
      <c r="T1096"/>
      <c r="U1096"/>
    </row>
    <row r="1097" spans="1:21" s="105" customFormat="1" x14ac:dyDescent="0.3">
      <c r="A1097"/>
      <c r="B1097"/>
      <c r="C1097"/>
      <c r="D1097"/>
      <c r="E1097"/>
      <c r="F1097"/>
      <c r="G1097"/>
      <c r="H1097"/>
      <c r="I1097"/>
      <c r="J1097" s="102"/>
      <c r="K1097"/>
      <c r="L1097" s="102"/>
      <c r="M1097" s="135"/>
      <c r="N1097"/>
      <c r="O1097"/>
      <c r="P1097"/>
      <c r="Q1097"/>
      <c r="R1097"/>
      <c r="S1097"/>
      <c r="T1097"/>
      <c r="U1097"/>
    </row>
    <row r="1098" spans="1:21" s="105" customFormat="1" x14ac:dyDescent="0.3">
      <c r="A1098"/>
      <c r="B1098"/>
      <c r="C1098"/>
      <c r="D1098"/>
      <c r="E1098"/>
      <c r="F1098"/>
      <c r="G1098"/>
      <c r="H1098"/>
      <c r="I1098"/>
      <c r="J1098" s="102"/>
      <c r="K1098"/>
      <c r="L1098" s="102"/>
      <c r="M1098" s="135"/>
      <c r="N1098"/>
      <c r="O1098"/>
      <c r="P1098"/>
      <c r="Q1098"/>
      <c r="R1098"/>
      <c r="S1098"/>
      <c r="T1098"/>
      <c r="U1098"/>
    </row>
    <row r="1099" spans="1:21" s="105" customFormat="1" x14ac:dyDescent="0.3">
      <c r="A1099"/>
      <c r="B1099"/>
      <c r="C1099"/>
      <c r="D1099"/>
      <c r="E1099"/>
      <c r="F1099"/>
      <c r="G1099"/>
      <c r="H1099"/>
      <c r="I1099"/>
      <c r="J1099" s="102"/>
      <c r="K1099"/>
      <c r="L1099" s="102"/>
      <c r="M1099" s="135"/>
      <c r="N1099"/>
      <c r="O1099"/>
      <c r="P1099"/>
      <c r="Q1099"/>
      <c r="R1099"/>
      <c r="S1099"/>
      <c r="T1099"/>
      <c r="U1099"/>
    </row>
    <row r="1100" spans="1:21" s="105" customFormat="1" x14ac:dyDescent="0.3">
      <c r="A1100"/>
      <c r="B1100"/>
      <c r="C1100"/>
      <c r="D1100"/>
      <c r="E1100"/>
      <c r="F1100"/>
      <c r="G1100"/>
      <c r="H1100"/>
      <c r="I1100"/>
      <c r="J1100" s="102"/>
      <c r="K1100"/>
      <c r="L1100" s="102"/>
      <c r="M1100" s="135"/>
      <c r="N1100"/>
      <c r="O1100"/>
      <c r="P1100"/>
      <c r="Q1100"/>
      <c r="R1100"/>
      <c r="S1100"/>
      <c r="T1100"/>
      <c r="U1100"/>
    </row>
    <row r="1101" spans="1:21" s="105" customFormat="1" x14ac:dyDescent="0.3">
      <c r="A1101"/>
      <c r="B1101"/>
      <c r="C1101"/>
      <c r="D1101"/>
      <c r="E1101"/>
      <c r="F1101"/>
      <c r="G1101"/>
      <c r="H1101"/>
      <c r="I1101"/>
      <c r="J1101" s="102"/>
      <c r="K1101"/>
      <c r="L1101" s="102"/>
      <c r="M1101" s="135"/>
      <c r="N1101"/>
      <c r="O1101"/>
      <c r="P1101"/>
      <c r="Q1101"/>
      <c r="R1101"/>
      <c r="S1101"/>
      <c r="T1101"/>
      <c r="U1101"/>
    </row>
    <row r="1102" spans="1:21" s="105" customFormat="1" x14ac:dyDescent="0.3">
      <c r="A1102"/>
      <c r="B1102"/>
      <c r="C1102"/>
      <c r="D1102"/>
      <c r="E1102"/>
      <c r="F1102"/>
      <c r="G1102"/>
      <c r="H1102"/>
      <c r="I1102"/>
      <c r="J1102" s="102"/>
      <c r="K1102"/>
      <c r="L1102" s="102"/>
      <c r="M1102" s="135"/>
      <c r="N1102"/>
      <c r="O1102"/>
      <c r="P1102"/>
      <c r="Q1102"/>
      <c r="R1102"/>
      <c r="S1102"/>
      <c r="T1102"/>
      <c r="U1102"/>
    </row>
    <row r="1103" spans="1:21" s="105" customFormat="1" x14ac:dyDescent="0.3">
      <c r="A1103"/>
      <c r="B1103"/>
      <c r="C1103"/>
      <c r="D1103"/>
      <c r="E1103"/>
      <c r="F1103"/>
      <c r="G1103"/>
      <c r="H1103"/>
      <c r="I1103"/>
      <c r="J1103" s="102"/>
      <c r="K1103"/>
      <c r="L1103" s="102"/>
      <c r="M1103" s="135"/>
      <c r="N1103"/>
      <c r="O1103"/>
      <c r="P1103"/>
      <c r="Q1103"/>
      <c r="R1103"/>
      <c r="S1103"/>
      <c r="T1103"/>
      <c r="U1103"/>
    </row>
    <row r="1104" spans="1:21" s="105" customFormat="1" x14ac:dyDescent="0.3">
      <c r="A1104"/>
      <c r="B1104"/>
      <c r="C1104"/>
      <c r="D1104"/>
      <c r="E1104"/>
      <c r="F1104"/>
      <c r="G1104"/>
      <c r="H1104"/>
      <c r="I1104"/>
      <c r="J1104" s="102"/>
      <c r="K1104"/>
      <c r="L1104" s="102"/>
      <c r="M1104" s="135"/>
      <c r="N1104"/>
      <c r="O1104"/>
      <c r="P1104"/>
      <c r="Q1104"/>
      <c r="R1104"/>
      <c r="S1104"/>
      <c r="T1104"/>
      <c r="U1104"/>
    </row>
    <row r="1105" spans="1:21" s="105" customFormat="1" x14ac:dyDescent="0.3">
      <c r="A1105"/>
      <c r="B1105"/>
      <c r="C1105"/>
      <c r="D1105"/>
      <c r="E1105"/>
      <c r="F1105"/>
      <c r="G1105"/>
      <c r="H1105"/>
      <c r="I1105"/>
      <c r="J1105" s="102"/>
      <c r="K1105"/>
      <c r="L1105" s="102"/>
      <c r="M1105" s="135"/>
      <c r="N1105"/>
      <c r="O1105"/>
      <c r="P1105"/>
      <c r="Q1105"/>
      <c r="R1105"/>
      <c r="S1105"/>
      <c r="T1105"/>
      <c r="U1105"/>
    </row>
    <row r="1106" spans="1:21" s="105" customFormat="1" x14ac:dyDescent="0.3">
      <c r="A1106"/>
      <c r="B1106"/>
      <c r="C1106"/>
      <c r="D1106"/>
      <c r="E1106"/>
      <c r="F1106"/>
      <c r="G1106"/>
      <c r="H1106"/>
      <c r="I1106"/>
      <c r="J1106" s="102"/>
      <c r="K1106"/>
      <c r="L1106" s="102"/>
      <c r="M1106" s="135"/>
      <c r="N1106"/>
      <c r="O1106"/>
      <c r="P1106"/>
      <c r="Q1106"/>
      <c r="R1106"/>
      <c r="S1106"/>
      <c r="T1106"/>
      <c r="U1106"/>
    </row>
    <row r="1107" spans="1:21" s="105" customFormat="1" x14ac:dyDescent="0.3">
      <c r="A1107"/>
      <c r="B1107"/>
      <c r="C1107"/>
      <c r="D1107"/>
      <c r="E1107"/>
      <c r="F1107"/>
      <c r="G1107"/>
      <c r="H1107"/>
      <c r="I1107"/>
      <c r="J1107" s="102"/>
      <c r="K1107"/>
      <c r="L1107" s="102"/>
      <c r="M1107" s="135"/>
      <c r="N1107"/>
      <c r="O1107"/>
      <c r="P1107"/>
      <c r="Q1107"/>
      <c r="R1107"/>
      <c r="S1107"/>
      <c r="T1107"/>
      <c r="U1107"/>
    </row>
    <row r="1108" spans="1:21" s="105" customFormat="1" x14ac:dyDescent="0.3">
      <c r="A1108"/>
      <c r="B1108"/>
      <c r="C1108"/>
      <c r="D1108"/>
      <c r="E1108"/>
      <c r="F1108"/>
      <c r="G1108"/>
      <c r="H1108"/>
      <c r="I1108"/>
      <c r="J1108" s="102"/>
      <c r="K1108"/>
      <c r="L1108" s="102"/>
      <c r="M1108" s="135"/>
      <c r="N1108"/>
      <c r="O1108"/>
      <c r="P1108"/>
      <c r="Q1108"/>
      <c r="R1108"/>
      <c r="S1108"/>
      <c r="T1108"/>
      <c r="U1108"/>
    </row>
    <row r="1109" spans="1:21" s="105" customFormat="1" x14ac:dyDescent="0.3">
      <c r="A1109"/>
      <c r="B1109"/>
      <c r="C1109"/>
      <c r="D1109"/>
      <c r="E1109"/>
      <c r="F1109"/>
      <c r="G1109"/>
      <c r="H1109"/>
      <c r="I1109"/>
      <c r="J1109" s="102"/>
      <c r="K1109"/>
      <c r="L1109" s="102"/>
      <c r="M1109" s="135"/>
      <c r="N1109"/>
      <c r="O1109"/>
      <c r="P1109"/>
      <c r="Q1109"/>
      <c r="R1109"/>
      <c r="S1109"/>
      <c r="T1109"/>
      <c r="U1109"/>
    </row>
    <row r="1110" spans="1:21" s="105" customFormat="1" x14ac:dyDescent="0.3">
      <c r="A1110"/>
      <c r="B1110"/>
      <c r="C1110"/>
      <c r="D1110"/>
      <c r="E1110"/>
      <c r="F1110"/>
      <c r="G1110"/>
      <c r="H1110"/>
      <c r="I1110"/>
      <c r="J1110" s="102"/>
      <c r="K1110"/>
      <c r="L1110" s="102"/>
      <c r="M1110" s="135"/>
      <c r="N1110"/>
      <c r="O1110"/>
      <c r="P1110"/>
      <c r="Q1110"/>
      <c r="R1110"/>
      <c r="S1110"/>
      <c r="T1110"/>
      <c r="U1110"/>
    </row>
    <row r="1111" spans="1:21" s="105" customFormat="1" x14ac:dyDescent="0.3">
      <c r="A1111"/>
      <c r="B1111"/>
      <c r="C1111"/>
      <c r="D1111"/>
      <c r="E1111"/>
      <c r="F1111"/>
      <c r="G1111"/>
      <c r="H1111"/>
      <c r="I1111"/>
      <c r="J1111" s="102"/>
      <c r="K1111"/>
      <c r="L1111" s="102"/>
      <c r="M1111" s="135"/>
      <c r="N1111"/>
      <c r="O1111"/>
      <c r="P1111"/>
      <c r="Q1111"/>
      <c r="R1111"/>
      <c r="S1111"/>
      <c r="T1111"/>
      <c r="U1111"/>
    </row>
    <row r="1112" spans="1:21" s="105" customFormat="1" x14ac:dyDescent="0.3">
      <c r="A1112"/>
      <c r="B1112"/>
      <c r="C1112"/>
      <c r="D1112"/>
      <c r="E1112"/>
      <c r="F1112"/>
      <c r="G1112"/>
      <c r="H1112"/>
      <c r="I1112"/>
      <c r="J1112" s="102"/>
      <c r="K1112"/>
      <c r="L1112" s="102"/>
      <c r="M1112" s="135"/>
      <c r="N1112"/>
      <c r="O1112"/>
      <c r="P1112"/>
      <c r="Q1112"/>
      <c r="R1112"/>
      <c r="S1112"/>
      <c r="T1112"/>
      <c r="U1112"/>
    </row>
    <row r="1113" spans="1:21" s="105" customFormat="1" x14ac:dyDescent="0.3">
      <c r="A1113"/>
      <c r="B1113"/>
      <c r="C1113"/>
      <c r="D1113"/>
      <c r="E1113"/>
      <c r="F1113"/>
      <c r="G1113"/>
      <c r="H1113"/>
      <c r="I1113"/>
      <c r="J1113" s="102"/>
      <c r="K1113"/>
      <c r="L1113" s="102"/>
      <c r="M1113" s="135"/>
      <c r="N1113"/>
      <c r="O1113"/>
      <c r="P1113"/>
      <c r="Q1113"/>
      <c r="R1113"/>
      <c r="S1113"/>
      <c r="T1113"/>
      <c r="U1113"/>
    </row>
    <row r="1114" spans="1:21" s="105" customFormat="1" x14ac:dyDescent="0.3">
      <c r="A1114"/>
      <c r="B1114"/>
      <c r="C1114"/>
      <c r="D1114"/>
      <c r="E1114"/>
      <c r="F1114"/>
      <c r="G1114"/>
      <c r="H1114"/>
      <c r="I1114"/>
      <c r="J1114" s="102"/>
      <c r="K1114"/>
      <c r="L1114" s="102"/>
      <c r="M1114" s="135"/>
      <c r="N1114"/>
      <c r="O1114"/>
      <c r="P1114"/>
      <c r="Q1114"/>
      <c r="R1114"/>
      <c r="S1114"/>
      <c r="T1114"/>
      <c r="U1114"/>
    </row>
    <row r="1115" spans="1:21" s="105" customFormat="1" x14ac:dyDescent="0.3">
      <c r="A1115"/>
      <c r="B1115"/>
      <c r="C1115"/>
      <c r="D1115"/>
      <c r="E1115"/>
      <c r="F1115"/>
      <c r="G1115"/>
      <c r="H1115"/>
      <c r="I1115"/>
      <c r="J1115" s="102"/>
      <c r="K1115"/>
      <c r="L1115" s="102"/>
      <c r="M1115" s="135"/>
      <c r="N1115"/>
      <c r="O1115"/>
      <c r="P1115"/>
      <c r="Q1115"/>
      <c r="R1115"/>
      <c r="S1115"/>
      <c r="T1115"/>
      <c r="U1115"/>
    </row>
    <row r="1116" spans="1:21" s="105" customFormat="1" x14ac:dyDescent="0.3">
      <c r="A1116"/>
      <c r="B1116"/>
      <c r="C1116"/>
      <c r="D1116"/>
      <c r="E1116"/>
      <c r="F1116"/>
      <c r="G1116"/>
      <c r="H1116"/>
      <c r="I1116"/>
      <c r="J1116" s="102"/>
      <c r="K1116"/>
      <c r="L1116" s="102"/>
      <c r="M1116" s="135"/>
      <c r="N1116"/>
      <c r="O1116"/>
      <c r="P1116"/>
      <c r="Q1116"/>
      <c r="R1116"/>
      <c r="S1116"/>
      <c r="T1116"/>
      <c r="U1116"/>
    </row>
    <row r="1117" spans="1:21" s="105" customFormat="1" x14ac:dyDescent="0.3">
      <c r="A1117"/>
      <c r="B1117"/>
      <c r="C1117"/>
      <c r="D1117"/>
      <c r="E1117"/>
      <c r="F1117"/>
      <c r="G1117"/>
      <c r="H1117"/>
      <c r="I1117"/>
      <c r="J1117" s="102"/>
      <c r="K1117"/>
      <c r="L1117" s="102"/>
      <c r="M1117" s="135"/>
      <c r="N1117"/>
      <c r="O1117"/>
      <c r="P1117"/>
      <c r="Q1117"/>
      <c r="R1117"/>
      <c r="S1117"/>
      <c r="T1117"/>
      <c r="U1117"/>
    </row>
    <row r="1118" spans="1:21" s="105" customFormat="1" x14ac:dyDescent="0.3">
      <c r="A1118"/>
      <c r="B1118"/>
      <c r="C1118"/>
      <c r="D1118"/>
      <c r="E1118"/>
      <c r="F1118"/>
      <c r="G1118"/>
      <c r="H1118"/>
      <c r="I1118"/>
      <c r="J1118" s="102"/>
      <c r="K1118"/>
      <c r="L1118" s="102"/>
      <c r="M1118" s="135"/>
      <c r="N1118"/>
      <c r="O1118"/>
      <c r="P1118"/>
      <c r="Q1118"/>
      <c r="R1118"/>
      <c r="S1118"/>
      <c r="T1118"/>
      <c r="U1118"/>
    </row>
    <row r="1119" spans="1:21" s="105" customFormat="1" x14ac:dyDescent="0.3">
      <c r="A1119"/>
      <c r="B1119"/>
      <c r="C1119"/>
      <c r="D1119"/>
      <c r="E1119"/>
      <c r="F1119"/>
      <c r="G1119"/>
      <c r="H1119"/>
      <c r="I1119"/>
      <c r="J1119" s="102"/>
      <c r="K1119"/>
      <c r="L1119" s="102"/>
      <c r="M1119" s="135"/>
      <c r="N1119"/>
      <c r="O1119"/>
      <c r="P1119"/>
      <c r="Q1119"/>
      <c r="R1119"/>
      <c r="S1119"/>
      <c r="T1119"/>
      <c r="U1119"/>
    </row>
    <row r="1120" spans="1:21" s="105" customFormat="1" x14ac:dyDescent="0.3">
      <c r="A1120"/>
      <c r="B1120"/>
      <c r="C1120"/>
      <c r="D1120"/>
      <c r="E1120"/>
      <c r="F1120"/>
      <c r="G1120"/>
      <c r="H1120"/>
      <c r="I1120"/>
      <c r="J1120" s="102"/>
      <c r="K1120"/>
      <c r="L1120" s="102"/>
      <c r="M1120" s="135"/>
      <c r="N1120"/>
      <c r="O1120"/>
      <c r="P1120"/>
      <c r="Q1120"/>
      <c r="R1120"/>
      <c r="S1120"/>
      <c r="T1120"/>
      <c r="U1120"/>
    </row>
    <row r="1121" spans="1:21" s="105" customFormat="1" x14ac:dyDescent="0.3">
      <c r="A1121"/>
      <c r="B1121"/>
      <c r="C1121"/>
      <c r="D1121"/>
      <c r="E1121"/>
      <c r="F1121"/>
      <c r="G1121"/>
      <c r="H1121"/>
      <c r="I1121"/>
      <c r="J1121" s="102"/>
      <c r="K1121"/>
      <c r="L1121" s="102"/>
      <c r="M1121" s="135"/>
      <c r="N1121"/>
      <c r="O1121"/>
      <c r="P1121"/>
      <c r="Q1121"/>
      <c r="R1121"/>
      <c r="S1121"/>
      <c r="T1121"/>
      <c r="U1121"/>
    </row>
    <row r="1122" spans="1:21" s="105" customFormat="1" x14ac:dyDescent="0.3">
      <c r="A1122"/>
      <c r="B1122"/>
      <c r="C1122"/>
      <c r="D1122"/>
      <c r="E1122"/>
      <c r="F1122"/>
      <c r="G1122"/>
      <c r="H1122"/>
      <c r="I1122"/>
      <c r="J1122" s="102"/>
      <c r="K1122"/>
      <c r="L1122" s="102"/>
      <c r="M1122" s="135"/>
      <c r="N1122"/>
      <c r="O1122"/>
      <c r="P1122"/>
      <c r="Q1122"/>
      <c r="R1122"/>
      <c r="S1122"/>
      <c r="T1122"/>
      <c r="U1122"/>
    </row>
    <row r="1123" spans="1:21" s="105" customFormat="1" x14ac:dyDescent="0.3">
      <c r="A1123"/>
      <c r="B1123"/>
      <c r="C1123"/>
      <c r="D1123"/>
      <c r="E1123"/>
      <c r="F1123"/>
      <c r="G1123"/>
      <c r="H1123"/>
      <c r="I1123"/>
      <c r="J1123" s="102"/>
      <c r="K1123"/>
      <c r="L1123" s="102"/>
      <c r="M1123" s="135"/>
      <c r="N1123"/>
      <c r="O1123"/>
      <c r="P1123"/>
      <c r="Q1123"/>
      <c r="R1123"/>
      <c r="S1123"/>
      <c r="T1123"/>
      <c r="U1123"/>
    </row>
    <row r="1124" spans="1:21" s="105" customFormat="1" x14ac:dyDescent="0.3">
      <c r="A1124"/>
      <c r="B1124"/>
      <c r="C1124"/>
      <c r="D1124"/>
      <c r="E1124"/>
      <c r="F1124"/>
      <c r="G1124"/>
      <c r="H1124"/>
      <c r="I1124"/>
      <c r="J1124" s="102"/>
      <c r="K1124"/>
      <c r="L1124" s="102"/>
      <c r="M1124" s="135"/>
      <c r="N1124"/>
      <c r="O1124"/>
      <c r="P1124"/>
      <c r="Q1124"/>
      <c r="R1124"/>
      <c r="S1124"/>
      <c r="T1124"/>
      <c r="U1124"/>
    </row>
    <row r="1125" spans="1:21" s="105" customFormat="1" x14ac:dyDescent="0.3">
      <c r="A1125"/>
      <c r="B1125"/>
      <c r="C1125"/>
      <c r="D1125"/>
      <c r="E1125"/>
      <c r="F1125"/>
      <c r="G1125"/>
      <c r="H1125"/>
      <c r="I1125"/>
      <c r="J1125" s="102"/>
      <c r="K1125"/>
      <c r="L1125" s="102"/>
      <c r="M1125" s="135"/>
      <c r="N1125"/>
      <c r="O1125"/>
      <c r="P1125"/>
      <c r="Q1125"/>
      <c r="R1125"/>
      <c r="S1125"/>
      <c r="T1125"/>
      <c r="U1125"/>
    </row>
    <row r="1126" spans="1:21" s="105" customFormat="1" x14ac:dyDescent="0.3">
      <c r="A1126"/>
      <c r="B1126"/>
      <c r="C1126"/>
      <c r="D1126"/>
      <c r="E1126"/>
      <c r="F1126"/>
      <c r="G1126"/>
      <c r="H1126"/>
      <c r="I1126"/>
      <c r="J1126" s="102"/>
      <c r="K1126"/>
      <c r="L1126" s="102"/>
      <c r="M1126" s="135"/>
      <c r="N1126"/>
      <c r="O1126"/>
      <c r="P1126"/>
      <c r="Q1126"/>
      <c r="R1126"/>
      <c r="S1126"/>
      <c r="T1126"/>
      <c r="U1126"/>
    </row>
    <row r="1127" spans="1:21" s="105" customFormat="1" x14ac:dyDescent="0.3">
      <c r="A1127"/>
      <c r="B1127"/>
      <c r="C1127"/>
      <c r="D1127"/>
      <c r="E1127"/>
      <c r="F1127"/>
      <c r="G1127"/>
      <c r="H1127"/>
      <c r="I1127"/>
      <c r="J1127" s="102"/>
      <c r="K1127"/>
      <c r="L1127" s="102"/>
      <c r="M1127" s="135"/>
      <c r="N1127"/>
      <c r="O1127"/>
      <c r="P1127"/>
      <c r="Q1127"/>
      <c r="R1127"/>
      <c r="S1127"/>
      <c r="T1127"/>
      <c r="U1127"/>
    </row>
    <row r="1128" spans="1:21" s="105" customFormat="1" x14ac:dyDescent="0.3">
      <c r="A1128"/>
      <c r="B1128"/>
      <c r="C1128"/>
      <c r="D1128"/>
      <c r="E1128"/>
      <c r="F1128"/>
      <c r="G1128"/>
      <c r="H1128"/>
      <c r="I1128"/>
      <c r="J1128" s="102"/>
      <c r="K1128"/>
      <c r="L1128" s="102"/>
      <c r="M1128" s="135"/>
      <c r="N1128"/>
      <c r="O1128"/>
      <c r="P1128"/>
      <c r="Q1128"/>
      <c r="R1128"/>
      <c r="S1128"/>
      <c r="T1128"/>
      <c r="U1128"/>
    </row>
    <row r="1129" spans="1:21" s="105" customFormat="1" x14ac:dyDescent="0.3">
      <c r="A1129"/>
      <c r="B1129"/>
      <c r="C1129"/>
      <c r="D1129"/>
      <c r="E1129"/>
      <c r="F1129"/>
      <c r="G1129"/>
      <c r="H1129"/>
      <c r="I1129"/>
      <c r="J1129" s="102"/>
      <c r="K1129"/>
      <c r="L1129" s="102"/>
      <c r="M1129" s="135"/>
      <c r="N1129"/>
      <c r="O1129"/>
      <c r="P1129"/>
      <c r="Q1129"/>
      <c r="R1129"/>
      <c r="S1129"/>
      <c r="T1129"/>
      <c r="U1129"/>
    </row>
    <row r="1130" spans="1:21" s="105" customFormat="1" x14ac:dyDescent="0.3">
      <c r="A1130"/>
      <c r="B1130"/>
      <c r="C1130"/>
      <c r="D1130"/>
      <c r="E1130"/>
      <c r="F1130"/>
      <c r="G1130"/>
      <c r="H1130"/>
      <c r="I1130"/>
      <c r="J1130" s="102"/>
      <c r="K1130"/>
      <c r="L1130" s="102"/>
      <c r="M1130" s="135"/>
      <c r="N1130"/>
      <c r="O1130"/>
      <c r="P1130"/>
      <c r="Q1130"/>
      <c r="R1130"/>
      <c r="S1130"/>
      <c r="T1130"/>
      <c r="U1130"/>
    </row>
    <row r="1131" spans="1:21" s="105" customFormat="1" x14ac:dyDescent="0.3">
      <c r="A1131"/>
      <c r="B1131"/>
      <c r="C1131"/>
      <c r="D1131"/>
      <c r="E1131"/>
      <c r="F1131"/>
      <c r="G1131"/>
      <c r="H1131"/>
      <c r="I1131"/>
      <c r="J1131" s="102"/>
      <c r="K1131"/>
      <c r="L1131" s="102"/>
      <c r="M1131" s="135"/>
      <c r="N1131"/>
      <c r="O1131"/>
      <c r="P1131"/>
      <c r="Q1131"/>
      <c r="R1131"/>
      <c r="S1131"/>
      <c r="T1131"/>
      <c r="U1131"/>
    </row>
    <row r="1132" spans="1:21" s="105" customFormat="1" x14ac:dyDescent="0.3">
      <c r="A1132"/>
      <c r="B1132"/>
      <c r="C1132"/>
      <c r="D1132"/>
      <c r="E1132"/>
      <c r="F1132"/>
      <c r="G1132"/>
      <c r="H1132"/>
      <c r="I1132"/>
      <c r="J1132" s="102"/>
      <c r="K1132"/>
      <c r="L1132" s="102"/>
      <c r="M1132" s="135"/>
      <c r="N1132"/>
      <c r="O1132"/>
      <c r="P1132"/>
      <c r="Q1132"/>
      <c r="R1132"/>
      <c r="S1132"/>
      <c r="T1132"/>
      <c r="U1132"/>
    </row>
    <row r="1133" spans="1:21" s="105" customFormat="1" x14ac:dyDescent="0.3">
      <c r="A1133"/>
      <c r="B1133"/>
      <c r="C1133"/>
      <c r="D1133"/>
      <c r="E1133"/>
      <c r="F1133"/>
      <c r="G1133"/>
      <c r="H1133"/>
      <c r="I1133"/>
      <c r="J1133" s="102"/>
      <c r="K1133"/>
      <c r="L1133" s="102"/>
      <c r="M1133" s="135"/>
      <c r="N1133"/>
      <c r="O1133"/>
      <c r="P1133"/>
      <c r="Q1133"/>
      <c r="R1133"/>
      <c r="S1133"/>
      <c r="T1133"/>
      <c r="U1133"/>
    </row>
    <row r="1134" spans="1:21" s="105" customFormat="1" x14ac:dyDescent="0.3">
      <c r="A1134"/>
      <c r="B1134"/>
      <c r="C1134"/>
      <c r="D1134"/>
      <c r="E1134"/>
      <c r="F1134"/>
      <c r="G1134"/>
      <c r="H1134"/>
      <c r="I1134"/>
      <c r="J1134" s="102"/>
      <c r="K1134"/>
      <c r="L1134" s="102"/>
      <c r="M1134" s="135"/>
      <c r="N1134"/>
      <c r="O1134"/>
      <c r="P1134"/>
      <c r="Q1134"/>
      <c r="R1134"/>
      <c r="S1134"/>
      <c r="T1134"/>
      <c r="U1134"/>
    </row>
    <row r="1135" spans="1:21" s="105" customFormat="1" x14ac:dyDescent="0.3">
      <c r="A1135"/>
      <c r="B1135"/>
      <c r="C1135"/>
      <c r="D1135"/>
      <c r="E1135"/>
      <c r="F1135"/>
      <c r="G1135"/>
      <c r="H1135"/>
      <c r="I1135"/>
      <c r="J1135" s="102"/>
      <c r="K1135"/>
      <c r="L1135" s="102"/>
      <c r="M1135" s="135"/>
      <c r="N1135"/>
      <c r="O1135"/>
      <c r="P1135"/>
      <c r="Q1135"/>
      <c r="R1135"/>
      <c r="S1135"/>
      <c r="T1135"/>
      <c r="U1135"/>
    </row>
    <row r="1136" spans="1:21" s="105" customFormat="1" x14ac:dyDescent="0.3">
      <c r="A1136"/>
      <c r="B1136"/>
      <c r="C1136"/>
      <c r="D1136"/>
      <c r="E1136"/>
      <c r="F1136"/>
      <c r="G1136"/>
      <c r="H1136"/>
      <c r="I1136"/>
      <c r="J1136" s="102"/>
      <c r="K1136"/>
      <c r="L1136" s="102"/>
      <c r="M1136" s="135"/>
      <c r="N1136"/>
      <c r="O1136"/>
      <c r="P1136"/>
      <c r="Q1136"/>
      <c r="R1136"/>
      <c r="S1136"/>
      <c r="T1136"/>
      <c r="U1136"/>
    </row>
    <row r="1137" spans="1:21" s="105" customFormat="1" x14ac:dyDescent="0.3">
      <c r="A1137"/>
      <c r="B1137"/>
      <c r="C1137"/>
      <c r="D1137"/>
      <c r="E1137"/>
      <c r="F1137"/>
      <c r="G1137"/>
      <c r="H1137"/>
      <c r="I1137"/>
      <c r="J1137" s="102"/>
      <c r="K1137"/>
      <c r="L1137" s="102"/>
      <c r="M1137" s="135"/>
      <c r="N1137"/>
      <c r="O1137"/>
      <c r="P1137"/>
      <c r="Q1137"/>
      <c r="R1137"/>
      <c r="S1137"/>
      <c r="T1137"/>
      <c r="U1137"/>
    </row>
    <row r="1138" spans="1:21" s="105" customFormat="1" x14ac:dyDescent="0.3">
      <c r="A1138"/>
      <c r="B1138"/>
      <c r="C1138"/>
      <c r="D1138"/>
      <c r="E1138"/>
      <c r="F1138"/>
      <c r="G1138"/>
      <c r="H1138"/>
      <c r="I1138"/>
      <c r="J1138" s="102"/>
      <c r="K1138"/>
      <c r="L1138" s="102"/>
      <c r="M1138" s="135"/>
      <c r="N1138"/>
      <c r="O1138"/>
      <c r="P1138"/>
      <c r="Q1138"/>
      <c r="R1138"/>
      <c r="S1138"/>
      <c r="T1138"/>
      <c r="U1138"/>
    </row>
    <row r="1139" spans="1:21" s="105" customFormat="1" x14ac:dyDescent="0.3">
      <c r="A1139"/>
      <c r="B1139"/>
      <c r="C1139"/>
      <c r="D1139"/>
      <c r="E1139"/>
      <c r="F1139"/>
      <c r="G1139"/>
      <c r="H1139"/>
      <c r="I1139"/>
      <c r="J1139" s="102"/>
      <c r="K1139"/>
      <c r="L1139" s="102"/>
      <c r="M1139" s="135"/>
      <c r="N1139"/>
      <c r="O1139"/>
      <c r="P1139"/>
      <c r="Q1139"/>
      <c r="R1139"/>
      <c r="S1139"/>
      <c r="T1139"/>
      <c r="U1139"/>
    </row>
    <row r="1140" spans="1:21" s="105" customFormat="1" x14ac:dyDescent="0.3">
      <c r="A1140"/>
      <c r="B1140"/>
      <c r="C1140"/>
      <c r="D1140"/>
      <c r="E1140"/>
      <c r="F1140"/>
      <c r="G1140"/>
      <c r="H1140"/>
      <c r="I1140"/>
      <c r="J1140" s="102"/>
      <c r="K1140"/>
      <c r="L1140" s="102"/>
      <c r="M1140" s="135"/>
      <c r="N1140"/>
      <c r="O1140"/>
      <c r="P1140"/>
      <c r="Q1140"/>
      <c r="R1140"/>
      <c r="S1140"/>
      <c r="T1140"/>
      <c r="U1140"/>
    </row>
    <row r="1141" spans="1:21" s="105" customFormat="1" x14ac:dyDescent="0.3">
      <c r="A1141"/>
      <c r="B1141"/>
      <c r="C1141"/>
      <c r="D1141"/>
      <c r="E1141"/>
      <c r="F1141"/>
      <c r="G1141"/>
      <c r="H1141"/>
      <c r="I1141"/>
      <c r="J1141" s="102"/>
      <c r="K1141"/>
      <c r="L1141" s="102"/>
      <c r="M1141" s="135"/>
      <c r="N1141"/>
      <c r="O1141"/>
      <c r="P1141"/>
      <c r="Q1141"/>
      <c r="R1141"/>
      <c r="S1141"/>
      <c r="T1141"/>
      <c r="U1141"/>
    </row>
    <row r="1142" spans="1:21" s="105" customFormat="1" x14ac:dyDescent="0.3">
      <c r="A1142"/>
      <c r="B1142"/>
      <c r="C1142"/>
      <c r="D1142"/>
      <c r="E1142"/>
      <c r="F1142"/>
      <c r="G1142"/>
      <c r="H1142"/>
      <c r="I1142"/>
      <c r="J1142" s="102"/>
      <c r="K1142"/>
      <c r="L1142" s="102"/>
      <c r="M1142" s="135"/>
      <c r="N1142"/>
      <c r="O1142"/>
      <c r="P1142"/>
      <c r="Q1142"/>
      <c r="R1142"/>
      <c r="S1142"/>
      <c r="T1142"/>
      <c r="U1142"/>
    </row>
    <row r="1143" spans="1:21" s="105" customFormat="1" x14ac:dyDescent="0.3">
      <c r="A1143"/>
      <c r="B1143"/>
      <c r="C1143"/>
      <c r="D1143"/>
      <c r="E1143"/>
      <c r="F1143"/>
      <c r="G1143"/>
      <c r="H1143"/>
      <c r="I1143"/>
      <c r="J1143" s="102"/>
      <c r="K1143"/>
      <c r="L1143" s="102"/>
      <c r="M1143" s="135"/>
      <c r="N1143"/>
      <c r="O1143"/>
      <c r="P1143"/>
      <c r="Q1143"/>
      <c r="R1143"/>
      <c r="S1143"/>
      <c r="T1143"/>
      <c r="U1143"/>
    </row>
    <row r="1144" spans="1:21" s="105" customFormat="1" x14ac:dyDescent="0.3">
      <c r="A1144"/>
      <c r="B1144"/>
      <c r="C1144"/>
      <c r="D1144"/>
      <c r="E1144"/>
      <c r="F1144"/>
      <c r="G1144"/>
      <c r="H1144"/>
      <c r="I1144"/>
      <c r="J1144" s="102"/>
      <c r="K1144"/>
      <c r="L1144" s="102"/>
      <c r="M1144" s="135"/>
      <c r="N1144"/>
      <c r="O1144"/>
      <c r="P1144"/>
      <c r="Q1144"/>
      <c r="R1144"/>
      <c r="S1144"/>
      <c r="T1144"/>
      <c r="U1144"/>
    </row>
    <row r="1145" spans="1:21" s="105" customFormat="1" x14ac:dyDescent="0.3">
      <c r="A1145"/>
      <c r="B1145"/>
      <c r="C1145"/>
      <c r="D1145"/>
      <c r="E1145"/>
      <c r="F1145"/>
      <c r="G1145"/>
      <c r="H1145"/>
      <c r="I1145"/>
      <c r="J1145" s="102"/>
      <c r="K1145"/>
      <c r="L1145" s="102"/>
      <c r="M1145" s="135"/>
      <c r="N1145"/>
      <c r="O1145"/>
      <c r="P1145"/>
      <c r="Q1145"/>
      <c r="R1145"/>
      <c r="S1145"/>
      <c r="T1145"/>
      <c r="U1145"/>
    </row>
    <row r="1146" spans="1:21" s="105" customFormat="1" x14ac:dyDescent="0.3">
      <c r="A1146"/>
      <c r="B1146"/>
      <c r="C1146"/>
      <c r="D1146"/>
      <c r="E1146"/>
      <c r="F1146"/>
      <c r="G1146"/>
      <c r="H1146"/>
      <c r="I1146"/>
      <c r="J1146" s="102"/>
      <c r="K1146"/>
      <c r="L1146" s="102"/>
      <c r="M1146" s="135"/>
      <c r="N1146"/>
      <c r="O1146"/>
      <c r="P1146"/>
      <c r="Q1146"/>
      <c r="R1146"/>
      <c r="S1146"/>
      <c r="T1146"/>
      <c r="U1146"/>
    </row>
    <row r="1147" spans="1:21" s="105" customFormat="1" x14ac:dyDescent="0.3">
      <c r="A1147"/>
      <c r="B1147"/>
      <c r="C1147"/>
      <c r="D1147"/>
      <c r="E1147"/>
      <c r="F1147"/>
      <c r="G1147"/>
      <c r="H1147"/>
      <c r="I1147"/>
      <c r="J1147" s="102"/>
      <c r="K1147"/>
      <c r="L1147" s="102"/>
      <c r="M1147" s="135"/>
      <c r="N1147"/>
      <c r="O1147"/>
      <c r="P1147"/>
      <c r="Q1147"/>
      <c r="R1147"/>
      <c r="S1147"/>
      <c r="T1147"/>
      <c r="U1147"/>
    </row>
    <row r="1148" spans="1:21" s="105" customFormat="1" x14ac:dyDescent="0.3">
      <c r="A1148"/>
      <c r="B1148"/>
      <c r="C1148"/>
      <c r="D1148"/>
      <c r="E1148"/>
      <c r="F1148"/>
      <c r="G1148"/>
      <c r="H1148"/>
      <c r="I1148"/>
      <c r="J1148" s="102"/>
      <c r="K1148"/>
      <c r="L1148" s="102"/>
      <c r="M1148" s="135"/>
      <c r="N1148"/>
      <c r="O1148"/>
      <c r="P1148"/>
      <c r="Q1148"/>
      <c r="R1148"/>
      <c r="S1148"/>
      <c r="T1148"/>
      <c r="U1148"/>
    </row>
    <row r="1149" spans="1:21" s="105" customFormat="1" x14ac:dyDescent="0.3">
      <c r="A1149"/>
      <c r="B1149"/>
      <c r="C1149"/>
      <c r="D1149"/>
      <c r="E1149"/>
      <c r="F1149"/>
      <c r="G1149"/>
      <c r="H1149"/>
      <c r="I1149"/>
      <c r="J1149" s="102"/>
      <c r="K1149"/>
      <c r="L1149" s="102"/>
      <c r="M1149" s="135"/>
      <c r="N1149"/>
      <c r="O1149"/>
      <c r="P1149"/>
      <c r="Q1149"/>
      <c r="R1149"/>
      <c r="S1149"/>
      <c r="T1149"/>
      <c r="U1149"/>
    </row>
    <row r="1150" spans="1:21" s="105" customFormat="1" x14ac:dyDescent="0.3">
      <c r="A1150"/>
      <c r="B1150"/>
      <c r="C1150"/>
      <c r="D1150"/>
      <c r="E1150"/>
      <c r="F1150"/>
      <c r="G1150"/>
      <c r="H1150"/>
      <c r="I1150"/>
      <c r="J1150" s="102"/>
      <c r="K1150"/>
      <c r="L1150" s="102"/>
      <c r="M1150" s="135"/>
      <c r="N1150"/>
      <c r="O1150"/>
      <c r="P1150"/>
      <c r="Q1150"/>
      <c r="R1150"/>
      <c r="S1150"/>
      <c r="T1150"/>
      <c r="U1150"/>
    </row>
    <row r="1151" spans="1:21" s="105" customFormat="1" x14ac:dyDescent="0.3">
      <c r="A1151"/>
      <c r="B1151"/>
      <c r="C1151"/>
      <c r="D1151"/>
      <c r="E1151"/>
      <c r="F1151"/>
      <c r="G1151"/>
      <c r="H1151"/>
      <c r="I1151"/>
      <c r="J1151" s="102"/>
      <c r="K1151"/>
      <c r="L1151" s="102"/>
      <c r="M1151" s="135"/>
      <c r="N1151"/>
      <c r="O1151"/>
      <c r="P1151"/>
      <c r="Q1151"/>
      <c r="R1151"/>
      <c r="S1151"/>
      <c r="T1151"/>
      <c r="U1151"/>
    </row>
    <row r="1152" spans="1:21" s="105" customFormat="1" x14ac:dyDescent="0.3">
      <c r="A1152"/>
      <c r="B1152"/>
      <c r="C1152"/>
      <c r="D1152"/>
      <c r="E1152"/>
      <c r="F1152"/>
      <c r="G1152"/>
      <c r="H1152"/>
      <c r="I1152"/>
      <c r="J1152" s="102"/>
      <c r="K1152"/>
      <c r="L1152" s="102"/>
      <c r="M1152" s="135"/>
      <c r="N1152"/>
      <c r="O1152"/>
      <c r="P1152"/>
      <c r="Q1152"/>
      <c r="R1152"/>
      <c r="S1152"/>
      <c r="T1152"/>
      <c r="U1152"/>
    </row>
    <row r="1153" spans="1:21" s="105" customFormat="1" x14ac:dyDescent="0.3">
      <c r="A1153"/>
      <c r="B1153"/>
      <c r="C1153"/>
      <c r="D1153"/>
      <c r="E1153"/>
      <c r="F1153"/>
      <c r="G1153"/>
      <c r="H1153"/>
      <c r="I1153"/>
      <c r="J1153" s="102"/>
      <c r="K1153"/>
      <c r="L1153" s="102"/>
      <c r="M1153" s="135"/>
      <c r="N1153"/>
      <c r="O1153"/>
      <c r="P1153"/>
      <c r="Q1153"/>
      <c r="R1153"/>
      <c r="S1153"/>
      <c r="T1153"/>
      <c r="U1153"/>
    </row>
    <row r="1154" spans="1:21" s="105" customFormat="1" x14ac:dyDescent="0.3">
      <c r="A1154"/>
      <c r="B1154"/>
      <c r="C1154"/>
      <c r="D1154"/>
      <c r="E1154"/>
      <c r="F1154"/>
      <c r="G1154"/>
      <c r="H1154"/>
      <c r="I1154"/>
      <c r="J1154" s="102"/>
      <c r="K1154"/>
      <c r="L1154" s="102"/>
      <c r="M1154" s="135"/>
      <c r="N1154"/>
      <c r="O1154"/>
      <c r="P1154"/>
      <c r="Q1154"/>
      <c r="R1154"/>
      <c r="S1154"/>
      <c r="T1154"/>
      <c r="U1154"/>
    </row>
    <row r="1155" spans="1:21" s="105" customFormat="1" x14ac:dyDescent="0.3">
      <c r="A1155"/>
      <c r="B1155"/>
      <c r="C1155"/>
      <c r="D1155"/>
      <c r="E1155"/>
      <c r="F1155"/>
      <c r="G1155"/>
      <c r="H1155"/>
      <c r="I1155"/>
      <c r="J1155" s="102"/>
      <c r="K1155"/>
      <c r="L1155" s="102"/>
      <c r="M1155" s="135"/>
      <c r="N1155"/>
      <c r="O1155"/>
      <c r="P1155"/>
      <c r="Q1155"/>
      <c r="R1155"/>
      <c r="S1155"/>
      <c r="T1155"/>
      <c r="U1155"/>
    </row>
    <row r="1156" spans="1:21" s="105" customFormat="1" x14ac:dyDescent="0.3">
      <c r="A1156"/>
      <c r="B1156"/>
      <c r="C1156"/>
      <c r="D1156"/>
      <c r="E1156"/>
      <c r="F1156"/>
      <c r="G1156"/>
      <c r="H1156"/>
      <c r="I1156"/>
      <c r="J1156" s="102"/>
      <c r="K1156"/>
      <c r="L1156" s="102"/>
      <c r="M1156" s="135"/>
      <c r="N1156"/>
      <c r="O1156"/>
      <c r="P1156"/>
      <c r="Q1156"/>
      <c r="R1156"/>
      <c r="S1156"/>
      <c r="T1156"/>
      <c r="U1156"/>
    </row>
    <row r="1157" spans="1:21" s="105" customFormat="1" x14ac:dyDescent="0.3">
      <c r="A1157"/>
      <c r="B1157"/>
      <c r="C1157"/>
      <c r="D1157"/>
      <c r="E1157"/>
      <c r="F1157"/>
      <c r="G1157"/>
      <c r="H1157"/>
      <c r="I1157"/>
      <c r="J1157" s="102"/>
      <c r="K1157"/>
      <c r="L1157" s="102"/>
      <c r="M1157" s="135"/>
      <c r="N1157"/>
      <c r="O1157"/>
      <c r="P1157"/>
      <c r="Q1157"/>
      <c r="R1157"/>
      <c r="S1157"/>
      <c r="T1157"/>
      <c r="U1157"/>
    </row>
    <row r="1158" spans="1:21" s="105" customFormat="1" x14ac:dyDescent="0.3">
      <c r="A1158"/>
      <c r="B1158"/>
      <c r="C1158"/>
      <c r="D1158"/>
      <c r="E1158"/>
      <c r="F1158"/>
      <c r="G1158"/>
      <c r="H1158"/>
      <c r="I1158"/>
      <c r="J1158" s="102"/>
      <c r="K1158"/>
      <c r="L1158" s="102"/>
      <c r="M1158" s="135"/>
      <c r="N1158"/>
      <c r="O1158"/>
      <c r="P1158"/>
      <c r="Q1158"/>
      <c r="R1158"/>
      <c r="S1158"/>
      <c r="T1158"/>
      <c r="U1158"/>
    </row>
    <row r="1159" spans="1:21" s="105" customFormat="1" x14ac:dyDescent="0.3">
      <c r="A1159"/>
      <c r="B1159"/>
      <c r="C1159"/>
      <c r="D1159"/>
      <c r="E1159"/>
      <c r="F1159"/>
      <c r="G1159"/>
      <c r="H1159"/>
      <c r="I1159"/>
      <c r="J1159" s="102"/>
      <c r="K1159"/>
      <c r="L1159" s="102"/>
      <c r="M1159" s="135"/>
      <c r="N1159"/>
      <c r="O1159"/>
      <c r="P1159"/>
      <c r="Q1159"/>
      <c r="R1159"/>
      <c r="S1159"/>
      <c r="T1159"/>
      <c r="U1159"/>
    </row>
    <row r="1160" spans="1:21" s="105" customFormat="1" x14ac:dyDescent="0.3">
      <c r="A1160"/>
      <c r="B1160"/>
      <c r="C1160"/>
      <c r="D1160"/>
      <c r="E1160"/>
      <c r="F1160"/>
      <c r="G1160"/>
      <c r="H1160"/>
      <c r="I1160"/>
      <c r="J1160" s="102"/>
      <c r="K1160"/>
      <c r="L1160" s="102"/>
      <c r="M1160" s="135"/>
      <c r="N1160"/>
      <c r="O1160"/>
      <c r="P1160"/>
      <c r="Q1160"/>
      <c r="R1160"/>
      <c r="S1160"/>
      <c r="T1160"/>
      <c r="U1160"/>
    </row>
    <row r="1161" spans="1:21" s="105" customFormat="1" x14ac:dyDescent="0.3">
      <c r="A1161"/>
      <c r="B1161"/>
      <c r="C1161"/>
      <c r="D1161"/>
      <c r="E1161"/>
      <c r="F1161"/>
      <c r="G1161"/>
      <c r="H1161"/>
      <c r="I1161"/>
      <c r="J1161" s="102"/>
      <c r="K1161"/>
      <c r="L1161" s="102"/>
      <c r="M1161" s="135"/>
      <c r="N1161"/>
      <c r="O1161"/>
      <c r="P1161"/>
      <c r="Q1161"/>
      <c r="R1161"/>
      <c r="S1161"/>
      <c r="T1161"/>
      <c r="U1161"/>
    </row>
    <row r="1162" spans="1:21" s="105" customFormat="1" x14ac:dyDescent="0.3">
      <c r="A1162"/>
      <c r="B1162"/>
      <c r="C1162"/>
      <c r="D1162"/>
      <c r="E1162"/>
      <c r="F1162"/>
      <c r="G1162"/>
      <c r="H1162"/>
      <c r="I1162"/>
      <c r="J1162" s="102"/>
      <c r="K1162"/>
      <c r="L1162" s="102"/>
      <c r="M1162" s="135"/>
      <c r="N1162"/>
      <c r="O1162"/>
      <c r="P1162"/>
      <c r="Q1162"/>
      <c r="R1162"/>
      <c r="S1162"/>
      <c r="T1162"/>
      <c r="U1162"/>
    </row>
    <row r="1163" spans="1:21" s="105" customFormat="1" x14ac:dyDescent="0.3">
      <c r="A1163"/>
      <c r="B1163"/>
      <c r="C1163"/>
      <c r="D1163"/>
      <c r="E1163"/>
      <c r="F1163"/>
      <c r="G1163"/>
      <c r="H1163"/>
      <c r="I1163"/>
      <c r="J1163" s="102"/>
      <c r="K1163"/>
      <c r="L1163" s="102"/>
      <c r="M1163" s="135"/>
      <c r="N1163"/>
      <c r="O1163"/>
      <c r="P1163"/>
      <c r="Q1163"/>
      <c r="R1163"/>
      <c r="S1163"/>
      <c r="T1163"/>
      <c r="U1163"/>
    </row>
    <row r="1164" spans="1:21" s="105" customFormat="1" x14ac:dyDescent="0.3">
      <c r="A1164"/>
      <c r="B1164"/>
      <c r="C1164"/>
      <c r="D1164"/>
      <c r="E1164"/>
      <c r="F1164"/>
      <c r="G1164"/>
      <c r="H1164"/>
      <c r="I1164"/>
      <c r="J1164" s="102"/>
      <c r="K1164"/>
      <c r="L1164" s="102"/>
      <c r="M1164" s="135"/>
      <c r="N1164"/>
      <c r="O1164"/>
      <c r="P1164"/>
      <c r="Q1164"/>
      <c r="R1164"/>
      <c r="S1164"/>
      <c r="T1164"/>
      <c r="U1164"/>
    </row>
    <row r="1165" spans="1:21" s="105" customFormat="1" x14ac:dyDescent="0.3">
      <c r="A1165"/>
      <c r="B1165"/>
      <c r="C1165"/>
      <c r="D1165"/>
      <c r="E1165"/>
      <c r="F1165"/>
      <c r="G1165"/>
      <c r="H1165"/>
      <c r="I1165"/>
      <c r="J1165" s="102"/>
      <c r="K1165"/>
      <c r="L1165" s="102"/>
      <c r="M1165" s="135"/>
      <c r="N1165"/>
      <c r="O1165"/>
      <c r="P1165"/>
      <c r="Q1165"/>
      <c r="R1165"/>
      <c r="S1165"/>
      <c r="T1165"/>
      <c r="U1165"/>
    </row>
    <row r="1166" spans="1:21" s="105" customFormat="1" x14ac:dyDescent="0.3">
      <c r="A1166"/>
      <c r="B1166"/>
      <c r="C1166"/>
      <c r="D1166"/>
      <c r="E1166"/>
      <c r="F1166"/>
      <c r="G1166"/>
      <c r="H1166"/>
      <c r="I1166"/>
      <c r="J1166" s="102"/>
      <c r="K1166"/>
      <c r="L1166" s="102"/>
      <c r="M1166" s="135"/>
      <c r="N1166"/>
      <c r="O1166"/>
      <c r="P1166"/>
      <c r="Q1166"/>
      <c r="R1166"/>
      <c r="S1166"/>
      <c r="T1166"/>
      <c r="U1166"/>
    </row>
    <row r="1167" spans="1:21" s="105" customFormat="1" x14ac:dyDescent="0.3">
      <c r="A1167"/>
      <c r="B1167"/>
      <c r="C1167"/>
      <c r="D1167"/>
      <c r="E1167"/>
      <c r="F1167"/>
      <c r="G1167"/>
      <c r="H1167"/>
      <c r="I1167"/>
      <c r="J1167" s="102"/>
      <c r="K1167"/>
      <c r="L1167" s="102"/>
      <c r="M1167" s="135"/>
      <c r="N1167"/>
      <c r="O1167"/>
      <c r="P1167"/>
      <c r="Q1167"/>
      <c r="R1167"/>
      <c r="S1167"/>
      <c r="T1167"/>
      <c r="U1167"/>
    </row>
    <row r="1168" spans="1:21" s="105" customFormat="1" x14ac:dyDescent="0.3">
      <c r="A1168"/>
      <c r="B1168"/>
      <c r="C1168"/>
      <c r="D1168"/>
      <c r="E1168"/>
      <c r="F1168"/>
      <c r="G1168"/>
      <c r="H1168"/>
      <c r="I1168"/>
      <c r="J1168" s="102"/>
      <c r="K1168"/>
      <c r="L1168" s="102"/>
      <c r="M1168" s="135"/>
      <c r="N1168"/>
      <c r="O1168"/>
      <c r="P1168"/>
      <c r="Q1168"/>
      <c r="R1168"/>
      <c r="S1168"/>
      <c r="T1168"/>
      <c r="U1168"/>
    </row>
    <row r="1169" spans="1:21" s="105" customFormat="1" x14ac:dyDescent="0.3">
      <c r="A1169"/>
      <c r="B1169"/>
      <c r="C1169"/>
      <c r="D1169"/>
      <c r="E1169"/>
      <c r="F1169"/>
      <c r="G1169"/>
      <c r="H1169"/>
      <c r="I1169"/>
      <c r="J1169" s="102"/>
      <c r="K1169"/>
      <c r="L1169" s="102"/>
      <c r="M1169" s="135"/>
      <c r="N1169"/>
      <c r="O1169"/>
      <c r="P1169"/>
      <c r="Q1169"/>
      <c r="R1169"/>
      <c r="S1169"/>
      <c r="T1169"/>
      <c r="U1169"/>
    </row>
    <row r="1170" spans="1:21" s="105" customFormat="1" x14ac:dyDescent="0.3">
      <c r="A1170"/>
      <c r="B1170"/>
      <c r="C1170"/>
      <c r="D1170"/>
      <c r="E1170"/>
      <c r="F1170"/>
      <c r="G1170"/>
      <c r="H1170"/>
      <c r="I1170"/>
      <c r="J1170" s="102"/>
      <c r="K1170"/>
      <c r="L1170" s="102"/>
      <c r="M1170" s="135"/>
      <c r="N1170"/>
      <c r="O1170"/>
      <c r="P1170"/>
      <c r="Q1170"/>
      <c r="R1170"/>
      <c r="S1170"/>
      <c r="T1170"/>
      <c r="U1170"/>
    </row>
    <row r="1171" spans="1:21" s="105" customFormat="1" x14ac:dyDescent="0.3">
      <c r="A1171"/>
      <c r="B1171"/>
      <c r="C1171"/>
      <c r="D1171"/>
      <c r="E1171"/>
      <c r="F1171"/>
      <c r="G1171"/>
      <c r="H1171"/>
      <c r="I1171"/>
      <c r="J1171" s="102"/>
      <c r="K1171"/>
      <c r="L1171" s="102"/>
      <c r="M1171" s="135"/>
      <c r="N1171"/>
      <c r="O1171"/>
      <c r="P1171"/>
      <c r="Q1171"/>
      <c r="R1171"/>
      <c r="S1171"/>
      <c r="T1171"/>
      <c r="U1171"/>
    </row>
    <row r="1172" spans="1:21" s="105" customFormat="1" x14ac:dyDescent="0.3">
      <c r="A1172"/>
      <c r="B1172"/>
      <c r="C1172"/>
      <c r="D1172"/>
      <c r="E1172"/>
      <c r="F1172"/>
      <c r="G1172"/>
      <c r="H1172"/>
      <c r="I1172"/>
      <c r="J1172" s="102"/>
      <c r="K1172"/>
      <c r="L1172" s="102"/>
      <c r="M1172" s="135"/>
      <c r="N1172"/>
      <c r="O1172"/>
      <c r="P1172"/>
      <c r="Q1172"/>
      <c r="R1172"/>
      <c r="S1172"/>
      <c r="T1172"/>
      <c r="U1172"/>
    </row>
    <row r="1173" spans="1:21" s="105" customFormat="1" x14ac:dyDescent="0.3">
      <c r="A1173"/>
      <c r="B1173"/>
      <c r="C1173"/>
      <c r="D1173"/>
      <c r="E1173"/>
      <c r="F1173"/>
      <c r="G1173"/>
      <c r="H1173"/>
      <c r="I1173"/>
      <c r="J1173" s="102"/>
      <c r="K1173"/>
      <c r="L1173" s="102"/>
      <c r="M1173" s="135"/>
      <c r="N1173"/>
      <c r="O1173"/>
      <c r="P1173"/>
      <c r="Q1173"/>
      <c r="R1173"/>
      <c r="S1173"/>
      <c r="T1173"/>
      <c r="U1173"/>
    </row>
    <row r="1174" spans="1:21" s="105" customFormat="1" x14ac:dyDescent="0.3">
      <c r="A1174"/>
      <c r="B1174"/>
      <c r="C1174"/>
      <c r="D1174"/>
      <c r="E1174"/>
      <c r="F1174"/>
      <c r="G1174"/>
      <c r="H1174"/>
      <c r="I1174"/>
      <c r="J1174" s="102"/>
      <c r="K1174"/>
      <c r="L1174" s="102"/>
      <c r="M1174" s="135"/>
      <c r="N1174"/>
      <c r="O1174"/>
      <c r="P1174"/>
      <c r="Q1174"/>
      <c r="R1174"/>
      <c r="S1174"/>
      <c r="T1174"/>
      <c r="U1174"/>
    </row>
    <row r="1175" spans="1:21" s="105" customFormat="1" x14ac:dyDescent="0.3">
      <c r="A1175"/>
      <c r="B1175"/>
      <c r="C1175"/>
      <c r="D1175"/>
      <c r="E1175"/>
      <c r="F1175"/>
      <c r="G1175"/>
      <c r="H1175"/>
      <c r="I1175"/>
      <c r="J1175" s="102"/>
      <c r="K1175"/>
      <c r="L1175" s="102"/>
      <c r="M1175" s="135"/>
      <c r="N1175"/>
      <c r="O1175"/>
      <c r="P1175"/>
      <c r="Q1175"/>
      <c r="R1175"/>
      <c r="S1175"/>
      <c r="T1175"/>
      <c r="U1175"/>
    </row>
    <row r="1176" spans="1:21" s="105" customFormat="1" x14ac:dyDescent="0.3">
      <c r="A1176"/>
      <c r="B1176"/>
      <c r="C1176"/>
      <c r="D1176"/>
      <c r="E1176"/>
      <c r="F1176"/>
      <c r="G1176"/>
      <c r="H1176"/>
      <c r="I1176"/>
      <c r="J1176" s="102"/>
      <c r="K1176"/>
      <c r="L1176" s="102"/>
      <c r="M1176" s="135"/>
      <c r="N1176"/>
      <c r="O1176"/>
      <c r="P1176"/>
      <c r="Q1176"/>
      <c r="R1176"/>
      <c r="S1176"/>
      <c r="T1176"/>
      <c r="U1176"/>
    </row>
    <row r="1177" spans="1:21" s="105" customFormat="1" x14ac:dyDescent="0.3">
      <c r="A1177"/>
      <c r="B1177"/>
      <c r="C1177"/>
      <c r="D1177"/>
      <c r="E1177"/>
      <c r="F1177"/>
      <c r="G1177"/>
      <c r="H1177"/>
      <c r="I1177"/>
      <c r="J1177" s="102"/>
      <c r="K1177"/>
      <c r="L1177" s="102"/>
      <c r="M1177" s="135"/>
      <c r="N1177"/>
      <c r="O1177"/>
      <c r="P1177"/>
      <c r="Q1177"/>
      <c r="R1177"/>
      <c r="S1177"/>
      <c r="T1177"/>
      <c r="U1177"/>
    </row>
    <row r="1178" spans="1:21" s="105" customFormat="1" x14ac:dyDescent="0.3">
      <c r="A1178"/>
      <c r="B1178"/>
      <c r="C1178"/>
      <c r="D1178"/>
      <c r="E1178"/>
      <c r="F1178"/>
      <c r="G1178"/>
      <c r="H1178"/>
      <c r="I1178"/>
      <c r="J1178" s="102"/>
      <c r="K1178"/>
      <c r="L1178" s="102"/>
      <c r="M1178" s="135"/>
      <c r="N1178"/>
      <c r="O1178"/>
      <c r="P1178"/>
      <c r="Q1178"/>
      <c r="R1178"/>
      <c r="S1178"/>
      <c r="T1178"/>
      <c r="U1178"/>
    </row>
    <row r="1179" spans="1:21" s="105" customFormat="1" x14ac:dyDescent="0.3">
      <c r="A1179"/>
      <c r="B1179"/>
      <c r="C1179"/>
      <c r="D1179"/>
      <c r="E1179"/>
      <c r="F1179"/>
      <c r="G1179"/>
      <c r="H1179"/>
      <c r="I1179"/>
      <c r="J1179" s="102"/>
      <c r="K1179"/>
      <c r="L1179" s="102"/>
      <c r="M1179" s="135"/>
      <c r="N1179"/>
      <c r="O1179"/>
      <c r="P1179"/>
      <c r="Q1179"/>
      <c r="R1179"/>
      <c r="S1179"/>
      <c r="T1179"/>
      <c r="U1179"/>
    </row>
    <row r="1180" spans="1:21" s="105" customFormat="1" x14ac:dyDescent="0.3">
      <c r="A1180"/>
      <c r="B1180"/>
      <c r="C1180"/>
      <c r="D1180"/>
      <c r="E1180"/>
      <c r="F1180"/>
      <c r="G1180"/>
      <c r="H1180"/>
      <c r="I1180"/>
      <c r="J1180" s="102"/>
      <c r="K1180"/>
      <c r="L1180" s="102"/>
      <c r="M1180" s="135"/>
      <c r="N1180"/>
      <c r="O1180"/>
      <c r="P1180"/>
      <c r="Q1180"/>
      <c r="R1180"/>
      <c r="S1180"/>
      <c r="T1180"/>
      <c r="U1180"/>
    </row>
    <row r="1181" spans="1:21" s="105" customFormat="1" x14ac:dyDescent="0.3">
      <c r="A1181"/>
      <c r="B1181"/>
      <c r="C1181"/>
      <c r="D1181"/>
      <c r="E1181"/>
      <c r="F1181"/>
      <c r="G1181"/>
      <c r="H1181"/>
      <c r="I1181"/>
      <c r="J1181" s="102"/>
      <c r="K1181"/>
      <c r="L1181" s="102"/>
      <c r="M1181" s="135"/>
      <c r="N1181"/>
      <c r="O1181"/>
      <c r="P1181"/>
      <c r="Q1181"/>
      <c r="R1181"/>
      <c r="S1181"/>
      <c r="T1181"/>
      <c r="U1181"/>
    </row>
    <row r="1182" spans="1:21" s="105" customFormat="1" x14ac:dyDescent="0.3">
      <c r="A1182"/>
      <c r="B1182"/>
      <c r="C1182"/>
      <c r="D1182"/>
      <c r="E1182"/>
      <c r="F1182"/>
      <c r="G1182"/>
      <c r="H1182"/>
      <c r="I1182"/>
      <c r="J1182" s="102"/>
      <c r="K1182"/>
      <c r="L1182" s="102"/>
      <c r="M1182" s="135"/>
      <c r="N1182"/>
      <c r="O1182"/>
      <c r="P1182"/>
      <c r="Q1182"/>
      <c r="R1182"/>
      <c r="S1182"/>
      <c r="T1182"/>
      <c r="U1182"/>
    </row>
    <row r="1183" spans="1:21" s="105" customFormat="1" x14ac:dyDescent="0.3">
      <c r="A1183"/>
      <c r="B1183"/>
      <c r="C1183"/>
      <c r="D1183"/>
      <c r="E1183"/>
      <c r="F1183"/>
      <c r="G1183"/>
      <c r="H1183"/>
      <c r="I1183"/>
      <c r="J1183" s="102"/>
      <c r="K1183"/>
      <c r="L1183" s="102"/>
      <c r="M1183" s="135"/>
      <c r="N1183"/>
      <c r="O1183"/>
      <c r="P1183"/>
      <c r="Q1183"/>
      <c r="R1183"/>
      <c r="S1183"/>
      <c r="T1183"/>
      <c r="U1183"/>
    </row>
    <row r="1184" spans="1:21" s="105" customFormat="1" x14ac:dyDescent="0.3">
      <c r="A1184"/>
      <c r="B1184"/>
      <c r="C1184"/>
      <c r="D1184"/>
      <c r="E1184"/>
      <c r="F1184"/>
      <c r="G1184"/>
      <c r="H1184"/>
      <c r="I1184"/>
      <c r="J1184" s="102"/>
      <c r="K1184"/>
      <c r="L1184" s="102"/>
      <c r="M1184" s="135"/>
      <c r="N1184"/>
      <c r="O1184"/>
      <c r="P1184"/>
      <c r="Q1184"/>
      <c r="R1184"/>
      <c r="S1184"/>
      <c r="T1184"/>
      <c r="U1184"/>
    </row>
    <row r="1185" spans="1:21" s="105" customFormat="1" x14ac:dyDescent="0.3">
      <c r="A1185"/>
      <c r="B1185"/>
      <c r="C1185"/>
      <c r="D1185"/>
      <c r="E1185"/>
      <c r="F1185"/>
      <c r="G1185"/>
      <c r="H1185"/>
      <c r="I1185"/>
      <c r="J1185" s="102"/>
      <c r="K1185"/>
      <c r="L1185" s="102"/>
      <c r="M1185" s="135"/>
      <c r="N1185"/>
      <c r="O1185"/>
      <c r="P1185"/>
      <c r="Q1185"/>
      <c r="R1185"/>
      <c r="S1185"/>
      <c r="T1185"/>
      <c r="U1185"/>
    </row>
    <row r="1186" spans="1:21" s="105" customFormat="1" x14ac:dyDescent="0.3">
      <c r="A1186"/>
      <c r="B1186"/>
      <c r="C1186"/>
      <c r="D1186"/>
      <c r="E1186"/>
      <c r="F1186"/>
      <c r="G1186"/>
      <c r="H1186"/>
      <c r="I1186"/>
      <c r="J1186" s="102"/>
      <c r="K1186"/>
      <c r="L1186" s="102"/>
      <c r="M1186" s="135"/>
      <c r="N1186"/>
      <c r="O1186"/>
      <c r="P1186"/>
      <c r="Q1186"/>
      <c r="R1186"/>
      <c r="S1186"/>
      <c r="T1186"/>
      <c r="U1186"/>
    </row>
    <row r="1187" spans="1:21" s="105" customFormat="1" x14ac:dyDescent="0.3">
      <c r="A1187"/>
      <c r="B1187"/>
      <c r="C1187"/>
      <c r="D1187"/>
      <c r="E1187"/>
      <c r="F1187"/>
      <c r="G1187"/>
      <c r="H1187"/>
      <c r="I1187"/>
      <c r="J1187" s="102"/>
      <c r="K1187"/>
      <c r="L1187" s="102"/>
      <c r="M1187" s="135"/>
      <c r="N1187"/>
      <c r="O1187"/>
      <c r="P1187"/>
      <c r="Q1187"/>
      <c r="R1187"/>
      <c r="S1187"/>
      <c r="T1187"/>
      <c r="U1187"/>
    </row>
    <row r="1188" spans="1:21" s="105" customFormat="1" x14ac:dyDescent="0.3">
      <c r="A1188"/>
      <c r="B1188"/>
      <c r="C1188"/>
      <c r="D1188"/>
      <c r="E1188"/>
      <c r="F1188"/>
      <c r="G1188"/>
      <c r="H1188"/>
      <c r="I1188"/>
      <c r="J1188" s="102"/>
      <c r="K1188"/>
      <c r="L1188" s="102"/>
      <c r="M1188" s="135"/>
      <c r="N1188"/>
      <c r="O1188"/>
      <c r="P1188"/>
      <c r="Q1188"/>
      <c r="R1188"/>
      <c r="S1188"/>
      <c r="T1188"/>
      <c r="U1188"/>
    </row>
    <row r="1189" spans="1:21" s="105" customFormat="1" x14ac:dyDescent="0.3">
      <c r="A1189"/>
      <c r="B1189"/>
      <c r="C1189"/>
      <c r="D1189"/>
      <c r="E1189"/>
      <c r="F1189"/>
      <c r="G1189"/>
      <c r="H1189"/>
      <c r="I1189"/>
      <c r="J1189" s="102"/>
      <c r="K1189"/>
      <c r="L1189" s="102"/>
      <c r="M1189" s="135"/>
      <c r="N1189"/>
      <c r="O1189"/>
      <c r="P1189"/>
      <c r="Q1189"/>
      <c r="R1189"/>
      <c r="S1189"/>
      <c r="T1189"/>
      <c r="U1189"/>
    </row>
    <row r="1190" spans="1:21" s="105" customFormat="1" x14ac:dyDescent="0.3">
      <c r="A1190"/>
      <c r="B1190"/>
      <c r="C1190"/>
      <c r="D1190"/>
      <c r="E1190"/>
      <c r="F1190"/>
      <c r="G1190"/>
      <c r="H1190"/>
      <c r="I1190"/>
      <c r="J1190" s="102"/>
      <c r="K1190"/>
      <c r="L1190" s="102"/>
      <c r="M1190" s="135"/>
      <c r="N1190"/>
      <c r="O1190"/>
      <c r="P1190"/>
      <c r="Q1190"/>
      <c r="R1190"/>
      <c r="S1190"/>
      <c r="T1190"/>
      <c r="U1190"/>
    </row>
    <row r="1191" spans="1:21" s="105" customFormat="1" x14ac:dyDescent="0.3">
      <c r="A1191"/>
      <c r="B1191"/>
      <c r="C1191"/>
      <c r="D1191"/>
      <c r="E1191"/>
      <c r="F1191"/>
      <c r="G1191"/>
      <c r="H1191"/>
      <c r="I1191"/>
      <c r="J1191" s="102"/>
      <c r="K1191"/>
      <c r="L1191" s="102"/>
      <c r="M1191" s="135"/>
      <c r="N1191"/>
      <c r="O1191"/>
      <c r="P1191"/>
      <c r="Q1191"/>
      <c r="R1191"/>
      <c r="S1191"/>
      <c r="T1191"/>
      <c r="U1191"/>
    </row>
    <row r="1192" spans="1:21" s="105" customFormat="1" x14ac:dyDescent="0.3">
      <c r="A1192"/>
      <c r="B1192"/>
      <c r="C1192"/>
      <c r="D1192"/>
      <c r="E1192"/>
      <c r="F1192"/>
      <c r="G1192"/>
      <c r="H1192"/>
      <c r="I1192"/>
      <c r="J1192" s="102"/>
      <c r="K1192"/>
      <c r="L1192" s="102"/>
      <c r="M1192" s="135"/>
      <c r="N1192"/>
      <c r="O1192"/>
      <c r="P1192"/>
      <c r="Q1192"/>
      <c r="R1192"/>
      <c r="S1192"/>
      <c r="T1192"/>
      <c r="U1192"/>
    </row>
    <row r="1193" spans="1:21" s="105" customFormat="1" x14ac:dyDescent="0.3">
      <c r="A1193"/>
      <c r="B1193"/>
      <c r="C1193"/>
      <c r="D1193"/>
      <c r="E1193"/>
      <c r="F1193"/>
      <c r="G1193"/>
      <c r="H1193"/>
      <c r="I1193"/>
      <c r="J1193" s="102"/>
      <c r="K1193"/>
      <c r="L1193" s="102"/>
      <c r="M1193" s="135"/>
      <c r="N1193"/>
      <c r="O1193"/>
      <c r="P1193"/>
      <c r="Q1193"/>
      <c r="R1193"/>
      <c r="S1193"/>
      <c r="T1193"/>
      <c r="U1193"/>
    </row>
    <row r="1194" spans="1:21" s="105" customFormat="1" x14ac:dyDescent="0.3">
      <c r="A1194"/>
      <c r="B1194"/>
      <c r="C1194"/>
      <c r="D1194"/>
      <c r="E1194"/>
      <c r="F1194"/>
      <c r="G1194"/>
      <c r="H1194"/>
      <c r="I1194"/>
      <c r="J1194" s="102"/>
      <c r="K1194"/>
      <c r="L1194" s="102"/>
      <c r="M1194" s="135"/>
      <c r="N1194"/>
      <c r="O1194"/>
      <c r="P1194"/>
      <c r="Q1194"/>
      <c r="R1194"/>
      <c r="S1194"/>
      <c r="T1194"/>
      <c r="U1194"/>
    </row>
    <row r="1195" spans="1:21" s="105" customFormat="1" x14ac:dyDescent="0.3">
      <c r="A1195"/>
      <c r="B1195"/>
      <c r="C1195"/>
      <c r="D1195"/>
      <c r="E1195"/>
      <c r="F1195"/>
      <c r="G1195"/>
      <c r="H1195"/>
      <c r="I1195"/>
      <c r="J1195" s="102"/>
      <c r="K1195"/>
      <c r="L1195" s="102"/>
      <c r="M1195" s="135"/>
      <c r="N1195"/>
      <c r="O1195"/>
      <c r="P1195"/>
      <c r="Q1195"/>
      <c r="R1195"/>
      <c r="S1195"/>
      <c r="T1195"/>
      <c r="U1195"/>
    </row>
    <row r="1196" spans="1:21" s="105" customFormat="1" x14ac:dyDescent="0.3">
      <c r="A1196"/>
      <c r="B1196"/>
      <c r="C1196"/>
      <c r="D1196"/>
      <c r="E1196"/>
      <c r="F1196"/>
      <c r="G1196"/>
      <c r="H1196"/>
      <c r="I1196"/>
      <c r="J1196" s="102"/>
      <c r="K1196"/>
      <c r="L1196" s="102"/>
      <c r="M1196" s="135"/>
      <c r="N1196"/>
      <c r="O1196"/>
      <c r="P1196"/>
      <c r="Q1196"/>
      <c r="R1196"/>
      <c r="S1196"/>
      <c r="T1196"/>
      <c r="U1196"/>
    </row>
    <row r="1197" spans="1:21" s="105" customFormat="1" x14ac:dyDescent="0.3">
      <c r="A1197"/>
      <c r="B1197"/>
      <c r="C1197"/>
      <c r="D1197"/>
      <c r="E1197"/>
      <c r="F1197"/>
      <c r="G1197"/>
      <c r="H1197"/>
      <c r="I1197"/>
      <c r="J1197" s="102"/>
      <c r="K1197"/>
      <c r="L1197" s="102"/>
      <c r="M1197" s="135"/>
      <c r="N1197"/>
      <c r="O1197"/>
      <c r="P1197"/>
      <c r="Q1197"/>
      <c r="R1197"/>
      <c r="S1197"/>
      <c r="T1197"/>
      <c r="U1197"/>
    </row>
    <row r="1198" spans="1:21" s="105" customFormat="1" x14ac:dyDescent="0.3">
      <c r="A1198"/>
      <c r="B1198"/>
      <c r="C1198"/>
      <c r="D1198"/>
      <c r="E1198"/>
      <c r="F1198"/>
      <c r="G1198"/>
      <c r="H1198"/>
      <c r="I1198"/>
      <c r="J1198" s="102"/>
      <c r="K1198"/>
      <c r="L1198" s="102"/>
      <c r="M1198" s="135"/>
      <c r="N1198"/>
      <c r="O1198"/>
      <c r="P1198"/>
      <c r="Q1198"/>
      <c r="R1198"/>
      <c r="S1198"/>
      <c r="T1198"/>
      <c r="U1198"/>
    </row>
    <row r="1199" spans="1:21" s="105" customFormat="1" x14ac:dyDescent="0.3">
      <c r="A1199"/>
      <c r="B1199"/>
      <c r="C1199"/>
      <c r="D1199"/>
      <c r="E1199"/>
      <c r="F1199"/>
      <c r="G1199"/>
      <c r="H1199"/>
      <c r="I1199"/>
      <c r="J1199" s="102"/>
      <c r="K1199"/>
      <c r="L1199" s="102"/>
      <c r="M1199" s="135"/>
      <c r="N1199"/>
      <c r="O1199"/>
      <c r="P1199"/>
      <c r="Q1199"/>
      <c r="R1199"/>
      <c r="S1199"/>
      <c r="T1199"/>
      <c r="U1199"/>
    </row>
    <row r="1200" spans="1:21" s="105" customFormat="1" x14ac:dyDescent="0.3">
      <c r="A1200"/>
      <c r="B1200"/>
      <c r="C1200"/>
      <c r="D1200"/>
      <c r="E1200"/>
      <c r="F1200"/>
      <c r="G1200"/>
      <c r="H1200"/>
      <c r="I1200"/>
      <c r="J1200" s="102"/>
      <c r="K1200"/>
      <c r="L1200" s="102"/>
      <c r="M1200" s="135"/>
      <c r="N1200"/>
      <c r="O1200"/>
      <c r="P1200"/>
      <c r="Q1200"/>
      <c r="R1200"/>
      <c r="S1200"/>
      <c r="T1200"/>
      <c r="U1200"/>
    </row>
    <row r="1201" spans="1:21" s="105" customFormat="1" x14ac:dyDescent="0.3">
      <c r="A1201"/>
      <c r="B1201"/>
      <c r="C1201"/>
      <c r="D1201"/>
      <c r="E1201"/>
      <c r="F1201"/>
      <c r="G1201"/>
      <c r="H1201"/>
      <c r="I1201"/>
      <c r="J1201" s="102"/>
      <c r="K1201"/>
      <c r="L1201" s="102"/>
      <c r="M1201" s="135"/>
      <c r="N1201"/>
      <c r="O1201"/>
      <c r="P1201"/>
      <c r="Q1201"/>
      <c r="R1201"/>
      <c r="S1201"/>
      <c r="T1201"/>
      <c r="U1201"/>
    </row>
    <row r="1202" spans="1:21" s="105" customFormat="1" x14ac:dyDescent="0.3">
      <c r="A1202"/>
      <c r="B1202"/>
      <c r="C1202"/>
      <c r="D1202"/>
      <c r="E1202"/>
      <c r="F1202"/>
      <c r="G1202"/>
      <c r="H1202"/>
      <c r="I1202"/>
      <c r="J1202" s="102"/>
      <c r="K1202"/>
      <c r="L1202" s="102"/>
      <c r="M1202" s="135"/>
      <c r="N1202"/>
      <c r="O1202"/>
      <c r="P1202"/>
      <c r="Q1202"/>
      <c r="R1202"/>
      <c r="S1202"/>
      <c r="T1202"/>
      <c r="U1202"/>
    </row>
    <row r="1203" spans="1:21" s="105" customFormat="1" x14ac:dyDescent="0.3">
      <c r="A1203"/>
      <c r="B1203"/>
      <c r="C1203"/>
      <c r="D1203"/>
      <c r="E1203"/>
      <c r="F1203"/>
      <c r="G1203"/>
      <c r="H1203"/>
      <c r="I1203"/>
      <c r="J1203" s="102"/>
      <c r="K1203"/>
      <c r="L1203" s="102"/>
      <c r="M1203" s="135"/>
      <c r="N1203"/>
      <c r="O1203"/>
      <c r="P1203"/>
      <c r="Q1203"/>
      <c r="R1203"/>
      <c r="S1203"/>
      <c r="T1203"/>
      <c r="U1203"/>
    </row>
    <row r="1204" spans="1:21" s="105" customFormat="1" x14ac:dyDescent="0.3">
      <c r="A1204"/>
      <c r="B1204"/>
      <c r="C1204"/>
      <c r="D1204"/>
      <c r="E1204"/>
      <c r="F1204"/>
      <c r="G1204"/>
      <c r="H1204"/>
      <c r="I1204"/>
      <c r="J1204" s="102"/>
      <c r="K1204"/>
      <c r="L1204" s="102"/>
      <c r="M1204" s="135"/>
      <c r="N1204"/>
      <c r="O1204"/>
      <c r="P1204"/>
      <c r="Q1204"/>
      <c r="R1204"/>
      <c r="S1204"/>
      <c r="T1204"/>
      <c r="U1204"/>
    </row>
    <row r="1205" spans="1:21" s="105" customFormat="1" x14ac:dyDescent="0.3">
      <c r="A1205"/>
      <c r="B1205"/>
      <c r="C1205"/>
      <c r="D1205"/>
      <c r="E1205"/>
      <c r="F1205"/>
      <c r="G1205"/>
      <c r="H1205"/>
      <c r="I1205"/>
      <c r="J1205" s="102"/>
      <c r="K1205"/>
      <c r="L1205" s="102"/>
      <c r="M1205" s="135"/>
      <c r="N1205"/>
      <c r="O1205"/>
      <c r="P1205"/>
      <c r="Q1205"/>
      <c r="R1205"/>
      <c r="S1205"/>
      <c r="T1205"/>
      <c r="U1205"/>
    </row>
    <row r="1206" spans="1:21" s="105" customFormat="1" x14ac:dyDescent="0.3">
      <c r="A1206"/>
      <c r="B1206"/>
      <c r="C1206"/>
      <c r="D1206"/>
      <c r="E1206"/>
      <c r="F1206"/>
      <c r="G1206"/>
      <c r="H1206"/>
      <c r="I1206"/>
      <c r="J1206" s="102"/>
      <c r="K1206"/>
      <c r="L1206" s="102"/>
      <c r="M1206" s="135"/>
      <c r="N1206"/>
      <c r="O1206"/>
      <c r="P1206"/>
      <c r="Q1206"/>
      <c r="R1206"/>
      <c r="S1206"/>
      <c r="T1206"/>
      <c r="U1206"/>
    </row>
    <row r="1207" spans="1:21" s="105" customFormat="1" x14ac:dyDescent="0.3">
      <c r="A1207"/>
      <c r="B1207"/>
      <c r="C1207"/>
      <c r="D1207"/>
      <c r="E1207"/>
      <c r="F1207"/>
      <c r="G1207"/>
      <c r="H1207"/>
      <c r="I1207"/>
      <c r="J1207" s="102"/>
      <c r="K1207"/>
      <c r="L1207" s="102"/>
      <c r="M1207" s="135"/>
      <c r="N1207"/>
      <c r="O1207"/>
      <c r="P1207"/>
      <c r="Q1207"/>
      <c r="R1207"/>
      <c r="S1207"/>
      <c r="T1207"/>
      <c r="U1207"/>
    </row>
    <row r="1208" spans="1:21" s="105" customFormat="1" x14ac:dyDescent="0.3">
      <c r="A1208"/>
      <c r="B1208"/>
      <c r="C1208"/>
      <c r="D1208"/>
      <c r="E1208"/>
      <c r="F1208"/>
      <c r="G1208"/>
      <c r="H1208"/>
      <c r="I1208"/>
      <c r="J1208" s="102"/>
      <c r="K1208"/>
      <c r="L1208" s="102"/>
      <c r="M1208" s="135"/>
      <c r="N1208"/>
      <c r="O1208"/>
      <c r="P1208"/>
      <c r="Q1208"/>
      <c r="R1208"/>
      <c r="S1208"/>
      <c r="T1208"/>
      <c r="U1208"/>
    </row>
    <row r="1209" spans="1:21" s="105" customFormat="1" x14ac:dyDescent="0.3">
      <c r="A1209"/>
      <c r="B1209"/>
      <c r="C1209"/>
      <c r="D1209"/>
      <c r="E1209"/>
      <c r="F1209"/>
      <c r="G1209"/>
      <c r="H1209"/>
      <c r="I1209"/>
      <c r="J1209" s="102"/>
      <c r="K1209"/>
      <c r="L1209" s="102"/>
      <c r="M1209" s="135"/>
      <c r="N1209"/>
      <c r="O1209"/>
      <c r="P1209"/>
      <c r="Q1209"/>
      <c r="R1209"/>
      <c r="S1209"/>
      <c r="T1209"/>
      <c r="U1209"/>
    </row>
    <row r="1210" spans="1:21" s="105" customFormat="1" x14ac:dyDescent="0.3">
      <c r="A1210"/>
      <c r="B1210"/>
      <c r="C1210"/>
      <c r="D1210"/>
      <c r="E1210"/>
      <c r="F1210"/>
      <c r="G1210"/>
      <c r="H1210"/>
      <c r="I1210"/>
      <c r="J1210" s="102"/>
      <c r="K1210"/>
      <c r="L1210" s="102"/>
      <c r="M1210" s="135"/>
      <c r="N1210"/>
      <c r="O1210"/>
      <c r="P1210"/>
      <c r="Q1210"/>
      <c r="R1210"/>
      <c r="S1210"/>
      <c r="T1210"/>
      <c r="U1210"/>
    </row>
    <row r="1211" spans="1:21" s="105" customFormat="1" x14ac:dyDescent="0.3">
      <c r="A1211"/>
      <c r="B1211"/>
      <c r="C1211"/>
      <c r="D1211"/>
      <c r="E1211"/>
      <c r="F1211"/>
      <c r="G1211"/>
      <c r="H1211"/>
      <c r="I1211"/>
      <c r="J1211" s="102"/>
      <c r="K1211"/>
      <c r="L1211" s="102"/>
      <c r="M1211" s="135"/>
      <c r="N1211"/>
      <c r="O1211"/>
      <c r="P1211"/>
      <c r="Q1211"/>
      <c r="R1211"/>
      <c r="S1211"/>
      <c r="T1211"/>
      <c r="U1211"/>
    </row>
    <row r="1212" spans="1:21" s="105" customFormat="1" x14ac:dyDescent="0.3">
      <c r="A1212"/>
      <c r="B1212"/>
      <c r="C1212"/>
      <c r="D1212"/>
      <c r="E1212"/>
      <c r="F1212"/>
      <c r="G1212"/>
      <c r="H1212"/>
      <c r="I1212"/>
      <c r="J1212" s="102"/>
      <c r="K1212"/>
      <c r="L1212" s="102"/>
      <c r="M1212" s="135"/>
      <c r="N1212"/>
      <c r="O1212"/>
      <c r="P1212"/>
      <c r="Q1212"/>
      <c r="R1212"/>
      <c r="S1212"/>
      <c r="T1212"/>
      <c r="U1212"/>
    </row>
    <row r="1213" spans="1:21" s="105" customFormat="1" x14ac:dyDescent="0.3">
      <c r="A1213"/>
      <c r="B1213"/>
      <c r="C1213"/>
      <c r="D1213"/>
      <c r="E1213"/>
      <c r="F1213"/>
      <c r="G1213"/>
      <c r="H1213"/>
      <c r="I1213"/>
      <c r="J1213" s="102"/>
      <c r="K1213"/>
      <c r="L1213" s="102"/>
      <c r="M1213" s="135"/>
      <c r="N1213"/>
      <c r="O1213"/>
      <c r="P1213"/>
      <c r="Q1213"/>
      <c r="R1213"/>
      <c r="S1213"/>
      <c r="T1213"/>
      <c r="U1213"/>
    </row>
    <row r="1214" spans="1:21" s="105" customFormat="1" x14ac:dyDescent="0.3">
      <c r="A1214"/>
      <c r="B1214"/>
      <c r="C1214"/>
      <c r="D1214"/>
      <c r="E1214"/>
      <c r="F1214"/>
      <c r="G1214"/>
      <c r="H1214"/>
      <c r="I1214"/>
      <c r="J1214" s="102"/>
      <c r="K1214"/>
      <c r="L1214" s="102"/>
      <c r="M1214" s="135"/>
      <c r="N1214"/>
      <c r="O1214"/>
      <c r="P1214"/>
      <c r="Q1214"/>
      <c r="R1214"/>
      <c r="S1214"/>
      <c r="T1214"/>
      <c r="U1214"/>
    </row>
    <row r="1215" spans="1:21" s="105" customFormat="1" x14ac:dyDescent="0.3">
      <c r="A1215"/>
      <c r="B1215"/>
      <c r="C1215"/>
      <c r="D1215"/>
      <c r="E1215"/>
      <c r="F1215"/>
      <c r="G1215"/>
      <c r="H1215"/>
      <c r="I1215"/>
      <c r="J1215" s="102"/>
      <c r="K1215"/>
      <c r="L1215" s="102"/>
      <c r="M1215" s="135"/>
      <c r="N1215"/>
      <c r="O1215"/>
      <c r="P1215"/>
      <c r="Q1215"/>
      <c r="R1215"/>
      <c r="S1215"/>
      <c r="T1215"/>
      <c r="U1215"/>
    </row>
    <row r="1216" spans="1:21" s="105" customFormat="1" x14ac:dyDescent="0.3">
      <c r="A1216"/>
      <c r="B1216"/>
      <c r="C1216"/>
      <c r="D1216"/>
      <c r="E1216"/>
      <c r="F1216"/>
      <c r="G1216"/>
      <c r="H1216"/>
      <c r="I1216"/>
      <c r="J1216" s="102"/>
      <c r="K1216"/>
      <c r="L1216" s="102"/>
      <c r="M1216" s="135"/>
      <c r="N1216"/>
      <c r="O1216"/>
      <c r="P1216"/>
      <c r="Q1216"/>
      <c r="R1216"/>
      <c r="S1216"/>
      <c r="T1216"/>
      <c r="U1216"/>
    </row>
    <row r="1217" spans="1:21" s="105" customFormat="1" x14ac:dyDescent="0.3">
      <c r="A1217"/>
      <c r="B1217"/>
      <c r="C1217"/>
      <c r="D1217"/>
      <c r="E1217"/>
      <c r="F1217"/>
      <c r="G1217"/>
      <c r="H1217"/>
      <c r="I1217"/>
      <c r="J1217" s="102"/>
      <c r="K1217"/>
      <c r="L1217" s="102"/>
      <c r="M1217" s="135"/>
      <c r="N1217"/>
      <c r="O1217"/>
      <c r="P1217"/>
      <c r="Q1217"/>
      <c r="R1217"/>
      <c r="S1217"/>
      <c r="T1217"/>
      <c r="U1217"/>
    </row>
    <row r="1218" spans="1:21" s="105" customFormat="1" x14ac:dyDescent="0.3">
      <c r="A1218"/>
      <c r="B1218"/>
      <c r="C1218"/>
      <c r="D1218"/>
      <c r="E1218"/>
      <c r="F1218"/>
      <c r="G1218"/>
      <c r="H1218"/>
      <c r="I1218"/>
      <c r="J1218" s="102"/>
      <c r="K1218"/>
      <c r="L1218" s="102"/>
      <c r="M1218" s="135"/>
      <c r="N1218"/>
      <c r="O1218"/>
      <c r="P1218"/>
      <c r="Q1218"/>
      <c r="R1218"/>
      <c r="S1218"/>
      <c r="T1218"/>
      <c r="U1218"/>
    </row>
    <row r="1219" spans="1:21" s="105" customFormat="1" x14ac:dyDescent="0.3">
      <c r="A1219"/>
      <c r="B1219"/>
      <c r="C1219"/>
      <c r="D1219"/>
      <c r="E1219"/>
      <c r="F1219"/>
      <c r="G1219"/>
      <c r="H1219"/>
      <c r="I1219"/>
      <c r="J1219" s="102"/>
      <c r="K1219"/>
      <c r="L1219" s="102"/>
      <c r="M1219" s="135"/>
      <c r="N1219"/>
      <c r="O1219"/>
      <c r="P1219"/>
      <c r="Q1219"/>
      <c r="R1219"/>
      <c r="S1219"/>
      <c r="T1219"/>
      <c r="U1219"/>
    </row>
    <row r="1220" spans="1:21" s="105" customFormat="1" x14ac:dyDescent="0.3">
      <c r="A1220"/>
      <c r="B1220"/>
      <c r="C1220"/>
      <c r="D1220"/>
      <c r="E1220"/>
      <c r="F1220"/>
      <c r="G1220"/>
      <c r="H1220"/>
      <c r="I1220"/>
      <c r="J1220" s="102"/>
      <c r="K1220"/>
      <c r="L1220" s="102"/>
      <c r="M1220" s="135"/>
      <c r="N1220"/>
      <c r="O1220"/>
      <c r="P1220"/>
      <c r="Q1220"/>
      <c r="R1220"/>
      <c r="S1220"/>
      <c r="T1220"/>
      <c r="U1220"/>
    </row>
    <row r="1221" spans="1:21" s="105" customFormat="1" x14ac:dyDescent="0.3">
      <c r="A1221"/>
      <c r="B1221"/>
      <c r="C1221"/>
      <c r="D1221"/>
      <c r="E1221"/>
      <c r="F1221"/>
      <c r="G1221"/>
      <c r="H1221"/>
      <c r="I1221"/>
      <c r="J1221" s="102"/>
      <c r="K1221"/>
      <c r="L1221" s="102"/>
      <c r="M1221" s="135"/>
      <c r="N1221"/>
      <c r="O1221"/>
      <c r="P1221"/>
      <c r="Q1221"/>
      <c r="R1221"/>
      <c r="S1221"/>
      <c r="T1221"/>
      <c r="U1221"/>
    </row>
    <row r="1222" spans="1:21" s="105" customFormat="1" x14ac:dyDescent="0.3">
      <c r="A1222"/>
      <c r="B1222"/>
      <c r="C1222"/>
      <c r="D1222"/>
      <c r="E1222"/>
      <c r="F1222"/>
      <c r="G1222"/>
      <c r="H1222"/>
      <c r="I1222"/>
      <c r="J1222" s="102"/>
      <c r="K1222"/>
      <c r="L1222" s="102"/>
      <c r="M1222" s="135"/>
      <c r="N1222"/>
      <c r="O1222"/>
      <c r="P1222"/>
      <c r="Q1222"/>
      <c r="R1222"/>
      <c r="S1222"/>
      <c r="T1222"/>
      <c r="U1222"/>
    </row>
    <row r="1223" spans="1:21" s="105" customFormat="1" x14ac:dyDescent="0.3">
      <c r="A1223"/>
      <c r="B1223"/>
      <c r="C1223"/>
      <c r="D1223"/>
      <c r="E1223"/>
      <c r="F1223"/>
      <c r="G1223"/>
      <c r="H1223"/>
      <c r="I1223"/>
      <c r="J1223" s="102"/>
      <c r="K1223"/>
      <c r="L1223" s="102"/>
      <c r="M1223" s="135"/>
      <c r="N1223"/>
      <c r="O1223"/>
      <c r="P1223"/>
      <c r="Q1223"/>
      <c r="R1223"/>
      <c r="S1223"/>
      <c r="T1223"/>
      <c r="U1223"/>
    </row>
    <row r="1224" spans="1:21" s="105" customFormat="1" x14ac:dyDescent="0.3">
      <c r="A1224"/>
      <c r="B1224"/>
      <c r="C1224"/>
      <c r="D1224"/>
      <c r="E1224"/>
      <c r="F1224"/>
      <c r="G1224"/>
      <c r="H1224"/>
      <c r="I1224"/>
      <c r="J1224" s="102"/>
      <c r="K1224"/>
      <c r="L1224" s="102"/>
      <c r="M1224" s="135"/>
      <c r="N1224"/>
      <c r="O1224"/>
      <c r="P1224"/>
      <c r="Q1224"/>
      <c r="R1224"/>
      <c r="S1224"/>
      <c r="T1224"/>
      <c r="U1224"/>
    </row>
    <row r="1225" spans="1:21" s="105" customFormat="1" x14ac:dyDescent="0.3">
      <c r="A1225"/>
      <c r="B1225"/>
      <c r="C1225"/>
      <c r="D1225"/>
      <c r="E1225"/>
      <c r="F1225"/>
      <c r="G1225"/>
      <c r="H1225"/>
      <c r="I1225"/>
      <c r="J1225" s="102"/>
      <c r="K1225"/>
      <c r="L1225" s="102"/>
      <c r="M1225" s="135"/>
      <c r="N1225"/>
      <c r="O1225"/>
      <c r="P1225"/>
      <c r="Q1225"/>
      <c r="R1225"/>
      <c r="S1225"/>
      <c r="T1225"/>
      <c r="U1225"/>
    </row>
    <row r="1226" spans="1:21" s="105" customFormat="1" x14ac:dyDescent="0.3">
      <c r="A1226"/>
      <c r="B1226"/>
      <c r="C1226"/>
      <c r="D1226"/>
      <c r="E1226"/>
      <c r="F1226"/>
      <c r="G1226"/>
      <c r="H1226"/>
      <c r="I1226"/>
      <c r="J1226" s="102"/>
      <c r="K1226"/>
      <c r="L1226" s="102"/>
      <c r="M1226" s="135"/>
      <c r="N1226"/>
      <c r="O1226"/>
      <c r="P1226"/>
      <c r="Q1226"/>
      <c r="R1226"/>
      <c r="S1226"/>
      <c r="T1226"/>
      <c r="U1226"/>
    </row>
    <row r="1227" spans="1:21" s="105" customFormat="1" x14ac:dyDescent="0.3">
      <c r="A1227"/>
      <c r="B1227"/>
      <c r="C1227"/>
      <c r="D1227"/>
      <c r="E1227"/>
      <c r="F1227"/>
      <c r="G1227"/>
      <c r="H1227"/>
      <c r="I1227"/>
      <c r="J1227" s="102"/>
      <c r="K1227"/>
      <c r="L1227" s="102"/>
      <c r="M1227" s="135"/>
      <c r="N1227"/>
      <c r="O1227"/>
      <c r="P1227"/>
      <c r="Q1227"/>
      <c r="R1227"/>
      <c r="S1227"/>
      <c r="T1227"/>
      <c r="U1227"/>
    </row>
    <row r="1228" spans="1:21" s="105" customFormat="1" x14ac:dyDescent="0.3">
      <c r="A1228"/>
      <c r="B1228"/>
      <c r="C1228"/>
      <c r="D1228"/>
      <c r="E1228"/>
      <c r="F1228"/>
      <c r="G1228"/>
      <c r="H1228"/>
      <c r="I1228"/>
      <c r="J1228" s="102"/>
      <c r="K1228"/>
      <c r="L1228" s="102"/>
      <c r="M1228" s="135"/>
      <c r="N1228"/>
      <c r="O1228"/>
      <c r="P1228"/>
      <c r="Q1228"/>
      <c r="R1228"/>
      <c r="S1228"/>
      <c r="T1228"/>
      <c r="U1228"/>
    </row>
    <row r="1229" spans="1:21" s="105" customFormat="1" x14ac:dyDescent="0.3">
      <c r="A1229"/>
      <c r="B1229"/>
      <c r="C1229"/>
      <c r="D1229"/>
      <c r="E1229"/>
      <c r="F1229"/>
      <c r="G1229"/>
      <c r="H1229"/>
      <c r="I1229"/>
      <c r="J1229" s="102"/>
      <c r="K1229"/>
      <c r="L1229" s="102"/>
      <c r="M1229" s="135"/>
      <c r="N1229"/>
      <c r="O1229"/>
      <c r="P1229"/>
      <c r="Q1229"/>
      <c r="R1229"/>
      <c r="S1229"/>
      <c r="T1229"/>
      <c r="U1229"/>
    </row>
    <row r="1230" spans="1:21" s="105" customFormat="1" x14ac:dyDescent="0.3">
      <c r="A1230"/>
      <c r="B1230"/>
      <c r="C1230"/>
      <c r="D1230"/>
      <c r="E1230"/>
      <c r="F1230"/>
      <c r="G1230"/>
      <c r="H1230"/>
      <c r="I1230"/>
      <c r="J1230" s="102"/>
      <c r="K1230"/>
      <c r="L1230" s="102"/>
      <c r="M1230" s="135"/>
      <c r="N1230"/>
      <c r="O1230"/>
      <c r="P1230"/>
      <c r="Q1230"/>
      <c r="R1230"/>
      <c r="S1230"/>
      <c r="T1230"/>
      <c r="U1230"/>
    </row>
    <row r="1231" spans="1:21" s="105" customFormat="1" x14ac:dyDescent="0.3">
      <c r="A1231"/>
      <c r="B1231"/>
      <c r="C1231"/>
      <c r="D1231"/>
      <c r="E1231"/>
      <c r="F1231"/>
      <c r="G1231"/>
      <c r="H1231"/>
      <c r="I1231"/>
      <c r="J1231" s="102"/>
      <c r="K1231"/>
      <c r="L1231" s="102"/>
      <c r="M1231" s="135"/>
      <c r="N1231"/>
      <c r="O1231"/>
      <c r="P1231"/>
      <c r="Q1231"/>
      <c r="R1231"/>
      <c r="S1231"/>
      <c r="T1231"/>
      <c r="U1231"/>
    </row>
    <row r="1232" spans="1:21" s="105" customFormat="1" x14ac:dyDescent="0.3">
      <c r="A1232"/>
      <c r="B1232"/>
      <c r="C1232"/>
      <c r="D1232"/>
      <c r="E1232"/>
      <c r="F1232"/>
      <c r="G1232"/>
      <c r="H1232"/>
      <c r="I1232"/>
      <c r="J1232" s="102"/>
      <c r="K1232"/>
      <c r="L1232" s="102"/>
      <c r="M1232" s="135"/>
      <c r="N1232"/>
      <c r="O1232"/>
      <c r="P1232"/>
      <c r="Q1232"/>
      <c r="R1232"/>
      <c r="S1232"/>
      <c r="T1232"/>
      <c r="U1232"/>
    </row>
    <row r="1233" spans="1:21" s="105" customFormat="1" x14ac:dyDescent="0.3">
      <c r="A1233"/>
      <c r="B1233"/>
      <c r="C1233"/>
      <c r="D1233"/>
      <c r="E1233"/>
      <c r="F1233"/>
      <c r="G1233"/>
      <c r="H1233"/>
      <c r="I1233"/>
      <c r="J1233" s="102"/>
      <c r="K1233"/>
      <c r="L1233" s="102"/>
      <c r="M1233" s="135"/>
      <c r="N1233"/>
      <c r="O1233"/>
      <c r="P1233"/>
      <c r="Q1233"/>
      <c r="R1233"/>
      <c r="S1233"/>
      <c r="T1233"/>
      <c r="U1233"/>
    </row>
    <row r="1234" spans="1:21" s="105" customFormat="1" x14ac:dyDescent="0.3">
      <c r="A1234"/>
      <c r="B1234"/>
      <c r="C1234"/>
      <c r="D1234"/>
      <c r="E1234"/>
      <c r="F1234"/>
      <c r="G1234"/>
      <c r="H1234"/>
      <c r="I1234"/>
      <c r="J1234" s="102"/>
      <c r="K1234"/>
      <c r="L1234" s="102"/>
      <c r="M1234" s="135"/>
      <c r="N1234"/>
      <c r="O1234"/>
      <c r="P1234"/>
      <c r="Q1234"/>
      <c r="R1234"/>
      <c r="S1234"/>
      <c r="T1234"/>
      <c r="U1234"/>
    </row>
    <row r="1235" spans="1:21" s="105" customFormat="1" x14ac:dyDescent="0.3">
      <c r="A1235"/>
      <c r="B1235"/>
      <c r="C1235"/>
      <c r="D1235"/>
      <c r="E1235"/>
      <c r="F1235"/>
      <c r="G1235"/>
      <c r="H1235"/>
      <c r="I1235"/>
      <c r="J1235" s="102"/>
      <c r="K1235"/>
      <c r="L1235" s="102"/>
      <c r="M1235" s="135"/>
      <c r="N1235"/>
      <c r="O1235"/>
      <c r="P1235"/>
      <c r="Q1235"/>
      <c r="R1235"/>
      <c r="S1235"/>
      <c r="T1235"/>
      <c r="U1235"/>
    </row>
    <row r="1236" spans="1:21" s="105" customFormat="1" x14ac:dyDescent="0.3">
      <c r="A1236"/>
      <c r="B1236"/>
      <c r="C1236"/>
      <c r="D1236"/>
      <c r="E1236"/>
      <c r="F1236"/>
      <c r="G1236"/>
      <c r="H1236"/>
      <c r="I1236"/>
      <c r="J1236" s="102"/>
      <c r="K1236"/>
      <c r="L1236" s="102"/>
      <c r="M1236" s="135"/>
      <c r="N1236"/>
      <c r="O1236"/>
      <c r="P1236"/>
      <c r="Q1236"/>
      <c r="R1236"/>
      <c r="S1236"/>
      <c r="T1236"/>
      <c r="U1236"/>
    </row>
    <row r="1237" spans="1:21" s="105" customFormat="1" x14ac:dyDescent="0.3">
      <c r="A1237"/>
      <c r="B1237"/>
      <c r="C1237"/>
      <c r="D1237"/>
      <c r="E1237"/>
      <c r="F1237"/>
      <c r="G1237"/>
      <c r="H1237"/>
      <c r="I1237"/>
      <c r="J1237" s="102"/>
      <c r="K1237"/>
      <c r="L1237" s="102"/>
      <c r="M1237" s="135"/>
      <c r="N1237"/>
      <c r="O1237"/>
      <c r="P1237"/>
      <c r="Q1237"/>
      <c r="R1237"/>
      <c r="S1237"/>
      <c r="T1237"/>
      <c r="U1237"/>
    </row>
    <row r="1238" spans="1:21" s="105" customFormat="1" x14ac:dyDescent="0.3">
      <c r="A1238"/>
      <c r="B1238"/>
      <c r="C1238"/>
      <c r="D1238"/>
      <c r="E1238"/>
      <c r="F1238"/>
      <c r="G1238"/>
      <c r="H1238"/>
      <c r="I1238"/>
      <c r="J1238" s="102"/>
      <c r="K1238"/>
      <c r="L1238" s="102"/>
      <c r="M1238" s="135"/>
      <c r="N1238"/>
      <c r="O1238"/>
      <c r="P1238"/>
      <c r="Q1238"/>
      <c r="R1238"/>
      <c r="S1238"/>
      <c r="T1238"/>
      <c r="U1238"/>
    </row>
    <row r="1239" spans="1:21" s="105" customFormat="1" x14ac:dyDescent="0.3">
      <c r="A1239"/>
      <c r="B1239"/>
      <c r="C1239"/>
      <c r="D1239"/>
      <c r="E1239"/>
      <c r="F1239"/>
      <c r="G1239"/>
      <c r="H1239"/>
      <c r="I1239"/>
      <c r="J1239" s="102"/>
      <c r="K1239"/>
      <c r="L1239" s="102"/>
      <c r="M1239" s="135"/>
      <c r="N1239"/>
      <c r="O1239"/>
      <c r="P1239"/>
      <c r="Q1239"/>
      <c r="R1239"/>
      <c r="S1239"/>
      <c r="T1239"/>
      <c r="U1239"/>
    </row>
    <row r="1240" spans="1:21" s="105" customFormat="1" x14ac:dyDescent="0.3">
      <c r="A1240"/>
      <c r="B1240"/>
      <c r="C1240"/>
      <c r="D1240"/>
      <c r="E1240"/>
      <c r="F1240"/>
      <c r="G1240"/>
      <c r="H1240"/>
      <c r="I1240"/>
      <c r="J1240" s="102"/>
      <c r="K1240"/>
      <c r="L1240" s="102"/>
      <c r="M1240" s="135"/>
      <c r="N1240"/>
      <c r="O1240"/>
      <c r="P1240"/>
      <c r="Q1240"/>
      <c r="R1240"/>
      <c r="S1240"/>
      <c r="T1240"/>
      <c r="U1240"/>
    </row>
    <row r="1241" spans="1:21" s="105" customFormat="1" x14ac:dyDescent="0.3">
      <c r="A1241"/>
      <c r="B1241"/>
      <c r="C1241"/>
      <c r="D1241"/>
      <c r="E1241"/>
      <c r="F1241"/>
      <c r="G1241"/>
      <c r="H1241"/>
      <c r="I1241"/>
      <c r="J1241" s="102"/>
      <c r="K1241"/>
      <c r="L1241" s="102"/>
      <c r="M1241" s="135"/>
      <c r="N1241"/>
      <c r="O1241"/>
      <c r="P1241"/>
      <c r="Q1241"/>
      <c r="R1241"/>
      <c r="S1241"/>
      <c r="T1241"/>
      <c r="U1241"/>
    </row>
    <row r="1242" spans="1:21" s="105" customFormat="1" x14ac:dyDescent="0.3">
      <c r="A1242"/>
      <c r="B1242"/>
      <c r="C1242"/>
      <c r="D1242"/>
      <c r="E1242"/>
      <c r="F1242"/>
      <c r="G1242"/>
      <c r="H1242"/>
      <c r="I1242"/>
      <c r="J1242" s="102"/>
      <c r="K1242"/>
      <c r="L1242" s="102"/>
      <c r="M1242" s="135"/>
      <c r="N1242"/>
      <c r="O1242"/>
      <c r="P1242"/>
      <c r="Q1242"/>
      <c r="R1242"/>
      <c r="S1242"/>
      <c r="T1242"/>
      <c r="U1242"/>
    </row>
    <row r="1243" spans="1:21" s="105" customFormat="1" x14ac:dyDescent="0.3">
      <c r="A1243"/>
      <c r="B1243"/>
      <c r="C1243"/>
      <c r="D1243"/>
      <c r="E1243"/>
      <c r="F1243"/>
      <c r="G1243"/>
      <c r="H1243"/>
      <c r="I1243"/>
      <c r="J1243" s="102"/>
      <c r="K1243"/>
      <c r="L1243" s="102"/>
      <c r="M1243" s="135"/>
      <c r="N1243"/>
      <c r="O1243"/>
      <c r="P1243"/>
      <c r="Q1243"/>
      <c r="R1243"/>
      <c r="S1243"/>
      <c r="T1243"/>
      <c r="U1243"/>
    </row>
    <row r="1244" spans="1:21" s="105" customFormat="1" x14ac:dyDescent="0.3">
      <c r="A1244"/>
      <c r="B1244"/>
      <c r="C1244"/>
      <c r="D1244"/>
      <c r="E1244"/>
      <c r="F1244"/>
      <c r="G1244"/>
      <c r="H1244"/>
      <c r="I1244"/>
      <c r="J1244" s="102"/>
      <c r="K1244"/>
      <c r="L1244" s="102"/>
      <c r="M1244" s="135"/>
      <c r="N1244"/>
      <c r="O1244"/>
      <c r="P1244"/>
      <c r="Q1244"/>
      <c r="R1244"/>
      <c r="S1244"/>
      <c r="T1244"/>
      <c r="U1244"/>
    </row>
    <row r="1245" spans="1:21" s="105" customFormat="1" x14ac:dyDescent="0.3">
      <c r="A1245"/>
      <c r="B1245"/>
      <c r="C1245"/>
      <c r="D1245"/>
      <c r="E1245"/>
      <c r="F1245"/>
      <c r="G1245"/>
      <c r="H1245"/>
      <c r="I1245"/>
      <c r="J1245" s="102"/>
      <c r="K1245"/>
      <c r="L1245" s="102"/>
      <c r="M1245" s="135"/>
      <c r="N1245"/>
      <c r="O1245"/>
      <c r="P1245"/>
      <c r="Q1245"/>
      <c r="R1245"/>
      <c r="S1245"/>
      <c r="T1245"/>
      <c r="U1245"/>
    </row>
    <row r="1246" spans="1:21" s="105" customFormat="1" x14ac:dyDescent="0.3">
      <c r="A1246"/>
      <c r="B1246"/>
      <c r="C1246"/>
      <c r="D1246"/>
      <c r="E1246"/>
      <c r="F1246"/>
      <c r="G1246"/>
      <c r="H1246"/>
      <c r="I1246"/>
      <c r="J1246" s="102"/>
      <c r="K1246"/>
      <c r="L1246" s="102"/>
      <c r="M1246" s="135"/>
      <c r="N1246"/>
      <c r="O1246"/>
      <c r="P1246"/>
      <c r="Q1246"/>
      <c r="R1246"/>
      <c r="S1246"/>
      <c r="T1246"/>
      <c r="U1246"/>
    </row>
    <row r="1247" spans="1:21" s="105" customFormat="1" x14ac:dyDescent="0.3">
      <c r="A1247"/>
      <c r="B1247"/>
      <c r="C1247"/>
      <c r="D1247"/>
      <c r="E1247"/>
      <c r="F1247"/>
      <c r="G1247"/>
      <c r="H1247"/>
      <c r="I1247"/>
      <c r="J1247" s="102"/>
      <c r="K1247"/>
      <c r="L1247" s="102"/>
      <c r="M1247" s="135"/>
      <c r="N1247"/>
      <c r="O1247"/>
      <c r="P1247"/>
      <c r="Q1247"/>
      <c r="R1247"/>
      <c r="S1247"/>
      <c r="T1247"/>
      <c r="U1247"/>
    </row>
    <row r="1248" spans="1:21" s="105" customFormat="1" x14ac:dyDescent="0.3">
      <c r="A1248"/>
      <c r="B1248"/>
      <c r="C1248"/>
      <c r="D1248"/>
      <c r="E1248"/>
      <c r="F1248"/>
      <c r="G1248"/>
      <c r="H1248"/>
      <c r="I1248"/>
      <c r="J1248" s="102"/>
      <c r="K1248"/>
      <c r="L1248" s="102"/>
      <c r="M1248" s="135"/>
      <c r="N1248"/>
      <c r="O1248"/>
      <c r="P1248"/>
      <c r="Q1248"/>
      <c r="R1248"/>
      <c r="S1248"/>
      <c r="T1248"/>
      <c r="U1248"/>
    </row>
    <row r="1249" spans="1:21" s="105" customFormat="1" x14ac:dyDescent="0.3">
      <c r="A1249"/>
      <c r="B1249"/>
      <c r="C1249"/>
      <c r="D1249"/>
      <c r="E1249"/>
      <c r="F1249"/>
      <c r="G1249"/>
      <c r="H1249"/>
      <c r="I1249"/>
      <c r="J1249" s="102"/>
      <c r="K1249"/>
      <c r="L1249" s="102"/>
      <c r="M1249" s="135"/>
      <c r="N1249"/>
      <c r="O1249"/>
      <c r="P1249"/>
      <c r="Q1249"/>
      <c r="R1249"/>
      <c r="S1249"/>
      <c r="T1249"/>
      <c r="U1249"/>
    </row>
    <row r="1250" spans="1:21" s="105" customFormat="1" x14ac:dyDescent="0.3">
      <c r="A1250"/>
      <c r="B1250"/>
      <c r="C1250"/>
      <c r="D1250"/>
      <c r="E1250"/>
      <c r="F1250"/>
      <c r="G1250"/>
      <c r="H1250"/>
      <c r="I1250"/>
      <c r="J1250" s="102"/>
      <c r="K1250"/>
      <c r="L1250" s="102"/>
      <c r="M1250" s="135"/>
      <c r="N1250"/>
      <c r="O1250"/>
      <c r="P1250"/>
      <c r="Q1250"/>
      <c r="R1250"/>
      <c r="S1250"/>
      <c r="T1250"/>
      <c r="U1250"/>
    </row>
    <row r="1251" spans="1:21" s="105" customFormat="1" x14ac:dyDescent="0.3">
      <c r="A1251"/>
      <c r="B1251"/>
      <c r="C1251"/>
      <c r="D1251"/>
      <c r="E1251"/>
      <c r="F1251"/>
      <c r="G1251"/>
      <c r="H1251"/>
      <c r="I1251"/>
      <c r="J1251" s="102"/>
      <c r="K1251"/>
      <c r="L1251" s="102"/>
      <c r="M1251" s="135"/>
      <c r="N1251"/>
      <c r="O1251"/>
      <c r="P1251"/>
      <c r="Q1251"/>
      <c r="R1251"/>
      <c r="S1251"/>
      <c r="T1251"/>
      <c r="U1251"/>
    </row>
    <row r="1252" spans="1:21" s="105" customFormat="1" x14ac:dyDescent="0.3">
      <c r="A1252"/>
      <c r="B1252"/>
      <c r="C1252"/>
      <c r="D1252"/>
      <c r="E1252"/>
      <c r="F1252"/>
      <c r="G1252"/>
      <c r="H1252"/>
      <c r="I1252"/>
      <c r="J1252" s="102"/>
      <c r="K1252"/>
      <c r="L1252" s="102"/>
      <c r="M1252" s="135"/>
      <c r="N1252"/>
      <c r="O1252"/>
      <c r="P1252"/>
      <c r="Q1252"/>
      <c r="R1252"/>
      <c r="S1252"/>
      <c r="T1252"/>
      <c r="U1252"/>
    </row>
    <row r="1253" spans="1:21" s="105" customFormat="1" x14ac:dyDescent="0.3">
      <c r="A1253"/>
      <c r="B1253"/>
      <c r="C1253"/>
      <c r="D1253"/>
      <c r="E1253"/>
      <c r="F1253"/>
      <c r="G1253"/>
      <c r="H1253"/>
      <c r="I1253"/>
      <c r="J1253" s="102"/>
      <c r="K1253"/>
      <c r="L1253" s="102"/>
      <c r="M1253" s="135"/>
      <c r="N1253"/>
      <c r="O1253"/>
      <c r="P1253"/>
      <c r="Q1253"/>
      <c r="R1253"/>
      <c r="S1253"/>
      <c r="T1253"/>
      <c r="U1253"/>
    </row>
    <row r="1254" spans="1:21" s="105" customFormat="1" x14ac:dyDescent="0.3">
      <c r="A1254"/>
      <c r="B1254"/>
      <c r="C1254"/>
      <c r="D1254"/>
      <c r="E1254"/>
      <c r="F1254"/>
      <c r="G1254"/>
      <c r="H1254"/>
      <c r="I1254"/>
      <c r="J1254" s="102"/>
      <c r="K1254"/>
      <c r="L1254" s="102"/>
      <c r="M1254" s="135"/>
      <c r="N1254"/>
      <c r="O1254"/>
      <c r="P1254"/>
      <c r="Q1254"/>
      <c r="R1254"/>
      <c r="S1254"/>
      <c r="T1254"/>
      <c r="U1254"/>
    </row>
    <row r="1255" spans="1:21" s="105" customFormat="1" x14ac:dyDescent="0.3">
      <c r="A1255"/>
      <c r="B1255"/>
      <c r="C1255"/>
      <c r="D1255"/>
      <c r="E1255"/>
      <c r="F1255"/>
      <c r="G1255"/>
      <c r="H1255"/>
      <c r="I1255"/>
      <c r="J1255" s="102"/>
      <c r="K1255"/>
      <c r="L1255" s="102"/>
      <c r="M1255" s="135"/>
      <c r="N1255"/>
      <c r="O1255"/>
      <c r="P1255"/>
      <c r="Q1255"/>
      <c r="R1255"/>
      <c r="S1255"/>
      <c r="T1255"/>
      <c r="U1255"/>
    </row>
    <row r="1256" spans="1:21" s="105" customFormat="1" x14ac:dyDescent="0.3">
      <c r="A1256"/>
      <c r="B1256"/>
      <c r="C1256"/>
      <c r="D1256"/>
      <c r="E1256"/>
      <c r="F1256"/>
      <c r="G1256"/>
      <c r="H1256"/>
      <c r="I1256"/>
      <c r="J1256" s="102"/>
      <c r="K1256"/>
      <c r="L1256" s="102"/>
      <c r="M1256" s="135"/>
      <c r="N1256"/>
      <c r="O1256"/>
      <c r="P1256"/>
      <c r="Q1256"/>
      <c r="R1256"/>
      <c r="S1256"/>
      <c r="T1256"/>
      <c r="U1256"/>
    </row>
    <row r="1257" spans="1:21" s="105" customFormat="1" x14ac:dyDescent="0.3">
      <c r="A1257"/>
      <c r="B1257"/>
      <c r="C1257"/>
      <c r="D1257"/>
      <c r="E1257"/>
      <c r="F1257"/>
      <c r="G1257"/>
      <c r="H1257"/>
      <c r="I1257"/>
      <c r="J1257" s="102"/>
      <c r="K1257"/>
      <c r="L1257" s="102"/>
      <c r="M1257" s="135"/>
      <c r="N1257"/>
      <c r="O1257"/>
      <c r="P1257"/>
      <c r="Q1257"/>
      <c r="R1257"/>
      <c r="S1257"/>
      <c r="T1257"/>
      <c r="U1257"/>
    </row>
    <row r="1258" spans="1:21" s="105" customFormat="1" x14ac:dyDescent="0.3">
      <c r="A1258"/>
      <c r="B1258"/>
      <c r="C1258"/>
      <c r="D1258"/>
      <c r="E1258"/>
      <c r="F1258"/>
      <c r="G1258"/>
      <c r="H1258"/>
      <c r="I1258"/>
      <c r="J1258" s="102"/>
      <c r="K1258"/>
      <c r="L1258" s="102"/>
      <c r="M1258" s="135"/>
      <c r="N1258"/>
      <c r="O1258"/>
      <c r="P1258"/>
      <c r="Q1258"/>
      <c r="R1258"/>
      <c r="S1258"/>
      <c r="T1258"/>
      <c r="U1258"/>
    </row>
    <row r="1259" spans="1:21" s="105" customFormat="1" x14ac:dyDescent="0.3">
      <c r="A1259"/>
      <c r="B1259"/>
      <c r="C1259"/>
      <c r="D1259"/>
      <c r="E1259"/>
      <c r="F1259"/>
      <c r="G1259"/>
      <c r="H1259"/>
      <c r="I1259"/>
      <c r="J1259" s="102"/>
      <c r="K1259"/>
      <c r="L1259" s="102"/>
      <c r="M1259" s="135"/>
      <c r="N1259"/>
      <c r="O1259"/>
      <c r="P1259"/>
      <c r="Q1259"/>
      <c r="R1259"/>
      <c r="S1259"/>
      <c r="T1259"/>
      <c r="U1259"/>
    </row>
    <row r="1260" spans="1:21" s="105" customFormat="1" x14ac:dyDescent="0.3">
      <c r="A1260"/>
      <c r="B1260"/>
      <c r="C1260"/>
      <c r="D1260"/>
      <c r="E1260"/>
      <c r="F1260"/>
      <c r="G1260"/>
      <c r="H1260"/>
      <c r="I1260"/>
      <c r="J1260" s="102"/>
      <c r="K1260"/>
      <c r="L1260" s="102"/>
      <c r="M1260" s="135"/>
      <c r="N1260"/>
      <c r="O1260"/>
      <c r="P1260"/>
      <c r="Q1260"/>
      <c r="R1260"/>
      <c r="S1260"/>
      <c r="T1260"/>
      <c r="U1260"/>
    </row>
    <row r="1261" spans="1:21" s="105" customFormat="1" x14ac:dyDescent="0.3">
      <c r="A1261"/>
      <c r="B1261"/>
      <c r="C1261"/>
      <c r="D1261"/>
      <c r="E1261"/>
      <c r="F1261"/>
      <c r="G1261"/>
      <c r="H1261"/>
      <c r="I1261"/>
      <c r="J1261" s="102"/>
      <c r="K1261"/>
      <c r="L1261" s="102"/>
      <c r="M1261" s="135"/>
      <c r="N1261"/>
      <c r="O1261"/>
      <c r="P1261"/>
      <c r="Q1261"/>
      <c r="R1261"/>
      <c r="S1261"/>
      <c r="T1261"/>
      <c r="U1261"/>
    </row>
    <row r="1262" spans="1:21" s="105" customFormat="1" x14ac:dyDescent="0.3">
      <c r="A1262"/>
      <c r="B1262"/>
      <c r="C1262"/>
      <c r="D1262"/>
      <c r="E1262"/>
      <c r="F1262"/>
      <c r="G1262"/>
      <c r="H1262"/>
      <c r="I1262"/>
      <c r="J1262" s="102"/>
      <c r="K1262"/>
      <c r="L1262" s="102"/>
      <c r="M1262" s="135"/>
      <c r="N1262"/>
      <c r="O1262"/>
      <c r="P1262"/>
      <c r="Q1262"/>
      <c r="R1262"/>
      <c r="S1262"/>
      <c r="T1262"/>
      <c r="U1262"/>
    </row>
    <row r="1263" spans="1:21" s="105" customFormat="1" x14ac:dyDescent="0.3">
      <c r="A1263"/>
      <c r="B1263"/>
      <c r="C1263"/>
      <c r="D1263"/>
      <c r="E1263"/>
      <c r="F1263"/>
      <c r="G1263"/>
      <c r="H1263"/>
      <c r="I1263"/>
      <c r="J1263" s="102"/>
      <c r="K1263"/>
      <c r="L1263" s="102"/>
      <c r="M1263" s="135"/>
      <c r="N1263"/>
      <c r="O1263"/>
      <c r="P1263"/>
      <c r="Q1263"/>
      <c r="R1263"/>
      <c r="S1263"/>
      <c r="T1263"/>
      <c r="U1263"/>
    </row>
    <row r="1264" spans="1:21" s="105" customFormat="1" x14ac:dyDescent="0.3">
      <c r="A1264"/>
      <c r="B1264"/>
      <c r="C1264"/>
      <c r="D1264"/>
      <c r="E1264"/>
      <c r="F1264"/>
      <c r="G1264"/>
      <c r="H1264"/>
      <c r="I1264"/>
      <c r="J1264" s="102"/>
      <c r="K1264"/>
      <c r="L1264" s="102"/>
      <c r="M1264" s="135"/>
      <c r="N1264"/>
      <c r="O1264"/>
      <c r="P1264"/>
      <c r="Q1264"/>
      <c r="R1264"/>
      <c r="S1264"/>
      <c r="T1264"/>
      <c r="U1264"/>
    </row>
    <row r="1265" spans="1:21" s="105" customFormat="1" x14ac:dyDescent="0.3">
      <c r="A1265"/>
      <c r="B1265"/>
      <c r="C1265"/>
      <c r="D1265"/>
      <c r="E1265"/>
      <c r="F1265"/>
      <c r="G1265"/>
      <c r="H1265"/>
      <c r="I1265"/>
      <c r="J1265" s="102"/>
      <c r="K1265"/>
      <c r="L1265" s="102"/>
      <c r="M1265" s="135"/>
      <c r="N1265"/>
      <c r="O1265"/>
      <c r="P1265"/>
      <c r="Q1265"/>
      <c r="R1265"/>
      <c r="S1265"/>
      <c r="T1265"/>
      <c r="U1265"/>
    </row>
    <row r="1266" spans="1:21" s="105" customFormat="1" x14ac:dyDescent="0.3">
      <c r="A1266"/>
      <c r="B1266"/>
      <c r="C1266"/>
      <c r="D1266"/>
      <c r="E1266"/>
      <c r="F1266"/>
      <c r="G1266"/>
      <c r="H1266"/>
      <c r="I1266"/>
      <c r="J1266" s="102"/>
      <c r="K1266"/>
      <c r="L1266" s="102"/>
      <c r="M1266" s="135"/>
      <c r="N1266"/>
      <c r="O1266"/>
      <c r="P1266"/>
      <c r="Q1266"/>
      <c r="R1266"/>
      <c r="S1266"/>
      <c r="T1266"/>
      <c r="U1266"/>
    </row>
    <row r="1267" spans="1:21" s="105" customFormat="1" x14ac:dyDescent="0.3">
      <c r="A1267"/>
      <c r="B1267"/>
      <c r="C1267"/>
      <c r="D1267"/>
      <c r="E1267"/>
      <c r="F1267"/>
      <c r="G1267"/>
      <c r="H1267"/>
      <c r="I1267"/>
      <c r="J1267" s="102"/>
      <c r="K1267"/>
      <c r="L1267" s="102"/>
      <c r="M1267" s="135"/>
      <c r="N1267"/>
      <c r="O1267"/>
      <c r="P1267"/>
      <c r="Q1267"/>
      <c r="R1267"/>
      <c r="S1267"/>
      <c r="T1267"/>
      <c r="U1267"/>
    </row>
    <row r="1268" spans="1:21" s="105" customFormat="1" x14ac:dyDescent="0.3">
      <c r="A1268"/>
      <c r="B1268"/>
      <c r="C1268"/>
      <c r="D1268"/>
      <c r="E1268"/>
      <c r="F1268"/>
      <c r="G1268"/>
      <c r="H1268"/>
      <c r="I1268"/>
      <c r="J1268" s="102"/>
      <c r="K1268"/>
      <c r="L1268" s="102"/>
      <c r="M1268" s="135"/>
      <c r="N1268"/>
      <c r="O1268"/>
      <c r="P1268"/>
      <c r="Q1268"/>
      <c r="R1268"/>
      <c r="S1268"/>
      <c r="T1268"/>
      <c r="U1268"/>
    </row>
    <row r="1269" spans="1:21" s="105" customFormat="1" x14ac:dyDescent="0.3">
      <c r="A1269"/>
      <c r="B1269"/>
      <c r="C1269"/>
      <c r="D1269"/>
      <c r="E1269"/>
      <c r="F1269"/>
      <c r="G1269"/>
      <c r="H1269"/>
      <c r="I1269"/>
      <c r="J1269" s="102"/>
      <c r="K1269"/>
      <c r="L1269" s="102"/>
      <c r="M1269" s="135"/>
      <c r="N1269"/>
      <c r="O1269"/>
      <c r="P1269"/>
      <c r="Q1269"/>
      <c r="R1269"/>
      <c r="S1269"/>
      <c r="T1269"/>
      <c r="U1269"/>
    </row>
    <row r="1270" spans="1:21" s="105" customFormat="1" x14ac:dyDescent="0.3">
      <c r="A1270"/>
      <c r="B1270"/>
      <c r="C1270"/>
      <c r="D1270"/>
      <c r="E1270"/>
      <c r="F1270"/>
      <c r="G1270"/>
      <c r="H1270"/>
      <c r="I1270"/>
      <c r="J1270" s="102"/>
      <c r="K1270"/>
      <c r="L1270" s="102"/>
      <c r="M1270" s="135"/>
      <c r="N1270"/>
      <c r="O1270"/>
      <c r="P1270"/>
      <c r="Q1270"/>
      <c r="R1270"/>
      <c r="S1270"/>
      <c r="T1270"/>
      <c r="U1270"/>
    </row>
    <row r="1271" spans="1:21" s="105" customFormat="1" x14ac:dyDescent="0.3">
      <c r="A1271"/>
      <c r="B1271"/>
      <c r="C1271"/>
      <c r="D1271"/>
      <c r="E1271"/>
      <c r="F1271"/>
      <c r="G1271"/>
      <c r="H1271"/>
      <c r="I1271"/>
      <c r="J1271" s="102"/>
      <c r="K1271"/>
      <c r="L1271" s="102"/>
      <c r="M1271" s="135"/>
      <c r="N1271"/>
      <c r="O1271"/>
      <c r="P1271"/>
      <c r="Q1271"/>
      <c r="R1271"/>
      <c r="S1271"/>
      <c r="T1271"/>
      <c r="U1271"/>
    </row>
    <row r="1272" spans="1:21" s="105" customFormat="1" x14ac:dyDescent="0.3">
      <c r="A1272"/>
      <c r="B1272"/>
      <c r="C1272"/>
      <c r="D1272"/>
      <c r="E1272"/>
      <c r="F1272"/>
      <c r="G1272"/>
      <c r="H1272"/>
      <c r="I1272"/>
      <c r="J1272" s="102"/>
      <c r="K1272"/>
      <c r="L1272" s="102"/>
      <c r="M1272" s="135"/>
      <c r="N1272"/>
      <c r="O1272"/>
      <c r="P1272"/>
      <c r="Q1272"/>
      <c r="R1272"/>
      <c r="S1272"/>
      <c r="T1272"/>
      <c r="U1272"/>
    </row>
    <row r="1273" spans="1:21" s="105" customFormat="1" x14ac:dyDescent="0.3">
      <c r="A1273"/>
      <c r="B1273"/>
      <c r="C1273"/>
      <c r="D1273"/>
      <c r="E1273"/>
      <c r="F1273"/>
      <c r="G1273"/>
      <c r="H1273"/>
      <c r="I1273"/>
      <c r="J1273" s="102"/>
      <c r="K1273"/>
      <c r="L1273" s="102"/>
      <c r="M1273" s="135"/>
      <c r="N1273"/>
      <c r="O1273"/>
      <c r="P1273"/>
      <c r="Q1273"/>
      <c r="R1273"/>
      <c r="S1273"/>
      <c r="T1273"/>
      <c r="U1273"/>
    </row>
    <row r="1274" spans="1:21" s="105" customFormat="1" x14ac:dyDescent="0.3">
      <c r="A1274"/>
      <c r="B1274"/>
      <c r="C1274"/>
      <c r="D1274"/>
      <c r="E1274"/>
      <c r="F1274"/>
      <c r="G1274"/>
      <c r="H1274"/>
      <c r="I1274"/>
      <c r="J1274" s="102"/>
      <c r="K1274"/>
      <c r="L1274" s="102"/>
      <c r="M1274" s="135"/>
      <c r="N1274"/>
      <c r="O1274"/>
      <c r="P1274"/>
      <c r="Q1274"/>
      <c r="R1274"/>
      <c r="S1274"/>
      <c r="T1274"/>
      <c r="U1274"/>
    </row>
    <row r="1275" spans="1:21" s="105" customFormat="1" x14ac:dyDescent="0.3">
      <c r="A1275"/>
      <c r="B1275"/>
      <c r="C1275"/>
      <c r="D1275"/>
      <c r="E1275"/>
      <c r="F1275"/>
      <c r="G1275"/>
      <c r="H1275"/>
      <c r="I1275"/>
      <c r="J1275" s="102"/>
      <c r="K1275"/>
      <c r="L1275" s="102"/>
      <c r="M1275" s="135"/>
      <c r="N1275"/>
      <c r="O1275"/>
      <c r="P1275"/>
      <c r="Q1275"/>
      <c r="R1275"/>
      <c r="S1275"/>
      <c r="T1275"/>
      <c r="U1275"/>
    </row>
    <row r="1276" spans="1:21" s="105" customFormat="1" x14ac:dyDescent="0.3">
      <c r="A1276"/>
      <c r="B1276"/>
      <c r="C1276"/>
      <c r="D1276"/>
      <c r="E1276"/>
      <c r="F1276"/>
      <c r="G1276"/>
      <c r="H1276"/>
      <c r="I1276"/>
      <c r="J1276" s="102"/>
      <c r="K1276"/>
      <c r="L1276" s="102"/>
      <c r="M1276" s="135"/>
      <c r="N1276"/>
      <c r="O1276"/>
      <c r="P1276"/>
      <c r="Q1276"/>
      <c r="R1276"/>
      <c r="S1276"/>
      <c r="T1276"/>
      <c r="U1276"/>
    </row>
    <row r="1277" spans="1:21" s="105" customFormat="1" x14ac:dyDescent="0.3">
      <c r="A1277"/>
      <c r="B1277"/>
      <c r="C1277"/>
      <c r="D1277"/>
      <c r="E1277"/>
      <c r="F1277"/>
      <c r="G1277"/>
      <c r="H1277"/>
      <c r="I1277"/>
      <c r="J1277" s="102"/>
      <c r="K1277"/>
      <c r="L1277" s="102"/>
      <c r="M1277" s="135"/>
      <c r="N1277"/>
      <c r="O1277"/>
      <c r="P1277"/>
      <c r="Q1277"/>
      <c r="R1277"/>
      <c r="S1277"/>
      <c r="T1277"/>
      <c r="U1277"/>
    </row>
    <row r="1278" spans="1:21" s="105" customFormat="1" x14ac:dyDescent="0.3">
      <c r="A1278"/>
      <c r="B1278"/>
      <c r="C1278"/>
      <c r="D1278"/>
      <c r="E1278"/>
      <c r="F1278"/>
      <c r="G1278"/>
      <c r="H1278"/>
      <c r="I1278"/>
      <c r="J1278" s="102"/>
      <c r="K1278"/>
      <c r="L1278" s="102"/>
      <c r="M1278" s="135"/>
      <c r="N1278"/>
      <c r="O1278"/>
      <c r="P1278"/>
      <c r="Q1278"/>
      <c r="R1278"/>
      <c r="S1278"/>
      <c r="T1278"/>
      <c r="U1278"/>
    </row>
    <row r="1279" spans="1:21" s="105" customFormat="1" x14ac:dyDescent="0.3">
      <c r="A1279"/>
      <c r="B1279"/>
      <c r="C1279"/>
      <c r="D1279"/>
      <c r="E1279"/>
      <c r="F1279"/>
      <c r="G1279"/>
      <c r="H1279"/>
      <c r="I1279"/>
      <c r="J1279" s="102"/>
      <c r="K1279"/>
      <c r="L1279" s="102"/>
      <c r="M1279" s="135"/>
      <c r="N1279"/>
      <c r="O1279"/>
      <c r="P1279"/>
      <c r="Q1279"/>
      <c r="R1279"/>
      <c r="S1279"/>
      <c r="T1279"/>
      <c r="U1279"/>
    </row>
    <row r="1280" spans="1:21" s="105" customFormat="1" x14ac:dyDescent="0.3">
      <c r="A1280"/>
      <c r="B1280"/>
      <c r="C1280"/>
      <c r="D1280"/>
      <c r="E1280"/>
      <c r="F1280"/>
      <c r="G1280"/>
      <c r="H1280"/>
      <c r="I1280"/>
      <c r="J1280" s="102"/>
      <c r="K1280"/>
      <c r="L1280" s="102"/>
      <c r="M1280" s="135"/>
      <c r="N1280"/>
      <c r="O1280"/>
      <c r="P1280"/>
      <c r="Q1280"/>
      <c r="R1280"/>
      <c r="S1280"/>
      <c r="T1280"/>
      <c r="U1280"/>
    </row>
    <row r="1281" spans="1:21" s="105" customFormat="1" x14ac:dyDescent="0.3">
      <c r="A1281"/>
      <c r="B1281"/>
      <c r="C1281"/>
      <c r="D1281"/>
      <c r="E1281"/>
      <c r="F1281"/>
      <c r="G1281"/>
      <c r="H1281"/>
      <c r="I1281"/>
      <c r="J1281" s="102"/>
      <c r="K1281"/>
      <c r="L1281" s="102"/>
      <c r="M1281" s="135"/>
      <c r="N1281"/>
      <c r="O1281"/>
      <c r="P1281"/>
      <c r="Q1281"/>
      <c r="R1281"/>
      <c r="S1281"/>
      <c r="T1281"/>
      <c r="U1281"/>
    </row>
    <row r="1282" spans="1:21" s="105" customFormat="1" x14ac:dyDescent="0.3">
      <c r="A1282"/>
      <c r="B1282"/>
      <c r="C1282"/>
      <c r="D1282"/>
      <c r="E1282"/>
      <c r="F1282"/>
      <c r="G1282"/>
      <c r="H1282"/>
      <c r="I1282"/>
      <c r="J1282" s="102"/>
      <c r="K1282"/>
      <c r="L1282" s="102"/>
      <c r="M1282" s="135"/>
      <c r="N1282"/>
      <c r="O1282"/>
      <c r="P1282"/>
      <c r="Q1282"/>
      <c r="R1282"/>
      <c r="S1282"/>
      <c r="T1282"/>
      <c r="U1282"/>
    </row>
    <row r="1283" spans="1:21" s="105" customFormat="1" x14ac:dyDescent="0.3">
      <c r="A1283"/>
      <c r="B1283"/>
      <c r="C1283"/>
      <c r="D1283"/>
      <c r="E1283"/>
      <c r="F1283"/>
      <c r="G1283"/>
      <c r="H1283"/>
      <c r="I1283"/>
      <c r="J1283" s="102"/>
      <c r="K1283"/>
      <c r="L1283" s="102"/>
      <c r="M1283" s="135"/>
      <c r="N1283"/>
      <c r="O1283"/>
      <c r="P1283"/>
      <c r="Q1283"/>
      <c r="R1283"/>
      <c r="S1283"/>
      <c r="T1283"/>
      <c r="U1283"/>
    </row>
    <row r="1284" spans="1:21" s="105" customFormat="1" x14ac:dyDescent="0.3">
      <c r="A1284"/>
      <c r="B1284"/>
      <c r="C1284"/>
      <c r="D1284"/>
      <c r="E1284"/>
      <c r="F1284"/>
      <c r="G1284"/>
      <c r="H1284"/>
      <c r="I1284"/>
      <c r="J1284" s="102"/>
      <c r="K1284"/>
      <c r="L1284" s="102"/>
      <c r="M1284" s="135"/>
      <c r="N1284"/>
      <c r="O1284"/>
      <c r="P1284"/>
      <c r="Q1284"/>
      <c r="R1284"/>
      <c r="S1284"/>
      <c r="T1284"/>
      <c r="U1284"/>
    </row>
    <row r="1285" spans="1:21" s="105" customFormat="1" x14ac:dyDescent="0.3">
      <c r="A1285"/>
      <c r="B1285"/>
      <c r="C1285"/>
      <c r="D1285"/>
      <c r="E1285"/>
      <c r="F1285"/>
      <c r="G1285"/>
      <c r="H1285"/>
      <c r="I1285"/>
      <c r="J1285" s="102"/>
      <c r="K1285"/>
      <c r="L1285" s="102"/>
      <c r="M1285" s="135"/>
      <c r="N1285"/>
      <c r="O1285"/>
      <c r="P1285"/>
      <c r="Q1285"/>
      <c r="R1285"/>
      <c r="S1285"/>
      <c r="T1285"/>
      <c r="U1285"/>
    </row>
    <row r="1286" spans="1:21" s="105" customFormat="1" x14ac:dyDescent="0.3">
      <c r="A1286"/>
      <c r="B1286"/>
      <c r="C1286"/>
      <c r="D1286"/>
      <c r="E1286"/>
      <c r="F1286"/>
      <c r="G1286"/>
      <c r="H1286"/>
      <c r="I1286"/>
      <c r="J1286" s="102"/>
      <c r="K1286"/>
      <c r="L1286" s="102"/>
      <c r="M1286" s="135"/>
      <c r="N1286"/>
      <c r="O1286"/>
      <c r="P1286"/>
      <c r="Q1286"/>
      <c r="R1286"/>
      <c r="S1286"/>
      <c r="T1286"/>
      <c r="U1286"/>
    </row>
    <row r="1287" spans="1:21" s="105" customFormat="1" x14ac:dyDescent="0.3">
      <c r="A1287"/>
      <c r="B1287"/>
      <c r="C1287"/>
      <c r="D1287"/>
      <c r="E1287"/>
      <c r="F1287"/>
      <c r="G1287"/>
      <c r="H1287"/>
      <c r="I1287"/>
      <c r="J1287" s="102"/>
      <c r="K1287"/>
      <c r="L1287" s="102"/>
      <c r="M1287" s="135"/>
      <c r="N1287"/>
      <c r="O1287"/>
      <c r="P1287"/>
      <c r="Q1287"/>
      <c r="R1287"/>
      <c r="S1287"/>
      <c r="T1287"/>
      <c r="U1287"/>
    </row>
    <row r="1288" spans="1:21" s="105" customFormat="1" x14ac:dyDescent="0.3">
      <c r="A1288"/>
      <c r="B1288"/>
      <c r="C1288"/>
      <c r="D1288"/>
      <c r="E1288"/>
      <c r="F1288"/>
      <c r="G1288"/>
      <c r="H1288"/>
      <c r="I1288"/>
      <c r="J1288" s="102"/>
      <c r="K1288"/>
      <c r="L1288" s="102"/>
      <c r="M1288" s="135"/>
      <c r="N1288"/>
      <c r="O1288"/>
      <c r="P1288"/>
      <c r="Q1288"/>
      <c r="R1288"/>
      <c r="S1288"/>
      <c r="T1288"/>
      <c r="U1288"/>
    </row>
    <row r="1289" spans="1:21" s="105" customFormat="1" x14ac:dyDescent="0.3">
      <c r="A1289"/>
      <c r="B1289"/>
      <c r="C1289"/>
      <c r="D1289"/>
      <c r="E1289"/>
      <c r="F1289"/>
      <c r="G1289"/>
      <c r="H1289"/>
      <c r="I1289"/>
      <c r="J1289" s="102"/>
      <c r="K1289"/>
      <c r="L1289" s="102"/>
      <c r="M1289" s="135"/>
      <c r="N1289"/>
      <c r="O1289"/>
      <c r="P1289"/>
      <c r="Q1289"/>
      <c r="R1289"/>
      <c r="S1289"/>
      <c r="T1289"/>
      <c r="U1289"/>
    </row>
    <row r="1290" spans="1:21" s="105" customFormat="1" x14ac:dyDescent="0.3">
      <c r="A1290"/>
      <c r="B1290"/>
      <c r="C1290"/>
      <c r="D1290"/>
      <c r="E1290"/>
      <c r="F1290"/>
      <c r="G1290"/>
      <c r="H1290"/>
      <c r="I1290"/>
      <c r="J1290" s="102"/>
      <c r="K1290"/>
      <c r="L1290" s="102"/>
      <c r="M1290" s="135"/>
      <c r="N1290"/>
      <c r="O1290"/>
      <c r="P1290"/>
      <c r="Q1290"/>
      <c r="R1290"/>
      <c r="S1290"/>
      <c r="T1290"/>
      <c r="U1290"/>
    </row>
    <row r="1291" spans="1:21" s="105" customFormat="1" x14ac:dyDescent="0.3">
      <c r="A1291"/>
      <c r="B1291"/>
      <c r="C1291"/>
      <c r="D1291"/>
      <c r="E1291"/>
      <c r="F1291"/>
      <c r="G1291"/>
      <c r="H1291"/>
      <c r="I1291"/>
      <c r="J1291" s="102"/>
      <c r="K1291"/>
      <c r="L1291" s="102"/>
      <c r="M1291" s="135"/>
      <c r="N1291"/>
      <c r="O1291"/>
      <c r="P1291"/>
      <c r="Q1291"/>
      <c r="R1291"/>
      <c r="S1291"/>
      <c r="T1291"/>
      <c r="U1291"/>
    </row>
    <row r="1292" spans="1:21" s="105" customFormat="1" x14ac:dyDescent="0.3">
      <c r="A1292"/>
      <c r="B1292"/>
      <c r="C1292"/>
      <c r="D1292"/>
      <c r="E1292"/>
      <c r="F1292"/>
      <c r="G1292"/>
      <c r="H1292"/>
      <c r="I1292"/>
      <c r="J1292" s="102"/>
      <c r="K1292"/>
      <c r="L1292" s="102"/>
      <c r="M1292" s="135"/>
      <c r="N1292"/>
      <c r="O1292"/>
      <c r="P1292"/>
      <c r="Q1292"/>
      <c r="R1292"/>
      <c r="S1292"/>
      <c r="T1292"/>
      <c r="U1292"/>
    </row>
    <row r="1293" spans="1:21" s="105" customFormat="1" x14ac:dyDescent="0.3">
      <c r="A1293"/>
      <c r="B1293"/>
      <c r="C1293"/>
      <c r="D1293"/>
      <c r="E1293"/>
      <c r="F1293"/>
      <c r="G1293"/>
      <c r="H1293"/>
      <c r="I1293"/>
      <c r="J1293" s="102"/>
      <c r="K1293"/>
      <c r="L1293" s="102"/>
      <c r="M1293" s="135"/>
      <c r="N1293"/>
      <c r="O1293"/>
      <c r="P1293"/>
      <c r="Q1293"/>
      <c r="R1293"/>
      <c r="S1293"/>
      <c r="T1293"/>
      <c r="U1293"/>
    </row>
    <row r="1294" spans="1:21" s="105" customFormat="1" x14ac:dyDescent="0.3">
      <c r="A1294"/>
      <c r="B1294"/>
      <c r="C1294"/>
      <c r="D1294"/>
      <c r="E1294"/>
      <c r="F1294"/>
      <c r="G1294"/>
      <c r="H1294"/>
      <c r="I1294"/>
      <c r="J1294" s="102"/>
      <c r="K1294"/>
      <c r="L1294" s="102"/>
      <c r="M1294" s="135"/>
      <c r="N1294"/>
      <c r="O1294"/>
      <c r="P1294"/>
      <c r="Q1294"/>
      <c r="R1294"/>
      <c r="S1294"/>
      <c r="T1294"/>
      <c r="U1294"/>
    </row>
    <row r="1295" spans="1:21" s="105" customFormat="1" x14ac:dyDescent="0.3">
      <c r="A1295"/>
      <c r="B1295"/>
      <c r="C1295"/>
      <c r="D1295"/>
      <c r="E1295"/>
      <c r="F1295"/>
      <c r="G1295"/>
      <c r="H1295"/>
      <c r="I1295"/>
      <c r="J1295" s="102"/>
      <c r="K1295"/>
      <c r="L1295" s="102"/>
      <c r="M1295" s="135"/>
      <c r="N1295"/>
      <c r="O1295"/>
      <c r="P1295"/>
      <c r="Q1295"/>
      <c r="R1295"/>
      <c r="S1295"/>
      <c r="T1295"/>
      <c r="U1295"/>
    </row>
    <row r="1296" spans="1:21" s="105" customFormat="1" x14ac:dyDescent="0.3">
      <c r="A1296"/>
      <c r="B1296"/>
      <c r="C1296"/>
      <c r="D1296"/>
      <c r="E1296"/>
      <c r="F1296"/>
      <c r="G1296"/>
      <c r="H1296"/>
      <c r="I1296"/>
      <c r="J1296" s="102"/>
      <c r="K1296"/>
      <c r="L1296" s="102"/>
      <c r="M1296" s="135"/>
      <c r="N1296"/>
      <c r="O1296"/>
      <c r="P1296"/>
      <c r="Q1296"/>
      <c r="R1296"/>
      <c r="S1296"/>
      <c r="T1296"/>
      <c r="U1296"/>
    </row>
    <row r="1297" spans="1:21" s="105" customFormat="1" x14ac:dyDescent="0.3">
      <c r="A1297"/>
      <c r="B1297"/>
      <c r="C1297"/>
      <c r="D1297"/>
      <c r="E1297"/>
      <c r="F1297"/>
      <c r="G1297"/>
      <c r="H1297"/>
      <c r="I1297"/>
      <c r="J1297" s="102"/>
      <c r="K1297"/>
      <c r="L1297" s="102"/>
      <c r="M1297" s="135"/>
      <c r="N1297"/>
      <c r="O1297"/>
      <c r="P1297"/>
      <c r="Q1297"/>
      <c r="R1297"/>
      <c r="S1297"/>
      <c r="T1297"/>
      <c r="U1297"/>
    </row>
    <row r="1298" spans="1:21" s="105" customFormat="1" x14ac:dyDescent="0.3">
      <c r="A1298"/>
      <c r="B1298"/>
      <c r="C1298"/>
      <c r="D1298"/>
      <c r="E1298"/>
      <c r="F1298"/>
      <c r="G1298"/>
      <c r="H1298"/>
      <c r="I1298"/>
      <c r="J1298" s="102"/>
      <c r="K1298"/>
      <c r="L1298" s="102"/>
      <c r="M1298" s="135"/>
      <c r="N1298"/>
      <c r="O1298"/>
      <c r="P1298"/>
      <c r="Q1298"/>
      <c r="R1298"/>
      <c r="S1298"/>
      <c r="T1298"/>
      <c r="U1298"/>
    </row>
    <row r="1299" spans="1:21" s="105" customFormat="1" x14ac:dyDescent="0.3">
      <c r="A1299"/>
      <c r="B1299"/>
      <c r="C1299"/>
      <c r="D1299"/>
      <c r="E1299"/>
      <c r="F1299"/>
      <c r="G1299"/>
      <c r="H1299"/>
      <c r="I1299"/>
      <c r="J1299" s="102"/>
      <c r="K1299"/>
      <c r="L1299" s="102"/>
      <c r="M1299" s="135"/>
      <c r="N1299"/>
      <c r="O1299"/>
      <c r="P1299"/>
      <c r="Q1299"/>
      <c r="R1299"/>
      <c r="S1299"/>
      <c r="T1299"/>
      <c r="U1299"/>
    </row>
    <row r="1300" spans="1:21" s="105" customFormat="1" x14ac:dyDescent="0.3">
      <c r="A1300"/>
      <c r="B1300"/>
      <c r="C1300"/>
      <c r="D1300"/>
      <c r="E1300"/>
      <c r="F1300"/>
      <c r="G1300"/>
      <c r="H1300"/>
      <c r="I1300"/>
      <c r="J1300" s="102"/>
      <c r="K1300"/>
      <c r="L1300" s="102"/>
      <c r="M1300" s="135"/>
      <c r="N1300"/>
      <c r="O1300"/>
      <c r="P1300"/>
      <c r="Q1300"/>
      <c r="R1300"/>
      <c r="S1300"/>
      <c r="T1300"/>
      <c r="U1300"/>
    </row>
    <row r="1301" spans="1:21" s="105" customFormat="1" x14ac:dyDescent="0.3">
      <c r="A1301"/>
      <c r="B1301"/>
      <c r="C1301"/>
      <c r="D1301"/>
      <c r="E1301"/>
      <c r="F1301"/>
      <c r="G1301"/>
      <c r="H1301"/>
      <c r="I1301"/>
      <c r="J1301" s="102"/>
      <c r="K1301"/>
      <c r="L1301" s="102"/>
      <c r="M1301" s="135"/>
      <c r="N1301"/>
      <c r="O1301"/>
      <c r="P1301"/>
      <c r="Q1301"/>
      <c r="R1301"/>
      <c r="S1301"/>
      <c r="T1301"/>
      <c r="U1301"/>
    </row>
    <row r="1302" spans="1:21" s="105" customFormat="1" x14ac:dyDescent="0.3">
      <c r="A1302"/>
      <c r="B1302"/>
      <c r="C1302"/>
      <c r="D1302"/>
      <c r="E1302"/>
      <c r="F1302"/>
      <c r="G1302"/>
      <c r="H1302"/>
      <c r="I1302"/>
      <c r="J1302" s="102"/>
      <c r="K1302"/>
      <c r="L1302" s="102"/>
      <c r="M1302" s="135"/>
      <c r="N1302"/>
      <c r="O1302"/>
      <c r="P1302"/>
      <c r="Q1302"/>
      <c r="R1302"/>
      <c r="S1302"/>
      <c r="T1302"/>
      <c r="U1302"/>
    </row>
    <row r="1303" spans="1:21" s="105" customFormat="1" x14ac:dyDescent="0.3">
      <c r="A1303"/>
      <c r="B1303"/>
      <c r="C1303"/>
      <c r="D1303"/>
      <c r="E1303"/>
      <c r="F1303"/>
      <c r="G1303"/>
      <c r="H1303"/>
      <c r="I1303"/>
      <c r="J1303" s="102"/>
      <c r="K1303"/>
      <c r="L1303" s="102"/>
      <c r="M1303" s="135"/>
      <c r="N1303"/>
      <c r="O1303"/>
      <c r="P1303"/>
      <c r="Q1303"/>
      <c r="R1303"/>
      <c r="S1303"/>
      <c r="T1303"/>
      <c r="U1303"/>
    </row>
    <row r="1304" spans="1:21" s="105" customFormat="1" x14ac:dyDescent="0.3">
      <c r="A1304"/>
      <c r="B1304"/>
      <c r="C1304"/>
      <c r="D1304"/>
      <c r="E1304"/>
      <c r="F1304"/>
      <c r="G1304"/>
      <c r="H1304"/>
      <c r="I1304"/>
      <c r="J1304" s="102"/>
      <c r="K1304"/>
      <c r="L1304" s="102"/>
      <c r="M1304" s="135"/>
      <c r="N1304"/>
      <c r="O1304"/>
      <c r="P1304"/>
      <c r="Q1304"/>
      <c r="R1304"/>
      <c r="S1304"/>
      <c r="T1304"/>
      <c r="U1304"/>
    </row>
    <row r="1305" spans="1:21" s="105" customFormat="1" x14ac:dyDescent="0.3">
      <c r="A1305"/>
      <c r="B1305"/>
      <c r="C1305"/>
      <c r="D1305"/>
      <c r="E1305"/>
      <c r="F1305"/>
      <c r="G1305"/>
      <c r="H1305"/>
      <c r="I1305"/>
      <c r="J1305" s="102"/>
      <c r="K1305"/>
      <c r="L1305" s="102"/>
      <c r="M1305" s="135"/>
      <c r="N1305"/>
      <c r="O1305"/>
      <c r="P1305"/>
      <c r="Q1305"/>
      <c r="R1305"/>
      <c r="S1305"/>
      <c r="T1305"/>
      <c r="U1305"/>
    </row>
    <row r="1306" spans="1:21" s="105" customFormat="1" x14ac:dyDescent="0.3">
      <c r="A1306"/>
      <c r="B1306"/>
      <c r="C1306"/>
      <c r="D1306"/>
      <c r="E1306"/>
      <c r="F1306"/>
      <c r="G1306"/>
      <c r="H1306"/>
      <c r="I1306"/>
      <c r="J1306" s="102"/>
      <c r="K1306"/>
      <c r="L1306" s="102"/>
      <c r="M1306" s="135"/>
      <c r="N1306"/>
      <c r="O1306"/>
      <c r="P1306"/>
      <c r="Q1306"/>
      <c r="R1306"/>
      <c r="S1306"/>
      <c r="T1306"/>
      <c r="U1306"/>
    </row>
    <row r="1307" spans="1:21" s="105" customFormat="1" x14ac:dyDescent="0.3">
      <c r="A1307"/>
      <c r="B1307"/>
      <c r="C1307"/>
      <c r="D1307"/>
      <c r="E1307"/>
      <c r="F1307"/>
      <c r="G1307"/>
      <c r="H1307"/>
      <c r="I1307"/>
      <c r="J1307" s="102"/>
      <c r="K1307"/>
      <c r="L1307" s="102"/>
      <c r="M1307" s="135"/>
      <c r="N1307"/>
      <c r="O1307"/>
      <c r="P1307"/>
      <c r="Q1307"/>
      <c r="R1307"/>
      <c r="S1307"/>
      <c r="T1307"/>
      <c r="U1307"/>
    </row>
    <row r="1308" spans="1:21" s="105" customFormat="1" x14ac:dyDescent="0.3">
      <c r="A1308"/>
      <c r="B1308"/>
      <c r="C1308"/>
      <c r="D1308"/>
      <c r="E1308"/>
      <c r="F1308"/>
      <c r="G1308"/>
      <c r="H1308"/>
      <c r="I1308"/>
      <c r="J1308" s="102"/>
      <c r="K1308"/>
      <c r="L1308" s="102"/>
      <c r="M1308" s="135"/>
      <c r="N1308"/>
      <c r="O1308"/>
      <c r="P1308"/>
      <c r="Q1308"/>
      <c r="R1308"/>
      <c r="S1308"/>
      <c r="T1308"/>
      <c r="U1308"/>
    </row>
    <row r="1309" spans="1:21" s="105" customFormat="1" x14ac:dyDescent="0.3">
      <c r="A1309"/>
      <c r="B1309"/>
      <c r="C1309"/>
      <c r="D1309"/>
      <c r="E1309"/>
      <c r="F1309"/>
      <c r="G1309"/>
      <c r="H1309"/>
      <c r="I1309"/>
      <c r="J1309" s="102"/>
      <c r="K1309"/>
      <c r="L1309" s="102"/>
      <c r="M1309" s="135"/>
      <c r="N1309"/>
      <c r="O1309"/>
      <c r="P1309"/>
      <c r="Q1309"/>
      <c r="R1309"/>
      <c r="S1309"/>
      <c r="T1309"/>
      <c r="U1309"/>
    </row>
    <row r="1310" spans="1:21" s="105" customFormat="1" x14ac:dyDescent="0.3">
      <c r="A1310"/>
      <c r="B1310"/>
      <c r="C1310"/>
      <c r="D1310"/>
      <c r="E1310"/>
      <c r="F1310"/>
      <c r="G1310"/>
      <c r="H1310"/>
      <c r="I1310"/>
      <c r="J1310" s="102"/>
      <c r="K1310"/>
      <c r="L1310" s="102"/>
      <c r="M1310" s="135"/>
      <c r="N1310"/>
      <c r="O1310"/>
      <c r="P1310"/>
      <c r="Q1310"/>
      <c r="R1310"/>
      <c r="S1310"/>
      <c r="T1310"/>
      <c r="U1310"/>
    </row>
    <row r="1311" spans="1:21" s="105" customFormat="1" x14ac:dyDescent="0.3">
      <c r="A1311"/>
      <c r="B1311"/>
      <c r="C1311"/>
      <c r="D1311"/>
      <c r="E1311"/>
      <c r="F1311"/>
      <c r="G1311"/>
      <c r="H1311"/>
      <c r="I1311"/>
      <c r="J1311" s="102"/>
      <c r="K1311"/>
      <c r="L1311" s="102"/>
      <c r="M1311" s="135"/>
      <c r="N1311"/>
      <c r="O1311"/>
      <c r="P1311"/>
      <c r="Q1311"/>
      <c r="R1311"/>
      <c r="S1311"/>
      <c r="T1311"/>
      <c r="U1311"/>
    </row>
    <row r="1312" spans="1:21" s="105" customFormat="1" x14ac:dyDescent="0.3">
      <c r="A1312"/>
      <c r="B1312"/>
      <c r="C1312"/>
      <c r="D1312"/>
      <c r="E1312"/>
      <c r="F1312"/>
      <c r="G1312"/>
      <c r="H1312"/>
      <c r="I1312"/>
      <c r="J1312" s="102"/>
      <c r="K1312"/>
      <c r="L1312" s="102"/>
      <c r="M1312" s="135"/>
      <c r="N1312"/>
      <c r="O1312"/>
      <c r="P1312"/>
      <c r="Q1312"/>
      <c r="R1312"/>
      <c r="S1312"/>
      <c r="T1312"/>
      <c r="U1312"/>
    </row>
    <row r="1313" spans="1:21" s="105" customFormat="1" x14ac:dyDescent="0.3">
      <c r="A1313"/>
      <c r="B1313"/>
      <c r="C1313"/>
      <c r="D1313"/>
      <c r="E1313"/>
      <c r="F1313"/>
      <c r="G1313"/>
      <c r="H1313"/>
      <c r="I1313"/>
      <c r="J1313" s="102"/>
      <c r="K1313"/>
      <c r="L1313" s="102"/>
      <c r="M1313" s="135"/>
      <c r="N1313"/>
      <c r="O1313"/>
      <c r="P1313"/>
      <c r="Q1313"/>
      <c r="R1313"/>
      <c r="S1313"/>
      <c r="T1313"/>
      <c r="U1313"/>
    </row>
    <row r="1314" spans="1:21" s="105" customFormat="1" x14ac:dyDescent="0.3">
      <c r="A1314"/>
      <c r="B1314"/>
      <c r="C1314"/>
      <c r="D1314"/>
      <c r="E1314"/>
      <c r="F1314"/>
      <c r="G1314"/>
      <c r="H1314"/>
      <c r="I1314"/>
      <c r="J1314" s="102"/>
      <c r="K1314"/>
      <c r="L1314" s="102"/>
      <c r="M1314" s="135"/>
      <c r="N1314"/>
      <c r="O1314"/>
      <c r="P1314"/>
      <c r="Q1314"/>
      <c r="R1314"/>
      <c r="S1314"/>
      <c r="T1314"/>
      <c r="U1314"/>
    </row>
    <row r="1315" spans="1:21" s="105" customFormat="1" x14ac:dyDescent="0.3">
      <c r="A1315"/>
      <c r="B1315"/>
      <c r="C1315"/>
      <c r="D1315"/>
      <c r="E1315"/>
      <c r="F1315"/>
      <c r="G1315"/>
      <c r="H1315"/>
      <c r="I1315"/>
      <c r="J1315" s="102"/>
      <c r="K1315"/>
      <c r="L1315" s="102"/>
      <c r="M1315" s="135"/>
      <c r="N1315"/>
      <c r="O1315"/>
      <c r="P1315"/>
      <c r="Q1315"/>
      <c r="R1315"/>
      <c r="S1315"/>
      <c r="T1315"/>
      <c r="U1315"/>
    </row>
    <row r="1316" spans="1:21" s="105" customFormat="1" x14ac:dyDescent="0.3">
      <c r="A1316"/>
      <c r="B1316"/>
      <c r="C1316"/>
      <c r="D1316"/>
      <c r="E1316"/>
      <c r="F1316"/>
      <c r="G1316"/>
      <c r="H1316"/>
      <c r="I1316"/>
      <c r="J1316" s="102"/>
      <c r="K1316"/>
      <c r="L1316" s="102"/>
      <c r="M1316" s="135"/>
      <c r="N1316"/>
      <c r="O1316"/>
      <c r="P1316"/>
      <c r="Q1316"/>
      <c r="R1316"/>
      <c r="S1316"/>
      <c r="T1316"/>
      <c r="U1316"/>
    </row>
    <row r="1317" spans="1:21" s="105" customFormat="1" x14ac:dyDescent="0.3">
      <c r="A1317"/>
      <c r="B1317"/>
      <c r="C1317"/>
      <c r="D1317"/>
      <c r="E1317"/>
      <c r="F1317"/>
      <c r="G1317"/>
      <c r="H1317"/>
      <c r="I1317"/>
      <c r="J1317" s="102"/>
      <c r="K1317"/>
      <c r="L1317" s="102"/>
      <c r="M1317" s="135"/>
      <c r="N1317"/>
      <c r="O1317"/>
      <c r="P1317"/>
      <c r="Q1317"/>
      <c r="R1317"/>
      <c r="S1317"/>
      <c r="T1317"/>
      <c r="U1317"/>
    </row>
    <row r="1318" spans="1:21" s="105" customFormat="1" x14ac:dyDescent="0.3">
      <c r="A1318"/>
      <c r="B1318"/>
      <c r="C1318"/>
      <c r="D1318"/>
      <c r="E1318"/>
      <c r="F1318"/>
      <c r="G1318"/>
      <c r="H1318"/>
      <c r="I1318"/>
      <c r="J1318" s="102"/>
      <c r="K1318"/>
      <c r="L1318" s="102"/>
      <c r="M1318" s="135"/>
      <c r="N1318"/>
      <c r="O1318"/>
      <c r="P1318"/>
      <c r="Q1318"/>
      <c r="R1318"/>
      <c r="S1318"/>
      <c r="T1318"/>
      <c r="U1318"/>
    </row>
    <row r="1319" spans="1:21" s="105" customFormat="1" x14ac:dyDescent="0.3">
      <c r="A1319"/>
      <c r="B1319"/>
      <c r="C1319"/>
      <c r="D1319"/>
      <c r="E1319"/>
      <c r="F1319"/>
      <c r="G1319"/>
      <c r="H1319"/>
      <c r="I1319"/>
      <c r="J1319" s="102"/>
      <c r="K1319"/>
      <c r="L1319" s="102"/>
      <c r="M1319" s="135"/>
      <c r="N1319"/>
      <c r="O1319"/>
      <c r="P1319"/>
      <c r="Q1319"/>
      <c r="R1319"/>
      <c r="S1319"/>
      <c r="T1319"/>
      <c r="U1319"/>
    </row>
    <row r="1320" spans="1:21" s="105" customFormat="1" x14ac:dyDescent="0.3">
      <c r="A1320"/>
      <c r="B1320"/>
      <c r="C1320"/>
      <c r="D1320"/>
      <c r="E1320"/>
      <c r="F1320"/>
      <c r="G1320"/>
      <c r="H1320"/>
      <c r="I1320"/>
      <c r="J1320" s="102"/>
      <c r="K1320"/>
      <c r="L1320" s="102"/>
      <c r="M1320" s="135"/>
      <c r="N1320"/>
      <c r="O1320"/>
      <c r="P1320"/>
      <c r="Q1320"/>
      <c r="R1320"/>
      <c r="S1320"/>
      <c r="T1320"/>
      <c r="U1320"/>
    </row>
    <row r="1321" spans="1:21" s="105" customFormat="1" x14ac:dyDescent="0.3">
      <c r="A1321"/>
      <c r="B1321"/>
      <c r="C1321"/>
      <c r="D1321"/>
      <c r="E1321"/>
      <c r="F1321"/>
      <c r="G1321"/>
      <c r="H1321"/>
      <c r="I1321"/>
      <c r="J1321" s="102"/>
      <c r="K1321"/>
      <c r="L1321" s="102"/>
      <c r="M1321" s="135"/>
      <c r="N1321"/>
      <c r="O1321"/>
      <c r="P1321"/>
      <c r="Q1321"/>
      <c r="R1321"/>
      <c r="S1321"/>
      <c r="T1321"/>
      <c r="U1321"/>
    </row>
    <row r="1322" spans="1:21" s="105" customFormat="1" x14ac:dyDescent="0.3">
      <c r="A1322"/>
      <c r="B1322"/>
      <c r="C1322"/>
      <c r="D1322"/>
      <c r="E1322"/>
      <c r="F1322"/>
      <c r="G1322"/>
      <c r="H1322"/>
      <c r="I1322"/>
      <c r="J1322" s="102"/>
      <c r="K1322"/>
      <c r="L1322" s="102"/>
      <c r="M1322" s="135"/>
      <c r="N1322"/>
      <c r="O1322"/>
      <c r="P1322"/>
      <c r="Q1322"/>
      <c r="R1322"/>
      <c r="S1322"/>
      <c r="T1322"/>
      <c r="U1322"/>
    </row>
    <row r="1323" spans="1:21" s="105" customFormat="1" x14ac:dyDescent="0.3">
      <c r="A1323"/>
      <c r="B1323"/>
      <c r="C1323"/>
      <c r="D1323"/>
      <c r="E1323"/>
      <c r="F1323"/>
      <c r="G1323"/>
      <c r="H1323"/>
      <c r="I1323"/>
      <c r="J1323" s="102"/>
      <c r="K1323"/>
      <c r="L1323" s="102"/>
      <c r="M1323" s="135"/>
      <c r="N1323"/>
      <c r="O1323"/>
      <c r="P1323"/>
      <c r="Q1323"/>
      <c r="R1323"/>
      <c r="S1323"/>
      <c r="T1323"/>
      <c r="U1323"/>
    </row>
    <row r="1324" spans="1:21" s="105" customFormat="1" x14ac:dyDescent="0.3">
      <c r="A1324"/>
      <c r="B1324"/>
      <c r="C1324"/>
      <c r="D1324"/>
      <c r="E1324"/>
      <c r="F1324"/>
      <c r="G1324"/>
      <c r="H1324"/>
      <c r="I1324"/>
      <c r="J1324" s="102"/>
      <c r="K1324"/>
      <c r="L1324" s="102"/>
      <c r="M1324" s="135"/>
      <c r="N1324"/>
      <c r="O1324"/>
      <c r="P1324"/>
      <c r="Q1324"/>
      <c r="R1324"/>
      <c r="S1324"/>
      <c r="T1324"/>
      <c r="U1324"/>
    </row>
    <row r="1325" spans="1:21" s="105" customFormat="1" x14ac:dyDescent="0.3">
      <c r="A1325"/>
      <c r="B1325"/>
      <c r="C1325"/>
      <c r="D1325"/>
      <c r="E1325"/>
      <c r="F1325"/>
      <c r="G1325"/>
      <c r="H1325"/>
      <c r="I1325"/>
      <c r="J1325" s="102"/>
      <c r="K1325"/>
      <c r="L1325" s="102"/>
      <c r="M1325" s="135"/>
      <c r="N1325"/>
      <c r="O1325"/>
      <c r="P1325"/>
      <c r="Q1325"/>
      <c r="R1325"/>
      <c r="S1325"/>
      <c r="T1325"/>
      <c r="U1325"/>
    </row>
    <row r="1326" spans="1:21" s="105" customFormat="1" x14ac:dyDescent="0.3">
      <c r="A1326"/>
      <c r="B1326"/>
      <c r="C1326"/>
      <c r="D1326"/>
      <c r="E1326"/>
      <c r="F1326"/>
      <c r="G1326"/>
      <c r="H1326"/>
      <c r="I1326"/>
      <c r="J1326" s="102"/>
      <c r="K1326"/>
      <c r="L1326" s="102"/>
      <c r="M1326" s="135"/>
      <c r="N1326"/>
      <c r="O1326"/>
      <c r="P1326"/>
      <c r="Q1326"/>
      <c r="R1326"/>
      <c r="S1326"/>
      <c r="T1326"/>
      <c r="U1326"/>
    </row>
    <row r="1327" spans="1:21" s="105" customFormat="1" x14ac:dyDescent="0.3">
      <c r="A1327"/>
      <c r="B1327"/>
      <c r="C1327"/>
      <c r="D1327"/>
      <c r="E1327"/>
      <c r="F1327"/>
      <c r="G1327"/>
      <c r="H1327"/>
      <c r="I1327"/>
      <c r="J1327" s="102"/>
      <c r="K1327"/>
      <c r="L1327" s="102"/>
      <c r="M1327" s="135"/>
      <c r="N1327"/>
      <c r="O1327"/>
      <c r="P1327"/>
      <c r="Q1327"/>
      <c r="R1327"/>
      <c r="S1327"/>
      <c r="T1327"/>
      <c r="U1327"/>
    </row>
    <row r="1328" spans="1:21" s="105" customFormat="1" x14ac:dyDescent="0.3">
      <c r="A1328"/>
      <c r="B1328"/>
      <c r="C1328"/>
      <c r="D1328"/>
      <c r="E1328"/>
      <c r="F1328"/>
      <c r="G1328"/>
      <c r="H1328"/>
      <c r="I1328"/>
      <c r="J1328" s="102"/>
      <c r="K1328"/>
      <c r="L1328" s="102"/>
      <c r="M1328" s="135"/>
      <c r="N1328"/>
      <c r="O1328"/>
      <c r="P1328"/>
      <c r="Q1328"/>
      <c r="R1328"/>
      <c r="S1328"/>
      <c r="T1328"/>
      <c r="U1328"/>
    </row>
    <row r="1329" spans="1:21" s="105" customFormat="1" x14ac:dyDescent="0.3">
      <c r="A1329"/>
      <c r="B1329"/>
      <c r="C1329"/>
      <c r="D1329"/>
      <c r="E1329"/>
      <c r="F1329"/>
      <c r="G1329"/>
      <c r="H1329"/>
      <c r="I1329"/>
      <c r="J1329" s="102"/>
      <c r="K1329"/>
      <c r="L1329" s="102"/>
      <c r="M1329" s="135"/>
      <c r="N1329"/>
      <c r="O1329"/>
      <c r="P1329"/>
      <c r="Q1329"/>
      <c r="R1329"/>
      <c r="S1329"/>
      <c r="T1329"/>
      <c r="U1329"/>
    </row>
    <row r="1330" spans="1:21" s="105" customFormat="1" x14ac:dyDescent="0.3">
      <c r="A1330"/>
      <c r="B1330"/>
      <c r="C1330"/>
      <c r="D1330"/>
      <c r="E1330"/>
      <c r="F1330"/>
      <c r="G1330"/>
      <c r="H1330"/>
      <c r="I1330"/>
      <c r="J1330" s="102"/>
      <c r="K1330"/>
      <c r="L1330" s="102"/>
      <c r="M1330" s="135"/>
      <c r="N1330"/>
      <c r="O1330"/>
      <c r="P1330"/>
      <c r="Q1330"/>
      <c r="R1330"/>
      <c r="S1330"/>
      <c r="T1330"/>
      <c r="U1330"/>
    </row>
    <row r="1331" spans="1:21" s="105" customFormat="1" x14ac:dyDescent="0.3">
      <c r="A1331"/>
      <c r="B1331"/>
      <c r="C1331"/>
      <c r="D1331"/>
      <c r="E1331"/>
      <c r="F1331"/>
      <c r="G1331"/>
      <c r="H1331"/>
      <c r="I1331"/>
      <c r="J1331" s="102"/>
      <c r="K1331"/>
      <c r="L1331" s="102"/>
      <c r="M1331" s="135"/>
      <c r="N1331"/>
      <c r="O1331"/>
      <c r="P1331"/>
      <c r="Q1331"/>
      <c r="R1331"/>
      <c r="S1331"/>
      <c r="T1331"/>
      <c r="U1331"/>
    </row>
    <row r="1332" spans="1:21" s="105" customFormat="1" x14ac:dyDescent="0.3">
      <c r="A1332"/>
      <c r="B1332"/>
      <c r="C1332"/>
      <c r="D1332"/>
      <c r="E1332"/>
      <c r="F1332"/>
      <c r="G1332"/>
      <c r="H1332"/>
      <c r="I1332"/>
      <c r="J1332" s="102"/>
      <c r="K1332"/>
      <c r="L1332" s="102"/>
      <c r="M1332" s="135"/>
      <c r="N1332"/>
      <c r="O1332"/>
      <c r="P1332"/>
      <c r="Q1332"/>
      <c r="R1332"/>
      <c r="S1332"/>
      <c r="T1332"/>
      <c r="U1332"/>
    </row>
    <row r="1333" spans="1:21" s="105" customFormat="1" x14ac:dyDescent="0.3">
      <c r="A1333"/>
      <c r="B1333"/>
      <c r="C1333"/>
      <c r="D1333"/>
      <c r="E1333"/>
      <c r="F1333"/>
      <c r="G1333"/>
      <c r="H1333"/>
      <c r="I1333"/>
      <c r="J1333" s="102"/>
      <c r="K1333"/>
      <c r="L1333" s="102"/>
      <c r="M1333" s="135"/>
      <c r="N1333"/>
      <c r="O1333"/>
      <c r="P1333"/>
      <c r="Q1333"/>
      <c r="R1333"/>
      <c r="S1333"/>
      <c r="T1333"/>
      <c r="U1333"/>
    </row>
    <row r="1334" spans="1:21" s="105" customFormat="1" x14ac:dyDescent="0.3">
      <c r="A1334"/>
      <c r="B1334"/>
      <c r="C1334"/>
      <c r="D1334"/>
      <c r="E1334"/>
      <c r="F1334"/>
      <c r="G1334"/>
      <c r="H1334"/>
      <c r="I1334"/>
      <c r="J1334" s="102"/>
      <c r="K1334"/>
      <c r="L1334" s="102"/>
      <c r="M1334" s="135"/>
      <c r="N1334"/>
      <c r="O1334"/>
      <c r="P1334"/>
      <c r="Q1334"/>
      <c r="R1334"/>
      <c r="S1334"/>
      <c r="T1334"/>
      <c r="U1334"/>
    </row>
    <row r="1335" spans="1:21" s="105" customFormat="1" x14ac:dyDescent="0.3">
      <c r="A1335"/>
      <c r="B1335"/>
      <c r="C1335"/>
      <c r="D1335"/>
      <c r="E1335"/>
      <c r="F1335"/>
      <c r="G1335"/>
      <c r="H1335"/>
      <c r="I1335"/>
      <c r="J1335" s="102"/>
      <c r="K1335"/>
      <c r="L1335" s="102"/>
      <c r="M1335" s="135"/>
      <c r="N1335"/>
      <c r="O1335"/>
      <c r="P1335"/>
      <c r="Q1335"/>
      <c r="R1335"/>
      <c r="S1335"/>
      <c r="T1335"/>
      <c r="U1335"/>
    </row>
    <row r="1336" spans="1:21" s="105" customFormat="1" x14ac:dyDescent="0.3">
      <c r="A1336"/>
      <c r="B1336"/>
      <c r="C1336"/>
      <c r="D1336"/>
      <c r="E1336"/>
      <c r="F1336"/>
      <c r="G1336"/>
      <c r="H1336"/>
      <c r="I1336"/>
      <c r="J1336" s="102"/>
      <c r="K1336"/>
      <c r="L1336" s="102"/>
      <c r="M1336" s="135"/>
      <c r="N1336"/>
      <c r="O1336"/>
      <c r="P1336"/>
      <c r="Q1336"/>
      <c r="R1336"/>
      <c r="S1336"/>
      <c r="T1336"/>
      <c r="U1336"/>
    </row>
    <row r="1337" spans="1:21" s="105" customFormat="1" x14ac:dyDescent="0.3">
      <c r="A1337"/>
      <c r="B1337"/>
      <c r="C1337"/>
      <c r="D1337"/>
      <c r="E1337"/>
      <c r="F1337"/>
      <c r="G1337"/>
      <c r="H1337"/>
      <c r="I1337"/>
      <c r="J1337" s="102"/>
      <c r="K1337"/>
      <c r="L1337" s="102"/>
      <c r="M1337" s="135"/>
      <c r="N1337"/>
      <c r="O1337"/>
      <c r="P1337"/>
      <c r="Q1337"/>
      <c r="R1337"/>
      <c r="S1337"/>
      <c r="T1337"/>
      <c r="U1337"/>
    </row>
    <row r="1338" spans="1:21" s="105" customFormat="1" x14ac:dyDescent="0.3">
      <c r="A1338"/>
      <c r="B1338"/>
      <c r="C1338"/>
      <c r="D1338"/>
      <c r="E1338"/>
      <c r="F1338"/>
      <c r="G1338"/>
      <c r="H1338"/>
      <c r="I1338"/>
      <c r="J1338" s="102"/>
      <c r="K1338"/>
      <c r="L1338" s="102"/>
      <c r="M1338" s="135"/>
      <c r="N1338"/>
      <c r="O1338"/>
      <c r="P1338"/>
      <c r="Q1338"/>
      <c r="R1338"/>
      <c r="S1338"/>
      <c r="T1338"/>
      <c r="U1338"/>
    </row>
    <row r="1339" spans="1:21" s="105" customFormat="1" x14ac:dyDescent="0.3">
      <c r="A1339"/>
      <c r="B1339"/>
      <c r="C1339"/>
      <c r="D1339"/>
      <c r="E1339"/>
      <c r="F1339"/>
      <c r="G1339"/>
      <c r="H1339"/>
      <c r="I1339"/>
      <c r="J1339" s="102"/>
      <c r="K1339"/>
      <c r="L1339" s="102"/>
      <c r="M1339" s="135"/>
      <c r="N1339"/>
      <c r="O1339"/>
      <c r="P1339"/>
      <c r="Q1339"/>
      <c r="R1339"/>
      <c r="S1339"/>
      <c r="T1339"/>
      <c r="U1339"/>
    </row>
    <row r="1340" spans="1:21" s="105" customFormat="1" x14ac:dyDescent="0.3">
      <c r="A1340"/>
      <c r="B1340"/>
      <c r="C1340"/>
      <c r="D1340"/>
      <c r="E1340"/>
      <c r="F1340"/>
      <c r="G1340"/>
      <c r="H1340"/>
      <c r="I1340"/>
      <c r="J1340" s="102"/>
      <c r="K1340"/>
      <c r="L1340" s="102"/>
      <c r="M1340" s="135"/>
      <c r="N1340"/>
      <c r="O1340"/>
      <c r="P1340"/>
      <c r="Q1340"/>
      <c r="R1340"/>
      <c r="S1340"/>
      <c r="T1340"/>
      <c r="U1340"/>
    </row>
    <row r="1341" spans="1:21" s="105" customFormat="1" x14ac:dyDescent="0.3">
      <c r="A1341"/>
      <c r="B1341"/>
      <c r="C1341"/>
      <c r="D1341"/>
      <c r="E1341"/>
      <c r="F1341"/>
      <c r="G1341"/>
      <c r="H1341"/>
      <c r="I1341"/>
      <c r="J1341" s="102"/>
      <c r="K1341"/>
      <c r="L1341" s="102"/>
      <c r="M1341" s="135"/>
      <c r="N1341"/>
      <c r="O1341"/>
      <c r="P1341"/>
      <c r="Q1341"/>
      <c r="R1341"/>
      <c r="S1341"/>
      <c r="T1341"/>
      <c r="U1341"/>
    </row>
    <row r="1342" spans="1:21" s="105" customFormat="1" x14ac:dyDescent="0.3">
      <c r="A1342"/>
      <c r="B1342"/>
      <c r="C1342"/>
      <c r="D1342"/>
      <c r="E1342"/>
      <c r="F1342"/>
      <c r="G1342"/>
      <c r="H1342"/>
      <c r="I1342"/>
      <c r="J1342" s="102"/>
      <c r="K1342"/>
      <c r="L1342" s="102"/>
      <c r="M1342" s="135"/>
      <c r="N1342"/>
      <c r="O1342"/>
      <c r="P1342"/>
      <c r="Q1342"/>
      <c r="R1342"/>
      <c r="S1342"/>
      <c r="T1342"/>
      <c r="U1342"/>
    </row>
    <row r="1343" spans="1:21" s="105" customFormat="1" x14ac:dyDescent="0.3">
      <c r="A1343"/>
      <c r="B1343"/>
      <c r="C1343"/>
      <c r="D1343"/>
      <c r="E1343"/>
      <c r="F1343"/>
      <c r="G1343"/>
      <c r="H1343"/>
      <c r="I1343"/>
      <c r="J1343" s="102"/>
      <c r="K1343"/>
      <c r="L1343" s="102"/>
      <c r="M1343" s="135"/>
      <c r="N1343"/>
      <c r="O1343"/>
      <c r="P1343"/>
      <c r="Q1343"/>
      <c r="R1343"/>
      <c r="S1343"/>
      <c r="T1343"/>
      <c r="U1343"/>
    </row>
    <row r="1344" spans="1:21" s="105" customFormat="1" x14ac:dyDescent="0.3">
      <c r="A1344"/>
      <c r="B1344"/>
      <c r="C1344"/>
      <c r="D1344"/>
      <c r="E1344"/>
      <c r="F1344"/>
      <c r="G1344"/>
      <c r="H1344"/>
      <c r="I1344"/>
      <c r="J1344" s="102"/>
      <c r="K1344"/>
      <c r="L1344" s="102"/>
      <c r="M1344" s="135"/>
      <c r="N1344"/>
      <c r="O1344"/>
      <c r="P1344"/>
      <c r="Q1344"/>
      <c r="R1344"/>
      <c r="S1344"/>
      <c r="T1344"/>
      <c r="U1344"/>
    </row>
    <row r="1345" spans="1:21" s="105" customFormat="1" x14ac:dyDescent="0.3">
      <c r="A1345"/>
      <c r="B1345"/>
      <c r="C1345"/>
      <c r="D1345"/>
      <c r="E1345"/>
      <c r="F1345"/>
      <c r="G1345"/>
      <c r="H1345"/>
      <c r="I1345"/>
      <c r="J1345" s="102"/>
      <c r="K1345"/>
      <c r="L1345" s="102"/>
      <c r="M1345" s="135"/>
      <c r="N1345"/>
      <c r="O1345"/>
      <c r="P1345"/>
      <c r="Q1345"/>
      <c r="R1345"/>
      <c r="S1345"/>
      <c r="T1345"/>
      <c r="U1345"/>
    </row>
    <row r="1346" spans="1:21" s="105" customFormat="1" x14ac:dyDescent="0.3">
      <c r="A1346"/>
      <c r="B1346"/>
      <c r="C1346"/>
      <c r="D1346"/>
      <c r="E1346"/>
      <c r="F1346"/>
      <c r="G1346"/>
      <c r="H1346"/>
      <c r="I1346"/>
      <c r="J1346" s="102"/>
      <c r="K1346"/>
      <c r="L1346" s="102"/>
      <c r="M1346" s="135"/>
      <c r="N1346"/>
      <c r="O1346"/>
      <c r="P1346"/>
      <c r="Q1346"/>
      <c r="R1346"/>
      <c r="S1346"/>
      <c r="T1346"/>
      <c r="U1346"/>
    </row>
    <row r="1347" spans="1:21" s="105" customFormat="1" x14ac:dyDescent="0.3">
      <c r="A1347"/>
      <c r="B1347"/>
      <c r="C1347"/>
      <c r="D1347"/>
      <c r="E1347"/>
      <c r="F1347"/>
      <c r="G1347"/>
      <c r="H1347"/>
      <c r="I1347"/>
      <c r="J1347" s="102"/>
      <c r="K1347"/>
      <c r="L1347" s="102"/>
      <c r="M1347" s="135"/>
      <c r="N1347"/>
      <c r="O1347"/>
      <c r="P1347"/>
      <c r="Q1347"/>
      <c r="R1347"/>
      <c r="S1347"/>
      <c r="T1347"/>
      <c r="U1347"/>
    </row>
    <row r="1348" spans="1:21" s="105" customFormat="1" x14ac:dyDescent="0.3">
      <c r="A1348"/>
      <c r="B1348"/>
      <c r="C1348"/>
      <c r="D1348"/>
      <c r="E1348"/>
      <c r="F1348"/>
      <c r="G1348"/>
      <c r="H1348"/>
      <c r="I1348"/>
      <c r="J1348" s="102"/>
      <c r="K1348"/>
      <c r="L1348" s="102"/>
      <c r="M1348" s="135"/>
      <c r="N1348"/>
      <c r="O1348"/>
      <c r="P1348"/>
      <c r="Q1348"/>
      <c r="R1348"/>
      <c r="S1348"/>
      <c r="T1348"/>
      <c r="U1348"/>
    </row>
    <row r="1349" spans="1:21" s="105" customFormat="1" x14ac:dyDescent="0.3">
      <c r="A1349"/>
      <c r="B1349"/>
      <c r="C1349"/>
      <c r="D1349"/>
      <c r="E1349"/>
      <c r="F1349"/>
      <c r="G1349"/>
      <c r="H1349"/>
      <c r="I1349"/>
      <c r="J1349" s="102"/>
      <c r="K1349"/>
      <c r="L1349" s="102"/>
      <c r="M1349" s="135"/>
      <c r="N1349"/>
      <c r="O1349"/>
      <c r="P1349"/>
      <c r="Q1349"/>
      <c r="R1349"/>
      <c r="S1349"/>
      <c r="T1349"/>
      <c r="U1349"/>
    </row>
    <row r="1350" spans="1:21" s="105" customFormat="1" x14ac:dyDescent="0.3">
      <c r="A1350"/>
      <c r="B1350"/>
      <c r="C1350"/>
      <c r="D1350"/>
      <c r="E1350"/>
      <c r="F1350"/>
      <c r="G1350"/>
      <c r="H1350"/>
      <c r="I1350"/>
      <c r="J1350" s="102"/>
      <c r="K1350"/>
      <c r="L1350" s="102"/>
      <c r="M1350" s="135"/>
      <c r="N1350"/>
      <c r="O1350"/>
      <c r="P1350"/>
      <c r="Q1350"/>
      <c r="R1350"/>
      <c r="S1350"/>
      <c r="T1350"/>
      <c r="U1350"/>
    </row>
    <row r="1351" spans="1:21" s="105" customFormat="1" x14ac:dyDescent="0.3">
      <c r="A1351"/>
      <c r="B1351"/>
      <c r="C1351"/>
      <c r="D1351"/>
      <c r="E1351"/>
      <c r="F1351"/>
      <c r="G1351"/>
      <c r="H1351"/>
      <c r="I1351"/>
      <c r="J1351" s="102"/>
      <c r="K1351"/>
      <c r="L1351" s="102"/>
      <c r="M1351" s="135"/>
      <c r="N1351"/>
      <c r="O1351"/>
      <c r="P1351"/>
      <c r="Q1351"/>
      <c r="R1351"/>
      <c r="S1351"/>
      <c r="T1351"/>
      <c r="U1351"/>
    </row>
    <row r="1352" spans="1:21" s="105" customFormat="1" x14ac:dyDescent="0.3">
      <c r="A1352"/>
      <c r="B1352"/>
      <c r="C1352"/>
      <c r="D1352"/>
      <c r="E1352"/>
      <c r="F1352"/>
      <c r="G1352"/>
      <c r="H1352"/>
      <c r="I1352"/>
      <c r="J1352" s="102"/>
      <c r="K1352"/>
      <c r="L1352" s="102"/>
      <c r="M1352" s="135"/>
      <c r="N1352"/>
      <c r="O1352"/>
      <c r="P1352"/>
      <c r="Q1352"/>
      <c r="R1352"/>
      <c r="S1352"/>
      <c r="T1352"/>
      <c r="U1352"/>
    </row>
    <row r="1353" spans="1:21" s="105" customFormat="1" x14ac:dyDescent="0.3">
      <c r="A1353"/>
      <c r="B1353"/>
      <c r="C1353"/>
      <c r="D1353"/>
      <c r="E1353"/>
      <c r="F1353"/>
      <c r="G1353"/>
      <c r="H1353"/>
      <c r="I1353"/>
      <c r="J1353" s="102"/>
      <c r="K1353"/>
      <c r="L1353" s="102"/>
      <c r="M1353" s="135"/>
      <c r="N1353"/>
      <c r="O1353"/>
      <c r="P1353"/>
      <c r="Q1353"/>
      <c r="R1353"/>
      <c r="S1353"/>
      <c r="T1353"/>
      <c r="U1353"/>
    </row>
    <row r="1354" spans="1:21" s="105" customFormat="1" x14ac:dyDescent="0.3">
      <c r="A1354"/>
      <c r="B1354"/>
      <c r="C1354"/>
      <c r="D1354"/>
      <c r="E1354"/>
      <c r="F1354"/>
      <c r="G1354"/>
      <c r="H1354"/>
      <c r="I1354"/>
      <c r="J1354" s="102"/>
      <c r="K1354"/>
      <c r="L1354" s="102"/>
      <c r="M1354" s="135"/>
      <c r="N1354"/>
      <c r="O1354"/>
      <c r="P1354"/>
      <c r="Q1354"/>
      <c r="R1354"/>
      <c r="S1354"/>
      <c r="T1354"/>
      <c r="U1354"/>
    </row>
    <row r="1355" spans="1:21" s="105" customFormat="1" x14ac:dyDescent="0.3">
      <c r="A1355"/>
      <c r="B1355"/>
      <c r="C1355"/>
      <c r="D1355"/>
      <c r="E1355"/>
      <c r="F1355"/>
      <c r="G1355"/>
      <c r="H1355"/>
      <c r="I1355"/>
      <c r="J1355" s="102"/>
      <c r="K1355"/>
      <c r="L1355" s="102"/>
      <c r="M1355" s="135"/>
      <c r="N1355"/>
      <c r="O1355"/>
      <c r="P1355"/>
      <c r="Q1355"/>
      <c r="R1355"/>
      <c r="S1355"/>
      <c r="T1355"/>
      <c r="U1355"/>
    </row>
    <row r="1356" spans="1:21" s="105" customFormat="1" x14ac:dyDescent="0.3">
      <c r="A1356"/>
      <c r="B1356"/>
      <c r="C1356"/>
      <c r="D1356"/>
      <c r="E1356"/>
      <c r="F1356"/>
      <c r="G1356"/>
      <c r="H1356"/>
      <c r="I1356"/>
      <c r="J1356" s="102"/>
      <c r="K1356"/>
      <c r="L1356" s="102"/>
      <c r="M1356" s="135"/>
      <c r="N1356"/>
      <c r="O1356"/>
      <c r="P1356"/>
      <c r="Q1356"/>
      <c r="R1356"/>
      <c r="S1356"/>
      <c r="T1356"/>
      <c r="U1356"/>
    </row>
    <row r="1357" spans="1:21" s="105" customFormat="1" x14ac:dyDescent="0.3">
      <c r="A1357"/>
      <c r="B1357"/>
      <c r="C1357"/>
      <c r="D1357"/>
      <c r="E1357"/>
      <c r="F1357"/>
      <c r="G1357"/>
      <c r="H1357"/>
      <c r="I1357"/>
      <c r="J1357" s="102"/>
      <c r="K1357"/>
      <c r="L1357" s="102"/>
      <c r="M1357" s="135"/>
      <c r="N1357"/>
      <c r="O1357"/>
      <c r="P1357"/>
      <c r="Q1357"/>
      <c r="R1357"/>
      <c r="S1357"/>
      <c r="T1357"/>
      <c r="U1357"/>
    </row>
    <row r="1358" spans="1:21" s="105" customFormat="1" x14ac:dyDescent="0.3">
      <c r="A1358"/>
      <c r="B1358"/>
      <c r="C1358"/>
      <c r="D1358"/>
      <c r="E1358"/>
      <c r="F1358"/>
      <c r="G1358"/>
      <c r="H1358"/>
      <c r="I1358"/>
      <c r="J1358" s="102"/>
      <c r="K1358"/>
      <c r="L1358" s="102"/>
      <c r="M1358" s="135"/>
      <c r="N1358"/>
      <c r="O1358"/>
      <c r="P1358"/>
      <c r="Q1358"/>
      <c r="R1358"/>
      <c r="S1358"/>
      <c r="T1358"/>
      <c r="U1358"/>
    </row>
    <row r="1359" spans="1:21" s="105" customFormat="1" x14ac:dyDescent="0.3">
      <c r="A1359"/>
      <c r="B1359"/>
      <c r="C1359"/>
      <c r="D1359"/>
      <c r="E1359"/>
      <c r="F1359"/>
      <c r="G1359"/>
      <c r="H1359"/>
      <c r="I1359"/>
      <c r="J1359" s="102"/>
      <c r="K1359"/>
      <c r="L1359" s="102"/>
      <c r="M1359" s="135"/>
      <c r="N1359"/>
      <c r="O1359"/>
      <c r="P1359"/>
      <c r="Q1359"/>
      <c r="R1359"/>
      <c r="S1359"/>
      <c r="T1359"/>
      <c r="U1359"/>
    </row>
    <row r="1360" spans="1:21" s="105" customFormat="1" x14ac:dyDescent="0.3">
      <c r="A1360"/>
      <c r="B1360"/>
      <c r="C1360"/>
      <c r="D1360"/>
      <c r="E1360"/>
      <c r="F1360"/>
      <c r="G1360"/>
      <c r="H1360"/>
      <c r="I1360"/>
      <c r="J1360" s="102"/>
      <c r="K1360"/>
      <c r="L1360" s="102"/>
      <c r="M1360" s="135"/>
      <c r="N1360"/>
      <c r="O1360"/>
      <c r="P1360"/>
      <c r="Q1360"/>
      <c r="R1360"/>
      <c r="S1360"/>
      <c r="T1360"/>
      <c r="U1360"/>
    </row>
    <row r="1361" spans="1:21" s="105" customFormat="1" x14ac:dyDescent="0.3">
      <c r="A1361"/>
      <c r="B1361"/>
      <c r="C1361"/>
      <c r="D1361"/>
      <c r="E1361"/>
      <c r="F1361"/>
      <c r="G1361"/>
      <c r="H1361"/>
      <c r="I1361"/>
      <c r="J1361" s="102"/>
      <c r="K1361"/>
      <c r="L1361" s="102"/>
      <c r="M1361" s="135"/>
      <c r="N1361"/>
      <c r="O1361"/>
      <c r="P1361"/>
      <c r="Q1361"/>
      <c r="R1361"/>
      <c r="S1361"/>
      <c r="T1361"/>
      <c r="U1361"/>
    </row>
    <row r="1362" spans="1:21" s="105" customFormat="1" x14ac:dyDescent="0.3">
      <c r="A1362"/>
      <c r="B1362"/>
      <c r="C1362"/>
      <c r="D1362"/>
      <c r="E1362"/>
      <c r="F1362"/>
      <c r="G1362"/>
      <c r="H1362"/>
      <c r="I1362"/>
      <c r="J1362" s="102"/>
      <c r="K1362"/>
      <c r="L1362" s="102"/>
      <c r="M1362" s="135"/>
      <c r="N1362"/>
      <c r="O1362"/>
      <c r="P1362"/>
      <c r="Q1362"/>
      <c r="R1362"/>
      <c r="S1362"/>
      <c r="T1362"/>
      <c r="U1362"/>
    </row>
    <row r="1363" spans="1:21" s="105" customFormat="1" x14ac:dyDescent="0.3">
      <c r="A1363"/>
      <c r="B1363"/>
      <c r="C1363"/>
      <c r="D1363"/>
      <c r="E1363"/>
      <c r="F1363"/>
      <c r="G1363"/>
      <c r="H1363"/>
      <c r="I1363"/>
      <c r="J1363" s="102"/>
      <c r="K1363"/>
      <c r="L1363" s="102"/>
      <c r="M1363" s="135"/>
      <c r="N1363"/>
      <c r="O1363"/>
      <c r="P1363"/>
      <c r="Q1363"/>
      <c r="R1363"/>
      <c r="S1363"/>
      <c r="T1363"/>
      <c r="U1363"/>
    </row>
    <row r="1364" spans="1:21" s="105" customFormat="1" x14ac:dyDescent="0.3">
      <c r="A1364"/>
      <c r="B1364"/>
      <c r="C1364"/>
      <c r="D1364"/>
      <c r="E1364"/>
      <c r="F1364"/>
      <c r="G1364"/>
      <c r="H1364"/>
      <c r="I1364"/>
      <c r="J1364" s="102"/>
      <c r="K1364"/>
      <c r="L1364" s="102"/>
      <c r="M1364" s="135"/>
      <c r="N1364"/>
      <c r="O1364"/>
      <c r="P1364"/>
      <c r="Q1364"/>
      <c r="R1364"/>
      <c r="S1364"/>
      <c r="T1364"/>
      <c r="U1364"/>
    </row>
    <row r="1365" spans="1:21" s="105" customFormat="1" x14ac:dyDescent="0.3">
      <c r="A1365"/>
      <c r="B1365"/>
      <c r="C1365"/>
      <c r="D1365"/>
      <c r="E1365"/>
      <c r="F1365"/>
      <c r="G1365"/>
      <c r="H1365"/>
      <c r="I1365"/>
      <c r="J1365" s="102"/>
      <c r="K1365"/>
      <c r="L1365" s="102"/>
      <c r="M1365" s="135"/>
      <c r="N1365"/>
      <c r="O1365"/>
      <c r="P1365"/>
      <c r="Q1365"/>
      <c r="R1365"/>
      <c r="S1365"/>
      <c r="T1365"/>
      <c r="U1365"/>
    </row>
    <row r="1366" spans="1:21" s="105" customFormat="1" x14ac:dyDescent="0.3">
      <c r="A1366"/>
      <c r="B1366"/>
      <c r="C1366"/>
      <c r="D1366"/>
      <c r="E1366"/>
      <c r="F1366"/>
      <c r="G1366"/>
      <c r="H1366"/>
      <c r="I1366"/>
      <c r="J1366" s="102"/>
      <c r="K1366"/>
      <c r="L1366" s="102"/>
      <c r="M1366" s="135"/>
      <c r="N1366"/>
      <c r="O1366"/>
      <c r="P1366"/>
      <c r="Q1366"/>
      <c r="R1366"/>
      <c r="S1366"/>
      <c r="T1366"/>
      <c r="U1366"/>
    </row>
    <row r="1367" spans="1:21" s="105" customFormat="1" x14ac:dyDescent="0.3">
      <c r="A1367"/>
      <c r="B1367"/>
      <c r="C1367"/>
      <c r="D1367"/>
      <c r="E1367"/>
      <c r="F1367"/>
      <c r="G1367"/>
      <c r="H1367"/>
      <c r="I1367"/>
      <c r="J1367" s="102"/>
      <c r="K1367"/>
      <c r="L1367" s="102"/>
      <c r="M1367" s="135"/>
      <c r="N1367"/>
      <c r="O1367"/>
      <c r="P1367"/>
      <c r="Q1367"/>
      <c r="R1367"/>
      <c r="S1367"/>
      <c r="T1367"/>
      <c r="U1367"/>
    </row>
    <row r="1368" spans="1:21" s="105" customFormat="1" x14ac:dyDescent="0.3">
      <c r="A1368"/>
      <c r="B1368"/>
      <c r="C1368"/>
      <c r="D1368"/>
      <c r="E1368"/>
      <c r="F1368"/>
      <c r="G1368"/>
      <c r="H1368"/>
      <c r="I1368"/>
      <c r="J1368" s="102"/>
      <c r="K1368"/>
      <c r="L1368" s="102"/>
      <c r="M1368" s="135"/>
      <c r="N1368"/>
      <c r="O1368"/>
      <c r="P1368"/>
      <c r="Q1368"/>
      <c r="R1368"/>
      <c r="S1368"/>
      <c r="T1368"/>
      <c r="U1368"/>
    </row>
    <row r="1369" spans="1:21" s="105" customFormat="1" x14ac:dyDescent="0.3">
      <c r="A1369"/>
      <c r="B1369"/>
      <c r="C1369"/>
      <c r="D1369"/>
      <c r="E1369"/>
      <c r="F1369"/>
      <c r="G1369"/>
      <c r="H1369"/>
      <c r="I1369"/>
      <c r="J1369" s="102"/>
      <c r="K1369"/>
      <c r="L1369" s="102"/>
      <c r="M1369" s="135"/>
      <c r="N1369"/>
      <c r="O1369"/>
      <c r="P1369"/>
      <c r="Q1369"/>
      <c r="R1369"/>
      <c r="S1369"/>
      <c r="T1369"/>
      <c r="U1369"/>
    </row>
    <row r="1370" spans="1:21" s="105" customFormat="1" x14ac:dyDescent="0.3">
      <c r="A1370"/>
      <c r="B1370"/>
      <c r="C1370"/>
      <c r="D1370"/>
      <c r="E1370"/>
      <c r="F1370"/>
      <c r="G1370"/>
      <c r="H1370"/>
      <c r="I1370"/>
      <c r="J1370" s="102"/>
      <c r="K1370"/>
      <c r="L1370" s="102"/>
      <c r="M1370" s="135"/>
      <c r="N1370"/>
      <c r="O1370"/>
      <c r="P1370"/>
      <c r="Q1370"/>
      <c r="R1370"/>
      <c r="S1370"/>
      <c r="T1370"/>
      <c r="U1370"/>
    </row>
    <row r="1371" spans="1:21" s="105" customFormat="1" x14ac:dyDescent="0.3">
      <c r="A1371"/>
      <c r="B1371"/>
      <c r="C1371"/>
      <c r="D1371"/>
      <c r="E1371"/>
      <c r="F1371"/>
      <c r="G1371"/>
      <c r="H1371"/>
      <c r="I1371"/>
      <c r="J1371" s="102"/>
      <c r="K1371"/>
      <c r="L1371" s="102"/>
      <c r="M1371" s="135"/>
      <c r="N1371"/>
      <c r="O1371"/>
      <c r="P1371"/>
      <c r="Q1371"/>
      <c r="R1371"/>
      <c r="S1371"/>
      <c r="T1371"/>
      <c r="U1371"/>
    </row>
    <row r="1372" spans="1:21" s="105" customFormat="1" x14ac:dyDescent="0.3">
      <c r="A1372"/>
      <c r="B1372"/>
      <c r="C1372"/>
      <c r="D1372"/>
      <c r="E1372"/>
      <c r="F1372"/>
      <c r="G1372"/>
      <c r="H1372"/>
      <c r="I1372"/>
      <c r="J1372" s="102"/>
      <c r="K1372"/>
      <c r="L1372" s="102"/>
      <c r="M1372" s="135"/>
      <c r="N1372"/>
      <c r="O1372"/>
      <c r="P1372"/>
      <c r="Q1372"/>
      <c r="R1372"/>
      <c r="S1372"/>
      <c r="T1372"/>
      <c r="U1372"/>
    </row>
    <row r="1373" spans="1:21" s="105" customFormat="1" x14ac:dyDescent="0.3">
      <c r="A1373"/>
      <c r="B1373"/>
      <c r="C1373"/>
      <c r="D1373"/>
      <c r="E1373"/>
      <c r="F1373"/>
      <c r="G1373"/>
      <c r="H1373"/>
      <c r="I1373"/>
      <c r="J1373" s="102"/>
      <c r="K1373"/>
      <c r="L1373" s="102"/>
      <c r="M1373" s="135"/>
      <c r="N1373"/>
      <c r="O1373"/>
      <c r="P1373"/>
      <c r="Q1373"/>
      <c r="R1373"/>
      <c r="S1373"/>
      <c r="T1373"/>
      <c r="U1373"/>
    </row>
    <row r="1374" spans="1:21" s="105" customFormat="1" x14ac:dyDescent="0.3">
      <c r="A1374"/>
      <c r="B1374"/>
      <c r="C1374"/>
      <c r="D1374"/>
      <c r="E1374"/>
      <c r="F1374"/>
      <c r="G1374"/>
      <c r="H1374"/>
      <c r="I1374"/>
      <c r="J1374" s="102"/>
      <c r="K1374"/>
      <c r="L1374" s="102"/>
      <c r="M1374" s="135"/>
      <c r="N1374"/>
      <c r="O1374"/>
      <c r="P1374"/>
      <c r="Q1374"/>
      <c r="R1374"/>
      <c r="S1374"/>
      <c r="T1374"/>
      <c r="U1374"/>
    </row>
    <row r="1375" spans="1:21" s="105" customFormat="1" x14ac:dyDescent="0.3">
      <c r="A1375"/>
      <c r="B1375"/>
      <c r="C1375"/>
      <c r="D1375"/>
      <c r="E1375"/>
      <c r="F1375"/>
      <c r="G1375"/>
      <c r="H1375"/>
      <c r="I1375"/>
      <c r="J1375" s="102"/>
      <c r="K1375"/>
      <c r="L1375" s="102"/>
      <c r="M1375" s="135"/>
      <c r="N1375"/>
      <c r="O1375"/>
      <c r="P1375"/>
      <c r="Q1375"/>
      <c r="R1375"/>
      <c r="S1375"/>
      <c r="T1375"/>
      <c r="U1375"/>
    </row>
    <row r="1376" spans="1:21" s="105" customFormat="1" x14ac:dyDescent="0.3">
      <c r="A1376"/>
      <c r="B1376"/>
      <c r="C1376"/>
      <c r="D1376"/>
      <c r="E1376"/>
      <c r="F1376"/>
      <c r="G1376"/>
      <c r="H1376"/>
      <c r="I1376"/>
      <c r="J1376" s="102"/>
      <c r="K1376"/>
      <c r="L1376" s="102"/>
      <c r="M1376" s="135"/>
      <c r="N1376"/>
      <c r="O1376"/>
      <c r="P1376"/>
      <c r="Q1376"/>
      <c r="R1376"/>
      <c r="S1376"/>
      <c r="T1376"/>
      <c r="U1376"/>
    </row>
    <row r="1377" spans="1:21" s="105" customFormat="1" x14ac:dyDescent="0.3">
      <c r="A1377"/>
      <c r="B1377"/>
      <c r="C1377"/>
      <c r="D1377"/>
      <c r="E1377"/>
      <c r="F1377"/>
      <c r="G1377"/>
      <c r="H1377"/>
      <c r="I1377"/>
      <c r="J1377" s="102"/>
      <c r="K1377"/>
      <c r="L1377" s="102"/>
      <c r="M1377" s="135"/>
      <c r="N1377"/>
      <c r="O1377"/>
      <c r="P1377"/>
      <c r="Q1377"/>
      <c r="R1377"/>
      <c r="S1377"/>
      <c r="T1377"/>
      <c r="U1377"/>
    </row>
    <row r="1378" spans="1:21" s="105" customFormat="1" x14ac:dyDescent="0.3">
      <c r="A1378"/>
      <c r="B1378"/>
      <c r="C1378"/>
      <c r="D1378"/>
      <c r="E1378"/>
      <c r="F1378"/>
      <c r="G1378"/>
      <c r="H1378"/>
      <c r="I1378"/>
      <c r="J1378" s="102"/>
      <c r="K1378"/>
      <c r="L1378" s="102"/>
      <c r="M1378" s="135"/>
      <c r="N1378"/>
      <c r="O1378"/>
      <c r="P1378"/>
      <c r="Q1378"/>
      <c r="R1378"/>
      <c r="S1378"/>
      <c r="T1378"/>
      <c r="U1378"/>
    </row>
    <row r="1379" spans="1:21" s="105" customFormat="1" x14ac:dyDescent="0.3">
      <c r="A1379"/>
      <c r="B1379"/>
      <c r="C1379"/>
      <c r="D1379"/>
      <c r="E1379"/>
      <c r="F1379"/>
      <c r="G1379"/>
      <c r="H1379"/>
      <c r="I1379"/>
      <c r="J1379" s="102"/>
      <c r="K1379"/>
      <c r="L1379" s="102"/>
      <c r="M1379" s="135"/>
      <c r="N1379"/>
      <c r="O1379"/>
      <c r="P1379"/>
      <c r="Q1379"/>
      <c r="R1379"/>
      <c r="S1379"/>
      <c r="T1379"/>
      <c r="U1379"/>
    </row>
    <row r="1380" spans="1:21" s="105" customFormat="1" x14ac:dyDescent="0.3">
      <c r="A1380"/>
      <c r="B1380"/>
      <c r="C1380"/>
      <c r="D1380"/>
      <c r="E1380"/>
      <c r="F1380"/>
      <c r="G1380"/>
      <c r="H1380"/>
      <c r="I1380"/>
      <c r="J1380" s="102"/>
      <c r="K1380"/>
      <c r="L1380" s="102"/>
      <c r="M1380" s="135"/>
      <c r="N1380"/>
      <c r="O1380"/>
      <c r="P1380"/>
      <c r="Q1380"/>
      <c r="R1380"/>
      <c r="S1380"/>
      <c r="T1380"/>
      <c r="U1380"/>
    </row>
    <row r="1381" spans="1:21" s="105" customFormat="1" x14ac:dyDescent="0.3">
      <c r="A1381"/>
      <c r="B1381"/>
      <c r="C1381"/>
      <c r="D1381"/>
      <c r="E1381"/>
      <c r="F1381"/>
      <c r="G1381"/>
      <c r="H1381"/>
      <c r="I1381"/>
      <c r="J1381" s="102"/>
      <c r="K1381"/>
      <c r="L1381" s="102"/>
      <c r="M1381" s="135"/>
      <c r="N1381"/>
      <c r="O1381"/>
      <c r="P1381"/>
      <c r="Q1381"/>
      <c r="R1381"/>
      <c r="S1381"/>
      <c r="T1381"/>
      <c r="U1381"/>
    </row>
    <row r="1382" spans="1:21" s="105" customFormat="1" x14ac:dyDescent="0.3">
      <c r="A1382"/>
      <c r="B1382"/>
      <c r="C1382"/>
      <c r="D1382"/>
      <c r="E1382"/>
      <c r="F1382"/>
      <c r="G1382"/>
      <c r="H1382"/>
      <c r="I1382"/>
      <c r="J1382" s="102"/>
      <c r="K1382"/>
      <c r="L1382" s="102"/>
      <c r="M1382" s="135"/>
      <c r="N1382"/>
      <c r="O1382"/>
      <c r="P1382"/>
      <c r="Q1382"/>
      <c r="R1382"/>
      <c r="S1382"/>
      <c r="T1382"/>
      <c r="U1382"/>
    </row>
    <row r="1383" spans="1:21" s="105" customFormat="1" x14ac:dyDescent="0.3">
      <c r="A1383"/>
      <c r="B1383"/>
      <c r="C1383"/>
      <c r="D1383"/>
      <c r="E1383"/>
      <c r="F1383"/>
      <c r="G1383"/>
      <c r="H1383"/>
      <c r="I1383"/>
      <c r="J1383" s="102"/>
      <c r="K1383"/>
      <c r="L1383" s="102"/>
      <c r="M1383" s="135"/>
      <c r="N1383"/>
      <c r="O1383"/>
      <c r="P1383"/>
      <c r="Q1383"/>
      <c r="R1383"/>
      <c r="S1383"/>
      <c r="T1383"/>
      <c r="U1383"/>
    </row>
    <row r="1384" spans="1:21" s="105" customFormat="1" x14ac:dyDescent="0.3">
      <c r="A1384"/>
      <c r="B1384"/>
      <c r="C1384"/>
      <c r="D1384"/>
      <c r="E1384"/>
      <c r="F1384"/>
      <c r="G1384"/>
      <c r="H1384"/>
      <c r="I1384"/>
      <c r="J1384" s="102"/>
      <c r="K1384"/>
      <c r="L1384" s="102"/>
      <c r="M1384" s="135"/>
      <c r="N1384"/>
      <c r="O1384"/>
      <c r="P1384"/>
      <c r="Q1384"/>
      <c r="R1384"/>
      <c r="S1384"/>
      <c r="T1384"/>
      <c r="U1384"/>
    </row>
    <row r="1385" spans="1:21" s="105" customFormat="1" x14ac:dyDescent="0.3">
      <c r="A1385"/>
      <c r="B1385"/>
      <c r="C1385"/>
      <c r="D1385"/>
      <c r="E1385"/>
      <c r="F1385"/>
      <c r="G1385"/>
      <c r="H1385"/>
      <c r="I1385"/>
      <c r="J1385" s="102"/>
      <c r="K1385"/>
      <c r="L1385" s="102"/>
      <c r="M1385" s="135"/>
      <c r="N1385"/>
      <c r="O1385"/>
      <c r="P1385"/>
      <c r="Q1385"/>
      <c r="R1385"/>
      <c r="S1385"/>
      <c r="T1385"/>
      <c r="U1385"/>
    </row>
    <row r="1386" spans="1:21" s="105" customFormat="1" x14ac:dyDescent="0.3">
      <c r="A1386"/>
      <c r="B1386"/>
      <c r="C1386"/>
      <c r="D1386"/>
      <c r="E1386"/>
      <c r="F1386"/>
      <c r="G1386"/>
      <c r="H1386"/>
      <c r="I1386"/>
      <c r="J1386" s="102"/>
      <c r="K1386"/>
      <c r="L1386" s="102"/>
      <c r="M1386" s="135"/>
      <c r="N1386"/>
      <c r="O1386"/>
      <c r="P1386"/>
      <c r="Q1386"/>
      <c r="R1386"/>
      <c r="S1386"/>
      <c r="T1386"/>
      <c r="U1386"/>
    </row>
    <row r="1387" spans="1:21" s="105" customFormat="1" x14ac:dyDescent="0.3">
      <c r="A1387"/>
      <c r="B1387"/>
      <c r="C1387"/>
      <c r="D1387"/>
      <c r="E1387"/>
      <c r="F1387"/>
      <c r="G1387"/>
      <c r="H1387"/>
      <c r="I1387"/>
      <c r="J1387" s="102"/>
      <c r="K1387"/>
      <c r="L1387" s="102"/>
      <c r="M1387" s="135"/>
      <c r="N1387"/>
      <c r="O1387"/>
      <c r="P1387"/>
      <c r="Q1387"/>
      <c r="R1387"/>
      <c r="S1387"/>
      <c r="T1387"/>
      <c r="U1387"/>
    </row>
    <row r="1388" spans="1:21" s="105" customFormat="1" x14ac:dyDescent="0.3">
      <c r="A1388"/>
      <c r="B1388"/>
      <c r="C1388"/>
      <c r="D1388"/>
      <c r="E1388"/>
      <c r="F1388"/>
      <c r="G1388"/>
      <c r="H1388"/>
      <c r="I1388"/>
      <c r="J1388" s="102"/>
      <c r="K1388"/>
      <c r="L1388" s="102"/>
      <c r="M1388" s="135"/>
      <c r="N1388"/>
      <c r="O1388"/>
      <c r="P1388"/>
      <c r="Q1388"/>
      <c r="R1388"/>
      <c r="S1388"/>
      <c r="T1388"/>
      <c r="U1388"/>
    </row>
    <row r="1389" spans="1:21" s="105" customFormat="1" x14ac:dyDescent="0.3">
      <c r="A1389"/>
      <c r="B1389"/>
      <c r="C1389"/>
      <c r="D1389"/>
      <c r="E1389"/>
      <c r="F1389"/>
      <c r="G1389"/>
      <c r="H1389"/>
      <c r="I1389"/>
      <c r="J1389" s="102"/>
      <c r="K1389"/>
      <c r="L1389" s="102"/>
      <c r="M1389" s="135"/>
      <c r="N1389"/>
      <c r="O1389"/>
      <c r="P1389"/>
      <c r="Q1389"/>
      <c r="R1389"/>
      <c r="S1389"/>
      <c r="T1389"/>
      <c r="U1389"/>
    </row>
    <row r="1390" spans="1:21" s="105" customFormat="1" x14ac:dyDescent="0.3">
      <c r="A1390"/>
      <c r="B1390"/>
      <c r="C1390"/>
      <c r="D1390"/>
      <c r="E1390"/>
      <c r="F1390"/>
      <c r="G1390"/>
      <c r="H1390"/>
      <c r="I1390"/>
      <c r="J1390" s="102"/>
      <c r="K1390"/>
      <c r="L1390" s="102"/>
      <c r="M1390" s="135"/>
      <c r="N1390"/>
      <c r="O1390"/>
      <c r="P1390"/>
      <c r="Q1390"/>
      <c r="R1390"/>
      <c r="S1390"/>
      <c r="T1390"/>
      <c r="U1390"/>
    </row>
    <row r="1391" spans="1:21" s="105" customFormat="1" x14ac:dyDescent="0.3">
      <c r="A1391"/>
      <c r="B1391"/>
      <c r="C1391"/>
      <c r="D1391"/>
      <c r="E1391"/>
      <c r="F1391"/>
      <c r="G1391"/>
      <c r="H1391"/>
      <c r="I1391"/>
      <c r="J1391" s="102"/>
      <c r="K1391"/>
      <c r="L1391" s="102"/>
      <c r="M1391" s="135"/>
      <c r="N1391"/>
      <c r="O1391"/>
      <c r="P1391"/>
      <c r="Q1391"/>
      <c r="R1391"/>
      <c r="S1391"/>
      <c r="T1391"/>
      <c r="U1391"/>
    </row>
    <row r="1392" spans="1:21" s="105" customFormat="1" x14ac:dyDescent="0.3">
      <c r="A1392"/>
      <c r="B1392"/>
      <c r="C1392"/>
      <c r="D1392"/>
      <c r="E1392"/>
      <c r="F1392"/>
      <c r="G1392"/>
      <c r="H1392"/>
      <c r="I1392"/>
      <c r="J1392" s="102"/>
      <c r="K1392"/>
      <c r="L1392" s="102"/>
      <c r="M1392" s="135"/>
      <c r="N1392"/>
      <c r="O1392"/>
      <c r="P1392"/>
      <c r="Q1392"/>
      <c r="R1392"/>
      <c r="S1392"/>
      <c r="T1392"/>
      <c r="U1392"/>
    </row>
    <row r="1393" spans="1:21" s="105" customFormat="1" x14ac:dyDescent="0.3">
      <c r="A1393"/>
      <c r="B1393"/>
      <c r="C1393"/>
      <c r="D1393"/>
      <c r="E1393"/>
      <c r="F1393"/>
      <c r="G1393"/>
      <c r="H1393"/>
      <c r="I1393"/>
      <c r="J1393" s="102"/>
      <c r="K1393"/>
      <c r="L1393" s="102"/>
      <c r="M1393" s="135"/>
      <c r="N1393"/>
      <c r="O1393"/>
      <c r="P1393"/>
      <c r="Q1393"/>
      <c r="R1393"/>
      <c r="S1393"/>
      <c r="T1393"/>
      <c r="U1393"/>
    </row>
    <row r="1394" spans="1:21" s="105" customFormat="1" x14ac:dyDescent="0.3">
      <c r="A1394"/>
      <c r="B1394"/>
      <c r="C1394"/>
      <c r="D1394"/>
      <c r="E1394"/>
      <c r="F1394"/>
      <c r="G1394"/>
      <c r="H1394"/>
      <c r="I1394"/>
      <c r="J1394" s="102"/>
      <c r="K1394"/>
      <c r="L1394" s="102"/>
      <c r="M1394" s="135"/>
      <c r="N1394"/>
      <c r="O1394"/>
      <c r="P1394"/>
      <c r="Q1394"/>
      <c r="R1394"/>
      <c r="S1394"/>
      <c r="T1394"/>
      <c r="U1394"/>
    </row>
    <row r="1395" spans="1:21" s="105" customFormat="1" x14ac:dyDescent="0.3">
      <c r="A1395"/>
      <c r="B1395"/>
      <c r="C1395"/>
      <c r="D1395"/>
      <c r="E1395"/>
      <c r="F1395"/>
      <c r="G1395"/>
      <c r="H1395"/>
      <c r="I1395"/>
      <c r="J1395" s="102"/>
      <c r="K1395"/>
      <c r="L1395" s="102"/>
      <c r="M1395" s="135"/>
      <c r="N1395"/>
      <c r="O1395"/>
      <c r="P1395"/>
      <c r="Q1395"/>
      <c r="R1395"/>
      <c r="S1395"/>
      <c r="T1395"/>
      <c r="U1395"/>
    </row>
    <row r="1396" spans="1:21" s="105" customFormat="1" x14ac:dyDescent="0.3">
      <c r="A1396"/>
      <c r="B1396"/>
      <c r="C1396"/>
      <c r="D1396"/>
      <c r="E1396"/>
      <c r="F1396"/>
      <c r="G1396"/>
      <c r="H1396"/>
      <c r="I1396"/>
      <c r="J1396" s="102"/>
      <c r="K1396"/>
      <c r="L1396" s="102"/>
      <c r="M1396" s="135"/>
      <c r="N1396"/>
      <c r="O1396"/>
      <c r="P1396"/>
      <c r="Q1396"/>
      <c r="R1396"/>
      <c r="S1396"/>
      <c r="T1396"/>
      <c r="U1396"/>
    </row>
    <row r="1397" spans="1:21" s="105" customFormat="1" x14ac:dyDescent="0.3">
      <c r="A1397"/>
      <c r="B1397"/>
      <c r="C1397"/>
      <c r="D1397"/>
      <c r="E1397"/>
      <c r="F1397"/>
      <c r="G1397"/>
      <c r="H1397"/>
      <c r="I1397"/>
      <c r="J1397" s="102"/>
      <c r="K1397"/>
      <c r="L1397" s="102"/>
      <c r="M1397" s="135"/>
      <c r="N1397"/>
      <c r="O1397"/>
      <c r="P1397"/>
      <c r="Q1397"/>
      <c r="R1397"/>
      <c r="S1397"/>
      <c r="T1397"/>
      <c r="U1397"/>
    </row>
    <row r="1398" spans="1:21" s="105" customFormat="1" x14ac:dyDescent="0.3">
      <c r="A1398"/>
      <c r="B1398"/>
      <c r="C1398"/>
      <c r="D1398"/>
      <c r="E1398"/>
      <c r="F1398"/>
      <c r="G1398"/>
      <c r="H1398"/>
      <c r="I1398"/>
      <c r="J1398" s="102"/>
      <c r="K1398"/>
      <c r="L1398" s="102"/>
      <c r="M1398" s="135"/>
      <c r="N1398"/>
      <c r="O1398"/>
      <c r="P1398"/>
      <c r="Q1398"/>
      <c r="R1398"/>
      <c r="S1398"/>
      <c r="T1398"/>
      <c r="U1398"/>
    </row>
    <row r="1399" spans="1:21" s="105" customFormat="1" x14ac:dyDescent="0.3">
      <c r="A1399"/>
      <c r="B1399"/>
      <c r="C1399"/>
      <c r="D1399"/>
      <c r="E1399"/>
      <c r="F1399"/>
      <c r="G1399"/>
      <c r="H1399"/>
      <c r="I1399"/>
      <c r="J1399" s="102"/>
      <c r="K1399"/>
      <c r="L1399" s="102"/>
      <c r="M1399" s="135"/>
      <c r="N1399"/>
      <c r="O1399"/>
      <c r="P1399"/>
      <c r="Q1399"/>
      <c r="R1399"/>
      <c r="S1399"/>
      <c r="T1399"/>
      <c r="U1399"/>
    </row>
    <row r="1400" spans="1:21" s="105" customFormat="1" x14ac:dyDescent="0.3">
      <c r="A1400"/>
      <c r="B1400"/>
      <c r="C1400"/>
      <c r="D1400"/>
      <c r="E1400"/>
      <c r="F1400"/>
      <c r="G1400"/>
      <c r="H1400"/>
      <c r="I1400"/>
      <c r="J1400" s="102"/>
      <c r="K1400"/>
      <c r="L1400" s="102"/>
      <c r="M1400" s="135"/>
      <c r="N1400"/>
      <c r="O1400"/>
      <c r="P1400"/>
      <c r="Q1400"/>
      <c r="R1400"/>
      <c r="S1400"/>
      <c r="T1400"/>
      <c r="U1400"/>
    </row>
    <row r="1401" spans="1:21" s="105" customFormat="1" x14ac:dyDescent="0.3">
      <c r="A1401"/>
      <c r="B1401"/>
      <c r="C1401"/>
      <c r="D1401"/>
      <c r="E1401"/>
      <c r="F1401"/>
      <c r="G1401"/>
      <c r="H1401"/>
      <c r="I1401"/>
      <c r="J1401" s="102"/>
      <c r="K1401"/>
      <c r="L1401" s="102"/>
      <c r="M1401" s="135"/>
      <c r="N1401"/>
      <c r="O1401"/>
      <c r="P1401"/>
      <c r="Q1401"/>
      <c r="R1401"/>
      <c r="S1401"/>
      <c r="T1401"/>
      <c r="U1401"/>
    </row>
    <row r="1402" spans="1:21" s="105" customFormat="1" x14ac:dyDescent="0.3">
      <c r="A1402"/>
      <c r="B1402"/>
      <c r="C1402"/>
      <c r="D1402"/>
      <c r="E1402"/>
      <c r="F1402"/>
      <c r="G1402"/>
      <c r="H1402"/>
      <c r="I1402"/>
      <c r="J1402" s="102"/>
      <c r="K1402"/>
      <c r="L1402" s="102"/>
      <c r="M1402" s="135"/>
      <c r="N1402"/>
      <c r="O1402"/>
      <c r="P1402"/>
      <c r="Q1402"/>
      <c r="R1402"/>
      <c r="S1402"/>
      <c r="T1402"/>
      <c r="U1402"/>
    </row>
    <row r="1403" spans="1:21" s="105" customFormat="1" x14ac:dyDescent="0.3">
      <c r="A1403"/>
      <c r="B1403"/>
      <c r="C1403"/>
      <c r="D1403"/>
      <c r="E1403"/>
      <c r="F1403"/>
      <c r="G1403"/>
      <c r="H1403"/>
      <c r="I1403"/>
      <c r="J1403" s="102"/>
      <c r="K1403"/>
      <c r="L1403" s="102"/>
      <c r="M1403" s="135"/>
      <c r="N1403"/>
      <c r="O1403"/>
      <c r="P1403"/>
      <c r="Q1403"/>
      <c r="R1403"/>
      <c r="S1403"/>
      <c r="T1403"/>
      <c r="U1403"/>
    </row>
    <row r="1404" spans="1:21" s="105" customFormat="1" x14ac:dyDescent="0.3">
      <c r="A1404"/>
      <c r="B1404"/>
      <c r="C1404"/>
      <c r="D1404"/>
      <c r="E1404"/>
      <c r="F1404"/>
      <c r="G1404"/>
      <c r="H1404"/>
      <c r="I1404"/>
      <c r="J1404" s="102"/>
      <c r="K1404"/>
      <c r="L1404" s="102"/>
      <c r="M1404" s="135"/>
      <c r="N1404"/>
      <c r="O1404"/>
      <c r="P1404"/>
      <c r="Q1404"/>
      <c r="R1404"/>
      <c r="S1404"/>
      <c r="T1404"/>
      <c r="U1404"/>
    </row>
    <row r="1405" spans="1:21" s="105" customFormat="1" x14ac:dyDescent="0.3">
      <c r="A1405"/>
      <c r="B1405"/>
      <c r="C1405"/>
      <c r="D1405"/>
      <c r="E1405"/>
      <c r="F1405"/>
      <c r="G1405"/>
      <c r="H1405"/>
      <c r="I1405"/>
      <c r="J1405" s="102"/>
      <c r="K1405"/>
      <c r="L1405" s="102"/>
      <c r="M1405" s="135"/>
      <c r="N1405"/>
      <c r="O1405"/>
      <c r="P1405"/>
      <c r="Q1405"/>
      <c r="R1405"/>
      <c r="S1405"/>
      <c r="T1405"/>
      <c r="U1405"/>
    </row>
    <row r="1406" spans="1:21" s="105" customFormat="1" x14ac:dyDescent="0.3">
      <c r="A1406"/>
      <c r="B1406"/>
      <c r="C1406"/>
      <c r="D1406"/>
      <c r="E1406"/>
      <c r="F1406"/>
      <c r="G1406"/>
      <c r="H1406"/>
      <c r="I1406"/>
      <c r="J1406" s="102"/>
      <c r="K1406"/>
      <c r="L1406" s="102"/>
      <c r="M1406" s="135"/>
      <c r="N1406"/>
      <c r="O1406"/>
      <c r="P1406"/>
      <c r="Q1406"/>
      <c r="R1406"/>
      <c r="S1406"/>
      <c r="T1406"/>
      <c r="U1406"/>
    </row>
    <row r="1407" spans="1:21" s="105" customFormat="1" x14ac:dyDescent="0.3">
      <c r="A1407"/>
      <c r="B1407"/>
      <c r="C1407"/>
      <c r="D1407"/>
      <c r="E1407"/>
      <c r="F1407"/>
      <c r="G1407"/>
      <c r="H1407"/>
      <c r="I1407"/>
      <c r="J1407" s="102"/>
      <c r="K1407"/>
      <c r="L1407" s="102"/>
      <c r="M1407" s="135"/>
      <c r="N1407"/>
      <c r="O1407"/>
      <c r="P1407"/>
      <c r="Q1407"/>
      <c r="R1407"/>
      <c r="S1407"/>
      <c r="T1407"/>
      <c r="U1407"/>
    </row>
    <row r="1408" spans="1:21" s="105" customFormat="1" x14ac:dyDescent="0.3">
      <c r="A1408"/>
      <c r="B1408"/>
      <c r="C1408"/>
      <c r="D1408"/>
      <c r="E1408"/>
      <c r="F1408"/>
      <c r="G1408"/>
      <c r="H1408"/>
      <c r="I1408"/>
      <c r="J1408" s="102"/>
      <c r="K1408"/>
      <c r="L1408" s="102"/>
      <c r="M1408" s="135"/>
      <c r="N1408"/>
      <c r="O1408"/>
      <c r="P1408"/>
      <c r="Q1408"/>
      <c r="R1408"/>
      <c r="S1408"/>
      <c r="T1408"/>
      <c r="U1408"/>
    </row>
    <row r="1409" spans="1:21" s="105" customFormat="1" x14ac:dyDescent="0.3">
      <c r="A1409"/>
      <c r="B1409"/>
      <c r="C1409"/>
      <c r="D1409"/>
      <c r="E1409"/>
      <c r="F1409"/>
      <c r="G1409"/>
      <c r="H1409"/>
      <c r="I1409"/>
      <c r="J1409" s="102"/>
      <c r="K1409"/>
      <c r="L1409" s="102"/>
      <c r="M1409" s="135"/>
      <c r="N1409"/>
      <c r="O1409"/>
      <c r="P1409"/>
      <c r="Q1409"/>
      <c r="R1409"/>
      <c r="S1409"/>
      <c r="T1409"/>
      <c r="U1409"/>
    </row>
    <row r="1410" spans="1:21" s="105" customFormat="1" x14ac:dyDescent="0.3">
      <c r="A1410"/>
      <c r="B1410"/>
      <c r="C1410"/>
      <c r="D1410"/>
      <c r="E1410"/>
      <c r="F1410"/>
      <c r="G1410"/>
      <c r="H1410"/>
      <c r="I1410"/>
      <c r="J1410" s="102"/>
      <c r="K1410"/>
      <c r="L1410" s="102"/>
      <c r="M1410" s="135"/>
      <c r="N1410"/>
      <c r="O1410"/>
      <c r="P1410"/>
      <c r="Q1410"/>
      <c r="R1410"/>
      <c r="S1410"/>
      <c r="T1410"/>
      <c r="U1410"/>
    </row>
    <row r="1411" spans="1:21" s="105" customFormat="1" x14ac:dyDescent="0.3">
      <c r="A1411"/>
      <c r="B1411"/>
      <c r="C1411"/>
      <c r="D1411"/>
      <c r="E1411"/>
      <c r="F1411"/>
      <c r="G1411"/>
      <c r="H1411"/>
      <c r="I1411"/>
      <c r="J1411" s="102"/>
      <c r="K1411"/>
      <c r="L1411" s="102"/>
      <c r="M1411" s="135"/>
      <c r="N1411"/>
      <c r="O1411"/>
      <c r="P1411"/>
      <c r="Q1411"/>
      <c r="R1411"/>
      <c r="S1411"/>
      <c r="T1411"/>
      <c r="U1411"/>
    </row>
    <row r="1412" spans="1:21" s="105" customFormat="1" x14ac:dyDescent="0.3">
      <c r="A1412"/>
      <c r="B1412"/>
      <c r="C1412"/>
      <c r="D1412"/>
      <c r="E1412"/>
      <c r="F1412"/>
      <c r="G1412"/>
      <c r="H1412"/>
      <c r="I1412"/>
      <c r="J1412" s="102"/>
      <c r="K1412"/>
      <c r="L1412" s="102"/>
      <c r="M1412" s="135"/>
      <c r="N1412"/>
      <c r="O1412"/>
      <c r="P1412"/>
      <c r="Q1412"/>
      <c r="R1412"/>
      <c r="S1412"/>
      <c r="T1412"/>
      <c r="U1412"/>
    </row>
    <row r="1413" spans="1:21" s="105" customFormat="1" x14ac:dyDescent="0.3">
      <c r="A1413"/>
      <c r="B1413"/>
      <c r="C1413"/>
      <c r="D1413"/>
      <c r="E1413"/>
      <c r="F1413"/>
      <c r="G1413"/>
      <c r="H1413"/>
      <c r="I1413"/>
      <c r="J1413" s="102"/>
      <c r="K1413"/>
      <c r="L1413" s="102"/>
      <c r="M1413" s="135"/>
      <c r="N1413"/>
      <c r="O1413"/>
      <c r="P1413"/>
      <c r="Q1413"/>
      <c r="R1413"/>
      <c r="S1413"/>
      <c r="T1413"/>
      <c r="U1413"/>
    </row>
    <row r="1414" spans="1:21" s="105" customFormat="1" x14ac:dyDescent="0.3">
      <c r="A1414"/>
      <c r="B1414"/>
      <c r="C1414"/>
      <c r="D1414"/>
      <c r="E1414"/>
      <c r="F1414"/>
      <c r="G1414"/>
      <c r="H1414"/>
      <c r="I1414"/>
      <c r="J1414" s="102"/>
      <c r="K1414"/>
      <c r="L1414" s="102"/>
      <c r="M1414" s="135"/>
      <c r="N1414"/>
      <c r="O1414"/>
      <c r="P1414"/>
      <c r="Q1414"/>
      <c r="R1414"/>
      <c r="S1414"/>
      <c r="T1414"/>
      <c r="U1414"/>
    </row>
    <row r="1415" spans="1:21" s="105" customFormat="1" x14ac:dyDescent="0.3">
      <c r="A1415"/>
      <c r="B1415"/>
      <c r="C1415"/>
      <c r="D1415"/>
      <c r="E1415"/>
      <c r="F1415"/>
      <c r="G1415"/>
      <c r="H1415"/>
      <c r="I1415"/>
      <c r="J1415" s="102"/>
      <c r="K1415"/>
      <c r="L1415" s="102"/>
      <c r="M1415" s="135"/>
      <c r="N1415"/>
      <c r="O1415"/>
      <c r="P1415"/>
      <c r="Q1415"/>
      <c r="R1415"/>
      <c r="S1415"/>
      <c r="T1415"/>
      <c r="U1415"/>
    </row>
    <row r="1416" spans="1:21" s="105" customFormat="1" x14ac:dyDescent="0.3">
      <c r="A1416"/>
      <c r="B1416"/>
      <c r="C1416"/>
      <c r="D1416"/>
      <c r="E1416"/>
      <c r="F1416"/>
      <c r="G1416"/>
      <c r="H1416"/>
      <c r="I1416"/>
      <c r="J1416" s="102"/>
      <c r="K1416"/>
      <c r="L1416" s="102"/>
      <c r="M1416" s="135"/>
      <c r="N1416"/>
      <c r="O1416"/>
      <c r="P1416"/>
      <c r="Q1416"/>
      <c r="R1416"/>
      <c r="S1416"/>
      <c r="T1416"/>
      <c r="U1416"/>
    </row>
    <row r="1417" spans="1:21" s="105" customFormat="1" x14ac:dyDescent="0.3">
      <c r="A1417"/>
      <c r="B1417"/>
      <c r="C1417"/>
      <c r="D1417"/>
      <c r="E1417"/>
      <c r="F1417"/>
      <c r="G1417"/>
      <c r="H1417"/>
      <c r="I1417"/>
      <c r="J1417" s="102"/>
      <c r="K1417"/>
      <c r="L1417" s="102"/>
      <c r="M1417" s="135"/>
      <c r="N1417"/>
      <c r="O1417"/>
      <c r="P1417"/>
      <c r="Q1417"/>
      <c r="R1417"/>
      <c r="S1417"/>
      <c r="T1417"/>
      <c r="U1417"/>
    </row>
    <row r="1418" spans="1:21" s="105" customFormat="1" x14ac:dyDescent="0.3">
      <c r="A1418"/>
      <c r="B1418"/>
      <c r="C1418"/>
      <c r="D1418"/>
      <c r="E1418"/>
      <c r="F1418"/>
      <c r="G1418"/>
      <c r="H1418"/>
      <c r="I1418"/>
      <c r="J1418" s="102"/>
      <c r="K1418"/>
      <c r="L1418" s="102"/>
      <c r="M1418" s="135"/>
      <c r="N1418"/>
      <c r="O1418"/>
      <c r="P1418"/>
      <c r="Q1418"/>
      <c r="R1418"/>
      <c r="S1418"/>
      <c r="T1418"/>
      <c r="U1418"/>
    </row>
    <row r="1419" spans="1:21" s="105" customFormat="1" x14ac:dyDescent="0.3">
      <c r="A1419"/>
      <c r="B1419"/>
      <c r="C1419"/>
      <c r="D1419"/>
      <c r="E1419"/>
      <c r="F1419"/>
      <c r="G1419"/>
      <c r="H1419"/>
      <c r="I1419"/>
      <c r="J1419" s="102"/>
      <c r="K1419"/>
      <c r="L1419" s="102"/>
      <c r="M1419" s="135"/>
      <c r="N1419"/>
      <c r="O1419"/>
      <c r="P1419"/>
      <c r="Q1419"/>
      <c r="R1419"/>
      <c r="S1419"/>
      <c r="T1419"/>
      <c r="U1419"/>
    </row>
    <row r="1420" spans="1:21" s="105" customFormat="1" x14ac:dyDescent="0.3">
      <c r="A1420"/>
      <c r="B1420"/>
      <c r="C1420"/>
      <c r="D1420"/>
      <c r="E1420"/>
      <c r="F1420"/>
      <c r="G1420"/>
      <c r="H1420"/>
      <c r="I1420"/>
      <c r="J1420" s="102"/>
      <c r="K1420"/>
      <c r="L1420" s="102"/>
      <c r="M1420" s="135"/>
      <c r="N1420"/>
      <c r="O1420"/>
      <c r="P1420"/>
      <c r="Q1420"/>
      <c r="R1420"/>
      <c r="S1420"/>
      <c r="T1420"/>
      <c r="U1420"/>
    </row>
    <row r="1421" spans="1:21" s="105" customFormat="1" x14ac:dyDescent="0.3">
      <c r="A1421"/>
      <c r="B1421"/>
      <c r="C1421"/>
      <c r="D1421"/>
      <c r="E1421"/>
      <c r="F1421"/>
      <c r="G1421"/>
      <c r="H1421"/>
      <c r="I1421"/>
      <c r="J1421" s="102"/>
      <c r="K1421"/>
      <c r="L1421" s="102"/>
      <c r="M1421" s="135"/>
      <c r="N1421"/>
      <c r="O1421"/>
      <c r="P1421"/>
      <c r="Q1421"/>
      <c r="R1421"/>
      <c r="S1421"/>
      <c r="T1421"/>
      <c r="U1421"/>
    </row>
    <row r="1422" spans="1:21" s="105" customFormat="1" x14ac:dyDescent="0.3">
      <c r="A1422"/>
      <c r="B1422"/>
      <c r="C1422"/>
      <c r="D1422"/>
      <c r="E1422"/>
      <c r="F1422"/>
      <c r="G1422"/>
      <c r="H1422"/>
      <c r="I1422"/>
      <c r="J1422" s="102"/>
      <c r="K1422"/>
      <c r="L1422" s="102"/>
      <c r="M1422" s="135"/>
      <c r="N1422"/>
      <c r="O1422"/>
      <c r="P1422"/>
      <c r="Q1422"/>
      <c r="R1422"/>
      <c r="S1422"/>
      <c r="T1422"/>
      <c r="U1422"/>
    </row>
    <row r="1423" spans="1:21" s="105" customFormat="1" x14ac:dyDescent="0.3">
      <c r="A1423"/>
      <c r="B1423"/>
      <c r="C1423"/>
      <c r="D1423"/>
      <c r="E1423"/>
      <c r="F1423"/>
      <c r="G1423"/>
      <c r="H1423"/>
      <c r="I1423"/>
      <c r="J1423" s="102"/>
      <c r="K1423"/>
      <c r="L1423" s="102"/>
      <c r="M1423" s="135"/>
      <c r="N1423"/>
      <c r="O1423"/>
      <c r="P1423"/>
      <c r="Q1423"/>
      <c r="R1423"/>
      <c r="S1423"/>
      <c r="T1423"/>
      <c r="U1423"/>
    </row>
    <row r="1424" spans="1:21" s="105" customFormat="1" x14ac:dyDescent="0.3">
      <c r="A1424"/>
      <c r="B1424"/>
      <c r="C1424"/>
      <c r="D1424"/>
      <c r="E1424"/>
      <c r="F1424"/>
      <c r="G1424"/>
      <c r="H1424"/>
      <c r="I1424"/>
      <c r="J1424" s="102"/>
      <c r="K1424"/>
      <c r="L1424" s="102"/>
      <c r="M1424" s="135"/>
      <c r="N1424"/>
      <c r="O1424"/>
      <c r="P1424"/>
      <c r="Q1424"/>
      <c r="R1424"/>
      <c r="S1424"/>
      <c r="T1424"/>
      <c r="U1424"/>
    </row>
    <row r="1425" spans="1:21" s="105" customFormat="1" x14ac:dyDescent="0.3">
      <c r="A1425"/>
      <c r="B1425"/>
      <c r="C1425"/>
      <c r="D1425"/>
      <c r="E1425"/>
      <c r="F1425"/>
      <c r="G1425"/>
      <c r="H1425"/>
      <c r="I1425"/>
      <c r="J1425" s="102"/>
      <c r="K1425"/>
      <c r="L1425" s="102"/>
      <c r="M1425" s="135"/>
      <c r="N1425"/>
      <c r="O1425"/>
      <c r="P1425"/>
      <c r="Q1425"/>
      <c r="R1425"/>
      <c r="S1425"/>
      <c r="T1425"/>
      <c r="U1425"/>
    </row>
    <row r="1426" spans="1:21" s="105" customFormat="1" x14ac:dyDescent="0.3">
      <c r="A1426"/>
      <c r="B1426"/>
      <c r="C1426"/>
      <c r="D1426"/>
      <c r="E1426"/>
      <c r="F1426"/>
      <c r="G1426"/>
      <c r="H1426"/>
      <c r="I1426"/>
      <c r="J1426" s="102"/>
      <c r="K1426"/>
      <c r="L1426" s="102"/>
      <c r="M1426" s="135"/>
      <c r="N1426"/>
      <c r="O1426"/>
      <c r="P1426"/>
      <c r="Q1426"/>
      <c r="R1426"/>
      <c r="S1426"/>
      <c r="T1426"/>
      <c r="U1426"/>
    </row>
    <row r="1427" spans="1:21" s="105" customFormat="1" x14ac:dyDescent="0.3">
      <c r="A1427"/>
      <c r="B1427"/>
      <c r="C1427"/>
      <c r="D1427"/>
      <c r="E1427"/>
      <c r="F1427"/>
      <c r="G1427"/>
      <c r="H1427"/>
      <c r="I1427"/>
      <c r="J1427" s="102"/>
      <c r="K1427"/>
      <c r="L1427" s="102"/>
      <c r="M1427" s="135"/>
      <c r="N1427"/>
      <c r="O1427"/>
      <c r="P1427"/>
      <c r="Q1427"/>
      <c r="R1427"/>
      <c r="S1427"/>
      <c r="T1427"/>
      <c r="U1427"/>
    </row>
    <row r="1428" spans="1:21" s="105" customFormat="1" x14ac:dyDescent="0.3">
      <c r="A1428"/>
      <c r="B1428"/>
      <c r="C1428"/>
      <c r="D1428"/>
      <c r="E1428"/>
      <c r="F1428"/>
      <c r="G1428"/>
      <c r="H1428"/>
      <c r="I1428"/>
      <c r="J1428" s="102"/>
      <c r="K1428"/>
      <c r="L1428" s="102"/>
      <c r="M1428" s="135"/>
      <c r="N1428"/>
      <c r="O1428"/>
      <c r="P1428"/>
      <c r="Q1428"/>
      <c r="R1428"/>
      <c r="S1428"/>
      <c r="T1428"/>
      <c r="U1428"/>
    </row>
    <row r="1429" spans="1:21" s="105" customFormat="1" x14ac:dyDescent="0.3">
      <c r="A1429"/>
      <c r="B1429"/>
      <c r="C1429"/>
      <c r="D1429"/>
      <c r="E1429"/>
      <c r="F1429"/>
      <c r="G1429"/>
      <c r="H1429"/>
      <c r="I1429"/>
      <c r="J1429" s="102"/>
      <c r="K1429"/>
      <c r="L1429" s="102"/>
      <c r="M1429" s="135"/>
      <c r="N1429"/>
      <c r="O1429"/>
      <c r="P1429"/>
      <c r="Q1429"/>
      <c r="R1429"/>
      <c r="S1429"/>
      <c r="T1429"/>
      <c r="U1429"/>
    </row>
    <row r="1430" spans="1:21" s="105" customFormat="1" x14ac:dyDescent="0.3">
      <c r="A1430"/>
      <c r="B1430"/>
      <c r="C1430"/>
      <c r="D1430"/>
      <c r="E1430"/>
      <c r="F1430"/>
      <c r="G1430"/>
      <c r="H1430"/>
      <c r="I1430"/>
      <c r="J1430" s="102"/>
      <c r="K1430"/>
      <c r="L1430" s="102"/>
      <c r="M1430" s="135"/>
      <c r="N1430"/>
      <c r="O1430"/>
      <c r="P1430"/>
      <c r="Q1430"/>
      <c r="R1430"/>
      <c r="S1430"/>
      <c r="T1430"/>
      <c r="U1430"/>
    </row>
    <row r="1431" spans="1:21" s="105" customFormat="1" x14ac:dyDescent="0.3">
      <c r="A1431"/>
      <c r="B1431"/>
      <c r="C1431"/>
      <c r="D1431"/>
      <c r="E1431"/>
      <c r="F1431"/>
      <c r="G1431"/>
      <c r="H1431"/>
      <c r="I1431"/>
      <c r="J1431" s="102"/>
      <c r="K1431"/>
      <c r="L1431" s="102"/>
      <c r="M1431" s="135"/>
      <c r="N1431"/>
      <c r="O1431"/>
      <c r="P1431"/>
      <c r="Q1431"/>
      <c r="R1431"/>
      <c r="S1431"/>
      <c r="T1431"/>
      <c r="U1431"/>
    </row>
    <row r="1432" spans="1:21" s="105" customFormat="1" x14ac:dyDescent="0.3">
      <c r="A1432"/>
      <c r="B1432"/>
      <c r="C1432"/>
      <c r="D1432"/>
      <c r="E1432"/>
      <c r="F1432"/>
      <c r="G1432"/>
      <c r="H1432"/>
      <c r="I1432"/>
      <c r="J1432" s="102"/>
      <c r="K1432"/>
      <c r="L1432" s="102"/>
      <c r="M1432" s="135"/>
      <c r="N1432"/>
      <c r="O1432"/>
      <c r="P1432"/>
      <c r="Q1432"/>
      <c r="R1432"/>
      <c r="S1432"/>
      <c r="T1432"/>
      <c r="U1432"/>
    </row>
    <row r="1433" spans="1:21" s="105" customFormat="1" x14ac:dyDescent="0.3">
      <c r="A1433"/>
      <c r="B1433"/>
      <c r="C1433"/>
      <c r="D1433"/>
      <c r="E1433"/>
      <c r="F1433"/>
      <c r="G1433"/>
      <c r="H1433"/>
      <c r="I1433"/>
      <c r="J1433" s="102"/>
      <c r="K1433"/>
      <c r="L1433" s="102"/>
      <c r="M1433" s="135"/>
      <c r="N1433"/>
      <c r="O1433"/>
      <c r="P1433"/>
      <c r="Q1433"/>
      <c r="R1433"/>
      <c r="S1433"/>
      <c r="T1433"/>
      <c r="U1433"/>
    </row>
    <row r="1434" spans="1:21" s="105" customFormat="1" x14ac:dyDescent="0.3">
      <c r="A1434"/>
      <c r="B1434"/>
      <c r="C1434"/>
      <c r="D1434"/>
      <c r="E1434"/>
      <c r="F1434"/>
      <c r="G1434"/>
      <c r="H1434"/>
      <c r="I1434"/>
      <c r="J1434" s="102"/>
      <c r="K1434"/>
      <c r="L1434" s="102"/>
      <c r="M1434" s="135"/>
      <c r="N1434"/>
      <c r="O1434"/>
      <c r="P1434"/>
      <c r="Q1434"/>
      <c r="R1434"/>
      <c r="S1434"/>
      <c r="T1434"/>
      <c r="U1434"/>
    </row>
    <row r="1435" spans="1:21" s="105" customFormat="1" x14ac:dyDescent="0.3">
      <c r="A1435"/>
      <c r="B1435"/>
      <c r="C1435"/>
      <c r="D1435"/>
      <c r="E1435"/>
      <c r="F1435"/>
      <c r="G1435"/>
      <c r="H1435"/>
      <c r="I1435"/>
      <c r="J1435" s="102"/>
      <c r="K1435"/>
      <c r="L1435" s="102"/>
      <c r="M1435" s="135"/>
      <c r="N1435"/>
      <c r="O1435"/>
      <c r="P1435"/>
      <c r="Q1435"/>
      <c r="R1435"/>
      <c r="S1435"/>
      <c r="T1435"/>
      <c r="U1435"/>
    </row>
    <row r="1436" spans="1:21" s="105" customFormat="1" x14ac:dyDescent="0.3">
      <c r="A1436"/>
      <c r="B1436"/>
      <c r="C1436"/>
      <c r="D1436"/>
      <c r="E1436"/>
      <c r="F1436"/>
      <c r="G1436"/>
      <c r="H1436"/>
      <c r="I1436"/>
      <c r="J1436" s="102"/>
      <c r="K1436"/>
      <c r="L1436" s="102"/>
      <c r="M1436" s="135"/>
      <c r="N1436"/>
      <c r="O1436"/>
      <c r="P1436"/>
      <c r="Q1436"/>
      <c r="R1436"/>
      <c r="S1436"/>
      <c r="T1436"/>
      <c r="U1436"/>
    </row>
    <row r="1437" spans="1:21" s="105" customFormat="1" x14ac:dyDescent="0.3">
      <c r="A1437"/>
      <c r="B1437"/>
      <c r="C1437"/>
      <c r="D1437"/>
      <c r="E1437"/>
      <c r="F1437"/>
      <c r="G1437"/>
      <c r="H1437"/>
      <c r="I1437"/>
      <c r="J1437" s="102"/>
      <c r="K1437"/>
      <c r="L1437" s="102"/>
      <c r="M1437" s="135"/>
      <c r="N1437"/>
      <c r="O1437"/>
      <c r="P1437"/>
      <c r="Q1437"/>
      <c r="R1437"/>
      <c r="S1437"/>
      <c r="T1437"/>
      <c r="U1437"/>
    </row>
    <row r="1438" spans="1:21" s="105" customFormat="1" x14ac:dyDescent="0.3">
      <c r="A1438"/>
      <c r="B1438"/>
      <c r="C1438"/>
      <c r="D1438"/>
      <c r="E1438"/>
      <c r="F1438"/>
      <c r="G1438"/>
      <c r="H1438"/>
      <c r="I1438"/>
      <c r="J1438" s="102"/>
      <c r="K1438"/>
      <c r="L1438" s="102"/>
      <c r="M1438" s="135"/>
      <c r="N1438"/>
      <c r="O1438"/>
      <c r="P1438"/>
      <c r="Q1438"/>
      <c r="R1438"/>
      <c r="S1438"/>
      <c r="T1438"/>
      <c r="U1438"/>
    </row>
    <row r="1439" spans="1:21" s="105" customFormat="1" x14ac:dyDescent="0.3">
      <c r="A1439"/>
      <c r="B1439"/>
      <c r="C1439"/>
      <c r="D1439"/>
      <c r="E1439"/>
      <c r="F1439"/>
      <c r="G1439"/>
      <c r="H1439"/>
      <c r="I1439"/>
      <c r="J1439" s="102"/>
      <c r="K1439"/>
      <c r="L1439" s="102"/>
      <c r="M1439" s="135"/>
      <c r="N1439"/>
      <c r="O1439"/>
      <c r="P1439"/>
      <c r="Q1439"/>
      <c r="R1439"/>
      <c r="S1439"/>
      <c r="T1439"/>
      <c r="U1439"/>
    </row>
    <row r="1440" spans="1:21" s="105" customFormat="1" x14ac:dyDescent="0.3">
      <c r="A1440"/>
      <c r="B1440"/>
      <c r="C1440"/>
      <c r="D1440"/>
      <c r="E1440"/>
      <c r="F1440"/>
      <c r="G1440"/>
      <c r="H1440"/>
      <c r="I1440"/>
      <c r="J1440" s="102"/>
      <c r="K1440"/>
      <c r="L1440" s="102"/>
      <c r="M1440" s="135"/>
      <c r="N1440"/>
      <c r="O1440"/>
      <c r="P1440"/>
      <c r="Q1440"/>
      <c r="R1440"/>
      <c r="S1440"/>
      <c r="T1440"/>
      <c r="U1440"/>
    </row>
    <row r="1441" spans="1:21" s="105" customFormat="1" x14ac:dyDescent="0.3">
      <c r="A1441"/>
      <c r="B1441"/>
      <c r="C1441"/>
      <c r="D1441"/>
      <c r="E1441"/>
      <c r="F1441"/>
      <c r="G1441"/>
      <c r="H1441"/>
      <c r="I1441"/>
      <c r="J1441" s="102"/>
      <c r="K1441"/>
      <c r="L1441" s="102"/>
      <c r="M1441" s="135"/>
      <c r="N1441"/>
      <c r="O1441"/>
      <c r="P1441"/>
      <c r="Q1441"/>
      <c r="R1441"/>
      <c r="S1441"/>
      <c r="T1441"/>
      <c r="U1441"/>
    </row>
    <row r="1442" spans="1:21" s="105" customFormat="1" x14ac:dyDescent="0.3">
      <c r="A1442"/>
      <c r="B1442"/>
      <c r="C1442"/>
      <c r="D1442"/>
      <c r="E1442"/>
      <c r="F1442"/>
      <c r="G1442"/>
      <c r="H1442"/>
      <c r="I1442"/>
      <c r="J1442" s="102"/>
      <c r="K1442"/>
      <c r="L1442" s="102"/>
      <c r="M1442" s="135"/>
      <c r="N1442"/>
      <c r="O1442"/>
      <c r="P1442"/>
      <c r="Q1442"/>
      <c r="R1442"/>
      <c r="S1442"/>
      <c r="T1442"/>
      <c r="U1442"/>
    </row>
    <row r="1443" spans="1:21" s="105" customFormat="1" x14ac:dyDescent="0.3">
      <c r="A1443"/>
      <c r="B1443"/>
      <c r="C1443"/>
      <c r="D1443"/>
      <c r="E1443"/>
      <c r="F1443"/>
      <c r="G1443"/>
      <c r="H1443"/>
      <c r="I1443"/>
      <c r="J1443" s="102"/>
      <c r="K1443"/>
      <c r="L1443" s="102"/>
      <c r="M1443" s="135"/>
      <c r="N1443"/>
      <c r="O1443"/>
      <c r="P1443"/>
      <c r="Q1443"/>
      <c r="R1443"/>
      <c r="S1443"/>
      <c r="T1443"/>
      <c r="U1443"/>
    </row>
    <row r="1444" spans="1:21" s="105" customFormat="1" x14ac:dyDescent="0.3">
      <c r="A1444"/>
      <c r="B1444"/>
      <c r="C1444"/>
      <c r="D1444"/>
      <c r="E1444"/>
      <c r="F1444"/>
      <c r="G1444"/>
      <c r="H1444"/>
      <c r="I1444"/>
      <c r="J1444" s="102"/>
      <c r="K1444"/>
      <c r="L1444" s="102"/>
      <c r="M1444" s="135"/>
      <c r="N1444"/>
      <c r="O1444"/>
      <c r="P1444"/>
      <c r="Q1444"/>
      <c r="R1444"/>
      <c r="S1444"/>
      <c r="T1444"/>
      <c r="U1444"/>
    </row>
    <row r="1445" spans="1:21" s="105" customFormat="1" x14ac:dyDescent="0.3">
      <c r="A1445"/>
      <c r="B1445"/>
      <c r="C1445"/>
      <c r="D1445"/>
      <c r="E1445"/>
      <c r="F1445"/>
      <c r="G1445"/>
      <c r="H1445"/>
      <c r="I1445"/>
      <c r="J1445" s="102"/>
      <c r="K1445"/>
      <c r="L1445" s="102"/>
      <c r="M1445" s="135"/>
      <c r="N1445"/>
      <c r="O1445"/>
      <c r="P1445"/>
      <c r="Q1445"/>
      <c r="R1445"/>
      <c r="S1445"/>
      <c r="T1445"/>
      <c r="U1445"/>
    </row>
    <row r="1446" spans="1:21" s="105" customFormat="1" x14ac:dyDescent="0.3">
      <c r="A1446"/>
      <c r="B1446"/>
      <c r="C1446"/>
      <c r="D1446"/>
      <c r="E1446"/>
      <c r="F1446"/>
      <c r="G1446"/>
      <c r="H1446"/>
      <c r="I1446"/>
      <c r="J1446" s="102"/>
      <c r="K1446"/>
      <c r="L1446" s="102"/>
      <c r="M1446" s="135"/>
      <c r="N1446"/>
      <c r="O1446"/>
      <c r="P1446"/>
      <c r="Q1446"/>
      <c r="R1446"/>
      <c r="S1446"/>
      <c r="T1446"/>
      <c r="U1446"/>
    </row>
    <row r="1447" spans="1:21" s="105" customFormat="1" x14ac:dyDescent="0.3">
      <c r="A1447"/>
      <c r="B1447"/>
      <c r="C1447"/>
      <c r="D1447"/>
      <c r="E1447"/>
      <c r="F1447"/>
      <c r="G1447"/>
      <c r="H1447"/>
      <c r="I1447"/>
      <c r="J1447" s="102"/>
      <c r="K1447"/>
      <c r="L1447" s="102"/>
      <c r="M1447" s="135"/>
      <c r="N1447"/>
      <c r="O1447"/>
      <c r="P1447"/>
      <c r="Q1447"/>
      <c r="R1447"/>
      <c r="S1447"/>
      <c r="T1447"/>
      <c r="U1447"/>
    </row>
    <row r="1448" spans="1:21" s="105" customFormat="1" x14ac:dyDescent="0.3">
      <c r="A1448"/>
      <c r="B1448"/>
      <c r="C1448"/>
      <c r="D1448"/>
      <c r="E1448"/>
      <c r="F1448"/>
      <c r="G1448"/>
      <c r="H1448"/>
      <c r="I1448"/>
      <c r="J1448" s="102"/>
      <c r="K1448"/>
      <c r="L1448" s="102"/>
      <c r="M1448" s="135"/>
      <c r="N1448"/>
      <c r="O1448"/>
      <c r="P1448"/>
      <c r="Q1448"/>
      <c r="R1448"/>
      <c r="S1448"/>
      <c r="T1448"/>
      <c r="U1448"/>
    </row>
    <row r="1449" spans="1:21" s="105" customFormat="1" x14ac:dyDescent="0.3">
      <c r="A1449"/>
      <c r="B1449"/>
      <c r="C1449"/>
      <c r="D1449"/>
      <c r="E1449"/>
      <c r="F1449"/>
      <c r="G1449"/>
      <c r="H1449"/>
      <c r="I1449"/>
      <c r="J1449" s="102"/>
      <c r="K1449"/>
      <c r="L1449" s="102"/>
      <c r="M1449" s="135"/>
      <c r="N1449"/>
      <c r="O1449"/>
      <c r="P1449"/>
      <c r="Q1449"/>
      <c r="R1449"/>
      <c r="S1449"/>
      <c r="T1449"/>
      <c r="U1449"/>
    </row>
    <row r="1450" spans="1:21" s="105" customFormat="1" x14ac:dyDescent="0.3">
      <c r="A1450"/>
      <c r="B1450"/>
      <c r="C1450"/>
      <c r="D1450"/>
      <c r="E1450"/>
      <c r="F1450"/>
      <c r="G1450"/>
      <c r="H1450"/>
      <c r="I1450"/>
      <c r="J1450" s="102"/>
      <c r="K1450"/>
      <c r="L1450" s="102"/>
      <c r="M1450" s="135"/>
      <c r="N1450"/>
      <c r="O1450"/>
      <c r="P1450"/>
      <c r="Q1450"/>
      <c r="R1450"/>
      <c r="S1450"/>
      <c r="T1450"/>
      <c r="U1450"/>
    </row>
    <row r="1451" spans="1:21" s="105" customFormat="1" x14ac:dyDescent="0.3">
      <c r="A1451"/>
      <c r="B1451"/>
      <c r="C1451"/>
      <c r="D1451"/>
      <c r="E1451"/>
      <c r="F1451"/>
      <c r="G1451"/>
      <c r="H1451"/>
      <c r="I1451"/>
      <c r="J1451" s="102"/>
      <c r="K1451"/>
      <c r="L1451" s="102"/>
      <c r="M1451" s="135"/>
      <c r="N1451"/>
      <c r="O1451"/>
      <c r="P1451"/>
      <c r="Q1451"/>
      <c r="R1451"/>
      <c r="S1451"/>
      <c r="T1451"/>
      <c r="U1451"/>
    </row>
    <row r="1452" spans="1:21" s="105" customFormat="1" x14ac:dyDescent="0.3">
      <c r="A1452"/>
      <c r="B1452"/>
      <c r="C1452"/>
      <c r="D1452"/>
      <c r="E1452"/>
      <c r="F1452"/>
      <c r="G1452"/>
      <c r="H1452"/>
      <c r="I1452"/>
      <c r="J1452" s="102"/>
      <c r="K1452"/>
      <c r="L1452" s="102"/>
      <c r="M1452" s="135"/>
      <c r="N1452"/>
      <c r="O1452"/>
      <c r="P1452"/>
      <c r="Q1452"/>
      <c r="R1452"/>
      <c r="S1452"/>
      <c r="T1452"/>
      <c r="U1452"/>
    </row>
    <row r="1453" spans="1:21" s="105" customFormat="1" x14ac:dyDescent="0.3">
      <c r="A1453"/>
      <c r="B1453"/>
      <c r="C1453"/>
      <c r="D1453"/>
      <c r="E1453"/>
      <c r="F1453"/>
      <c r="G1453"/>
      <c r="H1453"/>
      <c r="I1453"/>
      <c r="J1453" s="102"/>
      <c r="K1453"/>
      <c r="L1453" s="102"/>
      <c r="M1453" s="135"/>
      <c r="N1453"/>
      <c r="O1453"/>
      <c r="P1453"/>
      <c r="Q1453"/>
      <c r="R1453"/>
      <c r="S1453"/>
      <c r="T1453"/>
      <c r="U1453"/>
    </row>
    <row r="1454" spans="1:21" s="105" customFormat="1" x14ac:dyDescent="0.3">
      <c r="A1454"/>
      <c r="B1454"/>
      <c r="C1454"/>
      <c r="D1454"/>
      <c r="E1454"/>
      <c r="F1454"/>
      <c r="G1454"/>
      <c r="H1454"/>
      <c r="I1454"/>
      <c r="J1454" s="102"/>
      <c r="K1454"/>
      <c r="L1454" s="102"/>
      <c r="M1454" s="135"/>
      <c r="N1454"/>
      <c r="O1454"/>
      <c r="P1454"/>
      <c r="Q1454"/>
      <c r="R1454"/>
      <c r="S1454"/>
      <c r="T1454"/>
      <c r="U1454"/>
    </row>
    <row r="1455" spans="1:21" s="105" customFormat="1" x14ac:dyDescent="0.3">
      <c r="A1455"/>
      <c r="B1455"/>
      <c r="C1455"/>
      <c r="D1455"/>
      <c r="E1455"/>
      <c r="F1455"/>
      <c r="G1455"/>
      <c r="H1455"/>
      <c r="I1455"/>
      <c r="J1455" s="102"/>
      <c r="K1455"/>
      <c r="L1455" s="102"/>
      <c r="M1455" s="135"/>
      <c r="N1455"/>
      <c r="O1455"/>
      <c r="P1455"/>
      <c r="Q1455"/>
      <c r="R1455"/>
      <c r="S1455"/>
      <c r="T1455"/>
      <c r="U1455"/>
    </row>
    <row r="1456" spans="1:21" s="105" customFormat="1" x14ac:dyDescent="0.3">
      <c r="A1456"/>
      <c r="B1456"/>
      <c r="C1456"/>
      <c r="D1456"/>
      <c r="E1456"/>
      <c r="F1456"/>
      <c r="G1456"/>
      <c r="H1456"/>
      <c r="I1456"/>
      <c r="J1456" s="102"/>
      <c r="K1456"/>
      <c r="L1456" s="102"/>
      <c r="M1456" s="135"/>
      <c r="N1456"/>
      <c r="O1456"/>
      <c r="P1456"/>
      <c r="Q1456"/>
      <c r="R1456"/>
      <c r="S1456"/>
      <c r="T1456"/>
      <c r="U1456"/>
    </row>
    <row r="1457" spans="1:21" s="105" customFormat="1" x14ac:dyDescent="0.3">
      <c r="A1457"/>
      <c r="B1457"/>
      <c r="C1457"/>
      <c r="D1457"/>
      <c r="E1457"/>
      <c r="F1457"/>
      <c r="G1457"/>
      <c r="H1457"/>
      <c r="I1457"/>
      <c r="J1457" s="102"/>
      <c r="K1457"/>
      <c r="L1457" s="102"/>
      <c r="M1457" s="135"/>
      <c r="N1457"/>
      <c r="O1457"/>
      <c r="P1457"/>
      <c r="Q1457"/>
      <c r="R1457"/>
      <c r="S1457"/>
      <c r="T1457"/>
      <c r="U1457"/>
    </row>
    <row r="1458" spans="1:21" s="105" customFormat="1" x14ac:dyDescent="0.3">
      <c r="A1458"/>
      <c r="B1458"/>
      <c r="C1458"/>
      <c r="D1458"/>
      <c r="E1458"/>
      <c r="F1458"/>
      <c r="G1458"/>
      <c r="H1458"/>
      <c r="I1458"/>
      <c r="J1458" s="102"/>
      <c r="K1458"/>
      <c r="L1458" s="102"/>
      <c r="M1458" s="135"/>
      <c r="N1458"/>
      <c r="O1458"/>
      <c r="P1458"/>
      <c r="Q1458"/>
      <c r="R1458"/>
      <c r="S1458"/>
      <c r="T1458"/>
      <c r="U1458"/>
    </row>
    <row r="1459" spans="1:21" s="105" customFormat="1" x14ac:dyDescent="0.3">
      <c r="A1459"/>
      <c r="B1459"/>
      <c r="C1459"/>
      <c r="D1459"/>
      <c r="E1459"/>
      <c r="F1459"/>
      <c r="G1459"/>
      <c r="H1459"/>
      <c r="I1459"/>
      <c r="J1459" s="102"/>
      <c r="K1459"/>
      <c r="L1459" s="102"/>
      <c r="M1459" s="135"/>
      <c r="N1459"/>
      <c r="O1459"/>
      <c r="P1459"/>
      <c r="Q1459"/>
      <c r="R1459"/>
      <c r="S1459"/>
      <c r="T1459"/>
      <c r="U1459"/>
    </row>
    <row r="1460" spans="1:21" s="105" customFormat="1" x14ac:dyDescent="0.3">
      <c r="A1460"/>
      <c r="B1460"/>
      <c r="C1460"/>
      <c r="D1460"/>
      <c r="E1460"/>
      <c r="F1460"/>
      <c r="G1460"/>
      <c r="H1460"/>
      <c r="I1460"/>
      <c r="J1460" s="102"/>
      <c r="K1460"/>
      <c r="L1460" s="102"/>
      <c r="M1460" s="135"/>
      <c r="N1460"/>
      <c r="O1460"/>
      <c r="P1460"/>
      <c r="Q1460"/>
      <c r="R1460"/>
      <c r="S1460"/>
      <c r="T1460"/>
      <c r="U1460"/>
    </row>
    <row r="1461" spans="1:21" s="105" customFormat="1" x14ac:dyDescent="0.3">
      <c r="A1461"/>
      <c r="B1461"/>
      <c r="C1461"/>
      <c r="D1461"/>
      <c r="E1461"/>
      <c r="F1461"/>
      <c r="G1461"/>
      <c r="H1461"/>
      <c r="I1461"/>
      <c r="J1461" s="102"/>
      <c r="K1461"/>
      <c r="L1461" s="102"/>
      <c r="M1461" s="135"/>
      <c r="N1461"/>
      <c r="O1461"/>
      <c r="P1461"/>
      <c r="Q1461"/>
      <c r="R1461"/>
      <c r="S1461"/>
      <c r="T1461"/>
      <c r="U1461"/>
    </row>
    <row r="1462" spans="1:21" s="105" customFormat="1" x14ac:dyDescent="0.3">
      <c r="A1462"/>
      <c r="B1462"/>
      <c r="C1462"/>
      <c r="D1462"/>
      <c r="E1462"/>
      <c r="F1462"/>
      <c r="G1462"/>
      <c r="H1462"/>
      <c r="I1462"/>
      <c r="J1462" s="102"/>
      <c r="K1462"/>
      <c r="L1462" s="102"/>
      <c r="M1462" s="135"/>
      <c r="N1462"/>
      <c r="O1462"/>
      <c r="P1462"/>
      <c r="Q1462"/>
      <c r="R1462"/>
      <c r="S1462"/>
      <c r="T1462"/>
      <c r="U1462"/>
    </row>
    <row r="1463" spans="1:21" s="105" customFormat="1" x14ac:dyDescent="0.3">
      <c r="A1463"/>
      <c r="B1463"/>
      <c r="C1463"/>
      <c r="D1463"/>
      <c r="E1463"/>
      <c r="F1463"/>
      <c r="G1463"/>
      <c r="H1463"/>
      <c r="I1463"/>
      <c r="J1463" s="102"/>
      <c r="K1463"/>
      <c r="L1463" s="102"/>
      <c r="M1463" s="135"/>
      <c r="N1463"/>
      <c r="O1463"/>
      <c r="P1463"/>
      <c r="Q1463"/>
      <c r="R1463"/>
      <c r="S1463"/>
      <c r="T1463"/>
      <c r="U1463"/>
    </row>
    <row r="1464" spans="1:21" s="105" customFormat="1" x14ac:dyDescent="0.3">
      <c r="A1464"/>
      <c r="B1464"/>
      <c r="C1464"/>
      <c r="D1464"/>
      <c r="E1464"/>
      <c r="F1464"/>
      <c r="G1464"/>
      <c r="H1464"/>
      <c r="I1464"/>
      <c r="J1464" s="102"/>
      <c r="K1464"/>
      <c r="L1464" s="102"/>
      <c r="M1464" s="135"/>
      <c r="N1464"/>
      <c r="O1464"/>
      <c r="P1464"/>
      <c r="Q1464"/>
      <c r="R1464"/>
      <c r="S1464"/>
      <c r="T1464"/>
      <c r="U1464"/>
    </row>
    <row r="1465" spans="1:21" s="105" customFormat="1" x14ac:dyDescent="0.3">
      <c r="A1465"/>
      <c r="B1465"/>
      <c r="C1465"/>
      <c r="D1465"/>
      <c r="E1465"/>
      <c r="F1465"/>
      <c r="G1465"/>
      <c r="H1465"/>
      <c r="I1465"/>
      <c r="J1465" s="102"/>
      <c r="K1465"/>
      <c r="L1465" s="102"/>
      <c r="M1465" s="135"/>
      <c r="N1465"/>
      <c r="O1465"/>
      <c r="P1465"/>
      <c r="Q1465"/>
      <c r="R1465"/>
      <c r="S1465"/>
      <c r="T1465"/>
      <c r="U1465"/>
    </row>
    <row r="1466" spans="1:21" s="105" customFormat="1" x14ac:dyDescent="0.3">
      <c r="A1466"/>
      <c r="B1466"/>
      <c r="C1466"/>
      <c r="D1466"/>
      <c r="E1466"/>
      <c r="F1466"/>
      <c r="G1466"/>
      <c r="H1466"/>
      <c r="I1466"/>
      <c r="J1466" s="102"/>
      <c r="K1466"/>
      <c r="L1466" s="102"/>
      <c r="M1466" s="135"/>
      <c r="N1466"/>
      <c r="O1466"/>
      <c r="P1466"/>
      <c r="Q1466"/>
      <c r="R1466"/>
      <c r="S1466"/>
      <c r="T1466"/>
      <c r="U1466"/>
    </row>
    <row r="1467" spans="1:21" s="105" customFormat="1" x14ac:dyDescent="0.3">
      <c r="A1467"/>
      <c r="B1467"/>
      <c r="C1467"/>
      <c r="D1467"/>
      <c r="E1467"/>
      <c r="F1467"/>
      <c r="G1467"/>
      <c r="H1467"/>
      <c r="I1467"/>
      <c r="J1467" s="102"/>
      <c r="K1467"/>
      <c r="L1467" s="102"/>
      <c r="M1467" s="135"/>
      <c r="N1467"/>
      <c r="O1467"/>
      <c r="P1467"/>
      <c r="Q1467"/>
      <c r="R1467"/>
      <c r="S1467"/>
      <c r="T1467"/>
      <c r="U1467"/>
    </row>
    <row r="1468" spans="1:21" s="105" customFormat="1" x14ac:dyDescent="0.3">
      <c r="A1468"/>
      <c r="B1468"/>
      <c r="C1468"/>
      <c r="D1468"/>
      <c r="E1468"/>
      <c r="F1468"/>
      <c r="G1468"/>
      <c r="H1468"/>
      <c r="I1468"/>
      <c r="J1468" s="102"/>
      <c r="K1468"/>
      <c r="L1468" s="102"/>
      <c r="M1468" s="135"/>
      <c r="N1468"/>
      <c r="O1468"/>
      <c r="P1468"/>
      <c r="Q1468"/>
      <c r="R1468"/>
      <c r="S1468"/>
      <c r="T1468"/>
      <c r="U1468"/>
    </row>
    <row r="1469" spans="1:21" s="105" customFormat="1" x14ac:dyDescent="0.3">
      <c r="A1469"/>
      <c r="B1469"/>
      <c r="C1469"/>
      <c r="D1469"/>
      <c r="E1469"/>
      <c r="F1469"/>
      <c r="G1469"/>
      <c r="H1469"/>
      <c r="I1469"/>
      <c r="J1469" s="102"/>
      <c r="K1469"/>
      <c r="L1469" s="102"/>
      <c r="M1469" s="135"/>
      <c r="N1469"/>
      <c r="O1469"/>
      <c r="P1469"/>
      <c r="Q1469"/>
      <c r="R1469"/>
      <c r="S1469"/>
      <c r="T1469"/>
      <c r="U1469"/>
    </row>
    <row r="1470" spans="1:21" s="105" customFormat="1" x14ac:dyDescent="0.3">
      <c r="A1470"/>
      <c r="B1470"/>
      <c r="C1470"/>
      <c r="D1470"/>
      <c r="E1470"/>
      <c r="F1470"/>
      <c r="G1470"/>
      <c r="H1470"/>
      <c r="I1470"/>
      <c r="J1470" s="102"/>
      <c r="K1470"/>
      <c r="L1470" s="102"/>
      <c r="M1470" s="135"/>
      <c r="N1470"/>
      <c r="O1470"/>
      <c r="P1470"/>
      <c r="Q1470"/>
      <c r="R1470"/>
      <c r="S1470"/>
      <c r="T1470"/>
      <c r="U1470"/>
    </row>
    <row r="1471" spans="1:21" s="105" customFormat="1" x14ac:dyDescent="0.3">
      <c r="A1471"/>
      <c r="B1471"/>
      <c r="C1471"/>
      <c r="D1471"/>
      <c r="E1471"/>
      <c r="F1471"/>
      <c r="G1471"/>
      <c r="H1471"/>
      <c r="I1471"/>
      <c r="J1471" s="102"/>
      <c r="K1471"/>
      <c r="L1471" s="102"/>
      <c r="M1471" s="135"/>
      <c r="N1471"/>
      <c r="O1471"/>
      <c r="P1471"/>
      <c r="Q1471"/>
      <c r="R1471"/>
      <c r="S1471"/>
      <c r="T1471"/>
      <c r="U1471"/>
    </row>
    <row r="1472" spans="1:21" s="105" customFormat="1" x14ac:dyDescent="0.3">
      <c r="A1472"/>
      <c r="B1472"/>
      <c r="C1472"/>
      <c r="D1472"/>
      <c r="E1472"/>
      <c r="F1472"/>
      <c r="G1472"/>
      <c r="H1472"/>
      <c r="I1472"/>
      <c r="J1472" s="102"/>
      <c r="K1472"/>
      <c r="L1472" s="102"/>
      <c r="M1472" s="135"/>
      <c r="N1472"/>
      <c r="O1472"/>
      <c r="P1472"/>
      <c r="Q1472"/>
      <c r="R1472"/>
      <c r="S1472"/>
      <c r="T1472"/>
      <c r="U1472"/>
    </row>
    <row r="1473" spans="1:21" s="105" customFormat="1" x14ac:dyDescent="0.3">
      <c r="A1473"/>
      <c r="B1473"/>
      <c r="C1473"/>
      <c r="D1473"/>
      <c r="E1473"/>
      <c r="F1473"/>
      <c r="G1473"/>
      <c r="H1473"/>
      <c r="I1473"/>
      <c r="J1473" s="102"/>
      <c r="K1473"/>
      <c r="L1473" s="102"/>
      <c r="M1473" s="135"/>
      <c r="N1473"/>
      <c r="O1473"/>
      <c r="P1473"/>
      <c r="Q1473"/>
      <c r="R1473"/>
      <c r="S1473"/>
      <c r="T1473"/>
      <c r="U1473"/>
    </row>
    <row r="1474" spans="1:21" s="105" customFormat="1" x14ac:dyDescent="0.3">
      <c r="A1474"/>
      <c r="B1474"/>
      <c r="C1474"/>
      <c r="D1474"/>
      <c r="E1474"/>
      <c r="F1474"/>
      <c r="G1474"/>
      <c r="H1474"/>
      <c r="I1474"/>
      <c r="J1474" s="102"/>
      <c r="K1474"/>
      <c r="L1474" s="102"/>
      <c r="M1474" s="135"/>
      <c r="N1474"/>
      <c r="O1474"/>
      <c r="P1474"/>
      <c r="Q1474"/>
      <c r="R1474"/>
      <c r="S1474"/>
      <c r="T1474"/>
      <c r="U1474"/>
    </row>
    <row r="1475" spans="1:21" s="105" customFormat="1" x14ac:dyDescent="0.3">
      <c r="A1475"/>
      <c r="B1475"/>
      <c r="C1475"/>
      <c r="D1475"/>
      <c r="E1475"/>
      <c r="F1475"/>
      <c r="G1475"/>
      <c r="H1475"/>
      <c r="I1475"/>
      <c r="J1475" s="102"/>
      <c r="K1475"/>
      <c r="L1475" s="102"/>
      <c r="M1475" s="135"/>
      <c r="N1475"/>
      <c r="O1475"/>
      <c r="P1475"/>
      <c r="Q1475"/>
      <c r="R1475"/>
      <c r="S1475"/>
      <c r="T1475"/>
      <c r="U1475"/>
    </row>
    <row r="1476" spans="1:21" s="105" customFormat="1" x14ac:dyDescent="0.3">
      <c r="A1476"/>
      <c r="B1476"/>
      <c r="C1476"/>
      <c r="D1476"/>
      <c r="E1476"/>
      <c r="F1476"/>
      <c r="G1476"/>
      <c r="H1476"/>
      <c r="I1476"/>
      <c r="J1476" s="102"/>
      <c r="K1476"/>
      <c r="L1476" s="102"/>
      <c r="M1476" s="135"/>
      <c r="N1476"/>
      <c r="O1476"/>
      <c r="P1476"/>
      <c r="Q1476"/>
      <c r="R1476"/>
      <c r="S1476"/>
      <c r="T1476"/>
      <c r="U1476"/>
    </row>
    <row r="1477" spans="1:21" s="105" customFormat="1" x14ac:dyDescent="0.3">
      <c r="A1477"/>
      <c r="B1477"/>
      <c r="C1477"/>
      <c r="D1477"/>
      <c r="E1477"/>
      <c r="F1477"/>
      <c r="G1477"/>
      <c r="H1477"/>
      <c r="I1477"/>
      <c r="J1477" s="102"/>
      <c r="K1477"/>
      <c r="L1477" s="102"/>
      <c r="M1477" s="135"/>
      <c r="N1477"/>
      <c r="O1477"/>
      <c r="P1477"/>
      <c r="Q1477"/>
      <c r="R1477"/>
      <c r="S1477"/>
      <c r="T1477"/>
      <c r="U1477"/>
    </row>
    <row r="1478" spans="1:21" s="105" customFormat="1" x14ac:dyDescent="0.3">
      <c r="A1478"/>
      <c r="B1478"/>
      <c r="C1478"/>
      <c r="D1478"/>
      <c r="E1478"/>
      <c r="F1478"/>
      <c r="G1478"/>
      <c r="H1478"/>
      <c r="I1478"/>
      <c r="J1478" s="102"/>
      <c r="K1478"/>
      <c r="L1478" s="102"/>
      <c r="M1478" s="135"/>
      <c r="N1478"/>
      <c r="O1478"/>
      <c r="P1478"/>
      <c r="Q1478"/>
      <c r="R1478"/>
      <c r="S1478"/>
      <c r="T1478"/>
      <c r="U1478"/>
    </row>
    <row r="1479" spans="1:21" s="105" customFormat="1" x14ac:dyDescent="0.3">
      <c r="A1479"/>
      <c r="B1479"/>
      <c r="C1479"/>
      <c r="D1479"/>
      <c r="E1479"/>
      <c r="F1479"/>
      <c r="G1479"/>
      <c r="H1479"/>
      <c r="I1479"/>
      <c r="J1479" s="102"/>
      <c r="K1479"/>
      <c r="L1479" s="102"/>
      <c r="M1479" s="135"/>
      <c r="N1479"/>
      <c r="O1479"/>
      <c r="P1479"/>
      <c r="Q1479"/>
      <c r="R1479"/>
      <c r="S1479"/>
      <c r="T1479"/>
      <c r="U1479"/>
    </row>
    <row r="1480" spans="1:21" s="105" customFormat="1" x14ac:dyDescent="0.3">
      <c r="A1480"/>
      <c r="B1480"/>
      <c r="C1480"/>
      <c r="D1480"/>
      <c r="E1480"/>
      <c r="F1480"/>
      <c r="G1480"/>
      <c r="H1480"/>
      <c r="I1480"/>
      <c r="J1480" s="102"/>
      <c r="K1480"/>
      <c r="L1480" s="102"/>
      <c r="M1480" s="135"/>
      <c r="N1480"/>
      <c r="O1480"/>
      <c r="P1480"/>
      <c r="Q1480"/>
      <c r="R1480"/>
      <c r="S1480"/>
      <c r="T1480"/>
      <c r="U1480"/>
    </row>
    <row r="1481" spans="1:21" s="105" customFormat="1" x14ac:dyDescent="0.3">
      <c r="A1481"/>
      <c r="B1481"/>
      <c r="C1481"/>
      <c r="D1481"/>
      <c r="E1481"/>
      <c r="F1481"/>
      <c r="G1481"/>
      <c r="H1481"/>
      <c r="I1481"/>
      <c r="J1481" s="102"/>
      <c r="K1481"/>
      <c r="L1481" s="102"/>
      <c r="M1481" s="135"/>
      <c r="N1481"/>
      <c r="O1481"/>
      <c r="P1481"/>
      <c r="Q1481"/>
      <c r="R1481"/>
      <c r="S1481"/>
      <c r="T1481"/>
      <c r="U1481"/>
    </row>
    <row r="1482" spans="1:21" s="105" customFormat="1" x14ac:dyDescent="0.3">
      <c r="A1482"/>
      <c r="B1482"/>
      <c r="C1482"/>
      <c r="D1482"/>
      <c r="E1482"/>
      <c r="F1482"/>
      <c r="G1482"/>
      <c r="H1482"/>
      <c r="I1482"/>
      <c r="J1482" s="102"/>
      <c r="K1482"/>
      <c r="L1482" s="102"/>
      <c r="M1482" s="135"/>
      <c r="N1482"/>
      <c r="O1482"/>
      <c r="P1482"/>
      <c r="Q1482"/>
      <c r="R1482"/>
      <c r="S1482"/>
      <c r="T1482"/>
      <c r="U1482"/>
    </row>
    <row r="1483" spans="1:21" s="105" customFormat="1" x14ac:dyDescent="0.3">
      <c r="A1483"/>
      <c r="B1483"/>
      <c r="C1483"/>
      <c r="D1483"/>
      <c r="E1483"/>
      <c r="F1483"/>
      <c r="G1483"/>
      <c r="H1483"/>
      <c r="I1483"/>
      <c r="J1483" s="102"/>
      <c r="K1483"/>
      <c r="L1483" s="102"/>
      <c r="M1483" s="135"/>
      <c r="N1483"/>
      <c r="O1483"/>
      <c r="P1483"/>
      <c r="Q1483"/>
      <c r="R1483"/>
      <c r="S1483"/>
      <c r="T1483"/>
      <c r="U1483"/>
    </row>
    <row r="1484" spans="1:21" s="105" customFormat="1" x14ac:dyDescent="0.3">
      <c r="A1484"/>
      <c r="B1484"/>
      <c r="C1484"/>
      <c r="D1484"/>
      <c r="E1484"/>
      <c r="F1484"/>
      <c r="G1484"/>
      <c r="H1484"/>
      <c r="I1484"/>
      <c r="J1484" s="102"/>
      <c r="K1484"/>
      <c r="L1484" s="102"/>
      <c r="M1484" s="135"/>
      <c r="N1484"/>
      <c r="O1484"/>
      <c r="P1484"/>
      <c r="Q1484"/>
      <c r="R1484"/>
      <c r="S1484"/>
      <c r="T1484"/>
      <c r="U1484"/>
    </row>
    <row r="1485" spans="1:21" s="105" customFormat="1" x14ac:dyDescent="0.3">
      <c r="A1485"/>
      <c r="B1485"/>
      <c r="C1485"/>
      <c r="D1485"/>
      <c r="E1485"/>
      <c r="F1485"/>
      <c r="G1485"/>
      <c r="H1485"/>
      <c r="I1485"/>
      <c r="J1485" s="102"/>
      <c r="K1485"/>
      <c r="L1485" s="102"/>
      <c r="M1485" s="135"/>
      <c r="N1485"/>
      <c r="O1485"/>
      <c r="P1485"/>
      <c r="Q1485"/>
      <c r="R1485"/>
      <c r="S1485"/>
      <c r="T1485"/>
      <c r="U1485"/>
    </row>
    <row r="1486" spans="1:21" s="105" customFormat="1" x14ac:dyDescent="0.3">
      <c r="A1486"/>
      <c r="B1486"/>
      <c r="C1486"/>
      <c r="D1486"/>
      <c r="E1486"/>
      <c r="F1486"/>
      <c r="G1486"/>
      <c r="H1486"/>
      <c r="I1486"/>
      <c r="J1486" s="102"/>
      <c r="K1486"/>
      <c r="L1486" s="102"/>
      <c r="M1486" s="135"/>
      <c r="N1486"/>
      <c r="O1486"/>
      <c r="P1486"/>
      <c r="Q1486"/>
      <c r="R1486"/>
      <c r="S1486"/>
      <c r="T1486"/>
      <c r="U1486"/>
    </row>
    <row r="1487" spans="1:21" s="105" customFormat="1" x14ac:dyDescent="0.3">
      <c r="A1487"/>
      <c r="B1487"/>
      <c r="C1487"/>
      <c r="D1487"/>
      <c r="E1487"/>
      <c r="F1487"/>
      <c r="G1487"/>
      <c r="H1487"/>
      <c r="I1487"/>
      <c r="J1487" s="102"/>
      <c r="K1487"/>
      <c r="L1487" s="102"/>
      <c r="M1487" s="135"/>
      <c r="N1487"/>
      <c r="O1487"/>
      <c r="P1487"/>
      <c r="Q1487"/>
      <c r="R1487"/>
      <c r="S1487"/>
      <c r="T1487"/>
      <c r="U1487"/>
    </row>
    <row r="1488" spans="1:21" s="105" customFormat="1" x14ac:dyDescent="0.3">
      <c r="A1488"/>
      <c r="B1488"/>
      <c r="C1488"/>
      <c r="D1488"/>
      <c r="E1488"/>
      <c r="F1488"/>
      <c r="G1488"/>
      <c r="H1488"/>
      <c r="I1488"/>
      <c r="J1488" s="102"/>
      <c r="K1488"/>
      <c r="L1488" s="102"/>
      <c r="M1488" s="135"/>
      <c r="N1488"/>
      <c r="O1488"/>
      <c r="P1488"/>
      <c r="Q1488"/>
      <c r="R1488"/>
      <c r="S1488"/>
      <c r="T1488"/>
      <c r="U1488"/>
    </row>
    <row r="1489" spans="1:21" s="105" customFormat="1" x14ac:dyDescent="0.3">
      <c r="A1489"/>
      <c r="B1489"/>
      <c r="C1489"/>
      <c r="D1489"/>
      <c r="E1489"/>
      <c r="F1489"/>
      <c r="G1489"/>
      <c r="H1489"/>
      <c r="I1489"/>
      <c r="J1489" s="102"/>
      <c r="K1489"/>
      <c r="L1489" s="102"/>
      <c r="M1489" s="135"/>
      <c r="N1489"/>
      <c r="O1489"/>
      <c r="P1489"/>
      <c r="Q1489"/>
      <c r="R1489"/>
      <c r="S1489"/>
      <c r="T1489"/>
      <c r="U1489"/>
    </row>
    <row r="1490" spans="1:21" s="105" customFormat="1" x14ac:dyDescent="0.3">
      <c r="A1490"/>
      <c r="B1490"/>
      <c r="C1490"/>
      <c r="D1490"/>
      <c r="E1490"/>
      <c r="F1490"/>
      <c r="G1490"/>
      <c r="H1490"/>
      <c r="I1490"/>
      <c r="J1490" s="102"/>
      <c r="K1490"/>
      <c r="L1490" s="102"/>
      <c r="M1490" s="135"/>
      <c r="N1490"/>
      <c r="O1490"/>
      <c r="P1490"/>
      <c r="Q1490"/>
      <c r="R1490"/>
      <c r="S1490"/>
      <c r="T1490"/>
      <c r="U1490"/>
    </row>
    <row r="1491" spans="1:21" s="105" customFormat="1" x14ac:dyDescent="0.3">
      <c r="A1491"/>
      <c r="B1491"/>
      <c r="C1491"/>
      <c r="D1491"/>
      <c r="E1491"/>
      <c r="F1491"/>
      <c r="G1491"/>
      <c r="H1491"/>
      <c r="I1491"/>
      <c r="J1491" s="102"/>
      <c r="K1491"/>
      <c r="L1491" s="102"/>
      <c r="M1491" s="135"/>
      <c r="N1491"/>
      <c r="O1491"/>
      <c r="P1491"/>
      <c r="Q1491"/>
      <c r="R1491"/>
      <c r="S1491"/>
      <c r="T1491"/>
      <c r="U1491"/>
    </row>
    <row r="1492" spans="1:21" s="105" customFormat="1" x14ac:dyDescent="0.3">
      <c r="A1492"/>
      <c r="B1492"/>
      <c r="C1492"/>
      <c r="D1492"/>
      <c r="E1492"/>
      <c r="F1492"/>
      <c r="G1492"/>
      <c r="H1492"/>
      <c r="I1492"/>
      <c r="J1492" s="102"/>
      <c r="K1492"/>
      <c r="L1492" s="102"/>
      <c r="M1492" s="135"/>
      <c r="N1492"/>
      <c r="O1492"/>
      <c r="P1492"/>
      <c r="Q1492"/>
      <c r="R1492"/>
      <c r="S1492"/>
      <c r="T1492"/>
      <c r="U1492"/>
    </row>
    <row r="1493" spans="1:21" s="105" customFormat="1" x14ac:dyDescent="0.3">
      <c r="A1493"/>
      <c r="B1493"/>
      <c r="C1493"/>
      <c r="D1493"/>
      <c r="E1493"/>
      <c r="F1493"/>
      <c r="G1493"/>
      <c r="H1493"/>
      <c r="I1493"/>
      <c r="J1493" s="102"/>
      <c r="K1493"/>
      <c r="L1493" s="102"/>
      <c r="M1493" s="135"/>
      <c r="N1493"/>
      <c r="O1493"/>
      <c r="P1493"/>
      <c r="Q1493"/>
      <c r="R1493"/>
      <c r="S1493"/>
      <c r="T1493"/>
      <c r="U1493"/>
    </row>
    <row r="1494" spans="1:21" s="105" customFormat="1" x14ac:dyDescent="0.3">
      <c r="A1494"/>
      <c r="B1494"/>
      <c r="C1494"/>
      <c r="D1494"/>
      <c r="E1494"/>
      <c r="F1494"/>
      <c r="G1494"/>
      <c r="H1494"/>
      <c r="I1494"/>
      <c r="J1494" s="102"/>
      <c r="K1494"/>
      <c r="L1494" s="102"/>
      <c r="M1494" s="135"/>
      <c r="N1494"/>
      <c r="O1494"/>
      <c r="P1494"/>
      <c r="Q1494"/>
      <c r="R1494"/>
      <c r="S1494"/>
      <c r="T1494"/>
      <c r="U1494"/>
    </row>
    <row r="1495" spans="1:21" s="105" customFormat="1" x14ac:dyDescent="0.3">
      <c r="A1495"/>
      <c r="B1495"/>
      <c r="C1495"/>
      <c r="D1495"/>
      <c r="E1495"/>
      <c r="F1495"/>
      <c r="G1495"/>
      <c r="H1495"/>
      <c r="I1495"/>
      <c r="J1495" s="102"/>
      <c r="K1495"/>
      <c r="L1495" s="102"/>
      <c r="M1495" s="135"/>
      <c r="N1495"/>
      <c r="O1495"/>
      <c r="P1495"/>
      <c r="Q1495"/>
      <c r="R1495"/>
      <c r="S1495"/>
      <c r="T1495"/>
      <c r="U1495"/>
    </row>
    <row r="1496" spans="1:21" s="105" customFormat="1" x14ac:dyDescent="0.3">
      <c r="A1496"/>
      <c r="B1496"/>
      <c r="C1496"/>
      <c r="D1496"/>
      <c r="E1496"/>
      <c r="F1496"/>
      <c r="G1496"/>
      <c r="H1496"/>
      <c r="I1496"/>
      <c r="J1496" s="102"/>
      <c r="K1496"/>
      <c r="L1496" s="102"/>
      <c r="M1496" s="135"/>
      <c r="N1496"/>
      <c r="O1496"/>
      <c r="P1496"/>
      <c r="Q1496"/>
      <c r="R1496"/>
      <c r="S1496"/>
      <c r="T1496"/>
      <c r="U1496"/>
    </row>
    <row r="1497" spans="1:21" s="105" customFormat="1" x14ac:dyDescent="0.3">
      <c r="A1497"/>
      <c r="B1497"/>
      <c r="C1497"/>
      <c r="D1497"/>
      <c r="E1497"/>
      <c r="F1497"/>
      <c r="G1497"/>
      <c r="H1497"/>
      <c r="I1497"/>
      <c r="J1497" s="102"/>
      <c r="K1497"/>
      <c r="L1497" s="102"/>
      <c r="M1497" s="135"/>
      <c r="N1497"/>
      <c r="O1497"/>
      <c r="P1497"/>
      <c r="Q1497"/>
      <c r="R1497"/>
      <c r="S1497"/>
      <c r="T1497"/>
      <c r="U1497"/>
    </row>
    <row r="1498" spans="1:21" s="105" customFormat="1" x14ac:dyDescent="0.3">
      <c r="A1498"/>
      <c r="B1498"/>
      <c r="C1498"/>
      <c r="D1498"/>
      <c r="E1498"/>
      <c r="F1498"/>
      <c r="G1498"/>
      <c r="H1498"/>
      <c r="I1498"/>
      <c r="J1498" s="102"/>
      <c r="K1498"/>
      <c r="L1498" s="102"/>
      <c r="M1498" s="135"/>
      <c r="N1498"/>
      <c r="O1498"/>
      <c r="P1498"/>
      <c r="Q1498"/>
      <c r="R1498"/>
      <c r="S1498"/>
      <c r="T1498"/>
      <c r="U1498"/>
    </row>
    <row r="1499" spans="1:21" s="105" customFormat="1" x14ac:dyDescent="0.3">
      <c r="A1499"/>
      <c r="B1499"/>
      <c r="C1499"/>
      <c r="D1499"/>
      <c r="E1499"/>
      <c r="F1499"/>
      <c r="G1499"/>
      <c r="H1499"/>
      <c r="I1499"/>
      <c r="J1499" s="102"/>
      <c r="K1499"/>
      <c r="L1499" s="102"/>
      <c r="M1499" s="135"/>
      <c r="N1499"/>
      <c r="O1499"/>
      <c r="P1499"/>
      <c r="Q1499"/>
      <c r="R1499"/>
      <c r="S1499"/>
      <c r="T1499"/>
      <c r="U1499"/>
    </row>
    <row r="1500" spans="1:21" s="105" customFormat="1" x14ac:dyDescent="0.3">
      <c r="A1500"/>
      <c r="B1500"/>
      <c r="C1500"/>
      <c r="D1500"/>
      <c r="E1500"/>
      <c r="F1500"/>
      <c r="G1500"/>
      <c r="H1500"/>
      <c r="I1500"/>
      <c r="J1500" s="102"/>
      <c r="K1500"/>
      <c r="L1500" s="102"/>
      <c r="M1500" s="135"/>
      <c r="N1500"/>
      <c r="O1500"/>
      <c r="P1500"/>
      <c r="Q1500"/>
      <c r="R1500"/>
      <c r="S1500"/>
      <c r="T1500"/>
      <c r="U1500"/>
    </row>
    <row r="1501" spans="1:21" s="105" customFormat="1" x14ac:dyDescent="0.3">
      <c r="A1501"/>
      <c r="B1501"/>
      <c r="C1501"/>
      <c r="D1501"/>
      <c r="E1501"/>
      <c r="F1501"/>
      <c r="G1501"/>
      <c r="H1501"/>
      <c r="I1501"/>
      <c r="J1501" s="102"/>
      <c r="K1501"/>
      <c r="L1501" s="102"/>
      <c r="M1501" s="135"/>
      <c r="N1501"/>
      <c r="O1501"/>
      <c r="P1501"/>
      <c r="Q1501"/>
      <c r="R1501"/>
      <c r="S1501"/>
      <c r="T1501"/>
      <c r="U1501"/>
    </row>
    <row r="1502" spans="1:21" s="105" customFormat="1" x14ac:dyDescent="0.3">
      <c r="A1502"/>
      <c r="B1502"/>
      <c r="C1502"/>
      <c r="D1502"/>
      <c r="E1502"/>
      <c r="F1502"/>
      <c r="G1502"/>
      <c r="H1502"/>
      <c r="I1502"/>
      <c r="J1502" s="102"/>
      <c r="K1502"/>
      <c r="L1502" s="102"/>
      <c r="M1502" s="135"/>
      <c r="N1502"/>
      <c r="O1502"/>
      <c r="P1502"/>
      <c r="Q1502"/>
      <c r="R1502"/>
      <c r="S1502"/>
      <c r="T1502"/>
      <c r="U1502"/>
    </row>
    <row r="1503" spans="1:21" s="105" customFormat="1" x14ac:dyDescent="0.3">
      <c r="A1503"/>
      <c r="B1503"/>
      <c r="C1503"/>
      <c r="D1503"/>
      <c r="E1503"/>
      <c r="F1503"/>
      <c r="G1503"/>
      <c r="H1503"/>
      <c r="I1503"/>
      <c r="J1503" s="102"/>
      <c r="K1503"/>
      <c r="L1503" s="102"/>
      <c r="M1503" s="135"/>
      <c r="N1503"/>
      <c r="O1503"/>
      <c r="P1503"/>
      <c r="Q1503"/>
      <c r="R1503"/>
      <c r="S1503"/>
      <c r="T1503"/>
      <c r="U1503"/>
    </row>
    <row r="1504" spans="1:21" s="105" customFormat="1" x14ac:dyDescent="0.3">
      <c r="A1504"/>
      <c r="B1504"/>
      <c r="C1504"/>
      <c r="D1504"/>
      <c r="E1504"/>
      <c r="F1504"/>
      <c r="G1504"/>
      <c r="H1504"/>
      <c r="I1504"/>
      <c r="J1504" s="102"/>
      <c r="K1504"/>
      <c r="L1504" s="102"/>
      <c r="M1504" s="135"/>
      <c r="N1504"/>
      <c r="O1504"/>
      <c r="P1504"/>
      <c r="Q1504"/>
      <c r="R1504"/>
      <c r="S1504"/>
      <c r="T1504"/>
      <c r="U1504"/>
    </row>
    <row r="1505" spans="1:21" s="105" customFormat="1" x14ac:dyDescent="0.3">
      <c r="A1505"/>
      <c r="B1505"/>
      <c r="C1505"/>
      <c r="D1505"/>
      <c r="E1505"/>
      <c r="F1505"/>
      <c r="G1505"/>
      <c r="H1505"/>
      <c r="I1505"/>
      <c r="J1505" s="102"/>
      <c r="K1505"/>
      <c r="L1505" s="102"/>
      <c r="M1505" s="135"/>
      <c r="N1505"/>
      <c r="O1505"/>
      <c r="P1505"/>
      <c r="Q1505"/>
      <c r="R1505"/>
      <c r="S1505"/>
      <c r="T1505"/>
      <c r="U1505"/>
    </row>
    <row r="1506" spans="1:21" s="105" customFormat="1" x14ac:dyDescent="0.3">
      <c r="A1506"/>
      <c r="B1506"/>
      <c r="C1506"/>
      <c r="D1506"/>
      <c r="E1506"/>
      <c r="F1506"/>
      <c r="G1506"/>
      <c r="H1506"/>
      <c r="I1506"/>
      <c r="J1506" s="102"/>
      <c r="K1506"/>
      <c r="L1506" s="102"/>
      <c r="M1506" s="135"/>
      <c r="N1506"/>
      <c r="O1506"/>
      <c r="P1506"/>
      <c r="Q1506"/>
      <c r="R1506"/>
      <c r="S1506"/>
      <c r="T1506"/>
      <c r="U1506"/>
    </row>
    <row r="1507" spans="1:21" s="105" customFormat="1" x14ac:dyDescent="0.3">
      <c r="A1507"/>
      <c r="B1507"/>
      <c r="C1507"/>
      <c r="D1507"/>
      <c r="E1507"/>
      <c r="F1507"/>
      <c r="G1507"/>
      <c r="H1507"/>
      <c r="I1507"/>
      <c r="J1507" s="102"/>
      <c r="K1507"/>
      <c r="L1507" s="102"/>
      <c r="M1507" s="135"/>
      <c r="N1507"/>
      <c r="O1507"/>
      <c r="P1507"/>
      <c r="Q1507"/>
      <c r="R1507"/>
      <c r="S1507"/>
      <c r="T1507"/>
      <c r="U1507"/>
    </row>
    <row r="1508" spans="1:21" s="105" customFormat="1" x14ac:dyDescent="0.3">
      <c r="A1508"/>
      <c r="B1508"/>
      <c r="C1508"/>
      <c r="D1508"/>
      <c r="E1508"/>
      <c r="F1508"/>
      <c r="G1508"/>
      <c r="H1508"/>
      <c r="I1508"/>
      <c r="J1508" s="102"/>
      <c r="K1508"/>
      <c r="L1508" s="102"/>
      <c r="M1508" s="135"/>
      <c r="N1508"/>
      <c r="O1508"/>
      <c r="P1508"/>
      <c r="Q1508"/>
      <c r="R1508"/>
      <c r="S1508"/>
      <c r="T1508"/>
      <c r="U1508"/>
    </row>
    <row r="1509" spans="1:21" s="105" customFormat="1" x14ac:dyDescent="0.3">
      <c r="A1509"/>
      <c r="B1509"/>
      <c r="C1509"/>
      <c r="D1509"/>
      <c r="E1509"/>
      <c r="F1509"/>
      <c r="G1509"/>
      <c r="H1509"/>
      <c r="I1509"/>
      <c r="J1509" s="102"/>
      <c r="K1509"/>
      <c r="L1509" s="102"/>
      <c r="M1509" s="135"/>
      <c r="N1509"/>
      <c r="O1509"/>
      <c r="P1509"/>
      <c r="Q1509"/>
      <c r="R1509"/>
      <c r="S1509"/>
      <c r="T1509"/>
      <c r="U1509"/>
    </row>
    <row r="1510" spans="1:21" s="105" customFormat="1" x14ac:dyDescent="0.3">
      <c r="A1510"/>
      <c r="B1510"/>
      <c r="C1510"/>
      <c r="D1510"/>
      <c r="E1510"/>
      <c r="F1510"/>
      <c r="G1510"/>
      <c r="H1510"/>
      <c r="I1510"/>
      <c r="J1510" s="102"/>
      <c r="K1510"/>
      <c r="L1510" s="102"/>
      <c r="M1510" s="135"/>
      <c r="N1510"/>
      <c r="O1510"/>
      <c r="P1510"/>
      <c r="Q1510"/>
      <c r="R1510"/>
      <c r="S1510"/>
      <c r="T1510"/>
      <c r="U1510"/>
    </row>
    <row r="1511" spans="1:21" s="105" customFormat="1" x14ac:dyDescent="0.3">
      <c r="A1511"/>
      <c r="B1511"/>
      <c r="C1511"/>
      <c r="D1511"/>
      <c r="E1511"/>
      <c r="F1511"/>
      <c r="G1511"/>
      <c r="H1511"/>
      <c r="I1511"/>
      <c r="J1511" s="102"/>
      <c r="K1511"/>
      <c r="L1511" s="102"/>
      <c r="M1511" s="135"/>
      <c r="N1511"/>
      <c r="O1511"/>
      <c r="P1511"/>
      <c r="Q1511"/>
      <c r="R1511"/>
      <c r="S1511"/>
      <c r="T1511"/>
      <c r="U1511"/>
    </row>
    <row r="1512" spans="1:21" s="105" customFormat="1" x14ac:dyDescent="0.3">
      <c r="A1512"/>
      <c r="B1512"/>
      <c r="C1512"/>
      <c r="D1512"/>
      <c r="E1512"/>
      <c r="F1512"/>
      <c r="G1512"/>
      <c r="H1512"/>
      <c r="I1512"/>
      <c r="J1512" s="102"/>
      <c r="K1512"/>
      <c r="L1512" s="102"/>
      <c r="M1512" s="135"/>
      <c r="N1512"/>
      <c r="O1512"/>
      <c r="P1512"/>
      <c r="Q1512"/>
      <c r="R1512"/>
      <c r="S1512"/>
      <c r="T1512"/>
      <c r="U1512"/>
    </row>
    <row r="1513" spans="1:21" s="105" customFormat="1" x14ac:dyDescent="0.3">
      <c r="A1513"/>
      <c r="B1513"/>
      <c r="C1513"/>
      <c r="D1513"/>
      <c r="E1513"/>
      <c r="F1513"/>
      <c r="G1513"/>
      <c r="H1513"/>
      <c r="I1513"/>
      <c r="J1513" s="102"/>
      <c r="K1513"/>
      <c r="L1513" s="102"/>
      <c r="M1513" s="135"/>
      <c r="N1513"/>
      <c r="O1513"/>
      <c r="P1513"/>
      <c r="Q1513"/>
      <c r="R1513"/>
      <c r="S1513"/>
      <c r="T1513"/>
      <c r="U1513"/>
    </row>
    <row r="1514" spans="1:21" s="105" customFormat="1" x14ac:dyDescent="0.3">
      <c r="A1514"/>
      <c r="B1514"/>
      <c r="C1514"/>
      <c r="D1514"/>
      <c r="E1514"/>
      <c r="F1514"/>
      <c r="G1514"/>
      <c r="H1514"/>
      <c r="I1514"/>
      <c r="J1514" s="102"/>
      <c r="K1514"/>
      <c r="L1514" s="102"/>
      <c r="M1514" s="135"/>
      <c r="N1514"/>
      <c r="O1514"/>
      <c r="P1514"/>
      <c r="Q1514"/>
      <c r="R1514"/>
      <c r="S1514"/>
      <c r="T1514"/>
      <c r="U1514"/>
    </row>
    <row r="1515" spans="1:21" s="105" customFormat="1" x14ac:dyDescent="0.3">
      <c r="A1515"/>
      <c r="B1515"/>
      <c r="C1515"/>
      <c r="D1515"/>
      <c r="E1515"/>
      <c r="F1515"/>
      <c r="G1515"/>
      <c r="H1515"/>
      <c r="I1515"/>
      <c r="J1515" s="102"/>
      <c r="K1515"/>
      <c r="L1515" s="102"/>
      <c r="M1515" s="135"/>
      <c r="N1515"/>
      <c r="O1515"/>
      <c r="P1515"/>
      <c r="Q1515"/>
      <c r="R1515"/>
      <c r="S1515"/>
      <c r="T1515"/>
      <c r="U1515"/>
    </row>
    <row r="1516" spans="1:21" s="105" customFormat="1" x14ac:dyDescent="0.3">
      <c r="A1516"/>
      <c r="B1516"/>
      <c r="C1516"/>
      <c r="D1516"/>
      <c r="E1516"/>
      <c r="F1516"/>
      <c r="G1516"/>
      <c r="H1516"/>
      <c r="I1516"/>
      <c r="J1516" s="102"/>
      <c r="K1516"/>
      <c r="L1516" s="102"/>
      <c r="M1516" s="135"/>
      <c r="N1516"/>
      <c r="O1516"/>
      <c r="P1516"/>
      <c r="Q1516"/>
      <c r="R1516"/>
      <c r="S1516"/>
      <c r="T1516"/>
      <c r="U1516"/>
    </row>
    <row r="1517" spans="1:21" s="105" customFormat="1" x14ac:dyDescent="0.3">
      <c r="A1517"/>
      <c r="B1517"/>
      <c r="C1517"/>
      <c r="D1517"/>
      <c r="E1517"/>
      <c r="F1517"/>
      <c r="G1517"/>
      <c r="H1517"/>
      <c r="I1517"/>
      <c r="J1517" s="102"/>
      <c r="K1517"/>
      <c r="L1517" s="102"/>
      <c r="M1517" s="135"/>
      <c r="N1517"/>
      <c r="O1517"/>
      <c r="P1517"/>
      <c r="Q1517"/>
      <c r="R1517"/>
      <c r="S1517"/>
      <c r="T1517"/>
      <c r="U1517"/>
    </row>
    <row r="1518" spans="1:21" s="105" customFormat="1" x14ac:dyDescent="0.3">
      <c r="A1518"/>
      <c r="B1518"/>
      <c r="C1518"/>
      <c r="D1518"/>
      <c r="E1518"/>
      <c r="F1518"/>
      <c r="G1518"/>
      <c r="H1518"/>
      <c r="I1518"/>
      <c r="J1518" s="102"/>
      <c r="K1518"/>
      <c r="L1518" s="102"/>
      <c r="M1518" s="135"/>
      <c r="N1518"/>
      <c r="O1518"/>
      <c r="P1518"/>
      <c r="Q1518"/>
      <c r="R1518"/>
      <c r="S1518"/>
      <c r="T1518"/>
      <c r="U1518"/>
    </row>
    <row r="1519" spans="1:21" s="105" customFormat="1" x14ac:dyDescent="0.3">
      <c r="A1519"/>
      <c r="B1519"/>
      <c r="C1519"/>
      <c r="D1519"/>
      <c r="E1519"/>
      <c r="F1519"/>
      <c r="G1519"/>
      <c r="H1519"/>
      <c r="I1519"/>
      <c r="J1519" s="102"/>
      <c r="K1519"/>
      <c r="L1519" s="102"/>
      <c r="M1519" s="135"/>
      <c r="N1519"/>
      <c r="O1519"/>
      <c r="P1519"/>
      <c r="Q1519"/>
      <c r="R1519"/>
      <c r="S1519"/>
      <c r="T1519"/>
      <c r="U1519"/>
    </row>
    <row r="1520" spans="1:21" s="105" customFormat="1" x14ac:dyDescent="0.3">
      <c r="A1520"/>
      <c r="B1520"/>
      <c r="C1520"/>
      <c r="D1520"/>
      <c r="E1520"/>
      <c r="F1520"/>
      <c r="G1520"/>
      <c r="H1520"/>
      <c r="I1520"/>
      <c r="J1520" s="102"/>
      <c r="K1520"/>
      <c r="L1520" s="102"/>
      <c r="M1520" s="135"/>
      <c r="N1520"/>
      <c r="O1520"/>
      <c r="P1520"/>
      <c r="Q1520"/>
      <c r="R1520"/>
      <c r="S1520"/>
      <c r="T1520"/>
      <c r="U1520"/>
    </row>
    <row r="1521" spans="1:21" s="105" customFormat="1" x14ac:dyDescent="0.3">
      <c r="A1521"/>
      <c r="B1521"/>
      <c r="C1521"/>
      <c r="D1521"/>
      <c r="E1521"/>
      <c r="F1521"/>
      <c r="G1521"/>
      <c r="H1521"/>
      <c r="I1521"/>
      <c r="J1521" s="102"/>
      <c r="K1521"/>
      <c r="L1521" s="102"/>
      <c r="M1521" s="135"/>
      <c r="N1521"/>
      <c r="O1521"/>
      <c r="P1521"/>
      <c r="Q1521"/>
      <c r="R1521"/>
      <c r="S1521"/>
      <c r="T1521"/>
      <c r="U1521"/>
    </row>
    <row r="1522" spans="1:21" s="105" customFormat="1" x14ac:dyDescent="0.3">
      <c r="A1522"/>
      <c r="B1522"/>
      <c r="C1522"/>
      <c r="D1522"/>
      <c r="E1522"/>
      <c r="F1522"/>
      <c r="G1522"/>
      <c r="H1522"/>
      <c r="I1522"/>
      <c r="J1522" s="102"/>
      <c r="K1522"/>
      <c r="L1522" s="102"/>
      <c r="M1522" s="135"/>
      <c r="N1522"/>
      <c r="O1522"/>
      <c r="P1522"/>
      <c r="Q1522"/>
      <c r="R1522"/>
      <c r="S1522"/>
      <c r="T1522"/>
      <c r="U1522"/>
    </row>
    <row r="1523" spans="1:21" s="105" customFormat="1" x14ac:dyDescent="0.3">
      <c r="A1523"/>
      <c r="B1523"/>
      <c r="C1523"/>
      <c r="D1523"/>
      <c r="E1523"/>
      <c r="F1523"/>
      <c r="G1523"/>
      <c r="H1523"/>
      <c r="I1523"/>
      <c r="J1523" s="102"/>
      <c r="K1523"/>
      <c r="L1523" s="102"/>
      <c r="M1523" s="135"/>
      <c r="N1523"/>
      <c r="O1523"/>
      <c r="P1523"/>
      <c r="Q1523"/>
      <c r="R1523"/>
      <c r="S1523"/>
      <c r="T1523"/>
      <c r="U1523"/>
    </row>
    <row r="1524" spans="1:21" s="105" customFormat="1" x14ac:dyDescent="0.3">
      <c r="A1524"/>
      <c r="B1524"/>
      <c r="C1524"/>
      <c r="D1524"/>
      <c r="E1524"/>
      <c r="F1524"/>
      <c r="G1524"/>
      <c r="H1524"/>
      <c r="I1524"/>
      <c r="J1524" s="102"/>
      <c r="K1524"/>
      <c r="L1524" s="102"/>
      <c r="M1524" s="135"/>
      <c r="N1524"/>
      <c r="O1524"/>
      <c r="P1524"/>
      <c r="Q1524"/>
      <c r="R1524"/>
      <c r="S1524"/>
      <c r="T1524"/>
      <c r="U1524"/>
    </row>
    <row r="1525" spans="1:21" s="105" customFormat="1" x14ac:dyDescent="0.3">
      <c r="A1525"/>
      <c r="B1525"/>
      <c r="C1525"/>
      <c r="D1525"/>
      <c r="E1525"/>
      <c r="F1525"/>
      <c r="G1525"/>
      <c r="H1525"/>
      <c r="I1525"/>
      <c r="J1525" s="102"/>
      <c r="K1525"/>
      <c r="L1525" s="102"/>
      <c r="M1525" s="135"/>
      <c r="N1525"/>
      <c r="O1525"/>
      <c r="P1525"/>
      <c r="Q1525"/>
      <c r="R1525"/>
      <c r="S1525"/>
      <c r="T1525"/>
      <c r="U1525"/>
    </row>
    <row r="1526" spans="1:21" s="105" customFormat="1" x14ac:dyDescent="0.3">
      <c r="A1526"/>
      <c r="B1526"/>
      <c r="C1526"/>
      <c r="D1526"/>
      <c r="E1526"/>
      <c r="F1526"/>
      <c r="G1526"/>
      <c r="H1526"/>
      <c r="I1526"/>
      <c r="J1526" s="102"/>
      <c r="K1526"/>
      <c r="L1526" s="102"/>
      <c r="M1526" s="135"/>
      <c r="N1526"/>
      <c r="O1526"/>
      <c r="P1526"/>
      <c r="Q1526"/>
      <c r="R1526"/>
      <c r="S1526"/>
      <c r="T1526"/>
      <c r="U1526"/>
    </row>
    <row r="1527" spans="1:21" s="105" customFormat="1" x14ac:dyDescent="0.3">
      <c r="A1527"/>
      <c r="B1527"/>
      <c r="C1527"/>
      <c r="D1527"/>
      <c r="E1527"/>
      <c r="F1527"/>
      <c r="G1527"/>
      <c r="H1527"/>
      <c r="I1527"/>
      <c r="J1527" s="102"/>
      <c r="K1527"/>
      <c r="L1527" s="102"/>
      <c r="M1527" s="135"/>
      <c r="N1527"/>
      <c r="O1527"/>
      <c r="P1527"/>
      <c r="Q1527"/>
      <c r="R1527"/>
      <c r="S1527"/>
      <c r="T1527"/>
      <c r="U1527"/>
    </row>
    <row r="1528" spans="1:21" s="105" customFormat="1" x14ac:dyDescent="0.3">
      <c r="A1528"/>
      <c r="B1528"/>
      <c r="C1528"/>
      <c r="D1528"/>
      <c r="E1528"/>
      <c r="F1528"/>
      <c r="G1528"/>
      <c r="H1528"/>
      <c r="I1528"/>
      <c r="J1528" s="102"/>
      <c r="K1528"/>
      <c r="L1528" s="102"/>
      <c r="M1528" s="135"/>
      <c r="N1528"/>
      <c r="O1528"/>
      <c r="P1528"/>
      <c r="Q1528"/>
      <c r="R1528"/>
      <c r="S1528"/>
      <c r="T1528"/>
      <c r="U1528"/>
    </row>
    <row r="1529" spans="1:21" s="105" customFormat="1" x14ac:dyDescent="0.3">
      <c r="A1529"/>
      <c r="B1529"/>
      <c r="C1529"/>
      <c r="D1529"/>
      <c r="E1529"/>
      <c r="F1529"/>
      <c r="G1529"/>
      <c r="H1529"/>
      <c r="I1529"/>
      <c r="J1529" s="102"/>
      <c r="K1529"/>
      <c r="L1529" s="102"/>
      <c r="M1529" s="135"/>
      <c r="N1529"/>
      <c r="O1529"/>
      <c r="P1529"/>
      <c r="Q1529"/>
      <c r="R1529"/>
      <c r="S1529"/>
      <c r="T1529"/>
      <c r="U1529"/>
    </row>
    <row r="1530" spans="1:21" s="105" customFormat="1" x14ac:dyDescent="0.3">
      <c r="A1530"/>
      <c r="B1530"/>
      <c r="C1530"/>
      <c r="D1530"/>
      <c r="E1530"/>
      <c r="F1530"/>
      <c r="G1530"/>
      <c r="H1530"/>
      <c r="I1530"/>
      <c r="J1530" s="102"/>
      <c r="K1530"/>
      <c r="L1530" s="102"/>
      <c r="M1530" s="135"/>
      <c r="N1530"/>
      <c r="O1530"/>
      <c r="P1530"/>
      <c r="Q1530"/>
      <c r="R1530"/>
      <c r="S1530"/>
      <c r="T1530"/>
      <c r="U1530"/>
    </row>
    <row r="1531" spans="1:21" s="105" customFormat="1" x14ac:dyDescent="0.3">
      <c r="A1531"/>
      <c r="B1531"/>
      <c r="C1531"/>
      <c r="D1531"/>
      <c r="E1531"/>
      <c r="F1531"/>
      <c r="G1531"/>
      <c r="H1531"/>
      <c r="I1531"/>
      <c r="J1531" s="102"/>
      <c r="K1531"/>
      <c r="L1531" s="102"/>
      <c r="M1531" s="135"/>
      <c r="N1531"/>
      <c r="O1531"/>
      <c r="P1531"/>
      <c r="Q1531"/>
      <c r="R1531"/>
      <c r="S1531"/>
      <c r="T1531"/>
      <c r="U1531"/>
    </row>
    <row r="1532" spans="1:21" s="105" customFormat="1" x14ac:dyDescent="0.3">
      <c r="A1532"/>
      <c r="B1532"/>
      <c r="C1532"/>
      <c r="D1532"/>
      <c r="E1532"/>
      <c r="F1532"/>
      <c r="G1532"/>
      <c r="H1532"/>
      <c r="I1532"/>
      <c r="J1532" s="102"/>
      <c r="K1532"/>
      <c r="L1532" s="102"/>
      <c r="M1532" s="135"/>
      <c r="N1532"/>
      <c r="O1532"/>
      <c r="P1532"/>
      <c r="Q1532"/>
      <c r="R1532"/>
      <c r="S1532"/>
      <c r="T1532"/>
      <c r="U1532"/>
    </row>
    <row r="1533" spans="1:21" s="105" customFormat="1" x14ac:dyDescent="0.3">
      <c r="A1533"/>
      <c r="B1533"/>
      <c r="C1533"/>
      <c r="D1533"/>
      <c r="E1533"/>
      <c r="F1533"/>
      <c r="G1533"/>
      <c r="H1533"/>
      <c r="I1533"/>
      <c r="J1533" s="102"/>
      <c r="K1533"/>
      <c r="L1533" s="102"/>
      <c r="M1533" s="135"/>
      <c r="N1533"/>
      <c r="O1533"/>
      <c r="P1533"/>
      <c r="Q1533"/>
      <c r="R1533"/>
      <c r="S1533"/>
      <c r="T1533"/>
      <c r="U1533"/>
    </row>
    <row r="1534" spans="1:21" s="105" customFormat="1" x14ac:dyDescent="0.3">
      <c r="A1534"/>
      <c r="B1534"/>
      <c r="C1534"/>
      <c r="D1534"/>
      <c r="E1534"/>
      <c r="F1534"/>
      <c r="G1534"/>
      <c r="H1534"/>
      <c r="I1534"/>
      <c r="J1534" s="102"/>
      <c r="K1534"/>
      <c r="L1534" s="102"/>
      <c r="M1534" s="135"/>
      <c r="N1534"/>
      <c r="O1534"/>
      <c r="P1534"/>
      <c r="Q1534"/>
      <c r="R1534"/>
      <c r="S1534"/>
      <c r="T1534"/>
      <c r="U1534"/>
    </row>
    <row r="1535" spans="1:21" s="105" customFormat="1" x14ac:dyDescent="0.3">
      <c r="A1535"/>
      <c r="B1535"/>
      <c r="C1535"/>
      <c r="D1535"/>
      <c r="E1535"/>
      <c r="F1535"/>
      <c r="G1535"/>
      <c r="H1535"/>
      <c r="I1535"/>
      <c r="J1535" s="102"/>
      <c r="K1535"/>
      <c r="L1535" s="102"/>
      <c r="M1535" s="135"/>
      <c r="N1535"/>
      <c r="O1535"/>
      <c r="P1535"/>
      <c r="Q1535"/>
      <c r="R1535"/>
      <c r="S1535"/>
      <c r="T1535"/>
      <c r="U1535"/>
    </row>
    <row r="1536" spans="1:21" s="105" customFormat="1" x14ac:dyDescent="0.3">
      <c r="A1536"/>
      <c r="B1536"/>
      <c r="C1536"/>
      <c r="D1536"/>
      <c r="E1536"/>
      <c r="F1536"/>
      <c r="G1536"/>
      <c r="H1536"/>
      <c r="I1536"/>
      <c r="J1536" s="102"/>
      <c r="K1536"/>
      <c r="L1536" s="102"/>
      <c r="M1536" s="135"/>
      <c r="N1536"/>
      <c r="O1536"/>
      <c r="P1536"/>
      <c r="Q1536"/>
      <c r="R1536"/>
      <c r="S1536"/>
      <c r="T1536"/>
      <c r="U1536"/>
    </row>
    <row r="1537" spans="1:21" s="105" customFormat="1" x14ac:dyDescent="0.3">
      <c r="A1537"/>
      <c r="B1537"/>
      <c r="C1537"/>
      <c r="D1537"/>
      <c r="E1537"/>
      <c r="F1537"/>
      <c r="G1537"/>
      <c r="H1537"/>
      <c r="I1537"/>
      <c r="J1537" s="102"/>
      <c r="K1537"/>
      <c r="L1537" s="102"/>
      <c r="M1537" s="135"/>
      <c r="N1537"/>
      <c r="O1537"/>
      <c r="P1537"/>
      <c r="Q1537"/>
      <c r="R1537"/>
      <c r="S1537"/>
      <c r="T1537"/>
      <c r="U1537"/>
    </row>
    <row r="1538" spans="1:21" s="105" customFormat="1" x14ac:dyDescent="0.3">
      <c r="A1538"/>
      <c r="B1538"/>
      <c r="C1538"/>
      <c r="D1538"/>
      <c r="E1538"/>
      <c r="F1538"/>
      <c r="G1538"/>
      <c r="H1538"/>
      <c r="I1538"/>
      <c r="J1538" s="102"/>
      <c r="K1538"/>
      <c r="L1538" s="102"/>
      <c r="M1538" s="135"/>
      <c r="N1538"/>
      <c r="O1538"/>
      <c r="P1538"/>
      <c r="Q1538"/>
      <c r="R1538"/>
      <c r="S1538"/>
      <c r="T1538"/>
      <c r="U1538"/>
    </row>
    <row r="1539" spans="1:21" s="105" customFormat="1" x14ac:dyDescent="0.3">
      <c r="A1539"/>
      <c r="B1539"/>
      <c r="C1539"/>
      <c r="D1539"/>
      <c r="E1539"/>
      <c r="F1539"/>
      <c r="G1539"/>
      <c r="H1539"/>
      <c r="I1539"/>
      <c r="J1539" s="102"/>
      <c r="K1539"/>
      <c r="L1539" s="102"/>
      <c r="M1539" s="135"/>
      <c r="N1539"/>
      <c r="O1539"/>
      <c r="P1539"/>
      <c r="Q1539"/>
      <c r="R1539"/>
      <c r="S1539"/>
      <c r="T1539"/>
      <c r="U1539"/>
    </row>
    <row r="1540" spans="1:21" s="105" customFormat="1" x14ac:dyDescent="0.3">
      <c r="A1540"/>
      <c r="B1540"/>
      <c r="C1540"/>
      <c r="D1540"/>
      <c r="E1540"/>
      <c r="F1540"/>
      <c r="G1540"/>
      <c r="H1540"/>
      <c r="I1540"/>
      <c r="J1540" s="102"/>
      <c r="K1540"/>
      <c r="L1540" s="102"/>
      <c r="M1540" s="135"/>
      <c r="N1540"/>
      <c r="O1540"/>
      <c r="P1540"/>
      <c r="Q1540"/>
      <c r="R1540"/>
      <c r="S1540"/>
      <c r="T1540"/>
      <c r="U1540"/>
    </row>
    <row r="1541" spans="1:21" s="105" customFormat="1" x14ac:dyDescent="0.3">
      <c r="A1541"/>
      <c r="B1541"/>
      <c r="C1541"/>
      <c r="D1541"/>
      <c r="E1541"/>
      <c r="F1541"/>
      <c r="G1541"/>
      <c r="H1541"/>
      <c r="I1541"/>
      <c r="J1541" s="102"/>
      <c r="K1541"/>
      <c r="L1541" s="102"/>
      <c r="M1541" s="135"/>
      <c r="N1541"/>
      <c r="O1541"/>
      <c r="P1541"/>
      <c r="Q1541"/>
      <c r="R1541"/>
      <c r="S1541"/>
      <c r="T1541"/>
      <c r="U1541"/>
    </row>
    <row r="1542" spans="1:21" s="105" customFormat="1" x14ac:dyDescent="0.3">
      <c r="A1542"/>
      <c r="B1542"/>
      <c r="C1542"/>
      <c r="D1542"/>
      <c r="E1542"/>
      <c r="F1542"/>
      <c r="G1542"/>
      <c r="H1542"/>
      <c r="I1542"/>
      <c r="J1542" s="102"/>
      <c r="K1542"/>
      <c r="L1542" s="102"/>
      <c r="M1542" s="135"/>
      <c r="N1542"/>
      <c r="O1542"/>
      <c r="P1542"/>
      <c r="Q1542"/>
      <c r="R1542"/>
      <c r="S1542"/>
      <c r="T1542"/>
      <c r="U1542"/>
    </row>
    <row r="1543" spans="1:21" s="105" customFormat="1" x14ac:dyDescent="0.3">
      <c r="A1543"/>
      <c r="B1543"/>
      <c r="C1543"/>
      <c r="D1543"/>
      <c r="E1543"/>
      <c r="F1543"/>
      <c r="G1543"/>
      <c r="H1543"/>
      <c r="I1543"/>
      <c r="J1543" s="102"/>
      <c r="K1543"/>
      <c r="L1543" s="102"/>
      <c r="M1543" s="135"/>
      <c r="N1543"/>
      <c r="O1543"/>
      <c r="P1543"/>
      <c r="Q1543"/>
      <c r="R1543"/>
      <c r="S1543"/>
      <c r="T1543"/>
      <c r="U1543"/>
    </row>
    <row r="1544" spans="1:21" s="105" customFormat="1" x14ac:dyDescent="0.3">
      <c r="A1544"/>
      <c r="B1544"/>
      <c r="C1544"/>
      <c r="D1544"/>
      <c r="E1544"/>
      <c r="F1544"/>
      <c r="G1544"/>
      <c r="H1544"/>
      <c r="I1544"/>
      <c r="J1544" s="102"/>
      <c r="K1544"/>
      <c r="L1544" s="102"/>
      <c r="M1544" s="135"/>
      <c r="N1544"/>
      <c r="O1544"/>
      <c r="P1544"/>
      <c r="Q1544"/>
      <c r="R1544"/>
      <c r="S1544"/>
      <c r="T1544"/>
      <c r="U1544"/>
    </row>
    <row r="1545" spans="1:21" s="105" customFormat="1" x14ac:dyDescent="0.3">
      <c r="A1545"/>
      <c r="B1545"/>
      <c r="C1545"/>
      <c r="D1545"/>
      <c r="E1545"/>
      <c r="F1545"/>
      <c r="G1545"/>
      <c r="H1545"/>
      <c r="I1545"/>
      <c r="J1545" s="102"/>
      <c r="K1545"/>
      <c r="L1545" s="102"/>
      <c r="M1545" s="135"/>
      <c r="N1545"/>
      <c r="O1545"/>
      <c r="P1545"/>
      <c r="Q1545"/>
      <c r="R1545"/>
      <c r="S1545"/>
      <c r="T1545"/>
      <c r="U1545"/>
    </row>
    <row r="1546" spans="1:21" s="105" customFormat="1" x14ac:dyDescent="0.3">
      <c r="A1546"/>
      <c r="B1546"/>
      <c r="C1546"/>
      <c r="D1546"/>
      <c r="E1546"/>
      <c r="F1546"/>
      <c r="G1546"/>
      <c r="H1546"/>
      <c r="I1546"/>
      <c r="J1546" s="102"/>
      <c r="K1546"/>
      <c r="L1546" s="102"/>
      <c r="M1546" s="135"/>
      <c r="N1546"/>
      <c r="O1546"/>
      <c r="P1546"/>
      <c r="Q1546"/>
      <c r="R1546"/>
      <c r="S1546"/>
      <c r="T1546"/>
      <c r="U1546"/>
    </row>
    <row r="1547" spans="1:21" s="105" customFormat="1" x14ac:dyDescent="0.3">
      <c r="A1547"/>
      <c r="B1547"/>
      <c r="C1547"/>
      <c r="D1547"/>
      <c r="E1547"/>
      <c r="F1547"/>
      <c r="G1547"/>
      <c r="H1547"/>
      <c r="I1547"/>
      <c r="J1547" s="102"/>
      <c r="K1547"/>
      <c r="L1547" s="102"/>
      <c r="M1547" s="135"/>
      <c r="N1547"/>
      <c r="O1547"/>
      <c r="P1547"/>
      <c r="Q1547"/>
      <c r="R1547"/>
      <c r="S1547"/>
      <c r="T1547"/>
      <c r="U1547"/>
    </row>
    <row r="1548" spans="1:21" s="105" customFormat="1" x14ac:dyDescent="0.3">
      <c r="A1548"/>
      <c r="B1548"/>
      <c r="C1548"/>
      <c r="D1548"/>
      <c r="E1548"/>
      <c r="F1548"/>
      <c r="G1548"/>
      <c r="H1548"/>
      <c r="I1548"/>
      <c r="J1548" s="102"/>
      <c r="K1548"/>
      <c r="L1548" s="102"/>
      <c r="M1548" s="135"/>
      <c r="N1548"/>
      <c r="O1548"/>
      <c r="P1548"/>
      <c r="Q1548"/>
      <c r="R1548"/>
      <c r="S1548"/>
      <c r="T1548"/>
      <c r="U1548"/>
    </row>
    <row r="1549" spans="1:21" s="105" customFormat="1" x14ac:dyDescent="0.3">
      <c r="A1549"/>
      <c r="B1549"/>
      <c r="C1549"/>
      <c r="D1549"/>
      <c r="E1549"/>
      <c r="F1549"/>
      <c r="G1549"/>
      <c r="H1549"/>
      <c r="I1549"/>
      <c r="J1549" s="102"/>
      <c r="K1549"/>
      <c r="L1549" s="102"/>
      <c r="M1549" s="135"/>
      <c r="N1549"/>
      <c r="O1549"/>
      <c r="P1549"/>
      <c r="Q1549"/>
      <c r="R1549"/>
      <c r="S1549"/>
      <c r="T1549"/>
      <c r="U1549"/>
    </row>
    <row r="1550" spans="1:21" s="105" customFormat="1" x14ac:dyDescent="0.3">
      <c r="A1550"/>
      <c r="B1550"/>
      <c r="C1550"/>
      <c r="D1550"/>
      <c r="E1550"/>
      <c r="F1550"/>
      <c r="G1550"/>
      <c r="H1550"/>
      <c r="I1550"/>
      <c r="J1550" s="102"/>
      <c r="K1550"/>
      <c r="L1550" s="102"/>
      <c r="M1550" s="135"/>
      <c r="N1550"/>
      <c r="O1550"/>
      <c r="P1550"/>
      <c r="Q1550"/>
      <c r="R1550"/>
      <c r="S1550"/>
      <c r="T1550"/>
      <c r="U1550"/>
    </row>
    <row r="1551" spans="1:21" s="105" customFormat="1" x14ac:dyDescent="0.3">
      <c r="A1551"/>
      <c r="B1551"/>
      <c r="C1551"/>
      <c r="D1551"/>
      <c r="E1551"/>
      <c r="F1551"/>
      <c r="G1551"/>
      <c r="H1551"/>
      <c r="I1551"/>
      <c r="J1551" s="102"/>
      <c r="K1551"/>
      <c r="L1551" s="102"/>
      <c r="M1551" s="135"/>
      <c r="N1551"/>
      <c r="O1551"/>
      <c r="P1551"/>
      <c r="Q1551"/>
      <c r="R1551"/>
      <c r="S1551"/>
      <c r="T1551"/>
      <c r="U1551"/>
    </row>
    <row r="1552" spans="1:21" s="105" customFormat="1" x14ac:dyDescent="0.3">
      <c r="A1552"/>
      <c r="B1552"/>
      <c r="C1552"/>
      <c r="D1552"/>
      <c r="E1552"/>
      <c r="F1552"/>
      <c r="G1552"/>
      <c r="H1552"/>
      <c r="I1552"/>
      <c r="J1552" s="102"/>
      <c r="K1552"/>
      <c r="L1552" s="102"/>
      <c r="M1552" s="135"/>
      <c r="N1552"/>
      <c r="O1552"/>
      <c r="P1552"/>
      <c r="Q1552"/>
      <c r="R1552"/>
      <c r="S1552"/>
      <c r="T1552"/>
      <c r="U1552"/>
    </row>
    <row r="1553" spans="1:21" s="105" customFormat="1" x14ac:dyDescent="0.3">
      <c r="A1553"/>
      <c r="B1553"/>
      <c r="C1553"/>
      <c r="D1553"/>
      <c r="E1553"/>
      <c r="F1553"/>
      <c r="G1553"/>
      <c r="H1553"/>
      <c r="I1553"/>
      <c r="J1553" s="102"/>
      <c r="K1553"/>
      <c r="L1553" s="102"/>
      <c r="M1553" s="135"/>
      <c r="N1553"/>
      <c r="O1553"/>
      <c r="P1553"/>
      <c r="Q1553"/>
      <c r="R1553"/>
      <c r="S1553"/>
      <c r="T1553"/>
      <c r="U1553"/>
    </row>
    <row r="1554" spans="1:21" s="105" customFormat="1" x14ac:dyDescent="0.3">
      <c r="A1554"/>
      <c r="B1554"/>
      <c r="C1554"/>
      <c r="D1554"/>
      <c r="E1554"/>
      <c r="F1554"/>
      <c r="G1554"/>
      <c r="H1554"/>
      <c r="I1554"/>
      <c r="J1554" s="102"/>
      <c r="K1554"/>
      <c r="L1554" s="102"/>
      <c r="M1554" s="135"/>
      <c r="N1554"/>
      <c r="O1554"/>
      <c r="P1554"/>
      <c r="Q1554"/>
      <c r="R1554"/>
      <c r="S1554"/>
      <c r="T1554"/>
      <c r="U1554"/>
    </row>
    <row r="1555" spans="1:21" s="105" customFormat="1" x14ac:dyDescent="0.3">
      <c r="A1555"/>
      <c r="B1555"/>
      <c r="C1555"/>
      <c r="D1555"/>
      <c r="E1555"/>
      <c r="F1555"/>
      <c r="G1555"/>
      <c r="H1555"/>
      <c r="I1555"/>
      <c r="J1555" s="102"/>
      <c r="K1555"/>
      <c r="L1555" s="102"/>
      <c r="M1555" s="135"/>
      <c r="N1555"/>
      <c r="O1555"/>
      <c r="P1555"/>
      <c r="Q1555"/>
      <c r="R1555"/>
      <c r="S1555"/>
      <c r="T1555"/>
      <c r="U1555"/>
    </row>
    <row r="1556" spans="1:21" s="105" customFormat="1" x14ac:dyDescent="0.3">
      <c r="A1556"/>
      <c r="B1556"/>
      <c r="C1556"/>
      <c r="D1556"/>
      <c r="E1556"/>
      <c r="F1556"/>
      <c r="G1556"/>
      <c r="H1556"/>
      <c r="I1556"/>
      <c r="J1556" s="102"/>
      <c r="K1556"/>
      <c r="L1556" s="102"/>
      <c r="M1556" s="135"/>
      <c r="N1556"/>
      <c r="O1556"/>
      <c r="P1556"/>
      <c r="Q1556"/>
      <c r="R1556"/>
      <c r="S1556"/>
      <c r="T1556"/>
      <c r="U1556"/>
    </row>
    <row r="1557" spans="1:21" s="105" customFormat="1" x14ac:dyDescent="0.3">
      <c r="A1557"/>
      <c r="B1557"/>
      <c r="C1557"/>
      <c r="D1557"/>
      <c r="E1557"/>
      <c r="F1557"/>
      <c r="G1557"/>
      <c r="H1557"/>
      <c r="I1557"/>
      <c r="J1557" s="102"/>
      <c r="K1557"/>
      <c r="L1557" s="102"/>
      <c r="M1557" s="135"/>
      <c r="N1557"/>
      <c r="O1557"/>
      <c r="P1557"/>
      <c r="Q1557"/>
      <c r="R1557"/>
      <c r="S1557"/>
      <c r="T1557"/>
      <c r="U1557"/>
    </row>
    <row r="1558" spans="1:21" s="105" customFormat="1" x14ac:dyDescent="0.3">
      <c r="A1558"/>
      <c r="B1558"/>
      <c r="C1558"/>
      <c r="D1558"/>
      <c r="E1558"/>
      <c r="F1558"/>
      <c r="G1558"/>
      <c r="H1558"/>
      <c r="I1558"/>
      <c r="J1558" s="102"/>
      <c r="K1558"/>
      <c r="L1558" s="102"/>
      <c r="M1558" s="135"/>
      <c r="N1558"/>
      <c r="O1558"/>
      <c r="P1558"/>
      <c r="Q1558"/>
      <c r="R1558"/>
      <c r="S1558"/>
      <c r="T1558"/>
      <c r="U1558"/>
    </row>
    <row r="1559" spans="1:21" s="105" customFormat="1" x14ac:dyDescent="0.3">
      <c r="A1559"/>
      <c r="B1559"/>
      <c r="C1559"/>
      <c r="D1559"/>
      <c r="E1559"/>
      <c r="F1559"/>
      <c r="G1559"/>
      <c r="H1559"/>
      <c r="I1559"/>
      <c r="J1559" s="102"/>
      <c r="K1559"/>
      <c r="L1559" s="102"/>
      <c r="M1559" s="135"/>
      <c r="N1559"/>
      <c r="O1559"/>
      <c r="P1559"/>
      <c r="Q1559"/>
      <c r="R1559"/>
      <c r="S1559"/>
      <c r="T1559"/>
      <c r="U1559"/>
    </row>
    <row r="1560" spans="1:21" s="105" customFormat="1" x14ac:dyDescent="0.3">
      <c r="A1560"/>
      <c r="B1560"/>
      <c r="C1560"/>
      <c r="D1560"/>
      <c r="E1560"/>
      <c r="F1560"/>
      <c r="G1560"/>
      <c r="H1560"/>
      <c r="I1560"/>
      <c r="J1560" s="102"/>
      <c r="K1560"/>
      <c r="L1560" s="102"/>
      <c r="M1560" s="135"/>
      <c r="N1560"/>
      <c r="O1560"/>
      <c r="P1560"/>
      <c r="Q1560"/>
      <c r="R1560"/>
      <c r="S1560"/>
      <c r="T1560"/>
      <c r="U1560"/>
    </row>
    <row r="1561" spans="1:21" s="105" customFormat="1" x14ac:dyDescent="0.3">
      <c r="A1561"/>
      <c r="B1561"/>
      <c r="C1561"/>
      <c r="D1561"/>
      <c r="E1561"/>
      <c r="F1561"/>
      <c r="G1561"/>
      <c r="H1561"/>
      <c r="I1561"/>
      <c r="J1561" s="102"/>
      <c r="K1561"/>
      <c r="L1561" s="102"/>
      <c r="M1561" s="135"/>
      <c r="N1561"/>
      <c r="O1561"/>
      <c r="P1561"/>
      <c r="Q1561"/>
      <c r="R1561"/>
      <c r="S1561"/>
      <c r="T1561"/>
      <c r="U1561"/>
    </row>
    <row r="1562" spans="1:21" s="105" customFormat="1" x14ac:dyDescent="0.3">
      <c r="A1562"/>
      <c r="B1562"/>
      <c r="C1562"/>
      <c r="D1562"/>
      <c r="E1562"/>
      <c r="F1562"/>
      <c r="G1562"/>
      <c r="H1562"/>
      <c r="I1562"/>
      <c r="J1562" s="102"/>
      <c r="K1562"/>
      <c r="L1562" s="102"/>
      <c r="M1562" s="135"/>
      <c r="N1562"/>
      <c r="O1562"/>
      <c r="P1562"/>
      <c r="Q1562"/>
      <c r="R1562"/>
      <c r="S1562"/>
      <c r="T1562"/>
      <c r="U1562"/>
    </row>
    <row r="1563" spans="1:21" s="105" customFormat="1" x14ac:dyDescent="0.3">
      <c r="A1563"/>
      <c r="B1563"/>
      <c r="C1563"/>
      <c r="D1563"/>
      <c r="E1563"/>
      <c r="F1563"/>
      <c r="G1563"/>
      <c r="H1563"/>
      <c r="I1563"/>
      <c r="J1563" s="102"/>
      <c r="K1563"/>
      <c r="L1563" s="102"/>
      <c r="M1563" s="135"/>
      <c r="N1563"/>
      <c r="O1563"/>
      <c r="P1563"/>
      <c r="Q1563"/>
      <c r="R1563"/>
      <c r="S1563"/>
      <c r="T1563"/>
      <c r="U1563"/>
    </row>
    <row r="1564" spans="1:21" s="105" customFormat="1" x14ac:dyDescent="0.3">
      <c r="A1564"/>
      <c r="B1564"/>
      <c r="C1564"/>
      <c r="D1564"/>
      <c r="E1564"/>
      <c r="F1564"/>
      <c r="G1564"/>
      <c r="H1564"/>
      <c r="I1564"/>
      <c r="J1564" s="102"/>
      <c r="K1564"/>
      <c r="L1564" s="102"/>
      <c r="M1564" s="135"/>
      <c r="N1564"/>
      <c r="O1564"/>
      <c r="P1564"/>
      <c r="Q1564"/>
      <c r="R1564"/>
      <c r="S1564"/>
      <c r="T1564"/>
      <c r="U1564"/>
    </row>
    <row r="1565" spans="1:21" s="105" customFormat="1" x14ac:dyDescent="0.3">
      <c r="A1565"/>
      <c r="B1565"/>
      <c r="C1565"/>
      <c r="D1565"/>
      <c r="E1565"/>
      <c r="F1565"/>
      <c r="G1565"/>
      <c r="H1565"/>
      <c r="I1565"/>
      <c r="J1565" s="102"/>
      <c r="K1565"/>
      <c r="L1565" s="102"/>
      <c r="M1565" s="135"/>
      <c r="N1565"/>
      <c r="O1565"/>
      <c r="P1565"/>
      <c r="Q1565"/>
      <c r="R1565"/>
      <c r="S1565"/>
      <c r="T1565"/>
      <c r="U1565"/>
    </row>
    <row r="1566" spans="1:21" s="105" customFormat="1" x14ac:dyDescent="0.3">
      <c r="A1566"/>
      <c r="B1566"/>
      <c r="C1566"/>
      <c r="D1566"/>
      <c r="E1566"/>
      <c r="F1566"/>
      <c r="G1566"/>
      <c r="H1566"/>
      <c r="I1566"/>
      <c r="J1566" s="102"/>
      <c r="K1566"/>
      <c r="L1566" s="102"/>
      <c r="M1566" s="135"/>
      <c r="N1566"/>
      <c r="O1566"/>
      <c r="P1566"/>
      <c r="Q1566"/>
      <c r="R1566"/>
      <c r="S1566"/>
      <c r="T1566"/>
      <c r="U1566"/>
    </row>
    <row r="1567" spans="1:21" s="105" customFormat="1" x14ac:dyDescent="0.3">
      <c r="A1567"/>
      <c r="B1567"/>
      <c r="C1567"/>
      <c r="D1567"/>
      <c r="E1567"/>
      <c r="F1567"/>
      <c r="G1567"/>
      <c r="H1567"/>
      <c r="I1567"/>
      <c r="J1567" s="102"/>
      <c r="K1567"/>
      <c r="L1567" s="102"/>
      <c r="M1567" s="135"/>
      <c r="N1567"/>
      <c r="O1567"/>
      <c r="P1567"/>
      <c r="Q1567"/>
      <c r="R1567"/>
      <c r="S1567"/>
      <c r="T1567"/>
      <c r="U1567"/>
    </row>
    <row r="1568" spans="1:21" s="105" customFormat="1" x14ac:dyDescent="0.3">
      <c r="A1568"/>
      <c r="B1568"/>
      <c r="C1568"/>
      <c r="D1568"/>
      <c r="E1568"/>
      <c r="F1568"/>
      <c r="G1568"/>
      <c r="H1568"/>
      <c r="I1568"/>
      <c r="J1568" s="102"/>
      <c r="K1568"/>
      <c r="L1568" s="102"/>
      <c r="M1568" s="135"/>
      <c r="N1568"/>
      <c r="O1568"/>
      <c r="P1568"/>
      <c r="Q1568"/>
      <c r="R1568"/>
      <c r="S1568"/>
      <c r="T1568"/>
      <c r="U1568"/>
    </row>
    <row r="1569" spans="1:21" s="105" customFormat="1" x14ac:dyDescent="0.3">
      <c r="A1569"/>
      <c r="B1569"/>
      <c r="C1569"/>
      <c r="D1569"/>
      <c r="E1569"/>
      <c r="F1569"/>
      <c r="G1569"/>
      <c r="H1569"/>
      <c r="I1569"/>
      <c r="J1569" s="102"/>
      <c r="K1569"/>
      <c r="L1569" s="102"/>
      <c r="M1569" s="135"/>
      <c r="N1569"/>
      <c r="O1569"/>
      <c r="P1569"/>
      <c r="Q1569"/>
      <c r="R1569"/>
      <c r="S1569"/>
      <c r="T1569"/>
      <c r="U1569"/>
    </row>
    <row r="1570" spans="1:21" s="105" customFormat="1" x14ac:dyDescent="0.3">
      <c r="A1570"/>
      <c r="B1570"/>
      <c r="C1570"/>
      <c r="D1570"/>
      <c r="E1570"/>
      <c r="F1570"/>
      <c r="G1570"/>
      <c r="H1570"/>
      <c r="I1570"/>
      <c r="J1570" s="102"/>
      <c r="K1570"/>
      <c r="L1570" s="102"/>
      <c r="M1570" s="135"/>
      <c r="N1570"/>
      <c r="O1570"/>
      <c r="P1570"/>
      <c r="Q1570"/>
      <c r="R1570"/>
      <c r="S1570"/>
      <c r="T1570"/>
      <c r="U1570"/>
    </row>
    <row r="1571" spans="1:21" s="105" customFormat="1" x14ac:dyDescent="0.3">
      <c r="A1571"/>
      <c r="B1571"/>
      <c r="C1571"/>
      <c r="D1571"/>
      <c r="E1571"/>
      <c r="F1571"/>
      <c r="G1571"/>
      <c r="H1571"/>
      <c r="I1571"/>
      <c r="J1571" s="102"/>
      <c r="K1571"/>
      <c r="L1571" s="102"/>
      <c r="M1571" s="135"/>
      <c r="N1571"/>
      <c r="O1571"/>
      <c r="P1571"/>
      <c r="Q1571"/>
      <c r="R1571"/>
      <c r="S1571"/>
      <c r="T1571"/>
      <c r="U1571"/>
    </row>
    <row r="1572" spans="1:21" s="105" customFormat="1" x14ac:dyDescent="0.3">
      <c r="A1572"/>
      <c r="B1572"/>
      <c r="C1572"/>
      <c r="D1572"/>
      <c r="E1572"/>
      <c r="F1572"/>
      <c r="G1572"/>
      <c r="H1572"/>
      <c r="I1572"/>
      <c r="J1572" s="102"/>
      <c r="K1572"/>
      <c r="L1572" s="102"/>
      <c r="M1572" s="135"/>
      <c r="N1572"/>
      <c r="O1572"/>
      <c r="P1572"/>
      <c r="Q1572"/>
      <c r="R1572"/>
      <c r="S1572"/>
      <c r="T1572"/>
      <c r="U1572"/>
    </row>
    <row r="1573" spans="1:21" s="105" customFormat="1" x14ac:dyDescent="0.3">
      <c r="A1573"/>
      <c r="B1573"/>
      <c r="C1573"/>
      <c r="D1573"/>
      <c r="E1573"/>
      <c r="F1573"/>
      <c r="G1573"/>
      <c r="H1573"/>
      <c r="I1573"/>
      <c r="J1573" s="102"/>
      <c r="K1573"/>
      <c r="L1573" s="102"/>
      <c r="M1573" s="135"/>
      <c r="N1573"/>
      <c r="O1573"/>
      <c r="P1573"/>
      <c r="Q1573"/>
      <c r="R1573"/>
      <c r="S1573"/>
      <c r="T1573"/>
      <c r="U1573"/>
    </row>
    <row r="1574" spans="1:21" s="105" customFormat="1" x14ac:dyDescent="0.3">
      <c r="A1574"/>
      <c r="B1574"/>
      <c r="C1574"/>
      <c r="D1574"/>
      <c r="E1574"/>
      <c r="F1574"/>
      <c r="G1574"/>
      <c r="H1574"/>
      <c r="I1574"/>
      <c r="J1574" s="102"/>
      <c r="K1574"/>
      <c r="L1574" s="102"/>
      <c r="M1574" s="135"/>
      <c r="N1574"/>
      <c r="O1574"/>
      <c r="P1574"/>
      <c r="Q1574"/>
      <c r="R1574"/>
      <c r="S1574"/>
      <c r="T1574"/>
      <c r="U1574"/>
    </row>
    <row r="1575" spans="1:21" s="105" customFormat="1" x14ac:dyDescent="0.3">
      <c r="A1575"/>
      <c r="B1575"/>
      <c r="C1575"/>
      <c r="D1575"/>
      <c r="E1575"/>
      <c r="F1575"/>
      <c r="G1575"/>
      <c r="H1575"/>
      <c r="I1575"/>
      <c r="J1575" s="102"/>
      <c r="K1575"/>
      <c r="L1575" s="102"/>
      <c r="M1575" s="135"/>
      <c r="N1575"/>
      <c r="O1575"/>
      <c r="P1575"/>
      <c r="Q1575"/>
      <c r="R1575"/>
      <c r="S1575"/>
      <c r="T1575"/>
      <c r="U1575"/>
    </row>
    <row r="1576" spans="1:21" s="105" customFormat="1" x14ac:dyDescent="0.3">
      <c r="A1576"/>
      <c r="B1576"/>
      <c r="C1576"/>
      <c r="D1576"/>
      <c r="E1576"/>
      <c r="F1576"/>
      <c r="G1576"/>
      <c r="H1576"/>
      <c r="I1576"/>
      <c r="J1576" s="102"/>
      <c r="K1576"/>
      <c r="L1576" s="102"/>
      <c r="M1576" s="135"/>
      <c r="N1576"/>
      <c r="O1576"/>
      <c r="P1576"/>
      <c r="Q1576"/>
      <c r="R1576"/>
      <c r="S1576"/>
      <c r="T1576"/>
      <c r="U1576"/>
    </row>
    <row r="1577" spans="1:21" s="105" customFormat="1" x14ac:dyDescent="0.3">
      <c r="A1577"/>
      <c r="B1577"/>
      <c r="C1577"/>
      <c r="D1577"/>
      <c r="E1577"/>
      <c r="F1577"/>
      <c r="G1577"/>
      <c r="H1577"/>
      <c r="I1577"/>
      <c r="J1577" s="102"/>
      <c r="K1577"/>
      <c r="L1577" s="102"/>
      <c r="M1577" s="135"/>
      <c r="N1577"/>
      <c r="O1577"/>
      <c r="P1577"/>
      <c r="Q1577"/>
      <c r="R1577"/>
      <c r="S1577"/>
      <c r="T1577"/>
      <c r="U1577"/>
    </row>
    <row r="1578" spans="1:21" s="105" customFormat="1" x14ac:dyDescent="0.3">
      <c r="A1578"/>
      <c r="B1578"/>
      <c r="C1578"/>
      <c r="D1578"/>
      <c r="E1578"/>
      <c r="F1578"/>
      <c r="G1578"/>
      <c r="H1578"/>
      <c r="I1578"/>
      <c r="J1578" s="102"/>
      <c r="K1578"/>
      <c r="L1578" s="102"/>
      <c r="M1578" s="135"/>
      <c r="N1578"/>
      <c r="O1578"/>
      <c r="P1578"/>
      <c r="Q1578"/>
      <c r="R1578"/>
      <c r="S1578"/>
      <c r="T1578"/>
      <c r="U1578"/>
    </row>
    <row r="1579" spans="1:21" s="105" customFormat="1" x14ac:dyDescent="0.3">
      <c r="A1579"/>
      <c r="B1579"/>
      <c r="C1579"/>
      <c r="D1579"/>
      <c r="E1579"/>
      <c r="F1579"/>
      <c r="G1579"/>
      <c r="H1579"/>
      <c r="I1579"/>
      <c r="J1579" s="102"/>
      <c r="K1579"/>
      <c r="L1579" s="102"/>
      <c r="M1579" s="135"/>
      <c r="N1579"/>
      <c r="O1579"/>
      <c r="P1579"/>
      <c r="Q1579"/>
      <c r="R1579"/>
      <c r="S1579"/>
      <c r="T1579"/>
      <c r="U1579"/>
    </row>
    <row r="1580" spans="1:21" s="105" customFormat="1" x14ac:dyDescent="0.3">
      <c r="A1580"/>
      <c r="B1580"/>
      <c r="C1580"/>
      <c r="D1580"/>
      <c r="E1580"/>
      <c r="F1580"/>
      <c r="G1580"/>
      <c r="H1580"/>
      <c r="I1580"/>
      <c r="J1580" s="102"/>
      <c r="K1580"/>
      <c r="L1580" s="102"/>
      <c r="M1580" s="135"/>
      <c r="N1580"/>
      <c r="O1580"/>
      <c r="P1580"/>
      <c r="Q1580"/>
      <c r="R1580"/>
      <c r="S1580"/>
      <c r="T1580"/>
      <c r="U1580"/>
    </row>
    <row r="1581" spans="1:21" s="105" customFormat="1" x14ac:dyDescent="0.3">
      <c r="A1581"/>
      <c r="B1581"/>
      <c r="C1581"/>
      <c r="D1581"/>
      <c r="E1581"/>
      <c r="F1581"/>
      <c r="G1581"/>
      <c r="H1581"/>
      <c r="I1581"/>
      <c r="J1581" s="102"/>
      <c r="K1581"/>
      <c r="L1581" s="102"/>
      <c r="M1581" s="135"/>
      <c r="N1581"/>
      <c r="O1581"/>
      <c r="P1581"/>
      <c r="Q1581"/>
      <c r="R1581"/>
      <c r="S1581"/>
      <c r="T1581"/>
      <c r="U1581"/>
    </row>
    <row r="1582" spans="1:21" s="105" customFormat="1" x14ac:dyDescent="0.3">
      <c r="A1582"/>
      <c r="B1582"/>
      <c r="C1582"/>
      <c r="D1582"/>
      <c r="E1582"/>
      <c r="F1582"/>
      <c r="G1582"/>
      <c r="H1582"/>
      <c r="I1582"/>
      <c r="J1582" s="102"/>
      <c r="K1582"/>
      <c r="L1582" s="102"/>
      <c r="M1582" s="135"/>
      <c r="N1582"/>
      <c r="O1582"/>
      <c r="P1582"/>
      <c r="Q1582"/>
      <c r="R1582"/>
      <c r="S1582"/>
      <c r="T1582"/>
      <c r="U1582"/>
    </row>
    <row r="1583" spans="1:21" s="105" customFormat="1" x14ac:dyDescent="0.3">
      <c r="A1583"/>
      <c r="B1583"/>
      <c r="C1583"/>
      <c r="D1583"/>
      <c r="E1583"/>
      <c r="F1583"/>
      <c r="G1583"/>
      <c r="H1583"/>
      <c r="I1583"/>
      <c r="J1583" s="102"/>
      <c r="K1583"/>
      <c r="L1583" s="102"/>
      <c r="M1583" s="135"/>
      <c r="N1583"/>
      <c r="O1583"/>
      <c r="P1583"/>
      <c r="Q1583"/>
      <c r="R1583"/>
      <c r="S1583"/>
      <c r="T1583"/>
      <c r="U1583"/>
    </row>
    <row r="1584" spans="1:21" s="105" customFormat="1" x14ac:dyDescent="0.3">
      <c r="A1584"/>
      <c r="B1584"/>
      <c r="C1584"/>
      <c r="D1584"/>
      <c r="E1584"/>
      <c r="F1584"/>
      <c r="G1584"/>
      <c r="H1584"/>
      <c r="I1584"/>
      <c r="J1584" s="102"/>
      <c r="K1584"/>
      <c r="L1584" s="102"/>
      <c r="M1584" s="135"/>
      <c r="N1584"/>
      <c r="O1584"/>
      <c r="P1584"/>
      <c r="Q1584"/>
      <c r="R1584"/>
      <c r="S1584"/>
      <c r="T1584"/>
      <c r="U1584"/>
    </row>
    <row r="1585" spans="1:21" s="105" customFormat="1" x14ac:dyDescent="0.3">
      <c r="A1585"/>
      <c r="B1585"/>
      <c r="C1585"/>
      <c r="D1585"/>
      <c r="E1585"/>
      <c r="F1585"/>
      <c r="G1585"/>
      <c r="H1585"/>
      <c r="I1585"/>
      <c r="J1585" s="102"/>
      <c r="K1585"/>
      <c r="L1585" s="102"/>
      <c r="M1585" s="135"/>
      <c r="N1585"/>
      <c r="O1585"/>
      <c r="P1585"/>
      <c r="Q1585"/>
      <c r="R1585"/>
      <c r="S1585"/>
      <c r="T1585"/>
      <c r="U1585"/>
    </row>
    <row r="1586" spans="1:21" s="105" customFormat="1" x14ac:dyDescent="0.3">
      <c r="A1586"/>
      <c r="B1586"/>
      <c r="C1586"/>
      <c r="D1586"/>
      <c r="E1586"/>
      <c r="F1586"/>
      <c r="G1586"/>
      <c r="H1586"/>
      <c r="I1586"/>
      <c r="J1586" s="102"/>
      <c r="K1586"/>
      <c r="L1586" s="102"/>
      <c r="M1586" s="135"/>
      <c r="N1586"/>
      <c r="O1586"/>
      <c r="P1586"/>
      <c r="Q1586"/>
      <c r="R1586"/>
      <c r="S1586"/>
      <c r="T1586"/>
      <c r="U1586"/>
    </row>
    <row r="1587" spans="1:21" s="105" customFormat="1" x14ac:dyDescent="0.3">
      <c r="A1587"/>
      <c r="B1587"/>
      <c r="C1587"/>
      <c r="D1587"/>
      <c r="E1587"/>
      <c r="F1587"/>
      <c r="G1587"/>
      <c r="H1587"/>
      <c r="I1587"/>
      <c r="J1587" s="102"/>
      <c r="K1587"/>
      <c r="L1587" s="102"/>
      <c r="M1587" s="135"/>
      <c r="N1587"/>
      <c r="O1587"/>
      <c r="P1587"/>
      <c r="Q1587"/>
      <c r="R1587"/>
      <c r="S1587"/>
      <c r="T1587"/>
      <c r="U1587"/>
    </row>
    <row r="1588" spans="1:21" s="105" customFormat="1" x14ac:dyDescent="0.3">
      <c r="A1588"/>
      <c r="B1588"/>
      <c r="C1588"/>
      <c r="D1588"/>
      <c r="E1588"/>
      <c r="F1588"/>
      <c r="G1588"/>
      <c r="H1588"/>
      <c r="I1588"/>
      <c r="J1588" s="102"/>
      <c r="K1588"/>
      <c r="L1588" s="102"/>
      <c r="M1588" s="135"/>
      <c r="N1588"/>
      <c r="O1588"/>
      <c r="P1588"/>
      <c r="Q1588"/>
      <c r="R1588"/>
      <c r="S1588"/>
      <c r="T1588"/>
      <c r="U1588"/>
    </row>
    <row r="1589" spans="1:21" s="105" customFormat="1" x14ac:dyDescent="0.3">
      <c r="A1589"/>
      <c r="B1589"/>
      <c r="C1589"/>
      <c r="D1589"/>
      <c r="E1589"/>
      <c r="F1589"/>
      <c r="G1589"/>
      <c r="H1589"/>
      <c r="I1589"/>
      <c r="J1589" s="102"/>
      <c r="K1589"/>
      <c r="L1589" s="102"/>
      <c r="M1589" s="135"/>
      <c r="N1589"/>
      <c r="O1589"/>
      <c r="P1589"/>
      <c r="Q1589"/>
      <c r="R1589"/>
      <c r="S1589"/>
      <c r="T1589"/>
      <c r="U1589"/>
    </row>
    <row r="1590" spans="1:21" s="105" customFormat="1" x14ac:dyDescent="0.3">
      <c r="A1590"/>
      <c r="B1590"/>
      <c r="C1590"/>
      <c r="D1590"/>
      <c r="E1590"/>
      <c r="F1590"/>
      <c r="G1590"/>
      <c r="H1590"/>
      <c r="I1590"/>
      <c r="J1590" s="102"/>
      <c r="K1590"/>
      <c r="L1590" s="102"/>
      <c r="M1590" s="135"/>
      <c r="N1590"/>
      <c r="O1590"/>
      <c r="P1590"/>
      <c r="Q1590"/>
      <c r="R1590"/>
      <c r="S1590"/>
      <c r="T1590"/>
      <c r="U1590"/>
    </row>
    <row r="1591" spans="1:21" s="105" customFormat="1" x14ac:dyDescent="0.3">
      <c r="A1591"/>
      <c r="B1591"/>
      <c r="C1591"/>
      <c r="D1591"/>
      <c r="E1591"/>
      <c r="F1591"/>
      <c r="G1591"/>
      <c r="H1591"/>
      <c r="I1591"/>
      <c r="J1591" s="102"/>
      <c r="K1591"/>
      <c r="L1591" s="102"/>
      <c r="M1591" s="135"/>
      <c r="N1591"/>
      <c r="O1591"/>
      <c r="P1591"/>
      <c r="Q1591"/>
      <c r="R1591"/>
      <c r="S1591"/>
      <c r="T1591"/>
      <c r="U1591"/>
    </row>
    <row r="1592" spans="1:21" s="105" customFormat="1" x14ac:dyDescent="0.3">
      <c r="A1592"/>
      <c r="B1592"/>
      <c r="C1592"/>
      <c r="D1592"/>
      <c r="E1592"/>
      <c r="F1592"/>
      <c r="G1592"/>
      <c r="H1592"/>
      <c r="I1592"/>
      <c r="J1592" s="102"/>
      <c r="K1592"/>
      <c r="L1592" s="102"/>
      <c r="M1592" s="135"/>
      <c r="N1592"/>
      <c r="O1592"/>
      <c r="P1592"/>
      <c r="Q1592"/>
      <c r="R1592"/>
      <c r="S1592"/>
      <c r="T1592"/>
      <c r="U1592"/>
    </row>
    <row r="1593" spans="1:21" s="105" customFormat="1" x14ac:dyDescent="0.3">
      <c r="A1593"/>
      <c r="B1593"/>
      <c r="C1593"/>
      <c r="D1593"/>
      <c r="E1593"/>
      <c r="F1593"/>
      <c r="G1593"/>
      <c r="H1593"/>
      <c r="I1593"/>
      <c r="J1593" s="102"/>
      <c r="K1593"/>
      <c r="L1593" s="102"/>
      <c r="M1593" s="135"/>
      <c r="N1593"/>
      <c r="O1593"/>
      <c r="P1593"/>
      <c r="Q1593"/>
      <c r="R1593"/>
      <c r="S1593"/>
      <c r="T1593"/>
      <c r="U1593"/>
    </row>
    <row r="1594" spans="1:21" s="105" customFormat="1" x14ac:dyDescent="0.3">
      <c r="A1594"/>
      <c r="B1594"/>
      <c r="C1594"/>
      <c r="D1594"/>
      <c r="E1594"/>
      <c r="F1594"/>
      <c r="G1594"/>
      <c r="H1594"/>
      <c r="I1594"/>
      <c r="J1594" s="102"/>
      <c r="K1594"/>
      <c r="L1594" s="102"/>
      <c r="M1594" s="135"/>
      <c r="N1594"/>
      <c r="O1594"/>
      <c r="P1594"/>
      <c r="Q1594"/>
      <c r="R1594"/>
      <c r="S1594"/>
      <c r="T1594"/>
      <c r="U1594"/>
    </row>
    <row r="1595" spans="1:21" s="105" customFormat="1" x14ac:dyDescent="0.3">
      <c r="A1595"/>
      <c r="B1595"/>
      <c r="C1595"/>
      <c r="D1595"/>
      <c r="E1595"/>
      <c r="F1595"/>
      <c r="G1595"/>
      <c r="H1595"/>
      <c r="I1595"/>
      <c r="J1595" s="102"/>
      <c r="K1595"/>
      <c r="L1595" s="102"/>
      <c r="M1595" s="135"/>
      <c r="N1595"/>
      <c r="O1595"/>
      <c r="P1595"/>
      <c r="Q1595"/>
      <c r="R1595"/>
      <c r="S1595"/>
      <c r="T1595"/>
      <c r="U1595"/>
    </row>
    <row r="1596" spans="1:21" s="105" customFormat="1" x14ac:dyDescent="0.3">
      <c r="A1596"/>
      <c r="B1596"/>
      <c r="C1596"/>
      <c r="D1596"/>
      <c r="E1596"/>
      <c r="F1596"/>
      <c r="G1596"/>
      <c r="H1596"/>
      <c r="I1596"/>
      <c r="J1596" s="102"/>
      <c r="K1596"/>
      <c r="L1596" s="102"/>
      <c r="M1596" s="135"/>
      <c r="N1596"/>
      <c r="O1596"/>
      <c r="P1596"/>
      <c r="Q1596"/>
      <c r="R1596"/>
      <c r="S1596"/>
      <c r="T1596"/>
      <c r="U1596"/>
    </row>
    <row r="1597" spans="1:21" s="105" customFormat="1" x14ac:dyDescent="0.3">
      <c r="A1597"/>
      <c r="B1597"/>
      <c r="C1597"/>
      <c r="D1597"/>
      <c r="E1597"/>
      <c r="F1597"/>
      <c r="G1597"/>
      <c r="H1597"/>
      <c r="I1597"/>
      <c r="J1597" s="102"/>
      <c r="K1597"/>
      <c r="L1597" s="102"/>
      <c r="M1597" s="135"/>
      <c r="N1597"/>
      <c r="O1597"/>
      <c r="P1597"/>
      <c r="Q1597"/>
      <c r="R1597"/>
      <c r="S1597"/>
      <c r="T1597"/>
      <c r="U1597"/>
    </row>
    <row r="1598" spans="1:21" s="105" customFormat="1" x14ac:dyDescent="0.3">
      <c r="A1598"/>
      <c r="B1598"/>
      <c r="C1598"/>
      <c r="D1598"/>
      <c r="E1598"/>
      <c r="F1598"/>
      <c r="G1598"/>
      <c r="H1598"/>
      <c r="I1598"/>
      <c r="J1598" s="102"/>
      <c r="K1598"/>
      <c r="L1598" s="102"/>
      <c r="M1598" s="135"/>
      <c r="N1598"/>
      <c r="O1598"/>
      <c r="P1598"/>
      <c r="Q1598"/>
      <c r="R1598"/>
      <c r="S1598"/>
      <c r="T1598"/>
      <c r="U1598"/>
    </row>
    <row r="1599" spans="1:21" s="105" customFormat="1" x14ac:dyDescent="0.3">
      <c r="A1599"/>
      <c r="B1599"/>
      <c r="C1599"/>
      <c r="D1599"/>
      <c r="E1599"/>
      <c r="F1599"/>
      <c r="G1599"/>
      <c r="H1599"/>
      <c r="I1599"/>
      <c r="J1599" s="102"/>
      <c r="K1599"/>
      <c r="L1599" s="102"/>
      <c r="M1599" s="135"/>
      <c r="N1599"/>
      <c r="O1599"/>
      <c r="P1599"/>
      <c r="Q1599"/>
      <c r="R1599"/>
      <c r="S1599"/>
      <c r="T1599"/>
      <c r="U1599"/>
    </row>
    <row r="1600" spans="1:21" s="105" customFormat="1" x14ac:dyDescent="0.3">
      <c r="A1600"/>
      <c r="B1600"/>
      <c r="C1600"/>
      <c r="D1600"/>
      <c r="E1600"/>
      <c r="F1600"/>
      <c r="G1600"/>
      <c r="H1600"/>
      <c r="I1600"/>
      <c r="J1600" s="102"/>
      <c r="K1600"/>
      <c r="L1600" s="102"/>
      <c r="M1600" s="135"/>
      <c r="N1600"/>
      <c r="O1600"/>
      <c r="P1600"/>
      <c r="Q1600"/>
      <c r="R1600"/>
      <c r="S1600"/>
      <c r="T1600"/>
      <c r="U1600"/>
    </row>
    <row r="1601" spans="1:21" s="105" customFormat="1" x14ac:dyDescent="0.3">
      <c r="A1601"/>
      <c r="B1601"/>
      <c r="C1601"/>
      <c r="D1601"/>
      <c r="E1601"/>
      <c r="F1601"/>
      <c r="G1601"/>
      <c r="H1601"/>
      <c r="I1601"/>
      <c r="J1601" s="102"/>
      <c r="K1601"/>
      <c r="L1601" s="102"/>
      <c r="M1601" s="135"/>
      <c r="N1601"/>
      <c r="O1601"/>
      <c r="P1601"/>
      <c r="Q1601"/>
      <c r="R1601"/>
      <c r="S1601"/>
      <c r="T1601"/>
      <c r="U1601"/>
    </row>
    <row r="1602" spans="1:21" s="105" customFormat="1" x14ac:dyDescent="0.3">
      <c r="A1602"/>
      <c r="B1602"/>
      <c r="C1602"/>
      <c r="D1602"/>
      <c r="E1602"/>
      <c r="F1602"/>
      <c r="G1602"/>
      <c r="H1602"/>
      <c r="I1602"/>
      <c r="J1602" s="102"/>
      <c r="K1602"/>
      <c r="L1602" s="102"/>
      <c r="M1602" s="135"/>
      <c r="N1602"/>
      <c r="O1602"/>
      <c r="P1602"/>
      <c r="Q1602"/>
      <c r="R1602"/>
      <c r="S1602"/>
      <c r="T1602"/>
      <c r="U1602"/>
    </row>
    <row r="1603" spans="1:21" s="105" customFormat="1" x14ac:dyDescent="0.3">
      <c r="A1603"/>
      <c r="B1603"/>
      <c r="C1603"/>
      <c r="D1603"/>
      <c r="E1603"/>
      <c r="F1603"/>
      <c r="G1603"/>
      <c r="H1603"/>
      <c r="I1603"/>
      <c r="J1603" s="102"/>
      <c r="K1603"/>
      <c r="L1603" s="102"/>
      <c r="M1603" s="135"/>
      <c r="N1603"/>
      <c r="O1603"/>
      <c r="P1603"/>
      <c r="Q1603"/>
      <c r="R1603"/>
      <c r="S1603"/>
      <c r="T1603"/>
      <c r="U1603"/>
    </row>
    <row r="1604" spans="1:21" s="105" customFormat="1" x14ac:dyDescent="0.3">
      <c r="A1604"/>
      <c r="B1604"/>
      <c r="C1604"/>
      <c r="D1604"/>
      <c r="E1604"/>
      <c r="F1604"/>
      <c r="G1604"/>
      <c r="H1604"/>
      <c r="I1604"/>
      <c r="J1604" s="102"/>
      <c r="K1604"/>
      <c r="L1604" s="102"/>
      <c r="M1604" s="135"/>
      <c r="N1604"/>
      <c r="O1604"/>
      <c r="P1604"/>
      <c r="Q1604"/>
      <c r="R1604"/>
      <c r="S1604"/>
      <c r="T1604"/>
      <c r="U1604"/>
    </row>
    <row r="1605" spans="1:21" s="105" customFormat="1" x14ac:dyDescent="0.3">
      <c r="A1605"/>
      <c r="B1605"/>
      <c r="C1605"/>
      <c r="D1605"/>
      <c r="E1605"/>
      <c r="F1605"/>
      <c r="G1605"/>
      <c r="H1605"/>
      <c r="I1605"/>
      <c r="J1605" s="102"/>
      <c r="K1605"/>
      <c r="L1605" s="102"/>
      <c r="M1605" s="135"/>
      <c r="N1605"/>
      <c r="O1605"/>
      <c r="P1605"/>
      <c r="Q1605"/>
      <c r="R1605"/>
      <c r="S1605"/>
      <c r="T1605"/>
      <c r="U1605"/>
    </row>
    <row r="1606" spans="1:21" s="105" customFormat="1" x14ac:dyDescent="0.3">
      <c r="A1606"/>
      <c r="B1606"/>
      <c r="C1606"/>
      <c r="D1606"/>
      <c r="E1606"/>
      <c r="F1606"/>
      <c r="G1606"/>
      <c r="H1606"/>
      <c r="I1606"/>
      <c r="J1606" s="102"/>
      <c r="K1606"/>
      <c r="L1606" s="102"/>
      <c r="M1606" s="135"/>
      <c r="N1606"/>
      <c r="O1606"/>
      <c r="P1606"/>
      <c r="Q1606"/>
      <c r="R1606"/>
      <c r="S1606"/>
      <c r="T1606"/>
      <c r="U1606"/>
    </row>
    <row r="1607" spans="1:21" s="105" customFormat="1" x14ac:dyDescent="0.3">
      <c r="A1607"/>
      <c r="B1607"/>
      <c r="C1607"/>
      <c r="D1607"/>
      <c r="E1607"/>
      <c r="F1607"/>
      <c r="G1607"/>
      <c r="H1607"/>
      <c r="I1607"/>
      <c r="J1607" s="102"/>
      <c r="K1607"/>
      <c r="L1607" s="102"/>
      <c r="M1607" s="135"/>
      <c r="N1607"/>
      <c r="O1607"/>
      <c r="P1607"/>
      <c r="Q1607"/>
      <c r="R1607"/>
      <c r="S1607"/>
      <c r="T1607"/>
      <c r="U1607"/>
    </row>
    <row r="1608" spans="1:21" s="105" customFormat="1" x14ac:dyDescent="0.3">
      <c r="A1608"/>
      <c r="B1608"/>
      <c r="C1608"/>
      <c r="D1608"/>
      <c r="E1608"/>
      <c r="F1608"/>
      <c r="G1608"/>
      <c r="H1608"/>
      <c r="I1608"/>
      <c r="J1608" s="102"/>
      <c r="K1608"/>
      <c r="L1608" s="102"/>
      <c r="M1608" s="135"/>
      <c r="N1608"/>
      <c r="O1608"/>
      <c r="P1608"/>
      <c r="Q1608"/>
      <c r="R1608"/>
      <c r="S1608"/>
      <c r="T1608"/>
      <c r="U1608"/>
    </row>
    <row r="1609" spans="1:21" s="105" customFormat="1" x14ac:dyDescent="0.3">
      <c r="A1609"/>
      <c r="B1609"/>
      <c r="C1609"/>
      <c r="D1609"/>
      <c r="E1609"/>
      <c r="F1609"/>
      <c r="G1609"/>
      <c r="H1609"/>
      <c r="I1609"/>
      <c r="J1609" s="102"/>
      <c r="K1609"/>
      <c r="L1609" s="102"/>
      <c r="M1609" s="135"/>
      <c r="N1609"/>
      <c r="O1609"/>
      <c r="P1609"/>
      <c r="Q1609"/>
      <c r="R1609"/>
      <c r="S1609"/>
      <c r="T1609"/>
      <c r="U1609"/>
    </row>
    <row r="1610" spans="1:21" s="105" customFormat="1" x14ac:dyDescent="0.3">
      <c r="A1610"/>
      <c r="B1610"/>
      <c r="C1610"/>
      <c r="D1610"/>
      <c r="E1610"/>
      <c r="F1610"/>
      <c r="G1610"/>
      <c r="H1610"/>
      <c r="I1610"/>
      <c r="J1610" s="102"/>
      <c r="K1610"/>
      <c r="L1610" s="102"/>
      <c r="M1610" s="135"/>
      <c r="N1610"/>
      <c r="O1610"/>
      <c r="P1610"/>
      <c r="Q1610"/>
      <c r="R1610"/>
      <c r="S1610"/>
      <c r="T1610"/>
      <c r="U1610"/>
    </row>
    <row r="1611" spans="1:21" s="105" customFormat="1" x14ac:dyDescent="0.3">
      <c r="A1611"/>
      <c r="B1611"/>
      <c r="C1611"/>
      <c r="D1611"/>
      <c r="E1611"/>
      <c r="F1611"/>
      <c r="G1611"/>
      <c r="H1611"/>
      <c r="I1611"/>
      <c r="J1611" s="102"/>
      <c r="K1611"/>
      <c r="L1611" s="102"/>
      <c r="M1611" s="135"/>
      <c r="N1611"/>
      <c r="O1611"/>
      <c r="P1611"/>
      <c r="Q1611"/>
      <c r="R1611"/>
      <c r="S1611"/>
      <c r="T1611"/>
      <c r="U1611"/>
    </row>
    <row r="1612" spans="1:21" s="105" customFormat="1" x14ac:dyDescent="0.3">
      <c r="A1612"/>
      <c r="B1612"/>
      <c r="C1612"/>
      <c r="D1612"/>
      <c r="E1612"/>
      <c r="F1612"/>
      <c r="G1612"/>
      <c r="H1612"/>
      <c r="I1612"/>
      <c r="J1612" s="102"/>
      <c r="K1612"/>
      <c r="L1612" s="102"/>
      <c r="M1612" s="135"/>
      <c r="N1612"/>
      <c r="O1612"/>
      <c r="P1612"/>
      <c r="Q1612"/>
      <c r="R1612"/>
      <c r="S1612"/>
      <c r="T1612"/>
      <c r="U1612"/>
    </row>
    <row r="1613" spans="1:21" s="105" customFormat="1" x14ac:dyDescent="0.3">
      <c r="A1613"/>
      <c r="B1613"/>
      <c r="C1613"/>
      <c r="D1613"/>
      <c r="E1613"/>
      <c r="F1613"/>
      <c r="G1613"/>
      <c r="H1613"/>
      <c r="I1613"/>
      <c r="J1613" s="102"/>
      <c r="K1613"/>
      <c r="L1613" s="102"/>
      <c r="M1613" s="135"/>
      <c r="N1613"/>
      <c r="O1613"/>
      <c r="P1613"/>
      <c r="Q1613"/>
      <c r="R1613"/>
      <c r="S1613"/>
      <c r="T1613"/>
      <c r="U1613"/>
    </row>
    <row r="1614" spans="1:21" s="105" customFormat="1" x14ac:dyDescent="0.3">
      <c r="A1614"/>
      <c r="B1614"/>
      <c r="C1614"/>
      <c r="D1614"/>
      <c r="E1614"/>
      <c r="F1614"/>
      <c r="G1614"/>
      <c r="H1614"/>
      <c r="I1614"/>
      <c r="J1614" s="102"/>
      <c r="K1614"/>
      <c r="L1614" s="102"/>
      <c r="M1614" s="135"/>
      <c r="N1614"/>
      <c r="O1614"/>
      <c r="P1614"/>
      <c r="Q1614"/>
      <c r="R1614"/>
      <c r="S1614"/>
      <c r="T1614"/>
      <c r="U1614"/>
    </row>
    <row r="1615" spans="1:21" s="105" customFormat="1" x14ac:dyDescent="0.3">
      <c r="A1615"/>
      <c r="B1615"/>
      <c r="C1615"/>
      <c r="D1615"/>
      <c r="E1615"/>
      <c r="F1615"/>
      <c r="G1615"/>
      <c r="H1615"/>
      <c r="I1615"/>
      <c r="J1615" s="102"/>
      <c r="K1615"/>
      <c r="L1615" s="102"/>
      <c r="M1615" s="135"/>
      <c r="N1615"/>
      <c r="O1615"/>
      <c r="P1615"/>
      <c r="Q1615"/>
      <c r="R1615"/>
      <c r="S1615"/>
      <c r="T1615"/>
      <c r="U1615"/>
    </row>
    <row r="1616" spans="1:21" s="105" customFormat="1" x14ac:dyDescent="0.3">
      <c r="A1616"/>
      <c r="B1616"/>
      <c r="C1616"/>
      <c r="D1616"/>
      <c r="E1616"/>
      <c r="F1616"/>
      <c r="G1616"/>
      <c r="H1616"/>
      <c r="I1616"/>
      <c r="J1616" s="102"/>
      <c r="K1616"/>
      <c r="L1616" s="102"/>
      <c r="M1616" s="135"/>
      <c r="N1616"/>
      <c r="O1616"/>
      <c r="P1616"/>
      <c r="Q1616"/>
      <c r="R1616"/>
      <c r="S1616"/>
      <c r="T1616"/>
      <c r="U1616"/>
    </row>
    <row r="1617" spans="1:21" s="105" customFormat="1" x14ac:dyDescent="0.3">
      <c r="A1617"/>
      <c r="B1617"/>
      <c r="C1617"/>
      <c r="D1617"/>
      <c r="E1617"/>
      <c r="F1617"/>
      <c r="G1617"/>
      <c r="H1617"/>
      <c r="I1617"/>
      <c r="J1617" s="102"/>
      <c r="K1617"/>
      <c r="L1617" s="102"/>
      <c r="M1617" s="135"/>
      <c r="N1617"/>
      <c r="O1617"/>
      <c r="P1617"/>
      <c r="Q1617"/>
      <c r="R1617"/>
      <c r="S1617"/>
      <c r="T1617"/>
      <c r="U1617"/>
    </row>
    <row r="1618" spans="1:21" s="105" customFormat="1" x14ac:dyDescent="0.3">
      <c r="A1618"/>
      <c r="B1618"/>
      <c r="C1618"/>
      <c r="D1618"/>
      <c r="E1618"/>
      <c r="F1618"/>
      <c r="G1618"/>
      <c r="H1618"/>
      <c r="I1618"/>
      <c r="J1618" s="102"/>
      <c r="K1618"/>
      <c r="L1618" s="102"/>
      <c r="M1618" s="135"/>
      <c r="N1618"/>
      <c r="O1618"/>
      <c r="P1618"/>
      <c r="Q1618"/>
      <c r="R1618"/>
      <c r="S1618"/>
      <c r="T1618"/>
      <c r="U1618"/>
    </row>
    <row r="1619" spans="1:21" s="105" customFormat="1" x14ac:dyDescent="0.3">
      <c r="A1619"/>
      <c r="B1619"/>
      <c r="C1619"/>
      <c r="D1619"/>
      <c r="E1619"/>
      <c r="F1619"/>
      <c r="G1619"/>
      <c r="H1619"/>
      <c r="I1619"/>
      <c r="J1619" s="102"/>
      <c r="K1619"/>
      <c r="L1619" s="102"/>
      <c r="M1619" s="135"/>
      <c r="N1619"/>
      <c r="O1619"/>
      <c r="P1619"/>
      <c r="Q1619"/>
      <c r="R1619"/>
      <c r="S1619"/>
      <c r="T1619"/>
      <c r="U1619"/>
    </row>
    <row r="1620" spans="1:21" s="105" customFormat="1" x14ac:dyDescent="0.3">
      <c r="A1620"/>
      <c r="B1620"/>
      <c r="C1620"/>
      <c r="D1620"/>
      <c r="E1620"/>
      <c r="F1620"/>
      <c r="G1620"/>
      <c r="H1620"/>
      <c r="I1620"/>
      <c r="J1620" s="102"/>
      <c r="K1620"/>
      <c r="L1620" s="102"/>
      <c r="M1620" s="135"/>
      <c r="N1620"/>
      <c r="O1620"/>
      <c r="P1620"/>
      <c r="Q1620"/>
      <c r="R1620"/>
      <c r="S1620"/>
      <c r="T1620"/>
      <c r="U1620"/>
    </row>
    <row r="1621" spans="1:21" s="105" customFormat="1" x14ac:dyDescent="0.3">
      <c r="A1621"/>
      <c r="B1621"/>
      <c r="C1621"/>
      <c r="D1621"/>
      <c r="E1621"/>
      <c r="F1621"/>
      <c r="G1621"/>
      <c r="H1621"/>
      <c r="I1621"/>
      <c r="J1621" s="102"/>
      <c r="K1621"/>
      <c r="L1621" s="102"/>
      <c r="M1621" s="135"/>
      <c r="N1621"/>
      <c r="O1621"/>
      <c r="P1621"/>
      <c r="Q1621"/>
      <c r="R1621"/>
      <c r="S1621"/>
      <c r="T1621"/>
      <c r="U1621"/>
    </row>
    <row r="1622" spans="1:21" s="105" customFormat="1" x14ac:dyDescent="0.3">
      <c r="A1622"/>
      <c r="B1622"/>
      <c r="C1622"/>
      <c r="D1622"/>
      <c r="E1622"/>
      <c r="F1622"/>
      <c r="G1622"/>
      <c r="H1622"/>
      <c r="I1622"/>
      <c r="J1622" s="102"/>
      <c r="K1622"/>
      <c r="L1622" s="102"/>
      <c r="M1622" s="135"/>
      <c r="N1622"/>
      <c r="O1622"/>
      <c r="P1622"/>
      <c r="Q1622"/>
      <c r="R1622"/>
      <c r="S1622"/>
      <c r="T1622"/>
      <c r="U1622"/>
    </row>
    <row r="1623" spans="1:21" s="105" customFormat="1" x14ac:dyDescent="0.3">
      <c r="A1623"/>
      <c r="B1623"/>
      <c r="C1623"/>
      <c r="D1623"/>
      <c r="E1623"/>
      <c r="F1623"/>
      <c r="G1623"/>
      <c r="H1623"/>
      <c r="I1623"/>
      <c r="J1623" s="102"/>
      <c r="K1623"/>
      <c r="L1623" s="102"/>
      <c r="M1623" s="135"/>
      <c r="N1623"/>
      <c r="O1623"/>
      <c r="P1623"/>
      <c r="Q1623"/>
      <c r="R1623"/>
      <c r="S1623"/>
      <c r="T1623"/>
      <c r="U1623"/>
    </row>
    <row r="1624" spans="1:21" s="105" customFormat="1" x14ac:dyDescent="0.3">
      <c r="A1624"/>
      <c r="B1624"/>
      <c r="C1624"/>
      <c r="D1624"/>
      <c r="E1624"/>
      <c r="F1624"/>
      <c r="G1624"/>
      <c r="H1624"/>
      <c r="I1624"/>
      <c r="J1624" s="102"/>
      <c r="K1624"/>
      <c r="L1624" s="102"/>
      <c r="M1624" s="135"/>
      <c r="N1624"/>
      <c r="O1624"/>
      <c r="P1624"/>
      <c r="Q1624"/>
      <c r="R1624"/>
      <c r="S1624"/>
      <c r="T1624"/>
      <c r="U1624"/>
    </row>
    <row r="1625" spans="1:21" s="105" customFormat="1" x14ac:dyDescent="0.3">
      <c r="A1625"/>
      <c r="B1625"/>
      <c r="C1625"/>
      <c r="D1625"/>
      <c r="E1625"/>
      <c r="F1625"/>
      <c r="G1625"/>
      <c r="H1625"/>
      <c r="I1625"/>
      <c r="J1625" s="102"/>
      <c r="K1625"/>
      <c r="L1625" s="102"/>
      <c r="M1625" s="135"/>
      <c r="N1625"/>
      <c r="O1625"/>
      <c r="P1625"/>
      <c r="Q1625"/>
      <c r="R1625"/>
      <c r="S1625"/>
      <c r="T1625"/>
      <c r="U1625"/>
    </row>
    <row r="1626" spans="1:21" s="105" customFormat="1" x14ac:dyDescent="0.3">
      <c r="A1626"/>
      <c r="B1626"/>
      <c r="C1626"/>
      <c r="D1626"/>
      <c r="E1626"/>
      <c r="F1626"/>
      <c r="G1626"/>
      <c r="H1626"/>
      <c r="I1626"/>
      <c r="J1626" s="102"/>
      <c r="K1626"/>
      <c r="L1626" s="102"/>
      <c r="M1626" s="135"/>
      <c r="N1626"/>
      <c r="O1626"/>
      <c r="P1626"/>
      <c r="Q1626"/>
      <c r="R1626"/>
      <c r="S1626"/>
      <c r="T1626"/>
      <c r="U1626"/>
    </row>
    <row r="1627" spans="1:21" s="105" customFormat="1" x14ac:dyDescent="0.3">
      <c r="A1627"/>
      <c r="B1627"/>
      <c r="C1627"/>
      <c r="D1627"/>
      <c r="E1627"/>
      <c r="F1627"/>
      <c r="G1627"/>
      <c r="H1627"/>
      <c r="I1627"/>
      <c r="J1627" s="102"/>
      <c r="K1627"/>
      <c r="L1627" s="102"/>
      <c r="M1627" s="135"/>
      <c r="N1627"/>
      <c r="O1627"/>
      <c r="P1627"/>
      <c r="Q1627"/>
      <c r="R1627"/>
      <c r="S1627"/>
      <c r="T1627"/>
      <c r="U1627"/>
    </row>
    <row r="1628" spans="1:21" s="105" customFormat="1" x14ac:dyDescent="0.3">
      <c r="A1628"/>
      <c r="B1628"/>
      <c r="C1628"/>
      <c r="D1628"/>
      <c r="E1628"/>
      <c r="F1628"/>
      <c r="G1628"/>
      <c r="H1628"/>
      <c r="I1628"/>
      <c r="J1628" s="102"/>
      <c r="K1628"/>
      <c r="L1628" s="102"/>
      <c r="M1628" s="135"/>
      <c r="N1628"/>
      <c r="O1628"/>
      <c r="P1628"/>
      <c r="Q1628"/>
      <c r="R1628"/>
      <c r="S1628"/>
      <c r="T1628"/>
      <c r="U1628"/>
    </row>
    <row r="1629" spans="1:21" s="105" customFormat="1" x14ac:dyDescent="0.3">
      <c r="A1629"/>
      <c r="B1629"/>
      <c r="C1629"/>
      <c r="D1629"/>
      <c r="E1629"/>
      <c r="F1629"/>
      <c r="G1629"/>
      <c r="H1629"/>
      <c r="I1629"/>
      <c r="J1629" s="102"/>
      <c r="K1629"/>
      <c r="L1629" s="102"/>
      <c r="M1629" s="135"/>
      <c r="N1629"/>
      <c r="O1629"/>
      <c r="P1629"/>
      <c r="Q1629"/>
      <c r="R1629"/>
      <c r="S1629"/>
      <c r="T1629"/>
      <c r="U1629"/>
    </row>
    <row r="1630" spans="1:21" s="105" customFormat="1" x14ac:dyDescent="0.3">
      <c r="A1630"/>
      <c r="B1630"/>
      <c r="C1630"/>
      <c r="D1630"/>
      <c r="E1630"/>
      <c r="F1630"/>
      <c r="G1630"/>
      <c r="H1630"/>
      <c r="I1630"/>
      <c r="J1630" s="102"/>
      <c r="K1630"/>
      <c r="L1630" s="102"/>
      <c r="M1630" s="135"/>
      <c r="N1630"/>
      <c r="O1630"/>
      <c r="P1630"/>
      <c r="Q1630"/>
      <c r="R1630"/>
      <c r="S1630"/>
      <c r="T1630"/>
      <c r="U1630"/>
    </row>
    <row r="1631" spans="1:21" s="105" customFormat="1" x14ac:dyDescent="0.3">
      <c r="A1631"/>
      <c r="B1631"/>
      <c r="C1631"/>
      <c r="D1631"/>
      <c r="E1631"/>
      <c r="F1631"/>
      <c r="G1631"/>
      <c r="H1631"/>
      <c r="I1631"/>
      <c r="J1631" s="102"/>
      <c r="K1631"/>
      <c r="L1631" s="102"/>
      <c r="M1631" s="135"/>
      <c r="N1631"/>
      <c r="O1631"/>
      <c r="P1631"/>
      <c r="Q1631"/>
      <c r="R1631"/>
      <c r="S1631"/>
      <c r="T1631"/>
      <c r="U1631"/>
    </row>
    <row r="1632" spans="1:21" s="105" customFormat="1" x14ac:dyDescent="0.3">
      <c r="A1632"/>
      <c r="B1632"/>
      <c r="C1632"/>
      <c r="D1632"/>
      <c r="E1632"/>
      <c r="F1632"/>
      <c r="G1632"/>
      <c r="H1632"/>
      <c r="I1632"/>
      <c r="J1632" s="102"/>
      <c r="K1632"/>
      <c r="L1632" s="102"/>
      <c r="M1632" s="135"/>
      <c r="N1632"/>
      <c r="O1632"/>
      <c r="P1632"/>
      <c r="Q1632"/>
      <c r="R1632"/>
      <c r="S1632"/>
      <c r="T1632"/>
      <c r="U1632"/>
    </row>
    <row r="1633" spans="1:21" s="105" customFormat="1" x14ac:dyDescent="0.3">
      <c r="A1633"/>
      <c r="B1633"/>
      <c r="C1633"/>
      <c r="D1633"/>
      <c r="E1633"/>
      <c r="F1633"/>
      <c r="G1633"/>
      <c r="H1633"/>
      <c r="I1633"/>
      <c r="J1633" s="102"/>
      <c r="K1633"/>
      <c r="L1633" s="102"/>
      <c r="M1633" s="135"/>
      <c r="N1633"/>
      <c r="O1633"/>
      <c r="P1633"/>
      <c r="Q1633"/>
      <c r="R1633"/>
      <c r="S1633"/>
      <c r="T1633"/>
      <c r="U1633"/>
    </row>
    <row r="1634" spans="1:21" s="105" customFormat="1" x14ac:dyDescent="0.3">
      <c r="A1634"/>
      <c r="B1634"/>
      <c r="C1634"/>
      <c r="D1634"/>
      <c r="E1634"/>
      <c r="F1634"/>
      <c r="G1634"/>
      <c r="H1634"/>
      <c r="I1634"/>
      <c r="J1634" s="102"/>
      <c r="K1634"/>
      <c r="L1634" s="102"/>
      <c r="M1634" s="135"/>
      <c r="N1634"/>
      <c r="O1634"/>
      <c r="P1634"/>
      <c r="Q1634"/>
      <c r="R1634"/>
      <c r="S1634"/>
      <c r="T1634"/>
      <c r="U1634"/>
    </row>
    <row r="1635" spans="1:21" s="105" customFormat="1" x14ac:dyDescent="0.3">
      <c r="A1635"/>
      <c r="B1635"/>
      <c r="C1635"/>
      <c r="D1635"/>
      <c r="E1635"/>
      <c r="F1635"/>
      <c r="G1635"/>
      <c r="H1635"/>
      <c r="I1635"/>
      <c r="J1635" s="102"/>
      <c r="K1635"/>
      <c r="L1635" s="102"/>
      <c r="M1635" s="135"/>
      <c r="N1635"/>
      <c r="O1635"/>
      <c r="P1635"/>
      <c r="Q1635"/>
      <c r="R1635"/>
      <c r="S1635"/>
      <c r="T1635"/>
      <c r="U1635"/>
    </row>
    <row r="1636" spans="1:21" s="105" customFormat="1" x14ac:dyDescent="0.3">
      <c r="A1636"/>
      <c r="B1636"/>
      <c r="C1636"/>
      <c r="D1636"/>
      <c r="E1636"/>
      <c r="F1636"/>
      <c r="G1636"/>
      <c r="H1636"/>
      <c r="I1636"/>
      <c r="J1636" s="102"/>
      <c r="K1636"/>
      <c r="L1636" s="102"/>
      <c r="M1636" s="135"/>
      <c r="N1636"/>
      <c r="O1636"/>
      <c r="P1636"/>
      <c r="Q1636"/>
      <c r="R1636"/>
      <c r="S1636"/>
      <c r="T1636"/>
      <c r="U1636"/>
    </row>
    <row r="1637" spans="1:21" s="105" customFormat="1" x14ac:dyDescent="0.3">
      <c r="A1637"/>
      <c r="B1637"/>
      <c r="C1637"/>
      <c r="D1637"/>
      <c r="E1637"/>
      <c r="F1637"/>
      <c r="G1637"/>
      <c r="H1637"/>
      <c r="I1637"/>
      <c r="J1637" s="102"/>
      <c r="K1637"/>
      <c r="L1637" s="102"/>
      <c r="M1637" s="135"/>
      <c r="N1637"/>
      <c r="O1637"/>
      <c r="P1637"/>
      <c r="Q1637"/>
      <c r="R1637"/>
      <c r="S1637"/>
      <c r="T1637"/>
      <c r="U1637"/>
    </row>
    <row r="1638" spans="1:21" s="105" customFormat="1" x14ac:dyDescent="0.3">
      <c r="A1638"/>
      <c r="B1638"/>
      <c r="C1638"/>
      <c r="D1638"/>
      <c r="E1638"/>
      <c r="F1638"/>
      <c r="G1638"/>
      <c r="H1638"/>
      <c r="I1638"/>
      <c r="J1638" s="102"/>
      <c r="K1638"/>
      <c r="L1638" s="102"/>
      <c r="M1638" s="135"/>
      <c r="N1638"/>
      <c r="O1638"/>
      <c r="P1638"/>
      <c r="Q1638"/>
      <c r="R1638"/>
      <c r="S1638"/>
      <c r="T1638"/>
      <c r="U1638"/>
    </row>
    <row r="1639" spans="1:21" s="105" customFormat="1" x14ac:dyDescent="0.3">
      <c r="A1639"/>
      <c r="B1639"/>
      <c r="C1639"/>
      <c r="D1639"/>
      <c r="E1639"/>
      <c r="F1639"/>
      <c r="G1639"/>
      <c r="H1639"/>
      <c r="I1639"/>
      <c r="J1639" s="102"/>
      <c r="K1639"/>
      <c r="L1639" s="102"/>
      <c r="M1639" s="135"/>
      <c r="N1639"/>
      <c r="O1639"/>
      <c r="P1639"/>
      <c r="Q1639"/>
      <c r="R1639"/>
      <c r="S1639"/>
      <c r="T1639"/>
      <c r="U1639"/>
    </row>
    <row r="1640" spans="1:21" s="105" customFormat="1" x14ac:dyDescent="0.3">
      <c r="A1640"/>
      <c r="B1640"/>
      <c r="C1640"/>
      <c r="D1640"/>
      <c r="E1640"/>
      <c r="F1640"/>
      <c r="G1640"/>
      <c r="H1640"/>
      <c r="I1640"/>
      <c r="J1640" s="102"/>
      <c r="K1640"/>
      <c r="L1640" s="102"/>
      <c r="M1640" s="135"/>
      <c r="N1640"/>
      <c r="O1640"/>
      <c r="P1640"/>
      <c r="Q1640"/>
      <c r="R1640"/>
      <c r="S1640"/>
      <c r="T1640"/>
      <c r="U1640"/>
    </row>
    <row r="1641" spans="1:21" s="105" customFormat="1" x14ac:dyDescent="0.3">
      <c r="A1641"/>
      <c r="B1641"/>
      <c r="C1641"/>
      <c r="D1641"/>
      <c r="E1641"/>
      <c r="F1641"/>
      <c r="G1641"/>
      <c r="H1641"/>
      <c r="I1641"/>
      <c r="J1641" s="102"/>
      <c r="K1641"/>
      <c r="L1641" s="102"/>
      <c r="M1641" s="135"/>
      <c r="N1641"/>
      <c r="O1641"/>
      <c r="P1641"/>
      <c r="Q1641"/>
      <c r="R1641"/>
      <c r="S1641"/>
      <c r="T1641"/>
      <c r="U1641"/>
    </row>
    <row r="1642" spans="1:21" s="105" customFormat="1" x14ac:dyDescent="0.3">
      <c r="A1642"/>
      <c r="B1642"/>
      <c r="C1642"/>
      <c r="D1642"/>
      <c r="E1642"/>
      <c r="F1642"/>
      <c r="G1642"/>
      <c r="H1642"/>
      <c r="I1642"/>
      <c r="J1642" s="102"/>
      <c r="K1642"/>
      <c r="L1642" s="102"/>
      <c r="M1642" s="135"/>
      <c r="N1642"/>
      <c r="O1642"/>
      <c r="P1642"/>
      <c r="Q1642"/>
      <c r="R1642"/>
      <c r="S1642"/>
      <c r="T1642"/>
      <c r="U1642"/>
    </row>
    <row r="1643" spans="1:21" s="105" customFormat="1" x14ac:dyDescent="0.3">
      <c r="A1643"/>
      <c r="B1643"/>
      <c r="C1643"/>
      <c r="D1643"/>
      <c r="E1643"/>
      <c r="F1643"/>
      <c r="G1643"/>
      <c r="H1643"/>
      <c r="I1643"/>
      <c r="J1643" s="102"/>
      <c r="K1643"/>
      <c r="L1643" s="102"/>
      <c r="M1643" s="135"/>
      <c r="N1643"/>
      <c r="O1643"/>
      <c r="P1643"/>
      <c r="Q1643"/>
      <c r="R1643"/>
      <c r="S1643"/>
      <c r="T1643"/>
      <c r="U1643"/>
    </row>
    <row r="1644" spans="1:21" s="105" customFormat="1" x14ac:dyDescent="0.3">
      <c r="A1644"/>
      <c r="B1644"/>
      <c r="C1644"/>
      <c r="D1644"/>
      <c r="E1644"/>
      <c r="F1644"/>
      <c r="G1644"/>
      <c r="H1644"/>
      <c r="I1644"/>
      <c r="J1644" s="102"/>
      <c r="K1644"/>
      <c r="L1644" s="102"/>
      <c r="M1644" s="135"/>
      <c r="N1644"/>
      <c r="O1644"/>
      <c r="P1644"/>
      <c r="Q1644"/>
      <c r="R1644"/>
      <c r="S1644"/>
      <c r="T1644"/>
      <c r="U1644"/>
    </row>
    <row r="1645" spans="1:21" s="105" customFormat="1" x14ac:dyDescent="0.3">
      <c r="A1645"/>
      <c r="B1645"/>
      <c r="C1645"/>
      <c r="D1645"/>
      <c r="E1645"/>
      <c r="F1645"/>
      <c r="G1645"/>
      <c r="H1645"/>
      <c r="I1645"/>
      <c r="J1645" s="102"/>
      <c r="K1645"/>
      <c r="L1645" s="102"/>
      <c r="M1645" s="135"/>
      <c r="N1645"/>
      <c r="O1645"/>
      <c r="P1645"/>
      <c r="Q1645"/>
      <c r="R1645"/>
      <c r="S1645"/>
      <c r="T1645"/>
      <c r="U1645"/>
    </row>
    <row r="1646" spans="1:21" s="105" customFormat="1" x14ac:dyDescent="0.3">
      <c r="A1646"/>
      <c r="B1646"/>
      <c r="C1646"/>
      <c r="D1646"/>
      <c r="E1646"/>
      <c r="F1646"/>
      <c r="G1646"/>
      <c r="H1646"/>
      <c r="I1646"/>
      <c r="J1646" s="102"/>
      <c r="K1646"/>
      <c r="L1646" s="102"/>
      <c r="M1646" s="135"/>
      <c r="N1646"/>
      <c r="O1646"/>
      <c r="P1646"/>
      <c r="Q1646"/>
      <c r="R1646"/>
      <c r="S1646"/>
      <c r="T1646"/>
      <c r="U1646"/>
    </row>
    <row r="1647" spans="1:21" s="105" customFormat="1" x14ac:dyDescent="0.3">
      <c r="A1647"/>
      <c r="B1647"/>
      <c r="C1647"/>
      <c r="D1647"/>
      <c r="E1647"/>
      <c r="F1647"/>
      <c r="G1647"/>
      <c r="H1647"/>
      <c r="I1647"/>
      <c r="J1647" s="102"/>
      <c r="K1647"/>
      <c r="L1647" s="102"/>
      <c r="M1647" s="135"/>
      <c r="N1647"/>
      <c r="O1647"/>
      <c r="P1647"/>
      <c r="Q1647"/>
      <c r="R1647"/>
      <c r="S1647"/>
      <c r="T1647"/>
      <c r="U1647"/>
    </row>
    <row r="1648" spans="1:21" s="105" customFormat="1" x14ac:dyDescent="0.3">
      <c r="A1648"/>
      <c r="B1648"/>
      <c r="C1648"/>
      <c r="D1648"/>
      <c r="E1648"/>
      <c r="F1648"/>
      <c r="G1648"/>
      <c r="H1648"/>
      <c r="I1648"/>
      <c r="J1648" s="102"/>
      <c r="K1648"/>
      <c r="L1648" s="102"/>
      <c r="M1648" s="135"/>
      <c r="N1648"/>
      <c r="O1648"/>
      <c r="P1648"/>
      <c r="Q1648"/>
      <c r="R1648"/>
      <c r="S1648"/>
      <c r="T1648"/>
      <c r="U1648"/>
    </row>
    <row r="1649" spans="1:21" s="105" customFormat="1" x14ac:dyDescent="0.3">
      <c r="A1649"/>
      <c r="B1649"/>
      <c r="C1649"/>
      <c r="D1649"/>
      <c r="E1649"/>
      <c r="F1649"/>
      <c r="G1649"/>
      <c r="H1649"/>
      <c r="I1649"/>
      <c r="J1649" s="102"/>
      <c r="K1649"/>
      <c r="L1649" s="102"/>
      <c r="M1649" s="135"/>
      <c r="N1649"/>
      <c r="O1649"/>
      <c r="P1649"/>
      <c r="Q1649"/>
      <c r="R1649"/>
      <c r="S1649"/>
      <c r="T1649"/>
      <c r="U1649"/>
    </row>
    <row r="1650" spans="1:21" s="105" customFormat="1" x14ac:dyDescent="0.3">
      <c r="A1650"/>
      <c r="B1650"/>
      <c r="C1650"/>
      <c r="D1650"/>
      <c r="E1650"/>
      <c r="F1650"/>
      <c r="G1650"/>
      <c r="H1650"/>
      <c r="I1650"/>
      <c r="J1650" s="102"/>
      <c r="K1650"/>
      <c r="L1650" s="102"/>
      <c r="M1650" s="135"/>
      <c r="N1650"/>
      <c r="O1650"/>
      <c r="P1650"/>
      <c r="Q1650"/>
      <c r="R1650"/>
      <c r="S1650"/>
      <c r="T1650"/>
      <c r="U1650"/>
    </row>
    <row r="1651" spans="1:21" s="105" customFormat="1" x14ac:dyDescent="0.3">
      <c r="A1651"/>
      <c r="B1651"/>
      <c r="C1651"/>
      <c r="D1651"/>
      <c r="E1651"/>
      <c r="F1651"/>
      <c r="G1651"/>
      <c r="H1651"/>
      <c r="I1651"/>
      <c r="J1651" s="102"/>
      <c r="K1651"/>
      <c r="L1651" s="102"/>
      <c r="M1651" s="135"/>
      <c r="N1651"/>
      <c r="O1651"/>
      <c r="P1651"/>
      <c r="Q1651"/>
      <c r="R1651"/>
      <c r="S1651"/>
      <c r="T1651"/>
      <c r="U1651"/>
    </row>
    <row r="1652" spans="1:21" s="105" customFormat="1" x14ac:dyDescent="0.3">
      <c r="A1652"/>
      <c r="B1652"/>
      <c r="C1652"/>
      <c r="D1652"/>
      <c r="E1652"/>
      <c r="F1652"/>
      <c r="G1652"/>
      <c r="H1652"/>
      <c r="I1652"/>
      <c r="J1652" s="102"/>
      <c r="K1652"/>
      <c r="L1652" s="102"/>
      <c r="M1652" s="135"/>
      <c r="N1652"/>
      <c r="O1652"/>
      <c r="P1652"/>
      <c r="Q1652"/>
      <c r="R1652"/>
      <c r="S1652"/>
      <c r="T1652"/>
      <c r="U1652"/>
    </row>
    <row r="1653" spans="1:21" s="105" customFormat="1" x14ac:dyDescent="0.3">
      <c r="A1653"/>
      <c r="B1653"/>
      <c r="C1653"/>
      <c r="D1653"/>
      <c r="E1653"/>
      <c r="F1653"/>
      <c r="G1653"/>
      <c r="H1653"/>
      <c r="I1653"/>
      <c r="J1653" s="102"/>
      <c r="K1653"/>
      <c r="L1653" s="102"/>
      <c r="M1653" s="135"/>
      <c r="N1653"/>
      <c r="O1653"/>
      <c r="P1653"/>
      <c r="Q1653"/>
      <c r="R1653"/>
      <c r="S1653"/>
      <c r="T1653"/>
      <c r="U1653"/>
    </row>
    <row r="1654" spans="1:21" s="105" customFormat="1" x14ac:dyDescent="0.3">
      <c r="A1654"/>
      <c r="B1654"/>
      <c r="C1654"/>
      <c r="D1654"/>
      <c r="E1654"/>
      <c r="F1654"/>
      <c r="G1654"/>
      <c r="H1654"/>
      <c r="I1654"/>
      <c r="J1654" s="102"/>
      <c r="K1654"/>
      <c r="L1654" s="102"/>
      <c r="M1654" s="135"/>
      <c r="N1654"/>
      <c r="O1654"/>
      <c r="P1654"/>
      <c r="Q1654"/>
      <c r="R1654"/>
      <c r="S1654"/>
      <c r="T1654"/>
      <c r="U1654"/>
    </row>
    <row r="1655" spans="1:21" s="105" customFormat="1" x14ac:dyDescent="0.3">
      <c r="A1655"/>
      <c r="B1655"/>
      <c r="C1655"/>
      <c r="D1655"/>
      <c r="E1655"/>
      <c r="F1655"/>
      <c r="G1655"/>
      <c r="H1655"/>
      <c r="I1655"/>
      <c r="J1655" s="102"/>
      <c r="K1655"/>
      <c r="L1655" s="102"/>
      <c r="M1655" s="135"/>
      <c r="N1655"/>
      <c r="O1655"/>
      <c r="P1655"/>
      <c r="Q1655"/>
      <c r="R1655"/>
      <c r="S1655"/>
      <c r="T1655"/>
      <c r="U1655"/>
    </row>
    <row r="1656" spans="1:21" s="105" customFormat="1" x14ac:dyDescent="0.3">
      <c r="A1656"/>
      <c r="B1656"/>
      <c r="C1656"/>
      <c r="D1656"/>
      <c r="E1656"/>
      <c r="F1656"/>
      <c r="G1656"/>
      <c r="H1656"/>
      <c r="I1656"/>
      <c r="J1656" s="102"/>
      <c r="K1656"/>
      <c r="L1656" s="102"/>
      <c r="M1656" s="135"/>
      <c r="N1656"/>
      <c r="O1656"/>
      <c r="P1656"/>
      <c r="Q1656"/>
      <c r="R1656"/>
      <c r="S1656"/>
      <c r="T1656"/>
      <c r="U1656"/>
    </row>
    <row r="1657" spans="1:21" s="105" customFormat="1" x14ac:dyDescent="0.3">
      <c r="A1657"/>
      <c r="B1657"/>
      <c r="C1657"/>
      <c r="D1657"/>
      <c r="E1657"/>
      <c r="F1657"/>
      <c r="G1657"/>
      <c r="H1657"/>
      <c r="I1657"/>
      <c r="J1657" s="102"/>
      <c r="K1657"/>
      <c r="L1657" s="102"/>
      <c r="M1657" s="135"/>
      <c r="N1657"/>
      <c r="O1657"/>
      <c r="P1657"/>
      <c r="Q1657"/>
      <c r="R1657"/>
      <c r="S1657"/>
      <c r="T1657"/>
      <c r="U1657"/>
    </row>
    <row r="1658" spans="1:21" s="105" customFormat="1" x14ac:dyDescent="0.3">
      <c r="A1658"/>
      <c r="B1658"/>
      <c r="C1658"/>
      <c r="D1658"/>
      <c r="E1658"/>
      <c r="F1658"/>
      <c r="G1658"/>
      <c r="H1658"/>
      <c r="I1658"/>
      <c r="J1658" s="102"/>
      <c r="K1658"/>
      <c r="L1658" s="102"/>
      <c r="M1658" s="135"/>
      <c r="N1658"/>
      <c r="O1658"/>
      <c r="P1658"/>
      <c r="Q1658"/>
      <c r="R1658"/>
      <c r="S1658"/>
      <c r="T1658"/>
      <c r="U1658"/>
    </row>
    <row r="1659" spans="1:21" s="105" customFormat="1" x14ac:dyDescent="0.3">
      <c r="A1659"/>
      <c r="B1659"/>
      <c r="C1659"/>
      <c r="D1659"/>
      <c r="E1659"/>
      <c r="F1659"/>
      <c r="G1659"/>
      <c r="H1659"/>
      <c r="I1659"/>
      <c r="J1659" s="102"/>
      <c r="K1659"/>
      <c r="L1659" s="102"/>
      <c r="M1659" s="135"/>
      <c r="N1659"/>
      <c r="O1659"/>
      <c r="P1659"/>
      <c r="Q1659"/>
      <c r="R1659"/>
      <c r="S1659"/>
      <c r="T1659"/>
      <c r="U1659"/>
    </row>
    <row r="1660" spans="1:21" s="105" customFormat="1" x14ac:dyDescent="0.3">
      <c r="A1660"/>
      <c r="B1660"/>
      <c r="C1660"/>
      <c r="D1660"/>
      <c r="E1660"/>
      <c r="F1660"/>
      <c r="G1660"/>
      <c r="H1660"/>
      <c r="I1660"/>
      <c r="J1660" s="102"/>
      <c r="K1660"/>
      <c r="L1660" s="102"/>
      <c r="M1660" s="135"/>
      <c r="N1660"/>
      <c r="O1660"/>
      <c r="P1660"/>
      <c r="Q1660"/>
      <c r="R1660"/>
      <c r="S1660"/>
      <c r="T1660"/>
      <c r="U1660"/>
    </row>
    <row r="1661" spans="1:21" s="105" customFormat="1" x14ac:dyDescent="0.3">
      <c r="A1661"/>
      <c r="B1661"/>
      <c r="C1661"/>
      <c r="D1661"/>
      <c r="E1661"/>
      <c r="F1661"/>
      <c r="G1661"/>
      <c r="H1661"/>
      <c r="I1661"/>
      <c r="J1661" s="102"/>
      <c r="K1661"/>
      <c r="L1661" s="102"/>
      <c r="M1661" s="135"/>
      <c r="N1661"/>
      <c r="O1661"/>
      <c r="P1661"/>
      <c r="Q1661"/>
      <c r="R1661"/>
      <c r="S1661"/>
      <c r="T1661"/>
      <c r="U1661"/>
    </row>
    <row r="1662" spans="1:21" s="105" customFormat="1" x14ac:dyDescent="0.3">
      <c r="A1662"/>
      <c r="B1662"/>
      <c r="C1662"/>
      <c r="D1662"/>
      <c r="E1662"/>
      <c r="F1662"/>
      <c r="G1662"/>
      <c r="H1662"/>
      <c r="I1662"/>
      <c r="J1662" s="102"/>
      <c r="K1662"/>
      <c r="L1662" s="102"/>
      <c r="M1662" s="135"/>
      <c r="N1662"/>
      <c r="O1662"/>
      <c r="P1662"/>
      <c r="Q1662"/>
      <c r="R1662"/>
      <c r="S1662"/>
      <c r="T1662"/>
      <c r="U1662"/>
    </row>
    <row r="1663" spans="1:21" s="105" customFormat="1" x14ac:dyDescent="0.3">
      <c r="A1663"/>
      <c r="B1663"/>
      <c r="C1663"/>
      <c r="D1663"/>
      <c r="E1663"/>
      <c r="F1663"/>
      <c r="G1663"/>
      <c r="H1663"/>
      <c r="I1663"/>
      <c r="J1663" s="102"/>
      <c r="K1663"/>
      <c r="L1663" s="102"/>
      <c r="M1663" s="135"/>
      <c r="N1663"/>
      <c r="O1663"/>
      <c r="P1663"/>
      <c r="Q1663"/>
      <c r="R1663"/>
      <c r="S1663"/>
      <c r="T1663"/>
      <c r="U1663"/>
    </row>
    <row r="1664" spans="1:21" s="105" customFormat="1" x14ac:dyDescent="0.3">
      <c r="A1664"/>
      <c r="B1664"/>
      <c r="C1664"/>
      <c r="D1664"/>
      <c r="E1664"/>
      <c r="F1664"/>
      <c r="G1664"/>
      <c r="H1664"/>
      <c r="I1664"/>
      <c r="J1664" s="102"/>
      <c r="K1664"/>
      <c r="L1664" s="102"/>
      <c r="M1664" s="135"/>
      <c r="N1664"/>
      <c r="O1664"/>
      <c r="P1664"/>
      <c r="Q1664"/>
      <c r="R1664"/>
      <c r="S1664"/>
      <c r="T1664"/>
      <c r="U1664"/>
    </row>
    <row r="1665" spans="1:21" s="105" customFormat="1" x14ac:dyDescent="0.3">
      <c r="A1665"/>
      <c r="B1665"/>
      <c r="C1665"/>
      <c r="D1665"/>
      <c r="E1665"/>
      <c r="F1665"/>
      <c r="G1665"/>
      <c r="H1665"/>
      <c r="I1665"/>
      <c r="J1665" s="102"/>
      <c r="K1665"/>
      <c r="L1665" s="102"/>
      <c r="M1665" s="135"/>
      <c r="N1665"/>
      <c r="O1665"/>
      <c r="P1665"/>
      <c r="Q1665"/>
      <c r="R1665"/>
      <c r="S1665"/>
      <c r="T1665"/>
      <c r="U1665"/>
    </row>
    <row r="1666" spans="1:21" s="105" customFormat="1" x14ac:dyDescent="0.3">
      <c r="A1666"/>
      <c r="B1666"/>
      <c r="C1666"/>
      <c r="D1666"/>
      <c r="E1666"/>
      <c r="F1666"/>
      <c r="G1666"/>
      <c r="H1666"/>
      <c r="I1666"/>
      <c r="J1666" s="102"/>
      <c r="K1666"/>
      <c r="L1666" s="102"/>
      <c r="M1666" s="135"/>
      <c r="N1666"/>
      <c r="O1666"/>
      <c r="P1666"/>
      <c r="Q1666"/>
      <c r="R1666"/>
      <c r="S1666"/>
      <c r="T1666"/>
      <c r="U1666"/>
    </row>
    <row r="1667" spans="1:21" s="105" customFormat="1" x14ac:dyDescent="0.3">
      <c r="A1667"/>
      <c r="B1667"/>
      <c r="C1667"/>
      <c r="D1667"/>
      <c r="E1667"/>
      <c r="F1667"/>
      <c r="G1667"/>
      <c r="H1667"/>
      <c r="I1667"/>
      <c r="J1667" s="102"/>
      <c r="K1667"/>
      <c r="L1667" s="102"/>
      <c r="M1667" s="135"/>
      <c r="N1667"/>
      <c r="O1667"/>
      <c r="P1667"/>
      <c r="Q1667"/>
      <c r="R1667"/>
      <c r="S1667"/>
      <c r="T1667"/>
      <c r="U1667"/>
    </row>
    <row r="1668" spans="1:21" s="105" customFormat="1" x14ac:dyDescent="0.3">
      <c r="A1668"/>
      <c r="B1668"/>
      <c r="C1668"/>
      <c r="D1668"/>
      <c r="E1668"/>
      <c r="F1668"/>
      <c r="G1668"/>
      <c r="H1668"/>
      <c r="I1668"/>
      <c r="J1668" s="102"/>
      <c r="K1668"/>
      <c r="L1668" s="102"/>
      <c r="M1668" s="135"/>
      <c r="N1668"/>
      <c r="O1668"/>
      <c r="P1668"/>
      <c r="Q1668"/>
      <c r="R1668"/>
      <c r="S1668"/>
      <c r="T1668"/>
      <c r="U1668"/>
    </row>
    <row r="1669" spans="1:21" s="105" customFormat="1" x14ac:dyDescent="0.3">
      <c r="A1669"/>
      <c r="B1669"/>
      <c r="C1669"/>
      <c r="D1669"/>
      <c r="E1669"/>
      <c r="F1669"/>
      <c r="G1669"/>
      <c r="H1669"/>
      <c r="I1669"/>
      <c r="J1669" s="102"/>
      <c r="K1669"/>
      <c r="L1669" s="102"/>
      <c r="M1669" s="135"/>
      <c r="N1669"/>
      <c r="O1669"/>
      <c r="P1669"/>
      <c r="Q1669"/>
      <c r="R1669"/>
      <c r="S1669"/>
      <c r="T1669"/>
      <c r="U1669"/>
    </row>
    <row r="1670" spans="1:21" s="105" customFormat="1" x14ac:dyDescent="0.3">
      <c r="A1670"/>
      <c r="B1670"/>
      <c r="C1670"/>
      <c r="D1670"/>
      <c r="E1670"/>
      <c r="F1670"/>
      <c r="G1670"/>
      <c r="H1670"/>
      <c r="I1670"/>
      <c r="J1670" s="102"/>
      <c r="K1670"/>
      <c r="L1670" s="102"/>
      <c r="M1670" s="135"/>
      <c r="N1670"/>
      <c r="O1670"/>
      <c r="P1670"/>
      <c r="Q1670"/>
      <c r="R1670"/>
      <c r="S1670"/>
      <c r="T1670"/>
      <c r="U1670"/>
    </row>
    <row r="1671" spans="1:21" s="105" customFormat="1" x14ac:dyDescent="0.3">
      <c r="A1671"/>
      <c r="B1671"/>
      <c r="C1671"/>
      <c r="D1671"/>
      <c r="E1671"/>
      <c r="F1671"/>
      <c r="G1671"/>
      <c r="H1671"/>
      <c r="I1671"/>
      <c r="J1671" s="102"/>
      <c r="K1671"/>
      <c r="L1671" s="102"/>
      <c r="M1671" s="135"/>
      <c r="N1671"/>
      <c r="O1671"/>
      <c r="P1671"/>
      <c r="Q1671"/>
      <c r="R1671"/>
      <c r="S1671"/>
      <c r="T1671"/>
      <c r="U1671"/>
    </row>
    <row r="1672" spans="1:21" s="105" customFormat="1" x14ac:dyDescent="0.3">
      <c r="A1672"/>
      <c r="B1672"/>
      <c r="C1672"/>
      <c r="D1672"/>
      <c r="E1672"/>
      <c r="F1672"/>
      <c r="G1672"/>
      <c r="H1672"/>
      <c r="I1672"/>
      <c r="J1672" s="102"/>
      <c r="K1672"/>
      <c r="L1672" s="102"/>
      <c r="M1672" s="135"/>
      <c r="N1672"/>
      <c r="O1672"/>
      <c r="P1672"/>
      <c r="Q1672"/>
      <c r="R1672"/>
      <c r="S1672"/>
      <c r="T1672"/>
      <c r="U1672"/>
    </row>
    <row r="1673" spans="1:21" s="105" customFormat="1" x14ac:dyDescent="0.3">
      <c r="A1673"/>
      <c r="B1673"/>
      <c r="C1673"/>
      <c r="D1673"/>
      <c r="E1673"/>
      <c r="F1673"/>
      <c r="G1673"/>
      <c r="H1673"/>
      <c r="I1673"/>
      <c r="J1673" s="102"/>
      <c r="K1673"/>
      <c r="L1673" s="102"/>
      <c r="M1673" s="135"/>
      <c r="N1673"/>
      <c r="O1673"/>
      <c r="P1673"/>
      <c r="Q1673"/>
      <c r="R1673"/>
      <c r="S1673"/>
      <c r="T1673"/>
      <c r="U1673"/>
    </row>
    <row r="1674" spans="1:21" s="105" customFormat="1" x14ac:dyDescent="0.3">
      <c r="A1674"/>
      <c r="B1674"/>
      <c r="C1674"/>
      <c r="D1674"/>
      <c r="E1674"/>
      <c r="F1674"/>
      <c r="G1674"/>
      <c r="H1674"/>
      <c r="I1674"/>
      <c r="J1674" s="102"/>
      <c r="K1674"/>
      <c r="L1674" s="102"/>
      <c r="M1674" s="135"/>
      <c r="N1674"/>
      <c r="O1674"/>
      <c r="P1674"/>
      <c r="Q1674"/>
      <c r="R1674"/>
      <c r="S1674"/>
      <c r="T1674"/>
      <c r="U1674"/>
    </row>
    <row r="1675" spans="1:21" s="105" customFormat="1" x14ac:dyDescent="0.3">
      <c r="A1675"/>
      <c r="B1675"/>
      <c r="C1675"/>
      <c r="D1675"/>
      <c r="E1675"/>
      <c r="F1675"/>
      <c r="G1675"/>
      <c r="H1675"/>
      <c r="I1675"/>
      <c r="J1675" s="102"/>
      <c r="K1675"/>
      <c r="L1675" s="102"/>
      <c r="M1675" s="135"/>
      <c r="N1675"/>
      <c r="O1675"/>
      <c r="P1675"/>
      <c r="Q1675"/>
      <c r="R1675"/>
      <c r="S1675"/>
      <c r="T1675"/>
      <c r="U1675"/>
    </row>
    <row r="1676" spans="1:21" s="105" customFormat="1" x14ac:dyDescent="0.3">
      <c r="A1676"/>
      <c r="B1676"/>
      <c r="C1676"/>
      <c r="D1676"/>
      <c r="E1676"/>
      <c r="F1676"/>
      <c r="G1676"/>
      <c r="H1676"/>
      <c r="I1676"/>
      <c r="J1676" s="102"/>
      <c r="K1676"/>
      <c r="L1676" s="102"/>
      <c r="M1676" s="135"/>
      <c r="N1676"/>
      <c r="O1676"/>
      <c r="P1676"/>
      <c r="Q1676"/>
      <c r="R1676"/>
      <c r="S1676"/>
      <c r="T1676"/>
      <c r="U1676"/>
    </row>
    <row r="1677" spans="1:21" s="105" customFormat="1" x14ac:dyDescent="0.3">
      <c r="A1677"/>
      <c r="B1677"/>
      <c r="C1677"/>
      <c r="D1677"/>
      <c r="E1677"/>
      <c r="F1677"/>
      <c r="G1677"/>
      <c r="H1677"/>
      <c r="I1677"/>
      <c r="J1677" s="102"/>
      <c r="K1677"/>
      <c r="L1677" s="102"/>
      <c r="M1677" s="135"/>
      <c r="N1677"/>
      <c r="O1677"/>
      <c r="P1677"/>
      <c r="Q1677"/>
      <c r="R1677"/>
      <c r="S1677"/>
      <c r="T1677"/>
      <c r="U1677"/>
    </row>
    <row r="1678" spans="1:21" s="105" customFormat="1" x14ac:dyDescent="0.3">
      <c r="A1678"/>
      <c r="B1678"/>
      <c r="C1678"/>
      <c r="D1678"/>
      <c r="E1678"/>
      <c r="F1678"/>
      <c r="G1678"/>
      <c r="H1678"/>
      <c r="I1678"/>
      <c r="J1678" s="102"/>
      <c r="K1678"/>
      <c r="L1678" s="102"/>
      <c r="M1678" s="135"/>
      <c r="N1678"/>
      <c r="O1678"/>
      <c r="P1678"/>
      <c r="Q1678"/>
      <c r="R1678"/>
      <c r="S1678"/>
      <c r="T1678"/>
      <c r="U1678"/>
    </row>
    <row r="1679" spans="1:21" s="105" customFormat="1" x14ac:dyDescent="0.3">
      <c r="A1679"/>
      <c r="B1679"/>
      <c r="C1679"/>
      <c r="D1679"/>
      <c r="E1679"/>
      <c r="F1679"/>
      <c r="G1679"/>
      <c r="H1679"/>
      <c r="I1679"/>
      <c r="J1679" s="102"/>
      <c r="K1679"/>
      <c r="L1679" s="102"/>
      <c r="M1679" s="135"/>
      <c r="N1679"/>
      <c r="O1679"/>
      <c r="P1679"/>
      <c r="Q1679"/>
      <c r="R1679"/>
      <c r="S1679"/>
      <c r="T1679"/>
      <c r="U1679"/>
    </row>
    <row r="1680" spans="1:21" s="105" customFormat="1" x14ac:dyDescent="0.3">
      <c r="A1680"/>
      <c r="B1680"/>
      <c r="C1680"/>
      <c r="D1680"/>
      <c r="E1680"/>
      <c r="F1680"/>
      <c r="G1680"/>
      <c r="H1680"/>
      <c r="I1680"/>
      <c r="J1680" s="102"/>
      <c r="K1680"/>
      <c r="L1680" s="102"/>
      <c r="M1680" s="135"/>
      <c r="N1680"/>
      <c r="O1680"/>
      <c r="P1680"/>
      <c r="Q1680"/>
      <c r="R1680"/>
      <c r="S1680"/>
      <c r="T1680"/>
      <c r="U1680"/>
    </row>
    <row r="1681" spans="1:21" s="105" customFormat="1" x14ac:dyDescent="0.3">
      <c r="A1681"/>
      <c r="B1681"/>
      <c r="C1681"/>
      <c r="D1681"/>
      <c r="E1681"/>
      <c r="F1681"/>
      <c r="G1681"/>
      <c r="H1681"/>
      <c r="I1681"/>
      <c r="J1681" s="102"/>
      <c r="K1681"/>
      <c r="L1681" s="102"/>
      <c r="M1681" s="135"/>
      <c r="N1681"/>
      <c r="O1681"/>
      <c r="P1681"/>
      <c r="Q1681"/>
      <c r="R1681"/>
      <c r="S1681"/>
      <c r="T1681"/>
      <c r="U1681"/>
    </row>
    <row r="1682" spans="1:21" s="105" customFormat="1" x14ac:dyDescent="0.3">
      <c r="A1682"/>
      <c r="B1682"/>
      <c r="C1682"/>
      <c r="D1682"/>
      <c r="E1682"/>
      <c r="F1682"/>
      <c r="G1682"/>
      <c r="H1682"/>
      <c r="I1682"/>
      <c r="J1682" s="102"/>
      <c r="K1682"/>
      <c r="L1682" s="102"/>
      <c r="M1682" s="135"/>
      <c r="N1682"/>
      <c r="O1682"/>
      <c r="P1682"/>
      <c r="Q1682"/>
      <c r="R1682"/>
      <c r="S1682"/>
      <c r="T1682"/>
      <c r="U1682"/>
    </row>
    <row r="1683" spans="1:21" s="105" customFormat="1" x14ac:dyDescent="0.3">
      <c r="A1683"/>
      <c r="B1683"/>
      <c r="C1683"/>
      <c r="D1683"/>
      <c r="E1683"/>
      <c r="F1683"/>
      <c r="G1683"/>
      <c r="H1683"/>
      <c r="I1683"/>
      <c r="J1683" s="102"/>
      <c r="K1683"/>
      <c r="L1683" s="102"/>
      <c r="M1683" s="135"/>
      <c r="N1683"/>
      <c r="O1683"/>
      <c r="P1683"/>
      <c r="Q1683"/>
      <c r="R1683"/>
      <c r="S1683"/>
      <c r="T1683"/>
      <c r="U1683"/>
    </row>
    <row r="1684" spans="1:21" s="105" customFormat="1" x14ac:dyDescent="0.3">
      <c r="A1684"/>
      <c r="B1684"/>
      <c r="C1684"/>
      <c r="D1684"/>
      <c r="E1684"/>
      <c r="F1684"/>
      <c r="G1684"/>
      <c r="H1684"/>
      <c r="I1684"/>
      <c r="J1684" s="102"/>
      <c r="K1684"/>
      <c r="L1684" s="102"/>
      <c r="M1684" s="135"/>
      <c r="N1684"/>
      <c r="O1684"/>
      <c r="P1684"/>
      <c r="Q1684"/>
      <c r="R1684"/>
      <c r="S1684"/>
      <c r="T1684"/>
      <c r="U1684"/>
    </row>
    <row r="1685" spans="1:21" s="105" customFormat="1" x14ac:dyDescent="0.3">
      <c r="A1685"/>
      <c r="B1685"/>
      <c r="C1685"/>
      <c r="D1685"/>
      <c r="E1685"/>
      <c r="F1685"/>
      <c r="G1685"/>
      <c r="H1685"/>
      <c r="I1685"/>
      <c r="J1685" s="102"/>
      <c r="K1685"/>
      <c r="L1685" s="102"/>
      <c r="M1685" s="135"/>
      <c r="N1685"/>
      <c r="O1685"/>
      <c r="P1685"/>
      <c r="Q1685"/>
      <c r="R1685"/>
      <c r="S1685"/>
      <c r="T1685"/>
      <c r="U1685"/>
    </row>
    <row r="1686" spans="1:21" s="105" customFormat="1" x14ac:dyDescent="0.3">
      <c r="A1686"/>
      <c r="B1686"/>
      <c r="C1686"/>
      <c r="D1686"/>
      <c r="E1686"/>
      <c r="F1686"/>
      <c r="G1686"/>
      <c r="H1686"/>
      <c r="I1686"/>
      <c r="J1686" s="102"/>
      <c r="K1686"/>
      <c r="L1686" s="102"/>
      <c r="M1686" s="135"/>
      <c r="N1686"/>
      <c r="O1686"/>
      <c r="P1686"/>
      <c r="Q1686"/>
      <c r="R1686"/>
      <c r="S1686"/>
      <c r="T1686"/>
      <c r="U1686"/>
    </row>
    <row r="1687" spans="1:21" s="105" customFormat="1" x14ac:dyDescent="0.3">
      <c r="A1687"/>
      <c r="B1687"/>
      <c r="C1687"/>
      <c r="D1687"/>
      <c r="E1687"/>
      <c r="F1687"/>
      <c r="G1687"/>
      <c r="H1687"/>
      <c r="I1687"/>
      <c r="J1687" s="102"/>
      <c r="K1687"/>
      <c r="L1687" s="102"/>
      <c r="M1687" s="135"/>
      <c r="N1687"/>
      <c r="O1687"/>
      <c r="P1687"/>
      <c r="Q1687"/>
      <c r="R1687"/>
      <c r="S1687"/>
      <c r="T1687"/>
      <c r="U1687"/>
    </row>
    <row r="1688" spans="1:21" s="105" customFormat="1" x14ac:dyDescent="0.3">
      <c r="A1688"/>
      <c r="B1688"/>
      <c r="C1688"/>
      <c r="D1688"/>
      <c r="E1688"/>
      <c r="F1688"/>
      <c r="G1688"/>
      <c r="H1688"/>
      <c r="I1688"/>
      <c r="J1688" s="102"/>
      <c r="K1688"/>
      <c r="L1688" s="102"/>
      <c r="M1688" s="135"/>
      <c r="N1688"/>
      <c r="O1688"/>
      <c r="P1688"/>
      <c r="Q1688"/>
      <c r="R1688"/>
      <c r="S1688"/>
      <c r="T1688"/>
      <c r="U1688"/>
    </row>
    <row r="1689" spans="1:21" s="105" customFormat="1" x14ac:dyDescent="0.3">
      <c r="A1689"/>
      <c r="B1689"/>
      <c r="C1689"/>
      <c r="D1689"/>
      <c r="E1689"/>
      <c r="F1689"/>
      <c r="G1689"/>
      <c r="H1689"/>
      <c r="I1689"/>
      <c r="J1689" s="102"/>
      <c r="K1689"/>
      <c r="L1689" s="102"/>
      <c r="M1689" s="135"/>
      <c r="N1689"/>
      <c r="O1689"/>
      <c r="P1689"/>
      <c r="Q1689"/>
      <c r="R1689"/>
      <c r="S1689"/>
      <c r="T1689"/>
      <c r="U1689"/>
    </row>
    <row r="1690" spans="1:21" s="105" customFormat="1" x14ac:dyDescent="0.3">
      <c r="A1690"/>
      <c r="B1690"/>
      <c r="C1690"/>
      <c r="D1690"/>
      <c r="E1690"/>
      <c r="F1690"/>
      <c r="G1690"/>
      <c r="H1690"/>
      <c r="I1690"/>
      <c r="J1690" s="102"/>
      <c r="K1690"/>
      <c r="L1690" s="102"/>
      <c r="M1690" s="135"/>
      <c r="N1690"/>
      <c r="O1690"/>
      <c r="P1690"/>
      <c r="Q1690"/>
      <c r="R1690"/>
      <c r="S1690"/>
      <c r="T1690"/>
      <c r="U1690"/>
    </row>
    <row r="1691" spans="1:21" s="105" customFormat="1" x14ac:dyDescent="0.3">
      <c r="A1691"/>
      <c r="B1691"/>
      <c r="C1691"/>
      <c r="D1691"/>
      <c r="E1691"/>
      <c r="F1691"/>
      <c r="G1691"/>
      <c r="H1691"/>
      <c r="I1691"/>
      <c r="J1691" s="102"/>
      <c r="K1691"/>
      <c r="L1691" s="102"/>
      <c r="M1691" s="135"/>
      <c r="N1691"/>
      <c r="O1691"/>
      <c r="P1691"/>
      <c r="Q1691"/>
      <c r="R1691"/>
      <c r="S1691"/>
      <c r="T1691"/>
      <c r="U1691"/>
    </row>
    <row r="1692" spans="1:21" s="105" customFormat="1" x14ac:dyDescent="0.3">
      <c r="A1692"/>
      <c r="B1692"/>
      <c r="C1692"/>
      <c r="D1692"/>
      <c r="E1692"/>
      <c r="F1692"/>
      <c r="G1692"/>
      <c r="H1692"/>
      <c r="I1692"/>
      <c r="J1692" s="102"/>
      <c r="K1692"/>
      <c r="L1692" s="102"/>
      <c r="M1692" s="135"/>
      <c r="N1692"/>
      <c r="O1692"/>
      <c r="P1692"/>
      <c r="Q1692"/>
      <c r="R1692"/>
      <c r="S1692"/>
      <c r="T1692"/>
      <c r="U1692"/>
    </row>
    <row r="1693" spans="1:21" s="105" customFormat="1" x14ac:dyDescent="0.3">
      <c r="A1693"/>
      <c r="B1693"/>
      <c r="C1693"/>
      <c r="D1693"/>
      <c r="E1693"/>
      <c r="F1693"/>
      <c r="G1693"/>
      <c r="H1693"/>
      <c r="I1693"/>
      <c r="J1693" s="102"/>
      <c r="K1693"/>
      <c r="L1693" s="102"/>
      <c r="M1693" s="135"/>
      <c r="N1693"/>
      <c r="O1693"/>
      <c r="P1693"/>
      <c r="Q1693"/>
      <c r="R1693"/>
      <c r="S1693"/>
      <c r="T1693"/>
      <c r="U1693"/>
    </row>
    <row r="1694" spans="1:21" s="105" customFormat="1" x14ac:dyDescent="0.3">
      <c r="A1694"/>
      <c r="B1694"/>
      <c r="C1694"/>
      <c r="D1694"/>
      <c r="E1694"/>
      <c r="F1694"/>
      <c r="G1694"/>
      <c r="H1694"/>
      <c r="I1694"/>
      <c r="J1694" s="102"/>
      <c r="K1694"/>
      <c r="L1694" s="102"/>
      <c r="M1694" s="135"/>
      <c r="N1694"/>
      <c r="O1694"/>
      <c r="P1694"/>
      <c r="Q1694"/>
      <c r="R1694"/>
      <c r="S1694"/>
      <c r="T1694"/>
      <c r="U1694"/>
    </row>
    <row r="1695" spans="1:21" s="105" customFormat="1" x14ac:dyDescent="0.3">
      <c r="A1695"/>
      <c r="B1695"/>
      <c r="C1695"/>
      <c r="D1695"/>
      <c r="E1695"/>
      <c r="F1695"/>
      <c r="G1695"/>
      <c r="H1695"/>
      <c r="I1695"/>
      <c r="J1695" s="102"/>
      <c r="K1695"/>
      <c r="L1695" s="102"/>
      <c r="M1695" s="135"/>
      <c r="N1695"/>
      <c r="O1695"/>
      <c r="P1695"/>
      <c r="Q1695"/>
      <c r="R1695"/>
      <c r="S1695"/>
      <c r="T1695"/>
      <c r="U1695"/>
    </row>
    <row r="1696" spans="1:21" s="105" customFormat="1" x14ac:dyDescent="0.3">
      <c r="A1696"/>
      <c r="B1696"/>
      <c r="C1696"/>
      <c r="D1696"/>
      <c r="E1696"/>
      <c r="F1696"/>
      <c r="G1696"/>
      <c r="H1696"/>
      <c r="I1696"/>
      <c r="J1696" s="102"/>
      <c r="K1696"/>
      <c r="L1696" s="102"/>
      <c r="M1696" s="135"/>
      <c r="N1696"/>
      <c r="O1696"/>
      <c r="P1696"/>
      <c r="Q1696"/>
      <c r="R1696"/>
      <c r="S1696"/>
      <c r="T1696"/>
      <c r="U1696"/>
    </row>
    <row r="1697" spans="1:21" s="105" customFormat="1" x14ac:dyDescent="0.3">
      <c r="A1697"/>
      <c r="B1697"/>
      <c r="C1697"/>
      <c r="D1697"/>
      <c r="E1697"/>
      <c r="F1697"/>
      <c r="G1697"/>
      <c r="H1697"/>
      <c r="I1697"/>
      <c r="J1697" s="102"/>
      <c r="K1697"/>
      <c r="L1697" s="102"/>
      <c r="M1697" s="135"/>
      <c r="N1697"/>
      <c r="O1697"/>
      <c r="P1697"/>
      <c r="Q1697"/>
      <c r="R1697"/>
      <c r="S1697"/>
      <c r="T1697"/>
      <c r="U1697"/>
    </row>
    <row r="1698" spans="1:21" s="105" customFormat="1" x14ac:dyDescent="0.3">
      <c r="A1698"/>
      <c r="B1698"/>
      <c r="C1698"/>
      <c r="D1698"/>
      <c r="E1698"/>
      <c r="F1698"/>
      <c r="G1698"/>
      <c r="H1698"/>
      <c r="I1698"/>
      <c r="J1698" s="102"/>
      <c r="K1698"/>
      <c r="L1698" s="102"/>
      <c r="M1698" s="135"/>
      <c r="N1698"/>
      <c r="O1698"/>
      <c r="P1698"/>
      <c r="Q1698"/>
      <c r="R1698"/>
      <c r="S1698"/>
      <c r="T1698"/>
      <c r="U1698"/>
    </row>
    <row r="1699" spans="1:21" s="105" customFormat="1" x14ac:dyDescent="0.3">
      <c r="A1699"/>
      <c r="B1699"/>
      <c r="C1699"/>
      <c r="D1699"/>
      <c r="E1699"/>
      <c r="F1699"/>
      <c r="G1699"/>
      <c r="H1699"/>
      <c r="I1699"/>
      <c r="J1699" s="102"/>
      <c r="K1699"/>
      <c r="L1699" s="102"/>
      <c r="M1699" s="135"/>
      <c r="N1699"/>
      <c r="O1699"/>
      <c r="P1699"/>
      <c r="Q1699"/>
      <c r="R1699"/>
      <c r="S1699"/>
      <c r="T1699"/>
      <c r="U1699"/>
    </row>
    <row r="1700" spans="1:21" s="105" customFormat="1" x14ac:dyDescent="0.3">
      <c r="A1700"/>
      <c r="B1700"/>
      <c r="C1700"/>
      <c r="D1700"/>
      <c r="E1700"/>
      <c r="F1700"/>
      <c r="G1700"/>
      <c r="H1700"/>
      <c r="I1700"/>
      <c r="J1700" s="102"/>
      <c r="K1700"/>
      <c r="L1700" s="102"/>
      <c r="M1700" s="135"/>
      <c r="N1700"/>
      <c r="O1700"/>
      <c r="P1700"/>
      <c r="Q1700"/>
      <c r="R1700"/>
      <c r="S1700"/>
      <c r="T1700"/>
      <c r="U1700"/>
    </row>
    <row r="1701" spans="1:21" s="105" customFormat="1" x14ac:dyDescent="0.3">
      <c r="A1701"/>
      <c r="B1701"/>
      <c r="C1701"/>
      <c r="D1701"/>
      <c r="E1701"/>
      <c r="F1701"/>
      <c r="G1701"/>
      <c r="H1701"/>
      <c r="I1701"/>
      <c r="J1701" s="102"/>
      <c r="K1701"/>
      <c r="L1701" s="102"/>
      <c r="M1701" s="135"/>
      <c r="N1701"/>
      <c r="O1701"/>
      <c r="P1701"/>
      <c r="Q1701"/>
      <c r="R1701"/>
      <c r="S1701"/>
      <c r="T1701"/>
      <c r="U1701"/>
    </row>
    <row r="1702" spans="1:21" s="105" customFormat="1" x14ac:dyDescent="0.3">
      <c r="A1702"/>
      <c r="B1702"/>
      <c r="C1702"/>
      <c r="D1702"/>
      <c r="E1702"/>
      <c r="F1702"/>
      <c r="G1702"/>
      <c r="H1702"/>
      <c r="I1702"/>
      <c r="J1702" s="102"/>
      <c r="K1702"/>
      <c r="L1702" s="102"/>
      <c r="M1702" s="135"/>
      <c r="N1702"/>
      <c r="O1702"/>
      <c r="P1702"/>
      <c r="Q1702"/>
      <c r="R1702"/>
      <c r="S1702"/>
      <c r="T1702"/>
      <c r="U1702"/>
    </row>
    <row r="1703" spans="1:21" s="105" customFormat="1" x14ac:dyDescent="0.3">
      <c r="A1703"/>
      <c r="B1703"/>
      <c r="C1703"/>
      <c r="D1703"/>
      <c r="E1703"/>
      <c r="F1703"/>
      <c r="G1703"/>
      <c r="H1703"/>
      <c r="I1703"/>
      <c r="J1703" s="102"/>
      <c r="K1703"/>
      <c r="L1703" s="102"/>
      <c r="M1703" s="135"/>
      <c r="N1703"/>
      <c r="O1703"/>
      <c r="P1703"/>
      <c r="Q1703"/>
      <c r="R1703"/>
      <c r="S1703"/>
      <c r="T1703"/>
      <c r="U1703"/>
    </row>
    <row r="1704" spans="1:21" s="105" customFormat="1" x14ac:dyDescent="0.3">
      <c r="A1704"/>
      <c r="B1704"/>
      <c r="C1704"/>
      <c r="D1704"/>
      <c r="E1704"/>
      <c r="F1704"/>
      <c r="G1704"/>
      <c r="H1704"/>
      <c r="I1704"/>
      <c r="J1704" s="102"/>
      <c r="K1704"/>
      <c r="L1704" s="102"/>
      <c r="M1704" s="135"/>
      <c r="N1704"/>
      <c r="O1704"/>
      <c r="P1704"/>
      <c r="Q1704"/>
      <c r="R1704"/>
      <c r="S1704"/>
      <c r="T1704"/>
      <c r="U1704"/>
    </row>
    <row r="1705" spans="1:21" s="105" customFormat="1" x14ac:dyDescent="0.3">
      <c r="A1705"/>
      <c r="B1705"/>
      <c r="C1705"/>
      <c r="D1705"/>
      <c r="E1705"/>
      <c r="F1705"/>
      <c r="G1705"/>
      <c r="H1705"/>
      <c r="I1705"/>
      <c r="J1705" s="102"/>
      <c r="K1705"/>
      <c r="L1705" s="102"/>
      <c r="M1705" s="135"/>
      <c r="N1705"/>
      <c r="O1705"/>
      <c r="P1705"/>
      <c r="Q1705"/>
      <c r="R1705"/>
      <c r="S1705"/>
      <c r="T1705"/>
      <c r="U1705"/>
    </row>
    <row r="1706" spans="1:21" s="105" customFormat="1" x14ac:dyDescent="0.3">
      <c r="A1706"/>
      <c r="B1706"/>
      <c r="C1706"/>
      <c r="D1706"/>
      <c r="E1706"/>
      <c r="F1706"/>
      <c r="G1706"/>
      <c r="H1706"/>
      <c r="I1706"/>
      <c r="J1706" s="102"/>
      <c r="K1706"/>
      <c r="L1706" s="102"/>
      <c r="M1706" s="135"/>
      <c r="N1706"/>
      <c r="O1706"/>
      <c r="P1706"/>
      <c r="Q1706"/>
      <c r="R1706"/>
      <c r="S1706"/>
      <c r="T1706"/>
      <c r="U1706"/>
    </row>
    <row r="1707" spans="1:21" s="105" customFormat="1" x14ac:dyDescent="0.3">
      <c r="A1707"/>
      <c r="B1707"/>
      <c r="C1707"/>
      <c r="D1707"/>
      <c r="E1707"/>
      <c r="F1707"/>
      <c r="G1707"/>
      <c r="H1707"/>
      <c r="I1707"/>
      <c r="J1707" s="102"/>
      <c r="K1707"/>
      <c r="L1707" s="102"/>
      <c r="M1707" s="135"/>
      <c r="N1707"/>
      <c r="O1707"/>
      <c r="P1707"/>
      <c r="Q1707"/>
      <c r="R1707"/>
      <c r="S1707"/>
      <c r="T1707"/>
      <c r="U1707"/>
    </row>
    <row r="1708" spans="1:21" s="105" customFormat="1" x14ac:dyDescent="0.3">
      <c r="A1708"/>
      <c r="B1708"/>
      <c r="C1708"/>
      <c r="D1708"/>
      <c r="E1708"/>
      <c r="F1708"/>
      <c r="G1708"/>
      <c r="H1708"/>
      <c r="I1708"/>
      <c r="J1708" s="102"/>
      <c r="K1708"/>
      <c r="L1708" s="102"/>
      <c r="M1708" s="135"/>
      <c r="N1708"/>
      <c r="O1708"/>
      <c r="P1708"/>
      <c r="Q1708"/>
      <c r="R1708"/>
      <c r="S1708"/>
      <c r="T1708"/>
      <c r="U1708"/>
    </row>
    <row r="1709" spans="1:21" s="105" customFormat="1" x14ac:dyDescent="0.3">
      <c r="A1709"/>
      <c r="B1709"/>
      <c r="C1709"/>
      <c r="D1709"/>
      <c r="E1709"/>
      <c r="F1709"/>
      <c r="G1709"/>
      <c r="H1709"/>
      <c r="I1709"/>
      <c r="J1709" s="102"/>
      <c r="K1709"/>
      <c r="L1709" s="102"/>
      <c r="M1709" s="135"/>
      <c r="N1709"/>
      <c r="O1709"/>
      <c r="P1709"/>
      <c r="Q1709"/>
      <c r="R1709"/>
      <c r="S1709"/>
      <c r="T1709"/>
      <c r="U1709"/>
    </row>
    <row r="1710" spans="1:21" s="105" customFormat="1" x14ac:dyDescent="0.3">
      <c r="A1710"/>
      <c r="B1710"/>
      <c r="C1710"/>
      <c r="D1710"/>
      <c r="E1710"/>
      <c r="F1710"/>
      <c r="G1710"/>
      <c r="H1710"/>
      <c r="I1710"/>
      <c r="J1710" s="102"/>
      <c r="K1710"/>
      <c r="L1710" s="102"/>
      <c r="M1710" s="135"/>
      <c r="N1710"/>
      <c r="O1710"/>
      <c r="P1710"/>
      <c r="Q1710"/>
      <c r="R1710"/>
      <c r="S1710"/>
      <c r="T1710"/>
      <c r="U1710"/>
    </row>
    <row r="1711" spans="1:21" s="105" customFormat="1" x14ac:dyDescent="0.3">
      <c r="A1711"/>
      <c r="B1711"/>
      <c r="C1711"/>
      <c r="D1711"/>
      <c r="E1711"/>
      <c r="F1711"/>
      <c r="G1711"/>
      <c r="H1711"/>
      <c r="I1711"/>
      <c r="J1711" s="102"/>
      <c r="K1711"/>
      <c r="L1711" s="102"/>
      <c r="M1711" s="135"/>
      <c r="N1711"/>
      <c r="O1711"/>
      <c r="P1711"/>
      <c r="Q1711"/>
      <c r="R1711"/>
      <c r="S1711"/>
      <c r="T1711"/>
      <c r="U1711"/>
    </row>
    <row r="1712" spans="1:21" s="105" customFormat="1" x14ac:dyDescent="0.3">
      <c r="A1712"/>
      <c r="B1712"/>
      <c r="C1712"/>
      <c r="D1712"/>
      <c r="E1712"/>
      <c r="F1712"/>
      <c r="G1712"/>
      <c r="H1712"/>
      <c r="I1712"/>
      <c r="J1712" s="102"/>
      <c r="K1712"/>
      <c r="L1712" s="102"/>
      <c r="M1712" s="135"/>
      <c r="N1712"/>
      <c r="O1712"/>
      <c r="P1712"/>
      <c r="Q1712"/>
      <c r="R1712"/>
      <c r="S1712"/>
      <c r="T1712"/>
      <c r="U1712"/>
    </row>
    <row r="1713" spans="1:21" s="105" customFormat="1" x14ac:dyDescent="0.3">
      <c r="A1713"/>
      <c r="B1713"/>
      <c r="C1713"/>
      <c r="D1713"/>
      <c r="E1713"/>
      <c r="F1713"/>
      <c r="G1713"/>
      <c r="H1713"/>
      <c r="I1713"/>
      <c r="J1713" s="102"/>
      <c r="K1713"/>
      <c r="L1713" s="102"/>
      <c r="M1713" s="135"/>
      <c r="N1713"/>
      <c r="O1713"/>
      <c r="P1713"/>
      <c r="Q1713"/>
      <c r="R1713"/>
      <c r="S1713"/>
      <c r="T1713"/>
      <c r="U1713"/>
    </row>
    <row r="1714" spans="1:21" s="105" customFormat="1" x14ac:dyDescent="0.3">
      <c r="A1714"/>
      <c r="B1714"/>
      <c r="C1714"/>
      <c r="D1714"/>
      <c r="E1714"/>
      <c r="F1714"/>
      <c r="G1714"/>
      <c r="H1714"/>
      <c r="I1714"/>
      <c r="J1714" s="102"/>
      <c r="K1714"/>
      <c r="L1714" s="102"/>
      <c r="M1714" s="135"/>
      <c r="N1714"/>
      <c r="O1714"/>
      <c r="P1714"/>
      <c r="Q1714"/>
      <c r="R1714"/>
      <c r="S1714"/>
      <c r="T1714"/>
      <c r="U1714"/>
    </row>
    <row r="1715" spans="1:21" s="105" customFormat="1" x14ac:dyDescent="0.3">
      <c r="A1715"/>
      <c r="B1715"/>
      <c r="C1715"/>
      <c r="D1715"/>
      <c r="E1715"/>
      <c r="F1715"/>
      <c r="G1715"/>
      <c r="H1715"/>
      <c r="I1715"/>
      <c r="J1715" s="102"/>
      <c r="K1715"/>
      <c r="L1715" s="102"/>
      <c r="M1715" s="135"/>
      <c r="N1715"/>
      <c r="O1715"/>
      <c r="P1715"/>
      <c r="Q1715"/>
      <c r="R1715"/>
      <c r="S1715"/>
      <c r="T1715"/>
      <c r="U1715"/>
    </row>
    <row r="1716" spans="1:21" s="105" customFormat="1" x14ac:dyDescent="0.3">
      <c r="A1716"/>
      <c r="B1716"/>
      <c r="C1716"/>
      <c r="D1716"/>
      <c r="E1716"/>
      <c r="F1716"/>
      <c r="G1716"/>
      <c r="H1716"/>
      <c r="I1716"/>
      <c r="J1716" s="102"/>
      <c r="K1716"/>
      <c r="L1716" s="102"/>
      <c r="M1716" s="135"/>
      <c r="N1716"/>
      <c r="O1716"/>
      <c r="P1716"/>
      <c r="Q1716"/>
      <c r="R1716"/>
      <c r="S1716"/>
      <c r="T1716"/>
      <c r="U1716"/>
    </row>
    <row r="1717" spans="1:21" s="105" customFormat="1" x14ac:dyDescent="0.3">
      <c r="A1717"/>
      <c r="B1717"/>
      <c r="C1717"/>
      <c r="D1717"/>
      <c r="E1717"/>
      <c r="F1717"/>
      <c r="G1717"/>
      <c r="H1717"/>
      <c r="I1717"/>
      <c r="J1717" s="102"/>
      <c r="K1717"/>
      <c r="L1717" s="102"/>
      <c r="M1717" s="135"/>
      <c r="N1717"/>
      <c r="O1717"/>
      <c r="P1717"/>
      <c r="Q1717"/>
      <c r="R1717"/>
      <c r="S1717"/>
      <c r="T1717"/>
      <c r="U1717"/>
    </row>
    <row r="1718" spans="1:21" s="105" customFormat="1" x14ac:dyDescent="0.3">
      <c r="A1718"/>
      <c r="B1718"/>
      <c r="C1718"/>
      <c r="D1718"/>
      <c r="E1718"/>
      <c r="F1718"/>
      <c r="G1718"/>
      <c r="H1718"/>
      <c r="I1718"/>
      <c r="J1718" s="102"/>
      <c r="K1718"/>
      <c r="L1718" s="102"/>
      <c r="M1718" s="135"/>
      <c r="N1718"/>
      <c r="O1718"/>
      <c r="P1718"/>
      <c r="Q1718"/>
      <c r="R1718"/>
      <c r="S1718"/>
      <c r="T1718"/>
      <c r="U1718"/>
    </row>
    <row r="1719" spans="1:21" s="105" customFormat="1" x14ac:dyDescent="0.3">
      <c r="A1719"/>
      <c r="B1719"/>
      <c r="C1719"/>
      <c r="D1719"/>
      <c r="E1719"/>
      <c r="F1719"/>
      <c r="G1719"/>
      <c r="H1719"/>
      <c r="I1719"/>
      <c r="J1719" s="102"/>
      <c r="K1719"/>
      <c r="L1719" s="102"/>
      <c r="M1719" s="135"/>
      <c r="N1719"/>
      <c r="O1719"/>
      <c r="P1719"/>
      <c r="Q1719"/>
      <c r="R1719"/>
      <c r="S1719"/>
      <c r="T1719"/>
      <c r="U1719"/>
    </row>
    <row r="1720" spans="1:21" s="105" customFormat="1" x14ac:dyDescent="0.3">
      <c r="A1720"/>
      <c r="B1720"/>
      <c r="C1720"/>
      <c r="D1720"/>
      <c r="E1720"/>
      <c r="F1720"/>
      <c r="G1720"/>
      <c r="H1720"/>
      <c r="I1720"/>
      <c r="J1720" s="102"/>
      <c r="K1720"/>
      <c r="L1720" s="102"/>
      <c r="M1720" s="135"/>
      <c r="N1720"/>
      <c r="O1720"/>
      <c r="P1720"/>
      <c r="Q1720"/>
      <c r="R1720"/>
      <c r="S1720"/>
      <c r="T1720"/>
      <c r="U1720"/>
    </row>
    <row r="1721" spans="1:21" s="105" customFormat="1" x14ac:dyDescent="0.3">
      <c r="A1721"/>
      <c r="B1721"/>
      <c r="C1721"/>
      <c r="D1721"/>
      <c r="E1721"/>
      <c r="F1721"/>
      <c r="G1721"/>
      <c r="H1721"/>
      <c r="I1721"/>
      <c r="J1721" s="102"/>
      <c r="K1721"/>
      <c r="L1721" s="102"/>
      <c r="M1721" s="135"/>
      <c r="N1721"/>
      <c r="O1721"/>
      <c r="P1721"/>
      <c r="Q1721"/>
      <c r="R1721"/>
      <c r="S1721"/>
      <c r="T1721"/>
      <c r="U1721"/>
    </row>
    <row r="1722" spans="1:21" s="105" customFormat="1" x14ac:dyDescent="0.3">
      <c r="A1722"/>
      <c r="B1722"/>
      <c r="C1722"/>
      <c r="D1722"/>
      <c r="E1722"/>
      <c r="F1722"/>
      <c r="G1722"/>
      <c r="H1722"/>
      <c r="I1722"/>
      <c r="J1722" s="102"/>
      <c r="K1722"/>
      <c r="L1722" s="102"/>
      <c r="M1722" s="135"/>
      <c r="N1722"/>
      <c r="O1722"/>
      <c r="P1722"/>
      <c r="Q1722"/>
      <c r="R1722"/>
      <c r="S1722"/>
      <c r="T1722"/>
      <c r="U1722"/>
    </row>
    <row r="1723" spans="1:21" s="105" customFormat="1" x14ac:dyDescent="0.3">
      <c r="A1723"/>
      <c r="B1723"/>
      <c r="C1723"/>
      <c r="D1723"/>
      <c r="E1723"/>
      <c r="F1723"/>
      <c r="G1723"/>
      <c r="H1723"/>
      <c r="I1723"/>
      <c r="J1723" s="102"/>
      <c r="K1723"/>
      <c r="L1723" s="102"/>
      <c r="M1723" s="135"/>
      <c r="N1723"/>
      <c r="O1723"/>
      <c r="P1723"/>
      <c r="Q1723"/>
      <c r="R1723"/>
      <c r="S1723"/>
      <c r="T1723"/>
      <c r="U1723"/>
    </row>
    <row r="1724" spans="1:21" s="105" customFormat="1" x14ac:dyDescent="0.3">
      <c r="A1724"/>
      <c r="B1724"/>
      <c r="C1724"/>
      <c r="D1724"/>
      <c r="E1724"/>
      <c r="F1724"/>
      <c r="G1724"/>
      <c r="H1724"/>
      <c r="I1724"/>
      <c r="J1724" s="102"/>
      <c r="K1724"/>
      <c r="L1724" s="102"/>
      <c r="M1724" s="135"/>
      <c r="N1724"/>
      <c r="O1724"/>
      <c r="P1724"/>
      <c r="Q1724"/>
      <c r="R1724"/>
      <c r="S1724"/>
      <c r="T1724"/>
      <c r="U1724"/>
    </row>
    <row r="1725" spans="1:21" s="105" customFormat="1" x14ac:dyDescent="0.3">
      <c r="A1725"/>
      <c r="B1725"/>
      <c r="C1725"/>
      <c r="D1725"/>
      <c r="E1725"/>
      <c r="F1725"/>
      <c r="G1725"/>
      <c r="H1725"/>
      <c r="I1725"/>
      <c r="J1725" s="102"/>
      <c r="K1725"/>
      <c r="L1725" s="102"/>
      <c r="M1725" s="135"/>
      <c r="N1725"/>
      <c r="O1725"/>
      <c r="P1725"/>
      <c r="Q1725"/>
      <c r="R1725"/>
      <c r="S1725"/>
      <c r="T1725"/>
      <c r="U1725"/>
    </row>
    <row r="1726" spans="1:21" s="105" customFormat="1" x14ac:dyDescent="0.3">
      <c r="A1726"/>
      <c r="B1726"/>
      <c r="C1726"/>
      <c r="D1726"/>
      <c r="E1726"/>
      <c r="F1726"/>
      <c r="G1726"/>
      <c r="H1726"/>
      <c r="I1726"/>
      <c r="J1726" s="102"/>
      <c r="K1726"/>
      <c r="L1726" s="102"/>
      <c r="M1726" s="135"/>
      <c r="N1726"/>
      <c r="O1726"/>
      <c r="P1726"/>
      <c r="Q1726"/>
      <c r="R1726"/>
      <c r="S1726"/>
      <c r="T1726"/>
      <c r="U1726"/>
    </row>
    <row r="1727" spans="1:21" s="105" customFormat="1" x14ac:dyDescent="0.3">
      <c r="A1727"/>
      <c r="B1727"/>
      <c r="C1727"/>
      <c r="D1727"/>
      <c r="E1727"/>
      <c r="F1727"/>
      <c r="G1727"/>
      <c r="H1727"/>
      <c r="I1727"/>
      <c r="J1727" s="102"/>
      <c r="K1727"/>
      <c r="L1727" s="102"/>
      <c r="M1727" s="135"/>
      <c r="N1727"/>
      <c r="O1727"/>
      <c r="P1727"/>
      <c r="Q1727"/>
      <c r="R1727"/>
      <c r="S1727"/>
      <c r="T1727"/>
      <c r="U1727"/>
    </row>
    <row r="1728" spans="1:21" s="105" customFormat="1" x14ac:dyDescent="0.3">
      <c r="A1728"/>
      <c r="B1728"/>
      <c r="C1728"/>
      <c r="D1728"/>
      <c r="E1728"/>
      <c r="F1728"/>
      <c r="G1728"/>
      <c r="H1728"/>
      <c r="I1728"/>
      <c r="J1728" s="102"/>
      <c r="K1728"/>
      <c r="L1728" s="102"/>
      <c r="M1728" s="135"/>
      <c r="N1728"/>
      <c r="O1728"/>
      <c r="P1728"/>
      <c r="Q1728"/>
      <c r="R1728"/>
      <c r="S1728"/>
      <c r="T1728"/>
      <c r="U1728"/>
    </row>
    <row r="1729" spans="1:21" s="105" customFormat="1" x14ac:dyDescent="0.3">
      <c r="A1729"/>
      <c r="B1729"/>
      <c r="C1729"/>
      <c r="D1729"/>
      <c r="E1729"/>
      <c r="F1729"/>
      <c r="G1729"/>
      <c r="H1729"/>
      <c r="I1729"/>
      <c r="J1729" s="102"/>
      <c r="K1729"/>
      <c r="L1729" s="102"/>
      <c r="M1729" s="135"/>
      <c r="N1729"/>
      <c r="O1729"/>
      <c r="P1729"/>
      <c r="Q1729"/>
      <c r="R1729"/>
      <c r="S1729"/>
      <c r="T1729"/>
      <c r="U1729"/>
    </row>
    <row r="1730" spans="1:21" s="105" customFormat="1" x14ac:dyDescent="0.3">
      <c r="A1730"/>
      <c r="B1730"/>
      <c r="C1730"/>
      <c r="D1730"/>
      <c r="E1730"/>
      <c r="F1730"/>
      <c r="G1730"/>
      <c r="H1730"/>
      <c r="I1730"/>
      <c r="J1730" s="102"/>
      <c r="K1730"/>
      <c r="L1730" s="102"/>
      <c r="M1730" s="135"/>
      <c r="N1730"/>
      <c r="O1730"/>
      <c r="P1730"/>
      <c r="Q1730"/>
      <c r="R1730"/>
      <c r="S1730"/>
      <c r="T1730"/>
      <c r="U1730"/>
    </row>
    <row r="1731" spans="1:21" s="105" customFormat="1" x14ac:dyDescent="0.3">
      <c r="A1731"/>
      <c r="B1731"/>
      <c r="C1731"/>
      <c r="D1731"/>
      <c r="E1731"/>
      <c r="F1731"/>
      <c r="G1731"/>
      <c r="H1731"/>
      <c r="I1731"/>
      <c r="J1731" s="102"/>
      <c r="K1731"/>
      <c r="L1731" s="102"/>
      <c r="M1731" s="135"/>
      <c r="N1731"/>
      <c r="O1731"/>
      <c r="P1731"/>
      <c r="Q1731"/>
      <c r="R1731"/>
      <c r="S1731"/>
      <c r="T1731"/>
      <c r="U1731"/>
    </row>
    <row r="1732" spans="1:21" s="105" customFormat="1" x14ac:dyDescent="0.3">
      <c r="A1732"/>
      <c r="B1732"/>
      <c r="C1732"/>
      <c r="D1732"/>
      <c r="E1732"/>
      <c r="F1732"/>
      <c r="G1732"/>
      <c r="H1732"/>
      <c r="I1732"/>
      <c r="J1732" s="102"/>
      <c r="K1732"/>
      <c r="L1732" s="102"/>
      <c r="M1732" s="135"/>
      <c r="N1732"/>
      <c r="O1732"/>
      <c r="P1732"/>
      <c r="Q1732"/>
      <c r="R1732"/>
      <c r="S1732"/>
      <c r="T1732"/>
      <c r="U1732"/>
    </row>
    <row r="1733" spans="1:21" s="105" customFormat="1" x14ac:dyDescent="0.3">
      <c r="A1733"/>
      <c r="B1733"/>
      <c r="C1733"/>
      <c r="D1733"/>
      <c r="E1733"/>
      <c r="F1733"/>
      <c r="G1733"/>
      <c r="H1733"/>
      <c r="I1733"/>
      <c r="J1733" s="102"/>
      <c r="K1733"/>
      <c r="L1733" s="102"/>
      <c r="M1733" s="135"/>
      <c r="N1733"/>
      <c r="O1733"/>
      <c r="P1733"/>
      <c r="Q1733"/>
      <c r="R1733"/>
      <c r="S1733"/>
      <c r="T1733"/>
      <c r="U1733"/>
    </row>
    <row r="1734" spans="1:21" s="105" customFormat="1" x14ac:dyDescent="0.3">
      <c r="A1734"/>
      <c r="B1734"/>
      <c r="C1734"/>
      <c r="D1734"/>
      <c r="E1734"/>
      <c r="F1734"/>
      <c r="G1734"/>
      <c r="H1734"/>
      <c r="I1734"/>
      <c r="J1734" s="102"/>
      <c r="K1734"/>
      <c r="L1734" s="102"/>
      <c r="M1734" s="135"/>
      <c r="N1734"/>
      <c r="O1734"/>
      <c r="P1734"/>
      <c r="Q1734"/>
      <c r="R1734"/>
      <c r="S1734"/>
      <c r="T1734"/>
      <c r="U1734"/>
    </row>
    <row r="1735" spans="1:21" s="105" customFormat="1" x14ac:dyDescent="0.3">
      <c r="A1735"/>
      <c r="B1735"/>
      <c r="C1735"/>
      <c r="D1735"/>
      <c r="E1735"/>
      <c r="F1735"/>
      <c r="G1735"/>
      <c r="H1735"/>
      <c r="I1735"/>
      <c r="J1735" s="102"/>
      <c r="K1735"/>
      <c r="L1735" s="102"/>
      <c r="M1735" s="135"/>
      <c r="N1735"/>
      <c r="O1735"/>
      <c r="P1735"/>
      <c r="Q1735"/>
      <c r="R1735"/>
      <c r="S1735"/>
      <c r="T1735"/>
      <c r="U1735"/>
    </row>
    <row r="1736" spans="1:21" s="105" customFormat="1" x14ac:dyDescent="0.3">
      <c r="A1736"/>
      <c r="B1736"/>
      <c r="C1736"/>
      <c r="D1736"/>
      <c r="E1736"/>
      <c r="F1736"/>
      <c r="G1736"/>
      <c r="H1736"/>
      <c r="I1736"/>
      <c r="J1736" s="102"/>
      <c r="K1736"/>
      <c r="L1736" s="102"/>
      <c r="M1736" s="135"/>
      <c r="N1736"/>
      <c r="O1736"/>
      <c r="P1736"/>
      <c r="Q1736"/>
      <c r="R1736"/>
      <c r="S1736"/>
      <c r="T1736"/>
      <c r="U1736"/>
    </row>
    <row r="1737" spans="1:21" s="105" customFormat="1" x14ac:dyDescent="0.3">
      <c r="A1737"/>
      <c r="B1737"/>
      <c r="C1737"/>
      <c r="D1737"/>
      <c r="E1737"/>
      <c r="F1737"/>
      <c r="G1737"/>
      <c r="H1737"/>
      <c r="I1737"/>
      <c r="J1737" s="102"/>
      <c r="K1737"/>
      <c r="L1737" s="102"/>
      <c r="M1737" s="135"/>
      <c r="N1737"/>
      <c r="O1737"/>
      <c r="P1737"/>
      <c r="Q1737"/>
      <c r="R1737"/>
      <c r="S1737"/>
      <c r="T1737"/>
      <c r="U1737"/>
    </row>
    <row r="1738" spans="1:21" s="105" customFormat="1" x14ac:dyDescent="0.3">
      <c r="A1738"/>
      <c r="B1738"/>
      <c r="C1738"/>
      <c r="D1738"/>
      <c r="E1738"/>
      <c r="F1738"/>
      <c r="G1738"/>
      <c r="H1738"/>
      <c r="I1738"/>
      <c r="J1738" s="102"/>
      <c r="K1738"/>
      <c r="L1738" s="102"/>
      <c r="M1738" s="135"/>
      <c r="N1738"/>
      <c r="O1738"/>
      <c r="P1738"/>
      <c r="Q1738"/>
      <c r="R1738"/>
      <c r="S1738"/>
      <c r="T1738"/>
      <c r="U1738"/>
    </row>
    <row r="1739" spans="1:21" s="105" customFormat="1" x14ac:dyDescent="0.3">
      <c r="A1739"/>
      <c r="B1739"/>
      <c r="C1739"/>
      <c r="D1739"/>
      <c r="E1739"/>
      <c r="F1739"/>
      <c r="G1739"/>
      <c r="H1739"/>
      <c r="I1739"/>
      <c r="J1739" s="102"/>
      <c r="K1739"/>
      <c r="L1739" s="102"/>
      <c r="M1739" s="135"/>
      <c r="N1739"/>
      <c r="O1739"/>
      <c r="P1739"/>
      <c r="Q1739"/>
      <c r="R1739"/>
      <c r="S1739"/>
      <c r="T1739"/>
      <c r="U1739"/>
    </row>
    <row r="1740" spans="1:21" s="105" customFormat="1" x14ac:dyDescent="0.3">
      <c r="A1740"/>
      <c r="B1740"/>
      <c r="C1740"/>
      <c r="D1740"/>
      <c r="E1740"/>
      <c r="F1740"/>
      <c r="G1740"/>
      <c r="H1740"/>
      <c r="I1740"/>
      <c r="J1740" s="102"/>
      <c r="K1740"/>
      <c r="L1740" s="102"/>
      <c r="M1740" s="135"/>
      <c r="N1740"/>
      <c r="O1740"/>
      <c r="P1740"/>
      <c r="Q1740"/>
      <c r="R1740"/>
      <c r="S1740"/>
      <c r="T1740"/>
      <c r="U1740"/>
    </row>
    <row r="1741" spans="1:21" s="105" customFormat="1" x14ac:dyDescent="0.3">
      <c r="A1741"/>
      <c r="B1741"/>
      <c r="C1741"/>
      <c r="D1741"/>
      <c r="E1741"/>
      <c r="F1741"/>
      <c r="G1741"/>
      <c r="H1741"/>
      <c r="I1741"/>
      <c r="J1741" s="102"/>
      <c r="K1741"/>
      <c r="L1741" s="102"/>
      <c r="M1741" s="135"/>
      <c r="N1741"/>
      <c r="O1741"/>
      <c r="P1741"/>
      <c r="Q1741"/>
      <c r="R1741"/>
      <c r="S1741"/>
      <c r="T1741"/>
      <c r="U1741"/>
    </row>
    <row r="1742" spans="1:21" s="105" customFormat="1" x14ac:dyDescent="0.3">
      <c r="A1742"/>
      <c r="B1742"/>
      <c r="C1742"/>
      <c r="D1742"/>
      <c r="E1742"/>
      <c r="F1742"/>
      <c r="G1742"/>
      <c r="H1742"/>
      <c r="I1742"/>
      <c r="J1742" s="102"/>
      <c r="K1742"/>
      <c r="L1742" s="102"/>
      <c r="M1742" s="135"/>
      <c r="N1742"/>
      <c r="O1742"/>
      <c r="P1742"/>
      <c r="Q1742"/>
      <c r="R1742"/>
      <c r="S1742"/>
      <c r="T1742"/>
      <c r="U1742"/>
    </row>
    <row r="1743" spans="1:21" s="105" customFormat="1" x14ac:dyDescent="0.3">
      <c r="A1743"/>
      <c r="B1743"/>
      <c r="C1743"/>
      <c r="D1743"/>
      <c r="E1743"/>
      <c r="F1743"/>
      <c r="G1743"/>
      <c r="H1743"/>
      <c r="I1743"/>
      <c r="J1743" s="102"/>
      <c r="K1743"/>
      <c r="L1743" s="102"/>
      <c r="M1743" s="135"/>
      <c r="N1743"/>
      <c r="O1743"/>
      <c r="P1743"/>
      <c r="Q1743"/>
      <c r="R1743"/>
      <c r="S1743"/>
      <c r="T1743"/>
      <c r="U1743"/>
    </row>
    <row r="1744" spans="1:21" s="105" customFormat="1" x14ac:dyDescent="0.3">
      <c r="A1744"/>
      <c r="B1744"/>
      <c r="C1744"/>
      <c r="D1744"/>
      <c r="E1744"/>
      <c r="F1744"/>
      <c r="G1744"/>
      <c r="H1744"/>
      <c r="I1744"/>
      <c r="J1744" s="102"/>
      <c r="K1744"/>
      <c r="L1744" s="102"/>
      <c r="M1744" s="135"/>
      <c r="N1744"/>
      <c r="O1744"/>
      <c r="P1744"/>
      <c r="Q1744"/>
      <c r="R1744"/>
      <c r="S1744"/>
      <c r="T1744"/>
      <c r="U1744"/>
    </row>
    <row r="1745" spans="1:21" s="105" customFormat="1" x14ac:dyDescent="0.3">
      <c r="A1745"/>
      <c r="B1745"/>
      <c r="C1745"/>
      <c r="D1745"/>
      <c r="E1745"/>
      <c r="F1745"/>
      <c r="G1745"/>
      <c r="H1745"/>
      <c r="I1745"/>
      <c r="J1745" s="102"/>
      <c r="K1745"/>
      <c r="L1745" s="102"/>
      <c r="M1745" s="135"/>
      <c r="N1745"/>
      <c r="O1745"/>
      <c r="P1745"/>
      <c r="Q1745"/>
      <c r="R1745"/>
      <c r="S1745"/>
      <c r="T1745"/>
      <c r="U1745"/>
    </row>
    <row r="1746" spans="1:21" s="105" customFormat="1" x14ac:dyDescent="0.3">
      <c r="A1746"/>
      <c r="B1746"/>
      <c r="C1746"/>
      <c r="D1746"/>
      <c r="E1746"/>
      <c r="F1746"/>
      <c r="G1746"/>
      <c r="H1746"/>
      <c r="I1746"/>
      <c r="J1746" s="102"/>
      <c r="K1746"/>
      <c r="L1746" s="102"/>
      <c r="M1746" s="135"/>
      <c r="N1746"/>
      <c r="O1746"/>
      <c r="P1746"/>
      <c r="Q1746"/>
      <c r="R1746"/>
      <c r="S1746"/>
      <c r="T1746"/>
      <c r="U1746"/>
    </row>
    <row r="1747" spans="1:21" s="105" customFormat="1" x14ac:dyDescent="0.3">
      <c r="A1747"/>
      <c r="B1747"/>
      <c r="C1747"/>
      <c r="D1747"/>
      <c r="E1747"/>
      <c r="F1747"/>
      <c r="G1747"/>
      <c r="H1747"/>
      <c r="I1747"/>
      <c r="J1747" s="102"/>
      <c r="K1747"/>
      <c r="L1747" s="102"/>
      <c r="M1747" s="135"/>
      <c r="N1747"/>
      <c r="O1747"/>
      <c r="P1747"/>
      <c r="Q1747"/>
      <c r="R1747"/>
      <c r="S1747"/>
      <c r="T1747"/>
      <c r="U1747"/>
    </row>
    <row r="1748" spans="1:21" s="105" customFormat="1" x14ac:dyDescent="0.3">
      <c r="A1748"/>
      <c r="B1748"/>
      <c r="C1748"/>
      <c r="D1748"/>
      <c r="E1748"/>
      <c r="F1748"/>
      <c r="G1748"/>
      <c r="H1748"/>
      <c r="I1748"/>
      <c r="J1748" s="102"/>
      <c r="K1748"/>
      <c r="L1748" s="102"/>
      <c r="M1748" s="135"/>
      <c r="N1748"/>
      <c r="O1748"/>
      <c r="P1748"/>
      <c r="Q1748"/>
      <c r="R1748"/>
      <c r="S1748"/>
      <c r="T1748"/>
      <c r="U1748"/>
    </row>
    <row r="1749" spans="1:21" s="105" customFormat="1" x14ac:dyDescent="0.3">
      <c r="A1749"/>
      <c r="B1749"/>
      <c r="C1749"/>
      <c r="D1749"/>
      <c r="E1749"/>
      <c r="F1749"/>
      <c r="G1749"/>
      <c r="H1749"/>
      <c r="I1749"/>
      <c r="J1749" s="102"/>
      <c r="K1749"/>
      <c r="L1749" s="102"/>
      <c r="M1749" s="135"/>
      <c r="N1749"/>
      <c r="O1749"/>
      <c r="P1749"/>
      <c r="Q1749"/>
      <c r="R1749"/>
      <c r="S1749"/>
      <c r="T1749"/>
      <c r="U1749"/>
    </row>
    <row r="1750" spans="1:21" s="105" customFormat="1" x14ac:dyDescent="0.3">
      <c r="A1750"/>
      <c r="B1750"/>
      <c r="C1750"/>
      <c r="D1750"/>
      <c r="E1750"/>
      <c r="F1750"/>
      <c r="G1750"/>
      <c r="H1750"/>
      <c r="I1750"/>
      <c r="J1750" s="102"/>
      <c r="K1750"/>
      <c r="L1750" s="102"/>
      <c r="M1750" s="135"/>
      <c r="N1750"/>
      <c r="O1750"/>
      <c r="P1750"/>
      <c r="Q1750"/>
      <c r="R1750"/>
      <c r="S1750"/>
      <c r="T1750"/>
      <c r="U1750"/>
    </row>
    <row r="1751" spans="1:21" s="105" customFormat="1" x14ac:dyDescent="0.3">
      <c r="A1751"/>
      <c r="B1751"/>
      <c r="C1751"/>
      <c r="D1751"/>
      <c r="E1751"/>
      <c r="F1751"/>
      <c r="G1751"/>
      <c r="H1751"/>
      <c r="I1751"/>
      <c r="J1751" s="102"/>
      <c r="K1751"/>
      <c r="L1751" s="102"/>
      <c r="M1751" s="135"/>
      <c r="N1751"/>
      <c r="O1751"/>
      <c r="P1751"/>
      <c r="Q1751"/>
      <c r="R1751"/>
      <c r="S1751"/>
      <c r="T1751"/>
      <c r="U1751"/>
    </row>
    <row r="1752" spans="1:21" s="105" customFormat="1" x14ac:dyDescent="0.3">
      <c r="A1752"/>
      <c r="B1752"/>
      <c r="C1752"/>
      <c r="D1752"/>
      <c r="E1752"/>
      <c r="F1752"/>
      <c r="G1752"/>
      <c r="H1752"/>
      <c r="I1752"/>
      <c r="J1752" s="102"/>
      <c r="K1752"/>
      <c r="L1752" s="102"/>
      <c r="M1752" s="135"/>
      <c r="N1752"/>
      <c r="O1752"/>
      <c r="P1752"/>
      <c r="Q1752"/>
      <c r="R1752"/>
      <c r="S1752"/>
      <c r="T1752"/>
      <c r="U1752"/>
    </row>
    <row r="1753" spans="1:21" s="105" customFormat="1" x14ac:dyDescent="0.3">
      <c r="A1753"/>
      <c r="B1753"/>
      <c r="C1753"/>
      <c r="D1753"/>
      <c r="E1753"/>
      <c r="F1753"/>
      <c r="G1753"/>
      <c r="H1753"/>
      <c r="I1753"/>
      <c r="J1753" s="102"/>
      <c r="K1753"/>
      <c r="L1753" s="102"/>
      <c r="M1753" s="135"/>
      <c r="N1753"/>
      <c r="O1753"/>
      <c r="P1753"/>
      <c r="Q1753"/>
      <c r="R1753"/>
      <c r="S1753"/>
      <c r="T1753"/>
      <c r="U1753"/>
    </row>
    <row r="1754" spans="1:21" s="105" customFormat="1" x14ac:dyDescent="0.3">
      <c r="A1754"/>
      <c r="B1754"/>
      <c r="C1754"/>
      <c r="D1754"/>
      <c r="E1754"/>
      <c r="F1754"/>
      <c r="G1754"/>
      <c r="H1754"/>
      <c r="I1754"/>
      <c r="J1754" s="102"/>
      <c r="K1754"/>
      <c r="L1754" s="102"/>
      <c r="M1754" s="135"/>
      <c r="N1754"/>
      <c r="O1754"/>
      <c r="P1754"/>
      <c r="Q1754"/>
      <c r="R1754"/>
      <c r="S1754"/>
      <c r="T1754"/>
      <c r="U1754"/>
    </row>
    <row r="1755" spans="1:21" s="105" customFormat="1" x14ac:dyDescent="0.3">
      <c r="A1755"/>
      <c r="B1755"/>
      <c r="C1755"/>
      <c r="D1755"/>
      <c r="E1755"/>
      <c r="F1755"/>
      <c r="G1755"/>
      <c r="H1755"/>
      <c r="I1755"/>
      <c r="J1755" s="102"/>
      <c r="K1755"/>
      <c r="L1755" s="102"/>
      <c r="M1755" s="135"/>
      <c r="N1755"/>
      <c r="O1755"/>
      <c r="P1755"/>
      <c r="Q1755"/>
      <c r="R1755"/>
      <c r="S1755"/>
      <c r="T1755"/>
      <c r="U1755"/>
    </row>
    <row r="1756" spans="1:21" s="105" customFormat="1" x14ac:dyDescent="0.3">
      <c r="A1756"/>
      <c r="B1756"/>
      <c r="C1756"/>
      <c r="D1756"/>
      <c r="E1756"/>
      <c r="F1756"/>
      <c r="G1756"/>
      <c r="H1756"/>
      <c r="I1756"/>
      <c r="J1756" s="102"/>
      <c r="K1756"/>
      <c r="L1756" s="102"/>
      <c r="M1756" s="135"/>
      <c r="N1756"/>
      <c r="O1756"/>
      <c r="P1756"/>
      <c r="Q1756"/>
      <c r="R1756"/>
      <c r="S1756"/>
      <c r="T1756"/>
      <c r="U1756"/>
    </row>
    <row r="1757" spans="1:21" s="105" customFormat="1" x14ac:dyDescent="0.3">
      <c r="A1757"/>
      <c r="B1757"/>
      <c r="C1757"/>
      <c r="D1757"/>
      <c r="E1757"/>
      <c r="F1757"/>
      <c r="G1757"/>
      <c r="H1757"/>
      <c r="I1757"/>
      <c r="J1757" s="102"/>
      <c r="K1757"/>
      <c r="L1757" s="102"/>
      <c r="M1757" s="135"/>
      <c r="N1757"/>
      <c r="O1757"/>
      <c r="P1757"/>
      <c r="Q1757"/>
      <c r="R1757"/>
      <c r="S1757"/>
      <c r="T1757"/>
      <c r="U1757"/>
    </row>
    <row r="1758" spans="1:21" s="105" customFormat="1" x14ac:dyDescent="0.3">
      <c r="A1758"/>
      <c r="B1758"/>
      <c r="C1758"/>
      <c r="D1758"/>
      <c r="E1758"/>
      <c r="F1758"/>
      <c r="G1758"/>
      <c r="H1758"/>
      <c r="I1758"/>
      <c r="J1758" s="102"/>
      <c r="K1758"/>
      <c r="L1758" s="102"/>
      <c r="M1758" s="135"/>
      <c r="N1758"/>
      <c r="O1758"/>
      <c r="P1758"/>
      <c r="Q1758"/>
      <c r="R1758"/>
      <c r="S1758"/>
      <c r="T1758"/>
      <c r="U1758"/>
    </row>
    <row r="1759" spans="1:21" s="105" customFormat="1" x14ac:dyDescent="0.3">
      <c r="A1759"/>
      <c r="B1759"/>
      <c r="C1759"/>
      <c r="D1759"/>
      <c r="E1759"/>
      <c r="F1759"/>
      <c r="G1759"/>
      <c r="H1759"/>
      <c r="I1759"/>
      <c r="J1759" s="102"/>
      <c r="K1759"/>
      <c r="L1759" s="102"/>
      <c r="M1759" s="135"/>
      <c r="N1759"/>
      <c r="O1759"/>
      <c r="P1759"/>
      <c r="Q1759"/>
      <c r="R1759"/>
      <c r="S1759"/>
      <c r="T1759"/>
      <c r="U1759"/>
    </row>
    <row r="1760" spans="1:21" s="105" customFormat="1" x14ac:dyDescent="0.3">
      <c r="A1760"/>
      <c r="B1760"/>
      <c r="C1760"/>
      <c r="D1760"/>
      <c r="E1760"/>
      <c r="F1760"/>
      <c r="G1760"/>
      <c r="H1760"/>
      <c r="I1760"/>
      <c r="J1760" s="102"/>
      <c r="K1760"/>
      <c r="L1760" s="102"/>
      <c r="M1760" s="135"/>
      <c r="N1760"/>
      <c r="O1760"/>
      <c r="P1760"/>
      <c r="Q1760"/>
      <c r="R1760"/>
      <c r="S1760"/>
      <c r="T1760"/>
      <c r="U1760"/>
    </row>
    <row r="1761" spans="1:21" s="105" customFormat="1" x14ac:dyDescent="0.3">
      <c r="A1761"/>
      <c r="B1761"/>
      <c r="C1761"/>
      <c r="D1761"/>
      <c r="E1761"/>
      <c r="F1761"/>
      <c r="G1761"/>
      <c r="H1761"/>
      <c r="I1761"/>
      <c r="J1761" s="102"/>
      <c r="K1761"/>
      <c r="L1761" s="102"/>
      <c r="M1761" s="135"/>
      <c r="N1761"/>
      <c r="O1761"/>
      <c r="P1761"/>
      <c r="Q1761"/>
      <c r="R1761"/>
      <c r="S1761"/>
      <c r="T1761"/>
      <c r="U1761"/>
    </row>
    <row r="1762" spans="1:21" s="105" customFormat="1" x14ac:dyDescent="0.3">
      <c r="A1762"/>
      <c r="B1762"/>
      <c r="C1762"/>
      <c r="D1762"/>
      <c r="E1762"/>
      <c r="F1762"/>
      <c r="G1762"/>
      <c r="H1762"/>
      <c r="I1762"/>
      <c r="J1762" s="102"/>
      <c r="K1762"/>
      <c r="L1762" s="102"/>
      <c r="M1762" s="135"/>
      <c r="N1762"/>
      <c r="O1762"/>
      <c r="P1762"/>
      <c r="Q1762"/>
      <c r="R1762"/>
      <c r="S1762"/>
      <c r="T1762"/>
      <c r="U1762"/>
    </row>
    <row r="1763" spans="1:21" s="105" customFormat="1" x14ac:dyDescent="0.3">
      <c r="A1763"/>
      <c r="B1763"/>
      <c r="C1763"/>
      <c r="D1763"/>
      <c r="E1763"/>
      <c r="F1763"/>
      <c r="G1763"/>
      <c r="H1763"/>
      <c r="I1763"/>
      <c r="J1763" s="102"/>
      <c r="K1763"/>
      <c r="L1763" s="102"/>
      <c r="M1763" s="135"/>
      <c r="N1763"/>
      <c r="O1763"/>
      <c r="P1763"/>
      <c r="Q1763"/>
      <c r="R1763"/>
      <c r="S1763"/>
      <c r="T1763"/>
      <c r="U1763"/>
    </row>
    <row r="1764" spans="1:21" s="105" customFormat="1" x14ac:dyDescent="0.3">
      <c r="A1764"/>
      <c r="B1764"/>
      <c r="C1764"/>
      <c r="D1764"/>
      <c r="E1764"/>
      <c r="F1764"/>
      <c r="G1764"/>
      <c r="H1764"/>
      <c r="I1764"/>
      <c r="J1764" s="102"/>
      <c r="K1764"/>
      <c r="L1764" s="102"/>
      <c r="M1764" s="135"/>
      <c r="N1764"/>
      <c r="O1764"/>
      <c r="P1764"/>
      <c r="Q1764"/>
      <c r="R1764"/>
      <c r="S1764"/>
      <c r="T1764"/>
      <c r="U1764"/>
    </row>
    <row r="1765" spans="1:21" s="105" customFormat="1" x14ac:dyDescent="0.3">
      <c r="A1765"/>
      <c r="B1765"/>
      <c r="C1765"/>
      <c r="D1765"/>
      <c r="E1765"/>
      <c r="F1765"/>
      <c r="G1765"/>
      <c r="H1765"/>
      <c r="I1765"/>
      <c r="J1765" s="102"/>
      <c r="K1765"/>
      <c r="L1765" s="102"/>
      <c r="M1765" s="135"/>
      <c r="N1765"/>
      <c r="O1765"/>
      <c r="P1765"/>
      <c r="Q1765"/>
      <c r="R1765"/>
      <c r="S1765"/>
      <c r="T1765"/>
      <c r="U1765"/>
    </row>
    <row r="1766" spans="1:21" s="105" customFormat="1" x14ac:dyDescent="0.3">
      <c r="A1766"/>
      <c r="B1766"/>
      <c r="C1766"/>
      <c r="D1766"/>
      <c r="E1766"/>
      <c r="F1766"/>
      <c r="G1766"/>
      <c r="H1766"/>
      <c r="I1766"/>
      <c r="J1766" s="102"/>
      <c r="K1766"/>
      <c r="L1766" s="102"/>
      <c r="M1766" s="135"/>
      <c r="N1766"/>
      <c r="O1766"/>
      <c r="P1766"/>
      <c r="Q1766"/>
      <c r="R1766"/>
      <c r="S1766"/>
      <c r="T1766"/>
      <c r="U1766"/>
    </row>
    <row r="1767" spans="1:21" s="105" customFormat="1" x14ac:dyDescent="0.3">
      <c r="A1767"/>
      <c r="B1767"/>
      <c r="C1767"/>
      <c r="D1767"/>
      <c r="E1767"/>
      <c r="F1767"/>
      <c r="G1767"/>
      <c r="H1767"/>
      <c r="I1767"/>
      <c r="J1767" s="102"/>
      <c r="K1767"/>
      <c r="L1767" s="102"/>
      <c r="M1767" s="135"/>
      <c r="N1767"/>
      <c r="O1767"/>
      <c r="P1767"/>
      <c r="Q1767"/>
      <c r="R1767"/>
      <c r="S1767"/>
      <c r="T1767"/>
      <c r="U1767"/>
    </row>
    <row r="1768" spans="1:21" s="105" customFormat="1" x14ac:dyDescent="0.3">
      <c r="A1768"/>
      <c r="B1768"/>
      <c r="C1768"/>
      <c r="D1768"/>
      <c r="E1768"/>
      <c r="F1768"/>
      <c r="G1768"/>
      <c r="H1768"/>
      <c r="I1768"/>
      <c r="J1768" s="102"/>
      <c r="K1768"/>
      <c r="L1768" s="102"/>
      <c r="M1768" s="135"/>
      <c r="N1768"/>
      <c r="O1768"/>
      <c r="P1768"/>
      <c r="Q1768"/>
      <c r="R1768"/>
      <c r="S1768"/>
      <c r="T1768"/>
      <c r="U1768"/>
    </row>
    <row r="1769" spans="1:21" s="105" customFormat="1" x14ac:dyDescent="0.3">
      <c r="A1769"/>
      <c r="B1769"/>
      <c r="C1769"/>
      <c r="D1769"/>
      <c r="E1769"/>
      <c r="F1769"/>
      <c r="G1769"/>
      <c r="H1769"/>
      <c r="I1769"/>
      <c r="J1769" s="102"/>
      <c r="K1769"/>
      <c r="L1769" s="102"/>
      <c r="M1769" s="135"/>
      <c r="N1769"/>
      <c r="O1769"/>
      <c r="P1769"/>
      <c r="Q1769"/>
      <c r="R1769"/>
      <c r="S1769"/>
      <c r="T1769"/>
      <c r="U1769"/>
    </row>
    <row r="1770" spans="1:21" s="105" customFormat="1" x14ac:dyDescent="0.3">
      <c r="A1770"/>
      <c r="B1770"/>
      <c r="C1770"/>
      <c r="D1770"/>
      <c r="E1770"/>
      <c r="F1770"/>
      <c r="G1770"/>
      <c r="H1770"/>
      <c r="I1770"/>
      <c r="J1770" s="102"/>
      <c r="K1770"/>
      <c r="L1770" s="102"/>
      <c r="M1770" s="135"/>
      <c r="N1770"/>
      <c r="O1770"/>
      <c r="P1770"/>
      <c r="Q1770"/>
      <c r="R1770"/>
      <c r="S1770"/>
      <c r="T1770"/>
      <c r="U1770"/>
    </row>
    <row r="1771" spans="1:21" s="105" customFormat="1" x14ac:dyDescent="0.3">
      <c r="A1771"/>
      <c r="B1771"/>
      <c r="C1771"/>
      <c r="D1771"/>
      <c r="E1771"/>
      <c r="F1771"/>
      <c r="G1771"/>
      <c r="H1771"/>
      <c r="I1771"/>
      <c r="J1771" s="102"/>
      <c r="K1771"/>
      <c r="L1771" s="102"/>
      <c r="M1771" s="135"/>
      <c r="N1771"/>
      <c r="O1771"/>
      <c r="P1771"/>
      <c r="Q1771"/>
      <c r="R1771"/>
      <c r="S1771"/>
      <c r="T1771"/>
      <c r="U1771"/>
    </row>
    <row r="1772" spans="1:21" s="105" customFormat="1" x14ac:dyDescent="0.3">
      <c r="A1772"/>
      <c r="B1772"/>
      <c r="C1772"/>
      <c r="D1772"/>
      <c r="E1772"/>
      <c r="F1772"/>
      <c r="G1772"/>
      <c r="H1772"/>
      <c r="I1772"/>
      <c r="J1772" s="102"/>
      <c r="K1772"/>
      <c r="L1772" s="102"/>
      <c r="M1772" s="135"/>
      <c r="N1772"/>
      <c r="O1772"/>
      <c r="P1772"/>
      <c r="Q1772"/>
      <c r="R1772"/>
      <c r="S1772"/>
      <c r="T1772"/>
      <c r="U1772"/>
    </row>
    <row r="1773" spans="1:21" s="105" customFormat="1" x14ac:dyDescent="0.3">
      <c r="A1773"/>
      <c r="B1773"/>
      <c r="C1773"/>
      <c r="D1773"/>
      <c r="E1773"/>
      <c r="F1773"/>
      <c r="G1773"/>
      <c r="H1773"/>
      <c r="I1773"/>
      <c r="J1773" s="102"/>
      <c r="K1773"/>
      <c r="L1773" s="102"/>
      <c r="M1773" s="135"/>
      <c r="N1773"/>
      <c r="O1773"/>
      <c r="P1773"/>
      <c r="Q1773"/>
      <c r="R1773"/>
      <c r="S1773"/>
      <c r="T1773"/>
      <c r="U1773"/>
    </row>
    <row r="1774" spans="1:21" s="105" customFormat="1" x14ac:dyDescent="0.3">
      <c r="A1774"/>
      <c r="B1774"/>
      <c r="C1774"/>
      <c r="D1774"/>
      <c r="E1774"/>
      <c r="F1774"/>
      <c r="G1774"/>
      <c r="H1774"/>
      <c r="I1774"/>
      <c r="J1774" s="102"/>
      <c r="K1774"/>
      <c r="L1774" s="102"/>
      <c r="M1774" s="135"/>
      <c r="N1774"/>
      <c r="O1774"/>
      <c r="P1774"/>
      <c r="Q1774"/>
      <c r="R1774"/>
      <c r="S1774"/>
      <c r="T1774"/>
      <c r="U1774"/>
    </row>
    <row r="1775" spans="1:21" s="105" customFormat="1" x14ac:dyDescent="0.3">
      <c r="A1775"/>
      <c r="B1775"/>
      <c r="C1775"/>
      <c r="D1775"/>
      <c r="E1775"/>
      <c r="F1775"/>
      <c r="G1775"/>
      <c r="H1775"/>
      <c r="I1775"/>
      <c r="J1775" s="102"/>
      <c r="K1775"/>
      <c r="L1775" s="102"/>
      <c r="M1775" s="135"/>
      <c r="N1775"/>
      <c r="O1775"/>
      <c r="P1775"/>
      <c r="Q1775"/>
      <c r="R1775"/>
      <c r="S1775"/>
      <c r="T1775"/>
      <c r="U1775"/>
    </row>
    <row r="1776" spans="1:21" s="105" customFormat="1" x14ac:dyDescent="0.3">
      <c r="A1776"/>
      <c r="B1776"/>
      <c r="C1776"/>
      <c r="D1776"/>
      <c r="E1776"/>
      <c r="F1776"/>
      <c r="G1776"/>
      <c r="H1776"/>
      <c r="I1776"/>
      <c r="J1776" s="102"/>
      <c r="K1776"/>
      <c r="L1776" s="102"/>
      <c r="M1776" s="135"/>
      <c r="N1776"/>
      <c r="O1776"/>
      <c r="P1776"/>
      <c r="Q1776"/>
      <c r="R1776"/>
      <c r="S1776"/>
      <c r="T1776"/>
      <c r="U1776"/>
    </row>
    <row r="1777" spans="1:21" s="105" customFormat="1" x14ac:dyDescent="0.3">
      <c r="A1777"/>
      <c r="B1777"/>
      <c r="C1777"/>
      <c r="D1777"/>
      <c r="E1777"/>
      <c r="F1777"/>
      <c r="G1777"/>
      <c r="H1777"/>
      <c r="I1777"/>
      <c r="J1777" s="102"/>
      <c r="K1777"/>
      <c r="L1777" s="102"/>
      <c r="M1777" s="135"/>
      <c r="N1777"/>
      <c r="O1777"/>
      <c r="P1777"/>
      <c r="Q1777"/>
      <c r="R1777"/>
      <c r="S1777"/>
      <c r="T1777"/>
      <c r="U1777"/>
    </row>
    <row r="1778" spans="1:21" s="105" customFormat="1" x14ac:dyDescent="0.3">
      <c r="A1778"/>
      <c r="B1778"/>
      <c r="C1778"/>
      <c r="D1778"/>
      <c r="E1778"/>
      <c r="F1778"/>
      <c r="G1778"/>
      <c r="H1778"/>
      <c r="I1778"/>
      <c r="J1778" s="102"/>
      <c r="K1778"/>
      <c r="L1778" s="102"/>
      <c r="M1778" s="135"/>
      <c r="N1778"/>
      <c r="O1778"/>
      <c r="P1778"/>
      <c r="Q1778"/>
      <c r="R1778"/>
      <c r="S1778"/>
      <c r="T1778"/>
      <c r="U1778"/>
    </row>
    <row r="1779" spans="1:21" s="105" customFormat="1" x14ac:dyDescent="0.3">
      <c r="A1779"/>
      <c r="B1779"/>
      <c r="C1779"/>
      <c r="D1779"/>
      <c r="E1779"/>
      <c r="F1779"/>
      <c r="G1779"/>
      <c r="H1779"/>
      <c r="I1779"/>
      <c r="J1779" s="102"/>
      <c r="K1779"/>
      <c r="L1779" s="102"/>
      <c r="M1779" s="135"/>
      <c r="N1779"/>
      <c r="O1779"/>
      <c r="P1779"/>
      <c r="Q1779"/>
      <c r="R1779"/>
      <c r="S1779"/>
      <c r="T1779"/>
      <c r="U1779"/>
    </row>
    <row r="1780" spans="1:21" s="105" customFormat="1" x14ac:dyDescent="0.3">
      <c r="A1780"/>
      <c r="B1780"/>
      <c r="C1780"/>
      <c r="D1780"/>
      <c r="E1780"/>
      <c r="F1780"/>
      <c r="G1780"/>
      <c r="H1780"/>
      <c r="I1780"/>
      <c r="J1780" s="102"/>
      <c r="K1780"/>
      <c r="L1780" s="102"/>
      <c r="M1780" s="135"/>
      <c r="N1780"/>
      <c r="O1780"/>
      <c r="P1780"/>
      <c r="Q1780"/>
      <c r="R1780"/>
      <c r="S1780"/>
      <c r="T1780"/>
      <c r="U1780"/>
    </row>
    <row r="1781" spans="1:21" s="105" customFormat="1" x14ac:dyDescent="0.3">
      <c r="A1781"/>
      <c r="B1781"/>
      <c r="C1781"/>
      <c r="D1781"/>
      <c r="E1781"/>
      <c r="F1781"/>
      <c r="G1781"/>
      <c r="H1781"/>
      <c r="I1781"/>
      <c r="J1781" s="102"/>
      <c r="K1781"/>
      <c r="L1781" s="102"/>
      <c r="M1781" s="135"/>
      <c r="N1781"/>
      <c r="O1781"/>
      <c r="P1781"/>
      <c r="Q1781"/>
      <c r="R1781"/>
      <c r="S1781"/>
      <c r="T1781"/>
      <c r="U1781"/>
    </row>
    <row r="1782" spans="1:21" s="105" customFormat="1" x14ac:dyDescent="0.3">
      <c r="A1782"/>
      <c r="B1782"/>
      <c r="C1782"/>
      <c r="D1782"/>
      <c r="E1782"/>
      <c r="F1782"/>
      <c r="G1782"/>
      <c r="H1782"/>
      <c r="I1782"/>
      <c r="J1782" s="102"/>
      <c r="K1782"/>
      <c r="L1782" s="102"/>
      <c r="M1782" s="135"/>
      <c r="N1782"/>
      <c r="O1782"/>
      <c r="P1782"/>
      <c r="Q1782"/>
      <c r="R1782"/>
      <c r="S1782"/>
      <c r="T1782"/>
      <c r="U1782"/>
    </row>
    <row r="1783" spans="1:21" s="105" customFormat="1" x14ac:dyDescent="0.3">
      <c r="A1783"/>
      <c r="B1783"/>
      <c r="C1783"/>
      <c r="D1783"/>
      <c r="E1783"/>
      <c r="F1783"/>
      <c r="G1783"/>
      <c r="H1783"/>
      <c r="I1783"/>
      <c r="J1783" s="102"/>
      <c r="K1783"/>
      <c r="L1783" s="102"/>
      <c r="M1783" s="135"/>
      <c r="N1783"/>
      <c r="O1783"/>
      <c r="P1783"/>
      <c r="Q1783"/>
      <c r="R1783"/>
      <c r="S1783"/>
      <c r="T1783"/>
      <c r="U1783"/>
    </row>
    <row r="1784" spans="1:21" s="105" customFormat="1" x14ac:dyDescent="0.3">
      <c r="A1784"/>
      <c r="B1784"/>
      <c r="C1784"/>
      <c r="D1784"/>
      <c r="E1784"/>
      <c r="F1784"/>
      <c r="G1784"/>
      <c r="H1784"/>
      <c r="I1784"/>
      <c r="J1784" s="102"/>
      <c r="K1784"/>
      <c r="L1784" s="102"/>
      <c r="M1784" s="135"/>
      <c r="N1784"/>
      <c r="O1784"/>
      <c r="P1784"/>
      <c r="Q1784"/>
      <c r="R1784"/>
      <c r="S1784"/>
      <c r="T1784"/>
      <c r="U1784"/>
    </row>
    <row r="1785" spans="1:21" s="105" customFormat="1" x14ac:dyDescent="0.3">
      <c r="A1785"/>
      <c r="B1785"/>
      <c r="C1785"/>
      <c r="D1785"/>
      <c r="E1785"/>
      <c r="F1785"/>
      <c r="G1785"/>
      <c r="H1785"/>
      <c r="I1785"/>
      <c r="J1785" s="102"/>
      <c r="K1785"/>
      <c r="L1785" s="102"/>
      <c r="M1785" s="135"/>
      <c r="N1785"/>
      <c r="O1785"/>
      <c r="P1785"/>
      <c r="Q1785"/>
      <c r="R1785"/>
      <c r="S1785"/>
      <c r="T1785"/>
      <c r="U1785"/>
    </row>
    <row r="1786" spans="1:21" s="105" customFormat="1" x14ac:dyDescent="0.3">
      <c r="A1786"/>
      <c r="B1786"/>
      <c r="C1786"/>
      <c r="D1786"/>
      <c r="E1786"/>
      <c r="F1786"/>
      <c r="G1786"/>
      <c r="H1786"/>
      <c r="I1786"/>
      <c r="J1786" s="102"/>
      <c r="K1786"/>
      <c r="L1786" s="102"/>
      <c r="M1786" s="135"/>
      <c r="N1786"/>
      <c r="O1786"/>
      <c r="P1786"/>
      <c r="Q1786"/>
      <c r="R1786"/>
      <c r="S1786"/>
      <c r="T1786"/>
      <c r="U1786"/>
    </row>
    <row r="1787" spans="1:21" s="105" customFormat="1" x14ac:dyDescent="0.3">
      <c r="A1787"/>
      <c r="B1787"/>
      <c r="C1787"/>
      <c r="D1787"/>
      <c r="E1787"/>
      <c r="F1787"/>
      <c r="G1787"/>
      <c r="H1787"/>
      <c r="I1787"/>
      <c r="J1787" s="102"/>
      <c r="K1787"/>
      <c r="L1787" s="102"/>
      <c r="M1787" s="135"/>
      <c r="N1787"/>
      <c r="O1787"/>
      <c r="P1787"/>
      <c r="Q1787"/>
      <c r="R1787"/>
      <c r="S1787"/>
      <c r="T1787"/>
      <c r="U1787"/>
    </row>
    <row r="1788" spans="1:21" s="105" customFormat="1" x14ac:dyDescent="0.3">
      <c r="A1788"/>
      <c r="B1788"/>
      <c r="C1788"/>
      <c r="D1788"/>
      <c r="E1788"/>
      <c r="F1788"/>
      <c r="G1788"/>
      <c r="H1788"/>
      <c r="I1788"/>
      <c r="J1788" s="102"/>
      <c r="K1788"/>
      <c r="L1788" s="102"/>
      <c r="M1788" s="135"/>
      <c r="N1788"/>
      <c r="O1788"/>
      <c r="P1788"/>
      <c r="Q1788"/>
      <c r="R1788"/>
      <c r="S1788"/>
      <c r="T1788"/>
      <c r="U1788"/>
    </row>
    <row r="1789" spans="1:21" s="105" customFormat="1" x14ac:dyDescent="0.3">
      <c r="A1789"/>
      <c r="B1789"/>
      <c r="C1789"/>
      <c r="D1789"/>
      <c r="E1789"/>
      <c r="F1789"/>
      <c r="G1789"/>
      <c r="H1789"/>
      <c r="I1789"/>
      <c r="J1789" s="102"/>
      <c r="K1789"/>
      <c r="L1789" s="102"/>
      <c r="M1789" s="135"/>
      <c r="N1789"/>
      <c r="O1789"/>
      <c r="P1789"/>
      <c r="Q1789"/>
      <c r="R1789"/>
      <c r="S1789"/>
      <c r="T1789"/>
      <c r="U1789"/>
    </row>
    <row r="1790" spans="1:21" s="105" customFormat="1" x14ac:dyDescent="0.3">
      <c r="A1790"/>
      <c r="B1790"/>
      <c r="C1790"/>
      <c r="D1790"/>
      <c r="E1790"/>
      <c r="F1790"/>
      <c r="G1790"/>
      <c r="H1790"/>
      <c r="I1790"/>
      <c r="J1790" s="102"/>
      <c r="K1790"/>
      <c r="L1790" s="102"/>
      <c r="M1790" s="135"/>
      <c r="N1790"/>
      <c r="O1790"/>
      <c r="P1790"/>
      <c r="Q1790"/>
      <c r="R1790"/>
      <c r="S1790"/>
      <c r="T1790"/>
      <c r="U1790"/>
    </row>
    <row r="1791" spans="1:21" s="105" customFormat="1" x14ac:dyDescent="0.3">
      <c r="A1791"/>
      <c r="B1791"/>
      <c r="C1791"/>
      <c r="D1791"/>
      <c r="E1791"/>
      <c r="F1791"/>
      <c r="G1791"/>
      <c r="H1791"/>
      <c r="I1791"/>
      <c r="J1791" s="102"/>
      <c r="K1791"/>
      <c r="L1791" s="102"/>
      <c r="M1791" s="135"/>
      <c r="N1791"/>
      <c r="O1791"/>
      <c r="P1791"/>
      <c r="Q1791"/>
      <c r="R1791"/>
      <c r="S1791"/>
      <c r="T1791"/>
      <c r="U1791"/>
    </row>
    <row r="1792" spans="1:21" s="105" customFormat="1" x14ac:dyDescent="0.3">
      <c r="A1792"/>
      <c r="B1792"/>
      <c r="C1792"/>
      <c r="D1792"/>
      <c r="E1792"/>
      <c r="F1792"/>
      <c r="G1792"/>
      <c r="H1792"/>
      <c r="I1792"/>
      <c r="J1792" s="102"/>
      <c r="K1792"/>
      <c r="L1792" s="102"/>
      <c r="M1792" s="135"/>
      <c r="N1792"/>
      <c r="O1792"/>
      <c r="P1792"/>
      <c r="Q1792"/>
      <c r="R1792"/>
      <c r="S1792"/>
      <c r="T1792"/>
      <c r="U1792"/>
    </row>
    <row r="1793" spans="1:21" s="105" customFormat="1" x14ac:dyDescent="0.3">
      <c r="A1793"/>
      <c r="B1793"/>
      <c r="C1793"/>
      <c r="D1793"/>
      <c r="E1793"/>
      <c r="F1793"/>
      <c r="G1793"/>
      <c r="H1793"/>
      <c r="I1793"/>
      <c r="J1793" s="102"/>
      <c r="K1793"/>
      <c r="L1793" s="102"/>
      <c r="M1793" s="135"/>
      <c r="N1793"/>
      <c r="O1793"/>
      <c r="P1793"/>
      <c r="Q1793"/>
      <c r="R1793"/>
      <c r="S1793"/>
      <c r="T1793"/>
      <c r="U1793"/>
    </row>
    <row r="1794" spans="1:21" s="105" customFormat="1" x14ac:dyDescent="0.3">
      <c r="A1794"/>
      <c r="B1794"/>
      <c r="C1794"/>
      <c r="D1794"/>
      <c r="E1794"/>
      <c r="F1794"/>
      <c r="G1794"/>
      <c r="H1794"/>
      <c r="I1794"/>
      <c r="J1794" s="102"/>
      <c r="K1794"/>
      <c r="L1794" s="102"/>
      <c r="M1794" s="135"/>
      <c r="N1794"/>
      <c r="O1794"/>
      <c r="P1794"/>
      <c r="Q1794"/>
      <c r="R1794"/>
      <c r="S1794"/>
      <c r="T1794"/>
      <c r="U1794"/>
    </row>
    <row r="1795" spans="1:21" s="105" customFormat="1" x14ac:dyDescent="0.3">
      <c r="A1795"/>
      <c r="B1795"/>
      <c r="C1795"/>
      <c r="D1795"/>
      <c r="E1795"/>
      <c r="F1795"/>
      <c r="G1795"/>
      <c r="H1795"/>
      <c r="I1795"/>
      <c r="J1795" s="102"/>
      <c r="K1795"/>
      <c r="L1795" s="102"/>
      <c r="M1795" s="135"/>
      <c r="N1795"/>
      <c r="O1795"/>
      <c r="P1795"/>
      <c r="Q1795"/>
      <c r="R1795"/>
      <c r="S1795"/>
      <c r="T1795"/>
      <c r="U1795"/>
    </row>
    <row r="1796" spans="1:21" s="105" customFormat="1" x14ac:dyDescent="0.3">
      <c r="A1796"/>
      <c r="B1796"/>
      <c r="C1796"/>
      <c r="D1796"/>
      <c r="E1796"/>
      <c r="F1796"/>
      <c r="G1796"/>
      <c r="H1796"/>
      <c r="I1796"/>
      <c r="J1796" s="102"/>
      <c r="K1796"/>
      <c r="L1796" s="102"/>
      <c r="M1796" s="135"/>
      <c r="N1796"/>
      <c r="O1796"/>
      <c r="P1796"/>
      <c r="Q1796"/>
      <c r="R1796"/>
      <c r="S1796"/>
      <c r="T1796"/>
      <c r="U1796"/>
    </row>
    <row r="1797" spans="1:21" s="105" customFormat="1" x14ac:dyDescent="0.3">
      <c r="A1797"/>
      <c r="B1797"/>
      <c r="C1797"/>
      <c r="D1797"/>
      <c r="E1797"/>
      <c r="F1797"/>
      <c r="G1797"/>
      <c r="H1797"/>
      <c r="I1797"/>
      <c r="J1797" s="102"/>
      <c r="K1797"/>
      <c r="L1797" s="102"/>
      <c r="M1797" s="135"/>
      <c r="N1797"/>
      <c r="O1797"/>
      <c r="P1797"/>
      <c r="Q1797"/>
      <c r="R1797"/>
      <c r="S1797"/>
      <c r="T1797"/>
      <c r="U1797"/>
    </row>
    <row r="1798" spans="1:21" s="105" customFormat="1" x14ac:dyDescent="0.3">
      <c r="A1798"/>
      <c r="B1798"/>
      <c r="C1798"/>
      <c r="D1798"/>
      <c r="E1798"/>
      <c r="F1798"/>
      <c r="G1798"/>
      <c r="H1798"/>
      <c r="I1798"/>
      <c r="J1798" s="102"/>
      <c r="K1798"/>
      <c r="L1798" s="102"/>
      <c r="M1798" s="135"/>
      <c r="N1798"/>
      <c r="O1798"/>
      <c r="P1798"/>
      <c r="Q1798"/>
      <c r="R1798"/>
      <c r="S1798"/>
      <c r="T1798"/>
      <c r="U1798"/>
    </row>
    <row r="1799" spans="1:21" s="105" customFormat="1" x14ac:dyDescent="0.3">
      <c r="A1799"/>
      <c r="B1799"/>
      <c r="C1799"/>
      <c r="D1799"/>
      <c r="E1799"/>
      <c r="F1799"/>
      <c r="G1799"/>
      <c r="H1799"/>
      <c r="I1799"/>
      <c r="J1799" s="102"/>
      <c r="K1799"/>
      <c r="L1799" s="102"/>
      <c r="M1799" s="135"/>
      <c r="N1799"/>
      <c r="O1799"/>
      <c r="P1799"/>
      <c r="Q1799"/>
      <c r="R1799"/>
      <c r="S1799"/>
      <c r="T1799"/>
      <c r="U1799"/>
    </row>
    <row r="1800" spans="1:21" s="105" customFormat="1" x14ac:dyDescent="0.3">
      <c r="A1800"/>
      <c r="B1800"/>
      <c r="C1800"/>
      <c r="D1800"/>
      <c r="E1800"/>
      <c r="F1800"/>
      <c r="G1800"/>
      <c r="H1800"/>
      <c r="I1800"/>
      <c r="J1800" s="102"/>
      <c r="K1800"/>
      <c r="L1800" s="102"/>
      <c r="M1800" s="135"/>
      <c r="N1800"/>
      <c r="O1800"/>
      <c r="P1800"/>
      <c r="Q1800"/>
      <c r="R1800"/>
      <c r="S1800"/>
      <c r="T1800"/>
      <c r="U1800"/>
    </row>
    <row r="1801" spans="1:21" s="105" customFormat="1" x14ac:dyDescent="0.3">
      <c r="A1801"/>
      <c r="B1801"/>
      <c r="C1801"/>
      <c r="D1801"/>
      <c r="E1801"/>
      <c r="F1801"/>
      <c r="G1801"/>
      <c r="H1801"/>
      <c r="I1801"/>
      <c r="J1801" s="102"/>
      <c r="K1801"/>
      <c r="L1801" s="102"/>
      <c r="M1801" s="135"/>
      <c r="N1801"/>
      <c r="O1801"/>
      <c r="P1801"/>
      <c r="Q1801"/>
      <c r="R1801"/>
      <c r="S1801"/>
      <c r="T1801"/>
      <c r="U1801"/>
    </row>
    <row r="1802" spans="1:21" s="105" customFormat="1" x14ac:dyDescent="0.3">
      <c r="A1802"/>
      <c r="B1802"/>
      <c r="C1802"/>
      <c r="D1802"/>
      <c r="E1802"/>
      <c r="F1802"/>
      <c r="G1802"/>
      <c r="H1802"/>
      <c r="I1802"/>
      <c r="J1802" s="102"/>
      <c r="K1802"/>
      <c r="L1802" s="102"/>
      <c r="M1802" s="135"/>
      <c r="N1802"/>
      <c r="O1802"/>
      <c r="P1802"/>
      <c r="Q1802"/>
      <c r="R1802"/>
      <c r="S1802"/>
      <c r="T1802"/>
      <c r="U1802"/>
    </row>
    <row r="1803" spans="1:21" s="105" customFormat="1" x14ac:dyDescent="0.3">
      <c r="A1803"/>
      <c r="B1803"/>
      <c r="C1803"/>
      <c r="D1803"/>
      <c r="E1803"/>
      <c r="F1803"/>
      <c r="G1803"/>
      <c r="H1803"/>
      <c r="I1803"/>
      <c r="J1803" s="102"/>
      <c r="K1803"/>
      <c r="L1803" s="102"/>
      <c r="M1803" s="135"/>
      <c r="N1803"/>
      <c r="O1803"/>
      <c r="P1803"/>
      <c r="Q1803"/>
      <c r="R1803"/>
      <c r="S1803"/>
      <c r="T1803"/>
      <c r="U1803"/>
    </row>
    <row r="1804" spans="1:21" s="105" customFormat="1" x14ac:dyDescent="0.3">
      <c r="A1804"/>
      <c r="B1804"/>
      <c r="C1804"/>
      <c r="D1804"/>
      <c r="E1804"/>
      <c r="F1804"/>
      <c r="G1804"/>
      <c r="H1804"/>
      <c r="I1804"/>
      <c r="J1804" s="102"/>
      <c r="K1804"/>
      <c r="L1804" s="102"/>
      <c r="M1804" s="135"/>
      <c r="N1804"/>
      <c r="O1804"/>
      <c r="P1804"/>
      <c r="Q1804"/>
      <c r="R1804"/>
      <c r="S1804"/>
      <c r="T1804"/>
      <c r="U1804"/>
    </row>
    <row r="1805" spans="1:21" s="105" customFormat="1" x14ac:dyDescent="0.3">
      <c r="A1805"/>
      <c r="B1805"/>
      <c r="C1805"/>
      <c r="D1805"/>
      <c r="E1805"/>
      <c r="F1805"/>
      <c r="G1805"/>
      <c r="H1805"/>
      <c r="I1805"/>
      <c r="J1805" s="102"/>
      <c r="K1805"/>
      <c r="L1805" s="102"/>
      <c r="M1805" s="135"/>
      <c r="N1805"/>
      <c r="O1805"/>
      <c r="P1805"/>
      <c r="Q1805"/>
      <c r="R1805"/>
      <c r="S1805"/>
      <c r="T1805"/>
      <c r="U1805"/>
    </row>
    <row r="1806" spans="1:21" s="105" customFormat="1" x14ac:dyDescent="0.3">
      <c r="A1806"/>
      <c r="B1806"/>
      <c r="C1806"/>
      <c r="D1806"/>
      <c r="E1806"/>
      <c r="F1806"/>
      <c r="G1806"/>
      <c r="H1806"/>
      <c r="I1806"/>
      <c r="J1806" s="102"/>
      <c r="K1806"/>
      <c r="L1806" s="102"/>
      <c r="M1806" s="135"/>
      <c r="N1806"/>
      <c r="O1806"/>
      <c r="P1806"/>
      <c r="Q1806"/>
      <c r="R1806"/>
      <c r="S1806"/>
      <c r="T1806"/>
      <c r="U1806"/>
    </row>
    <row r="1807" spans="1:21" s="105" customFormat="1" x14ac:dyDescent="0.3">
      <c r="A1807"/>
      <c r="B1807"/>
      <c r="C1807"/>
      <c r="D1807"/>
      <c r="E1807"/>
      <c r="F1807"/>
      <c r="G1807"/>
      <c r="H1807"/>
      <c r="I1807"/>
      <c r="J1807" s="102"/>
      <c r="K1807"/>
      <c r="L1807" s="102"/>
      <c r="M1807" s="135"/>
      <c r="N1807"/>
      <c r="O1807"/>
      <c r="P1807"/>
      <c r="Q1807"/>
      <c r="R1807"/>
      <c r="S1807"/>
      <c r="T1807"/>
      <c r="U1807"/>
    </row>
    <row r="1808" spans="1:21" s="105" customFormat="1" x14ac:dyDescent="0.3">
      <c r="A1808"/>
      <c r="B1808"/>
      <c r="C1808"/>
      <c r="D1808"/>
      <c r="E1808"/>
      <c r="F1808"/>
      <c r="G1808"/>
      <c r="H1808"/>
      <c r="I1808"/>
      <c r="J1808" s="102"/>
      <c r="K1808"/>
      <c r="L1808" s="102"/>
      <c r="M1808" s="135"/>
      <c r="N1808"/>
      <c r="O1808"/>
      <c r="P1808"/>
      <c r="Q1808"/>
      <c r="R1808"/>
      <c r="S1808"/>
      <c r="T1808"/>
      <c r="U1808"/>
    </row>
    <row r="1809" spans="1:21" s="105" customFormat="1" x14ac:dyDescent="0.3">
      <c r="A1809"/>
      <c r="B1809"/>
      <c r="C1809"/>
      <c r="D1809"/>
      <c r="E1809"/>
      <c r="F1809"/>
      <c r="G1809"/>
      <c r="H1809"/>
      <c r="I1809"/>
      <c r="J1809" s="102"/>
      <c r="K1809"/>
      <c r="L1809" s="102"/>
      <c r="M1809" s="135"/>
      <c r="N1809"/>
      <c r="O1809"/>
      <c r="P1809"/>
      <c r="Q1809"/>
      <c r="R1809"/>
      <c r="S1809"/>
      <c r="T1809"/>
      <c r="U1809"/>
    </row>
    <row r="1810" spans="1:21" s="105" customFormat="1" x14ac:dyDescent="0.3">
      <c r="A1810"/>
      <c r="B1810"/>
      <c r="C1810"/>
      <c r="D1810"/>
      <c r="E1810"/>
      <c r="F1810"/>
      <c r="G1810"/>
      <c r="H1810"/>
      <c r="I1810"/>
      <c r="J1810" s="102"/>
      <c r="K1810"/>
      <c r="L1810" s="102"/>
      <c r="M1810" s="135"/>
      <c r="N1810"/>
      <c r="O1810"/>
      <c r="P1810"/>
      <c r="Q1810"/>
      <c r="R1810"/>
      <c r="S1810"/>
      <c r="T1810"/>
      <c r="U1810"/>
    </row>
    <row r="1811" spans="1:21" s="105" customFormat="1" x14ac:dyDescent="0.3">
      <c r="A1811"/>
      <c r="B1811"/>
      <c r="C1811"/>
      <c r="D1811"/>
      <c r="E1811"/>
      <c r="F1811"/>
      <c r="G1811"/>
      <c r="H1811"/>
      <c r="I1811"/>
      <c r="J1811" s="102"/>
      <c r="K1811"/>
      <c r="L1811" s="102"/>
      <c r="M1811" s="135"/>
      <c r="N1811"/>
      <c r="O1811"/>
      <c r="P1811"/>
      <c r="Q1811"/>
      <c r="R1811"/>
      <c r="S1811"/>
      <c r="T1811"/>
      <c r="U1811"/>
    </row>
    <row r="1812" spans="1:21" s="105" customFormat="1" x14ac:dyDescent="0.3">
      <c r="A1812"/>
      <c r="B1812"/>
      <c r="C1812"/>
      <c r="D1812"/>
      <c r="E1812"/>
      <c r="F1812"/>
      <c r="G1812"/>
      <c r="H1812"/>
      <c r="I1812"/>
      <c r="J1812" s="102"/>
      <c r="K1812"/>
      <c r="L1812" s="102"/>
      <c r="M1812" s="135"/>
      <c r="N1812"/>
      <c r="O1812"/>
      <c r="P1812"/>
      <c r="Q1812"/>
      <c r="R1812"/>
      <c r="S1812"/>
      <c r="T1812"/>
      <c r="U1812"/>
    </row>
    <row r="1813" spans="1:21" s="105" customFormat="1" x14ac:dyDescent="0.3">
      <c r="A1813"/>
      <c r="B1813"/>
      <c r="C1813"/>
      <c r="D1813"/>
      <c r="E1813"/>
      <c r="F1813"/>
      <c r="G1813"/>
      <c r="H1813"/>
      <c r="I1813"/>
      <c r="J1813" s="102"/>
      <c r="K1813"/>
      <c r="L1813" s="102"/>
      <c r="M1813" s="135"/>
      <c r="N1813"/>
      <c r="O1813"/>
      <c r="P1813"/>
      <c r="Q1813"/>
      <c r="R1813"/>
      <c r="S1813"/>
      <c r="T1813"/>
      <c r="U1813"/>
    </row>
    <row r="1814" spans="1:21" s="105" customFormat="1" x14ac:dyDescent="0.3">
      <c r="A1814"/>
      <c r="B1814"/>
      <c r="C1814"/>
      <c r="D1814"/>
      <c r="E1814"/>
      <c r="F1814"/>
      <c r="G1814"/>
      <c r="H1814"/>
      <c r="I1814"/>
      <c r="J1814" s="102"/>
      <c r="K1814"/>
      <c r="L1814" s="102"/>
      <c r="M1814" s="135"/>
      <c r="N1814"/>
      <c r="O1814"/>
      <c r="P1814"/>
      <c r="Q1814"/>
      <c r="R1814"/>
      <c r="S1814"/>
      <c r="T1814"/>
      <c r="U1814"/>
    </row>
    <row r="1815" spans="1:21" s="105" customFormat="1" x14ac:dyDescent="0.3">
      <c r="A1815"/>
      <c r="B1815"/>
      <c r="C1815"/>
      <c r="D1815"/>
      <c r="E1815"/>
      <c r="F1815"/>
      <c r="G1815"/>
      <c r="H1815"/>
      <c r="I1815"/>
      <c r="J1815" s="102"/>
      <c r="K1815"/>
      <c r="L1815" s="102"/>
      <c r="M1815" s="135"/>
      <c r="N1815"/>
      <c r="O1815"/>
      <c r="P1815"/>
      <c r="Q1815"/>
      <c r="R1815"/>
      <c r="S1815"/>
      <c r="T1815"/>
      <c r="U1815"/>
    </row>
    <row r="1816" spans="1:21" s="105" customFormat="1" x14ac:dyDescent="0.3">
      <c r="A1816"/>
      <c r="B1816"/>
      <c r="C1816"/>
      <c r="D1816"/>
      <c r="E1816"/>
      <c r="F1816"/>
      <c r="G1816"/>
      <c r="H1816"/>
      <c r="I1816"/>
      <c r="J1816" s="102"/>
      <c r="K1816"/>
      <c r="L1816" s="102"/>
      <c r="M1816" s="135"/>
      <c r="N1816"/>
      <c r="O1816"/>
      <c r="P1816"/>
      <c r="Q1816"/>
      <c r="R1816"/>
      <c r="S1816"/>
      <c r="T1816"/>
      <c r="U1816"/>
    </row>
    <row r="1817" spans="1:21" s="105" customFormat="1" x14ac:dyDescent="0.3">
      <c r="A1817"/>
      <c r="B1817"/>
      <c r="C1817"/>
      <c r="D1817"/>
      <c r="E1817"/>
      <c r="F1817"/>
      <c r="G1817"/>
      <c r="H1817"/>
      <c r="I1817"/>
      <c r="J1817" s="102"/>
      <c r="K1817"/>
      <c r="L1817" s="102"/>
      <c r="M1817" s="135"/>
      <c r="N1817"/>
      <c r="O1817"/>
      <c r="P1817"/>
      <c r="Q1817"/>
      <c r="R1817"/>
      <c r="S1817"/>
      <c r="T1817"/>
      <c r="U1817"/>
    </row>
    <row r="1818" spans="1:21" s="105" customFormat="1" x14ac:dyDescent="0.3">
      <c r="A1818"/>
      <c r="B1818"/>
      <c r="C1818"/>
      <c r="D1818"/>
      <c r="E1818"/>
      <c r="F1818"/>
      <c r="G1818"/>
      <c r="H1818"/>
      <c r="I1818"/>
      <c r="J1818" s="102"/>
      <c r="K1818"/>
      <c r="L1818" s="102"/>
      <c r="M1818" s="135"/>
      <c r="N1818"/>
      <c r="O1818"/>
      <c r="P1818"/>
      <c r="Q1818"/>
      <c r="R1818"/>
      <c r="S1818"/>
      <c r="T1818"/>
      <c r="U1818"/>
    </row>
    <row r="1819" spans="1:21" s="105" customFormat="1" x14ac:dyDescent="0.3">
      <c r="A1819"/>
      <c r="B1819"/>
      <c r="C1819"/>
      <c r="D1819"/>
      <c r="E1819"/>
      <c r="F1819"/>
      <c r="G1819"/>
      <c r="H1819"/>
      <c r="I1819"/>
      <c r="J1819" s="102"/>
      <c r="K1819"/>
      <c r="L1819" s="102"/>
      <c r="M1819" s="135"/>
      <c r="N1819"/>
      <c r="O1819"/>
      <c r="P1819"/>
      <c r="Q1819"/>
      <c r="R1819"/>
      <c r="S1819"/>
      <c r="T1819"/>
      <c r="U1819"/>
    </row>
    <row r="1820" spans="1:21" s="105" customFormat="1" x14ac:dyDescent="0.3">
      <c r="A1820"/>
      <c r="B1820"/>
      <c r="C1820"/>
      <c r="D1820"/>
      <c r="E1820"/>
      <c r="F1820"/>
      <c r="G1820"/>
      <c r="H1820"/>
      <c r="I1820"/>
      <c r="J1820" s="102"/>
      <c r="K1820"/>
      <c r="L1820" s="102"/>
      <c r="M1820" s="135"/>
      <c r="N1820"/>
      <c r="O1820"/>
      <c r="P1820"/>
      <c r="Q1820"/>
      <c r="R1820"/>
      <c r="S1820"/>
      <c r="T1820"/>
      <c r="U1820"/>
    </row>
    <row r="1821" spans="1:21" s="105" customFormat="1" x14ac:dyDescent="0.3">
      <c r="A1821"/>
      <c r="B1821"/>
      <c r="C1821"/>
      <c r="D1821"/>
      <c r="E1821"/>
      <c r="F1821"/>
      <c r="G1821"/>
      <c r="H1821"/>
      <c r="I1821"/>
      <c r="J1821" s="102"/>
      <c r="K1821"/>
      <c r="L1821" s="102"/>
      <c r="M1821" s="135"/>
      <c r="N1821"/>
      <c r="O1821"/>
      <c r="P1821"/>
      <c r="Q1821"/>
      <c r="R1821"/>
      <c r="S1821"/>
      <c r="T1821"/>
      <c r="U1821"/>
    </row>
    <row r="1822" spans="1:21" s="105" customFormat="1" x14ac:dyDescent="0.3">
      <c r="A1822"/>
      <c r="B1822"/>
      <c r="C1822"/>
      <c r="D1822"/>
      <c r="E1822"/>
      <c r="F1822"/>
      <c r="G1822"/>
      <c r="H1822"/>
      <c r="I1822"/>
      <c r="J1822" s="102"/>
      <c r="K1822"/>
      <c r="L1822" s="102"/>
      <c r="M1822" s="135"/>
      <c r="N1822"/>
      <c r="O1822"/>
      <c r="P1822"/>
      <c r="Q1822"/>
      <c r="R1822"/>
      <c r="S1822"/>
      <c r="T1822"/>
      <c r="U1822"/>
    </row>
    <row r="1823" spans="1:21" s="105" customFormat="1" x14ac:dyDescent="0.3">
      <c r="A1823"/>
      <c r="B1823"/>
      <c r="C1823"/>
      <c r="D1823"/>
      <c r="E1823"/>
      <c r="F1823"/>
      <c r="G1823"/>
      <c r="H1823"/>
      <c r="I1823"/>
      <c r="J1823" s="102"/>
      <c r="K1823"/>
      <c r="L1823" s="102"/>
      <c r="M1823" s="135"/>
      <c r="N1823"/>
      <c r="O1823"/>
      <c r="P1823"/>
      <c r="Q1823"/>
      <c r="R1823"/>
      <c r="S1823"/>
      <c r="T1823"/>
      <c r="U1823"/>
    </row>
    <row r="1824" spans="1:21" s="105" customFormat="1" x14ac:dyDescent="0.3">
      <c r="A1824"/>
      <c r="B1824"/>
      <c r="C1824"/>
      <c r="D1824"/>
      <c r="E1824"/>
      <c r="F1824"/>
      <c r="G1824"/>
      <c r="H1824"/>
      <c r="I1824"/>
      <c r="J1824" s="102"/>
      <c r="K1824"/>
      <c r="L1824" s="102"/>
      <c r="M1824" s="135"/>
      <c r="N1824"/>
      <c r="O1824"/>
      <c r="P1824"/>
      <c r="Q1824"/>
      <c r="R1824"/>
      <c r="S1824"/>
      <c r="T1824"/>
      <c r="U1824"/>
    </row>
    <row r="1825" spans="1:21" s="105" customFormat="1" x14ac:dyDescent="0.3">
      <c r="A1825"/>
      <c r="B1825"/>
      <c r="C1825"/>
      <c r="D1825"/>
      <c r="E1825"/>
      <c r="F1825"/>
      <c r="G1825"/>
      <c r="H1825"/>
      <c r="I1825"/>
      <c r="J1825" s="102"/>
      <c r="K1825"/>
      <c r="L1825" s="102"/>
      <c r="M1825" s="135"/>
      <c r="N1825"/>
      <c r="O1825"/>
      <c r="P1825"/>
      <c r="Q1825"/>
      <c r="R1825"/>
      <c r="S1825"/>
      <c r="T1825"/>
      <c r="U1825"/>
    </row>
    <row r="1826" spans="1:21" s="105" customFormat="1" x14ac:dyDescent="0.3">
      <c r="A1826"/>
      <c r="B1826"/>
      <c r="C1826"/>
      <c r="D1826"/>
      <c r="E1826"/>
      <c r="F1826"/>
      <c r="G1826"/>
      <c r="H1826"/>
      <c r="I1826"/>
      <c r="J1826" s="102"/>
      <c r="K1826"/>
      <c r="L1826" s="102"/>
      <c r="M1826" s="135"/>
      <c r="N1826"/>
      <c r="O1826"/>
      <c r="P1826"/>
      <c r="Q1826"/>
      <c r="R1826"/>
      <c r="S1826"/>
      <c r="T1826"/>
      <c r="U1826"/>
    </row>
    <row r="1827" spans="1:21" s="105" customFormat="1" x14ac:dyDescent="0.3">
      <c r="A1827"/>
      <c r="B1827"/>
      <c r="C1827"/>
      <c r="D1827"/>
      <c r="E1827"/>
      <c r="F1827"/>
      <c r="G1827"/>
      <c r="H1827"/>
      <c r="I1827"/>
      <c r="J1827" s="102"/>
      <c r="K1827"/>
      <c r="L1827" s="102"/>
      <c r="M1827" s="135"/>
      <c r="N1827"/>
      <c r="O1827"/>
      <c r="P1827"/>
      <c r="Q1827"/>
      <c r="R1827"/>
      <c r="S1827"/>
      <c r="T1827"/>
      <c r="U1827"/>
    </row>
    <row r="1828" spans="1:21" s="105" customFormat="1" x14ac:dyDescent="0.3">
      <c r="A1828"/>
      <c r="B1828"/>
      <c r="C1828"/>
      <c r="D1828"/>
      <c r="E1828"/>
      <c r="F1828"/>
      <c r="G1828"/>
      <c r="H1828"/>
      <c r="I1828"/>
      <c r="J1828" s="102"/>
      <c r="K1828"/>
      <c r="L1828" s="102"/>
      <c r="M1828" s="135"/>
      <c r="N1828"/>
      <c r="O1828"/>
      <c r="P1828"/>
      <c r="Q1828"/>
      <c r="R1828"/>
      <c r="S1828"/>
      <c r="T1828"/>
      <c r="U1828"/>
    </row>
    <row r="1829" spans="1:21" s="105" customFormat="1" x14ac:dyDescent="0.3">
      <c r="A1829"/>
      <c r="B1829"/>
      <c r="C1829"/>
      <c r="D1829"/>
      <c r="E1829"/>
      <c r="F1829"/>
      <c r="G1829"/>
      <c r="H1829"/>
      <c r="I1829"/>
      <c r="J1829" s="102"/>
      <c r="K1829"/>
      <c r="L1829" s="102"/>
      <c r="M1829" s="135"/>
      <c r="N1829"/>
      <c r="O1829"/>
      <c r="P1829"/>
      <c r="Q1829"/>
      <c r="R1829"/>
      <c r="S1829"/>
      <c r="T1829"/>
      <c r="U1829"/>
    </row>
    <row r="1830" spans="1:21" s="105" customFormat="1" x14ac:dyDescent="0.3">
      <c r="A1830"/>
      <c r="B1830"/>
      <c r="C1830"/>
      <c r="D1830"/>
      <c r="E1830"/>
      <c r="F1830"/>
      <c r="G1830"/>
      <c r="H1830"/>
      <c r="I1830"/>
      <c r="J1830" s="102"/>
      <c r="K1830"/>
      <c r="L1830" s="102"/>
      <c r="M1830" s="135"/>
      <c r="N1830"/>
      <c r="O1830"/>
      <c r="P1830"/>
      <c r="Q1830"/>
      <c r="R1830"/>
      <c r="S1830"/>
      <c r="T1830"/>
      <c r="U1830"/>
    </row>
    <row r="1831" spans="1:21" s="105" customFormat="1" x14ac:dyDescent="0.3">
      <c r="A1831"/>
      <c r="B1831"/>
      <c r="C1831"/>
      <c r="D1831"/>
      <c r="E1831"/>
      <c r="F1831"/>
      <c r="G1831"/>
      <c r="H1831"/>
      <c r="I1831"/>
      <c r="J1831" s="102"/>
      <c r="K1831"/>
      <c r="L1831" s="102"/>
      <c r="M1831" s="135"/>
      <c r="N1831"/>
      <c r="O1831"/>
      <c r="P1831"/>
      <c r="Q1831"/>
      <c r="R1831"/>
      <c r="S1831"/>
      <c r="T1831"/>
      <c r="U1831"/>
    </row>
    <row r="1832" spans="1:21" s="105" customFormat="1" x14ac:dyDescent="0.3">
      <c r="A1832"/>
      <c r="B1832"/>
      <c r="C1832"/>
      <c r="D1832"/>
      <c r="E1832"/>
      <c r="F1832"/>
      <c r="G1832"/>
      <c r="H1832"/>
      <c r="I1832"/>
      <c r="J1832" s="102"/>
      <c r="K1832"/>
      <c r="L1832" s="102"/>
      <c r="M1832" s="135"/>
      <c r="N1832"/>
      <c r="O1832"/>
      <c r="P1832"/>
      <c r="Q1832"/>
      <c r="R1832"/>
      <c r="S1832"/>
      <c r="T1832"/>
      <c r="U1832"/>
    </row>
    <row r="1833" spans="1:21" s="105" customFormat="1" x14ac:dyDescent="0.3">
      <c r="A1833"/>
      <c r="B1833"/>
      <c r="C1833"/>
      <c r="D1833"/>
      <c r="E1833"/>
      <c r="F1833"/>
      <c r="G1833"/>
      <c r="H1833"/>
      <c r="I1833"/>
      <c r="J1833" s="102"/>
      <c r="K1833"/>
      <c r="L1833" s="102"/>
      <c r="M1833" s="135"/>
      <c r="N1833"/>
      <c r="O1833"/>
      <c r="P1833"/>
      <c r="Q1833"/>
      <c r="R1833"/>
      <c r="S1833"/>
      <c r="T1833"/>
      <c r="U1833"/>
    </row>
    <row r="1834" spans="1:21" s="105" customFormat="1" x14ac:dyDescent="0.3">
      <c r="A1834"/>
      <c r="B1834"/>
      <c r="C1834"/>
      <c r="D1834"/>
      <c r="E1834"/>
      <c r="F1834"/>
      <c r="G1834"/>
      <c r="H1834"/>
      <c r="I1834"/>
      <c r="J1834" s="102"/>
      <c r="K1834"/>
      <c r="L1834" s="102"/>
      <c r="M1834" s="135"/>
      <c r="N1834"/>
      <c r="O1834"/>
      <c r="P1834"/>
      <c r="Q1834"/>
      <c r="R1834"/>
      <c r="S1834"/>
      <c r="T1834"/>
      <c r="U1834"/>
    </row>
    <row r="1835" spans="1:21" s="105" customFormat="1" x14ac:dyDescent="0.3">
      <c r="A1835"/>
      <c r="B1835"/>
      <c r="C1835"/>
      <c r="D1835"/>
      <c r="E1835"/>
      <c r="F1835"/>
      <c r="G1835"/>
      <c r="H1835"/>
      <c r="I1835"/>
      <c r="J1835" s="102"/>
      <c r="K1835"/>
      <c r="L1835" s="102"/>
      <c r="M1835" s="135"/>
      <c r="N1835"/>
      <c r="O1835"/>
      <c r="P1835"/>
      <c r="Q1835"/>
      <c r="R1835"/>
      <c r="S1835"/>
      <c r="T1835"/>
      <c r="U1835"/>
    </row>
    <row r="1836" spans="1:21" s="105" customFormat="1" x14ac:dyDescent="0.3">
      <c r="A1836"/>
      <c r="B1836"/>
      <c r="C1836"/>
      <c r="D1836"/>
      <c r="E1836"/>
      <c r="F1836"/>
      <c r="G1836"/>
      <c r="H1836"/>
      <c r="I1836"/>
      <c r="J1836" s="102"/>
      <c r="K1836"/>
      <c r="L1836" s="102"/>
      <c r="M1836" s="135"/>
      <c r="N1836"/>
      <c r="O1836"/>
      <c r="P1836"/>
      <c r="Q1836"/>
      <c r="R1836"/>
      <c r="S1836"/>
      <c r="T1836"/>
      <c r="U1836"/>
    </row>
    <row r="1837" spans="1:21" s="105" customFormat="1" x14ac:dyDescent="0.3">
      <c r="A1837"/>
      <c r="B1837"/>
      <c r="C1837"/>
      <c r="D1837"/>
      <c r="E1837"/>
      <c r="F1837"/>
      <c r="G1837"/>
      <c r="H1837"/>
      <c r="I1837"/>
      <c r="J1837" s="102"/>
      <c r="K1837"/>
      <c r="L1837" s="102"/>
      <c r="M1837" s="135"/>
      <c r="N1837"/>
      <c r="O1837"/>
      <c r="P1837"/>
      <c r="Q1837"/>
      <c r="R1837"/>
      <c r="S1837"/>
      <c r="T1837"/>
      <c r="U1837"/>
    </row>
    <row r="1838" spans="1:21" s="105" customFormat="1" x14ac:dyDescent="0.3">
      <c r="A1838"/>
      <c r="B1838"/>
      <c r="C1838"/>
      <c r="D1838"/>
      <c r="E1838"/>
      <c r="F1838"/>
      <c r="G1838"/>
      <c r="H1838"/>
      <c r="I1838"/>
      <c r="J1838" s="102"/>
      <c r="K1838"/>
      <c r="L1838" s="102"/>
      <c r="M1838" s="135"/>
      <c r="N1838"/>
      <c r="O1838"/>
      <c r="P1838"/>
      <c r="Q1838"/>
      <c r="R1838"/>
      <c r="S1838"/>
      <c r="T1838"/>
      <c r="U1838"/>
    </row>
    <row r="1839" spans="1:21" s="105" customFormat="1" x14ac:dyDescent="0.3">
      <c r="A1839"/>
      <c r="B1839"/>
      <c r="C1839"/>
      <c r="D1839"/>
      <c r="E1839"/>
      <c r="F1839"/>
      <c r="G1839"/>
      <c r="H1839"/>
      <c r="I1839"/>
      <c r="J1839" s="102"/>
      <c r="K1839"/>
      <c r="L1839" s="102"/>
      <c r="M1839" s="135"/>
      <c r="N1839"/>
      <c r="O1839"/>
      <c r="P1839"/>
      <c r="Q1839"/>
      <c r="R1839"/>
      <c r="S1839"/>
      <c r="T1839"/>
      <c r="U1839"/>
    </row>
    <row r="1840" spans="1:21" s="105" customFormat="1" x14ac:dyDescent="0.3">
      <c r="A1840"/>
      <c r="B1840"/>
      <c r="C1840"/>
      <c r="D1840"/>
      <c r="E1840"/>
      <c r="F1840"/>
      <c r="G1840"/>
      <c r="H1840"/>
      <c r="I1840"/>
      <c r="J1840" s="102"/>
      <c r="K1840"/>
      <c r="L1840" s="102"/>
      <c r="M1840" s="135"/>
      <c r="N1840"/>
      <c r="O1840"/>
      <c r="P1840"/>
      <c r="Q1840"/>
      <c r="R1840"/>
      <c r="S1840"/>
      <c r="T1840"/>
      <c r="U1840"/>
    </row>
    <row r="1841" spans="1:21" s="105" customFormat="1" x14ac:dyDescent="0.3">
      <c r="A1841"/>
      <c r="B1841"/>
      <c r="C1841"/>
      <c r="D1841"/>
      <c r="E1841"/>
      <c r="F1841"/>
      <c r="G1841"/>
      <c r="H1841"/>
      <c r="I1841"/>
      <c r="J1841" s="102"/>
      <c r="K1841"/>
      <c r="L1841" s="102"/>
      <c r="M1841" s="135"/>
      <c r="N1841"/>
      <c r="O1841"/>
      <c r="P1841"/>
      <c r="Q1841"/>
      <c r="R1841"/>
      <c r="S1841"/>
      <c r="T1841"/>
      <c r="U1841"/>
    </row>
    <row r="1842" spans="1:21" s="105" customFormat="1" x14ac:dyDescent="0.3">
      <c r="A1842"/>
      <c r="B1842"/>
      <c r="C1842"/>
      <c r="D1842"/>
      <c r="E1842"/>
      <c r="F1842"/>
      <c r="G1842"/>
      <c r="H1842"/>
      <c r="I1842"/>
      <c r="J1842" s="102"/>
      <c r="K1842"/>
      <c r="L1842" s="102"/>
      <c r="M1842" s="135"/>
      <c r="N1842"/>
      <c r="O1842"/>
      <c r="P1842"/>
      <c r="Q1842"/>
      <c r="R1842"/>
      <c r="S1842"/>
      <c r="T1842"/>
      <c r="U1842"/>
    </row>
    <row r="1843" spans="1:21" s="105" customFormat="1" x14ac:dyDescent="0.3">
      <c r="A1843"/>
      <c r="B1843"/>
      <c r="C1843"/>
      <c r="D1843"/>
      <c r="E1843"/>
      <c r="F1843"/>
      <c r="G1843"/>
      <c r="H1843"/>
      <c r="I1843"/>
      <c r="J1843" s="102"/>
      <c r="K1843"/>
      <c r="L1843" s="102"/>
      <c r="M1843" s="135"/>
      <c r="N1843"/>
      <c r="O1843"/>
      <c r="P1843"/>
      <c r="Q1843"/>
      <c r="R1843"/>
      <c r="S1843"/>
      <c r="T1843"/>
      <c r="U1843"/>
    </row>
    <row r="1844" spans="1:21" s="105" customFormat="1" x14ac:dyDescent="0.3">
      <c r="A1844"/>
      <c r="B1844"/>
      <c r="C1844"/>
      <c r="D1844"/>
      <c r="E1844"/>
      <c r="F1844"/>
      <c r="G1844"/>
      <c r="H1844"/>
      <c r="I1844"/>
      <c r="J1844" s="102"/>
      <c r="K1844"/>
      <c r="L1844" s="102"/>
      <c r="M1844" s="135"/>
      <c r="N1844"/>
      <c r="O1844"/>
      <c r="P1844"/>
      <c r="Q1844"/>
      <c r="R1844"/>
      <c r="S1844"/>
      <c r="T1844"/>
      <c r="U1844"/>
    </row>
    <row r="1845" spans="1:21" s="105" customFormat="1" x14ac:dyDescent="0.3">
      <c r="A1845"/>
      <c r="B1845"/>
      <c r="C1845"/>
      <c r="D1845"/>
      <c r="E1845"/>
      <c r="F1845"/>
      <c r="G1845"/>
      <c r="H1845"/>
      <c r="I1845"/>
      <c r="J1845" s="102"/>
      <c r="K1845"/>
      <c r="L1845" s="102"/>
      <c r="M1845" s="135"/>
      <c r="N1845"/>
      <c r="O1845"/>
      <c r="P1845"/>
      <c r="Q1845"/>
      <c r="R1845"/>
      <c r="S1845"/>
      <c r="T1845"/>
      <c r="U1845"/>
    </row>
    <row r="1846" spans="1:21" s="105" customFormat="1" x14ac:dyDescent="0.3">
      <c r="A1846"/>
      <c r="B1846"/>
      <c r="C1846"/>
      <c r="D1846"/>
      <c r="E1846"/>
      <c r="F1846"/>
      <c r="G1846"/>
      <c r="H1846"/>
      <c r="I1846"/>
      <c r="J1846" s="102"/>
      <c r="K1846"/>
      <c r="L1846" s="102"/>
      <c r="M1846" s="135"/>
      <c r="N1846"/>
      <c r="O1846"/>
      <c r="P1846"/>
      <c r="Q1846"/>
      <c r="R1846"/>
      <c r="S1846"/>
      <c r="T1846"/>
      <c r="U1846"/>
    </row>
    <row r="1847" spans="1:21" s="105" customFormat="1" x14ac:dyDescent="0.3">
      <c r="A1847"/>
      <c r="B1847"/>
      <c r="C1847"/>
      <c r="D1847"/>
      <c r="E1847"/>
      <c r="F1847"/>
      <c r="G1847"/>
      <c r="H1847"/>
      <c r="I1847"/>
      <c r="J1847" s="102"/>
      <c r="K1847"/>
      <c r="L1847" s="102"/>
      <c r="M1847" s="135"/>
      <c r="N1847"/>
      <c r="O1847"/>
      <c r="P1847"/>
      <c r="Q1847"/>
      <c r="R1847"/>
      <c r="S1847"/>
      <c r="T1847"/>
      <c r="U1847"/>
    </row>
    <row r="1848" spans="1:21" s="105" customFormat="1" x14ac:dyDescent="0.3">
      <c r="A1848"/>
      <c r="B1848"/>
      <c r="C1848"/>
      <c r="D1848"/>
      <c r="E1848"/>
      <c r="F1848"/>
      <c r="G1848"/>
      <c r="H1848"/>
      <c r="I1848"/>
      <c r="J1848" s="102"/>
      <c r="K1848"/>
      <c r="L1848" s="102"/>
      <c r="M1848" s="135"/>
      <c r="N1848"/>
      <c r="O1848"/>
      <c r="P1848"/>
      <c r="Q1848"/>
      <c r="R1848"/>
      <c r="S1848"/>
      <c r="T1848"/>
      <c r="U1848"/>
    </row>
    <row r="1849" spans="1:21" s="105" customFormat="1" x14ac:dyDescent="0.3">
      <c r="A1849"/>
      <c r="B1849"/>
      <c r="C1849"/>
      <c r="D1849"/>
      <c r="E1849"/>
      <c r="F1849"/>
      <c r="G1849"/>
      <c r="H1849"/>
      <c r="I1849"/>
      <c r="J1849" s="102"/>
      <c r="K1849"/>
      <c r="L1849" s="102"/>
      <c r="M1849" s="135"/>
      <c r="N1849"/>
      <c r="O1849"/>
      <c r="P1849"/>
      <c r="Q1849"/>
      <c r="R1849"/>
      <c r="S1849"/>
      <c r="T1849"/>
      <c r="U1849"/>
    </row>
    <row r="1850" spans="1:21" s="105" customFormat="1" x14ac:dyDescent="0.3">
      <c r="A1850"/>
      <c r="B1850"/>
      <c r="C1850"/>
      <c r="D1850"/>
      <c r="E1850"/>
      <c r="F1850"/>
      <c r="G1850"/>
      <c r="H1850"/>
      <c r="I1850"/>
      <c r="J1850" s="102"/>
      <c r="K1850"/>
      <c r="L1850" s="102"/>
      <c r="M1850" s="135"/>
      <c r="N1850"/>
      <c r="O1850"/>
      <c r="P1850"/>
      <c r="Q1850"/>
      <c r="R1850"/>
      <c r="S1850"/>
      <c r="T1850"/>
      <c r="U1850"/>
    </row>
    <row r="1851" spans="1:21" s="105" customFormat="1" x14ac:dyDescent="0.3">
      <c r="A1851"/>
      <c r="B1851"/>
      <c r="C1851"/>
      <c r="D1851"/>
      <c r="E1851"/>
      <c r="F1851"/>
      <c r="G1851"/>
      <c r="H1851"/>
      <c r="I1851"/>
      <c r="J1851" s="102"/>
      <c r="K1851"/>
      <c r="L1851" s="102"/>
      <c r="M1851" s="135"/>
      <c r="N1851"/>
      <c r="O1851"/>
      <c r="P1851"/>
      <c r="Q1851"/>
      <c r="R1851"/>
      <c r="S1851"/>
      <c r="T1851"/>
      <c r="U1851"/>
    </row>
    <row r="1852" spans="1:21" s="105" customFormat="1" x14ac:dyDescent="0.3">
      <c r="A1852"/>
      <c r="B1852"/>
      <c r="C1852"/>
      <c r="D1852"/>
      <c r="E1852"/>
      <c r="F1852"/>
      <c r="G1852"/>
      <c r="H1852"/>
      <c r="I1852"/>
      <c r="J1852" s="102"/>
      <c r="K1852"/>
      <c r="L1852" s="102"/>
      <c r="M1852" s="135"/>
      <c r="N1852"/>
      <c r="O1852"/>
      <c r="P1852"/>
      <c r="Q1852"/>
      <c r="R1852"/>
      <c r="S1852"/>
      <c r="T1852"/>
      <c r="U1852"/>
    </row>
    <row r="1853" spans="1:21" s="105" customFormat="1" x14ac:dyDescent="0.3">
      <c r="A1853"/>
      <c r="B1853"/>
      <c r="C1853"/>
      <c r="D1853"/>
      <c r="E1853"/>
      <c r="F1853"/>
      <c r="G1853"/>
      <c r="H1853"/>
      <c r="I1853"/>
      <c r="J1853" s="102"/>
      <c r="K1853"/>
      <c r="L1853" s="102"/>
      <c r="M1853" s="135"/>
      <c r="N1853"/>
      <c r="O1853"/>
      <c r="P1853"/>
      <c r="Q1853"/>
      <c r="R1853"/>
      <c r="S1853"/>
      <c r="T1853"/>
      <c r="U1853"/>
    </row>
    <row r="1854" spans="1:21" s="105" customFormat="1" x14ac:dyDescent="0.3">
      <c r="A1854"/>
      <c r="B1854"/>
      <c r="C1854"/>
      <c r="D1854"/>
      <c r="E1854"/>
      <c r="F1854"/>
      <c r="G1854"/>
      <c r="H1854"/>
      <c r="I1854"/>
      <c r="J1854" s="102"/>
      <c r="K1854"/>
      <c r="L1854" s="102"/>
      <c r="M1854" s="135"/>
      <c r="N1854"/>
      <c r="O1854"/>
      <c r="P1854"/>
      <c r="Q1854"/>
      <c r="R1854"/>
      <c r="S1854"/>
      <c r="T1854"/>
      <c r="U1854"/>
    </row>
    <row r="1855" spans="1:21" s="105" customFormat="1" x14ac:dyDescent="0.3">
      <c r="A1855"/>
      <c r="B1855"/>
      <c r="C1855"/>
      <c r="D1855"/>
      <c r="E1855"/>
      <c r="F1855"/>
      <c r="G1855"/>
      <c r="H1855"/>
      <c r="I1855"/>
      <c r="J1855" s="102"/>
      <c r="K1855"/>
      <c r="L1855" s="102"/>
      <c r="M1855" s="135"/>
      <c r="N1855"/>
      <c r="O1855"/>
      <c r="P1855"/>
      <c r="Q1855"/>
      <c r="R1855"/>
      <c r="S1855"/>
      <c r="T1855"/>
      <c r="U1855"/>
    </row>
    <row r="1856" spans="1:21" s="105" customFormat="1" x14ac:dyDescent="0.3">
      <c r="A1856"/>
      <c r="B1856"/>
      <c r="C1856"/>
      <c r="D1856"/>
      <c r="E1856"/>
      <c r="F1856"/>
      <c r="G1856"/>
      <c r="H1856"/>
      <c r="I1856"/>
      <c r="J1856" s="102"/>
      <c r="K1856"/>
      <c r="L1856" s="102"/>
      <c r="M1856" s="135"/>
      <c r="N1856"/>
      <c r="O1856"/>
      <c r="P1856"/>
      <c r="Q1856"/>
      <c r="R1856"/>
      <c r="S1856"/>
      <c r="T1856"/>
      <c r="U1856"/>
    </row>
    <row r="1857" spans="1:21" s="105" customFormat="1" x14ac:dyDescent="0.3">
      <c r="A1857"/>
      <c r="B1857"/>
      <c r="C1857"/>
      <c r="D1857"/>
      <c r="E1857"/>
      <c r="F1857"/>
      <c r="G1857"/>
      <c r="H1857"/>
      <c r="I1857"/>
      <c r="J1857" s="102"/>
      <c r="K1857"/>
      <c r="L1857" s="102"/>
      <c r="M1857" s="135"/>
      <c r="N1857"/>
      <c r="O1857"/>
      <c r="P1857"/>
      <c r="Q1857"/>
      <c r="R1857"/>
      <c r="S1857"/>
      <c r="T1857"/>
      <c r="U1857"/>
    </row>
    <row r="1858" spans="1:21" s="105" customFormat="1" x14ac:dyDescent="0.3">
      <c r="A1858"/>
      <c r="B1858"/>
      <c r="C1858"/>
      <c r="D1858"/>
      <c r="E1858"/>
      <c r="F1858"/>
      <c r="G1858"/>
      <c r="H1858"/>
      <c r="I1858"/>
      <c r="J1858" s="102"/>
      <c r="K1858"/>
      <c r="L1858" s="102"/>
      <c r="M1858" s="135"/>
      <c r="N1858"/>
      <c r="O1858"/>
      <c r="P1858"/>
      <c r="Q1858"/>
      <c r="R1858"/>
      <c r="S1858"/>
      <c r="T1858"/>
      <c r="U1858"/>
    </row>
    <row r="1859" spans="1:21" s="105" customFormat="1" x14ac:dyDescent="0.3">
      <c r="A1859"/>
      <c r="B1859"/>
      <c r="C1859"/>
      <c r="D1859"/>
      <c r="E1859"/>
      <c r="F1859"/>
      <c r="G1859"/>
      <c r="H1859"/>
      <c r="I1859"/>
      <c r="J1859" s="102"/>
      <c r="K1859"/>
      <c r="L1859" s="102"/>
      <c r="M1859" s="135"/>
      <c r="N1859"/>
      <c r="O1859"/>
      <c r="P1859"/>
      <c r="Q1859"/>
      <c r="R1859"/>
      <c r="S1859"/>
      <c r="T1859"/>
      <c r="U1859"/>
    </row>
    <row r="1860" spans="1:21" s="105" customFormat="1" x14ac:dyDescent="0.3">
      <c r="A1860"/>
      <c r="B1860"/>
      <c r="C1860"/>
      <c r="D1860"/>
      <c r="E1860"/>
      <c r="F1860"/>
      <c r="G1860"/>
      <c r="H1860"/>
      <c r="I1860"/>
      <c r="J1860" s="102"/>
      <c r="K1860"/>
      <c r="L1860" s="102"/>
      <c r="M1860" s="135"/>
      <c r="N1860"/>
      <c r="O1860"/>
      <c r="P1860"/>
      <c r="Q1860"/>
      <c r="R1860"/>
      <c r="S1860"/>
      <c r="T1860"/>
      <c r="U1860"/>
    </row>
    <row r="1861" spans="1:21" s="105" customFormat="1" x14ac:dyDescent="0.3">
      <c r="A1861"/>
      <c r="B1861"/>
      <c r="C1861"/>
      <c r="D1861"/>
      <c r="E1861"/>
      <c r="F1861"/>
      <c r="G1861"/>
      <c r="H1861"/>
      <c r="I1861"/>
      <c r="J1861" s="102"/>
      <c r="K1861"/>
      <c r="L1861" s="102"/>
      <c r="M1861" s="135"/>
      <c r="N1861"/>
      <c r="O1861"/>
      <c r="P1861"/>
      <c r="Q1861"/>
      <c r="R1861"/>
      <c r="S1861"/>
      <c r="T1861"/>
      <c r="U1861"/>
    </row>
    <row r="1862" spans="1:21" s="105" customFormat="1" x14ac:dyDescent="0.3">
      <c r="A1862"/>
      <c r="B1862"/>
      <c r="C1862"/>
      <c r="D1862"/>
      <c r="E1862"/>
      <c r="F1862"/>
      <c r="G1862"/>
      <c r="H1862"/>
      <c r="I1862"/>
      <c r="J1862" s="102"/>
      <c r="K1862"/>
      <c r="L1862" s="102"/>
      <c r="M1862" s="135"/>
      <c r="N1862"/>
      <c r="O1862"/>
      <c r="P1862"/>
      <c r="Q1862"/>
      <c r="R1862"/>
      <c r="S1862"/>
      <c r="T1862"/>
      <c r="U1862"/>
    </row>
    <row r="1863" spans="1:21" s="105" customFormat="1" x14ac:dyDescent="0.3">
      <c r="A1863"/>
      <c r="B1863"/>
      <c r="C1863"/>
      <c r="D1863"/>
      <c r="E1863"/>
      <c r="F1863"/>
      <c r="G1863"/>
      <c r="H1863"/>
      <c r="I1863"/>
      <c r="J1863" s="102"/>
      <c r="K1863"/>
      <c r="L1863" s="102"/>
      <c r="M1863" s="135"/>
      <c r="N1863"/>
      <c r="O1863"/>
      <c r="P1863"/>
      <c r="Q1863"/>
      <c r="R1863"/>
      <c r="S1863"/>
      <c r="T1863"/>
      <c r="U1863"/>
    </row>
    <row r="1864" spans="1:21" s="105" customFormat="1" x14ac:dyDescent="0.3">
      <c r="A1864"/>
      <c r="B1864"/>
      <c r="C1864"/>
      <c r="D1864"/>
      <c r="E1864"/>
      <c r="F1864"/>
      <c r="G1864"/>
      <c r="H1864"/>
      <c r="I1864"/>
      <c r="J1864" s="102"/>
      <c r="K1864"/>
      <c r="L1864" s="102"/>
      <c r="M1864" s="135"/>
      <c r="N1864"/>
      <c r="O1864"/>
      <c r="P1864"/>
      <c r="Q1864"/>
      <c r="R1864"/>
      <c r="S1864"/>
      <c r="T1864"/>
      <c r="U1864"/>
    </row>
    <row r="1865" spans="1:21" s="105" customFormat="1" x14ac:dyDescent="0.3">
      <c r="A1865"/>
      <c r="B1865"/>
      <c r="C1865"/>
      <c r="D1865"/>
      <c r="E1865"/>
      <c r="F1865"/>
      <c r="G1865"/>
      <c r="H1865"/>
      <c r="I1865"/>
      <c r="J1865" s="102"/>
      <c r="K1865"/>
      <c r="L1865" s="102"/>
      <c r="M1865" s="135"/>
      <c r="N1865"/>
      <c r="O1865"/>
      <c r="P1865"/>
      <c r="Q1865"/>
      <c r="R1865"/>
      <c r="S1865"/>
      <c r="T1865"/>
      <c r="U1865"/>
    </row>
    <row r="1866" spans="1:21" s="105" customFormat="1" x14ac:dyDescent="0.3">
      <c r="A1866"/>
      <c r="B1866"/>
      <c r="C1866"/>
      <c r="D1866"/>
      <c r="E1866"/>
      <c r="F1866"/>
      <c r="G1866"/>
      <c r="H1866"/>
      <c r="I1866"/>
      <c r="J1866" s="102"/>
      <c r="K1866"/>
      <c r="L1866" s="102"/>
      <c r="M1866" s="135"/>
      <c r="N1866"/>
      <c r="O1866"/>
      <c r="P1866"/>
      <c r="Q1866"/>
      <c r="R1866"/>
      <c r="S1866"/>
      <c r="T1866"/>
      <c r="U1866"/>
    </row>
    <row r="1867" spans="1:21" s="105" customFormat="1" x14ac:dyDescent="0.3">
      <c r="A1867"/>
      <c r="B1867"/>
      <c r="C1867"/>
      <c r="D1867"/>
      <c r="E1867"/>
      <c r="F1867"/>
      <c r="G1867"/>
      <c r="H1867"/>
      <c r="I1867"/>
      <c r="J1867" s="102"/>
      <c r="K1867"/>
      <c r="L1867" s="102"/>
      <c r="M1867" s="135"/>
      <c r="N1867"/>
      <c r="O1867"/>
      <c r="P1867"/>
      <c r="Q1867"/>
      <c r="R1867"/>
      <c r="S1867"/>
      <c r="T1867"/>
      <c r="U1867"/>
    </row>
    <row r="1868" spans="1:21" s="105" customFormat="1" x14ac:dyDescent="0.3">
      <c r="A1868"/>
      <c r="B1868"/>
      <c r="C1868"/>
      <c r="D1868"/>
      <c r="E1868"/>
      <c r="F1868"/>
      <c r="G1868"/>
      <c r="H1868"/>
      <c r="I1868"/>
      <c r="J1868" s="102"/>
      <c r="K1868"/>
      <c r="L1868" s="102"/>
      <c r="M1868" s="135"/>
      <c r="N1868"/>
      <c r="O1868"/>
      <c r="P1868"/>
      <c r="Q1868"/>
      <c r="R1868"/>
      <c r="S1868"/>
      <c r="T1868"/>
      <c r="U1868"/>
    </row>
    <row r="1869" spans="1:21" s="105" customFormat="1" x14ac:dyDescent="0.3">
      <c r="A1869"/>
      <c r="B1869"/>
      <c r="C1869"/>
      <c r="D1869"/>
      <c r="E1869"/>
      <c r="F1869"/>
      <c r="G1869"/>
      <c r="H1869"/>
      <c r="I1869"/>
      <c r="J1869" s="102"/>
      <c r="K1869"/>
      <c r="L1869" s="102"/>
      <c r="M1869" s="135"/>
      <c r="N1869"/>
      <c r="O1869"/>
      <c r="P1869"/>
      <c r="Q1869"/>
      <c r="R1869"/>
      <c r="S1869"/>
      <c r="T1869"/>
      <c r="U1869"/>
    </row>
    <row r="1870" spans="1:21" s="105" customFormat="1" x14ac:dyDescent="0.3">
      <c r="A1870"/>
      <c r="B1870"/>
      <c r="C1870"/>
      <c r="D1870"/>
      <c r="E1870"/>
      <c r="F1870"/>
      <c r="G1870"/>
      <c r="H1870"/>
      <c r="I1870"/>
      <c r="J1870" s="102"/>
      <c r="K1870"/>
      <c r="L1870" s="102"/>
      <c r="M1870" s="135"/>
      <c r="N1870"/>
      <c r="O1870"/>
      <c r="P1870"/>
      <c r="Q1870"/>
      <c r="R1870"/>
      <c r="S1870"/>
      <c r="T1870"/>
      <c r="U1870"/>
    </row>
    <row r="1871" spans="1:21" s="105" customFormat="1" x14ac:dyDescent="0.3">
      <c r="A1871"/>
      <c r="B1871"/>
      <c r="C1871"/>
      <c r="D1871"/>
      <c r="E1871"/>
      <c r="F1871"/>
      <c r="G1871"/>
      <c r="H1871"/>
      <c r="I1871"/>
      <c r="J1871" s="102"/>
      <c r="K1871"/>
      <c r="L1871" s="102"/>
      <c r="M1871" s="135"/>
      <c r="N1871"/>
      <c r="O1871"/>
      <c r="P1871"/>
      <c r="Q1871"/>
      <c r="R1871"/>
      <c r="S1871"/>
      <c r="T1871"/>
      <c r="U1871"/>
    </row>
    <row r="1872" spans="1:21" s="105" customFormat="1" x14ac:dyDescent="0.3">
      <c r="A1872"/>
      <c r="B1872"/>
      <c r="C1872"/>
      <c r="D1872"/>
      <c r="E1872"/>
      <c r="F1872"/>
      <c r="G1872"/>
      <c r="H1872"/>
      <c r="I1872"/>
      <c r="J1872" s="102"/>
      <c r="K1872"/>
      <c r="L1872" s="102"/>
      <c r="M1872" s="135"/>
      <c r="N1872"/>
      <c r="O1872"/>
      <c r="P1872"/>
      <c r="Q1872"/>
      <c r="R1872"/>
      <c r="S1872"/>
      <c r="T1872"/>
      <c r="U1872"/>
    </row>
    <row r="1873" spans="1:21" s="105" customFormat="1" x14ac:dyDescent="0.3">
      <c r="A1873"/>
      <c r="B1873"/>
      <c r="C1873"/>
      <c r="D1873"/>
      <c r="E1873"/>
      <c r="F1873"/>
      <c r="G1873"/>
      <c r="H1873"/>
      <c r="I1873"/>
      <c r="J1873" s="102"/>
      <c r="K1873"/>
      <c r="L1873" s="102"/>
      <c r="M1873" s="135"/>
      <c r="N1873"/>
      <c r="O1873"/>
      <c r="P1873"/>
      <c r="Q1873"/>
      <c r="R1873"/>
      <c r="S1873"/>
      <c r="T1873"/>
      <c r="U1873"/>
    </row>
    <row r="1874" spans="1:21" s="105" customFormat="1" x14ac:dyDescent="0.3">
      <c r="A1874"/>
      <c r="B1874"/>
      <c r="C1874"/>
      <c r="D1874"/>
      <c r="E1874"/>
      <c r="F1874"/>
      <c r="G1874"/>
      <c r="H1874"/>
      <c r="I1874"/>
      <c r="J1874" s="102"/>
      <c r="K1874"/>
      <c r="L1874" s="102"/>
      <c r="M1874" s="135"/>
      <c r="N1874"/>
      <c r="O1874"/>
      <c r="P1874"/>
      <c r="Q1874"/>
      <c r="R1874"/>
      <c r="S1874"/>
      <c r="T1874"/>
      <c r="U1874"/>
    </row>
    <row r="1875" spans="1:21" s="105" customFormat="1" x14ac:dyDescent="0.3">
      <c r="A1875"/>
      <c r="B1875"/>
      <c r="C1875"/>
      <c r="D1875"/>
      <c r="E1875"/>
      <c r="F1875"/>
      <c r="G1875"/>
      <c r="H1875"/>
      <c r="I1875"/>
      <c r="J1875" s="102"/>
      <c r="K1875"/>
      <c r="L1875" s="102"/>
      <c r="M1875" s="135"/>
      <c r="N1875"/>
      <c r="O1875"/>
      <c r="P1875"/>
      <c r="Q1875"/>
      <c r="R1875"/>
      <c r="S1875"/>
      <c r="T1875"/>
      <c r="U1875"/>
    </row>
    <row r="1876" spans="1:21" s="105" customFormat="1" x14ac:dyDescent="0.3">
      <c r="A1876"/>
      <c r="B1876"/>
      <c r="C1876"/>
      <c r="D1876"/>
      <c r="E1876"/>
      <c r="F1876"/>
      <c r="G1876"/>
      <c r="H1876"/>
      <c r="I1876"/>
      <c r="J1876" s="102"/>
      <c r="K1876"/>
      <c r="L1876" s="102"/>
      <c r="M1876" s="135"/>
      <c r="N1876"/>
      <c r="O1876"/>
      <c r="P1876"/>
      <c r="Q1876"/>
      <c r="R1876"/>
      <c r="S1876"/>
      <c r="T1876"/>
      <c r="U1876"/>
    </row>
    <row r="1877" spans="1:21" s="105" customFormat="1" x14ac:dyDescent="0.3">
      <c r="A1877"/>
      <c r="B1877"/>
      <c r="C1877"/>
      <c r="D1877"/>
      <c r="E1877"/>
      <c r="F1877"/>
      <c r="G1877"/>
      <c r="H1877"/>
      <c r="I1877"/>
      <c r="J1877" s="102"/>
      <c r="K1877"/>
      <c r="L1877" s="102"/>
      <c r="M1877" s="135"/>
      <c r="N1877"/>
      <c r="O1877"/>
      <c r="P1877"/>
      <c r="Q1877"/>
      <c r="R1877"/>
      <c r="S1877"/>
      <c r="T1877"/>
      <c r="U1877"/>
    </row>
    <row r="1878" spans="1:21" s="105" customFormat="1" x14ac:dyDescent="0.3">
      <c r="A1878"/>
      <c r="B1878"/>
      <c r="C1878"/>
      <c r="D1878"/>
      <c r="E1878"/>
      <c r="F1878"/>
      <c r="G1878"/>
      <c r="H1878"/>
      <c r="I1878"/>
      <c r="J1878" s="102"/>
      <c r="K1878"/>
      <c r="L1878" s="102"/>
      <c r="M1878" s="135"/>
      <c r="N1878"/>
      <c r="O1878"/>
      <c r="P1878"/>
      <c r="Q1878"/>
      <c r="R1878"/>
      <c r="S1878"/>
      <c r="T1878"/>
      <c r="U1878"/>
    </row>
    <row r="1879" spans="1:21" s="105" customFormat="1" x14ac:dyDescent="0.3">
      <c r="A1879"/>
      <c r="B1879"/>
      <c r="C1879"/>
      <c r="D1879"/>
      <c r="E1879"/>
      <c r="F1879"/>
      <c r="G1879"/>
      <c r="H1879"/>
      <c r="I1879"/>
      <c r="J1879" s="102"/>
      <c r="K1879"/>
      <c r="L1879" s="102"/>
      <c r="M1879" s="135"/>
      <c r="N1879"/>
      <c r="O1879"/>
      <c r="P1879"/>
      <c r="Q1879"/>
      <c r="R1879"/>
      <c r="S1879"/>
      <c r="T1879"/>
      <c r="U1879"/>
    </row>
    <row r="1880" spans="1:21" s="105" customFormat="1" x14ac:dyDescent="0.3">
      <c r="A1880"/>
      <c r="B1880"/>
      <c r="C1880"/>
      <c r="D1880"/>
      <c r="E1880"/>
      <c r="F1880"/>
      <c r="G1880"/>
      <c r="H1880"/>
      <c r="I1880"/>
      <c r="J1880" s="102"/>
      <c r="K1880"/>
      <c r="L1880" s="102"/>
      <c r="M1880" s="135"/>
      <c r="N1880"/>
      <c r="O1880"/>
      <c r="P1880"/>
      <c r="Q1880"/>
      <c r="R1880"/>
      <c r="S1880"/>
      <c r="T1880"/>
      <c r="U1880"/>
    </row>
    <row r="1881" spans="1:21" s="105" customFormat="1" x14ac:dyDescent="0.3">
      <c r="A1881"/>
      <c r="B1881"/>
      <c r="C1881"/>
      <c r="D1881"/>
      <c r="E1881"/>
      <c r="F1881"/>
      <c r="G1881"/>
      <c r="H1881"/>
      <c r="I1881"/>
      <c r="J1881" s="102"/>
      <c r="K1881"/>
      <c r="L1881" s="102"/>
      <c r="M1881" s="135"/>
      <c r="N1881"/>
      <c r="O1881"/>
      <c r="P1881"/>
      <c r="Q1881"/>
      <c r="R1881"/>
      <c r="S1881"/>
      <c r="T1881"/>
      <c r="U1881"/>
    </row>
    <row r="1882" spans="1:21" s="105" customFormat="1" x14ac:dyDescent="0.3">
      <c r="A1882"/>
      <c r="B1882"/>
      <c r="C1882"/>
      <c r="D1882"/>
      <c r="E1882"/>
      <c r="F1882"/>
      <c r="G1882"/>
      <c r="H1882"/>
      <c r="I1882"/>
      <c r="J1882" s="102"/>
      <c r="K1882"/>
      <c r="L1882" s="102"/>
      <c r="M1882" s="135"/>
      <c r="N1882"/>
      <c r="O1882"/>
      <c r="P1882"/>
      <c r="Q1882"/>
      <c r="R1882"/>
      <c r="S1882"/>
      <c r="T1882"/>
      <c r="U1882"/>
    </row>
    <row r="1883" spans="1:21" s="105" customFormat="1" x14ac:dyDescent="0.3">
      <c r="A1883"/>
      <c r="B1883"/>
      <c r="C1883"/>
      <c r="D1883"/>
      <c r="E1883"/>
      <c r="F1883"/>
      <c r="G1883"/>
      <c r="H1883"/>
      <c r="I1883"/>
      <c r="J1883" s="102"/>
      <c r="K1883"/>
      <c r="L1883" s="102"/>
      <c r="M1883" s="135"/>
      <c r="N1883"/>
      <c r="O1883"/>
      <c r="P1883"/>
      <c r="Q1883"/>
      <c r="R1883"/>
      <c r="S1883"/>
      <c r="T1883"/>
      <c r="U1883"/>
    </row>
    <row r="1884" spans="1:21" s="105" customFormat="1" x14ac:dyDescent="0.3">
      <c r="A1884"/>
      <c r="B1884"/>
      <c r="C1884"/>
      <c r="D1884"/>
      <c r="E1884"/>
      <c r="F1884"/>
      <c r="G1884"/>
      <c r="H1884"/>
      <c r="I1884"/>
      <c r="J1884" s="102"/>
      <c r="K1884"/>
      <c r="L1884" s="102"/>
      <c r="M1884" s="135"/>
      <c r="N1884"/>
      <c r="O1884"/>
      <c r="P1884"/>
      <c r="Q1884"/>
      <c r="R1884"/>
      <c r="S1884"/>
      <c r="T1884"/>
      <c r="U1884"/>
    </row>
    <row r="1885" spans="1:21" s="105" customFormat="1" x14ac:dyDescent="0.3">
      <c r="A1885"/>
      <c r="B1885"/>
      <c r="C1885"/>
      <c r="D1885"/>
      <c r="E1885"/>
      <c r="F1885"/>
      <c r="G1885"/>
      <c r="H1885"/>
      <c r="I1885"/>
      <c r="J1885" s="102"/>
      <c r="K1885"/>
      <c r="L1885" s="102"/>
      <c r="M1885" s="135"/>
      <c r="N1885"/>
      <c r="O1885"/>
      <c r="P1885"/>
      <c r="Q1885"/>
      <c r="R1885"/>
      <c r="S1885"/>
      <c r="T1885"/>
      <c r="U1885"/>
    </row>
    <row r="1886" spans="1:21" s="105" customFormat="1" x14ac:dyDescent="0.3">
      <c r="A1886"/>
      <c r="B1886"/>
      <c r="C1886"/>
      <c r="D1886"/>
      <c r="E1886"/>
      <c r="F1886"/>
      <c r="G1886"/>
      <c r="H1886"/>
      <c r="I1886"/>
      <c r="J1886" s="102"/>
      <c r="K1886"/>
      <c r="L1886" s="102"/>
      <c r="M1886" s="135"/>
      <c r="N1886"/>
      <c r="O1886"/>
      <c r="P1886"/>
      <c r="Q1886"/>
      <c r="R1886"/>
      <c r="S1886"/>
      <c r="T1886"/>
      <c r="U1886"/>
    </row>
    <row r="1887" spans="1:21" s="105" customFormat="1" x14ac:dyDescent="0.3">
      <c r="A1887"/>
      <c r="B1887"/>
      <c r="C1887"/>
      <c r="D1887"/>
      <c r="E1887"/>
      <c r="F1887"/>
      <c r="G1887"/>
      <c r="H1887"/>
      <c r="I1887"/>
      <c r="J1887" s="102"/>
      <c r="K1887"/>
      <c r="L1887" s="102"/>
      <c r="M1887" s="135"/>
      <c r="N1887"/>
      <c r="O1887"/>
      <c r="P1887"/>
      <c r="Q1887"/>
      <c r="R1887"/>
      <c r="S1887"/>
      <c r="T1887"/>
      <c r="U1887"/>
    </row>
    <row r="1888" spans="1:21" s="105" customFormat="1" x14ac:dyDescent="0.3">
      <c r="A1888"/>
      <c r="B1888"/>
      <c r="C1888"/>
      <c r="D1888"/>
      <c r="E1888"/>
      <c r="F1888"/>
      <c r="G1888"/>
      <c r="H1888"/>
      <c r="I1888"/>
      <c r="J1888" s="102"/>
      <c r="K1888"/>
      <c r="L1888" s="102"/>
      <c r="M1888" s="135"/>
      <c r="N1888"/>
      <c r="O1888"/>
      <c r="P1888"/>
      <c r="Q1888"/>
      <c r="R1888"/>
      <c r="S1888"/>
      <c r="T1888"/>
      <c r="U1888"/>
    </row>
    <row r="1889" spans="1:21" s="105" customFormat="1" x14ac:dyDescent="0.3">
      <c r="A1889"/>
      <c r="B1889"/>
      <c r="C1889"/>
      <c r="D1889"/>
      <c r="E1889"/>
      <c r="F1889"/>
      <c r="G1889"/>
      <c r="H1889"/>
      <c r="I1889"/>
      <c r="J1889" s="102"/>
      <c r="K1889"/>
      <c r="L1889" s="102"/>
      <c r="M1889" s="135"/>
      <c r="N1889"/>
      <c r="O1889"/>
      <c r="P1889"/>
      <c r="Q1889"/>
      <c r="R1889"/>
      <c r="S1889"/>
      <c r="T1889"/>
      <c r="U1889"/>
    </row>
    <row r="1890" spans="1:21" s="105" customFormat="1" x14ac:dyDescent="0.3">
      <c r="A1890"/>
      <c r="B1890"/>
      <c r="C1890"/>
      <c r="D1890"/>
      <c r="E1890"/>
      <c r="F1890"/>
      <c r="G1890"/>
      <c r="H1890"/>
      <c r="I1890"/>
      <c r="J1890" s="102"/>
      <c r="K1890"/>
      <c r="L1890" s="102"/>
      <c r="M1890" s="135"/>
      <c r="N1890"/>
      <c r="O1890"/>
      <c r="P1890"/>
      <c r="Q1890"/>
      <c r="R1890"/>
      <c r="S1890"/>
      <c r="T1890"/>
      <c r="U1890"/>
    </row>
    <row r="1891" spans="1:21" s="105" customFormat="1" x14ac:dyDescent="0.3">
      <c r="A1891"/>
      <c r="B1891"/>
      <c r="C1891"/>
      <c r="D1891"/>
      <c r="E1891"/>
      <c r="F1891"/>
      <c r="G1891"/>
      <c r="H1891"/>
      <c r="I1891"/>
      <c r="J1891" s="102"/>
      <c r="K1891"/>
      <c r="L1891" s="102"/>
      <c r="M1891" s="135"/>
      <c r="N1891"/>
      <c r="O1891"/>
      <c r="P1891"/>
      <c r="Q1891"/>
      <c r="R1891"/>
      <c r="S1891"/>
      <c r="T1891"/>
      <c r="U1891"/>
    </row>
    <row r="1892" spans="1:21" s="105" customFormat="1" x14ac:dyDescent="0.3">
      <c r="A1892"/>
      <c r="B1892"/>
      <c r="C1892"/>
      <c r="D1892"/>
      <c r="E1892"/>
      <c r="F1892"/>
      <c r="G1892"/>
      <c r="H1892"/>
      <c r="I1892"/>
      <c r="J1892" s="102"/>
      <c r="K1892"/>
      <c r="L1892" s="102"/>
      <c r="M1892" s="135"/>
      <c r="N1892"/>
      <c r="O1892"/>
      <c r="P1892"/>
      <c r="Q1892"/>
      <c r="R1892"/>
      <c r="S1892"/>
      <c r="T1892"/>
      <c r="U1892"/>
    </row>
    <row r="1893" spans="1:21" s="105" customFormat="1" x14ac:dyDescent="0.3">
      <c r="A1893"/>
      <c r="B1893"/>
      <c r="C1893"/>
      <c r="D1893"/>
      <c r="E1893"/>
      <c r="F1893"/>
      <c r="G1893"/>
      <c r="H1893"/>
      <c r="I1893"/>
      <c r="J1893" s="102"/>
      <c r="K1893"/>
      <c r="L1893" s="102"/>
      <c r="M1893" s="135"/>
      <c r="N1893"/>
      <c r="O1893"/>
      <c r="P1893"/>
      <c r="Q1893"/>
      <c r="R1893"/>
      <c r="S1893"/>
      <c r="T1893"/>
      <c r="U1893"/>
    </row>
    <row r="1894" spans="1:21" s="105" customFormat="1" x14ac:dyDescent="0.3">
      <c r="A1894"/>
      <c r="B1894"/>
      <c r="C1894"/>
      <c r="D1894"/>
      <c r="E1894"/>
      <c r="F1894"/>
      <c r="G1894"/>
      <c r="H1894"/>
      <c r="I1894"/>
      <c r="J1894" s="102"/>
      <c r="K1894"/>
      <c r="L1894" s="102"/>
      <c r="M1894" s="135"/>
      <c r="N1894"/>
      <c r="O1894"/>
      <c r="P1894"/>
      <c r="Q1894"/>
      <c r="R1894"/>
      <c r="S1894"/>
      <c r="T1894"/>
      <c r="U1894"/>
    </row>
    <row r="1895" spans="1:21" s="105" customFormat="1" x14ac:dyDescent="0.3">
      <c r="A1895"/>
      <c r="B1895"/>
      <c r="C1895"/>
      <c r="D1895"/>
      <c r="E1895"/>
      <c r="F1895"/>
      <c r="G1895"/>
      <c r="H1895"/>
      <c r="I1895"/>
      <c r="J1895" s="102"/>
      <c r="K1895"/>
      <c r="L1895" s="102"/>
      <c r="M1895" s="135"/>
      <c r="N1895"/>
      <c r="O1895"/>
      <c r="P1895"/>
      <c r="Q1895"/>
      <c r="R1895"/>
      <c r="S1895"/>
      <c r="T1895"/>
      <c r="U1895"/>
    </row>
    <row r="1896" spans="1:21" s="105" customFormat="1" x14ac:dyDescent="0.3">
      <c r="A1896"/>
      <c r="B1896"/>
      <c r="C1896"/>
      <c r="D1896"/>
      <c r="E1896"/>
      <c r="F1896"/>
      <c r="G1896"/>
      <c r="H1896"/>
      <c r="I1896"/>
      <c r="J1896" s="102"/>
      <c r="K1896"/>
      <c r="L1896" s="102"/>
      <c r="M1896" s="135"/>
      <c r="N1896"/>
      <c r="O1896"/>
      <c r="P1896"/>
      <c r="Q1896"/>
      <c r="R1896"/>
      <c r="S1896"/>
      <c r="T1896"/>
      <c r="U1896"/>
    </row>
    <row r="1897" spans="1:21" s="105" customFormat="1" x14ac:dyDescent="0.3">
      <c r="A1897"/>
      <c r="B1897"/>
      <c r="C1897"/>
      <c r="D1897"/>
      <c r="E1897"/>
      <c r="F1897"/>
      <c r="G1897"/>
      <c r="H1897"/>
      <c r="I1897"/>
      <c r="J1897" s="102"/>
      <c r="K1897"/>
      <c r="L1897" s="102"/>
      <c r="M1897" s="135"/>
      <c r="N1897"/>
      <c r="O1897"/>
      <c r="P1897"/>
      <c r="Q1897"/>
      <c r="R1897"/>
      <c r="S1897"/>
      <c r="T1897"/>
      <c r="U1897"/>
    </row>
    <row r="1898" spans="1:21" s="105" customFormat="1" x14ac:dyDescent="0.3">
      <c r="A1898"/>
      <c r="B1898"/>
      <c r="C1898"/>
      <c r="D1898"/>
      <c r="E1898"/>
      <c r="F1898"/>
      <c r="G1898"/>
      <c r="H1898"/>
      <c r="I1898"/>
      <c r="J1898" s="102"/>
      <c r="K1898"/>
      <c r="L1898" s="102"/>
      <c r="M1898" s="135"/>
      <c r="N1898"/>
      <c r="O1898"/>
      <c r="P1898"/>
      <c r="Q1898"/>
      <c r="R1898"/>
      <c r="S1898"/>
      <c r="T1898"/>
      <c r="U1898"/>
    </row>
    <row r="1899" spans="1:21" s="105" customFormat="1" x14ac:dyDescent="0.3">
      <c r="A1899"/>
      <c r="B1899"/>
      <c r="C1899"/>
      <c r="D1899"/>
      <c r="E1899"/>
      <c r="F1899"/>
      <c r="G1899"/>
      <c r="H1899"/>
      <c r="I1899"/>
      <c r="J1899" s="102"/>
      <c r="K1899"/>
      <c r="L1899" s="102"/>
      <c r="M1899" s="135"/>
      <c r="N1899"/>
      <c r="O1899"/>
      <c r="P1899"/>
      <c r="Q1899"/>
      <c r="R1899"/>
      <c r="S1899"/>
      <c r="T1899"/>
      <c r="U1899"/>
    </row>
    <row r="1900" spans="1:21" s="105" customFormat="1" x14ac:dyDescent="0.3">
      <c r="A1900"/>
      <c r="B1900"/>
      <c r="C1900"/>
      <c r="D1900"/>
      <c r="E1900"/>
      <c r="F1900"/>
      <c r="G1900"/>
      <c r="H1900"/>
      <c r="I1900"/>
      <c r="J1900" s="102"/>
      <c r="K1900"/>
      <c r="L1900" s="102"/>
      <c r="M1900" s="135"/>
      <c r="N1900"/>
      <c r="O1900"/>
      <c r="P1900"/>
      <c r="Q1900"/>
      <c r="R1900"/>
      <c r="S1900"/>
      <c r="T1900"/>
      <c r="U1900"/>
    </row>
    <row r="1901" spans="1:21" s="105" customFormat="1" x14ac:dyDescent="0.3">
      <c r="A1901"/>
      <c r="B1901"/>
      <c r="C1901"/>
      <c r="D1901"/>
      <c r="E1901"/>
      <c r="F1901"/>
      <c r="G1901"/>
      <c r="H1901"/>
      <c r="I1901"/>
      <c r="J1901" s="102"/>
      <c r="K1901"/>
      <c r="L1901" s="102"/>
      <c r="M1901" s="135"/>
      <c r="N1901"/>
      <c r="O1901"/>
      <c r="P1901"/>
      <c r="Q1901"/>
      <c r="R1901"/>
      <c r="S1901"/>
      <c r="T1901"/>
      <c r="U1901"/>
    </row>
    <row r="1902" spans="1:21" s="105" customFormat="1" x14ac:dyDescent="0.3">
      <c r="A1902"/>
      <c r="B1902"/>
      <c r="C1902"/>
      <c r="D1902"/>
      <c r="E1902"/>
      <c r="F1902"/>
      <c r="G1902"/>
      <c r="H1902"/>
      <c r="I1902"/>
      <c r="J1902" s="102"/>
      <c r="K1902"/>
      <c r="L1902" s="102"/>
      <c r="M1902" s="135"/>
      <c r="N1902"/>
      <c r="O1902"/>
      <c r="P1902"/>
      <c r="Q1902"/>
      <c r="R1902"/>
      <c r="S1902"/>
      <c r="T1902"/>
      <c r="U1902"/>
    </row>
    <row r="1903" spans="1:21" s="105" customFormat="1" x14ac:dyDescent="0.3">
      <c r="A1903"/>
      <c r="B1903"/>
      <c r="C1903"/>
      <c r="D1903"/>
      <c r="E1903"/>
      <c r="F1903"/>
      <c r="G1903"/>
      <c r="H1903"/>
      <c r="I1903"/>
      <c r="J1903" s="102"/>
      <c r="K1903"/>
      <c r="L1903" s="102"/>
      <c r="M1903" s="135"/>
      <c r="N1903"/>
      <c r="O1903"/>
      <c r="P1903"/>
      <c r="Q1903"/>
      <c r="R1903"/>
      <c r="S1903"/>
      <c r="T1903"/>
      <c r="U1903"/>
    </row>
    <row r="1904" spans="1:21" s="105" customFormat="1" x14ac:dyDescent="0.3">
      <c r="A1904"/>
      <c r="B1904"/>
      <c r="C1904"/>
      <c r="D1904"/>
      <c r="E1904"/>
      <c r="F1904"/>
      <c r="G1904"/>
      <c r="H1904"/>
      <c r="I1904"/>
      <c r="J1904" s="102"/>
      <c r="K1904"/>
      <c r="L1904" s="102"/>
      <c r="M1904" s="135"/>
      <c r="N1904"/>
      <c r="O1904"/>
      <c r="P1904"/>
      <c r="Q1904"/>
      <c r="R1904"/>
      <c r="S1904"/>
      <c r="T1904"/>
      <c r="U1904"/>
    </row>
    <row r="1905" spans="1:21" s="105" customFormat="1" x14ac:dyDescent="0.3">
      <c r="A1905"/>
      <c r="B1905"/>
      <c r="C1905"/>
      <c r="D1905"/>
      <c r="E1905"/>
      <c r="F1905"/>
      <c r="G1905"/>
      <c r="H1905"/>
      <c r="I1905"/>
      <c r="J1905" s="102"/>
      <c r="K1905"/>
      <c r="L1905" s="102"/>
      <c r="M1905" s="135"/>
      <c r="N1905"/>
      <c r="O1905"/>
      <c r="P1905"/>
      <c r="Q1905"/>
      <c r="R1905"/>
      <c r="S1905"/>
      <c r="T1905"/>
      <c r="U1905"/>
    </row>
    <row r="1906" spans="1:21" s="105" customFormat="1" x14ac:dyDescent="0.3">
      <c r="A1906"/>
      <c r="B1906"/>
      <c r="C1906"/>
      <c r="D1906"/>
      <c r="E1906"/>
      <c r="F1906"/>
      <c r="G1906"/>
      <c r="H1906"/>
      <c r="I1906"/>
      <c r="J1906" s="102"/>
      <c r="K1906"/>
      <c r="L1906" s="102"/>
      <c r="M1906" s="135"/>
      <c r="N1906"/>
      <c r="O1906"/>
      <c r="P1906"/>
      <c r="Q1906"/>
      <c r="R1906"/>
      <c r="S1906"/>
      <c r="T1906"/>
      <c r="U1906"/>
    </row>
    <row r="1907" spans="1:21" s="105" customFormat="1" x14ac:dyDescent="0.3">
      <c r="A1907"/>
      <c r="B1907"/>
      <c r="C1907"/>
      <c r="D1907"/>
      <c r="E1907"/>
      <c r="F1907"/>
      <c r="G1907"/>
      <c r="H1907"/>
      <c r="I1907"/>
      <c r="J1907" s="102"/>
      <c r="K1907"/>
      <c r="L1907" s="102"/>
      <c r="M1907" s="135"/>
      <c r="N1907"/>
      <c r="O1907"/>
      <c r="P1907"/>
      <c r="Q1907"/>
      <c r="R1907"/>
      <c r="S1907"/>
      <c r="T1907"/>
      <c r="U1907"/>
    </row>
    <row r="1908" spans="1:21" s="105" customFormat="1" x14ac:dyDescent="0.3">
      <c r="A1908"/>
      <c r="B1908"/>
      <c r="C1908"/>
      <c r="D1908"/>
      <c r="E1908"/>
      <c r="F1908"/>
      <c r="G1908"/>
      <c r="H1908"/>
      <c r="I1908"/>
      <c r="J1908" s="102"/>
      <c r="K1908"/>
      <c r="L1908" s="102"/>
      <c r="M1908" s="135"/>
      <c r="N1908"/>
      <c r="O1908"/>
      <c r="P1908"/>
      <c r="Q1908"/>
      <c r="R1908"/>
      <c r="S1908"/>
      <c r="T1908"/>
      <c r="U1908"/>
    </row>
    <row r="1909" spans="1:21" s="105" customFormat="1" x14ac:dyDescent="0.3">
      <c r="A1909"/>
      <c r="B1909"/>
      <c r="C1909"/>
      <c r="D1909"/>
      <c r="E1909"/>
      <c r="F1909"/>
      <c r="G1909"/>
      <c r="H1909"/>
      <c r="I1909"/>
      <c r="J1909" s="102"/>
      <c r="K1909"/>
      <c r="L1909" s="102"/>
      <c r="M1909" s="135"/>
      <c r="N1909"/>
      <c r="O1909"/>
      <c r="P1909"/>
      <c r="Q1909"/>
      <c r="R1909"/>
      <c r="S1909"/>
      <c r="T1909"/>
      <c r="U1909"/>
    </row>
    <row r="1910" spans="1:21" s="105" customFormat="1" x14ac:dyDescent="0.3">
      <c r="A1910"/>
      <c r="B1910"/>
      <c r="C1910"/>
      <c r="D1910"/>
      <c r="E1910"/>
      <c r="F1910"/>
      <c r="G1910"/>
      <c r="H1910"/>
      <c r="I1910"/>
      <c r="J1910" s="102"/>
      <c r="K1910"/>
      <c r="L1910" s="102"/>
      <c r="M1910" s="135"/>
      <c r="N1910"/>
      <c r="O1910"/>
      <c r="P1910"/>
      <c r="Q1910"/>
      <c r="R1910"/>
      <c r="S1910"/>
      <c r="T1910"/>
      <c r="U1910"/>
    </row>
    <row r="1911" spans="1:21" s="105" customFormat="1" x14ac:dyDescent="0.3">
      <c r="A1911"/>
      <c r="B1911"/>
      <c r="C1911"/>
      <c r="D1911"/>
      <c r="E1911"/>
      <c r="F1911"/>
      <c r="G1911"/>
      <c r="H1911"/>
      <c r="I1911"/>
      <c r="J1911" s="102"/>
      <c r="K1911"/>
      <c r="L1911" s="102"/>
      <c r="M1911" s="135"/>
      <c r="N1911"/>
      <c r="O1911"/>
      <c r="P1911"/>
      <c r="Q1911"/>
      <c r="R1911"/>
      <c r="S1911"/>
      <c r="T1911"/>
      <c r="U1911"/>
    </row>
    <row r="1912" spans="1:21" s="105" customFormat="1" x14ac:dyDescent="0.3">
      <c r="A1912"/>
      <c r="B1912"/>
      <c r="C1912"/>
      <c r="D1912"/>
      <c r="E1912"/>
      <c r="F1912"/>
      <c r="G1912"/>
      <c r="H1912"/>
      <c r="I1912"/>
      <c r="J1912" s="102"/>
      <c r="K1912"/>
      <c r="L1912" s="102"/>
      <c r="M1912" s="135"/>
      <c r="N1912"/>
      <c r="O1912"/>
      <c r="P1912"/>
      <c r="Q1912"/>
      <c r="R1912"/>
      <c r="S1912"/>
      <c r="T1912"/>
      <c r="U1912"/>
    </row>
    <row r="1913" spans="1:21" s="105" customFormat="1" x14ac:dyDescent="0.3">
      <c r="A1913"/>
      <c r="B1913"/>
      <c r="C1913"/>
      <c r="D1913"/>
      <c r="E1913"/>
      <c r="F1913"/>
      <c r="G1913"/>
      <c r="H1913"/>
      <c r="I1913"/>
      <c r="J1913" s="102"/>
      <c r="K1913"/>
      <c r="L1913" s="102"/>
      <c r="M1913" s="135"/>
      <c r="N1913"/>
      <c r="O1913"/>
      <c r="P1913"/>
      <c r="Q1913"/>
      <c r="R1913"/>
      <c r="S1913"/>
      <c r="T1913"/>
      <c r="U1913"/>
    </row>
    <row r="1914" spans="1:21" s="105" customFormat="1" x14ac:dyDescent="0.3">
      <c r="A1914"/>
      <c r="B1914"/>
      <c r="C1914"/>
      <c r="D1914"/>
      <c r="E1914"/>
      <c r="F1914"/>
      <c r="G1914"/>
      <c r="H1914"/>
      <c r="I1914"/>
      <c r="J1914" s="102"/>
      <c r="K1914"/>
      <c r="L1914" s="102"/>
      <c r="M1914" s="135"/>
      <c r="N1914"/>
      <c r="O1914"/>
      <c r="P1914"/>
      <c r="Q1914"/>
      <c r="R1914"/>
      <c r="S1914"/>
      <c r="T1914"/>
      <c r="U1914"/>
    </row>
    <row r="1915" spans="1:21" s="105" customFormat="1" x14ac:dyDescent="0.3">
      <c r="A1915"/>
      <c r="B1915"/>
      <c r="C1915"/>
      <c r="D1915"/>
      <c r="E1915"/>
      <c r="F1915"/>
      <c r="G1915"/>
      <c r="H1915"/>
      <c r="I1915"/>
      <c r="J1915" s="102"/>
      <c r="K1915"/>
      <c r="L1915" s="102"/>
      <c r="M1915" s="135"/>
      <c r="N1915"/>
      <c r="O1915"/>
      <c r="P1915"/>
      <c r="Q1915"/>
      <c r="R1915"/>
      <c r="S1915"/>
      <c r="T1915"/>
      <c r="U1915"/>
    </row>
    <row r="1916" spans="1:21" s="105" customFormat="1" x14ac:dyDescent="0.3">
      <c r="A1916"/>
      <c r="B1916"/>
      <c r="C1916"/>
      <c r="D1916"/>
      <c r="E1916"/>
      <c r="F1916"/>
      <c r="G1916"/>
      <c r="H1916"/>
      <c r="I1916"/>
      <c r="J1916" s="102"/>
      <c r="K1916"/>
      <c r="L1916" s="102"/>
      <c r="M1916" s="135"/>
      <c r="N1916"/>
      <c r="O1916"/>
      <c r="P1916"/>
      <c r="Q1916"/>
      <c r="R1916"/>
      <c r="S1916"/>
      <c r="T1916"/>
      <c r="U1916"/>
    </row>
    <row r="1917" spans="1:21" s="105" customFormat="1" x14ac:dyDescent="0.3">
      <c r="A1917"/>
      <c r="B1917"/>
      <c r="C1917"/>
      <c r="D1917"/>
      <c r="E1917"/>
      <c r="F1917"/>
      <c r="G1917"/>
      <c r="H1917"/>
      <c r="I1917"/>
      <c r="J1917" s="102"/>
      <c r="K1917"/>
      <c r="L1917" s="102"/>
      <c r="M1917" s="135"/>
      <c r="N1917"/>
      <c r="O1917"/>
      <c r="P1917"/>
      <c r="Q1917"/>
      <c r="R1917"/>
      <c r="S1917"/>
      <c r="T1917"/>
      <c r="U1917"/>
    </row>
    <row r="1918" spans="1:21" s="105" customFormat="1" x14ac:dyDescent="0.3">
      <c r="A1918"/>
      <c r="B1918"/>
      <c r="C1918"/>
      <c r="D1918"/>
      <c r="E1918"/>
      <c r="F1918"/>
      <c r="G1918"/>
      <c r="H1918"/>
      <c r="I1918"/>
      <c r="J1918" s="102"/>
      <c r="K1918"/>
      <c r="L1918" s="102"/>
      <c r="M1918" s="135"/>
      <c r="N1918"/>
      <c r="O1918"/>
      <c r="P1918"/>
      <c r="Q1918"/>
      <c r="R1918"/>
      <c r="S1918"/>
      <c r="T1918"/>
      <c r="U1918"/>
    </row>
    <row r="1919" spans="1:21" s="105" customFormat="1" x14ac:dyDescent="0.3">
      <c r="A1919"/>
      <c r="B1919"/>
      <c r="C1919"/>
      <c r="D1919"/>
      <c r="E1919"/>
      <c r="F1919"/>
      <c r="G1919"/>
      <c r="H1919"/>
      <c r="I1919"/>
      <c r="J1919" s="102"/>
      <c r="K1919"/>
      <c r="L1919" s="102"/>
      <c r="M1919" s="135"/>
      <c r="N1919"/>
      <c r="O1919"/>
      <c r="P1919"/>
      <c r="Q1919"/>
      <c r="R1919"/>
      <c r="S1919"/>
      <c r="T1919"/>
      <c r="U1919"/>
    </row>
    <row r="1920" spans="1:21" s="105" customFormat="1" x14ac:dyDescent="0.3">
      <c r="A1920"/>
      <c r="B1920"/>
      <c r="C1920"/>
      <c r="D1920"/>
      <c r="E1920"/>
      <c r="F1920"/>
      <c r="G1920"/>
      <c r="H1920"/>
      <c r="I1920"/>
      <c r="J1920" s="102"/>
      <c r="K1920"/>
      <c r="L1920" s="102"/>
      <c r="M1920" s="135"/>
      <c r="N1920"/>
      <c r="O1920"/>
      <c r="P1920"/>
      <c r="Q1920"/>
      <c r="R1920"/>
      <c r="S1920"/>
      <c r="T1920"/>
      <c r="U1920"/>
    </row>
    <row r="1921" spans="1:21" s="105" customFormat="1" x14ac:dyDescent="0.3">
      <c r="A1921"/>
      <c r="B1921"/>
      <c r="C1921"/>
      <c r="D1921"/>
      <c r="E1921"/>
      <c r="F1921"/>
      <c r="G1921"/>
      <c r="H1921"/>
      <c r="I1921"/>
      <c r="J1921" s="102"/>
      <c r="K1921"/>
      <c r="L1921" s="102"/>
      <c r="M1921" s="135"/>
      <c r="N1921"/>
      <c r="O1921"/>
      <c r="P1921"/>
      <c r="Q1921"/>
      <c r="R1921"/>
      <c r="S1921"/>
      <c r="T1921"/>
      <c r="U1921"/>
    </row>
    <row r="1922" spans="1:21" s="105" customFormat="1" x14ac:dyDescent="0.3">
      <c r="A1922"/>
      <c r="B1922"/>
      <c r="C1922"/>
      <c r="D1922"/>
      <c r="E1922"/>
      <c r="F1922"/>
      <c r="G1922"/>
      <c r="H1922"/>
      <c r="I1922"/>
      <c r="J1922" s="102"/>
      <c r="K1922"/>
      <c r="L1922" s="102"/>
      <c r="M1922" s="135"/>
      <c r="N1922"/>
      <c r="O1922"/>
      <c r="P1922"/>
      <c r="Q1922"/>
      <c r="R1922"/>
      <c r="S1922"/>
      <c r="T1922"/>
      <c r="U1922"/>
    </row>
    <row r="1923" spans="1:21" s="105" customFormat="1" x14ac:dyDescent="0.3">
      <c r="A1923"/>
      <c r="B1923"/>
      <c r="C1923"/>
      <c r="D1923"/>
      <c r="E1923"/>
      <c r="F1923"/>
      <c r="G1923"/>
      <c r="H1923"/>
      <c r="I1923"/>
      <c r="J1923" s="102"/>
      <c r="K1923"/>
      <c r="L1923" s="102"/>
      <c r="M1923" s="135"/>
      <c r="N1923"/>
      <c r="O1923"/>
      <c r="P1923"/>
      <c r="Q1923"/>
      <c r="R1923"/>
      <c r="S1923"/>
      <c r="T1923"/>
      <c r="U1923"/>
    </row>
    <row r="1924" spans="1:21" s="105" customFormat="1" x14ac:dyDescent="0.3">
      <c r="A1924"/>
      <c r="B1924"/>
      <c r="C1924"/>
      <c r="D1924"/>
      <c r="E1924"/>
      <c r="F1924"/>
      <c r="G1924"/>
      <c r="H1924"/>
      <c r="I1924"/>
      <c r="J1924" s="102"/>
      <c r="K1924"/>
      <c r="L1924" s="102"/>
      <c r="M1924" s="135"/>
      <c r="N1924"/>
      <c r="O1924"/>
      <c r="P1924"/>
      <c r="Q1924"/>
      <c r="R1924"/>
      <c r="S1924"/>
      <c r="T1924"/>
      <c r="U1924"/>
    </row>
    <row r="1925" spans="1:21" s="105" customFormat="1" x14ac:dyDescent="0.3">
      <c r="A1925"/>
      <c r="B1925"/>
      <c r="C1925"/>
      <c r="D1925"/>
      <c r="E1925"/>
      <c r="F1925"/>
      <c r="G1925"/>
      <c r="H1925"/>
      <c r="I1925"/>
      <c r="J1925" s="102"/>
      <c r="K1925"/>
      <c r="L1925" s="102"/>
      <c r="M1925" s="135"/>
      <c r="N1925"/>
      <c r="O1925"/>
      <c r="P1925"/>
      <c r="Q1925"/>
      <c r="R1925"/>
      <c r="S1925"/>
      <c r="T1925"/>
      <c r="U1925"/>
    </row>
    <row r="1926" spans="1:21" s="105" customFormat="1" x14ac:dyDescent="0.3">
      <c r="A1926"/>
      <c r="B1926"/>
      <c r="C1926"/>
      <c r="D1926"/>
      <c r="E1926"/>
      <c r="F1926"/>
      <c r="G1926"/>
      <c r="H1926"/>
      <c r="I1926"/>
      <c r="J1926" s="102"/>
      <c r="K1926"/>
      <c r="L1926" s="102"/>
      <c r="M1926" s="135"/>
      <c r="N1926"/>
      <c r="O1926"/>
      <c r="P1926"/>
      <c r="Q1926"/>
      <c r="R1926"/>
      <c r="S1926"/>
      <c r="T1926"/>
      <c r="U1926"/>
    </row>
    <row r="1927" spans="1:21" s="105" customFormat="1" x14ac:dyDescent="0.3">
      <c r="A1927"/>
      <c r="B1927"/>
      <c r="C1927"/>
      <c r="D1927"/>
      <c r="E1927"/>
      <c r="F1927"/>
      <c r="G1927"/>
      <c r="H1927"/>
      <c r="I1927"/>
      <c r="J1927" s="102"/>
      <c r="K1927"/>
      <c r="L1927" s="102"/>
      <c r="M1927" s="135"/>
      <c r="N1927"/>
      <c r="O1927"/>
      <c r="P1927"/>
      <c r="Q1927"/>
      <c r="R1927"/>
      <c r="S1927"/>
      <c r="T1927"/>
      <c r="U1927"/>
    </row>
    <row r="1928" spans="1:21" s="105" customFormat="1" x14ac:dyDescent="0.3">
      <c r="A1928"/>
      <c r="B1928"/>
      <c r="C1928"/>
      <c r="D1928"/>
      <c r="E1928"/>
      <c r="F1928"/>
      <c r="G1928"/>
      <c r="H1928"/>
      <c r="I1928"/>
      <c r="J1928" s="102"/>
      <c r="K1928"/>
      <c r="L1928" s="102"/>
      <c r="M1928" s="135"/>
      <c r="N1928"/>
      <c r="O1928"/>
      <c r="P1928"/>
      <c r="Q1928"/>
      <c r="R1928"/>
      <c r="S1928"/>
      <c r="T1928"/>
      <c r="U1928"/>
    </row>
    <row r="1929" spans="1:21" s="105" customFormat="1" x14ac:dyDescent="0.3">
      <c r="A1929"/>
      <c r="B1929"/>
      <c r="C1929"/>
      <c r="D1929"/>
      <c r="E1929"/>
      <c r="F1929"/>
      <c r="G1929"/>
      <c r="H1929"/>
      <c r="I1929"/>
      <c r="J1929" s="102"/>
      <c r="K1929"/>
      <c r="L1929" s="102"/>
      <c r="M1929" s="135"/>
      <c r="N1929"/>
      <c r="O1929"/>
      <c r="P1929"/>
      <c r="Q1929"/>
      <c r="R1929"/>
      <c r="S1929"/>
      <c r="T1929"/>
      <c r="U1929"/>
    </row>
    <row r="1930" spans="1:21" s="105" customFormat="1" x14ac:dyDescent="0.3">
      <c r="A1930"/>
      <c r="B1930"/>
      <c r="C1930"/>
      <c r="D1930"/>
      <c r="E1930"/>
      <c r="F1930"/>
      <c r="G1930"/>
      <c r="H1930"/>
      <c r="I1930"/>
      <c r="J1930" s="102"/>
      <c r="K1930"/>
      <c r="L1930" s="102"/>
      <c r="M1930" s="135"/>
      <c r="N1930"/>
      <c r="O1930"/>
      <c r="P1930"/>
      <c r="Q1930"/>
      <c r="R1930"/>
      <c r="S1930"/>
      <c r="T1930"/>
      <c r="U1930"/>
    </row>
    <row r="1931" spans="1:21" s="105" customFormat="1" x14ac:dyDescent="0.3">
      <c r="A1931"/>
      <c r="B1931"/>
      <c r="C1931"/>
      <c r="D1931"/>
      <c r="E1931"/>
      <c r="F1931"/>
      <c r="G1931"/>
      <c r="H1931"/>
      <c r="I1931"/>
      <c r="J1931" s="102"/>
      <c r="K1931"/>
      <c r="L1931" s="102"/>
      <c r="M1931" s="135"/>
      <c r="N1931"/>
      <c r="O1931"/>
      <c r="P1931"/>
      <c r="Q1931"/>
      <c r="R1931"/>
      <c r="S1931"/>
      <c r="T1931"/>
      <c r="U1931"/>
    </row>
    <row r="1932" spans="1:21" s="105" customFormat="1" x14ac:dyDescent="0.3">
      <c r="A1932"/>
      <c r="B1932"/>
      <c r="C1932"/>
      <c r="D1932"/>
      <c r="E1932"/>
      <c r="F1932"/>
      <c r="G1932"/>
      <c r="H1932"/>
      <c r="I1932"/>
      <c r="J1932" s="102"/>
      <c r="K1932"/>
      <c r="L1932" s="102"/>
      <c r="M1932" s="135"/>
      <c r="N1932"/>
      <c r="O1932"/>
      <c r="P1932"/>
      <c r="Q1932"/>
      <c r="R1932"/>
      <c r="S1932"/>
      <c r="T1932"/>
      <c r="U1932"/>
    </row>
    <row r="1933" spans="1:21" s="105" customFormat="1" x14ac:dyDescent="0.3">
      <c r="A1933"/>
      <c r="B1933"/>
      <c r="C1933"/>
      <c r="D1933"/>
      <c r="E1933"/>
      <c r="F1933"/>
      <c r="G1933"/>
      <c r="H1933"/>
      <c r="I1933"/>
      <c r="J1933" s="102"/>
      <c r="K1933"/>
      <c r="L1933" s="102"/>
      <c r="M1933" s="135"/>
      <c r="N1933"/>
      <c r="O1933"/>
      <c r="P1933"/>
      <c r="Q1933"/>
      <c r="R1933"/>
      <c r="S1933"/>
      <c r="T1933"/>
      <c r="U1933"/>
    </row>
    <row r="1934" spans="1:21" s="105" customFormat="1" x14ac:dyDescent="0.3">
      <c r="A1934"/>
      <c r="B1934"/>
      <c r="C1934"/>
      <c r="D1934"/>
      <c r="E1934"/>
      <c r="F1934"/>
      <c r="G1934"/>
      <c r="H1934"/>
      <c r="I1934"/>
      <c r="J1934" s="102"/>
      <c r="K1934"/>
      <c r="L1934" s="102"/>
      <c r="M1934" s="135"/>
      <c r="N1934"/>
      <c r="O1934"/>
      <c r="P1934"/>
      <c r="Q1934"/>
      <c r="R1934"/>
      <c r="S1934"/>
      <c r="T1934"/>
      <c r="U1934"/>
    </row>
    <row r="1935" spans="1:21" s="105" customFormat="1" x14ac:dyDescent="0.3">
      <c r="A1935"/>
      <c r="B1935"/>
      <c r="C1935"/>
      <c r="D1935"/>
      <c r="E1935"/>
      <c r="F1935"/>
      <c r="G1935"/>
      <c r="H1935"/>
      <c r="I1935"/>
      <c r="J1935" s="102"/>
      <c r="K1935"/>
      <c r="L1935" s="102"/>
      <c r="M1935" s="135"/>
      <c r="N1935"/>
      <c r="O1935"/>
      <c r="P1935"/>
      <c r="Q1935"/>
      <c r="R1935"/>
      <c r="S1935"/>
      <c r="T1935"/>
      <c r="U1935"/>
    </row>
    <row r="1936" spans="1:21" s="105" customFormat="1" x14ac:dyDescent="0.3">
      <c r="A1936"/>
      <c r="B1936"/>
      <c r="C1936"/>
      <c r="D1936"/>
      <c r="E1936"/>
      <c r="F1936"/>
      <c r="G1936"/>
      <c r="H1936"/>
      <c r="I1936"/>
      <c r="J1936" s="102"/>
      <c r="K1936"/>
      <c r="L1936" s="102"/>
      <c r="M1936" s="135"/>
      <c r="N1936"/>
      <c r="O1936"/>
      <c r="P1936"/>
      <c r="Q1936"/>
      <c r="R1936"/>
      <c r="S1936"/>
      <c r="T1936"/>
      <c r="U1936"/>
    </row>
    <row r="1937" spans="1:21" s="105" customFormat="1" x14ac:dyDescent="0.3">
      <c r="A1937"/>
      <c r="B1937"/>
      <c r="C1937"/>
      <c r="D1937"/>
      <c r="E1937"/>
      <c r="F1937"/>
      <c r="G1937"/>
      <c r="H1937"/>
      <c r="I1937"/>
      <c r="J1937" s="102"/>
      <c r="K1937"/>
      <c r="L1937" s="102"/>
      <c r="M1937" s="135"/>
      <c r="N1937"/>
      <c r="O1937"/>
      <c r="P1937"/>
      <c r="Q1937"/>
      <c r="R1937"/>
      <c r="S1937"/>
      <c r="T1937"/>
      <c r="U1937"/>
    </row>
    <row r="1938" spans="1:21" s="105" customFormat="1" x14ac:dyDescent="0.3">
      <c r="A1938"/>
      <c r="B1938"/>
      <c r="C1938"/>
      <c r="D1938"/>
      <c r="E1938"/>
      <c r="F1938"/>
      <c r="G1938"/>
      <c r="H1938"/>
      <c r="I1938"/>
      <c r="J1938" s="102"/>
      <c r="K1938"/>
      <c r="L1938" s="102"/>
      <c r="M1938" s="135"/>
      <c r="N1938"/>
      <c r="O1938"/>
      <c r="P1938"/>
      <c r="Q1938"/>
      <c r="R1938"/>
      <c r="S1938"/>
      <c r="T1938"/>
      <c r="U1938"/>
    </row>
    <row r="1939" spans="1:21" s="105" customFormat="1" x14ac:dyDescent="0.3">
      <c r="A1939"/>
      <c r="B1939"/>
      <c r="C1939"/>
      <c r="D1939"/>
      <c r="E1939"/>
      <c r="F1939"/>
      <c r="G1939"/>
      <c r="H1939"/>
      <c r="I1939"/>
      <c r="J1939" s="102"/>
      <c r="K1939"/>
      <c r="L1939" s="102"/>
      <c r="M1939" s="135"/>
      <c r="N1939"/>
      <c r="O1939"/>
      <c r="P1939"/>
      <c r="Q1939"/>
      <c r="R1939"/>
      <c r="S1939"/>
      <c r="T1939"/>
      <c r="U1939"/>
    </row>
    <row r="1940" spans="1:21" s="105" customFormat="1" x14ac:dyDescent="0.3">
      <c r="A1940"/>
      <c r="B1940"/>
      <c r="C1940"/>
      <c r="D1940"/>
      <c r="E1940"/>
      <c r="F1940"/>
      <c r="G1940"/>
      <c r="H1940"/>
      <c r="I1940"/>
      <c r="J1940" s="102"/>
      <c r="K1940"/>
      <c r="L1940" s="102"/>
      <c r="M1940" s="135"/>
      <c r="N1940"/>
      <c r="O1940"/>
      <c r="P1940"/>
      <c r="Q1940"/>
      <c r="R1940"/>
      <c r="S1940"/>
      <c r="T1940"/>
      <c r="U1940"/>
    </row>
    <row r="1941" spans="1:21" s="105" customFormat="1" x14ac:dyDescent="0.3">
      <c r="A1941"/>
      <c r="B1941"/>
      <c r="C1941"/>
      <c r="D1941"/>
      <c r="E1941"/>
      <c r="F1941"/>
      <c r="G1941"/>
      <c r="H1941"/>
      <c r="I1941"/>
      <c r="J1941" s="102"/>
      <c r="K1941"/>
      <c r="L1941" s="102"/>
      <c r="M1941" s="135"/>
      <c r="N1941"/>
      <c r="O1941"/>
      <c r="P1941"/>
      <c r="Q1941"/>
      <c r="R1941"/>
      <c r="S1941"/>
      <c r="T1941"/>
      <c r="U1941"/>
    </row>
    <row r="1942" spans="1:21" s="105" customFormat="1" x14ac:dyDescent="0.3">
      <c r="A1942"/>
      <c r="B1942"/>
      <c r="C1942"/>
      <c r="D1942"/>
      <c r="E1942"/>
      <c r="F1942"/>
      <c r="G1942"/>
      <c r="H1942"/>
      <c r="I1942"/>
      <c r="J1942" s="102"/>
      <c r="K1942"/>
      <c r="L1942" s="102"/>
      <c r="M1942" s="135"/>
      <c r="N1942"/>
      <c r="O1942"/>
      <c r="P1942"/>
      <c r="Q1942"/>
      <c r="R1942"/>
      <c r="S1942"/>
      <c r="T1942"/>
      <c r="U1942"/>
    </row>
    <row r="1943" spans="1:21" s="105" customFormat="1" x14ac:dyDescent="0.3">
      <c r="A1943"/>
      <c r="B1943"/>
      <c r="C1943"/>
      <c r="D1943"/>
      <c r="E1943"/>
      <c r="F1943"/>
      <c r="G1943"/>
      <c r="H1943"/>
      <c r="I1943"/>
      <c r="J1943" s="102"/>
      <c r="K1943"/>
      <c r="L1943" s="102"/>
      <c r="M1943" s="135"/>
      <c r="N1943"/>
      <c r="O1943"/>
      <c r="P1943"/>
      <c r="Q1943"/>
      <c r="R1943"/>
      <c r="S1943"/>
      <c r="T1943"/>
      <c r="U1943"/>
    </row>
    <row r="1944" spans="1:21" s="105" customFormat="1" x14ac:dyDescent="0.3">
      <c r="A1944"/>
      <c r="B1944"/>
      <c r="C1944"/>
      <c r="D1944"/>
      <c r="E1944"/>
      <c r="F1944"/>
      <c r="G1944"/>
      <c r="H1944"/>
      <c r="I1944"/>
      <c r="J1944" s="102"/>
      <c r="K1944"/>
      <c r="L1944" s="102"/>
      <c r="M1944" s="135"/>
      <c r="N1944"/>
      <c r="O1944"/>
      <c r="P1944"/>
      <c r="Q1944"/>
      <c r="R1944"/>
      <c r="S1944"/>
      <c r="T1944"/>
      <c r="U1944"/>
    </row>
    <row r="1945" spans="1:21" s="105" customFormat="1" x14ac:dyDescent="0.3">
      <c r="A1945"/>
      <c r="B1945"/>
      <c r="C1945"/>
      <c r="D1945"/>
      <c r="E1945"/>
      <c r="F1945"/>
      <c r="G1945"/>
      <c r="H1945"/>
      <c r="I1945"/>
      <c r="J1945" s="102"/>
      <c r="K1945"/>
      <c r="L1945" s="102"/>
      <c r="M1945" s="135"/>
      <c r="N1945"/>
      <c r="O1945"/>
      <c r="P1945"/>
      <c r="Q1945"/>
      <c r="R1945"/>
      <c r="S1945"/>
      <c r="T1945"/>
      <c r="U1945"/>
    </row>
    <row r="1946" spans="1:21" s="105" customFormat="1" x14ac:dyDescent="0.3">
      <c r="A1946"/>
      <c r="B1946"/>
      <c r="C1946"/>
      <c r="D1946"/>
      <c r="E1946"/>
      <c r="F1946"/>
      <c r="G1946"/>
      <c r="H1946"/>
      <c r="I1946"/>
      <c r="J1946" s="102"/>
      <c r="K1946"/>
      <c r="L1946" s="102"/>
      <c r="M1946" s="135"/>
      <c r="N1946"/>
      <c r="O1946"/>
      <c r="P1946"/>
      <c r="Q1946"/>
      <c r="R1946"/>
      <c r="S1946"/>
      <c r="T1946"/>
      <c r="U1946"/>
    </row>
    <row r="1947" spans="1:21" s="105" customFormat="1" x14ac:dyDescent="0.3">
      <c r="A1947"/>
      <c r="B1947"/>
      <c r="C1947"/>
      <c r="D1947"/>
      <c r="E1947"/>
      <c r="F1947"/>
      <c r="G1947"/>
      <c r="H1947"/>
      <c r="I1947"/>
      <c r="J1947" s="102"/>
      <c r="K1947"/>
      <c r="L1947" s="102"/>
      <c r="M1947" s="135"/>
      <c r="N1947"/>
      <c r="O1947"/>
      <c r="P1947"/>
      <c r="Q1947"/>
      <c r="R1947"/>
      <c r="S1947"/>
      <c r="T1947"/>
      <c r="U1947"/>
    </row>
    <row r="1948" spans="1:21" s="105" customFormat="1" x14ac:dyDescent="0.3">
      <c r="A1948"/>
      <c r="B1948"/>
      <c r="C1948"/>
      <c r="D1948"/>
      <c r="E1948"/>
      <c r="F1948"/>
      <c r="G1948"/>
      <c r="H1948"/>
      <c r="I1948"/>
      <c r="J1948" s="102"/>
      <c r="K1948"/>
      <c r="L1948" s="102"/>
      <c r="M1948" s="135"/>
      <c r="N1948"/>
      <c r="O1948"/>
      <c r="P1948"/>
      <c r="Q1948"/>
      <c r="R1948"/>
      <c r="S1948"/>
      <c r="T1948"/>
      <c r="U1948"/>
    </row>
    <row r="1949" spans="1:21" s="105" customFormat="1" x14ac:dyDescent="0.3">
      <c r="A1949"/>
      <c r="B1949"/>
      <c r="C1949"/>
      <c r="D1949"/>
      <c r="E1949"/>
      <c r="F1949"/>
      <c r="G1949"/>
      <c r="H1949"/>
      <c r="I1949"/>
      <c r="J1949" s="102"/>
      <c r="K1949"/>
      <c r="L1949" s="102"/>
      <c r="M1949" s="135"/>
      <c r="N1949"/>
      <c r="O1949"/>
      <c r="P1949"/>
      <c r="Q1949"/>
      <c r="R1949"/>
      <c r="S1949"/>
      <c r="T1949"/>
      <c r="U1949"/>
    </row>
    <row r="1950" spans="1:21" s="105" customFormat="1" x14ac:dyDescent="0.3">
      <c r="A1950"/>
      <c r="B1950"/>
      <c r="C1950"/>
      <c r="D1950"/>
      <c r="E1950"/>
      <c r="F1950"/>
      <c r="G1950"/>
      <c r="H1950"/>
      <c r="I1950"/>
      <c r="J1950" s="102"/>
      <c r="K1950"/>
      <c r="L1950" s="102"/>
      <c r="M1950" s="135"/>
      <c r="N1950"/>
      <c r="O1950"/>
      <c r="P1950"/>
      <c r="Q1950"/>
      <c r="R1950"/>
      <c r="S1950"/>
      <c r="T1950"/>
      <c r="U1950"/>
    </row>
    <row r="1951" spans="1:21" s="105" customFormat="1" x14ac:dyDescent="0.3">
      <c r="A1951"/>
      <c r="B1951"/>
      <c r="C1951"/>
      <c r="D1951"/>
      <c r="E1951"/>
      <c r="F1951"/>
      <c r="G1951"/>
      <c r="H1951"/>
      <c r="I1951"/>
      <c r="J1951" s="102"/>
      <c r="K1951"/>
      <c r="L1951" s="102"/>
      <c r="M1951" s="135"/>
      <c r="N1951"/>
      <c r="O1951"/>
      <c r="P1951"/>
      <c r="Q1951"/>
      <c r="R1951"/>
      <c r="S1951"/>
      <c r="T1951"/>
      <c r="U1951"/>
    </row>
    <row r="1952" spans="1:21" s="105" customFormat="1" x14ac:dyDescent="0.3">
      <c r="A1952"/>
      <c r="B1952"/>
      <c r="C1952"/>
      <c r="D1952"/>
      <c r="E1952"/>
      <c r="F1952"/>
      <c r="G1952"/>
      <c r="H1952"/>
      <c r="I1952"/>
      <c r="J1952" s="102"/>
      <c r="K1952"/>
      <c r="L1952" s="102"/>
      <c r="M1952" s="135"/>
      <c r="N1952"/>
      <c r="O1952"/>
      <c r="P1952"/>
      <c r="Q1952"/>
      <c r="R1952"/>
      <c r="S1952"/>
      <c r="T1952"/>
      <c r="U1952"/>
    </row>
    <row r="1953" spans="1:21" s="105" customFormat="1" x14ac:dyDescent="0.3">
      <c r="A1953"/>
      <c r="B1953"/>
      <c r="C1953"/>
      <c r="D1953"/>
      <c r="E1953"/>
      <c r="F1953"/>
      <c r="G1953"/>
      <c r="H1953"/>
      <c r="I1953"/>
      <c r="J1953" s="102"/>
      <c r="K1953"/>
      <c r="L1953" s="102"/>
      <c r="M1953" s="135"/>
      <c r="N1953"/>
      <c r="O1953"/>
      <c r="P1953"/>
      <c r="Q1953"/>
      <c r="R1953"/>
      <c r="S1953"/>
      <c r="T1953"/>
      <c r="U1953"/>
    </row>
    <row r="1954" spans="1:21" s="105" customFormat="1" x14ac:dyDescent="0.3">
      <c r="A1954"/>
      <c r="B1954"/>
      <c r="C1954"/>
      <c r="D1954"/>
      <c r="E1954"/>
      <c r="F1954"/>
      <c r="G1954"/>
      <c r="H1954"/>
      <c r="I1954"/>
      <c r="J1954" s="102"/>
      <c r="K1954"/>
      <c r="L1954" s="102"/>
      <c r="M1954" s="135"/>
      <c r="N1954"/>
      <c r="O1954"/>
      <c r="P1954"/>
      <c r="Q1954"/>
      <c r="R1954"/>
      <c r="S1954"/>
      <c r="T1954"/>
      <c r="U1954"/>
    </row>
    <row r="1955" spans="1:21" s="105" customFormat="1" x14ac:dyDescent="0.3">
      <c r="A1955"/>
      <c r="B1955"/>
      <c r="C1955"/>
      <c r="D1955"/>
      <c r="E1955"/>
      <c r="F1955"/>
      <c r="G1955"/>
      <c r="H1955"/>
      <c r="I1955"/>
      <c r="J1955" s="102"/>
      <c r="K1955"/>
      <c r="L1955" s="102"/>
      <c r="M1955" s="135"/>
      <c r="N1955"/>
      <c r="O1955"/>
      <c r="P1955"/>
      <c r="Q1955"/>
      <c r="R1955"/>
      <c r="S1955"/>
      <c r="T1955"/>
      <c r="U1955"/>
    </row>
    <row r="1956" spans="1:21" s="105" customFormat="1" x14ac:dyDescent="0.3">
      <c r="A1956"/>
      <c r="B1956"/>
      <c r="C1956"/>
      <c r="D1956"/>
      <c r="E1956"/>
      <c r="F1956"/>
      <c r="G1956"/>
      <c r="H1956"/>
      <c r="I1956"/>
      <c r="J1956" s="102"/>
      <c r="K1956"/>
      <c r="L1956" s="102"/>
      <c r="M1956" s="135"/>
      <c r="N1956"/>
      <c r="O1956"/>
      <c r="P1956"/>
      <c r="Q1956"/>
      <c r="R1956"/>
      <c r="S1956"/>
      <c r="T1956"/>
      <c r="U1956"/>
    </row>
    <row r="1957" spans="1:21" s="105" customFormat="1" x14ac:dyDescent="0.3">
      <c r="A1957"/>
      <c r="B1957"/>
      <c r="C1957"/>
      <c r="D1957"/>
      <c r="E1957"/>
      <c r="F1957"/>
      <c r="G1957"/>
      <c r="H1957"/>
      <c r="I1957"/>
      <c r="J1957" s="102"/>
      <c r="K1957"/>
      <c r="L1957" s="102"/>
      <c r="M1957" s="135"/>
      <c r="N1957"/>
      <c r="O1957"/>
      <c r="P1957"/>
      <c r="Q1957"/>
      <c r="R1957"/>
      <c r="S1957"/>
      <c r="T1957"/>
      <c r="U1957"/>
    </row>
    <row r="1958" spans="1:21" s="105" customFormat="1" x14ac:dyDescent="0.3">
      <c r="A1958"/>
      <c r="B1958"/>
      <c r="C1958"/>
      <c r="D1958"/>
      <c r="E1958"/>
      <c r="F1958"/>
      <c r="G1958"/>
      <c r="H1958"/>
      <c r="I1958"/>
      <c r="J1958" s="102"/>
      <c r="K1958"/>
      <c r="L1958" s="102"/>
      <c r="M1958" s="135"/>
      <c r="N1958"/>
      <c r="O1958"/>
      <c r="P1958"/>
      <c r="Q1958"/>
      <c r="R1958"/>
      <c r="S1958"/>
      <c r="T1958"/>
      <c r="U1958"/>
    </row>
    <row r="1959" spans="1:21" s="105" customFormat="1" x14ac:dyDescent="0.3">
      <c r="A1959"/>
      <c r="B1959"/>
      <c r="C1959"/>
      <c r="D1959"/>
      <c r="E1959"/>
      <c r="F1959"/>
      <c r="G1959"/>
      <c r="H1959"/>
      <c r="I1959"/>
      <c r="J1959" s="102"/>
      <c r="K1959"/>
      <c r="L1959" s="102"/>
      <c r="M1959" s="135"/>
      <c r="N1959"/>
      <c r="O1959"/>
      <c r="P1959"/>
      <c r="Q1959"/>
      <c r="R1959"/>
      <c r="S1959"/>
      <c r="T1959"/>
      <c r="U1959"/>
    </row>
    <row r="1960" spans="1:21" s="105" customFormat="1" x14ac:dyDescent="0.3">
      <c r="A1960"/>
      <c r="B1960"/>
      <c r="C1960"/>
      <c r="D1960"/>
      <c r="E1960"/>
      <c r="F1960"/>
      <c r="G1960"/>
      <c r="H1960"/>
      <c r="I1960"/>
      <c r="J1960" s="102"/>
      <c r="K1960"/>
      <c r="L1960" s="102"/>
      <c r="M1960" s="135"/>
      <c r="N1960"/>
      <c r="O1960"/>
      <c r="P1960"/>
      <c r="Q1960"/>
      <c r="R1960"/>
      <c r="S1960"/>
      <c r="T1960"/>
      <c r="U1960"/>
    </row>
    <row r="1961" spans="1:21" s="105" customFormat="1" x14ac:dyDescent="0.3">
      <c r="A1961"/>
      <c r="B1961"/>
      <c r="C1961"/>
      <c r="D1961"/>
      <c r="E1961"/>
      <c r="F1961"/>
      <c r="G1961"/>
      <c r="H1961"/>
      <c r="I1961"/>
      <c r="J1961" s="102"/>
      <c r="K1961"/>
      <c r="L1961" s="102"/>
      <c r="M1961" s="135"/>
      <c r="N1961"/>
      <c r="O1961"/>
      <c r="P1961"/>
      <c r="Q1961"/>
      <c r="R1961"/>
      <c r="S1961"/>
      <c r="T1961"/>
      <c r="U1961"/>
    </row>
    <row r="1962" spans="1:21" s="105" customFormat="1" x14ac:dyDescent="0.3">
      <c r="A1962"/>
      <c r="B1962"/>
      <c r="C1962"/>
      <c r="D1962"/>
      <c r="E1962"/>
      <c r="F1962"/>
      <c r="G1962"/>
      <c r="H1962"/>
      <c r="I1962"/>
      <c r="J1962" s="102"/>
      <c r="K1962"/>
      <c r="L1962" s="102"/>
      <c r="M1962" s="135"/>
      <c r="N1962"/>
      <c r="O1962"/>
      <c r="P1962"/>
      <c r="Q1962"/>
      <c r="R1962"/>
      <c r="S1962"/>
      <c r="T1962"/>
      <c r="U1962"/>
    </row>
    <row r="1963" spans="1:21" s="105" customFormat="1" x14ac:dyDescent="0.3">
      <c r="A1963"/>
      <c r="B1963"/>
      <c r="C1963"/>
      <c r="D1963"/>
      <c r="E1963"/>
      <c r="F1963"/>
      <c r="G1963"/>
      <c r="H1963"/>
      <c r="I1963"/>
      <c r="J1963" s="102"/>
      <c r="K1963"/>
      <c r="L1963" s="102"/>
      <c r="M1963" s="135"/>
      <c r="N1963"/>
      <c r="O1963"/>
      <c r="P1963"/>
      <c r="Q1963"/>
      <c r="R1963"/>
      <c r="S1963"/>
      <c r="T1963"/>
      <c r="U1963"/>
    </row>
    <row r="1964" spans="1:21" s="105" customFormat="1" x14ac:dyDescent="0.3">
      <c r="A1964"/>
      <c r="B1964"/>
      <c r="C1964"/>
      <c r="D1964"/>
      <c r="E1964"/>
      <c r="F1964"/>
      <c r="G1964"/>
      <c r="H1964"/>
      <c r="I1964"/>
      <c r="J1964" s="102"/>
      <c r="K1964"/>
      <c r="L1964" s="102"/>
      <c r="M1964" s="135"/>
      <c r="N1964"/>
      <c r="O1964"/>
      <c r="P1964"/>
      <c r="Q1964"/>
      <c r="R1964"/>
      <c r="S1964"/>
      <c r="T1964"/>
      <c r="U1964"/>
    </row>
    <row r="1965" spans="1:21" s="105" customFormat="1" x14ac:dyDescent="0.3">
      <c r="A1965"/>
      <c r="B1965"/>
      <c r="C1965"/>
      <c r="D1965"/>
      <c r="E1965"/>
      <c r="F1965"/>
      <c r="G1965"/>
      <c r="H1965"/>
      <c r="I1965"/>
      <c r="J1965" s="102"/>
      <c r="K1965"/>
      <c r="L1965" s="102"/>
      <c r="M1965" s="135"/>
      <c r="N1965"/>
      <c r="O1965"/>
      <c r="P1965"/>
      <c r="Q1965"/>
      <c r="R1965"/>
      <c r="S1965"/>
      <c r="T1965"/>
      <c r="U1965"/>
    </row>
    <row r="1966" spans="1:21" s="105" customFormat="1" x14ac:dyDescent="0.3">
      <c r="A1966"/>
      <c r="B1966"/>
      <c r="C1966"/>
      <c r="D1966"/>
      <c r="E1966"/>
      <c r="F1966"/>
      <c r="G1966"/>
      <c r="H1966"/>
      <c r="I1966"/>
      <c r="J1966" s="102"/>
      <c r="K1966"/>
      <c r="L1966" s="102"/>
      <c r="M1966" s="135"/>
      <c r="N1966"/>
      <c r="O1966"/>
      <c r="P1966"/>
      <c r="Q1966"/>
      <c r="R1966"/>
      <c r="S1966"/>
      <c r="T1966"/>
      <c r="U1966"/>
    </row>
    <row r="1967" spans="1:21" s="105" customFormat="1" x14ac:dyDescent="0.3">
      <c r="A1967"/>
      <c r="B1967"/>
      <c r="C1967"/>
      <c r="D1967"/>
      <c r="E1967"/>
      <c r="F1967"/>
      <c r="G1967"/>
      <c r="H1967"/>
      <c r="I1967"/>
      <c r="J1967" s="102"/>
      <c r="K1967"/>
      <c r="L1967" s="102"/>
      <c r="M1967" s="135"/>
      <c r="N1967"/>
      <c r="O1967"/>
      <c r="P1967"/>
      <c r="Q1967"/>
      <c r="R1967"/>
      <c r="S1967"/>
      <c r="T1967"/>
      <c r="U1967"/>
    </row>
    <row r="1968" spans="1:21" s="105" customFormat="1" x14ac:dyDescent="0.3">
      <c r="A1968"/>
      <c r="B1968"/>
      <c r="C1968"/>
      <c r="D1968"/>
      <c r="E1968"/>
      <c r="F1968"/>
      <c r="G1968"/>
      <c r="H1968"/>
      <c r="I1968"/>
      <c r="J1968" s="102"/>
      <c r="K1968"/>
      <c r="L1968" s="102"/>
      <c r="M1968" s="135"/>
      <c r="N1968"/>
      <c r="O1968"/>
      <c r="P1968"/>
      <c r="Q1968"/>
      <c r="R1968"/>
      <c r="S1968"/>
      <c r="T1968"/>
      <c r="U1968"/>
    </row>
    <row r="1969" spans="1:21" s="105" customFormat="1" x14ac:dyDescent="0.3">
      <c r="A1969"/>
      <c r="B1969"/>
      <c r="C1969"/>
      <c r="D1969"/>
      <c r="E1969"/>
      <c r="F1969"/>
      <c r="G1969"/>
      <c r="H1969"/>
      <c r="I1969"/>
      <c r="J1969" s="102"/>
      <c r="K1969"/>
      <c r="L1969" s="102"/>
      <c r="M1969" s="135"/>
      <c r="N1969"/>
      <c r="O1969"/>
      <c r="P1969"/>
      <c r="Q1969"/>
      <c r="R1969"/>
      <c r="S1969"/>
      <c r="T1969"/>
      <c r="U1969"/>
    </row>
    <row r="1970" spans="1:21" s="105" customFormat="1" x14ac:dyDescent="0.3">
      <c r="A1970"/>
      <c r="B1970"/>
      <c r="C1970"/>
      <c r="D1970"/>
      <c r="E1970"/>
      <c r="F1970"/>
      <c r="G1970"/>
      <c r="H1970"/>
      <c r="I1970"/>
      <c r="J1970" s="102"/>
      <c r="K1970"/>
      <c r="L1970" s="102"/>
      <c r="M1970" s="135"/>
      <c r="N1970"/>
      <c r="O1970"/>
      <c r="P1970"/>
      <c r="Q1970"/>
      <c r="R1970"/>
      <c r="S1970"/>
      <c r="T1970"/>
      <c r="U1970"/>
    </row>
    <row r="1971" spans="1:21" s="105" customFormat="1" x14ac:dyDescent="0.3">
      <c r="A1971"/>
      <c r="B1971"/>
      <c r="C1971"/>
      <c r="D1971"/>
      <c r="E1971"/>
      <c r="F1971"/>
      <c r="G1971"/>
      <c r="H1971"/>
      <c r="I1971"/>
      <c r="J1971" s="102"/>
      <c r="K1971"/>
      <c r="L1971" s="102"/>
      <c r="M1971" s="135"/>
      <c r="N1971"/>
      <c r="O1971"/>
      <c r="P1971"/>
      <c r="Q1971"/>
      <c r="R1971"/>
      <c r="S1971"/>
      <c r="T1971"/>
      <c r="U1971"/>
    </row>
    <row r="1972" spans="1:21" s="105" customFormat="1" x14ac:dyDescent="0.3">
      <c r="A1972"/>
      <c r="B1972"/>
      <c r="C1972"/>
      <c r="D1972"/>
      <c r="E1972"/>
      <c r="F1972"/>
      <c r="G1972"/>
      <c r="H1972"/>
      <c r="I1972"/>
      <c r="J1972" s="102"/>
      <c r="K1972"/>
      <c r="L1972" s="102"/>
      <c r="M1972" s="135"/>
      <c r="N1972"/>
      <c r="O1972"/>
      <c r="P1972"/>
      <c r="Q1972"/>
      <c r="R1972"/>
      <c r="S1972"/>
      <c r="T1972"/>
      <c r="U1972"/>
    </row>
    <row r="1973" spans="1:21" s="105" customFormat="1" x14ac:dyDescent="0.3">
      <c r="A1973"/>
      <c r="B1973"/>
      <c r="C1973"/>
      <c r="D1973"/>
      <c r="E1973"/>
      <c r="F1973"/>
      <c r="G1973"/>
      <c r="H1973"/>
      <c r="I1973"/>
      <c r="J1973" s="102"/>
      <c r="K1973"/>
      <c r="L1973" s="102"/>
      <c r="M1973" s="135"/>
      <c r="N1973"/>
      <c r="O1973"/>
      <c r="P1973"/>
      <c r="Q1973"/>
      <c r="R1973"/>
      <c r="S1973"/>
      <c r="T1973"/>
      <c r="U1973"/>
    </row>
    <row r="1974" spans="1:21" s="105" customFormat="1" x14ac:dyDescent="0.3">
      <c r="A1974"/>
      <c r="B1974"/>
      <c r="C1974"/>
      <c r="D1974"/>
      <c r="E1974"/>
      <c r="F1974"/>
      <c r="G1974"/>
      <c r="H1974"/>
      <c r="I1974"/>
      <c r="J1974" s="102"/>
      <c r="K1974"/>
      <c r="L1974" s="102"/>
      <c r="M1974" s="135"/>
      <c r="N1974"/>
      <c r="O1974"/>
      <c r="P1974"/>
      <c r="Q1974"/>
      <c r="R1974"/>
      <c r="S1974"/>
      <c r="T1974"/>
      <c r="U1974"/>
    </row>
    <row r="1975" spans="1:21" s="105" customFormat="1" x14ac:dyDescent="0.3">
      <c r="A1975"/>
      <c r="B1975"/>
      <c r="C1975"/>
      <c r="D1975"/>
      <c r="E1975"/>
      <c r="F1975"/>
      <c r="G1975"/>
      <c r="H1975"/>
      <c r="I1975"/>
      <c r="J1975" s="102"/>
      <c r="K1975"/>
      <c r="L1975" s="102"/>
      <c r="M1975" s="135"/>
      <c r="N1975"/>
      <c r="O1975"/>
      <c r="P1975"/>
      <c r="Q1975"/>
      <c r="R1975"/>
      <c r="S1975"/>
      <c r="T1975"/>
      <c r="U1975"/>
    </row>
    <row r="1976" spans="1:21" s="105" customFormat="1" x14ac:dyDescent="0.3">
      <c r="A1976"/>
      <c r="B1976"/>
      <c r="C1976"/>
      <c r="D1976"/>
      <c r="E1976"/>
      <c r="F1976"/>
      <c r="G1976"/>
      <c r="H1976"/>
      <c r="I1976"/>
      <c r="J1976" s="102"/>
      <c r="K1976"/>
      <c r="L1976" s="102"/>
      <c r="M1976" s="135"/>
      <c r="N1976"/>
      <c r="O1976"/>
      <c r="P1976"/>
      <c r="Q1976"/>
      <c r="R1976"/>
      <c r="S1976"/>
      <c r="T1976"/>
      <c r="U1976"/>
    </row>
    <row r="1977" spans="1:21" s="105" customFormat="1" x14ac:dyDescent="0.3">
      <c r="A1977"/>
      <c r="B1977"/>
      <c r="C1977"/>
      <c r="D1977"/>
      <c r="E1977"/>
      <c r="F1977"/>
      <c r="G1977"/>
      <c r="H1977"/>
      <c r="I1977"/>
      <c r="J1977" s="102"/>
      <c r="K1977"/>
      <c r="L1977" s="102"/>
      <c r="M1977" s="135"/>
      <c r="N1977"/>
      <c r="O1977"/>
      <c r="P1977"/>
      <c r="Q1977"/>
      <c r="R1977"/>
      <c r="S1977"/>
      <c r="T1977"/>
      <c r="U1977"/>
    </row>
    <row r="1978" spans="1:21" s="105" customFormat="1" x14ac:dyDescent="0.3">
      <c r="A1978"/>
      <c r="B1978"/>
      <c r="C1978"/>
      <c r="D1978"/>
      <c r="E1978"/>
      <c r="F1978"/>
      <c r="G1978"/>
      <c r="H1978"/>
      <c r="I1978"/>
      <c r="J1978" s="102"/>
      <c r="K1978"/>
      <c r="L1978" s="102"/>
      <c r="M1978" s="135"/>
      <c r="N1978"/>
      <c r="O1978"/>
      <c r="P1978"/>
      <c r="Q1978"/>
      <c r="R1978"/>
      <c r="S1978"/>
      <c r="T1978"/>
      <c r="U1978"/>
    </row>
    <row r="1979" spans="1:21" s="105" customFormat="1" x14ac:dyDescent="0.3">
      <c r="A1979"/>
      <c r="B1979"/>
      <c r="C1979"/>
      <c r="D1979"/>
      <c r="E1979"/>
      <c r="F1979"/>
      <c r="G1979"/>
      <c r="H1979"/>
      <c r="I1979"/>
      <c r="J1979" s="102"/>
      <c r="K1979"/>
      <c r="L1979" s="102"/>
      <c r="M1979" s="135"/>
      <c r="N1979"/>
      <c r="O1979"/>
      <c r="P1979"/>
      <c r="Q1979"/>
      <c r="R1979"/>
      <c r="S1979"/>
      <c r="T1979"/>
      <c r="U1979"/>
    </row>
    <row r="1980" spans="1:21" s="105" customFormat="1" x14ac:dyDescent="0.3">
      <c r="A1980"/>
      <c r="B1980"/>
      <c r="C1980"/>
      <c r="D1980"/>
      <c r="E1980"/>
      <c r="F1980"/>
      <c r="G1980"/>
      <c r="H1980"/>
      <c r="I1980"/>
      <c r="J1980" s="102"/>
      <c r="K1980"/>
      <c r="L1980" s="102"/>
      <c r="M1980" s="135"/>
      <c r="N1980"/>
      <c r="O1980"/>
      <c r="P1980"/>
      <c r="Q1980"/>
      <c r="R1980"/>
      <c r="S1980"/>
      <c r="T1980"/>
      <c r="U1980"/>
    </row>
    <row r="1981" spans="1:21" s="105" customFormat="1" x14ac:dyDescent="0.3">
      <c r="A1981"/>
      <c r="B1981"/>
      <c r="C1981"/>
      <c r="D1981"/>
      <c r="E1981"/>
      <c r="F1981"/>
      <c r="G1981"/>
      <c r="H1981"/>
      <c r="I1981"/>
      <c r="J1981" s="102"/>
      <c r="K1981"/>
      <c r="L1981" s="102"/>
      <c r="M1981" s="135"/>
      <c r="N1981"/>
      <c r="O1981"/>
      <c r="P1981"/>
      <c r="Q1981"/>
      <c r="R1981"/>
      <c r="S1981"/>
      <c r="T1981"/>
      <c r="U1981"/>
    </row>
    <row r="1982" spans="1:21" s="105" customFormat="1" x14ac:dyDescent="0.3">
      <c r="A1982"/>
      <c r="B1982"/>
      <c r="C1982"/>
      <c r="D1982"/>
      <c r="E1982"/>
      <c r="F1982"/>
      <c r="G1982"/>
      <c r="H1982"/>
      <c r="I1982"/>
      <c r="J1982" s="102"/>
      <c r="K1982"/>
      <c r="L1982" s="102"/>
      <c r="M1982" s="135"/>
      <c r="N1982"/>
      <c r="O1982"/>
      <c r="P1982"/>
      <c r="Q1982"/>
      <c r="R1982"/>
      <c r="S1982"/>
      <c r="T1982"/>
      <c r="U1982"/>
    </row>
    <row r="1983" spans="1:21" s="105" customFormat="1" x14ac:dyDescent="0.3">
      <c r="A1983"/>
      <c r="B1983"/>
      <c r="C1983"/>
      <c r="D1983"/>
      <c r="E1983"/>
      <c r="F1983"/>
      <c r="G1983"/>
      <c r="H1983"/>
      <c r="I1983"/>
      <c r="J1983" s="102"/>
      <c r="K1983"/>
      <c r="L1983" s="102"/>
      <c r="M1983" s="135"/>
      <c r="N1983"/>
      <c r="O1983"/>
      <c r="P1983"/>
      <c r="Q1983"/>
      <c r="R1983"/>
      <c r="S1983"/>
      <c r="T1983"/>
      <c r="U1983"/>
    </row>
    <row r="1984" spans="1:21" s="105" customFormat="1" x14ac:dyDescent="0.3">
      <c r="A1984"/>
      <c r="B1984"/>
      <c r="C1984"/>
      <c r="D1984"/>
      <c r="E1984"/>
      <c r="F1984"/>
      <c r="G1984"/>
      <c r="H1984"/>
      <c r="I1984"/>
      <c r="J1984" s="102"/>
      <c r="K1984"/>
      <c r="L1984" s="102"/>
      <c r="M1984" s="135"/>
      <c r="N1984"/>
      <c r="O1984"/>
      <c r="P1984"/>
      <c r="Q1984"/>
      <c r="R1984"/>
      <c r="S1984"/>
      <c r="T1984"/>
      <c r="U1984"/>
    </row>
    <row r="1985" spans="1:21" s="105" customFormat="1" x14ac:dyDescent="0.3">
      <c r="A1985"/>
      <c r="B1985"/>
      <c r="C1985"/>
      <c r="D1985"/>
      <c r="E1985"/>
      <c r="F1985"/>
      <c r="G1985"/>
      <c r="H1985"/>
      <c r="I1985"/>
      <c r="J1985" s="102"/>
      <c r="K1985"/>
      <c r="L1985" s="102"/>
      <c r="M1985" s="135"/>
      <c r="N1985"/>
      <c r="O1985"/>
      <c r="P1985"/>
      <c r="Q1985"/>
      <c r="R1985"/>
      <c r="S1985"/>
      <c r="T1985"/>
      <c r="U1985"/>
    </row>
    <row r="1986" spans="1:21" s="105" customFormat="1" x14ac:dyDescent="0.3">
      <c r="A1986"/>
      <c r="B1986"/>
      <c r="C1986"/>
      <c r="D1986"/>
      <c r="E1986"/>
      <c r="F1986"/>
      <c r="G1986"/>
      <c r="H1986"/>
      <c r="I1986"/>
      <c r="J1986" s="102"/>
      <c r="K1986"/>
      <c r="L1986" s="102"/>
      <c r="M1986" s="135"/>
      <c r="N1986"/>
      <c r="O1986"/>
      <c r="P1986"/>
      <c r="Q1986"/>
      <c r="R1986"/>
      <c r="S1986"/>
      <c r="T1986"/>
      <c r="U1986"/>
    </row>
    <row r="1987" spans="1:21" s="105" customFormat="1" x14ac:dyDescent="0.3">
      <c r="A1987"/>
      <c r="B1987"/>
      <c r="C1987"/>
      <c r="D1987"/>
      <c r="E1987"/>
      <c r="F1987"/>
      <c r="G1987"/>
      <c r="H1987"/>
      <c r="I1987"/>
      <c r="J1987" s="102"/>
      <c r="K1987"/>
      <c r="L1987" s="102"/>
      <c r="M1987" s="135"/>
      <c r="N1987"/>
      <c r="O1987"/>
      <c r="P1987"/>
      <c r="Q1987"/>
      <c r="R1987"/>
      <c r="S1987"/>
      <c r="T1987"/>
      <c r="U1987"/>
    </row>
    <row r="1988" spans="1:21" s="105" customFormat="1" x14ac:dyDescent="0.3">
      <c r="A1988"/>
      <c r="B1988"/>
      <c r="C1988"/>
      <c r="D1988"/>
      <c r="E1988"/>
      <c r="F1988"/>
      <c r="G1988"/>
      <c r="H1988"/>
      <c r="I1988"/>
      <c r="J1988" s="102"/>
      <c r="K1988"/>
      <c r="L1988" s="102"/>
      <c r="M1988" s="135"/>
      <c r="N1988"/>
      <c r="O1988"/>
      <c r="P1988"/>
      <c r="Q1988"/>
      <c r="R1988"/>
      <c r="S1988"/>
      <c r="T1988"/>
      <c r="U1988"/>
    </row>
    <row r="1989" spans="1:21" s="105" customFormat="1" x14ac:dyDescent="0.3">
      <c r="A1989"/>
      <c r="B1989"/>
      <c r="C1989"/>
      <c r="D1989"/>
      <c r="E1989"/>
      <c r="F1989"/>
      <c r="G1989"/>
      <c r="H1989"/>
      <c r="I1989"/>
      <c r="J1989" s="102"/>
      <c r="K1989"/>
      <c r="L1989" s="102"/>
      <c r="M1989" s="135"/>
      <c r="N1989"/>
      <c r="O1989"/>
      <c r="P1989"/>
      <c r="Q1989"/>
      <c r="R1989"/>
      <c r="S1989"/>
      <c r="T1989"/>
      <c r="U1989"/>
    </row>
    <row r="1990" spans="1:21" s="105" customFormat="1" x14ac:dyDescent="0.3">
      <c r="A1990"/>
      <c r="B1990"/>
      <c r="C1990"/>
      <c r="D1990"/>
      <c r="E1990"/>
      <c r="F1990"/>
      <c r="G1990"/>
      <c r="H1990"/>
      <c r="I1990"/>
      <c r="J1990" s="102"/>
      <c r="K1990"/>
      <c r="L1990" s="102"/>
      <c r="M1990" s="135"/>
      <c r="N1990"/>
      <c r="O1990"/>
      <c r="P1990"/>
      <c r="Q1990"/>
      <c r="R1990"/>
      <c r="S1990"/>
      <c r="T1990"/>
      <c r="U1990"/>
    </row>
    <row r="1991" spans="1:21" s="105" customFormat="1" x14ac:dyDescent="0.3">
      <c r="A1991"/>
      <c r="B1991"/>
      <c r="C1991"/>
      <c r="D1991"/>
      <c r="E1991"/>
      <c r="F1991"/>
      <c r="G1991"/>
      <c r="H1991"/>
      <c r="I1991"/>
      <c r="J1991" s="102"/>
      <c r="K1991"/>
      <c r="L1991" s="102"/>
      <c r="M1991" s="135"/>
      <c r="N1991"/>
      <c r="O1991"/>
      <c r="P1991"/>
      <c r="Q1991"/>
      <c r="R1991"/>
      <c r="S1991"/>
      <c r="T1991"/>
      <c r="U1991"/>
    </row>
    <row r="1992" spans="1:21" s="105" customFormat="1" x14ac:dyDescent="0.3">
      <c r="A1992"/>
      <c r="B1992"/>
      <c r="C1992"/>
      <c r="D1992"/>
      <c r="E1992"/>
      <c r="F1992"/>
      <c r="G1992"/>
      <c r="H1992"/>
      <c r="I1992"/>
      <c r="J1992" s="102"/>
      <c r="K1992"/>
      <c r="L1992" s="102"/>
      <c r="M1992" s="135"/>
      <c r="N1992"/>
      <c r="O1992"/>
      <c r="P1992"/>
      <c r="Q1992"/>
      <c r="R1992"/>
      <c r="S1992"/>
      <c r="T1992"/>
      <c r="U1992"/>
    </row>
    <row r="1993" spans="1:21" s="105" customFormat="1" x14ac:dyDescent="0.3">
      <c r="A1993"/>
      <c r="B1993"/>
      <c r="C1993"/>
      <c r="D1993"/>
      <c r="E1993"/>
      <c r="F1993"/>
      <c r="G1993"/>
      <c r="H1993"/>
      <c r="I1993"/>
      <c r="J1993" s="102"/>
      <c r="K1993"/>
      <c r="L1993" s="102"/>
      <c r="M1993" s="135"/>
      <c r="N1993"/>
      <c r="O1993"/>
      <c r="P1993"/>
      <c r="Q1993"/>
      <c r="R1993"/>
      <c r="S1993"/>
      <c r="T1993"/>
      <c r="U1993"/>
    </row>
    <row r="1994" spans="1:21" s="105" customFormat="1" x14ac:dyDescent="0.3">
      <c r="A1994"/>
      <c r="B1994"/>
      <c r="C1994"/>
      <c r="D1994"/>
      <c r="E1994"/>
      <c r="F1994"/>
      <c r="G1994"/>
      <c r="H1994"/>
      <c r="I1994"/>
      <c r="J1994" s="102"/>
      <c r="K1994"/>
      <c r="L1994" s="102"/>
      <c r="M1994" s="135"/>
      <c r="N1994"/>
      <c r="O1994"/>
      <c r="P1994"/>
      <c r="Q1994"/>
      <c r="R1994"/>
      <c r="S1994"/>
      <c r="T1994"/>
      <c r="U1994"/>
    </row>
    <row r="1995" spans="1:21" s="105" customFormat="1" x14ac:dyDescent="0.3">
      <c r="A1995"/>
      <c r="B1995"/>
      <c r="C1995"/>
      <c r="D1995"/>
      <c r="E1995"/>
      <c r="F1995"/>
      <c r="G1995"/>
      <c r="H1995"/>
      <c r="I1995"/>
      <c r="J1995" s="102"/>
      <c r="K1995"/>
      <c r="L1995" s="102"/>
      <c r="M1995" s="135"/>
      <c r="N1995"/>
      <c r="O1995"/>
      <c r="P1995"/>
      <c r="Q1995"/>
      <c r="R1995"/>
      <c r="S1995"/>
      <c r="T1995"/>
      <c r="U1995"/>
    </row>
    <row r="1996" spans="1:21" s="105" customFormat="1" x14ac:dyDescent="0.3">
      <c r="A1996"/>
      <c r="B1996"/>
      <c r="C1996"/>
      <c r="D1996"/>
      <c r="E1996"/>
      <c r="F1996"/>
      <c r="G1996"/>
      <c r="H1996"/>
      <c r="I1996"/>
      <c r="J1996" s="102"/>
      <c r="K1996"/>
      <c r="L1996" s="102"/>
      <c r="M1996" s="135"/>
      <c r="N1996"/>
      <c r="O1996"/>
      <c r="P1996"/>
      <c r="Q1996"/>
      <c r="R1996"/>
      <c r="S1996"/>
      <c r="T1996"/>
      <c r="U1996"/>
    </row>
    <row r="1997" spans="1:21" s="105" customFormat="1" x14ac:dyDescent="0.3">
      <c r="A1997"/>
      <c r="B1997"/>
      <c r="C1997"/>
      <c r="D1997"/>
      <c r="E1997"/>
      <c r="F1997"/>
      <c r="G1997"/>
      <c r="H1997"/>
      <c r="I1997"/>
      <c r="J1997" s="102"/>
      <c r="K1997"/>
      <c r="L1997" s="102"/>
      <c r="M1997" s="135"/>
      <c r="N1997"/>
      <c r="O1997"/>
      <c r="P1997"/>
      <c r="Q1997"/>
      <c r="R1997"/>
      <c r="S1997"/>
      <c r="T1997"/>
      <c r="U1997"/>
    </row>
    <row r="1998" spans="1:21" s="105" customFormat="1" x14ac:dyDescent="0.3">
      <c r="A1998"/>
      <c r="B1998"/>
      <c r="C1998"/>
      <c r="D1998"/>
      <c r="E1998"/>
      <c r="F1998"/>
      <c r="G1998"/>
      <c r="H1998"/>
      <c r="I1998"/>
      <c r="J1998" s="102"/>
      <c r="K1998"/>
      <c r="L1998" s="102"/>
      <c r="M1998" s="135"/>
      <c r="N1998"/>
      <c r="O1998"/>
      <c r="P1998"/>
      <c r="Q1998"/>
      <c r="R1998"/>
      <c r="S1998"/>
      <c r="T1998"/>
      <c r="U1998"/>
    </row>
    <row r="1999" spans="1:21" s="105" customFormat="1" x14ac:dyDescent="0.3">
      <c r="A1999"/>
      <c r="B1999"/>
      <c r="C1999"/>
      <c r="D1999"/>
      <c r="E1999"/>
      <c r="F1999"/>
      <c r="G1999"/>
      <c r="H1999"/>
      <c r="I1999"/>
      <c r="J1999" s="102"/>
      <c r="K1999"/>
      <c r="L1999" s="102"/>
      <c r="M1999" s="135"/>
      <c r="N1999"/>
      <c r="O1999"/>
      <c r="P1999"/>
      <c r="Q1999"/>
      <c r="R1999"/>
      <c r="S1999"/>
      <c r="T1999"/>
      <c r="U1999"/>
    </row>
    <row r="2000" spans="1:21" s="105" customFormat="1" x14ac:dyDescent="0.3">
      <c r="A2000"/>
      <c r="B2000"/>
      <c r="C2000"/>
      <c r="D2000"/>
      <c r="E2000"/>
      <c r="F2000"/>
      <c r="G2000"/>
      <c r="H2000"/>
      <c r="I2000"/>
      <c r="J2000" s="102"/>
      <c r="K2000"/>
      <c r="L2000" s="102"/>
      <c r="M2000" s="135"/>
      <c r="N2000"/>
      <c r="O2000"/>
      <c r="P2000"/>
      <c r="Q2000"/>
      <c r="R2000"/>
      <c r="S2000"/>
      <c r="T2000"/>
      <c r="U2000"/>
    </row>
    <row r="2001" spans="1:21" s="105" customFormat="1" x14ac:dyDescent="0.3">
      <c r="A2001"/>
      <c r="B2001"/>
      <c r="C2001"/>
      <c r="D2001"/>
      <c r="E2001"/>
      <c r="F2001"/>
      <c r="G2001"/>
      <c r="H2001"/>
      <c r="I2001"/>
      <c r="J2001" s="102"/>
      <c r="K2001"/>
      <c r="L2001" s="102"/>
      <c r="M2001" s="135"/>
      <c r="N2001"/>
      <c r="O2001"/>
      <c r="P2001"/>
      <c r="Q2001"/>
      <c r="R2001"/>
      <c r="S2001"/>
      <c r="T2001"/>
      <c r="U2001"/>
    </row>
    <row r="2002" spans="1:21" s="105" customFormat="1" x14ac:dyDescent="0.3">
      <c r="A2002"/>
      <c r="B2002"/>
      <c r="C2002"/>
      <c r="D2002"/>
      <c r="E2002"/>
      <c r="F2002"/>
      <c r="G2002"/>
      <c r="H2002"/>
      <c r="I2002"/>
      <c r="J2002" s="102"/>
      <c r="K2002"/>
      <c r="L2002" s="102"/>
      <c r="M2002" s="135"/>
      <c r="N2002"/>
      <c r="O2002"/>
      <c r="P2002"/>
      <c r="Q2002"/>
      <c r="R2002"/>
      <c r="S2002"/>
      <c r="T2002"/>
      <c r="U2002"/>
    </row>
    <row r="2003" spans="1:21" s="105" customFormat="1" x14ac:dyDescent="0.3">
      <c r="A2003"/>
      <c r="B2003"/>
      <c r="C2003"/>
      <c r="D2003"/>
      <c r="E2003"/>
      <c r="F2003"/>
      <c r="G2003"/>
      <c r="H2003"/>
      <c r="I2003"/>
      <c r="J2003" s="102"/>
      <c r="K2003"/>
      <c r="L2003" s="102"/>
      <c r="M2003" s="135"/>
      <c r="N2003"/>
      <c r="O2003"/>
      <c r="P2003"/>
      <c r="Q2003"/>
      <c r="R2003"/>
      <c r="S2003"/>
      <c r="T2003"/>
      <c r="U2003"/>
    </row>
    <row r="2004" spans="1:21" s="105" customFormat="1" x14ac:dyDescent="0.3">
      <c r="A2004"/>
      <c r="B2004"/>
      <c r="C2004"/>
      <c r="D2004"/>
      <c r="E2004"/>
      <c r="F2004"/>
      <c r="G2004"/>
      <c r="H2004"/>
      <c r="I2004"/>
      <c r="J2004" s="102"/>
      <c r="K2004"/>
      <c r="L2004" s="102"/>
      <c r="M2004" s="135"/>
      <c r="N2004"/>
      <c r="O2004"/>
      <c r="P2004"/>
      <c r="Q2004"/>
      <c r="R2004"/>
      <c r="S2004"/>
      <c r="T2004"/>
      <c r="U2004"/>
    </row>
    <row r="2005" spans="1:21" s="105" customFormat="1" x14ac:dyDescent="0.3">
      <c r="A2005"/>
      <c r="B2005"/>
      <c r="C2005"/>
      <c r="D2005"/>
      <c r="E2005"/>
      <c r="F2005"/>
      <c r="G2005"/>
      <c r="H2005"/>
      <c r="I2005"/>
      <c r="J2005" s="102"/>
      <c r="K2005"/>
      <c r="L2005" s="102"/>
      <c r="M2005" s="135"/>
      <c r="N2005"/>
      <c r="O2005"/>
      <c r="P2005"/>
      <c r="Q2005"/>
      <c r="R2005"/>
      <c r="S2005"/>
      <c r="T2005"/>
      <c r="U2005"/>
    </row>
    <row r="2006" spans="1:21" s="105" customFormat="1" x14ac:dyDescent="0.3">
      <c r="A2006"/>
      <c r="B2006"/>
      <c r="C2006"/>
      <c r="D2006"/>
      <c r="E2006"/>
      <c r="F2006"/>
      <c r="G2006"/>
      <c r="H2006"/>
      <c r="I2006"/>
      <c r="J2006" s="102"/>
      <c r="K2006"/>
      <c r="L2006" s="102"/>
      <c r="M2006" s="135"/>
      <c r="N2006"/>
      <c r="O2006"/>
      <c r="P2006"/>
      <c r="Q2006"/>
      <c r="R2006"/>
      <c r="S2006"/>
      <c r="T2006"/>
      <c r="U2006"/>
    </row>
    <row r="2007" spans="1:21" s="105" customFormat="1" x14ac:dyDescent="0.3">
      <c r="A2007"/>
      <c r="B2007"/>
      <c r="C2007"/>
      <c r="D2007"/>
      <c r="E2007"/>
      <c r="F2007"/>
      <c r="G2007"/>
      <c r="H2007"/>
      <c r="I2007"/>
      <c r="J2007" s="102"/>
      <c r="K2007"/>
      <c r="L2007" s="102"/>
      <c r="M2007" s="135"/>
      <c r="N2007"/>
      <c r="O2007"/>
      <c r="P2007"/>
      <c r="Q2007"/>
      <c r="R2007"/>
      <c r="S2007"/>
      <c r="T2007"/>
      <c r="U2007"/>
    </row>
    <row r="2008" spans="1:21" s="105" customFormat="1" x14ac:dyDescent="0.3">
      <c r="A2008"/>
      <c r="B2008"/>
      <c r="C2008"/>
      <c r="D2008"/>
      <c r="E2008"/>
      <c r="F2008"/>
      <c r="G2008"/>
      <c r="H2008"/>
      <c r="I2008"/>
      <c r="J2008" s="102"/>
      <c r="K2008"/>
      <c r="L2008" s="102"/>
      <c r="M2008" s="135"/>
      <c r="N2008"/>
      <c r="O2008"/>
      <c r="P2008"/>
      <c r="Q2008"/>
      <c r="R2008"/>
      <c r="S2008"/>
      <c r="T2008"/>
      <c r="U2008"/>
    </row>
    <row r="2009" spans="1:21" s="105" customFormat="1" x14ac:dyDescent="0.3">
      <c r="A2009"/>
      <c r="B2009"/>
      <c r="C2009"/>
      <c r="D2009"/>
      <c r="E2009"/>
      <c r="F2009"/>
      <c r="G2009"/>
      <c r="H2009"/>
      <c r="I2009"/>
      <c r="J2009" s="102"/>
      <c r="K2009"/>
      <c r="L2009" s="102"/>
      <c r="M2009" s="135"/>
      <c r="N2009"/>
      <c r="O2009"/>
      <c r="P2009"/>
      <c r="Q2009"/>
      <c r="R2009"/>
      <c r="S2009"/>
      <c r="T2009"/>
      <c r="U2009"/>
    </row>
    <row r="2010" spans="1:21" s="105" customFormat="1" x14ac:dyDescent="0.3">
      <c r="A2010"/>
      <c r="B2010"/>
      <c r="C2010"/>
      <c r="D2010"/>
      <c r="E2010"/>
      <c r="F2010"/>
      <c r="G2010"/>
      <c r="H2010"/>
      <c r="I2010"/>
      <c r="J2010" s="102"/>
      <c r="K2010"/>
      <c r="L2010" s="102"/>
      <c r="M2010" s="135"/>
      <c r="N2010"/>
      <c r="O2010"/>
      <c r="P2010"/>
      <c r="Q2010"/>
      <c r="R2010"/>
      <c r="S2010"/>
      <c r="T2010"/>
      <c r="U2010"/>
    </row>
    <row r="2011" spans="1:21" s="105" customFormat="1" x14ac:dyDescent="0.3">
      <c r="A2011"/>
      <c r="B2011"/>
      <c r="C2011"/>
      <c r="D2011"/>
      <c r="E2011"/>
      <c r="F2011"/>
      <c r="G2011"/>
      <c r="H2011"/>
      <c r="I2011"/>
      <c r="J2011" s="102"/>
      <c r="K2011"/>
      <c r="L2011" s="102"/>
      <c r="M2011" s="135"/>
      <c r="N2011"/>
      <c r="O2011"/>
      <c r="P2011"/>
      <c r="Q2011"/>
      <c r="R2011"/>
      <c r="S2011"/>
      <c r="T2011"/>
      <c r="U2011"/>
    </row>
    <row r="2012" spans="1:21" s="105" customFormat="1" x14ac:dyDescent="0.3">
      <c r="A2012"/>
      <c r="B2012"/>
      <c r="C2012"/>
      <c r="D2012"/>
      <c r="E2012"/>
      <c r="F2012"/>
      <c r="G2012"/>
      <c r="H2012"/>
      <c r="I2012"/>
      <c r="J2012" s="102"/>
      <c r="K2012"/>
      <c r="L2012" s="102"/>
      <c r="M2012" s="135"/>
      <c r="N2012"/>
      <c r="O2012"/>
      <c r="P2012"/>
      <c r="Q2012"/>
      <c r="R2012"/>
      <c r="S2012"/>
      <c r="T2012"/>
      <c r="U2012"/>
    </row>
    <row r="2013" spans="1:21" s="105" customFormat="1" x14ac:dyDescent="0.3">
      <c r="A2013"/>
      <c r="B2013"/>
      <c r="C2013"/>
      <c r="D2013"/>
      <c r="E2013"/>
      <c r="F2013"/>
      <c r="G2013"/>
      <c r="H2013"/>
      <c r="I2013"/>
      <c r="J2013" s="102"/>
      <c r="K2013"/>
      <c r="L2013" s="102"/>
      <c r="M2013" s="135"/>
      <c r="N2013"/>
      <c r="O2013"/>
      <c r="P2013"/>
      <c r="Q2013"/>
      <c r="R2013"/>
      <c r="S2013"/>
      <c r="T2013"/>
      <c r="U2013"/>
    </row>
    <row r="2014" spans="1:21" s="105" customFormat="1" x14ac:dyDescent="0.3">
      <c r="A2014"/>
      <c r="B2014"/>
      <c r="C2014"/>
      <c r="D2014"/>
      <c r="E2014"/>
      <c r="F2014"/>
      <c r="G2014"/>
      <c r="H2014"/>
      <c r="I2014"/>
      <c r="J2014" s="102"/>
      <c r="K2014"/>
      <c r="L2014" s="102"/>
      <c r="M2014" s="135"/>
      <c r="N2014"/>
      <c r="O2014"/>
      <c r="P2014"/>
      <c r="Q2014"/>
      <c r="R2014"/>
      <c r="S2014"/>
      <c r="T2014"/>
      <c r="U2014"/>
    </row>
    <row r="2015" spans="1:21" s="105" customFormat="1" x14ac:dyDescent="0.3">
      <c r="A2015"/>
      <c r="B2015"/>
      <c r="C2015"/>
      <c r="D2015"/>
      <c r="E2015"/>
      <c r="F2015"/>
      <c r="G2015"/>
      <c r="H2015"/>
      <c r="I2015"/>
      <c r="J2015" s="102"/>
      <c r="K2015"/>
      <c r="L2015" s="102"/>
      <c r="M2015" s="135"/>
      <c r="N2015"/>
      <c r="O2015"/>
      <c r="P2015"/>
      <c r="Q2015"/>
      <c r="R2015"/>
      <c r="S2015"/>
      <c r="T2015"/>
      <c r="U2015"/>
    </row>
    <row r="2016" spans="1:21" s="105" customFormat="1" x14ac:dyDescent="0.3">
      <c r="A2016"/>
      <c r="B2016"/>
      <c r="C2016"/>
      <c r="D2016"/>
      <c r="E2016"/>
      <c r="F2016"/>
      <c r="G2016"/>
      <c r="H2016"/>
      <c r="I2016"/>
      <c r="J2016" s="102"/>
      <c r="K2016"/>
      <c r="L2016" s="102"/>
      <c r="M2016" s="135"/>
      <c r="N2016"/>
      <c r="O2016"/>
      <c r="P2016"/>
      <c r="Q2016"/>
      <c r="R2016"/>
      <c r="S2016"/>
      <c r="T2016"/>
      <c r="U2016"/>
    </row>
    <row r="2017" spans="1:21" s="105" customFormat="1" x14ac:dyDescent="0.3">
      <c r="A2017"/>
      <c r="B2017"/>
      <c r="C2017"/>
      <c r="D2017"/>
      <c r="E2017"/>
      <c r="F2017"/>
      <c r="G2017"/>
      <c r="H2017"/>
      <c r="I2017"/>
      <c r="J2017" s="102"/>
      <c r="K2017"/>
      <c r="L2017" s="102"/>
      <c r="M2017" s="135"/>
      <c r="N2017"/>
      <c r="O2017"/>
      <c r="P2017"/>
      <c r="Q2017"/>
      <c r="R2017"/>
      <c r="S2017"/>
      <c r="T2017"/>
      <c r="U2017"/>
    </row>
    <row r="2018" spans="1:21" s="105" customFormat="1" x14ac:dyDescent="0.3">
      <c r="A2018"/>
      <c r="B2018"/>
      <c r="C2018"/>
      <c r="D2018"/>
      <c r="E2018"/>
      <c r="F2018"/>
      <c r="G2018"/>
      <c r="H2018"/>
      <c r="I2018"/>
      <c r="J2018" s="102"/>
      <c r="K2018"/>
      <c r="L2018" s="102"/>
      <c r="M2018" s="135"/>
      <c r="N2018"/>
      <c r="O2018"/>
      <c r="P2018"/>
      <c r="Q2018"/>
      <c r="R2018"/>
      <c r="S2018"/>
      <c r="T2018"/>
      <c r="U2018"/>
    </row>
    <row r="2019" spans="1:21" s="105" customFormat="1" x14ac:dyDescent="0.3">
      <c r="A2019"/>
      <c r="B2019"/>
      <c r="C2019"/>
      <c r="D2019"/>
      <c r="E2019"/>
      <c r="F2019"/>
      <c r="G2019"/>
      <c r="H2019"/>
      <c r="I2019"/>
      <c r="J2019" s="102"/>
      <c r="K2019"/>
      <c r="L2019" s="102"/>
      <c r="M2019" s="135"/>
      <c r="N2019"/>
      <c r="O2019"/>
      <c r="P2019"/>
      <c r="Q2019"/>
      <c r="R2019"/>
      <c r="S2019"/>
      <c r="T2019"/>
      <c r="U2019"/>
    </row>
    <row r="2020" spans="1:21" s="105" customFormat="1" x14ac:dyDescent="0.3">
      <c r="A2020"/>
      <c r="B2020"/>
      <c r="C2020"/>
      <c r="D2020"/>
      <c r="E2020"/>
      <c r="F2020"/>
      <c r="G2020"/>
      <c r="H2020"/>
      <c r="I2020"/>
      <c r="J2020" s="102"/>
      <c r="K2020"/>
      <c r="L2020" s="102"/>
      <c r="M2020" s="135"/>
      <c r="N2020"/>
      <c r="O2020"/>
      <c r="P2020"/>
      <c r="Q2020"/>
      <c r="R2020"/>
      <c r="S2020"/>
      <c r="T2020"/>
      <c r="U2020"/>
    </row>
    <row r="2021" spans="1:21" s="105" customFormat="1" x14ac:dyDescent="0.3">
      <c r="A2021"/>
      <c r="B2021"/>
      <c r="C2021"/>
      <c r="D2021"/>
      <c r="E2021"/>
      <c r="F2021"/>
      <c r="G2021"/>
      <c r="H2021"/>
      <c r="I2021"/>
      <c r="J2021" s="102"/>
      <c r="K2021"/>
      <c r="L2021" s="102"/>
      <c r="M2021" s="135"/>
      <c r="N2021"/>
      <c r="O2021"/>
      <c r="P2021"/>
      <c r="Q2021"/>
      <c r="R2021"/>
      <c r="S2021"/>
      <c r="T2021"/>
      <c r="U2021"/>
    </row>
    <row r="2022" spans="1:21" s="105" customFormat="1" x14ac:dyDescent="0.3">
      <c r="A2022"/>
      <c r="B2022"/>
      <c r="C2022"/>
      <c r="D2022"/>
      <c r="E2022"/>
      <c r="F2022"/>
      <c r="G2022"/>
      <c r="H2022"/>
      <c r="I2022"/>
      <c r="J2022" s="102"/>
      <c r="K2022"/>
      <c r="L2022" s="102"/>
      <c r="M2022" s="135"/>
      <c r="N2022"/>
      <c r="O2022"/>
      <c r="P2022"/>
      <c r="Q2022"/>
      <c r="R2022"/>
      <c r="S2022"/>
      <c r="T2022"/>
      <c r="U2022"/>
    </row>
    <row r="2023" spans="1:21" s="105" customFormat="1" x14ac:dyDescent="0.3">
      <c r="A2023"/>
      <c r="B2023"/>
      <c r="C2023"/>
      <c r="D2023"/>
      <c r="E2023"/>
      <c r="F2023"/>
      <c r="G2023"/>
      <c r="H2023"/>
      <c r="I2023"/>
      <c r="J2023" s="102"/>
      <c r="K2023"/>
      <c r="L2023" s="102"/>
      <c r="M2023" s="135"/>
      <c r="N2023"/>
      <c r="O2023"/>
      <c r="P2023"/>
      <c r="Q2023"/>
      <c r="R2023"/>
      <c r="S2023"/>
      <c r="T2023"/>
      <c r="U2023"/>
    </row>
    <row r="2024" spans="1:21" s="105" customFormat="1" x14ac:dyDescent="0.3">
      <c r="A2024"/>
      <c r="B2024"/>
      <c r="C2024"/>
      <c r="D2024"/>
      <c r="E2024"/>
      <c r="F2024"/>
      <c r="G2024"/>
      <c r="H2024"/>
      <c r="I2024"/>
      <c r="J2024" s="102"/>
      <c r="K2024"/>
      <c r="L2024" s="102"/>
      <c r="M2024" s="135"/>
      <c r="N2024"/>
      <c r="O2024"/>
      <c r="P2024"/>
      <c r="Q2024"/>
      <c r="R2024"/>
      <c r="S2024"/>
      <c r="T2024"/>
      <c r="U2024"/>
    </row>
    <row r="2025" spans="1:21" s="105" customFormat="1" x14ac:dyDescent="0.3">
      <c r="A2025"/>
      <c r="B2025"/>
      <c r="C2025"/>
      <c r="D2025"/>
      <c r="E2025"/>
      <c r="F2025"/>
      <c r="G2025"/>
      <c r="H2025"/>
      <c r="I2025"/>
      <c r="J2025" s="102"/>
      <c r="K2025"/>
      <c r="L2025" s="102"/>
      <c r="M2025" s="135"/>
      <c r="N2025"/>
      <c r="O2025"/>
      <c r="P2025"/>
      <c r="Q2025"/>
      <c r="R2025"/>
      <c r="S2025"/>
      <c r="T2025"/>
      <c r="U2025"/>
    </row>
    <row r="2026" spans="1:21" s="105" customFormat="1" x14ac:dyDescent="0.3">
      <c r="A2026"/>
      <c r="B2026"/>
      <c r="C2026"/>
      <c r="D2026"/>
      <c r="E2026"/>
      <c r="F2026"/>
      <c r="G2026"/>
      <c r="H2026"/>
      <c r="I2026"/>
      <c r="J2026" s="102"/>
      <c r="K2026"/>
      <c r="L2026" s="102"/>
      <c r="M2026" s="135"/>
      <c r="N2026"/>
      <c r="O2026"/>
      <c r="P2026"/>
      <c r="Q2026"/>
      <c r="R2026"/>
      <c r="S2026"/>
      <c r="T2026"/>
      <c r="U2026"/>
    </row>
    <row r="2027" spans="1:21" s="105" customFormat="1" x14ac:dyDescent="0.3">
      <c r="A2027"/>
      <c r="B2027"/>
      <c r="C2027"/>
      <c r="D2027"/>
      <c r="E2027"/>
      <c r="F2027"/>
      <c r="G2027"/>
      <c r="H2027"/>
      <c r="I2027"/>
      <c r="J2027" s="102"/>
      <c r="K2027"/>
      <c r="L2027" s="102"/>
      <c r="M2027" s="135"/>
      <c r="N2027"/>
      <c r="O2027"/>
      <c r="P2027"/>
      <c r="Q2027"/>
      <c r="R2027"/>
      <c r="S2027"/>
      <c r="T2027"/>
      <c r="U2027"/>
    </row>
    <row r="2028" spans="1:21" s="105" customFormat="1" x14ac:dyDescent="0.3">
      <c r="A2028"/>
      <c r="B2028"/>
      <c r="C2028"/>
      <c r="D2028"/>
      <c r="E2028"/>
      <c r="F2028"/>
      <c r="G2028"/>
      <c r="H2028"/>
      <c r="I2028"/>
      <c r="J2028" s="102"/>
      <c r="K2028"/>
      <c r="L2028" s="102"/>
      <c r="M2028" s="135"/>
      <c r="N2028"/>
      <c r="O2028"/>
      <c r="P2028"/>
      <c r="Q2028"/>
      <c r="R2028"/>
      <c r="S2028"/>
      <c r="T2028"/>
      <c r="U2028"/>
    </row>
    <row r="2029" spans="1:21" s="105" customFormat="1" x14ac:dyDescent="0.3">
      <c r="A2029"/>
      <c r="B2029"/>
      <c r="C2029"/>
      <c r="D2029"/>
      <c r="E2029"/>
      <c r="F2029"/>
      <c r="G2029"/>
      <c r="H2029"/>
      <c r="I2029"/>
      <c r="J2029" s="102"/>
      <c r="K2029"/>
      <c r="L2029" s="102"/>
      <c r="M2029" s="135"/>
      <c r="N2029"/>
      <c r="O2029"/>
      <c r="P2029"/>
      <c r="Q2029"/>
      <c r="R2029"/>
      <c r="S2029"/>
      <c r="T2029"/>
      <c r="U2029"/>
    </row>
    <row r="2030" spans="1:21" s="105" customFormat="1" x14ac:dyDescent="0.3">
      <c r="A2030"/>
      <c r="B2030"/>
      <c r="C2030"/>
      <c r="D2030"/>
      <c r="E2030"/>
      <c r="F2030"/>
      <c r="G2030"/>
      <c r="H2030"/>
      <c r="I2030"/>
      <c r="J2030" s="102"/>
      <c r="K2030"/>
      <c r="L2030" s="102"/>
      <c r="M2030" s="135"/>
      <c r="N2030"/>
      <c r="O2030"/>
      <c r="P2030"/>
      <c r="Q2030"/>
      <c r="R2030"/>
      <c r="S2030"/>
      <c r="T2030"/>
      <c r="U2030"/>
    </row>
    <row r="2031" spans="1:21" s="105" customFormat="1" x14ac:dyDescent="0.3">
      <c r="A2031"/>
      <c r="B2031"/>
      <c r="C2031"/>
      <c r="D2031"/>
      <c r="E2031"/>
      <c r="F2031"/>
      <c r="G2031"/>
      <c r="H2031"/>
      <c r="I2031"/>
      <c r="J2031" s="102"/>
      <c r="K2031"/>
      <c r="L2031" s="102"/>
      <c r="M2031" s="135"/>
      <c r="N2031"/>
      <c r="O2031"/>
      <c r="P2031"/>
      <c r="Q2031"/>
      <c r="R2031"/>
      <c r="S2031"/>
      <c r="T2031"/>
      <c r="U2031"/>
    </row>
    <row r="2032" spans="1:21" s="105" customFormat="1" x14ac:dyDescent="0.3">
      <c r="A2032"/>
      <c r="B2032"/>
      <c r="C2032"/>
      <c r="D2032"/>
      <c r="E2032"/>
      <c r="F2032"/>
      <c r="G2032"/>
      <c r="H2032"/>
      <c r="I2032"/>
      <c r="J2032" s="102"/>
      <c r="K2032"/>
      <c r="L2032" s="102"/>
      <c r="M2032" s="135"/>
      <c r="N2032"/>
      <c r="O2032"/>
      <c r="P2032"/>
      <c r="Q2032"/>
      <c r="R2032"/>
      <c r="S2032"/>
      <c r="T2032"/>
      <c r="U2032"/>
    </row>
    <row r="2033" spans="1:21" s="105" customFormat="1" x14ac:dyDescent="0.3">
      <c r="A2033"/>
      <c r="B2033"/>
      <c r="C2033"/>
      <c r="D2033"/>
      <c r="E2033"/>
      <c r="F2033"/>
      <c r="G2033"/>
      <c r="H2033"/>
      <c r="I2033"/>
      <c r="J2033" s="102"/>
      <c r="K2033"/>
      <c r="L2033" s="102"/>
      <c r="M2033" s="135"/>
      <c r="N2033"/>
      <c r="O2033"/>
      <c r="P2033"/>
      <c r="Q2033"/>
      <c r="R2033"/>
      <c r="S2033"/>
      <c r="T2033"/>
      <c r="U2033"/>
    </row>
    <row r="2034" spans="1:21" s="105" customFormat="1" x14ac:dyDescent="0.3">
      <c r="A2034"/>
      <c r="B2034"/>
      <c r="C2034"/>
      <c r="D2034"/>
      <c r="E2034"/>
      <c r="F2034"/>
      <c r="G2034"/>
      <c r="H2034"/>
      <c r="I2034"/>
      <c r="J2034" s="102"/>
      <c r="K2034"/>
      <c r="L2034" s="102"/>
      <c r="M2034" s="135"/>
      <c r="N2034"/>
      <c r="O2034"/>
      <c r="P2034"/>
      <c r="Q2034"/>
      <c r="R2034"/>
      <c r="S2034"/>
      <c r="T2034"/>
      <c r="U2034"/>
    </row>
    <row r="2035" spans="1:21" s="105" customFormat="1" x14ac:dyDescent="0.3">
      <c r="A2035"/>
      <c r="B2035"/>
      <c r="C2035"/>
      <c r="D2035"/>
      <c r="E2035"/>
      <c r="F2035"/>
      <c r="G2035"/>
      <c r="H2035"/>
      <c r="I2035"/>
      <c r="J2035" s="102"/>
      <c r="K2035"/>
      <c r="L2035" s="102"/>
      <c r="M2035" s="135"/>
      <c r="N2035"/>
      <c r="O2035"/>
      <c r="P2035"/>
      <c r="Q2035"/>
      <c r="R2035"/>
      <c r="S2035"/>
      <c r="T2035"/>
      <c r="U2035"/>
    </row>
    <row r="2036" spans="1:21" s="105" customFormat="1" x14ac:dyDescent="0.3">
      <c r="A2036"/>
      <c r="B2036"/>
      <c r="C2036"/>
      <c r="D2036"/>
      <c r="E2036"/>
      <c r="F2036"/>
      <c r="G2036"/>
      <c r="H2036"/>
      <c r="I2036"/>
      <c r="J2036" s="102"/>
      <c r="K2036"/>
      <c r="L2036" s="102"/>
      <c r="M2036" s="135"/>
      <c r="N2036"/>
      <c r="O2036"/>
      <c r="P2036"/>
      <c r="Q2036"/>
      <c r="R2036"/>
      <c r="S2036"/>
      <c r="T2036"/>
      <c r="U2036"/>
    </row>
    <row r="2037" spans="1:21" s="105" customFormat="1" x14ac:dyDescent="0.3">
      <c r="A2037"/>
      <c r="B2037"/>
      <c r="C2037"/>
      <c r="D2037"/>
      <c r="E2037"/>
      <c r="F2037"/>
      <c r="G2037"/>
      <c r="H2037"/>
      <c r="I2037"/>
      <c r="J2037" s="102"/>
      <c r="K2037"/>
      <c r="L2037" s="102"/>
      <c r="M2037" s="135"/>
      <c r="N2037"/>
      <c r="O2037"/>
      <c r="P2037"/>
      <c r="Q2037"/>
      <c r="R2037"/>
      <c r="S2037"/>
      <c r="T2037"/>
      <c r="U2037"/>
    </row>
    <row r="2038" spans="1:21" s="105" customFormat="1" x14ac:dyDescent="0.3">
      <c r="A2038"/>
      <c r="B2038"/>
      <c r="C2038"/>
      <c r="D2038"/>
      <c r="E2038"/>
      <c r="F2038"/>
      <c r="G2038"/>
      <c r="H2038"/>
      <c r="I2038"/>
      <c r="J2038" s="102"/>
      <c r="K2038"/>
      <c r="L2038" s="102"/>
      <c r="M2038" s="135"/>
      <c r="N2038"/>
      <c r="O2038"/>
      <c r="P2038"/>
      <c r="Q2038"/>
      <c r="R2038"/>
      <c r="S2038"/>
      <c r="T2038"/>
      <c r="U2038"/>
    </row>
    <row r="2039" spans="1:21" s="105" customFormat="1" x14ac:dyDescent="0.3">
      <c r="A2039"/>
      <c r="B2039"/>
      <c r="C2039"/>
      <c r="D2039"/>
      <c r="E2039"/>
      <c r="F2039"/>
      <c r="G2039"/>
      <c r="H2039"/>
      <c r="I2039"/>
      <c r="J2039" s="102"/>
      <c r="K2039"/>
      <c r="L2039" s="102"/>
      <c r="M2039" s="135"/>
      <c r="N2039"/>
      <c r="O2039"/>
      <c r="P2039"/>
      <c r="Q2039"/>
      <c r="R2039"/>
      <c r="S2039"/>
      <c r="T2039"/>
      <c r="U2039"/>
    </row>
    <row r="2040" spans="1:21" s="105" customFormat="1" x14ac:dyDescent="0.3">
      <c r="A2040"/>
      <c r="B2040"/>
      <c r="C2040"/>
      <c r="D2040"/>
      <c r="E2040"/>
      <c r="F2040"/>
      <c r="G2040"/>
      <c r="H2040"/>
      <c r="I2040"/>
      <c r="J2040" s="102"/>
      <c r="K2040"/>
      <c r="L2040" s="102"/>
      <c r="M2040" s="135"/>
      <c r="N2040"/>
      <c r="O2040"/>
      <c r="P2040"/>
      <c r="Q2040"/>
      <c r="R2040"/>
      <c r="S2040"/>
      <c r="T2040"/>
      <c r="U2040"/>
    </row>
    <row r="2041" spans="1:21" s="105" customFormat="1" x14ac:dyDescent="0.3">
      <c r="A2041"/>
      <c r="B2041"/>
      <c r="C2041"/>
      <c r="D2041"/>
      <c r="E2041"/>
      <c r="F2041"/>
      <c r="G2041"/>
      <c r="H2041"/>
      <c r="I2041"/>
      <c r="J2041" s="102"/>
      <c r="K2041"/>
      <c r="L2041" s="102"/>
      <c r="M2041" s="135"/>
      <c r="N2041"/>
      <c r="O2041"/>
      <c r="P2041"/>
      <c r="Q2041"/>
      <c r="R2041"/>
      <c r="S2041"/>
      <c r="T2041"/>
      <c r="U2041"/>
    </row>
    <row r="2042" spans="1:21" s="105" customFormat="1" x14ac:dyDescent="0.3">
      <c r="A2042"/>
      <c r="B2042"/>
      <c r="C2042"/>
      <c r="D2042"/>
      <c r="E2042"/>
      <c r="F2042"/>
      <c r="G2042"/>
      <c r="H2042"/>
      <c r="I2042"/>
      <c r="J2042" s="102"/>
      <c r="K2042"/>
      <c r="L2042" s="102"/>
      <c r="M2042" s="135"/>
      <c r="N2042"/>
      <c r="O2042"/>
      <c r="P2042"/>
      <c r="Q2042"/>
      <c r="R2042"/>
      <c r="S2042"/>
      <c r="T2042"/>
      <c r="U2042"/>
    </row>
    <row r="2043" spans="1:21" s="105" customFormat="1" x14ac:dyDescent="0.3">
      <c r="A2043"/>
      <c r="B2043"/>
      <c r="C2043"/>
      <c r="D2043"/>
      <c r="E2043"/>
      <c r="F2043"/>
      <c r="G2043"/>
      <c r="H2043"/>
      <c r="I2043"/>
      <c r="J2043" s="102"/>
      <c r="K2043"/>
      <c r="L2043" s="102"/>
      <c r="M2043" s="135"/>
      <c r="N2043"/>
      <c r="O2043"/>
      <c r="P2043"/>
      <c r="Q2043"/>
      <c r="R2043"/>
      <c r="S2043"/>
      <c r="T2043"/>
      <c r="U2043"/>
    </row>
    <row r="2044" spans="1:21" s="105" customFormat="1" x14ac:dyDescent="0.3">
      <c r="A2044"/>
      <c r="B2044"/>
      <c r="C2044"/>
      <c r="D2044"/>
      <c r="E2044"/>
      <c r="F2044"/>
      <c r="G2044"/>
      <c r="H2044"/>
      <c r="I2044"/>
      <c r="J2044" s="102"/>
      <c r="K2044"/>
      <c r="L2044" s="102"/>
      <c r="M2044" s="135"/>
      <c r="N2044"/>
      <c r="O2044"/>
      <c r="P2044"/>
      <c r="Q2044"/>
      <c r="R2044"/>
      <c r="S2044"/>
      <c r="T2044"/>
      <c r="U2044"/>
    </row>
    <row r="2045" spans="1:21" s="105" customFormat="1" x14ac:dyDescent="0.3">
      <c r="A2045"/>
      <c r="B2045"/>
      <c r="C2045"/>
      <c r="D2045"/>
      <c r="E2045"/>
      <c r="F2045"/>
      <c r="G2045"/>
      <c r="H2045"/>
      <c r="I2045"/>
      <c r="J2045" s="102"/>
      <c r="K2045"/>
      <c r="L2045" s="102"/>
      <c r="M2045" s="135"/>
      <c r="N2045"/>
      <c r="O2045"/>
      <c r="P2045"/>
      <c r="Q2045"/>
      <c r="R2045"/>
      <c r="S2045"/>
      <c r="T2045"/>
      <c r="U2045"/>
    </row>
    <row r="2046" spans="1:21" s="105" customFormat="1" x14ac:dyDescent="0.3">
      <c r="A2046"/>
      <c r="B2046"/>
      <c r="C2046"/>
      <c r="D2046"/>
      <c r="E2046"/>
      <c r="F2046"/>
      <c r="G2046"/>
      <c r="H2046"/>
      <c r="I2046"/>
      <c r="J2046" s="102"/>
      <c r="K2046"/>
      <c r="L2046" s="102"/>
      <c r="M2046" s="135"/>
      <c r="N2046"/>
      <c r="O2046"/>
      <c r="P2046"/>
      <c r="Q2046"/>
      <c r="R2046"/>
      <c r="S2046"/>
      <c r="T2046"/>
      <c r="U2046"/>
    </row>
    <row r="2047" spans="1:21" s="105" customFormat="1" x14ac:dyDescent="0.3">
      <c r="A2047"/>
      <c r="B2047"/>
      <c r="C2047"/>
      <c r="D2047"/>
      <c r="E2047"/>
      <c r="F2047"/>
      <c r="G2047"/>
      <c r="H2047"/>
      <c r="I2047"/>
      <c r="J2047" s="102"/>
      <c r="K2047"/>
      <c r="L2047" s="102"/>
      <c r="M2047" s="135"/>
      <c r="N2047"/>
      <c r="O2047"/>
      <c r="P2047"/>
      <c r="Q2047"/>
      <c r="R2047"/>
      <c r="S2047"/>
      <c r="T2047"/>
      <c r="U2047"/>
    </row>
    <row r="2048" spans="1:21" s="105" customFormat="1" x14ac:dyDescent="0.3">
      <c r="A2048"/>
      <c r="B2048"/>
      <c r="C2048"/>
      <c r="D2048"/>
      <c r="E2048"/>
      <c r="F2048"/>
      <c r="G2048"/>
      <c r="H2048"/>
      <c r="I2048"/>
      <c r="J2048" s="102"/>
      <c r="K2048"/>
      <c r="L2048" s="102"/>
      <c r="M2048" s="135"/>
      <c r="N2048"/>
      <c r="O2048"/>
      <c r="P2048"/>
      <c r="Q2048"/>
      <c r="R2048"/>
      <c r="S2048"/>
      <c r="T2048"/>
      <c r="U2048"/>
    </row>
    <row r="2049" spans="1:21" s="105" customFormat="1" x14ac:dyDescent="0.3">
      <c r="A2049"/>
      <c r="B2049"/>
      <c r="C2049"/>
      <c r="D2049"/>
      <c r="E2049"/>
      <c r="F2049"/>
      <c r="G2049"/>
      <c r="H2049"/>
      <c r="I2049"/>
      <c r="J2049" s="102"/>
      <c r="K2049"/>
      <c r="L2049" s="102"/>
      <c r="M2049" s="135"/>
      <c r="N2049"/>
      <c r="O2049"/>
      <c r="P2049"/>
      <c r="Q2049"/>
      <c r="R2049"/>
      <c r="S2049"/>
      <c r="T2049"/>
      <c r="U2049"/>
    </row>
    <row r="2050" spans="1:21" s="105" customFormat="1" x14ac:dyDescent="0.3">
      <c r="A2050"/>
      <c r="B2050"/>
      <c r="C2050"/>
      <c r="D2050"/>
      <c r="E2050"/>
      <c r="F2050"/>
      <c r="G2050"/>
      <c r="H2050"/>
      <c r="I2050"/>
      <c r="J2050" s="102"/>
      <c r="K2050"/>
      <c r="L2050" s="102"/>
      <c r="M2050" s="135"/>
      <c r="N2050"/>
      <c r="O2050"/>
      <c r="P2050"/>
      <c r="Q2050"/>
      <c r="R2050"/>
      <c r="S2050"/>
      <c r="T2050"/>
      <c r="U2050"/>
    </row>
    <row r="2051" spans="1:21" s="105" customFormat="1" x14ac:dyDescent="0.3">
      <c r="A2051"/>
      <c r="B2051"/>
      <c r="C2051"/>
      <c r="D2051"/>
      <c r="E2051"/>
      <c r="F2051"/>
      <c r="G2051"/>
      <c r="H2051"/>
      <c r="I2051"/>
      <c r="J2051" s="102"/>
      <c r="K2051"/>
      <c r="L2051" s="102"/>
      <c r="M2051" s="135"/>
      <c r="N2051"/>
      <c r="O2051"/>
      <c r="P2051"/>
      <c r="Q2051"/>
      <c r="R2051"/>
      <c r="S2051"/>
      <c r="T2051"/>
      <c r="U2051"/>
    </row>
    <row r="2052" spans="1:21" s="105" customFormat="1" x14ac:dyDescent="0.3">
      <c r="A2052"/>
      <c r="B2052"/>
      <c r="C2052"/>
      <c r="D2052"/>
      <c r="E2052"/>
      <c r="F2052"/>
      <c r="G2052"/>
      <c r="H2052"/>
      <c r="I2052"/>
      <c r="J2052" s="102"/>
      <c r="K2052"/>
      <c r="L2052" s="102"/>
      <c r="M2052" s="135"/>
      <c r="N2052"/>
      <c r="O2052"/>
      <c r="P2052"/>
      <c r="Q2052"/>
      <c r="R2052"/>
      <c r="S2052"/>
      <c r="T2052"/>
      <c r="U2052"/>
    </row>
    <row r="2053" spans="1:21" s="105" customFormat="1" x14ac:dyDescent="0.3">
      <c r="A2053"/>
      <c r="B2053"/>
      <c r="C2053"/>
      <c r="D2053"/>
      <c r="E2053"/>
      <c r="F2053"/>
      <c r="G2053"/>
      <c r="H2053"/>
      <c r="I2053"/>
      <c r="J2053" s="102"/>
      <c r="K2053"/>
      <c r="L2053" s="102"/>
      <c r="M2053" s="135"/>
      <c r="N2053"/>
      <c r="O2053"/>
      <c r="P2053"/>
      <c r="Q2053"/>
      <c r="R2053"/>
      <c r="S2053"/>
      <c r="T2053"/>
      <c r="U2053"/>
    </row>
    <row r="2054" spans="1:21" s="105" customFormat="1" x14ac:dyDescent="0.3">
      <c r="A2054"/>
      <c r="B2054"/>
      <c r="C2054"/>
      <c r="D2054"/>
      <c r="E2054"/>
      <c r="F2054"/>
      <c r="G2054"/>
      <c r="H2054"/>
      <c r="I2054"/>
      <c r="J2054" s="102"/>
      <c r="K2054"/>
      <c r="L2054" s="102"/>
      <c r="M2054" s="135"/>
      <c r="N2054"/>
      <c r="O2054"/>
      <c r="P2054"/>
      <c r="Q2054"/>
      <c r="R2054"/>
      <c r="S2054"/>
      <c r="T2054"/>
      <c r="U2054"/>
    </row>
    <row r="2055" spans="1:21" s="105" customFormat="1" x14ac:dyDescent="0.3">
      <c r="A2055"/>
      <c r="B2055"/>
      <c r="C2055"/>
      <c r="D2055"/>
      <c r="E2055"/>
      <c r="F2055"/>
      <c r="G2055"/>
      <c r="H2055"/>
      <c r="I2055"/>
      <c r="J2055" s="102"/>
      <c r="K2055"/>
      <c r="L2055" s="102"/>
      <c r="M2055" s="135"/>
      <c r="N2055"/>
      <c r="O2055"/>
      <c r="P2055"/>
      <c r="Q2055"/>
      <c r="R2055"/>
      <c r="S2055"/>
      <c r="T2055"/>
      <c r="U2055"/>
    </row>
    <row r="2056" spans="1:21" s="105" customFormat="1" x14ac:dyDescent="0.3">
      <c r="A2056"/>
      <c r="B2056"/>
      <c r="C2056"/>
      <c r="D2056"/>
      <c r="E2056"/>
      <c r="F2056"/>
      <c r="G2056"/>
      <c r="H2056"/>
      <c r="I2056"/>
      <c r="J2056" s="102"/>
      <c r="K2056"/>
      <c r="L2056" s="102"/>
      <c r="M2056" s="135"/>
      <c r="N2056"/>
      <c r="O2056"/>
      <c r="P2056"/>
      <c r="Q2056"/>
      <c r="R2056"/>
      <c r="S2056"/>
      <c r="T2056"/>
      <c r="U2056"/>
    </row>
    <row r="2057" spans="1:21" s="105" customFormat="1" x14ac:dyDescent="0.3">
      <c r="A2057"/>
      <c r="B2057"/>
      <c r="C2057"/>
      <c r="D2057"/>
      <c r="E2057"/>
      <c r="F2057"/>
      <c r="G2057"/>
      <c r="H2057"/>
      <c r="I2057"/>
      <c r="J2057" s="102"/>
      <c r="K2057"/>
      <c r="L2057" s="102"/>
      <c r="M2057" s="135"/>
      <c r="N2057"/>
      <c r="O2057"/>
      <c r="P2057"/>
      <c r="Q2057"/>
      <c r="R2057"/>
      <c r="S2057"/>
      <c r="T2057"/>
      <c r="U2057"/>
    </row>
    <row r="2058" spans="1:21" s="105" customFormat="1" x14ac:dyDescent="0.3">
      <c r="A2058"/>
      <c r="B2058"/>
      <c r="C2058"/>
      <c r="D2058"/>
      <c r="E2058"/>
      <c r="F2058"/>
      <c r="G2058"/>
      <c r="H2058"/>
      <c r="I2058"/>
      <c r="J2058" s="102"/>
      <c r="K2058"/>
      <c r="L2058" s="102"/>
      <c r="M2058" s="135"/>
      <c r="N2058"/>
      <c r="O2058"/>
      <c r="P2058"/>
      <c r="Q2058"/>
      <c r="R2058"/>
      <c r="S2058"/>
      <c r="T2058"/>
      <c r="U2058"/>
    </row>
    <row r="2059" spans="1:21" s="105" customFormat="1" x14ac:dyDescent="0.3">
      <c r="A2059"/>
      <c r="B2059"/>
      <c r="C2059"/>
      <c r="D2059"/>
      <c r="E2059"/>
      <c r="F2059"/>
      <c r="G2059"/>
      <c r="H2059"/>
      <c r="I2059"/>
      <c r="J2059" s="102"/>
      <c r="K2059"/>
      <c r="L2059" s="102"/>
      <c r="M2059" s="135"/>
      <c r="N2059"/>
      <c r="O2059"/>
      <c r="P2059"/>
      <c r="Q2059"/>
      <c r="R2059"/>
      <c r="S2059"/>
      <c r="T2059"/>
      <c r="U2059"/>
    </row>
    <row r="2060" spans="1:21" s="105" customFormat="1" x14ac:dyDescent="0.3">
      <c r="A2060"/>
      <c r="B2060"/>
      <c r="C2060"/>
      <c r="D2060"/>
      <c r="E2060"/>
      <c r="F2060"/>
      <c r="G2060"/>
      <c r="H2060"/>
      <c r="I2060"/>
      <c r="J2060" s="102"/>
      <c r="K2060"/>
      <c r="L2060" s="102"/>
      <c r="M2060" s="135"/>
      <c r="N2060"/>
      <c r="O2060"/>
      <c r="P2060"/>
      <c r="Q2060"/>
      <c r="R2060"/>
      <c r="S2060"/>
      <c r="T2060"/>
      <c r="U2060"/>
    </row>
    <row r="2061" spans="1:21" s="105" customFormat="1" x14ac:dyDescent="0.3">
      <c r="A2061"/>
      <c r="B2061"/>
      <c r="C2061"/>
      <c r="D2061"/>
      <c r="E2061"/>
      <c r="F2061"/>
      <c r="G2061"/>
      <c r="H2061"/>
      <c r="I2061"/>
      <c r="J2061" s="102"/>
      <c r="K2061"/>
      <c r="L2061" s="102"/>
      <c r="M2061" s="135"/>
      <c r="N2061"/>
      <c r="O2061"/>
      <c r="P2061"/>
      <c r="Q2061"/>
      <c r="R2061"/>
      <c r="S2061"/>
      <c r="T2061"/>
      <c r="U2061"/>
    </row>
    <row r="2062" spans="1:21" s="105" customFormat="1" x14ac:dyDescent="0.3">
      <c r="A2062"/>
      <c r="B2062"/>
      <c r="C2062"/>
      <c r="D2062"/>
      <c r="E2062"/>
      <c r="F2062"/>
      <c r="G2062"/>
      <c r="H2062"/>
      <c r="I2062"/>
      <c r="J2062" s="102"/>
      <c r="K2062"/>
      <c r="L2062" s="102"/>
      <c r="M2062" s="135"/>
      <c r="N2062"/>
      <c r="O2062"/>
      <c r="P2062"/>
      <c r="Q2062"/>
      <c r="R2062"/>
      <c r="S2062"/>
      <c r="T2062"/>
      <c r="U2062"/>
    </row>
    <row r="2063" spans="1:21" s="105" customFormat="1" x14ac:dyDescent="0.3">
      <c r="A2063"/>
      <c r="B2063"/>
      <c r="C2063"/>
      <c r="D2063"/>
      <c r="E2063"/>
      <c r="F2063"/>
      <c r="G2063"/>
      <c r="H2063"/>
      <c r="I2063"/>
      <c r="J2063" s="102"/>
      <c r="K2063"/>
      <c r="L2063" s="102"/>
      <c r="M2063" s="135"/>
      <c r="N2063"/>
      <c r="O2063"/>
      <c r="P2063"/>
      <c r="Q2063"/>
      <c r="R2063"/>
      <c r="S2063"/>
      <c r="T2063"/>
      <c r="U2063"/>
    </row>
    <row r="2064" spans="1:21" s="105" customFormat="1" x14ac:dyDescent="0.3">
      <c r="A2064"/>
      <c r="B2064"/>
      <c r="C2064"/>
      <c r="D2064"/>
      <c r="E2064"/>
      <c r="F2064"/>
      <c r="G2064"/>
      <c r="H2064"/>
      <c r="I2064"/>
      <c r="J2064" s="102"/>
      <c r="K2064"/>
      <c r="L2064" s="102"/>
      <c r="M2064" s="135"/>
      <c r="N2064"/>
      <c r="O2064"/>
      <c r="P2064"/>
      <c r="Q2064"/>
      <c r="R2064"/>
      <c r="S2064"/>
      <c r="T2064"/>
      <c r="U2064"/>
    </row>
    <row r="2065" spans="1:21" s="105" customFormat="1" x14ac:dyDescent="0.3">
      <c r="A2065"/>
      <c r="B2065"/>
      <c r="C2065"/>
      <c r="D2065"/>
      <c r="E2065"/>
      <c r="F2065"/>
      <c r="G2065"/>
      <c r="H2065"/>
      <c r="I2065"/>
      <c r="J2065" s="102"/>
      <c r="K2065"/>
      <c r="L2065" s="102"/>
      <c r="M2065" s="135"/>
      <c r="N2065"/>
      <c r="O2065"/>
      <c r="P2065"/>
      <c r="Q2065"/>
      <c r="R2065"/>
      <c r="S2065"/>
      <c r="T2065"/>
      <c r="U2065"/>
    </row>
    <row r="2066" spans="1:21" s="105" customFormat="1" x14ac:dyDescent="0.3">
      <c r="A2066"/>
      <c r="B2066"/>
      <c r="C2066"/>
      <c r="D2066"/>
      <c r="E2066"/>
      <c r="F2066"/>
      <c r="G2066"/>
      <c r="H2066"/>
      <c r="I2066"/>
      <c r="J2066" s="102"/>
      <c r="K2066"/>
      <c r="L2066" s="102"/>
      <c r="M2066" s="135"/>
      <c r="N2066"/>
      <c r="O2066"/>
      <c r="P2066"/>
      <c r="Q2066"/>
      <c r="R2066"/>
      <c r="S2066"/>
      <c r="T2066"/>
      <c r="U2066"/>
    </row>
    <row r="2067" spans="1:21" s="105" customFormat="1" x14ac:dyDescent="0.3">
      <c r="A2067"/>
      <c r="B2067"/>
      <c r="C2067"/>
      <c r="D2067"/>
      <c r="E2067"/>
      <c r="F2067"/>
      <c r="G2067"/>
      <c r="H2067"/>
      <c r="I2067"/>
      <c r="J2067" s="102"/>
      <c r="K2067"/>
      <c r="L2067" s="102"/>
      <c r="M2067" s="135"/>
      <c r="N2067"/>
      <c r="O2067"/>
      <c r="P2067"/>
      <c r="Q2067"/>
      <c r="R2067"/>
      <c r="S2067"/>
      <c r="T2067"/>
      <c r="U2067"/>
    </row>
    <row r="2068" spans="1:21" s="105" customFormat="1" x14ac:dyDescent="0.3">
      <c r="A2068"/>
      <c r="B2068"/>
      <c r="C2068"/>
      <c r="D2068"/>
      <c r="E2068"/>
      <c r="F2068"/>
      <c r="G2068"/>
      <c r="H2068"/>
      <c r="I2068"/>
      <c r="J2068" s="102"/>
      <c r="K2068"/>
      <c r="L2068" s="102"/>
      <c r="M2068" s="135"/>
      <c r="N2068"/>
      <c r="O2068"/>
      <c r="P2068"/>
      <c r="Q2068"/>
      <c r="R2068"/>
      <c r="S2068"/>
      <c r="T2068"/>
      <c r="U2068"/>
    </row>
    <row r="2069" spans="1:21" s="105" customFormat="1" x14ac:dyDescent="0.3">
      <c r="A2069"/>
      <c r="B2069"/>
      <c r="C2069"/>
      <c r="D2069"/>
      <c r="E2069"/>
      <c r="F2069"/>
      <c r="G2069"/>
      <c r="H2069"/>
      <c r="I2069"/>
      <c r="J2069" s="102"/>
      <c r="K2069"/>
      <c r="L2069" s="102"/>
      <c r="M2069" s="135"/>
      <c r="N2069"/>
      <c r="O2069"/>
      <c r="P2069"/>
      <c r="Q2069"/>
      <c r="R2069"/>
      <c r="S2069"/>
      <c r="T2069"/>
      <c r="U2069"/>
    </row>
    <row r="2070" spans="1:21" s="105" customFormat="1" x14ac:dyDescent="0.3">
      <c r="A2070"/>
      <c r="B2070"/>
      <c r="C2070"/>
      <c r="D2070"/>
      <c r="E2070"/>
      <c r="F2070"/>
      <c r="G2070"/>
      <c r="H2070"/>
      <c r="I2070"/>
      <c r="J2070" s="102"/>
      <c r="K2070"/>
      <c r="L2070" s="102"/>
      <c r="M2070" s="135"/>
      <c r="N2070"/>
      <c r="O2070"/>
      <c r="P2070"/>
      <c r="Q2070"/>
      <c r="R2070"/>
      <c r="S2070"/>
      <c r="T2070"/>
      <c r="U2070"/>
    </row>
    <row r="2071" spans="1:21" s="105" customFormat="1" x14ac:dyDescent="0.3">
      <c r="A2071"/>
      <c r="B2071"/>
      <c r="C2071"/>
      <c r="D2071"/>
      <c r="E2071"/>
      <c r="F2071"/>
      <c r="G2071"/>
      <c r="H2071"/>
      <c r="I2071"/>
      <c r="J2071" s="102"/>
      <c r="K2071"/>
      <c r="L2071" s="102"/>
      <c r="M2071" s="135"/>
      <c r="N2071"/>
      <c r="O2071"/>
      <c r="P2071"/>
      <c r="Q2071"/>
      <c r="R2071"/>
      <c r="S2071"/>
      <c r="T2071"/>
      <c r="U2071"/>
    </row>
    <row r="2072" spans="1:21" s="105" customFormat="1" x14ac:dyDescent="0.3">
      <c r="A2072"/>
      <c r="B2072"/>
      <c r="C2072"/>
      <c r="D2072"/>
      <c r="E2072"/>
      <c r="F2072"/>
      <c r="G2072"/>
      <c r="H2072"/>
      <c r="I2072"/>
      <c r="J2072" s="102"/>
      <c r="K2072"/>
      <c r="L2072" s="102"/>
      <c r="M2072" s="135"/>
      <c r="N2072"/>
      <c r="O2072"/>
      <c r="P2072"/>
      <c r="Q2072"/>
      <c r="R2072"/>
      <c r="S2072"/>
      <c r="T2072"/>
      <c r="U2072"/>
    </row>
    <row r="2073" spans="1:21" s="105" customFormat="1" x14ac:dyDescent="0.3">
      <c r="A2073"/>
      <c r="B2073"/>
      <c r="C2073"/>
      <c r="D2073"/>
      <c r="E2073"/>
      <c r="F2073"/>
      <c r="G2073"/>
      <c r="H2073"/>
      <c r="I2073"/>
      <c r="J2073" s="102"/>
      <c r="K2073"/>
      <c r="L2073" s="102"/>
      <c r="M2073" s="135"/>
      <c r="N2073"/>
      <c r="O2073"/>
      <c r="P2073"/>
      <c r="Q2073"/>
      <c r="R2073"/>
      <c r="S2073"/>
      <c r="T2073"/>
      <c r="U2073"/>
    </row>
    <row r="2074" spans="1:21" s="105" customFormat="1" x14ac:dyDescent="0.3">
      <c r="A2074"/>
      <c r="B2074"/>
      <c r="C2074"/>
      <c r="D2074"/>
      <c r="E2074"/>
      <c r="F2074"/>
      <c r="G2074"/>
      <c r="H2074"/>
      <c r="I2074"/>
      <c r="J2074" s="102"/>
      <c r="K2074"/>
      <c r="L2074" s="102"/>
      <c r="M2074" s="135"/>
      <c r="N2074"/>
      <c r="O2074"/>
      <c r="P2074"/>
      <c r="Q2074"/>
      <c r="R2074"/>
      <c r="S2074"/>
      <c r="T2074"/>
      <c r="U2074"/>
    </row>
    <row r="2075" spans="1:21" s="105" customFormat="1" x14ac:dyDescent="0.3">
      <c r="A2075"/>
      <c r="B2075"/>
      <c r="C2075"/>
      <c r="D2075"/>
      <c r="E2075"/>
      <c r="F2075"/>
      <c r="G2075"/>
      <c r="H2075"/>
      <c r="I2075"/>
      <c r="J2075" s="102"/>
      <c r="K2075"/>
      <c r="L2075" s="102"/>
      <c r="M2075" s="135"/>
      <c r="N2075"/>
      <c r="O2075"/>
      <c r="P2075"/>
      <c r="Q2075"/>
      <c r="R2075"/>
      <c r="S2075"/>
      <c r="T2075"/>
      <c r="U2075"/>
    </row>
    <row r="2076" spans="1:21" s="105" customFormat="1" x14ac:dyDescent="0.3">
      <c r="A2076"/>
      <c r="B2076"/>
      <c r="C2076"/>
      <c r="D2076"/>
      <c r="E2076"/>
      <c r="F2076"/>
      <c r="G2076"/>
      <c r="H2076"/>
      <c r="I2076"/>
      <c r="J2076" s="102"/>
      <c r="K2076"/>
      <c r="L2076" s="102"/>
      <c r="M2076" s="135"/>
      <c r="N2076"/>
      <c r="O2076"/>
      <c r="P2076"/>
      <c r="Q2076"/>
      <c r="R2076"/>
      <c r="S2076"/>
      <c r="T2076"/>
      <c r="U2076"/>
    </row>
    <row r="2077" spans="1:21" s="105" customFormat="1" x14ac:dyDescent="0.3">
      <c r="A2077"/>
      <c r="B2077"/>
      <c r="C2077"/>
      <c r="D2077"/>
      <c r="E2077"/>
      <c r="F2077"/>
      <c r="G2077"/>
      <c r="H2077"/>
      <c r="I2077"/>
      <c r="J2077" s="102"/>
      <c r="K2077"/>
      <c r="L2077" s="102"/>
      <c r="M2077" s="135"/>
      <c r="N2077"/>
      <c r="O2077"/>
      <c r="P2077"/>
      <c r="Q2077"/>
      <c r="R2077"/>
      <c r="S2077"/>
      <c r="T2077"/>
      <c r="U2077"/>
    </row>
    <row r="2078" spans="1:21" s="105" customFormat="1" x14ac:dyDescent="0.3">
      <c r="A2078"/>
      <c r="B2078"/>
      <c r="C2078"/>
      <c r="D2078"/>
      <c r="E2078"/>
      <c r="F2078"/>
      <c r="G2078"/>
      <c r="H2078"/>
      <c r="I2078"/>
      <c r="J2078" s="102"/>
      <c r="K2078"/>
      <c r="L2078" s="102"/>
      <c r="M2078" s="135"/>
      <c r="N2078"/>
      <c r="O2078"/>
      <c r="P2078"/>
      <c r="Q2078"/>
      <c r="R2078"/>
      <c r="S2078"/>
      <c r="T2078"/>
      <c r="U2078"/>
    </row>
    <row r="2079" spans="1:21" s="105" customFormat="1" x14ac:dyDescent="0.3">
      <c r="A2079"/>
      <c r="B2079"/>
      <c r="C2079"/>
      <c r="D2079"/>
      <c r="E2079"/>
      <c r="F2079"/>
      <c r="G2079"/>
      <c r="H2079"/>
      <c r="I2079"/>
      <c r="J2079" s="102"/>
      <c r="K2079"/>
      <c r="L2079" s="102"/>
      <c r="M2079" s="135"/>
      <c r="N2079"/>
      <c r="O2079"/>
      <c r="P2079"/>
      <c r="Q2079"/>
      <c r="R2079"/>
      <c r="S2079"/>
      <c r="T2079"/>
      <c r="U2079"/>
    </row>
    <row r="2080" spans="1:21" s="105" customFormat="1" x14ac:dyDescent="0.3">
      <c r="A2080"/>
      <c r="B2080"/>
      <c r="C2080"/>
      <c r="D2080"/>
      <c r="E2080"/>
      <c r="F2080"/>
      <c r="G2080"/>
      <c r="H2080"/>
      <c r="I2080"/>
      <c r="J2080" s="102"/>
      <c r="K2080"/>
      <c r="L2080" s="102"/>
      <c r="M2080" s="135"/>
      <c r="N2080"/>
      <c r="O2080"/>
      <c r="P2080"/>
      <c r="Q2080"/>
      <c r="R2080"/>
      <c r="S2080"/>
      <c r="T2080"/>
      <c r="U2080"/>
    </row>
    <row r="2081" spans="1:21" s="105" customFormat="1" x14ac:dyDescent="0.3">
      <c r="A2081"/>
      <c r="B2081"/>
      <c r="C2081"/>
      <c r="D2081"/>
      <c r="E2081"/>
      <c r="F2081"/>
      <c r="G2081"/>
      <c r="H2081"/>
      <c r="I2081"/>
      <c r="J2081" s="102"/>
      <c r="K2081"/>
      <c r="L2081" s="102"/>
      <c r="M2081" s="135"/>
      <c r="N2081"/>
      <c r="O2081"/>
      <c r="P2081"/>
      <c r="Q2081"/>
      <c r="R2081"/>
      <c r="S2081"/>
      <c r="T2081"/>
      <c r="U2081"/>
    </row>
    <row r="2082" spans="1:21" s="105" customFormat="1" x14ac:dyDescent="0.3">
      <c r="A2082"/>
      <c r="B2082"/>
      <c r="C2082"/>
      <c r="D2082"/>
      <c r="E2082"/>
      <c r="F2082"/>
      <c r="G2082"/>
      <c r="H2082"/>
      <c r="I2082"/>
      <c r="J2082" s="102"/>
      <c r="K2082"/>
      <c r="L2082" s="102"/>
      <c r="M2082" s="135"/>
      <c r="N2082"/>
      <c r="O2082"/>
      <c r="P2082"/>
      <c r="Q2082"/>
      <c r="R2082"/>
      <c r="S2082"/>
      <c r="T2082"/>
      <c r="U2082"/>
    </row>
    <row r="2083" spans="1:21" s="105" customFormat="1" x14ac:dyDescent="0.3">
      <c r="A2083"/>
      <c r="B2083"/>
      <c r="C2083"/>
      <c r="D2083"/>
      <c r="E2083"/>
      <c r="F2083"/>
      <c r="G2083"/>
      <c r="H2083"/>
      <c r="I2083"/>
      <c r="J2083" s="102"/>
      <c r="K2083"/>
      <c r="L2083" s="102"/>
      <c r="M2083" s="135"/>
      <c r="N2083"/>
      <c r="O2083"/>
      <c r="P2083"/>
      <c r="Q2083"/>
      <c r="R2083"/>
      <c r="S2083"/>
      <c r="T2083"/>
      <c r="U2083"/>
    </row>
    <row r="2084" spans="1:21" s="105" customFormat="1" x14ac:dyDescent="0.3">
      <c r="A2084"/>
      <c r="B2084"/>
      <c r="C2084"/>
      <c r="D2084"/>
      <c r="E2084"/>
      <c r="F2084"/>
      <c r="G2084"/>
      <c r="H2084"/>
      <c r="I2084"/>
      <c r="J2084" s="102"/>
      <c r="K2084"/>
      <c r="L2084" s="102"/>
      <c r="M2084" s="135"/>
      <c r="N2084"/>
      <c r="O2084"/>
      <c r="P2084"/>
      <c r="Q2084"/>
      <c r="R2084"/>
      <c r="S2084"/>
      <c r="T2084"/>
      <c r="U2084"/>
    </row>
    <row r="2085" spans="1:21" s="105" customFormat="1" x14ac:dyDescent="0.3">
      <c r="A2085"/>
      <c r="B2085"/>
      <c r="C2085"/>
      <c r="D2085"/>
      <c r="E2085"/>
      <c r="F2085"/>
      <c r="G2085"/>
      <c r="H2085"/>
      <c r="I2085"/>
      <c r="J2085" s="102"/>
      <c r="K2085"/>
      <c r="L2085" s="102"/>
      <c r="M2085" s="135"/>
      <c r="N2085"/>
      <c r="O2085"/>
      <c r="P2085"/>
      <c r="Q2085"/>
      <c r="R2085"/>
      <c r="S2085"/>
      <c r="T2085"/>
      <c r="U2085"/>
    </row>
    <row r="2086" spans="1:21" s="105" customFormat="1" x14ac:dyDescent="0.3">
      <c r="A2086"/>
      <c r="B2086"/>
      <c r="C2086"/>
      <c r="D2086"/>
      <c r="E2086"/>
      <c r="F2086"/>
      <c r="G2086"/>
      <c r="H2086"/>
      <c r="I2086"/>
      <c r="J2086" s="102"/>
      <c r="K2086"/>
      <c r="L2086" s="102"/>
      <c r="M2086" s="135"/>
      <c r="N2086"/>
      <c r="O2086"/>
      <c r="P2086"/>
      <c r="Q2086"/>
      <c r="R2086"/>
      <c r="S2086"/>
      <c r="T2086"/>
      <c r="U2086"/>
    </row>
    <row r="2087" spans="1:21" s="105" customFormat="1" x14ac:dyDescent="0.3">
      <c r="A2087"/>
      <c r="B2087"/>
      <c r="C2087"/>
      <c r="D2087"/>
      <c r="E2087"/>
      <c r="F2087"/>
      <c r="G2087"/>
      <c r="H2087"/>
      <c r="I2087"/>
      <c r="J2087" s="102"/>
      <c r="K2087"/>
      <c r="L2087" s="102"/>
      <c r="M2087" s="135"/>
      <c r="N2087"/>
      <c r="O2087"/>
      <c r="P2087"/>
      <c r="Q2087"/>
      <c r="R2087"/>
      <c r="S2087"/>
      <c r="T2087"/>
      <c r="U2087"/>
    </row>
    <row r="2088" spans="1:21" s="105" customFormat="1" x14ac:dyDescent="0.3">
      <c r="A2088"/>
      <c r="B2088"/>
      <c r="C2088"/>
      <c r="D2088"/>
      <c r="E2088"/>
      <c r="F2088"/>
      <c r="G2088"/>
      <c r="H2088"/>
      <c r="I2088"/>
      <c r="J2088" s="102"/>
      <c r="K2088"/>
      <c r="L2088" s="102"/>
      <c r="M2088" s="135"/>
      <c r="N2088"/>
      <c r="O2088"/>
      <c r="P2088"/>
      <c r="Q2088"/>
      <c r="R2088"/>
      <c r="S2088"/>
      <c r="T2088"/>
      <c r="U2088"/>
    </row>
    <row r="2089" spans="1:21" s="105" customFormat="1" x14ac:dyDescent="0.3">
      <c r="A2089"/>
      <c r="B2089"/>
      <c r="C2089"/>
      <c r="D2089"/>
      <c r="E2089"/>
      <c r="F2089"/>
      <c r="G2089"/>
      <c r="H2089"/>
      <c r="I2089"/>
      <c r="J2089" s="102"/>
      <c r="K2089"/>
      <c r="L2089" s="102"/>
      <c r="M2089" s="135"/>
      <c r="N2089"/>
      <c r="O2089"/>
      <c r="P2089"/>
      <c r="Q2089"/>
      <c r="R2089"/>
      <c r="S2089"/>
      <c r="T2089"/>
      <c r="U2089"/>
    </row>
    <row r="2090" spans="1:21" s="105" customFormat="1" x14ac:dyDescent="0.3">
      <c r="A2090"/>
      <c r="B2090"/>
      <c r="C2090"/>
      <c r="D2090"/>
      <c r="E2090"/>
      <c r="F2090"/>
      <c r="G2090"/>
      <c r="H2090"/>
      <c r="I2090"/>
      <c r="J2090" s="102"/>
      <c r="K2090"/>
      <c r="L2090" s="102"/>
      <c r="M2090" s="135"/>
      <c r="N2090"/>
      <c r="O2090"/>
      <c r="P2090"/>
      <c r="Q2090"/>
      <c r="R2090"/>
      <c r="S2090"/>
      <c r="T2090"/>
      <c r="U2090"/>
    </row>
    <row r="2091" spans="1:21" s="105" customFormat="1" x14ac:dyDescent="0.3">
      <c r="A2091"/>
      <c r="B2091"/>
      <c r="C2091"/>
      <c r="D2091"/>
      <c r="E2091"/>
      <c r="F2091"/>
      <c r="G2091"/>
      <c r="H2091"/>
      <c r="I2091"/>
      <c r="J2091" s="102"/>
      <c r="K2091"/>
      <c r="L2091" s="102"/>
      <c r="M2091" s="135"/>
      <c r="N2091"/>
      <c r="O2091"/>
      <c r="P2091"/>
      <c r="Q2091"/>
      <c r="R2091"/>
      <c r="S2091"/>
      <c r="T2091"/>
      <c r="U2091"/>
    </row>
    <row r="2092" spans="1:21" s="105" customFormat="1" x14ac:dyDescent="0.3">
      <c r="A2092"/>
      <c r="B2092"/>
      <c r="C2092"/>
      <c r="D2092"/>
      <c r="E2092"/>
      <c r="F2092"/>
      <c r="G2092"/>
      <c r="H2092"/>
      <c r="I2092"/>
      <c r="J2092" s="102"/>
      <c r="K2092"/>
      <c r="L2092" s="102"/>
      <c r="M2092" s="135"/>
      <c r="N2092"/>
      <c r="O2092"/>
      <c r="P2092"/>
      <c r="Q2092"/>
      <c r="R2092"/>
      <c r="S2092"/>
      <c r="T2092"/>
      <c r="U2092"/>
    </row>
    <row r="2093" spans="1:21" s="105" customFormat="1" x14ac:dyDescent="0.3">
      <c r="A2093"/>
      <c r="B2093"/>
      <c r="C2093"/>
      <c r="D2093"/>
      <c r="E2093"/>
      <c r="F2093"/>
      <c r="G2093"/>
      <c r="H2093"/>
      <c r="I2093"/>
      <c r="J2093" s="102"/>
      <c r="K2093"/>
      <c r="L2093" s="102"/>
      <c r="M2093" s="135"/>
      <c r="N2093"/>
      <c r="O2093"/>
      <c r="P2093"/>
      <c r="Q2093"/>
      <c r="R2093"/>
      <c r="S2093"/>
      <c r="T2093"/>
      <c r="U2093"/>
    </row>
    <row r="2094" spans="1:21" s="105" customFormat="1" x14ac:dyDescent="0.3">
      <c r="A2094"/>
      <c r="B2094"/>
      <c r="C2094"/>
      <c r="D2094"/>
      <c r="E2094"/>
      <c r="F2094"/>
      <c r="G2094"/>
      <c r="H2094"/>
      <c r="I2094"/>
      <c r="J2094" s="102"/>
      <c r="K2094"/>
      <c r="L2094" s="102"/>
      <c r="M2094" s="135"/>
      <c r="N2094"/>
      <c r="O2094"/>
      <c r="P2094"/>
      <c r="Q2094"/>
      <c r="R2094"/>
      <c r="S2094"/>
      <c r="T2094"/>
      <c r="U2094"/>
    </row>
    <row r="2095" spans="1:21" s="105" customFormat="1" x14ac:dyDescent="0.3">
      <c r="A2095"/>
      <c r="B2095"/>
      <c r="C2095"/>
      <c r="D2095"/>
      <c r="E2095"/>
      <c r="F2095"/>
      <c r="G2095"/>
      <c r="H2095"/>
      <c r="I2095"/>
      <c r="J2095" s="102"/>
      <c r="K2095"/>
      <c r="L2095" s="102"/>
      <c r="M2095" s="135"/>
      <c r="N2095"/>
      <c r="O2095"/>
      <c r="P2095"/>
      <c r="Q2095"/>
      <c r="R2095"/>
      <c r="S2095"/>
      <c r="T2095"/>
      <c r="U2095"/>
    </row>
    <row r="2096" spans="1:21" s="105" customFormat="1" x14ac:dyDescent="0.3">
      <c r="A2096"/>
      <c r="B2096"/>
      <c r="C2096"/>
      <c r="D2096"/>
      <c r="E2096"/>
      <c r="F2096"/>
      <c r="G2096"/>
      <c r="H2096"/>
      <c r="I2096"/>
      <c r="J2096" s="102"/>
      <c r="K2096"/>
      <c r="L2096" s="102"/>
      <c r="M2096" s="135"/>
      <c r="N2096"/>
      <c r="O2096"/>
      <c r="P2096"/>
      <c r="Q2096"/>
      <c r="R2096"/>
      <c r="S2096"/>
      <c r="T2096"/>
      <c r="U2096"/>
    </row>
    <row r="2097" spans="1:21" s="105" customFormat="1" x14ac:dyDescent="0.3">
      <c r="A2097"/>
      <c r="B2097"/>
      <c r="C2097"/>
      <c r="D2097"/>
      <c r="E2097"/>
      <c r="F2097"/>
      <c r="G2097"/>
      <c r="H2097"/>
      <c r="I2097"/>
      <c r="J2097" s="102"/>
      <c r="K2097"/>
      <c r="L2097" s="102"/>
      <c r="M2097" s="135"/>
      <c r="N2097"/>
      <c r="O2097"/>
      <c r="P2097"/>
      <c r="Q2097"/>
      <c r="R2097"/>
      <c r="S2097"/>
      <c r="T2097"/>
      <c r="U2097"/>
    </row>
    <row r="2098" spans="1:21" s="105" customFormat="1" x14ac:dyDescent="0.3">
      <c r="A2098"/>
      <c r="B2098"/>
      <c r="C2098"/>
      <c r="D2098"/>
      <c r="E2098"/>
      <c r="F2098"/>
      <c r="G2098"/>
      <c r="H2098"/>
      <c r="I2098"/>
      <c r="J2098" s="102"/>
      <c r="K2098"/>
      <c r="L2098" s="102"/>
      <c r="M2098" s="135"/>
      <c r="N2098"/>
      <c r="O2098"/>
      <c r="P2098"/>
      <c r="Q2098"/>
      <c r="R2098"/>
      <c r="S2098"/>
      <c r="T2098"/>
      <c r="U2098"/>
    </row>
    <row r="2099" spans="1:21" s="105" customFormat="1" x14ac:dyDescent="0.3">
      <c r="A2099"/>
      <c r="B2099"/>
      <c r="C2099"/>
      <c r="D2099"/>
      <c r="E2099"/>
      <c r="F2099"/>
      <c r="G2099"/>
      <c r="H2099"/>
      <c r="I2099"/>
      <c r="J2099" s="102"/>
      <c r="K2099"/>
      <c r="L2099" s="102"/>
      <c r="M2099" s="135"/>
      <c r="N2099"/>
      <c r="O2099"/>
      <c r="P2099"/>
      <c r="Q2099"/>
      <c r="R2099"/>
      <c r="S2099"/>
      <c r="T2099"/>
      <c r="U2099"/>
    </row>
    <row r="2100" spans="1:21" s="105" customFormat="1" x14ac:dyDescent="0.3">
      <c r="A2100"/>
      <c r="B2100"/>
      <c r="C2100"/>
      <c r="D2100"/>
      <c r="E2100"/>
      <c r="F2100"/>
      <c r="G2100"/>
      <c r="H2100"/>
      <c r="I2100"/>
      <c r="J2100" s="102"/>
      <c r="K2100"/>
      <c r="L2100" s="102"/>
      <c r="M2100" s="135"/>
      <c r="N2100"/>
      <c r="O2100"/>
      <c r="P2100"/>
      <c r="Q2100"/>
      <c r="R2100"/>
      <c r="S2100"/>
      <c r="T2100"/>
      <c r="U2100"/>
    </row>
    <row r="2101" spans="1:21" s="105" customFormat="1" x14ac:dyDescent="0.3">
      <c r="A2101"/>
      <c r="B2101"/>
      <c r="C2101"/>
      <c r="D2101"/>
      <c r="E2101"/>
      <c r="F2101"/>
      <c r="G2101"/>
      <c r="H2101"/>
      <c r="I2101"/>
      <c r="J2101" s="102"/>
      <c r="K2101"/>
      <c r="L2101" s="102"/>
      <c r="M2101" s="135"/>
      <c r="N2101"/>
      <c r="O2101"/>
      <c r="P2101"/>
      <c r="Q2101"/>
      <c r="R2101"/>
      <c r="S2101"/>
      <c r="T2101"/>
      <c r="U2101"/>
    </row>
    <row r="2102" spans="1:21" s="105" customFormat="1" x14ac:dyDescent="0.3">
      <c r="A2102"/>
      <c r="B2102"/>
      <c r="C2102"/>
      <c r="D2102"/>
      <c r="E2102"/>
      <c r="F2102"/>
      <c r="G2102"/>
      <c r="H2102"/>
      <c r="I2102"/>
      <c r="J2102" s="102"/>
      <c r="K2102"/>
      <c r="L2102" s="102"/>
      <c r="M2102" s="135"/>
      <c r="N2102"/>
      <c r="O2102"/>
      <c r="P2102"/>
      <c r="Q2102"/>
      <c r="R2102"/>
      <c r="S2102"/>
      <c r="T2102"/>
      <c r="U2102"/>
    </row>
    <row r="2103" spans="1:21" s="105" customFormat="1" x14ac:dyDescent="0.3">
      <c r="A2103"/>
      <c r="B2103"/>
      <c r="C2103"/>
      <c r="D2103"/>
      <c r="E2103"/>
      <c r="F2103"/>
      <c r="G2103"/>
      <c r="H2103"/>
      <c r="I2103"/>
      <c r="J2103" s="102"/>
      <c r="K2103"/>
      <c r="L2103" s="102"/>
      <c r="M2103" s="135"/>
      <c r="N2103"/>
      <c r="O2103"/>
      <c r="P2103"/>
      <c r="Q2103"/>
      <c r="R2103"/>
      <c r="S2103"/>
      <c r="T2103"/>
      <c r="U2103"/>
    </row>
    <row r="2104" spans="1:21" s="105" customFormat="1" x14ac:dyDescent="0.3">
      <c r="A2104"/>
      <c r="B2104"/>
      <c r="C2104"/>
      <c r="D2104"/>
      <c r="E2104"/>
      <c r="F2104"/>
      <c r="G2104"/>
      <c r="H2104"/>
      <c r="I2104"/>
      <c r="J2104" s="102"/>
      <c r="K2104"/>
      <c r="L2104" s="102"/>
      <c r="M2104" s="135"/>
      <c r="N2104"/>
      <c r="O2104"/>
      <c r="P2104"/>
      <c r="Q2104"/>
      <c r="R2104"/>
      <c r="S2104"/>
      <c r="T2104"/>
      <c r="U2104"/>
    </row>
    <row r="2105" spans="1:21" s="105" customFormat="1" x14ac:dyDescent="0.3">
      <c r="A2105"/>
      <c r="B2105"/>
      <c r="C2105"/>
      <c r="D2105"/>
      <c r="E2105"/>
      <c r="F2105"/>
      <c r="G2105"/>
      <c r="H2105"/>
      <c r="I2105"/>
      <c r="J2105" s="102"/>
      <c r="K2105"/>
      <c r="L2105" s="102"/>
      <c r="M2105" s="135"/>
      <c r="N2105"/>
      <c r="O2105"/>
      <c r="P2105"/>
      <c r="Q2105"/>
      <c r="R2105"/>
      <c r="S2105"/>
      <c r="T2105"/>
      <c r="U2105"/>
    </row>
    <row r="2106" spans="1:21" s="105" customFormat="1" x14ac:dyDescent="0.3">
      <c r="A2106"/>
      <c r="B2106"/>
      <c r="C2106"/>
      <c r="D2106"/>
      <c r="E2106"/>
      <c r="F2106"/>
      <c r="G2106"/>
      <c r="H2106"/>
      <c r="I2106"/>
      <c r="J2106" s="102"/>
      <c r="K2106"/>
      <c r="L2106" s="102"/>
      <c r="M2106" s="135"/>
      <c r="N2106"/>
      <c r="O2106"/>
      <c r="P2106"/>
      <c r="Q2106"/>
      <c r="R2106"/>
      <c r="S2106"/>
      <c r="T2106"/>
      <c r="U2106"/>
    </row>
    <row r="2107" spans="1:21" s="105" customFormat="1" x14ac:dyDescent="0.3">
      <c r="A2107"/>
      <c r="B2107"/>
      <c r="C2107"/>
      <c r="D2107"/>
      <c r="E2107"/>
      <c r="F2107"/>
      <c r="G2107"/>
      <c r="H2107"/>
      <c r="I2107"/>
      <c r="J2107" s="102"/>
      <c r="K2107"/>
      <c r="L2107" s="102"/>
      <c r="M2107" s="135"/>
      <c r="N2107"/>
      <c r="O2107"/>
      <c r="P2107"/>
      <c r="Q2107"/>
      <c r="R2107"/>
      <c r="S2107"/>
      <c r="T2107"/>
      <c r="U2107"/>
    </row>
    <row r="2108" spans="1:21" s="105" customFormat="1" x14ac:dyDescent="0.3">
      <c r="A2108"/>
      <c r="B2108"/>
      <c r="C2108"/>
      <c r="D2108"/>
      <c r="E2108"/>
      <c r="F2108"/>
      <c r="G2108"/>
      <c r="H2108"/>
      <c r="I2108"/>
      <c r="J2108" s="102"/>
      <c r="K2108"/>
      <c r="L2108" s="102"/>
      <c r="M2108" s="135"/>
      <c r="N2108"/>
      <c r="O2108"/>
      <c r="P2108"/>
      <c r="Q2108"/>
      <c r="R2108"/>
      <c r="S2108"/>
      <c r="T2108"/>
      <c r="U2108"/>
    </row>
    <row r="2109" spans="1:21" s="105" customFormat="1" x14ac:dyDescent="0.3">
      <c r="A2109"/>
      <c r="B2109"/>
      <c r="C2109"/>
      <c r="D2109"/>
      <c r="E2109"/>
      <c r="F2109"/>
      <c r="G2109"/>
      <c r="H2109"/>
      <c r="I2109"/>
      <c r="J2109" s="102"/>
      <c r="K2109"/>
      <c r="L2109" s="102"/>
      <c r="M2109" s="135"/>
      <c r="N2109"/>
      <c r="O2109"/>
      <c r="P2109"/>
      <c r="Q2109"/>
      <c r="R2109"/>
      <c r="S2109"/>
      <c r="T2109"/>
      <c r="U2109"/>
    </row>
    <row r="2110" spans="1:21" s="105" customFormat="1" x14ac:dyDescent="0.3">
      <c r="A2110"/>
      <c r="B2110"/>
      <c r="C2110"/>
      <c r="D2110"/>
      <c r="E2110"/>
      <c r="F2110"/>
      <c r="G2110"/>
      <c r="H2110"/>
      <c r="I2110"/>
      <c r="J2110" s="102"/>
      <c r="K2110"/>
      <c r="L2110" s="102"/>
      <c r="M2110" s="135"/>
      <c r="N2110"/>
      <c r="O2110"/>
      <c r="P2110"/>
      <c r="Q2110"/>
      <c r="R2110"/>
      <c r="S2110"/>
      <c r="T2110"/>
      <c r="U2110"/>
    </row>
    <row r="2111" spans="1:21" s="105" customFormat="1" x14ac:dyDescent="0.3">
      <c r="A2111"/>
      <c r="B2111"/>
      <c r="C2111"/>
      <c r="D2111"/>
      <c r="E2111"/>
      <c r="F2111"/>
      <c r="G2111"/>
      <c r="H2111"/>
      <c r="I2111"/>
      <c r="J2111" s="102"/>
      <c r="K2111"/>
      <c r="L2111" s="102"/>
      <c r="M2111" s="135"/>
      <c r="N2111"/>
      <c r="O2111"/>
      <c r="P2111"/>
      <c r="Q2111"/>
      <c r="R2111"/>
      <c r="S2111"/>
      <c r="T2111"/>
      <c r="U2111"/>
    </row>
    <row r="2112" spans="1:21" s="105" customFormat="1" x14ac:dyDescent="0.3">
      <c r="A2112"/>
      <c r="B2112"/>
      <c r="C2112"/>
      <c r="D2112"/>
      <c r="E2112"/>
      <c r="F2112"/>
      <c r="G2112"/>
      <c r="H2112"/>
      <c r="I2112"/>
      <c r="J2112" s="102"/>
      <c r="K2112"/>
      <c r="L2112" s="102"/>
      <c r="M2112" s="135"/>
      <c r="N2112"/>
      <c r="O2112"/>
      <c r="P2112"/>
      <c r="Q2112"/>
      <c r="R2112"/>
      <c r="S2112"/>
      <c r="T2112"/>
      <c r="U2112"/>
    </row>
    <row r="2113" spans="1:21" s="105" customFormat="1" x14ac:dyDescent="0.3">
      <c r="A2113"/>
      <c r="B2113"/>
      <c r="C2113"/>
      <c r="D2113"/>
      <c r="E2113"/>
      <c r="F2113"/>
      <c r="G2113"/>
      <c r="H2113"/>
      <c r="I2113"/>
      <c r="J2113" s="102"/>
      <c r="K2113"/>
      <c r="L2113" s="102"/>
      <c r="M2113" s="135"/>
      <c r="N2113"/>
      <c r="O2113"/>
      <c r="P2113"/>
      <c r="Q2113"/>
      <c r="R2113"/>
      <c r="S2113"/>
      <c r="T2113"/>
      <c r="U2113"/>
    </row>
    <row r="2114" spans="1:21" s="105" customFormat="1" x14ac:dyDescent="0.3">
      <c r="A2114"/>
      <c r="B2114"/>
      <c r="C2114"/>
      <c r="D2114"/>
      <c r="E2114"/>
      <c r="F2114"/>
      <c r="G2114"/>
      <c r="H2114"/>
      <c r="I2114"/>
      <c r="J2114" s="102"/>
      <c r="K2114"/>
      <c r="L2114" s="102"/>
      <c r="M2114" s="135"/>
      <c r="N2114"/>
      <c r="O2114"/>
      <c r="P2114"/>
      <c r="Q2114"/>
      <c r="R2114"/>
      <c r="S2114"/>
      <c r="T2114"/>
      <c r="U2114"/>
    </row>
    <row r="2115" spans="1:21" s="105" customFormat="1" x14ac:dyDescent="0.3">
      <c r="A2115"/>
      <c r="B2115"/>
      <c r="C2115"/>
      <c r="D2115"/>
      <c r="E2115"/>
      <c r="F2115"/>
      <c r="G2115"/>
      <c r="H2115"/>
      <c r="I2115"/>
      <c r="J2115" s="102"/>
      <c r="K2115"/>
      <c r="L2115" s="102"/>
      <c r="M2115" s="135"/>
      <c r="N2115"/>
      <c r="O2115"/>
      <c r="P2115"/>
      <c r="Q2115"/>
      <c r="R2115"/>
      <c r="S2115"/>
      <c r="T2115"/>
      <c r="U2115"/>
    </row>
    <row r="2116" spans="1:21" s="105" customFormat="1" x14ac:dyDescent="0.3">
      <c r="A2116"/>
      <c r="B2116"/>
      <c r="C2116"/>
      <c r="D2116"/>
      <c r="E2116"/>
      <c r="F2116"/>
      <c r="G2116"/>
      <c r="H2116"/>
      <c r="I2116"/>
      <c r="J2116" s="102"/>
      <c r="K2116"/>
      <c r="L2116" s="102"/>
      <c r="M2116" s="135"/>
      <c r="N2116"/>
      <c r="O2116"/>
      <c r="P2116"/>
      <c r="Q2116"/>
      <c r="R2116"/>
      <c r="S2116"/>
      <c r="T2116"/>
      <c r="U2116"/>
    </row>
    <row r="2117" spans="1:21" s="105" customFormat="1" x14ac:dyDescent="0.3">
      <c r="A2117"/>
      <c r="B2117"/>
      <c r="C2117"/>
      <c r="D2117"/>
      <c r="E2117"/>
      <c r="F2117"/>
      <c r="G2117"/>
      <c r="H2117"/>
      <c r="I2117"/>
      <c r="J2117" s="102"/>
      <c r="K2117"/>
      <c r="L2117" s="102"/>
      <c r="M2117" s="135"/>
      <c r="N2117"/>
      <c r="O2117"/>
      <c r="P2117"/>
      <c r="Q2117"/>
      <c r="R2117"/>
      <c r="S2117"/>
      <c r="T2117"/>
      <c r="U2117"/>
    </row>
    <row r="2118" spans="1:21" s="105" customFormat="1" x14ac:dyDescent="0.3">
      <c r="A2118"/>
      <c r="B2118"/>
      <c r="C2118"/>
      <c r="D2118"/>
      <c r="E2118"/>
      <c r="F2118"/>
      <c r="G2118"/>
      <c r="H2118"/>
      <c r="I2118"/>
      <c r="J2118" s="102"/>
      <c r="K2118"/>
      <c r="L2118" s="102"/>
      <c r="M2118" s="135"/>
      <c r="N2118"/>
      <c r="O2118"/>
      <c r="P2118"/>
      <c r="Q2118"/>
      <c r="R2118"/>
      <c r="S2118"/>
      <c r="T2118"/>
      <c r="U2118"/>
    </row>
    <row r="2119" spans="1:21" s="105" customFormat="1" x14ac:dyDescent="0.3">
      <c r="A2119"/>
      <c r="B2119"/>
      <c r="C2119"/>
      <c r="D2119"/>
      <c r="E2119"/>
      <c r="F2119"/>
      <c r="G2119"/>
      <c r="H2119"/>
      <c r="I2119"/>
      <c r="J2119" s="102"/>
      <c r="K2119"/>
      <c r="L2119" s="102"/>
      <c r="M2119" s="135"/>
      <c r="N2119"/>
      <c r="O2119"/>
      <c r="P2119"/>
      <c r="Q2119"/>
      <c r="R2119"/>
      <c r="S2119"/>
      <c r="T2119"/>
      <c r="U2119"/>
    </row>
    <row r="2120" spans="1:21" s="105" customFormat="1" x14ac:dyDescent="0.3">
      <c r="A2120"/>
      <c r="B2120"/>
      <c r="C2120"/>
      <c r="D2120"/>
      <c r="E2120"/>
      <c r="F2120"/>
      <c r="G2120"/>
      <c r="H2120"/>
      <c r="I2120"/>
      <c r="J2120" s="102"/>
      <c r="K2120"/>
      <c r="L2120" s="102"/>
      <c r="M2120" s="135"/>
      <c r="N2120"/>
      <c r="O2120"/>
      <c r="P2120"/>
      <c r="Q2120"/>
      <c r="R2120"/>
      <c r="S2120"/>
      <c r="T2120"/>
      <c r="U2120"/>
    </row>
    <row r="2121" spans="1:21" s="105" customFormat="1" x14ac:dyDescent="0.3">
      <c r="A2121"/>
      <c r="B2121"/>
      <c r="C2121"/>
      <c r="D2121"/>
      <c r="E2121"/>
      <c r="F2121"/>
      <c r="G2121"/>
      <c r="H2121"/>
      <c r="I2121"/>
      <c r="J2121" s="102"/>
      <c r="K2121"/>
      <c r="L2121" s="102"/>
      <c r="M2121" s="135"/>
      <c r="N2121"/>
      <c r="O2121"/>
      <c r="P2121"/>
      <c r="Q2121"/>
      <c r="R2121"/>
      <c r="S2121"/>
      <c r="T2121"/>
      <c r="U2121"/>
    </row>
    <row r="2122" spans="1:21" s="105" customFormat="1" x14ac:dyDescent="0.3">
      <c r="A2122"/>
      <c r="B2122"/>
      <c r="C2122"/>
      <c r="D2122"/>
      <c r="E2122"/>
      <c r="F2122"/>
      <c r="G2122"/>
      <c r="H2122"/>
      <c r="I2122"/>
      <c r="J2122" s="102"/>
      <c r="K2122"/>
      <c r="L2122" s="102"/>
      <c r="M2122" s="135"/>
      <c r="N2122"/>
      <c r="O2122"/>
      <c r="P2122"/>
      <c r="Q2122"/>
      <c r="R2122"/>
      <c r="S2122"/>
      <c r="T2122"/>
      <c r="U2122"/>
    </row>
    <row r="2123" spans="1:21" s="105" customFormat="1" x14ac:dyDescent="0.3">
      <c r="A2123"/>
      <c r="B2123"/>
      <c r="C2123"/>
      <c r="D2123"/>
      <c r="E2123"/>
      <c r="F2123"/>
      <c r="G2123"/>
      <c r="H2123"/>
      <c r="I2123"/>
      <c r="J2123" s="102"/>
      <c r="K2123"/>
      <c r="L2123" s="102"/>
      <c r="M2123" s="135"/>
      <c r="N2123"/>
      <c r="O2123"/>
      <c r="P2123"/>
      <c r="Q2123"/>
      <c r="R2123"/>
      <c r="S2123"/>
      <c r="T2123"/>
      <c r="U2123"/>
    </row>
    <row r="2124" spans="1:21" s="105" customFormat="1" x14ac:dyDescent="0.3">
      <c r="A2124"/>
      <c r="B2124"/>
      <c r="C2124"/>
      <c r="D2124"/>
      <c r="E2124"/>
      <c r="F2124"/>
      <c r="G2124"/>
      <c r="H2124"/>
      <c r="I2124"/>
      <c r="J2124" s="102"/>
      <c r="K2124"/>
      <c r="L2124" s="102"/>
      <c r="M2124" s="135"/>
      <c r="N2124"/>
      <c r="O2124"/>
      <c r="P2124"/>
      <c r="Q2124"/>
      <c r="R2124"/>
      <c r="S2124"/>
      <c r="T2124"/>
      <c r="U2124"/>
    </row>
    <row r="2125" spans="1:21" s="105" customFormat="1" x14ac:dyDescent="0.3">
      <c r="A2125"/>
      <c r="B2125"/>
      <c r="C2125"/>
      <c r="D2125"/>
      <c r="E2125"/>
      <c r="F2125"/>
      <c r="G2125"/>
      <c r="H2125"/>
      <c r="I2125"/>
      <c r="J2125" s="102"/>
      <c r="K2125"/>
      <c r="L2125" s="102"/>
      <c r="M2125" s="135"/>
      <c r="N2125"/>
      <c r="O2125"/>
      <c r="P2125"/>
      <c r="Q2125"/>
      <c r="R2125"/>
      <c r="S2125"/>
      <c r="T2125"/>
      <c r="U2125"/>
    </row>
    <row r="2126" spans="1:21" s="105" customFormat="1" x14ac:dyDescent="0.3">
      <c r="A2126"/>
      <c r="B2126"/>
      <c r="C2126"/>
      <c r="D2126"/>
      <c r="E2126"/>
      <c r="F2126"/>
      <c r="G2126"/>
      <c r="H2126"/>
      <c r="I2126"/>
      <c r="J2126" s="102"/>
      <c r="K2126"/>
      <c r="L2126" s="102"/>
      <c r="M2126" s="135"/>
      <c r="N2126"/>
      <c r="O2126"/>
      <c r="P2126"/>
      <c r="Q2126"/>
      <c r="R2126"/>
      <c r="S2126"/>
      <c r="T2126"/>
      <c r="U2126"/>
    </row>
    <row r="2127" spans="1:21" s="105" customFormat="1" x14ac:dyDescent="0.3">
      <c r="A2127"/>
      <c r="B2127"/>
      <c r="C2127"/>
      <c r="D2127"/>
      <c r="E2127"/>
      <c r="F2127"/>
      <c r="G2127"/>
      <c r="H2127"/>
      <c r="I2127"/>
      <c r="J2127" s="102"/>
      <c r="K2127"/>
      <c r="L2127" s="102"/>
      <c r="M2127" s="135"/>
      <c r="N2127"/>
      <c r="O2127"/>
      <c r="P2127"/>
      <c r="Q2127"/>
      <c r="R2127"/>
      <c r="S2127"/>
      <c r="T2127"/>
      <c r="U2127"/>
    </row>
    <row r="2128" spans="1:21" s="105" customFormat="1" x14ac:dyDescent="0.3">
      <c r="A2128"/>
      <c r="B2128"/>
      <c r="C2128"/>
      <c r="D2128"/>
      <c r="E2128"/>
      <c r="F2128"/>
      <c r="G2128"/>
      <c r="H2128"/>
      <c r="I2128"/>
      <c r="J2128" s="102"/>
      <c r="K2128"/>
      <c r="L2128" s="102"/>
      <c r="M2128" s="135"/>
      <c r="N2128"/>
      <c r="O2128"/>
      <c r="P2128"/>
      <c r="Q2128"/>
      <c r="R2128"/>
      <c r="S2128"/>
      <c r="T2128"/>
      <c r="U2128"/>
    </row>
    <row r="2129" spans="1:21" s="105" customFormat="1" x14ac:dyDescent="0.3">
      <c r="A2129"/>
      <c r="B2129"/>
      <c r="C2129"/>
      <c r="D2129"/>
      <c r="E2129"/>
      <c r="F2129"/>
      <c r="G2129"/>
      <c r="H2129"/>
      <c r="I2129"/>
      <c r="J2129" s="102"/>
      <c r="K2129"/>
      <c r="L2129" s="102"/>
      <c r="M2129" s="135"/>
      <c r="N2129"/>
      <c r="O2129"/>
      <c r="P2129"/>
      <c r="Q2129"/>
      <c r="R2129"/>
      <c r="S2129"/>
      <c r="T2129"/>
      <c r="U2129"/>
    </row>
    <row r="2130" spans="1:21" s="105" customFormat="1" x14ac:dyDescent="0.3">
      <c r="A2130"/>
      <c r="B2130"/>
      <c r="C2130"/>
      <c r="D2130"/>
      <c r="E2130"/>
      <c r="F2130"/>
      <c r="G2130"/>
      <c r="H2130"/>
      <c r="I2130"/>
      <c r="J2130" s="102"/>
      <c r="K2130"/>
      <c r="L2130" s="102"/>
      <c r="M2130" s="135"/>
      <c r="N2130"/>
      <c r="O2130"/>
      <c r="P2130"/>
      <c r="Q2130"/>
      <c r="R2130"/>
      <c r="S2130"/>
      <c r="T2130"/>
      <c r="U2130"/>
    </row>
    <row r="2131" spans="1:21" s="105" customFormat="1" x14ac:dyDescent="0.3">
      <c r="A2131"/>
      <c r="B2131"/>
      <c r="C2131"/>
      <c r="D2131"/>
      <c r="E2131"/>
      <c r="F2131"/>
      <c r="G2131"/>
      <c r="H2131"/>
      <c r="I2131"/>
      <c r="J2131" s="102"/>
      <c r="K2131"/>
      <c r="L2131" s="102"/>
      <c r="M2131" s="135"/>
      <c r="N2131"/>
      <c r="O2131"/>
      <c r="P2131"/>
      <c r="Q2131"/>
      <c r="R2131"/>
      <c r="S2131"/>
      <c r="T2131"/>
      <c r="U2131"/>
    </row>
    <row r="2132" spans="1:21" s="105" customFormat="1" x14ac:dyDescent="0.3">
      <c r="A2132"/>
      <c r="B2132"/>
      <c r="C2132"/>
      <c r="D2132"/>
      <c r="E2132"/>
      <c r="F2132"/>
      <c r="G2132"/>
      <c r="H2132"/>
      <c r="I2132"/>
      <c r="J2132" s="102"/>
      <c r="K2132"/>
      <c r="L2132" s="102"/>
      <c r="M2132" s="135"/>
      <c r="N2132"/>
      <c r="O2132"/>
      <c r="P2132"/>
      <c r="Q2132"/>
      <c r="R2132"/>
      <c r="S2132"/>
      <c r="T2132"/>
      <c r="U2132"/>
    </row>
    <row r="2133" spans="1:21" s="105" customFormat="1" x14ac:dyDescent="0.3">
      <c r="A2133"/>
      <c r="B2133"/>
      <c r="C2133"/>
      <c r="D2133"/>
      <c r="E2133"/>
      <c r="F2133"/>
      <c r="G2133"/>
      <c r="H2133"/>
      <c r="I2133"/>
      <c r="J2133" s="102"/>
      <c r="K2133"/>
      <c r="L2133" s="102"/>
      <c r="M2133" s="135"/>
      <c r="N2133"/>
      <c r="O2133"/>
      <c r="P2133"/>
      <c r="Q2133"/>
      <c r="R2133"/>
      <c r="S2133"/>
      <c r="T2133"/>
      <c r="U2133"/>
    </row>
    <row r="2134" spans="1:21" s="105" customFormat="1" x14ac:dyDescent="0.3">
      <c r="A2134"/>
      <c r="B2134"/>
      <c r="C2134"/>
      <c r="D2134"/>
      <c r="E2134"/>
      <c r="F2134"/>
      <c r="G2134"/>
      <c r="H2134"/>
      <c r="I2134"/>
      <c r="J2134" s="102"/>
      <c r="K2134"/>
      <c r="L2134" s="102"/>
      <c r="M2134" s="135"/>
      <c r="N2134"/>
      <c r="O2134"/>
      <c r="P2134"/>
      <c r="Q2134"/>
      <c r="R2134"/>
      <c r="S2134"/>
      <c r="T2134"/>
      <c r="U2134"/>
    </row>
    <row r="2135" spans="1:21" s="105" customFormat="1" x14ac:dyDescent="0.3">
      <c r="A2135"/>
      <c r="B2135"/>
      <c r="C2135"/>
      <c r="D2135"/>
      <c r="E2135"/>
      <c r="F2135"/>
      <c r="G2135"/>
      <c r="H2135"/>
      <c r="I2135"/>
      <c r="J2135" s="102"/>
      <c r="K2135"/>
      <c r="L2135" s="102"/>
      <c r="M2135" s="135"/>
      <c r="N2135"/>
      <c r="O2135"/>
      <c r="P2135"/>
      <c r="Q2135"/>
      <c r="R2135"/>
      <c r="S2135"/>
      <c r="T2135"/>
      <c r="U2135"/>
    </row>
    <row r="2136" spans="1:21" s="105" customFormat="1" x14ac:dyDescent="0.3">
      <c r="A2136"/>
      <c r="B2136"/>
      <c r="C2136"/>
      <c r="D2136"/>
      <c r="E2136"/>
      <c r="F2136"/>
      <c r="G2136"/>
      <c r="H2136"/>
      <c r="I2136"/>
      <c r="J2136" s="102"/>
      <c r="K2136"/>
      <c r="L2136" s="102"/>
      <c r="M2136" s="135"/>
      <c r="N2136"/>
      <c r="O2136"/>
      <c r="P2136"/>
      <c r="Q2136"/>
      <c r="R2136"/>
      <c r="S2136"/>
      <c r="T2136"/>
      <c r="U2136"/>
    </row>
    <row r="2137" spans="1:21" s="105" customFormat="1" x14ac:dyDescent="0.3">
      <c r="A2137"/>
      <c r="B2137"/>
      <c r="C2137"/>
      <c r="D2137"/>
      <c r="E2137"/>
      <c r="F2137"/>
      <c r="G2137"/>
      <c r="H2137"/>
      <c r="I2137"/>
      <c r="J2137" s="102"/>
      <c r="K2137"/>
      <c r="L2137" s="102"/>
      <c r="M2137" s="135"/>
      <c r="N2137"/>
      <c r="O2137"/>
      <c r="P2137"/>
      <c r="Q2137"/>
      <c r="R2137"/>
      <c r="S2137"/>
      <c r="T2137"/>
      <c r="U2137"/>
    </row>
    <row r="2138" spans="1:21" s="105" customFormat="1" x14ac:dyDescent="0.3">
      <c r="A2138"/>
      <c r="B2138"/>
      <c r="C2138"/>
      <c r="D2138"/>
      <c r="E2138"/>
      <c r="F2138"/>
      <c r="G2138"/>
      <c r="H2138"/>
      <c r="I2138"/>
      <c r="J2138" s="102"/>
      <c r="K2138"/>
      <c r="L2138" s="102"/>
      <c r="M2138" s="135"/>
      <c r="N2138"/>
      <c r="O2138"/>
      <c r="P2138"/>
      <c r="Q2138"/>
      <c r="R2138"/>
      <c r="S2138"/>
      <c r="T2138"/>
      <c r="U2138"/>
    </row>
    <row r="2139" spans="1:21" s="105" customFormat="1" x14ac:dyDescent="0.3">
      <c r="A2139"/>
      <c r="B2139"/>
      <c r="C2139"/>
      <c r="D2139"/>
      <c r="E2139"/>
      <c r="F2139"/>
      <c r="G2139"/>
      <c r="H2139"/>
      <c r="I2139"/>
      <c r="J2139" s="102"/>
      <c r="K2139"/>
      <c r="L2139" s="102"/>
      <c r="M2139" s="135"/>
      <c r="N2139"/>
      <c r="O2139"/>
      <c r="P2139"/>
      <c r="Q2139"/>
      <c r="R2139"/>
      <c r="S2139"/>
      <c r="T2139"/>
      <c r="U2139"/>
    </row>
    <row r="2140" spans="1:21" s="105" customFormat="1" x14ac:dyDescent="0.3">
      <c r="A2140"/>
      <c r="B2140"/>
      <c r="C2140"/>
      <c r="D2140"/>
      <c r="E2140"/>
      <c r="F2140"/>
      <c r="G2140"/>
      <c r="H2140"/>
      <c r="I2140"/>
      <c r="J2140" s="102"/>
      <c r="K2140"/>
      <c r="L2140" s="102"/>
      <c r="M2140" s="135"/>
      <c r="N2140"/>
      <c r="O2140"/>
      <c r="P2140"/>
      <c r="Q2140"/>
      <c r="R2140"/>
      <c r="S2140"/>
      <c r="T2140"/>
      <c r="U2140"/>
    </row>
    <row r="2141" spans="1:21" s="105" customFormat="1" x14ac:dyDescent="0.3">
      <c r="A2141"/>
      <c r="B2141"/>
      <c r="C2141"/>
      <c r="D2141"/>
      <c r="E2141"/>
      <c r="F2141"/>
      <c r="G2141"/>
      <c r="H2141"/>
      <c r="I2141"/>
      <c r="J2141" s="102"/>
      <c r="K2141"/>
      <c r="L2141" s="102"/>
      <c r="M2141" s="135"/>
      <c r="N2141"/>
      <c r="O2141"/>
      <c r="P2141"/>
      <c r="Q2141"/>
      <c r="R2141"/>
      <c r="S2141"/>
      <c r="T2141"/>
      <c r="U2141"/>
    </row>
    <row r="2142" spans="1:21" s="105" customFormat="1" x14ac:dyDescent="0.3">
      <c r="A2142"/>
      <c r="B2142"/>
      <c r="C2142"/>
      <c r="D2142"/>
      <c r="E2142"/>
      <c r="F2142"/>
      <c r="G2142"/>
      <c r="H2142"/>
      <c r="I2142"/>
      <c r="J2142" s="102"/>
      <c r="K2142"/>
      <c r="L2142" s="102"/>
      <c r="M2142" s="135"/>
      <c r="N2142"/>
      <c r="O2142"/>
      <c r="P2142"/>
      <c r="Q2142"/>
      <c r="R2142"/>
      <c r="S2142"/>
      <c r="T2142"/>
      <c r="U2142"/>
    </row>
    <row r="2143" spans="1:21" s="105" customFormat="1" x14ac:dyDescent="0.3">
      <c r="A2143"/>
      <c r="B2143"/>
      <c r="C2143"/>
      <c r="D2143"/>
      <c r="E2143"/>
      <c r="F2143"/>
      <c r="G2143"/>
      <c r="H2143"/>
      <c r="I2143"/>
      <c r="J2143" s="102"/>
      <c r="K2143"/>
      <c r="L2143" s="102"/>
      <c r="M2143" s="135"/>
      <c r="N2143"/>
      <c r="O2143"/>
      <c r="P2143"/>
      <c r="Q2143"/>
      <c r="R2143"/>
      <c r="S2143"/>
      <c r="T2143"/>
      <c r="U2143"/>
    </row>
    <row r="2144" spans="1:21" s="105" customFormat="1" x14ac:dyDescent="0.3">
      <c r="A2144"/>
      <c r="B2144"/>
      <c r="C2144"/>
      <c r="D2144"/>
      <c r="E2144"/>
      <c r="F2144"/>
      <c r="G2144"/>
      <c r="H2144"/>
      <c r="I2144"/>
      <c r="J2144" s="102"/>
      <c r="K2144"/>
      <c r="L2144" s="102"/>
      <c r="M2144" s="135"/>
      <c r="N2144"/>
      <c r="O2144"/>
      <c r="P2144"/>
      <c r="Q2144"/>
      <c r="R2144"/>
      <c r="S2144"/>
      <c r="T2144"/>
      <c r="U2144"/>
    </row>
    <row r="2145" spans="1:21" s="105" customFormat="1" x14ac:dyDescent="0.3">
      <c r="A2145"/>
      <c r="B2145"/>
      <c r="C2145"/>
      <c r="D2145"/>
      <c r="E2145"/>
      <c r="F2145"/>
      <c r="G2145"/>
      <c r="H2145"/>
      <c r="I2145"/>
      <c r="J2145" s="102"/>
      <c r="K2145"/>
      <c r="L2145" s="102"/>
      <c r="M2145" s="135"/>
      <c r="N2145"/>
      <c r="O2145"/>
      <c r="P2145"/>
      <c r="Q2145"/>
      <c r="R2145"/>
      <c r="S2145"/>
      <c r="T2145"/>
      <c r="U2145"/>
    </row>
    <row r="2146" spans="1:21" s="105" customFormat="1" x14ac:dyDescent="0.3">
      <c r="A2146"/>
      <c r="B2146"/>
      <c r="C2146"/>
      <c r="D2146"/>
      <c r="E2146"/>
      <c r="F2146"/>
      <c r="G2146"/>
      <c r="H2146"/>
      <c r="I2146"/>
      <c r="J2146" s="102"/>
      <c r="K2146"/>
      <c r="L2146" s="102"/>
      <c r="M2146" s="135"/>
      <c r="N2146"/>
      <c r="O2146"/>
      <c r="P2146"/>
      <c r="Q2146"/>
      <c r="R2146"/>
      <c r="S2146"/>
      <c r="T2146"/>
      <c r="U2146"/>
    </row>
    <row r="2147" spans="1:21" s="105" customFormat="1" x14ac:dyDescent="0.3">
      <c r="A2147"/>
      <c r="B2147"/>
      <c r="C2147"/>
      <c r="D2147"/>
      <c r="E2147"/>
      <c r="F2147"/>
      <c r="G2147"/>
      <c r="H2147"/>
      <c r="I2147"/>
      <c r="J2147" s="102"/>
      <c r="K2147"/>
      <c r="L2147" s="102"/>
      <c r="M2147" s="135"/>
      <c r="N2147"/>
      <c r="O2147"/>
      <c r="P2147"/>
      <c r="Q2147"/>
      <c r="R2147"/>
      <c r="S2147"/>
      <c r="T2147"/>
      <c r="U2147"/>
    </row>
    <row r="2148" spans="1:21" s="105" customFormat="1" x14ac:dyDescent="0.3">
      <c r="A2148"/>
      <c r="B2148"/>
      <c r="C2148"/>
      <c r="D2148"/>
      <c r="E2148"/>
      <c r="F2148"/>
      <c r="G2148"/>
      <c r="H2148"/>
      <c r="I2148"/>
      <c r="J2148" s="102"/>
      <c r="K2148"/>
      <c r="L2148" s="102"/>
      <c r="M2148" s="135"/>
      <c r="N2148"/>
      <c r="O2148"/>
      <c r="P2148"/>
      <c r="Q2148"/>
      <c r="R2148"/>
      <c r="S2148"/>
      <c r="T2148"/>
      <c r="U2148"/>
    </row>
    <row r="2149" spans="1:21" s="105" customFormat="1" x14ac:dyDescent="0.3">
      <c r="A2149"/>
      <c r="B2149"/>
      <c r="C2149"/>
      <c r="D2149"/>
      <c r="E2149"/>
      <c r="F2149"/>
      <c r="G2149"/>
      <c r="H2149"/>
      <c r="I2149"/>
      <c r="J2149" s="102"/>
      <c r="K2149"/>
      <c r="L2149" s="102"/>
      <c r="M2149" s="135"/>
      <c r="N2149"/>
      <c r="O2149"/>
      <c r="P2149"/>
      <c r="Q2149"/>
      <c r="R2149"/>
      <c r="S2149"/>
      <c r="T2149"/>
      <c r="U2149"/>
    </row>
    <row r="2150" spans="1:21" s="105" customFormat="1" x14ac:dyDescent="0.3">
      <c r="A2150"/>
      <c r="B2150"/>
      <c r="C2150"/>
      <c r="D2150"/>
      <c r="E2150"/>
      <c r="F2150"/>
      <c r="G2150"/>
      <c r="H2150"/>
      <c r="I2150"/>
      <c r="J2150" s="102"/>
      <c r="K2150"/>
      <c r="L2150" s="102"/>
      <c r="M2150" s="135"/>
      <c r="N2150"/>
      <c r="O2150"/>
      <c r="P2150"/>
      <c r="Q2150"/>
      <c r="R2150"/>
      <c r="S2150"/>
      <c r="T2150"/>
      <c r="U2150"/>
    </row>
    <row r="2151" spans="1:21" s="105" customFormat="1" x14ac:dyDescent="0.3">
      <c r="A2151"/>
      <c r="B2151"/>
      <c r="C2151"/>
      <c r="D2151"/>
      <c r="E2151"/>
      <c r="F2151"/>
      <c r="G2151"/>
      <c r="H2151"/>
      <c r="I2151"/>
      <c r="J2151" s="102"/>
      <c r="K2151"/>
      <c r="L2151" s="102"/>
      <c r="M2151" s="135"/>
      <c r="N2151"/>
      <c r="O2151"/>
      <c r="P2151"/>
      <c r="Q2151"/>
      <c r="R2151"/>
      <c r="S2151"/>
      <c r="T2151"/>
      <c r="U2151"/>
    </row>
    <row r="2152" spans="1:21" s="105" customFormat="1" x14ac:dyDescent="0.3">
      <c r="A2152"/>
      <c r="B2152"/>
      <c r="C2152"/>
      <c r="D2152"/>
      <c r="E2152"/>
      <c r="F2152"/>
      <c r="G2152"/>
      <c r="H2152"/>
      <c r="I2152"/>
      <c r="J2152" s="102"/>
      <c r="K2152"/>
      <c r="L2152" s="102"/>
      <c r="M2152" s="135"/>
      <c r="N2152"/>
      <c r="O2152"/>
      <c r="P2152"/>
      <c r="Q2152"/>
      <c r="R2152"/>
      <c r="S2152"/>
      <c r="T2152"/>
      <c r="U2152"/>
    </row>
    <row r="2153" spans="1:21" s="105" customFormat="1" x14ac:dyDescent="0.3">
      <c r="A2153"/>
      <c r="B2153"/>
      <c r="C2153"/>
      <c r="D2153"/>
      <c r="E2153"/>
      <c r="F2153"/>
      <c r="G2153"/>
      <c r="H2153"/>
      <c r="I2153"/>
      <c r="J2153" s="102"/>
      <c r="K2153"/>
      <c r="L2153" s="102"/>
      <c r="M2153" s="135"/>
      <c r="N2153"/>
      <c r="O2153"/>
      <c r="P2153"/>
      <c r="Q2153"/>
      <c r="R2153"/>
      <c r="S2153"/>
      <c r="T2153"/>
      <c r="U2153"/>
    </row>
    <row r="2154" spans="1:21" s="105" customFormat="1" x14ac:dyDescent="0.3">
      <c r="A2154"/>
      <c r="B2154"/>
      <c r="C2154"/>
      <c r="D2154"/>
      <c r="E2154"/>
      <c r="F2154"/>
      <c r="G2154"/>
      <c r="H2154"/>
      <c r="I2154"/>
      <c r="J2154" s="102"/>
      <c r="K2154"/>
      <c r="L2154" s="102"/>
      <c r="M2154" s="135"/>
      <c r="N2154"/>
      <c r="O2154"/>
      <c r="P2154"/>
      <c r="Q2154"/>
      <c r="R2154"/>
      <c r="S2154"/>
      <c r="T2154"/>
      <c r="U2154"/>
    </row>
    <row r="2155" spans="1:21" s="105" customFormat="1" x14ac:dyDescent="0.3">
      <c r="A2155"/>
      <c r="B2155"/>
      <c r="C2155"/>
      <c r="D2155"/>
      <c r="E2155"/>
      <c r="F2155"/>
      <c r="G2155"/>
      <c r="H2155"/>
      <c r="I2155"/>
      <c r="J2155" s="102"/>
      <c r="K2155"/>
      <c r="L2155" s="102"/>
      <c r="M2155" s="135"/>
      <c r="N2155"/>
      <c r="O2155"/>
      <c r="P2155"/>
      <c r="Q2155"/>
      <c r="R2155"/>
      <c r="S2155"/>
      <c r="T2155"/>
      <c r="U2155"/>
    </row>
    <row r="2156" spans="1:21" s="105" customFormat="1" x14ac:dyDescent="0.3">
      <c r="A2156"/>
      <c r="B2156"/>
      <c r="C2156"/>
      <c r="D2156"/>
      <c r="E2156"/>
      <c r="F2156"/>
      <c r="G2156"/>
      <c r="H2156"/>
      <c r="I2156"/>
      <c r="J2156" s="102"/>
      <c r="K2156"/>
      <c r="L2156" s="102"/>
      <c r="M2156" s="135"/>
      <c r="N2156"/>
      <c r="O2156"/>
      <c r="P2156"/>
      <c r="Q2156"/>
      <c r="R2156"/>
      <c r="S2156"/>
      <c r="T2156"/>
      <c r="U2156"/>
    </row>
    <row r="2157" spans="1:21" s="105" customFormat="1" x14ac:dyDescent="0.3">
      <c r="A2157"/>
      <c r="B2157"/>
      <c r="C2157"/>
      <c r="D2157"/>
      <c r="E2157"/>
      <c r="F2157"/>
      <c r="G2157"/>
      <c r="H2157"/>
      <c r="I2157"/>
      <c r="J2157" s="102"/>
      <c r="K2157"/>
      <c r="L2157" s="102"/>
      <c r="M2157" s="135"/>
      <c r="N2157"/>
      <c r="O2157"/>
      <c r="P2157"/>
      <c r="Q2157"/>
      <c r="R2157"/>
      <c r="S2157"/>
      <c r="T2157"/>
      <c r="U2157"/>
    </row>
    <row r="2158" spans="1:21" s="105" customFormat="1" x14ac:dyDescent="0.3">
      <c r="A2158"/>
      <c r="B2158"/>
      <c r="C2158"/>
      <c r="D2158"/>
      <c r="E2158"/>
      <c r="F2158"/>
      <c r="G2158"/>
      <c r="H2158"/>
      <c r="I2158"/>
      <c r="J2158" s="102"/>
      <c r="K2158"/>
      <c r="L2158" s="102"/>
      <c r="M2158" s="135"/>
      <c r="N2158"/>
      <c r="O2158"/>
      <c r="P2158"/>
      <c r="Q2158"/>
      <c r="R2158"/>
      <c r="S2158"/>
      <c r="T2158"/>
      <c r="U2158"/>
    </row>
    <row r="2159" spans="1:21" s="105" customFormat="1" x14ac:dyDescent="0.3">
      <c r="A2159"/>
      <c r="B2159"/>
      <c r="C2159"/>
      <c r="D2159"/>
      <c r="E2159"/>
      <c r="F2159"/>
      <c r="G2159"/>
      <c r="H2159"/>
      <c r="I2159"/>
      <c r="J2159" s="102"/>
      <c r="K2159"/>
      <c r="L2159" s="102"/>
      <c r="M2159" s="135"/>
      <c r="N2159"/>
      <c r="O2159"/>
      <c r="P2159"/>
      <c r="Q2159"/>
      <c r="R2159"/>
      <c r="S2159"/>
      <c r="T2159"/>
      <c r="U2159"/>
    </row>
    <row r="2160" spans="1:21" s="105" customFormat="1" x14ac:dyDescent="0.3">
      <c r="A2160"/>
      <c r="B2160"/>
      <c r="C2160"/>
      <c r="D2160"/>
      <c r="E2160"/>
      <c r="F2160"/>
      <c r="G2160"/>
      <c r="H2160"/>
      <c r="I2160"/>
      <c r="J2160" s="102"/>
      <c r="K2160"/>
      <c r="L2160" s="102"/>
      <c r="M2160" s="135"/>
      <c r="N2160"/>
      <c r="O2160"/>
      <c r="P2160"/>
      <c r="Q2160"/>
      <c r="R2160"/>
      <c r="S2160"/>
      <c r="T2160"/>
      <c r="U2160"/>
    </row>
    <row r="2161" spans="1:21" s="105" customFormat="1" x14ac:dyDescent="0.3">
      <c r="A2161"/>
      <c r="B2161"/>
      <c r="C2161"/>
      <c r="D2161"/>
      <c r="E2161"/>
      <c r="F2161"/>
      <c r="G2161"/>
      <c r="H2161"/>
      <c r="I2161"/>
      <c r="J2161" s="102"/>
      <c r="K2161"/>
      <c r="L2161" s="102"/>
      <c r="M2161" s="135"/>
      <c r="N2161"/>
      <c r="O2161"/>
      <c r="P2161"/>
      <c r="Q2161"/>
      <c r="R2161"/>
      <c r="S2161"/>
      <c r="T2161"/>
      <c r="U2161"/>
    </row>
    <row r="2162" spans="1:21" s="105" customFormat="1" x14ac:dyDescent="0.3">
      <c r="A2162"/>
      <c r="B2162"/>
      <c r="C2162"/>
      <c r="D2162"/>
      <c r="E2162"/>
      <c r="F2162"/>
      <c r="G2162"/>
      <c r="H2162"/>
      <c r="I2162"/>
      <c r="J2162" s="102"/>
      <c r="K2162"/>
      <c r="L2162" s="102"/>
      <c r="M2162" s="135"/>
      <c r="N2162"/>
      <c r="O2162"/>
      <c r="P2162"/>
      <c r="Q2162"/>
      <c r="R2162"/>
      <c r="S2162"/>
      <c r="T2162"/>
      <c r="U2162"/>
    </row>
    <row r="2163" spans="1:21" s="105" customFormat="1" x14ac:dyDescent="0.3">
      <c r="A2163"/>
      <c r="B2163"/>
      <c r="C2163"/>
      <c r="D2163"/>
      <c r="E2163"/>
      <c r="F2163"/>
      <c r="G2163"/>
      <c r="H2163"/>
      <c r="I2163"/>
      <c r="J2163" s="102"/>
      <c r="K2163"/>
      <c r="L2163" s="102"/>
      <c r="M2163" s="135"/>
      <c r="N2163"/>
      <c r="O2163"/>
      <c r="P2163"/>
      <c r="Q2163"/>
      <c r="R2163"/>
      <c r="S2163"/>
      <c r="T2163"/>
      <c r="U2163"/>
    </row>
    <row r="2164" spans="1:21" s="105" customFormat="1" x14ac:dyDescent="0.3">
      <c r="A2164"/>
      <c r="B2164"/>
      <c r="C2164"/>
      <c r="D2164"/>
      <c r="E2164"/>
      <c r="F2164"/>
      <c r="G2164"/>
      <c r="H2164"/>
      <c r="I2164"/>
      <c r="J2164" s="102"/>
      <c r="K2164"/>
      <c r="L2164" s="102"/>
      <c r="M2164" s="135"/>
      <c r="N2164"/>
      <c r="O2164"/>
      <c r="P2164"/>
      <c r="Q2164"/>
      <c r="R2164"/>
      <c r="S2164"/>
      <c r="T2164"/>
      <c r="U2164"/>
    </row>
    <row r="2165" spans="1:21" s="105" customFormat="1" x14ac:dyDescent="0.3">
      <c r="A2165"/>
      <c r="B2165"/>
      <c r="C2165"/>
      <c r="D2165"/>
      <c r="E2165"/>
      <c r="F2165"/>
      <c r="G2165"/>
      <c r="H2165"/>
      <c r="I2165"/>
      <c r="J2165" s="102"/>
      <c r="K2165"/>
      <c r="L2165" s="102"/>
      <c r="M2165" s="135"/>
      <c r="N2165"/>
      <c r="O2165"/>
      <c r="P2165"/>
      <c r="Q2165"/>
      <c r="R2165"/>
      <c r="S2165"/>
      <c r="T2165"/>
      <c r="U2165"/>
    </row>
    <row r="2166" spans="1:21" s="105" customFormat="1" x14ac:dyDescent="0.3">
      <c r="A2166"/>
      <c r="B2166"/>
      <c r="C2166"/>
      <c r="D2166"/>
      <c r="E2166"/>
      <c r="F2166"/>
      <c r="G2166"/>
      <c r="H2166"/>
      <c r="I2166"/>
      <c r="J2166" s="102"/>
      <c r="K2166"/>
      <c r="L2166" s="102"/>
      <c r="M2166" s="135"/>
      <c r="N2166"/>
      <c r="O2166"/>
      <c r="P2166"/>
      <c r="Q2166"/>
      <c r="R2166"/>
      <c r="S2166"/>
      <c r="T2166"/>
      <c r="U2166"/>
    </row>
    <row r="2167" spans="1:21" s="105" customFormat="1" x14ac:dyDescent="0.3">
      <c r="A2167"/>
      <c r="B2167"/>
      <c r="C2167"/>
      <c r="D2167"/>
      <c r="E2167"/>
      <c r="F2167"/>
      <c r="G2167"/>
      <c r="H2167"/>
      <c r="I2167"/>
      <c r="J2167" s="102"/>
      <c r="K2167"/>
      <c r="L2167" s="102"/>
      <c r="M2167" s="135"/>
      <c r="N2167"/>
      <c r="O2167"/>
      <c r="P2167"/>
      <c r="Q2167"/>
      <c r="R2167"/>
      <c r="S2167"/>
      <c r="T2167"/>
      <c r="U2167"/>
    </row>
    <row r="2168" spans="1:21" s="105" customFormat="1" x14ac:dyDescent="0.3">
      <c r="A2168"/>
      <c r="B2168"/>
      <c r="C2168"/>
      <c r="D2168"/>
      <c r="E2168"/>
      <c r="F2168"/>
      <c r="G2168"/>
      <c r="H2168"/>
      <c r="I2168"/>
      <c r="J2168" s="102"/>
      <c r="K2168"/>
      <c r="L2168" s="102"/>
      <c r="M2168" s="135"/>
      <c r="N2168"/>
      <c r="O2168"/>
      <c r="P2168"/>
      <c r="Q2168"/>
      <c r="R2168"/>
      <c r="S2168"/>
      <c r="T2168"/>
      <c r="U2168"/>
    </row>
    <row r="2169" spans="1:21" s="105" customFormat="1" x14ac:dyDescent="0.3">
      <c r="A2169"/>
      <c r="B2169"/>
      <c r="C2169"/>
      <c r="D2169"/>
      <c r="E2169"/>
      <c r="F2169"/>
      <c r="G2169"/>
      <c r="H2169"/>
      <c r="I2169"/>
      <c r="J2169" s="102"/>
      <c r="K2169"/>
      <c r="L2169" s="102"/>
      <c r="M2169" s="135"/>
      <c r="N2169"/>
      <c r="O2169"/>
      <c r="P2169"/>
      <c r="Q2169"/>
      <c r="R2169"/>
      <c r="S2169"/>
      <c r="T2169"/>
      <c r="U2169"/>
    </row>
    <row r="2170" spans="1:21" s="105" customFormat="1" x14ac:dyDescent="0.3">
      <c r="A2170"/>
      <c r="B2170"/>
      <c r="C2170"/>
      <c r="D2170"/>
      <c r="E2170"/>
      <c r="F2170"/>
      <c r="G2170"/>
      <c r="H2170"/>
      <c r="I2170"/>
      <c r="J2170" s="102"/>
      <c r="K2170"/>
      <c r="L2170" s="102"/>
      <c r="M2170" s="135"/>
      <c r="N2170"/>
      <c r="O2170"/>
      <c r="P2170"/>
      <c r="Q2170"/>
      <c r="R2170"/>
      <c r="S2170"/>
      <c r="T2170"/>
      <c r="U2170"/>
    </row>
    <row r="2171" spans="1:21" s="105" customFormat="1" x14ac:dyDescent="0.3">
      <c r="A2171"/>
      <c r="B2171"/>
      <c r="C2171"/>
      <c r="D2171"/>
      <c r="E2171"/>
      <c r="F2171"/>
      <c r="G2171"/>
      <c r="H2171"/>
      <c r="I2171"/>
      <c r="J2171" s="102"/>
      <c r="K2171"/>
      <c r="L2171" s="102"/>
      <c r="M2171" s="135"/>
      <c r="N2171"/>
      <c r="O2171"/>
      <c r="P2171"/>
      <c r="Q2171"/>
      <c r="R2171"/>
      <c r="S2171"/>
      <c r="T2171"/>
      <c r="U2171"/>
    </row>
    <row r="2172" spans="1:21" s="105" customFormat="1" x14ac:dyDescent="0.3">
      <c r="A2172"/>
      <c r="B2172"/>
      <c r="C2172"/>
      <c r="D2172"/>
      <c r="E2172"/>
      <c r="F2172"/>
      <c r="G2172"/>
      <c r="H2172"/>
      <c r="I2172"/>
      <c r="J2172" s="102"/>
      <c r="K2172"/>
      <c r="L2172" s="102"/>
      <c r="M2172" s="135"/>
      <c r="N2172"/>
      <c r="O2172"/>
      <c r="P2172"/>
      <c r="Q2172"/>
      <c r="R2172"/>
      <c r="S2172"/>
      <c r="T2172"/>
      <c r="U2172"/>
    </row>
    <row r="2173" spans="1:21" s="105" customFormat="1" x14ac:dyDescent="0.3">
      <c r="A2173"/>
      <c r="B2173"/>
      <c r="C2173"/>
      <c r="D2173"/>
      <c r="E2173"/>
      <c r="F2173"/>
      <c r="G2173"/>
      <c r="H2173"/>
      <c r="I2173"/>
      <c r="J2173" s="102"/>
      <c r="K2173"/>
      <c r="L2173" s="102"/>
      <c r="M2173" s="135"/>
      <c r="N2173"/>
      <c r="O2173"/>
      <c r="P2173"/>
      <c r="Q2173"/>
      <c r="R2173"/>
      <c r="S2173"/>
      <c r="T2173"/>
      <c r="U2173"/>
    </row>
    <row r="2174" spans="1:21" s="105" customFormat="1" x14ac:dyDescent="0.3">
      <c r="A2174"/>
      <c r="B2174"/>
      <c r="C2174"/>
      <c r="D2174"/>
      <c r="E2174"/>
      <c r="F2174"/>
      <c r="G2174"/>
      <c r="H2174"/>
      <c r="I2174"/>
      <c r="J2174" s="102"/>
      <c r="K2174"/>
      <c r="L2174" s="102"/>
      <c r="M2174" s="135"/>
      <c r="N2174"/>
      <c r="O2174"/>
      <c r="P2174"/>
      <c r="Q2174"/>
      <c r="R2174"/>
      <c r="S2174"/>
      <c r="T2174"/>
      <c r="U2174"/>
    </row>
    <row r="2175" spans="1:21" s="105" customFormat="1" x14ac:dyDescent="0.3">
      <c r="A2175"/>
      <c r="B2175"/>
      <c r="C2175"/>
      <c r="D2175"/>
      <c r="E2175"/>
      <c r="F2175"/>
      <c r="G2175"/>
      <c r="H2175"/>
      <c r="I2175"/>
      <c r="J2175" s="102"/>
      <c r="K2175"/>
      <c r="L2175" s="102"/>
      <c r="M2175" s="135"/>
      <c r="N2175"/>
      <c r="O2175"/>
      <c r="P2175"/>
      <c r="Q2175"/>
      <c r="R2175"/>
      <c r="S2175"/>
      <c r="T2175"/>
      <c r="U2175"/>
    </row>
    <row r="2176" spans="1:21" s="105" customFormat="1" x14ac:dyDescent="0.3">
      <c r="A2176"/>
      <c r="B2176"/>
      <c r="C2176"/>
      <c r="D2176"/>
      <c r="E2176"/>
      <c r="F2176"/>
      <c r="G2176"/>
      <c r="H2176"/>
      <c r="I2176"/>
      <c r="J2176" s="102"/>
      <c r="K2176"/>
      <c r="L2176" s="102"/>
      <c r="M2176" s="135"/>
      <c r="N2176"/>
      <c r="O2176"/>
      <c r="P2176"/>
      <c r="Q2176"/>
      <c r="R2176"/>
      <c r="S2176"/>
      <c r="T2176"/>
      <c r="U2176"/>
    </row>
    <row r="2177" spans="1:21" s="105" customFormat="1" x14ac:dyDescent="0.3">
      <c r="A2177"/>
      <c r="B2177"/>
      <c r="C2177"/>
      <c r="D2177"/>
      <c r="E2177"/>
      <c r="F2177"/>
      <c r="G2177"/>
      <c r="H2177"/>
      <c r="I2177"/>
      <c r="J2177" s="102"/>
      <c r="K2177"/>
      <c r="L2177" s="102"/>
      <c r="M2177" s="135"/>
      <c r="N2177"/>
      <c r="O2177"/>
      <c r="P2177"/>
      <c r="Q2177"/>
      <c r="R2177"/>
      <c r="S2177"/>
      <c r="T2177"/>
      <c r="U2177"/>
    </row>
    <row r="2178" spans="1:21" s="105" customFormat="1" x14ac:dyDescent="0.3">
      <c r="A2178"/>
      <c r="B2178"/>
      <c r="C2178"/>
      <c r="D2178"/>
      <c r="E2178"/>
      <c r="F2178"/>
      <c r="G2178"/>
      <c r="H2178"/>
      <c r="I2178"/>
      <c r="J2178" s="102"/>
      <c r="K2178"/>
      <c r="L2178" s="102"/>
      <c r="M2178" s="135"/>
      <c r="N2178"/>
      <c r="O2178"/>
      <c r="P2178"/>
      <c r="Q2178"/>
      <c r="R2178"/>
      <c r="S2178"/>
      <c r="T2178"/>
      <c r="U2178"/>
    </row>
    <row r="2179" spans="1:21" s="105" customFormat="1" x14ac:dyDescent="0.3">
      <c r="A2179"/>
      <c r="B2179"/>
      <c r="C2179"/>
      <c r="D2179"/>
      <c r="E2179"/>
      <c r="F2179"/>
      <c r="G2179"/>
      <c r="H2179"/>
      <c r="I2179"/>
      <c r="J2179" s="102"/>
      <c r="K2179"/>
      <c r="L2179" s="102"/>
      <c r="M2179" s="135"/>
      <c r="N2179"/>
      <c r="O2179"/>
      <c r="P2179"/>
      <c r="Q2179"/>
      <c r="R2179"/>
      <c r="S2179"/>
      <c r="T2179"/>
      <c r="U2179"/>
    </row>
    <row r="2180" spans="1:21" s="105" customFormat="1" x14ac:dyDescent="0.3">
      <c r="A2180"/>
      <c r="B2180"/>
      <c r="C2180"/>
      <c r="D2180"/>
      <c r="E2180"/>
      <c r="F2180"/>
      <c r="G2180"/>
      <c r="H2180"/>
      <c r="I2180"/>
      <c r="J2180" s="102"/>
      <c r="K2180"/>
      <c r="L2180" s="102"/>
      <c r="M2180" s="135"/>
      <c r="N2180"/>
      <c r="O2180"/>
      <c r="P2180"/>
      <c r="Q2180"/>
      <c r="R2180"/>
      <c r="S2180"/>
      <c r="T2180"/>
      <c r="U2180"/>
    </row>
    <row r="2181" spans="1:21" s="105" customFormat="1" x14ac:dyDescent="0.3">
      <c r="A2181"/>
      <c r="B2181"/>
      <c r="C2181"/>
      <c r="D2181"/>
      <c r="E2181"/>
      <c r="F2181"/>
      <c r="G2181"/>
      <c r="H2181"/>
      <c r="I2181"/>
      <c r="J2181" s="102"/>
      <c r="K2181"/>
      <c r="L2181" s="102"/>
      <c r="M2181" s="135"/>
      <c r="N2181"/>
      <c r="O2181"/>
      <c r="P2181"/>
      <c r="Q2181"/>
      <c r="R2181"/>
      <c r="S2181"/>
      <c r="T2181"/>
      <c r="U2181"/>
    </row>
    <row r="2182" spans="1:21" s="105" customFormat="1" x14ac:dyDescent="0.3">
      <c r="A2182"/>
      <c r="B2182"/>
      <c r="C2182"/>
      <c r="D2182"/>
      <c r="E2182"/>
      <c r="F2182"/>
      <c r="G2182"/>
      <c r="H2182"/>
      <c r="I2182"/>
      <c r="J2182" s="102"/>
      <c r="K2182"/>
      <c r="L2182" s="102"/>
      <c r="M2182" s="135"/>
      <c r="N2182"/>
      <c r="O2182"/>
      <c r="P2182"/>
      <c r="Q2182"/>
      <c r="R2182"/>
      <c r="S2182"/>
      <c r="T2182"/>
      <c r="U2182"/>
    </row>
    <row r="2183" spans="1:21" s="105" customFormat="1" x14ac:dyDescent="0.3">
      <c r="A2183"/>
      <c r="B2183"/>
      <c r="C2183"/>
      <c r="D2183"/>
      <c r="E2183"/>
      <c r="F2183"/>
      <c r="G2183"/>
      <c r="H2183"/>
      <c r="I2183"/>
      <c r="J2183" s="102"/>
      <c r="K2183"/>
      <c r="L2183" s="102"/>
      <c r="M2183" s="135"/>
      <c r="N2183"/>
      <c r="O2183"/>
      <c r="P2183"/>
      <c r="Q2183"/>
      <c r="R2183"/>
      <c r="S2183"/>
      <c r="T2183"/>
      <c r="U2183"/>
    </row>
    <row r="2184" spans="1:21" s="105" customFormat="1" x14ac:dyDescent="0.3">
      <c r="A2184"/>
      <c r="B2184"/>
      <c r="C2184"/>
      <c r="D2184"/>
      <c r="E2184"/>
      <c r="F2184"/>
      <c r="G2184"/>
      <c r="H2184"/>
      <c r="I2184"/>
      <c r="J2184" s="102"/>
      <c r="K2184"/>
      <c r="L2184" s="102"/>
      <c r="M2184" s="135"/>
      <c r="N2184"/>
      <c r="O2184"/>
      <c r="P2184"/>
      <c r="Q2184"/>
      <c r="R2184"/>
      <c r="S2184"/>
      <c r="T2184"/>
      <c r="U2184"/>
    </row>
    <row r="2185" spans="1:21" s="105" customFormat="1" x14ac:dyDescent="0.3">
      <c r="A2185"/>
      <c r="B2185"/>
      <c r="C2185"/>
      <c r="D2185"/>
      <c r="E2185"/>
      <c r="F2185"/>
      <c r="G2185"/>
      <c r="H2185"/>
      <c r="I2185"/>
      <c r="J2185" s="102"/>
      <c r="K2185"/>
      <c r="L2185" s="102"/>
      <c r="M2185" s="135"/>
      <c r="N2185"/>
      <c r="O2185"/>
      <c r="P2185"/>
      <c r="Q2185"/>
      <c r="R2185"/>
      <c r="S2185"/>
      <c r="T2185"/>
      <c r="U2185"/>
    </row>
    <row r="2186" spans="1:21" s="105" customFormat="1" x14ac:dyDescent="0.3">
      <c r="A2186"/>
      <c r="B2186"/>
      <c r="C2186"/>
      <c r="D2186"/>
      <c r="E2186"/>
      <c r="F2186"/>
      <c r="G2186"/>
      <c r="H2186"/>
      <c r="I2186"/>
      <c r="J2186" s="102"/>
      <c r="K2186"/>
      <c r="L2186" s="102"/>
      <c r="M2186" s="135"/>
      <c r="N2186"/>
      <c r="O2186"/>
      <c r="P2186"/>
      <c r="Q2186"/>
      <c r="R2186"/>
      <c r="S2186"/>
      <c r="T2186"/>
      <c r="U2186"/>
    </row>
    <row r="2187" spans="1:21" s="105" customFormat="1" x14ac:dyDescent="0.3">
      <c r="A2187"/>
      <c r="B2187"/>
      <c r="C2187"/>
      <c r="D2187"/>
      <c r="E2187"/>
      <c r="F2187"/>
      <c r="G2187"/>
      <c r="H2187"/>
      <c r="I2187"/>
      <c r="J2187" s="102"/>
      <c r="K2187"/>
      <c r="L2187" s="102"/>
      <c r="M2187" s="135"/>
      <c r="N2187"/>
      <c r="O2187"/>
      <c r="P2187"/>
      <c r="Q2187"/>
      <c r="R2187"/>
      <c r="S2187"/>
      <c r="T2187"/>
      <c r="U2187"/>
    </row>
    <row r="2188" spans="1:21" s="105" customFormat="1" x14ac:dyDescent="0.3">
      <c r="A2188"/>
      <c r="B2188"/>
      <c r="C2188"/>
      <c r="D2188"/>
      <c r="E2188"/>
      <c r="F2188"/>
      <c r="G2188"/>
      <c r="H2188"/>
      <c r="I2188"/>
      <c r="J2188" s="102"/>
      <c r="K2188"/>
      <c r="L2188" s="102"/>
      <c r="M2188" s="135"/>
      <c r="N2188"/>
      <c r="O2188"/>
      <c r="P2188"/>
      <c r="Q2188"/>
      <c r="R2188"/>
      <c r="S2188"/>
      <c r="T2188"/>
      <c r="U2188"/>
    </row>
    <row r="2189" spans="1:21" s="105" customFormat="1" x14ac:dyDescent="0.3">
      <c r="A2189"/>
      <c r="B2189"/>
      <c r="C2189"/>
      <c r="D2189"/>
      <c r="E2189"/>
      <c r="F2189"/>
      <c r="G2189"/>
      <c r="H2189"/>
      <c r="I2189"/>
      <c r="J2189" s="102"/>
      <c r="K2189"/>
      <c r="L2189" s="102"/>
      <c r="M2189" s="135"/>
      <c r="N2189"/>
      <c r="O2189"/>
      <c r="P2189"/>
      <c r="Q2189"/>
      <c r="R2189"/>
      <c r="S2189"/>
      <c r="T2189"/>
      <c r="U2189"/>
    </row>
    <row r="2190" spans="1:21" s="105" customFormat="1" x14ac:dyDescent="0.3">
      <c r="A2190"/>
      <c r="B2190"/>
      <c r="C2190"/>
      <c r="D2190"/>
      <c r="E2190"/>
      <c r="F2190"/>
      <c r="G2190"/>
      <c r="H2190"/>
      <c r="I2190"/>
      <c r="J2190" s="102"/>
      <c r="K2190"/>
      <c r="L2190" s="102"/>
      <c r="M2190" s="135"/>
      <c r="N2190"/>
      <c r="O2190"/>
      <c r="P2190"/>
      <c r="Q2190"/>
      <c r="R2190"/>
      <c r="S2190"/>
      <c r="T2190"/>
      <c r="U2190"/>
    </row>
    <row r="2191" spans="1:21" s="105" customFormat="1" x14ac:dyDescent="0.3">
      <c r="A2191"/>
      <c r="B2191"/>
      <c r="C2191"/>
      <c r="D2191"/>
      <c r="E2191"/>
      <c r="F2191"/>
      <c r="G2191"/>
      <c r="H2191"/>
      <c r="I2191"/>
      <c r="J2191" s="102"/>
      <c r="K2191"/>
      <c r="L2191" s="102"/>
      <c r="M2191" s="135"/>
      <c r="N2191"/>
      <c r="O2191"/>
      <c r="P2191"/>
      <c r="Q2191"/>
      <c r="R2191"/>
      <c r="S2191"/>
      <c r="T2191"/>
      <c r="U2191"/>
    </row>
    <row r="2192" spans="1:21" s="105" customFormat="1" x14ac:dyDescent="0.3">
      <c r="A2192"/>
      <c r="B2192"/>
      <c r="C2192"/>
      <c r="D2192"/>
      <c r="E2192"/>
      <c r="F2192"/>
      <c r="G2192"/>
      <c r="H2192"/>
      <c r="I2192"/>
      <c r="J2192" s="102"/>
      <c r="K2192"/>
      <c r="L2192" s="102"/>
      <c r="M2192" s="135"/>
      <c r="N2192"/>
      <c r="O2192"/>
      <c r="P2192"/>
      <c r="Q2192"/>
      <c r="R2192"/>
      <c r="S2192"/>
      <c r="T2192"/>
      <c r="U2192"/>
    </row>
    <row r="2193" spans="1:21" s="105" customFormat="1" x14ac:dyDescent="0.3">
      <c r="A2193"/>
      <c r="B2193"/>
      <c r="C2193"/>
      <c r="D2193"/>
      <c r="E2193"/>
      <c r="F2193"/>
      <c r="G2193"/>
      <c r="H2193"/>
      <c r="I2193"/>
      <c r="J2193" s="102"/>
      <c r="K2193"/>
      <c r="L2193" s="102"/>
      <c r="M2193" s="135"/>
      <c r="N2193"/>
      <c r="O2193"/>
      <c r="P2193"/>
      <c r="Q2193"/>
      <c r="R2193"/>
      <c r="S2193"/>
      <c r="T2193"/>
      <c r="U2193"/>
    </row>
    <row r="2194" spans="1:21" s="105" customFormat="1" x14ac:dyDescent="0.3">
      <c r="A2194"/>
      <c r="B2194"/>
      <c r="C2194"/>
      <c r="D2194"/>
      <c r="E2194"/>
      <c r="F2194"/>
      <c r="G2194"/>
      <c r="H2194"/>
      <c r="I2194"/>
      <c r="J2194" s="102"/>
      <c r="K2194"/>
      <c r="L2194" s="102"/>
      <c r="M2194" s="135"/>
      <c r="N2194"/>
      <c r="O2194"/>
      <c r="P2194"/>
      <c r="Q2194"/>
      <c r="R2194"/>
      <c r="S2194"/>
      <c r="T2194"/>
      <c r="U2194"/>
    </row>
    <row r="2195" spans="1:21" s="105" customFormat="1" x14ac:dyDescent="0.3">
      <c r="A2195"/>
      <c r="B2195"/>
      <c r="C2195"/>
      <c r="D2195"/>
      <c r="E2195"/>
      <c r="F2195"/>
      <c r="G2195"/>
      <c r="H2195"/>
      <c r="I2195"/>
      <c r="J2195" s="102"/>
      <c r="K2195"/>
      <c r="L2195" s="102"/>
      <c r="M2195" s="135"/>
      <c r="N2195"/>
      <c r="O2195"/>
      <c r="P2195"/>
      <c r="Q2195"/>
      <c r="R2195"/>
      <c r="S2195"/>
      <c r="T2195"/>
      <c r="U2195"/>
    </row>
    <row r="2196" spans="1:21" s="105" customFormat="1" x14ac:dyDescent="0.3">
      <c r="A2196"/>
      <c r="B2196"/>
      <c r="C2196"/>
      <c r="D2196"/>
      <c r="E2196"/>
      <c r="F2196"/>
      <c r="G2196"/>
      <c r="H2196"/>
      <c r="I2196"/>
      <c r="J2196" s="102"/>
      <c r="K2196"/>
      <c r="L2196" s="102"/>
      <c r="M2196" s="135"/>
      <c r="N2196"/>
      <c r="O2196"/>
      <c r="P2196"/>
      <c r="Q2196"/>
      <c r="R2196"/>
      <c r="S2196"/>
      <c r="T2196"/>
      <c r="U2196"/>
    </row>
    <row r="2197" spans="1:21" s="105" customFormat="1" x14ac:dyDescent="0.3">
      <c r="A2197"/>
      <c r="B2197"/>
      <c r="C2197"/>
      <c r="D2197"/>
      <c r="E2197"/>
      <c r="F2197"/>
      <c r="G2197"/>
      <c r="H2197"/>
      <c r="I2197"/>
      <c r="J2197" s="102"/>
      <c r="K2197"/>
      <c r="L2197" s="102"/>
      <c r="M2197" s="135"/>
      <c r="N2197"/>
      <c r="O2197"/>
      <c r="P2197"/>
      <c r="Q2197"/>
      <c r="R2197"/>
      <c r="S2197"/>
      <c r="T2197"/>
      <c r="U2197"/>
    </row>
    <row r="2198" spans="1:21" s="105" customFormat="1" x14ac:dyDescent="0.3">
      <c r="A2198"/>
      <c r="B2198"/>
      <c r="C2198"/>
      <c r="D2198"/>
      <c r="E2198"/>
      <c r="F2198"/>
      <c r="G2198"/>
      <c r="H2198"/>
      <c r="I2198"/>
      <c r="J2198" s="102"/>
      <c r="K2198"/>
      <c r="L2198" s="102"/>
      <c r="M2198" s="135"/>
      <c r="N2198"/>
      <c r="O2198"/>
      <c r="P2198"/>
      <c r="Q2198"/>
      <c r="R2198"/>
      <c r="S2198"/>
      <c r="T2198"/>
      <c r="U2198"/>
    </row>
    <row r="2199" spans="1:21" s="105" customFormat="1" x14ac:dyDescent="0.3">
      <c r="A2199"/>
      <c r="B2199"/>
      <c r="C2199"/>
      <c r="D2199"/>
      <c r="E2199"/>
      <c r="F2199"/>
      <c r="G2199"/>
      <c r="H2199"/>
      <c r="I2199"/>
      <c r="J2199" s="102"/>
      <c r="K2199"/>
      <c r="L2199" s="102"/>
      <c r="M2199" s="135"/>
      <c r="N2199"/>
      <c r="O2199"/>
      <c r="P2199"/>
      <c r="Q2199"/>
      <c r="R2199"/>
      <c r="S2199"/>
      <c r="T2199"/>
      <c r="U2199"/>
    </row>
    <row r="2200" spans="1:21" s="105" customFormat="1" x14ac:dyDescent="0.3">
      <c r="A2200"/>
      <c r="B2200"/>
      <c r="C2200"/>
      <c r="D2200"/>
      <c r="E2200"/>
      <c r="F2200"/>
      <c r="G2200"/>
      <c r="H2200"/>
      <c r="I2200"/>
      <c r="J2200" s="102"/>
      <c r="K2200"/>
      <c r="L2200" s="102"/>
      <c r="M2200" s="135"/>
      <c r="N2200"/>
      <c r="O2200"/>
      <c r="P2200"/>
      <c r="Q2200"/>
      <c r="R2200"/>
      <c r="S2200"/>
      <c r="T2200"/>
      <c r="U2200"/>
    </row>
    <row r="2201" spans="1:21" s="105" customFormat="1" x14ac:dyDescent="0.3">
      <c r="A2201"/>
      <c r="B2201"/>
      <c r="C2201"/>
      <c r="D2201"/>
      <c r="E2201"/>
      <c r="F2201"/>
      <c r="G2201"/>
      <c r="H2201"/>
      <c r="I2201"/>
      <c r="J2201" s="102"/>
      <c r="K2201"/>
      <c r="L2201" s="102"/>
      <c r="M2201" s="135"/>
      <c r="N2201"/>
      <c r="O2201"/>
      <c r="P2201"/>
      <c r="Q2201"/>
      <c r="R2201"/>
      <c r="S2201"/>
      <c r="T2201"/>
      <c r="U2201"/>
    </row>
    <row r="2202" spans="1:21" s="105" customFormat="1" x14ac:dyDescent="0.3">
      <c r="A2202"/>
      <c r="B2202"/>
      <c r="C2202"/>
      <c r="D2202"/>
      <c r="E2202"/>
      <c r="F2202"/>
      <c r="G2202"/>
      <c r="H2202"/>
      <c r="I2202"/>
      <c r="J2202" s="102"/>
      <c r="K2202"/>
      <c r="L2202" s="102"/>
      <c r="M2202" s="135"/>
      <c r="N2202"/>
      <c r="O2202"/>
      <c r="P2202"/>
      <c r="Q2202"/>
      <c r="R2202"/>
      <c r="S2202"/>
      <c r="T2202"/>
      <c r="U2202"/>
    </row>
    <row r="2203" spans="1:21" s="105" customFormat="1" x14ac:dyDescent="0.3">
      <c r="A2203"/>
      <c r="B2203"/>
      <c r="C2203"/>
      <c r="D2203"/>
      <c r="E2203"/>
      <c r="F2203"/>
      <c r="G2203"/>
      <c r="H2203"/>
      <c r="I2203"/>
      <c r="J2203" s="102"/>
      <c r="K2203"/>
      <c r="L2203" s="102"/>
      <c r="M2203" s="135"/>
      <c r="N2203"/>
      <c r="O2203"/>
      <c r="P2203"/>
      <c r="Q2203"/>
      <c r="R2203"/>
      <c r="S2203"/>
      <c r="T2203"/>
      <c r="U2203"/>
    </row>
    <row r="2204" spans="1:21" s="105" customFormat="1" x14ac:dyDescent="0.3">
      <c r="A2204"/>
      <c r="B2204"/>
      <c r="C2204"/>
      <c r="D2204"/>
      <c r="E2204"/>
      <c r="F2204"/>
      <c r="G2204"/>
      <c r="H2204"/>
      <c r="I2204"/>
      <c r="J2204" s="102"/>
      <c r="K2204"/>
      <c r="L2204" s="102"/>
      <c r="M2204" s="135"/>
      <c r="N2204"/>
      <c r="O2204"/>
      <c r="P2204"/>
      <c r="Q2204"/>
      <c r="R2204"/>
      <c r="S2204"/>
      <c r="T2204"/>
      <c r="U2204"/>
    </row>
    <row r="2205" spans="1:21" s="105" customFormat="1" x14ac:dyDescent="0.3">
      <c r="A2205"/>
      <c r="B2205"/>
      <c r="C2205"/>
      <c r="D2205"/>
      <c r="E2205"/>
      <c r="F2205"/>
      <c r="G2205"/>
      <c r="H2205"/>
      <c r="I2205"/>
      <c r="J2205" s="102"/>
      <c r="K2205"/>
      <c r="L2205" s="102"/>
      <c r="M2205" s="135"/>
      <c r="N2205"/>
      <c r="O2205"/>
      <c r="P2205"/>
      <c r="Q2205"/>
      <c r="R2205"/>
      <c r="S2205"/>
      <c r="T2205"/>
      <c r="U2205"/>
    </row>
    <row r="2206" spans="1:21" s="105" customFormat="1" x14ac:dyDescent="0.3">
      <c r="A2206"/>
      <c r="B2206"/>
      <c r="C2206"/>
      <c r="D2206"/>
      <c r="E2206"/>
      <c r="F2206"/>
      <c r="G2206"/>
      <c r="H2206"/>
      <c r="I2206"/>
      <c r="J2206" s="102"/>
      <c r="K2206"/>
      <c r="L2206" s="102"/>
      <c r="M2206" s="135"/>
      <c r="N2206"/>
      <c r="O2206"/>
      <c r="P2206"/>
      <c r="Q2206"/>
      <c r="R2206"/>
      <c r="S2206"/>
      <c r="T2206"/>
      <c r="U2206"/>
    </row>
    <row r="2207" spans="1:21" s="105" customFormat="1" x14ac:dyDescent="0.3">
      <c r="A2207"/>
      <c r="B2207"/>
      <c r="C2207"/>
      <c r="D2207"/>
      <c r="E2207"/>
      <c r="F2207"/>
      <c r="G2207"/>
      <c r="H2207"/>
      <c r="I2207"/>
      <c r="J2207" s="102"/>
      <c r="K2207"/>
      <c r="L2207" s="102"/>
      <c r="M2207" s="135"/>
      <c r="N2207"/>
      <c r="O2207"/>
      <c r="P2207"/>
      <c r="Q2207"/>
      <c r="R2207"/>
      <c r="S2207"/>
      <c r="T2207"/>
      <c r="U2207"/>
    </row>
    <row r="2208" spans="1:21" s="105" customFormat="1" x14ac:dyDescent="0.3">
      <c r="A2208"/>
      <c r="B2208"/>
      <c r="C2208"/>
      <c r="D2208"/>
      <c r="E2208"/>
      <c r="F2208"/>
      <c r="G2208"/>
      <c r="H2208"/>
      <c r="I2208"/>
      <c r="J2208" s="102"/>
      <c r="K2208"/>
      <c r="L2208" s="102"/>
      <c r="M2208" s="135"/>
      <c r="N2208"/>
      <c r="O2208"/>
      <c r="P2208"/>
      <c r="Q2208"/>
      <c r="R2208"/>
      <c r="S2208"/>
      <c r="T2208"/>
      <c r="U2208"/>
    </row>
    <row r="2209" spans="1:21" s="105" customFormat="1" x14ac:dyDescent="0.3">
      <c r="A2209"/>
      <c r="B2209"/>
      <c r="C2209"/>
      <c r="D2209"/>
      <c r="E2209"/>
      <c r="F2209"/>
      <c r="G2209"/>
      <c r="H2209"/>
      <c r="I2209"/>
      <c r="J2209" s="102"/>
      <c r="K2209"/>
      <c r="L2209" s="102"/>
      <c r="M2209" s="135"/>
      <c r="N2209"/>
      <c r="O2209"/>
      <c r="P2209"/>
      <c r="Q2209"/>
      <c r="R2209"/>
      <c r="S2209"/>
      <c r="T2209"/>
      <c r="U2209"/>
    </row>
    <row r="2210" spans="1:21" s="105" customFormat="1" x14ac:dyDescent="0.3">
      <c r="A2210"/>
      <c r="B2210"/>
      <c r="C2210"/>
      <c r="D2210"/>
      <c r="E2210"/>
      <c r="F2210"/>
      <c r="G2210"/>
      <c r="H2210"/>
      <c r="I2210"/>
      <c r="J2210" s="102"/>
      <c r="K2210"/>
      <c r="L2210" s="102"/>
      <c r="M2210" s="135"/>
      <c r="N2210"/>
      <c r="O2210"/>
      <c r="P2210"/>
      <c r="Q2210"/>
      <c r="R2210"/>
      <c r="S2210"/>
      <c r="T2210"/>
      <c r="U2210"/>
    </row>
    <row r="2211" spans="1:21" s="105" customFormat="1" x14ac:dyDescent="0.3">
      <c r="A2211"/>
      <c r="B2211"/>
      <c r="C2211"/>
      <c r="D2211"/>
      <c r="E2211"/>
      <c r="F2211"/>
      <c r="G2211"/>
      <c r="H2211"/>
      <c r="I2211"/>
      <c r="J2211" s="102"/>
      <c r="K2211"/>
      <c r="L2211" s="102"/>
      <c r="M2211" s="135"/>
      <c r="N2211"/>
      <c r="O2211"/>
      <c r="P2211"/>
      <c r="Q2211"/>
      <c r="R2211"/>
      <c r="S2211"/>
      <c r="T2211"/>
      <c r="U2211"/>
    </row>
    <row r="2212" spans="1:21" s="105" customFormat="1" x14ac:dyDescent="0.3">
      <c r="A2212"/>
      <c r="B2212"/>
      <c r="C2212"/>
      <c r="D2212"/>
      <c r="E2212"/>
      <c r="F2212"/>
      <c r="G2212"/>
      <c r="H2212"/>
      <c r="I2212"/>
      <c r="J2212" s="102"/>
      <c r="K2212"/>
      <c r="L2212" s="102"/>
      <c r="M2212" s="135"/>
      <c r="N2212"/>
      <c r="O2212"/>
      <c r="P2212"/>
      <c r="Q2212"/>
      <c r="R2212"/>
      <c r="S2212"/>
      <c r="T2212"/>
      <c r="U2212"/>
    </row>
    <row r="2213" spans="1:21" s="105" customFormat="1" x14ac:dyDescent="0.3">
      <c r="A2213"/>
      <c r="B2213"/>
      <c r="C2213"/>
      <c r="D2213"/>
      <c r="E2213"/>
      <c r="F2213"/>
      <c r="G2213"/>
      <c r="H2213"/>
      <c r="I2213"/>
      <c r="J2213" s="102"/>
      <c r="K2213"/>
      <c r="L2213" s="102"/>
      <c r="M2213" s="135"/>
      <c r="N2213"/>
      <c r="O2213"/>
      <c r="P2213"/>
      <c r="Q2213"/>
      <c r="R2213"/>
      <c r="S2213"/>
      <c r="T2213"/>
      <c r="U2213"/>
    </row>
    <row r="2214" spans="1:21" s="105" customFormat="1" x14ac:dyDescent="0.3">
      <c r="A2214"/>
      <c r="B2214"/>
      <c r="C2214"/>
      <c r="D2214"/>
      <c r="E2214"/>
      <c r="F2214"/>
      <c r="G2214"/>
      <c r="H2214"/>
      <c r="I2214"/>
      <c r="J2214" s="102"/>
      <c r="K2214"/>
      <c r="L2214" s="102"/>
      <c r="M2214" s="135"/>
      <c r="N2214"/>
      <c r="O2214"/>
      <c r="P2214"/>
      <c r="Q2214"/>
      <c r="R2214"/>
      <c r="S2214"/>
      <c r="T2214"/>
      <c r="U2214"/>
    </row>
    <row r="2215" spans="1:21" s="105" customFormat="1" x14ac:dyDescent="0.3">
      <c r="A2215"/>
      <c r="B2215"/>
      <c r="C2215"/>
      <c r="D2215"/>
      <c r="E2215"/>
      <c r="F2215"/>
      <c r="G2215"/>
      <c r="H2215"/>
      <c r="I2215"/>
      <c r="J2215" s="102"/>
      <c r="K2215"/>
      <c r="L2215" s="102"/>
      <c r="M2215" s="135"/>
      <c r="N2215"/>
      <c r="O2215"/>
      <c r="P2215"/>
      <c r="Q2215"/>
      <c r="R2215"/>
      <c r="S2215"/>
      <c r="T2215"/>
      <c r="U2215"/>
    </row>
    <row r="2216" spans="1:21" s="105" customFormat="1" x14ac:dyDescent="0.3">
      <c r="A2216"/>
      <c r="B2216"/>
      <c r="C2216"/>
      <c r="D2216"/>
      <c r="E2216"/>
      <c r="F2216"/>
      <c r="G2216"/>
      <c r="H2216"/>
      <c r="I2216"/>
      <c r="J2216" s="102"/>
      <c r="K2216"/>
      <c r="L2216" s="102"/>
      <c r="M2216" s="135"/>
      <c r="N2216"/>
      <c r="O2216"/>
      <c r="P2216"/>
      <c r="Q2216"/>
      <c r="R2216"/>
      <c r="S2216"/>
      <c r="T2216"/>
      <c r="U2216"/>
    </row>
    <row r="2217" spans="1:21" s="105" customFormat="1" x14ac:dyDescent="0.3">
      <c r="A2217"/>
      <c r="B2217"/>
      <c r="C2217"/>
      <c r="D2217"/>
      <c r="E2217"/>
      <c r="F2217"/>
      <c r="G2217"/>
      <c r="H2217"/>
      <c r="I2217"/>
      <c r="J2217" s="102"/>
      <c r="K2217"/>
      <c r="L2217" s="102"/>
      <c r="M2217" s="135"/>
      <c r="N2217"/>
      <c r="O2217"/>
      <c r="P2217"/>
      <c r="Q2217"/>
      <c r="R2217"/>
      <c r="S2217"/>
      <c r="T2217"/>
      <c r="U2217"/>
    </row>
    <row r="2218" spans="1:21" s="105" customFormat="1" x14ac:dyDescent="0.3">
      <c r="A2218"/>
      <c r="B2218"/>
      <c r="C2218"/>
      <c r="D2218"/>
      <c r="E2218"/>
      <c r="F2218"/>
      <c r="G2218"/>
      <c r="H2218"/>
      <c r="I2218"/>
      <c r="J2218" s="102"/>
      <c r="K2218"/>
      <c r="L2218" s="102"/>
      <c r="M2218" s="135"/>
      <c r="N2218"/>
      <c r="O2218"/>
      <c r="P2218"/>
      <c r="Q2218"/>
      <c r="R2218"/>
      <c r="S2218"/>
      <c r="T2218"/>
      <c r="U2218"/>
    </row>
    <row r="2219" spans="1:21" s="105" customFormat="1" x14ac:dyDescent="0.3">
      <c r="A2219"/>
      <c r="B2219"/>
      <c r="C2219"/>
      <c r="D2219"/>
      <c r="E2219"/>
      <c r="F2219"/>
      <c r="G2219"/>
      <c r="H2219"/>
      <c r="I2219"/>
      <c r="J2219" s="102"/>
      <c r="K2219"/>
      <c r="L2219" s="102"/>
      <c r="M2219" s="135"/>
      <c r="N2219"/>
      <c r="O2219"/>
      <c r="P2219"/>
      <c r="Q2219"/>
      <c r="R2219"/>
      <c r="S2219"/>
      <c r="T2219"/>
      <c r="U2219"/>
    </row>
    <row r="2220" spans="1:21" s="105" customFormat="1" x14ac:dyDescent="0.3">
      <c r="A2220"/>
      <c r="B2220"/>
      <c r="C2220"/>
      <c r="D2220"/>
      <c r="E2220"/>
      <c r="F2220"/>
      <c r="G2220"/>
      <c r="H2220"/>
      <c r="I2220"/>
      <c r="J2220" s="102"/>
      <c r="K2220"/>
      <c r="L2220" s="102"/>
      <c r="M2220" s="135"/>
      <c r="N2220"/>
      <c r="O2220"/>
      <c r="P2220"/>
      <c r="Q2220"/>
      <c r="R2220"/>
      <c r="S2220"/>
      <c r="T2220"/>
      <c r="U2220"/>
    </row>
    <row r="2221" spans="1:21" s="105" customFormat="1" x14ac:dyDescent="0.3">
      <c r="A2221"/>
      <c r="B2221"/>
      <c r="C2221"/>
      <c r="D2221"/>
      <c r="E2221"/>
      <c r="F2221"/>
      <c r="G2221"/>
      <c r="H2221"/>
      <c r="I2221"/>
      <c r="J2221" s="102"/>
      <c r="K2221"/>
      <c r="L2221" s="102"/>
      <c r="M2221" s="135"/>
      <c r="N2221"/>
      <c r="O2221"/>
      <c r="P2221"/>
      <c r="Q2221"/>
      <c r="R2221"/>
      <c r="S2221"/>
      <c r="T2221"/>
      <c r="U2221"/>
    </row>
    <row r="2222" spans="1:21" s="105" customFormat="1" x14ac:dyDescent="0.3">
      <c r="A2222"/>
      <c r="B2222"/>
      <c r="C2222"/>
      <c r="D2222"/>
      <c r="E2222"/>
      <c r="F2222"/>
      <c r="G2222"/>
      <c r="H2222"/>
      <c r="I2222"/>
      <c r="J2222" s="102"/>
      <c r="K2222"/>
      <c r="L2222" s="102"/>
      <c r="M2222" s="135"/>
      <c r="N2222"/>
      <c r="O2222"/>
      <c r="P2222"/>
      <c r="Q2222"/>
      <c r="R2222"/>
      <c r="S2222"/>
      <c r="T2222"/>
      <c r="U2222"/>
    </row>
    <row r="2223" spans="1:21" s="105" customFormat="1" x14ac:dyDescent="0.3">
      <c r="A2223"/>
      <c r="B2223"/>
      <c r="C2223"/>
      <c r="D2223"/>
      <c r="E2223"/>
      <c r="F2223"/>
      <c r="G2223"/>
      <c r="H2223"/>
      <c r="I2223"/>
      <c r="J2223" s="102"/>
      <c r="K2223"/>
      <c r="L2223" s="102"/>
      <c r="M2223" s="135"/>
      <c r="N2223"/>
      <c r="O2223"/>
      <c r="P2223"/>
      <c r="Q2223"/>
      <c r="R2223"/>
      <c r="S2223"/>
      <c r="T2223"/>
      <c r="U2223"/>
    </row>
    <row r="2224" spans="1:21" s="105" customFormat="1" x14ac:dyDescent="0.3">
      <c r="A2224"/>
      <c r="B2224"/>
      <c r="C2224"/>
      <c r="D2224"/>
      <c r="E2224"/>
      <c r="F2224"/>
      <c r="G2224"/>
      <c r="H2224"/>
      <c r="I2224"/>
      <c r="J2224" s="102"/>
      <c r="K2224"/>
      <c r="L2224" s="102"/>
      <c r="M2224" s="135"/>
      <c r="N2224"/>
      <c r="O2224"/>
      <c r="P2224"/>
      <c r="Q2224"/>
      <c r="R2224"/>
      <c r="S2224"/>
      <c r="T2224"/>
      <c r="U2224"/>
    </row>
    <row r="2225" spans="1:21" s="105" customFormat="1" x14ac:dyDescent="0.3">
      <c r="A2225"/>
      <c r="B2225"/>
      <c r="C2225"/>
      <c r="D2225"/>
      <c r="E2225"/>
      <c r="F2225"/>
      <c r="G2225"/>
      <c r="H2225"/>
      <c r="I2225"/>
      <c r="J2225" s="102"/>
      <c r="K2225"/>
      <c r="L2225" s="102"/>
      <c r="M2225" s="135"/>
      <c r="N2225"/>
      <c r="O2225"/>
      <c r="P2225"/>
      <c r="Q2225"/>
      <c r="R2225"/>
      <c r="S2225"/>
      <c r="T2225"/>
      <c r="U2225"/>
    </row>
    <row r="2226" spans="1:21" s="105" customFormat="1" x14ac:dyDescent="0.3">
      <c r="A2226"/>
      <c r="B2226"/>
      <c r="C2226"/>
      <c r="D2226"/>
      <c r="E2226"/>
      <c r="F2226"/>
      <c r="G2226"/>
      <c r="H2226"/>
      <c r="I2226"/>
      <c r="J2226" s="102"/>
      <c r="K2226"/>
      <c r="L2226" s="102"/>
      <c r="M2226" s="135"/>
      <c r="N2226"/>
      <c r="O2226"/>
      <c r="P2226"/>
      <c r="Q2226"/>
      <c r="R2226"/>
      <c r="S2226"/>
      <c r="T2226"/>
      <c r="U2226"/>
    </row>
    <row r="2227" spans="1:21" s="105" customFormat="1" x14ac:dyDescent="0.3">
      <c r="A2227"/>
      <c r="B2227"/>
      <c r="C2227"/>
      <c r="D2227"/>
      <c r="E2227"/>
      <c r="F2227"/>
      <c r="G2227"/>
      <c r="H2227"/>
      <c r="I2227"/>
      <c r="J2227" s="102"/>
      <c r="K2227"/>
      <c r="L2227" s="102"/>
      <c r="M2227" s="135"/>
      <c r="N2227"/>
      <c r="O2227"/>
      <c r="P2227"/>
      <c r="Q2227"/>
      <c r="R2227"/>
      <c r="S2227"/>
      <c r="T2227"/>
      <c r="U2227"/>
    </row>
    <row r="2228" spans="1:21" s="105" customFormat="1" x14ac:dyDescent="0.3">
      <c r="A2228"/>
      <c r="B2228"/>
      <c r="C2228"/>
      <c r="D2228"/>
      <c r="E2228"/>
      <c r="F2228"/>
      <c r="G2228"/>
      <c r="H2228"/>
      <c r="I2228"/>
      <c r="J2228" s="102"/>
      <c r="K2228"/>
      <c r="L2228" s="102"/>
      <c r="M2228" s="135"/>
      <c r="N2228"/>
      <c r="O2228"/>
      <c r="P2228"/>
      <c r="Q2228"/>
      <c r="R2228"/>
      <c r="S2228"/>
      <c r="T2228"/>
      <c r="U2228"/>
    </row>
    <row r="2229" spans="1:21" s="105" customFormat="1" x14ac:dyDescent="0.3">
      <c r="A2229"/>
      <c r="B2229"/>
      <c r="C2229"/>
      <c r="D2229"/>
      <c r="E2229"/>
      <c r="F2229"/>
      <c r="G2229"/>
      <c r="H2229"/>
      <c r="I2229"/>
      <c r="J2229" s="102"/>
      <c r="K2229"/>
      <c r="L2229" s="102"/>
      <c r="M2229" s="135"/>
      <c r="N2229"/>
      <c r="O2229"/>
      <c r="P2229"/>
      <c r="Q2229"/>
      <c r="R2229"/>
      <c r="S2229"/>
      <c r="T2229"/>
      <c r="U2229"/>
    </row>
    <row r="2230" spans="1:21" s="105" customFormat="1" x14ac:dyDescent="0.3">
      <c r="A2230"/>
      <c r="B2230"/>
      <c r="C2230"/>
      <c r="D2230"/>
      <c r="E2230"/>
      <c r="F2230"/>
      <c r="G2230"/>
      <c r="H2230"/>
      <c r="I2230"/>
      <c r="J2230" s="102"/>
      <c r="K2230"/>
      <c r="L2230" s="102"/>
      <c r="M2230" s="135"/>
      <c r="N2230"/>
      <c r="O2230"/>
      <c r="P2230"/>
      <c r="Q2230"/>
      <c r="R2230"/>
      <c r="S2230"/>
      <c r="T2230"/>
      <c r="U2230"/>
    </row>
    <row r="2231" spans="1:21" s="105" customFormat="1" x14ac:dyDescent="0.3">
      <c r="A2231"/>
      <c r="B2231"/>
      <c r="C2231"/>
      <c r="D2231"/>
      <c r="E2231"/>
      <c r="F2231"/>
      <c r="G2231"/>
      <c r="H2231"/>
      <c r="I2231"/>
      <c r="J2231" s="102"/>
      <c r="K2231"/>
      <c r="L2231" s="102"/>
      <c r="M2231" s="135"/>
      <c r="N2231"/>
      <c r="O2231"/>
      <c r="P2231"/>
      <c r="Q2231"/>
      <c r="R2231"/>
      <c r="S2231"/>
      <c r="T2231"/>
      <c r="U2231"/>
    </row>
    <row r="2232" spans="1:21" s="105" customFormat="1" x14ac:dyDescent="0.3">
      <c r="A2232"/>
      <c r="B2232"/>
      <c r="C2232"/>
      <c r="D2232"/>
      <c r="E2232"/>
      <c r="F2232"/>
      <c r="G2232"/>
      <c r="H2232"/>
      <c r="I2232"/>
      <c r="J2232" s="102"/>
      <c r="K2232"/>
      <c r="L2232" s="102"/>
      <c r="M2232" s="135"/>
      <c r="N2232"/>
      <c r="O2232"/>
      <c r="P2232"/>
      <c r="Q2232"/>
      <c r="R2232"/>
      <c r="S2232"/>
      <c r="T2232"/>
      <c r="U2232"/>
    </row>
    <row r="2233" spans="1:21" s="105" customFormat="1" x14ac:dyDescent="0.3">
      <c r="A2233"/>
      <c r="B2233"/>
      <c r="C2233"/>
      <c r="D2233"/>
      <c r="E2233"/>
      <c r="F2233"/>
      <c r="G2233"/>
      <c r="H2233"/>
      <c r="I2233"/>
      <c r="J2233" s="102"/>
      <c r="K2233"/>
      <c r="L2233" s="102"/>
      <c r="M2233" s="135"/>
      <c r="N2233"/>
      <c r="O2233"/>
      <c r="P2233"/>
      <c r="Q2233"/>
      <c r="R2233"/>
      <c r="S2233"/>
      <c r="T2233"/>
      <c r="U2233"/>
    </row>
    <row r="2234" spans="1:21" s="105" customFormat="1" x14ac:dyDescent="0.3">
      <c r="A2234"/>
      <c r="B2234"/>
      <c r="C2234"/>
      <c r="D2234"/>
      <c r="E2234"/>
      <c r="F2234"/>
      <c r="G2234"/>
      <c r="H2234"/>
      <c r="I2234"/>
      <c r="J2234" s="102"/>
      <c r="K2234"/>
      <c r="L2234" s="102"/>
      <c r="M2234" s="135"/>
      <c r="N2234"/>
      <c r="O2234"/>
      <c r="P2234"/>
      <c r="Q2234"/>
      <c r="R2234"/>
      <c r="S2234"/>
      <c r="T2234"/>
      <c r="U2234"/>
    </row>
    <row r="2235" spans="1:21" s="105" customFormat="1" x14ac:dyDescent="0.3">
      <c r="A2235"/>
      <c r="B2235"/>
      <c r="C2235"/>
      <c r="D2235"/>
      <c r="E2235"/>
      <c r="F2235"/>
      <c r="G2235"/>
      <c r="H2235"/>
      <c r="I2235"/>
      <c r="J2235" s="102"/>
      <c r="K2235"/>
      <c r="L2235" s="102"/>
      <c r="M2235" s="135"/>
      <c r="N2235"/>
      <c r="O2235"/>
      <c r="P2235"/>
      <c r="Q2235"/>
      <c r="R2235"/>
      <c r="S2235"/>
      <c r="T2235"/>
      <c r="U2235"/>
    </row>
    <row r="2236" spans="1:21" s="105" customFormat="1" x14ac:dyDescent="0.3">
      <c r="A2236"/>
      <c r="B2236"/>
      <c r="C2236"/>
      <c r="D2236"/>
      <c r="E2236"/>
      <c r="F2236"/>
      <c r="G2236"/>
      <c r="H2236"/>
      <c r="I2236"/>
      <c r="J2236" s="102"/>
      <c r="K2236"/>
      <c r="L2236" s="102"/>
      <c r="M2236" s="135"/>
      <c r="N2236"/>
      <c r="O2236"/>
      <c r="P2236"/>
      <c r="Q2236"/>
      <c r="R2236"/>
      <c r="S2236"/>
      <c r="T2236"/>
      <c r="U2236"/>
    </row>
    <row r="2237" spans="1:21" s="105" customFormat="1" x14ac:dyDescent="0.3">
      <c r="A2237"/>
      <c r="B2237"/>
      <c r="C2237"/>
      <c r="D2237"/>
      <c r="E2237"/>
      <c r="F2237"/>
      <c r="G2237"/>
      <c r="H2237"/>
      <c r="I2237"/>
      <c r="J2237" s="102"/>
      <c r="K2237"/>
      <c r="L2237" s="102"/>
      <c r="M2237" s="135"/>
      <c r="N2237"/>
      <c r="O2237"/>
      <c r="P2237"/>
      <c r="Q2237"/>
      <c r="R2237"/>
      <c r="S2237"/>
      <c r="T2237"/>
      <c r="U2237"/>
    </row>
    <row r="2238" spans="1:21" s="105" customFormat="1" x14ac:dyDescent="0.3">
      <c r="A2238"/>
      <c r="B2238"/>
      <c r="C2238"/>
      <c r="D2238"/>
      <c r="E2238"/>
      <c r="F2238"/>
      <c r="G2238"/>
      <c r="H2238"/>
      <c r="I2238"/>
      <c r="J2238" s="102"/>
      <c r="K2238"/>
      <c r="L2238" s="102"/>
      <c r="M2238" s="135"/>
      <c r="N2238"/>
      <c r="O2238"/>
      <c r="P2238"/>
      <c r="Q2238"/>
      <c r="R2238"/>
      <c r="S2238"/>
      <c r="T2238"/>
      <c r="U2238"/>
    </row>
    <row r="2239" spans="1:21" s="105" customFormat="1" x14ac:dyDescent="0.3">
      <c r="A2239"/>
      <c r="B2239"/>
      <c r="C2239"/>
      <c r="D2239"/>
      <c r="E2239"/>
      <c r="F2239"/>
      <c r="G2239"/>
      <c r="H2239"/>
      <c r="I2239"/>
      <c r="J2239" s="102"/>
      <c r="K2239"/>
      <c r="L2239" s="102"/>
      <c r="M2239" s="135"/>
      <c r="N2239"/>
      <c r="O2239"/>
      <c r="P2239"/>
      <c r="Q2239"/>
      <c r="R2239"/>
      <c r="S2239"/>
      <c r="T2239"/>
      <c r="U2239"/>
    </row>
    <row r="2240" spans="1:21" s="105" customFormat="1" x14ac:dyDescent="0.3">
      <c r="A2240"/>
      <c r="B2240"/>
      <c r="C2240"/>
      <c r="D2240"/>
      <c r="E2240"/>
      <c r="F2240"/>
      <c r="G2240"/>
      <c r="H2240"/>
      <c r="I2240"/>
      <c r="J2240" s="102"/>
      <c r="K2240"/>
      <c r="L2240" s="102"/>
      <c r="M2240" s="135"/>
      <c r="N2240"/>
      <c r="O2240"/>
      <c r="P2240"/>
      <c r="Q2240"/>
      <c r="R2240"/>
      <c r="S2240"/>
      <c r="T2240"/>
      <c r="U2240"/>
    </row>
    <row r="2241" spans="1:21" s="105" customFormat="1" x14ac:dyDescent="0.3">
      <c r="A2241"/>
      <c r="B2241"/>
      <c r="C2241"/>
      <c r="D2241"/>
      <c r="E2241"/>
      <c r="F2241"/>
      <c r="G2241"/>
      <c r="H2241"/>
      <c r="I2241"/>
      <c r="J2241" s="102"/>
      <c r="K2241"/>
      <c r="L2241" s="102"/>
      <c r="M2241" s="135"/>
      <c r="N2241"/>
      <c r="O2241"/>
      <c r="P2241"/>
      <c r="Q2241"/>
      <c r="R2241"/>
      <c r="S2241"/>
      <c r="T2241"/>
      <c r="U2241"/>
    </row>
    <row r="2242" spans="1:21" s="105" customFormat="1" x14ac:dyDescent="0.3">
      <c r="A2242"/>
      <c r="B2242"/>
      <c r="C2242"/>
      <c r="D2242"/>
      <c r="E2242"/>
      <c r="F2242"/>
      <c r="G2242"/>
      <c r="H2242"/>
      <c r="I2242"/>
      <c r="J2242" s="102"/>
      <c r="K2242"/>
      <c r="L2242" s="102"/>
      <c r="M2242" s="135"/>
      <c r="N2242"/>
      <c r="O2242"/>
      <c r="P2242"/>
      <c r="Q2242"/>
      <c r="R2242"/>
      <c r="S2242"/>
      <c r="T2242"/>
      <c r="U2242"/>
    </row>
    <row r="2243" spans="1:21" s="105" customFormat="1" x14ac:dyDescent="0.3">
      <c r="A2243"/>
      <c r="B2243"/>
      <c r="C2243"/>
      <c r="D2243"/>
      <c r="E2243"/>
      <c r="F2243"/>
      <c r="G2243"/>
      <c r="H2243"/>
      <c r="I2243"/>
      <c r="J2243" s="102"/>
      <c r="K2243"/>
      <c r="L2243" s="102"/>
      <c r="M2243" s="135"/>
      <c r="N2243"/>
      <c r="O2243"/>
      <c r="P2243"/>
      <c r="Q2243"/>
      <c r="R2243"/>
      <c r="S2243"/>
      <c r="T2243"/>
      <c r="U2243"/>
    </row>
    <row r="2244" spans="1:21" s="105" customFormat="1" x14ac:dyDescent="0.3">
      <c r="A2244"/>
      <c r="B2244"/>
      <c r="C2244"/>
      <c r="D2244"/>
      <c r="E2244"/>
      <c r="F2244"/>
      <c r="G2244"/>
      <c r="H2244"/>
      <c r="I2244"/>
      <c r="J2244" s="102"/>
      <c r="K2244"/>
      <c r="L2244" s="102"/>
      <c r="M2244" s="135"/>
      <c r="N2244"/>
      <c r="O2244"/>
      <c r="P2244"/>
      <c r="Q2244"/>
      <c r="R2244"/>
      <c r="S2244"/>
      <c r="T2244"/>
      <c r="U2244"/>
    </row>
    <row r="2245" spans="1:21" s="105" customFormat="1" x14ac:dyDescent="0.3">
      <c r="A2245"/>
      <c r="B2245"/>
      <c r="C2245"/>
      <c r="D2245"/>
      <c r="E2245"/>
      <c r="F2245"/>
      <c r="G2245"/>
      <c r="H2245"/>
      <c r="I2245"/>
      <c r="J2245" s="102"/>
      <c r="K2245"/>
      <c r="L2245" s="102"/>
      <c r="M2245" s="135"/>
      <c r="N2245"/>
      <c r="O2245"/>
      <c r="P2245"/>
      <c r="Q2245"/>
      <c r="R2245"/>
      <c r="S2245"/>
      <c r="T2245"/>
      <c r="U2245"/>
    </row>
    <row r="2246" spans="1:21" s="105" customFormat="1" x14ac:dyDescent="0.3">
      <c r="A2246"/>
      <c r="B2246"/>
      <c r="C2246"/>
      <c r="D2246"/>
      <c r="E2246"/>
      <c r="F2246"/>
      <c r="G2246"/>
      <c r="H2246"/>
      <c r="I2246"/>
      <c r="J2246" s="102"/>
      <c r="K2246"/>
      <c r="L2246" s="102"/>
      <c r="M2246" s="135"/>
      <c r="N2246"/>
      <c r="O2246"/>
      <c r="P2246"/>
      <c r="Q2246"/>
      <c r="R2246"/>
      <c r="S2246"/>
      <c r="T2246"/>
      <c r="U2246"/>
    </row>
    <row r="2247" spans="1:21" s="105" customFormat="1" x14ac:dyDescent="0.3">
      <c r="A2247"/>
      <c r="B2247"/>
      <c r="C2247"/>
      <c r="D2247"/>
      <c r="E2247"/>
      <c r="F2247"/>
      <c r="G2247"/>
      <c r="H2247"/>
      <c r="I2247"/>
      <c r="J2247" s="102"/>
      <c r="K2247"/>
      <c r="L2247" s="102"/>
      <c r="M2247" s="135"/>
      <c r="N2247"/>
      <c r="O2247"/>
      <c r="P2247"/>
      <c r="Q2247"/>
      <c r="R2247"/>
      <c r="S2247"/>
      <c r="T2247"/>
      <c r="U2247"/>
    </row>
    <row r="2248" spans="1:21" s="105" customFormat="1" x14ac:dyDescent="0.3">
      <c r="A2248"/>
      <c r="B2248"/>
      <c r="C2248"/>
      <c r="D2248"/>
      <c r="E2248"/>
      <c r="F2248"/>
      <c r="G2248"/>
      <c r="H2248"/>
      <c r="I2248"/>
      <c r="J2248" s="102"/>
      <c r="K2248"/>
      <c r="L2248" s="102"/>
      <c r="M2248" s="135"/>
      <c r="N2248"/>
      <c r="O2248"/>
      <c r="P2248"/>
      <c r="Q2248"/>
      <c r="R2248"/>
      <c r="S2248"/>
      <c r="T2248"/>
      <c r="U2248"/>
    </row>
    <row r="2249" spans="1:21" s="105" customFormat="1" x14ac:dyDescent="0.3">
      <c r="A2249"/>
      <c r="B2249"/>
      <c r="C2249"/>
      <c r="D2249"/>
      <c r="E2249"/>
      <c r="F2249"/>
      <c r="G2249"/>
      <c r="H2249"/>
      <c r="I2249"/>
      <c r="J2249" s="102"/>
      <c r="K2249"/>
      <c r="L2249" s="102"/>
      <c r="M2249" s="135"/>
      <c r="N2249"/>
      <c r="O2249"/>
      <c r="P2249"/>
      <c r="Q2249"/>
      <c r="R2249"/>
      <c r="S2249"/>
      <c r="T2249"/>
      <c r="U2249"/>
    </row>
    <row r="2250" spans="1:21" s="105" customFormat="1" x14ac:dyDescent="0.3">
      <c r="A2250"/>
      <c r="B2250"/>
      <c r="C2250"/>
      <c r="D2250"/>
      <c r="E2250"/>
      <c r="F2250"/>
      <c r="G2250"/>
      <c r="H2250"/>
      <c r="I2250"/>
      <c r="J2250" s="102"/>
      <c r="K2250"/>
      <c r="L2250" s="102"/>
      <c r="M2250" s="135"/>
      <c r="N2250"/>
      <c r="O2250"/>
      <c r="P2250"/>
      <c r="Q2250"/>
      <c r="R2250"/>
      <c r="S2250"/>
      <c r="T2250"/>
      <c r="U2250"/>
    </row>
    <row r="2251" spans="1:21" s="105" customFormat="1" x14ac:dyDescent="0.3">
      <c r="A2251"/>
      <c r="B2251"/>
      <c r="C2251"/>
      <c r="D2251"/>
      <c r="E2251"/>
      <c r="F2251"/>
      <c r="G2251"/>
      <c r="H2251"/>
      <c r="I2251"/>
      <c r="J2251" s="102"/>
      <c r="K2251"/>
      <c r="L2251" s="102"/>
      <c r="M2251" s="135"/>
      <c r="N2251"/>
      <c r="O2251"/>
      <c r="P2251"/>
      <c r="Q2251"/>
      <c r="R2251"/>
      <c r="S2251"/>
      <c r="T2251"/>
      <c r="U2251"/>
    </row>
    <row r="2252" spans="1:21" s="105" customFormat="1" x14ac:dyDescent="0.3">
      <c r="A2252"/>
      <c r="B2252"/>
      <c r="C2252"/>
      <c r="D2252"/>
      <c r="E2252"/>
      <c r="F2252"/>
      <c r="G2252"/>
      <c r="H2252"/>
      <c r="I2252"/>
      <c r="J2252" s="102"/>
      <c r="K2252"/>
      <c r="L2252" s="102"/>
      <c r="M2252" s="135"/>
      <c r="N2252"/>
      <c r="O2252"/>
      <c r="P2252"/>
      <c r="Q2252"/>
      <c r="R2252"/>
      <c r="S2252"/>
      <c r="T2252"/>
      <c r="U2252"/>
    </row>
    <row r="2253" spans="1:21" s="105" customFormat="1" x14ac:dyDescent="0.3">
      <c r="A2253"/>
      <c r="B2253"/>
      <c r="C2253"/>
      <c r="D2253"/>
      <c r="E2253"/>
      <c r="F2253"/>
      <c r="G2253"/>
      <c r="H2253"/>
      <c r="I2253"/>
      <c r="J2253" s="102"/>
      <c r="K2253"/>
      <c r="L2253" s="102"/>
      <c r="M2253" s="135"/>
      <c r="N2253"/>
      <c r="O2253"/>
      <c r="P2253"/>
      <c r="Q2253"/>
      <c r="R2253"/>
      <c r="S2253"/>
      <c r="T2253"/>
      <c r="U2253"/>
    </row>
    <row r="2254" spans="1:21" s="105" customFormat="1" x14ac:dyDescent="0.3">
      <c r="A2254"/>
      <c r="B2254"/>
      <c r="C2254"/>
      <c r="D2254"/>
      <c r="E2254"/>
      <c r="F2254"/>
      <c r="G2254"/>
      <c r="H2254"/>
      <c r="I2254"/>
      <c r="J2254" s="102"/>
      <c r="K2254"/>
      <c r="L2254" s="102"/>
      <c r="M2254" s="135"/>
      <c r="N2254"/>
      <c r="O2254"/>
      <c r="P2254"/>
      <c r="Q2254"/>
      <c r="R2254"/>
      <c r="S2254"/>
      <c r="T2254"/>
      <c r="U2254"/>
    </row>
    <row r="2255" spans="1:21" s="105" customFormat="1" x14ac:dyDescent="0.3">
      <c r="A2255"/>
      <c r="B2255"/>
      <c r="C2255"/>
      <c r="D2255"/>
      <c r="E2255"/>
      <c r="F2255"/>
      <c r="G2255"/>
      <c r="H2255"/>
      <c r="I2255"/>
      <c r="J2255" s="102"/>
      <c r="K2255"/>
      <c r="L2255" s="102"/>
      <c r="M2255" s="135"/>
      <c r="N2255"/>
      <c r="O2255"/>
      <c r="P2255"/>
      <c r="Q2255"/>
      <c r="R2255"/>
      <c r="S2255"/>
      <c r="T2255"/>
      <c r="U2255"/>
    </row>
    <row r="2256" spans="1:21" s="105" customFormat="1" x14ac:dyDescent="0.3">
      <c r="A2256"/>
      <c r="B2256"/>
      <c r="C2256"/>
      <c r="D2256"/>
      <c r="E2256"/>
      <c r="F2256"/>
      <c r="G2256"/>
      <c r="H2256"/>
      <c r="I2256"/>
      <c r="J2256" s="102"/>
      <c r="K2256"/>
      <c r="L2256" s="102"/>
      <c r="M2256" s="135"/>
      <c r="N2256"/>
      <c r="O2256"/>
      <c r="P2256"/>
      <c r="Q2256"/>
      <c r="R2256"/>
      <c r="S2256"/>
      <c r="T2256"/>
      <c r="U2256"/>
    </row>
    <row r="2257" spans="1:21" s="105" customFormat="1" x14ac:dyDescent="0.3">
      <c r="A2257"/>
      <c r="B2257"/>
      <c r="C2257"/>
      <c r="D2257"/>
      <c r="E2257"/>
      <c r="F2257"/>
      <c r="G2257"/>
      <c r="H2257"/>
      <c r="I2257"/>
      <c r="J2257" s="102"/>
      <c r="K2257"/>
      <c r="L2257" s="102"/>
      <c r="M2257" s="135"/>
      <c r="N2257"/>
      <c r="O2257"/>
      <c r="P2257"/>
      <c r="Q2257"/>
      <c r="R2257"/>
      <c r="S2257"/>
      <c r="T2257"/>
      <c r="U2257"/>
    </row>
    <row r="2258" spans="1:21" s="105" customFormat="1" x14ac:dyDescent="0.3">
      <c r="A2258"/>
      <c r="B2258"/>
      <c r="C2258"/>
      <c r="D2258"/>
      <c r="E2258"/>
      <c r="F2258"/>
      <c r="G2258"/>
      <c r="H2258"/>
      <c r="I2258"/>
      <c r="J2258" s="102"/>
      <c r="K2258"/>
      <c r="L2258" s="102"/>
      <c r="M2258" s="135"/>
      <c r="N2258"/>
      <c r="O2258"/>
      <c r="P2258"/>
      <c r="Q2258"/>
      <c r="R2258"/>
      <c r="S2258"/>
      <c r="T2258"/>
      <c r="U2258"/>
    </row>
    <row r="2259" spans="1:21" s="105" customFormat="1" x14ac:dyDescent="0.3">
      <c r="A2259"/>
      <c r="B2259"/>
      <c r="C2259"/>
      <c r="D2259"/>
      <c r="E2259"/>
      <c r="F2259"/>
      <c r="G2259"/>
      <c r="H2259"/>
      <c r="I2259"/>
      <c r="J2259" s="102"/>
      <c r="K2259"/>
      <c r="L2259" s="102"/>
      <c r="M2259" s="135"/>
      <c r="N2259"/>
      <c r="O2259"/>
      <c r="P2259"/>
      <c r="Q2259"/>
      <c r="R2259"/>
      <c r="S2259"/>
      <c r="T2259"/>
      <c r="U2259"/>
    </row>
    <row r="2260" spans="1:21" s="105" customFormat="1" x14ac:dyDescent="0.3">
      <c r="A2260"/>
      <c r="B2260"/>
      <c r="C2260"/>
      <c r="D2260"/>
      <c r="E2260"/>
      <c r="F2260"/>
      <c r="G2260"/>
      <c r="H2260"/>
      <c r="I2260"/>
      <c r="J2260" s="102"/>
      <c r="K2260"/>
      <c r="L2260" s="102"/>
      <c r="M2260" s="135"/>
      <c r="N2260"/>
      <c r="O2260"/>
      <c r="P2260"/>
      <c r="Q2260"/>
      <c r="R2260"/>
      <c r="S2260"/>
      <c r="T2260"/>
      <c r="U2260"/>
    </row>
    <row r="2261" spans="1:21" s="105" customFormat="1" x14ac:dyDescent="0.3">
      <c r="A2261"/>
      <c r="B2261"/>
      <c r="C2261"/>
      <c r="D2261"/>
      <c r="E2261"/>
      <c r="F2261"/>
      <c r="G2261"/>
      <c r="H2261"/>
      <c r="I2261"/>
      <c r="J2261" s="102"/>
      <c r="K2261"/>
      <c r="L2261" s="102"/>
      <c r="M2261" s="135"/>
      <c r="N2261"/>
      <c r="O2261"/>
      <c r="P2261"/>
      <c r="Q2261"/>
      <c r="R2261"/>
      <c r="S2261"/>
      <c r="T2261"/>
      <c r="U2261"/>
    </row>
    <row r="2262" spans="1:21" s="105" customFormat="1" x14ac:dyDescent="0.3">
      <c r="A2262"/>
      <c r="B2262"/>
      <c r="C2262"/>
      <c r="D2262"/>
      <c r="E2262"/>
      <c r="F2262"/>
      <c r="G2262"/>
      <c r="H2262"/>
      <c r="I2262"/>
      <c r="J2262" s="102"/>
      <c r="K2262"/>
      <c r="L2262" s="102"/>
      <c r="M2262" s="135"/>
      <c r="N2262"/>
      <c r="O2262"/>
      <c r="P2262"/>
      <c r="Q2262"/>
      <c r="R2262"/>
      <c r="S2262"/>
      <c r="T2262"/>
      <c r="U2262"/>
    </row>
    <row r="2263" spans="1:21" s="105" customFormat="1" x14ac:dyDescent="0.3">
      <c r="A2263"/>
      <c r="B2263"/>
      <c r="C2263"/>
      <c r="D2263"/>
      <c r="E2263"/>
      <c r="F2263"/>
      <c r="G2263"/>
      <c r="H2263"/>
      <c r="I2263"/>
      <c r="J2263" s="102"/>
      <c r="K2263"/>
      <c r="L2263" s="102"/>
      <c r="M2263" s="135"/>
      <c r="N2263"/>
      <c r="O2263"/>
      <c r="P2263"/>
      <c r="Q2263"/>
      <c r="R2263"/>
      <c r="S2263"/>
      <c r="T2263"/>
      <c r="U2263"/>
    </row>
    <row r="2264" spans="1:21" s="105" customFormat="1" x14ac:dyDescent="0.3">
      <c r="A2264"/>
      <c r="B2264"/>
      <c r="C2264"/>
      <c r="D2264"/>
      <c r="E2264"/>
      <c r="F2264"/>
      <c r="G2264"/>
      <c r="H2264"/>
      <c r="I2264"/>
      <c r="J2264" s="102"/>
      <c r="K2264"/>
      <c r="L2264" s="102"/>
      <c r="M2264" s="135"/>
      <c r="N2264"/>
      <c r="O2264"/>
      <c r="P2264"/>
      <c r="Q2264"/>
      <c r="R2264"/>
      <c r="S2264"/>
      <c r="T2264"/>
      <c r="U2264"/>
    </row>
    <row r="2265" spans="1:21" s="105" customFormat="1" x14ac:dyDescent="0.3">
      <c r="A2265"/>
      <c r="B2265"/>
      <c r="C2265"/>
      <c r="D2265"/>
      <c r="E2265"/>
      <c r="F2265"/>
      <c r="G2265"/>
      <c r="H2265"/>
      <c r="I2265"/>
      <c r="J2265" s="102"/>
      <c r="K2265"/>
      <c r="L2265" s="102"/>
      <c r="M2265" s="135"/>
      <c r="N2265"/>
      <c r="O2265"/>
      <c r="P2265"/>
      <c r="Q2265"/>
      <c r="R2265"/>
      <c r="S2265"/>
      <c r="T2265"/>
      <c r="U2265"/>
    </row>
    <row r="2266" spans="1:21" s="105" customFormat="1" x14ac:dyDescent="0.3">
      <c r="A2266"/>
      <c r="B2266"/>
      <c r="C2266"/>
      <c r="D2266"/>
      <c r="E2266"/>
      <c r="F2266"/>
      <c r="G2266"/>
      <c r="H2266"/>
      <c r="I2266"/>
      <c r="J2266" s="102"/>
      <c r="K2266"/>
      <c r="L2266" s="102"/>
      <c r="M2266" s="135"/>
      <c r="N2266"/>
      <c r="O2266"/>
      <c r="P2266"/>
      <c r="Q2266"/>
      <c r="R2266"/>
      <c r="S2266"/>
      <c r="T2266"/>
      <c r="U2266"/>
    </row>
    <row r="2267" spans="1:21" s="105" customFormat="1" x14ac:dyDescent="0.3">
      <c r="A2267"/>
      <c r="B2267"/>
      <c r="C2267"/>
      <c r="D2267"/>
      <c r="E2267"/>
      <c r="F2267"/>
      <c r="G2267"/>
      <c r="H2267"/>
      <c r="I2267"/>
      <c r="J2267" s="102"/>
      <c r="K2267"/>
      <c r="L2267" s="102"/>
      <c r="M2267" s="135"/>
      <c r="N2267"/>
      <c r="O2267"/>
      <c r="P2267"/>
      <c r="Q2267"/>
      <c r="R2267"/>
      <c r="S2267"/>
      <c r="T2267"/>
      <c r="U2267"/>
    </row>
    <row r="2268" spans="1:21" s="105" customFormat="1" x14ac:dyDescent="0.3">
      <c r="A2268"/>
      <c r="B2268"/>
      <c r="C2268"/>
      <c r="D2268"/>
      <c r="E2268"/>
      <c r="F2268"/>
      <c r="G2268"/>
      <c r="H2268"/>
      <c r="I2268"/>
      <c r="J2268" s="102"/>
      <c r="K2268"/>
      <c r="L2268" s="102"/>
      <c r="M2268" s="135"/>
      <c r="N2268"/>
      <c r="O2268"/>
      <c r="P2268"/>
      <c r="Q2268"/>
      <c r="R2268"/>
      <c r="S2268"/>
      <c r="T2268"/>
      <c r="U2268"/>
    </row>
    <row r="2269" spans="1:21" s="105" customFormat="1" x14ac:dyDescent="0.3">
      <c r="A2269"/>
      <c r="B2269"/>
      <c r="C2269"/>
      <c r="D2269"/>
      <c r="E2269"/>
      <c r="F2269"/>
      <c r="G2269"/>
      <c r="H2269"/>
      <c r="I2269"/>
      <c r="J2269" s="102"/>
      <c r="K2269"/>
      <c r="L2269" s="102"/>
      <c r="M2269" s="135"/>
      <c r="N2269"/>
      <c r="O2269"/>
      <c r="P2269"/>
      <c r="Q2269"/>
      <c r="R2269"/>
      <c r="S2269"/>
      <c r="T2269"/>
      <c r="U2269"/>
    </row>
    <row r="2270" spans="1:21" s="105" customFormat="1" x14ac:dyDescent="0.3">
      <c r="A2270"/>
      <c r="B2270"/>
      <c r="C2270"/>
      <c r="D2270"/>
      <c r="E2270"/>
      <c r="F2270"/>
      <c r="G2270"/>
      <c r="H2270"/>
      <c r="I2270"/>
      <c r="J2270" s="102"/>
      <c r="K2270"/>
      <c r="L2270" s="102"/>
      <c r="M2270" s="135"/>
      <c r="N2270"/>
      <c r="O2270"/>
      <c r="P2270"/>
      <c r="Q2270"/>
      <c r="R2270"/>
      <c r="S2270"/>
      <c r="T2270"/>
      <c r="U2270"/>
    </row>
    <row r="2271" spans="1:21" s="105" customFormat="1" x14ac:dyDescent="0.3">
      <c r="A2271"/>
      <c r="B2271"/>
      <c r="C2271"/>
      <c r="D2271"/>
      <c r="E2271"/>
      <c r="F2271"/>
      <c r="G2271"/>
      <c r="H2271"/>
      <c r="I2271"/>
      <c r="J2271" s="102"/>
      <c r="K2271"/>
      <c r="L2271" s="102"/>
      <c r="M2271" s="135"/>
      <c r="N2271"/>
      <c r="O2271"/>
      <c r="P2271"/>
      <c r="Q2271"/>
      <c r="R2271"/>
      <c r="S2271"/>
      <c r="T2271"/>
      <c r="U2271"/>
    </row>
    <row r="2272" spans="1:21" s="105" customFormat="1" x14ac:dyDescent="0.3">
      <c r="A2272"/>
      <c r="B2272"/>
      <c r="C2272"/>
      <c r="D2272"/>
      <c r="E2272"/>
      <c r="F2272"/>
      <c r="G2272"/>
      <c r="H2272"/>
      <c r="I2272"/>
      <c r="J2272" s="102"/>
      <c r="K2272"/>
      <c r="L2272" s="102"/>
      <c r="M2272" s="135"/>
      <c r="N2272"/>
      <c r="O2272"/>
      <c r="P2272"/>
      <c r="Q2272"/>
      <c r="R2272"/>
      <c r="S2272"/>
      <c r="T2272"/>
      <c r="U2272"/>
    </row>
    <row r="2273" spans="1:21" s="105" customFormat="1" x14ac:dyDescent="0.3">
      <c r="A2273"/>
      <c r="B2273"/>
      <c r="C2273"/>
      <c r="D2273"/>
      <c r="E2273"/>
      <c r="F2273"/>
      <c r="G2273"/>
      <c r="H2273"/>
      <c r="I2273"/>
      <c r="J2273" s="102"/>
      <c r="K2273"/>
      <c r="L2273" s="102"/>
      <c r="M2273" s="135"/>
      <c r="N2273"/>
      <c r="O2273"/>
      <c r="P2273"/>
      <c r="Q2273"/>
      <c r="R2273"/>
      <c r="S2273"/>
      <c r="T2273"/>
      <c r="U2273"/>
    </row>
    <row r="2274" spans="1:21" s="105" customFormat="1" x14ac:dyDescent="0.3">
      <c r="A2274"/>
      <c r="B2274"/>
      <c r="C2274"/>
      <c r="D2274"/>
      <c r="E2274"/>
      <c r="F2274"/>
      <c r="G2274"/>
      <c r="H2274"/>
      <c r="I2274"/>
      <c r="J2274" s="102"/>
      <c r="K2274"/>
      <c r="L2274" s="102"/>
      <c r="M2274" s="135"/>
      <c r="N2274"/>
      <c r="O2274"/>
      <c r="P2274"/>
      <c r="Q2274"/>
      <c r="R2274"/>
      <c r="S2274"/>
      <c r="T2274"/>
      <c r="U2274"/>
    </row>
    <row r="2275" spans="1:21" s="105" customFormat="1" x14ac:dyDescent="0.3">
      <c r="A2275"/>
      <c r="B2275"/>
      <c r="C2275"/>
      <c r="D2275"/>
      <c r="E2275"/>
      <c r="F2275"/>
      <c r="G2275"/>
      <c r="H2275"/>
      <c r="I2275"/>
      <c r="J2275" s="102"/>
      <c r="K2275"/>
      <c r="L2275" s="102"/>
      <c r="M2275" s="135"/>
      <c r="N2275"/>
      <c r="O2275"/>
      <c r="P2275"/>
      <c r="Q2275"/>
      <c r="R2275"/>
      <c r="S2275"/>
      <c r="T2275"/>
      <c r="U2275"/>
    </row>
    <row r="2276" spans="1:21" s="105" customFormat="1" x14ac:dyDescent="0.3">
      <c r="A2276"/>
      <c r="B2276"/>
      <c r="C2276"/>
      <c r="D2276"/>
      <c r="E2276"/>
      <c r="F2276"/>
      <c r="G2276"/>
      <c r="H2276"/>
      <c r="I2276"/>
      <c r="J2276" s="102"/>
      <c r="K2276"/>
      <c r="L2276" s="102"/>
      <c r="M2276" s="135"/>
      <c r="N2276"/>
      <c r="O2276"/>
      <c r="P2276"/>
      <c r="Q2276"/>
      <c r="R2276"/>
      <c r="S2276"/>
      <c r="T2276"/>
      <c r="U2276"/>
    </row>
    <row r="2277" spans="1:21" s="105" customFormat="1" x14ac:dyDescent="0.3">
      <c r="A2277"/>
      <c r="B2277"/>
      <c r="C2277"/>
      <c r="D2277"/>
      <c r="E2277"/>
      <c r="F2277"/>
      <c r="G2277"/>
      <c r="H2277"/>
      <c r="I2277"/>
      <c r="J2277" s="102"/>
      <c r="K2277"/>
      <c r="L2277" s="102"/>
      <c r="M2277" s="135"/>
      <c r="N2277"/>
      <c r="O2277"/>
      <c r="P2277"/>
      <c r="Q2277"/>
      <c r="R2277"/>
      <c r="S2277"/>
      <c r="T2277"/>
      <c r="U2277"/>
    </row>
    <row r="2278" spans="1:21" s="105" customFormat="1" x14ac:dyDescent="0.3">
      <c r="A2278"/>
      <c r="B2278"/>
      <c r="C2278"/>
      <c r="D2278"/>
      <c r="E2278"/>
      <c r="F2278"/>
      <c r="G2278"/>
      <c r="H2278"/>
      <c r="I2278"/>
      <c r="J2278" s="102"/>
      <c r="K2278"/>
      <c r="L2278" s="102"/>
      <c r="M2278" s="135"/>
      <c r="N2278"/>
      <c r="O2278"/>
      <c r="P2278"/>
      <c r="Q2278"/>
      <c r="R2278"/>
      <c r="S2278"/>
      <c r="T2278"/>
      <c r="U2278"/>
    </row>
    <row r="2279" spans="1:21" s="105" customFormat="1" x14ac:dyDescent="0.3">
      <c r="A2279"/>
      <c r="B2279"/>
      <c r="C2279"/>
      <c r="D2279"/>
      <c r="E2279"/>
      <c r="F2279"/>
      <c r="G2279"/>
      <c r="H2279"/>
      <c r="I2279"/>
      <c r="J2279" s="102"/>
      <c r="K2279"/>
      <c r="L2279" s="102"/>
      <c r="M2279" s="135"/>
      <c r="N2279"/>
      <c r="O2279"/>
      <c r="P2279"/>
      <c r="Q2279"/>
      <c r="R2279"/>
      <c r="S2279"/>
      <c r="T2279"/>
      <c r="U2279"/>
    </row>
    <row r="2280" spans="1:21" s="105" customFormat="1" x14ac:dyDescent="0.3">
      <c r="A2280"/>
      <c r="B2280"/>
      <c r="C2280"/>
      <c r="D2280"/>
      <c r="E2280"/>
      <c r="F2280"/>
      <c r="G2280"/>
      <c r="H2280"/>
      <c r="I2280"/>
      <c r="J2280" s="102"/>
      <c r="K2280"/>
      <c r="L2280" s="102"/>
      <c r="M2280" s="135"/>
      <c r="N2280"/>
      <c r="O2280"/>
      <c r="P2280"/>
      <c r="Q2280"/>
      <c r="R2280"/>
      <c r="S2280"/>
      <c r="T2280"/>
      <c r="U2280"/>
    </row>
    <row r="2281" spans="1:21" s="105" customFormat="1" x14ac:dyDescent="0.3">
      <c r="A2281"/>
      <c r="B2281"/>
      <c r="C2281"/>
      <c r="D2281"/>
      <c r="E2281"/>
      <c r="F2281"/>
      <c r="G2281"/>
      <c r="H2281"/>
      <c r="I2281"/>
      <c r="J2281" s="102"/>
      <c r="K2281"/>
      <c r="L2281" s="102"/>
      <c r="M2281" s="135"/>
      <c r="N2281"/>
      <c r="O2281"/>
      <c r="P2281"/>
      <c r="Q2281"/>
      <c r="R2281"/>
      <c r="S2281"/>
      <c r="T2281"/>
      <c r="U2281"/>
    </row>
    <row r="2282" spans="1:21" s="105" customFormat="1" x14ac:dyDescent="0.3">
      <c r="A2282"/>
      <c r="B2282"/>
      <c r="C2282"/>
      <c r="D2282"/>
      <c r="E2282"/>
      <c r="F2282"/>
      <c r="G2282"/>
      <c r="H2282"/>
      <c r="I2282"/>
      <c r="J2282" s="102"/>
      <c r="K2282"/>
      <c r="L2282" s="102"/>
      <c r="M2282" s="135"/>
      <c r="N2282"/>
      <c r="O2282"/>
      <c r="P2282"/>
      <c r="Q2282"/>
      <c r="R2282"/>
      <c r="S2282"/>
      <c r="T2282"/>
      <c r="U2282"/>
    </row>
    <row r="2283" spans="1:21" s="105" customFormat="1" x14ac:dyDescent="0.3">
      <c r="A2283"/>
      <c r="B2283"/>
      <c r="C2283"/>
      <c r="D2283"/>
      <c r="E2283"/>
      <c r="F2283"/>
      <c r="G2283"/>
      <c r="H2283"/>
      <c r="I2283"/>
      <c r="J2283" s="102"/>
      <c r="K2283"/>
      <c r="L2283" s="102"/>
      <c r="M2283" s="135"/>
      <c r="N2283"/>
      <c r="O2283"/>
      <c r="P2283"/>
      <c r="Q2283"/>
      <c r="R2283"/>
      <c r="S2283"/>
      <c r="T2283"/>
      <c r="U2283"/>
    </row>
    <row r="2284" spans="1:21" s="105" customFormat="1" x14ac:dyDescent="0.3">
      <c r="A2284"/>
      <c r="B2284"/>
      <c r="C2284"/>
      <c r="D2284"/>
      <c r="E2284"/>
      <c r="F2284"/>
      <c r="G2284"/>
      <c r="H2284"/>
      <c r="I2284"/>
      <c r="J2284" s="102"/>
      <c r="K2284"/>
      <c r="L2284" s="102"/>
      <c r="M2284" s="135"/>
      <c r="N2284"/>
      <c r="O2284"/>
      <c r="P2284"/>
      <c r="Q2284"/>
      <c r="R2284"/>
      <c r="S2284"/>
      <c r="T2284"/>
      <c r="U2284"/>
    </row>
    <row r="2285" spans="1:21" s="105" customFormat="1" x14ac:dyDescent="0.3">
      <c r="A2285"/>
      <c r="B2285"/>
      <c r="C2285"/>
      <c r="D2285"/>
      <c r="E2285"/>
      <c r="F2285"/>
      <c r="G2285"/>
      <c r="H2285"/>
      <c r="I2285"/>
      <c r="J2285" s="102"/>
      <c r="K2285"/>
      <c r="L2285" s="102"/>
      <c r="M2285" s="135"/>
      <c r="N2285"/>
      <c r="O2285"/>
      <c r="P2285"/>
      <c r="Q2285"/>
      <c r="R2285"/>
      <c r="S2285"/>
      <c r="T2285"/>
      <c r="U2285"/>
    </row>
    <row r="2286" spans="1:21" s="105" customFormat="1" x14ac:dyDescent="0.3">
      <c r="A2286"/>
      <c r="B2286"/>
      <c r="C2286"/>
      <c r="D2286"/>
      <c r="E2286"/>
      <c r="F2286"/>
      <c r="G2286"/>
      <c r="H2286"/>
      <c r="I2286"/>
      <c r="J2286" s="102"/>
      <c r="K2286"/>
      <c r="L2286" s="102"/>
      <c r="M2286" s="135"/>
      <c r="N2286"/>
      <c r="O2286"/>
      <c r="P2286"/>
      <c r="Q2286"/>
      <c r="R2286"/>
      <c r="S2286"/>
      <c r="T2286"/>
      <c r="U2286"/>
    </row>
    <row r="2287" spans="1:21" s="105" customFormat="1" x14ac:dyDescent="0.3">
      <c r="A2287"/>
      <c r="B2287"/>
      <c r="C2287"/>
      <c r="D2287"/>
      <c r="E2287"/>
      <c r="F2287"/>
      <c r="G2287"/>
      <c r="H2287"/>
      <c r="I2287"/>
      <c r="J2287" s="102"/>
      <c r="K2287"/>
      <c r="L2287" s="102"/>
      <c r="M2287" s="135"/>
      <c r="N2287"/>
      <c r="O2287"/>
      <c r="P2287"/>
      <c r="Q2287"/>
      <c r="R2287"/>
      <c r="S2287"/>
      <c r="T2287"/>
      <c r="U2287"/>
    </row>
    <row r="2288" spans="1:21" s="105" customFormat="1" x14ac:dyDescent="0.3">
      <c r="A2288"/>
      <c r="B2288"/>
      <c r="C2288"/>
      <c r="D2288"/>
      <c r="E2288"/>
      <c r="F2288"/>
      <c r="G2288"/>
      <c r="H2288"/>
      <c r="I2288"/>
      <c r="J2288" s="102"/>
      <c r="K2288"/>
      <c r="L2288" s="102"/>
      <c r="M2288" s="135"/>
      <c r="N2288"/>
      <c r="O2288"/>
      <c r="P2288"/>
      <c r="Q2288"/>
      <c r="R2288"/>
      <c r="S2288"/>
      <c r="T2288"/>
      <c r="U2288"/>
    </row>
    <row r="2289" spans="1:21" s="105" customFormat="1" x14ac:dyDescent="0.3">
      <c r="A2289"/>
      <c r="B2289"/>
      <c r="C2289"/>
      <c r="D2289"/>
      <c r="E2289"/>
      <c r="F2289"/>
      <c r="G2289"/>
      <c r="H2289"/>
      <c r="I2289"/>
      <c r="J2289" s="102"/>
      <c r="K2289"/>
      <c r="L2289" s="102"/>
      <c r="M2289" s="135"/>
      <c r="N2289"/>
      <c r="O2289"/>
      <c r="P2289"/>
      <c r="Q2289"/>
      <c r="R2289"/>
      <c r="S2289"/>
      <c r="T2289"/>
      <c r="U2289"/>
    </row>
    <row r="2290" spans="1:21" s="105" customFormat="1" x14ac:dyDescent="0.3">
      <c r="A2290"/>
      <c r="B2290"/>
      <c r="C2290"/>
      <c r="D2290"/>
      <c r="E2290"/>
      <c r="F2290"/>
      <c r="G2290"/>
      <c r="H2290"/>
      <c r="I2290"/>
      <c r="J2290" s="102"/>
      <c r="K2290"/>
      <c r="L2290" s="102"/>
      <c r="M2290" s="135"/>
      <c r="N2290"/>
      <c r="O2290"/>
      <c r="P2290"/>
      <c r="Q2290"/>
      <c r="R2290"/>
      <c r="S2290"/>
      <c r="T2290"/>
      <c r="U2290"/>
    </row>
    <row r="2291" spans="1:21" s="105" customFormat="1" x14ac:dyDescent="0.3">
      <c r="A2291"/>
      <c r="B2291"/>
      <c r="C2291"/>
      <c r="D2291"/>
      <c r="E2291"/>
      <c r="F2291"/>
      <c r="G2291"/>
      <c r="H2291"/>
      <c r="I2291"/>
      <c r="J2291" s="102"/>
      <c r="K2291"/>
      <c r="L2291" s="102"/>
      <c r="M2291" s="135"/>
      <c r="N2291"/>
      <c r="O2291"/>
      <c r="P2291"/>
      <c r="Q2291"/>
      <c r="R2291"/>
      <c r="S2291"/>
      <c r="T2291"/>
      <c r="U2291"/>
    </row>
    <row r="2292" spans="1:21" s="105" customFormat="1" x14ac:dyDescent="0.3">
      <c r="A2292"/>
      <c r="B2292"/>
      <c r="C2292"/>
      <c r="D2292"/>
      <c r="E2292"/>
      <c r="F2292"/>
      <c r="G2292"/>
      <c r="H2292"/>
      <c r="I2292"/>
      <c r="J2292" s="102"/>
      <c r="K2292"/>
      <c r="L2292" s="102"/>
      <c r="M2292" s="135"/>
      <c r="N2292"/>
      <c r="O2292"/>
      <c r="P2292"/>
      <c r="Q2292"/>
      <c r="R2292"/>
      <c r="S2292"/>
      <c r="T2292"/>
      <c r="U2292"/>
    </row>
    <row r="2293" spans="1:21" s="105" customFormat="1" x14ac:dyDescent="0.3">
      <c r="A2293"/>
      <c r="B2293"/>
      <c r="C2293"/>
      <c r="D2293"/>
      <c r="E2293"/>
      <c r="F2293"/>
      <c r="G2293"/>
      <c r="H2293"/>
      <c r="I2293"/>
      <c r="J2293" s="102"/>
      <c r="K2293"/>
      <c r="L2293" s="102"/>
      <c r="M2293" s="135"/>
      <c r="N2293"/>
      <c r="O2293"/>
      <c r="P2293"/>
      <c r="Q2293"/>
      <c r="R2293"/>
      <c r="S2293"/>
      <c r="T2293"/>
      <c r="U2293"/>
    </row>
    <row r="2294" spans="1:21" s="105" customFormat="1" x14ac:dyDescent="0.3">
      <c r="A2294"/>
      <c r="B2294"/>
      <c r="C2294"/>
      <c r="D2294"/>
      <c r="E2294"/>
      <c r="F2294"/>
      <c r="G2294"/>
      <c r="H2294"/>
      <c r="I2294"/>
      <c r="J2294" s="102"/>
      <c r="K2294"/>
      <c r="L2294" s="102"/>
      <c r="M2294" s="135"/>
      <c r="N2294"/>
      <c r="O2294"/>
      <c r="P2294"/>
      <c r="Q2294"/>
      <c r="R2294"/>
      <c r="S2294"/>
      <c r="T2294"/>
      <c r="U2294"/>
    </row>
    <row r="2295" spans="1:21" s="105" customFormat="1" x14ac:dyDescent="0.3">
      <c r="A2295"/>
      <c r="B2295"/>
      <c r="C2295"/>
      <c r="D2295"/>
      <c r="E2295"/>
      <c r="F2295"/>
      <c r="G2295"/>
      <c r="H2295"/>
      <c r="I2295"/>
      <c r="J2295" s="102"/>
      <c r="K2295"/>
      <c r="L2295" s="102"/>
      <c r="M2295" s="135"/>
      <c r="N2295"/>
      <c r="O2295"/>
      <c r="P2295"/>
      <c r="Q2295"/>
      <c r="R2295"/>
      <c r="S2295"/>
      <c r="T2295"/>
      <c r="U2295"/>
    </row>
    <row r="2296" spans="1:21" s="105" customFormat="1" x14ac:dyDescent="0.3">
      <c r="A2296"/>
      <c r="B2296"/>
      <c r="C2296"/>
      <c r="D2296"/>
      <c r="E2296"/>
      <c r="F2296"/>
      <c r="G2296"/>
      <c r="H2296"/>
      <c r="I2296"/>
      <c r="J2296" s="102"/>
      <c r="K2296"/>
      <c r="L2296" s="102"/>
      <c r="M2296" s="135"/>
      <c r="N2296"/>
      <c r="O2296"/>
      <c r="P2296"/>
      <c r="Q2296"/>
      <c r="R2296"/>
      <c r="S2296"/>
      <c r="T2296"/>
      <c r="U2296"/>
    </row>
    <row r="2297" spans="1:21" s="105" customFormat="1" x14ac:dyDescent="0.3">
      <c r="A2297"/>
      <c r="B2297"/>
      <c r="C2297"/>
      <c r="D2297"/>
      <c r="E2297"/>
      <c r="F2297"/>
      <c r="G2297"/>
      <c r="H2297"/>
      <c r="I2297"/>
      <c r="J2297" s="102"/>
      <c r="K2297"/>
      <c r="L2297" s="102"/>
      <c r="M2297" s="135"/>
      <c r="N2297"/>
      <c r="O2297"/>
      <c r="P2297"/>
      <c r="Q2297"/>
      <c r="R2297"/>
      <c r="S2297"/>
      <c r="T2297"/>
      <c r="U2297"/>
    </row>
    <row r="2298" spans="1:21" s="105" customFormat="1" x14ac:dyDescent="0.3">
      <c r="A2298"/>
      <c r="B2298"/>
      <c r="C2298"/>
      <c r="D2298"/>
      <c r="E2298"/>
      <c r="F2298"/>
      <c r="G2298"/>
      <c r="H2298"/>
      <c r="I2298"/>
      <c r="J2298" s="102"/>
      <c r="K2298"/>
      <c r="L2298" s="102"/>
      <c r="M2298" s="135"/>
      <c r="N2298"/>
      <c r="O2298"/>
      <c r="P2298"/>
      <c r="Q2298"/>
      <c r="R2298"/>
      <c r="S2298"/>
      <c r="T2298"/>
      <c r="U2298"/>
    </row>
    <row r="2299" spans="1:21" s="105" customFormat="1" x14ac:dyDescent="0.3">
      <c r="A2299"/>
      <c r="B2299"/>
      <c r="C2299"/>
      <c r="D2299"/>
      <c r="E2299"/>
      <c r="F2299"/>
      <c r="G2299"/>
      <c r="H2299"/>
      <c r="I2299"/>
      <c r="J2299" s="102"/>
      <c r="K2299"/>
      <c r="L2299" s="102"/>
      <c r="M2299" s="135"/>
      <c r="N2299"/>
      <c r="O2299"/>
      <c r="P2299"/>
      <c r="Q2299"/>
      <c r="R2299"/>
      <c r="S2299"/>
      <c r="T2299"/>
      <c r="U2299"/>
    </row>
    <row r="2300" spans="1:21" s="105" customFormat="1" x14ac:dyDescent="0.3">
      <c r="A2300"/>
      <c r="B2300"/>
      <c r="C2300"/>
      <c r="D2300"/>
      <c r="E2300"/>
      <c r="F2300"/>
      <c r="G2300"/>
      <c r="H2300"/>
      <c r="I2300"/>
      <c r="J2300" s="102"/>
      <c r="K2300"/>
      <c r="L2300" s="102"/>
      <c r="M2300" s="135"/>
      <c r="N2300"/>
      <c r="O2300"/>
      <c r="P2300"/>
      <c r="Q2300"/>
      <c r="R2300"/>
      <c r="S2300"/>
      <c r="T2300"/>
      <c r="U2300"/>
    </row>
    <row r="2301" spans="1:21" s="105" customFormat="1" x14ac:dyDescent="0.3">
      <c r="A2301"/>
      <c r="B2301"/>
      <c r="C2301"/>
      <c r="D2301"/>
      <c r="E2301"/>
      <c r="F2301"/>
      <c r="G2301"/>
      <c r="H2301"/>
      <c r="I2301"/>
      <c r="J2301" s="102"/>
      <c r="K2301"/>
      <c r="L2301" s="102"/>
      <c r="M2301" s="135"/>
      <c r="N2301"/>
      <c r="O2301"/>
      <c r="P2301"/>
      <c r="Q2301"/>
      <c r="R2301"/>
      <c r="S2301"/>
      <c r="T2301"/>
      <c r="U2301"/>
    </row>
    <row r="2302" spans="1:21" s="105" customFormat="1" x14ac:dyDescent="0.3">
      <c r="A2302"/>
      <c r="B2302"/>
      <c r="C2302"/>
      <c r="D2302"/>
      <c r="E2302"/>
      <c r="F2302"/>
      <c r="G2302"/>
      <c r="H2302"/>
      <c r="I2302"/>
      <c r="J2302" s="102"/>
      <c r="K2302"/>
      <c r="L2302" s="102"/>
      <c r="M2302" s="135"/>
      <c r="N2302"/>
      <c r="O2302"/>
      <c r="P2302"/>
      <c r="Q2302"/>
      <c r="R2302"/>
      <c r="S2302"/>
      <c r="T2302"/>
      <c r="U2302"/>
    </row>
    <row r="2303" spans="1:21" s="105" customFormat="1" x14ac:dyDescent="0.3">
      <c r="A2303"/>
      <c r="B2303"/>
      <c r="C2303"/>
      <c r="D2303"/>
      <c r="E2303"/>
      <c r="F2303"/>
      <c r="G2303"/>
      <c r="H2303"/>
      <c r="I2303"/>
      <c r="J2303" s="102"/>
      <c r="K2303"/>
      <c r="L2303" s="102"/>
      <c r="M2303" s="135"/>
      <c r="N2303"/>
      <c r="O2303"/>
      <c r="P2303"/>
      <c r="Q2303"/>
      <c r="R2303"/>
      <c r="S2303"/>
      <c r="T2303"/>
      <c r="U2303"/>
    </row>
    <row r="2304" spans="1:21" s="105" customFormat="1" x14ac:dyDescent="0.3">
      <c r="A2304"/>
      <c r="B2304"/>
      <c r="C2304"/>
      <c r="D2304"/>
      <c r="E2304"/>
      <c r="F2304"/>
      <c r="G2304"/>
      <c r="H2304"/>
      <c r="I2304"/>
      <c r="J2304" s="102"/>
      <c r="K2304"/>
      <c r="L2304" s="102"/>
      <c r="M2304" s="135"/>
      <c r="N2304"/>
      <c r="O2304"/>
      <c r="P2304"/>
      <c r="Q2304"/>
      <c r="R2304"/>
      <c r="S2304"/>
      <c r="T2304"/>
      <c r="U2304"/>
    </row>
    <row r="2305" spans="1:21" s="105" customFormat="1" x14ac:dyDescent="0.3">
      <c r="A2305"/>
      <c r="B2305"/>
      <c r="C2305"/>
      <c r="D2305"/>
      <c r="E2305"/>
      <c r="F2305"/>
      <c r="G2305"/>
      <c r="H2305"/>
      <c r="I2305"/>
      <c r="J2305" s="102"/>
      <c r="K2305"/>
      <c r="L2305" s="102"/>
      <c r="M2305" s="135"/>
      <c r="N2305"/>
      <c r="O2305"/>
      <c r="P2305"/>
      <c r="Q2305"/>
      <c r="R2305"/>
      <c r="S2305"/>
      <c r="T2305"/>
      <c r="U2305"/>
    </row>
    <row r="2306" spans="1:21" s="105" customFormat="1" x14ac:dyDescent="0.3">
      <c r="A2306"/>
      <c r="B2306"/>
      <c r="C2306"/>
      <c r="D2306"/>
      <c r="E2306"/>
      <c r="F2306"/>
      <c r="G2306"/>
      <c r="H2306"/>
      <c r="I2306"/>
      <c r="J2306" s="102"/>
      <c r="K2306"/>
      <c r="L2306" s="102"/>
      <c r="M2306" s="135"/>
      <c r="N2306"/>
      <c r="O2306"/>
      <c r="P2306"/>
      <c r="Q2306"/>
      <c r="R2306"/>
      <c r="S2306"/>
      <c r="T2306"/>
      <c r="U2306"/>
    </row>
    <row r="2307" spans="1:21" s="105" customFormat="1" x14ac:dyDescent="0.3">
      <c r="A2307"/>
      <c r="B2307"/>
      <c r="C2307"/>
      <c r="D2307"/>
      <c r="E2307"/>
      <c r="F2307"/>
      <c r="G2307"/>
      <c r="H2307"/>
      <c r="I2307"/>
      <c r="J2307" s="102"/>
      <c r="K2307"/>
      <c r="L2307" s="102"/>
      <c r="M2307" s="135"/>
      <c r="N2307"/>
      <c r="O2307"/>
      <c r="P2307"/>
      <c r="Q2307"/>
      <c r="R2307"/>
      <c r="S2307"/>
      <c r="T2307"/>
      <c r="U2307"/>
    </row>
    <row r="2308" spans="1:21" s="105" customFormat="1" x14ac:dyDescent="0.3">
      <c r="A2308"/>
      <c r="B2308"/>
      <c r="C2308"/>
      <c r="D2308"/>
      <c r="E2308"/>
      <c r="F2308"/>
      <c r="G2308"/>
      <c r="H2308"/>
      <c r="I2308"/>
      <c r="J2308" s="102"/>
      <c r="K2308"/>
      <c r="L2308" s="102"/>
      <c r="M2308" s="135"/>
      <c r="N2308"/>
      <c r="O2308"/>
      <c r="P2308"/>
      <c r="Q2308"/>
      <c r="R2308"/>
      <c r="S2308"/>
      <c r="T2308"/>
      <c r="U2308"/>
    </row>
    <row r="2309" spans="1:21" s="105" customFormat="1" x14ac:dyDescent="0.3">
      <c r="A2309"/>
      <c r="B2309"/>
      <c r="C2309"/>
      <c r="D2309"/>
      <c r="E2309"/>
      <c r="F2309"/>
      <c r="G2309"/>
      <c r="H2309"/>
      <c r="I2309"/>
      <c r="J2309" s="102"/>
      <c r="K2309"/>
      <c r="L2309" s="102"/>
      <c r="M2309" s="135"/>
      <c r="N2309"/>
      <c r="O2309"/>
      <c r="P2309"/>
      <c r="Q2309"/>
      <c r="R2309"/>
      <c r="S2309"/>
      <c r="T2309"/>
      <c r="U2309"/>
    </row>
    <row r="2310" spans="1:21" s="105" customFormat="1" x14ac:dyDescent="0.3">
      <c r="A2310"/>
      <c r="B2310"/>
      <c r="C2310"/>
      <c r="D2310"/>
      <c r="E2310"/>
      <c r="F2310"/>
      <c r="G2310"/>
      <c r="H2310"/>
      <c r="I2310"/>
      <c r="J2310" s="102"/>
      <c r="K2310"/>
      <c r="L2310" s="102"/>
      <c r="M2310" s="135"/>
      <c r="N2310"/>
      <c r="O2310"/>
      <c r="P2310"/>
      <c r="Q2310"/>
      <c r="R2310"/>
      <c r="S2310"/>
      <c r="T2310"/>
      <c r="U2310"/>
    </row>
    <row r="2311" spans="1:21" s="105" customFormat="1" x14ac:dyDescent="0.3">
      <c r="A2311"/>
      <c r="B2311"/>
      <c r="C2311"/>
      <c r="D2311"/>
      <c r="E2311"/>
      <c r="F2311"/>
      <c r="G2311"/>
      <c r="H2311"/>
      <c r="I2311"/>
      <c r="J2311" s="102"/>
      <c r="K2311"/>
      <c r="L2311" s="102"/>
      <c r="M2311" s="135"/>
      <c r="N2311"/>
      <c r="O2311"/>
      <c r="P2311"/>
      <c r="Q2311"/>
      <c r="R2311"/>
      <c r="S2311"/>
      <c r="T2311"/>
      <c r="U2311"/>
    </row>
    <row r="2312" spans="1:21" s="105" customFormat="1" x14ac:dyDescent="0.3">
      <c r="A2312"/>
      <c r="B2312"/>
      <c r="C2312"/>
      <c r="D2312"/>
      <c r="E2312"/>
      <c r="F2312"/>
      <c r="G2312"/>
      <c r="H2312"/>
      <c r="I2312"/>
      <c r="J2312" s="102"/>
      <c r="K2312"/>
      <c r="L2312" s="102"/>
      <c r="M2312" s="135"/>
      <c r="N2312"/>
      <c r="O2312"/>
      <c r="P2312"/>
      <c r="Q2312"/>
      <c r="R2312"/>
      <c r="S2312"/>
      <c r="T2312"/>
      <c r="U2312"/>
    </row>
    <row r="2313" spans="1:21" s="105" customFormat="1" x14ac:dyDescent="0.3">
      <c r="A2313"/>
      <c r="B2313"/>
      <c r="C2313"/>
      <c r="D2313"/>
      <c r="E2313"/>
      <c r="F2313"/>
      <c r="G2313"/>
      <c r="H2313"/>
      <c r="I2313"/>
      <c r="J2313" s="102"/>
      <c r="K2313"/>
      <c r="L2313" s="102"/>
      <c r="M2313" s="135"/>
      <c r="N2313"/>
      <c r="O2313"/>
      <c r="P2313"/>
      <c r="Q2313"/>
      <c r="R2313"/>
      <c r="S2313"/>
      <c r="T2313"/>
      <c r="U2313"/>
    </row>
    <row r="2314" spans="1:21" s="105" customFormat="1" x14ac:dyDescent="0.3">
      <c r="A2314"/>
      <c r="B2314"/>
      <c r="C2314"/>
      <c r="D2314"/>
      <c r="E2314"/>
      <c r="F2314"/>
      <c r="G2314"/>
      <c r="H2314"/>
      <c r="I2314"/>
      <c r="J2314" s="102"/>
      <c r="K2314"/>
      <c r="L2314" s="102"/>
      <c r="M2314" s="135"/>
      <c r="N2314"/>
      <c r="O2314"/>
      <c r="P2314"/>
      <c r="Q2314"/>
      <c r="R2314"/>
      <c r="S2314"/>
      <c r="T2314"/>
      <c r="U2314"/>
    </row>
    <row r="2315" spans="1:21" s="105" customFormat="1" x14ac:dyDescent="0.3">
      <c r="A2315"/>
      <c r="B2315"/>
      <c r="C2315"/>
      <c r="D2315"/>
      <c r="E2315"/>
      <c r="F2315"/>
      <c r="G2315"/>
      <c r="H2315"/>
      <c r="I2315"/>
      <c r="J2315" s="102"/>
      <c r="K2315"/>
      <c r="L2315" s="102"/>
      <c r="M2315" s="135"/>
      <c r="N2315"/>
      <c r="O2315"/>
      <c r="P2315"/>
      <c r="Q2315"/>
      <c r="R2315"/>
      <c r="S2315"/>
      <c r="T2315"/>
      <c r="U2315"/>
    </row>
    <row r="2316" spans="1:21" s="105" customFormat="1" x14ac:dyDescent="0.3">
      <c r="A2316"/>
      <c r="B2316"/>
      <c r="C2316"/>
      <c r="D2316"/>
      <c r="E2316"/>
      <c r="F2316"/>
      <c r="G2316"/>
      <c r="H2316"/>
      <c r="I2316"/>
      <c r="J2316" s="102"/>
      <c r="K2316"/>
      <c r="L2316" s="102"/>
      <c r="M2316" s="135"/>
      <c r="N2316"/>
      <c r="O2316"/>
      <c r="P2316"/>
      <c r="Q2316"/>
      <c r="R2316"/>
      <c r="S2316"/>
      <c r="T2316"/>
      <c r="U2316"/>
    </row>
    <row r="2317" spans="1:21" s="105" customFormat="1" x14ac:dyDescent="0.3">
      <c r="A2317"/>
      <c r="B2317"/>
      <c r="C2317"/>
      <c r="D2317"/>
      <c r="E2317"/>
      <c r="F2317"/>
      <c r="G2317"/>
      <c r="H2317"/>
      <c r="I2317"/>
      <c r="J2317" s="102"/>
      <c r="K2317"/>
      <c r="L2317" s="102"/>
      <c r="M2317" s="135"/>
      <c r="N2317"/>
      <c r="O2317"/>
      <c r="P2317"/>
      <c r="Q2317"/>
      <c r="R2317"/>
      <c r="S2317"/>
      <c r="T2317"/>
      <c r="U2317"/>
    </row>
    <row r="2318" spans="1:21" s="105" customFormat="1" x14ac:dyDescent="0.3">
      <c r="A2318"/>
      <c r="B2318"/>
      <c r="C2318"/>
      <c r="D2318"/>
      <c r="E2318"/>
      <c r="F2318"/>
      <c r="G2318"/>
      <c r="H2318"/>
      <c r="I2318"/>
      <c r="J2318" s="102"/>
      <c r="K2318"/>
      <c r="L2318" s="102"/>
      <c r="M2318" s="135"/>
      <c r="N2318"/>
      <c r="O2318"/>
      <c r="P2318"/>
      <c r="Q2318"/>
      <c r="R2318"/>
      <c r="S2318"/>
      <c r="T2318"/>
      <c r="U2318"/>
    </row>
    <row r="2319" spans="1:21" s="105" customFormat="1" x14ac:dyDescent="0.3">
      <c r="A2319"/>
      <c r="B2319"/>
      <c r="C2319"/>
      <c r="D2319"/>
      <c r="E2319"/>
      <c r="F2319"/>
      <c r="G2319"/>
      <c r="H2319"/>
      <c r="I2319"/>
      <c r="J2319" s="102"/>
      <c r="K2319"/>
      <c r="L2319" s="102"/>
      <c r="M2319" s="135"/>
      <c r="N2319"/>
      <c r="O2319"/>
      <c r="P2319"/>
      <c r="Q2319"/>
      <c r="R2319"/>
      <c r="S2319"/>
      <c r="T2319"/>
      <c r="U2319"/>
    </row>
    <row r="2320" spans="1:21" s="105" customFormat="1" x14ac:dyDescent="0.3">
      <c r="A2320"/>
      <c r="B2320"/>
      <c r="C2320"/>
      <c r="D2320"/>
      <c r="E2320"/>
      <c r="F2320"/>
      <c r="G2320"/>
      <c r="H2320"/>
      <c r="I2320"/>
      <c r="J2320" s="102"/>
      <c r="K2320"/>
      <c r="L2320" s="102"/>
      <c r="M2320" s="135"/>
      <c r="N2320"/>
      <c r="O2320"/>
      <c r="P2320"/>
      <c r="Q2320"/>
      <c r="R2320"/>
      <c r="S2320"/>
      <c r="T2320"/>
      <c r="U2320"/>
    </row>
    <row r="2321" spans="1:21" s="105" customFormat="1" x14ac:dyDescent="0.3">
      <c r="A2321"/>
      <c r="B2321"/>
      <c r="C2321"/>
      <c r="D2321"/>
      <c r="E2321"/>
      <c r="F2321"/>
      <c r="G2321"/>
      <c r="H2321"/>
      <c r="I2321"/>
      <c r="J2321" s="102"/>
      <c r="K2321"/>
      <c r="L2321" s="102"/>
      <c r="M2321" s="135"/>
      <c r="N2321"/>
      <c r="O2321"/>
      <c r="P2321"/>
      <c r="Q2321"/>
      <c r="R2321"/>
      <c r="S2321"/>
      <c r="T2321"/>
      <c r="U2321"/>
    </row>
    <row r="2322" spans="1:21" s="105" customFormat="1" x14ac:dyDescent="0.3">
      <c r="A2322"/>
      <c r="B2322"/>
      <c r="C2322"/>
      <c r="D2322"/>
      <c r="E2322"/>
      <c r="F2322"/>
      <c r="G2322"/>
      <c r="H2322"/>
      <c r="I2322"/>
      <c r="J2322" s="102"/>
      <c r="K2322"/>
      <c r="L2322" s="102"/>
      <c r="M2322" s="135"/>
      <c r="N2322"/>
      <c r="O2322"/>
      <c r="P2322"/>
      <c r="Q2322"/>
      <c r="R2322"/>
      <c r="S2322"/>
      <c r="T2322"/>
      <c r="U2322"/>
    </row>
    <row r="2323" spans="1:21" s="105" customFormat="1" x14ac:dyDescent="0.3">
      <c r="A2323"/>
      <c r="B2323"/>
      <c r="C2323"/>
      <c r="D2323"/>
      <c r="E2323"/>
      <c r="F2323"/>
      <c r="G2323"/>
      <c r="H2323"/>
      <c r="I2323"/>
      <c r="J2323" s="102"/>
      <c r="K2323"/>
      <c r="L2323" s="102"/>
      <c r="M2323" s="135"/>
      <c r="N2323"/>
      <c r="O2323"/>
      <c r="P2323"/>
      <c r="Q2323"/>
      <c r="R2323"/>
      <c r="S2323"/>
      <c r="T2323"/>
      <c r="U2323"/>
    </row>
    <row r="2324" spans="1:21" s="105" customFormat="1" x14ac:dyDescent="0.3">
      <c r="A2324"/>
      <c r="B2324"/>
      <c r="C2324"/>
      <c r="D2324"/>
      <c r="E2324"/>
      <c r="F2324"/>
      <c r="G2324"/>
      <c r="H2324"/>
      <c r="I2324"/>
      <c r="J2324" s="102"/>
      <c r="K2324"/>
      <c r="L2324" s="102"/>
      <c r="M2324" s="135"/>
      <c r="N2324"/>
      <c r="O2324"/>
      <c r="P2324"/>
      <c r="Q2324"/>
      <c r="R2324"/>
      <c r="S2324"/>
      <c r="T2324"/>
      <c r="U2324"/>
    </row>
    <row r="2325" spans="1:21" s="105" customFormat="1" x14ac:dyDescent="0.3">
      <c r="A2325"/>
      <c r="B2325"/>
      <c r="C2325"/>
      <c r="D2325"/>
      <c r="E2325"/>
      <c r="F2325"/>
      <c r="G2325"/>
      <c r="H2325"/>
      <c r="I2325"/>
      <c r="J2325" s="102"/>
      <c r="K2325"/>
      <c r="L2325" s="102"/>
      <c r="M2325" s="135"/>
      <c r="N2325"/>
      <c r="O2325"/>
      <c r="P2325"/>
      <c r="Q2325"/>
      <c r="R2325"/>
      <c r="S2325"/>
      <c r="T2325"/>
      <c r="U2325"/>
    </row>
    <row r="2326" spans="1:21" s="105" customFormat="1" x14ac:dyDescent="0.3">
      <c r="A2326"/>
      <c r="B2326"/>
      <c r="C2326"/>
      <c r="D2326"/>
      <c r="E2326"/>
      <c r="F2326"/>
      <c r="G2326"/>
      <c r="H2326"/>
      <c r="I2326"/>
      <c r="J2326" s="102"/>
      <c r="K2326"/>
      <c r="L2326" s="102"/>
      <c r="M2326" s="135"/>
      <c r="N2326"/>
      <c r="O2326"/>
      <c r="P2326"/>
      <c r="Q2326"/>
      <c r="R2326"/>
      <c r="S2326"/>
      <c r="T2326"/>
      <c r="U2326"/>
    </row>
    <row r="2327" spans="1:21" s="105" customFormat="1" x14ac:dyDescent="0.3">
      <c r="A2327"/>
      <c r="B2327"/>
      <c r="C2327"/>
      <c r="D2327"/>
      <c r="E2327"/>
      <c r="F2327"/>
      <c r="G2327"/>
      <c r="H2327"/>
      <c r="I2327"/>
      <c r="J2327" s="102"/>
      <c r="K2327"/>
      <c r="L2327" s="102"/>
      <c r="M2327" s="135"/>
      <c r="N2327"/>
      <c r="O2327"/>
      <c r="P2327"/>
      <c r="Q2327"/>
      <c r="R2327"/>
      <c r="S2327"/>
      <c r="T2327"/>
      <c r="U2327"/>
    </row>
    <row r="2328" spans="1:21" s="105" customFormat="1" x14ac:dyDescent="0.3">
      <c r="A2328"/>
      <c r="B2328"/>
      <c r="C2328"/>
      <c r="D2328"/>
      <c r="E2328"/>
      <c r="F2328"/>
      <c r="G2328"/>
      <c r="H2328"/>
      <c r="I2328"/>
      <c r="J2328" s="102"/>
      <c r="K2328"/>
      <c r="L2328" s="102"/>
      <c r="M2328" s="135"/>
      <c r="N2328"/>
      <c r="O2328"/>
      <c r="P2328"/>
      <c r="Q2328"/>
      <c r="R2328"/>
      <c r="S2328"/>
      <c r="T2328"/>
      <c r="U2328"/>
    </row>
    <row r="2329" spans="1:21" s="105" customFormat="1" x14ac:dyDescent="0.3">
      <c r="A2329"/>
      <c r="B2329"/>
      <c r="C2329"/>
      <c r="D2329"/>
      <c r="E2329"/>
      <c r="F2329"/>
      <c r="G2329"/>
      <c r="H2329"/>
      <c r="I2329"/>
      <c r="J2329" s="102"/>
      <c r="K2329"/>
      <c r="L2329" s="102"/>
      <c r="M2329" s="135"/>
      <c r="N2329"/>
      <c r="O2329"/>
      <c r="P2329"/>
      <c r="Q2329"/>
      <c r="R2329"/>
      <c r="S2329"/>
      <c r="T2329"/>
      <c r="U2329"/>
    </row>
    <row r="2330" spans="1:21" s="105" customFormat="1" x14ac:dyDescent="0.3">
      <c r="A2330"/>
      <c r="B2330"/>
      <c r="C2330"/>
      <c r="D2330"/>
      <c r="E2330"/>
      <c r="F2330"/>
      <c r="G2330"/>
      <c r="H2330"/>
      <c r="I2330"/>
      <c r="J2330" s="102"/>
      <c r="K2330"/>
      <c r="L2330" s="102"/>
      <c r="M2330" s="135"/>
      <c r="N2330"/>
      <c r="O2330"/>
      <c r="P2330"/>
      <c r="Q2330"/>
      <c r="R2330"/>
      <c r="S2330"/>
      <c r="T2330"/>
      <c r="U2330"/>
    </row>
    <row r="2331" spans="1:21" s="105" customFormat="1" x14ac:dyDescent="0.3">
      <c r="A2331"/>
      <c r="B2331"/>
      <c r="C2331"/>
      <c r="D2331"/>
      <c r="E2331"/>
      <c r="F2331"/>
      <c r="G2331"/>
      <c r="H2331"/>
      <c r="I2331"/>
      <c r="J2331" s="102"/>
      <c r="K2331"/>
      <c r="L2331" s="102"/>
      <c r="M2331" s="135"/>
      <c r="N2331"/>
      <c r="O2331"/>
      <c r="P2331"/>
      <c r="Q2331"/>
      <c r="R2331"/>
      <c r="S2331"/>
      <c r="T2331"/>
      <c r="U2331"/>
    </row>
    <row r="2332" spans="1:21" s="105" customFormat="1" x14ac:dyDescent="0.3">
      <c r="A2332"/>
      <c r="B2332"/>
      <c r="C2332"/>
      <c r="D2332"/>
      <c r="E2332"/>
      <c r="F2332"/>
      <c r="G2332"/>
      <c r="H2332"/>
      <c r="I2332"/>
      <c r="J2332" s="102"/>
      <c r="K2332"/>
      <c r="L2332" s="102"/>
      <c r="M2332" s="135"/>
      <c r="N2332"/>
      <c r="O2332"/>
      <c r="P2332"/>
      <c r="Q2332"/>
      <c r="R2332"/>
      <c r="S2332"/>
      <c r="T2332"/>
      <c r="U2332"/>
    </row>
    <row r="2333" spans="1:21" s="105" customFormat="1" x14ac:dyDescent="0.3">
      <c r="A2333"/>
      <c r="B2333"/>
      <c r="C2333"/>
      <c r="D2333"/>
      <c r="E2333"/>
      <c r="F2333"/>
      <c r="G2333"/>
      <c r="H2333"/>
      <c r="I2333"/>
      <c r="J2333" s="102"/>
      <c r="K2333"/>
      <c r="L2333" s="102"/>
      <c r="M2333" s="135"/>
      <c r="N2333"/>
      <c r="O2333"/>
      <c r="P2333"/>
      <c r="Q2333"/>
      <c r="R2333"/>
      <c r="S2333"/>
      <c r="T2333"/>
      <c r="U2333"/>
    </row>
    <row r="2334" spans="1:21" s="105" customFormat="1" x14ac:dyDescent="0.3">
      <c r="A2334"/>
      <c r="B2334"/>
      <c r="C2334"/>
      <c r="D2334"/>
      <c r="E2334"/>
      <c r="F2334"/>
      <c r="G2334"/>
      <c r="H2334"/>
      <c r="I2334"/>
      <c r="J2334" s="102"/>
      <c r="K2334"/>
      <c r="L2334" s="102"/>
      <c r="M2334" s="135"/>
      <c r="N2334"/>
      <c r="O2334"/>
      <c r="P2334"/>
      <c r="Q2334"/>
      <c r="R2334"/>
      <c r="S2334"/>
      <c r="T2334"/>
      <c r="U2334"/>
    </row>
    <row r="2335" spans="1:21" s="105" customFormat="1" x14ac:dyDescent="0.3">
      <c r="A2335"/>
      <c r="B2335"/>
      <c r="C2335"/>
      <c r="D2335"/>
      <c r="E2335"/>
      <c r="F2335"/>
      <c r="G2335"/>
      <c r="H2335"/>
      <c r="I2335"/>
      <c r="J2335" s="102"/>
      <c r="K2335"/>
      <c r="L2335" s="102"/>
      <c r="M2335" s="135"/>
      <c r="N2335"/>
      <c r="O2335"/>
      <c r="P2335"/>
      <c r="Q2335"/>
      <c r="R2335"/>
      <c r="S2335"/>
      <c r="T2335"/>
      <c r="U2335"/>
    </row>
    <row r="2336" spans="1:21" s="105" customFormat="1" x14ac:dyDescent="0.3">
      <c r="A2336"/>
      <c r="B2336"/>
      <c r="C2336"/>
      <c r="D2336"/>
      <c r="E2336"/>
      <c r="F2336"/>
      <c r="G2336"/>
      <c r="H2336"/>
      <c r="I2336"/>
      <c r="J2336" s="102"/>
      <c r="K2336"/>
      <c r="L2336" s="102"/>
      <c r="M2336" s="135"/>
      <c r="N2336"/>
      <c r="O2336"/>
      <c r="P2336"/>
      <c r="Q2336"/>
      <c r="R2336"/>
      <c r="S2336"/>
      <c r="T2336"/>
      <c r="U2336"/>
    </row>
    <row r="2337" spans="1:21" s="105" customFormat="1" x14ac:dyDescent="0.3">
      <c r="A2337"/>
      <c r="B2337"/>
      <c r="C2337"/>
      <c r="D2337"/>
      <c r="E2337"/>
      <c r="F2337"/>
      <c r="G2337"/>
      <c r="H2337"/>
      <c r="I2337"/>
      <c r="J2337" s="102"/>
      <c r="K2337"/>
      <c r="L2337" s="102"/>
      <c r="M2337" s="135"/>
      <c r="N2337"/>
      <c r="O2337"/>
      <c r="P2337"/>
      <c r="Q2337"/>
      <c r="R2337"/>
      <c r="S2337"/>
      <c r="T2337"/>
      <c r="U2337"/>
    </row>
    <row r="2338" spans="1:21" s="105" customFormat="1" x14ac:dyDescent="0.3">
      <c r="A2338"/>
      <c r="B2338"/>
      <c r="C2338"/>
      <c r="D2338"/>
      <c r="E2338"/>
      <c r="F2338"/>
      <c r="G2338"/>
      <c r="H2338"/>
      <c r="I2338"/>
      <c r="J2338" s="102"/>
      <c r="K2338"/>
      <c r="L2338" s="102"/>
      <c r="M2338" s="135"/>
      <c r="N2338"/>
      <c r="O2338"/>
      <c r="P2338"/>
      <c r="Q2338"/>
      <c r="R2338"/>
      <c r="S2338"/>
      <c r="T2338"/>
      <c r="U2338"/>
    </row>
    <row r="2339" spans="1:21" s="105" customFormat="1" x14ac:dyDescent="0.3">
      <c r="A2339"/>
      <c r="B2339"/>
      <c r="C2339"/>
      <c r="D2339"/>
      <c r="E2339"/>
      <c r="F2339"/>
      <c r="G2339"/>
      <c r="H2339"/>
      <c r="I2339"/>
      <c r="J2339" s="102"/>
      <c r="K2339"/>
      <c r="L2339" s="102"/>
      <c r="M2339" s="135"/>
      <c r="N2339"/>
      <c r="O2339"/>
      <c r="P2339"/>
      <c r="Q2339"/>
      <c r="R2339"/>
      <c r="S2339"/>
      <c r="T2339"/>
      <c r="U2339"/>
    </row>
    <row r="2340" spans="1:21" s="105" customFormat="1" x14ac:dyDescent="0.3">
      <c r="A2340"/>
      <c r="B2340"/>
      <c r="C2340"/>
      <c r="D2340"/>
      <c r="E2340"/>
      <c r="F2340"/>
      <c r="G2340"/>
      <c r="H2340"/>
      <c r="I2340"/>
      <c r="J2340" s="102"/>
      <c r="K2340"/>
      <c r="L2340" s="102"/>
      <c r="M2340" s="135"/>
      <c r="N2340"/>
      <c r="O2340"/>
      <c r="P2340"/>
      <c r="Q2340"/>
      <c r="R2340"/>
      <c r="S2340"/>
      <c r="T2340"/>
      <c r="U2340"/>
    </row>
    <row r="2341" spans="1:21" s="105" customFormat="1" x14ac:dyDescent="0.3">
      <c r="A2341"/>
      <c r="B2341"/>
      <c r="C2341"/>
      <c r="D2341"/>
      <c r="E2341"/>
      <c r="F2341"/>
      <c r="G2341"/>
      <c r="H2341"/>
      <c r="I2341"/>
      <c r="J2341" s="102"/>
      <c r="K2341"/>
      <c r="L2341" s="102"/>
      <c r="M2341" s="135"/>
      <c r="N2341"/>
      <c r="O2341"/>
      <c r="P2341"/>
      <c r="Q2341"/>
      <c r="R2341"/>
      <c r="S2341"/>
      <c r="T2341"/>
      <c r="U2341"/>
    </row>
    <row r="2342" spans="1:21" s="105" customFormat="1" x14ac:dyDescent="0.3">
      <c r="A2342"/>
      <c r="B2342"/>
      <c r="C2342"/>
      <c r="D2342"/>
      <c r="E2342"/>
      <c r="F2342"/>
      <c r="G2342"/>
      <c r="H2342"/>
      <c r="I2342"/>
      <c r="J2342" s="102"/>
      <c r="K2342"/>
      <c r="L2342" s="102"/>
      <c r="M2342" s="135"/>
      <c r="N2342"/>
      <c r="O2342"/>
      <c r="P2342"/>
      <c r="Q2342"/>
      <c r="R2342"/>
      <c r="S2342"/>
      <c r="T2342"/>
      <c r="U2342"/>
    </row>
    <row r="2343" spans="1:21" s="105" customFormat="1" x14ac:dyDescent="0.3">
      <c r="A2343"/>
      <c r="B2343"/>
      <c r="C2343"/>
      <c r="D2343"/>
      <c r="E2343"/>
      <c r="F2343"/>
      <c r="G2343"/>
      <c r="H2343"/>
      <c r="I2343"/>
      <c r="J2343" s="102"/>
      <c r="K2343"/>
      <c r="L2343" s="102"/>
      <c r="M2343" s="135"/>
      <c r="N2343"/>
      <c r="O2343"/>
      <c r="P2343"/>
      <c r="Q2343"/>
      <c r="R2343"/>
      <c r="S2343"/>
      <c r="T2343"/>
      <c r="U2343"/>
    </row>
    <row r="2344" spans="1:21" s="105" customFormat="1" x14ac:dyDescent="0.3">
      <c r="A2344"/>
      <c r="B2344"/>
      <c r="C2344"/>
      <c r="D2344"/>
      <c r="E2344"/>
      <c r="F2344"/>
      <c r="G2344"/>
      <c r="H2344"/>
      <c r="I2344"/>
      <c r="J2344" s="102"/>
      <c r="K2344"/>
      <c r="L2344" s="102"/>
      <c r="M2344" s="135"/>
      <c r="N2344"/>
      <c r="O2344"/>
      <c r="P2344"/>
      <c r="Q2344"/>
      <c r="R2344"/>
      <c r="S2344"/>
      <c r="T2344"/>
      <c r="U2344"/>
    </row>
    <row r="2345" spans="1:21" s="105" customFormat="1" x14ac:dyDescent="0.3">
      <c r="A2345"/>
      <c r="B2345"/>
      <c r="C2345"/>
      <c r="D2345"/>
      <c r="E2345"/>
      <c r="F2345"/>
      <c r="G2345"/>
      <c r="H2345"/>
      <c r="I2345"/>
      <c r="J2345" s="102"/>
      <c r="K2345"/>
      <c r="L2345" s="102"/>
      <c r="M2345" s="135"/>
      <c r="N2345"/>
      <c r="O2345"/>
      <c r="P2345"/>
      <c r="Q2345"/>
      <c r="R2345"/>
      <c r="S2345"/>
      <c r="T2345"/>
      <c r="U2345"/>
    </row>
    <row r="2346" spans="1:21" s="105" customFormat="1" x14ac:dyDescent="0.3">
      <c r="A2346"/>
      <c r="B2346"/>
      <c r="C2346"/>
      <c r="D2346"/>
      <c r="E2346"/>
      <c r="F2346"/>
      <c r="G2346"/>
      <c r="H2346"/>
      <c r="I2346"/>
      <c r="J2346" s="102"/>
      <c r="K2346"/>
      <c r="L2346" s="102"/>
      <c r="M2346" s="135"/>
      <c r="N2346"/>
      <c r="O2346"/>
      <c r="P2346"/>
      <c r="Q2346"/>
      <c r="R2346"/>
      <c r="S2346"/>
      <c r="T2346"/>
      <c r="U2346"/>
    </row>
    <row r="2347" spans="1:21" s="105" customFormat="1" x14ac:dyDescent="0.3">
      <c r="A2347"/>
      <c r="B2347"/>
      <c r="C2347"/>
      <c r="D2347"/>
      <c r="E2347"/>
      <c r="F2347"/>
      <c r="G2347"/>
      <c r="H2347"/>
      <c r="I2347"/>
      <c r="J2347" s="102"/>
      <c r="K2347"/>
      <c r="L2347" s="102"/>
      <c r="M2347" s="135"/>
      <c r="N2347"/>
      <c r="O2347"/>
      <c r="P2347"/>
      <c r="Q2347"/>
      <c r="R2347"/>
      <c r="S2347"/>
      <c r="T2347"/>
      <c r="U2347"/>
    </row>
    <row r="2348" spans="1:21" s="105" customFormat="1" x14ac:dyDescent="0.3">
      <c r="A2348"/>
      <c r="B2348"/>
      <c r="C2348"/>
      <c r="D2348"/>
      <c r="E2348"/>
      <c r="F2348"/>
      <c r="G2348"/>
      <c r="H2348"/>
      <c r="I2348"/>
      <c r="J2348" s="102"/>
      <c r="K2348"/>
      <c r="L2348" s="102"/>
      <c r="M2348" s="135"/>
      <c r="N2348"/>
      <c r="O2348"/>
      <c r="P2348"/>
      <c r="Q2348"/>
      <c r="R2348"/>
      <c r="S2348"/>
      <c r="T2348"/>
      <c r="U2348"/>
    </row>
    <row r="2349" spans="1:21" s="105" customFormat="1" x14ac:dyDescent="0.3">
      <c r="A2349"/>
      <c r="B2349"/>
      <c r="C2349"/>
      <c r="D2349"/>
      <c r="E2349"/>
      <c r="F2349"/>
      <c r="G2349"/>
      <c r="H2349"/>
      <c r="I2349"/>
      <c r="J2349" s="102"/>
      <c r="K2349"/>
      <c r="L2349" s="102"/>
      <c r="M2349" s="135"/>
      <c r="N2349"/>
      <c r="O2349"/>
      <c r="P2349"/>
      <c r="Q2349"/>
      <c r="R2349"/>
      <c r="S2349"/>
      <c r="T2349"/>
      <c r="U2349"/>
    </row>
    <row r="2350" spans="1:21" s="105" customFormat="1" x14ac:dyDescent="0.3">
      <c r="A2350"/>
      <c r="B2350"/>
      <c r="C2350"/>
      <c r="D2350"/>
      <c r="E2350"/>
      <c r="F2350"/>
      <c r="G2350"/>
      <c r="H2350"/>
      <c r="I2350"/>
      <c r="J2350" s="102"/>
      <c r="K2350"/>
      <c r="L2350" s="102"/>
      <c r="M2350" s="135"/>
      <c r="N2350"/>
      <c r="O2350"/>
      <c r="P2350"/>
      <c r="Q2350"/>
      <c r="R2350"/>
      <c r="S2350"/>
      <c r="T2350"/>
      <c r="U2350"/>
    </row>
    <row r="2351" spans="1:21" s="105" customFormat="1" x14ac:dyDescent="0.3">
      <c r="A2351"/>
      <c r="B2351"/>
      <c r="C2351"/>
      <c r="D2351"/>
      <c r="E2351"/>
      <c r="F2351"/>
      <c r="G2351"/>
      <c r="H2351"/>
      <c r="I2351"/>
      <c r="J2351" s="102"/>
      <c r="K2351"/>
      <c r="L2351" s="102"/>
      <c r="M2351" s="135"/>
      <c r="N2351"/>
      <c r="O2351"/>
      <c r="P2351"/>
      <c r="Q2351"/>
      <c r="R2351"/>
      <c r="S2351"/>
      <c r="T2351"/>
      <c r="U2351"/>
    </row>
    <row r="2352" spans="1:21" s="105" customFormat="1" x14ac:dyDescent="0.3">
      <c r="A2352"/>
      <c r="B2352"/>
      <c r="C2352"/>
      <c r="D2352"/>
      <c r="E2352"/>
      <c r="F2352"/>
      <c r="G2352"/>
      <c r="H2352"/>
      <c r="I2352"/>
      <c r="J2352" s="102"/>
      <c r="K2352"/>
      <c r="L2352" s="102"/>
      <c r="M2352" s="135"/>
      <c r="N2352"/>
      <c r="O2352"/>
      <c r="P2352"/>
      <c r="Q2352"/>
      <c r="R2352"/>
      <c r="S2352"/>
      <c r="T2352"/>
      <c r="U2352"/>
    </row>
    <row r="2353" spans="1:21" s="105" customFormat="1" x14ac:dyDescent="0.3">
      <c r="A2353"/>
      <c r="B2353"/>
      <c r="C2353"/>
      <c r="D2353"/>
      <c r="E2353"/>
      <c r="F2353"/>
      <c r="G2353"/>
      <c r="H2353"/>
      <c r="I2353"/>
      <c r="J2353" s="102"/>
      <c r="K2353"/>
      <c r="L2353" s="102"/>
      <c r="M2353" s="135"/>
      <c r="N2353"/>
      <c r="O2353"/>
      <c r="P2353"/>
      <c r="Q2353"/>
      <c r="R2353"/>
      <c r="S2353"/>
      <c r="T2353"/>
      <c r="U2353"/>
    </row>
    <row r="2354" spans="1:21" s="105" customFormat="1" x14ac:dyDescent="0.3">
      <c r="A2354"/>
      <c r="B2354"/>
      <c r="C2354"/>
      <c r="D2354"/>
      <c r="E2354"/>
      <c r="F2354"/>
      <c r="G2354"/>
      <c r="H2354"/>
      <c r="I2354"/>
      <c r="J2354" s="102"/>
      <c r="K2354"/>
      <c r="L2354" s="102"/>
      <c r="M2354" s="135"/>
      <c r="N2354"/>
      <c r="O2354"/>
      <c r="P2354"/>
      <c r="Q2354"/>
      <c r="R2354"/>
      <c r="S2354"/>
      <c r="T2354"/>
      <c r="U2354"/>
    </row>
    <row r="2355" spans="1:21" s="105" customFormat="1" x14ac:dyDescent="0.3">
      <c r="A2355"/>
      <c r="B2355"/>
      <c r="C2355"/>
      <c r="D2355"/>
      <c r="E2355"/>
      <c r="F2355"/>
      <c r="G2355"/>
      <c r="H2355"/>
      <c r="I2355"/>
      <c r="J2355" s="102"/>
      <c r="K2355"/>
      <c r="L2355" s="102"/>
      <c r="M2355" s="135"/>
      <c r="N2355"/>
      <c r="O2355"/>
      <c r="P2355"/>
      <c r="Q2355"/>
      <c r="R2355"/>
      <c r="S2355"/>
      <c r="T2355"/>
      <c r="U2355"/>
    </row>
    <row r="2356" spans="1:21" s="105" customFormat="1" x14ac:dyDescent="0.3">
      <c r="A2356"/>
      <c r="B2356"/>
      <c r="C2356"/>
      <c r="D2356"/>
      <c r="E2356"/>
      <c r="F2356"/>
      <c r="G2356"/>
      <c r="H2356"/>
      <c r="I2356"/>
      <c r="J2356" s="102"/>
      <c r="K2356"/>
      <c r="L2356" s="102"/>
      <c r="M2356" s="135"/>
      <c r="N2356"/>
      <c r="O2356"/>
      <c r="P2356"/>
      <c r="Q2356"/>
      <c r="R2356"/>
      <c r="S2356"/>
      <c r="T2356"/>
      <c r="U2356"/>
    </row>
    <row r="2357" spans="1:21" s="105" customFormat="1" x14ac:dyDescent="0.3">
      <c r="A2357"/>
      <c r="B2357"/>
      <c r="C2357"/>
      <c r="D2357"/>
      <c r="E2357"/>
      <c r="F2357"/>
      <c r="G2357"/>
      <c r="H2357"/>
      <c r="I2357"/>
      <c r="J2357" s="102"/>
      <c r="K2357"/>
      <c r="L2357" s="102"/>
      <c r="M2357" s="135"/>
      <c r="N2357"/>
      <c r="O2357"/>
      <c r="P2357"/>
      <c r="Q2357"/>
      <c r="R2357"/>
      <c r="S2357"/>
      <c r="T2357"/>
      <c r="U2357"/>
    </row>
    <row r="2358" spans="1:21" s="105" customFormat="1" x14ac:dyDescent="0.3">
      <c r="A2358"/>
      <c r="B2358"/>
      <c r="C2358"/>
      <c r="D2358"/>
      <c r="E2358"/>
      <c r="F2358"/>
      <c r="G2358"/>
      <c r="H2358"/>
      <c r="I2358"/>
      <c r="J2358" s="102"/>
      <c r="K2358"/>
      <c r="L2358" s="102"/>
      <c r="M2358" s="135"/>
      <c r="N2358"/>
      <c r="O2358"/>
      <c r="P2358"/>
      <c r="Q2358"/>
      <c r="R2358"/>
      <c r="S2358"/>
      <c r="T2358"/>
      <c r="U2358"/>
    </row>
    <row r="2359" spans="1:21" s="105" customFormat="1" x14ac:dyDescent="0.3">
      <c r="A2359"/>
      <c r="B2359"/>
      <c r="C2359"/>
      <c r="D2359"/>
      <c r="E2359"/>
      <c r="F2359"/>
      <c r="G2359"/>
      <c r="H2359"/>
      <c r="I2359"/>
      <c r="J2359" s="102"/>
      <c r="K2359"/>
      <c r="L2359" s="102"/>
      <c r="M2359" s="135"/>
      <c r="N2359"/>
      <c r="O2359"/>
      <c r="P2359"/>
      <c r="Q2359"/>
      <c r="R2359"/>
      <c r="S2359"/>
      <c r="T2359"/>
      <c r="U2359"/>
    </row>
    <row r="2360" spans="1:21" s="105" customFormat="1" x14ac:dyDescent="0.3">
      <c r="A2360"/>
      <c r="B2360"/>
      <c r="C2360"/>
      <c r="D2360"/>
      <c r="E2360"/>
      <c r="F2360"/>
      <c r="G2360"/>
      <c r="H2360"/>
      <c r="I2360"/>
      <c r="J2360" s="102"/>
      <c r="K2360"/>
      <c r="L2360" s="102"/>
      <c r="M2360" s="135"/>
      <c r="N2360"/>
      <c r="O2360"/>
      <c r="P2360"/>
      <c r="Q2360"/>
      <c r="R2360"/>
      <c r="S2360"/>
      <c r="T2360"/>
      <c r="U2360"/>
    </row>
    <row r="2361" spans="1:21" s="105" customFormat="1" x14ac:dyDescent="0.3">
      <c r="A2361"/>
      <c r="B2361"/>
      <c r="C2361"/>
      <c r="D2361"/>
      <c r="E2361"/>
      <c r="F2361"/>
      <c r="G2361"/>
      <c r="H2361"/>
      <c r="I2361"/>
      <c r="J2361" s="102"/>
      <c r="K2361"/>
      <c r="L2361" s="102"/>
      <c r="M2361" s="135"/>
      <c r="N2361"/>
      <c r="O2361"/>
      <c r="P2361"/>
      <c r="Q2361"/>
      <c r="R2361"/>
      <c r="S2361"/>
      <c r="T2361"/>
      <c r="U2361"/>
    </row>
    <row r="2362" spans="1:21" s="105" customFormat="1" x14ac:dyDescent="0.3">
      <c r="A2362"/>
      <c r="B2362"/>
      <c r="C2362"/>
      <c r="D2362"/>
      <c r="E2362"/>
      <c r="F2362"/>
      <c r="G2362"/>
      <c r="H2362"/>
      <c r="I2362"/>
      <c r="J2362" s="102"/>
      <c r="K2362"/>
      <c r="L2362" s="102"/>
      <c r="M2362" s="135"/>
      <c r="N2362"/>
      <c r="O2362"/>
      <c r="P2362"/>
      <c r="Q2362"/>
      <c r="R2362"/>
      <c r="S2362"/>
      <c r="T2362"/>
      <c r="U2362"/>
    </row>
    <row r="2363" spans="1:21" s="105" customFormat="1" x14ac:dyDescent="0.3">
      <c r="A2363"/>
      <c r="B2363"/>
      <c r="C2363"/>
      <c r="D2363"/>
      <c r="E2363"/>
      <c r="F2363"/>
      <c r="G2363"/>
      <c r="H2363"/>
      <c r="I2363"/>
      <c r="J2363" s="102"/>
      <c r="K2363"/>
      <c r="L2363" s="102"/>
      <c r="M2363" s="135"/>
      <c r="N2363"/>
      <c r="O2363"/>
      <c r="P2363"/>
      <c r="Q2363"/>
      <c r="R2363"/>
      <c r="S2363"/>
      <c r="T2363"/>
      <c r="U2363"/>
    </row>
    <row r="2364" spans="1:21" s="105" customFormat="1" x14ac:dyDescent="0.3">
      <c r="A2364"/>
      <c r="B2364"/>
      <c r="C2364"/>
      <c r="D2364"/>
      <c r="E2364"/>
      <c r="F2364"/>
      <c r="G2364"/>
      <c r="H2364"/>
      <c r="I2364"/>
      <c r="J2364" s="102"/>
      <c r="K2364"/>
      <c r="L2364" s="102"/>
      <c r="M2364" s="135"/>
      <c r="N2364"/>
      <c r="O2364"/>
      <c r="P2364"/>
      <c r="Q2364"/>
      <c r="R2364"/>
      <c r="S2364"/>
      <c r="T2364"/>
      <c r="U2364"/>
    </row>
    <row r="2365" spans="1:21" s="105" customFormat="1" x14ac:dyDescent="0.3">
      <c r="A2365"/>
      <c r="B2365"/>
      <c r="C2365"/>
      <c r="D2365"/>
      <c r="E2365"/>
      <c r="F2365"/>
      <c r="G2365"/>
      <c r="H2365"/>
      <c r="I2365"/>
      <c r="J2365" s="102"/>
      <c r="K2365"/>
      <c r="L2365" s="102"/>
      <c r="M2365" s="135"/>
      <c r="N2365"/>
      <c r="O2365"/>
      <c r="P2365"/>
      <c r="Q2365"/>
      <c r="R2365"/>
      <c r="S2365"/>
      <c r="T2365"/>
      <c r="U2365"/>
    </row>
    <row r="2366" spans="1:21" s="105" customFormat="1" x14ac:dyDescent="0.3">
      <c r="A2366"/>
      <c r="B2366"/>
      <c r="C2366"/>
      <c r="D2366"/>
      <c r="E2366"/>
      <c r="F2366"/>
      <c r="G2366"/>
      <c r="H2366"/>
      <c r="I2366"/>
      <c r="J2366" s="102"/>
      <c r="K2366"/>
      <c r="L2366" s="102"/>
      <c r="M2366" s="135"/>
      <c r="N2366"/>
      <c r="O2366"/>
      <c r="P2366"/>
      <c r="Q2366"/>
      <c r="R2366"/>
      <c r="S2366"/>
      <c r="T2366"/>
      <c r="U2366"/>
    </row>
    <row r="2367" spans="1:21" s="105" customFormat="1" x14ac:dyDescent="0.3">
      <c r="A2367"/>
      <c r="B2367"/>
      <c r="C2367"/>
      <c r="D2367"/>
      <c r="E2367"/>
      <c r="F2367"/>
      <c r="G2367"/>
      <c r="H2367"/>
      <c r="I2367"/>
      <c r="J2367" s="102"/>
      <c r="K2367"/>
      <c r="L2367" s="102"/>
      <c r="M2367" s="135"/>
      <c r="N2367"/>
      <c r="O2367"/>
      <c r="P2367"/>
      <c r="Q2367"/>
      <c r="R2367"/>
      <c r="S2367"/>
      <c r="T2367"/>
      <c r="U2367"/>
    </row>
    <row r="2368" spans="1:21" s="105" customFormat="1" x14ac:dyDescent="0.3">
      <c r="A2368"/>
      <c r="B2368"/>
      <c r="C2368"/>
      <c r="D2368"/>
      <c r="E2368"/>
      <c r="F2368"/>
      <c r="G2368"/>
      <c r="H2368"/>
      <c r="I2368"/>
      <c r="J2368" s="102"/>
      <c r="K2368"/>
      <c r="L2368" s="102"/>
      <c r="M2368" s="135"/>
      <c r="N2368"/>
      <c r="O2368"/>
      <c r="P2368"/>
      <c r="Q2368"/>
      <c r="R2368"/>
      <c r="S2368"/>
      <c r="T2368"/>
      <c r="U2368"/>
    </row>
    <row r="2369" spans="1:21" s="105" customFormat="1" x14ac:dyDescent="0.3">
      <c r="A2369"/>
      <c r="B2369"/>
      <c r="C2369"/>
      <c r="D2369"/>
      <c r="E2369"/>
      <c r="F2369"/>
      <c r="G2369"/>
      <c r="H2369"/>
      <c r="I2369"/>
      <c r="J2369" s="102"/>
      <c r="K2369"/>
      <c r="L2369" s="102"/>
      <c r="M2369" s="135"/>
      <c r="N2369"/>
      <c r="O2369"/>
      <c r="P2369"/>
      <c r="Q2369"/>
      <c r="R2369"/>
      <c r="S2369"/>
      <c r="T2369"/>
      <c r="U2369"/>
    </row>
    <row r="2370" spans="1:21" s="105" customFormat="1" x14ac:dyDescent="0.3">
      <c r="A2370"/>
      <c r="B2370"/>
      <c r="C2370"/>
      <c r="D2370"/>
      <c r="E2370"/>
      <c r="F2370"/>
      <c r="G2370"/>
      <c r="H2370"/>
      <c r="I2370"/>
      <c r="J2370" s="102"/>
      <c r="K2370"/>
      <c r="L2370" s="102"/>
      <c r="M2370" s="135"/>
      <c r="N2370"/>
      <c r="O2370"/>
      <c r="P2370"/>
      <c r="Q2370"/>
      <c r="R2370"/>
      <c r="S2370"/>
      <c r="T2370"/>
      <c r="U2370"/>
    </row>
    <row r="2371" spans="1:21" s="105" customFormat="1" x14ac:dyDescent="0.3">
      <c r="A2371"/>
      <c r="B2371"/>
      <c r="C2371"/>
      <c r="D2371"/>
      <c r="E2371"/>
      <c r="F2371"/>
      <c r="G2371"/>
      <c r="H2371"/>
      <c r="I2371"/>
      <c r="J2371" s="102"/>
      <c r="K2371"/>
      <c r="L2371" s="102"/>
      <c r="M2371" s="135"/>
      <c r="N2371"/>
      <c r="O2371"/>
      <c r="P2371"/>
      <c r="Q2371"/>
      <c r="R2371"/>
      <c r="S2371"/>
      <c r="T2371"/>
      <c r="U2371"/>
    </row>
    <row r="2372" spans="1:21" s="105" customFormat="1" x14ac:dyDescent="0.3">
      <c r="A2372"/>
      <c r="B2372"/>
      <c r="C2372"/>
      <c r="D2372"/>
      <c r="E2372"/>
      <c r="F2372"/>
      <c r="G2372"/>
      <c r="H2372"/>
      <c r="I2372"/>
      <c r="J2372" s="102"/>
      <c r="K2372"/>
      <c r="L2372" s="102"/>
      <c r="M2372" s="135"/>
      <c r="N2372"/>
      <c r="O2372"/>
      <c r="P2372"/>
      <c r="Q2372"/>
      <c r="R2372"/>
      <c r="S2372"/>
      <c r="T2372"/>
      <c r="U2372"/>
    </row>
    <row r="2373" spans="1:21" s="105" customFormat="1" x14ac:dyDescent="0.3">
      <c r="A2373"/>
      <c r="B2373"/>
      <c r="C2373"/>
      <c r="D2373"/>
      <c r="E2373"/>
      <c r="F2373"/>
      <c r="G2373"/>
      <c r="H2373"/>
      <c r="I2373"/>
      <c r="J2373" s="102"/>
      <c r="K2373"/>
      <c r="L2373" s="102"/>
      <c r="M2373" s="135"/>
      <c r="N2373"/>
      <c r="O2373"/>
      <c r="P2373"/>
      <c r="Q2373"/>
      <c r="R2373"/>
      <c r="S2373"/>
      <c r="T2373"/>
      <c r="U2373"/>
    </row>
    <row r="2374" spans="1:21" s="105" customFormat="1" x14ac:dyDescent="0.3">
      <c r="A2374"/>
      <c r="B2374"/>
      <c r="C2374"/>
      <c r="D2374"/>
      <c r="E2374"/>
      <c r="F2374"/>
      <c r="G2374"/>
      <c r="H2374"/>
      <c r="I2374"/>
      <c r="J2374" s="102"/>
      <c r="K2374"/>
      <c r="L2374" s="102"/>
      <c r="M2374" s="135"/>
      <c r="N2374"/>
      <c r="O2374"/>
      <c r="P2374"/>
      <c r="Q2374"/>
      <c r="R2374"/>
      <c r="S2374"/>
      <c r="T2374"/>
      <c r="U2374"/>
    </row>
    <row r="2375" spans="1:21" s="105" customFormat="1" x14ac:dyDescent="0.3">
      <c r="A2375"/>
      <c r="B2375"/>
      <c r="C2375"/>
      <c r="D2375"/>
      <c r="E2375"/>
      <c r="F2375"/>
      <c r="G2375"/>
      <c r="H2375"/>
      <c r="I2375"/>
      <c r="J2375" s="102"/>
      <c r="K2375"/>
      <c r="L2375" s="102"/>
      <c r="M2375" s="135"/>
      <c r="N2375"/>
      <c r="O2375"/>
      <c r="P2375"/>
      <c r="Q2375"/>
      <c r="R2375"/>
      <c r="S2375"/>
      <c r="T2375"/>
      <c r="U2375"/>
    </row>
    <row r="2376" spans="1:21" s="105" customFormat="1" x14ac:dyDescent="0.3">
      <c r="A2376"/>
      <c r="B2376"/>
      <c r="C2376"/>
      <c r="D2376"/>
      <c r="E2376"/>
      <c r="F2376"/>
      <c r="G2376"/>
      <c r="H2376"/>
      <c r="I2376"/>
      <c r="J2376" s="102"/>
      <c r="K2376"/>
      <c r="L2376" s="102"/>
      <c r="M2376" s="135"/>
      <c r="N2376"/>
      <c r="O2376"/>
      <c r="P2376"/>
      <c r="Q2376"/>
      <c r="R2376"/>
      <c r="S2376"/>
      <c r="T2376"/>
      <c r="U2376"/>
    </row>
    <row r="2377" spans="1:21" s="105" customFormat="1" x14ac:dyDescent="0.3">
      <c r="A2377"/>
      <c r="B2377"/>
      <c r="C2377"/>
      <c r="D2377"/>
      <c r="E2377"/>
      <c r="F2377"/>
      <c r="G2377"/>
      <c r="H2377"/>
      <c r="I2377"/>
      <c r="J2377" s="102"/>
      <c r="K2377"/>
      <c r="L2377" s="102"/>
      <c r="M2377" s="135"/>
      <c r="N2377"/>
      <c r="O2377"/>
      <c r="P2377"/>
      <c r="Q2377"/>
      <c r="R2377"/>
      <c r="S2377"/>
      <c r="T2377"/>
      <c r="U2377"/>
    </row>
    <row r="2378" spans="1:21" s="105" customFormat="1" x14ac:dyDescent="0.3">
      <c r="A2378"/>
      <c r="B2378"/>
      <c r="C2378"/>
      <c r="D2378"/>
      <c r="E2378"/>
      <c r="F2378"/>
      <c r="G2378"/>
      <c r="H2378"/>
      <c r="I2378"/>
      <c r="J2378" s="102"/>
      <c r="K2378"/>
      <c r="L2378" s="102"/>
      <c r="M2378" s="135"/>
      <c r="N2378"/>
      <c r="O2378"/>
      <c r="P2378"/>
      <c r="Q2378"/>
      <c r="R2378"/>
      <c r="S2378"/>
      <c r="T2378"/>
      <c r="U2378"/>
    </row>
    <row r="2379" spans="1:21" s="105" customFormat="1" x14ac:dyDescent="0.3">
      <c r="A2379"/>
      <c r="B2379"/>
      <c r="C2379"/>
      <c r="D2379"/>
      <c r="E2379"/>
      <c r="F2379"/>
      <c r="G2379"/>
      <c r="H2379"/>
      <c r="I2379"/>
      <c r="J2379" s="102"/>
      <c r="K2379"/>
      <c r="L2379" s="102"/>
      <c r="M2379" s="135"/>
      <c r="N2379"/>
      <c r="O2379"/>
      <c r="P2379"/>
      <c r="Q2379"/>
      <c r="R2379"/>
      <c r="S2379"/>
      <c r="T2379"/>
      <c r="U2379"/>
    </row>
    <row r="2380" spans="1:21" s="105" customFormat="1" x14ac:dyDescent="0.3">
      <c r="A2380"/>
      <c r="B2380"/>
      <c r="C2380"/>
      <c r="D2380"/>
      <c r="E2380"/>
      <c r="F2380"/>
      <c r="G2380"/>
      <c r="H2380"/>
      <c r="I2380"/>
      <c r="J2380" s="102"/>
      <c r="K2380"/>
      <c r="L2380" s="102"/>
      <c r="M2380" s="135"/>
      <c r="N2380"/>
      <c r="O2380"/>
      <c r="P2380"/>
      <c r="Q2380"/>
      <c r="R2380"/>
      <c r="S2380"/>
      <c r="T2380"/>
      <c r="U2380"/>
    </row>
    <row r="2381" spans="1:21" s="105" customFormat="1" x14ac:dyDescent="0.3">
      <c r="A2381"/>
      <c r="B2381"/>
      <c r="C2381"/>
      <c r="D2381"/>
      <c r="E2381"/>
      <c r="F2381"/>
      <c r="G2381"/>
      <c r="H2381"/>
      <c r="I2381"/>
      <c r="J2381" s="102"/>
      <c r="K2381"/>
      <c r="L2381" s="102"/>
      <c r="M2381" s="135"/>
      <c r="N2381"/>
      <c r="O2381"/>
      <c r="P2381"/>
      <c r="Q2381"/>
      <c r="R2381"/>
      <c r="S2381"/>
      <c r="T2381"/>
      <c r="U2381"/>
    </row>
    <row r="2382" spans="1:21" s="105" customFormat="1" x14ac:dyDescent="0.3">
      <c r="A2382"/>
      <c r="B2382"/>
      <c r="C2382"/>
      <c r="D2382"/>
      <c r="E2382"/>
      <c r="F2382"/>
      <c r="G2382"/>
      <c r="H2382"/>
      <c r="I2382"/>
      <c r="J2382" s="102"/>
      <c r="K2382"/>
      <c r="L2382" s="102"/>
      <c r="M2382" s="135"/>
      <c r="N2382"/>
      <c r="O2382"/>
      <c r="P2382"/>
      <c r="Q2382"/>
      <c r="R2382"/>
      <c r="S2382"/>
      <c r="T2382"/>
      <c r="U2382"/>
    </row>
    <row r="2383" spans="1:21" s="105" customFormat="1" x14ac:dyDescent="0.3">
      <c r="A2383"/>
      <c r="B2383"/>
      <c r="C2383"/>
      <c r="D2383"/>
      <c r="E2383"/>
      <c r="F2383"/>
      <c r="G2383"/>
      <c r="H2383"/>
      <c r="I2383"/>
      <c r="J2383" s="102"/>
      <c r="K2383"/>
      <c r="L2383" s="102"/>
      <c r="M2383" s="135"/>
      <c r="N2383"/>
      <c r="O2383"/>
      <c r="P2383"/>
      <c r="Q2383"/>
      <c r="R2383"/>
      <c r="S2383"/>
      <c r="T2383"/>
      <c r="U2383"/>
    </row>
    <row r="2384" spans="1:21" s="105" customFormat="1" x14ac:dyDescent="0.3">
      <c r="A2384"/>
      <c r="B2384"/>
      <c r="C2384"/>
      <c r="D2384"/>
      <c r="E2384"/>
      <c r="F2384"/>
      <c r="G2384"/>
      <c r="H2384"/>
      <c r="I2384"/>
      <c r="J2384" s="102"/>
      <c r="K2384"/>
      <c r="L2384" s="102"/>
      <c r="M2384" s="135"/>
      <c r="N2384"/>
      <c r="O2384"/>
      <c r="P2384"/>
      <c r="Q2384"/>
      <c r="R2384"/>
      <c r="S2384"/>
      <c r="T2384"/>
      <c r="U2384"/>
    </row>
    <row r="2385" spans="1:21" s="105" customFormat="1" x14ac:dyDescent="0.3">
      <c r="A2385"/>
      <c r="B2385"/>
      <c r="C2385"/>
      <c r="D2385"/>
      <c r="E2385"/>
      <c r="F2385"/>
      <c r="G2385"/>
      <c r="H2385"/>
      <c r="I2385"/>
      <c r="J2385" s="102"/>
      <c r="K2385"/>
      <c r="L2385" s="102"/>
      <c r="M2385" s="135"/>
      <c r="N2385"/>
      <c r="O2385"/>
      <c r="P2385"/>
      <c r="Q2385"/>
      <c r="R2385"/>
      <c r="S2385"/>
      <c r="T2385"/>
      <c r="U2385"/>
    </row>
    <row r="2386" spans="1:21" s="105" customFormat="1" x14ac:dyDescent="0.3">
      <c r="A2386"/>
      <c r="B2386"/>
      <c r="C2386"/>
      <c r="D2386"/>
      <c r="E2386"/>
      <c r="F2386"/>
      <c r="G2386"/>
      <c r="H2386"/>
      <c r="I2386"/>
      <c r="J2386" s="102"/>
      <c r="K2386"/>
      <c r="L2386" s="102"/>
      <c r="M2386" s="135"/>
      <c r="N2386"/>
      <c r="O2386"/>
      <c r="P2386"/>
      <c r="Q2386"/>
      <c r="R2386"/>
      <c r="S2386"/>
      <c r="T2386"/>
      <c r="U2386"/>
    </row>
    <row r="2387" spans="1:21" s="105" customFormat="1" x14ac:dyDescent="0.3">
      <c r="A2387"/>
      <c r="B2387"/>
      <c r="C2387"/>
      <c r="D2387"/>
      <c r="E2387"/>
      <c r="F2387"/>
      <c r="G2387"/>
      <c r="H2387"/>
      <c r="I2387"/>
      <c r="J2387" s="102"/>
      <c r="K2387"/>
      <c r="L2387" s="102"/>
      <c r="M2387" s="135"/>
      <c r="N2387"/>
      <c r="O2387"/>
      <c r="P2387"/>
      <c r="Q2387"/>
      <c r="R2387"/>
      <c r="S2387"/>
      <c r="T2387"/>
      <c r="U2387"/>
    </row>
    <row r="2388" spans="1:21" s="105" customFormat="1" x14ac:dyDescent="0.3">
      <c r="A2388"/>
      <c r="B2388"/>
      <c r="C2388"/>
      <c r="D2388"/>
      <c r="E2388"/>
      <c r="F2388"/>
      <c r="G2388"/>
      <c r="H2388"/>
      <c r="I2388"/>
      <c r="J2388" s="102"/>
      <c r="K2388"/>
      <c r="L2388" s="102"/>
      <c r="M2388" s="135"/>
      <c r="N2388"/>
      <c r="O2388"/>
      <c r="P2388"/>
      <c r="Q2388"/>
      <c r="R2388"/>
      <c r="S2388"/>
      <c r="T2388"/>
      <c r="U2388"/>
    </row>
    <row r="2389" spans="1:21" s="105" customFormat="1" x14ac:dyDescent="0.3">
      <c r="A2389"/>
      <c r="B2389"/>
      <c r="C2389"/>
      <c r="D2389"/>
      <c r="E2389"/>
      <c r="F2389"/>
      <c r="G2389"/>
      <c r="H2389"/>
      <c r="I2389"/>
      <c r="J2389" s="102"/>
      <c r="K2389"/>
      <c r="L2389" s="102"/>
      <c r="M2389" s="135"/>
      <c r="N2389"/>
      <c r="O2389"/>
      <c r="P2389"/>
      <c r="Q2389"/>
      <c r="R2389"/>
      <c r="S2389"/>
      <c r="T2389"/>
      <c r="U2389"/>
    </row>
    <row r="2390" spans="1:21" s="105" customFormat="1" x14ac:dyDescent="0.3">
      <c r="A2390"/>
      <c r="B2390"/>
      <c r="C2390"/>
      <c r="D2390"/>
      <c r="E2390"/>
      <c r="F2390"/>
      <c r="G2390"/>
      <c r="H2390"/>
      <c r="I2390"/>
      <c r="J2390" s="102"/>
      <c r="K2390"/>
      <c r="L2390" s="102"/>
      <c r="M2390" s="135"/>
      <c r="N2390"/>
      <c r="O2390"/>
      <c r="P2390"/>
      <c r="Q2390"/>
      <c r="R2390"/>
      <c r="S2390"/>
      <c r="T2390"/>
      <c r="U2390"/>
    </row>
    <row r="2391" spans="1:21" s="105" customFormat="1" x14ac:dyDescent="0.3">
      <c r="A2391"/>
      <c r="B2391"/>
      <c r="C2391"/>
      <c r="D2391"/>
      <c r="E2391"/>
      <c r="F2391"/>
      <c r="G2391"/>
      <c r="H2391"/>
      <c r="I2391"/>
      <c r="J2391" s="102"/>
      <c r="K2391"/>
      <c r="L2391" s="102"/>
      <c r="M2391" s="135"/>
      <c r="N2391"/>
      <c r="O2391"/>
      <c r="P2391"/>
      <c r="Q2391"/>
      <c r="R2391"/>
      <c r="S2391"/>
      <c r="T2391"/>
      <c r="U2391"/>
    </row>
    <row r="2392" spans="1:21" s="105" customFormat="1" x14ac:dyDescent="0.3">
      <c r="A2392"/>
      <c r="B2392"/>
      <c r="C2392"/>
      <c r="D2392"/>
      <c r="E2392"/>
      <c r="F2392"/>
      <c r="G2392"/>
      <c r="H2392"/>
      <c r="I2392"/>
      <c r="J2392" s="102"/>
      <c r="K2392"/>
      <c r="L2392" s="102"/>
      <c r="M2392" s="135"/>
      <c r="N2392"/>
      <c r="O2392"/>
      <c r="P2392"/>
      <c r="Q2392"/>
      <c r="R2392"/>
      <c r="S2392"/>
      <c r="T2392"/>
      <c r="U2392"/>
    </row>
    <row r="2393" spans="1:21" s="105" customFormat="1" x14ac:dyDescent="0.3">
      <c r="A2393"/>
      <c r="B2393"/>
      <c r="C2393"/>
      <c r="D2393"/>
      <c r="E2393"/>
      <c r="F2393"/>
      <c r="G2393"/>
      <c r="H2393"/>
      <c r="I2393"/>
      <c r="J2393" s="102"/>
      <c r="K2393"/>
      <c r="L2393" s="102"/>
      <c r="M2393" s="135"/>
      <c r="N2393"/>
      <c r="O2393"/>
      <c r="P2393"/>
      <c r="Q2393"/>
      <c r="R2393"/>
      <c r="S2393"/>
      <c r="T2393"/>
      <c r="U2393"/>
    </row>
    <row r="2394" spans="1:21" s="105" customFormat="1" x14ac:dyDescent="0.3">
      <c r="A2394"/>
      <c r="B2394"/>
      <c r="C2394"/>
      <c r="D2394"/>
      <c r="E2394"/>
      <c r="F2394"/>
      <c r="G2394"/>
      <c r="H2394"/>
      <c r="I2394"/>
      <c r="J2394" s="102"/>
      <c r="K2394"/>
      <c r="L2394" s="102"/>
      <c r="M2394" s="135"/>
      <c r="N2394"/>
      <c r="O2394"/>
      <c r="P2394"/>
      <c r="Q2394"/>
      <c r="R2394"/>
      <c r="S2394"/>
      <c r="T2394"/>
      <c r="U2394"/>
    </row>
    <row r="2395" spans="1:21" s="105" customFormat="1" x14ac:dyDescent="0.3">
      <c r="A2395"/>
      <c r="B2395"/>
      <c r="C2395"/>
      <c r="D2395"/>
      <c r="E2395"/>
      <c r="F2395"/>
      <c r="G2395"/>
      <c r="H2395"/>
      <c r="I2395"/>
      <c r="J2395" s="102"/>
      <c r="K2395"/>
      <c r="L2395" s="102"/>
      <c r="M2395" s="135"/>
      <c r="N2395"/>
      <c r="O2395"/>
      <c r="P2395"/>
      <c r="Q2395"/>
      <c r="R2395"/>
      <c r="S2395"/>
      <c r="T2395"/>
      <c r="U2395"/>
    </row>
    <row r="2396" spans="1:21" s="105" customFormat="1" x14ac:dyDescent="0.3">
      <c r="A2396"/>
      <c r="B2396"/>
      <c r="C2396"/>
      <c r="D2396"/>
      <c r="E2396"/>
      <c r="F2396"/>
      <c r="G2396"/>
      <c r="H2396"/>
      <c r="I2396"/>
      <c r="J2396" s="102"/>
      <c r="K2396"/>
      <c r="L2396" s="102"/>
      <c r="M2396" s="135"/>
      <c r="N2396"/>
      <c r="O2396"/>
      <c r="P2396"/>
      <c r="Q2396"/>
      <c r="R2396"/>
      <c r="S2396"/>
      <c r="T2396"/>
      <c r="U2396"/>
    </row>
    <row r="2397" spans="1:21" s="105" customFormat="1" x14ac:dyDescent="0.3">
      <c r="A2397"/>
      <c r="B2397"/>
      <c r="C2397"/>
      <c r="D2397"/>
      <c r="E2397"/>
      <c r="F2397"/>
      <c r="G2397"/>
      <c r="H2397"/>
      <c r="I2397"/>
      <c r="J2397" s="102"/>
      <c r="K2397"/>
      <c r="L2397" s="102"/>
      <c r="M2397" s="135"/>
      <c r="N2397"/>
      <c r="O2397"/>
      <c r="P2397"/>
      <c r="Q2397"/>
      <c r="R2397"/>
      <c r="S2397"/>
      <c r="T2397"/>
      <c r="U2397"/>
    </row>
    <row r="2398" spans="1:21" s="105" customFormat="1" x14ac:dyDescent="0.3">
      <c r="A2398"/>
      <c r="B2398"/>
      <c r="C2398"/>
      <c r="D2398"/>
      <c r="E2398"/>
      <c r="F2398"/>
      <c r="G2398"/>
      <c r="H2398"/>
      <c r="I2398"/>
      <c r="J2398" s="102"/>
      <c r="K2398"/>
      <c r="L2398" s="102"/>
      <c r="M2398" s="135"/>
      <c r="N2398"/>
      <c r="O2398"/>
      <c r="P2398"/>
      <c r="Q2398"/>
      <c r="R2398"/>
      <c r="S2398"/>
      <c r="T2398"/>
      <c r="U2398"/>
    </row>
    <row r="2399" spans="1:21" s="105" customFormat="1" x14ac:dyDescent="0.3">
      <c r="A2399"/>
      <c r="B2399"/>
      <c r="C2399"/>
      <c r="D2399"/>
      <c r="E2399"/>
      <c r="F2399"/>
      <c r="G2399"/>
      <c r="H2399"/>
      <c r="I2399"/>
      <c r="J2399" s="102"/>
      <c r="K2399"/>
      <c r="L2399" s="102"/>
      <c r="M2399" s="135"/>
      <c r="N2399"/>
      <c r="O2399"/>
      <c r="P2399"/>
      <c r="Q2399"/>
      <c r="R2399"/>
      <c r="S2399"/>
      <c r="T2399"/>
      <c r="U2399"/>
    </row>
    <row r="2400" spans="1:21" s="105" customFormat="1" x14ac:dyDescent="0.3">
      <c r="A2400"/>
      <c r="B2400"/>
      <c r="C2400"/>
      <c r="D2400"/>
      <c r="E2400"/>
      <c r="F2400"/>
      <c r="G2400"/>
      <c r="H2400"/>
      <c r="I2400"/>
      <c r="J2400" s="102"/>
      <c r="K2400"/>
      <c r="L2400" s="102"/>
      <c r="M2400" s="135"/>
      <c r="N2400"/>
      <c r="O2400"/>
      <c r="P2400"/>
      <c r="Q2400"/>
      <c r="R2400"/>
      <c r="S2400"/>
      <c r="T2400"/>
      <c r="U2400"/>
    </row>
    <row r="2401" spans="1:21" s="105" customFormat="1" x14ac:dyDescent="0.3">
      <c r="A2401"/>
      <c r="B2401"/>
      <c r="C2401"/>
      <c r="D2401"/>
      <c r="E2401"/>
      <c r="F2401"/>
      <c r="G2401"/>
      <c r="H2401"/>
      <c r="I2401"/>
      <c r="J2401" s="102"/>
      <c r="K2401"/>
      <c r="L2401" s="102"/>
      <c r="M2401" s="135"/>
      <c r="N2401"/>
      <c r="O2401"/>
      <c r="P2401"/>
      <c r="Q2401"/>
      <c r="R2401"/>
      <c r="S2401"/>
      <c r="T2401"/>
      <c r="U2401"/>
    </row>
    <row r="2402" spans="1:21" s="105" customFormat="1" x14ac:dyDescent="0.3">
      <c r="A2402"/>
      <c r="B2402"/>
      <c r="C2402"/>
      <c r="D2402"/>
      <c r="E2402"/>
      <c r="F2402"/>
      <c r="G2402"/>
      <c r="H2402"/>
      <c r="I2402"/>
      <c r="J2402" s="102"/>
      <c r="K2402"/>
      <c r="L2402" s="102"/>
      <c r="M2402" s="135"/>
      <c r="N2402"/>
      <c r="O2402"/>
      <c r="P2402"/>
      <c r="Q2402"/>
      <c r="R2402"/>
      <c r="S2402"/>
      <c r="T2402"/>
      <c r="U2402"/>
    </row>
    <row r="2403" spans="1:21" s="105" customFormat="1" x14ac:dyDescent="0.3">
      <c r="A2403"/>
      <c r="B2403"/>
      <c r="C2403"/>
      <c r="D2403"/>
      <c r="E2403"/>
      <c r="F2403"/>
      <c r="G2403"/>
      <c r="H2403"/>
      <c r="I2403"/>
      <c r="J2403" s="102"/>
      <c r="K2403"/>
      <c r="L2403" s="102"/>
      <c r="M2403" s="135"/>
      <c r="N2403"/>
      <c r="O2403"/>
      <c r="P2403"/>
      <c r="Q2403"/>
      <c r="R2403"/>
      <c r="S2403"/>
      <c r="T2403"/>
      <c r="U2403"/>
    </row>
    <row r="2404" spans="1:21" s="105" customFormat="1" x14ac:dyDescent="0.3">
      <c r="A2404"/>
      <c r="B2404"/>
      <c r="C2404"/>
      <c r="D2404"/>
      <c r="E2404"/>
      <c r="F2404"/>
      <c r="G2404"/>
      <c r="H2404"/>
      <c r="I2404"/>
      <c r="J2404" s="102"/>
      <c r="K2404"/>
      <c r="L2404" s="102"/>
      <c r="M2404" s="135"/>
      <c r="N2404"/>
      <c r="O2404"/>
      <c r="P2404"/>
      <c r="Q2404"/>
      <c r="R2404"/>
      <c r="S2404"/>
      <c r="T2404"/>
      <c r="U2404"/>
    </row>
    <row r="2405" spans="1:21" s="105" customFormat="1" x14ac:dyDescent="0.3">
      <c r="A2405"/>
      <c r="B2405"/>
      <c r="C2405"/>
      <c r="D2405"/>
      <c r="E2405"/>
      <c r="F2405"/>
      <c r="G2405"/>
      <c r="H2405"/>
      <c r="I2405"/>
      <c r="J2405" s="102"/>
      <c r="K2405"/>
      <c r="L2405" s="102"/>
      <c r="M2405" s="135"/>
      <c r="N2405"/>
      <c r="O2405"/>
      <c r="P2405"/>
      <c r="Q2405"/>
      <c r="R2405"/>
      <c r="S2405"/>
      <c r="T2405"/>
      <c r="U2405"/>
    </row>
    <row r="2406" spans="1:21" s="105" customFormat="1" x14ac:dyDescent="0.3">
      <c r="A2406"/>
      <c r="B2406"/>
      <c r="C2406"/>
      <c r="D2406"/>
      <c r="E2406"/>
      <c r="F2406"/>
      <c r="G2406"/>
      <c r="H2406"/>
      <c r="I2406"/>
      <c r="J2406" s="102"/>
      <c r="K2406"/>
      <c r="L2406" s="102"/>
      <c r="M2406" s="135"/>
      <c r="N2406"/>
      <c r="O2406"/>
      <c r="P2406"/>
      <c r="Q2406"/>
      <c r="R2406"/>
      <c r="S2406"/>
      <c r="T2406"/>
      <c r="U2406"/>
    </row>
    <row r="2407" spans="1:21" s="105" customFormat="1" x14ac:dyDescent="0.3">
      <c r="A2407"/>
      <c r="B2407"/>
      <c r="C2407"/>
      <c r="D2407"/>
      <c r="E2407"/>
      <c r="F2407"/>
      <c r="G2407"/>
      <c r="H2407"/>
      <c r="I2407"/>
      <c r="J2407" s="102"/>
      <c r="K2407"/>
      <c r="L2407" s="102"/>
      <c r="M2407" s="135"/>
      <c r="N2407"/>
      <c r="O2407"/>
      <c r="P2407"/>
      <c r="Q2407"/>
      <c r="R2407"/>
      <c r="S2407"/>
      <c r="T2407"/>
      <c r="U2407"/>
    </row>
    <row r="2408" spans="1:21" s="105" customFormat="1" x14ac:dyDescent="0.3">
      <c r="A2408"/>
      <c r="B2408"/>
      <c r="C2408"/>
      <c r="D2408"/>
      <c r="E2408"/>
      <c r="F2408"/>
      <c r="G2408"/>
      <c r="H2408"/>
      <c r="I2408"/>
      <c r="J2408" s="102"/>
      <c r="K2408"/>
      <c r="L2408" s="102"/>
      <c r="M2408" s="135"/>
      <c r="N2408"/>
      <c r="O2408"/>
      <c r="P2408"/>
      <c r="Q2408"/>
      <c r="R2408"/>
      <c r="S2408"/>
      <c r="T2408"/>
      <c r="U2408"/>
    </row>
    <row r="2409" spans="1:21" s="105" customFormat="1" x14ac:dyDescent="0.3">
      <c r="A2409"/>
      <c r="B2409"/>
      <c r="C2409"/>
      <c r="D2409"/>
      <c r="E2409"/>
      <c r="F2409"/>
      <c r="G2409"/>
      <c r="H2409"/>
      <c r="I2409"/>
      <c r="J2409" s="102"/>
      <c r="K2409"/>
      <c r="L2409" s="102"/>
      <c r="M2409" s="135"/>
      <c r="N2409"/>
      <c r="O2409"/>
      <c r="P2409"/>
      <c r="Q2409"/>
      <c r="R2409"/>
      <c r="S2409"/>
      <c r="T2409"/>
      <c r="U2409"/>
    </row>
    <row r="2410" spans="1:21" s="105" customFormat="1" x14ac:dyDescent="0.3">
      <c r="A2410"/>
      <c r="B2410"/>
      <c r="C2410"/>
      <c r="D2410"/>
      <c r="E2410"/>
      <c r="F2410"/>
      <c r="G2410"/>
      <c r="H2410"/>
      <c r="I2410"/>
      <c r="J2410" s="102"/>
      <c r="K2410"/>
      <c r="L2410" s="102"/>
      <c r="M2410" s="135"/>
      <c r="N2410"/>
      <c r="O2410"/>
      <c r="P2410"/>
      <c r="Q2410"/>
      <c r="R2410"/>
      <c r="S2410"/>
      <c r="T2410"/>
      <c r="U2410"/>
    </row>
    <row r="2411" spans="1:21" s="105" customFormat="1" x14ac:dyDescent="0.3">
      <c r="A2411"/>
      <c r="B2411"/>
      <c r="C2411"/>
      <c r="D2411"/>
      <c r="E2411"/>
      <c r="F2411"/>
      <c r="G2411"/>
      <c r="H2411"/>
      <c r="I2411"/>
      <c r="J2411" s="102"/>
      <c r="K2411"/>
      <c r="L2411" s="102"/>
      <c r="M2411" s="135"/>
      <c r="N2411"/>
      <c r="O2411"/>
      <c r="P2411"/>
      <c r="Q2411"/>
      <c r="R2411"/>
      <c r="S2411"/>
      <c r="T2411"/>
      <c r="U2411"/>
    </row>
    <row r="2412" spans="1:21" s="105" customFormat="1" x14ac:dyDescent="0.3">
      <c r="A2412"/>
      <c r="B2412"/>
      <c r="C2412"/>
      <c r="D2412"/>
      <c r="E2412"/>
      <c r="F2412"/>
      <c r="G2412"/>
      <c r="H2412"/>
      <c r="I2412"/>
      <c r="J2412" s="102"/>
      <c r="K2412"/>
      <c r="L2412" s="102"/>
      <c r="M2412" s="135"/>
      <c r="N2412"/>
      <c r="O2412"/>
      <c r="P2412"/>
      <c r="Q2412"/>
      <c r="R2412"/>
      <c r="S2412"/>
      <c r="T2412"/>
      <c r="U2412"/>
    </row>
    <row r="2413" spans="1:21" s="105" customFormat="1" x14ac:dyDescent="0.3">
      <c r="A2413"/>
      <c r="B2413"/>
      <c r="C2413"/>
      <c r="D2413"/>
      <c r="E2413"/>
      <c r="F2413"/>
      <c r="G2413"/>
      <c r="H2413"/>
      <c r="I2413"/>
      <c r="J2413" s="102"/>
      <c r="K2413"/>
      <c r="L2413" s="102"/>
      <c r="M2413" s="135"/>
      <c r="N2413"/>
      <c r="O2413"/>
      <c r="P2413"/>
      <c r="Q2413"/>
      <c r="R2413"/>
      <c r="S2413"/>
      <c r="T2413"/>
      <c r="U2413"/>
    </row>
    <row r="2414" spans="1:21" s="105" customFormat="1" x14ac:dyDescent="0.3">
      <c r="A2414"/>
      <c r="B2414"/>
      <c r="C2414"/>
      <c r="D2414"/>
      <c r="E2414"/>
      <c r="F2414"/>
      <c r="G2414"/>
      <c r="H2414"/>
      <c r="I2414"/>
      <c r="J2414" s="102"/>
      <c r="K2414"/>
      <c r="L2414" s="102"/>
      <c r="M2414" s="135"/>
      <c r="N2414"/>
      <c r="O2414"/>
      <c r="P2414"/>
      <c r="Q2414"/>
      <c r="R2414"/>
      <c r="S2414"/>
      <c r="T2414"/>
      <c r="U2414"/>
    </row>
    <row r="2415" spans="1:21" s="105" customFormat="1" x14ac:dyDescent="0.3">
      <c r="A2415"/>
      <c r="B2415"/>
      <c r="C2415"/>
      <c r="D2415"/>
      <c r="E2415"/>
      <c r="F2415"/>
      <c r="G2415"/>
      <c r="H2415"/>
      <c r="I2415"/>
      <c r="J2415" s="102"/>
      <c r="K2415"/>
      <c r="L2415" s="102"/>
      <c r="M2415" s="135"/>
      <c r="N2415"/>
      <c r="O2415"/>
      <c r="P2415"/>
      <c r="Q2415"/>
      <c r="R2415"/>
      <c r="S2415"/>
      <c r="T2415"/>
      <c r="U2415"/>
    </row>
    <row r="2416" spans="1:21" s="105" customFormat="1" x14ac:dyDescent="0.3">
      <c r="A2416"/>
      <c r="B2416"/>
      <c r="C2416"/>
      <c r="D2416"/>
      <c r="E2416"/>
      <c r="F2416"/>
      <c r="G2416"/>
      <c r="H2416"/>
      <c r="I2416"/>
      <c r="J2416" s="102"/>
      <c r="K2416"/>
      <c r="L2416" s="102"/>
      <c r="M2416" s="135"/>
      <c r="N2416"/>
      <c r="O2416"/>
      <c r="P2416"/>
      <c r="Q2416"/>
      <c r="R2416"/>
      <c r="S2416"/>
      <c r="T2416"/>
      <c r="U2416"/>
    </row>
    <row r="2417" spans="1:21" s="105" customFormat="1" x14ac:dyDescent="0.3">
      <c r="A2417"/>
      <c r="B2417"/>
      <c r="C2417"/>
      <c r="D2417"/>
      <c r="E2417"/>
      <c r="F2417"/>
      <c r="G2417"/>
      <c r="H2417"/>
      <c r="I2417"/>
      <c r="J2417" s="102"/>
      <c r="K2417"/>
      <c r="L2417" s="102"/>
      <c r="M2417" s="135"/>
      <c r="N2417"/>
      <c r="O2417"/>
      <c r="P2417"/>
      <c r="Q2417"/>
      <c r="R2417"/>
      <c r="S2417"/>
      <c r="T2417"/>
      <c r="U2417"/>
    </row>
    <row r="2418" spans="1:21" s="105" customFormat="1" x14ac:dyDescent="0.3">
      <c r="A2418"/>
      <c r="B2418"/>
      <c r="C2418"/>
      <c r="D2418"/>
      <c r="E2418"/>
      <c r="F2418"/>
      <c r="G2418"/>
      <c r="H2418"/>
      <c r="I2418"/>
      <c r="J2418" s="102"/>
      <c r="K2418"/>
      <c r="L2418" s="102"/>
      <c r="M2418" s="135"/>
      <c r="N2418"/>
      <c r="O2418"/>
      <c r="P2418"/>
      <c r="Q2418"/>
      <c r="R2418"/>
      <c r="S2418"/>
      <c r="T2418"/>
      <c r="U2418"/>
    </row>
    <row r="2419" spans="1:21" s="105" customFormat="1" x14ac:dyDescent="0.3">
      <c r="A2419"/>
      <c r="B2419"/>
      <c r="C2419"/>
      <c r="D2419"/>
      <c r="E2419"/>
      <c r="F2419"/>
      <c r="G2419"/>
      <c r="H2419"/>
      <c r="I2419"/>
      <c r="J2419" s="102"/>
      <c r="K2419"/>
      <c r="L2419" s="102"/>
      <c r="M2419" s="135"/>
      <c r="N2419"/>
      <c r="O2419"/>
      <c r="P2419"/>
      <c r="Q2419"/>
      <c r="R2419"/>
      <c r="S2419"/>
      <c r="T2419"/>
      <c r="U2419"/>
    </row>
    <row r="2420" spans="1:21" s="105" customFormat="1" x14ac:dyDescent="0.3">
      <c r="A2420"/>
      <c r="B2420"/>
      <c r="C2420"/>
      <c r="D2420"/>
      <c r="E2420"/>
      <c r="F2420"/>
      <c r="G2420"/>
      <c r="H2420"/>
      <c r="I2420"/>
      <c r="J2420" s="102"/>
      <c r="K2420"/>
      <c r="L2420" s="102"/>
      <c r="M2420" s="135"/>
      <c r="N2420"/>
      <c r="O2420"/>
      <c r="P2420"/>
      <c r="Q2420"/>
      <c r="R2420"/>
      <c r="S2420"/>
      <c r="T2420"/>
      <c r="U2420"/>
    </row>
    <row r="2421" spans="1:21" s="105" customFormat="1" x14ac:dyDescent="0.3">
      <c r="A2421"/>
      <c r="B2421"/>
      <c r="C2421"/>
      <c r="D2421"/>
      <c r="E2421"/>
      <c r="F2421"/>
      <c r="G2421"/>
      <c r="H2421"/>
      <c r="I2421"/>
      <c r="J2421" s="102"/>
      <c r="K2421"/>
      <c r="L2421" s="102"/>
      <c r="M2421" s="135"/>
      <c r="N2421"/>
      <c r="O2421"/>
      <c r="P2421"/>
      <c r="Q2421"/>
      <c r="R2421"/>
      <c r="S2421"/>
      <c r="T2421"/>
      <c r="U2421"/>
    </row>
    <row r="2422" spans="1:21" s="105" customFormat="1" x14ac:dyDescent="0.3">
      <c r="A2422"/>
      <c r="B2422"/>
      <c r="C2422"/>
      <c r="D2422"/>
      <c r="E2422"/>
      <c r="F2422"/>
      <c r="G2422"/>
      <c r="H2422"/>
      <c r="I2422"/>
      <c r="J2422" s="102"/>
      <c r="K2422"/>
      <c r="L2422" s="102"/>
      <c r="M2422" s="135"/>
      <c r="N2422"/>
      <c r="O2422"/>
      <c r="P2422"/>
      <c r="Q2422"/>
      <c r="R2422"/>
      <c r="S2422"/>
      <c r="T2422"/>
      <c r="U2422"/>
    </row>
    <row r="2423" spans="1:21" s="105" customFormat="1" x14ac:dyDescent="0.3">
      <c r="A2423"/>
      <c r="B2423"/>
      <c r="C2423"/>
      <c r="D2423"/>
      <c r="E2423"/>
      <c r="F2423"/>
      <c r="G2423"/>
      <c r="H2423"/>
      <c r="I2423"/>
      <c r="J2423" s="102"/>
      <c r="K2423"/>
      <c r="L2423" s="102"/>
      <c r="M2423" s="135"/>
      <c r="N2423"/>
      <c r="O2423"/>
      <c r="P2423"/>
      <c r="Q2423"/>
      <c r="R2423"/>
      <c r="S2423"/>
      <c r="T2423"/>
      <c r="U2423"/>
    </row>
    <row r="2424" spans="1:21" s="105" customFormat="1" x14ac:dyDescent="0.3">
      <c r="A2424"/>
      <c r="B2424"/>
      <c r="C2424"/>
      <c r="D2424"/>
      <c r="E2424"/>
      <c r="F2424"/>
      <c r="G2424"/>
      <c r="H2424"/>
      <c r="I2424"/>
      <c r="J2424" s="102"/>
      <c r="K2424"/>
      <c r="L2424" s="102"/>
      <c r="M2424" s="135"/>
      <c r="N2424"/>
      <c r="O2424"/>
      <c r="P2424"/>
      <c r="Q2424"/>
      <c r="R2424"/>
      <c r="S2424"/>
      <c r="T2424"/>
      <c r="U2424"/>
    </row>
    <row r="2425" spans="1:21" s="105" customFormat="1" x14ac:dyDescent="0.3">
      <c r="A2425"/>
      <c r="B2425"/>
      <c r="C2425"/>
      <c r="D2425"/>
      <c r="E2425"/>
      <c r="F2425"/>
      <c r="G2425"/>
      <c r="H2425"/>
      <c r="I2425"/>
      <c r="J2425" s="102"/>
      <c r="K2425"/>
      <c r="L2425" s="102"/>
      <c r="M2425" s="135"/>
      <c r="N2425"/>
      <c r="O2425"/>
      <c r="P2425"/>
      <c r="Q2425"/>
      <c r="R2425"/>
      <c r="S2425"/>
      <c r="T2425"/>
      <c r="U2425"/>
    </row>
    <row r="2426" spans="1:21" s="105" customFormat="1" x14ac:dyDescent="0.3">
      <c r="A2426"/>
      <c r="B2426"/>
      <c r="C2426"/>
      <c r="D2426"/>
      <c r="E2426"/>
      <c r="F2426"/>
      <c r="G2426"/>
      <c r="H2426"/>
      <c r="I2426"/>
      <c r="J2426" s="102"/>
      <c r="K2426"/>
      <c r="L2426" s="102"/>
      <c r="M2426" s="135"/>
      <c r="N2426"/>
      <c r="O2426"/>
      <c r="P2426"/>
      <c r="Q2426"/>
      <c r="R2426"/>
      <c r="S2426"/>
      <c r="T2426"/>
      <c r="U2426"/>
    </row>
    <row r="2427" spans="1:21" s="105" customFormat="1" x14ac:dyDescent="0.3">
      <c r="A2427"/>
      <c r="B2427"/>
      <c r="C2427"/>
      <c r="D2427"/>
      <c r="E2427"/>
      <c r="F2427"/>
      <c r="G2427"/>
      <c r="H2427"/>
      <c r="I2427"/>
      <c r="J2427" s="102"/>
      <c r="K2427"/>
      <c r="L2427" s="102"/>
      <c r="M2427" s="135"/>
      <c r="N2427"/>
      <c r="O2427"/>
      <c r="P2427"/>
      <c r="Q2427"/>
      <c r="R2427"/>
      <c r="S2427"/>
      <c r="T2427"/>
      <c r="U2427"/>
    </row>
    <row r="2428" spans="1:21" s="105" customFormat="1" x14ac:dyDescent="0.3">
      <c r="A2428"/>
      <c r="B2428"/>
      <c r="C2428"/>
      <c r="D2428"/>
      <c r="E2428"/>
      <c r="F2428"/>
      <c r="G2428"/>
      <c r="H2428"/>
      <c r="I2428"/>
      <c r="J2428" s="102"/>
      <c r="K2428"/>
      <c r="L2428" s="102"/>
      <c r="M2428" s="135"/>
      <c r="N2428"/>
      <c r="O2428"/>
      <c r="P2428"/>
      <c r="Q2428"/>
      <c r="R2428"/>
      <c r="S2428"/>
      <c r="T2428"/>
      <c r="U2428"/>
    </row>
    <row r="2429" spans="1:21" s="105" customFormat="1" x14ac:dyDescent="0.3">
      <c r="A2429"/>
      <c r="B2429"/>
      <c r="C2429"/>
      <c r="D2429"/>
      <c r="E2429"/>
      <c r="F2429"/>
      <c r="G2429"/>
      <c r="H2429"/>
      <c r="I2429"/>
      <c r="J2429" s="102"/>
      <c r="K2429"/>
      <c r="L2429" s="102"/>
      <c r="M2429" s="135"/>
      <c r="N2429"/>
      <c r="O2429"/>
      <c r="P2429"/>
      <c r="Q2429"/>
      <c r="R2429"/>
      <c r="S2429"/>
      <c r="T2429"/>
      <c r="U2429"/>
    </row>
    <row r="2430" spans="1:21" s="105" customFormat="1" x14ac:dyDescent="0.3">
      <c r="A2430"/>
      <c r="B2430"/>
      <c r="C2430"/>
      <c r="D2430"/>
      <c r="E2430"/>
      <c r="F2430"/>
      <c r="G2430"/>
      <c r="H2430"/>
      <c r="I2430"/>
      <c r="J2430" s="102"/>
      <c r="K2430"/>
      <c r="L2430" s="102"/>
      <c r="M2430" s="135"/>
      <c r="N2430"/>
      <c r="O2430"/>
      <c r="P2430"/>
      <c r="Q2430"/>
      <c r="R2430"/>
      <c r="S2430"/>
      <c r="T2430"/>
      <c r="U2430"/>
    </row>
    <row r="2431" spans="1:21" s="105" customFormat="1" x14ac:dyDescent="0.3">
      <c r="A2431"/>
      <c r="B2431"/>
      <c r="C2431"/>
      <c r="D2431"/>
      <c r="E2431"/>
      <c r="F2431"/>
      <c r="G2431"/>
      <c r="H2431"/>
      <c r="I2431"/>
      <c r="J2431" s="102"/>
      <c r="K2431"/>
      <c r="L2431" s="102"/>
      <c r="M2431" s="135"/>
      <c r="N2431"/>
      <c r="O2431"/>
      <c r="P2431"/>
      <c r="Q2431"/>
      <c r="R2431"/>
      <c r="S2431"/>
      <c r="T2431"/>
      <c r="U2431"/>
    </row>
    <row r="2432" spans="1:21" s="105" customFormat="1" x14ac:dyDescent="0.3">
      <c r="A2432"/>
      <c r="B2432"/>
      <c r="C2432"/>
      <c r="D2432"/>
      <c r="E2432"/>
      <c r="F2432"/>
      <c r="G2432"/>
      <c r="H2432"/>
      <c r="I2432"/>
      <c r="J2432" s="102"/>
      <c r="K2432"/>
      <c r="L2432" s="102"/>
      <c r="M2432" s="135"/>
      <c r="N2432"/>
      <c r="O2432"/>
      <c r="P2432"/>
      <c r="Q2432"/>
      <c r="R2432"/>
      <c r="S2432"/>
      <c r="T2432"/>
      <c r="U2432"/>
    </row>
    <row r="2433" spans="1:21" s="105" customFormat="1" x14ac:dyDescent="0.3">
      <c r="A2433"/>
      <c r="B2433"/>
      <c r="C2433"/>
      <c r="D2433"/>
      <c r="E2433"/>
      <c r="F2433"/>
      <c r="G2433"/>
      <c r="H2433"/>
      <c r="I2433"/>
      <c r="J2433" s="102"/>
      <c r="K2433"/>
      <c r="L2433" s="102"/>
      <c r="M2433" s="135"/>
      <c r="N2433"/>
      <c r="O2433"/>
      <c r="P2433"/>
      <c r="Q2433"/>
      <c r="R2433"/>
      <c r="S2433"/>
      <c r="T2433"/>
      <c r="U2433"/>
    </row>
    <row r="2434" spans="1:21" s="105" customFormat="1" x14ac:dyDescent="0.3">
      <c r="A2434"/>
      <c r="B2434"/>
      <c r="C2434"/>
      <c r="D2434"/>
      <c r="E2434"/>
      <c r="F2434"/>
      <c r="G2434"/>
      <c r="H2434"/>
      <c r="I2434"/>
      <c r="J2434" s="102"/>
      <c r="K2434"/>
      <c r="L2434" s="102"/>
      <c r="M2434" s="135"/>
      <c r="N2434"/>
      <c r="O2434"/>
      <c r="P2434"/>
      <c r="Q2434"/>
      <c r="R2434"/>
      <c r="S2434"/>
      <c r="T2434"/>
      <c r="U2434"/>
    </row>
    <row r="2435" spans="1:21" s="105" customFormat="1" x14ac:dyDescent="0.3">
      <c r="A2435"/>
      <c r="B2435"/>
      <c r="C2435"/>
      <c r="D2435"/>
      <c r="E2435"/>
      <c r="F2435"/>
      <c r="G2435"/>
      <c r="H2435"/>
      <c r="I2435"/>
      <c r="J2435" s="102"/>
      <c r="K2435"/>
      <c r="L2435" s="102"/>
      <c r="M2435" s="135"/>
      <c r="N2435"/>
      <c r="O2435"/>
      <c r="P2435"/>
      <c r="Q2435"/>
      <c r="R2435"/>
      <c r="S2435"/>
      <c r="T2435"/>
      <c r="U2435"/>
    </row>
    <row r="2436" spans="1:21" s="105" customFormat="1" x14ac:dyDescent="0.3">
      <c r="A2436"/>
      <c r="B2436"/>
      <c r="C2436"/>
      <c r="D2436"/>
      <c r="E2436"/>
      <c r="F2436"/>
      <c r="G2436"/>
      <c r="H2436"/>
      <c r="I2436"/>
      <c r="J2436" s="102"/>
      <c r="K2436"/>
      <c r="L2436" s="102"/>
      <c r="M2436" s="135"/>
      <c r="N2436"/>
      <c r="O2436"/>
      <c r="P2436"/>
      <c r="Q2436"/>
      <c r="R2436"/>
      <c r="S2436"/>
      <c r="T2436"/>
      <c r="U2436"/>
    </row>
    <row r="2437" spans="1:21" s="105" customFormat="1" x14ac:dyDescent="0.3">
      <c r="A2437"/>
      <c r="B2437"/>
      <c r="C2437"/>
      <c r="D2437"/>
      <c r="E2437"/>
      <c r="F2437"/>
      <c r="G2437"/>
      <c r="H2437"/>
      <c r="I2437"/>
      <c r="J2437" s="102"/>
      <c r="K2437"/>
      <c r="L2437" s="102"/>
      <c r="M2437" s="135"/>
      <c r="N2437"/>
      <c r="O2437"/>
      <c r="P2437"/>
      <c r="Q2437"/>
      <c r="R2437"/>
      <c r="S2437"/>
      <c r="T2437"/>
      <c r="U2437"/>
    </row>
    <row r="2438" spans="1:21" s="105" customFormat="1" x14ac:dyDescent="0.3">
      <c r="A2438"/>
      <c r="B2438"/>
      <c r="C2438"/>
      <c r="D2438"/>
      <c r="E2438"/>
      <c r="F2438"/>
      <c r="G2438"/>
      <c r="H2438"/>
      <c r="I2438"/>
      <c r="J2438" s="102"/>
      <c r="K2438"/>
      <c r="L2438" s="102"/>
      <c r="M2438" s="135"/>
      <c r="N2438"/>
      <c r="O2438"/>
      <c r="P2438"/>
      <c r="Q2438"/>
      <c r="R2438"/>
      <c r="S2438"/>
      <c r="T2438"/>
      <c r="U2438"/>
    </row>
    <row r="2439" spans="1:21" s="105" customFormat="1" x14ac:dyDescent="0.3">
      <c r="A2439"/>
      <c r="B2439"/>
      <c r="C2439"/>
      <c r="D2439"/>
      <c r="E2439"/>
      <c r="F2439"/>
      <c r="G2439"/>
      <c r="H2439"/>
      <c r="I2439"/>
      <c r="J2439" s="102"/>
      <c r="K2439"/>
      <c r="L2439" s="102"/>
      <c r="M2439" s="135"/>
      <c r="N2439"/>
      <c r="O2439"/>
      <c r="P2439"/>
      <c r="Q2439"/>
      <c r="R2439"/>
      <c r="S2439"/>
      <c r="T2439"/>
      <c r="U2439"/>
    </row>
    <row r="2440" spans="1:21" s="105" customFormat="1" x14ac:dyDescent="0.3">
      <c r="A2440"/>
      <c r="B2440"/>
      <c r="C2440"/>
      <c r="D2440"/>
      <c r="E2440"/>
      <c r="F2440"/>
      <c r="G2440"/>
      <c r="H2440"/>
      <c r="I2440"/>
      <c r="J2440" s="102"/>
      <c r="K2440"/>
      <c r="L2440" s="102"/>
      <c r="M2440" s="135"/>
      <c r="N2440"/>
      <c r="O2440"/>
      <c r="P2440"/>
      <c r="Q2440"/>
      <c r="R2440"/>
      <c r="S2440"/>
      <c r="T2440"/>
      <c r="U2440"/>
    </row>
    <row r="2441" spans="1:21" s="105" customFormat="1" x14ac:dyDescent="0.3">
      <c r="A2441"/>
      <c r="B2441"/>
      <c r="C2441"/>
      <c r="D2441"/>
      <c r="E2441"/>
      <c r="F2441"/>
      <c r="G2441"/>
      <c r="H2441"/>
      <c r="I2441"/>
      <c r="J2441" s="102"/>
      <c r="K2441"/>
      <c r="L2441" s="102"/>
      <c r="M2441" s="135"/>
      <c r="N2441"/>
      <c r="O2441"/>
      <c r="P2441"/>
      <c r="Q2441"/>
      <c r="R2441"/>
      <c r="S2441"/>
      <c r="T2441"/>
      <c r="U2441"/>
    </row>
    <row r="2442" spans="1:21" s="105" customFormat="1" x14ac:dyDescent="0.3">
      <c r="A2442"/>
      <c r="B2442"/>
      <c r="C2442"/>
      <c r="D2442"/>
      <c r="E2442"/>
      <c r="F2442"/>
      <c r="G2442"/>
      <c r="H2442"/>
      <c r="I2442"/>
      <c r="J2442" s="102"/>
      <c r="K2442"/>
      <c r="L2442" s="102"/>
      <c r="M2442" s="135"/>
      <c r="N2442"/>
      <c r="O2442"/>
      <c r="P2442"/>
      <c r="Q2442"/>
      <c r="R2442"/>
      <c r="S2442"/>
      <c r="T2442"/>
      <c r="U2442"/>
    </row>
    <row r="2443" spans="1:21" s="105" customFormat="1" x14ac:dyDescent="0.3">
      <c r="A2443"/>
      <c r="B2443"/>
      <c r="C2443"/>
      <c r="D2443"/>
      <c r="E2443"/>
      <c r="F2443"/>
      <c r="G2443"/>
      <c r="H2443"/>
      <c r="I2443"/>
      <c r="J2443" s="102"/>
      <c r="K2443"/>
      <c r="L2443" s="102"/>
      <c r="M2443" s="135"/>
      <c r="N2443"/>
      <c r="O2443"/>
      <c r="P2443"/>
      <c r="Q2443"/>
      <c r="R2443"/>
      <c r="S2443"/>
      <c r="T2443"/>
      <c r="U2443"/>
    </row>
    <row r="2444" spans="1:21" s="105" customFormat="1" x14ac:dyDescent="0.3">
      <c r="A2444"/>
      <c r="B2444"/>
      <c r="C2444"/>
      <c r="D2444"/>
      <c r="E2444"/>
      <c r="F2444"/>
      <c r="G2444"/>
      <c r="H2444"/>
      <c r="I2444"/>
      <c r="J2444" s="102"/>
      <c r="K2444"/>
      <c r="L2444" s="102"/>
      <c r="M2444" s="135"/>
      <c r="N2444"/>
      <c r="O2444"/>
      <c r="P2444"/>
      <c r="Q2444"/>
      <c r="R2444"/>
      <c r="S2444"/>
      <c r="T2444"/>
      <c r="U2444"/>
    </row>
    <row r="2445" spans="1:21" s="105" customFormat="1" x14ac:dyDescent="0.3">
      <c r="A2445"/>
      <c r="B2445"/>
      <c r="C2445"/>
      <c r="D2445"/>
      <c r="E2445"/>
      <c r="F2445"/>
      <c r="G2445"/>
      <c r="H2445"/>
      <c r="I2445"/>
      <c r="J2445" s="102"/>
      <c r="K2445"/>
      <c r="L2445" s="102"/>
      <c r="M2445" s="135"/>
      <c r="N2445"/>
      <c r="O2445"/>
      <c r="P2445"/>
      <c r="Q2445"/>
      <c r="R2445"/>
      <c r="S2445"/>
      <c r="T2445"/>
      <c r="U2445"/>
    </row>
    <row r="2446" spans="1:21" s="105" customFormat="1" x14ac:dyDescent="0.3">
      <c r="A2446"/>
      <c r="B2446"/>
      <c r="C2446"/>
      <c r="D2446"/>
      <c r="E2446"/>
      <c r="F2446"/>
      <c r="G2446"/>
      <c r="H2446"/>
      <c r="I2446"/>
      <c r="J2446" s="102"/>
      <c r="K2446"/>
      <c r="L2446" s="102"/>
      <c r="M2446" s="135"/>
      <c r="N2446"/>
      <c r="O2446"/>
      <c r="P2446"/>
      <c r="Q2446"/>
      <c r="R2446"/>
      <c r="S2446"/>
      <c r="T2446"/>
      <c r="U2446"/>
    </row>
    <row r="2447" spans="1:21" s="105" customFormat="1" x14ac:dyDescent="0.3">
      <c r="A2447"/>
      <c r="B2447"/>
      <c r="C2447"/>
      <c r="D2447"/>
      <c r="E2447"/>
      <c r="F2447"/>
      <c r="G2447"/>
      <c r="H2447"/>
      <c r="I2447"/>
      <c r="J2447" s="102"/>
      <c r="K2447"/>
      <c r="L2447" s="102"/>
      <c r="M2447" s="135"/>
      <c r="N2447"/>
      <c r="O2447"/>
      <c r="P2447"/>
      <c r="Q2447"/>
      <c r="R2447"/>
      <c r="S2447"/>
      <c r="T2447"/>
      <c r="U2447"/>
    </row>
    <row r="2448" spans="1:21" s="105" customFormat="1" x14ac:dyDescent="0.3">
      <c r="A2448"/>
      <c r="B2448"/>
      <c r="C2448"/>
      <c r="D2448"/>
      <c r="E2448"/>
      <c r="F2448"/>
      <c r="G2448"/>
      <c r="H2448"/>
      <c r="I2448"/>
      <c r="J2448" s="102"/>
      <c r="K2448"/>
      <c r="L2448" s="102"/>
      <c r="M2448" s="135"/>
      <c r="N2448"/>
      <c r="O2448"/>
      <c r="P2448"/>
      <c r="Q2448"/>
      <c r="R2448"/>
      <c r="S2448"/>
      <c r="T2448"/>
      <c r="U2448"/>
    </row>
    <row r="2449" spans="1:21" s="105" customFormat="1" x14ac:dyDescent="0.3">
      <c r="A2449"/>
      <c r="B2449"/>
      <c r="C2449"/>
      <c r="D2449"/>
      <c r="E2449"/>
      <c r="F2449"/>
      <c r="G2449"/>
      <c r="H2449"/>
      <c r="I2449"/>
      <c r="J2449" s="102"/>
      <c r="K2449"/>
      <c r="L2449" s="102"/>
      <c r="M2449" s="135"/>
      <c r="N2449"/>
      <c r="O2449"/>
      <c r="P2449"/>
      <c r="Q2449"/>
      <c r="R2449"/>
      <c r="S2449"/>
      <c r="T2449"/>
      <c r="U2449"/>
    </row>
    <row r="2450" spans="1:21" s="105" customFormat="1" x14ac:dyDescent="0.3">
      <c r="A2450"/>
      <c r="B2450"/>
      <c r="C2450"/>
      <c r="D2450"/>
      <c r="E2450"/>
      <c r="F2450"/>
      <c r="G2450"/>
      <c r="H2450"/>
      <c r="I2450"/>
      <c r="J2450" s="102"/>
      <c r="K2450"/>
      <c r="L2450" s="102"/>
      <c r="M2450" s="135"/>
      <c r="N2450"/>
      <c r="O2450"/>
      <c r="P2450"/>
      <c r="Q2450"/>
      <c r="R2450"/>
      <c r="S2450"/>
      <c r="T2450"/>
      <c r="U2450"/>
    </row>
    <row r="2451" spans="1:21" s="105" customFormat="1" x14ac:dyDescent="0.3">
      <c r="A2451"/>
      <c r="B2451"/>
      <c r="C2451"/>
      <c r="D2451"/>
      <c r="E2451"/>
      <c r="F2451"/>
      <c r="G2451"/>
      <c r="H2451"/>
      <c r="I2451"/>
      <c r="J2451" s="102"/>
      <c r="K2451"/>
      <c r="L2451" s="102"/>
      <c r="M2451" s="135"/>
      <c r="N2451"/>
      <c r="O2451"/>
      <c r="P2451"/>
      <c r="Q2451"/>
      <c r="R2451"/>
      <c r="S2451"/>
      <c r="T2451"/>
      <c r="U2451"/>
    </row>
    <row r="2452" spans="1:21" s="105" customFormat="1" x14ac:dyDescent="0.3">
      <c r="A2452"/>
      <c r="B2452"/>
      <c r="C2452"/>
      <c r="D2452"/>
      <c r="E2452"/>
      <c r="F2452"/>
      <c r="G2452"/>
      <c r="H2452"/>
      <c r="I2452"/>
      <c r="J2452" s="102"/>
      <c r="K2452"/>
      <c r="L2452" s="102"/>
      <c r="M2452" s="135"/>
      <c r="N2452"/>
      <c r="O2452"/>
      <c r="P2452"/>
      <c r="Q2452"/>
      <c r="R2452"/>
      <c r="S2452"/>
      <c r="T2452"/>
      <c r="U2452"/>
    </row>
    <row r="2453" spans="1:21" s="105" customFormat="1" x14ac:dyDescent="0.3">
      <c r="A2453"/>
      <c r="B2453"/>
      <c r="C2453"/>
      <c r="D2453"/>
      <c r="E2453"/>
      <c r="F2453"/>
      <c r="G2453"/>
      <c r="H2453"/>
      <c r="I2453"/>
      <c r="J2453" s="102"/>
      <c r="K2453"/>
      <c r="L2453" s="102"/>
      <c r="M2453" s="135"/>
      <c r="N2453"/>
      <c r="O2453"/>
      <c r="P2453"/>
      <c r="Q2453"/>
      <c r="R2453"/>
      <c r="S2453"/>
      <c r="T2453"/>
      <c r="U2453"/>
    </row>
    <row r="2454" spans="1:21" s="105" customFormat="1" x14ac:dyDescent="0.3">
      <c r="A2454"/>
      <c r="B2454"/>
      <c r="C2454"/>
      <c r="D2454"/>
      <c r="E2454"/>
      <c r="F2454"/>
      <c r="G2454"/>
      <c r="H2454"/>
      <c r="I2454"/>
      <c r="J2454" s="102"/>
      <c r="K2454"/>
      <c r="L2454" s="102"/>
      <c r="M2454" s="135"/>
      <c r="N2454"/>
      <c r="O2454"/>
      <c r="P2454"/>
      <c r="Q2454"/>
      <c r="R2454"/>
      <c r="S2454"/>
      <c r="T2454"/>
      <c r="U2454"/>
    </row>
    <row r="2455" spans="1:21" s="105" customFormat="1" x14ac:dyDescent="0.3">
      <c r="A2455"/>
      <c r="B2455"/>
      <c r="C2455"/>
      <c r="D2455"/>
      <c r="E2455"/>
      <c r="F2455"/>
      <c r="G2455"/>
      <c r="H2455"/>
      <c r="I2455"/>
      <c r="J2455" s="102"/>
      <c r="K2455"/>
      <c r="L2455" s="102"/>
      <c r="M2455" s="135"/>
      <c r="N2455"/>
      <c r="O2455"/>
      <c r="P2455"/>
      <c r="Q2455"/>
      <c r="R2455"/>
      <c r="S2455"/>
      <c r="T2455"/>
      <c r="U2455"/>
    </row>
    <row r="2456" spans="1:21" s="105" customFormat="1" x14ac:dyDescent="0.3">
      <c r="A2456"/>
      <c r="B2456"/>
      <c r="C2456"/>
      <c r="D2456"/>
      <c r="E2456"/>
      <c r="F2456"/>
      <c r="G2456"/>
      <c r="H2456"/>
      <c r="I2456"/>
      <c r="J2456" s="102"/>
      <c r="K2456"/>
      <c r="L2456" s="102"/>
      <c r="M2456" s="135"/>
      <c r="N2456"/>
      <c r="O2456"/>
      <c r="P2456"/>
      <c r="Q2456"/>
      <c r="R2456"/>
      <c r="S2456"/>
      <c r="T2456"/>
      <c r="U2456"/>
    </row>
    <row r="2457" spans="1:21" s="105" customFormat="1" x14ac:dyDescent="0.3">
      <c r="A2457"/>
      <c r="B2457"/>
      <c r="C2457"/>
      <c r="D2457"/>
      <c r="E2457"/>
      <c r="F2457"/>
      <c r="G2457"/>
      <c r="H2457"/>
      <c r="I2457"/>
      <c r="J2457" s="102"/>
      <c r="K2457"/>
      <c r="L2457" s="102"/>
      <c r="M2457" s="135"/>
      <c r="N2457"/>
      <c r="O2457"/>
      <c r="P2457"/>
      <c r="Q2457"/>
      <c r="R2457"/>
      <c r="S2457"/>
      <c r="T2457"/>
      <c r="U2457"/>
    </row>
    <row r="2458" spans="1:21" s="105" customFormat="1" x14ac:dyDescent="0.3">
      <c r="A2458"/>
      <c r="B2458"/>
      <c r="C2458"/>
      <c r="D2458"/>
      <c r="E2458"/>
      <c r="F2458"/>
      <c r="G2458"/>
      <c r="H2458"/>
      <c r="I2458"/>
      <c r="J2458" s="102"/>
      <c r="K2458"/>
      <c r="L2458" s="102"/>
      <c r="M2458" s="135"/>
      <c r="N2458"/>
      <c r="O2458"/>
      <c r="P2458"/>
      <c r="Q2458"/>
      <c r="R2458"/>
      <c r="S2458"/>
      <c r="T2458"/>
      <c r="U2458"/>
    </row>
    <row r="2459" spans="1:21" s="105" customFormat="1" x14ac:dyDescent="0.3">
      <c r="A2459"/>
      <c r="B2459"/>
      <c r="C2459"/>
      <c r="D2459"/>
      <c r="E2459"/>
      <c r="F2459"/>
      <c r="G2459"/>
      <c r="H2459"/>
      <c r="I2459"/>
      <c r="J2459" s="102"/>
      <c r="K2459"/>
      <c r="L2459" s="102"/>
      <c r="M2459" s="135"/>
      <c r="N2459"/>
      <c r="O2459"/>
      <c r="P2459"/>
      <c r="Q2459"/>
      <c r="R2459"/>
      <c r="S2459"/>
      <c r="T2459"/>
      <c r="U2459"/>
    </row>
    <row r="2460" spans="1:21" s="105" customFormat="1" x14ac:dyDescent="0.3">
      <c r="A2460"/>
      <c r="B2460"/>
      <c r="C2460"/>
      <c r="D2460"/>
      <c r="E2460"/>
      <c r="F2460"/>
      <c r="G2460"/>
      <c r="H2460"/>
      <c r="I2460"/>
      <c r="J2460" s="102"/>
      <c r="K2460"/>
      <c r="L2460" s="102"/>
      <c r="M2460" s="135"/>
      <c r="N2460"/>
      <c r="O2460"/>
      <c r="P2460"/>
      <c r="Q2460"/>
      <c r="R2460"/>
      <c r="S2460"/>
      <c r="T2460"/>
      <c r="U2460"/>
    </row>
    <row r="2461" spans="1:21" s="105" customFormat="1" x14ac:dyDescent="0.3">
      <c r="A2461"/>
      <c r="B2461"/>
      <c r="C2461"/>
      <c r="D2461"/>
      <c r="E2461"/>
      <c r="F2461"/>
      <c r="G2461"/>
      <c r="H2461"/>
      <c r="I2461"/>
      <c r="J2461" s="102"/>
      <c r="K2461"/>
      <c r="L2461" s="102"/>
      <c r="M2461" s="135"/>
      <c r="N2461"/>
      <c r="O2461"/>
      <c r="P2461"/>
      <c r="Q2461"/>
      <c r="R2461"/>
      <c r="S2461"/>
      <c r="T2461"/>
      <c r="U2461"/>
    </row>
    <row r="2462" spans="1:21" s="105" customFormat="1" x14ac:dyDescent="0.3">
      <c r="A2462"/>
      <c r="B2462"/>
      <c r="C2462"/>
      <c r="D2462"/>
      <c r="E2462"/>
      <c r="F2462"/>
      <c r="G2462"/>
      <c r="H2462"/>
      <c r="I2462"/>
      <c r="J2462" s="102"/>
      <c r="K2462"/>
      <c r="L2462" s="102"/>
      <c r="M2462" s="135"/>
      <c r="N2462"/>
      <c r="O2462"/>
      <c r="P2462"/>
      <c r="Q2462"/>
      <c r="R2462"/>
      <c r="S2462"/>
      <c r="T2462"/>
      <c r="U2462"/>
    </row>
    <row r="2463" spans="1:21" s="105" customFormat="1" x14ac:dyDescent="0.3">
      <c r="A2463"/>
      <c r="B2463"/>
      <c r="C2463"/>
      <c r="D2463"/>
      <c r="E2463"/>
      <c r="F2463"/>
      <c r="G2463"/>
      <c r="H2463"/>
      <c r="I2463"/>
      <c r="J2463" s="102"/>
      <c r="K2463"/>
      <c r="L2463" s="102"/>
      <c r="M2463" s="135"/>
      <c r="N2463"/>
      <c r="O2463"/>
      <c r="P2463"/>
      <c r="Q2463"/>
      <c r="R2463"/>
      <c r="S2463"/>
      <c r="T2463"/>
      <c r="U2463"/>
    </row>
    <row r="2464" spans="1:21" s="105" customFormat="1" x14ac:dyDescent="0.3">
      <c r="A2464"/>
      <c r="B2464"/>
      <c r="C2464"/>
      <c r="D2464"/>
      <c r="E2464"/>
      <c r="F2464"/>
      <c r="G2464"/>
      <c r="H2464"/>
      <c r="I2464"/>
      <c r="J2464" s="102"/>
      <c r="K2464"/>
      <c r="L2464" s="102"/>
      <c r="M2464" s="135"/>
      <c r="N2464"/>
      <c r="O2464"/>
      <c r="P2464"/>
      <c r="Q2464"/>
      <c r="R2464"/>
      <c r="S2464"/>
      <c r="T2464"/>
      <c r="U2464"/>
    </row>
    <row r="2465" spans="1:21" s="105" customFormat="1" x14ac:dyDescent="0.3">
      <c r="A2465"/>
      <c r="B2465"/>
      <c r="C2465"/>
      <c r="D2465"/>
      <c r="E2465"/>
      <c r="F2465"/>
      <c r="G2465"/>
      <c r="H2465"/>
      <c r="I2465"/>
      <c r="J2465" s="102"/>
      <c r="K2465"/>
      <c r="L2465" s="102"/>
      <c r="M2465" s="135"/>
      <c r="N2465"/>
      <c r="O2465"/>
      <c r="P2465"/>
      <c r="Q2465"/>
      <c r="R2465"/>
      <c r="S2465"/>
      <c r="T2465"/>
      <c r="U2465"/>
    </row>
    <row r="2466" spans="1:21" s="105" customFormat="1" x14ac:dyDescent="0.3">
      <c r="A2466"/>
      <c r="B2466"/>
      <c r="C2466"/>
      <c r="D2466"/>
      <c r="E2466"/>
      <c r="F2466"/>
      <c r="G2466"/>
      <c r="H2466"/>
      <c r="I2466"/>
      <c r="J2466" s="102"/>
      <c r="K2466"/>
      <c r="L2466" s="102"/>
      <c r="M2466" s="135"/>
      <c r="N2466"/>
      <c r="O2466"/>
      <c r="P2466"/>
      <c r="Q2466"/>
      <c r="R2466"/>
      <c r="S2466"/>
      <c r="T2466"/>
      <c r="U2466"/>
    </row>
    <row r="2467" spans="1:21" s="105" customFormat="1" x14ac:dyDescent="0.3">
      <c r="A2467"/>
      <c r="B2467"/>
      <c r="C2467"/>
      <c r="D2467"/>
      <c r="E2467"/>
      <c r="F2467"/>
      <c r="G2467"/>
      <c r="H2467"/>
      <c r="I2467"/>
      <c r="J2467" s="102"/>
      <c r="K2467"/>
      <c r="L2467" s="102"/>
      <c r="M2467" s="135"/>
      <c r="N2467"/>
      <c r="O2467"/>
      <c r="P2467"/>
      <c r="Q2467"/>
      <c r="R2467"/>
      <c r="S2467"/>
      <c r="T2467"/>
      <c r="U2467"/>
    </row>
    <row r="2468" spans="1:21" s="105" customFormat="1" x14ac:dyDescent="0.3">
      <c r="A2468"/>
      <c r="B2468"/>
      <c r="C2468"/>
      <c r="D2468"/>
      <c r="E2468"/>
      <c r="F2468"/>
      <c r="G2468"/>
      <c r="H2468"/>
      <c r="I2468"/>
      <c r="J2468" s="102"/>
      <c r="K2468"/>
      <c r="L2468" s="102"/>
      <c r="M2468" s="135"/>
      <c r="N2468"/>
      <c r="O2468"/>
      <c r="P2468"/>
      <c r="Q2468"/>
      <c r="R2468"/>
      <c r="S2468"/>
      <c r="T2468"/>
      <c r="U2468"/>
    </row>
    <row r="2469" spans="1:21" s="105" customFormat="1" x14ac:dyDescent="0.3">
      <c r="A2469"/>
      <c r="B2469"/>
      <c r="C2469"/>
      <c r="D2469"/>
      <c r="E2469"/>
      <c r="F2469"/>
      <c r="G2469"/>
      <c r="H2469"/>
      <c r="I2469"/>
      <c r="J2469" s="102"/>
      <c r="K2469"/>
      <c r="L2469" s="102"/>
      <c r="M2469" s="135"/>
      <c r="N2469"/>
      <c r="O2469"/>
      <c r="P2469"/>
      <c r="Q2469"/>
      <c r="R2469"/>
      <c r="S2469"/>
      <c r="T2469"/>
      <c r="U2469"/>
    </row>
    <row r="2470" spans="1:21" s="105" customFormat="1" x14ac:dyDescent="0.3">
      <c r="A2470"/>
      <c r="B2470"/>
      <c r="C2470"/>
      <c r="D2470"/>
      <c r="E2470"/>
      <c r="F2470"/>
      <c r="G2470"/>
      <c r="H2470"/>
      <c r="I2470"/>
      <c r="J2470" s="102"/>
      <c r="K2470"/>
      <c r="L2470" s="102"/>
      <c r="M2470" s="135"/>
      <c r="N2470"/>
      <c r="O2470"/>
      <c r="P2470"/>
      <c r="Q2470"/>
      <c r="R2470"/>
      <c r="S2470"/>
      <c r="T2470"/>
      <c r="U2470"/>
    </row>
    <row r="2471" spans="1:21" s="105" customFormat="1" x14ac:dyDescent="0.3">
      <c r="A2471"/>
      <c r="B2471"/>
      <c r="C2471"/>
      <c r="D2471"/>
      <c r="E2471"/>
      <c r="F2471"/>
      <c r="G2471"/>
      <c r="H2471"/>
      <c r="I2471"/>
      <c r="J2471" s="102"/>
      <c r="K2471"/>
      <c r="L2471" s="102"/>
      <c r="M2471" s="135"/>
      <c r="N2471"/>
      <c r="O2471"/>
      <c r="P2471"/>
      <c r="Q2471"/>
      <c r="R2471"/>
      <c r="S2471"/>
      <c r="T2471"/>
      <c r="U2471"/>
    </row>
    <row r="2472" spans="1:21" s="105" customFormat="1" x14ac:dyDescent="0.3">
      <c r="A2472"/>
      <c r="B2472"/>
      <c r="C2472"/>
      <c r="D2472"/>
      <c r="E2472"/>
      <c r="F2472"/>
      <c r="G2472"/>
      <c r="H2472"/>
      <c r="I2472"/>
      <c r="J2472" s="102"/>
      <c r="K2472"/>
      <c r="L2472" s="102"/>
      <c r="M2472" s="135"/>
      <c r="N2472"/>
      <c r="O2472"/>
      <c r="P2472"/>
      <c r="Q2472"/>
      <c r="R2472"/>
      <c r="S2472"/>
      <c r="T2472"/>
      <c r="U2472"/>
    </row>
    <row r="2473" spans="1:21" s="105" customFormat="1" x14ac:dyDescent="0.3">
      <c r="A2473"/>
      <c r="B2473"/>
      <c r="C2473"/>
      <c r="D2473"/>
      <c r="E2473"/>
      <c r="F2473"/>
      <c r="G2473"/>
      <c r="H2473"/>
      <c r="I2473"/>
      <c r="J2473" s="102"/>
      <c r="K2473"/>
      <c r="L2473" s="102"/>
      <c r="M2473" s="135"/>
      <c r="N2473"/>
      <c r="O2473"/>
      <c r="P2473"/>
      <c r="Q2473"/>
      <c r="R2473"/>
      <c r="S2473"/>
      <c r="T2473"/>
      <c r="U2473"/>
    </row>
    <row r="2474" spans="1:21" s="105" customFormat="1" x14ac:dyDescent="0.3">
      <c r="A2474"/>
      <c r="B2474"/>
      <c r="C2474"/>
      <c r="D2474"/>
      <c r="E2474"/>
      <c r="F2474"/>
      <c r="G2474"/>
      <c r="H2474"/>
      <c r="I2474"/>
      <c r="J2474" s="102"/>
      <c r="K2474"/>
      <c r="L2474" s="102"/>
      <c r="M2474" s="135"/>
      <c r="N2474"/>
      <c r="O2474"/>
      <c r="P2474"/>
      <c r="Q2474"/>
      <c r="R2474"/>
      <c r="S2474"/>
      <c r="T2474"/>
      <c r="U2474"/>
    </row>
    <row r="2475" spans="1:21" s="105" customFormat="1" x14ac:dyDescent="0.3">
      <c r="A2475"/>
      <c r="B2475"/>
      <c r="C2475"/>
      <c r="D2475"/>
      <c r="E2475"/>
      <c r="F2475"/>
      <c r="G2475"/>
      <c r="H2475"/>
      <c r="I2475"/>
      <c r="J2475" s="102"/>
      <c r="K2475"/>
      <c r="L2475" s="102"/>
      <c r="M2475" s="135"/>
      <c r="N2475"/>
      <c r="O2475"/>
      <c r="P2475"/>
      <c r="Q2475"/>
      <c r="R2475"/>
      <c r="S2475"/>
      <c r="T2475"/>
      <c r="U2475"/>
    </row>
    <row r="2476" spans="1:21" s="105" customFormat="1" x14ac:dyDescent="0.3">
      <c r="A2476"/>
      <c r="B2476"/>
      <c r="C2476"/>
      <c r="D2476"/>
      <c r="E2476"/>
      <c r="F2476"/>
      <c r="G2476"/>
      <c r="H2476"/>
      <c r="I2476"/>
      <c r="J2476" s="102"/>
      <c r="K2476"/>
      <c r="L2476" s="102"/>
      <c r="M2476" s="135"/>
      <c r="N2476"/>
      <c r="O2476"/>
      <c r="P2476"/>
      <c r="Q2476"/>
      <c r="R2476"/>
      <c r="S2476"/>
      <c r="T2476"/>
      <c r="U2476"/>
    </row>
    <row r="2477" spans="1:21" s="105" customFormat="1" x14ac:dyDescent="0.3">
      <c r="A2477"/>
      <c r="B2477"/>
      <c r="C2477"/>
      <c r="D2477"/>
      <c r="E2477"/>
      <c r="F2477"/>
      <c r="G2477"/>
      <c r="H2477"/>
      <c r="I2477"/>
      <c r="J2477" s="102"/>
      <c r="K2477"/>
      <c r="L2477" s="102"/>
      <c r="M2477" s="135"/>
      <c r="N2477"/>
      <c r="O2477"/>
      <c r="P2477"/>
      <c r="Q2477"/>
      <c r="R2477"/>
      <c r="S2477"/>
      <c r="T2477"/>
      <c r="U2477"/>
    </row>
    <row r="2478" spans="1:21" s="105" customFormat="1" x14ac:dyDescent="0.3">
      <c r="A2478"/>
      <c r="B2478"/>
      <c r="C2478"/>
      <c r="D2478"/>
      <c r="E2478"/>
      <c r="F2478"/>
      <c r="G2478"/>
      <c r="H2478"/>
      <c r="I2478"/>
      <c r="J2478" s="102"/>
      <c r="K2478"/>
      <c r="L2478" s="102"/>
      <c r="M2478" s="135"/>
      <c r="N2478"/>
      <c r="O2478"/>
      <c r="P2478"/>
      <c r="Q2478"/>
      <c r="R2478"/>
      <c r="S2478"/>
      <c r="T2478"/>
      <c r="U2478"/>
    </row>
    <row r="2479" spans="1:21" s="105" customFormat="1" x14ac:dyDescent="0.3">
      <c r="A2479"/>
      <c r="B2479"/>
      <c r="C2479"/>
      <c r="D2479"/>
      <c r="E2479"/>
      <c r="F2479"/>
      <c r="G2479"/>
      <c r="H2479"/>
      <c r="I2479"/>
      <c r="J2479" s="102"/>
      <c r="K2479"/>
      <c r="L2479" s="102"/>
      <c r="M2479" s="135"/>
      <c r="N2479"/>
      <c r="O2479"/>
      <c r="P2479"/>
      <c r="Q2479"/>
      <c r="R2479"/>
      <c r="S2479"/>
      <c r="T2479"/>
      <c r="U2479"/>
    </row>
    <row r="2480" spans="1:21" s="105" customFormat="1" x14ac:dyDescent="0.3">
      <c r="A2480"/>
      <c r="B2480"/>
      <c r="C2480"/>
      <c r="D2480"/>
      <c r="E2480"/>
      <c r="F2480"/>
      <c r="G2480"/>
      <c r="H2480"/>
      <c r="I2480"/>
      <c r="J2480" s="102"/>
      <c r="K2480"/>
      <c r="L2480" s="102"/>
      <c r="M2480" s="135"/>
      <c r="N2480"/>
      <c r="O2480"/>
      <c r="P2480"/>
      <c r="Q2480"/>
      <c r="R2480"/>
      <c r="S2480"/>
      <c r="T2480"/>
      <c r="U2480"/>
    </row>
    <row r="2481" spans="1:21" s="105" customFormat="1" x14ac:dyDescent="0.3">
      <c r="A2481"/>
      <c r="B2481"/>
      <c r="C2481"/>
      <c r="D2481"/>
      <c r="E2481"/>
      <c r="F2481"/>
      <c r="G2481"/>
      <c r="H2481"/>
      <c r="I2481"/>
      <c r="J2481" s="102"/>
      <c r="K2481"/>
      <c r="L2481" s="102"/>
      <c r="M2481" s="135"/>
      <c r="N2481"/>
      <c r="O2481"/>
      <c r="P2481"/>
      <c r="Q2481"/>
      <c r="R2481"/>
      <c r="S2481"/>
      <c r="T2481"/>
      <c r="U2481"/>
    </row>
    <row r="2482" spans="1:21" s="105" customFormat="1" x14ac:dyDescent="0.3">
      <c r="A2482"/>
      <c r="B2482"/>
      <c r="C2482"/>
      <c r="D2482"/>
      <c r="E2482"/>
      <c r="F2482"/>
      <c r="G2482"/>
      <c r="H2482"/>
      <c r="I2482"/>
      <c r="J2482" s="102"/>
      <c r="K2482"/>
      <c r="L2482" s="102"/>
      <c r="M2482" s="135"/>
      <c r="N2482"/>
      <c r="O2482"/>
      <c r="P2482"/>
      <c r="Q2482"/>
      <c r="R2482"/>
      <c r="S2482"/>
      <c r="T2482"/>
      <c r="U2482"/>
    </row>
    <row r="2483" spans="1:21" s="105" customFormat="1" x14ac:dyDescent="0.3">
      <c r="A2483"/>
      <c r="B2483"/>
      <c r="C2483"/>
      <c r="D2483"/>
      <c r="E2483"/>
      <c r="F2483"/>
      <c r="G2483"/>
      <c r="H2483"/>
      <c r="I2483"/>
      <c r="J2483" s="102"/>
      <c r="K2483"/>
      <c r="L2483" s="102"/>
      <c r="M2483" s="135"/>
      <c r="N2483"/>
      <c r="O2483"/>
      <c r="P2483"/>
      <c r="Q2483"/>
      <c r="R2483"/>
      <c r="S2483"/>
      <c r="T2483"/>
      <c r="U2483"/>
    </row>
    <row r="2484" spans="1:21" s="105" customFormat="1" x14ac:dyDescent="0.3">
      <c r="A2484"/>
      <c r="B2484"/>
      <c r="C2484"/>
      <c r="D2484"/>
      <c r="E2484"/>
      <c r="F2484"/>
      <c r="G2484"/>
      <c r="H2484"/>
      <c r="I2484"/>
      <c r="J2484" s="102"/>
      <c r="K2484"/>
      <c r="L2484" s="102"/>
      <c r="M2484" s="135"/>
      <c r="N2484"/>
      <c r="O2484"/>
      <c r="P2484"/>
      <c r="Q2484"/>
      <c r="R2484"/>
      <c r="S2484"/>
      <c r="T2484"/>
      <c r="U2484"/>
    </row>
    <row r="2485" spans="1:21" s="105" customFormat="1" x14ac:dyDescent="0.3">
      <c r="A2485"/>
      <c r="B2485"/>
      <c r="C2485"/>
      <c r="D2485"/>
      <c r="E2485"/>
      <c r="F2485"/>
      <c r="G2485"/>
      <c r="H2485"/>
      <c r="I2485"/>
      <c r="J2485" s="102"/>
      <c r="K2485"/>
      <c r="L2485" s="102"/>
      <c r="M2485" s="135"/>
      <c r="N2485"/>
      <c r="O2485"/>
      <c r="P2485"/>
      <c r="Q2485"/>
      <c r="R2485"/>
      <c r="S2485"/>
      <c r="T2485"/>
      <c r="U2485"/>
    </row>
    <row r="2486" spans="1:21" s="105" customFormat="1" x14ac:dyDescent="0.3">
      <c r="A2486"/>
      <c r="B2486"/>
      <c r="C2486"/>
      <c r="D2486"/>
      <c r="E2486"/>
      <c r="F2486"/>
      <c r="G2486"/>
      <c r="H2486"/>
      <c r="I2486"/>
      <c r="J2486" s="102"/>
      <c r="K2486"/>
      <c r="L2486" s="102"/>
      <c r="M2486" s="135"/>
      <c r="N2486"/>
      <c r="O2486"/>
      <c r="P2486"/>
      <c r="Q2486"/>
      <c r="R2486"/>
      <c r="S2486"/>
      <c r="T2486"/>
      <c r="U2486"/>
    </row>
    <row r="2487" spans="1:21" s="105" customFormat="1" x14ac:dyDescent="0.3">
      <c r="A2487"/>
      <c r="B2487"/>
      <c r="C2487"/>
      <c r="D2487"/>
      <c r="E2487"/>
      <c r="F2487"/>
      <c r="G2487"/>
      <c r="H2487"/>
      <c r="I2487"/>
      <c r="J2487" s="102"/>
      <c r="K2487"/>
      <c r="L2487" s="102"/>
      <c r="M2487" s="135"/>
      <c r="N2487"/>
      <c r="O2487"/>
      <c r="P2487"/>
      <c r="Q2487"/>
      <c r="R2487"/>
      <c r="S2487"/>
      <c r="T2487"/>
      <c r="U2487"/>
    </row>
    <row r="2488" spans="1:21" s="105" customFormat="1" x14ac:dyDescent="0.3">
      <c r="A2488"/>
      <c r="B2488"/>
      <c r="C2488"/>
      <c r="D2488"/>
      <c r="E2488"/>
      <c r="F2488"/>
      <c r="G2488"/>
      <c r="H2488"/>
      <c r="I2488"/>
      <c r="J2488" s="102"/>
      <c r="K2488"/>
      <c r="L2488" s="102"/>
      <c r="M2488" s="135"/>
      <c r="N2488"/>
      <c r="O2488"/>
      <c r="P2488"/>
      <c r="Q2488"/>
      <c r="R2488"/>
      <c r="S2488"/>
      <c r="T2488"/>
      <c r="U2488"/>
    </row>
    <row r="2489" spans="1:21" s="105" customFormat="1" x14ac:dyDescent="0.3">
      <c r="A2489"/>
      <c r="B2489"/>
      <c r="C2489"/>
      <c r="D2489"/>
      <c r="E2489"/>
      <c r="F2489"/>
      <c r="G2489"/>
      <c r="H2489"/>
      <c r="I2489"/>
      <c r="J2489" s="102"/>
      <c r="K2489"/>
      <c r="L2489" s="102"/>
      <c r="M2489" s="135"/>
      <c r="N2489"/>
      <c r="O2489"/>
      <c r="P2489"/>
      <c r="Q2489"/>
      <c r="R2489"/>
      <c r="S2489"/>
      <c r="T2489"/>
      <c r="U2489"/>
    </row>
    <row r="2490" spans="1:21" s="105" customFormat="1" x14ac:dyDescent="0.3">
      <c r="A2490"/>
      <c r="B2490"/>
      <c r="C2490"/>
      <c r="D2490"/>
      <c r="E2490"/>
      <c r="F2490"/>
      <c r="G2490"/>
      <c r="H2490"/>
      <c r="I2490"/>
      <c r="J2490" s="102"/>
      <c r="K2490"/>
      <c r="L2490" s="102"/>
      <c r="M2490" s="135"/>
      <c r="N2490"/>
      <c r="O2490"/>
      <c r="P2490"/>
      <c r="Q2490"/>
      <c r="R2490"/>
      <c r="S2490"/>
      <c r="T2490"/>
      <c r="U2490"/>
    </row>
    <row r="2491" spans="1:21" s="105" customFormat="1" x14ac:dyDescent="0.3">
      <c r="A2491"/>
      <c r="B2491"/>
      <c r="C2491"/>
      <c r="D2491"/>
      <c r="E2491"/>
      <c r="F2491"/>
      <c r="G2491"/>
      <c r="H2491"/>
      <c r="I2491"/>
      <c r="J2491" s="102"/>
      <c r="K2491"/>
      <c r="L2491" s="102"/>
      <c r="M2491" s="135"/>
      <c r="N2491"/>
      <c r="O2491"/>
      <c r="P2491"/>
      <c r="Q2491"/>
      <c r="R2491"/>
      <c r="S2491"/>
      <c r="T2491"/>
      <c r="U2491"/>
    </row>
    <row r="2492" spans="1:21" s="105" customFormat="1" x14ac:dyDescent="0.3">
      <c r="A2492"/>
      <c r="B2492"/>
      <c r="C2492"/>
      <c r="D2492"/>
      <c r="E2492"/>
      <c r="F2492"/>
      <c r="G2492"/>
      <c r="H2492"/>
      <c r="I2492"/>
      <c r="J2492" s="102"/>
      <c r="K2492"/>
      <c r="L2492" s="102"/>
      <c r="M2492" s="135"/>
      <c r="N2492"/>
      <c r="O2492"/>
      <c r="P2492"/>
      <c r="Q2492"/>
      <c r="R2492"/>
      <c r="S2492"/>
      <c r="T2492"/>
      <c r="U2492"/>
    </row>
    <row r="2493" spans="1:21" s="105" customFormat="1" x14ac:dyDescent="0.3">
      <c r="A2493"/>
      <c r="B2493"/>
      <c r="C2493"/>
      <c r="D2493"/>
      <c r="E2493"/>
      <c r="F2493"/>
      <c r="G2493"/>
      <c r="H2493"/>
      <c r="I2493"/>
      <c r="J2493" s="102"/>
      <c r="K2493"/>
      <c r="L2493" s="102"/>
      <c r="M2493" s="135"/>
      <c r="N2493"/>
      <c r="O2493"/>
      <c r="P2493"/>
      <c r="Q2493"/>
      <c r="R2493"/>
      <c r="S2493"/>
      <c r="T2493"/>
      <c r="U2493"/>
    </row>
    <row r="2494" spans="1:21" s="105" customFormat="1" x14ac:dyDescent="0.3">
      <c r="A2494"/>
      <c r="B2494"/>
      <c r="C2494"/>
      <c r="D2494"/>
      <c r="E2494"/>
      <c r="F2494"/>
      <c r="G2494"/>
      <c r="H2494"/>
      <c r="I2494"/>
      <c r="J2494" s="102"/>
      <c r="K2494"/>
      <c r="L2494" s="102"/>
      <c r="M2494" s="135"/>
      <c r="N2494"/>
      <c r="O2494"/>
      <c r="P2494"/>
      <c r="Q2494"/>
      <c r="R2494"/>
      <c r="S2494"/>
      <c r="T2494"/>
      <c r="U2494"/>
    </row>
    <row r="2495" spans="1:21" s="105" customFormat="1" x14ac:dyDescent="0.3">
      <c r="A2495"/>
      <c r="B2495"/>
      <c r="C2495"/>
      <c r="D2495"/>
      <c r="E2495"/>
      <c r="F2495"/>
      <c r="G2495"/>
      <c r="H2495"/>
      <c r="I2495"/>
      <c r="J2495" s="102"/>
      <c r="K2495"/>
      <c r="L2495" s="102"/>
      <c r="M2495" s="135"/>
      <c r="N2495"/>
      <c r="O2495"/>
      <c r="P2495"/>
      <c r="Q2495"/>
      <c r="R2495"/>
      <c r="S2495"/>
      <c r="T2495"/>
      <c r="U2495"/>
    </row>
    <row r="2496" spans="1:21" s="105" customFormat="1" x14ac:dyDescent="0.3">
      <c r="A2496"/>
      <c r="B2496"/>
      <c r="C2496"/>
      <c r="D2496"/>
      <c r="E2496"/>
      <c r="F2496"/>
      <c r="G2496"/>
      <c r="H2496"/>
      <c r="I2496"/>
      <c r="J2496" s="102"/>
      <c r="K2496"/>
      <c r="L2496" s="102"/>
      <c r="M2496" s="135"/>
      <c r="N2496"/>
      <c r="O2496"/>
      <c r="P2496"/>
      <c r="Q2496"/>
      <c r="R2496"/>
      <c r="S2496"/>
      <c r="T2496"/>
      <c r="U2496"/>
    </row>
    <row r="2497" spans="1:21" s="105" customFormat="1" x14ac:dyDescent="0.3">
      <c r="A2497"/>
      <c r="B2497"/>
      <c r="C2497"/>
      <c r="D2497"/>
      <c r="E2497"/>
      <c r="F2497"/>
      <c r="G2497"/>
      <c r="H2497"/>
      <c r="I2497"/>
      <c r="J2497" s="102"/>
      <c r="K2497"/>
      <c r="L2497" s="102"/>
      <c r="M2497" s="135"/>
      <c r="N2497"/>
      <c r="O2497"/>
      <c r="P2497"/>
      <c r="Q2497"/>
      <c r="R2497"/>
      <c r="S2497"/>
      <c r="T2497"/>
      <c r="U2497"/>
    </row>
    <row r="2498" spans="1:21" s="105" customFormat="1" x14ac:dyDescent="0.3">
      <c r="A2498"/>
      <c r="B2498"/>
      <c r="C2498"/>
      <c r="D2498"/>
      <c r="E2498"/>
      <c r="F2498"/>
      <c r="G2498"/>
      <c r="H2498"/>
      <c r="I2498"/>
      <c r="J2498" s="102"/>
      <c r="K2498"/>
      <c r="L2498" s="102"/>
      <c r="M2498" s="135"/>
      <c r="N2498"/>
      <c r="O2498"/>
      <c r="P2498"/>
      <c r="Q2498"/>
      <c r="R2498"/>
      <c r="S2498"/>
      <c r="T2498"/>
      <c r="U2498"/>
    </row>
    <row r="2499" spans="1:21" s="105" customFormat="1" x14ac:dyDescent="0.3">
      <c r="A2499"/>
      <c r="B2499"/>
      <c r="C2499"/>
      <c r="D2499"/>
      <c r="E2499"/>
      <c r="F2499"/>
      <c r="G2499"/>
      <c r="H2499"/>
      <c r="I2499"/>
      <c r="J2499" s="102"/>
      <c r="K2499"/>
      <c r="L2499" s="102"/>
      <c r="M2499" s="135"/>
      <c r="N2499"/>
      <c r="O2499"/>
      <c r="P2499"/>
      <c r="Q2499"/>
      <c r="R2499"/>
      <c r="S2499"/>
      <c r="T2499"/>
      <c r="U2499"/>
    </row>
    <row r="2500" spans="1:21" s="105" customFormat="1" x14ac:dyDescent="0.3">
      <c r="A2500"/>
      <c r="B2500"/>
      <c r="C2500"/>
      <c r="D2500"/>
      <c r="E2500"/>
      <c r="F2500"/>
      <c r="G2500"/>
      <c r="H2500"/>
      <c r="I2500"/>
      <c r="J2500" s="102"/>
      <c r="K2500"/>
      <c r="L2500" s="102"/>
      <c r="M2500" s="135"/>
      <c r="N2500"/>
      <c r="O2500"/>
      <c r="P2500"/>
      <c r="Q2500"/>
      <c r="R2500"/>
      <c r="S2500"/>
      <c r="T2500"/>
      <c r="U2500"/>
    </row>
    <row r="2501" spans="1:21" s="105" customFormat="1" x14ac:dyDescent="0.3">
      <c r="A2501"/>
      <c r="B2501"/>
      <c r="C2501"/>
      <c r="D2501"/>
      <c r="E2501"/>
      <c r="F2501"/>
      <c r="G2501"/>
      <c r="H2501"/>
      <c r="I2501"/>
      <c r="J2501" s="102"/>
      <c r="K2501"/>
      <c r="L2501" s="102"/>
      <c r="M2501" s="135"/>
      <c r="N2501"/>
      <c r="O2501"/>
      <c r="P2501"/>
      <c r="Q2501"/>
      <c r="R2501"/>
      <c r="S2501"/>
      <c r="T2501"/>
      <c r="U2501"/>
    </row>
    <row r="2502" spans="1:21" s="105" customFormat="1" x14ac:dyDescent="0.3">
      <c r="A2502"/>
      <c r="B2502"/>
      <c r="C2502"/>
      <c r="D2502"/>
      <c r="E2502"/>
      <c r="F2502"/>
      <c r="G2502"/>
      <c r="H2502"/>
      <c r="I2502"/>
      <c r="J2502" s="102"/>
      <c r="K2502"/>
      <c r="L2502" s="102"/>
      <c r="M2502" s="135"/>
      <c r="N2502"/>
      <c r="O2502"/>
      <c r="P2502"/>
      <c r="Q2502"/>
      <c r="R2502"/>
      <c r="S2502"/>
      <c r="T2502"/>
      <c r="U2502"/>
    </row>
    <row r="2503" spans="1:21" s="105" customFormat="1" x14ac:dyDescent="0.3">
      <c r="A2503"/>
      <c r="B2503"/>
      <c r="C2503"/>
      <c r="D2503"/>
      <c r="E2503"/>
      <c r="F2503"/>
      <c r="G2503"/>
      <c r="H2503"/>
      <c r="I2503"/>
      <c r="J2503" s="102"/>
      <c r="K2503"/>
      <c r="L2503" s="102"/>
      <c r="M2503" s="135"/>
      <c r="N2503"/>
      <c r="O2503"/>
      <c r="P2503"/>
      <c r="Q2503"/>
      <c r="R2503"/>
      <c r="S2503"/>
      <c r="T2503"/>
      <c r="U2503"/>
    </row>
    <row r="2504" spans="1:21" s="105" customFormat="1" x14ac:dyDescent="0.3">
      <c r="A2504"/>
      <c r="B2504"/>
      <c r="C2504"/>
      <c r="D2504"/>
      <c r="E2504"/>
      <c r="F2504"/>
      <c r="G2504"/>
      <c r="H2504"/>
      <c r="I2504"/>
      <c r="J2504" s="102"/>
      <c r="K2504"/>
      <c r="L2504" s="102"/>
      <c r="M2504" s="135"/>
      <c r="N2504"/>
      <c r="O2504"/>
      <c r="P2504"/>
      <c r="Q2504"/>
      <c r="R2504"/>
      <c r="S2504"/>
      <c r="T2504"/>
      <c r="U2504"/>
    </row>
    <row r="2505" spans="1:21" s="105" customFormat="1" x14ac:dyDescent="0.3">
      <c r="A2505"/>
      <c r="B2505"/>
      <c r="C2505"/>
      <c r="D2505"/>
      <c r="E2505"/>
      <c r="F2505"/>
      <c r="G2505"/>
      <c r="H2505"/>
      <c r="I2505"/>
      <c r="J2505" s="102"/>
      <c r="K2505"/>
      <c r="L2505" s="102"/>
      <c r="M2505" s="135"/>
      <c r="N2505"/>
      <c r="O2505"/>
      <c r="P2505"/>
      <c r="Q2505"/>
      <c r="R2505"/>
      <c r="S2505"/>
      <c r="T2505"/>
      <c r="U2505"/>
    </row>
    <row r="2506" spans="1:21" s="105" customFormat="1" x14ac:dyDescent="0.3">
      <c r="A2506"/>
      <c r="B2506"/>
      <c r="C2506"/>
      <c r="D2506"/>
      <c r="E2506"/>
      <c r="F2506"/>
      <c r="G2506"/>
      <c r="H2506"/>
      <c r="I2506"/>
      <c r="J2506" s="102"/>
      <c r="K2506"/>
      <c r="L2506" s="102"/>
      <c r="M2506" s="135"/>
      <c r="N2506"/>
      <c r="O2506"/>
      <c r="P2506"/>
      <c r="Q2506"/>
      <c r="R2506"/>
      <c r="S2506"/>
      <c r="T2506"/>
      <c r="U2506"/>
    </row>
    <row r="2507" spans="1:21" s="105" customFormat="1" x14ac:dyDescent="0.3">
      <c r="A2507"/>
      <c r="B2507"/>
      <c r="C2507"/>
      <c r="D2507"/>
      <c r="E2507"/>
      <c r="F2507"/>
      <c r="G2507"/>
      <c r="H2507"/>
      <c r="I2507"/>
      <c r="J2507" s="102"/>
      <c r="K2507"/>
      <c r="L2507" s="102"/>
      <c r="M2507" s="135"/>
      <c r="N2507"/>
      <c r="O2507"/>
      <c r="P2507"/>
      <c r="Q2507"/>
      <c r="R2507"/>
      <c r="S2507"/>
      <c r="T2507"/>
      <c r="U2507"/>
    </row>
    <row r="2508" spans="1:21" s="105" customFormat="1" x14ac:dyDescent="0.3">
      <c r="A2508"/>
      <c r="B2508"/>
      <c r="C2508"/>
      <c r="D2508"/>
      <c r="E2508"/>
      <c r="F2508"/>
      <c r="G2508"/>
      <c r="H2508"/>
      <c r="I2508"/>
      <c r="J2508" s="102"/>
      <c r="K2508"/>
      <c r="L2508" s="102"/>
      <c r="M2508" s="135"/>
      <c r="N2508"/>
      <c r="O2508"/>
      <c r="P2508"/>
      <c r="Q2508"/>
      <c r="R2508"/>
      <c r="S2508"/>
      <c r="T2508"/>
      <c r="U2508"/>
    </row>
    <row r="2509" spans="1:21" s="105" customFormat="1" x14ac:dyDescent="0.3">
      <c r="A2509"/>
      <c r="B2509"/>
      <c r="C2509"/>
      <c r="D2509"/>
      <c r="E2509"/>
      <c r="F2509"/>
      <c r="G2509"/>
      <c r="H2509"/>
      <c r="I2509"/>
      <c r="J2509" s="102"/>
      <c r="K2509"/>
      <c r="L2509" s="102"/>
      <c r="M2509" s="135"/>
      <c r="N2509"/>
      <c r="O2509"/>
      <c r="P2509"/>
      <c r="Q2509"/>
      <c r="R2509"/>
      <c r="S2509"/>
      <c r="T2509"/>
      <c r="U2509"/>
    </row>
    <row r="2510" spans="1:21" s="105" customFormat="1" x14ac:dyDescent="0.3">
      <c r="A2510"/>
      <c r="B2510"/>
      <c r="C2510"/>
      <c r="D2510"/>
      <c r="E2510"/>
      <c r="F2510"/>
      <c r="G2510"/>
      <c r="H2510"/>
      <c r="I2510"/>
      <c r="J2510" s="102"/>
      <c r="K2510"/>
      <c r="L2510" s="102"/>
      <c r="M2510" s="135"/>
      <c r="N2510"/>
      <c r="O2510"/>
      <c r="P2510"/>
      <c r="Q2510"/>
      <c r="R2510"/>
      <c r="S2510"/>
      <c r="T2510"/>
      <c r="U2510"/>
    </row>
    <row r="2511" spans="1:21" s="105" customFormat="1" x14ac:dyDescent="0.3">
      <c r="A2511"/>
      <c r="B2511"/>
      <c r="C2511"/>
      <c r="D2511"/>
      <c r="E2511"/>
      <c r="F2511"/>
      <c r="G2511"/>
      <c r="H2511"/>
      <c r="I2511"/>
      <c r="J2511" s="102"/>
      <c r="K2511"/>
      <c r="L2511" s="102"/>
      <c r="M2511" s="135"/>
      <c r="N2511"/>
      <c r="O2511"/>
      <c r="P2511"/>
      <c r="Q2511"/>
      <c r="R2511"/>
      <c r="S2511"/>
      <c r="T2511"/>
      <c r="U2511"/>
    </row>
    <row r="2512" spans="1:21" s="105" customFormat="1" x14ac:dyDescent="0.3">
      <c r="A2512"/>
      <c r="B2512"/>
      <c r="C2512"/>
      <c r="D2512"/>
      <c r="E2512"/>
      <c r="F2512"/>
      <c r="G2512"/>
      <c r="H2512"/>
      <c r="I2512"/>
      <c r="J2512" s="102"/>
      <c r="K2512"/>
      <c r="L2512" s="102"/>
      <c r="M2512" s="135"/>
      <c r="N2512"/>
      <c r="O2512"/>
      <c r="P2512"/>
      <c r="Q2512"/>
      <c r="R2512"/>
      <c r="S2512"/>
      <c r="T2512"/>
      <c r="U2512"/>
    </row>
    <row r="2513" spans="1:21" s="105" customFormat="1" x14ac:dyDescent="0.3">
      <c r="A2513"/>
      <c r="B2513"/>
      <c r="C2513"/>
      <c r="D2513"/>
      <c r="E2513"/>
      <c r="F2513"/>
      <c r="G2513"/>
      <c r="H2513"/>
      <c r="I2513"/>
      <c r="J2513" s="102"/>
      <c r="K2513"/>
      <c r="L2513" s="102"/>
      <c r="M2513" s="135"/>
      <c r="N2513"/>
      <c r="O2513"/>
      <c r="P2513"/>
      <c r="Q2513"/>
      <c r="R2513"/>
      <c r="S2513"/>
      <c r="T2513"/>
      <c r="U2513"/>
    </row>
    <row r="2514" spans="1:21" s="105" customFormat="1" x14ac:dyDescent="0.3">
      <c r="A2514"/>
      <c r="B2514"/>
      <c r="C2514"/>
      <c r="D2514"/>
      <c r="E2514"/>
      <c r="F2514"/>
      <c r="G2514"/>
      <c r="H2514"/>
      <c r="I2514"/>
      <c r="J2514" s="102"/>
      <c r="K2514"/>
      <c r="L2514" s="102"/>
      <c r="M2514" s="135"/>
      <c r="N2514"/>
      <c r="O2514"/>
      <c r="P2514"/>
      <c r="Q2514"/>
      <c r="R2514"/>
      <c r="S2514"/>
      <c r="T2514"/>
      <c r="U2514"/>
    </row>
    <row r="2515" spans="1:21" s="105" customFormat="1" x14ac:dyDescent="0.3">
      <c r="A2515"/>
      <c r="B2515"/>
      <c r="C2515"/>
      <c r="D2515"/>
      <c r="E2515"/>
      <c r="F2515"/>
      <c r="G2515"/>
      <c r="H2515"/>
      <c r="I2515"/>
      <c r="J2515" s="102"/>
      <c r="K2515"/>
      <c r="L2515" s="102"/>
      <c r="M2515" s="135"/>
      <c r="N2515"/>
      <c r="O2515"/>
      <c r="P2515"/>
      <c r="Q2515"/>
      <c r="R2515"/>
      <c r="S2515"/>
      <c r="T2515"/>
      <c r="U2515"/>
    </row>
    <row r="2516" spans="1:21" s="105" customFormat="1" x14ac:dyDescent="0.3">
      <c r="A2516"/>
      <c r="B2516"/>
      <c r="C2516"/>
      <c r="D2516"/>
      <c r="E2516"/>
      <c r="F2516"/>
      <c r="G2516"/>
      <c r="H2516"/>
      <c r="I2516"/>
      <c r="J2516" s="102"/>
      <c r="K2516"/>
      <c r="L2516" s="102"/>
      <c r="M2516" s="135"/>
      <c r="N2516"/>
      <c r="O2516"/>
      <c r="P2516"/>
      <c r="Q2516"/>
      <c r="R2516"/>
      <c r="S2516"/>
      <c r="T2516"/>
      <c r="U2516"/>
    </row>
    <row r="2517" spans="1:21" s="105" customFormat="1" x14ac:dyDescent="0.3">
      <c r="A2517"/>
      <c r="B2517"/>
      <c r="C2517"/>
      <c r="D2517"/>
      <c r="E2517"/>
      <c r="F2517"/>
      <c r="G2517"/>
      <c r="H2517"/>
      <c r="I2517"/>
      <c r="J2517" s="102"/>
      <c r="K2517"/>
      <c r="L2517" s="102"/>
      <c r="M2517" s="135"/>
      <c r="N2517"/>
      <c r="O2517"/>
      <c r="P2517"/>
      <c r="Q2517"/>
      <c r="R2517"/>
      <c r="S2517"/>
      <c r="T2517"/>
      <c r="U2517"/>
    </row>
    <row r="2518" spans="1:21" s="105" customFormat="1" x14ac:dyDescent="0.3">
      <c r="A2518"/>
      <c r="B2518"/>
      <c r="C2518"/>
      <c r="D2518"/>
      <c r="E2518"/>
      <c r="F2518"/>
      <c r="G2518"/>
      <c r="H2518"/>
      <c r="I2518"/>
      <c r="J2518" s="102"/>
      <c r="K2518"/>
      <c r="L2518" s="102"/>
      <c r="M2518" s="135"/>
      <c r="N2518"/>
      <c r="O2518"/>
      <c r="P2518"/>
      <c r="Q2518"/>
      <c r="R2518"/>
      <c r="S2518"/>
      <c r="T2518"/>
      <c r="U2518"/>
    </row>
    <row r="2519" spans="1:21" s="105" customFormat="1" x14ac:dyDescent="0.3">
      <c r="A2519"/>
      <c r="B2519"/>
      <c r="C2519"/>
      <c r="D2519"/>
      <c r="E2519"/>
      <c r="F2519"/>
      <c r="G2519"/>
      <c r="H2519"/>
      <c r="I2519"/>
      <c r="J2519" s="102"/>
      <c r="K2519"/>
      <c r="L2519" s="102"/>
      <c r="M2519" s="135"/>
      <c r="N2519"/>
      <c r="O2519"/>
      <c r="P2519"/>
      <c r="Q2519"/>
      <c r="R2519"/>
      <c r="S2519"/>
      <c r="T2519"/>
      <c r="U2519"/>
    </row>
    <row r="2520" spans="1:21" s="105" customFormat="1" x14ac:dyDescent="0.3">
      <c r="A2520"/>
      <c r="B2520"/>
      <c r="C2520"/>
      <c r="D2520"/>
      <c r="E2520"/>
      <c r="F2520"/>
      <c r="G2520"/>
      <c r="H2520"/>
      <c r="I2520"/>
      <c r="J2520" s="102"/>
      <c r="K2520"/>
      <c r="L2520" s="102"/>
      <c r="M2520" s="135"/>
      <c r="N2520"/>
      <c r="O2520"/>
      <c r="P2520"/>
      <c r="Q2520"/>
      <c r="R2520"/>
      <c r="S2520"/>
      <c r="T2520"/>
      <c r="U2520"/>
    </row>
    <row r="2521" spans="1:21" s="105" customFormat="1" x14ac:dyDescent="0.3">
      <c r="A2521"/>
      <c r="B2521"/>
      <c r="C2521"/>
      <c r="D2521"/>
      <c r="E2521"/>
      <c r="F2521"/>
      <c r="G2521"/>
      <c r="H2521"/>
      <c r="I2521"/>
      <c r="J2521" s="102"/>
      <c r="K2521"/>
      <c r="L2521" s="102"/>
      <c r="M2521" s="135"/>
      <c r="N2521"/>
      <c r="O2521"/>
      <c r="P2521"/>
      <c r="Q2521"/>
      <c r="R2521"/>
      <c r="S2521"/>
      <c r="T2521"/>
      <c r="U2521"/>
    </row>
    <row r="2522" spans="1:21" s="105" customFormat="1" x14ac:dyDescent="0.3">
      <c r="A2522"/>
      <c r="B2522"/>
      <c r="C2522"/>
      <c r="D2522"/>
      <c r="E2522"/>
      <c r="F2522"/>
      <c r="G2522"/>
      <c r="H2522"/>
      <c r="I2522"/>
      <c r="J2522" s="102"/>
      <c r="K2522"/>
      <c r="L2522" s="102"/>
      <c r="M2522" s="135"/>
      <c r="N2522"/>
      <c r="O2522"/>
      <c r="P2522"/>
      <c r="Q2522"/>
      <c r="R2522"/>
      <c r="S2522"/>
      <c r="T2522"/>
      <c r="U2522"/>
    </row>
    <row r="2523" spans="1:21" s="105" customFormat="1" x14ac:dyDescent="0.3">
      <c r="A2523"/>
      <c r="B2523"/>
      <c r="C2523"/>
      <c r="D2523"/>
      <c r="E2523"/>
      <c r="F2523"/>
      <c r="G2523"/>
      <c r="H2523"/>
      <c r="I2523"/>
      <c r="J2523" s="102"/>
      <c r="K2523"/>
      <c r="L2523" s="102"/>
      <c r="M2523" s="135"/>
      <c r="N2523"/>
      <c r="O2523"/>
      <c r="P2523"/>
      <c r="Q2523"/>
      <c r="R2523"/>
      <c r="S2523"/>
      <c r="T2523"/>
      <c r="U2523"/>
    </row>
    <row r="2524" spans="1:21" s="105" customFormat="1" x14ac:dyDescent="0.3">
      <c r="A2524"/>
      <c r="B2524"/>
      <c r="C2524"/>
      <c r="D2524"/>
      <c r="E2524"/>
      <c r="F2524"/>
      <c r="G2524"/>
      <c r="H2524"/>
      <c r="I2524"/>
      <c r="J2524" s="102"/>
      <c r="K2524"/>
      <c r="L2524" s="102"/>
      <c r="M2524" s="135"/>
      <c r="N2524"/>
      <c r="O2524"/>
      <c r="P2524"/>
      <c r="Q2524"/>
      <c r="R2524"/>
      <c r="S2524"/>
      <c r="T2524"/>
      <c r="U2524"/>
    </row>
    <row r="2525" spans="1:21" s="105" customFormat="1" x14ac:dyDescent="0.3">
      <c r="A2525"/>
      <c r="B2525"/>
      <c r="C2525"/>
      <c r="D2525"/>
      <c r="E2525"/>
      <c r="F2525"/>
      <c r="G2525"/>
      <c r="H2525"/>
      <c r="I2525"/>
      <c r="J2525" s="102"/>
      <c r="K2525"/>
      <c r="L2525" s="102"/>
      <c r="M2525" s="135"/>
      <c r="N2525"/>
      <c r="O2525"/>
      <c r="P2525"/>
      <c r="Q2525"/>
      <c r="R2525"/>
      <c r="S2525"/>
      <c r="T2525"/>
      <c r="U2525"/>
    </row>
    <row r="2526" spans="1:21" s="105" customFormat="1" x14ac:dyDescent="0.3">
      <c r="A2526"/>
      <c r="B2526"/>
      <c r="C2526"/>
      <c r="D2526"/>
      <c r="E2526"/>
      <c r="F2526"/>
      <c r="G2526"/>
      <c r="H2526"/>
      <c r="I2526"/>
      <c r="J2526" s="102"/>
      <c r="K2526"/>
      <c r="L2526" s="102"/>
      <c r="M2526" s="135"/>
      <c r="N2526"/>
      <c r="O2526"/>
      <c r="P2526"/>
      <c r="Q2526"/>
      <c r="R2526"/>
      <c r="S2526"/>
      <c r="T2526"/>
      <c r="U2526"/>
    </row>
    <row r="2527" spans="1:21" s="105" customFormat="1" x14ac:dyDescent="0.3">
      <c r="A2527"/>
      <c r="B2527"/>
      <c r="C2527"/>
      <c r="D2527"/>
      <c r="E2527"/>
      <c r="F2527"/>
      <c r="G2527"/>
      <c r="H2527"/>
      <c r="I2527"/>
      <c r="J2527" s="102"/>
      <c r="K2527"/>
      <c r="L2527" s="102"/>
      <c r="M2527" s="135"/>
      <c r="N2527"/>
      <c r="O2527"/>
      <c r="P2527"/>
      <c r="Q2527"/>
      <c r="R2527"/>
      <c r="S2527"/>
      <c r="T2527"/>
      <c r="U2527"/>
    </row>
    <row r="2528" spans="1:21" s="105" customFormat="1" x14ac:dyDescent="0.3">
      <c r="A2528"/>
      <c r="B2528"/>
      <c r="C2528"/>
      <c r="D2528"/>
      <c r="E2528"/>
      <c r="F2528"/>
      <c r="G2528"/>
      <c r="H2528"/>
      <c r="I2528"/>
      <c r="J2528" s="102"/>
      <c r="K2528"/>
      <c r="L2528" s="102"/>
      <c r="M2528" s="135"/>
      <c r="N2528"/>
      <c r="O2528"/>
      <c r="P2528"/>
      <c r="Q2528"/>
      <c r="R2528"/>
      <c r="S2528"/>
      <c r="T2528"/>
      <c r="U2528"/>
    </row>
    <row r="2529" spans="1:21" s="105" customFormat="1" x14ac:dyDescent="0.3">
      <c r="A2529"/>
      <c r="B2529"/>
      <c r="C2529"/>
      <c r="D2529"/>
      <c r="E2529"/>
      <c r="F2529"/>
      <c r="G2529"/>
      <c r="H2529"/>
      <c r="I2529"/>
      <c r="J2529" s="102"/>
      <c r="K2529"/>
      <c r="L2529" s="102"/>
      <c r="M2529" s="135"/>
      <c r="N2529"/>
      <c r="O2529"/>
      <c r="P2529"/>
      <c r="Q2529"/>
      <c r="R2529"/>
      <c r="S2529"/>
      <c r="T2529"/>
      <c r="U2529"/>
    </row>
    <row r="2530" spans="1:21" s="105" customFormat="1" x14ac:dyDescent="0.3">
      <c r="A2530"/>
      <c r="B2530"/>
      <c r="C2530"/>
      <c r="D2530"/>
      <c r="E2530"/>
      <c r="F2530"/>
      <c r="G2530"/>
      <c r="H2530"/>
      <c r="I2530"/>
      <c r="J2530" s="102"/>
      <c r="K2530"/>
      <c r="L2530" s="102"/>
      <c r="M2530" s="135"/>
      <c r="N2530"/>
      <c r="O2530"/>
      <c r="P2530"/>
      <c r="Q2530"/>
      <c r="R2530"/>
      <c r="S2530"/>
      <c r="T2530"/>
      <c r="U2530"/>
    </row>
    <row r="2531" spans="1:21" s="105" customFormat="1" x14ac:dyDescent="0.3">
      <c r="A2531"/>
      <c r="B2531"/>
      <c r="C2531"/>
      <c r="D2531"/>
      <c r="E2531"/>
      <c r="F2531"/>
      <c r="G2531"/>
      <c r="H2531"/>
      <c r="I2531"/>
      <c r="J2531" s="102"/>
      <c r="K2531"/>
      <c r="L2531" s="102"/>
      <c r="M2531" s="135"/>
      <c r="N2531"/>
      <c r="O2531"/>
      <c r="P2531"/>
      <c r="Q2531"/>
      <c r="R2531"/>
      <c r="S2531"/>
      <c r="T2531"/>
      <c r="U2531"/>
    </row>
    <row r="2532" spans="1:21" s="105" customFormat="1" x14ac:dyDescent="0.3">
      <c r="A2532"/>
      <c r="B2532"/>
      <c r="C2532"/>
      <c r="D2532"/>
      <c r="E2532"/>
      <c r="F2532"/>
      <c r="G2532"/>
      <c r="H2532"/>
      <c r="I2532"/>
      <c r="J2532" s="102"/>
      <c r="K2532"/>
      <c r="L2532" s="102"/>
      <c r="M2532" s="135"/>
      <c r="N2532"/>
      <c r="O2532"/>
      <c r="P2532"/>
      <c r="Q2532"/>
      <c r="R2532"/>
      <c r="S2532"/>
      <c r="T2532"/>
      <c r="U2532"/>
    </row>
    <row r="2533" spans="1:21" s="105" customFormat="1" x14ac:dyDescent="0.3">
      <c r="A2533"/>
      <c r="B2533"/>
      <c r="C2533"/>
      <c r="D2533"/>
      <c r="E2533"/>
      <c r="F2533"/>
      <c r="G2533"/>
      <c r="H2533"/>
      <c r="I2533"/>
      <c r="J2533" s="102"/>
      <c r="K2533"/>
      <c r="L2533" s="102"/>
      <c r="M2533" s="135"/>
      <c r="N2533"/>
      <c r="O2533"/>
      <c r="P2533"/>
      <c r="Q2533"/>
      <c r="R2533"/>
      <c r="S2533"/>
      <c r="T2533"/>
      <c r="U2533"/>
    </row>
    <row r="2534" spans="1:21" s="105" customFormat="1" x14ac:dyDescent="0.3">
      <c r="A2534"/>
      <c r="B2534"/>
      <c r="C2534"/>
      <c r="D2534"/>
      <c r="E2534"/>
      <c r="F2534"/>
      <c r="G2534"/>
      <c r="H2534"/>
      <c r="I2534"/>
      <c r="J2534" s="102"/>
      <c r="K2534"/>
      <c r="L2534" s="102"/>
      <c r="M2534" s="135"/>
      <c r="N2534"/>
      <c r="O2534"/>
      <c r="P2534"/>
      <c r="Q2534"/>
      <c r="R2534"/>
      <c r="S2534"/>
      <c r="T2534"/>
      <c r="U2534"/>
    </row>
    <row r="2535" spans="1:21" s="105" customFormat="1" x14ac:dyDescent="0.3">
      <c r="A2535"/>
      <c r="B2535"/>
      <c r="C2535"/>
      <c r="D2535"/>
      <c r="E2535"/>
      <c r="F2535"/>
      <c r="G2535"/>
      <c r="H2535"/>
      <c r="I2535"/>
      <c r="J2535" s="102"/>
      <c r="K2535"/>
      <c r="L2535" s="102"/>
      <c r="M2535" s="135"/>
      <c r="N2535"/>
      <c r="O2535"/>
      <c r="P2535"/>
      <c r="Q2535"/>
      <c r="R2535"/>
      <c r="S2535"/>
      <c r="T2535"/>
      <c r="U2535"/>
    </row>
    <row r="2536" spans="1:21" s="105" customFormat="1" x14ac:dyDescent="0.3">
      <c r="A2536"/>
      <c r="B2536"/>
      <c r="C2536"/>
      <c r="D2536"/>
      <c r="E2536"/>
      <c r="F2536"/>
      <c r="G2536"/>
      <c r="H2536"/>
      <c r="I2536"/>
      <c r="J2536" s="102"/>
      <c r="K2536"/>
      <c r="L2536" s="102"/>
      <c r="M2536" s="135"/>
      <c r="N2536"/>
      <c r="O2536"/>
      <c r="P2536"/>
      <c r="Q2536"/>
      <c r="R2536"/>
      <c r="S2536"/>
      <c r="T2536"/>
      <c r="U2536"/>
    </row>
    <row r="2537" spans="1:21" s="105" customFormat="1" x14ac:dyDescent="0.3">
      <c r="A2537"/>
      <c r="B2537"/>
      <c r="C2537"/>
      <c r="D2537"/>
      <c r="E2537"/>
      <c r="F2537"/>
      <c r="G2537"/>
      <c r="H2537"/>
      <c r="I2537"/>
      <c r="J2537" s="102"/>
      <c r="K2537"/>
      <c r="L2537" s="102"/>
      <c r="M2537" s="135"/>
      <c r="N2537"/>
      <c r="O2537"/>
      <c r="P2537"/>
      <c r="Q2537"/>
      <c r="R2537"/>
      <c r="S2537"/>
      <c r="T2537"/>
      <c r="U2537"/>
    </row>
    <row r="2538" spans="1:21" s="105" customFormat="1" x14ac:dyDescent="0.3">
      <c r="A2538"/>
      <c r="B2538"/>
      <c r="C2538"/>
      <c r="D2538"/>
      <c r="E2538"/>
      <c r="F2538"/>
      <c r="G2538"/>
      <c r="H2538"/>
      <c r="I2538"/>
      <c r="J2538" s="102"/>
      <c r="K2538"/>
      <c r="L2538" s="102"/>
      <c r="M2538" s="135"/>
      <c r="N2538"/>
      <c r="O2538"/>
      <c r="P2538"/>
      <c r="Q2538"/>
      <c r="R2538"/>
      <c r="S2538"/>
      <c r="T2538"/>
      <c r="U2538"/>
    </row>
    <row r="2539" spans="1:21" s="105" customFormat="1" x14ac:dyDescent="0.3">
      <c r="A2539"/>
      <c r="B2539"/>
      <c r="C2539"/>
      <c r="D2539"/>
      <c r="E2539"/>
      <c r="F2539"/>
      <c r="G2539"/>
      <c r="H2539"/>
      <c r="I2539"/>
      <c r="J2539" s="102"/>
      <c r="K2539"/>
      <c r="L2539" s="102"/>
      <c r="M2539" s="135"/>
      <c r="N2539"/>
      <c r="O2539"/>
      <c r="P2539"/>
      <c r="Q2539"/>
      <c r="R2539"/>
      <c r="S2539"/>
      <c r="T2539"/>
      <c r="U2539"/>
    </row>
    <row r="2540" spans="1:21" s="105" customFormat="1" x14ac:dyDescent="0.3">
      <c r="A2540"/>
      <c r="B2540"/>
      <c r="C2540"/>
      <c r="D2540"/>
      <c r="E2540"/>
      <c r="F2540"/>
      <c r="G2540"/>
      <c r="H2540"/>
      <c r="I2540"/>
      <c r="J2540" s="102"/>
      <c r="K2540"/>
      <c r="L2540" s="102"/>
      <c r="M2540" s="135"/>
      <c r="N2540"/>
      <c r="O2540"/>
      <c r="P2540"/>
      <c r="Q2540"/>
      <c r="R2540"/>
      <c r="S2540"/>
      <c r="T2540"/>
      <c r="U2540"/>
    </row>
    <row r="2541" spans="1:21" s="105" customFormat="1" x14ac:dyDescent="0.3">
      <c r="A2541"/>
      <c r="B2541"/>
      <c r="C2541"/>
      <c r="D2541"/>
      <c r="E2541"/>
      <c r="F2541"/>
      <c r="G2541"/>
      <c r="H2541"/>
      <c r="I2541"/>
      <c r="J2541" s="102"/>
      <c r="K2541"/>
      <c r="L2541" s="102"/>
      <c r="M2541" s="135"/>
      <c r="N2541"/>
      <c r="O2541"/>
      <c r="P2541"/>
      <c r="Q2541"/>
      <c r="R2541"/>
      <c r="S2541"/>
      <c r="T2541"/>
      <c r="U2541"/>
    </row>
    <row r="2542" spans="1:21" s="105" customFormat="1" x14ac:dyDescent="0.3">
      <c r="A2542"/>
      <c r="B2542"/>
      <c r="C2542"/>
      <c r="D2542"/>
      <c r="E2542"/>
      <c r="F2542"/>
      <c r="G2542"/>
      <c r="H2542"/>
      <c r="I2542"/>
      <c r="J2542" s="102"/>
      <c r="K2542"/>
      <c r="L2542" s="102"/>
      <c r="M2542" s="135"/>
      <c r="N2542"/>
      <c r="O2542"/>
      <c r="P2542"/>
      <c r="Q2542"/>
      <c r="R2542"/>
      <c r="S2542"/>
      <c r="T2542"/>
      <c r="U2542"/>
    </row>
    <row r="2543" spans="1:21" s="105" customFormat="1" x14ac:dyDescent="0.3">
      <c r="A2543"/>
      <c r="B2543"/>
      <c r="C2543"/>
      <c r="D2543"/>
      <c r="E2543"/>
      <c r="F2543"/>
      <c r="G2543"/>
      <c r="H2543"/>
      <c r="I2543"/>
      <c r="J2543" s="102"/>
      <c r="K2543"/>
      <c r="L2543" s="102"/>
      <c r="M2543" s="135"/>
      <c r="N2543"/>
      <c r="O2543"/>
      <c r="P2543"/>
      <c r="Q2543"/>
      <c r="R2543"/>
      <c r="S2543"/>
      <c r="T2543"/>
      <c r="U2543"/>
    </row>
    <row r="2544" spans="1:21" s="105" customFormat="1" x14ac:dyDescent="0.3">
      <c r="A2544"/>
      <c r="B2544"/>
      <c r="C2544"/>
      <c r="D2544"/>
      <c r="E2544"/>
      <c r="F2544"/>
      <c r="G2544"/>
      <c r="H2544"/>
      <c r="I2544"/>
      <c r="J2544" s="102"/>
      <c r="K2544"/>
      <c r="L2544" s="102"/>
      <c r="M2544" s="135"/>
      <c r="N2544"/>
      <c r="O2544"/>
      <c r="P2544"/>
      <c r="Q2544"/>
      <c r="R2544"/>
      <c r="S2544"/>
      <c r="T2544"/>
      <c r="U2544"/>
    </row>
    <row r="2545" spans="1:21" s="105" customFormat="1" x14ac:dyDescent="0.3">
      <c r="A2545"/>
      <c r="B2545"/>
      <c r="C2545"/>
      <c r="D2545"/>
      <c r="E2545"/>
      <c r="F2545"/>
      <c r="G2545"/>
      <c r="H2545"/>
      <c r="I2545"/>
      <c r="J2545" s="102"/>
      <c r="K2545"/>
      <c r="L2545" s="102"/>
      <c r="M2545" s="135"/>
      <c r="N2545"/>
      <c r="O2545"/>
      <c r="P2545"/>
      <c r="Q2545"/>
      <c r="R2545"/>
      <c r="S2545"/>
      <c r="T2545"/>
      <c r="U2545"/>
    </row>
    <row r="2546" spans="1:21" s="105" customFormat="1" x14ac:dyDescent="0.3">
      <c r="A2546"/>
      <c r="B2546"/>
      <c r="C2546"/>
      <c r="D2546"/>
      <c r="E2546"/>
      <c r="F2546"/>
      <c r="G2546"/>
      <c r="H2546"/>
      <c r="I2546"/>
      <c r="J2546" s="102"/>
      <c r="K2546"/>
      <c r="L2546" s="102"/>
      <c r="M2546" s="135"/>
      <c r="N2546"/>
      <c r="O2546"/>
      <c r="P2546"/>
      <c r="Q2546"/>
      <c r="R2546"/>
      <c r="S2546"/>
      <c r="T2546"/>
      <c r="U2546"/>
    </row>
    <row r="2547" spans="1:21" s="105" customFormat="1" x14ac:dyDescent="0.3">
      <c r="A2547"/>
      <c r="B2547"/>
      <c r="C2547"/>
      <c r="D2547"/>
      <c r="E2547"/>
      <c r="F2547"/>
      <c r="G2547"/>
      <c r="H2547"/>
      <c r="I2547"/>
      <c r="J2547" s="102"/>
      <c r="K2547"/>
      <c r="L2547" s="102"/>
      <c r="M2547" s="135"/>
      <c r="N2547"/>
      <c r="O2547"/>
      <c r="P2547"/>
      <c r="Q2547"/>
      <c r="R2547"/>
      <c r="S2547"/>
      <c r="T2547"/>
      <c r="U2547"/>
    </row>
    <row r="2548" spans="1:21" s="105" customFormat="1" x14ac:dyDescent="0.3">
      <c r="A2548"/>
      <c r="B2548"/>
      <c r="C2548"/>
      <c r="D2548"/>
      <c r="E2548"/>
      <c r="F2548"/>
      <c r="G2548"/>
      <c r="H2548"/>
      <c r="I2548"/>
      <c r="J2548" s="102"/>
      <c r="K2548"/>
      <c r="L2548" s="102"/>
      <c r="M2548" s="135"/>
      <c r="N2548"/>
      <c r="O2548"/>
      <c r="P2548"/>
      <c r="Q2548"/>
      <c r="R2548"/>
      <c r="S2548"/>
      <c r="T2548"/>
      <c r="U2548"/>
    </row>
    <row r="2549" spans="1:21" s="105" customFormat="1" x14ac:dyDescent="0.3">
      <c r="A2549"/>
      <c r="B2549"/>
      <c r="C2549"/>
      <c r="D2549"/>
      <c r="E2549"/>
      <c r="F2549"/>
      <c r="G2549"/>
      <c r="H2549"/>
      <c r="I2549"/>
      <c r="J2549" s="102"/>
      <c r="K2549"/>
      <c r="L2549" s="102"/>
      <c r="M2549" s="135"/>
      <c r="N2549"/>
      <c r="O2549"/>
      <c r="P2549"/>
      <c r="Q2549"/>
      <c r="R2549"/>
      <c r="S2549"/>
      <c r="T2549"/>
      <c r="U2549"/>
    </row>
    <row r="2550" spans="1:21" s="105" customFormat="1" x14ac:dyDescent="0.3">
      <c r="A2550"/>
      <c r="B2550"/>
      <c r="C2550"/>
      <c r="D2550"/>
      <c r="E2550"/>
      <c r="F2550"/>
      <c r="G2550"/>
      <c r="H2550"/>
      <c r="I2550"/>
      <c r="J2550" s="102"/>
      <c r="K2550"/>
      <c r="L2550" s="102"/>
      <c r="M2550" s="135"/>
      <c r="N2550"/>
      <c r="O2550"/>
      <c r="P2550"/>
      <c r="Q2550"/>
      <c r="R2550"/>
      <c r="S2550"/>
      <c r="T2550"/>
      <c r="U2550"/>
    </row>
    <row r="2551" spans="1:21" s="105" customFormat="1" x14ac:dyDescent="0.3">
      <c r="A2551"/>
      <c r="B2551"/>
      <c r="C2551"/>
      <c r="D2551"/>
      <c r="E2551"/>
      <c r="F2551"/>
      <c r="G2551"/>
      <c r="H2551"/>
      <c r="I2551"/>
      <c r="J2551" s="102"/>
      <c r="K2551"/>
      <c r="L2551" s="102"/>
      <c r="M2551" s="135"/>
      <c r="N2551"/>
      <c r="O2551"/>
      <c r="P2551"/>
      <c r="Q2551"/>
      <c r="R2551"/>
      <c r="S2551"/>
      <c r="T2551"/>
      <c r="U2551"/>
    </row>
    <row r="2552" spans="1:21" s="105" customFormat="1" x14ac:dyDescent="0.3">
      <c r="A2552"/>
      <c r="B2552"/>
      <c r="C2552"/>
      <c r="D2552"/>
      <c r="E2552"/>
      <c r="F2552"/>
      <c r="G2552"/>
      <c r="H2552"/>
      <c r="I2552"/>
      <c r="J2552" s="102"/>
      <c r="K2552"/>
      <c r="L2552" s="102"/>
      <c r="M2552" s="135"/>
      <c r="N2552"/>
      <c r="O2552"/>
      <c r="P2552"/>
      <c r="Q2552"/>
      <c r="R2552"/>
      <c r="S2552"/>
      <c r="T2552"/>
      <c r="U2552"/>
    </row>
    <row r="2553" spans="1:21" s="105" customFormat="1" x14ac:dyDescent="0.3">
      <c r="A2553"/>
      <c r="B2553"/>
      <c r="C2553"/>
      <c r="D2553"/>
      <c r="E2553"/>
      <c r="F2553"/>
      <c r="G2553"/>
      <c r="H2553"/>
      <c r="I2553"/>
      <c r="J2553" s="102"/>
      <c r="K2553"/>
      <c r="L2553" s="102"/>
      <c r="M2553" s="135"/>
      <c r="N2553"/>
      <c r="O2553"/>
      <c r="P2553"/>
      <c r="Q2553"/>
      <c r="R2553"/>
      <c r="S2553"/>
      <c r="T2553"/>
      <c r="U2553"/>
    </row>
    <row r="2554" spans="1:21" s="105" customFormat="1" x14ac:dyDescent="0.3">
      <c r="A2554"/>
      <c r="B2554"/>
      <c r="C2554"/>
      <c r="D2554"/>
      <c r="E2554"/>
      <c r="F2554"/>
      <c r="G2554"/>
      <c r="H2554"/>
      <c r="I2554"/>
      <c r="J2554" s="102"/>
      <c r="K2554"/>
      <c r="L2554" s="102"/>
      <c r="M2554" s="135"/>
      <c r="N2554"/>
      <c r="O2554"/>
      <c r="P2554"/>
      <c r="Q2554"/>
      <c r="R2554"/>
      <c r="S2554"/>
      <c r="T2554"/>
      <c r="U2554"/>
    </row>
    <row r="2555" spans="1:21" s="105" customFormat="1" x14ac:dyDescent="0.3">
      <c r="A2555"/>
      <c r="B2555"/>
      <c r="C2555"/>
      <c r="D2555"/>
      <c r="E2555"/>
      <c r="F2555"/>
      <c r="G2555"/>
      <c r="H2555"/>
      <c r="I2555"/>
      <c r="J2555" s="102"/>
      <c r="K2555"/>
      <c r="L2555" s="102"/>
      <c r="M2555" s="135"/>
      <c r="N2555"/>
      <c r="O2555"/>
      <c r="P2555"/>
      <c r="Q2555"/>
      <c r="R2555"/>
      <c r="S2555"/>
      <c r="T2555"/>
      <c r="U2555"/>
    </row>
    <row r="2556" spans="1:21" s="105" customFormat="1" x14ac:dyDescent="0.3">
      <c r="A2556"/>
      <c r="B2556"/>
      <c r="C2556"/>
      <c r="D2556"/>
      <c r="E2556"/>
      <c r="F2556"/>
      <c r="G2556"/>
      <c r="H2556"/>
      <c r="I2556"/>
      <c r="J2556" s="102"/>
      <c r="K2556"/>
      <c r="L2556" s="102"/>
      <c r="M2556" s="135"/>
      <c r="N2556"/>
      <c r="O2556"/>
      <c r="P2556"/>
      <c r="Q2556"/>
      <c r="R2556"/>
      <c r="S2556"/>
      <c r="T2556"/>
      <c r="U2556"/>
    </row>
    <row r="2557" spans="1:21" s="105" customFormat="1" x14ac:dyDescent="0.3">
      <c r="A2557"/>
      <c r="B2557"/>
      <c r="C2557"/>
      <c r="D2557"/>
      <c r="E2557"/>
      <c r="F2557"/>
      <c r="G2557"/>
      <c r="H2557"/>
      <c r="I2557"/>
      <c r="J2557" s="102"/>
      <c r="K2557"/>
      <c r="L2557" s="102"/>
      <c r="M2557" s="135"/>
      <c r="N2557"/>
      <c r="O2557"/>
      <c r="P2557"/>
      <c r="Q2557"/>
      <c r="R2557"/>
      <c r="S2557"/>
      <c r="T2557"/>
      <c r="U2557"/>
    </row>
    <row r="2558" spans="1:21" s="105" customFormat="1" x14ac:dyDescent="0.3">
      <c r="A2558"/>
      <c r="B2558"/>
      <c r="C2558"/>
      <c r="D2558"/>
      <c r="E2558"/>
      <c r="F2558"/>
      <c r="G2558"/>
      <c r="H2558"/>
      <c r="I2558"/>
      <c r="J2558" s="102"/>
      <c r="K2558"/>
      <c r="L2558" s="102"/>
      <c r="M2558" s="135"/>
      <c r="N2558"/>
      <c r="O2558"/>
      <c r="P2558"/>
      <c r="Q2558"/>
      <c r="R2558"/>
      <c r="S2558"/>
      <c r="T2558"/>
      <c r="U2558"/>
    </row>
    <row r="2559" spans="1:21" s="105" customFormat="1" x14ac:dyDescent="0.3">
      <c r="A2559"/>
      <c r="B2559"/>
      <c r="C2559"/>
      <c r="D2559"/>
      <c r="E2559"/>
      <c r="F2559"/>
      <c r="G2559"/>
      <c r="H2559"/>
      <c r="I2559"/>
      <c r="J2559" s="102"/>
      <c r="K2559"/>
      <c r="L2559" s="102"/>
      <c r="M2559" s="135"/>
      <c r="N2559"/>
      <c r="O2559"/>
      <c r="P2559"/>
      <c r="Q2559"/>
      <c r="R2559"/>
      <c r="S2559"/>
      <c r="T2559"/>
      <c r="U2559"/>
    </row>
    <row r="2560" spans="1:21" s="105" customFormat="1" x14ac:dyDescent="0.3">
      <c r="A2560"/>
      <c r="B2560"/>
      <c r="C2560"/>
      <c r="D2560"/>
      <c r="E2560"/>
      <c r="F2560"/>
      <c r="G2560"/>
      <c r="H2560"/>
      <c r="I2560"/>
      <c r="J2560" s="102"/>
      <c r="K2560"/>
      <c r="L2560" s="102"/>
      <c r="M2560" s="135"/>
      <c r="N2560"/>
      <c r="O2560"/>
      <c r="P2560"/>
      <c r="Q2560"/>
      <c r="R2560"/>
      <c r="S2560"/>
      <c r="T2560"/>
      <c r="U2560"/>
    </row>
    <row r="2561" spans="1:21" s="105" customFormat="1" x14ac:dyDescent="0.3">
      <c r="A2561"/>
      <c r="B2561"/>
      <c r="C2561"/>
      <c r="D2561"/>
      <c r="E2561"/>
      <c r="F2561"/>
      <c r="G2561"/>
      <c r="H2561"/>
      <c r="I2561"/>
      <c r="J2561" s="102"/>
      <c r="K2561"/>
      <c r="L2561" s="102"/>
      <c r="M2561" s="135"/>
      <c r="N2561"/>
      <c r="O2561"/>
      <c r="P2561"/>
      <c r="Q2561"/>
      <c r="R2561"/>
      <c r="S2561"/>
      <c r="T2561"/>
      <c r="U2561"/>
    </row>
    <row r="2562" spans="1:21" s="105" customFormat="1" x14ac:dyDescent="0.3">
      <c r="A2562"/>
      <c r="B2562"/>
      <c r="C2562"/>
      <c r="D2562"/>
      <c r="E2562"/>
      <c r="F2562"/>
      <c r="G2562"/>
      <c r="H2562"/>
      <c r="I2562"/>
      <c r="J2562" s="102"/>
      <c r="K2562"/>
      <c r="L2562" s="102"/>
      <c r="M2562" s="135"/>
      <c r="N2562"/>
      <c r="O2562"/>
      <c r="P2562"/>
      <c r="Q2562"/>
      <c r="R2562"/>
      <c r="S2562"/>
      <c r="T2562"/>
      <c r="U2562"/>
    </row>
    <row r="2563" spans="1:21" s="105" customFormat="1" x14ac:dyDescent="0.3">
      <c r="A2563"/>
      <c r="B2563"/>
      <c r="C2563"/>
      <c r="D2563"/>
      <c r="E2563"/>
      <c r="F2563"/>
      <c r="G2563"/>
      <c r="H2563"/>
      <c r="I2563"/>
      <c r="J2563" s="102"/>
      <c r="K2563"/>
      <c r="L2563" s="102"/>
      <c r="M2563" s="135"/>
      <c r="N2563"/>
      <c r="O2563"/>
      <c r="P2563"/>
      <c r="Q2563"/>
      <c r="R2563"/>
      <c r="S2563"/>
      <c r="T2563"/>
      <c r="U2563"/>
    </row>
    <row r="2564" spans="1:21" s="105" customFormat="1" x14ac:dyDescent="0.3">
      <c r="A2564"/>
      <c r="B2564"/>
      <c r="C2564"/>
      <c r="D2564"/>
      <c r="E2564"/>
      <c r="F2564"/>
      <c r="G2564"/>
      <c r="H2564"/>
      <c r="I2564"/>
      <c r="J2564" s="102"/>
      <c r="K2564"/>
      <c r="L2564" s="102"/>
      <c r="M2564" s="135"/>
      <c r="N2564"/>
      <c r="O2564"/>
      <c r="P2564"/>
      <c r="Q2564"/>
      <c r="R2564"/>
      <c r="S2564"/>
      <c r="T2564"/>
      <c r="U2564"/>
    </row>
    <row r="2565" spans="1:21" s="105" customFormat="1" x14ac:dyDescent="0.3">
      <c r="A2565"/>
      <c r="B2565"/>
      <c r="C2565"/>
      <c r="D2565"/>
      <c r="E2565"/>
      <c r="F2565"/>
      <c r="G2565"/>
      <c r="H2565"/>
      <c r="I2565"/>
      <c r="J2565" s="102"/>
      <c r="K2565"/>
      <c r="L2565" s="102"/>
      <c r="M2565" s="135"/>
      <c r="N2565"/>
      <c r="O2565"/>
      <c r="P2565"/>
      <c r="Q2565"/>
      <c r="R2565"/>
      <c r="S2565"/>
      <c r="T2565"/>
      <c r="U2565"/>
    </row>
    <row r="2566" spans="1:21" s="105" customFormat="1" x14ac:dyDescent="0.3">
      <c r="A2566"/>
      <c r="B2566"/>
      <c r="C2566"/>
      <c r="D2566"/>
      <c r="E2566"/>
      <c r="F2566"/>
      <c r="G2566"/>
      <c r="H2566"/>
      <c r="I2566"/>
      <c r="J2566" s="102"/>
      <c r="K2566"/>
      <c r="L2566" s="102"/>
      <c r="M2566" s="135"/>
      <c r="N2566"/>
      <c r="O2566"/>
      <c r="P2566"/>
      <c r="Q2566"/>
      <c r="R2566"/>
      <c r="S2566"/>
      <c r="T2566"/>
      <c r="U2566"/>
    </row>
    <row r="2567" spans="1:21" s="105" customFormat="1" x14ac:dyDescent="0.3">
      <c r="A2567"/>
      <c r="B2567"/>
      <c r="C2567"/>
      <c r="D2567"/>
      <c r="E2567"/>
      <c r="F2567"/>
      <c r="G2567"/>
      <c r="H2567"/>
      <c r="I2567"/>
      <c r="J2567" s="102"/>
      <c r="K2567"/>
      <c r="L2567" s="102"/>
      <c r="M2567" s="135"/>
      <c r="N2567"/>
      <c r="O2567"/>
      <c r="P2567"/>
      <c r="Q2567"/>
      <c r="R2567"/>
      <c r="S2567"/>
      <c r="T2567"/>
      <c r="U2567"/>
    </row>
    <row r="2568" spans="1:21" s="105" customFormat="1" x14ac:dyDescent="0.3">
      <c r="A2568"/>
      <c r="B2568"/>
      <c r="C2568"/>
      <c r="D2568"/>
      <c r="E2568"/>
      <c r="F2568"/>
      <c r="G2568"/>
      <c r="H2568"/>
      <c r="I2568"/>
      <c r="J2568" s="102"/>
      <c r="K2568"/>
      <c r="L2568" s="102"/>
      <c r="M2568" s="135"/>
      <c r="N2568"/>
      <c r="O2568"/>
      <c r="P2568"/>
      <c r="Q2568"/>
      <c r="R2568"/>
      <c r="S2568"/>
      <c r="T2568"/>
      <c r="U2568"/>
    </row>
    <row r="2569" spans="1:21" s="105" customFormat="1" x14ac:dyDescent="0.3">
      <c r="A2569"/>
      <c r="B2569"/>
      <c r="C2569"/>
      <c r="D2569"/>
      <c r="E2569"/>
      <c r="F2569"/>
      <c r="G2569"/>
      <c r="H2569"/>
      <c r="I2569"/>
      <c r="J2569" s="102"/>
      <c r="K2569"/>
      <c r="L2569" s="102"/>
      <c r="M2569" s="135"/>
      <c r="N2569"/>
      <c r="O2569"/>
      <c r="P2569"/>
      <c r="Q2569"/>
      <c r="R2569"/>
      <c r="S2569"/>
      <c r="T2569"/>
      <c r="U2569"/>
    </row>
    <row r="2570" spans="1:21" s="105" customFormat="1" x14ac:dyDescent="0.3">
      <c r="A2570"/>
      <c r="B2570"/>
      <c r="C2570"/>
      <c r="D2570"/>
      <c r="E2570"/>
      <c r="F2570"/>
      <c r="G2570"/>
      <c r="H2570"/>
      <c r="I2570"/>
      <c r="J2570" s="102"/>
      <c r="K2570"/>
      <c r="L2570" s="102"/>
      <c r="M2570" s="135"/>
      <c r="N2570"/>
      <c r="O2570"/>
      <c r="P2570"/>
      <c r="Q2570"/>
      <c r="R2570"/>
      <c r="S2570"/>
      <c r="T2570"/>
      <c r="U2570"/>
    </row>
    <row r="2571" spans="1:21" s="105" customFormat="1" x14ac:dyDescent="0.3">
      <c r="A2571"/>
      <c r="B2571"/>
      <c r="C2571"/>
      <c r="D2571"/>
      <c r="E2571"/>
      <c r="F2571"/>
      <c r="G2571"/>
      <c r="H2571"/>
      <c r="I2571"/>
      <c r="J2571" s="102"/>
      <c r="K2571"/>
      <c r="L2571" s="102"/>
      <c r="M2571" s="135"/>
      <c r="N2571"/>
      <c r="O2571"/>
      <c r="P2571"/>
      <c r="Q2571"/>
      <c r="R2571"/>
      <c r="S2571"/>
      <c r="T2571"/>
      <c r="U2571"/>
    </row>
    <row r="2572" spans="1:21" s="105" customFormat="1" x14ac:dyDescent="0.3">
      <c r="A2572"/>
      <c r="B2572"/>
      <c r="C2572"/>
      <c r="D2572"/>
      <c r="E2572"/>
      <c r="F2572"/>
      <c r="G2572"/>
      <c r="H2572"/>
      <c r="I2572"/>
      <c r="J2572" s="102"/>
      <c r="K2572"/>
      <c r="L2572" s="102"/>
      <c r="M2572" s="135"/>
      <c r="N2572"/>
      <c r="O2572"/>
      <c r="P2572"/>
      <c r="Q2572"/>
      <c r="R2572"/>
      <c r="S2572"/>
      <c r="T2572"/>
      <c r="U2572"/>
    </row>
    <row r="2573" spans="1:21" s="105" customFormat="1" x14ac:dyDescent="0.3">
      <c r="A2573"/>
      <c r="B2573"/>
      <c r="C2573"/>
      <c r="D2573"/>
      <c r="E2573"/>
      <c r="F2573"/>
      <c r="G2573"/>
      <c r="H2573"/>
      <c r="I2573"/>
      <c r="J2573" s="102"/>
      <c r="K2573"/>
      <c r="L2573" s="102"/>
      <c r="M2573" s="135"/>
      <c r="N2573"/>
      <c r="O2573"/>
      <c r="P2573"/>
      <c r="Q2573"/>
      <c r="R2573"/>
      <c r="S2573"/>
      <c r="T2573"/>
      <c r="U2573"/>
    </row>
    <row r="2574" spans="1:21" s="105" customFormat="1" x14ac:dyDescent="0.3">
      <c r="A2574"/>
      <c r="B2574"/>
      <c r="C2574"/>
      <c r="D2574"/>
      <c r="E2574"/>
      <c r="F2574"/>
      <c r="G2574"/>
      <c r="H2574"/>
      <c r="I2574"/>
      <c r="J2574" s="102"/>
      <c r="K2574"/>
      <c r="L2574" s="102"/>
      <c r="M2574" s="135"/>
      <c r="N2574"/>
      <c r="O2574"/>
      <c r="P2574"/>
      <c r="Q2574"/>
      <c r="R2574"/>
      <c r="S2574"/>
      <c r="T2574"/>
      <c r="U2574"/>
    </row>
    <row r="2575" spans="1:21" s="105" customFormat="1" x14ac:dyDescent="0.3">
      <c r="A2575"/>
      <c r="B2575"/>
      <c r="C2575"/>
      <c r="D2575"/>
      <c r="E2575"/>
      <c r="F2575"/>
      <c r="G2575"/>
      <c r="H2575"/>
      <c r="I2575"/>
      <c r="J2575" s="102"/>
      <c r="K2575"/>
      <c r="L2575" s="102"/>
      <c r="M2575" s="135"/>
      <c r="N2575"/>
      <c r="O2575"/>
      <c r="P2575"/>
      <c r="Q2575"/>
      <c r="R2575"/>
      <c r="S2575"/>
      <c r="T2575"/>
      <c r="U2575"/>
    </row>
    <row r="2576" spans="1:21" s="105" customFormat="1" x14ac:dyDescent="0.3">
      <c r="A2576"/>
      <c r="B2576"/>
      <c r="C2576"/>
      <c r="D2576"/>
      <c r="E2576"/>
      <c r="F2576"/>
      <c r="G2576"/>
      <c r="H2576"/>
      <c r="I2576"/>
      <c r="J2576" s="102"/>
      <c r="K2576"/>
      <c r="L2576" s="102"/>
      <c r="M2576" s="135"/>
      <c r="N2576"/>
      <c r="O2576"/>
      <c r="P2576"/>
      <c r="Q2576"/>
      <c r="R2576"/>
      <c r="S2576"/>
      <c r="T2576"/>
      <c r="U2576"/>
    </row>
    <row r="2577" spans="1:21" s="105" customFormat="1" x14ac:dyDescent="0.3">
      <c r="A2577"/>
      <c r="B2577"/>
      <c r="C2577"/>
      <c r="D2577"/>
      <c r="E2577"/>
      <c r="F2577"/>
      <c r="G2577"/>
      <c r="H2577"/>
      <c r="I2577"/>
      <c r="J2577" s="102"/>
      <c r="K2577"/>
      <c r="L2577" s="102"/>
      <c r="M2577" s="135"/>
      <c r="N2577"/>
      <c r="O2577"/>
      <c r="P2577"/>
      <c r="Q2577"/>
      <c r="R2577"/>
      <c r="S2577"/>
      <c r="T2577"/>
      <c r="U2577"/>
    </row>
    <row r="2578" spans="1:21" s="105" customFormat="1" x14ac:dyDescent="0.3">
      <c r="A2578"/>
      <c r="B2578"/>
      <c r="C2578"/>
      <c r="D2578"/>
      <c r="E2578"/>
      <c r="F2578"/>
      <c r="G2578"/>
      <c r="H2578"/>
      <c r="I2578"/>
      <c r="J2578" s="102"/>
      <c r="K2578"/>
      <c r="L2578" s="102"/>
      <c r="M2578" s="135"/>
      <c r="N2578"/>
      <c r="O2578"/>
      <c r="P2578"/>
      <c r="Q2578"/>
      <c r="R2578"/>
      <c r="S2578"/>
      <c r="T2578"/>
      <c r="U2578"/>
    </row>
    <row r="2579" spans="1:21" s="105" customFormat="1" x14ac:dyDescent="0.3">
      <c r="A2579"/>
      <c r="B2579"/>
      <c r="C2579"/>
      <c r="D2579"/>
      <c r="E2579"/>
      <c r="F2579"/>
      <c r="G2579"/>
      <c r="H2579"/>
      <c r="I2579"/>
      <c r="J2579" s="102"/>
      <c r="K2579"/>
      <c r="L2579" s="102"/>
      <c r="M2579" s="135"/>
      <c r="N2579"/>
      <c r="O2579"/>
      <c r="P2579"/>
      <c r="Q2579"/>
      <c r="R2579"/>
      <c r="S2579"/>
      <c r="T2579"/>
      <c r="U2579"/>
    </row>
    <row r="2580" spans="1:21" s="105" customFormat="1" x14ac:dyDescent="0.3">
      <c r="A2580"/>
      <c r="B2580"/>
      <c r="C2580"/>
      <c r="D2580"/>
      <c r="E2580"/>
      <c r="F2580"/>
      <c r="G2580"/>
      <c r="H2580"/>
      <c r="I2580"/>
      <c r="J2580" s="102"/>
      <c r="K2580"/>
      <c r="L2580" s="102"/>
      <c r="M2580" s="135"/>
      <c r="N2580"/>
      <c r="O2580"/>
      <c r="P2580"/>
      <c r="Q2580"/>
      <c r="R2580"/>
      <c r="S2580"/>
      <c r="T2580"/>
      <c r="U2580"/>
    </row>
    <row r="2581" spans="1:21" s="105" customFormat="1" x14ac:dyDescent="0.3">
      <c r="A2581"/>
      <c r="B2581"/>
      <c r="C2581"/>
      <c r="D2581"/>
      <c r="E2581"/>
      <c r="F2581"/>
      <c r="G2581"/>
      <c r="H2581"/>
      <c r="I2581"/>
      <c r="J2581" s="102"/>
      <c r="K2581"/>
      <c r="L2581" s="102"/>
      <c r="M2581" s="135"/>
      <c r="N2581"/>
      <c r="O2581"/>
      <c r="P2581"/>
      <c r="Q2581"/>
      <c r="R2581"/>
      <c r="S2581"/>
      <c r="T2581"/>
      <c r="U2581"/>
    </row>
    <row r="2582" spans="1:21" s="105" customFormat="1" x14ac:dyDescent="0.3">
      <c r="A2582"/>
      <c r="B2582"/>
      <c r="C2582"/>
      <c r="D2582"/>
      <c r="E2582"/>
      <c r="F2582"/>
      <c r="G2582"/>
      <c r="H2582"/>
      <c r="I2582"/>
      <c r="J2582" s="102"/>
      <c r="K2582"/>
      <c r="L2582" s="102"/>
      <c r="M2582" s="135"/>
      <c r="N2582"/>
      <c r="O2582"/>
      <c r="P2582"/>
      <c r="Q2582"/>
      <c r="R2582"/>
      <c r="S2582"/>
      <c r="T2582"/>
      <c r="U2582"/>
    </row>
    <row r="2583" spans="1:21" s="105" customFormat="1" x14ac:dyDescent="0.3">
      <c r="A2583"/>
      <c r="B2583"/>
      <c r="C2583"/>
      <c r="D2583"/>
      <c r="E2583"/>
      <c r="F2583"/>
      <c r="G2583"/>
      <c r="H2583"/>
      <c r="I2583"/>
      <c r="J2583" s="102"/>
      <c r="K2583"/>
      <c r="L2583" s="102"/>
      <c r="M2583" s="135"/>
      <c r="N2583"/>
      <c r="O2583"/>
      <c r="P2583"/>
      <c r="Q2583"/>
      <c r="R2583"/>
      <c r="S2583"/>
      <c r="T2583"/>
      <c r="U2583"/>
    </row>
    <row r="2584" spans="1:21" s="105" customFormat="1" x14ac:dyDescent="0.3">
      <c r="A2584"/>
      <c r="B2584"/>
      <c r="C2584"/>
      <c r="D2584"/>
      <c r="E2584"/>
      <c r="F2584"/>
      <c r="G2584"/>
      <c r="H2584"/>
      <c r="I2584"/>
      <c r="J2584" s="102"/>
      <c r="K2584"/>
      <c r="L2584" s="102"/>
      <c r="M2584" s="135"/>
      <c r="N2584"/>
      <c r="O2584"/>
      <c r="P2584"/>
      <c r="Q2584"/>
      <c r="R2584"/>
      <c r="S2584"/>
      <c r="T2584"/>
      <c r="U2584"/>
    </row>
    <row r="2585" spans="1:21" s="105" customFormat="1" x14ac:dyDescent="0.3">
      <c r="A2585"/>
      <c r="B2585"/>
      <c r="C2585"/>
      <c r="D2585"/>
      <c r="E2585"/>
      <c r="F2585"/>
      <c r="G2585"/>
      <c r="H2585"/>
      <c r="I2585"/>
      <c r="J2585" s="102"/>
      <c r="K2585"/>
      <c r="L2585" s="102"/>
      <c r="M2585" s="135"/>
      <c r="N2585"/>
      <c r="O2585"/>
      <c r="P2585"/>
      <c r="Q2585"/>
      <c r="R2585"/>
      <c r="S2585"/>
      <c r="T2585"/>
      <c r="U2585"/>
    </row>
    <row r="2586" spans="1:21" s="105" customFormat="1" x14ac:dyDescent="0.3">
      <c r="A2586"/>
      <c r="B2586"/>
      <c r="C2586"/>
      <c r="D2586"/>
      <c r="E2586"/>
      <c r="F2586"/>
      <c r="G2586"/>
      <c r="H2586"/>
      <c r="I2586"/>
      <c r="J2586" s="102"/>
      <c r="K2586"/>
      <c r="L2586" s="102"/>
      <c r="M2586" s="135"/>
      <c r="N2586"/>
      <c r="O2586"/>
      <c r="P2586"/>
      <c r="Q2586"/>
      <c r="R2586"/>
      <c r="S2586"/>
      <c r="T2586"/>
      <c r="U2586"/>
    </row>
    <row r="2587" spans="1:21" s="105" customFormat="1" x14ac:dyDescent="0.3">
      <c r="A2587"/>
      <c r="B2587"/>
      <c r="C2587"/>
      <c r="D2587"/>
      <c r="E2587"/>
      <c r="F2587"/>
      <c r="G2587"/>
      <c r="H2587"/>
      <c r="I2587"/>
      <c r="J2587" s="102"/>
      <c r="K2587"/>
      <c r="L2587" s="102"/>
      <c r="M2587" s="135"/>
      <c r="N2587"/>
      <c r="O2587"/>
      <c r="P2587"/>
      <c r="Q2587"/>
      <c r="R2587"/>
      <c r="S2587"/>
      <c r="T2587"/>
      <c r="U2587"/>
    </row>
    <row r="2588" spans="1:21" s="105" customFormat="1" x14ac:dyDescent="0.3">
      <c r="A2588"/>
      <c r="B2588"/>
      <c r="C2588"/>
      <c r="D2588"/>
      <c r="E2588"/>
      <c r="F2588"/>
      <c r="G2588"/>
      <c r="H2588"/>
      <c r="I2588"/>
      <c r="J2588" s="102"/>
      <c r="K2588"/>
      <c r="L2588" s="102"/>
      <c r="M2588" s="135"/>
      <c r="N2588"/>
      <c r="O2588"/>
      <c r="P2588"/>
      <c r="Q2588"/>
      <c r="R2588"/>
      <c r="S2588"/>
      <c r="T2588"/>
      <c r="U2588"/>
    </row>
    <row r="2589" spans="1:21" s="105" customFormat="1" x14ac:dyDescent="0.3">
      <c r="A2589"/>
      <c r="B2589"/>
      <c r="C2589"/>
      <c r="D2589"/>
      <c r="E2589"/>
      <c r="F2589"/>
      <c r="G2589"/>
      <c r="H2589"/>
      <c r="I2589"/>
      <c r="J2589" s="102"/>
      <c r="K2589"/>
      <c r="L2589" s="102"/>
      <c r="M2589" s="135"/>
      <c r="N2589"/>
      <c r="O2589"/>
      <c r="P2589"/>
      <c r="Q2589"/>
      <c r="R2589"/>
      <c r="S2589"/>
      <c r="T2589"/>
      <c r="U2589"/>
    </row>
    <row r="2590" spans="1:21" s="105" customFormat="1" x14ac:dyDescent="0.3">
      <c r="A2590"/>
      <c r="B2590"/>
      <c r="C2590"/>
      <c r="D2590"/>
      <c r="E2590"/>
      <c r="F2590"/>
      <c r="G2590"/>
      <c r="H2590"/>
      <c r="I2590"/>
      <c r="J2590" s="102"/>
      <c r="K2590"/>
      <c r="L2590" s="102"/>
      <c r="M2590" s="135"/>
      <c r="N2590"/>
      <c r="O2590"/>
      <c r="P2590"/>
      <c r="Q2590"/>
      <c r="R2590"/>
      <c r="S2590"/>
      <c r="T2590"/>
      <c r="U2590"/>
    </row>
    <row r="2591" spans="1:21" s="105" customFormat="1" x14ac:dyDescent="0.3">
      <c r="A2591"/>
      <c r="B2591"/>
      <c r="C2591"/>
      <c r="D2591"/>
      <c r="E2591"/>
      <c r="F2591"/>
      <c r="G2591"/>
      <c r="H2591"/>
      <c r="I2591"/>
      <c r="J2591" s="102"/>
      <c r="K2591"/>
      <c r="L2591" s="102"/>
      <c r="M2591" s="135"/>
      <c r="N2591"/>
      <c r="O2591"/>
      <c r="P2591"/>
      <c r="Q2591"/>
      <c r="R2591"/>
      <c r="S2591"/>
      <c r="T2591"/>
      <c r="U2591"/>
    </row>
    <row r="2592" spans="1:21" s="105" customFormat="1" x14ac:dyDescent="0.3">
      <c r="A2592"/>
      <c r="B2592"/>
      <c r="C2592"/>
      <c r="D2592"/>
      <c r="E2592"/>
      <c r="F2592"/>
      <c r="G2592"/>
      <c r="H2592"/>
      <c r="I2592"/>
      <c r="J2592" s="102"/>
      <c r="K2592"/>
      <c r="L2592" s="102"/>
      <c r="M2592" s="135"/>
      <c r="N2592"/>
      <c r="O2592"/>
      <c r="P2592"/>
      <c r="Q2592"/>
      <c r="R2592"/>
      <c r="S2592"/>
      <c r="T2592"/>
      <c r="U2592"/>
    </row>
    <row r="2593" spans="1:21" s="105" customFormat="1" x14ac:dyDescent="0.3">
      <c r="A2593"/>
      <c r="B2593"/>
      <c r="C2593"/>
      <c r="D2593"/>
      <c r="E2593"/>
      <c r="F2593"/>
      <c r="G2593"/>
      <c r="H2593"/>
      <c r="I2593"/>
      <c r="J2593" s="102"/>
      <c r="K2593"/>
      <c r="L2593" s="102"/>
      <c r="M2593" s="135"/>
      <c r="N2593"/>
      <c r="O2593"/>
      <c r="P2593"/>
      <c r="Q2593"/>
      <c r="R2593"/>
      <c r="S2593"/>
      <c r="T2593"/>
      <c r="U2593"/>
    </row>
    <row r="2594" spans="1:21" s="105" customFormat="1" x14ac:dyDescent="0.3">
      <c r="A2594"/>
      <c r="B2594"/>
      <c r="C2594"/>
      <c r="D2594"/>
      <c r="E2594"/>
      <c r="F2594"/>
      <c r="G2594"/>
      <c r="H2594"/>
      <c r="I2594"/>
      <c r="J2594" s="102"/>
      <c r="K2594"/>
      <c r="L2594" s="102"/>
      <c r="M2594" s="135"/>
      <c r="N2594"/>
      <c r="O2594"/>
      <c r="P2594"/>
      <c r="Q2594"/>
      <c r="R2594"/>
      <c r="S2594"/>
      <c r="T2594"/>
      <c r="U2594"/>
    </row>
    <row r="2595" spans="1:21" s="105" customFormat="1" x14ac:dyDescent="0.3">
      <c r="A2595"/>
      <c r="B2595"/>
      <c r="C2595"/>
      <c r="D2595"/>
      <c r="E2595"/>
      <c r="F2595"/>
      <c r="G2595"/>
      <c r="H2595"/>
      <c r="I2595"/>
      <c r="J2595" s="102"/>
      <c r="K2595"/>
      <c r="L2595" s="102"/>
      <c r="M2595" s="135"/>
      <c r="N2595"/>
      <c r="O2595"/>
      <c r="P2595"/>
      <c r="Q2595"/>
      <c r="R2595"/>
      <c r="S2595"/>
      <c r="T2595"/>
      <c r="U2595"/>
    </row>
    <row r="2596" spans="1:21" s="105" customFormat="1" x14ac:dyDescent="0.3">
      <c r="A2596"/>
      <c r="B2596"/>
      <c r="C2596"/>
      <c r="D2596"/>
      <c r="E2596"/>
      <c r="F2596"/>
      <c r="G2596"/>
      <c r="H2596"/>
      <c r="I2596"/>
      <c r="J2596" s="102"/>
      <c r="K2596"/>
      <c r="L2596" s="102"/>
      <c r="M2596" s="135"/>
      <c r="N2596"/>
      <c r="O2596"/>
      <c r="P2596"/>
      <c r="Q2596"/>
      <c r="R2596"/>
      <c r="S2596"/>
      <c r="T2596"/>
      <c r="U2596"/>
    </row>
    <row r="2597" spans="1:21" s="105" customFormat="1" x14ac:dyDescent="0.3">
      <c r="A2597"/>
      <c r="B2597"/>
      <c r="C2597"/>
      <c r="D2597"/>
      <c r="E2597"/>
      <c r="F2597"/>
      <c r="G2597"/>
      <c r="H2597"/>
      <c r="I2597"/>
      <c r="J2597" s="102"/>
      <c r="K2597"/>
      <c r="L2597" s="102"/>
      <c r="M2597" s="135"/>
      <c r="N2597"/>
      <c r="O2597"/>
      <c r="P2597"/>
      <c r="Q2597"/>
      <c r="R2597"/>
      <c r="S2597"/>
      <c r="T2597"/>
      <c r="U2597"/>
    </row>
    <row r="2598" spans="1:21" s="105" customFormat="1" x14ac:dyDescent="0.3">
      <c r="A2598"/>
      <c r="B2598"/>
      <c r="C2598"/>
      <c r="D2598"/>
      <c r="E2598"/>
      <c r="F2598"/>
      <c r="G2598"/>
      <c r="H2598"/>
      <c r="I2598"/>
      <c r="J2598" s="102"/>
      <c r="K2598"/>
      <c r="L2598" s="102"/>
      <c r="M2598" s="135"/>
      <c r="N2598"/>
      <c r="O2598"/>
      <c r="P2598"/>
      <c r="Q2598"/>
      <c r="R2598"/>
      <c r="S2598"/>
      <c r="T2598"/>
      <c r="U2598"/>
    </row>
    <row r="2599" spans="1:21" s="105" customFormat="1" x14ac:dyDescent="0.3">
      <c r="A2599"/>
      <c r="B2599"/>
      <c r="C2599"/>
      <c r="D2599"/>
      <c r="E2599"/>
      <c r="F2599"/>
      <c r="G2599"/>
      <c r="H2599"/>
      <c r="I2599"/>
      <c r="J2599" s="102"/>
      <c r="K2599"/>
      <c r="L2599" s="102"/>
      <c r="M2599" s="135"/>
      <c r="N2599"/>
      <c r="O2599"/>
      <c r="P2599"/>
      <c r="Q2599"/>
      <c r="R2599"/>
      <c r="S2599"/>
      <c r="T2599"/>
      <c r="U2599"/>
    </row>
    <row r="2600" spans="1:21" s="105" customFormat="1" x14ac:dyDescent="0.3">
      <c r="A2600"/>
      <c r="B2600"/>
      <c r="C2600"/>
      <c r="D2600"/>
      <c r="E2600"/>
      <c r="F2600"/>
      <c r="G2600"/>
      <c r="H2600"/>
      <c r="I2600"/>
      <c r="J2600" s="102"/>
      <c r="K2600"/>
      <c r="L2600" s="102"/>
      <c r="M2600" s="135"/>
      <c r="N2600"/>
      <c r="O2600"/>
      <c r="P2600"/>
      <c r="Q2600"/>
      <c r="R2600"/>
      <c r="S2600"/>
      <c r="T2600"/>
      <c r="U2600"/>
    </row>
    <row r="2601" spans="1:21" s="105" customFormat="1" x14ac:dyDescent="0.3">
      <c r="A2601"/>
      <c r="B2601"/>
      <c r="C2601"/>
      <c r="D2601"/>
      <c r="E2601"/>
      <c r="F2601"/>
      <c r="G2601"/>
      <c r="H2601"/>
      <c r="I2601"/>
      <c r="J2601" s="102"/>
      <c r="K2601"/>
      <c r="L2601" s="102"/>
      <c r="M2601" s="135"/>
      <c r="N2601"/>
      <c r="O2601"/>
      <c r="P2601"/>
      <c r="Q2601"/>
      <c r="R2601"/>
      <c r="S2601"/>
      <c r="T2601"/>
      <c r="U2601"/>
    </row>
    <row r="2602" spans="1:21" s="105" customFormat="1" x14ac:dyDescent="0.3">
      <c r="A2602"/>
      <c r="B2602"/>
      <c r="C2602"/>
      <c r="D2602"/>
      <c r="E2602"/>
      <c r="F2602"/>
      <c r="G2602"/>
      <c r="H2602"/>
      <c r="I2602"/>
      <c r="J2602" s="102"/>
      <c r="K2602"/>
      <c r="L2602" s="102"/>
      <c r="M2602" s="135"/>
      <c r="N2602"/>
      <c r="O2602"/>
      <c r="P2602"/>
      <c r="Q2602"/>
      <c r="R2602"/>
      <c r="S2602"/>
      <c r="T2602"/>
      <c r="U2602"/>
    </row>
    <row r="2603" spans="1:21" s="105" customFormat="1" x14ac:dyDescent="0.3">
      <c r="A2603"/>
      <c r="B2603"/>
      <c r="C2603"/>
      <c r="D2603"/>
      <c r="E2603"/>
      <c r="F2603"/>
      <c r="G2603"/>
      <c r="H2603"/>
      <c r="I2603"/>
      <c r="J2603" s="102"/>
      <c r="K2603"/>
      <c r="L2603" s="102"/>
      <c r="M2603" s="135"/>
      <c r="N2603"/>
      <c r="O2603"/>
      <c r="P2603"/>
      <c r="Q2603"/>
      <c r="R2603"/>
      <c r="S2603"/>
      <c r="T2603"/>
      <c r="U2603"/>
    </row>
    <row r="2604" spans="1:21" s="105" customFormat="1" x14ac:dyDescent="0.3">
      <c r="A2604"/>
      <c r="B2604"/>
      <c r="C2604"/>
      <c r="D2604"/>
      <c r="E2604"/>
      <c r="F2604"/>
      <c r="G2604"/>
      <c r="H2604"/>
      <c r="I2604"/>
      <c r="J2604" s="102"/>
      <c r="K2604"/>
      <c r="L2604" s="102"/>
      <c r="M2604" s="135"/>
      <c r="N2604"/>
      <c r="O2604"/>
      <c r="P2604"/>
      <c r="Q2604"/>
      <c r="R2604"/>
      <c r="S2604"/>
      <c r="T2604"/>
      <c r="U2604"/>
    </row>
    <row r="2605" spans="1:21" s="105" customFormat="1" x14ac:dyDescent="0.3">
      <c r="A2605"/>
      <c r="B2605"/>
      <c r="C2605"/>
      <c r="D2605"/>
      <c r="E2605"/>
      <c r="F2605"/>
      <c r="G2605"/>
      <c r="H2605"/>
      <c r="I2605"/>
      <c r="J2605" s="102"/>
      <c r="K2605"/>
      <c r="L2605" s="102"/>
      <c r="M2605" s="135"/>
      <c r="N2605"/>
      <c r="O2605"/>
      <c r="P2605"/>
      <c r="Q2605"/>
      <c r="R2605"/>
      <c r="S2605"/>
      <c r="T2605"/>
      <c r="U2605"/>
    </row>
    <row r="2606" spans="1:21" s="105" customFormat="1" x14ac:dyDescent="0.3">
      <c r="A2606"/>
      <c r="B2606"/>
      <c r="C2606"/>
      <c r="D2606"/>
      <c r="E2606"/>
      <c r="F2606"/>
      <c r="G2606"/>
      <c r="H2606"/>
      <c r="I2606"/>
      <c r="J2606" s="102"/>
      <c r="K2606"/>
      <c r="L2606" s="102"/>
      <c r="M2606" s="135"/>
      <c r="N2606"/>
      <c r="O2606"/>
      <c r="P2606"/>
      <c r="Q2606"/>
      <c r="R2606"/>
      <c r="S2606"/>
      <c r="T2606"/>
      <c r="U2606"/>
    </row>
    <row r="2607" spans="1:21" s="105" customFormat="1" x14ac:dyDescent="0.3">
      <c r="A2607"/>
      <c r="B2607"/>
      <c r="C2607"/>
      <c r="D2607"/>
      <c r="E2607"/>
      <c r="F2607"/>
      <c r="G2607"/>
      <c r="H2607"/>
      <c r="I2607"/>
      <c r="J2607" s="102"/>
      <c r="K2607"/>
      <c r="L2607" s="102"/>
      <c r="M2607" s="135"/>
      <c r="N2607"/>
      <c r="O2607"/>
      <c r="P2607"/>
      <c r="Q2607"/>
      <c r="R2607"/>
      <c r="S2607"/>
      <c r="T2607"/>
      <c r="U2607"/>
    </row>
    <row r="2608" spans="1:21" s="105" customFormat="1" x14ac:dyDescent="0.3">
      <c r="A2608"/>
      <c r="B2608"/>
      <c r="C2608"/>
      <c r="D2608"/>
      <c r="E2608"/>
      <c r="F2608"/>
      <c r="G2608"/>
      <c r="H2608"/>
      <c r="I2608"/>
      <c r="J2608" s="102"/>
      <c r="K2608"/>
      <c r="L2608" s="102"/>
      <c r="M2608" s="135"/>
      <c r="N2608"/>
      <c r="O2608"/>
      <c r="P2608"/>
      <c r="Q2608"/>
      <c r="R2608"/>
      <c r="S2608"/>
      <c r="T2608"/>
      <c r="U2608"/>
    </row>
    <row r="2609" spans="1:21" s="105" customFormat="1" x14ac:dyDescent="0.3">
      <c r="A2609"/>
      <c r="B2609"/>
      <c r="C2609"/>
      <c r="D2609"/>
      <c r="E2609"/>
      <c r="F2609"/>
      <c r="G2609"/>
      <c r="H2609"/>
      <c r="I2609"/>
      <c r="J2609" s="102"/>
      <c r="K2609"/>
      <c r="L2609" s="102"/>
      <c r="M2609" s="135"/>
      <c r="N2609"/>
      <c r="O2609"/>
      <c r="P2609"/>
      <c r="Q2609"/>
      <c r="R2609"/>
      <c r="S2609"/>
      <c r="T2609"/>
      <c r="U2609"/>
    </row>
    <row r="2610" spans="1:21" s="105" customFormat="1" x14ac:dyDescent="0.3">
      <c r="A2610"/>
      <c r="B2610"/>
      <c r="C2610"/>
      <c r="D2610"/>
      <c r="E2610"/>
      <c r="F2610"/>
      <c r="G2610"/>
      <c r="H2610"/>
      <c r="I2610"/>
      <c r="J2610" s="102"/>
      <c r="K2610"/>
      <c r="L2610" s="102"/>
      <c r="M2610" s="135"/>
      <c r="N2610"/>
      <c r="O2610"/>
      <c r="P2610"/>
      <c r="Q2610"/>
      <c r="R2610"/>
      <c r="S2610"/>
      <c r="T2610"/>
      <c r="U2610"/>
    </row>
    <row r="2611" spans="1:21" s="105" customFormat="1" x14ac:dyDescent="0.3">
      <c r="A2611"/>
      <c r="B2611"/>
      <c r="C2611"/>
      <c r="D2611"/>
      <c r="E2611"/>
      <c r="F2611"/>
      <c r="G2611"/>
      <c r="H2611"/>
      <c r="I2611"/>
      <c r="J2611" s="102"/>
      <c r="K2611"/>
      <c r="L2611" s="102"/>
      <c r="M2611" s="135"/>
      <c r="N2611"/>
      <c r="O2611"/>
      <c r="P2611"/>
      <c r="Q2611"/>
      <c r="R2611"/>
      <c r="S2611"/>
      <c r="T2611"/>
      <c r="U2611"/>
    </row>
    <row r="2612" spans="1:21" s="105" customFormat="1" x14ac:dyDescent="0.3">
      <c r="A2612"/>
      <c r="B2612"/>
      <c r="C2612"/>
      <c r="D2612"/>
      <c r="E2612"/>
      <c r="F2612"/>
      <c r="G2612"/>
      <c r="H2612"/>
      <c r="I2612"/>
      <c r="J2612" s="102"/>
      <c r="K2612"/>
      <c r="L2612" s="102"/>
      <c r="M2612" s="135"/>
      <c r="N2612"/>
      <c r="O2612"/>
      <c r="P2612"/>
      <c r="Q2612"/>
      <c r="R2612"/>
      <c r="S2612"/>
      <c r="T2612"/>
      <c r="U2612"/>
    </row>
    <row r="2613" spans="1:21" s="105" customFormat="1" x14ac:dyDescent="0.3">
      <c r="A2613"/>
      <c r="B2613"/>
      <c r="C2613"/>
      <c r="D2613"/>
      <c r="E2613"/>
      <c r="F2613"/>
      <c r="G2613"/>
      <c r="H2613"/>
      <c r="I2613"/>
      <c r="J2613" s="102"/>
      <c r="K2613"/>
      <c r="L2613" s="102"/>
      <c r="M2613" s="135"/>
      <c r="N2613"/>
      <c r="O2613"/>
      <c r="P2613"/>
      <c r="Q2613"/>
      <c r="R2613"/>
      <c r="S2613"/>
      <c r="T2613"/>
      <c r="U2613"/>
    </row>
    <row r="2614" spans="1:21" s="105" customFormat="1" x14ac:dyDescent="0.3">
      <c r="A2614"/>
      <c r="B2614"/>
      <c r="C2614"/>
      <c r="D2614"/>
      <c r="E2614"/>
      <c r="F2614"/>
      <c r="G2614"/>
      <c r="H2614"/>
      <c r="I2614"/>
      <c r="J2614" s="102"/>
      <c r="K2614"/>
      <c r="L2614" s="102"/>
      <c r="M2614" s="135"/>
      <c r="N2614"/>
      <c r="O2614"/>
      <c r="P2614"/>
      <c r="Q2614"/>
      <c r="R2614"/>
      <c r="S2614"/>
      <c r="T2614"/>
      <c r="U2614"/>
    </row>
    <row r="2615" spans="1:21" s="105" customFormat="1" x14ac:dyDescent="0.3">
      <c r="A2615"/>
      <c r="B2615"/>
      <c r="C2615"/>
      <c r="D2615"/>
      <c r="E2615"/>
      <c r="F2615"/>
      <c r="G2615"/>
      <c r="H2615"/>
      <c r="I2615"/>
      <c r="J2615" s="102"/>
      <c r="K2615"/>
      <c r="L2615" s="102"/>
      <c r="M2615" s="135"/>
      <c r="N2615"/>
      <c r="O2615"/>
      <c r="P2615"/>
      <c r="Q2615"/>
      <c r="R2615"/>
      <c r="S2615"/>
      <c r="T2615"/>
      <c r="U2615"/>
    </row>
    <row r="2616" spans="1:21" s="105" customFormat="1" x14ac:dyDescent="0.3">
      <c r="A2616"/>
      <c r="B2616"/>
      <c r="C2616"/>
      <c r="D2616"/>
      <c r="E2616"/>
      <c r="F2616"/>
      <c r="G2616"/>
      <c r="H2616"/>
      <c r="I2616"/>
      <c r="J2616" s="102"/>
      <c r="K2616"/>
      <c r="L2616" s="102"/>
      <c r="M2616" s="135"/>
      <c r="N2616"/>
      <c r="O2616"/>
      <c r="P2616"/>
      <c r="Q2616"/>
      <c r="R2616"/>
      <c r="S2616"/>
      <c r="T2616"/>
      <c r="U2616"/>
    </row>
    <row r="2617" spans="1:21" s="105" customFormat="1" x14ac:dyDescent="0.3">
      <c r="A2617"/>
      <c r="B2617"/>
      <c r="C2617"/>
      <c r="D2617"/>
      <c r="E2617"/>
      <c r="F2617"/>
      <c r="G2617"/>
      <c r="H2617"/>
      <c r="I2617"/>
      <c r="J2617" s="102"/>
      <c r="K2617"/>
      <c r="L2617" s="102"/>
      <c r="M2617" s="135"/>
      <c r="N2617"/>
      <c r="O2617"/>
      <c r="P2617"/>
      <c r="Q2617"/>
      <c r="R2617"/>
      <c r="S2617"/>
      <c r="T2617"/>
      <c r="U2617"/>
    </row>
    <row r="2618" spans="1:21" s="105" customFormat="1" x14ac:dyDescent="0.3">
      <c r="A2618"/>
      <c r="B2618"/>
      <c r="C2618"/>
      <c r="D2618"/>
      <c r="E2618"/>
      <c r="F2618"/>
      <c r="G2618"/>
      <c r="H2618"/>
      <c r="I2618"/>
      <c r="J2618" s="102"/>
      <c r="K2618"/>
      <c r="L2618" s="102"/>
      <c r="M2618" s="135"/>
      <c r="N2618"/>
      <c r="O2618"/>
      <c r="P2618"/>
      <c r="Q2618"/>
      <c r="R2618"/>
      <c r="S2618"/>
      <c r="T2618"/>
      <c r="U2618"/>
    </row>
    <row r="2619" spans="1:21" s="105" customFormat="1" x14ac:dyDescent="0.3">
      <c r="A2619"/>
      <c r="B2619"/>
      <c r="C2619"/>
      <c r="D2619"/>
      <c r="E2619"/>
      <c r="F2619"/>
      <c r="G2619"/>
      <c r="H2619"/>
      <c r="I2619"/>
      <c r="J2619" s="102"/>
      <c r="K2619"/>
      <c r="L2619" s="102"/>
      <c r="M2619" s="135"/>
      <c r="N2619"/>
      <c r="O2619"/>
      <c r="P2619"/>
      <c r="Q2619"/>
      <c r="R2619"/>
      <c r="S2619"/>
      <c r="T2619"/>
      <c r="U2619"/>
    </row>
    <row r="2620" spans="1:21" s="105" customFormat="1" x14ac:dyDescent="0.3">
      <c r="A2620"/>
      <c r="B2620"/>
      <c r="C2620"/>
      <c r="D2620"/>
      <c r="E2620"/>
      <c r="F2620"/>
      <c r="G2620"/>
      <c r="H2620"/>
      <c r="I2620"/>
      <c r="J2620" s="102"/>
      <c r="K2620"/>
      <c r="L2620" s="102"/>
      <c r="M2620" s="135"/>
      <c r="N2620"/>
      <c r="O2620"/>
      <c r="P2620"/>
      <c r="Q2620"/>
      <c r="R2620"/>
      <c r="S2620"/>
      <c r="T2620"/>
      <c r="U2620"/>
    </row>
    <row r="2621" spans="1:21" s="105" customFormat="1" x14ac:dyDescent="0.3">
      <c r="A2621"/>
      <c r="B2621"/>
      <c r="C2621"/>
      <c r="D2621"/>
      <c r="E2621"/>
      <c r="F2621"/>
      <c r="G2621"/>
      <c r="H2621"/>
      <c r="I2621"/>
      <c r="J2621" s="102"/>
      <c r="K2621"/>
      <c r="L2621" s="102"/>
      <c r="M2621" s="135"/>
      <c r="N2621"/>
      <c r="O2621"/>
      <c r="P2621"/>
      <c r="Q2621"/>
      <c r="R2621"/>
      <c r="S2621"/>
      <c r="T2621"/>
      <c r="U2621"/>
    </row>
    <row r="2622" spans="1:21" s="105" customFormat="1" x14ac:dyDescent="0.3">
      <c r="A2622"/>
      <c r="B2622"/>
      <c r="C2622"/>
      <c r="D2622"/>
      <c r="E2622"/>
      <c r="F2622"/>
      <c r="G2622"/>
      <c r="H2622"/>
      <c r="I2622"/>
      <c r="J2622" s="102"/>
      <c r="K2622"/>
      <c r="L2622" s="102"/>
      <c r="M2622" s="135"/>
      <c r="N2622"/>
      <c r="O2622"/>
      <c r="P2622"/>
      <c r="Q2622"/>
      <c r="R2622"/>
      <c r="S2622"/>
      <c r="T2622"/>
      <c r="U2622"/>
    </row>
    <row r="2623" spans="1:21" s="105" customFormat="1" x14ac:dyDescent="0.3">
      <c r="A2623"/>
      <c r="B2623"/>
      <c r="C2623"/>
      <c r="D2623"/>
      <c r="E2623"/>
      <c r="F2623"/>
      <c r="G2623"/>
      <c r="H2623"/>
      <c r="I2623"/>
      <c r="J2623" s="102"/>
      <c r="K2623"/>
      <c r="L2623" s="102"/>
      <c r="M2623" s="135"/>
      <c r="N2623"/>
      <c r="O2623"/>
      <c r="P2623"/>
      <c r="Q2623"/>
      <c r="R2623"/>
      <c r="S2623"/>
      <c r="T2623"/>
      <c r="U2623"/>
    </row>
    <row r="2624" spans="1:21" s="105" customFormat="1" x14ac:dyDescent="0.3">
      <c r="A2624"/>
      <c r="B2624"/>
      <c r="C2624"/>
      <c r="D2624"/>
      <c r="E2624"/>
      <c r="F2624"/>
      <c r="G2624"/>
      <c r="H2624"/>
      <c r="I2624"/>
      <c r="J2624" s="102"/>
      <c r="K2624"/>
      <c r="L2624" s="102"/>
      <c r="M2624" s="135"/>
      <c r="N2624"/>
      <c r="O2624"/>
      <c r="P2624"/>
      <c r="Q2624"/>
      <c r="R2624"/>
      <c r="S2624"/>
      <c r="T2624"/>
      <c r="U2624"/>
    </row>
    <row r="2625" spans="1:21" s="105" customFormat="1" x14ac:dyDescent="0.3">
      <c r="A2625"/>
      <c r="B2625"/>
      <c r="C2625"/>
      <c r="D2625"/>
      <c r="E2625"/>
      <c r="F2625"/>
      <c r="G2625"/>
      <c r="H2625"/>
      <c r="I2625"/>
      <c r="J2625" s="102"/>
      <c r="K2625"/>
      <c r="L2625" s="102"/>
      <c r="M2625" s="135"/>
      <c r="N2625"/>
      <c r="O2625"/>
      <c r="P2625"/>
      <c r="Q2625"/>
      <c r="R2625"/>
      <c r="S2625"/>
      <c r="T2625"/>
      <c r="U2625"/>
    </row>
    <row r="2626" spans="1:21" s="105" customFormat="1" x14ac:dyDescent="0.3">
      <c r="A2626"/>
      <c r="B2626"/>
      <c r="C2626"/>
      <c r="D2626"/>
      <c r="E2626"/>
      <c r="F2626"/>
      <c r="G2626"/>
      <c r="H2626"/>
      <c r="I2626"/>
      <c r="J2626" s="102"/>
      <c r="K2626"/>
      <c r="L2626" s="102"/>
      <c r="M2626" s="135"/>
      <c r="N2626"/>
      <c r="O2626"/>
      <c r="P2626"/>
      <c r="Q2626"/>
      <c r="R2626"/>
      <c r="S2626"/>
      <c r="T2626"/>
      <c r="U2626"/>
    </row>
    <row r="2627" spans="1:21" s="105" customFormat="1" x14ac:dyDescent="0.3">
      <c r="A2627"/>
      <c r="B2627"/>
      <c r="C2627"/>
      <c r="D2627"/>
      <c r="E2627"/>
      <c r="F2627"/>
      <c r="G2627"/>
      <c r="H2627"/>
      <c r="I2627"/>
      <c r="J2627" s="102"/>
      <c r="K2627"/>
      <c r="L2627" s="102"/>
      <c r="M2627" s="135"/>
      <c r="N2627"/>
      <c r="O2627"/>
      <c r="P2627"/>
      <c r="Q2627"/>
      <c r="R2627"/>
      <c r="S2627"/>
      <c r="T2627"/>
      <c r="U2627"/>
    </row>
    <row r="2628" spans="1:21" s="105" customFormat="1" x14ac:dyDescent="0.3">
      <c r="A2628"/>
      <c r="B2628"/>
      <c r="C2628"/>
      <c r="D2628"/>
      <c r="E2628"/>
      <c r="F2628"/>
      <c r="G2628"/>
      <c r="H2628"/>
      <c r="I2628"/>
      <c r="J2628" s="102"/>
      <c r="K2628"/>
      <c r="L2628" s="102"/>
      <c r="M2628" s="135"/>
      <c r="N2628"/>
      <c r="O2628"/>
      <c r="P2628"/>
      <c r="Q2628"/>
      <c r="R2628"/>
      <c r="S2628"/>
      <c r="T2628"/>
      <c r="U2628"/>
    </row>
    <row r="2629" spans="1:21" s="105" customFormat="1" x14ac:dyDescent="0.3">
      <c r="A2629"/>
      <c r="B2629"/>
      <c r="C2629"/>
      <c r="D2629"/>
      <c r="E2629"/>
      <c r="F2629"/>
      <c r="G2629"/>
      <c r="H2629"/>
      <c r="I2629"/>
      <c r="J2629" s="102"/>
      <c r="K2629"/>
      <c r="L2629" s="102"/>
      <c r="M2629" s="135"/>
      <c r="N2629"/>
      <c r="O2629"/>
      <c r="P2629"/>
      <c r="Q2629"/>
      <c r="R2629"/>
      <c r="S2629"/>
      <c r="T2629"/>
      <c r="U2629"/>
    </row>
    <row r="2630" spans="1:21" s="105" customFormat="1" x14ac:dyDescent="0.3">
      <c r="A2630"/>
      <c r="B2630"/>
      <c r="C2630"/>
      <c r="D2630"/>
      <c r="E2630"/>
      <c r="F2630"/>
      <c r="G2630"/>
      <c r="H2630"/>
      <c r="I2630"/>
      <c r="J2630" s="102"/>
      <c r="K2630"/>
      <c r="L2630" s="102"/>
      <c r="M2630" s="135"/>
      <c r="N2630"/>
      <c r="O2630"/>
      <c r="P2630"/>
      <c r="Q2630"/>
      <c r="R2630"/>
      <c r="S2630"/>
      <c r="T2630"/>
      <c r="U2630"/>
    </row>
    <row r="2631" spans="1:21" s="105" customFormat="1" x14ac:dyDescent="0.3">
      <c r="A2631"/>
      <c r="B2631"/>
      <c r="C2631"/>
      <c r="D2631"/>
      <c r="E2631"/>
      <c r="F2631"/>
      <c r="G2631"/>
      <c r="H2631"/>
      <c r="I2631"/>
      <c r="J2631" s="102"/>
      <c r="K2631"/>
      <c r="L2631" s="102"/>
      <c r="M2631" s="135"/>
      <c r="N2631"/>
      <c r="O2631"/>
      <c r="P2631"/>
      <c r="Q2631"/>
      <c r="R2631"/>
      <c r="S2631"/>
      <c r="T2631"/>
      <c r="U2631"/>
    </row>
    <row r="2632" spans="1:21" s="105" customFormat="1" x14ac:dyDescent="0.3">
      <c r="A2632"/>
      <c r="B2632"/>
      <c r="C2632"/>
      <c r="D2632"/>
      <c r="E2632"/>
      <c r="F2632"/>
      <c r="G2632"/>
      <c r="H2632"/>
      <c r="I2632"/>
      <c r="J2632" s="102"/>
      <c r="K2632"/>
      <c r="L2632" s="102"/>
      <c r="M2632" s="135"/>
      <c r="N2632"/>
      <c r="O2632"/>
      <c r="P2632"/>
      <c r="Q2632"/>
      <c r="R2632"/>
      <c r="S2632"/>
      <c r="T2632"/>
      <c r="U2632"/>
    </row>
    <row r="2633" spans="1:21" s="105" customFormat="1" x14ac:dyDescent="0.3">
      <c r="A2633"/>
      <c r="B2633"/>
      <c r="C2633"/>
      <c r="D2633"/>
      <c r="E2633"/>
      <c r="F2633"/>
      <c r="G2633"/>
      <c r="H2633"/>
      <c r="I2633"/>
      <c r="J2633" s="102"/>
      <c r="K2633"/>
      <c r="L2633" s="102"/>
      <c r="M2633" s="135"/>
      <c r="N2633"/>
      <c r="O2633"/>
      <c r="P2633"/>
      <c r="Q2633"/>
      <c r="R2633"/>
      <c r="S2633"/>
      <c r="T2633"/>
      <c r="U2633"/>
    </row>
    <row r="2634" spans="1:21" s="105" customFormat="1" x14ac:dyDescent="0.3">
      <c r="A2634"/>
      <c r="B2634"/>
      <c r="C2634"/>
      <c r="D2634"/>
      <c r="E2634"/>
      <c r="F2634"/>
      <c r="G2634"/>
      <c r="H2634"/>
      <c r="I2634"/>
      <c r="J2634" s="102"/>
      <c r="K2634"/>
      <c r="L2634" s="102"/>
      <c r="M2634" s="135"/>
      <c r="N2634"/>
      <c r="O2634"/>
      <c r="P2634"/>
      <c r="Q2634"/>
      <c r="R2634"/>
      <c r="S2634"/>
      <c r="T2634"/>
      <c r="U2634"/>
    </row>
    <row r="2635" spans="1:21" s="105" customFormat="1" x14ac:dyDescent="0.3">
      <c r="A2635"/>
      <c r="B2635"/>
      <c r="C2635"/>
      <c r="D2635"/>
      <c r="E2635"/>
      <c r="F2635"/>
      <c r="G2635"/>
      <c r="H2635"/>
      <c r="I2635"/>
      <c r="J2635" s="102"/>
      <c r="K2635"/>
      <c r="L2635" s="102"/>
      <c r="M2635" s="135"/>
      <c r="N2635"/>
      <c r="O2635"/>
      <c r="P2635"/>
      <c r="Q2635"/>
      <c r="R2635"/>
      <c r="S2635"/>
      <c r="T2635"/>
      <c r="U2635"/>
    </row>
    <row r="2636" spans="1:21" s="105" customFormat="1" x14ac:dyDescent="0.3">
      <c r="A2636"/>
      <c r="B2636"/>
      <c r="C2636"/>
      <c r="D2636"/>
      <c r="E2636"/>
      <c r="F2636"/>
      <c r="G2636"/>
      <c r="H2636"/>
      <c r="I2636"/>
      <c r="J2636" s="102"/>
      <c r="K2636"/>
      <c r="L2636" s="102"/>
      <c r="M2636" s="135"/>
      <c r="N2636"/>
      <c r="O2636"/>
      <c r="P2636"/>
      <c r="Q2636"/>
      <c r="R2636"/>
      <c r="S2636"/>
      <c r="T2636"/>
      <c r="U2636"/>
    </row>
    <row r="2637" spans="1:21" s="105" customFormat="1" x14ac:dyDescent="0.3">
      <c r="A2637"/>
      <c r="B2637"/>
      <c r="C2637"/>
      <c r="D2637"/>
      <c r="E2637"/>
      <c r="F2637"/>
      <c r="G2637"/>
      <c r="H2637"/>
      <c r="I2637"/>
      <c r="J2637" s="102"/>
      <c r="K2637"/>
      <c r="L2637" s="102"/>
      <c r="M2637" s="135"/>
      <c r="N2637"/>
      <c r="O2637"/>
      <c r="P2637"/>
      <c r="Q2637"/>
      <c r="R2637"/>
      <c r="S2637"/>
      <c r="T2637"/>
      <c r="U2637"/>
    </row>
    <row r="2638" spans="1:21" s="105" customFormat="1" x14ac:dyDescent="0.3">
      <c r="A2638"/>
      <c r="B2638"/>
      <c r="C2638"/>
      <c r="D2638"/>
      <c r="E2638"/>
      <c r="F2638"/>
      <c r="G2638"/>
      <c r="H2638"/>
      <c r="I2638"/>
      <c r="J2638" s="102"/>
      <c r="K2638"/>
      <c r="L2638" s="102"/>
      <c r="M2638" s="135"/>
      <c r="N2638"/>
      <c r="O2638"/>
      <c r="P2638"/>
      <c r="Q2638"/>
      <c r="R2638"/>
      <c r="S2638"/>
      <c r="T2638"/>
      <c r="U2638"/>
    </row>
    <row r="2639" spans="1:21" s="105" customFormat="1" x14ac:dyDescent="0.3">
      <c r="A2639"/>
      <c r="B2639"/>
      <c r="C2639"/>
      <c r="D2639"/>
      <c r="E2639"/>
      <c r="F2639"/>
      <c r="G2639"/>
      <c r="H2639"/>
      <c r="I2639"/>
      <c r="J2639" s="102"/>
      <c r="K2639"/>
      <c r="L2639" s="102"/>
      <c r="M2639" s="135"/>
      <c r="N2639"/>
      <c r="O2639"/>
      <c r="P2639"/>
      <c r="Q2639"/>
      <c r="R2639"/>
      <c r="S2639"/>
      <c r="T2639"/>
      <c r="U2639"/>
    </row>
    <row r="2640" spans="1:21" s="105" customFormat="1" x14ac:dyDescent="0.3">
      <c r="A2640"/>
      <c r="B2640"/>
      <c r="C2640"/>
      <c r="D2640"/>
      <c r="E2640"/>
      <c r="F2640"/>
      <c r="G2640"/>
      <c r="H2640"/>
      <c r="I2640"/>
      <c r="J2640" s="102"/>
      <c r="K2640"/>
      <c r="L2640" s="102"/>
      <c r="M2640" s="135"/>
      <c r="N2640"/>
      <c r="O2640"/>
      <c r="P2640"/>
      <c r="Q2640"/>
      <c r="R2640"/>
      <c r="S2640"/>
      <c r="T2640"/>
      <c r="U2640"/>
    </row>
    <row r="2641" spans="1:21" s="105" customFormat="1" x14ac:dyDescent="0.3">
      <c r="A2641"/>
      <c r="B2641"/>
      <c r="C2641"/>
      <c r="D2641"/>
      <c r="E2641"/>
      <c r="F2641"/>
      <c r="G2641"/>
      <c r="H2641"/>
      <c r="I2641"/>
      <c r="J2641" s="102"/>
      <c r="K2641"/>
      <c r="L2641" s="102"/>
      <c r="M2641" s="135"/>
      <c r="N2641"/>
      <c r="O2641"/>
      <c r="P2641"/>
      <c r="Q2641"/>
      <c r="R2641"/>
      <c r="S2641"/>
      <c r="T2641"/>
      <c r="U2641"/>
    </row>
    <row r="2642" spans="1:21" s="105" customFormat="1" x14ac:dyDescent="0.3">
      <c r="A2642"/>
      <c r="B2642"/>
      <c r="C2642"/>
      <c r="D2642"/>
      <c r="E2642"/>
      <c r="F2642"/>
      <c r="G2642"/>
      <c r="H2642"/>
      <c r="I2642"/>
      <c r="J2642" s="102"/>
      <c r="K2642"/>
      <c r="L2642" s="102"/>
      <c r="M2642" s="135"/>
      <c r="N2642"/>
      <c r="O2642"/>
      <c r="P2642"/>
      <c r="Q2642"/>
      <c r="R2642"/>
      <c r="S2642"/>
      <c r="T2642"/>
      <c r="U2642"/>
    </row>
    <row r="2643" spans="1:21" s="105" customFormat="1" x14ac:dyDescent="0.3">
      <c r="A2643"/>
      <c r="B2643"/>
      <c r="C2643"/>
      <c r="D2643"/>
      <c r="E2643"/>
      <c r="F2643"/>
      <c r="G2643"/>
      <c r="H2643"/>
      <c r="I2643"/>
      <c r="J2643" s="102"/>
      <c r="K2643"/>
      <c r="L2643" s="102"/>
      <c r="M2643" s="135"/>
      <c r="N2643"/>
      <c r="O2643"/>
      <c r="P2643"/>
      <c r="Q2643"/>
      <c r="R2643"/>
      <c r="S2643"/>
      <c r="T2643"/>
      <c r="U2643"/>
    </row>
    <row r="2644" spans="1:21" s="105" customFormat="1" x14ac:dyDescent="0.3">
      <c r="A2644"/>
      <c r="B2644"/>
      <c r="C2644"/>
      <c r="D2644"/>
      <c r="E2644"/>
      <c r="F2644"/>
      <c r="G2644"/>
      <c r="H2644"/>
      <c r="I2644"/>
      <c r="J2644" s="102"/>
      <c r="K2644"/>
      <c r="L2644" s="102"/>
      <c r="M2644" s="135"/>
      <c r="N2644"/>
      <c r="O2644"/>
      <c r="P2644"/>
      <c r="Q2644"/>
      <c r="R2644"/>
      <c r="S2644"/>
      <c r="T2644"/>
      <c r="U2644"/>
    </row>
    <row r="2645" spans="1:21" s="105" customFormat="1" x14ac:dyDescent="0.3">
      <c r="A2645"/>
      <c r="B2645"/>
      <c r="C2645"/>
      <c r="D2645"/>
      <c r="E2645"/>
      <c r="F2645"/>
      <c r="G2645"/>
      <c r="H2645"/>
      <c r="I2645"/>
      <c r="J2645" s="102"/>
      <c r="K2645"/>
      <c r="L2645" s="102"/>
      <c r="M2645" s="135"/>
      <c r="N2645"/>
      <c r="O2645"/>
      <c r="P2645"/>
      <c r="Q2645"/>
      <c r="R2645"/>
      <c r="S2645"/>
      <c r="T2645"/>
      <c r="U2645"/>
    </row>
    <row r="2646" spans="1:21" s="105" customFormat="1" x14ac:dyDescent="0.3">
      <c r="A2646"/>
      <c r="B2646"/>
      <c r="C2646"/>
      <c r="D2646"/>
      <c r="E2646"/>
      <c r="F2646"/>
      <c r="G2646"/>
      <c r="H2646"/>
      <c r="I2646"/>
      <c r="J2646" s="102"/>
      <c r="K2646"/>
      <c r="L2646" s="102"/>
      <c r="M2646" s="135"/>
      <c r="N2646"/>
      <c r="O2646"/>
      <c r="P2646"/>
      <c r="Q2646"/>
      <c r="R2646"/>
      <c r="S2646"/>
      <c r="T2646"/>
      <c r="U2646"/>
    </row>
    <row r="2647" spans="1:21" s="105" customFormat="1" x14ac:dyDescent="0.3">
      <c r="A2647"/>
      <c r="B2647"/>
      <c r="C2647"/>
      <c r="D2647"/>
      <c r="E2647"/>
      <c r="F2647"/>
      <c r="G2647"/>
      <c r="H2647"/>
      <c r="I2647"/>
      <c r="J2647" s="102"/>
      <c r="K2647"/>
      <c r="L2647" s="102"/>
      <c r="M2647" s="135"/>
      <c r="N2647"/>
      <c r="O2647"/>
      <c r="P2647"/>
      <c r="Q2647"/>
      <c r="R2647"/>
      <c r="S2647"/>
      <c r="T2647"/>
      <c r="U2647"/>
    </row>
    <row r="2648" spans="1:21" s="105" customFormat="1" x14ac:dyDescent="0.3">
      <c r="A2648"/>
      <c r="B2648"/>
      <c r="C2648"/>
      <c r="D2648"/>
      <c r="E2648"/>
      <c r="F2648"/>
      <c r="G2648"/>
      <c r="H2648"/>
      <c r="I2648"/>
      <c r="J2648" s="102"/>
      <c r="K2648"/>
      <c r="L2648" s="102"/>
      <c r="M2648" s="135"/>
      <c r="N2648"/>
      <c r="O2648"/>
      <c r="P2648"/>
      <c r="Q2648"/>
      <c r="R2648"/>
      <c r="S2648"/>
      <c r="T2648"/>
      <c r="U2648"/>
    </row>
    <row r="2649" spans="1:21" s="105" customFormat="1" x14ac:dyDescent="0.3">
      <c r="A2649"/>
      <c r="B2649"/>
      <c r="C2649"/>
      <c r="D2649"/>
      <c r="E2649"/>
      <c r="F2649"/>
      <c r="G2649"/>
      <c r="H2649"/>
      <c r="I2649"/>
      <c r="J2649" s="102"/>
      <c r="K2649"/>
      <c r="L2649" s="102"/>
      <c r="M2649" s="135"/>
      <c r="N2649"/>
      <c r="O2649"/>
      <c r="P2649"/>
      <c r="Q2649"/>
      <c r="R2649"/>
      <c r="S2649"/>
      <c r="T2649"/>
      <c r="U2649"/>
    </row>
    <row r="2650" spans="1:21" s="105" customFormat="1" x14ac:dyDescent="0.3">
      <c r="A2650"/>
      <c r="B2650"/>
      <c r="C2650"/>
      <c r="D2650"/>
      <c r="E2650"/>
      <c r="F2650"/>
      <c r="G2650"/>
      <c r="H2650"/>
      <c r="I2650"/>
      <c r="J2650" s="102"/>
      <c r="K2650"/>
      <c r="L2650" s="102"/>
      <c r="M2650" s="135"/>
      <c r="N2650"/>
      <c r="O2650"/>
      <c r="P2650"/>
      <c r="Q2650"/>
      <c r="R2650"/>
      <c r="S2650"/>
      <c r="T2650"/>
      <c r="U2650"/>
    </row>
    <row r="2651" spans="1:21" s="105" customFormat="1" x14ac:dyDescent="0.3">
      <c r="A2651"/>
      <c r="B2651"/>
      <c r="C2651"/>
      <c r="D2651"/>
      <c r="E2651"/>
      <c r="F2651"/>
      <c r="G2651"/>
      <c r="H2651"/>
      <c r="I2651"/>
      <c r="J2651" s="102"/>
      <c r="K2651"/>
      <c r="L2651" s="102"/>
      <c r="M2651" s="135"/>
      <c r="N2651"/>
      <c r="O2651"/>
      <c r="P2651"/>
      <c r="Q2651"/>
      <c r="R2651"/>
      <c r="S2651"/>
      <c r="T2651"/>
      <c r="U2651"/>
    </row>
    <row r="2652" spans="1:21" s="105" customFormat="1" x14ac:dyDescent="0.3">
      <c r="A2652"/>
      <c r="B2652"/>
      <c r="C2652"/>
      <c r="D2652"/>
      <c r="E2652"/>
      <c r="F2652"/>
      <c r="G2652"/>
      <c r="H2652"/>
      <c r="I2652"/>
      <c r="J2652" s="102"/>
      <c r="K2652"/>
      <c r="L2652" s="102"/>
      <c r="M2652" s="135"/>
      <c r="N2652"/>
      <c r="O2652"/>
      <c r="P2652"/>
      <c r="Q2652"/>
      <c r="R2652"/>
      <c r="S2652"/>
      <c r="T2652"/>
      <c r="U2652"/>
    </row>
    <row r="2653" spans="1:21" s="105" customFormat="1" x14ac:dyDescent="0.3">
      <c r="A2653"/>
      <c r="B2653"/>
      <c r="C2653"/>
      <c r="D2653"/>
      <c r="E2653"/>
      <c r="F2653"/>
      <c r="G2653"/>
      <c r="H2653"/>
      <c r="I2653"/>
      <c r="J2653" s="102"/>
      <c r="K2653"/>
      <c r="L2653" s="102"/>
      <c r="M2653" s="135"/>
      <c r="N2653"/>
      <c r="O2653"/>
      <c r="P2653"/>
      <c r="Q2653"/>
      <c r="R2653"/>
      <c r="S2653"/>
      <c r="T2653"/>
      <c r="U2653"/>
    </row>
    <row r="2654" spans="1:21" s="105" customFormat="1" x14ac:dyDescent="0.3">
      <c r="A2654"/>
      <c r="B2654"/>
      <c r="C2654"/>
      <c r="D2654"/>
      <c r="E2654"/>
      <c r="F2654"/>
      <c r="G2654"/>
      <c r="H2654"/>
      <c r="I2654"/>
      <c r="J2654" s="102"/>
      <c r="K2654"/>
      <c r="L2654" s="102"/>
      <c r="M2654" s="135"/>
      <c r="N2654"/>
      <c r="O2654"/>
      <c r="P2654"/>
      <c r="Q2654"/>
      <c r="R2654"/>
      <c r="S2654"/>
      <c r="T2654"/>
      <c r="U2654"/>
    </row>
    <row r="2655" spans="1:21" s="105" customFormat="1" x14ac:dyDescent="0.3">
      <c r="A2655"/>
      <c r="B2655"/>
      <c r="C2655"/>
      <c r="D2655"/>
      <c r="E2655"/>
      <c r="F2655"/>
      <c r="G2655"/>
      <c r="H2655"/>
      <c r="I2655"/>
      <c r="J2655" s="102"/>
      <c r="K2655"/>
      <c r="L2655" s="102"/>
      <c r="M2655" s="135"/>
      <c r="N2655"/>
      <c r="O2655"/>
      <c r="P2655"/>
      <c r="Q2655"/>
      <c r="R2655"/>
      <c r="S2655"/>
      <c r="T2655"/>
      <c r="U2655"/>
    </row>
    <row r="2656" spans="1:21" s="105" customFormat="1" x14ac:dyDescent="0.3">
      <c r="A2656"/>
      <c r="B2656"/>
      <c r="C2656"/>
      <c r="D2656"/>
      <c r="E2656"/>
      <c r="F2656"/>
      <c r="G2656"/>
      <c r="H2656"/>
      <c r="I2656"/>
      <c r="J2656" s="102"/>
      <c r="K2656"/>
      <c r="L2656" s="102"/>
      <c r="M2656" s="135"/>
      <c r="N2656"/>
      <c r="O2656"/>
      <c r="P2656"/>
      <c r="Q2656"/>
      <c r="R2656"/>
      <c r="S2656"/>
      <c r="T2656"/>
      <c r="U2656"/>
    </row>
    <row r="2657" spans="1:21" s="105" customFormat="1" x14ac:dyDescent="0.3">
      <c r="A2657"/>
      <c r="B2657"/>
      <c r="C2657"/>
      <c r="D2657"/>
      <c r="E2657"/>
      <c r="F2657"/>
      <c r="G2657"/>
      <c r="H2657"/>
      <c r="I2657"/>
      <c r="J2657" s="102"/>
      <c r="K2657"/>
      <c r="L2657" s="102"/>
      <c r="M2657" s="135"/>
      <c r="N2657"/>
      <c r="O2657"/>
      <c r="P2657"/>
      <c r="Q2657"/>
      <c r="R2657"/>
      <c r="S2657"/>
      <c r="T2657"/>
      <c r="U2657"/>
    </row>
    <row r="2658" spans="1:21" s="105" customFormat="1" x14ac:dyDescent="0.3">
      <c r="A2658"/>
      <c r="B2658"/>
      <c r="C2658"/>
      <c r="D2658"/>
      <c r="E2658"/>
      <c r="F2658"/>
      <c r="G2658"/>
      <c r="H2658"/>
      <c r="I2658"/>
      <c r="J2658" s="102"/>
      <c r="K2658"/>
      <c r="L2658" s="102"/>
      <c r="M2658" s="135"/>
      <c r="N2658"/>
      <c r="O2658"/>
      <c r="P2658"/>
      <c r="Q2658"/>
      <c r="R2658"/>
      <c r="S2658"/>
      <c r="T2658"/>
      <c r="U2658"/>
    </row>
    <row r="2659" spans="1:21" s="105" customFormat="1" x14ac:dyDescent="0.3">
      <c r="A2659"/>
      <c r="B2659"/>
      <c r="C2659"/>
      <c r="D2659"/>
      <c r="E2659"/>
      <c r="F2659"/>
      <c r="G2659"/>
      <c r="H2659"/>
      <c r="I2659"/>
      <c r="J2659" s="102"/>
      <c r="K2659"/>
      <c r="L2659" s="102"/>
      <c r="M2659" s="135"/>
      <c r="N2659"/>
      <c r="O2659"/>
      <c r="P2659"/>
      <c r="Q2659"/>
      <c r="R2659"/>
      <c r="S2659"/>
      <c r="T2659"/>
      <c r="U2659"/>
    </row>
    <row r="2660" spans="1:21" s="105" customFormat="1" x14ac:dyDescent="0.3">
      <c r="A2660"/>
      <c r="B2660"/>
      <c r="C2660"/>
      <c r="D2660"/>
      <c r="E2660"/>
      <c r="F2660"/>
      <c r="G2660"/>
      <c r="H2660"/>
      <c r="I2660"/>
      <c r="J2660" s="102"/>
      <c r="K2660"/>
      <c r="L2660" s="102"/>
      <c r="M2660" s="135"/>
      <c r="N2660"/>
      <c r="O2660"/>
      <c r="P2660"/>
      <c r="Q2660"/>
      <c r="R2660"/>
      <c r="S2660"/>
      <c r="T2660"/>
      <c r="U2660"/>
    </row>
    <row r="2661" spans="1:21" s="105" customFormat="1" x14ac:dyDescent="0.3">
      <c r="A2661"/>
      <c r="B2661"/>
      <c r="C2661"/>
      <c r="D2661"/>
      <c r="E2661"/>
      <c r="F2661"/>
      <c r="G2661"/>
      <c r="H2661"/>
      <c r="I2661"/>
      <c r="J2661" s="102"/>
      <c r="K2661"/>
      <c r="L2661" s="102"/>
      <c r="M2661" s="135"/>
      <c r="N2661"/>
      <c r="O2661"/>
      <c r="P2661"/>
      <c r="Q2661"/>
      <c r="R2661"/>
      <c r="S2661"/>
      <c r="T2661"/>
      <c r="U2661"/>
    </row>
    <row r="2662" spans="1:21" s="105" customFormat="1" x14ac:dyDescent="0.3">
      <c r="A2662"/>
      <c r="B2662"/>
      <c r="C2662"/>
      <c r="D2662"/>
      <c r="E2662"/>
      <c r="F2662"/>
      <c r="G2662"/>
      <c r="H2662"/>
      <c r="I2662"/>
      <c r="J2662" s="102"/>
      <c r="K2662"/>
      <c r="L2662" s="102"/>
      <c r="M2662" s="135"/>
      <c r="N2662"/>
      <c r="O2662"/>
      <c r="P2662"/>
      <c r="Q2662"/>
      <c r="R2662"/>
      <c r="S2662"/>
      <c r="T2662"/>
      <c r="U2662"/>
    </row>
    <row r="2663" spans="1:21" s="105" customFormat="1" x14ac:dyDescent="0.3">
      <c r="A2663"/>
      <c r="B2663"/>
      <c r="C2663"/>
      <c r="D2663"/>
      <c r="E2663"/>
      <c r="F2663"/>
      <c r="G2663"/>
      <c r="H2663"/>
      <c r="I2663"/>
      <c r="J2663" s="102"/>
      <c r="K2663"/>
      <c r="L2663" s="102"/>
      <c r="M2663" s="135"/>
      <c r="N2663"/>
      <c r="O2663"/>
      <c r="P2663"/>
      <c r="Q2663"/>
      <c r="R2663"/>
      <c r="S2663"/>
      <c r="T2663"/>
      <c r="U2663"/>
    </row>
    <row r="2664" spans="1:21" s="105" customFormat="1" x14ac:dyDescent="0.3">
      <c r="A2664"/>
      <c r="B2664"/>
      <c r="C2664"/>
      <c r="D2664"/>
      <c r="E2664"/>
      <c r="F2664"/>
      <c r="G2664"/>
      <c r="H2664"/>
      <c r="I2664"/>
      <c r="J2664" s="102"/>
      <c r="K2664"/>
      <c r="L2664" s="102"/>
      <c r="M2664" s="135"/>
      <c r="N2664"/>
      <c r="O2664"/>
      <c r="P2664"/>
      <c r="Q2664"/>
      <c r="R2664"/>
      <c r="S2664"/>
      <c r="T2664"/>
      <c r="U2664"/>
    </row>
    <row r="2665" spans="1:21" s="105" customFormat="1" x14ac:dyDescent="0.3">
      <c r="A2665"/>
      <c r="B2665"/>
      <c r="C2665"/>
      <c r="D2665"/>
      <c r="E2665"/>
      <c r="F2665"/>
      <c r="G2665"/>
      <c r="H2665"/>
      <c r="I2665"/>
      <c r="J2665" s="102"/>
      <c r="K2665"/>
      <c r="L2665" s="102"/>
      <c r="M2665" s="135"/>
      <c r="N2665"/>
      <c r="O2665"/>
      <c r="P2665"/>
      <c r="Q2665"/>
      <c r="R2665"/>
      <c r="S2665"/>
      <c r="T2665"/>
      <c r="U2665"/>
    </row>
    <row r="2666" spans="1:21" s="105" customFormat="1" x14ac:dyDescent="0.3">
      <c r="A2666"/>
      <c r="B2666"/>
      <c r="C2666"/>
      <c r="D2666"/>
      <c r="E2666"/>
      <c r="F2666"/>
      <c r="G2666"/>
      <c r="H2666"/>
      <c r="I2666"/>
      <c r="J2666" s="102"/>
      <c r="K2666"/>
      <c r="L2666" s="102"/>
      <c r="M2666" s="135"/>
      <c r="N2666"/>
      <c r="O2666"/>
      <c r="P2666"/>
      <c r="Q2666"/>
      <c r="R2666"/>
      <c r="S2666"/>
      <c r="T2666"/>
      <c r="U2666"/>
    </row>
    <row r="2667" spans="1:21" s="105" customFormat="1" x14ac:dyDescent="0.3">
      <c r="A2667"/>
      <c r="B2667"/>
      <c r="C2667"/>
      <c r="D2667"/>
      <c r="E2667"/>
      <c r="F2667"/>
      <c r="G2667"/>
      <c r="H2667"/>
      <c r="I2667"/>
      <c r="J2667" s="102"/>
      <c r="K2667"/>
      <c r="L2667" s="102"/>
      <c r="M2667" s="135"/>
      <c r="N2667"/>
      <c r="O2667"/>
      <c r="P2667"/>
      <c r="Q2667"/>
      <c r="R2667"/>
      <c r="S2667"/>
      <c r="T2667"/>
      <c r="U2667"/>
    </row>
    <row r="2668" spans="1:21" s="105" customFormat="1" x14ac:dyDescent="0.3">
      <c r="A2668"/>
      <c r="B2668"/>
      <c r="C2668"/>
      <c r="D2668"/>
      <c r="E2668"/>
      <c r="F2668"/>
      <c r="G2668"/>
      <c r="H2668"/>
      <c r="I2668"/>
      <c r="J2668" s="102"/>
      <c r="K2668"/>
      <c r="L2668" s="102"/>
      <c r="M2668" s="135"/>
      <c r="N2668"/>
      <c r="O2668"/>
      <c r="P2668"/>
      <c r="Q2668"/>
      <c r="R2668"/>
      <c r="S2668"/>
      <c r="T2668"/>
      <c r="U2668"/>
    </row>
    <row r="2669" spans="1:21" s="105" customFormat="1" x14ac:dyDescent="0.3">
      <c r="A2669"/>
      <c r="B2669"/>
      <c r="C2669"/>
      <c r="D2669"/>
      <c r="E2669"/>
      <c r="F2669"/>
      <c r="G2669"/>
      <c r="H2669"/>
      <c r="I2669"/>
      <c r="J2669" s="102"/>
      <c r="K2669"/>
      <c r="L2669" s="102"/>
      <c r="M2669" s="135"/>
      <c r="N2669"/>
      <c r="O2669"/>
      <c r="P2669"/>
      <c r="Q2669"/>
      <c r="R2669"/>
      <c r="S2669"/>
      <c r="T2669"/>
      <c r="U2669"/>
    </row>
    <row r="2670" spans="1:21" s="105" customFormat="1" x14ac:dyDescent="0.3">
      <c r="A2670"/>
      <c r="B2670"/>
      <c r="C2670"/>
      <c r="D2670"/>
      <c r="E2670"/>
      <c r="F2670"/>
      <c r="G2670"/>
      <c r="H2670"/>
      <c r="I2670"/>
      <c r="J2670" s="102"/>
      <c r="K2670"/>
      <c r="L2670" s="102"/>
      <c r="M2670" s="135"/>
      <c r="N2670"/>
      <c r="O2670"/>
      <c r="P2670"/>
      <c r="Q2670"/>
      <c r="R2670"/>
      <c r="S2670"/>
      <c r="T2670"/>
      <c r="U2670"/>
    </row>
    <row r="2671" spans="1:21" s="105" customFormat="1" x14ac:dyDescent="0.3">
      <c r="A2671"/>
      <c r="B2671"/>
      <c r="C2671"/>
      <c r="D2671"/>
      <c r="E2671"/>
      <c r="F2671"/>
      <c r="G2671"/>
      <c r="H2671"/>
      <c r="I2671"/>
      <c r="J2671" s="102"/>
      <c r="K2671"/>
      <c r="L2671" s="102"/>
      <c r="M2671" s="135"/>
      <c r="N2671"/>
      <c r="O2671"/>
      <c r="P2671"/>
      <c r="Q2671"/>
      <c r="R2671"/>
      <c r="S2671"/>
      <c r="T2671"/>
      <c r="U2671"/>
    </row>
    <row r="2672" spans="1:21" s="105" customFormat="1" x14ac:dyDescent="0.3">
      <c r="A2672"/>
      <c r="B2672"/>
      <c r="C2672"/>
      <c r="D2672"/>
      <c r="E2672"/>
      <c r="F2672"/>
      <c r="G2672"/>
      <c r="H2672"/>
      <c r="I2672"/>
      <c r="J2672" s="102"/>
      <c r="K2672"/>
      <c r="L2672" s="102"/>
      <c r="M2672" s="135"/>
      <c r="N2672"/>
      <c r="O2672"/>
      <c r="P2672"/>
      <c r="Q2672"/>
      <c r="R2672"/>
      <c r="S2672"/>
      <c r="T2672"/>
      <c r="U2672"/>
    </row>
    <row r="2673" spans="1:21" s="105" customFormat="1" x14ac:dyDescent="0.3">
      <c r="A2673"/>
      <c r="B2673"/>
      <c r="C2673"/>
      <c r="D2673"/>
      <c r="E2673"/>
      <c r="F2673"/>
      <c r="G2673"/>
      <c r="H2673"/>
      <c r="I2673"/>
      <c r="J2673" s="102"/>
      <c r="K2673"/>
      <c r="L2673" s="102"/>
      <c r="M2673" s="135"/>
      <c r="N2673"/>
      <c r="O2673"/>
      <c r="P2673"/>
      <c r="Q2673"/>
      <c r="R2673"/>
      <c r="S2673"/>
      <c r="T2673"/>
      <c r="U2673"/>
    </row>
    <row r="2674" spans="1:21" s="105" customFormat="1" x14ac:dyDescent="0.3">
      <c r="A2674"/>
      <c r="B2674"/>
      <c r="C2674"/>
      <c r="D2674"/>
      <c r="E2674"/>
      <c r="F2674"/>
      <c r="G2674"/>
      <c r="H2674"/>
      <c r="I2674"/>
      <c r="J2674" s="102"/>
      <c r="K2674"/>
      <c r="L2674" s="102"/>
      <c r="M2674" s="135"/>
      <c r="N2674"/>
      <c r="O2674"/>
      <c r="P2674"/>
      <c r="Q2674"/>
      <c r="R2674"/>
      <c r="S2674"/>
      <c r="T2674"/>
      <c r="U2674"/>
    </row>
    <row r="2675" spans="1:21" s="105" customFormat="1" x14ac:dyDescent="0.3">
      <c r="A2675"/>
      <c r="B2675"/>
      <c r="C2675"/>
      <c r="D2675"/>
      <c r="E2675"/>
      <c r="F2675"/>
      <c r="G2675"/>
      <c r="H2675"/>
      <c r="I2675"/>
      <c r="J2675" s="102"/>
      <c r="K2675"/>
      <c r="L2675" s="102"/>
      <c r="M2675" s="135"/>
      <c r="N2675"/>
      <c r="O2675"/>
      <c r="P2675"/>
      <c r="Q2675"/>
      <c r="R2675"/>
      <c r="S2675"/>
      <c r="T2675"/>
      <c r="U2675"/>
    </row>
    <row r="2676" spans="1:21" s="105" customFormat="1" x14ac:dyDescent="0.3">
      <c r="A2676"/>
      <c r="B2676"/>
      <c r="C2676"/>
      <c r="D2676"/>
      <c r="E2676"/>
      <c r="F2676"/>
      <c r="G2676"/>
      <c r="H2676"/>
      <c r="I2676"/>
      <c r="J2676" s="102"/>
      <c r="K2676"/>
      <c r="L2676" s="102"/>
      <c r="M2676" s="135"/>
      <c r="N2676"/>
      <c r="O2676"/>
      <c r="P2676"/>
      <c r="Q2676"/>
      <c r="R2676"/>
      <c r="S2676"/>
      <c r="T2676"/>
      <c r="U2676"/>
    </row>
    <row r="2677" spans="1:21" s="105" customFormat="1" x14ac:dyDescent="0.3">
      <c r="A2677"/>
      <c r="B2677"/>
      <c r="C2677"/>
      <c r="D2677"/>
      <c r="E2677"/>
      <c r="F2677"/>
      <c r="G2677"/>
      <c r="H2677"/>
      <c r="I2677"/>
      <c r="J2677" s="102"/>
      <c r="K2677"/>
      <c r="L2677" s="102"/>
      <c r="M2677" s="135"/>
      <c r="N2677"/>
      <c r="O2677"/>
      <c r="P2677"/>
      <c r="Q2677"/>
      <c r="R2677"/>
      <c r="S2677"/>
      <c r="T2677"/>
      <c r="U2677"/>
    </row>
    <row r="2678" spans="1:21" s="105" customFormat="1" x14ac:dyDescent="0.3">
      <c r="A2678"/>
      <c r="B2678"/>
      <c r="C2678"/>
      <c r="D2678"/>
      <c r="E2678"/>
      <c r="F2678"/>
      <c r="G2678"/>
      <c r="H2678"/>
      <c r="I2678"/>
      <c r="J2678" s="102"/>
      <c r="K2678"/>
      <c r="L2678" s="102"/>
      <c r="M2678" s="135"/>
      <c r="N2678"/>
      <c r="O2678"/>
      <c r="P2678"/>
      <c r="Q2678"/>
      <c r="R2678"/>
      <c r="S2678"/>
      <c r="T2678"/>
      <c r="U2678"/>
    </row>
    <row r="2679" spans="1:21" s="105" customFormat="1" x14ac:dyDescent="0.3">
      <c r="A2679"/>
      <c r="B2679"/>
      <c r="C2679"/>
      <c r="D2679"/>
      <c r="E2679"/>
      <c r="F2679"/>
      <c r="G2679"/>
      <c r="H2679"/>
      <c r="I2679"/>
      <c r="J2679" s="102"/>
      <c r="K2679"/>
      <c r="L2679" s="102"/>
      <c r="M2679" s="135"/>
      <c r="N2679"/>
      <c r="O2679"/>
      <c r="P2679"/>
      <c r="Q2679"/>
      <c r="R2679"/>
      <c r="S2679"/>
      <c r="T2679"/>
      <c r="U2679"/>
    </row>
    <row r="2680" spans="1:21" s="105" customFormat="1" x14ac:dyDescent="0.3">
      <c r="A2680"/>
      <c r="B2680"/>
      <c r="C2680"/>
      <c r="D2680"/>
      <c r="E2680"/>
      <c r="F2680"/>
      <c r="G2680"/>
      <c r="H2680"/>
      <c r="I2680"/>
      <c r="J2680" s="102"/>
      <c r="K2680"/>
      <c r="L2680" s="102"/>
      <c r="M2680" s="135"/>
      <c r="N2680"/>
      <c r="O2680"/>
      <c r="P2680"/>
      <c r="Q2680"/>
      <c r="R2680"/>
      <c r="S2680"/>
      <c r="T2680"/>
      <c r="U2680"/>
    </row>
    <row r="2681" spans="1:21" s="105" customFormat="1" x14ac:dyDescent="0.3">
      <c r="A2681"/>
      <c r="B2681"/>
      <c r="C2681"/>
      <c r="D2681"/>
      <c r="E2681"/>
      <c r="F2681"/>
      <c r="G2681"/>
      <c r="H2681"/>
      <c r="I2681"/>
      <c r="J2681" s="102"/>
      <c r="K2681"/>
      <c r="L2681" s="102"/>
      <c r="M2681" s="135"/>
      <c r="N2681"/>
      <c r="O2681"/>
      <c r="P2681"/>
      <c r="Q2681"/>
      <c r="R2681"/>
      <c r="S2681"/>
      <c r="T2681"/>
      <c r="U2681"/>
    </row>
    <row r="2682" spans="1:21" s="105" customFormat="1" x14ac:dyDescent="0.3">
      <c r="A2682"/>
      <c r="B2682"/>
      <c r="C2682"/>
      <c r="D2682"/>
      <c r="E2682"/>
      <c r="F2682"/>
      <c r="G2682"/>
      <c r="H2682"/>
      <c r="I2682"/>
      <c r="J2682" s="102"/>
      <c r="K2682"/>
      <c r="L2682" s="102"/>
      <c r="M2682" s="135"/>
      <c r="N2682"/>
      <c r="O2682"/>
      <c r="P2682"/>
      <c r="Q2682"/>
      <c r="R2682"/>
      <c r="S2682"/>
      <c r="T2682"/>
      <c r="U2682"/>
    </row>
    <row r="2683" spans="1:21" s="105" customFormat="1" x14ac:dyDescent="0.3">
      <c r="A2683"/>
      <c r="B2683"/>
      <c r="C2683"/>
      <c r="D2683"/>
      <c r="E2683"/>
      <c r="F2683"/>
      <c r="G2683"/>
      <c r="H2683"/>
      <c r="I2683"/>
      <c r="J2683" s="102"/>
      <c r="K2683"/>
      <c r="L2683" s="102"/>
      <c r="M2683" s="135"/>
      <c r="N2683"/>
      <c r="O2683"/>
      <c r="P2683"/>
      <c r="Q2683"/>
      <c r="R2683"/>
      <c r="S2683"/>
      <c r="T2683"/>
      <c r="U2683"/>
    </row>
    <row r="2684" spans="1:21" s="105" customFormat="1" x14ac:dyDescent="0.3">
      <c r="A2684"/>
      <c r="B2684"/>
      <c r="C2684"/>
      <c r="D2684"/>
      <c r="E2684"/>
      <c r="F2684"/>
      <c r="G2684"/>
      <c r="H2684"/>
      <c r="I2684"/>
      <c r="J2684" s="102"/>
      <c r="K2684"/>
      <c r="L2684" s="102"/>
      <c r="M2684" s="135"/>
      <c r="N2684"/>
      <c r="O2684"/>
      <c r="P2684"/>
      <c r="Q2684"/>
      <c r="R2684"/>
      <c r="S2684"/>
      <c r="T2684"/>
      <c r="U2684"/>
    </row>
    <row r="2685" spans="1:21" s="105" customFormat="1" x14ac:dyDescent="0.3">
      <c r="A2685"/>
      <c r="B2685"/>
      <c r="C2685"/>
      <c r="D2685"/>
      <c r="E2685"/>
      <c r="F2685"/>
      <c r="G2685"/>
      <c r="H2685"/>
      <c r="I2685"/>
      <c r="J2685" s="102"/>
      <c r="K2685"/>
      <c r="L2685" s="102"/>
      <c r="M2685" s="135"/>
      <c r="N2685"/>
      <c r="O2685"/>
      <c r="P2685"/>
      <c r="Q2685"/>
      <c r="R2685"/>
      <c r="S2685"/>
      <c r="T2685"/>
      <c r="U2685"/>
    </row>
    <row r="2686" spans="1:21" s="105" customFormat="1" x14ac:dyDescent="0.3">
      <c r="A2686"/>
      <c r="B2686"/>
      <c r="C2686"/>
      <c r="D2686"/>
      <c r="E2686"/>
      <c r="F2686"/>
      <c r="G2686"/>
      <c r="H2686"/>
      <c r="I2686"/>
      <c r="J2686" s="102"/>
      <c r="K2686"/>
      <c r="L2686" s="102"/>
      <c r="M2686" s="135"/>
      <c r="N2686"/>
      <c r="O2686"/>
      <c r="P2686"/>
      <c r="Q2686"/>
      <c r="R2686"/>
      <c r="S2686"/>
      <c r="T2686"/>
      <c r="U2686"/>
    </row>
    <row r="2687" spans="1:21" s="105" customFormat="1" x14ac:dyDescent="0.3">
      <c r="A2687"/>
      <c r="B2687"/>
      <c r="C2687"/>
      <c r="D2687"/>
      <c r="E2687"/>
      <c r="F2687"/>
      <c r="G2687"/>
      <c r="H2687"/>
      <c r="I2687"/>
      <c r="J2687" s="102"/>
      <c r="K2687"/>
      <c r="L2687" s="102"/>
      <c r="M2687" s="135"/>
      <c r="N2687"/>
      <c r="O2687"/>
      <c r="P2687"/>
      <c r="Q2687"/>
      <c r="R2687"/>
      <c r="S2687"/>
      <c r="T2687"/>
      <c r="U2687"/>
    </row>
    <row r="2688" spans="1:21" s="105" customFormat="1" x14ac:dyDescent="0.3">
      <c r="A2688"/>
      <c r="B2688"/>
      <c r="C2688"/>
      <c r="D2688"/>
      <c r="E2688"/>
      <c r="F2688"/>
      <c r="G2688"/>
      <c r="H2688"/>
      <c r="I2688"/>
      <c r="J2688" s="102"/>
      <c r="K2688"/>
      <c r="L2688" s="102"/>
      <c r="M2688" s="135"/>
      <c r="N2688"/>
      <c r="O2688"/>
      <c r="P2688"/>
      <c r="Q2688"/>
      <c r="R2688"/>
      <c r="S2688"/>
      <c r="T2688"/>
      <c r="U2688"/>
    </row>
    <row r="2689" spans="1:21" s="105" customFormat="1" x14ac:dyDescent="0.3">
      <c r="A2689"/>
      <c r="B2689"/>
      <c r="C2689"/>
      <c r="D2689"/>
      <c r="E2689"/>
      <c r="F2689"/>
      <c r="G2689"/>
      <c r="H2689"/>
      <c r="I2689"/>
      <c r="J2689" s="102"/>
      <c r="K2689"/>
      <c r="L2689" s="102"/>
      <c r="M2689" s="135"/>
      <c r="N2689"/>
      <c r="O2689"/>
      <c r="P2689"/>
      <c r="Q2689"/>
      <c r="R2689"/>
      <c r="S2689"/>
      <c r="T2689"/>
      <c r="U2689"/>
    </row>
    <row r="2690" spans="1:21" s="105" customFormat="1" x14ac:dyDescent="0.3">
      <c r="A2690"/>
      <c r="B2690"/>
      <c r="C2690"/>
      <c r="D2690"/>
      <c r="E2690"/>
      <c r="F2690"/>
      <c r="G2690"/>
      <c r="H2690"/>
      <c r="I2690"/>
      <c r="J2690" s="102"/>
      <c r="K2690"/>
      <c r="L2690" s="102"/>
      <c r="M2690" s="135"/>
      <c r="N2690"/>
      <c r="O2690"/>
      <c r="P2690"/>
      <c r="Q2690"/>
      <c r="R2690"/>
      <c r="S2690"/>
      <c r="T2690"/>
      <c r="U2690"/>
    </row>
    <row r="2691" spans="1:21" s="105" customFormat="1" x14ac:dyDescent="0.3">
      <c r="A2691"/>
      <c r="B2691"/>
      <c r="C2691"/>
      <c r="D2691"/>
      <c r="E2691"/>
      <c r="F2691"/>
      <c r="G2691"/>
      <c r="H2691"/>
      <c r="I2691"/>
      <c r="J2691" s="102"/>
      <c r="K2691"/>
      <c r="L2691" s="102"/>
      <c r="M2691" s="135"/>
      <c r="N2691"/>
      <c r="O2691"/>
      <c r="P2691"/>
      <c r="Q2691"/>
      <c r="R2691"/>
      <c r="S2691"/>
      <c r="T2691"/>
      <c r="U2691"/>
    </row>
    <row r="2692" spans="1:21" s="105" customFormat="1" x14ac:dyDescent="0.3">
      <c r="A2692"/>
      <c r="B2692"/>
      <c r="C2692"/>
      <c r="D2692"/>
      <c r="E2692"/>
      <c r="F2692"/>
      <c r="G2692"/>
      <c r="H2692"/>
      <c r="I2692"/>
      <c r="J2692" s="102"/>
      <c r="K2692"/>
      <c r="L2692" s="102"/>
      <c r="M2692" s="135"/>
      <c r="N2692"/>
      <c r="O2692"/>
      <c r="P2692"/>
      <c r="Q2692"/>
      <c r="R2692"/>
      <c r="S2692"/>
      <c r="T2692"/>
      <c r="U2692"/>
    </row>
    <row r="2693" spans="1:21" s="105" customFormat="1" x14ac:dyDescent="0.3">
      <c r="A2693"/>
      <c r="B2693"/>
      <c r="C2693"/>
      <c r="D2693"/>
      <c r="E2693"/>
      <c r="F2693"/>
      <c r="G2693"/>
      <c r="H2693"/>
      <c r="I2693"/>
      <c r="J2693" s="102"/>
      <c r="K2693"/>
      <c r="L2693" s="102"/>
      <c r="M2693" s="135"/>
      <c r="N2693"/>
      <c r="O2693"/>
      <c r="P2693"/>
      <c r="Q2693"/>
      <c r="R2693"/>
      <c r="S2693"/>
      <c r="T2693"/>
      <c r="U2693"/>
    </row>
    <row r="2694" spans="1:21" s="105" customFormat="1" x14ac:dyDescent="0.3">
      <c r="A2694"/>
      <c r="B2694"/>
      <c r="C2694"/>
      <c r="D2694"/>
      <c r="E2694"/>
      <c r="F2694"/>
      <c r="G2694"/>
      <c r="H2694"/>
      <c r="I2694"/>
      <c r="J2694" s="102"/>
      <c r="K2694"/>
      <c r="L2694" s="102"/>
      <c r="M2694" s="135"/>
      <c r="N2694"/>
      <c r="O2694"/>
      <c r="P2694"/>
      <c r="Q2694"/>
      <c r="R2694"/>
      <c r="S2694"/>
      <c r="T2694"/>
      <c r="U2694"/>
    </row>
    <row r="2695" spans="1:21" s="105" customFormat="1" x14ac:dyDescent="0.3">
      <c r="A2695"/>
      <c r="B2695"/>
      <c r="C2695"/>
      <c r="D2695"/>
      <c r="E2695"/>
      <c r="F2695"/>
      <c r="G2695"/>
      <c r="H2695"/>
      <c r="I2695"/>
      <c r="J2695" s="102"/>
      <c r="K2695"/>
      <c r="L2695" s="102"/>
      <c r="M2695" s="135"/>
      <c r="N2695"/>
      <c r="O2695"/>
      <c r="P2695"/>
      <c r="Q2695"/>
      <c r="R2695"/>
      <c r="S2695"/>
      <c r="T2695"/>
      <c r="U2695"/>
    </row>
    <row r="2696" spans="1:21" s="105" customFormat="1" x14ac:dyDescent="0.3">
      <c r="A2696"/>
      <c r="B2696"/>
      <c r="C2696"/>
      <c r="D2696"/>
      <c r="E2696"/>
      <c r="F2696"/>
      <c r="G2696"/>
      <c r="H2696"/>
      <c r="I2696"/>
      <c r="J2696" s="102"/>
      <c r="K2696"/>
      <c r="L2696" s="102"/>
      <c r="M2696" s="135"/>
      <c r="N2696"/>
      <c r="O2696"/>
      <c r="P2696"/>
      <c r="Q2696"/>
      <c r="R2696"/>
      <c r="S2696"/>
      <c r="T2696"/>
      <c r="U2696"/>
    </row>
    <row r="2697" spans="1:21" s="105" customFormat="1" x14ac:dyDescent="0.3">
      <c r="A2697"/>
      <c r="B2697"/>
      <c r="C2697"/>
      <c r="D2697"/>
      <c r="E2697"/>
      <c r="F2697"/>
      <c r="G2697"/>
      <c r="H2697"/>
      <c r="I2697"/>
      <c r="J2697" s="102"/>
      <c r="K2697"/>
      <c r="L2697" s="102"/>
      <c r="M2697" s="135"/>
      <c r="N2697"/>
      <c r="O2697"/>
      <c r="P2697"/>
      <c r="Q2697"/>
      <c r="R2697"/>
      <c r="S2697"/>
      <c r="T2697"/>
      <c r="U2697"/>
    </row>
    <row r="2698" spans="1:21" s="105" customFormat="1" x14ac:dyDescent="0.3">
      <c r="A2698"/>
      <c r="B2698"/>
      <c r="C2698"/>
      <c r="D2698"/>
      <c r="E2698"/>
      <c r="F2698"/>
      <c r="G2698"/>
      <c r="H2698"/>
      <c r="I2698"/>
      <c r="J2698" s="102"/>
      <c r="K2698"/>
      <c r="L2698" s="102"/>
      <c r="M2698" s="135"/>
      <c r="N2698"/>
      <c r="O2698"/>
      <c r="P2698"/>
      <c r="Q2698"/>
      <c r="R2698"/>
      <c r="S2698"/>
      <c r="T2698"/>
      <c r="U2698"/>
    </row>
    <row r="2699" spans="1:21" s="105" customFormat="1" x14ac:dyDescent="0.3">
      <c r="A2699"/>
      <c r="B2699"/>
      <c r="C2699"/>
      <c r="D2699"/>
      <c r="E2699"/>
      <c r="F2699"/>
      <c r="G2699"/>
      <c r="H2699"/>
      <c r="I2699"/>
      <c r="J2699" s="102"/>
      <c r="K2699"/>
      <c r="L2699" s="102"/>
      <c r="M2699" s="135"/>
      <c r="N2699"/>
      <c r="O2699"/>
      <c r="P2699"/>
      <c r="Q2699"/>
      <c r="R2699"/>
      <c r="S2699"/>
      <c r="T2699"/>
      <c r="U2699"/>
    </row>
    <row r="2700" spans="1:21" s="105" customFormat="1" x14ac:dyDescent="0.3">
      <c r="A2700"/>
      <c r="B2700"/>
      <c r="C2700"/>
      <c r="D2700"/>
      <c r="E2700"/>
      <c r="F2700"/>
      <c r="G2700"/>
      <c r="H2700"/>
      <c r="I2700"/>
      <c r="J2700" s="102"/>
      <c r="K2700"/>
      <c r="L2700" s="102"/>
      <c r="M2700" s="135"/>
      <c r="N2700"/>
      <c r="O2700"/>
      <c r="P2700"/>
      <c r="Q2700"/>
      <c r="R2700"/>
      <c r="S2700"/>
      <c r="T2700"/>
      <c r="U2700"/>
    </row>
    <row r="2701" spans="1:21" s="105" customFormat="1" x14ac:dyDescent="0.3">
      <c r="A2701"/>
      <c r="B2701"/>
      <c r="C2701"/>
      <c r="D2701"/>
      <c r="E2701"/>
      <c r="F2701"/>
      <c r="G2701"/>
      <c r="H2701"/>
      <c r="I2701"/>
      <c r="J2701" s="102"/>
      <c r="K2701"/>
      <c r="L2701" s="102"/>
      <c r="M2701" s="135"/>
      <c r="N2701"/>
      <c r="O2701"/>
      <c r="P2701"/>
      <c r="Q2701"/>
      <c r="R2701"/>
      <c r="S2701"/>
      <c r="T2701"/>
      <c r="U2701"/>
    </row>
    <row r="2702" spans="1:21" s="105" customFormat="1" x14ac:dyDescent="0.3">
      <c r="A2702"/>
      <c r="B2702"/>
      <c r="C2702"/>
      <c r="D2702"/>
      <c r="E2702"/>
      <c r="F2702"/>
      <c r="G2702"/>
      <c r="H2702"/>
      <c r="I2702"/>
      <c r="J2702" s="102"/>
      <c r="K2702"/>
      <c r="L2702" s="102"/>
      <c r="M2702" s="135"/>
      <c r="N2702"/>
      <c r="O2702"/>
      <c r="P2702"/>
      <c r="Q2702"/>
      <c r="R2702"/>
      <c r="S2702"/>
      <c r="T2702"/>
      <c r="U2702"/>
    </row>
    <row r="2703" spans="1:21" s="105" customFormat="1" x14ac:dyDescent="0.3">
      <c r="A2703"/>
      <c r="B2703"/>
      <c r="C2703"/>
      <c r="D2703"/>
      <c r="E2703"/>
      <c r="F2703"/>
      <c r="G2703"/>
      <c r="H2703"/>
      <c r="I2703"/>
      <c r="J2703" s="102"/>
      <c r="K2703"/>
      <c r="L2703" s="102"/>
      <c r="M2703" s="135"/>
      <c r="N2703"/>
      <c r="O2703"/>
      <c r="P2703"/>
      <c r="Q2703"/>
      <c r="R2703"/>
      <c r="S2703"/>
      <c r="T2703"/>
      <c r="U2703"/>
    </row>
    <row r="2704" spans="1:21" s="105" customFormat="1" x14ac:dyDescent="0.3">
      <c r="A2704"/>
      <c r="B2704"/>
      <c r="C2704"/>
      <c r="D2704"/>
      <c r="E2704"/>
      <c r="F2704"/>
      <c r="G2704"/>
      <c r="H2704"/>
      <c r="I2704"/>
      <c r="J2704" s="102"/>
      <c r="K2704"/>
      <c r="L2704" s="102"/>
      <c r="M2704" s="135"/>
      <c r="N2704"/>
      <c r="O2704"/>
      <c r="P2704"/>
      <c r="Q2704"/>
      <c r="R2704"/>
      <c r="S2704"/>
      <c r="T2704"/>
      <c r="U2704"/>
    </row>
    <row r="2705" spans="1:21" s="105" customFormat="1" x14ac:dyDescent="0.3">
      <c r="A2705"/>
      <c r="B2705"/>
      <c r="C2705"/>
      <c r="D2705"/>
      <c r="E2705"/>
      <c r="F2705"/>
      <c r="G2705"/>
      <c r="H2705"/>
      <c r="I2705"/>
      <c r="J2705" s="102"/>
      <c r="K2705"/>
      <c r="L2705" s="102"/>
      <c r="M2705" s="135"/>
      <c r="N2705"/>
      <c r="O2705"/>
      <c r="P2705"/>
      <c r="Q2705"/>
      <c r="R2705"/>
      <c r="S2705"/>
      <c r="T2705"/>
      <c r="U2705"/>
    </row>
    <row r="2706" spans="1:21" s="105" customFormat="1" x14ac:dyDescent="0.3">
      <c r="A2706"/>
      <c r="B2706"/>
      <c r="C2706"/>
      <c r="D2706"/>
      <c r="E2706"/>
      <c r="F2706"/>
      <c r="G2706"/>
      <c r="H2706"/>
      <c r="I2706"/>
      <c r="J2706" s="102"/>
      <c r="K2706"/>
      <c r="L2706" s="102"/>
      <c r="M2706" s="135"/>
      <c r="N2706"/>
      <c r="O2706"/>
      <c r="P2706"/>
      <c r="Q2706"/>
      <c r="R2706"/>
      <c r="S2706"/>
      <c r="T2706"/>
      <c r="U2706"/>
    </row>
    <row r="2707" spans="1:21" s="105" customFormat="1" x14ac:dyDescent="0.3">
      <c r="A2707"/>
      <c r="B2707"/>
      <c r="C2707"/>
      <c r="D2707"/>
      <c r="E2707"/>
      <c r="F2707"/>
      <c r="G2707"/>
      <c r="H2707"/>
      <c r="I2707"/>
      <c r="J2707" s="102"/>
      <c r="K2707"/>
      <c r="L2707" s="102"/>
      <c r="M2707" s="135"/>
      <c r="N2707"/>
      <c r="O2707"/>
      <c r="P2707"/>
      <c r="Q2707"/>
      <c r="R2707"/>
      <c r="S2707"/>
      <c r="T2707"/>
      <c r="U2707"/>
    </row>
    <row r="2708" spans="1:21" s="105" customFormat="1" x14ac:dyDescent="0.3">
      <c r="A2708"/>
      <c r="B2708"/>
      <c r="C2708"/>
      <c r="D2708"/>
      <c r="E2708"/>
      <c r="F2708"/>
      <c r="G2708"/>
      <c r="H2708"/>
      <c r="I2708"/>
      <c r="J2708" s="102"/>
      <c r="K2708"/>
      <c r="L2708" s="102"/>
      <c r="M2708" s="135"/>
      <c r="N2708"/>
      <c r="O2708"/>
      <c r="P2708"/>
      <c r="Q2708"/>
      <c r="R2708"/>
      <c r="S2708"/>
      <c r="T2708"/>
      <c r="U2708"/>
    </row>
    <row r="2709" spans="1:21" s="105" customFormat="1" x14ac:dyDescent="0.3">
      <c r="A2709"/>
      <c r="B2709"/>
      <c r="C2709"/>
      <c r="D2709"/>
      <c r="E2709"/>
      <c r="F2709"/>
      <c r="G2709"/>
      <c r="H2709"/>
      <c r="I2709"/>
      <c r="J2709" s="102"/>
      <c r="K2709"/>
      <c r="L2709" s="102"/>
      <c r="M2709" s="135"/>
      <c r="N2709"/>
      <c r="O2709"/>
      <c r="P2709"/>
      <c r="Q2709"/>
      <c r="R2709"/>
      <c r="S2709"/>
      <c r="T2709"/>
      <c r="U2709"/>
    </row>
    <row r="2710" spans="1:21" s="105" customFormat="1" x14ac:dyDescent="0.3">
      <c r="A2710"/>
      <c r="B2710"/>
      <c r="C2710"/>
      <c r="D2710"/>
      <c r="E2710"/>
      <c r="F2710"/>
      <c r="G2710"/>
      <c r="H2710"/>
      <c r="I2710"/>
      <c r="J2710" s="102"/>
      <c r="K2710"/>
      <c r="L2710" s="102"/>
      <c r="M2710" s="135"/>
      <c r="N2710"/>
      <c r="O2710"/>
      <c r="P2710"/>
      <c r="Q2710"/>
      <c r="R2710"/>
      <c r="S2710"/>
      <c r="T2710"/>
      <c r="U2710"/>
    </row>
    <row r="2711" spans="1:21" s="105" customFormat="1" x14ac:dyDescent="0.3">
      <c r="A2711"/>
      <c r="B2711"/>
      <c r="C2711"/>
      <c r="D2711"/>
      <c r="E2711"/>
      <c r="F2711"/>
      <c r="G2711"/>
      <c r="H2711"/>
      <c r="I2711"/>
      <c r="J2711" s="102"/>
      <c r="K2711"/>
      <c r="L2711" s="102"/>
      <c r="M2711" s="135"/>
      <c r="N2711"/>
      <c r="O2711"/>
      <c r="P2711"/>
      <c r="Q2711"/>
      <c r="R2711"/>
      <c r="S2711"/>
      <c r="T2711"/>
      <c r="U2711"/>
    </row>
    <row r="2712" spans="1:21" s="105" customFormat="1" x14ac:dyDescent="0.3">
      <c r="A2712"/>
      <c r="B2712"/>
      <c r="C2712"/>
      <c r="D2712"/>
      <c r="E2712"/>
      <c r="F2712"/>
      <c r="G2712"/>
      <c r="H2712"/>
      <c r="I2712"/>
      <c r="J2712" s="102"/>
      <c r="K2712"/>
      <c r="L2712" s="102"/>
      <c r="M2712" s="135"/>
      <c r="N2712"/>
      <c r="O2712"/>
      <c r="P2712"/>
      <c r="Q2712"/>
      <c r="R2712"/>
      <c r="S2712"/>
      <c r="T2712"/>
      <c r="U2712"/>
    </row>
    <row r="2713" spans="1:21" s="105" customFormat="1" x14ac:dyDescent="0.3">
      <c r="A2713"/>
      <c r="B2713"/>
      <c r="C2713"/>
      <c r="D2713"/>
      <c r="E2713"/>
      <c r="F2713"/>
      <c r="G2713"/>
      <c r="H2713"/>
      <c r="I2713"/>
      <c r="J2713" s="102"/>
      <c r="K2713"/>
      <c r="L2713" s="102"/>
      <c r="M2713" s="135"/>
      <c r="N2713"/>
      <c r="O2713"/>
      <c r="P2713"/>
      <c r="Q2713"/>
      <c r="R2713"/>
      <c r="S2713"/>
      <c r="T2713"/>
      <c r="U2713"/>
    </row>
    <row r="2714" spans="1:21" s="105" customFormat="1" x14ac:dyDescent="0.3">
      <c r="A2714"/>
      <c r="B2714"/>
      <c r="C2714"/>
      <c r="D2714"/>
      <c r="E2714"/>
      <c r="F2714"/>
      <c r="G2714"/>
      <c r="H2714"/>
      <c r="I2714"/>
      <c r="J2714" s="102"/>
      <c r="K2714"/>
      <c r="L2714" s="102"/>
      <c r="M2714" s="135"/>
      <c r="N2714"/>
      <c r="O2714"/>
      <c r="P2714"/>
      <c r="Q2714"/>
      <c r="R2714"/>
      <c r="S2714"/>
      <c r="T2714"/>
      <c r="U2714"/>
    </row>
    <row r="2715" spans="1:21" s="105" customFormat="1" x14ac:dyDescent="0.3">
      <c r="A2715"/>
      <c r="B2715"/>
      <c r="C2715"/>
      <c r="D2715"/>
      <c r="E2715"/>
      <c r="F2715"/>
      <c r="G2715"/>
      <c r="H2715"/>
      <c r="I2715"/>
      <c r="J2715" s="102"/>
      <c r="K2715"/>
      <c r="L2715" s="102"/>
      <c r="M2715" s="135"/>
      <c r="N2715"/>
      <c r="O2715"/>
      <c r="P2715"/>
      <c r="Q2715"/>
      <c r="R2715"/>
      <c r="S2715"/>
      <c r="T2715"/>
      <c r="U2715"/>
    </row>
    <row r="2716" spans="1:21" s="105" customFormat="1" x14ac:dyDescent="0.3">
      <c r="A2716"/>
      <c r="B2716"/>
      <c r="C2716"/>
      <c r="D2716"/>
      <c r="E2716"/>
      <c r="F2716"/>
      <c r="G2716"/>
      <c r="H2716"/>
      <c r="I2716"/>
      <c r="J2716" s="102"/>
      <c r="K2716"/>
      <c r="L2716" s="102"/>
      <c r="M2716" s="135"/>
      <c r="N2716"/>
      <c r="O2716"/>
      <c r="P2716"/>
      <c r="Q2716"/>
      <c r="R2716"/>
      <c r="S2716"/>
      <c r="T2716"/>
      <c r="U2716"/>
    </row>
    <row r="2717" spans="1:21" s="105" customFormat="1" x14ac:dyDescent="0.3">
      <c r="A2717"/>
      <c r="B2717"/>
      <c r="C2717"/>
      <c r="D2717"/>
      <c r="E2717"/>
      <c r="F2717"/>
      <c r="G2717"/>
      <c r="H2717"/>
      <c r="I2717"/>
      <c r="J2717" s="102"/>
      <c r="K2717"/>
      <c r="L2717" s="102"/>
      <c r="M2717" s="135"/>
      <c r="N2717"/>
      <c r="O2717"/>
      <c r="P2717"/>
      <c r="Q2717"/>
      <c r="R2717"/>
      <c r="S2717"/>
      <c r="T2717"/>
      <c r="U2717"/>
    </row>
    <row r="2718" spans="1:21" s="105" customFormat="1" x14ac:dyDescent="0.3">
      <c r="A2718"/>
      <c r="B2718"/>
      <c r="C2718"/>
      <c r="D2718"/>
      <c r="E2718"/>
      <c r="F2718"/>
      <c r="G2718"/>
      <c r="H2718"/>
      <c r="I2718"/>
      <c r="J2718" s="102"/>
      <c r="K2718"/>
      <c r="L2718" s="102"/>
      <c r="M2718" s="135"/>
      <c r="N2718"/>
      <c r="O2718"/>
      <c r="P2718"/>
      <c r="Q2718"/>
      <c r="R2718"/>
      <c r="S2718"/>
      <c r="T2718"/>
      <c r="U2718"/>
    </row>
    <row r="2719" spans="1:21" s="105" customFormat="1" x14ac:dyDescent="0.3">
      <c r="A2719"/>
      <c r="B2719"/>
      <c r="C2719"/>
      <c r="D2719"/>
      <c r="E2719"/>
      <c r="F2719"/>
      <c r="G2719"/>
      <c r="H2719"/>
      <c r="I2719"/>
      <c r="J2719" s="102"/>
      <c r="K2719"/>
      <c r="L2719" s="102"/>
      <c r="M2719" s="135"/>
      <c r="N2719"/>
      <c r="O2719"/>
      <c r="P2719"/>
      <c r="Q2719"/>
      <c r="R2719"/>
      <c r="S2719"/>
      <c r="T2719"/>
      <c r="U2719"/>
    </row>
    <row r="2720" spans="1:21" s="105" customFormat="1" x14ac:dyDescent="0.3">
      <c r="A2720"/>
      <c r="B2720"/>
      <c r="C2720"/>
      <c r="D2720"/>
      <c r="E2720"/>
      <c r="F2720"/>
      <c r="G2720"/>
      <c r="H2720"/>
      <c r="I2720"/>
      <c r="J2720" s="102"/>
      <c r="K2720"/>
      <c r="L2720" s="102"/>
      <c r="M2720" s="135"/>
      <c r="N2720"/>
      <c r="O2720"/>
      <c r="P2720"/>
      <c r="Q2720"/>
      <c r="R2720"/>
      <c r="S2720"/>
      <c r="T2720"/>
      <c r="U2720"/>
    </row>
    <row r="2721" spans="1:21" s="105" customFormat="1" x14ac:dyDescent="0.3">
      <c r="A2721"/>
      <c r="B2721"/>
      <c r="C2721"/>
      <c r="D2721"/>
      <c r="E2721"/>
      <c r="F2721"/>
      <c r="G2721"/>
      <c r="H2721"/>
      <c r="I2721"/>
      <c r="J2721" s="102"/>
      <c r="K2721"/>
      <c r="L2721" s="102"/>
      <c r="M2721" s="135"/>
      <c r="N2721"/>
      <c r="O2721"/>
      <c r="P2721"/>
      <c r="Q2721"/>
      <c r="R2721"/>
      <c r="S2721"/>
      <c r="T2721"/>
      <c r="U2721"/>
    </row>
    <row r="2722" spans="1:21" s="105" customFormat="1" x14ac:dyDescent="0.3">
      <c r="A2722"/>
      <c r="B2722"/>
      <c r="C2722"/>
      <c r="D2722"/>
      <c r="E2722"/>
      <c r="F2722"/>
      <c r="G2722"/>
      <c r="H2722"/>
      <c r="I2722"/>
      <c r="J2722" s="102"/>
      <c r="K2722"/>
      <c r="L2722" s="102"/>
      <c r="M2722" s="135"/>
      <c r="N2722"/>
      <c r="O2722"/>
      <c r="P2722"/>
      <c r="Q2722"/>
      <c r="R2722"/>
      <c r="S2722"/>
      <c r="T2722"/>
      <c r="U2722"/>
    </row>
    <row r="2723" spans="1:21" s="105" customFormat="1" x14ac:dyDescent="0.3">
      <c r="A2723"/>
      <c r="B2723"/>
      <c r="C2723"/>
      <c r="D2723"/>
      <c r="E2723"/>
      <c r="F2723"/>
      <c r="G2723"/>
      <c r="H2723"/>
      <c r="I2723"/>
      <c r="J2723" s="102"/>
      <c r="K2723"/>
      <c r="L2723" s="102"/>
      <c r="M2723" s="135"/>
      <c r="N2723"/>
      <c r="O2723"/>
      <c r="P2723"/>
      <c r="Q2723"/>
      <c r="R2723"/>
      <c r="S2723"/>
      <c r="T2723"/>
      <c r="U2723"/>
    </row>
    <row r="2724" spans="1:21" s="105" customFormat="1" x14ac:dyDescent="0.3">
      <c r="A2724"/>
      <c r="B2724"/>
      <c r="C2724"/>
      <c r="D2724"/>
      <c r="E2724"/>
      <c r="F2724"/>
      <c r="G2724"/>
      <c r="H2724"/>
      <c r="I2724"/>
      <c r="J2724" s="102"/>
      <c r="K2724"/>
      <c r="L2724" s="102"/>
      <c r="M2724" s="135"/>
      <c r="N2724"/>
      <c r="O2724"/>
      <c r="P2724"/>
      <c r="Q2724"/>
      <c r="R2724"/>
      <c r="S2724"/>
      <c r="T2724"/>
      <c r="U2724"/>
    </row>
    <row r="2725" spans="1:21" s="105" customFormat="1" x14ac:dyDescent="0.3">
      <c r="A2725"/>
      <c r="B2725"/>
      <c r="C2725"/>
      <c r="D2725"/>
      <c r="E2725"/>
      <c r="F2725"/>
      <c r="G2725"/>
      <c r="H2725"/>
      <c r="I2725"/>
      <c r="J2725" s="102"/>
      <c r="K2725"/>
      <c r="L2725" s="102"/>
      <c r="M2725" s="135"/>
      <c r="N2725"/>
      <c r="O2725"/>
      <c r="P2725"/>
      <c r="Q2725"/>
      <c r="R2725"/>
      <c r="S2725"/>
      <c r="T2725"/>
      <c r="U2725"/>
    </row>
    <row r="2726" spans="1:21" s="105" customFormat="1" x14ac:dyDescent="0.3">
      <c r="A2726"/>
      <c r="B2726"/>
      <c r="C2726"/>
      <c r="D2726"/>
      <c r="E2726"/>
      <c r="F2726"/>
      <c r="G2726"/>
      <c r="H2726"/>
      <c r="I2726"/>
      <c r="J2726" s="102"/>
      <c r="K2726"/>
      <c r="L2726" s="102"/>
      <c r="M2726" s="135"/>
      <c r="N2726"/>
      <c r="O2726"/>
      <c r="P2726"/>
      <c r="Q2726"/>
      <c r="R2726"/>
      <c r="S2726"/>
      <c r="T2726"/>
      <c r="U2726"/>
    </row>
    <row r="2727" spans="1:21" s="105" customFormat="1" x14ac:dyDescent="0.3">
      <c r="A2727"/>
      <c r="B2727"/>
      <c r="C2727"/>
      <c r="D2727"/>
      <c r="E2727"/>
      <c r="F2727"/>
      <c r="G2727"/>
      <c r="H2727"/>
      <c r="I2727"/>
      <c r="J2727" s="102"/>
      <c r="K2727"/>
      <c r="L2727" s="102"/>
      <c r="M2727" s="135"/>
      <c r="N2727"/>
      <c r="O2727"/>
      <c r="P2727"/>
      <c r="Q2727"/>
      <c r="R2727"/>
      <c r="S2727"/>
      <c r="T2727"/>
      <c r="U2727"/>
    </row>
    <row r="2728" spans="1:21" s="105" customFormat="1" x14ac:dyDescent="0.3">
      <c r="A2728"/>
      <c r="B2728"/>
      <c r="C2728"/>
      <c r="D2728"/>
      <c r="E2728"/>
      <c r="F2728"/>
      <c r="G2728"/>
      <c r="H2728"/>
      <c r="I2728"/>
      <c r="J2728" s="102"/>
      <c r="K2728"/>
      <c r="L2728" s="102"/>
      <c r="M2728" s="135"/>
      <c r="N2728"/>
      <c r="O2728"/>
      <c r="P2728"/>
      <c r="Q2728"/>
      <c r="R2728"/>
      <c r="S2728"/>
      <c r="T2728"/>
      <c r="U2728"/>
    </row>
    <row r="2729" spans="1:21" s="105" customFormat="1" x14ac:dyDescent="0.3">
      <c r="A2729"/>
      <c r="B2729"/>
      <c r="C2729"/>
      <c r="D2729"/>
      <c r="E2729"/>
      <c r="F2729"/>
      <c r="G2729"/>
      <c r="H2729"/>
      <c r="I2729"/>
      <c r="J2729" s="102"/>
      <c r="K2729"/>
      <c r="L2729" s="102"/>
      <c r="M2729" s="135"/>
      <c r="N2729"/>
      <c r="O2729"/>
      <c r="P2729"/>
      <c r="Q2729"/>
      <c r="R2729"/>
      <c r="S2729"/>
      <c r="T2729"/>
      <c r="U2729"/>
    </row>
    <row r="2730" spans="1:21" s="105" customFormat="1" x14ac:dyDescent="0.3">
      <c r="A2730"/>
      <c r="B2730"/>
      <c r="C2730"/>
      <c r="D2730"/>
      <c r="E2730"/>
      <c r="F2730"/>
      <c r="G2730"/>
      <c r="H2730"/>
      <c r="I2730"/>
      <c r="J2730" s="102"/>
      <c r="K2730"/>
      <c r="L2730" s="102"/>
      <c r="M2730" s="135"/>
      <c r="N2730"/>
      <c r="O2730"/>
      <c r="P2730"/>
      <c r="Q2730"/>
      <c r="R2730"/>
      <c r="S2730"/>
      <c r="T2730"/>
      <c r="U2730"/>
    </row>
    <row r="2731" spans="1:21" s="105" customFormat="1" x14ac:dyDescent="0.3">
      <c r="A2731"/>
      <c r="B2731"/>
      <c r="C2731"/>
      <c r="D2731"/>
      <c r="E2731"/>
      <c r="F2731"/>
      <c r="G2731"/>
      <c r="H2731"/>
      <c r="I2731"/>
      <c r="J2731" s="102"/>
      <c r="K2731"/>
      <c r="L2731" s="102"/>
      <c r="M2731" s="135"/>
      <c r="N2731"/>
      <c r="O2731"/>
      <c r="P2731"/>
      <c r="Q2731"/>
      <c r="R2731"/>
      <c r="S2731"/>
      <c r="T2731"/>
      <c r="U2731"/>
    </row>
    <row r="2732" spans="1:21" s="105" customFormat="1" x14ac:dyDescent="0.3">
      <c r="A2732"/>
      <c r="B2732"/>
      <c r="C2732"/>
      <c r="D2732"/>
      <c r="E2732"/>
      <c r="F2732"/>
      <c r="G2732"/>
      <c r="H2732"/>
      <c r="I2732"/>
      <c r="J2732" s="102"/>
      <c r="K2732"/>
      <c r="L2732" s="102"/>
      <c r="M2732" s="135"/>
      <c r="N2732"/>
      <c r="O2732"/>
      <c r="P2732"/>
      <c r="Q2732"/>
      <c r="R2732"/>
      <c r="S2732"/>
      <c r="T2732"/>
      <c r="U2732"/>
    </row>
    <row r="2733" spans="1:21" s="105" customFormat="1" x14ac:dyDescent="0.3">
      <c r="A2733"/>
      <c r="B2733"/>
      <c r="C2733"/>
      <c r="D2733"/>
      <c r="E2733"/>
      <c r="F2733"/>
      <c r="G2733"/>
      <c r="H2733"/>
      <c r="I2733"/>
      <c r="J2733" s="102"/>
      <c r="K2733"/>
      <c r="L2733" s="102"/>
      <c r="M2733" s="135"/>
      <c r="N2733"/>
      <c r="O2733"/>
      <c r="P2733"/>
      <c r="Q2733"/>
      <c r="R2733"/>
      <c r="S2733"/>
      <c r="T2733"/>
      <c r="U2733"/>
    </row>
    <row r="2734" spans="1:21" s="105" customFormat="1" x14ac:dyDescent="0.3">
      <c r="A2734"/>
      <c r="B2734"/>
      <c r="C2734"/>
      <c r="D2734"/>
      <c r="E2734"/>
      <c r="F2734"/>
      <c r="G2734"/>
      <c r="H2734"/>
      <c r="I2734"/>
      <c r="J2734" s="102"/>
      <c r="K2734"/>
      <c r="L2734" s="102"/>
      <c r="M2734" s="135"/>
      <c r="N2734"/>
      <c r="O2734"/>
      <c r="P2734"/>
      <c r="Q2734"/>
      <c r="R2734"/>
      <c r="S2734"/>
      <c r="T2734"/>
      <c r="U2734"/>
    </row>
    <row r="2735" spans="1:21" s="105" customFormat="1" x14ac:dyDescent="0.3">
      <c r="A2735"/>
      <c r="B2735"/>
      <c r="C2735"/>
      <c r="D2735"/>
      <c r="E2735"/>
      <c r="F2735"/>
      <c r="G2735"/>
      <c r="H2735"/>
      <c r="I2735"/>
      <c r="J2735" s="102"/>
      <c r="K2735"/>
      <c r="L2735" s="102"/>
      <c r="M2735" s="135"/>
      <c r="N2735"/>
      <c r="O2735"/>
      <c r="P2735"/>
      <c r="Q2735"/>
      <c r="R2735"/>
      <c r="S2735"/>
      <c r="T2735"/>
      <c r="U2735"/>
    </row>
    <row r="2736" spans="1:21" s="105" customFormat="1" x14ac:dyDescent="0.3">
      <c r="A2736"/>
      <c r="B2736"/>
      <c r="C2736"/>
      <c r="D2736"/>
      <c r="E2736"/>
      <c r="F2736"/>
      <c r="G2736"/>
      <c r="H2736"/>
      <c r="I2736"/>
      <c r="J2736" s="102"/>
      <c r="K2736"/>
      <c r="L2736" s="102"/>
      <c r="M2736" s="135"/>
      <c r="N2736"/>
      <c r="O2736"/>
      <c r="P2736"/>
      <c r="Q2736"/>
      <c r="R2736"/>
      <c r="S2736"/>
      <c r="T2736"/>
      <c r="U2736"/>
    </row>
    <row r="2737" spans="1:21" s="105" customFormat="1" x14ac:dyDescent="0.3">
      <c r="A2737"/>
      <c r="B2737"/>
      <c r="C2737"/>
      <c r="D2737"/>
      <c r="E2737"/>
      <c r="F2737"/>
      <c r="G2737"/>
      <c r="H2737"/>
      <c r="I2737"/>
      <c r="J2737" s="102"/>
      <c r="K2737"/>
      <c r="L2737" s="102"/>
      <c r="M2737" s="135"/>
      <c r="N2737"/>
      <c r="O2737"/>
      <c r="P2737"/>
      <c r="Q2737"/>
      <c r="R2737"/>
      <c r="S2737"/>
      <c r="T2737"/>
      <c r="U2737"/>
    </row>
    <row r="2738" spans="1:21" s="105" customFormat="1" x14ac:dyDescent="0.3">
      <c r="A2738"/>
      <c r="B2738"/>
      <c r="C2738"/>
      <c r="D2738"/>
      <c r="E2738"/>
      <c r="F2738"/>
      <c r="G2738"/>
      <c r="H2738"/>
      <c r="I2738"/>
      <c r="J2738" s="102"/>
      <c r="K2738"/>
      <c r="L2738" s="102"/>
      <c r="M2738" s="135"/>
      <c r="N2738"/>
      <c r="O2738"/>
      <c r="P2738"/>
      <c r="Q2738"/>
      <c r="R2738"/>
      <c r="S2738"/>
      <c r="T2738"/>
      <c r="U2738"/>
    </row>
    <row r="2739" spans="1:21" s="105" customFormat="1" x14ac:dyDescent="0.3">
      <c r="A2739"/>
      <c r="B2739"/>
      <c r="C2739"/>
      <c r="D2739"/>
      <c r="E2739"/>
      <c r="F2739"/>
      <c r="G2739"/>
      <c r="H2739"/>
      <c r="I2739"/>
      <c r="J2739" s="102"/>
      <c r="K2739"/>
      <c r="L2739" s="102"/>
      <c r="M2739" s="135"/>
      <c r="N2739"/>
      <c r="O2739"/>
      <c r="P2739"/>
      <c r="Q2739"/>
      <c r="R2739"/>
      <c r="S2739"/>
      <c r="T2739"/>
      <c r="U2739"/>
    </row>
    <row r="2740" spans="1:21" s="105" customFormat="1" x14ac:dyDescent="0.3">
      <c r="A2740"/>
      <c r="B2740"/>
      <c r="C2740"/>
      <c r="D2740"/>
      <c r="E2740"/>
      <c r="F2740"/>
      <c r="G2740"/>
      <c r="H2740"/>
      <c r="I2740"/>
      <c r="J2740" s="102"/>
      <c r="K2740"/>
      <c r="L2740" s="102"/>
      <c r="M2740" s="135"/>
      <c r="N2740"/>
      <c r="O2740"/>
      <c r="P2740"/>
      <c r="Q2740"/>
      <c r="R2740"/>
      <c r="S2740"/>
      <c r="T2740"/>
      <c r="U2740"/>
    </row>
    <row r="2741" spans="1:21" s="105" customFormat="1" x14ac:dyDescent="0.3">
      <c r="A2741"/>
      <c r="B2741"/>
      <c r="C2741"/>
      <c r="D2741"/>
      <c r="E2741"/>
      <c r="F2741"/>
      <c r="G2741"/>
      <c r="H2741"/>
      <c r="I2741"/>
      <c r="J2741" s="102"/>
      <c r="K2741"/>
      <c r="L2741" s="102"/>
      <c r="M2741" s="135"/>
      <c r="N2741"/>
      <c r="O2741"/>
      <c r="P2741"/>
      <c r="Q2741"/>
      <c r="R2741"/>
      <c r="S2741"/>
      <c r="T2741"/>
      <c r="U2741"/>
    </row>
    <row r="2742" spans="1:21" s="105" customFormat="1" x14ac:dyDescent="0.3">
      <c r="A2742"/>
      <c r="B2742"/>
      <c r="C2742"/>
      <c r="D2742"/>
      <c r="E2742"/>
      <c r="F2742"/>
      <c r="G2742"/>
      <c r="H2742"/>
      <c r="I2742"/>
      <c r="J2742" s="102"/>
      <c r="K2742"/>
      <c r="L2742" s="102"/>
      <c r="M2742" s="135"/>
      <c r="N2742"/>
      <c r="O2742"/>
      <c r="P2742"/>
      <c r="Q2742"/>
      <c r="R2742"/>
      <c r="S2742"/>
      <c r="T2742"/>
      <c r="U2742"/>
    </row>
    <row r="2743" spans="1:21" s="105" customFormat="1" x14ac:dyDescent="0.3">
      <c r="A2743"/>
      <c r="B2743"/>
      <c r="C2743"/>
      <c r="D2743"/>
      <c r="E2743"/>
      <c r="F2743"/>
      <c r="G2743"/>
      <c r="H2743"/>
      <c r="I2743"/>
      <c r="J2743" s="102"/>
      <c r="K2743"/>
      <c r="L2743" s="102"/>
      <c r="M2743" s="135"/>
      <c r="N2743"/>
      <c r="O2743"/>
      <c r="P2743"/>
      <c r="Q2743"/>
      <c r="R2743"/>
      <c r="S2743"/>
      <c r="T2743"/>
      <c r="U2743"/>
    </row>
    <row r="2744" spans="1:21" s="105" customFormat="1" x14ac:dyDescent="0.3">
      <c r="A2744"/>
      <c r="B2744"/>
      <c r="C2744"/>
      <c r="D2744"/>
      <c r="E2744"/>
      <c r="F2744"/>
      <c r="G2744"/>
      <c r="H2744"/>
      <c r="I2744"/>
      <c r="J2744" s="102"/>
      <c r="K2744"/>
      <c r="L2744" s="102"/>
      <c r="M2744" s="135"/>
      <c r="N2744"/>
      <c r="O2744"/>
      <c r="P2744"/>
      <c r="Q2744"/>
      <c r="R2744"/>
      <c r="S2744"/>
      <c r="T2744"/>
      <c r="U2744"/>
    </row>
    <row r="2745" spans="1:21" s="105" customFormat="1" x14ac:dyDescent="0.3">
      <c r="A2745"/>
      <c r="B2745"/>
      <c r="C2745"/>
      <c r="D2745"/>
      <c r="E2745"/>
      <c r="F2745"/>
      <c r="G2745"/>
      <c r="H2745"/>
      <c r="I2745"/>
      <c r="J2745" s="102"/>
      <c r="K2745"/>
      <c r="L2745" s="102"/>
      <c r="M2745" s="135"/>
      <c r="N2745"/>
      <c r="O2745"/>
      <c r="P2745"/>
      <c r="Q2745"/>
      <c r="R2745"/>
      <c r="S2745"/>
      <c r="T2745"/>
      <c r="U2745"/>
    </row>
    <row r="2746" spans="1:21" s="105" customFormat="1" x14ac:dyDescent="0.3">
      <c r="A2746"/>
      <c r="B2746"/>
      <c r="C2746"/>
      <c r="D2746"/>
      <c r="E2746"/>
      <c r="F2746"/>
      <c r="G2746"/>
      <c r="H2746"/>
      <c r="I2746"/>
      <c r="J2746" s="102"/>
      <c r="K2746"/>
      <c r="L2746" s="102"/>
      <c r="M2746" s="135"/>
      <c r="N2746"/>
      <c r="O2746"/>
      <c r="P2746"/>
      <c r="Q2746"/>
      <c r="R2746"/>
      <c r="S2746"/>
      <c r="T2746"/>
      <c r="U2746"/>
    </row>
    <row r="2747" spans="1:21" s="105" customFormat="1" x14ac:dyDescent="0.3">
      <c r="A2747"/>
      <c r="B2747"/>
      <c r="C2747"/>
      <c r="D2747"/>
      <c r="E2747"/>
      <c r="F2747"/>
      <c r="G2747"/>
      <c r="H2747"/>
      <c r="I2747"/>
      <c r="J2747" s="102"/>
      <c r="K2747"/>
      <c r="L2747" s="102"/>
      <c r="M2747" s="135"/>
      <c r="N2747"/>
      <c r="O2747"/>
      <c r="P2747"/>
      <c r="Q2747"/>
      <c r="R2747"/>
      <c r="S2747"/>
      <c r="T2747"/>
      <c r="U2747"/>
    </row>
    <row r="2748" spans="1:21" s="105" customFormat="1" x14ac:dyDescent="0.3">
      <c r="A2748"/>
      <c r="B2748"/>
      <c r="C2748"/>
      <c r="D2748"/>
      <c r="E2748"/>
      <c r="F2748"/>
      <c r="G2748"/>
      <c r="H2748"/>
      <c r="I2748"/>
      <c r="J2748" s="102"/>
      <c r="K2748"/>
      <c r="L2748" s="102"/>
      <c r="M2748" s="135"/>
      <c r="N2748"/>
      <c r="O2748"/>
      <c r="P2748"/>
      <c r="Q2748"/>
      <c r="R2748"/>
      <c r="S2748"/>
      <c r="T2748"/>
      <c r="U2748"/>
    </row>
    <row r="2749" spans="1:21" s="105" customFormat="1" x14ac:dyDescent="0.3">
      <c r="A2749"/>
      <c r="B2749"/>
      <c r="C2749"/>
      <c r="D2749"/>
      <c r="E2749"/>
      <c r="F2749"/>
      <c r="G2749"/>
      <c r="H2749"/>
      <c r="I2749"/>
      <c r="J2749" s="102"/>
      <c r="K2749"/>
      <c r="L2749" s="102"/>
      <c r="M2749" s="135"/>
      <c r="N2749"/>
      <c r="O2749"/>
      <c r="P2749"/>
      <c r="Q2749"/>
      <c r="R2749"/>
      <c r="S2749"/>
      <c r="T2749"/>
      <c r="U2749"/>
    </row>
    <row r="2750" spans="1:21" s="105" customFormat="1" x14ac:dyDescent="0.3">
      <c r="A2750"/>
      <c r="B2750"/>
      <c r="C2750"/>
      <c r="D2750"/>
      <c r="E2750"/>
      <c r="F2750"/>
      <c r="G2750"/>
      <c r="H2750"/>
      <c r="I2750"/>
      <c r="J2750" s="102"/>
      <c r="K2750"/>
      <c r="L2750" s="102"/>
      <c r="M2750" s="135"/>
      <c r="N2750"/>
      <c r="O2750"/>
      <c r="P2750"/>
      <c r="Q2750"/>
      <c r="R2750"/>
      <c r="S2750"/>
      <c r="T2750"/>
      <c r="U2750"/>
    </row>
    <row r="2751" spans="1:21" s="105" customFormat="1" x14ac:dyDescent="0.3">
      <c r="A2751"/>
      <c r="B2751"/>
      <c r="C2751"/>
      <c r="D2751"/>
      <c r="E2751"/>
      <c r="F2751"/>
      <c r="G2751"/>
      <c r="H2751"/>
      <c r="I2751"/>
      <c r="J2751" s="102"/>
      <c r="K2751"/>
      <c r="L2751" s="102"/>
      <c r="M2751" s="135"/>
      <c r="N2751"/>
      <c r="O2751"/>
      <c r="P2751"/>
      <c r="Q2751"/>
      <c r="R2751"/>
      <c r="S2751"/>
      <c r="T2751"/>
      <c r="U2751"/>
    </row>
    <row r="2752" spans="1:21" s="105" customFormat="1" x14ac:dyDescent="0.3">
      <c r="A2752"/>
      <c r="B2752"/>
      <c r="C2752"/>
      <c r="D2752"/>
      <c r="E2752"/>
      <c r="F2752"/>
      <c r="G2752"/>
      <c r="H2752"/>
      <c r="I2752"/>
      <c r="J2752" s="102"/>
      <c r="K2752"/>
      <c r="L2752" s="102"/>
      <c r="M2752" s="135"/>
      <c r="N2752"/>
      <c r="O2752"/>
      <c r="P2752"/>
      <c r="Q2752"/>
      <c r="R2752"/>
      <c r="S2752"/>
      <c r="T2752"/>
      <c r="U2752"/>
    </row>
    <row r="2753" spans="1:21" s="105" customFormat="1" x14ac:dyDescent="0.3">
      <c r="A2753"/>
      <c r="B2753"/>
      <c r="C2753"/>
      <c r="D2753"/>
      <c r="E2753"/>
      <c r="F2753"/>
      <c r="G2753"/>
      <c r="H2753"/>
      <c r="I2753"/>
      <c r="J2753" s="102"/>
      <c r="K2753"/>
      <c r="L2753" s="102"/>
      <c r="M2753" s="135"/>
      <c r="N2753"/>
      <c r="O2753"/>
      <c r="P2753"/>
      <c r="Q2753"/>
      <c r="R2753"/>
      <c r="S2753"/>
      <c r="T2753"/>
      <c r="U2753"/>
    </row>
    <row r="2754" spans="1:21" s="105" customFormat="1" x14ac:dyDescent="0.3">
      <c r="A2754"/>
      <c r="B2754"/>
      <c r="C2754"/>
      <c r="D2754"/>
      <c r="E2754"/>
      <c r="F2754"/>
      <c r="G2754"/>
      <c r="H2754"/>
      <c r="I2754"/>
      <c r="J2754" s="102"/>
      <c r="K2754"/>
      <c r="L2754" s="102"/>
      <c r="M2754" s="135"/>
      <c r="N2754"/>
      <c r="O2754"/>
      <c r="P2754"/>
      <c r="Q2754"/>
      <c r="R2754"/>
      <c r="S2754"/>
      <c r="T2754"/>
      <c r="U2754"/>
    </row>
    <row r="2755" spans="1:21" s="105" customFormat="1" x14ac:dyDescent="0.3">
      <c r="A2755"/>
      <c r="B2755"/>
      <c r="C2755"/>
      <c r="D2755"/>
      <c r="E2755"/>
      <c r="F2755"/>
      <c r="G2755"/>
      <c r="H2755"/>
      <c r="I2755"/>
      <c r="J2755" s="102"/>
      <c r="K2755"/>
      <c r="L2755" s="102"/>
      <c r="M2755" s="135"/>
      <c r="N2755"/>
      <c r="O2755"/>
      <c r="P2755"/>
      <c r="Q2755"/>
      <c r="R2755"/>
      <c r="S2755"/>
      <c r="T2755"/>
      <c r="U2755"/>
    </row>
    <row r="2756" spans="1:21" s="105" customFormat="1" x14ac:dyDescent="0.3">
      <c r="A2756"/>
      <c r="B2756"/>
      <c r="C2756"/>
      <c r="D2756"/>
      <c r="E2756"/>
      <c r="F2756"/>
      <c r="G2756"/>
      <c r="H2756"/>
      <c r="I2756"/>
      <c r="J2756" s="102"/>
      <c r="K2756"/>
      <c r="L2756" s="102"/>
      <c r="M2756" s="135"/>
      <c r="N2756"/>
      <c r="O2756"/>
      <c r="P2756"/>
      <c r="Q2756"/>
      <c r="R2756"/>
      <c r="S2756"/>
      <c r="T2756"/>
      <c r="U2756"/>
    </row>
    <row r="2757" spans="1:21" s="105" customFormat="1" x14ac:dyDescent="0.3">
      <c r="A2757"/>
      <c r="B2757"/>
      <c r="C2757"/>
      <c r="D2757"/>
      <c r="E2757"/>
      <c r="F2757"/>
      <c r="G2757"/>
      <c r="H2757"/>
      <c r="I2757"/>
      <c r="J2757" s="102"/>
      <c r="K2757"/>
      <c r="L2757" s="102"/>
      <c r="M2757" s="135"/>
      <c r="N2757"/>
      <c r="O2757"/>
      <c r="P2757"/>
      <c r="Q2757"/>
      <c r="R2757"/>
      <c r="S2757"/>
      <c r="T2757"/>
      <c r="U2757"/>
    </row>
    <row r="2758" spans="1:21" s="105" customFormat="1" x14ac:dyDescent="0.3">
      <c r="A2758"/>
      <c r="B2758"/>
      <c r="C2758"/>
      <c r="D2758"/>
      <c r="E2758"/>
      <c r="F2758"/>
      <c r="G2758"/>
      <c r="H2758"/>
      <c r="I2758"/>
      <c r="J2758" s="102"/>
      <c r="K2758"/>
      <c r="L2758" s="102"/>
      <c r="M2758" s="135"/>
      <c r="N2758"/>
      <c r="O2758"/>
      <c r="P2758"/>
      <c r="Q2758"/>
      <c r="R2758"/>
      <c r="S2758"/>
      <c r="T2758"/>
      <c r="U2758"/>
    </row>
    <row r="2759" spans="1:21" s="105" customFormat="1" x14ac:dyDescent="0.3">
      <c r="A2759"/>
      <c r="B2759"/>
      <c r="C2759"/>
      <c r="D2759"/>
      <c r="E2759"/>
      <c r="F2759"/>
      <c r="G2759"/>
      <c r="H2759"/>
      <c r="I2759"/>
      <c r="J2759" s="102"/>
      <c r="K2759"/>
      <c r="L2759" s="102"/>
      <c r="M2759" s="135"/>
      <c r="N2759"/>
      <c r="O2759"/>
      <c r="P2759"/>
      <c r="Q2759"/>
      <c r="R2759"/>
      <c r="S2759"/>
      <c r="T2759"/>
      <c r="U2759"/>
    </row>
    <row r="2760" spans="1:21" s="105" customFormat="1" x14ac:dyDescent="0.3">
      <c r="A2760"/>
      <c r="B2760"/>
      <c r="C2760"/>
      <c r="D2760"/>
      <c r="E2760"/>
      <c r="F2760"/>
      <c r="G2760"/>
      <c r="H2760"/>
      <c r="I2760"/>
      <c r="J2760" s="102"/>
      <c r="K2760"/>
      <c r="L2760" s="102"/>
      <c r="M2760" s="135"/>
      <c r="N2760"/>
      <c r="O2760"/>
      <c r="P2760"/>
      <c r="Q2760"/>
      <c r="R2760"/>
      <c r="S2760"/>
      <c r="T2760"/>
      <c r="U2760"/>
    </row>
    <row r="2761" spans="1:21" s="105" customFormat="1" x14ac:dyDescent="0.3">
      <c r="A2761"/>
      <c r="B2761"/>
      <c r="C2761"/>
      <c r="D2761"/>
      <c r="E2761"/>
      <c r="F2761"/>
      <c r="G2761"/>
      <c r="H2761"/>
      <c r="I2761"/>
      <c r="J2761" s="102"/>
      <c r="K2761"/>
      <c r="L2761" s="102"/>
      <c r="M2761" s="135"/>
      <c r="N2761"/>
      <c r="O2761"/>
      <c r="P2761"/>
      <c r="Q2761"/>
      <c r="R2761"/>
      <c r="S2761"/>
      <c r="T2761"/>
      <c r="U2761"/>
    </row>
    <row r="2762" spans="1:21" s="105" customFormat="1" x14ac:dyDescent="0.3">
      <c r="A2762"/>
      <c r="B2762"/>
      <c r="C2762"/>
      <c r="D2762"/>
      <c r="E2762"/>
      <c r="F2762"/>
      <c r="G2762"/>
      <c r="H2762"/>
      <c r="I2762"/>
      <c r="J2762" s="102"/>
      <c r="K2762"/>
      <c r="L2762" s="102"/>
      <c r="M2762" s="135"/>
      <c r="N2762"/>
      <c r="O2762"/>
      <c r="P2762"/>
      <c r="Q2762"/>
      <c r="R2762"/>
      <c r="S2762"/>
      <c r="T2762"/>
      <c r="U2762"/>
    </row>
    <row r="2763" spans="1:21" s="105" customFormat="1" x14ac:dyDescent="0.3">
      <c r="A2763"/>
      <c r="B2763"/>
      <c r="C2763"/>
      <c r="D2763"/>
      <c r="E2763"/>
      <c r="F2763"/>
      <c r="G2763"/>
      <c r="H2763"/>
      <c r="I2763"/>
      <c r="J2763" s="102"/>
      <c r="K2763"/>
      <c r="L2763" s="102"/>
      <c r="M2763" s="135"/>
      <c r="N2763"/>
      <c r="O2763"/>
      <c r="P2763"/>
      <c r="Q2763"/>
      <c r="R2763"/>
      <c r="S2763"/>
      <c r="T2763"/>
      <c r="U2763"/>
    </row>
    <row r="2764" spans="1:21" s="105" customFormat="1" x14ac:dyDescent="0.3">
      <c r="A2764"/>
      <c r="B2764"/>
      <c r="C2764"/>
      <c r="D2764"/>
      <c r="E2764"/>
      <c r="F2764"/>
      <c r="G2764"/>
      <c r="H2764"/>
      <c r="I2764"/>
      <c r="J2764" s="102"/>
      <c r="K2764"/>
      <c r="L2764" s="102"/>
      <c r="M2764" s="135"/>
      <c r="N2764"/>
      <c r="O2764"/>
      <c r="P2764"/>
      <c r="Q2764"/>
      <c r="R2764"/>
      <c r="S2764"/>
      <c r="T2764"/>
      <c r="U2764"/>
    </row>
    <row r="2765" spans="1:21" s="105" customFormat="1" x14ac:dyDescent="0.3">
      <c r="A2765"/>
      <c r="B2765"/>
      <c r="C2765"/>
      <c r="D2765"/>
      <c r="E2765"/>
      <c r="F2765"/>
      <c r="G2765"/>
      <c r="H2765"/>
      <c r="I2765"/>
      <c r="J2765" s="102"/>
      <c r="K2765"/>
      <c r="L2765" s="102"/>
      <c r="M2765" s="135"/>
      <c r="N2765"/>
      <c r="O2765"/>
      <c r="P2765"/>
      <c r="Q2765"/>
      <c r="R2765"/>
      <c r="S2765"/>
      <c r="T2765"/>
      <c r="U2765"/>
    </row>
    <row r="2766" spans="1:21" s="105" customFormat="1" x14ac:dyDescent="0.3">
      <c r="A2766"/>
      <c r="B2766"/>
      <c r="C2766"/>
      <c r="D2766"/>
      <c r="E2766"/>
      <c r="F2766"/>
      <c r="G2766"/>
      <c r="H2766"/>
      <c r="I2766"/>
      <c r="J2766" s="102"/>
      <c r="K2766"/>
      <c r="L2766" s="102"/>
      <c r="M2766" s="135"/>
      <c r="N2766"/>
      <c r="O2766"/>
      <c r="P2766"/>
      <c r="Q2766"/>
      <c r="R2766"/>
      <c r="S2766"/>
      <c r="T2766"/>
      <c r="U2766"/>
    </row>
    <row r="2767" spans="1:21" s="105" customFormat="1" x14ac:dyDescent="0.3">
      <c r="A2767"/>
      <c r="B2767"/>
      <c r="C2767"/>
      <c r="D2767"/>
      <c r="E2767"/>
      <c r="F2767"/>
      <c r="G2767"/>
      <c r="H2767"/>
      <c r="I2767"/>
      <c r="J2767" s="102"/>
      <c r="K2767"/>
      <c r="L2767" s="102"/>
      <c r="M2767" s="135"/>
      <c r="N2767"/>
      <c r="O2767"/>
      <c r="P2767"/>
      <c r="Q2767"/>
      <c r="R2767"/>
      <c r="S2767"/>
      <c r="T2767"/>
      <c r="U2767"/>
    </row>
    <row r="2768" spans="1:21" s="105" customFormat="1" x14ac:dyDescent="0.3">
      <c r="A2768"/>
      <c r="B2768"/>
      <c r="C2768"/>
      <c r="D2768"/>
      <c r="E2768"/>
      <c r="F2768"/>
      <c r="G2768"/>
      <c r="H2768"/>
      <c r="I2768"/>
      <c r="J2768" s="102"/>
      <c r="K2768"/>
      <c r="L2768" s="102"/>
      <c r="M2768" s="135"/>
      <c r="N2768"/>
      <c r="O2768"/>
      <c r="P2768"/>
      <c r="Q2768"/>
      <c r="R2768"/>
      <c r="S2768"/>
      <c r="T2768"/>
      <c r="U2768"/>
    </row>
    <row r="2769" spans="1:21" s="105" customFormat="1" x14ac:dyDescent="0.3">
      <c r="A2769"/>
      <c r="B2769"/>
      <c r="C2769"/>
      <c r="D2769"/>
      <c r="E2769"/>
      <c r="F2769"/>
      <c r="G2769"/>
      <c r="H2769"/>
      <c r="I2769"/>
      <c r="J2769" s="102"/>
      <c r="K2769"/>
      <c r="L2769" s="102"/>
      <c r="M2769" s="135"/>
      <c r="N2769"/>
      <c r="O2769"/>
      <c r="P2769"/>
      <c r="Q2769"/>
      <c r="R2769"/>
      <c r="S2769"/>
      <c r="T2769"/>
      <c r="U2769"/>
    </row>
    <row r="2770" spans="1:21" s="105" customFormat="1" x14ac:dyDescent="0.3">
      <c r="A2770"/>
      <c r="B2770"/>
      <c r="C2770"/>
      <c r="D2770"/>
      <c r="E2770"/>
      <c r="F2770"/>
      <c r="G2770"/>
      <c r="H2770"/>
      <c r="I2770"/>
      <c r="J2770" s="102"/>
      <c r="K2770"/>
      <c r="L2770" s="102"/>
      <c r="M2770" s="135"/>
      <c r="N2770"/>
      <c r="O2770"/>
      <c r="P2770"/>
      <c r="Q2770"/>
      <c r="R2770"/>
      <c r="S2770"/>
      <c r="T2770"/>
      <c r="U2770"/>
    </row>
    <row r="2771" spans="1:21" s="105" customFormat="1" x14ac:dyDescent="0.3">
      <c r="A2771"/>
      <c r="B2771"/>
      <c r="C2771"/>
      <c r="D2771"/>
      <c r="E2771"/>
      <c r="F2771"/>
      <c r="G2771"/>
      <c r="H2771"/>
      <c r="I2771"/>
      <c r="J2771" s="102"/>
      <c r="K2771"/>
      <c r="L2771" s="102"/>
      <c r="M2771" s="135"/>
      <c r="N2771"/>
      <c r="O2771"/>
      <c r="P2771"/>
      <c r="Q2771"/>
      <c r="R2771"/>
      <c r="S2771"/>
      <c r="T2771"/>
      <c r="U2771"/>
    </row>
    <row r="2772" spans="1:21" s="105" customFormat="1" x14ac:dyDescent="0.3">
      <c r="A2772"/>
      <c r="B2772"/>
      <c r="C2772"/>
      <c r="D2772"/>
      <c r="E2772"/>
      <c r="F2772"/>
      <c r="G2772"/>
      <c r="H2772"/>
      <c r="I2772"/>
      <c r="J2772" s="102"/>
      <c r="K2772"/>
      <c r="L2772" s="102"/>
      <c r="M2772" s="135"/>
      <c r="N2772"/>
      <c r="O2772"/>
      <c r="P2772"/>
      <c r="Q2772"/>
      <c r="R2772"/>
      <c r="S2772"/>
      <c r="T2772"/>
      <c r="U2772"/>
    </row>
    <row r="2773" spans="1:21" s="105" customFormat="1" x14ac:dyDescent="0.3">
      <c r="A2773"/>
      <c r="B2773"/>
      <c r="C2773"/>
      <c r="D2773"/>
      <c r="E2773"/>
      <c r="F2773"/>
      <c r="G2773"/>
      <c r="H2773"/>
      <c r="I2773"/>
      <c r="J2773" s="102"/>
      <c r="K2773"/>
      <c r="L2773" s="102"/>
      <c r="M2773" s="135"/>
      <c r="N2773"/>
      <c r="O2773"/>
      <c r="P2773"/>
      <c r="Q2773"/>
      <c r="R2773"/>
      <c r="S2773"/>
      <c r="T2773"/>
      <c r="U2773"/>
    </row>
    <row r="2774" spans="1:21" s="105" customFormat="1" x14ac:dyDescent="0.3">
      <c r="A2774"/>
      <c r="B2774"/>
      <c r="C2774"/>
      <c r="D2774"/>
      <c r="E2774"/>
      <c r="F2774"/>
      <c r="G2774"/>
      <c r="H2774"/>
      <c r="I2774"/>
      <c r="J2774" s="102"/>
      <c r="K2774"/>
      <c r="L2774" s="102"/>
      <c r="M2774" s="135"/>
      <c r="N2774"/>
      <c r="O2774"/>
      <c r="P2774"/>
      <c r="Q2774"/>
      <c r="R2774"/>
      <c r="S2774"/>
      <c r="T2774"/>
      <c r="U2774"/>
    </row>
    <row r="2775" spans="1:21" s="105" customFormat="1" x14ac:dyDescent="0.3">
      <c r="A2775"/>
      <c r="B2775"/>
      <c r="C2775"/>
      <c r="D2775"/>
      <c r="E2775"/>
      <c r="F2775"/>
      <c r="G2775"/>
      <c r="H2775"/>
      <c r="I2775"/>
      <c r="J2775" s="102"/>
      <c r="K2775"/>
      <c r="L2775" s="102"/>
      <c r="M2775" s="135"/>
      <c r="N2775"/>
      <c r="O2775"/>
      <c r="P2775"/>
      <c r="Q2775"/>
      <c r="R2775"/>
      <c r="S2775"/>
      <c r="T2775"/>
      <c r="U2775"/>
    </row>
    <row r="2776" spans="1:21" s="105" customFormat="1" x14ac:dyDescent="0.3">
      <c r="A2776"/>
      <c r="B2776"/>
      <c r="C2776"/>
      <c r="D2776"/>
      <c r="E2776"/>
      <c r="F2776"/>
      <c r="G2776"/>
      <c r="H2776"/>
      <c r="I2776"/>
      <c r="J2776" s="102"/>
      <c r="K2776"/>
      <c r="L2776" s="102"/>
      <c r="M2776" s="135"/>
      <c r="N2776"/>
      <c r="O2776"/>
      <c r="P2776"/>
      <c r="Q2776"/>
      <c r="R2776"/>
      <c r="S2776"/>
      <c r="T2776"/>
      <c r="U2776"/>
    </row>
    <row r="2777" spans="1:21" s="105" customFormat="1" x14ac:dyDescent="0.3">
      <c r="A2777"/>
      <c r="B2777"/>
      <c r="C2777"/>
      <c r="D2777"/>
      <c r="E2777"/>
      <c r="F2777"/>
      <c r="G2777"/>
      <c r="H2777"/>
      <c r="I2777"/>
      <c r="J2777" s="102"/>
      <c r="K2777"/>
      <c r="L2777" s="102"/>
      <c r="M2777" s="135"/>
      <c r="N2777"/>
      <c r="O2777"/>
      <c r="P2777"/>
      <c r="Q2777"/>
      <c r="R2777"/>
      <c r="S2777"/>
      <c r="T2777"/>
      <c r="U2777"/>
    </row>
    <row r="2778" spans="1:21" s="105" customFormat="1" x14ac:dyDescent="0.3">
      <c r="A2778"/>
      <c r="B2778"/>
      <c r="C2778"/>
      <c r="D2778"/>
      <c r="E2778"/>
      <c r="F2778"/>
      <c r="G2778"/>
      <c r="H2778"/>
      <c r="I2778"/>
      <c r="J2778" s="102"/>
      <c r="K2778"/>
      <c r="L2778" s="102"/>
      <c r="M2778" s="135"/>
      <c r="N2778"/>
      <c r="O2778"/>
      <c r="P2778"/>
      <c r="Q2778"/>
      <c r="R2778"/>
      <c r="S2778"/>
      <c r="T2778"/>
      <c r="U2778"/>
    </row>
    <row r="2779" spans="1:21" s="105" customFormat="1" x14ac:dyDescent="0.3">
      <c r="A2779"/>
      <c r="B2779"/>
      <c r="C2779"/>
      <c r="D2779"/>
      <c r="E2779"/>
      <c r="F2779"/>
      <c r="G2779"/>
      <c r="H2779"/>
      <c r="I2779"/>
      <c r="J2779" s="102"/>
      <c r="K2779"/>
      <c r="L2779" s="102"/>
      <c r="M2779" s="135"/>
      <c r="N2779"/>
      <c r="O2779"/>
      <c r="P2779"/>
      <c r="Q2779"/>
      <c r="R2779"/>
      <c r="S2779"/>
      <c r="T2779"/>
      <c r="U2779"/>
    </row>
    <row r="2780" spans="1:21" s="105" customFormat="1" x14ac:dyDescent="0.3">
      <c r="A2780"/>
      <c r="B2780"/>
      <c r="C2780"/>
      <c r="D2780"/>
      <c r="E2780"/>
      <c r="F2780"/>
      <c r="G2780"/>
      <c r="H2780"/>
      <c r="I2780"/>
      <c r="J2780" s="102"/>
      <c r="K2780"/>
      <c r="L2780" s="102"/>
      <c r="M2780" s="135"/>
      <c r="N2780"/>
      <c r="O2780"/>
      <c r="P2780"/>
      <c r="Q2780"/>
      <c r="R2780"/>
      <c r="S2780"/>
      <c r="T2780"/>
      <c r="U2780"/>
    </row>
    <row r="2781" spans="1:21" s="105" customFormat="1" x14ac:dyDescent="0.3">
      <c r="A2781"/>
      <c r="B2781"/>
      <c r="C2781"/>
      <c r="D2781"/>
      <c r="E2781"/>
      <c r="F2781"/>
      <c r="G2781"/>
      <c r="H2781"/>
      <c r="I2781"/>
      <c r="J2781" s="102"/>
      <c r="K2781"/>
      <c r="L2781" s="102"/>
      <c r="M2781" s="135"/>
      <c r="N2781"/>
      <c r="O2781"/>
      <c r="P2781"/>
      <c r="Q2781"/>
      <c r="R2781"/>
      <c r="S2781"/>
      <c r="T2781"/>
      <c r="U2781"/>
    </row>
    <row r="2782" spans="1:21" s="105" customFormat="1" x14ac:dyDescent="0.3">
      <c r="A2782"/>
      <c r="B2782"/>
      <c r="C2782"/>
      <c r="D2782"/>
      <c r="E2782"/>
      <c r="F2782"/>
      <c r="G2782"/>
      <c r="H2782"/>
      <c r="I2782"/>
      <c r="J2782" s="102"/>
      <c r="K2782"/>
      <c r="L2782" s="102"/>
      <c r="M2782" s="135"/>
      <c r="N2782"/>
      <c r="O2782"/>
      <c r="P2782"/>
      <c r="Q2782"/>
      <c r="R2782"/>
      <c r="S2782"/>
      <c r="T2782"/>
      <c r="U2782"/>
    </row>
    <row r="2783" spans="1:21" s="105" customFormat="1" x14ac:dyDescent="0.3">
      <c r="A2783"/>
      <c r="B2783"/>
      <c r="C2783"/>
      <c r="D2783"/>
      <c r="E2783"/>
      <c r="F2783"/>
      <c r="G2783"/>
      <c r="H2783"/>
      <c r="I2783"/>
      <c r="J2783" s="102"/>
      <c r="K2783"/>
      <c r="L2783" s="102"/>
      <c r="M2783" s="135"/>
      <c r="N2783"/>
      <c r="O2783"/>
      <c r="P2783"/>
      <c r="Q2783"/>
      <c r="R2783"/>
      <c r="S2783"/>
      <c r="T2783"/>
      <c r="U2783"/>
    </row>
    <row r="2784" spans="1:21" s="105" customFormat="1" x14ac:dyDescent="0.3">
      <c r="A2784"/>
      <c r="B2784"/>
      <c r="C2784"/>
      <c r="D2784"/>
      <c r="E2784"/>
      <c r="F2784"/>
      <c r="G2784"/>
      <c r="H2784"/>
      <c r="I2784"/>
      <c r="J2784" s="102"/>
      <c r="K2784"/>
      <c r="L2784" s="102"/>
      <c r="M2784" s="135"/>
      <c r="N2784"/>
      <c r="O2784"/>
      <c r="P2784"/>
      <c r="Q2784"/>
      <c r="R2784"/>
      <c r="S2784"/>
      <c r="T2784"/>
      <c r="U2784"/>
    </row>
    <row r="2785" spans="1:21" s="105" customFormat="1" x14ac:dyDescent="0.3">
      <c r="A2785"/>
      <c r="B2785"/>
      <c r="C2785"/>
      <c r="D2785"/>
      <c r="E2785"/>
      <c r="F2785"/>
      <c r="G2785"/>
      <c r="H2785"/>
      <c r="I2785"/>
      <c r="J2785" s="102"/>
      <c r="K2785"/>
      <c r="L2785" s="102"/>
      <c r="M2785" s="135"/>
      <c r="N2785"/>
      <c r="O2785"/>
      <c r="P2785"/>
      <c r="Q2785"/>
      <c r="R2785"/>
      <c r="S2785"/>
      <c r="T2785"/>
      <c r="U2785"/>
    </row>
    <row r="2786" spans="1:21" s="105" customFormat="1" x14ac:dyDescent="0.3">
      <c r="A2786"/>
      <c r="B2786"/>
      <c r="C2786"/>
      <c r="D2786"/>
      <c r="E2786"/>
      <c r="F2786"/>
      <c r="G2786"/>
      <c r="H2786"/>
      <c r="I2786"/>
      <c r="J2786" s="102"/>
      <c r="K2786"/>
      <c r="L2786" s="102"/>
      <c r="M2786" s="135"/>
      <c r="N2786"/>
      <c r="O2786"/>
      <c r="P2786"/>
      <c r="Q2786"/>
      <c r="R2786"/>
      <c r="S2786"/>
      <c r="T2786"/>
      <c r="U2786"/>
    </row>
    <row r="2787" spans="1:21" s="105" customFormat="1" x14ac:dyDescent="0.3">
      <c r="A2787"/>
      <c r="B2787"/>
      <c r="C2787"/>
      <c r="D2787"/>
      <c r="E2787"/>
      <c r="F2787"/>
      <c r="G2787"/>
      <c r="H2787"/>
      <c r="I2787"/>
      <c r="J2787" s="102"/>
      <c r="K2787"/>
      <c r="L2787" s="102"/>
      <c r="M2787" s="135"/>
      <c r="N2787"/>
      <c r="O2787"/>
      <c r="P2787"/>
      <c r="Q2787"/>
      <c r="R2787"/>
      <c r="S2787"/>
      <c r="T2787"/>
      <c r="U2787"/>
    </row>
    <row r="2788" spans="1:21" s="105" customFormat="1" x14ac:dyDescent="0.3">
      <c r="A2788"/>
      <c r="B2788"/>
      <c r="C2788"/>
      <c r="D2788"/>
      <c r="E2788"/>
      <c r="F2788"/>
      <c r="G2788"/>
      <c r="H2788"/>
      <c r="I2788"/>
      <c r="J2788" s="102"/>
      <c r="K2788"/>
      <c r="L2788" s="102"/>
      <c r="M2788" s="135"/>
      <c r="N2788"/>
      <c r="O2788"/>
      <c r="P2788"/>
      <c r="Q2788"/>
      <c r="R2788"/>
      <c r="S2788"/>
      <c r="T2788"/>
      <c r="U2788"/>
    </row>
    <row r="2789" spans="1:21" s="105" customFormat="1" x14ac:dyDescent="0.3">
      <c r="A2789"/>
      <c r="B2789"/>
      <c r="C2789"/>
      <c r="D2789"/>
      <c r="E2789"/>
      <c r="F2789"/>
      <c r="G2789"/>
      <c r="H2789"/>
      <c r="I2789"/>
      <c r="J2789" s="102"/>
      <c r="K2789"/>
      <c r="L2789" s="102"/>
      <c r="M2789" s="135"/>
      <c r="N2789"/>
      <c r="O2789"/>
      <c r="P2789"/>
      <c r="Q2789"/>
      <c r="R2789"/>
      <c r="S2789"/>
      <c r="T2789"/>
      <c r="U2789"/>
    </row>
    <row r="2790" spans="1:21" s="105" customFormat="1" x14ac:dyDescent="0.3">
      <c r="A2790"/>
      <c r="B2790"/>
      <c r="C2790"/>
      <c r="D2790"/>
      <c r="E2790"/>
      <c r="F2790"/>
      <c r="G2790"/>
      <c r="H2790"/>
      <c r="I2790"/>
      <c r="J2790" s="102"/>
      <c r="K2790"/>
      <c r="L2790" s="102"/>
      <c r="M2790" s="135"/>
      <c r="N2790"/>
      <c r="O2790"/>
      <c r="P2790"/>
      <c r="Q2790"/>
      <c r="R2790"/>
      <c r="S2790"/>
      <c r="T2790"/>
      <c r="U2790"/>
    </row>
    <row r="2791" spans="1:21" s="105" customFormat="1" x14ac:dyDescent="0.3">
      <c r="A2791"/>
      <c r="B2791"/>
      <c r="C2791"/>
      <c r="D2791"/>
      <c r="E2791"/>
      <c r="F2791"/>
      <c r="G2791"/>
      <c r="H2791"/>
      <c r="I2791"/>
      <c r="J2791" s="102"/>
      <c r="K2791"/>
      <c r="L2791" s="102"/>
      <c r="M2791" s="135"/>
      <c r="N2791"/>
      <c r="O2791"/>
      <c r="P2791"/>
      <c r="Q2791"/>
      <c r="R2791"/>
      <c r="S2791"/>
      <c r="T2791"/>
      <c r="U2791"/>
    </row>
    <row r="2792" spans="1:21" s="105" customFormat="1" x14ac:dyDescent="0.3">
      <c r="A2792"/>
      <c r="B2792"/>
      <c r="C2792"/>
      <c r="D2792"/>
      <c r="E2792"/>
      <c r="F2792"/>
      <c r="G2792"/>
      <c r="H2792"/>
      <c r="I2792"/>
      <c r="J2792" s="102"/>
      <c r="K2792"/>
      <c r="L2792" s="102"/>
      <c r="M2792" s="135"/>
      <c r="N2792"/>
      <c r="O2792"/>
      <c r="P2792"/>
      <c r="Q2792"/>
      <c r="R2792"/>
      <c r="S2792"/>
      <c r="T2792"/>
      <c r="U2792"/>
    </row>
    <row r="2793" spans="1:21" s="105" customFormat="1" x14ac:dyDescent="0.3">
      <c r="A2793"/>
      <c r="B2793"/>
      <c r="C2793"/>
      <c r="D2793"/>
      <c r="E2793"/>
      <c r="F2793"/>
      <c r="G2793"/>
      <c r="H2793"/>
      <c r="I2793"/>
      <c r="J2793" s="102"/>
      <c r="K2793"/>
      <c r="L2793" s="102"/>
      <c r="M2793" s="135"/>
      <c r="N2793"/>
      <c r="O2793"/>
      <c r="P2793"/>
      <c r="Q2793"/>
      <c r="R2793"/>
      <c r="S2793"/>
      <c r="T2793"/>
      <c r="U2793"/>
    </row>
    <row r="2794" spans="1:21" s="105" customFormat="1" x14ac:dyDescent="0.3">
      <c r="A2794"/>
      <c r="B2794"/>
      <c r="C2794"/>
      <c r="D2794"/>
      <c r="E2794"/>
      <c r="F2794"/>
      <c r="G2794"/>
      <c r="H2794"/>
      <c r="I2794"/>
      <c r="J2794" s="102"/>
      <c r="K2794"/>
      <c r="L2794" s="102"/>
      <c r="M2794" s="135"/>
      <c r="N2794"/>
      <c r="O2794"/>
      <c r="P2794"/>
      <c r="Q2794"/>
      <c r="R2794"/>
      <c r="S2794"/>
      <c r="T2794"/>
      <c r="U2794"/>
    </row>
    <row r="2795" spans="1:21" s="105" customFormat="1" x14ac:dyDescent="0.3">
      <c r="A2795"/>
      <c r="B2795"/>
      <c r="C2795"/>
      <c r="D2795"/>
      <c r="E2795"/>
      <c r="F2795"/>
      <c r="G2795"/>
      <c r="H2795"/>
      <c r="I2795"/>
      <c r="J2795" s="102"/>
      <c r="K2795"/>
      <c r="L2795" s="102"/>
      <c r="M2795" s="135"/>
      <c r="N2795"/>
      <c r="O2795"/>
      <c r="P2795"/>
      <c r="Q2795"/>
      <c r="R2795"/>
      <c r="S2795"/>
      <c r="T2795"/>
      <c r="U2795"/>
    </row>
    <row r="2796" spans="1:21" s="105" customFormat="1" x14ac:dyDescent="0.3">
      <c r="A2796"/>
      <c r="B2796"/>
      <c r="C2796"/>
      <c r="D2796"/>
      <c r="E2796"/>
      <c r="F2796"/>
      <c r="G2796"/>
      <c r="H2796"/>
      <c r="I2796"/>
      <c r="J2796" s="102"/>
      <c r="K2796"/>
      <c r="L2796" s="102"/>
      <c r="M2796" s="135"/>
      <c r="N2796"/>
      <c r="O2796"/>
      <c r="P2796"/>
      <c r="Q2796"/>
      <c r="R2796"/>
      <c r="S2796"/>
      <c r="T2796"/>
      <c r="U2796"/>
    </row>
    <row r="2797" spans="1:21" s="105" customFormat="1" x14ac:dyDescent="0.3">
      <c r="A2797"/>
      <c r="B2797"/>
      <c r="C2797"/>
      <c r="D2797"/>
      <c r="E2797"/>
      <c r="F2797"/>
      <c r="G2797"/>
      <c r="H2797"/>
      <c r="I2797"/>
      <c r="J2797" s="102"/>
      <c r="K2797"/>
      <c r="L2797" s="102"/>
      <c r="M2797" s="135"/>
      <c r="N2797"/>
      <c r="O2797"/>
      <c r="P2797"/>
      <c r="Q2797"/>
      <c r="R2797"/>
      <c r="S2797"/>
      <c r="T2797"/>
      <c r="U2797"/>
    </row>
    <row r="2798" spans="1:21" s="105" customFormat="1" x14ac:dyDescent="0.3">
      <c r="A2798"/>
      <c r="B2798"/>
      <c r="C2798"/>
      <c r="D2798"/>
      <c r="E2798"/>
      <c r="F2798"/>
      <c r="G2798"/>
      <c r="H2798"/>
      <c r="I2798"/>
      <c r="J2798" s="102"/>
      <c r="K2798"/>
      <c r="L2798" s="102"/>
      <c r="M2798" s="135"/>
      <c r="N2798"/>
      <c r="O2798"/>
      <c r="P2798"/>
      <c r="Q2798"/>
      <c r="R2798"/>
      <c r="S2798"/>
      <c r="T2798"/>
      <c r="U2798"/>
    </row>
    <row r="2799" spans="1:21" s="105" customFormat="1" x14ac:dyDescent="0.3">
      <c r="A2799"/>
      <c r="B2799"/>
      <c r="C2799"/>
      <c r="D2799"/>
      <c r="E2799"/>
      <c r="F2799"/>
      <c r="G2799"/>
      <c r="H2799"/>
      <c r="I2799"/>
      <c r="J2799" s="102"/>
      <c r="K2799"/>
      <c r="L2799" s="102"/>
      <c r="M2799" s="135"/>
      <c r="N2799"/>
      <c r="O2799"/>
      <c r="P2799"/>
      <c r="Q2799"/>
      <c r="R2799"/>
      <c r="S2799"/>
      <c r="T2799"/>
      <c r="U2799"/>
    </row>
    <row r="2800" spans="1:21" s="105" customFormat="1" x14ac:dyDescent="0.3">
      <c r="A2800"/>
      <c r="B2800"/>
      <c r="C2800"/>
      <c r="D2800"/>
      <c r="E2800"/>
      <c r="F2800"/>
      <c r="G2800"/>
      <c r="H2800"/>
      <c r="I2800"/>
      <c r="J2800" s="102"/>
      <c r="K2800"/>
      <c r="L2800" s="102"/>
      <c r="M2800" s="135"/>
      <c r="N2800"/>
      <c r="O2800"/>
      <c r="P2800"/>
      <c r="Q2800"/>
      <c r="R2800"/>
      <c r="S2800"/>
      <c r="T2800"/>
      <c r="U2800"/>
    </row>
    <row r="2801" spans="1:21" s="105" customFormat="1" x14ac:dyDescent="0.3">
      <c r="A2801"/>
      <c r="B2801"/>
      <c r="C2801"/>
      <c r="D2801"/>
      <c r="E2801"/>
      <c r="F2801"/>
      <c r="G2801"/>
      <c r="H2801"/>
      <c r="I2801"/>
      <c r="J2801" s="102"/>
      <c r="K2801"/>
      <c r="L2801" s="102"/>
      <c r="M2801" s="135"/>
      <c r="N2801"/>
      <c r="O2801"/>
      <c r="P2801"/>
      <c r="Q2801"/>
      <c r="R2801"/>
      <c r="S2801"/>
      <c r="T2801"/>
      <c r="U2801"/>
    </row>
    <row r="2802" spans="1:21" s="105" customFormat="1" x14ac:dyDescent="0.3">
      <c r="A2802"/>
      <c r="B2802"/>
      <c r="C2802"/>
      <c r="D2802"/>
      <c r="E2802"/>
      <c r="F2802"/>
      <c r="G2802"/>
      <c r="H2802"/>
      <c r="I2802"/>
      <c r="J2802" s="102"/>
      <c r="K2802"/>
      <c r="L2802" s="102"/>
      <c r="M2802" s="135"/>
      <c r="N2802"/>
      <c r="O2802"/>
      <c r="P2802"/>
      <c r="Q2802"/>
      <c r="R2802"/>
      <c r="S2802"/>
      <c r="T2802"/>
      <c r="U2802"/>
    </row>
    <row r="2803" spans="1:21" s="105" customFormat="1" x14ac:dyDescent="0.3">
      <c r="A2803"/>
      <c r="B2803"/>
      <c r="C2803"/>
      <c r="D2803"/>
      <c r="E2803"/>
      <c r="F2803"/>
      <c r="G2803"/>
      <c r="H2803"/>
      <c r="I2803"/>
      <c r="J2803" s="102"/>
      <c r="K2803"/>
      <c r="L2803" s="102"/>
      <c r="M2803" s="135"/>
      <c r="N2803"/>
      <c r="O2803"/>
      <c r="P2803"/>
      <c r="Q2803"/>
      <c r="R2803"/>
      <c r="S2803"/>
      <c r="T2803"/>
      <c r="U2803"/>
    </row>
    <row r="2804" spans="1:21" s="105" customFormat="1" x14ac:dyDescent="0.3">
      <c r="A2804"/>
      <c r="B2804"/>
      <c r="C2804"/>
      <c r="D2804"/>
      <c r="E2804"/>
      <c r="F2804"/>
      <c r="G2804"/>
      <c r="H2804"/>
      <c r="I2804"/>
      <c r="J2804" s="102"/>
      <c r="K2804"/>
      <c r="L2804" s="102"/>
      <c r="M2804" s="135"/>
      <c r="N2804"/>
      <c r="O2804"/>
      <c r="P2804"/>
      <c r="Q2804"/>
      <c r="R2804"/>
      <c r="S2804"/>
      <c r="T2804"/>
      <c r="U2804"/>
    </row>
    <row r="2805" spans="1:21" s="105" customFormat="1" x14ac:dyDescent="0.3">
      <c r="A2805"/>
      <c r="B2805"/>
      <c r="C2805"/>
      <c r="D2805"/>
      <c r="E2805"/>
      <c r="F2805"/>
      <c r="G2805"/>
      <c r="H2805"/>
      <c r="I2805"/>
      <c r="J2805" s="102"/>
      <c r="K2805"/>
      <c r="L2805" s="102"/>
      <c r="M2805" s="135"/>
      <c r="N2805"/>
      <c r="O2805"/>
      <c r="P2805"/>
      <c r="Q2805"/>
      <c r="R2805"/>
      <c r="S2805"/>
      <c r="T2805"/>
      <c r="U2805"/>
    </row>
    <row r="2806" spans="1:21" s="105" customFormat="1" x14ac:dyDescent="0.3">
      <c r="A2806"/>
      <c r="B2806"/>
      <c r="C2806"/>
      <c r="D2806"/>
      <c r="E2806"/>
      <c r="F2806"/>
      <c r="G2806"/>
      <c r="H2806"/>
      <c r="I2806"/>
      <c r="J2806" s="102"/>
      <c r="K2806"/>
      <c r="L2806" s="102"/>
      <c r="M2806" s="135"/>
      <c r="N2806"/>
      <c r="O2806"/>
      <c r="P2806"/>
      <c r="Q2806"/>
      <c r="R2806"/>
      <c r="S2806"/>
      <c r="T2806"/>
      <c r="U2806"/>
    </row>
    <row r="2807" spans="1:21" s="105" customFormat="1" x14ac:dyDescent="0.3">
      <c r="A2807"/>
      <c r="B2807"/>
      <c r="C2807"/>
      <c r="D2807"/>
      <c r="E2807"/>
      <c r="F2807"/>
      <c r="G2807"/>
      <c r="H2807"/>
      <c r="I2807"/>
      <c r="J2807" s="102"/>
      <c r="K2807"/>
      <c r="L2807" s="102"/>
      <c r="M2807" s="135"/>
      <c r="N2807"/>
      <c r="O2807"/>
      <c r="P2807"/>
      <c r="Q2807"/>
      <c r="R2807"/>
      <c r="S2807"/>
      <c r="T2807"/>
      <c r="U2807"/>
    </row>
    <row r="2808" spans="1:21" s="105" customFormat="1" x14ac:dyDescent="0.3">
      <c r="A2808"/>
      <c r="B2808"/>
      <c r="C2808"/>
      <c r="D2808"/>
      <c r="E2808"/>
      <c r="F2808"/>
      <c r="G2808"/>
      <c r="H2808"/>
      <c r="I2808"/>
      <c r="J2808" s="102"/>
      <c r="K2808"/>
      <c r="L2808" s="102"/>
      <c r="M2808" s="135"/>
      <c r="N2808"/>
      <c r="O2808"/>
      <c r="P2808"/>
      <c r="Q2808"/>
      <c r="R2808"/>
      <c r="S2808"/>
      <c r="T2808"/>
      <c r="U2808"/>
    </row>
    <row r="2809" spans="1:21" s="105" customFormat="1" x14ac:dyDescent="0.3">
      <c r="A2809"/>
      <c r="B2809"/>
      <c r="C2809"/>
      <c r="D2809"/>
      <c r="E2809"/>
      <c r="F2809"/>
      <c r="G2809"/>
      <c r="H2809"/>
      <c r="I2809"/>
      <c r="J2809" s="102"/>
      <c r="K2809"/>
      <c r="L2809" s="102"/>
      <c r="M2809" s="135"/>
      <c r="N2809"/>
      <c r="O2809"/>
      <c r="P2809"/>
      <c r="Q2809"/>
      <c r="R2809"/>
      <c r="S2809"/>
      <c r="T2809"/>
      <c r="U2809"/>
    </row>
    <row r="2810" spans="1:21" s="105" customFormat="1" x14ac:dyDescent="0.3">
      <c r="A2810"/>
      <c r="B2810"/>
      <c r="C2810"/>
      <c r="D2810"/>
      <c r="E2810"/>
      <c r="F2810"/>
      <c r="G2810"/>
      <c r="H2810"/>
      <c r="I2810"/>
      <c r="J2810" s="102"/>
      <c r="K2810"/>
      <c r="L2810" s="102"/>
      <c r="M2810" s="135"/>
      <c r="N2810"/>
      <c r="O2810"/>
      <c r="P2810"/>
      <c r="Q2810"/>
      <c r="R2810"/>
      <c r="S2810"/>
      <c r="T2810"/>
      <c r="U2810"/>
    </row>
    <row r="2811" spans="1:21" s="105" customFormat="1" x14ac:dyDescent="0.3">
      <c r="A2811"/>
      <c r="B2811"/>
      <c r="C2811"/>
      <c r="D2811"/>
      <c r="E2811"/>
      <c r="F2811"/>
      <c r="G2811"/>
      <c r="H2811"/>
      <c r="I2811"/>
      <c r="J2811" s="102"/>
      <c r="K2811"/>
      <c r="L2811" s="102"/>
      <c r="M2811" s="135"/>
      <c r="N2811"/>
      <c r="O2811"/>
      <c r="P2811"/>
      <c r="Q2811"/>
      <c r="R2811"/>
      <c r="S2811"/>
      <c r="T2811"/>
      <c r="U2811"/>
    </row>
    <row r="2812" spans="1:21" s="105" customFormat="1" x14ac:dyDescent="0.3">
      <c r="A2812"/>
      <c r="B2812"/>
      <c r="C2812"/>
      <c r="D2812"/>
      <c r="E2812"/>
      <c r="F2812"/>
      <c r="G2812"/>
      <c r="H2812"/>
      <c r="I2812"/>
      <c r="J2812" s="102"/>
      <c r="K2812"/>
      <c r="L2812" s="102"/>
      <c r="M2812" s="135"/>
      <c r="N2812"/>
      <c r="O2812"/>
      <c r="P2812"/>
      <c r="Q2812"/>
      <c r="R2812"/>
      <c r="S2812"/>
      <c r="T2812"/>
      <c r="U2812"/>
    </row>
    <row r="2813" spans="1:21" s="105" customFormat="1" x14ac:dyDescent="0.3">
      <c r="A2813"/>
      <c r="B2813"/>
      <c r="C2813"/>
      <c r="D2813"/>
      <c r="E2813"/>
      <c r="F2813"/>
      <c r="G2813"/>
      <c r="H2813"/>
      <c r="I2813"/>
      <c r="J2813" s="102"/>
      <c r="K2813"/>
      <c r="L2813" s="102"/>
      <c r="M2813" s="135"/>
      <c r="N2813"/>
      <c r="O2813"/>
      <c r="P2813"/>
      <c r="Q2813"/>
      <c r="R2813"/>
      <c r="S2813"/>
      <c r="T2813"/>
      <c r="U2813"/>
    </row>
    <row r="2814" spans="1:21" s="105" customFormat="1" x14ac:dyDescent="0.3">
      <c r="A2814"/>
      <c r="B2814"/>
      <c r="C2814"/>
      <c r="D2814"/>
      <c r="E2814"/>
      <c r="F2814"/>
      <c r="G2814"/>
      <c r="H2814"/>
      <c r="I2814"/>
      <c r="J2814" s="102"/>
      <c r="K2814"/>
      <c r="L2814" s="102"/>
      <c r="M2814" s="135"/>
      <c r="N2814"/>
      <c r="O2814"/>
      <c r="P2814"/>
      <c r="Q2814"/>
      <c r="R2814"/>
      <c r="S2814"/>
      <c r="T2814"/>
      <c r="U2814"/>
    </row>
    <row r="2815" spans="1:21" s="105" customFormat="1" x14ac:dyDescent="0.3">
      <c r="A2815"/>
      <c r="B2815"/>
      <c r="C2815"/>
      <c r="D2815"/>
      <c r="E2815"/>
      <c r="F2815"/>
      <c r="G2815"/>
      <c r="H2815"/>
      <c r="I2815"/>
      <c r="J2815" s="102"/>
      <c r="K2815"/>
      <c r="L2815" s="102"/>
      <c r="M2815" s="135"/>
      <c r="N2815"/>
      <c r="O2815"/>
      <c r="P2815"/>
      <c r="Q2815"/>
      <c r="R2815"/>
      <c r="S2815"/>
      <c r="T2815"/>
      <c r="U2815"/>
    </row>
    <row r="2816" spans="1:21" s="105" customFormat="1" x14ac:dyDescent="0.3">
      <c r="A2816"/>
      <c r="B2816"/>
      <c r="C2816"/>
      <c r="D2816"/>
      <c r="E2816"/>
      <c r="F2816"/>
      <c r="G2816"/>
      <c r="H2816"/>
      <c r="I2816"/>
      <c r="J2816" s="102"/>
      <c r="K2816"/>
      <c r="L2816" s="102"/>
      <c r="M2816" s="135"/>
      <c r="N2816"/>
      <c r="O2816"/>
      <c r="P2816"/>
      <c r="Q2816"/>
      <c r="R2816"/>
      <c r="S2816"/>
      <c r="T2816"/>
      <c r="U2816"/>
    </row>
    <row r="2817" spans="1:21" s="105" customFormat="1" x14ac:dyDescent="0.3">
      <c r="A2817"/>
      <c r="B2817"/>
      <c r="C2817"/>
      <c r="D2817"/>
      <c r="E2817"/>
      <c r="F2817"/>
      <c r="G2817"/>
      <c r="H2817"/>
      <c r="I2817"/>
      <c r="J2817" s="102"/>
      <c r="K2817"/>
      <c r="L2817" s="102"/>
      <c r="M2817" s="135"/>
      <c r="N2817"/>
      <c r="O2817"/>
      <c r="P2817"/>
      <c r="Q2817"/>
      <c r="R2817"/>
      <c r="S2817"/>
      <c r="T2817"/>
      <c r="U2817"/>
    </row>
    <row r="2818" spans="1:21" s="105" customFormat="1" x14ac:dyDescent="0.3">
      <c r="A2818"/>
      <c r="B2818"/>
      <c r="C2818"/>
      <c r="D2818"/>
      <c r="E2818"/>
      <c r="F2818"/>
      <c r="G2818"/>
      <c r="H2818"/>
      <c r="I2818"/>
      <c r="J2818" s="102"/>
      <c r="K2818"/>
      <c r="L2818" s="102"/>
      <c r="M2818" s="135"/>
      <c r="N2818"/>
      <c r="O2818"/>
      <c r="P2818"/>
      <c r="Q2818"/>
      <c r="R2818"/>
      <c r="S2818"/>
      <c r="T2818"/>
      <c r="U2818"/>
    </row>
    <row r="2819" spans="1:21" s="105" customFormat="1" x14ac:dyDescent="0.3">
      <c r="A2819"/>
      <c r="B2819"/>
      <c r="C2819"/>
      <c r="D2819"/>
      <c r="E2819"/>
      <c r="F2819"/>
      <c r="G2819"/>
      <c r="H2819"/>
      <c r="I2819"/>
      <c r="J2819" s="102"/>
      <c r="K2819"/>
      <c r="L2819" s="102"/>
      <c r="M2819" s="135"/>
      <c r="N2819"/>
      <c r="O2819"/>
      <c r="P2819"/>
      <c r="Q2819"/>
      <c r="R2819"/>
      <c r="S2819"/>
      <c r="T2819"/>
      <c r="U2819"/>
    </row>
    <row r="2820" spans="1:21" s="105" customFormat="1" x14ac:dyDescent="0.3">
      <c r="A2820"/>
      <c r="B2820"/>
      <c r="C2820"/>
      <c r="D2820"/>
      <c r="E2820"/>
      <c r="F2820"/>
      <c r="G2820"/>
      <c r="H2820"/>
      <c r="I2820"/>
      <c r="J2820" s="102"/>
      <c r="K2820"/>
      <c r="L2820" s="102"/>
      <c r="M2820" s="135"/>
      <c r="N2820"/>
      <c r="O2820"/>
      <c r="P2820"/>
      <c r="Q2820"/>
      <c r="R2820"/>
      <c r="S2820"/>
      <c r="T2820"/>
      <c r="U2820"/>
    </row>
    <row r="2821" spans="1:21" s="105" customFormat="1" x14ac:dyDescent="0.3">
      <c r="A2821"/>
      <c r="B2821"/>
      <c r="C2821"/>
      <c r="D2821"/>
      <c r="E2821"/>
      <c r="F2821"/>
      <c r="G2821"/>
      <c r="H2821"/>
      <c r="I2821"/>
      <c r="J2821" s="102"/>
      <c r="K2821"/>
      <c r="L2821" s="102"/>
      <c r="M2821" s="135"/>
      <c r="N2821"/>
      <c r="O2821"/>
      <c r="P2821"/>
      <c r="Q2821"/>
      <c r="R2821"/>
      <c r="S2821"/>
      <c r="T2821"/>
      <c r="U2821"/>
    </row>
    <row r="2822" spans="1:21" s="105" customFormat="1" x14ac:dyDescent="0.3">
      <c r="A2822"/>
      <c r="B2822"/>
      <c r="C2822"/>
      <c r="D2822"/>
      <c r="E2822"/>
      <c r="F2822"/>
      <c r="G2822"/>
      <c r="H2822"/>
      <c r="I2822"/>
      <c r="J2822" s="102"/>
      <c r="K2822"/>
      <c r="L2822" s="102"/>
      <c r="M2822" s="135"/>
      <c r="N2822"/>
      <c r="O2822"/>
      <c r="P2822"/>
      <c r="Q2822"/>
      <c r="R2822"/>
      <c r="S2822"/>
      <c r="T2822"/>
      <c r="U2822"/>
    </row>
    <row r="2823" spans="1:21" s="105" customFormat="1" x14ac:dyDescent="0.3">
      <c r="A2823"/>
      <c r="B2823"/>
      <c r="C2823"/>
      <c r="D2823"/>
      <c r="E2823"/>
      <c r="F2823"/>
      <c r="G2823"/>
      <c r="H2823"/>
      <c r="I2823"/>
      <c r="J2823" s="102"/>
      <c r="K2823"/>
      <c r="L2823" s="102"/>
      <c r="M2823" s="135"/>
      <c r="N2823"/>
      <c r="O2823"/>
      <c r="P2823"/>
      <c r="Q2823"/>
      <c r="R2823"/>
      <c r="S2823"/>
      <c r="T2823"/>
      <c r="U2823"/>
    </row>
    <row r="2824" spans="1:21" s="105" customFormat="1" x14ac:dyDescent="0.3">
      <c r="A2824"/>
      <c r="B2824"/>
      <c r="C2824"/>
      <c r="D2824"/>
      <c r="E2824"/>
      <c r="F2824"/>
      <c r="G2824"/>
      <c r="H2824"/>
      <c r="I2824"/>
      <c r="J2824" s="102"/>
      <c r="K2824"/>
      <c r="L2824" s="102"/>
      <c r="M2824" s="135"/>
      <c r="N2824"/>
      <c r="O2824"/>
      <c r="P2824"/>
      <c r="Q2824"/>
      <c r="R2824"/>
      <c r="S2824"/>
      <c r="T2824"/>
      <c r="U2824"/>
    </row>
    <row r="2825" spans="1:21" s="105" customFormat="1" x14ac:dyDescent="0.3">
      <c r="A2825"/>
      <c r="B2825"/>
      <c r="C2825"/>
      <c r="D2825"/>
      <c r="E2825"/>
      <c r="F2825"/>
      <c r="G2825"/>
      <c r="H2825"/>
      <c r="I2825"/>
      <c r="J2825" s="102"/>
      <c r="K2825"/>
      <c r="L2825" s="102"/>
      <c r="M2825" s="135"/>
      <c r="N2825"/>
      <c r="O2825"/>
      <c r="P2825"/>
      <c r="Q2825"/>
      <c r="R2825"/>
      <c r="S2825"/>
      <c r="T2825"/>
      <c r="U2825"/>
    </row>
    <row r="2826" spans="1:21" s="105" customFormat="1" x14ac:dyDescent="0.3">
      <c r="A2826"/>
      <c r="B2826"/>
      <c r="C2826"/>
      <c r="D2826"/>
      <c r="E2826"/>
      <c r="F2826"/>
      <c r="G2826"/>
      <c r="H2826"/>
      <c r="I2826"/>
      <c r="J2826" s="102"/>
      <c r="K2826"/>
      <c r="L2826" s="102"/>
      <c r="M2826" s="135"/>
      <c r="N2826"/>
      <c r="O2826"/>
      <c r="P2826"/>
      <c r="Q2826"/>
      <c r="R2826"/>
      <c r="S2826"/>
      <c r="T2826"/>
      <c r="U2826"/>
    </row>
    <row r="2827" spans="1:21" s="105" customFormat="1" x14ac:dyDescent="0.3">
      <c r="A2827"/>
      <c r="B2827"/>
      <c r="C2827"/>
      <c r="D2827"/>
      <c r="E2827"/>
      <c r="F2827"/>
      <c r="G2827"/>
      <c r="H2827"/>
      <c r="I2827"/>
      <c r="J2827" s="102"/>
      <c r="K2827"/>
      <c r="L2827" s="102"/>
      <c r="M2827" s="135"/>
      <c r="N2827"/>
      <c r="O2827"/>
      <c r="P2827"/>
      <c r="Q2827"/>
      <c r="R2827"/>
      <c r="S2827"/>
      <c r="T2827"/>
      <c r="U2827"/>
    </row>
    <row r="2828" spans="1:21" s="105" customFormat="1" x14ac:dyDescent="0.3">
      <c r="A2828"/>
      <c r="B2828"/>
      <c r="C2828"/>
      <c r="D2828"/>
      <c r="E2828"/>
      <c r="F2828"/>
      <c r="G2828"/>
      <c r="H2828"/>
      <c r="I2828"/>
      <c r="J2828" s="102"/>
      <c r="K2828"/>
      <c r="L2828" s="102"/>
      <c r="M2828" s="135"/>
      <c r="N2828"/>
      <c r="O2828"/>
      <c r="P2828"/>
      <c r="Q2828"/>
      <c r="R2828"/>
      <c r="S2828"/>
      <c r="T2828"/>
      <c r="U2828"/>
    </row>
    <row r="2829" spans="1:21" s="105" customFormat="1" x14ac:dyDescent="0.3">
      <c r="A2829"/>
      <c r="B2829"/>
      <c r="C2829"/>
      <c r="D2829"/>
      <c r="E2829"/>
      <c r="F2829"/>
      <c r="G2829"/>
      <c r="H2829"/>
      <c r="I2829"/>
      <c r="J2829" s="102"/>
      <c r="K2829"/>
      <c r="L2829" s="102"/>
      <c r="M2829" s="135"/>
      <c r="N2829"/>
      <c r="O2829"/>
      <c r="P2829"/>
      <c r="Q2829"/>
      <c r="R2829"/>
      <c r="S2829"/>
      <c r="T2829"/>
      <c r="U2829"/>
    </row>
    <row r="2830" spans="1:21" s="105" customFormat="1" x14ac:dyDescent="0.3">
      <c r="A2830"/>
      <c r="B2830"/>
      <c r="C2830"/>
      <c r="D2830"/>
      <c r="E2830"/>
      <c r="F2830"/>
      <c r="G2830"/>
      <c r="H2830"/>
      <c r="I2830"/>
      <c r="J2830" s="102"/>
      <c r="K2830"/>
      <c r="L2830" s="102"/>
      <c r="M2830" s="135"/>
      <c r="N2830"/>
      <c r="O2830"/>
      <c r="P2830"/>
      <c r="Q2830"/>
      <c r="R2830"/>
      <c r="S2830"/>
      <c r="T2830"/>
      <c r="U2830"/>
    </row>
    <row r="2831" spans="1:21" s="105" customFormat="1" x14ac:dyDescent="0.3">
      <c r="A2831"/>
      <c r="B2831"/>
      <c r="C2831"/>
      <c r="D2831"/>
      <c r="E2831"/>
      <c r="F2831"/>
      <c r="G2831"/>
      <c r="H2831"/>
      <c r="I2831"/>
      <c r="J2831" s="102"/>
      <c r="K2831"/>
      <c r="L2831" s="102"/>
      <c r="M2831" s="135"/>
      <c r="N2831"/>
      <c r="O2831"/>
      <c r="P2831"/>
      <c r="Q2831"/>
      <c r="R2831"/>
      <c r="S2831"/>
      <c r="T2831"/>
      <c r="U2831"/>
    </row>
    <row r="2832" spans="1:21" s="105" customFormat="1" x14ac:dyDescent="0.3">
      <c r="A2832"/>
      <c r="B2832"/>
      <c r="C2832"/>
      <c r="D2832"/>
      <c r="E2832"/>
      <c r="F2832"/>
      <c r="G2832"/>
      <c r="H2832"/>
      <c r="I2832"/>
      <c r="J2832" s="102"/>
      <c r="K2832"/>
      <c r="L2832" s="102"/>
      <c r="M2832" s="135"/>
      <c r="N2832"/>
      <c r="O2832"/>
      <c r="P2832"/>
      <c r="Q2832"/>
      <c r="R2832"/>
      <c r="S2832"/>
      <c r="T2832"/>
      <c r="U2832"/>
    </row>
    <row r="2833" spans="1:21" s="105" customFormat="1" x14ac:dyDescent="0.3">
      <c r="A2833"/>
      <c r="B2833"/>
      <c r="C2833"/>
      <c r="D2833"/>
      <c r="E2833"/>
      <c r="F2833"/>
      <c r="G2833"/>
      <c r="H2833"/>
      <c r="I2833"/>
      <c r="J2833" s="102"/>
      <c r="K2833"/>
      <c r="L2833" s="102"/>
      <c r="M2833" s="135"/>
      <c r="N2833"/>
      <c r="O2833"/>
      <c r="P2833"/>
      <c r="Q2833"/>
      <c r="R2833"/>
      <c r="S2833"/>
      <c r="T2833"/>
      <c r="U2833"/>
    </row>
    <row r="2834" spans="1:21" s="105" customFormat="1" x14ac:dyDescent="0.3">
      <c r="A2834"/>
      <c r="B2834"/>
      <c r="C2834"/>
      <c r="D2834"/>
      <c r="E2834"/>
      <c r="F2834"/>
      <c r="G2834"/>
      <c r="H2834"/>
      <c r="I2834"/>
      <c r="J2834" s="102"/>
      <c r="K2834"/>
      <c r="L2834" s="102"/>
      <c r="M2834" s="135"/>
      <c r="N2834"/>
      <c r="O2834"/>
      <c r="P2834"/>
      <c r="Q2834"/>
      <c r="R2834"/>
      <c r="S2834"/>
      <c r="T2834"/>
      <c r="U2834"/>
    </row>
    <row r="2835" spans="1:21" s="105" customFormat="1" x14ac:dyDescent="0.3">
      <c r="A2835"/>
      <c r="B2835"/>
      <c r="C2835"/>
      <c r="D2835"/>
      <c r="E2835"/>
      <c r="F2835"/>
      <c r="G2835"/>
      <c r="H2835"/>
      <c r="I2835"/>
      <c r="J2835" s="102"/>
      <c r="K2835"/>
      <c r="L2835" s="102"/>
      <c r="M2835" s="135"/>
      <c r="N2835"/>
      <c r="O2835"/>
      <c r="P2835"/>
      <c r="Q2835"/>
      <c r="R2835"/>
      <c r="S2835"/>
      <c r="T2835"/>
      <c r="U2835"/>
    </row>
    <row r="2836" spans="1:21" s="105" customFormat="1" x14ac:dyDescent="0.3">
      <c r="A2836"/>
      <c r="B2836"/>
      <c r="C2836"/>
      <c r="D2836"/>
      <c r="E2836"/>
      <c r="F2836"/>
      <c r="G2836"/>
      <c r="H2836"/>
      <c r="I2836"/>
      <c r="J2836" s="102"/>
      <c r="K2836"/>
      <c r="L2836" s="102"/>
      <c r="M2836" s="135"/>
      <c r="N2836"/>
      <c r="O2836"/>
      <c r="P2836"/>
      <c r="Q2836"/>
      <c r="R2836"/>
      <c r="S2836"/>
      <c r="T2836"/>
      <c r="U2836"/>
    </row>
    <row r="2837" spans="1:21" s="105" customFormat="1" x14ac:dyDescent="0.3">
      <c r="A2837"/>
      <c r="B2837"/>
      <c r="C2837"/>
      <c r="D2837"/>
      <c r="E2837"/>
      <c r="F2837"/>
      <c r="G2837"/>
      <c r="H2837"/>
      <c r="I2837"/>
      <c r="J2837" s="102"/>
      <c r="K2837"/>
      <c r="L2837" s="102"/>
      <c r="M2837" s="135"/>
      <c r="N2837"/>
      <c r="O2837"/>
      <c r="P2837"/>
      <c r="Q2837"/>
      <c r="R2837"/>
      <c r="S2837"/>
      <c r="T2837"/>
      <c r="U2837"/>
    </row>
    <row r="2838" spans="1:21" s="105" customFormat="1" x14ac:dyDescent="0.3">
      <c r="A2838"/>
      <c r="B2838"/>
      <c r="C2838"/>
      <c r="D2838"/>
      <c r="E2838"/>
      <c r="F2838"/>
      <c r="G2838"/>
      <c r="H2838"/>
      <c r="I2838"/>
      <c r="J2838" s="102"/>
      <c r="K2838"/>
      <c r="L2838" s="102"/>
      <c r="M2838" s="135"/>
      <c r="N2838"/>
      <c r="O2838"/>
      <c r="P2838"/>
      <c r="Q2838"/>
      <c r="R2838"/>
      <c r="S2838"/>
      <c r="T2838"/>
      <c r="U2838"/>
    </row>
    <row r="2839" spans="1:21" s="105" customFormat="1" x14ac:dyDescent="0.3">
      <c r="A2839"/>
      <c r="B2839"/>
      <c r="C2839"/>
      <c r="D2839"/>
      <c r="E2839"/>
      <c r="F2839"/>
      <c r="G2839"/>
      <c r="H2839"/>
      <c r="I2839"/>
      <c r="J2839" s="102"/>
      <c r="K2839"/>
      <c r="L2839" s="102"/>
      <c r="M2839" s="135"/>
      <c r="N2839"/>
      <c r="O2839"/>
      <c r="P2839"/>
      <c r="Q2839"/>
      <c r="R2839"/>
      <c r="S2839"/>
      <c r="T2839"/>
      <c r="U2839"/>
    </row>
    <row r="2840" spans="1:21" s="105" customFormat="1" x14ac:dyDescent="0.3">
      <c r="A2840"/>
      <c r="B2840"/>
      <c r="C2840"/>
      <c r="D2840"/>
      <c r="E2840"/>
      <c r="F2840"/>
      <c r="G2840"/>
      <c r="H2840"/>
      <c r="I2840"/>
      <c r="J2840" s="102"/>
      <c r="K2840"/>
      <c r="L2840" s="102"/>
      <c r="M2840" s="135"/>
      <c r="N2840"/>
      <c r="O2840"/>
      <c r="P2840"/>
      <c r="Q2840"/>
      <c r="R2840"/>
      <c r="S2840"/>
      <c r="T2840"/>
      <c r="U2840"/>
    </row>
    <row r="2841" spans="1:21" s="105" customFormat="1" x14ac:dyDescent="0.3">
      <c r="A2841"/>
      <c r="B2841"/>
      <c r="C2841"/>
      <c r="D2841"/>
      <c r="E2841"/>
      <c r="F2841"/>
      <c r="G2841"/>
      <c r="H2841"/>
      <c r="I2841"/>
      <c r="J2841" s="102"/>
      <c r="K2841"/>
      <c r="L2841" s="102"/>
      <c r="M2841" s="135"/>
      <c r="N2841"/>
      <c r="O2841"/>
      <c r="P2841"/>
      <c r="Q2841"/>
      <c r="R2841"/>
      <c r="S2841"/>
      <c r="T2841"/>
      <c r="U2841"/>
    </row>
    <row r="2842" spans="1:21" s="105" customFormat="1" x14ac:dyDescent="0.3">
      <c r="A2842"/>
      <c r="B2842"/>
      <c r="C2842"/>
      <c r="D2842"/>
      <c r="E2842"/>
      <c r="F2842"/>
      <c r="G2842"/>
      <c r="H2842"/>
      <c r="I2842"/>
      <c r="J2842" s="102"/>
      <c r="K2842"/>
      <c r="L2842" s="102"/>
      <c r="M2842" s="135"/>
      <c r="N2842"/>
      <c r="O2842"/>
      <c r="P2842"/>
      <c r="Q2842"/>
      <c r="R2842"/>
      <c r="S2842"/>
      <c r="T2842"/>
      <c r="U2842"/>
    </row>
    <row r="2843" spans="1:21" s="105" customFormat="1" x14ac:dyDescent="0.3">
      <c r="A2843"/>
      <c r="B2843"/>
      <c r="C2843"/>
      <c r="D2843"/>
      <c r="E2843"/>
      <c r="F2843"/>
      <c r="G2843"/>
      <c r="H2843"/>
      <c r="I2843"/>
      <c r="J2843" s="102"/>
      <c r="K2843"/>
      <c r="L2843" s="102"/>
      <c r="M2843" s="135"/>
      <c r="N2843"/>
      <c r="O2843"/>
      <c r="P2843"/>
      <c r="Q2843"/>
      <c r="R2843"/>
      <c r="S2843"/>
      <c r="T2843"/>
      <c r="U2843"/>
    </row>
    <row r="2844" spans="1:21" s="105" customFormat="1" x14ac:dyDescent="0.3">
      <c r="A2844"/>
      <c r="B2844"/>
      <c r="C2844"/>
      <c r="D2844"/>
      <c r="E2844"/>
      <c r="F2844"/>
      <c r="G2844"/>
      <c r="H2844"/>
      <c r="I2844"/>
      <c r="J2844" s="102"/>
      <c r="K2844"/>
      <c r="L2844" s="102"/>
      <c r="M2844" s="135"/>
      <c r="N2844"/>
      <c r="O2844"/>
      <c r="P2844"/>
      <c r="Q2844"/>
      <c r="R2844"/>
      <c r="S2844"/>
      <c r="T2844"/>
      <c r="U2844"/>
    </row>
    <row r="2845" spans="1:21" s="105" customFormat="1" x14ac:dyDescent="0.3">
      <c r="A2845"/>
      <c r="B2845"/>
      <c r="C2845"/>
      <c r="D2845"/>
      <c r="E2845"/>
      <c r="F2845"/>
      <c r="G2845"/>
      <c r="H2845"/>
      <c r="I2845"/>
      <c r="J2845" s="102"/>
      <c r="K2845"/>
      <c r="L2845" s="102"/>
      <c r="M2845" s="135"/>
      <c r="N2845"/>
      <c r="O2845"/>
      <c r="P2845"/>
      <c r="Q2845"/>
      <c r="R2845"/>
      <c r="S2845"/>
      <c r="T2845"/>
      <c r="U2845"/>
    </row>
    <row r="2846" spans="1:21" s="105" customFormat="1" x14ac:dyDescent="0.3">
      <c r="A2846"/>
      <c r="B2846"/>
      <c r="C2846"/>
      <c r="D2846"/>
      <c r="E2846"/>
      <c r="F2846"/>
      <c r="G2846"/>
      <c r="H2846"/>
      <c r="I2846"/>
      <c r="J2846" s="102"/>
      <c r="K2846"/>
      <c r="L2846" s="102"/>
      <c r="M2846" s="135"/>
      <c r="N2846"/>
      <c r="O2846"/>
      <c r="P2846"/>
      <c r="Q2846"/>
      <c r="R2846"/>
      <c r="S2846"/>
      <c r="T2846"/>
      <c r="U2846"/>
    </row>
    <row r="2847" spans="1:21" s="105" customFormat="1" x14ac:dyDescent="0.3">
      <c r="A2847"/>
      <c r="B2847"/>
      <c r="C2847"/>
      <c r="D2847"/>
      <c r="E2847"/>
      <c r="F2847"/>
      <c r="G2847"/>
      <c r="H2847"/>
      <c r="I2847"/>
      <c r="J2847" s="102"/>
      <c r="K2847"/>
      <c r="L2847" s="102"/>
      <c r="M2847" s="135"/>
      <c r="N2847"/>
      <c r="O2847"/>
      <c r="P2847"/>
      <c r="Q2847"/>
      <c r="R2847"/>
      <c r="S2847"/>
      <c r="T2847"/>
      <c r="U2847"/>
    </row>
    <row r="2848" spans="1:21" s="105" customFormat="1" x14ac:dyDescent="0.3">
      <c r="A2848"/>
      <c r="B2848"/>
      <c r="C2848"/>
      <c r="D2848"/>
      <c r="E2848"/>
      <c r="F2848"/>
      <c r="G2848"/>
      <c r="H2848"/>
      <c r="I2848"/>
      <c r="J2848" s="102"/>
      <c r="K2848"/>
      <c r="L2848" s="102"/>
      <c r="M2848" s="135"/>
      <c r="N2848"/>
      <c r="O2848"/>
      <c r="P2848"/>
      <c r="Q2848"/>
      <c r="R2848"/>
      <c r="S2848"/>
      <c r="T2848"/>
      <c r="U2848"/>
    </row>
    <row r="2849" spans="1:21" s="105" customFormat="1" x14ac:dyDescent="0.3">
      <c r="A2849"/>
      <c r="B2849"/>
      <c r="C2849"/>
      <c r="D2849"/>
      <c r="E2849"/>
      <c r="F2849"/>
      <c r="G2849"/>
      <c r="H2849"/>
      <c r="I2849"/>
      <c r="J2849" s="102"/>
      <c r="K2849"/>
      <c r="L2849" s="102"/>
      <c r="M2849" s="135"/>
      <c r="N2849"/>
      <c r="O2849"/>
      <c r="P2849"/>
      <c r="Q2849"/>
      <c r="R2849"/>
      <c r="S2849"/>
      <c r="T2849"/>
      <c r="U2849"/>
    </row>
    <row r="2850" spans="1:21" s="105" customFormat="1" x14ac:dyDescent="0.3">
      <c r="A2850"/>
      <c r="B2850"/>
      <c r="C2850"/>
      <c r="D2850"/>
      <c r="E2850"/>
      <c r="F2850"/>
      <c r="G2850"/>
      <c r="H2850"/>
      <c r="I2850"/>
      <c r="J2850" s="102"/>
      <c r="K2850"/>
      <c r="L2850" s="102"/>
      <c r="M2850" s="135"/>
      <c r="N2850"/>
      <c r="O2850"/>
      <c r="P2850"/>
      <c r="Q2850"/>
      <c r="R2850"/>
      <c r="S2850"/>
      <c r="T2850"/>
      <c r="U2850"/>
    </row>
    <row r="2851" spans="1:21" s="105" customFormat="1" x14ac:dyDescent="0.3">
      <c r="A2851"/>
      <c r="B2851"/>
      <c r="C2851"/>
      <c r="D2851"/>
      <c r="E2851"/>
      <c r="F2851"/>
      <c r="G2851"/>
      <c r="H2851"/>
      <c r="I2851"/>
      <c r="J2851" s="102"/>
      <c r="K2851"/>
      <c r="L2851" s="102"/>
      <c r="M2851" s="135"/>
      <c r="N2851"/>
      <c r="O2851"/>
      <c r="P2851"/>
      <c r="Q2851"/>
      <c r="R2851"/>
      <c r="S2851"/>
      <c r="T2851"/>
      <c r="U2851"/>
    </row>
    <row r="2852" spans="1:21" s="105" customFormat="1" x14ac:dyDescent="0.3">
      <c r="A2852"/>
      <c r="B2852"/>
      <c r="C2852"/>
      <c r="D2852"/>
      <c r="E2852"/>
      <c r="F2852"/>
      <c r="G2852"/>
      <c r="H2852"/>
      <c r="I2852"/>
      <c r="J2852" s="102"/>
      <c r="K2852"/>
      <c r="L2852" s="102"/>
      <c r="M2852" s="135"/>
      <c r="N2852"/>
      <c r="O2852"/>
      <c r="P2852"/>
      <c r="Q2852"/>
      <c r="R2852"/>
      <c r="S2852"/>
      <c r="T2852"/>
      <c r="U2852"/>
    </row>
    <row r="2853" spans="1:21" s="105" customFormat="1" x14ac:dyDescent="0.3">
      <c r="A2853"/>
      <c r="B2853"/>
      <c r="C2853"/>
      <c r="D2853"/>
      <c r="E2853"/>
      <c r="F2853"/>
      <c r="G2853"/>
      <c r="H2853"/>
      <c r="I2853"/>
      <c r="J2853" s="102"/>
      <c r="K2853"/>
      <c r="L2853" s="102"/>
      <c r="M2853" s="135"/>
      <c r="N2853"/>
      <c r="O2853"/>
      <c r="P2853"/>
      <c r="Q2853"/>
      <c r="R2853"/>
      <c r="S2853"/>
      <c r="T2853"/>
      <c r="U2853"/>
    </row>
    <row r="2854" spans="1:21" s="105" customFormat="1" x14ac:dyDescent="0.3">
      <c r="A2854"/>
      <c r="B2854"/>
      <c r="C2854"/>
      <c r="D2854"/>
      <c r="E2854"/>
      <c r="F2854"/>
      <c r="G2854"/>
      <c r="H2854"/>
      <c r="I2854"/>
      <c r="J2854" s="102"/>
      <c r="K2854"/>
      <c r="L2854" s="102"/>
      <c r="M2854" s="135"/>
      <c r="N2854"/>
      <c r="O2854"/>
      <c r="P2854"/>
      <c r="Q2854"/>
      <c r="R2854"/>
      <c r="S2854"/>
      <c r="T2854"/>
      <c r="U2854"/>
    </row>
    <row r="2855" spans="1:21" s="105" customFormat="1" x14ac:dyDescent="0.3">
      <c r="A2855"/>
      <c r="B2855"/>
      <c r="C2855"/>
      <c r="D2855"/>
      <c r="E2855"/>
      <c r="F2855"/>
      <c r="G2855"/>
      <c r="H2855"/>
      <c r="I2855"/>
      <c r="J2855" s="102"/>
      <c r="K2855"/>
      <c r="L2855" s="102"/>
      <c r="M2855" s="135"/>
      <c r="N2855"/>
      <c r="O2855"/>
      <c r="P2855"/>
      <c r="Q2855"/>
      <c r="R2855"/>
      <c r="S2855"/>
      <c r="T2855"/>
      <c r="U2855"/>
    </row>
    <row r="2856" spans="1:21" s="105" customFormat="1" x14ac:dyDescent="0.3">
      <c r="A2856"/>
      <c r="B2856"/>
      <c r="C2856"/>
      <c r="D2856"/>
      <c r="E2856"/>
      <c r="F2856"/>
      <c r="G2856"/>
      <c r="H2856"/>
      <c r="I2856"/>
      <c r="J2856" s="102"/>
      <c r="K2856"/>
      <c r="L2856" s="102"/>
      <c r="M2856" s="135"/>
      <c r="N2856"/>
      <c r="O2856"/>
      <c r="P2856"/>
      <c r="Q2856"/>
      <c r="R2856"/>
      <c r="S2856"/>
      <c r="T2856"/>
      <c r="U2856"/>
    </row>
    <row r="2857" spans="1:21" s="105" customFormat="1" x14ac:dyDescent="0.3">
      <c r="A2857"/>
      <c r="B2857"/>
      <c r="C2857"/>
      <c r="D2857"/>
      <c r="E2857"/>
      <c r="F2857"/>
      <c r="G2857"/>
      <c r="H2857"/>
      <c r="I2857"/>
      <c r="J2857" s="102"/>
      <c r="K2857"/>
      <c r="L2857" s="102"/>
      <c r="M2857" s="135"/>
      <c r="N2857"/>
      <c r="O2857"/>
      <c r="P2857"/>
      <c r="Q2857"/>
      <c r="R2857"/>
      <c r="S2857"/>
      <c r="T2857"/>
      <c r="U2857"/>
    </row>
    <row r="2858" spans="1:21" s="105" customFormat="1" x14ac:dyDescent="0.3">
      <c r="A2858"/>
      <c r="B2858"/>
      <c r="C2858"/>
      <c r="D2858"/>
      <c r="E2858"/>
      <c r="F2858"/>
      <c r="G2858"/>
      <c r="H2858"/>
      <c r="I2858"/>
      <c r="J2858" s="102"/>
      <c r="K2858"/>
      <c r="L2858" s="102"/>
      <c r="M2858" s="135"/>
      <c r="N2858"/>
      <c r="O2858"/>
      <c r="P2858"/>
      <c r="Q2858"/>
      <c r="R2858"/>
      <c r="S2858"/>
      <c r="T2858"/>
      <c r="U2858"/>
    </row>
    <row r="2859" spans="1:21" s="105" customFormat="1" x14ac:dyDescent="0.3">
      <c r="A2859"/>
      <c r="B2859"/>
      <c r="C2859"/>
      <c r="D2859"/>
      <c r="E2859"/>
      <c r="F2859"/>
      <c r="G2859"/>
      <c r="H2859"/>
      <c r="I2859"/>
      <c r="J2859" s="102"/>
      <c r="K2859"/>
      <c r="L2859" s="102"/>
      <c r="M2859" s="135"/>
      <c r="N2859"/>
      <c r="O2859"/>
      <c r="P2859"/>
      <c r="Q2859"/>
      <c r="R2859"/>
      <c r="S2859"/>
      <c r="T2859"/>
      <c r="U2859"/>
    </row>
    <row r="2860" spans="1:21" s="105" customFormat="1" x14ac:dyDescent="0.3">
      <c r="A2860"/>
      <c r="B2860"/>
      <c r="C2860"/>
      <c r="D2860"/>
      <c r="E2860"/>
      <c r="F2860"/>
      <c r="G2860"/>
      <c r="H2860"/>
      <c r="I2860"/>
      <c r="J2860" s="102"/>
      <c r="K2860"/>
      <c r="L2860" s="102"/>
      <c r="M2860" s="135"/>
      <c r="N2860"/>
      <c r="O2860"/>
      <c r="P2860"/>
      <c r="Q2860"/>
      <c r="R2860"/>
      <c r="S2860"/>
      <c r="T2860"/>
      <c r="U2860"/>
    </row>
    <row r="2861" spans="1:21" s="105" customFormat="1" x14ac:dyDescent="0.3">
      <c r="A2861"/>
      <c r="B2861"/>
      <c r="C2861"/>
      <c r="D2861"/>
      <c r="E2861"/>
      <c r="F2861"/>
      <c r="G2861"/>
      <c r="H2861"/>
      <c r="I2861"/>
      <c r="J2861" s="102"/>
      <c r="K2861"/>
      <c r="L2861" s="102"/>
      <c r="M2861" s="135"/>
      <c r="N2861"/>
      <c r="O2861"/>
      <c r="P2861"/>
      <c r="Q2861"/>
      <c r="R2861"/>
      <c r="S2861"/>
      <c r="T2861"/>
      <c r="U2861"/>
    </row>
    <row r="2862" spans="1:21" s="105" customFormat="1" x14ac:dyDescent="0.3">
      <c r="A2862"/>
      <c r="B2862"/>
      <c r="C2862"/>
      <c r="D2862"/>
      <c r="E2862"/>
      <c r="F2862"/>
      <c r="G2862"/>
      <c r="H2862"/>
      <c r="I2862"/>
      <c r="J2862" s="102"/>
      <c r="K2862"/>
      <c r="L2862" s="102"/>
      <c r="M2862" s="135"/>
      <c r="N2862"/>
      <c r="O2862"/>
      <c r="P2862"/>
      <c r="Q2862"/>
      <c r="R2862"/>
      <c r="S2862"/>
      <c r="T2862"/>
      <c r="U2862"/>
    </row>
    <row r="2863" spans="1:21" s="105" customFormat="1" x14ac:dyDescent="0.3">
      <c r="A2863"/>
      <c r="B2863"/>
      <c r="C2863"/>
      <c r="D2863"/>
      <c r="E2863"/>
      <c r="F2863"/>
      <c r="G2863"/>
      <c r="H2863"/>
      <c r="I2863"/>
      <c r="J2863" s="102"/>
      <c r="K2863"/>
      <c r="L2863" s="102"/>
      <c r="M2863" s="135"/>
      <c r="N2863"/>
      <c r="O2863"/>
      <c r="P2863"/>
      <c r="Q2863"/>
      <c r="R2863"/>
      <c r="S2863"/>
      <c r="T2863"/>
      <c r="U2863"/>
    </row>
    <row r="2864" spans="1:21" s="105" customFormat="1" x14ac:dyDescent="0.3">
      <c r="A2864"/>
      <c r="B2864"/>
      <c r="C2864"/>
      <c r="D2864"/>
      <c r="E2864"/>
      <c r="F2864"/>
      <c r="G2864"/>
      <c r="H2864"/>
      <c r="I2864"/>
      <c r="J2864" s="102"/>
      <c r="K2864"/>
      <c r="L2864" s="102"/>
      <c r="M2864" s="135"/>
      <c r="N2864"/>
      <c r="O2864"/>
      <c r="P2864"/>
      <c r="Q2864"/>
      <c r="R2864"/>
      <c r="S2864"/>
      <c r="T2864"/>
      <c r="U2864"/>
    </row>
    <row r="2865" spans="1:21" s="105" customFormat="1" x14ac:dyDescent="0.3">
      <c r="A2865"/>
      <c r="B2865"/>
      <c r="C2865"/>
      <c r="D2865"/>
      <c r="E2865"/>
      <c r="F2865"/>
      <c r="G2865"/>
      <c r="H2865"/>
      <c r="I2865"/>
      <c r="J2865" s="102"/>
      <c r="K2865"/>
      <c r="L2865" s="102"/>
      <c r="M2865" s="135"/>
      <c r="N2865"/>
      <c r="O2865"/>
      <c r="P2865"/>
      <c r="Q2865"/>
      <c r="R2865"/>
      <c r="S2865"/>
      <c r="T2865"/>
      <c r="U2865"/>
    </row>
    <row r="2866" spans="1:21" s="105" customFormat="1" x14ac:dyDescent="0.3">
      <c r="A2866"/>
      <c r="B2866"/>
      <c r="C2866"/>
      <c r="D2866"/>
      <c r="E2866"/>
      <c r="F2866"/>
      <c r="G2866"/>
      <c r="H2866"/>
      <c r="I2866"/>
      <c r="J2866" s="102"/>
      <c r="K2866"/>
      <c r="L2866" s="102"/>
      <c r="M2866" s="135"/>
      <c r="N2866"/>
      <c r="O2866"/>
      <c r="P2866"/>
      <c r="Q2866"/>
      <c r="R2866"/>
      <c r="S2866"/>
      <c r="T2866"/>
      <c r="U2866"/>
    </row>
    <row r="2867" spans="1:21" s="105" customFormat="1" x14ac:dyDescent="0.3">
      <c r="A2867"/>
      <c r="B2867"/>
      <c r="C2867"/>
      <c r="D2867"/>
      <c r="E2867"/>
      <c r="F2867"/>
      <c r="G2867"/>
      <c r="H2867"/>
      <c r="I2867"/>
      <c r="J2867" s="102"/>
      <c r="K2867"/>
      <c r="L2867" s="102"/>
      <c r="M2867" s="135"/>
      <c r="N2867"/>
      <c r="O2867"/>
      <c r="P2867"/>
      <c r="Q2867"/>
      <c r="R2867"/>
      <c r="S2867"/>
      <c r="T2867"/>
      <c r="U2867"/>
    </row>
    <row r="2868" spans="1:21" s="105" customFormat="1" x14ac:dyDescent="0.3">
      <c r="A2868"/>
      <c r="B2868"/>
      <c r="C2868"/>
      <c r="D2868"/>
      <c r="E2868"/>
      <c r="F2868"/>
      <c r="G2868"/>
      <c r="H2868"/>
      <c r="I2868"/>
      <c r="J2868" s="102"/>
      <c r="K2868"/>
      <c r="L2868" s="102"/>
      <c r="M2868" s="135"/>
      <c r="N2868"/>
      <c r="O2868"/>
      <c r="P2868"/>
      <c r="Q2868"/>
      <c r="R2868"/>
      <c r="S2868"/>
      <c r="T2868"/>
      <c r="U2868"/>
    </row>
    <row r="2869" spans="1:21" s="105" customFormat="1" x14ac:dyDescent="0.3">
      <c r="A2869"/>
      <c r="B2869"/>
      <c r="C2869"/>
      <c r="D2869"/>
      <c r="E2869"/>
      <c r="F2869"/>
      <c r="G2869"/>
      <c r="H2869"/>
      <c r="I2869"/>
      <c r="J2869" s="102"/>
      <c r="K2869"/>
      <c r="L2869" s="102"/>
      <c r="M2869" s="135"/>
      <c r="N2869"/>
      <c r="O2869"/>
      <c r="P2869"/>
      <c r="Q2869"/>
      <c r="R2869"/>
      <c r="S2869"/>
      <c r="T2869"/>
      <c r="U2869"/>
    </row>
    <row r="2870" spans="1:21" s="105" customFormat="1" x14ac:dyDescent="0.3">
      <c r="A2870"/>
      <c r="B2870"/>
      <c r="C2870"/>
      <c r="D2870"/>
      <c r="E2870"/>
      <c r="F2870"/>
      <c r="G2870"/>
      <c r="H2870"/>
      <c r="I2870"/>
      <c r="J2870" s="102"/>
      <c r="K2870"/>
      <c r="L2870" s="102"/>
      <c r="M2870" s="135"/>
      <c r="N2870"/>
      <c r="O2870"/>
      <c r="P2870"/>
      <c r="Q2870"/>
      <c r="R2870"/>
      <c r="S2870"/>
      <c r="T2870"/>
      <c r="U2870"/>
    </row>
    <row r="2871" spans="1:21" s="105" customFormat="1" x14ac:dyDescent="0.3">
      <c r="A2871"/>
      <c r="B2871"/>
      <c r="C2871"/>
      <c r="D2871"/>
      <c r="E2871"/>
      <c r="F2871"/>
      <c r="G2871"/>
      <c r="H2871"/>
      <c r="I2871"/>
      <c r="J2871" s="102"/>
      <c r="K2871"/>
      <c r="L2871" s="102"/>
      <c r="M2871" s="135"/>
      <c r="N2871"/>
      <c r="O2871"/>
      <c r="P2871"/>
      <c r="Q2871"/>
      <c r="R2871"/>
      <c r="S2871"/>
      <c r="T2871"/>
      <c r="U2871"/>
    </row>
    <row r="2872" spans="1:21" s="105" customFormat="1" x14ac:dyDescent="0.3">
      <c r="A2872"/>
      <c r="B2872"/>
      <c r="C2872"/>
      <c r="D2872"/>
      <c r="E2872"/>
      <c r="F2872"/>
      <c r="G2872"/>
      <c r="H2872"/>
      <c r="I2872"/>
      <c r="J2872" s="102"/>
      <c r="K2872"/>
      <c r="L2872" s="102"/>
      <c r="M2872" s="135"/>
      <c r="N2872"/>
      <c r="O2872"/>
      <c r="P2872"/>
      <c r="Q2872"/>
      <c r="R2872"/>
      <c r="S2872"/>
      <c r="T2872"/>
      <c r="U2872"/>
    </row>
    <row r="2873" spans="1:21" s="105" customFormat="1" x14ac:dyDescent="0.3">
      <c r="A2873"/>
      <c r="B2873"/>
      <c r="C2873"/>
      <c r="D2873"/>
      <c r="E2873"/>
      <c r="F2873"/>
      <c r="G2873"/>
      <c r="H2873"/>
      <c r="I2873"/>
      <c r="J2873" s="102"/>
      <c r="K2873"/>
      <c r="L2873" s="102"/>
      <c r="M2873" s="135"/>
      <c r="N2873"/>
      <c r="O2873"/>
      <c r="P2873"/>
      <c r="Q2873"/>
      <c r="R2873"/>
      <c r="S2873"/>
      <c r="T2873"/>
      <c r="U2873"/>
    </row>
    <row r="2874" spans="1:21" s="105" customFormat="1" x14ac:dyDescent="0.3">
      <c r="A2874"/>
      <c r="B2874"/>
      <c r="C2874"/>
      <c r="D2874"/>
      <c r="E2874"/>
      <c r="F2874"/>
      <c r="G2874"/>
      <c r="H2874"/>
      <c r="I2874"/>
      <c r="J2874" s="102"/>
      <c r="K2874"/>
      <c r="L2874" s="102"/>
      <c r="M2874" s="135"/>
      <c r="N2874"/>
      <c r="O2874"/>
      <c r="P2874"/>
      <c r="Q2874"/>
      <c r="R2874"/>
      <c r="S2874"/>
      <c r="T2874"/>
      <c r="U2874"/>
    </row>
    <row r="2875" spans="1:21" s="105" customFormat="1" x14ac:dyDescent="0.3">
      <c r="A2875"/>
      <c r="B2875"/>
      <c r="C2875"/>
      <c r="D2875"/>
      <c r="E2875"/>
      <c r="F2875"/>
      <c r="G2875"/>
      <c r="H2875"/>
      <c r="I2875"/>
      <c r="J2875" s="102"/>
      <c r="K2875"/>
      <c r="L2875" s="102"/>
      <c r="M2875" s="135"/>
      <c r="N2875"/>
      <c r="O2875"/>
      <c r="P2875"/>
      <c r="Q2875"/>
      <c r="R2875"/>
      <c r="S2875"/>
      <c r="T2875"/>
      <c r="U2875"/>
    </row>
    <row r="2876" spans="1:21" s="105" customFormat="1" x14ac:dyDescent="0.3">
      <c r="A2876"/>
      <c r="B2876"/>
      <c r="C2876"/>
      <c r="D2876"/>
      <c r="E2876"/>
      <c r="F2876"/>
      <c r="G2876"/>
      <c r="H2876"/>
      <c r="I2876"/>
      <c r="J2876" s="102"/>
      <c r="K2876"/>
      <c r="L2876" s="102"/>
      <c r="M2876" s="135"/>
      <c r="N2876"/>
      <c r="O2876"/>
      <c r="P2876"/>
      <c r="Q2876"/>
      <c r="R2876"/>
      <c r="S2876"/>
      <c r="T2876"/>
      <c r="U2876"/>
    </row>
    <row r="2877" spans="1:21" s="105" customFormat="1" x14ac:dyDescent="0.3">
      <c r="A2877"/>
      <c r="B2877"/>
      <c r="C2877"/>
      <c r="D2877"/>
      <c r="E2877"/>
      <c r="F2877"/>
      <c r="G2877"/>
      <c r="H2877"/>
      <c r="I2877"/>
      <c r="J2877" s="102"/>
      <c r="K2877"/>
      <c r="L2877" s="102"/>
      <c r="M2877" s="135"/>
      <c r="N2877"/>
      <c r="O2877"/>
      <c r="P2877"/>
      <c r="Q2877"/>
      <c r="R2877"/>
      <c r="S2877"/>
      <c r="T2877"/>
      <c r="U2877"/>
    </row>
    <row r="2878" spans="1:21" s="105" customFormat="1" x14ac:dyDescent="0.3">
      <c r="A2878"/>
      <c r="B2878"/>
      <c r="C2878"/>
      <c r="D2878"/>
      <c r="E2878"/>
      <c r="F2878"/>
      <c r="G2878"/>
      <c r="H2878"/>
      <c r="I2878"/>
      <c r="J2878" s="102"/>
      <c r="K2878"/>
      <c r="L2878" s="102"/>
      <c r="M2878" s="135"/>
      <c r="N2878"/>
      <c r="O2878"/>
      <c r="P2878"/>
      <c r="Q2878"/>
      <c r="R2878"/>
      <c r="S2878"/>
      <c r="T2878"/>
      <c r="U2878"/>
    </row>
    <row r="2879" spans="1:21" s="105" customFormat="1" x14ac:dyDescent="0.3">
      <c r="A2879"/>
      <c r="B2879"/>
      <c r="C2879"/>
      <c r="D2879"/>
      <c r="E2879"/>
      <c r="F2879"/>
      <c r="G2879"/>
      <c r="H2879"/>
      <c r="I2879"/>
      <c r="J2879" s="102"/>
      <c r="K2879"/>
      <c r="L2879" s="102"/>
      <c r="M2879" s="135"/>
      <c r="N2879"/>
      <c r="O2879"/>
      <c r="P2879"/>
      <c r="Q2879"/>
      <c r="R2879"/>
      <c r="S2879"/>
      <c r="T2879"/>
      <c r="U2879"/>
    </row>
    <row r="2880" spans="1:21" s="105" customFormat="1" x14ac:dyDescent="0.3">
      <c r="A2880"/>
      <c r="B2880"/>
      <c r="C2880"/>
      <c r="D2880"/>
      <c r="E2880"/>
      <c r="F2880"/>
      <c r="G2880"/>
      <c r="H2880"/>
      <c r="I2880"/>
      <c r="J2880" s="102"/>
      <c r="K2880"/>
      <c r="L2880" s="102"/>
      <c r="M2880" s="135"/>
      <c r="N2880"/>
      <c r="O2880"/>
      <c r="P2880"/>
      <c r="Q2880"/>
      <c r="R2880"/>
      <c r="S2880"/>
      <c r="T2880"/>
      <c r="U2880"/>
    </row>
    <row r="2881" spans="1:21" s="105" customFormat="1" x14ac:dyDescent="0.3">
      <c r="A2881"/>
      <c r="B2881"/>
      <c r="C2881"/>
      <c r="D2881"/>
      <c r="E2881"/>
      <c r="F2881"/>
      <c r="G2881"/>
      <c r="H2881"/>
      <c r="I2881"/>
      <c r="J2881" s="102"/>
      <c r="K2881"/>
      <c r="L2881" s="102"/>
      <c r="M2881" s="135"/>
      <c r="N2881"/>
      <c r="O2881"/>
      <c r="P2881"/>
      <c r="Q2881"/>
      <c r="R2881"/>
      <c r="S2881"/>
      <c r="T2881"/>
      <c r="U2881"/>
    </row>
    <row r="2882" spans="1:21" s="105" customFormat="1" x14ac:dyDescent="0.3">
      <c r="A2882"/>
      <c r="B2882"/>
      <c r="C2882"/>
      <c r="D2882"/>
      <c r="E2882"/>
      <c r="F2882"/>
      <c r="G2882"/>
      <c r="H2882"/>
      <c r="I2882"/>
      <c r="J2882" s="102"/>
      <c r="K2882"/>
      <c r="L2882" s="102"/>
      <c r="M2882" s="135"/>
      <c r="N2882"/>
      <c r="O2882"/>
      <c r="P2882"/>
      <c r="Q2882"/>
      <c r="R2882"/>
      <c r="S2882"/>
      <c r="T2882"/>
      <c r="U2882"/>
    </row>
    <row r="2883" spans="1:21" s="105" customFormat="1" x14ac:dyDescent="0.3">
      <c r="A2883"/>
      <c r="B2883"/>
      <c r="C2883"/>
      <c r="D2883"/>
      <c r="E2883"/>
      <c r="F2883"/>
      <c r="G2883"/>
      <c r="H2883"/>
      <c r="I2883"/>
      <c r="J2883" s="102"/>
      <c r="K2883"/>
      <c r="L2883" s="102"/>
      <c r="M2883" s="135"/>
      <c r="N2883"/>
      <c r="O2883"/>
      <c r="P2883"/>
      <c r="Q2883"/>
      <c r="R2883"/>
      <c r="S2883"/>
      <c r="T2883"/>
      <c r="U2883"/>
    </row>
    <row r="2884" spans="1:21" s="105" customFormat="1" x14ac:dyDescent="0.3">
      <c r="A2884"/>
      <c r="B2884"/>
      <c r="C2884"/>
      <c r="D2884"/>
      <c r="E2884"/>
      <c r="F2884"/>
      <c r="G2884"/>
      <c r="H2884"/>
      <c r="I2884"/>
      <c r="J2884" s="102"/>
      <c r="K2884"/>
      <c r="L2884" s="102"/>
      <c r="M2884" s="135"/>
      <c r="N2884"/>
      <c r="O2884"/>
      <c r="P2884"/>
      <c r="Q2884"/>
      <c r="R2884"/>
      <c r="S2884"/>
      <c r="T2884"/>
      <c r="U2884"/>
    </row>
    <row r="2885" spans="1:21" s="105" customFormat="1" x14ac:dyDescent="0.3">
      <c r="A2885"/>
      <c r="B2885"/>
      <c r="C2885"/>
      <c r="D2885"/>
      <c r="E2885"/>
      <c r="F2885"/>
      <c r="G2885"/>
      <c r="H2885"/>
      <c r="I2885"/>
      <c r="J2885" s="102"/>
      <c r="K2885"/>
      <c r="L2885" s="102"/>
      <c r="M2885" s="135"/>
      <c r="N2885"/>
      <c r="O2885"/>
      <c r="P2885"/>
      <c r="Q2885"/>
      <c r="R2885"/>
      <c r="S2885"/>
      <c r="T2885"/>
      <c r="U2885"/>
    </row>
    <row r="2886" spans="1:21" s="105" customFormat="1" x14ac:dyDescent="0.3">
      <c r="A2886"/>
      <c r="B2886"/>
      <c r="C2886"/>
      <c r="D2886"/>
      <c r="E2886"/>
      <c r="F2886"/>
      <c r="G2886"/>
      <c r="H2886"/>
      <c r="I2886"/>
      <c r="J2886" s="102"/>
      <c r="K2886"/>
      <c r="L2886" s="102"/>
      <c r="M2886" s="135"/>
      <c r="N2886"/>
      <c r="O2886"/>
      <c r="P2886"/>
      <c r="Q2886"/>
      <c r="R2886"/>
      <c r="S2886"/>
      <c r="T2886"/>
      <c r="U2886"/>
    </row>
    <row r="2887" spans="1:21" s="105" customFormat="1" x14ac:dyDescent="0.3">
      <c r="A2887"/>
      <c r="B2887"/>
      <c r="C2887"/>
      <c r="D2887"/>
      <c r="E2887"/>
      <c r="F2887"/>
      <c r="G2887"/>
      <c r="H2887"/>
      <c r="I2887"/>
      <c r="J2887" s="102"/>
      <c r="K2887"/>
      <c r="L2887" s="102"/>
      <c r="M2887" s="135"/>
      <c r="N2887"/>
      <c r="O2887"/>
      <c r="P2887"/>
      <c r="Q2887"/>
      <c r="R2887"/>
      <c r="S2887"/>
      <c r="T2887"/>
      <c r="U2887"/>
    </row>
    <row r="2888" spans="1:21" s="105" customFormat="1" x14ac:dyDescent="0.3">
      <c r="A2888"/>
      <c r="B2888"/>
      <c r="C2888"/>
      <c r="D2888"/>
      <c r="E2888"/>
      <c r="F2888"/>
      <c r="G2888"/>
      <c r="H2888"/>
      <c r="I2888"/>
      <c r="J2888" s="102"/>
      <c r="K2888"/>
      <c r="L2888" s="102"/>
      <c r="M2888" s="135"/>
      <c r="N2888"/>
      <c r="O2888"/>
      <c r="P2888"/>
      <c r="Q2888"/>
      <c r="R2888"/>
      <c r="S2888"/>
      <c r="T2888"/>
      <c r="U2888"/>
    </row>
    <row r="2889" spans="1:21" s="105" customFormat="1" x14ac:dyDescent="0.3">
      <c r="A2889"/>
      <c r="B2889"/>
      <c r="C2889"/>
      <c r="D2889"/>
      <c r="E2889"/>
      <c r="F2889"/>
      <c r="G2889"/>
      <c r="H2889"/>
      <c r="I2889"/>
      <c r="J2889" s="102"/>
      <c r="K2889"/>
      <c r="L2889" s="102"/>
      <c r="M2889" s="135"/>
      <c r="N2889"/>
      <c r="O2889"/>
      <c r="P2889"/>
      <c r="Q2889"/>
      <c r="R2889"/>
      <c r="S2889"/>
      <c r="T2889"/>
      <c r="U2889"/>
    </row>
    <row r="2890" spans="1:21" s="105" customFormat="1" x14ac:dyDescent="0.3">
      <c r="A2890"/>
      <c r="B2890"/>
      <c r="C2890"/>
      <c r="D2890"/>
      <c r="E2890"/>
      <c r="F2890"/>
      <c r="G2890"/>
      <c r="H2890"/>
      <c r="I2890"/>
      <c r="J2890" s="102"/>
      <c r="K2890"/>
      <c r="L2890" s="102"/>
      <c r="M2890" s="135"/>
      <c r="N2890"/>
      <c r="O2890"/>
      <c r="P2890"/>
      <c r="Q2890"/>
      <c r="R2890"/>
      <c r="S2890"/>
      <c r="T2890"/>
      <c r="U2890"/>
    </row>
    <row r="2891" spans="1:21" s="105" customFormat="1" x14ac:dyDescent="0.3">
      <c r="A2891"/>
      <c r="B2891"/>
      <c r="C2891"/>
      <c r="D2891"/>
      <c r="E2891"/>
      <c r="F2891"/>
      <c r="G2891"/>
      <c r="H2891"/>
      <c r="I2891"/>
      <c r="J2891" s="102"/>
      <c r="K2891"/>
      <c r="L2891" s="102"/>
      <c r="M2891" s="135"/>
      <c r="N2891"/>
      <c r="O2891"/>
      <c r="P2891"/>
      <c r="Q2891"/>
      <c r="R2891"/>
      <c r="S2891"/>
      <c r="T2891"/>
      <c r="U2891"/>
    </row>
    <row r="2892" spans="1:21" s="105" customFormat="1" x14ac:dyDescent="0.3">
      <c r="A2892"/>
      <c r="B2892"/>
      <c r="C2892"/>
      <c r="D2892"/>
      <c r="E2892"/>
      <c r="F2892"/>
      <c r="G2892"/>
      <c r="H2892"/>
      <c r="I2892"/>
      <c r="J2892" s="102"/>
      <c r="K2892"/>
      <c r="L2892" s="102"/>
      <c r="M2892" s="135"/>
      <c r="N2892"/>
      <c r="O2892"/>
      <c r="P2892"/>
      <c r="Q2892"/>
      <c r="R2892"/>
      <c r="S2892"/>
      <c r="T2892"/>
      <c r="U2892"/>
    </row>
    <row r="2893" spans="1:21" s="105" customFormat="1" x14ac:dyDescent="0.3">
      <c r="A2893"/>
      <c r="B2893"/>
      <c r="C2893"/>
      <c r="D2893"/>
      <c r="E2893"/>
      <c r="F2893"/>
      <c r="G2893"/>
      <c r="H2893"/>
      <c r="I2893"/>
      <c r="J2893" s="102"/>
      <c r="K2893"/>
      <c r="L2893" s="102"/>
      <c r="M2893" s="135"/>
      <c r="N2893"/>
      <c r="O2893"/>
      <c r="P2893"/>
      <c r="Q2893"/>
      <c r="R2893"/>
      <c r="S2893"/>
      <c r="T2893"/>
      <c r="U2893"/>
    </row>
    <row r="2894" spans="1:21" s="105" customFormat="1" x14ac:dyDescent="0.3">
      <c r="A2894"/>
      <c r="B2894"/>
      <c r="C2894"/>
      <c r="D2894"/>
      <c r="E2894"/>
      <c r="F2894"/>
      <c r="G2894"/>
      <c r="H2894"/>
      <c r="I2894"/>
      <c r="J2894" s="102"/>
      <c r="K2894"/>
      <c r="L2894" s="102"/>
      <c r="M2894" s="135"/>
      <c r="N2894"/>
      <c r="O2894"/>
      <c r="P2894"/>
      <c r="Q2894"/>
      <c r="R2894"/>
      <c r="S2894"/>
      <c r="T2894"/>
      <c r="U2894"/>
    </row>
    <row r="2895" spans="1:21" s="105" customFormat="1" x14ac:dyDescent="0.3">
      <c r="A2895"/>
      <c r="B2895"/>
      <c r="C2895"/>
      <c r="D2895"/>
      <c r="E2895"/>
      <c r="F2895"/>
      <c r="G2895"/>
      <c r="H2895"/>
      <c r="I2895"/>
      <c r="J2895" s="102"/>
      <c r="K2895"/>
      <c r="L2895" s="102"/>
      <c r="M2895" s="135"/>
      <c r="N2895"/>
      <c r="O2895"/>
      <c r="P2895"/>
      <c r="Q2895"/>
      <c r="R2895"/>
      <c r="S2895"/>
      <c r="T2895"/>
      <c r="U2895"/>
    </row>
    <row r="2896" spans="1:21" s="105" customFormat="1" x14ac:dyDescent="0.3">
      <c r="A2896"/>
      <c r="B2896"/>
      <c r="C2896"/>
      <c r="D2896"/>
      <c r="E2896"/>
      <c r="F2896"/>
      <c r="G2896"/>
      <c r="H2896"/>
      <c r="I2896"/>
      <c r="J2896" s="102"/>
      <c r="K2896"/>
      <c r="L2896" s="102"/>
      <c r="M2896" s="135"/>
      <c r="N2896"/>
      <c r="O2896"/>
      <c r="P2896"/>
      <c r="Q2896"/>
      <c r="R2896"/>
      <c r="S2896"/>
      <c r="T2896"/>
      <c r="U2896"/>
    </row>
    <row r="2897" spans="1:21" s="105" customFormat="1" x14ac:dyDescent="0.3">
      <c r="A2897"/>
      <c r="B2897"/>
      <c r="C2897"/>
      <c r="D2897"/>
      <c r="E2897"/>
      <c r="F2897"/>
      <c r="G2897"/>
      <c r="H2897"/>
      <c r="I2897"/>
      <c r="J2897" s="102"/>
      <c r="K2897"/>
      <c r="L2897" s="102"/>
      <c r="M2897" s="135"/>
      <c r="N2897"/>
      <c r="O2897"/>
      <c r="P2897"/>
      <c r="Q2897"/>
      <c r="R2897"/>
      <c r="S2897"/>
      <c r="T2897"/>
      <c r="U2897"/>
    </row>
    <row r="2898" spans="1:21" s="105" customFormat="1" x14ac:dyDescent="0.3">
      <c r="A2898"/>
      <c r="B2898"/>
      <c r="C2898"/>
      <c r="D2898"/>
      <c r="E2898"/>
      <c r="F2898"/>
      <c r="G2898"/>
      <c r="H2898"/>
      <c r="I2898"/>
      <c r="J2898" s="102"/>
      <c r="K2898"/>
      <c r="L2898" s="102"/>
      <c r="M2898" s="135"/>
      <c r="N2898"/>
      <c r="O2898"/>
      <c r="P2898"/>
      <c r="Q2898"/>
      <c r="R2898"/>
      <c r="S2898"/>
      <c r="T2898"/>
      <c r="U2898"/>
    </row>
    <row r="2899" spans="1:21" s="105" customFormat="1" x14ac:dyDescent="0.3">
      <c r="A2899"/>
      <c r="B2899"/>
      <c r="C2899"/>
      <c r="D2899"/>
      <c r="E2899"/>
      <c r="F2899"/>
      <c r="G2899"/>
      <c r="H2899"/>
      <c r="I2899"/>
      <c r="J2899" s="102"/>
      <c r="K2899"/>
      <c r="L2899" s="102"/>
      <c r="M2899" s="135"/>
      <c r="N2899"/>
      <c r="O2899"/>
      <c r="P2899"/>
      <c r="Q2899"/>
      <c r="R2899"/>
      <c r="S2899"/>
      <c r="T2899"/>
      <c r="U2899"/>
    </row>
    <row r="2900" spans="1:21" s="105" customFormat="1" x14ac:dyDescent="0.3">
      <c r="A2900"/>
      <c r="B2900"/>
      <c r="C2900"/>
      <c r="D2900"/>
      <c r="E2900"/>
      <c r="F2900"/>
      <c r="G2900"/>
      <c r="H2900"/>
      <c r="I2900"/>
      <c r="J2900" s="102"/>
      <c r="K2900"/>
      <c r="L2900" s="102"/>
      <c r="M2900" s="135"/>
      <c r="N2900"/>
      <c r="O2900"/>
      <c r="P2900"/>
      <c r="Q2900"/>
      <c r="R2900"/>
      <c r="S2900"/>
      <c r="T2900"/>
      <c r="U2900"/>
    </row>
    <row r="2901" spans="1:21" s="105" customFormat="1" x14ac:dyDescent="0.3">
      <c r="A2901"/>
      <c r="B2901"/>
      <c r="C2901"/>
      <c r="D2901"/>
      <c r="E2901"/>
      <c r="F2901"/>
      <c r="G2901"/>
      <c r="H2901"/>
      <c r="I2901"/>
      <c r="J2901" s="102"/>
      <c r="K2901"/>
      <c r="L2901" s="102"/>
      <c r="M2901" s="135"/>
      <c r="N2901"/>
      <c r="O2901"/>
      <c r="P2901"/>
      <c r="Q2901"/>
      <c r="R2901"/>
      <c r="S2901"/>
      <c r="T2901"/>
      <c r="U2901"/>
    </row>
    <row r="2902" spans="1:21" s="105" customFormat="1" x14ac:dyDescent="0.3">
      <c r="A2902"/>
      <c r="B2902"/>
      <c r="C2902"/>
      <c r="D2902"/>
      <c r="E2902"/>
      <c r="F2902"/>
      <c r="G2902"/>
      <c r="H2902"/>
      <c r="I2902"/>
      <c r="J2902" s="102"/>
      <c r="K2902"/>
      <c r="L2902" s="102"/>
      <c r="M2902" s="135"/>
      <c r="N2902"/>
      <c r="O2902"/>
      <c r="P2902"/>
      <c r="Q2902"/>
      <c r="R2902"/>
      <c r="S2902"/>
      <c r="T2902"/>
      <c r="U2902"/>
    </row>
    <row r="2903" spans="1:21" s="105" customFormat="1" x14ac:dyDescent="0.3">
      <c r="A2903"/>
      <c r="B2903"/>
      <c r="C2903"/>
      <c r="D2903"/>
      <c r="E2903"/>
      <c r="F2903"/>
      <c r="G2903"/>
      <c r="H2903"/>
      <c r="I2903"/>
      <c r="J2903" s="102"/>
      <c r="K2903"/>
      <c r="L2903" s="102"/>
      <c r="M2903" s="135"/>
      <c r="N2903"/>
      <c r="O2903"/>
      <c r="P2903"/>
      <c r="Q2903"/>
      <c r="R2903"/>
      <c r="S2903"/>
      <c r="T2903"/>
      <c r="U2903"/>
    </row>
    <row r="2904" spans="1:21" s="105" customFormat="1" x14ac:dyDescent="0.3">
      <c r="A2904"/>
      <c r="B2904"/>
      <c r="C2904"/>
      <c r="D2904"/>
      <c r="E2904"/>
      <c r="F2904"/>
      <c r="G2904"/>
      <c r="H2904"/>
      <c r="I2904"/>
      <c r="J2904" s="102"/>
      <c r="K2904"/>
      <c r="L2904" s="102"/>
      <c r="M2904" s="135"/>
      <c r="N2904"/>
      <c r="O2904"/>
      <c r="P2904"/>
      <c r="Q2904"/>
      <c r="R2904"/>
      <c r="S2904"/>
      <c r="T2904"/>
      <c r="U2904"/>
    </row>
    <row r="2905" spans="1:21" s="105" customFormat="1" x14ac:dyDescent="0.3">
      <c r="A2905"/>
      <c r="B2905"/>
      <c r="C2905"/>
      <c r="D2905"/>
      <c r="E2905"/>
      <c r="F2905"/>
      <c r="G2905"/>
      <c r="H2905"/>
      <c r="I2905"/>
      <c r="J2905" s="102"/>
      <c r="K2905"/>
      <c r="L2905" s="102"/>
      <c r="M2905" s="135"/>
      <c r="N2905"/>
      <c r="O2905"/>
      <c r="P2905"/>
      <c r="Q2905"/>
      <c r="R2905"/>
      <c r="S2905"/>
      <c r="T2905"/>
      <c r="U2905"/>
    </row>
    <row r="2906" spans="1:21" s="105" customFormat="1" x14ac:dyDescent="0.3">
      <c r="A2906"/>
      <c r="B2906"/>
      <c r="C2906"/>
      <c r="D2906"/>
      <c r="E2906"/>
      <c r="F2906"/>
      <c r="G2906"/>
      <c r="H2906"/>
      <c r="I2906"/>
      <c r="J2906" s="102"/>
      <c r="K2906"/>
      <c r="L2906" s="102"/>
      <c r="M2906" s="135"/>
      <c r="N2906"/>
      <c r="O2906"/>
      <c r="P2906"/>
      <c r="Q2906"/>
      <c r="R2906"/>
      <c r="S2906"/>
      <c r="T2906"/>
      <c r="U2906"/>
    </row>
    <row r="2907" spans="1:21" s="105" customFormat="1" x14ac:dyDescent="0.3">
      <c r="A2907"/>
      <c r="B2907"/>
      <c r="C2907"/>
      <c r="D2907"/>
      <c r="E2907"/>
      <c r="F2907"/>
      <c r="G2907"/>
      <c r="H2907"/>
      <c r="I2907"/>
      <c r="J2907" s="102"/>
      <c r="K2907"/>
      <c r="L2907" s="102"/>
      <c r="M2907" s="135"/>
      <c r="N2907"/>
      <c r="O2907"/>
      <c r="P2907"/>
      <c r="Q2907"/>
      <c r="R2907"/>
      <c r="S2907"/>
      <c r="T2907"/>
      <c r="U2907"/>
    </row>
    <row r="2908" spans="1:21" s="105" customFormat="1" x14ac:dyDescent="0.3">
      <c r="A2908"/>
      <c r="B2908"/>
      <c r="C2908"/>
      <c r="D2908"/>
      <c r="E2908"/>
      <c r="F2908"/>
      <c r="G2908"/>
      <c r="H2908"/>
      <c r="I2908"/>
      <c r="J2908" s="102"/>
      <c r="K2908"/>
      <c r="L2908" s="102"/>
      <c r="M2908" s="135"/>
      <c r="N2908"/>
      <c r="O2908"/>
      <c r="P2908"/>
      <c r="Q2908"/>
      <c r="R2908"/>
      <c r="S2908"/>
      <c r="T2908"/>
      <c r="U2908"/>
    </row>
    <row r="2909" spans="1:21" s="105" customFormat="1" x14ac:dyDescent="0.3">
      <c r="A2909"/>
      <c r="B2909"/>
      <c r="C2909"/>
      <c r="D2909"/>
      <c r="E2909"/>
      <c r="F2909"/>
      <c r="G2909"/>
      <c r="H2909"/>
      <c r="I2909"/>
      <c r="J2909" s="102"/>
      <c r="K2909"/>
      <c r="L2909" s="102"/>
      <c r="M2909" s="135"/>
      <c r="N2909"/>
      <c r="O2909"/>
      <c r="P2909"/>
      <c r="Q2909"/>
      <c r="R2909"/>
      <c r="S2909"/>
      <c r="T2909"/>
      <c r="U2909"/>
    </row>
    <row r="2910" spans="1:21" s="105" customFormat="1" x14ac:dyDescent="0.3">
      <c r="A2910"/>
      <c r="B2910"/>
      <c r="C2910"/>
      <c r="D2910"/>
      <c r="E2910"/>
      <c r="F2910"/>
      <c r="G2910"/>
      <c r="H2910"/>
      <c r="I2910"/>
      <c r="J2910" s="102"/>
      <c r="K2910"/>
      <c r="L2910" s="102"/>
      <c r="M2910" s="135"/>
      <c r="N2910"/>
      <c r="O2910"/>
      <c r="P2910"/>
      <c r="Q2910"/>
      <c r="R2910"/>
      <c r="S2910"/>
      <c r="T2910"/>
      <c r="U2910"/>
    </row>
    <row r="2911" spans="1:21" s="105" customFormat="1" x14ac:dyDescent="0.3">
      <c r="A2911"/>
      <c r="B2911"/>
      <c r="C2911"/>
      <c r="D2911"/>
      <c r="E2911"/>
      <c r="F2911"/>
      <c r="G2911"/>
      <c r="H2911"/>
      <c r="I2911"/>
      <c r="J2911" s="102"/>
      <c r="K2911"/>
      <c r="L2911" s="102"/>
      <c r="M2911" s="135"/>
      <c r="N2911"/>
      <c r="O2911"/>
      <c r="P2911"/>
      <c r="Q2911"/>
      <c r="R2911"/>
      <c r="S2911"/>
      <c r="T2911"/>
      <c r="U2911"/>
    </row>
    <row r="2912" spans="1:21" s="105" customFormat="1" x14ac:dyDescent="0.3">
      <c r="A2912"/>
      <c r="B2912"/>
      <c r="C2912"/>
      <c r="D2912"/>
      <c r="E2912"/>
      <c r="F2912"/>
      <c r="G2912"/>
      <c r="H2912"/>
      <c r="I2912"/>
      <c r="J2912" s="102"/>
      <c r="K2912"/>
      <c r="L2912" s="102"/>
      <c r="M2912" s="135"/>
      <c r="N2912"/>
      <c r="O2912"/>
      <c r="P2912"/>
      <c r="Q2912"/>
      <c r="R2912"/>
      <c r="S2912"/>
      <c r="T2912"/>
      <c r="U2912"/>
    </row>
    <row r="2913" spans="1:21" s="105" customFormat="1" x14ac:dyDescent="0.3">
      <c r="A2913"/>
      <c r="B2913"/>
      <c r="C2913"/>
      <c r="D2913"/>
      <c r="E2913"/>
      <c r="F2913"/>
      <c r="G2913"/>
      <c r="H2913"/>
      <c r="I2913"/>
      <c r="J2913" s="102"/>
      <c r="K2913"/>
      <c r="L2913" s="102"/>
      <c r="M2913" s="135"/>
      <c r="N2913"/>
      <c r="O2913"/>
      <c r="P2913"/>
      <c r="Q2913"/>
      <c r="R2913"/>
      <c r="S2913"/>
      <c r="T2913"/>
      <c r="U2913"/>
    </row>
    <row r="2914" spans="1:21" s="105" customFormat="1" x14ac:dyDescent="0.3">
      <c r="A2914"/>
      <c r="B2914"/>
      <c r="C2914"/>
      <c r="D2914"/>
      <c r="E2914"/>
      <c r="F2914"/>
      <c r="G2914"/>
      <c r="H2914"/>
      <c r="I2914"/>
      <c r="J2914" s="102"/>
      <c r="K2914"/>
      <c r="L2914" s="102"/>
      <c r="M2914" s="135"/>
      <c r="N2914"/>
      <c r="O2914"/>
      <c r="P2914"/>
      <c r="Q2914"/>
      <c r="R2914"/>
      <c r="S2914"/>
      <c r="T2914"/>
      <c r="U2914"/>
    </row>
    <row r="2915" spans="1:21" s="105" customFormat="1" x14ac:dyDescent="0.3">
      <c r="A2915"/>
      <c r="B2915"/>
      <c r="C2915"/>
      <c r="D2915"/>
      <c r="E2915"/>
      <c r="F2915"/>
      <c r="G2915"/>
      <c r="H2915"/>
      <c r="I2915"/>
      <c r="J2915" s="102"/>
      <c r="K2915"/>
      <c r="L2915" s="102"/>
      <c r="M2915" s="135"/>
      <c r="N2915"/>
      <c r="O2915"/>
      <c r="P2915"/>
      <c r="Q2915"/>
      <c r="R2915"/>
      <c r="S2915"/>
      <c r="T2915"/>
      <c r="U2915"/>
    </row>
    <row r="2916" spans="1:21" s="105" customFormat="1" x14ac:dyDescent="0.3">
      <c r="A2916"/>
      <c r="B2916"/>
      <c r="C2916"/>
      <c r="D2916"/>
      <c r="E2916"/>
      <c r="F2916"/>
      <c r="G2916"/>
      <c r="H2916"/>
      <c r="I2916"/>
      <c r="J2916" s="102"/>
      <c r="K2916"/>
      <c r="L2916" s="102"/>
      <c r="M2916" s="135"/>
      <c r="N2916"/>
      <c r="O2916"/>
      <c r="P2916"/>
      <c r="Q2916"/>
      <c r="R2916"/>
      <c r="S2916"/>
      <c r="T2916"/>
      <c r="U2916"/>
    </row>
    <row r="2917" spans="1:21" s="105" customFormat="1" x14ac:dyDescent="0.3">
      <c r="A2917"/>
      <c r="B2917"/>
      <c r="C2917"/>
      <c r="D2917"/>
      <c r="E2917"/>
      <c r="F2917"/>
      <c r="G2917"/>
      <c r="H2917"/>
      <c r="I2917"/>
      <c r="J2917" s="102"/>
      <c r="K2917"/>
      <c r="L2917" s="102"/>
      <c r="M2917" s="135"/>
      <c r="N2917"/>
      <c r="O2917"/>
      <c r="P2917"/>
      <c r="Q2917"/>
      <c r="R2917"/>
      <c r="S2917"/>
      <c r="T2917"/>
      <c r="U2917"/>
    </row>
    <row r="2918" spans="1:21" s="105" customFormat="1" x14ac:dyDescent="0.3">
      <c r="A2918"/>
      <c r="B2918"/>
      <c r="C2918"/>
      <c r="D2918"/>
      <c r="E2918"/>
      <c r="F2918"/>
      <c r="G2918"/>
      <c r="H2918"/>
      <c r="I2918"/>
      <c r="J2918" s="102"/>
      <c r="K2918"/>
      <c r="L2918" s="102"/>
      <c r="M2918" s="135"/>
      <c r="N2918"/>
      <c r="O2918"/>
      <c r="P2918"/>
      <c r="Q2918"/>
      <c r="R2918"/>
      <c r="S2918"/>
      <c r="T2918"/>
      <c r="U2918"/>
    </row>
    <row r="2919" spans="1:21" s="105" customFormat="1" x14ac:dyDescent="0.3">
      <c r="A2919"/>
      <c r="B2919"/>
      <c r="C2919"/>
      <c r="D2919"/>
      <c r="E2919"/>
      <c r="F2919"/>
      <c r="G2919"/>
      <c r="H2919"/>
      <c r="I2919"/>
      <c r="J2919" s="102"/>
      <c r="K2919"/>
      <c r="L2919" s="102"/>
      <c r="M2919" s="135"/>
      <c r="N2919"/>
      <c r="O2919"/>
      <c r="P2919"/>
      <c r="Q2919"/>
      <c r="R2919"/>
      <c r="S2919"/>
      <c r="T2919"/>
      <c r="U2919"/>
    </row>
    <row r="2920" spans="1:21" s="105" customFormat="1" x14ac:dyDescent="0.3">
      <c r="A2920"/>
      <c r="B2920"/>
      <c r="C2920"/>
      <c r="D2920"/>
      <c r="E2920"/>
      <c r="F2920"/>
      <c r="G2920"/>
      <c r="H2920"/>
      <c r="I2920"/>
      <c r="J2920" s="102"/>
      <c r="K2920"/>
      <c r="L2920" s="102"/>
      <c r="M2920" s="135"/>
      <c r="N2920"/>
      <c r="O2920"/>
      <c r="P2920"/>
      <c r="Q2920"/>
      <c r="R2920"/>
      <c r="S2920"/>
      <c r="T2920"/>
      <c r="U2920"/>
    </row>
    <row r="2921" spans="1:21" s="105" customFormat="1" x14ac:dyDescent="0.3">
      <c r="A2921"/>
      <c r="B2921"/>
      <c r="C2921"/>
      <c r="D2921"/>
      <c r="E2921"/>
      <c r="F2921"/>
      <c r="G2921"/>
      <c r="H2921"/>
      <c r="I2921"/>
      <c r="J2921" s="102"/>
      <c r="K2921"/>
      <c r="L2921" s="102"/>
      <c r="M2921" s="135"/>
      <c r="N2921"/>
      <c r="O2921"/>
      <c r="P2921"/>
      <c r="Q2921"/>
      <c r="R2921"/>
      <c r="S2921"/>
      <c r="T2921"/>
      <c r="U2921"/>
    </row>
    <row r="2922" spans="1:21" s="105" customFormat="1" x14ac:dyDescent="0.3">
      <c r="A2922"/>
      <c r="B2922"/>
      <c r="C2922"/>
      <c r="D2922"/>
      <c r="E2922"/>
      <c r="F2922"/>
      <c r="G2922"/>
      <c r="H2922"/>
      <c r="I2922"/>
      <c r="J2922" s="102"/>
      <c r="K2922"/>
      <c r="L2922" s="102"/>
      <c r="M2922" s="135"/>
      <c r="N2922"/>
      <c r="O2922"/>
      <c r="P2922"/>
      <c r="Q2922"/>
      <c r="R2922"/>
      <c r="S2922"/>
      <c r="T2922"/>
      <c r="U2922"/>
    </row>
    <row r="2923" spans="1:21" s="105" customFormat="1" x14ac:dyDescent="0.3">
      <c r="A2923"/>
      <c r="B2923"/>
      <c r="C2923"/>
      <c r="D2923"/>
      <c r="E2923"/>
      <c r="F2923"/>
      <c r="G2923"/>
      <c r="H2923"/>
      <c r="I2923"/>
      <c r="J2923" s="102"/>
      <c r="K2923"/>
      <c r="L2923" s="102"/>
      <c r="M2923" s="135"/>
      <c r="N2923"/>
      <c r="O2923"/>
      <c r="P2923"/>
      <c r="Q2923"/>
      <c r="R2923"/>
      <c r="S2923"/>
      <c r="T2923"/>
      <c r="U2923"/>
    </row>
    <row r="2924" spans="1:21" s="105" customFormat="1" x14ac:dyDescent="0.3">
      <c r="A2924"/>
      <c r="B2924"/>
      <c r="C2924"/>
      <c r="D2924"/>
      <c r="E2924"/>
      <c r="F2924"/>
      <c r="G2924"/>
      <c r="H2924"/>
      <c r="I2924"/>
      <c r="J2924" s="102"/>
      <c r="K2924"/>
      <c r="L2924" s="102"/>
      <c r="M2924" s="135"/>
      <c r="N2924"/>
      <c r="O2924"/>
      <c r="P2924"/>
      <c r="Q2924"/>
      <c r="R2924"/>
      <c r="S2924"/>
      <c r="T2924"/>
      <c r="U2924"/>
    </row>
    <row r="2925" spans="1:21" s="105" customFormat="1" x14ac:dyDescent="0.3">
      <c r="A2925"/>
      <c r="B2925"/>
      <c r="C2925"/>
      <c r="D2925"/>
      <c r="E2925"/>
      <c r="F2925"/>
      <c r="G2925"/>
      <c r="H2925"/>
      <c r="I2925"/>
      <c r="J2925" s="102"/>
      <c r="K2925"/>
      <c r="L2925" s="102"/>
      <c r="M2925" s="135"/>
      <c r="N2925"/>
      <c r="O2925"/>
      <c r="P2925"/>
      <c r="Q2925"/>
      <c r="R2925"/>
      <c r="S2925"/>
      <c r="T2925"/>
      <c r="U2925"/>
    </row>
    <row r="2926" spans="1:21" s="105" customFormat="1" x14ac:dyDescent="0.3">
      <c r="A2926"/>
      <c r="B2926"/>
      <c r="C2926"/>
      <c r="D2926"/>
      <c r="E2926"/>
      <c r="F2926"/>
      <c r="G2926"/>
      <c r="H2926"/>
      <c r="I2926"/>
      <c r="J2926" s="102"/>
      <c r="K2926"/>
      <c r="L2926" s="102"/>
      <c r="M2926" s="135"/>
      <c r="N2926"/>
      <c r="O2926"/>
      <c r="P2926"/>
      <c r="Q2926"/>
      <c r="R2926"/>
      <c r="S2926"/>
      <c r="T2926"/>
      <c r="U2926"/>
    </row>
    <row r="2927" spans="1:21" s="105" customFormat="1" x14ac:dyDescent="0.3">
      <c r="A2927"/>
      <c r="B2927"/>
      <c r="C2927"/>
      <c r="D2927"/>
      <c r="E2927"/>
      <c r="F2927"/>
      <c r="G2927"/>
      <c r="H2927"/>
      <c r="I2927"/>
      <c r="J2927" s="102"/>
      <c r="K2927"/>
      <c r="L2927" s="102"/>
      <c r="M2927" s="135"/>
      <c r="N2927"/>
      <c r="O2927"/>
      <c r="P2927"/>
      <c r="Q2927"/>
      <c r="R2927"/>
      <c r="S2927"/>
      <c r="T2927"/>
      <c r="U2927"/>
    </row>
    <row r="2928" spans="1:21" s="105" customFormat="1" x14ac:dyDescent="0.3">
      <c r="A2928"/>
      <c r="B2928"/>
      <c r="C2928"/>
      <c r="D2928"/>
      <c r="E2928"/>
      <c r="F2928"/>
      <c r="G2928"/>
      <c r="H2928"/>
      <c r="I2928"/>
      <c r="J2928" s="102"/>
      <c r="K2928"/>
      <c r="L2928" s="102"/>
      <c r="M2928" s="135"/>
      <c r="N2928"/>
      <c r="O2928"/>
      <c r="P2928"/>
      <c r="Q2928"/>
      <c r="R2928"/>
      <c r="S2928"/>
      <c r="T2928"/>
      <c r="U2928"/>
    </row>
    <row r="2929" spans="1:21" s="105" customFormat="1" x14ac:dyDescent="0.3">
      <c r="A2929"/>
      <c r="B2929"/>
      <c r="C2929"/>
      <c r="D2929"/>
      <c r="E2929"/>
      <c r="F2929"/>
      <c r="G2929"/>
      <c r="H2929"/>
      <c r="I2929"/>
      <c r="J2929" s="102"/>
      <c r="K2929"/>
      <c r="L2929" s="102"/>
      <c r="M2929" s="135"/>
      <c r="N2929"/>
      <c r="O2929"/>
      <c r="P2929"/>
      <c r="Q2929"/>
      <c r="R2929"/>
      <c r="S2929"/>
      <c r="T2929"/>
      <c r="U2929"/>
    </row>
    <row r="2930" spans="1:21" s="105" customFormat="1" x14ac:dyDescent="0.3">
      <c r="A2930"/>
      <c r="B2930"/>
      <c r="C2930"/>
      <c r="D2930"/>
      <c r="E2930"/>
      <c r="F2930"/>
      <c r="G2930"/>
      <c r="H2930"/>
      <c r="I2930"/>
      <c r="J2930" s="102"/>
      <c r="K2930"/>
      <c r="L2930" s="102"/>
      <c r="M2930" s="135"/>
      <c r="N2930"/>
      <c r="O2930"/>
      <c r="P2930"/>
      <c r="Q2930"/>
      <c r="R2930"/>
      <c r="S2930"/>
      <c r="T2930"/>
      <c r="U2930"/>
    </row>
    <row r="2931" spans="1:21" s="105" customFormat="1" x14ac:dyDescent="0.3">
      <c r="A2931"/>
      <c r="B2931"/>
      <c r="C2931"/>
      <c r="D2931"/>
      <c r="E2931"/>
      <c r="F2931"/>
      <c r="G2931"/>
      <c r="H2931"/>
      <c r="I2931"/>
      <c r="J2931" s="102"/>
      <c r="K2931"/>
      <c r="L2931" s="102"/>
      <c r="M2931" s="135"/>
      <c r="N2931"/>
      <c r="O2931"/>
      <c r="P2931"/>
      <c r="Q2931"/>
      <c r="R2931"/>
      <c r="S2931"/>
      <c r="T2931"/>
      <c r="U2931"/>
    </row>
    <row r="2932" spans="1:21" s="105" customFormat="1" x14ac:dyDescent="0.3">
      <c r="A2932"/>
      <c r="B2932"/>
      <c r="C2932"/>
      <c r="D2932"/>
      <c r="E2932"/>
      <c r="F2932"/>
      <c r="G2932"/>
      <c r="H2932"/>
      <c r="I2932"/>
      <c r="J2932" s="102"/>
      <c r="K2932"/>
      <c r="L2932" s="102"/>
      <c r="M2932" s="135"/>
      <c r="N2932"/>
      <c r="O2932"/>
      <c r="P2932"/>
      <c r="Q2932"/>
      <c r="R2932"/>
      <c r="S2932"/>
      <c r="T2932"/>
      <c r="U2932"/>
    </row>
    <row r="2933" spans="1:21" s="105" customFormat="1" x14ac:dyDescent="0.3">
      <c r="A2933"/>
      <c r="B2933"/>
      <c r="C2933"/>
      <c r="D2933"/>
      <c r="E2933"/>
      <c r="F2933"/>
      <c r="G2933"/>
      <c r="H2933"/>
      <c r="I2933"/>
      <c r="J2933" s="102"/>
      <c r="K2933"/>
      <c r="L2933" s="102"/>
      <c r="M2933" s="135"/>
      <c r="N2933"/>
      <c r="O2933"/>
      <c r="P2933"/>
      <c r="Q2933"/>
      <c r="R2933"/>
      <c r="S2933"/>
      <c r="T2933"/>
      <c r="U2933"/>
    </row>
    <row r="2934" spans="1:21" s="105" customFormat="1" x14ac:dyDescent="0.3">
      <c r="A2934"/>
      <c r="B2934"/>
      <c r="C2934"/>
      <c r="D2934"/>
      <c r="E2934"/>
      <c r="F2934"/>
      <c r="G2934"/>
      <c r="H2934"/>
      <c r="I2934"/>
      <c r="J2934" s="102"/>
      <c r="K2934"/>
      <c r="L2934" s="102"/>
      <c r="M2934" s="135"/>
      <c r="N2934"/>
      <c r="O2934"/>
      <c r="P2934"/>
      <c r="Q2934"/>
      <c r="R2934"/>
      <c r="S2934"/>
      <c r="T2934"/>
      <c r="U2934"/>
    </row>
    <row r="2935" spans="1:21" s="105" customFormat="1" x14ac:dyDescent="0.3">
      <c r="A2935"/>
      <c r="B2935"/>
      <c r="C2935"/>
      <c r="D2935"/>
      <c r="E2935"/>
      <c r="F2935"/>
      <c r="G2935"/>
      <c r="H2935"/>
      <c r="I2935"/>
      <c r="J2935" s="102"/>
      <c r="K2935"/>
      <c r="L2935" s="102"/>
      <c r="M2935" s="135"/>
      <c r="N2935"/>
      <c r="O2935"/>
      <c r="P2935"/>
      <c r="Q2935"/>
      <c r="R2935"/>
      <c r="S2935"/>
      <c r="T2935"/>
      <c r="U2935"/>
    </row>
    <row r="2936" spans="1:21" s="105" customFormat="1" x14ac:dyDescent="0.3">
      <c r="A2936"/>
      <c r="B2936"/>
      <c r="C2936"/>
      <c r="D2936"/>
      <c r="E2936"/>
      <c r="F2936"/>
      <c r="G2936"/>
      <c r="H2936"/>
      <c r="I2936"/>
      <c r="J2936" s="102"/>
      <c r="K2936"/>
      <c r="L2936" s="102"/>
      <c r="M2936" s="135"/>
      <c r="N2936"/>
      <c r="O2936"/>
      <c r="P2936"/>
      <c r="Q2936"/>
      <c r="R2936"/>
      <c r="S2936"/>
      <c r="T2936"/>
      <c r="U2936"/>
    </row>
    <row r="2937" spans="1:21" s="105" customFormat="1" x14ac:dyDescent="0.3">
      <c r="A2937"/>
      <c r="B2937"/>
      <c r="C2937"/>
      <c r="D2937"/>
      <c r="E2937"/>
      <c r="F2937"/>
      <c r="G2937"/>
      <c r="H2937"/>
      <c r="I2937"/>
      <c r="J2937" s="102"/>
      <c r="K2937"/>
      <c r="L2937" s="102"/>
      <c r="M2937" s="135"/>
      <c r="N2937"/>
      <c r="O2937"/>
      <c r="P2937"/>
      <c r="Q2937"/>
      <c r="R2937"/>
      <c r="S2937"/>
      <c r="T2937"/>
      <c r="U2937"/>
    </row>
    <row r="2938" spans="1:21" s="105" customFormat="1" x14ac:dyDescent="0.3">
      <c r="A2938"/>
      <c r="B2938"/>
      <c r="C2938"/>
      <c r="D2938"/>
      <c r="E2938"/>
      <c r="F2938"/>
      <c r="G2938"/>
      <c r="H2938"/>
      <c r="I2938"/>
      <c r="J2938" s="102"/>
      <c r="K2938"/>
      <c r="L2938" s="102"/>
      <c r="M2938" s="135"/>
      <c r="N2938"/>
      <c r="O2938"/>
      <c r="P2938"/>
      <c r="Q2938"/>
      <c r="R2938"/>
      <c r="S2938"/>
      <c r="T2938"/>
      <c r="U2938"/>
    </row>
    <row r="2939" spans="1:21" s="105" customFormat="1" x14ac:dyDescent="0.3">
      <c r="A2939"/>
      <c r="B2939"/>
      <c r="C2939"/>
      <c r="D2939"/>
      <c r="E2939"/>
      <c r="F2939"/>
      <c r="G2939"/>
      <c r="H2939"/>
      <c r="I2939"/>
      <c r="J2939" s="102"/>
      <c r="K2939"/>
      <c r="L2939" s="102"/>
      <c r="M2939" s="135"/>
      <c r="N2939"/>
      <c r="O2939"/>
      <c r="P2939"/>
      <c r="Q2939"/>
      <c r="R2939"/>
      <c r="S2939"/>
      <c r="T2939"/>
      <c r="U2939"/>
    </row>
    <row r="2940" spans="1:21" s="105" customFormat="1" x14ac:dyDescent="0.3">
      <c r="A2940"/>
      <c r="B2940"/>
      <c r="C2940"/>
      <c r="D2940"/>
      <c r="E2940"/>
      <c r="F2940"/>
      <c r="G2940"/>
      <c r="H2940"/>
      <c r="I2940"/>
      <c r="J2940" s="102"/>
      <c r="K2940"/>
      <c r="L2940" s="102"/>
      <c r="M2940" s="135"/>
      <c r="N2940"/>
      <c r="O2940"/>
      <c r="P2940"/>
      <c r="Q2940"/>
      <c r="R2940"/>
      <c r="S2940"/>
      <c r="T2940"/>
      <c r="U2940"/>
    </row>
    <row r="2941" spans="1:21" s="105" customFormat="1" x14ac:dyDescent="0.3">
      <c r="A2941"/>
      <c r="B2941"/>
      <c r="C2941"/>
      <c r="D2941"/>
      <c r="E2941"/>
      <c r="F2941"/>
      <c r="G2941"/>
      <c r="H2941"/>
      <c r="I2941"/>
      <c r="J2941" s="102"/>
      <c r="K2941"/>
      <c r="L2941" s="102"/>
      <c r="M2941" s="135"/>
      <c r="N2941"/>
      <c r="O2941"/>
      <c r="P2941"/>
      <c r="Q2941"/>
      <c r="R2941"/>
      <c r="S2941"/>
      <c r="T2941"/>
      <c r="U2941"/>
    </row>
    <row r="2942" spans="1:21" s="105" customFormat="1" x14ac:dyDescent="0.3">
      <c r="A2942"/>
      <c r="B2942"/>
      <c r="C2942"/>
      <c r="D2942"/>
      <c r="E2942"/>
      <c r="F2942"/>
      <c r="G2942"/>
      <c r="H2942"/>
      <c r="I2942"/>
      <c r="J2942" s="102"/>
      <c r="K2942"/>
      <c r="L2942" s="102"/>
      <c r="M2942" s="135"/>
      <c r="N2942"/>
      <c r="O2942"/>
      <c r="P2942"/>
      <c r="Q2942"/>
      <c r="R2942"/>
      <c r="S2942"/>
      <c r="T2942"/>
      <c r="U2942"/>
    </row>
    <row r="2943" spans="1:21" s="105" customFormat="1" x14ac:dyDescent="0.3">
      <c r="A2943"/>
      <c r="B2943"/>
      <c r="C2943"/>
      <c r="D2943"/>
      <c r="E2943"/>
      <c r="F2943"/>
      <c r="G2943"/>
      <c r="H2943"/>
      <c r="I2943"/>
      <c r="J2943" s="102"/>
      <c r="K2943"/>
      <c r="L2943" s="102"/>
      <c r="M2943" s="135"/>
      <c r="N2943"/>
      <c r="O2943"/>
      <c r="P2943"/>
      <c r="Q2943"/>
      <c r="R2943"/>
      <c r="S2943"/>
      <c r="T2943"/>
      <c r="U2943"/>
    </row>
    <row r="2944" spans="1:21" s="105" customFormat="1" x14ac:dyDescent="0.3">
      <c r="A2944"/>
      <c r="B2944"/>
      <c r="C2944"/>
      <c r="D2944"/>
      <c r="E2944"/>
      <c r="F2944"/>
      <c r="G2944"/>
      <c r="H2944"/>
      <c r="I2944"/>
      <c r="J2944" s="102"/>
      <c r="K2944"/>
      <c r="L2944" s="102"/>
      <c r="M2944" s="135"/>
      <c r="N2944"/>
      <c r="O2944"/>
      <c r="P2944"/>
      <c r="Q2944"/>
      <c r="R2944"/>
      <c r="S2944"/>
      <c r="T2944"/>
      <c r="U2944"/>
    </row>
    <row r="2945" spans="1:21" s="105" customFormat="1" x14ac:dyDescent="0.3">
      <c r="A2945"/>
      <c r="B2945"/>
      <c r="C2945"/>
      <c r="D2945"/>
      <c r="E2945"/>
      <c r="F2945"/>
      <c r="G2945"/>
      <c r="H2945"/>
      <c r="I2945"/>
      <c r="J2945" s="102"/>
      <c r="K2945"/>
      <c r="L2945" s="102"/>
      <c r="M2945" s="135"/>
      <c r="N2945"/>
      <c r="O2945"/>
      <c r="P2945"/>
      <c r="Q2945"/>
      <c r="R2945"/>
      <c r="S2945"/>
      <c r="T2945"/>
      <c r="U2945"/>
    </row>
    <row r="2946" spans="1:21" s="105" customFormat="1" x14ac:dyDescent="0.3">
      <c r="A2946"/>
      <c r="B2946"/>
      <c r="C2946"/>
      <c r="D2946"/>
      <c r="E2946"/>
      <c r="F2946"/>
      <c r="G2946"/>
      <c r="H2946"/>
      <c r="I2946"/>
      <c r="J2946" s="102"/>
      <c r="K2946"/>
      <c r="L2946" s="102"/>
      <c r="M2946" s="135"/>
      <c r="N2946"/>
      <c r="O2946"/>
      <c r="P2946"/>
      <c r="Q2946"/>
      <c r="R2946"/>
      <c r="S2946"/>
      <c r="T2946"/>
      <c r="U2946"/>
    </row>
    <row r="2947" spans="1:21" s="105" customFormat="1" x14ac:dyDescent="0.3">
      <c r="A2947"/>
      <c r="B2947"/>
      <c r="C2947"/>
      <c r="D2947"/>
      <c r="E2947"/>
      <c r="F2947"/>
      <c r="G2947"/>
      <c r="H2947"/>
      <c r="I2947"/>
      <c r="J2947" s="102"/>
      <c r="K2947"/>
      <c r="L2947" s="102"/>
      <c r="M2947" s="135"/>
      <c r="N2947"/>
      <c r="O2947"/>
      <c r="P2947"/>
      <c r="Q2947"/>
      <c r="R2947"/>
      <c r="S2947"/>
      <c r="T2947"/>
      <c r="U2947"/>
    </row>
    <row r="2948" spans="1:21" s="105" customFormat="1" x14ac:dyDescent="0.3">
      <c r="A2948"/>
      <c r="B2948"/>
      <c r="C2948"/>
      <c r="D2948"/>
      <c r="E2948"/>
      <c r="F2948"/>
      <c r="G2948"/>
      <c r="H2948"/>
      <c r="I2948"/>
      <c r="J2948" s="102"/>
      <c r="K2948"/>
      <c r="L2948" s="102"/>
      <c r="M2948" s="135"/>
      <c r="N2948"/>
      <c r="O2948"/>
      <c r="P2948"/>
      <c r="Q2948"/>
      <c r="R2948"/>
      <c r="S2948"/>
      <c r="T2948"/>
      <c r="U2948"/>
    </row>
    <row r="2949" spans="1:21" s="105" customFormat="1" x14ac:dyDescent="0.3">
      <c r="A2949"/>
      <c r="B2949"/>
      <c r="C2949"/>
      <c r="D2949"/>
      <c r="E2949"/>
      <c r="F2949"/>
      <c r="G2949"/>
      <c r="H2949"/>
      <c r="I2949"/>
      <c r="J2949" s="102"/>
      <c r="K2949"/>
      <c r="L2949" s="102"/>
      <c r="M2949" s="135"/>
      <c r="N2949"/>
      <c r="O2949"/>
      <c r="P2949"/>
      <c r="Q2949"/>
      <c r="R2949"/>
      <c r="S2949"/>
      <c r="T2949"/>
      <c r="U2949"/>
    </row>
    <row r="2950" spans="1:21" s="105" customFormat="1" x14ac:dyDescent="0.3">
      <c r="A2950"/>
      <c r="B2950"/>
      <c r="C2950"/>
      <c r="D2950"/>
      <c r="E2950"/>
      <c r="F2950"/>
      <c r="G2950"/>
      <c r="H2950"/>
      <c r="I2950"/>
      <c r="J2950" s="102"/>
      <c r="K2950"/>
      <c r="L2950" s="102"/>
      <c r="M2950" s="135"/>
      <c r="N2950"/>
      <c r="O2950"/>
      <c r="P2950"/>
      <c r="Q2950"/>
      <c r="R2950"/>
      <c r="S2950"/>
      <c r="T2950"/>
      <c r="U2950"/>
    </row>
    <row r="2951" spans="1:21" s="105" customFormat="1" x14ac:dyDescent="0.3">
      <c r="A2951"/>
      <c r="B2951"/>
      <c r="C2951"/>
      <c r="D2951"/>
      <c r="E2951"/>
      <c r="F2951"/>
      <c r="G2951"/>
      <c r="H2951"/>
      <c r="I2951"/>
      <c r="J2951" s="102"/>
      <c r="K2951"/>
      <c r="L2951" s="102"/>
      <c r="M2951" s="135"/>
      <c r="N2951"/>
      <c r="O2951"/>
      <c r="P2951"/>
      <c r="Q2951"/>
      <c r="R2951"/>
      <c r="S2951"/>
      <c r="T2951"/>
      <c r="U2951"/>
    </row>
    <row r="2952" spans="1:21" s="105" customFormat="1" x14ac:dyDescent="0.3">
      <c r="A2952"/>
      <c r="B2952"/>
      <c r="C2952"/>
      <c r="D2952"/>
      <c r="E2952"/>
      <c r="F2952"/>
      <c r="G2952"/>
      <c r="H2952"/>
      <c r="I2952"/>
      <c r="J2952" s="102"/>
      <c r="K2952"/>
      <c r="L2952" s="102"/>
      <c r="M2952" s="135"/>
      <c r="N2952"/>
      <c r="O2952"/>
      <c r="P2952"/>
      <c r="Q2952"/>
      <c r="R2952"/>
      <c r="S2952"/>
      <c r="T2952"/>
      <c r="U2952"/>
    </row>
    <row r="2953" spans="1:21" s="105" customFormat="1" x14ac:dyDescent="0.3">
      <c r="A2953"/>
      <c r="B2953"/>
      <c r="C2953"/>
      <c r="D2953"/>
      <c r="E2953"/>
      <c r="F2953"/>
      <c r="G2953"/>
      <c r="H2953"/>
      <c r="I2953"/>
      <c r="J2953" s="102"/>
      <c r="K2953"/>
      <c r="L2953" s="102"/>
      <c r="M2953" s="135"/>
      <c r="N2953"/>
      <c r="O2953"/>
      <c r="P2953"/>
      <c r="Q2953"/>
      <c r="R2953"/>
      <c r="S2953"/>
      <c r="T2953"/>
      <c r="U2953"/>
    </row>
    <row r="2954" spans="1:21" s="105" customFormat="1" x14ac:dyDescent="0.3">
      <c r="A2954"/>
      <c r="B2954"/>
      <c r="C2954"/>
      <c r="D2954"/>
      <c r="E2954"/>
      <c r="F2954"/>
      <c r="G2954"/>
      <c r="H2954"/>
      <c r="I2954"/>
      <c r="J2954" s="102"/>
      <c r="K2954"/>
      <c r="L2954" s="102"/>
      <c r="M2954" s="135"/>
      <c r="N2954"/>
      <c r="O2954"/>
      <c r="P2954"/>
      <c r="Q2954"/>
      <c r="R2954"/>
      <c r="S2954"/>
      <c r="T2954"/>
      <c r="U2954"/>
    </row>
    <row r="2955" spans="1:21" s="105" customFormat="1" x14ac:dyDescent="0.3">
      <c r="A2955"/>
      <c r="B2955"/>
      <c r="C2955"/>
      <c r="D2955"/>
      <c r="E2955"/>
      <c r="F2955"/>
      <c r="G2955"/>
      <c r="H2955"/>
      <c r="I2955"/>
      <c r="J2955" s="102"/>
      <c r="K2955"/>
      <c r="L2955" s="102"/>
      <c r="M2955" s="135"/>
      <c r="N2955"/>
      <c r="O2955"/>
      <c r="P2955"/>
      <c r="Q2955"/>
      <c r="R2955"/>
      <c r="S2955"/>
      <c r="T2955"/>
      <c r="U2955"/>
    </row>
    <row r="2956" spans="1:21" s="105" customFormat="1" x14ac:dyDescent="0.3">
      <c r="A2956"/>
      <c r="B2956"/>
      <c r="C2956"/>
      <c r="D2956"/>
      <c r="E2956"/>
      <c r="F2956"/>
      <c r="G2956"/>
      <c r="H2956"/>
      <c r="I2956"/>
      <c r="J2956" s="102"/>
      <c r="K2956"/>
      <c r="L2956" s="102"/>
      <c r="M2956" s="135"/>
      <c r="N2956"/>
      <c r="O2956"/>
      <c r="P2956"/>
      <c r="Q2956"/>
      <c r="R2956"/>
      <c r="S2956"/>
      <c r="T2956"/>
      <c r="U2956"/>
    </row>
    <row r="2957" spans="1:21" s="105" customFormat="1" x14ac:dyDescent="0.3">
      <c r="A2957"/>
      <c r="B2957"/>
      <c r="C2957"/>
      <c r="D2957"/>
      <c r="E2957"/>
      <c r="F2957"/>
      <c r="G2957"/>
      <c r="H2957"/>
      <c r="I2957"/>
      <c r="J2957" s="102"/>
      <c r="K2957"/>
      <c r="L2957" s="102"/>
      <c r="M2957" s="135"/>
      <c r="N2957"/>
      <c r="O2957"/>
      <c r="P2957"/>
      <c r="Q2957"/>
      <c r="R2957"/>
      <c r="S2957"/>
      <c r="T2957"/>
      <c r="U2957"/>
    </row>
    <row r="2958" spans="1:21" s="105" customFormat="1" x14ac:dyDescent="0.3">
      <c r="A2958"/>
      <c r="B2958"/>
      <c r="C2958"/>
      <c r="D2958"/>
      <c r="E2958"/>
      <c r="F2958"/>
      <c r="G2958"/>
      <c r="H2958"/>
      <c r="I2958"/>
      <c r="J2958" s="102"/>
      <c r="K2958"/>
      <c r="L2958" s="102"/>
      <c r="M2958" s="135"/>
      <c r="N2958"/>
      <c r="O2958"/>
      <c r="P2958"/>
      <c r="Q2958"/>
      <c r="R2958"/>
      <c r="S2958"/>
      <c r="T2958"/>
      <c r="U2958"/>
    </row>
    <row r="2959" spans="1:21" s="105" customFormat="1" x14ac:dyDescent="0.3">
      <c r="A2959"/>
      <c r="B2959"/>
      <c r="C2959"/>
      <c r="D2959"/>
      <c r="E2959"/>
      <c r="F2959"/>
      <c r="G2959"/>
      <c r="H2959"/>
      <c r="I2959"/>
      <c r="J2959" s="102"/>
      <c r="K2959"/>
      <c r="L2959" s="102"/>
      <c r="M2959" s="135"/>
      <c r="N2959"/>
      <c r="O2959"/>
      <c r="P2959"/>
      <c r="Q2959"/>
      <c r="R2959"/>
      <c r="S2959"/>
      <c r="T2959"/>
      <c r="U2959"/>
    </row>
    <row r="2960" spans="1:21" s="105" customFormat="1" x14ac:dyDescent="0.3">
      <c r="A2960"/>
      <c r="B2960"/>
      <c r="C2960"/>
      <c r="D2960"/>
      <c r="E2960"/>
      <c r="F2960"/>
      <c r="G2960"/>
      <c r="H2960"/>
      <c r="I2960"/>
      <c r="J2960" s="102"/>
      <c r="K2960"/>
      <c r="L2960" s="102"/>
      <c r="M2960" s="135"/>
      <c r="N2960"/>
      <c r="O2960"/>
      <c r="P2960"/>
      <c r="Q2960"/>
      <c r="R2960"/>
      <c r="S2960"/>
      <c r="T2960"/>
      <c r="U2960"/>
    </row>
    <row r="2961" spans="1:21" s="105" customFormat="1" x14ac:dyDescent="0.3">
      <c r="A2961"/>
      <c r="B2961"/>
      <c r="C2961"/>
      <c r="D2961"/>
      <c r="E2961"/>
      <c r="F2961"/>
      <c r="G2961"/>
      <c r="H2961"/>
      <c r="I2961"/>
      <c r="J2961" s="102"/>
      <c r="K2961"/>
      <c r="L2961" s="102"/>
      <c r="M2961" s="135"/>
      <c r="N2961"/>
      <c r="O2961"/>
      <c r="P2961"/>
      <c r="Q2961"/>
      <c r="R2961"/>
      <c r="S2961"/>
      <c r="T2961"/>
      <c r="U2961"/>
    </row>
    <row r="2962" spans="1:21" s="105" customFormat="1" x14ac:dyDescent="0.3">
      <c r="A2962"/>
      <c r="B2962"/>
      <c r="C2962"/>
      <c r="D2962"/>
      <c r="E2962"/>
      <c r="F2962"/>
      <c r="G2962"/>
      <c r="H2962"/>
      <c r="I2962"/>
      <c r="J2962" s="102"/>
      <c r="K2962"/>
      <c r="L2962" s="102"/>
      <c r="M2962" s="135"/>
      <c r="N2962"/>
      <c r="O2962"/>
      <c r="P2962"/>
      <c r="Q2962"/>
      <c r="R2962"/>
      <c r="S2962"/>
      <c r="T2962"/>
      <c r="U2962"/>
    </row>
    <row r="2963" spans="1:21" s="105" customFormat="1" x14ac:dyDescent="0.3">
      <c r="A2963"/>
      <c r="B2963"/>
      <c r="C2963"/>
      <c r="D2963"/>
      <c r="E2963"/>
      <c r="F2963"/>
      <c r="G2963"/>
      <c r="H2963"/>
      <c r="I2963"/>
      <c r="J2963" s="102"/>
      <c r="K2963"/>
      <c r="L2963" s="102"/>
      <c r="M2963" s="135"/>
      <c r="N2963"/>
      <c r="O2963"/>
      <c r="P2963"/>
      <c r="Q2963"/>
      <c r="R2963"/>
      <c r="S2963"/>
      <c r="T2963"/>
      <c r="U2963"/>
    </row>
    <row r="2964" spans="1:21" s="105" customFormat="1" x14ac:dyDescent="0.3">
      <c r="A2964"/>
      <c r="B2964"/>
      <c r="C2964"/>
      <c r="D2964"/>
      <c r="E2964"/>
      <c r="F2964"/>
      <c r="G2964"/>
      <c r="H2964"/>
      <c r="I2964"/>
      <c r="J2964" s="102"/>
      <c r="K2964"/>
      <c r="L2964" s="102"/>
      <c r="M2964" s="135"/>
      <c r="N2964"/>
      <c r="O2964"/>
      <c r="P2964"/>
      <c r="Q2964"/>
      <c r="R2964"/>
      <c r="S2964"/>
      <c r="T2964"/>
      <c r="U2964"/>
    </row>
    <row r="2965" spans="1:21" s="105" customFormat="1" x14ac:dyDescent="0.3">
      <c r="A2965"/>
      <c r="B2965"/>
      <c r="C2965"/>
      <c r="D2965"/>
      <c r="E2965"/>
      <c r="F2965"/>
      <c r="G2965"/>
      <c r="H2965"/>
      <c r="I2965"/>
      <c r="J2965" s="102"/>
      <c r="K2965"/>
      <c r="L2965" s="102"/>
      <c r="M2965" s="135"/>
      <c r="N2965"/>
      <c r="O2965"/>
      <c r="P2965"/>
      <c r="Q2965"/>
      <c r="R2965"/>
      <c r="S2965"/>
      <c r="T2965"/>
      <c r="U2965"/>
    </row>
    <row r="2966" spans="1:21" s="105" customFormat="1" x14ac:dyDescent="0.3">
      <c r="A2966"/>
      <c r="B2966"/>
      <c r="C2966"/>
      <c r="D2966"/>
      <c r="E2966"/>
      <c r="F2966"/>
      <c r="G2966"/>
      <c r="H2966"/>
      <c r="I2966"/>
      <c r="J2966" s="102"/>
      <c r="K2966"/>
      <c r="L2966" s="102"/>
      <c r="M2966" s="135"/>
      <c r="N2966"/>
      <c r="O2966"/>
      <c r="P2966"/>
      <c r="Q2966"/>
      <c r="R2966"/>
      <c r="S2966"/>
      <c r="T2966"/>
      <c r="U2966"/>
    </row>
    <row r="2967" spans="1:21" s="105" customFormat="1" x14ac:dyDescent="0.3">
      <c r="A2967"/>
      <c r="B2967"/>
      <c r="C2967"/>
      <c r="D2967"/>
      <c r="E2967"/>
      <c r="F2967"/>
      <c r="G2967"/>
      <c r="H2967"/>
      <c r="I2967"/>
      <c r="J2967" s="102"/>
      <c r="K2967"/>
      <c r="L2967" s="102"/>
      <c r="M2967" s="135"/>
      <c r="N2967"/>
      <c r="O2967"/>
      <c r="P2967"/>
      <c r="Q2967"/>
      <c r="R2967"/>
      <c r="S2967"/>
      <c r="T2967"/>
      <c r="U2967"/>
    </row>
    <row r="2968" spans="1:21" s="105" customFormat="1" x14ac:dyDescent="0.3">
      <c r="A2968"/>
      <c r="B2968"/>
      <c r="C2968"/>
      <c r="D2968"/>
      <c r="E2968"/>
      <c r="F2968"/>
      <c r="G2968"/>
      <c r="H2968"/>
      <c r="I2968"/>
      <c r="J2968" s="102"/>
      <c r="K2968"/>
      <c r="L2968" s="102"/>
      <c r="M2968" s="135"/>
      <c r="N2968"/>
      <c r="O2968"/>
      <c r="P2968"/>
      <c r="Q2968"/>
      <c r="R2968"/>
      <c r="S2968"/>
      <c r="T2968"/>
      <c r="U2968"/>
    </row>
    <row r="2969" spans="1:21" s="105" customFormat="1" x14ac:dyDescent="0.3">
      <c r="A2969"/>
      <c r="B2969"/>
      <c r="C2969"/>
      <c r="D2969"/>
      <c r="E2969"/>
      <c r="F2969"/>
      <c r="G2969"/>
      <c r="H2969"/>
      <c r="I2969"/>
      <c r="J2969" s="102"/>
      <c r="K2969"/>
      <c r="L2969" s="102"/>
      <c r="M2969" s="135"/>
      <c r="N2969"/>
      <c r="O2969"/>
      <c r="P2969"/>
      <c r="Q2969"/>
      <c r="R2969"/>
      <c r="S2969"/>
      <c r="T2969"/>
      <c r="U2969"/>
    </row>
    <row r="2970" spans="1:21" s="105" customFormat="1" x14ac:dyDescent="0.3">
      <c r="A2970"/>
      <c r="B2970"/>
      <c r="C2970"/>
      <c r="D2970"/>
      <c r="E2970"/>
      <c r="F2970"/>
      <c r="G2970"/>
      <c r="H2970"/>
      <c r="I2970"/>
      <c r="J2970" s="102"/>
      <c r="K2970"/>
      <c r="L2970" s="102"/>
      <c r="M2970" s="135"/>
      <c r="N2970"/>
      <c r="O2970"/>
      <c r="P2970"/>
      <c r="Q2970"/>
      <c r="R2970"/>
      <c r="S2970"/>
      <c r="T2970"/>
      <c r="U2970"/>
    </row>
    <row r="2971" spans="1:21" s="105" customFormat="1" x14ac:dyDescent="0.3">
      <c r="A2971"/>
      <c r="B2971"/>
      <c r="C2971"/>
      <c r="D2971"/>
      <c r="E2971"/>
      <c r="F2971"/>
      <c r="G2971"/>
      <c r="H2971"/>
      <c r="I2971"/>
      <c r="J2971" s="102"/>
      <c r="K2971"/>
      <c r="L2971" s="102"/>
      <c r="M2971" s="135"/>
      <c r="N2971"/>
      <c r="O2971"/>
      <c r="P2971"/>
      <c r="Q2971"/>
      <c r="R2971"/>
      <c r="S2971"/>
      <c r="T2971"/>
      <c r="U2971"/>
    </row>
    <row r="2972" spans="1:21" s="105" customFormat="1" x14ac:dyDescent="0.3">
      <c r="A2972"/>
      <c r="B2972"/>
      <c r="C2972"/>
      <c r="D2972"/>
      <c r="E2972"/>
      <c r="F2972"/>
      <c r="G2972"/>
      <c r="H2972"/>
      <c r="I2972"/>
      <c r="J2972" s="102"/>
      <c r="K2972"/>
      <c r="L2972" s="102"/>
      <c r="M2972" s="135"/>
      <c r="N2972"/>
      <c r="O2972"/>
      <c r="P2972"/>
      <c r="Q2972"/>
      <c r="R2972"/>
      <c r="S2972"/>
      <c r="T2972"/>
      <c r="U2972"/>
    </row>
    <row r="2973" spans="1:21" s="105" customFormat="1" x14ac:dyDescent="0.3">
      <c r="A2973"/>
      <c r="B2973"/>
      <c r="C2973"/>
      <c r="D2973"/>
      <c r="E2973"/>
      <c r="F2973"/>
      <c r="G2973"/>
      <c r="H2973"/>
      <c r="I2973"/>
      <c r="J2973" s="102"/>
      <c r="K2973"/>
      <c r="L2973" s="102"/>
      <c r="M2973" s="135"/>
      <c r="N2973"/>
      <c r="O2973"/>
      <c r="P2973"/>
      <c r="Q2973"/>
      <c r="R2973"/>
      <c r="S2973"/>
      <c r="T2973"/>
      <c r="U2973"/>
    </row>
    <row r="2974" spans="1:21" s="105" customFormat="1" x14ac:dyDescent="0.3">
      <c r="A2974"/>
      <c r="B2974"/>
      <c r="C2974"/>
      <c r="D2974"/>
      <c r="E2974"/>
      <c r="F2974"/>
      <c r="G2974"/>
      <c r="H2974"/>
      <c r="I2974"/>
      <c r="J2974" s="102"/>
      <c r="K2974"/>
      <c r="L2974" s="102"/>
      <c r="M2974" s="135"/>
      <c r="N2974"/>
      <c r="O2974"/>
      <c r="P2974"/>
      <c r="Q2974"/>
      <c r="R2974"/>
      <c r="S2974"/>
      <c r="T2974"/>
      <c r="U2974"/>
    </row>
    <row r="2975" spans="1:21" s="105" customFormat="1" x14ac:dyDescent="0.3">
      <c r="A2975"/>
      <c r="B2975"/>
      <c r="C2975"/>
      <c r="D2975"/>
      <c r="E2975"/>
      <c r="F2975"/>
      <c r="G2975"/>
      <c r="H2975"/>
      <c r="I2975"/>
      <c r="J2975" s="102"/>
      <c r="K2975"/>
      <c r="L2975" s="102"/>
      <c r="M2975" s="135"/>
      <c r="N2975"/>
      <c r="O2975"/>
      <c r="P2975"/>
      <c r="Q2975"/>
      <c r="R2975"/>
      <c r="S2975"/>
      <c r="T2975"/>
      <c r="U2975"/>
    </row>
    <row r="2976" spans="1:21" s="105" customFormat="1" x14ac:dyDescent="0.3">
      <c r="A2976"/>
      <c r="B2976"/>
      <c r="C2976"/>
      <c r="D2976"/>
      <c r="E2976"/>
      <c r="F2976"/>
      <c r="G2976"/>
      <c r="H2976"/>
      <c r="I2976"/>
      <c r="J2976" s="102"/>
      <c r="K2976"/>
      <c r="L2976" s="102"/>
      <c r="M2976" s="135"/>
      <c r="N2976"/>
      <c r="O2976"/>
      <c r="P2976"/>
      <c r="Q2976"/>
      <c r="R2976"/>
      <c r="S2976"/>
      <c r="T2976"/>
      <c r="U2976"/>
    </row>
    <row r="2977" spans="1:21" s="105" customFormat="1" x14ac:dyDescent="0.3">
      <c r="A2977"/>
      <c r="B2977"/>
      <c r="C2977"/>
      <c r="D2977"/>
      <c r="E2977"/>
      <c r="F2977"/>
      <c r="G2977"/>
      <c r="H2977"/>
      <c r="I2977"/>
      <c r="J2977" s="102"/>
      <c r="K2977"/>
      <c r="L2977" s="102"/>
      <c r="M2977" s="135"/>
      <c r="N2977"/>
      <c r="O2977"/>
      <c r="P2977"/>
      <c r="Q2977"/>
      <c r="R2977"/>
      <c r="S2977"/>
      <c r="T2977"/>
      <c r="U2977"/>
    </row>
    <row r="2978" spans="1:21" s="105" customFormat="1" x14ac:dyDescent="0.3">
      <c r="A2978"/>
      <c r="B2978"/>
      <c r="C2978"/>
      <c r="D2978"/>
      <c r="E2978"/>
      <c r="F2978"/>
      <c r="G2978"/>
      <c r="H2978"/>
      <c r="I2978"/>
      <c r="J2978" s="102"/>
      <c r="K2978"/>
      <c r="L2978" s="102"/>
      <c r="M2978" s="135"/>
      <c r="N2978"/>
      <c r="O2978"/>
      <c r="P2978"/>
      <c r="Q2978"/>
      <c r="R2978"/>
      <c r="S2978"/>
      <c r="T2978"/>
      <c r="U2978"/>
    </row>
    <row r="2979" spans="1:21" s="105" customFormat="1" x14ac:dyDescent="0.3">
      <c r="A2979"/>
      <c r="B2979"/>
      <c r="C2979"/>
      <c r="D2979"/>
      <c r="E2979"/>
      <c r="F2979"/>
      <c r="G2979"/>
      <c r="H2979"/>
      <c r="I2979"/>
      <c r="J2979" s="102"/>
      <c r="K2979"/>
      <c r="L2979" s="102"/>
      <c r="M2979" s="135"/>
      <c r="N2979"/>
      <c r="O2979"/>
      <c r="P2979"/>
      <c r="Q2979"/>
      <c r="R2979"/>
      <c r="S2979"/>
      <c r="T2979"/>
      <c r="U2979"/>
    </row>
    <row r="2980" spans="1:21" s="105" customFormat="1" x14ac:dyDescent="0.3">
      <c r="A2980"/>
      <c r="B2980"/>
      <c r="C2980"/>
      <c r="D2980"/>
      <c r="E2980"/>
      <c r="F2980"/>
      <c r="G2980"/>
      <c r="H2980"/>
      <c r="I2980"/>
      <c r="J2980" s="102"/>
      <c r="K2980"/>
      <c r="L2980" s="102"/>
      <c r="M2980" s="135"/>
      <c r="N2980"/>
      <c r="O2980"/>
      <c r="P2980"/>
      <c r="Q2980"/>
      <c r="R2980"/>
      <c r="S2980"/>
      <c r="T2980"/>
      <c r="U2980"/>
    </row>
    <row r="2981" spans="1:21" s="105" customFormat="1" x14ac:dyDescent="0.3">
      <c r="A2981"/>
      <c r="B2981"/>
      <c r="C2981"/>
      <c r="D2981"/>
      <c r="E2981"/>
      <c r="F2981"/>
      <c r="G2981"/>
      <c r="H2981"/>
      <c r="I2981"/>
      <c r="J2981" s="102"/>
      <c r="K2981"/>
      <c r="L2981" s="102"/>
      <c r="M2981" s="135"/>
      <c r="N2981"/>
      <c r="O2981"/>
      <c r="P2981"/>
      <c r="Q2981"/>
      <c r="R2981"/>
      <c r="S2981"/>
      <c r="T2981"/>
      <c r="U2981"/>
    </row>
    <row r="2982" spans="1:21" s="105" customFormat="1" x14ac:dyDescent="0.3">
      <c r="A2982"/>
      <c r="B2982"/>
      <c r="C2982"/>
      <c r="D2982"/>
      <c r="E2982"/>
      <c r="F2982"/>
      <c r="G2982"/>
      <c r="H2982"/>
      <c r="I2982"/>
      <c r="J2982" s="102"/>
      <c r="K2982"/>
      <c r="L2982" s="102"/>
      <c r="M2982" s="135"/>
      <c r="N2982"/>
      <c r="O2982"/>
      <c r="P2982"/>
      <c r="Q2982"/>
      <c r="R2982"/>
      <c r="S2982"/>
      <c r="T2982"/>
      <c r="U2982"/>
    </row>
    <row r="2983" spans="1:21" s="105" customFormat="1" x14ac:dyDescent="0.3">
      <c r="A2983"/>
      <c r="B2983"/>
      <c r="C2983"/>
      <c r="D2983"/>
      <c r="E2983"/>
      <c r="F2983"/>
      <c r="G2983"/>
      <c r="H2983"/>
      <c r="I2983"/>
      <c r="J2983" s="102"/>
      <c r="K2983"/>
      <c r="L2983" s="102"/>
      <c r="M2983" s="135"/>
      <c r="N2983"/>
      <c r="O2983"/>
      <c r="P2983"/>
      <c r="Q2983"/>
      <c r="R2983"/>
      <c r="S2983"/>
      <c r="T2983"/>
      <c r="U2983"/>
    </row>
    <row r="2984" spans="1:21" s="105" customFormat="1" x14ac:dyDescent="0.3">
      <c r="A2984"/>
      <c r="B2984"/>
      <c r="C2984"/>
      <c r="D2984"/>
      <c r="E2984"/>
      <c r="F2984"/>
      <c r="G2984"/>
      <c r="H2984"/>
      <c r="I2984"/>
      <c r="J2984" s="102"/>
      <c r="K2984"/>
      <c r="L2984" s="102"/>
      <c r="M2984" s="135"/>
      <c r="N2984"/>
      <c r="O2984"/>
      <c r="P2984"/>
      <c r="Q2984"/>
      <c r="R2984"/>
      <c r="S2984"/>
      <c r="T2984"/>
      <c r="U2984"/>
    </row>
    <row r="2985" spans="1:21" s="105" customFormat="1" x14ac:dyDescent="0.3">
      <c r="A2985"/>
      <c r="B2985"/>
      <c r="C2985"/>
      <c r="D2985"/>
      <c r="E2985"/>
      <c r="F2985"/>
      <c r="G2985"/>
      <c r="H2985"/>
      <c r="I2985"/>
      <c r="J2985" s="102"/>
      <c r="K2985"/>
      <c r="L2985" s="102"/>
      <c r="M2985" s="135"/>
      <c r="N2985"/>
      <c r="O2985"/>
      <c r="P2985"/>
      <c r="Q2985"/>
      <c r="R2985"/>
      <c r="S2985"/>
      <c r="T2985"/>
      <c r="U2985"/>
    </row>
    <row r="2986" spans="1:21" s="105" customFormat="1" x14ac:dyDescent="0.3">
      <c r="A2986"/>
      <c r="B2986"/>
      <c r="C2986"/>
      <c r="D2986"/>
      <c r="E2986"/>
      <c r="F2986"/>
      <c r="G2986"/>
      <c r="H2986"/>
      <c r="I2986"/>
      <c r="J2986" s="102"/>
      <c r="K2986"/>
      <c r="L2986" s="102"/>
      <c r="M2986" s="135"/>
      <c r="N2986"/>
      <c r="O2986"/>
      <c r="P2986"/>
      <c r="Q2986"/>
      <c r="R2986"/>
      <c r="S2986"/>
      <c r="T2986"/>
      <c r="U2986"/>
    </row>
    <row r="2987" spans="1:21" s="105" customFormat="1" x14ac:dyDescent="0.3">
      <c r="A2987"/>
      <c r="B2987"/>
      <c r="C2987"/>
      <c r="D2987"/>
      <c r="E2987"/>
      <c r="F2987"/>
      <c r="G2987"/>
      <c r="H2987"/>
      <c r="I2987"/>
      <c r="J2987" s="102"/>
      <c r="K2987"/>
      <c r="L2987" s="102"/>
      <c r="M2987" s="135"/>
      <c r="N2987"/>
      <c r="O2987"/>
      <c r="P2987"/>
      <c r="Q2987"/>
      <c r="R2987"/>
      <c r="S2987"/>
      <c r="T2987"/>
      <c r="U2987"/>
    </row>
    <row r="2988" spans="1:21" s="105" customFormat="1" x14ac:dyDescent="0.3">
      <c r="A2988"/>
      <c r="B2988"/>
      <c r="C2988"/>
      <c r="D2988"/>
      <c r="E2988"/>
      <c r="F2988"/>
      <c r="G2988"/>
      <c r="H2988"/>
      <c r="I2988"/>
      <c r="J2988" s="102"/>
      <c r="K2988"/>
      <c r="L2988" s="102"/>
      <c r="M2988" s="135"/>
      <c r="N2988"/>
      <c r="O2988"/>
      <c r="P2988"/>
      <c r="Q2988"/>
      <c r="R2988"/>
      <c r="S2988"/>
      <c r="T2988"/>
      <c r="U2988"/>
    </row>
    <row r="2989" spans="1:21" s="105" customFormat="1" x14ac:dyDescent="0.3">
      <c r="A2989"/>
      <c r="B2989"/>
      <c r="C2989"/>
      <c r="D2989"/>
      <c r="E2989"/>
      <c r="F2989"/>
      <c r="G2989"/>
      <c r="H2989"/>
      <c r="I2989"/>
      <c r="J2989" s="102"/>
      <c r="K2989"/>
      <c r="L2989" s="102"/>
      <c r="M2989" s="135"/>
      <c r="N2989"/>
      <c r="O2989"/>
      <c r="P2989"/>
      <c r="Q2989"/>
      <c r="R2989"/>
      <c r="S2989"/>
      <c r="T2989"/>
      <c r="U2989"/>
    </row>
    <row r="2990" spans="1:21" s="105" customFormat="1" x14ac:dyDescent="0.3">
      <c r="A2990"/>
      <c r="B2990"/>
      <c r="C2990"/>
      <c r="D2990"/>
      <c r="E2990"/>
      <c r="F2990"/>
      <c r="G2990"/>
      <c r="H2990"/>
      <c r="I2990"/>
      <c r="J2990" s="102"/>
      <c r="K2990"/>
      <c r="L2990" s="102"/>
      <c r="M2990" s="135"/>
      <c r="N2990"/>
      <c r="O2990"/>
      <c r="P2990"/>
      <c r="Q2990"/>
      <c r="R2990"/>
      <c r="S2990"/>
      <c r="T2990"/>
      <c r="U2990"/>
    </row>
    <row r="2991" spans="1:21" s="105" customFormat="1" x14ac:dyDescent="0.3">
      <c r="A2991"/>
      <c r="B2991"/>
      <c r="C2991"/>
      <c r="D2991"/>
      <c r="E2991"/>
      <c r="F2991"/>
      <c r="G2991"/>
      <c r="H2991"/>
      <c r="I2991"/>
      <c r="J2991" s="102"/>
      <c r="K2991"/>
      <c r="L2991" s="102"/>
      <c r="M2991" s="135"/>
      <c r="N2991"/>
      <c r="O2991"/>
      <c r="P2991"/>
      <c r="Q2991"/>
      <c r="R2991"/>
      <c r="S2991"/>
      <c r="T2991"/>
      <c r="U2991"/>
    </row>
    <row r="2992" spans="1:21" s="105" customFormat="1" x14ac:dyDescent="0.3">
      <c r="A2992"/>
      <c r="B2992"/>
      <c r="C2992"/>
      <c r="D2992"/>
      <c r="E2992"/>
      <c r="F2992"/>
      <c r="G2992"/>
      <c r="H2992"/>
      <c r="I2992"/>
      <c r="J2992" s="102"/>
      <c r="K2992"/>
      <c r="L2992" s="102"/>
      <c r="M2992" s="135"/>
      <c r="N2992"/>
      <c r="O2992"/>
      <c r="P2992"/>
      <c r="Q2992"/>
      <c r="R2992"/>
      <c r="S2992"/>
      <c r="T2992"/>
      <c r="U2992"/>
    </row>
    <row r="2993" spans="1:21" s="105" customFormat="1" x14ac:dyDescent="0.3">
      <c r="A2993"/>
      <c r="B2993"/>
      <c r="C2993"/>
      <c r="D2993"/>
      <c r="E2993"/>
      <c r="F2993"/>
      <c r="G2993"/>
      <c r="H2993"/>
      <c r="I2993"/>
      <c r="J2993" s="102"/>
      <c r="K2993"/>
      <c r="L2993" s="102"/>
      <c r="M2993" s="135"/>
      <c r="N2993"/>
      <c r="O2993"/>
      <c r="P2993"/>
      <c r="Q2993"/>
      <c r="R2993"/>
      <c r="S2993"/>
      <c r="T2993"/>
      <c r="U2993"/>
    </row>
    <row r="2994" spans="1:21" s="105" customFormat="1" x14ac:dyDescent="0.3">
      <c r="A2994"/>
      <c r="B2994"/>
      <c r="C2994"/>
      <c r="D2994"/>
      <c r="E2994"/>
      <c r="F2994"/>
      <c r="G2994"/>
      <c r="H2994"/>
      <c r="I2994"/>
      <c r="J2994" s="102"/>
      <c r="K2994"/>
      <c r="L2994" s="102"/>
      <c r="M2994" s="135"/>
      <c r="N2994"/>
      <c r="O2994"/>
      <c r="P2994"/>
      <c r="Q2994"/>
      <c r="R2994"/>
      <c r="S2994"/>
      <c r="T2994"/>
      <c r="U2994"/>
    </row>
    <row r="2995" spans="1:21" s="105" customFormat="1" x14ac:dyDescent="0.3">
      <c r="A2995"/>
      <c r="B2995"/>
      <c r="C2995"/>
      <c r="D2995"/>
      <c r="E2995"/>
      <c r="F2995"/>
      <c r="G2995"/>
      <c r="H2995"/>
      <c r="I2995"/>
      <c r="J2995" s="102"/>
      <c r="K2995"/>
      <c r="L2995" s="102"/>
      <c r="M2995" s="135"/>
      <c r="N2995"/>
      <c r="O2995"/>
      <c r="P2995"/>
      <c r="Q2995"/>
      <c r="R2995"/>
      <c r="S2995"/>
      <c r="T2995"/>
      <c r="U2995"/>
    </row>
    <row r="2996" spans="1:21" s="105" customFormat="1" x14ac:dyDescent="0.3">
      <c r="A2996"/>
      <c r="B2996"/>
      <c r="C2996"/>
      <c r="D2996"/>
      <c r="E2996"/>
      <c r="F2996"/>
      <c r="G2996"/>
      <c r="H2996"/>
      <c r="I2996"/>
      <c r="J2996" s="102"/>
      <c r="K2996"/>
      <c r="L2996" s="102"/>
      <c r="M2996" s="135"/>
      <c r="N2996"/>
      <c r="O2996"/>
      <c r="P2996"/>
      <c r="Q2996"/>
      <c r="R2996"/>
      <c r="S2996"/>
      <c r="T2996"/>
      <c r="U2996"/>
    </row>
    <row r="2997" spans="1:21" s="105" customFormat="1" x14ac:dyDescent="0.3">
      <c r="A2997"/>
      <c r="B2997"/>
      <c r="C2997"/>
      <c r="D2997"/>
      <c r="E2997"/>
      <c r="F2997"/>
      <c r="G2997"/>
      <c r="H2997"/>
      <c r="I2997"/>
      <c r="J2997" s="102"/>
      <c r="K2997"/>
      <c r="L2997" s="102"/>
      <c r="M2997" s="135"/>
      <c r="N2997"/>
      <c r="O2997"/>
      <c r="P2997"/>
      <c r="Q2997"/>
      <c r="R2997"/>
      <c r="S2997"/>
      <c r="T2997"/>
      <c r="U2997"/>
    </row>
    <row r="2998" spans="1:21" s="105" customFormat="1" x14ac:dyDescent="0.3">
      <c r="A2998"/>
      <c r="B2998"/>
      <c r="C2998"/>
      <c r="D2998"/>
      <c r="E2998"/>
      <c r="F2998"/>
      <c r="G2998"/>
      <c r="H2998"/>
      <c r="I2998"/>
      <c r="J2998" s="102"/>
      <c r="K2998"/>
      <c r="L2998" s="102"/>
      <c r="M2998" s="135"/>
      <c r="N2998"/>
      <c r="O2998"/>
      <c r="P2998"/>
      <c r="Q2998"/>
      <c r="R2998"/>
      <c r="S2998"/>
      <c r="T2998"/>
      <c r="U2998"/>
    </row>
    <row r="2999" spans="1:21" s="105" customFormat="1" x14ac:dyDescent="0.3">
      <c r="A2999"/>
      <c r="B2999"/>
      <c r="C2999"/>
      <c r="D2999"/>
      <c r="E2999"/>
      <c r="F2999"/>
      <c r="G2999"/>
      <c r="H2999"/>
      <c r="I2999"/>
      <c r="J2999" s="102"/>
      <c r="K2999"/>
      <c r="L2999" s="102"/>
      <c r="M2999" s="135"/>
      <c r="N2999"/>
      <c r="O2999"/>
      <c r="P2999"/>
      <c r="Q2999"/>
      <c r="R2999"/>
      <c r="S2999"/>
      <c r="T2999"/>
      <c r="U2999"/>
    </row>
    <row r="3000" spans="1:21" s="105" customFormat="1" x14ac:dyDescent="0.3">
      <c r="A3000"/>
      <c r="B3000"/>
      <c r="C3000"/>
      <c r="D3000"/>
      <c r="E3000"/>
      <c r="F3000"/>
      <c r="G3000"/>
      <c r="H3000"/>
      <c r="I3000"/>
      <c r="J3000" s="102"/>
      <c r="K3000"/>
      <c r="L3000" s="102"/>
      <c r="M3000" s="135"/>
      <c r="N3000"/>
      <c r="O3000"/>
      <c r="P3000"/>
      <c r="Q3000"/>
      <c r="R3000"/>
      <c r="S3000"/>
      <c r="T3000"/>
      <c r="U3000"/>
    </row>
    <row r="3001" spans="1:21" s="105" customFormat="1" x14ac:dyDescent="0.3">
      <c r="A3001"/>
      <c r="B3001"/>
      <c r="C3001"/>
      <c r="D3001"/>
      <c r="E3001"/>
      <c r="F3001"/>
      <c r="G3001"/>
      <c r="H3001"/>
      <c r="I3001"/>
      <c r="J3001" s="102"/>
      <c r="K3001"/>
      <c r="L3001" s="102"/>
      <c r="M3001" s="135"/>
      <c r="N3001"/>
      <c r="O3001"/>
      <c r="P3001"/>
      <c r="Q3001"/>
      <c r="R3001"/>
      <c r="S3001"/>
      <c r="T3001"/>
      <c r="U3001"/>
    </row>
    <row r="3002" spans="1:21" s="105" customFormat="1" x14ac:dyDescent="0.3">
      <c r="A3002"/>
      <c r="B3002"/>
      <c r="C3002"/>
      <c r="D3002"/>
      <c r="E3002"/>
      <c r="F3002"/>
      <c r="G3002"/>
      <c r="H3002"/>
      <c r="I3002"/>
      <c r="J3002" s="102"/>
      <c r="K3002"/>
      <c r="L3002" s="102"/>
      <c r="M3002" s="135"/>
      <c r="N3002"/>
      <c r="O3002"/>
      <c r="P3002"/>
      <c r="Q3002"/>
      <c r="R3002"/>
      <c r="S3002"/>
      <c r="T3002"/>
      <c r="U3002"/>
    </row>
    <row r="3003" spans="1:21" s="105" customFormat="1" x14ac:dyDescent="0.3">
      <c r="A3003"/>
      <c r="B3003"/>
      <c r="C3003"/>
      <c r="D3003"/>
      <c r="E3003"/>
      <c r="F3003"/>
      <c r="G3003"/>
      <c r="H3003"/>
      <c r="I3003"/>
      <c r="J3003" s="102"/>
      <c r="K3003"/>
      <c r="L3003" s="102"/>
      <c r="M3003" s="135"/>
      <c r="N3003"/>
      <c r="O3003"/>
      <c r="P3003"/>
      <c r="Q3003"/>
      <c r="R3003"/>
      <c r="S3003"/>
      <c r="T3003"/>
      <c r="U3003"/>
    </row>
    <row r="3004" spans="1:21" s="105" customFormat="1" x14ac:dyDescent="0.3">
      <c r="A3004"/>
      <c r="B3004"/>
      <c r="C3004"/>
      <c r="D3004"/>
      <c r="E3004"/>
      <c r="F3004"/>
      <c r="G3004"/>
      <c r="H3004"/>
      <c r="I3004"/>
      <c r="J3004" s="102"/>
      <c r="K3004"/>
      <c r="L3004" s="102"/>
      <c r="M3004" s="135"/>
      <c r="N3004"/>
      <c r="O3004"/>
      <c r="P3004"/>
      <c r="Q3004"/>
      <c r="R3004"/>
      <c r="S3004"/>
      <c r="T3004"/>
      <c r="U3004"/>
    </row>
    <row r="3005" spans="1:21" s="105" customFormat="1" x14ac:dyDescent="0.3">
      <c r="A3005"/>
      <c r="B3005"/>
      <c r="C3005"/>
      <c r="D3005"/>
      <c r="E3005"/>
      <c r="F3005"/>
      <c r="G3005"/>
      <c r="H3005"/>
      <c r="I3005"/>
      <c r="J3005" s="102"/>
      <c r="K3005"/>
      <c r="L3005" s="102"/>
      <c r="M3005" s="135"/>
      <c r="N3005"/>
      <c r="O3005"/>
      <c r="P3005"/>
      <c r="Q3005"/>
      <c r="R3005"/>
      <c r="S3005"/>
      <c r="T3005"/>
      <c r="U3005"/>
    </row>
    <row r="3006" spans="1:21" s="105" customFormat="1" x14ac:dyDescent="0.3">
      <c r="A3006"/>
      <c r="B3006"/>
      <c r="C3006"/>
      <c r="D3006"/>
      <c r="E3006"/>
      <c r="F3006"/>
      <c r="G3006"/>
      <c r="H3006"/>
      <c r="I3006"/>
      <c r="J3006" s="102"/>
      <c r="K3006"/>
      <c r="L3006" s="102"/>
      <c r="M3006" s="135"/>
      <c r="N3006"/>
      <c r="O3006"/>
      <c r="P3006"/>
      <c r="Q3006"/>
      <c r="R3006"/>
      <c r="S3006"/>
      <c r="T3006"/>
      <c r="U3006"/>
    </row>
    <row r="3007" spans="1:21" s="105" customFormat="1" x14ac:dyDescent="0.3">
      <c r="A3007"/>
      <c r="B3007"/>
      <c r="C3007"/>
      <c r="D3007"/>
      <c r="E3007"/>
      <c r="F3007"/>
      <c r="G3007"/>
      <c r="H3007"/>
      <c r="I3007"/>
      <c r="J3007" s="102"/>
      <c r="K3007"/>
      <c r="L3007" s="102"/>
      <c r="M3007" s="135"/>
      <c r="N3007"/>
      <c r="O3007"/>
      <c r="P3007"/>
      <c r="Q3007"/>
      <c r="R3007"/>
      <c r="S3007"/>
      <c r="T3007"/>
      <c r="U3007"/>
    </row>
    <row r="3008" spans="1:21" s="105" customFormat="1" x14ac:dyDescent="0.3">
      <c r="A3008"/>
      <c r="B3008"/>
      <c r="C3008"/>
      <c r="D3008"/>
      <c r="E3008"/>
      <c r="F3008"/>
      <c r="G3008"/>
      <c r="H3008"/>
      <c r="I3008"/>
      <c r="J3008" s="102"/>
      <c r="K3008"/>
      <c r="L3008" s="102"/>
      <c r="M3008" s="135"/>
      <c r="N3008"/>
      <c r="O3008"/>
      <c r="P3008"/>
      <c r="Q3008"/>
      <c r="R3008"/>
      <c r="S3008"/>
      <c r="T3008"/>
      <c r="U3008"/>
    </row>
    <row r="3009" spans="1:21" s="105" customFormat="1" x14ac:dyDescent="0.3">
      <c r="A3009"/>
      <c r="B3009"/>
      <c r="C3009"/>
      <c r="D3009"/>
      <c r="E3009"/>
      <c r="F3009"/>
      <c r="G3009"/>
      <c r="H3009"/>
      <c r="I3009"/>
      <c r="J3009" s="102"/>
      <c r="K3009"/>
      <c r="L3009" s="102"/>
      <c r="M3009" s="135"/>
      <c r="N3009"/>
      <c r="O3009"/>
      <c r="P3009"/>
      <c r="Q3009"/>
      <c r="R3009"/>
      <c r="S3009"/>
      <c r="T3009"/>
      <c r="U3009"/>
    </row>
    <row r="3010" spans="1:21" s="105" customFormat="1" x14ac:dyDescent="0.3">
      <c r="A3010"/>
      <c r="B3010"/>
      <c r="C3010"/>
      <c r="D3010"/>
      <c r="E3010"/>
      <c r="F3010"/>
      <c r="G3010"/>
      <c r="H3010"/>
      <c r="I3010"/>
      <c r="J3010" s="102"/>
      <c r="K3010"/>
      <c r="L3010" s="102"/>
      <c r="M3010" s="135"/>
      <c r="N3010"/>
      <c r="O3010"/>
      <c r="P3010"/>
      <c r="Q3010"/>
      <c r="R3010"/>
      <c r="S3010"/>
      <c r="T3010"/>
      <c r="U3010"/>
    </row>
    <row r="3011" spans="1:21" s="105" customFormat="1" x14ac:dyDescent="0.3">
      <c r="A3011"/>
      <c r="B3011"/>
      <c r="C3011"/>
      <c r="D3011"/>
      <c r="E3011"/>
      <c r="F3011"/>
      <c r="G3011"/>
      <c r="H3011"/>
      <c r="I3011"/>
      <c r="J3011" s="102"/>
      <c r="K3011"/>
      <c r="L3011" s="102"/>
      <c r="M3011" s="135"/>
      <c r="N3011"/>
      <c r="O3011"/>
      <c r="P3011"/>
      <c r="Q3011"/>
      <c r="R3011"/>
      <c r="S3011"/>
      <c r="T3011"/>
      <c r="U3011"/>
    </row>
    <row r="3012" spans="1:21" s="105" customFormat="1" x14ac:dyDescent="0.3">
      <c r="A3012"/>
      <c r="B3012"/>
      <c r="C3012"/>
      <c r="D3012"/>
      <c r="E3012"/>
      <c r="F3012"/>
      <c r="G3012"/>
      <c r="H3012"/>
      <c r="I3012"/>
      <c r="J3012" s="102"/>
      <c r="K3012"/>
      <c r="L3012" s="102"/>
      <c r="M3012" s="135"/>
      <c r="N3012"/>
      <c r="O3012"/>
      <c r="P3012"/>
      <c r="Q3012"/>
      <c r="R3012"/>
      <c r="S3012"/>
      <c r="T3012"/>
      <c r="U3012"/>
    </row>
    <row r="3013" spans="1:21" s="105" customFormat="1" x14ac:dyDescent="0.3">
      <c r="A3013"/>
      <c r="B3013"/>
      <c r="C3013"/>
      <c r="D3013"/>
      <c r="E3013"/>
      <c r="F3013"/>
      <c r="G3013"/>
      <c r="H3013"/>
      <c r="I3013"/>
      <c r="J3013" s="102"/>
      <c r="K3013"/>
      <c r="L3013" s="102"/>
      <c r="M3013" s="135"/>
      <c r="N3013"/>
      <c r="O3013"/>
      <c r="P3013"/>
      <c r="Q3013"/>
      <c r="R3013"/>
      <c r="S3013"/>
      <c r="T3013"/>
      <c r="U3013"/>
    </row>
    <row r="3014" spans="1:21" s="105" customFormat="1" x14ac:dyDescent="0.3">
      <c r="A3014"/>
      <c r="B3014"/>
      <c r="C3014"/>
      <c r="D3014"/>
      <c r="E3014"/>
      <c r="F3014"/>
      <c r="G3014"/>
      <c r="H3014"/>
      <c r="I3014"/>
      <c r="J3014" s="102"/>
      <c r="K3014"/>
      <c r="L3014" s="102"/>
      <c r="M3014" s="135"/>
      <c r="N3014"/>
      <c r="O3014"/>
      <c r="P3014"/>
      <c r="Q3014"/>
      <c r="R3014"/>
      <c r="S3014"/>
      <c r="T3014"/>
      <c r="U3014"/>
    </row>
    <row r="3015" spans="1:21" s="105" customFormat="1" x14ac:dyDescent="0.3">
      <c r="A3015"/>
      <c r="B3015"/>
      <c r="C3015"/>
      <c r="D3015"/>
      <c r="E3015"/>
      <c r="F3015"/>
      <c r="G3015"/>
      <c r="H3015"/>
      <c r="I3015"/>
      <c r="J3015" s="102"/>
      <c r="K3015"/>
      <c r="L3015" s="102"/>
      <c r="M3015" s="135"/>
      <c r="N3015"/>
      <c r="O3015"/>
      <c r="P3015"/>
      <c r="Q3015"/>
      <c r="R3015"/>
      <c r="S3015"/>
      <c r="T3015"/>
      <c r="U3015"/>
    </row>
    <row r="3016" spans="1:21" s="105" customFormat="1" x14ac:dyDescent="0.3">
      <c r="A3016"/>
      <c r="B3016"/>
      <c r="C3016"/>
      <c r="D3016"/>
      <c r="E3016"/>
      <c r="F3016"/>
      <c r="G3016"/>
      <c r="H3016"/>
      <c r="I3016"/>
      <c r="J3016" s="102"/>
      <c r="K3016"/>
      <c r="L3016" s="102"/>
      <c r="M3016" s="135"/>
      <c r="N3016"/>
      <c r="O3016"/>
      <c r="P3016"/>
      <c r="Q3016"/>
      <c r="R3016"/>
      <c r="S3016"/>
      <c r="T3016"/>
      <c r="U3016"/>
    </row>
    <row r="3017" spans="1:21" s="105" customFormat="1" x14ac:dyDescent="0.3">
      <c r="A3017"/>
      <c r="B3017"/>
      <c r="C3017"/>
      <c r="D3017"/>
      <c r="E3017"/>
      <c r="F3017"/>
      <c r="G3017"/>
      <c r="H3017"/>
      <c r="I3017"/>
      <c r="J3017" s="102"/>
      <c r="K3017"/>
      <c r="L3017" s="102"/>
      <c r="M3017" s="135"/>
      <c r="N3017"/>
      <c r="O3017"/>
      <c r="P3017"/>
      <c r="Q3017"/>
      <c r="R3017"/>
      <c r="S3017"/>
      <c r="T3017"/>
      <c r="U3017"/>
    </row>
    <row r="3018" spans="1:21" s="105" customFormat="1" x14ac:dyDescent="0.3">
      <c r="A3018"/>
      <c r="B3018"/>
      <c r="C3018"/>
      <c r="D3018"/>
      <c r="E3018"/>
      <c r="F3018"/>
      <c r="G3018"/>
      <c r="H3018"/>
      <c r="I3018"/>
      <c r="J3018" s="102"/>
      <c r="K3018"/>
      <c r="L3018" s="102"/>
      <c r="M3018" s="135"/>
      <c r="N3018"/>
      <c r="O3018"/>
      <c r="P3018"/>
      <c r="Q3018"/>
      <c r="R3018"/>
      <c r="S3018"/>
      <c r="T3018"/>
      <c r="U3018"/>
    </row>
    <row r="3019" spans="1:21" s="105" customFormat="1" x14ac:dyDescent="0.3">
      <c r="A3019"/>
      <c r="B3019"/>
      <c r="C3019"/>
      <c r="D3019"/>
      <c r="E3019"/>
      <c r="F3019"/>
      <c r="G3019"/>
      <c r="H3019"/>
      <c r="I3019"/>
      <c r="J3019" s="102"/>
      <c r="K3019"/>
      <c r="L3019" s="102"/>
      <c r="M3019" s="135"/>
      <c r="N3019"/>
      <c r="O3019"/>
      <c r="P3019"/>
      <c r="Q3019"/>
      <c r="R3019"/>
      <c r="S3019"/>
      <c r="T3019"/>
      <c r="U3019"/>
    </row>
    <row r="3020" spans="1:21" s="105" customFormat="1" x14ac:dyDescent="0.3">
      <c r="A3020"/>
      <c r="B3020"/>
      <c r="C3020"/>
      <c r="D3020"/>
      <c r="E3020"/>
      <c r="F3020"/>
      <c r="G3020"/>
      <c r="H3020"/>
      <c r="I3020"/>
      <c r="J3020" s="102"/>
      <c r="K3020"/>
      <c r="L3020" s="102"/>
      <c r="M3020" s="135"/>
      <c r="N3020"/>
      <c r="O3020"/>
      <c r="P3020"/>
      <c r="Q3020"/>
      <c r="R3020"/>
      <c r="S3020"/>
      <c r="T3020"/>
      <c r="U3020"/>
    </row>
    <row r="3021" spans="1:21" s="105" customFormat="1" x14ac:dyDescent="0.3">
      <c r="A3021"/>
      <c r="B3021"/>
      <c r="C3021"/>
      <c r="D3021"/>
      <c r="E3021"/>
      <c r="F3021"/>
      <c r="G3021"/>
      <c r="H3021"/>
      <c r="I3021"/>
      <c r="J3021" s="102"/>
      <c r="K3021"/>
      <c r="L3021" s="102"/>
      <c r="M3021" s="135"/>
      <c r="N3021"/>
      <c r="O3021"/>
      <c r="P3021"/>
      <c r="Q3021"/>
      <c r="R3021"/>
      <c r="S3021"/>
      <c r="T3021"/>
      <c r="U3021"/>
    </row>
    <row r="3022" spans="1:21" s="105" customFormat="1" x14ac:dyDescent="0.3">
      <c r="A3022"/>
      <c r="B3022"/>
      <c r="C3022"/>
      <c r="D3022"/>
      <c r="E3022"/>
      <c r="F3022"/>
      <c r="G3022"/>
      <c r="H3022"/>
      <c r="I3022"/>
      <c r="J3022" s="102"/>
      <c r="K3022"/>
      <c r="L3022" s="102"/>
      <c r="M3022" s="135"/>
      <c r="N3022"/>
      <c r="O3022"/>
      <c r="P3022"/>
      <c r="Q3022"/>
      <c r="R3022"/>
      <c r="S3022"/>
      <c r="T3022"/>
      <c r="U3022"/>
    </row>
    <row r="3023" spans="1:21" s="105" customFormat="1" x14ac:dyDescent="0.3">
      <c r="A3023"/>
      <c r="B3023"/>
      <c r="C3023"/>
      <c r="D3023"/>
      <c r="E3023"/>
      <c r="F3023"/>
      <c r="G3023"/>
      <c r="H3023"/>
      <c r="I3023"/>
      <c r="J3023" s="102"/>
      <c r="K3023"/>
      <c r="L3023" s="102"/>
      <c r="M3023" s="135"/>
      <c r="N3023"/>
      <c r="O3023"/>
      <c r="P3023"/>
      <c r="Q3023"/>
      <c r="R3023"/>
      <c r="S3023"/>
      <c r="T3023"/>
      <c r="U3023"/>
    </row>
    <row r="3024" spans="1:21" s="105" customFormat="1" x14ac:dyDescent="0.3">
      <c r="A3024"/>
      <c r="B3024"/>
      <c r="C3024"/>
      <c r="D3024"/>
      <c r="E3024"/>
      <c r="F3024"/>
      <c r="G3024"/>
      <c r="H3024"/>
      <c r="I3024"/>
      <c r="J3024" s="102"/>
      <c r="K3024"/>
      <c r="L3024" s="102"/>
      <c r="M3024" s="135"/>
      <c r="N3024"/>
      <c r="O3024"/>
      <c r="P3024"/>
      <c r="Q3024"/>
      <c r="R3024"/>
      <c r="S3024"/>
      <c r="T3024"/>
      <c r="U3024"/>
    </row>
    <row r="3025" spans="1:21" s="105" customFormat="1" x14ac:dyDescent="0.3">
      <c r="A3025"/>
      <c r="B3025"/>
      <c r="C3025"/>
      <c r="D3025"/>
      <c r="E3025"/>
      <c r="F3025"/>
      <c r="G3025"/>
      <c r="H3025"/>
      <c r="I3025"/>
      <c r="J3025" s="102"/>
      <c r="K3025"/>
      <c r="L3025" s="102"/>
      <c r="M3025" s="135"/>
      <c r="N3025"/>
      <c r="O3025"/>
      <c r="P3025"/>
      <c r="Q3025"/>
      <c r="R3025"/>
      <c r="S3025"/>
      <c r="T3025"/>
      <c r="U3025"/>
    </row>
    <row r="3026" spans="1:21" s="105" customFormat="1" x14ac:dyDescent="0.3">
      <c r="A3026"/>
      <c r="B3026"/>
      <c r="C3026"/>
      <c r="D3026"/>
      <c r="E3026"/>
      <c r="F3026"/>
      <c r="G3026"/>
      <c r="H3026"/>
      <c r="I3026"/>
      <c r="J3026" s="102"/>
      <c r="K3026"/>
      <c r="L3026" s="102"/>
      <c r="M3026" s="135"/>
      <c r="N3026"/>
      <c r="O3026"/>
      <c r="P3026"/>
      <c r="Q3026"/>
      <c r="R3026"/>
      <c r="S3026"/>
      <c r="T3026"/>
      <c r="U3026"/>
    </row>
    <row r="3027" spans="1:21" s="105" customFormat="1" x14ac:dyDescent="0.3">
      <c r="A3027"/>
      <c r="B3027"/>
      <c r="C3027"/>
      <c r="D3027"/>
      <c r="E3027"/>
      <c r="F3027"/>
      <c r="G3027"/>
      <c r="H3027"/>
      <c r="I3027"/>
      <c r="J3027" s="102"/>
      <c r="K3027"/>
      <c r="L3027" s="102"/>
      <c r="M3027" s="135"/>
      <c r="N3027"/>
      <c r="O3027"/>
      <c r="P3027"/>
      <c r="Q3027"/>
      <c r="R3027"/>
      <c r="S3027"/>
      <c r="T3027"/>
      <c r="U3027"/>
    </row>
    <row r="3028" spans="1:21" s="105" customFormat="1" x14ac:dyDescent="0.3">
      <c r="A3028"/>
      <c r="B3028"/>
      <c r="C3028"/>
      <c r="D3028"/>
      <c r="E3028"/>
      <c r="F3028"/>
      <c r="G3028"/>
      <c r="H3028"/>
      <c r="I3028"/>
      <c r="J3028" s="102"/>
      <c r="K3028"/>
      <c r="L3028" s="102"/>
      <c r="M3028" s="135"/>
      <c r="N3028"/>
      <c r="O3028"/>
      <c r="P3028"/>
      <c r="Q3028"/>
      <c r="R3028"/>
      <c r="S3028"/>
      <c r="T3028"/>
      <c r="U3028"/>
    </row>
    <row r="3029" spans="1:21" s="105" customFormat="1" x14ac:dyDescent="0.3">
      <c r="A3029"/>
      <c r="B3029"/>
      <c r="C3029"/>
      <c r="D3029"/>
      <c r="E3029"/>
      <c r="F3029"/>
      <c r="G3029"/>
      <c r="H3029"/>
      <c r="I3029"/>
      <c r="J3029" s="102"/>
      <c r="K3029"/>
      <c r="L3029" s="102"/>
      <c r="M3029" s="135"/>
      <c r="N3029"/>
      <c r="O3029"/>
      <c r="P3029"/>
      <c r="Q3029"/>
      <c r="R3029"/>
      <c r="S3029"/>
      <c r="T3029"/>
      <c r="U3029"/>
    </row>
    <row r="3030" spans="1:21" s="105" customFormat="1" x14ac:dyDescent="0.3">
      <c r="A3030"/>
      <c r="B3030"/>
      <c r="C3030"/>
      <c r="D3030"/>
      <c r="E3030"/>
      <c r="F3030"/>
      <c r="G3030"/>
      <c r="H3030"/>
      <c r="I3030"/>
      <c r="J3030" s="102"/>
      <c r="K3030"/>
      <c r="L3030" s="102"/>
      <c r="M3030" s="135"/>
      <c r="N3030"/>
      <c r="O3030"/>
      <c r="P3030"/>
      <c r="Q3030"/>
      <c r="R3030"/>
      <c r="S3030"/>
      <c r="T3030"/>
      <c r="U3030"/>
    </row>
    <row r="3031" spans="1:21" s="105" customFormat="1" x14ac:dyDescent="0.3">
      <c r="A3031"/>
      <c r="B3031"/>
      <c r="C3031"/>
      <c r="D3031"/>
      <c r="E3031"/>
      <c r="F3031"/>
      <c r="G3031"/>
      <c r="H3031"/>
      <c r="I3031"/>
      <c r="J3031" s="102"/>
      <c r="K3031"/>
      <c r="L3031" s="102"/>
      <c r="M3031" s="135"/>
      <c r="N3031"/>
      <c r="O3031"/>
      <c r="P3031"/>
      <c r="Q3031"/>
      <c r="R3031"/>
      <c r="S3031"/>
      <c r="T3031"/>
      <c r="U3031"/>
    </row>
    <row r="3032" spans="1:21" s="105" customFormat="1" x14ac:dyDescent="0.3">
      <c r="A3032"/>
      <c r="B3032"/>
      <c r="C3032"/>
      <c r="D3032"/>
      <c r="E3032"/>
      <c r="F3032"/>
      <c r="G3032"/>
      <c r="H3032"/>
      <c r="I3032"/>
      <c r="J3032" s="102"/>
      <c r="K3032"/>
      <c r="L3032" s="102"/>
      <c r="M3032" s="135"/>
      <c r="N3032"/>
      <c r="O3032"/>
      <c r="P3032"/>
      <c r="Q3032"/>
      <c r="R3032"/>
      <c r="S3032"/>
      <c r="T3032"/>
      <c r="U3032"/>
    </row>
    <row r="3033" spans="1:21" s="105" customFormat="1" x14ac:dyDescent="0.3">
      <c r="A3033"/>
      <c r="B3033"/>
      <c r="C3033"/>
      <c r="D3033"/>
      <c r="E3033"/>
      <c r="F3033"/>
      <c r="G3033"/>
      <c r="H3033"/>
      <c r="I3033"/>
      <c r="J3033" s="102"/>
      <c r="K3033"/>
      <c r="L3033" s="102"/>
      <c r="M3033" s="135"/>
      <c r="N3033"/>
      <c r="O3033"/>
      <c r="P3033"/>
      <c r="Q3033"/>
      <c r="R3033"/>
      <c r="S3033"/>
      <c r="T3033"/>
      <c r="U3033"/>
    </row>
    <row r="3034" spans="1:21" s="105" customFormat="1" x14ac:dyDescent="0.3">
      <c r="A3034"/>
      <c r="B3034"/>
      <c r="C3034"/>
      <c r="D3034"/>
      <c r="E3034"/>
      <c r="F3034"/>
      <c r="G3034"/>
      <c r="H3034"/>
      <c r="I3034"/>
      <c r="J3034" s="102"/>
      <c r="K3034"/>
      <c r="L3034" s="102"/>
      <c r="M3034" s="135"/>
      <c r="N3034"/>
      <c r="O3034"/>
      <c r="P3034"/>
      <c r="Q3034"/>
      <c r="R3034"/>
      <c r="S3034"/>
      <c r="T3034"/>
      <c r="U3034"/>
    </row>
    <row r="3035" spans="1:21" s="105" customFormat="1" x14ac:dyDescent="0.3">
      <c r="A3035"/>
      <c r="B3035"/>
      <c r="C3035"/>
      <c r="D3035"/>
      <c r="E3035"/>
      <c r="F3035"/>
      <c r="G3035"/>
      <c r="H3035"/>
      <c r="I3035"/>
      <c r="J3035" s="102"/>
      <c r="K3035"/>
      <c r="L3035" s="102"/>
      <c r="M3035" s="135"/>
      <c r="N3035"/>
      <c r="O3035"/>
      <c r="P3035"/>
      <c r="Q3035"/>
      <c r="R3035"/>
      <c r="S3035"/>
      <c r="T3035"/>
      <c r="U3035"/>
    </row>
    <row r="3036" spans="1:21" s="105" customFormat="1" x14ac:dyDescent="0.3">
      <c r="A3036"/>
      <c r="B3036"/>
      <c r="C3036"/>
      <c r="D3036"/>
      <c r="E3036"/>
      <c r="F3036"/>
      <c r="G3036"/>
      <c r="H3036"/>
      <c r="I3036"/>
      <c r="J3036" s="102"/>
      <c r="K3036"/>
      <c r="L3036" s="102"/>
      <c r="M3036" s="135"/>
      <c r="N3036"/>
      <c r="O3036"/>
      <c r="P3036"/>
      <c r="Q3036"/>
      <c r="R3036"/>
      <c r="S3036"/>
      <c r="T3036"/>
      <c r="U3036"/>
    </row>
    <row r="3037" spans="1:21" s="105" customFormat="1" x14ac:dyDescent="0.3">
      <c r="A3037"/>
      <c r="B3037"/>
      <c r="C3037"/>
      <c r="D3037"/>
      <c r="E3037"/>
      <c r="F3037"/>
      <c r="G3037"/>
      <c r="H3037"/>
      <c r="I3037"/>
      <c r="J3037" s="102"/>
      <c r="K3037"/>
      <c r="L3037" s="102"/>
      <c r="M3037" s="135"/>
      <c r="N3037"/>
      <c r="O3037"/>
      <c r="P3037"/>
      <c r="Q3037"/>
      <c r="R3037"/>
      <c r="S3037"/>
      <c r="T3037"/>
      <c r="U3037"/>
    </row>
    <row r="3038" spans="1:21" s="105" customFormat="1" x14ac:dyDescent="0.3">
      <c r="A3038"/>
      <c r="B3038"/>
      <c r="C3038"/>
      <c r="D3038"/>
      <c r="E3038"/>
      <c r="F3038"/>
      <c r="G3038"/>
      <c r="H3038"/>
      <c r="I3038"/>
      <c r="J3038" s="102"/>
      <c r="K3038"/>
      <c r="L3038" s="102"/>
      <c r="M3038" s="135"/>
      <c r="N3038"/>
      <c r="O3038"/>
      <c r="P3038"/>
      <c r="Q3038"/>
      <c r="R3038"/>
      <c r="S3038"/>
      <c r="T3038"/>
      <c r="U3038"/>
    </row>
    <row r="3039" spans="1:21" s="105" customFormat="1" x14ac:dyDescent="0.3">
      <c r="A3039"/>
      <c r="B3039"/>
      <c r="C3039"/>
      <c r="D3039"/>
      <c r="E3039"/>
      <c r="F3039"/>
      <c r="G3039"/>
      <c r="H3039"/>
      <c r="I3039"/>
      <c r="J3039" s="102"/>
      <c r="K3039"/>
      <c r="L3039" s="102"/>
      <c r="M3039" s="135"/>
      <c r="N3039"/>
      <c r="O3039"/>
      <c r="P3039"/>
      <c r="Q3039"/>
      <c r="R3039"/>
      <c r="S3039"/>
      <c r="T3039"/>
      <c r="U3039"/>
    </row>
    <row r="3040" spans="1:21" s="105" customFormat="1" x14ac:dyDescent="0.3">
      <c r="A3040"/>
      <c r="B3040"/>
      <c r="C3040"/>
      <c r="D3040"/>
      <c r="E3040"/>
      <c r="F3040"/>
      <c r="G3040"/>
      <c r="H3040"/>
      <c r="I3040"/>
      <c r="J3040" s="102"/>
      <c r="K3040"/>
      <c r="L3040" s="102"/>
      <c r="M3040" s="135"/>
      <c r="N3040"/>
      <c r="O3040"/>
      <c r="P3040"/>
      <c r="Q3040"/>
      <c r="R3040"/>
      <c r="S3040"/>
      <c r="T3040"/>
      <c r="U3040"/>
    </row>
    <row r="3041" spans="1:21" s="105" customFormat="1" x14ac:dyDescent="0.3">
      <c r="A3041"/>
      <c r="B3041"/>
      <c r="C3041"/>
      <c r="D3041"/>
      <c r="E3041"/>
      <c r="F3041"/>
      <c r="G3041"/>
      <c r="H3041"/>
      <c r="I3041"/>
      <c r="J3041" s="102"/>
      <c r="K3041"/>
      <c r="L3041" s="102"/>
      <c r="M3041" s="135"/>
      <c r="N3041"/>
      <c r="O3041"/>
      <c r="P3041"/>
      <c r="Q3041"/>
      <c r="R3041"/>
      <c r="S3041"/>
      <c r="T3041"/>
      <c r="U3041"/>
    </row>
    <row r="3042" spans="1:21" s="105" customFormat="1" x14ac:dyDescent="0.3">
      <c r="A3042"/>
      <c r="B3042"/>
      <c r="C3042"/>
      <c r="D3042"/>
      <c r="E3042"/>
      <c r="F3042"/>
      <c r="G3042"/>
      <c r="H3042"/>
      <c r="I3042"/>
      <c r="J3042" s="102"/>
      <c r="K3042"/>
      <c r="L3042" s="102"/>
      <c r="M3042" s="135"/>
      <c r="N3042"/>
      <c r="O3042"/>
      <c r="P3042"/>
      <c r="Q3042"/>
      <c r="R3042"/>
      <c r="S3042"/>
      <c r="T3042"/>
      <c r="U3042"/>
    </row>
    <row r="3043" spans="1:21" s="105" customFormat="1" x14ac:dyDescent="0.3">
      <c r="A3043"/>
      <c r="B3043"/>
      <c r="C3043"/>
      <c r="D3043"/>
      <c r="E3043"/>
      <c r="F3043"/>
      <c r="G3043"/>
      <c r="H3043"/>
      <c r="I3043"/>
      <c r="J3043" s="102"/>
      <c r="K3043"/>
      <c r="L3043" s="102"/>
      <c r="M3043" s="135"/>
      <c r="N3043"/>
      <c r="O3043"/>
      <c r="P3043"/>
      <c r="Q3043"/>
      <c r="R3043"/>
      <c r="S3043"/>
      <c r="T3043"/>
      <c r="U3043"/>
    </row>
    <row r="3044" spans="1:21" s="105" customFormat="1" x14ac:dyDescent="0.3">
      <c r="A3044"/>
      <c r="B3044"/>
      <c r="C3044"/>
      <c r="D3044"/>
      <c r="E3044"/>
      <c r="F3044"/>
      <c r="G3044"/>
      <c r="H3044"/>
      <c r="I3044"/>
      <c r="J3044" s="102"/>
      <c r="K3044"/>
      <c r="L3044" s="102"/>
      <c r="M3044" s="135"/>
      <c r="N3044"/>
      <c r="O3044"/>
      <c r="P3044"/>
      <c r="Q3044"/>
      <c r="R3044"/>
      <c r="S3044"/>
      <c r="T3044"/>
      <c r="U3044"/>
    </row>
    <row r="3045" spans="1:21" s="105" customFormat="1" x14ac:dyDescent="0.3">
      <c r="A3045"/>
      <c r="B3045"/>
      <c r="C3045"/>
      <c r="D3045"/>
      <c r="E3045"/>
      <c r="F3045"/>
      <c r="G3045"/>
      <c r="H3045"/>
      <c r="I3045"/>
      <c r="J3045" s="102"/>
      <c r="K3045"/>
      <c r="L3045" s="102"/>
      <c r="M3045" s="135"/>
      <c r="N3045"/>
      <c r="O3045"/>
      <c r="P3045"/>
      <c r="Q3045"/>
      <c r="R3045"/>
      <c r="S3045"/>
      <c r="T3045"/>
      <c r="U3045"/>
    </row>
    <row r="3046" spans="1:21" s="105" customFormat="1" x14ac:dyDescent="0.3">
      <c r="A3046"/>
      <c r="B3046"/>
      <c r="C3046"/>
      <c r="D3046"/>
      <c r="E3046"/>
      <c r="F3046"/>
      <c r="G3046"/>
      <c r="H3046"/>
      <c r="I3046"/>
      <c r="J3046" s="102"/>
      <c r="K3046"/>
      <c r="L3046" s="102"/>
      <c r="M3046" s="135"/>
      <c r="N3046"/>
      <c r="O3046"/>
      <c r="P3046"/>
      <c r="Q3046"/>
      <c r="R3046"/>
      <c r="S3046"/>
      <c r="T3046"/>
      <c r="U3046"/>
    </row>
    <row r="3047" spans="1:21" s="105" customFormat="1" x14ac:dyDescent="0.3">
      <c r="A3047"/>
      <c r="B3047"/>
      <c r="C3047"/>
      <c r="D3047"/>
      <c r="E3047"/>
      <c r="F3047"/>
      <c r="G3047"/>
      <c r="H3047"/>
      <c r="I3047"/>
      <c r="J3047" s="102"/>
      <c r="K3047"/>
      <c r="L3047" s="102"/>
      <c r="M3047" s="135"/>
      <c r="N3047"/>
      <c r="O3047"/>
      <c r="P3047"/>
      <c r="Q3047"/>
      <c r="R3047"/>
      <c r="S3047"/>
      <c r="T3047"/>
      <c r="U3047"/>
    </row>
    <row r="3048" spans="1:21" s="105" customFormat="1" x14ac:dyDescent="0.3">
      <c r="A3048"/>
      <c r="B3048"/>
      <c r="C3048"/>
      <c r="D3048"/>
      <c r="E3048"/>
      <c r="F3048"/>
      <c r="G3048"/>
      <c r="H3048"/>
      <c r="I3048"/>
      <c r="J3048" s="102"/>
      <c r="K3048"/>
      <c r="L3048" s="102"/>
      <c r="M3048" s="135"/>
      <c r="N3048"/>
      <c r="O3048"/>
      <c r="P3048"/>
      <c r="Q3048"/>
      <c r="R3048"/>
      <c r="S3048"/>
      <c r="T3048"/>
      <c r="U3048"/>
    </row>
    <row r="3049" spans="1:21" s="105" customFormat="1" x14ac:dyDescent="0.3">
      <c r="A3049"/>
      <c r="B3049"/>
      <c r="C3049"/>
      <c r="D3049"/>
      <c r="E3049"/>
      <c r="F3049"/>
      <c r="G3049"/>
      <c r="H3049"/>
      <c r="I3049"/>
      <c r="J3049" s="102"/>
      <c r="K3049"/>
      <c r="L3049" s="102"/>
      <c r="M3049" s="135"/>
      <c r="N3049"/>
      <c r="O3049"/>
      <c r="P3049"/>
      <c r="Q3049"/>
      <c r="R3049"/>
      <c r="S3049"/>
      <c r="T3049"/>
      <c r="U3049"/>
    </row>
    <row r="3050" spans="1:21" s="105" customFormat="1" x14ac:dyDescent="0.3">
      <c r="A3050"/>
      <c r="B3050"/>
      <c r="C3050"/>
      <c r="D3050"/>
      <c r="E3050"/>
      <c r="F3050"/>
      <c r="G3050"/>
      <c r="H3050"/>
      <c r="I3050"/>
      <c r="J3050" s="102"/>
      <c r="K3050"/>
      <c r="L3050" s="102"/>
      <c r="M3050" s="135"/>
      <c r="N3050"/>
      <c r="O3050"/>
      <c r="P3050"/>
      <c r="Q3050"/>
      <c r="R3050"/>
      <c r="S3050"/>
      <c r="T3050"/>
      <c r="U3050"/>
    </row>
    <row r="3051" spans="1:21" s="105" customFormat="1" x14ac:dyDescent="0.3">
      <c r="A3051"/>
      <c r="B3051"/>
      <c r="C3051"/>
      <c r="D3051"/>
      <c r="E3051"/>
      <c r="F3051"/>
      <c r="G3051"/>
      <c r="H3051"/>
      <c r="I3051"/>
      <c r="J3051" s="102"/>
      <c r="K3051"/>
      <c r="L3051" s="102"/>
      <c r="M3051" s="135"/>
      <c r="N3051"/>
      <c r="O3051"/>
      <c r="P3051"/>
      <c r="Q3051"/>
      <c r="R3051"/>
      <c r="S3051"/>
      <c r="T3051"/>
      <c r="U3051"/>
    </row>
    <row r="3052" spans="1:21" s="105" customFormat="1" x14ac:dyDescent="0.3">
      <c r="A3052"/>
      <c r="B3052"/>
      <c r="C3052"/>
      <c r="D3052"/>
      <c r="E3052"/>
      <c r="F3052"/>
      <c r="G3052"/>
      <c r="H3052"/>
      <c r="I3052"/>
      <c r="J3052" s="102"/>
      <c r="K3052"/>
      <c r="L3052" s="102"/>
      <c r="M3052" s="135"/>
      <c r="N3052"/>
      <c r="O3052"/>
      <c r="P3052"/>
      <c r="Q3052"/>
      <c r="R3052"/>
      <c r="S3052"/>
      <c r="T3052"/>
      <c r="U3052"/>
    </row>
    <row r="3053" spans="1:21" s="105" customFormat="1" x14ac:dyDescent="0.3">
      <c r="A3053"/>
      <c r="B3053"/>
      <c r="C3053"/>
      <c r="D3053"/>
      <c r="E3053"/>
      <c r="F3053"/>
      <c r="G3053"/>
      <c r="H3053"/>
      <c r="I3053"/>
      <c r="J3053" s="102"/>
      <c r="K3053"/>
      <c r="L3053" s="102"/>
      <c r="M3053" s="135"/>
      <c r="N3053"/>
      <c r="O3053"/>
      <c r="P3053"/>
      <c r="Q3053"/>
      <c r="R3053"/>
      <c r="S3053"/>
      <c r="T3053"/>
      <c r="U3053"/>
    </row>
    <row r="3054" spans="1:21" s="105" customFormat="1" x14ac:dyDescent="0.3">
      <c r="A3054"/>
      <c r="B3054"/>
      <c r="C3054"/>
      <c r="D3054"/>
      <c r="E3054"/>
      <c r="F3054"/>
      <c r="G3054"/>
      <c r="H3054"/>
      <c r="I3054"/>
      <c r="J3054" s="102"/>
      <c r="K3054"/>
      <c r="L3054" s="102"/>
      <c r="M3054" s="135"/>
      <c r="N3054"/>
      <c r="O3054"/>
      <c r="P3054"/>
      <c r="Q3054"/>
      <c r="R3054"/>
      <c r="S3054"/>
      <c r="T3054"/>
      <c r="U3054"/>
    </row>
    <row r="3055" spans="1:21" s="105" customFormat="1" x14ac:dyDescent="0.3">
      <c r="A3055"/>
      <c r="B3055"/>
      <c r="C3055"/>
      <c r="D3055"/>
      <c r="E3055"/>
      <c r="F3055"/>
      <c r="G3055"/>
      <c r="H3055"/>
      <c r="I3055"/>
      <c r="J3055" s="102"/>
      <c r="K3055"/>
      <c r="L3055" s="102"/>
      <c r="M3055" s="135"/>
      <c r="N3055"/>
      <c r="O3055"/>
      <c r="P3055"/>
      <c r="Q3055"/>
      <c r="R3055"/>
      <c r="S3055"/>
      <c r="T3055"/>
      <c r="U3055"/>
    </row>
    <row r="3056" spans="1:21" s="105" customFormat="1" x14ac:dyDescent="0.3">
      <c r="A3056"/>
      <c r="B3056"/>
      <c r="C3056"/>
      <c r="D3056"/>
      <c r="E3056"/>
      <c r="F3056"/>
      <c r="G3056"/>
      <c r="H3056"/>
      <c r="I3056"/>
      <c r="J3056" s="102"/>
      <c r="K3056"/>
      <c r="L3056" s="102"/>
      <c r="M3056" s="135"/>
      <c r="N3056"/>
      <c r="O3056"/>
      <c r="P3056"/>
      <c r="Q3056"/>
      <c r="R3056"/>
      <c r="S3056"/>
      <c r="T3056"/>
      <c r="U3056"/>
    </row>
    <row r="3057" spans="1:21" s="105" customFormat="1" x14ac:dyDescent="0.3">
      <c r="A3057"/>
      <c r="B3057"/>
      <c r="C3057"/>
      <c r="D3057"/>
      <c r="E3057"/>
      <c r="F3057"/>
      <c r="G3057"/>
      <c r="H3057"/>
      <c r="I3057"/>
      <c r="J3057" s="102"/>
      <c r="K3057"/>
      <c r="L3057" s="102"/>
      <c r="M3057" s="135"/>
      <c r="N3057"/>
      <c r="O3057"/>
      <c r="P3057"/>
      <c r="Q3057"/>
      <c r="R3057"/>
      <c r="S3057"/>
      <c r="T3057"/>
      <c r="U3057"/>
    </row>
    <row r="3058" spans="1:21" s="105" customFormat="1" x14ac:dyDescent="0.3">
      <c r="A3058"/>
      <c r="B3058"/>
      <c r="C3058"/>
      <c r="D3058"/>
      <c r="E3058"/>
      <c r="F3058"/>
      <c r="G3058"/>
      <c r="H3058"/>
      <c r="I3058"/>
      <c r="J3058" s="102"/>
      <c r="K3058"/>
      <c r="L3058" s="102"/>
      <c r="M3058" s="135"/>
      <c r="N3058"/>
      <c r="O3058"/>
      <c r="P3058"/>
      <c r="Q3058"/>
      <c r="R3058"/>
      <c r="S3058"/>
      <c r="T3058"/>
      <c r="U3058"/>
    </row>
    <row r="3059" spans="1:21" s="105" customFormat="1" x14ac:dyDescent="0.3">
      <c r="A3059"/>
      <c r="B3059"/>
      <c r="C3059"/>
      <c r="D3059"/>
      <c r="E3059"/>
      <c r="F3059"/>
      <c r="G3059"/>
      <c r="H3059"/>
      <c r="I3059"/>
      <c r="J3059" s="102"/>
      <c r="K3059"/>
      <c r="L3059" s="102"/>
      <c r="M3059" s="135"/>
      <c r="N3059"/>
      <c r="O3059"/>
      <c r="P3059"/>
      <c r="Q3059"/>
      <c r="R3059"/>
      <c r="S3059"/>
      <c r="T3059"/>
      <c r="U3059"/>
    </row>
    <row r="3060" spans="1:21" s="105" customFormat="1" x14ac:dyDescent="0.3">
      <c r="A3060"/>
      <c r="B3060"/>
      <c r="C3060"/>
      <c r="D3060"/>
      <c r="E3060"/>
      <c r="F3060"/>
      <c r="G3060"/>
      <c r="H3060"/>
      <c r="I3060"/>
      <c r="J3060" s="102"/>
      <c r="K3060"/>
      <c r="L3060" s="102"/>
      <c r="M3060" s="135"/>
      <c r="N3060"/>
      <c r="O3060"/>
      <c r="P3060"/>
      <c r="Q3060"/>
      <c r="R3060"/>
      <c r="S3060"/>
      <c r="T3060"/>
      <c r="U3060"/>
    </row>
    <row r="3061" spans="1:21" s="105" customFormat="1" x14ac:dyDescent="0.3">
      <c r="A3061"/>
      <c r="B3061"/>
      <c r="C3061"/>
      <c r="D3061"/>
      <c r="E3061"/>
      <c r="F3061"/>
      <c r="G3061"/>
      <c r="H3061"/>
      <c r="I3061"/>
      <c r="J3061" s="102"/>
      <c r="K3061"/>
      <c r="L3061" s="102"/>
      <c r="M3061" s="135"/>
      <c r="N3061"/>
      <c r="O3061"/>
      <c r="P3061"/>
      <c r="Q3061"/>
      <c r="R3061"/>
      <c r="S3061"/>
      <c r="T3061"/>
      <c r="U3061"/>
    </row>
    <row r="3062" spans="1:21" s="105" customFormat="1" x14ac:dyDescent="0.3">
      <c r="A3062"/>
      <c r="B3062"/>
      <c r="C3062"/>
      <c r="D3062"/>
      <c r="E3062"/>
      <c r="F3062"/>
      <c r="G3062"/>
      <c r="H3062"/>
      <c r="I3062"/>
      <c r="J3062" s="102"/>
      <c r="K3062"/>
      <c r="L3062" s="102"/>
      <c r="M3062" s="135"/>
      <c r="N3062"/>
      <c r="O3062"/>
      <c r="P3062"/>
      <c r="Q3062"/>
      <c r="R3062"/>
      <c r="S3062"/>
      <c r="T3062"/>
      <c r="U3062"/>
    </row>
    <row r="3063" spans="1:21" s="105" customFormat="1" x14ac:dyDescent="0.3">
      <c r="A3063"/>
      <c r="B3063"/>
      <c r="C3063"/>
      <c r="D3063"/>
      <c r="E3063"/>
      <c r="F3063"/>
      <c r="G3063"/>
      <c r="H3063"/>
      <c r="I3063"/>
      <c r="J3063" s="102"/>
      <c r="K3063"/>
      <c r="L3063" s="102"/>
      <c r="M3063" s="135"/>
      <c r="N3063"/>
      <c r="O3063"/>
      <c r="P3063"/>
      <c r="Q3063"/>
      <c r="R3063"/>
      <c r="S3063"/>
      <c r="T3063"/>
      <c r="U3063"/>
    </row>
    <row r="3064" spans="1:21" s="105" customFormat="1" x14ac:dyDescent="0.3">
      <c r="A3064"/>
      <c r="B3064"/>
      <c r="C3064"/>
      <c r="D3064"/>
      <c r="E3064"/>
      <c r="F3064"/>
      <c r="G3064"/>
      <c r="H3064"/>
      <c r="I3064"/>
      <c r="J3064" s="102"/>
      <c r="K3064"/>
      <c r="L3064" s="102"/>
      <c r="M3064" s="135"/>
      <c r="N3064"/>
      <c r="O3064"/>
      <c r="P3064"/>
      <c r="Q3064"/>
      <c r="R3064"/>
      <c r="S3064"/>
      <c r="T3064"/>
      <c r="U3064"/>
    </row>
    <row r="3065" spans="1:21" s="105" customFormat="1" x14ac:dyDescent="0.3">
      <c r="A3065"/>
      <c r="B3065"/>
      <c r="C3065"/>
      <c r="D3065"/>
      <c r="E3065"/>
      <c r="F3065"/>
      <c r="G3065"/>
      <c r="H3065"/>
      <c r="I3065"/>
      <c r="J3065" s="102"/>
      <c r="K3065"/>
      <c r="L3065" s="102"/>
      <c r="M3065" s="135"/>
      <c r="N3065"/>
      <c r="O3065"/>
      <c r="P3065"/>
      <c r="Q3065"/>
      <c r="R3065"/>
      <c r="S3065"/>
      <c r="T3065"/>
      <c r="U3065"/>
    </row>
    <row r="3066" spans="1:21" s="105" customFormat="1" x14ac:dyDescent="0.3">
      <c r="A3066"/>
      <c r="B3066"/>
      <c r="C3066"/>
      <c r="D3066"/>
      <c r="E3066"/>
      <c r="F3066"/>
      <c r="G3066"/>
      <c r="H3066"/>
      <c r="I3066"/>
      <c r="J3066" s="102"/>
      <c r="K3066"/>
      <c r="L3066" s="102"/>
      <c r="M3066" s="135"/>
      <c r="N3066"/>
      <c r="O3066"/>
      <c r="P3066"/>
      <c r="Q3066"/>
      <c r="R3066"/>
      <c r="S3066"/>
      <c r="T3066"/>
      <c r="U3066"/>
    </row>
    <row r="3067" spans="1:21" s="105" customFormat="1" x14ac:dyDescent="0.3">
      <c r="A3067"/>
      <c r="B3067"/>
      <c r="C3067"/>
      <c r="D3067"/>
      <c r="E3067"/>
      <c r="F3067"/>
      <c r="G3067"/>
      <c r="H3067"/>
      <c r="I3067"/>
      <c r="J3067" s="102"/>
      <c r="K3067"/>
      <c r="L3067" s="102"/>
      <c r="M3067" s="135"/>
      <c r="N3067"/>
      <c r="O3067"/>
      <c r="P3067"/>
      <c r="Q3067"/>
      <c r="R3067"/>
      <c r="S3067"/>
      <c r="T3067"/>
      <c r="U3067"/>
    </row>
    <row r="3068" spans="1:21" s="105" customFormat="1" x14ac:dyDescent="0.3">
      <c r="A3068"/>
      <c r="B3068"/>
      <c r="C3068"/>
      <c r="D3068"/>
      <c r="E3068"/>
      <c r="F3068"/>
      <c r="G3068"/>
      <c r="H3068"/>
      <c r="I3068"/>
      <c r="J3068" s="102"/>
      <c r="K3068"/>
      <c r="L3068" s="102"/>
      <c r="M3068" s="135"/>
      <c r="N3068"/>
      <c r="O3068"/>
      <c r="P3068"/>
      <c r="Q3068"/>
      <c r="R3068"/>
      <c r="S3068"/>
      <c r="T3068"/>
      <c r="U3068"/>
    </row>
    <row r="3069" spans="1:21" s="105" customFormat="1" x14ac:dyDescent="0.3">
      <c r="A3069"/>
      <c r="B3069"/>
      <c r="C3069"/>
      <c r="D3069"/>
      <c r="E3069"/>
      <c r="F3069"/>
      <c r="G3069"/>
      <c r="H3069"/>
      <c r="I3069"/>
      <c r="J3069" s="102"/>
      <c r="K3069"/>
      <c r="L3069" s="102"/>
      <c r="M3069" s="135"/>
      <c r="N3069"/>
      <c r="O3069"/>
      <c r="P3069"/>
      <c r="Q3069"/>
      <c r="R3069"/>
      <c r="S3069"/>
      <c r="T3069"/>
      <c r="U3069"/>
    </row>
    <row r="3070" spans="1:21" s="105" customFormat="1" x14ac:dyDescent="0.3">
      <c r="A3070"/>
      <c r="B3070"/>
      <c r="C3070"/>
      <c r="D3070"/>
      <c r="E3070"/>
      <c r="F3070"/>
      <c r="G3070"/>
      <c r="H3070"/>
      <c r="I3070"/>
      <c r="J3070" s="102"/>
      <c r="K3070"/>
      <c r="L3070" s="102"/>
      <c r="M3070" s="135"/>
      <c r="N3070"/>
      <c r="O3070"/>
      <c r="P3070"/>
      <c r="Q3070"/>
      <c r="R3070"/>
      <c r="S3070"/>
      <c r="T3070"/>
      <c r="U3070"/>
    </row>
    <row r="3071" spans="1:21" s="105" customFormat="1" x14ac:dyDescent="0.3">
      <c r="A3071"/>
      <c r="B3071"/>
      <c r="C3071"/>
      <c r="D3071"/>
      <c r="E3071"/>
      <c r="F3071"/>
      <c r="G3071"/>
      <c r="H3071"/>
      <c r="I3071"/>
      <c r="J3071" s="102"/>
      <c r="K3071"/>
      <c r="L3071" s="102"/>
      <c r="M3071" s="135"/>
      <c r="N3071"/>
      <c r="O3071"/>
      <c r="P3071"/>
      <c r="Q3071"/>
      <c r="R3071"/>
      <c r="S3071"/>
      <c r="T3071"/>
      <c r="U3071"/>
    </row>
    <row r="3072" spans="1:21" s="105" customFormat="1" x14ac:dyDescent="0.3">
      <c r="A3072"/>
      <c r="B3072"/>
      <c r="C3072"/>
      <c r="D3072"/>
      <c r="E3072"/>
      <c r="F3072"/>
      <c r="G3072"/>
      <c r="H3072"/>
      <c r="I3072"/>
      <c r="J3072" s="102"/>
      <c r="K3072"/>
      <c r="L3072" s="102"/>
      <c r="M3072" s="135"/>
      <c r="N3072"/>
      <c r="O3072"/>
      <c r="P3072"/>
      <c r="Q3072"/>
      <c r="R3072"/>
      <c r="S3072"/>
      <c r="T3072"/>
      <c r="U3072"/>
    </row>
    <row r="3073" spans="1:21" s="105" customFormat="1" x14ac:dyDescent="0.3">
      <c r="A3073"/>
      <c r="B3073"/>
      <c r="C3073"/>
      <c r="D3073"/>
      <c r="E3073"/>
      <c r="F3073"/>
      <c r="G3073"/>
      <c r="H3073"/>
      <c r="I3073"/>
      <c r="J3073" s="102"/>
      <c r="K3073"/>
      <c r="L3073" s="102"/>
      <c r="M3073" s="135"/>
      <c r="N3073"/>
      <c r="O3073"/>
      <c r="P3073"/>
      <c r="Q3073"/>
      <c r="R3073"/>
      <c r="S3073"/>
      <c r="T3073"/>
      <c r="U3073"/>
    </row>
    <row r="3074" spans="1:21" s="105" customFormat="1" x14ac:dyDescent="0.3">
      <c r="A3074"/>
      <c r="B3074"/>
      <c r="C3074"/>
      <c r="D3074"/>
      <c r="E3074"/>
      <c r="F3074"/>
      <c r="G3074"/>
      <c r="H3074"/>
      <c r="I3074"/>
      <c r="J3074" s="102"/>
      <c r="K3074"/>
      <c r="L3074" s="102"/>
      <c r="M3074" s="135"/>
      <c r="N3074"/>
      <c r="O3074"/>
      <c r="P3074"/>
      <c r="Q3074"/>
      <c r="R3074"/>
      <c r="S3074"/>
      <c r="T3074"/>
      <c r="U3074"/>
    </row>
    <row r="3075" spans="1:21" s="105" customFormat="1" x14ac:dyDescent="0.3">
      <c r="A3075"/>
      <c r="B3075"/>
      <c r="C3075"/>
      <c r="D3075"/>
      <c r="E3075"/>
      <c r="F3075"/>
      <c r="G3075"/>
      <c r="H3075"/>
      <c r="I3075"/>
      <c r="J3075" s="102"/>
      <c r="K3075"/>
      <c r="L3075" s="102"/>
      <c r="M3075" s="135"/>
      <c r="N3075"/>
      <c r="O3075"/>
      <c r="P3075"/>
      <c r="Q3075"/>
      <c r="R3075"/>
      <c r="S3075"/>
      <c r="T3075"/>
      <c r="U3075"/>
    </row>
    <row r="3076" spans="1:21" s="105" customFormat="1" x14ac:dyDescent="0.3">
      <c r="A3076"/>
      <c r="B3076"/>
      <c r="C3076"/>
      <c r="D3076"/>
      <c r="E3076"/>
      <c r="F3076"/>
      <c r="G3076"/>
      <c r="H3076"/>
      <c r="I3076"/>
      <c r="J3076" s="102"/>
      <c r="K3076"/>
      <c r="L3076" s="102"/>
      <c r="M3076" s="135"/>
      <c r="N3076"/>
      <c r="O3076"/>
      <c r="P3076"/>
      <c r="Q3076"/>
      <c r="R3076"/>
      <c r="S3076"/>
      <c r="T3076"/>
      <c r="U3076"/>
    </row>
    <row r="3077" spans="1:21" s="105" customFormat="1" x14ac:dyDescent="0.3">
      <c r="A3077"/>
      <c r="B3077"/>
      <c r="C3077"/>
      <c r="D3077"/>
      <c r="E3077"/>
      <c r="F3077"/>
      <c r="G3077"/>
      <c r="H3077"/>
      <c r="I3077"/>
      <c r="J3077" s="102"/>
      <c r="K3077"/>
      <c r="L3077" s="102"/>
      <c r="M3077" s="135"/>
      <c r="N3077"/>
      <c r="O3077"/>
      <c r="P3077"/>
      <c r="Q3077"/>
      <c r="R3077"/>
      <c r="S3077"/>
      <c r="T3077"/>
      <c r="U3077"/>
    </row>
    <row r="3078" spans="1:21" s="105" customFormat="1" x14ac:dyDescent="0.3">
      <c r="A3078"/>
      <c r="B3078"/>
      <c r="C3078"/>
      <c r="D3078"/>
      <c r="E3078"/>
      <c r="F3078"/>
      <c r="G3078"/>
      <c r="H3078"/>
      <c r="I3078"/>
      <c r="J3078" s="102"/>
      <c r="K3078"/>
      <c r="L3078" s="102"/>
      <c r="M3078" s="135"/>
      <c r="N3078"/>
      <c r="O3078"/>
      <c r="P3078"/>
      <c r="Q3078"/>
      <c r="R3078"/>
      <c r="S3078"/>
      <c r="T3078"/>
      <c r="U3078"/>
    </row>
    <row r="3079" spans="1:21" s="105" customFormat="1" x14ac:dyDescent="0.3">
      <c r="A3079"/>
      <c r="B3079"/>
      <c r="C3079"/>
      <c r="D3079"/>
      <c r="E3079"/>
      <c r="F3079"/>
      <c r="G3079"/>
      <c r="H3079"/>
      <c r="I3079"/>
      <c r="J3079" s="102"/>
      <c r="K3079"/>
      <c r="L3079" s="102"/>
      <c r="M3079" s="135"/>
      <c r="N3079"/>
      <c r="O3079"/>
      <c r="P3079"/>
      <c r="Q3079"/>
      <c r="R3079"/>
      <c r="S3079"/>
      <c r="T3079"/>
      <c r="U3079"/>
    </row>
    <row r="3080" spans="1:21" s="105" customFormat="1" x14ac:dyDescent="0.3">
      <c r="A3080"/>
      <c r="B3080"/>
      <c r="C3080"/>
      <c r="D3080"/>
      <c r="E3080"/>
      <c r="F3080"/>
      <c r="G3080"/>
      <c r="H3080"/>
      <c r="I3080"/>
      <c r="J3080" s="102"/>
      <c r="K3080"/>
      <c r="L3080" s="102"/>
      <c r="M3080" s="135"/>
      <c r="N3080"/>
      <c r="O3080"/>
      <c r="P3080"/>
      <c r="Q3080"/>
      <c r="R3080"/>
      <c r="S3080"/>
      <c r="T3080"/>
      <c r="U3080"/>
    </row>
    <row r="3081" spans="1:21" s="105" customFormat="1" x14ac:dyDescent="0.3">
      <c r="A3081"/>
      <c r="B3081"/>
      <c r="C3081"/>
      <c r="D3081"/>
      <c r="E3081"/>
      <c r="F3081"/>
      <c r="G3081"/>
      <c r="H3081"/>
      <c r="I3081"/>
      <c r="J3081" s="102"/>
      <c r="K3081"/>
      <c r="L3081" s="102"/>
      <c r="M3081" s="135"/>
      <c r="N3081"/>
      <c r="O3081"/>
      <c r="P3081"/>
      <c r="Q3081"/>
      <c r="R3081"/>
      <c r="S3081"/>
      <c r="T3081"/>
      <c r="U3081"/>
    </row>
    <row r="3082" spans="1:21" s="105" customFormat="1" x14ac:dyDescent="0.3">
      <c r="A3082"/>
      <c r="B3082"/>
      <c r="C3082"/>
      <c r="D3082"/>
      <c r="E3082"/>
      <c r="F3082"/>
      <c r="G3082"/>
      <c r="H3082"/>
      <c r="I3082"/>
      <c r="J3082" s="102"/>
      <c r="K3082"/>
      <c r="L3082" s="102"/>
      <c r="M3082" s="135"/>
      <c r="N3082"/>
      <c r="O3082"/>
      <c r="P3082"/>
      <c r="Q3082"/>
      <c r="R3082"/>
      <c r="S3082"/>
      <c r="T3082"/>
      <c r="U3082"/>
    </row>
    <row r="3083" spans="1:21" s="105" customFormat="1" x14ac:dyDescent="0.3">
      <c r="A3083"/>
      <c r="B3083"/>
      <c r="C3083"/>
      <c r="D3083"/>
      <c r="E3083"/>
      <c r="F3083"/>
      <c r="G3083"/>
      <c r="H3083"/>
      <c r="I3083"/>
      <c r="J3083" s="102"/>
      <c r="K3083"/>
      <c r="L3083" s="102"/>
      <c r="M3083" s="135"/>
      <c r="N3083"/>
      <c r="O3083"/>
      <c r="P3083"/>
      <c r="Q3083"/>
      <c r="R3083"/>
      <c r="S3083"/>
      <c r="T3083"/>
      <c r="U3083"/>
    </row>
    <row r="3084" spans="1:21" s="105" customFormat="1" x14ac:dyDescent="0.3">
      <c r="A3084"/>
      <c r="B3084"/>
      <c r="C3084"/>
      <c r="D3084"/>
      <c r="E3084"/>
      <c r="F3084"/>
      <c r="G3084"/>
      <c r="H3084"/>
      <c r="I3084"/>
      <c r="J3084" s="102"/>
      <c r="K3084"/>
      <c r="L3084" s="102"/>
      <c r="M3084" s="135"/>
      <c r="N3084"/>
      <c r="O3084"/>
      <c r="P3084"/>
      <c r="Q3084"/>
      <c r="R3084"/>
      <c r="S3084"/>
      <c r="T3084"/>
      <c r="U3084"/>
    </row>
    <row r="3085" spans="1:21" s="105" customFormat="1" x14ac:dyDescent="0.3">
      <c r="A3085"/>
      <c r="B3085"/>
      <c r="C3085"/>
      <c r="D3085"/>
      <c r="E3085"/>
      <c r="F3085"/>
      <c r="G3085"/>
      <c r="H3085"/>
      <c r="I3085"/>
      <c r="J3085" s="102"/>
      <c r="K3085"/>
      <c r="L3085" s="102"/>
      <c r="M3085" s="135"/>
      <c r="N3085"/>
      <c r="O3085"/>
      <c r="P3085"/>
      <c r="Q3085"/>
      <c r="R3085"/>
      <c r="S3085"/>
      <c r="T3085"/>
      <c r="U3085"/>
    </row>
    <row r="3086" spans="1:21" s="105" customFormat="1" x14ac:dyDescent="0.3">
      <c r="A3086"/>
      <c r="B3086"/>
      <c r="C3086"/>
      <c r="D3086"/>
      <c r="E3086"/>
      <c r="F3086"/>
      <c r="G3086"/>
      <c r="H3086"/>
      <c r="I3086"/>
      <c r="J3086" s="102"/>
      <c r="K3086"/>
      <c r="L3086" s="102"/>
      <c r="M3086" s="135"/>
      <c r="N3086"/>
      <c r="O3086"/>
      <c r="P3086"/>
      <c r="Q3086"/>
      <c r="R3086"/>
      <c r="S3086"/>
      <c r="T3086"/>
      <c r="U3086"/>
    </row>
    <row r="3087" spans="1:21" s="105" customFormat="1" x14ac:dyDescent="0.3">
      <c r="A3087"/>
      <c r="B3087"/>
      <c r="C3087"/>
      <c r="D3087"/>
      <c r="E3087"/>
      <c r="F3087"/>
      <c r="G3087"/>
      <c r="H3087"/>
      <c r="I3087"/>
      <c r="J3087" s="102"/>
      <c r="K3087"/>
      <c r="L3087" s="102"/>
      <c r="M3087" s="135"/>
      <c r="N3087"/>
      <c r="O3087"/>
      <c r="P3087"/>
      <c r="Q3087"/>
      <c r="R3087"/>
      <c r="S3087"/>
      <c r="T3087"/>
      <c r="U3087"/>
    </row>
    <row r="3088" spans="1:21" s="105" customFormat="1" x14ac:dyDescent="0.3">
      <c r="A3088"/>
      <c r="B3088"/>
      <c r="C3088"/>
      <c r="D3088"/>
      <c r="E3088"/>
      <c r="F3088"/>
      <c r="G3088"/>
      <c r="H3088"/>
      <c r="I3088"/>
      <c r="J3088" s="102"/>
      <c r="K3088"/>
      <c r="L3088" s="102"/>
      <c r="M3088" s="135"/>
      <c r="N3088"/>
      <c r="O3088"/>
      <c r="P3088"/>
      <c r="Q3088"/>
      <c r="R3088"/>
      <c r="S3088"/>
      <c r="T3088"/>
      <c r="U3088"/>
    </row>
    <row r="3089" spans="1:21" s="105" customFormat="1" x14ac:dyDescent="0.3">
      <c r="A3089"/>
      <c r="B3089"/>
      <c r="C3089"/>
      <c r="D3089"/>
      <c r="E3089"/>
      <c r="F3089"/>
      <c r="G3089"/>
      <c r="H3089"/>
      <c r="I3089"/>
      <c r="J3089" s="102"/>
      <c r="K3089"/>
      <c r="L3089" s="102"/>
      <c r="M3089" s="135"/>
      <c r="N3089"/>
      <c r="O3089"/>
      <c r="P3089"/>
      <c r="Q3089"/>
      <c r="R3089"/>
      <c r="S3089"/>
      <c r="T3089"/>
      <c r="U3089"/>
    </row>
    <row r="3090" spans="1:21" s="105" customFormat="1" x14ac:dyDescent="0.3">
      <c r="A3090"/>
      <c r="B3090"/>
      <c r="C3090"/>
      <c r="D3090"/>
      <c r="E3090"/>
      <c r="F3090"/>
      <c r="G3090"/>
      <c r="H3090"/>
      <c r="I3090"/>
      <c r="J3090" s="102"/>
      <c r="K3090"/>
      <c r="L3090" s="102"/>
      <c r="M3090" s="135"/>
      <c r="N3090"/>
      <c r="O3090"/>
      <c r="P3090"/>
      <c r="Q3090"/>
      <c r="R3090"/>
      <c r="S3090"/>
      <c r="T3090"/>
      <c r="U3090"/>
    </row>
    <row r="3091" spans="1:21" s="105" customFormat="1" x14ac:dyDescent="0.3">
      <c r="A3091"/>
      <c r="B3091"/>
      <c r="C3091"/>
      <c r="D3091"/>
      <c r="E3091"/>
      <c r="F3091"/>
      <c r="G3091"/>
      <c r="H3091"/>
      <c r="I3091"/>
      <c r="J3091" s="102"/>
      <c r="K3091"/>
      <c r="L3091" s="102"/>
      <c r="M3091" s="135"/>
      <c r="N3091"/>
      <c r="O3091"/>
      <c r="P3091"/>
      <c r="Q3091"/>
      <c r="R3091"/>
      <c r="S3091"/>
      <c r="T3091"/>
      <c r="U3091"/>
    </row>
    <row r="3092" spans="1:21" s="105" customFormat="1" x14ac:dyDescent="0.3">
      <c r="A3092"/>
      <c r="B3092"/>
      <c r="C3092"/>
      <c r="D3092"/>
      <c r="E3092"/>
      <c r="F3092"/>
      <c r="G3092"/>
      <c r="H3092"/>
      <c r="I3092"/>
      <c r="J3092" s="102"/>
      <c r="K3092"/>
      <c r="L3092" s="102"/>
      <c r="M3092" s="135"/>
      <c r="N3092"/>
      <c r="O3092"/>
      <c r="P3092"/>
      <c r="Q3092"/>
      <c r="R3092"/>
      <c r="S3092"/>
      <c r="T3092"/>
      <c r="U3092"/>
    </row>
    <row r="3093" spans="1:21" s="105" customFormat="1" x14ac:dyDescent="0.3">
      <c r="A3093"/>
      <c r="B3093"/>
      <c r="C3093"/>
      <c r="D3093"/>
      <c r="E3093"/>
      <c r="F3093"/>
      <c r="G3093"/>
      <c r="H3093"/>
      <c r="I3093"/>
      <c r="J3093" s="102"/>
      <c r="K3093"/>
      <c r="L3093" s="102"/>
      <c r="M3093" s="135"/>
      <c r="N3093"/>
      <c r="O3093"/>
      <c r="P3093"/>
      <c r="Q3093"/>
      <c r="R3093"/>
      <c r="S3093"/>
      <c r="T3093"/>
      <c r="U3093"/>
    </row>
    <row r="3094" spans="1:21" s="105" customFormat="1" x14ac:dyDescent="0.3">
      <c r="A3094"/>
      <c r="B3094"/>
      <c r="C3094"/>
      <c r="D3094"/>
      <c r="E3094"/>
      <c r="F3094"/>
      <c r="G3094"/>
      <c r="H3094"/>
      <c r="I3094"/>
      <c r="J3094" s="102"/>
      <c r="K3094"/>
      <c r="L3094" s="102"/>
      <c r="M3094" s="135"/>
      <c r="N3094"/>
      <c r="O3094"/>
      <c r="P3094"/>
      <c r="Q3094"/>
      <c r="R3094"/>
      <c r="S3094"/>
      <c r="T3094"/>
      <c r="U3094"/>
    </row>
    <row r="3095" spans="1:21" s="105" customFormat="1" x14ac:dyDescent="0.3">
      <c r="A3095"/>
      <c r="B3095"/>
      <c r="C3095"/>
      <c r="D3095"/>
      <c r="E3095"/>
      <c r="F3095"/>
      <c r="G3095"/>
      <c r="H3095"/>
      <c r="I3095"/>
      <c r="J3095" s="102"/>
      <c r="K3095"/>
      <c r="L3095" s="102"/>
      <c r="M3095" s="135"/>
      <c r="N3095"/>
      <c r="O3095"/>
      <c r="P3095"/>
      <c r="Q3095"/>
      <c r="R3095"/>
      <c r="S3095"/>
      <c r="T3095"/>
      <c r="U3095"/>
    </row>
    <row r="3096" spans="1:21" s="105" customFormat="1" x14ac:dyDescent="0.3">
      <c r="A3096"/>
      <c r="B3096"/>
      <c r="C3096"/>
      <c r="D3096"/>
      <c r="E3096"/>
      <c r="F3096"/>
      <c r="G3096"/>
      <c r="H3096"/>
      <c r="I3096"/>
      <c r="J3096" s="102"/>
      <c r="K3096"/>
      <c r="L3096" s="102"/>
      <c r="M3096" s="135"/>
      <c r="N3096"/>
      <c r="O3096"/>
      <c r="P3096"/>
      <c r="Q3096"/>
      <c r="R3096"/>
      <c r="S3096"/>
      <c r="T3096"/>
      <c r="U3096"/>
    </row>
    <row r="3097" spans="1:21" s="105" customFormat="1" x14ac:dyDescent="0.3">
      <c r="A3097"/>
      <c r="B3097"/>
      <c r="C3097"/>
      <c r="D3097"/>
      <c r="E3097"/>
      <c r="F3097"/>
      <c r="G3097"/>
      <c r="H3097"/>
      <c r="I3097"/>
      <c r="J3097" s="102"/>
      <c r="K3097"/>
      <c r="L3097" s="102"/>
      <c r="M3097" s="135"/>
      <c r="N3097"/>
      <c r="O3097"/>
      <c r="P3097"/>
      <c r="Q3097"/>
      <c r="R3097"/>
      <c r="S3097"/>
      <c r="T3097"/>
      <c r="U3097"/>
    </row>
    <row r="3098" spans="1:21" s="105" customFormat="1" x14ac:dyDescent="0.3">
      <c r="A3098"/>
      <c r="B3098"/>
      <c r="C3098"/>
      <c r="D3098"/>
      <c r="E3098"/>
      <c r="F3098"/>
      <c r="G3098"/>
      <c r="H3098"/>
      <c r="I3098"/>
      <c r="J3098" s="102"/>
      <c r="K3098"/>
      <c r="L3098" s="102"/>
      <c r="M3098" s="135"/>
      <c r="N3098"/>
      <c r="O3098"/>
      <c r="P3098"/>
      <c r="Q3098"/>
      <c r="R3098"/>
      <c r="S3098"/>
      <c r="T3098"/>
      <c r="U3098"/>
    </row>
    <row r="3099" spans="1:21" s="105" customFormat="1" x14ac:dyDescent="0.3">
      <c r="A3099"/>
      <c r="B3099"/>
      <c r="C3099"/>
      <c r="D3099"/>
      <c r="E3099"/>
      <c r="F3099"/>
      <c r="G3099"/>
      <c r="H3099"/>
      <c r="I3099"/>
      <c r="J3099" s="102"/>
      <c r="K3099"/>
      <c r="L3099" s="102"/>
      <c r="M3099" s="135"/>
      <c r="N3099"/>
      <c r="O3099"/>
      <c r="P3099"/>
      <c r="Q3099"/>
      <c r="R3099"/>
      <c r="S3099"/>
      <c r="T3099"/>
      <c r="U3099"/>
    </row>
    <row r="3100" spans="1:21" s="105" customFormat="1" x14ac:dyDescent="0.3">
      <c r="A3100"/>
      <c r="B3100"/>
      <c r="C3100"/>
      <c r="D3100"/>
      <c r="E3100"/>
      <c r="F3100"/>
      <c r="G3100"/>
      <c r="H3100"/>
      <c r="I3100"/>
      <c r="J3100" s="102"/>
      <c r="K3100"/>
      <c r="L3100" s="102"/>
      <c r="M3100" s="135"/>
      <c r="N3100"/>
      <c r="O3100"/>
      <c r="P3100"/>
      <c r="Q3100"/>
      <c r="R3100"/>
      <c r="S3100"/>
      <c r="T3100"/>
      <c r="U3100"/>
    </row>
    <row r="3101" spans="1:21" s="105" customFormat="1" x14ac:dyDescent="0.3">
      <c r="A3101"/>
      <c r="B3101"/>
      <c r="C3101"/>
      <c r="D3101"/>
      <c r="E3101"/>
      <c r="F3101"/>
      <c r="G3101"/>
      <c r="H3101"/>
      <c r="I3101"/>
      <c r="J3101" s="102"/>
      <c r="K3101"/>
      <c r="L3101" s="102"/>
      <c r="M3101" s="135"/>
      <c r="N3101"/>
      <c r="O3101"/>
      <c r="P3101"/>
      <c r="Q3101"/>
      <c r="R3101"/>
      <c r="S3101"/>
      <c r="T3101"/>
      <c r="U3101"/>
    </row>
    <row r="3102" spans="1:21" s="105" customFormat="1" x14ac:dyDescent="0.3">
      <c r="A3102"/>
      <c r="B3102"/>
      <c r="C3102"/>
      <c r="D3102"/>
      <c r="E3102"/>
      <c r="F3102"/>
      <c r="G3102"/>
      <c r="H3102"/>
      <c r="I3102"/>
      <c r="J3102" s="102"/>
      <c r="K3102"/>
      <c r="L3102" s="102"/>
      <c r="M3102" s="135"/>
      <c r="N3102"/>
      <c r="O3102"/>
      <c r="P3102"/>
      <c r="Q3102"/>
      <c r="R3102"/>
      <c r="S3102"/>
      <c r="T3102"/>
      <c r="U3102"/>
    </row>
    <row r="3103" spans="1:21" s="105" customFormat="1" x14ac:dyDescent="0.3">
      <c r="A3103"/>
      <c r="B3103"/>
      <c r="C3103"/>
      <c r="D3103"/>
      <c r="E3103"/>
      <c r="F3103"/>
      <c r="G3103"/>
      <c r="H3103"/>
      <c r="I3103"/>
      <c r="J3103" s="102"/>
      <c r="K3103"/>
      <c r="L3103" s="102"/>
      <c r="M3103" s="135"/>
      <c r="N3103"/>
      <c r="O3103"/>
      <c r="P3103"/>
      <c r="Q3103"/>
      <c r="R3103"/>
      <c r="S3103"/>
      <c r="T3103"/>
      <c r="U3103"/>
    </row>
    <row r="3104" spans="1:21" s="105" customFormat="1" x14ac:dyDescent="0.3">
      <c r="A3104"/>
      <c r="B3104"/>
      <c r="C3104"/>
      <c r="D3104"/>
      <c r="E3104"/>
      <c r="F3104"/>
      <c r="G3104"/>
      <c r="H3104"/>
      <c r="I3104"/>
      <c r="J3104" s="102"/>
      <c r="K3104"/>
      <c r="L3104" s="102"/>
      <c r="M3104" s="135"/>
      <c r="N3104"/>
      <c r="O3104"/>
      <c r="P3104"/>
      <c r="Q3104"/>
      <c r="R3104"/>
      <c r="S3104"/>
      <c r="T3104"/>
      <c r="U3104"/>
    </row>
    <row r="3105" spans="1:21" s="105" customFormat="1" x14ac:dyDescent="0.3">
      <c r="A3105"/>
      <c r="B3105"/>
      <c r="C3105"/>
      <c r="D3105"/>
      <c r="E3105"/>
      <c r="F3105"/>
      <c r="G3105"/>
      <c r="H3105"/>
      <c r="I3105"/>
      <c r="J3105" s="102"/>
      <c r="K3105"/>
      <c r="L3105" s="102"/>
      <c r="M3105" s="135"/>
      <c r="N3105"/>
      <c r="O3105"/>
      <c r="P3105"/>
      <c r="Q3105"/>
      <c r="R3105"/>
      <c r="S3105"/>
      <c r="T3105"/>
      <c r="U3105"/>
    </row>
    <row r="3106" spans="1:21" s="105" customFormat="1" x14ac:dyDescent="0.3">
      <c r="A3106"/>
      <c r="B3106"/>
      <c r="C3106"/>
      <c r="D3106"/>
      <c r="E3106"/>
      <c r="F3106"/>
      <c r="G3106"/>
      <c r="H3106"/>
      <c r="I3106"/>
      <c r="J3106" s="102"/>
      <c r="K3106"/>
      <c r="L3106" s="102"/>
      <c r="M3106" s="135"/>
      <c r="N3106"/>
      <c r="O3106"/>
      <c r="P3106"/>
      <c r="Q3106"/>
      <c r="R3106"/>
      <c r="S3106"/>
      <c r="T3106"/>
      <c r="U3106"/>
    </row>
    <row r="3107" spans="1:21" s="105" customFormat="1" x14ac:dyDescent="0.3">
      <c r="A3107"/>
      <c r="B3107"/>
      <c r="C3107"/>
      <c r="D3107"/>
      <c r="E3107"/>
      <c r="F3107"/>
      <c r="G3107"/>
      <c r="H3107"/>
      <c r="I3107"/>
      <c r="J3107" s="102"/>
      <c r="K3107"/>
      <c r="L3107" s="102"/>
      <c r="M3107" s="135"/>
      <c r="N3107"/>
      <c r="O3107"/>
      <c r="P3107"/>
      <c r="Q3107"/>
      <c r="R3107"/>
      <c r="S3107"/>
      <c r="T3107"/>
      <c r="U3107"/>
    </row>
    <row r="3108" spans="1:21" s="105" customFormat="1" x14ac:dyDescent="0.3">
      <c r="A3108"/>
      <c r="B3108"/>
      <c r="C3108"/>
      <c r="D3108"/>
      <c r="E3108"/>
      <c r="F3108"/>
      <c r="G3108"/>
      <c r="H3108"/>
      <c r="I3108"/>
      <c r="J3108" s="102"/>
      <c r="K3108"/>
      <c r="L3108" s="102"/>
      <c r="M3108" s="135"/>
      <c r="N3108"/>
      <c r="O3108"/>
      <c r="P3108"/>
      <c r="Q3108"/>
      <c r="R3108"/>
      <c r="S3108"/>
      <c r="T3108"/>
      <c r="U3108"/>
    </row>
    <row r="3109" spans="1:21" s="105" customFormat="1" x14ac:dyDescent="0.3">
      <c r="A3109"/>
      <c r="B3109"/>
      <c r="C3109"/>
      <c r="D3109"/>
      <c r="E3109"/>
      <c r="F3109"/>
      <c r="G3109"/>
      <c r="H3109"/>
      <c r="I3109"/>
      <c r="J3109" s="102"/>
      <c r="K3109"/>
      <c r="L3109" s="102"/>
      <c r="M3109" s="135"/>
      <c r="N3109"/>
      <c r="O3109"/>
      <c r="P3109"/>
      <c r="Q3109"/>
      <c r="R3109"/>
      <c r="S3109"/>
      <c r="T3109"/>
      <c r="U3109"/>
    </row>
    <row r="3110" spans="1:21" s="105" customFormat="1" x14ac:dyDescent="0.3">
      <c r="A3110"/>
      <c r="B3110"/>
      <c r="C3110"/>
      <c r="D3110"/>
      <c r="E3110"/>
      <c r="F3110"/>
      <c r="G3110"/>
      <c r="H3110"/>
      <c r="I3110"/>
      <c r="J3110" s="102"/>
      <c r="K3110"/>
      <c r="L3110" s="102"/>
      <c r="M3110" s="135"/>
      <c r="N3110"/>
      <c r="O3110"/>
      <c r="P3110"/>
      <c r="Q3110"/>
      <c r="R3110"/>
      <c r="S3110"/>
      <c r="T3110"/>
      <c r="U3110"/>
    </row>
    <row r="3111" spans="1:21" s="105" customFormat="1" x14ac:dyDescent="0.3">
      <c r="A3111"/>
      <c r="B3111"/>
      <c r="C3111"/>
      <c r="D3111"/>
      <c r="E3111"/>
      <c r="F3111"/>
      <c r="G3111"/>
      <c r="H3111"/>
      <c r="I3111"/>
      <c r="J3111" s="102"/>
      <c r="K3111"/>
      <c r="L3111" s="102"/>
      <c r="M3111" s="135"/>
      <c r="N3111"/>
      <c r="O3111"/>
      <c r="P3111"/>
      <c r="Q3111"/>
      <c r="R3111"/>
      <c r="S3111"/>
      <c r="T3111"/>
      <c r="U3111"/>
    </row>
    <row r="3112" spans="1:21" s="105" customFormat="1" x14ac:dyDescent="0.3">
      <c r="A3112"/>
      <c r="B3112"/>
      <c r="C3112"/>
      <c r="D3112"/>
      <c r="E3112"/>
      <c r="F3112"/>
      <c r="G3112"/>
      <c r="H3112"/>
      <c r="I3112"/>
      <c r="J3112" s="102"/>
      <c r="K3112"/>
      <c r="L3112" s="102"/>
      <c r="M3112" s="135"/>
      <c r="N3112"/>
      <c r="O3112"/>
      <c r="P3112"/>
      <c r="Q3112"/>
      <c r="R3112"/>
      <c r="S3112"/>
      <c r="T3112"/>
      <c r="U3112"/>
    </row>
    <row r="3113" spans="1:21" s="105" customFormat="1" x14ac:dyDescent="0.3">
      <c r="A3113"/>
      <c r="B3113"/>
      <c r="C3113"/>
      <c r="D3113"/>
      <c r="E3113"/>
      <c r="F3113"/>
      <c r="G3113"/>
      <c r="H3113"/>
      <c r="I3113"/>
      <c r="J3113" s="102"/>
      <c r="K3113"/>
      <c r="L3113" s="102"/>
      <c r="M3113" s="135"/>
      <c r="N3113"/>
      <c r="O3113"/>
      <c r="P3113"/>
      <c r="Q3113"/>
      <c r="R3113"/>
      <c r="S3113"/>
      <c r="T3113"/>
      <c r="U3113"/>
    </row>
    <row r="3114" spans="1:21" s="105" customFormat="1" x14ac:dyDescent="0.3">
      <c r="A3114"/>
      <c r="B3114"/>
      <c r="C3114"/>
      <c r="D3114"/>
      <c r="E3114"/>
      <c r="F3114"/>
      <c r="G3114"/>
      <c r="H3114"/>
      <c r="I3114"/>
      <c r="J3114" s="102"/>
      <c r="K3114"/>
      <c r="L3114" s="102"/>
      <c r="M3114" s="135"/>
      <c r="N3114"/>
      <c r="O3114"/>
      <c r="P3114"/>
      <c r="Q3114"/>
      <c r="R3114"/>
      <c r="S3114"/>
      <c r="T3114"/>
      <c r="U3114"/>
    </row>
    <row r="3115" spans="1:21" s="105" customFormat="1" x14ac:dyDescent="0.3">
      <c r="A3115"/>
      <c r="B3115"/>
      <c r="C3115"/>
      <c r="D3115"/>
      <c r="E3115"/>
      <c r="F3115"/>
      <c r="G3115"/>
      <c r="H3115"/>
      <c r="I3115"/>
      <c r="J3115" s="102"/>
      <c r="K3115"/>
      <c r="L3115" s="102"/>
      <c r="M3115" s="135"/>
      <c r="N3115"/>
      <c r="O3115"/>
      <c r="P3115"/>
      <c r="Q3115"/>
      <c r="R3115"/>
      <c r="S3115"/>
      <c r="T3115"/>
      <c r="U3115"/>
    </row>
    <row r="3116" spans="1:21" s="105" customFormat="1" x14ac:dyDescent="0.3">
      <c r="A3116"/>
      <c r="B3116"/>
      <c r="C3116"/>
      <c r="D3116"/>
      <c r="E3116"/>
      <c r="F3116"/>
      <c r="G3116"/>
      <c r="H3116"/>
      <c r="I3116"/>
      <c r="J3116" s="102"/>
      <c r="K3116"/>
      <c r="L3116" s="102"/>
      <c r="M3116" s="135"/>
      <c r="N3116"/>
      <c r="O3116"/>
      <c r="P3116"/>
      <c r="Q3116"/>
      <c r="R3116"/>
      <c r="S3116"/>
      <c r="T3116"/>
      <c r="U3116"/>
    </row>
    <row r="3117" spans="1:21" s="105" customFormat="1" x14ac:dyDescent="0.3">
      <c r="A3117"/>
      <c r="B3117"/>
      <c r="C3117"/>
      <c r="D3117"/>
      <c r="E3117"/>
      <c r="F3117"/>
      <c r="G3117"/>
      <c r="H3117"/>
      <c r="I3117"/>
      <c r="J3117" s="102"/>
      <c r="K3117"/>
      <c r="L3117" s="102"/>
      <c r="M3117" s="135"/>
      <c r="N3117"/>
      <c r="O3117"/>
      <c r="P3117"/>
      <c r="Q3117"/>
      <c r="R3117"/>
      <c r="S3117"/>
      <c r="T3117"/>
      <c r="U3117"/>
    </row>
    <row r="3118" spans="1:21" s="105" customFormat="1" x14ac:dyDescent="0.3">
      <c r="A3118"/>
      <c r="B3118"/>
      <c r="C3118"/>
      <c r="D3118"/>
      <c r="E3118"/>
      <c r="F3118"/>
      <c r="G3118"/>
      <c r="H3118"/>
      <c r="I3118"/>
      <c r="J3118" s="102"/>
      <c r="K3118"/>
      <c r="L3118" s="102"/>
      <c r="M3118" s="135"/>
      <c r="N3118"/>
      <c r="O3118"/>
      <c r="P3118"/>
      <c r="Q3118"/>
      <c r="R3118"/>
      <c r="S3118"/>
      <c r="T3118"/>
      <c r="U3118"/>
    </row>
    <row r="3119" spans="1:21" s="105" customFormat="1" x14ac:dyDescent="0.3">
      <c r="A3119"/>
      <c r="B3119"/>
      <c r="C3119"/>
      <c r="D3119"/>
      <c r="E3119"/>
      <c r="F3119"/>
      <c r="G3119"/>
      <c r="H3119"/>
      <c r="I3119"/>
      <c r="J3119" s="102"/>
      <c r="K3119"/>
      <c r="L3119" s="102"/>
      <c r="M3119" s="135"/>
      <c r="N3119"/>
      <c r="O3119"/>
      <c r="P3119"/>
      <c r="Q3119"/>
      <c r="R3119"/>
      <c r="S3119"/>
      <c r="T3119"/>
      <c r="U3119"/>
    </row>
    <row r="3120" spans="1:21" s="105" customFormat="1" x14ac:dyDescent="0.3">
      <c r="A3120"/>
      <c r="B3120"/>
      <c r="C3120"/>
      <c r="D3120"/>
      <c r="E3120"/>
      <c r="F3120"/>
      <c r="G3120"/>
      <c r="H3120"/>
      <c r="I3120"/>
      <c r="J3120" s="102"/>
      <c r="K3120"/>
      <c r="L3120" s="102"/>
      <c r="M3120" s="135"/>
      <c r="N3120"/>
      <c r="O3120"/>
      <c r="P3120"/>
      <c r="Q3120"/>
      <c r="R3120"/>
      <c r="S3120"/>
      <c r="T3120"/>
      <c r="U3120"/>
    </row>
    <row r="3121" spans="1:21" s="105" customFormat="1" x14ac:dyDescent="0.3">
      <c r="A3121"/>
      <c r="B3121"/>
      <c r="C3121"/>
      <c r="D3121"/>
      <c r="E3121"/>
      <c r="F3121"/>
      <c r="G3121"/>
      <c r="H3121"/>
      <c r="I3121"/>
      <c r="J3121" s="102"/>
      <c r="K3121"/>
      <c r="L3121" s="102"/>
      <c r="M3121" s="135"/>
      <c r="N3121"/>
      <c r="O3121"/>
      <c r="P3121"/>
      <c r="Q3121"/>
      <c r="R3121"/>
      <c r="S3121"/>
      <c r="T3121"/>
      <c r="U3121"/>
    </row>
    <row r="3122" spans="1:21" s="105" customFormat="1" x14ac:dyDescent="0.3">
      <c r="A3122"/>
      <c r="B3122"/>
      <c r="C3122"/>
      <c r="D3122"/>
      <c r="E3122"/>
      <c r="F3122"/>
      <c r="G3122"/>
      <c r="H3122"/>
      <c r="I3122"/>
      <c r="J3122" s="102"/>
      <c r="K3122"/>
      <c r="L3122" s="102"/>
      <c r="M3122" s="135"/>
      <c r="N3122"/>
      <c r="O3122"/>
      <c r="P3122"/>
      <c r="Q3122"/>
      <c r="R3122"/>
      <c r="S3122"/>
      <c r="T3122"/>
      <c r="U3122"/>
    </row>
    <row r="3123" spans="1:21" s="105" customFormat="1" x14ac:dyDescent="0.3">
      <c r="A3123"/>
      <c r="B3123"/>
      <c r="C3123"/>
      <c r="D3123"/>
      <c r="E3123"/>
      <c r="F3123"/>
      <c r="G3123"/>
      <c r="H3123"/>
      <c r="I3123"/>
      <c r="J3123" s="102"/>
      <c r="K3123"/>
      <c r="L3123" s="102"/>
      <c r="M3123" s="135"/>
      <c r="N3123"/>
      <c r="O3123"/>
      <c r="P3123"/>
      <c r="Q3123"/>
      <c r="R3123"/>
      <c r="S3123"/>
      <c r="T3123"/>
      <c r="U3123"/>
    </row>
    <row r="3124" spans="1:21" s="105" customFormat="1" x14ac:dyDescent="0.3">
      <c r="A3124"/>
      <c r="B3124"/>
      <c r="C3124"/>
      <c r="D3124"/>
      <c r="E3124"/>
      <c r="F3124"/>
      <c r="G3124"/>
      <c r="H3124"/>
      <c r="I3124"/>
      <c r="J3124" s="102"/>
      <c r="K3124"/>
      <c r="L3124" s="102"/>
      <c r="M3124" s="135"/>
      <c r="N3124"/>
      <c r="O3124"/>
      <c r="P3124"/>
      <c r="Q3124"/>
      <c r="R3124"/>
      <c r="S3124"/>
      <c r="T3124"/>
      <c r="U3124"/>
    </row>
    <row r="3125" spans="1:21" s="105" customFormat="1" x14ac:dyDescent="0.3">
      <c r="A3125"/>
      <c r="B3125"/>
      <c r="C3125"/>
      <c r="D3125"/>
      <c r="E3125"/>
      <c r="F3125"/>
      <c r="G3125"/>
      <c r="H3125"/>
      <c r="I3125"/>
      <c r="J3125" s="102"/>
      <c r="K3125"/>
      <c r="L3125" s="102"/>
      <c r="M3125" s="135"/>
      <c r="N3125"/>
      <c r="O3125"/>
      <c r="P3125"/>
      <c r="Q3125"/>
      <c r="R3125"/>
      <c r="S3125"/>
      <c r="T3125"/>
      <c r="U3125"/>
    </row>
    <row r="3126" spans="1:21" s="105" customFormat="1" x14ac:dyDescent="0.3">
      <c r="A3126"/>
      <c r="B3126"/>
      <c r="C3126"/>
      <c r="D3126"/>
      <c r="E3126"/>
      <c r="F3126"/>
      <c r="G3126"/>
      <c r="H3126"/>
      <c r="I3126"/>
      <c r="J3126" s="102"/>
      <c r="K3126"/>
      <c r="L3126" s="102"/>
      <c r="M3126" s="135"/>
      <c r="N3126"/>
      <c r="O3126"/>
      <c r="P3126"/>
      <c r="Q3126"/>
      <c r="R3126"/>
      <c r="S3126"/>
      <c r="T3126"/>
      <c r="U3126"/>
    </row>
    <row r="3127" spans="1:21" s="105" customFormat="1" x14ac:dyDescent="0.3">
      <c r="A3127"/>
      <c r="B3127"/>
      <c r="C3127"/>
      <c r="D3127"/>
      <c r="E3127"/>
      <c r="F3127"/>
      <c r="G3127"/>
      <c r="H3127"/>
      <c r="I3127"/>
      <c r="J3127" s="102"/>
      <c r="K3127"/>
      <c r="L3127" s="102"/>
      <c r="M3127" s="135"/>
      <c r="N3127"/>
      <c r="O3127"/>
      <c r="P3127"/>
      <c r="Q3127"/>
      <c r="R3127"/>
      <c r="S3127"/>
      <c r="T3127"/>
      <c r="U3127"/>
    </row>
    <row r="3128" spans="1:21" s="105" customFormat="1" x14ac:dyDescent="0.3">
      <c r="A3128"/>
      <c r="B3128"/>
      <c r="C3128"/>
      <c r="D3128"/>
      <c r="E3128"/>
      <c r="F3128"/>
      <c r="G3128"/>
      <c r="H3128"/>
      <c r="I3128"/>
      <c r="J3128" s="102"/>
      <c r="K3128"/>
      <c r="L3128" s="102"/>
      <c r="M3128" s="135"/>
      <c r="N3128"/>
      <c r="O3128"/>
      <c r="P3128"/>
      <c r="Q3128"/>
      <c r="R3128"/>
      <c r="S3128"/>
      <c r="T3128"/>
      <c r="U3128"/>
    </row>
    <row r="3129" spans="1:21" s="105" customFormat="1" x14ac:dyDescent="0.3">
      <c r="A3129"/>
      <c r="B3129"/>
      <c r="C3129"/>
      <c r="D3129"/>
      <c r="E3129"/>
      <c r="F3129"/>
      <c r="G3129"/>
      <c r="H3129"/>
      <c r="I3129"/>
      <c r="J3129" s="102"/>
      <c r="K3129"/>
      <c r="L3129" s="102"/>
      <c r="M3129" s="135"/>
      <c r="N3129"/>
      <c r="O3129"/>
      <c r="P3129"/>
      <c r="Q3129"/>
      <c r="R3129"/>
      <c r="S3129"/>
      <c r="T3129"/>
      <c r="U3129"/>
    </row>
    <row r="3130" spans="1:21" s="105" customFormat="1" x14ac:dyDescent="0.3">
      <c r="A3130"/>
      <c r="B3130"/>
      <c r="C3130"/>
      <c r="D3130"/>
      <c r="E3130"/>
      <c r="F3130"/>
      <c r="G3130"/>
      <c r="H3130"/>
      <c r="I3130"/>
      <c r="J3130" s="102"/>
      <c r="K3130"/>
      <c r="L3130" s="102"/>
      <c r="M3130" s="135"/>
      <c r="N3130"/>
      <c r="O3130"/>
      <c r="P3130"/>
      <c r="Q3130"/>
      <c r="R3130"/>
      <c r="S3130"/>
      <c r="T3130"/>
      <c r="U3130"/>
    </row>
    <row r="3131" spans="1:21" s="105" customFormat="1" x14ac:dyDescent="0.3">
      <c r="A3131"/>
      <c r="B3131"/>
      <c r="C3131"/>
      <c r="D3131"/>
      <c r="E3131"/>
      <c r="F3131"/>
      <c r="G3131"/>
      <c r="H3131"/>
      <c r="I3131"/>
      <c r="J3131" s="102"/>
      <c r="K3131"/>
      <c r="L3131" s="102"/>
      <c r="M3131" s="135"/>
      <c r="N3131"/>
      <c r="O3131"/>
      <c r="P3131"/>
      <c r="Q3131"/>
      <c r="R3131"/>
      <c r="S3131"/>
      <c r="T3131"/>
      <c r="U3131"/>
    </row>
    <row r="3132" spans="1:21" s="105" customFormat="1" x14ac:dyDescent="0.3">
      <c r="A3132"/>
      <c r="B3132"/>
      <c r="C3132"/>
      <c r="D3132"/>
      <c r="E3132"/>
      <c r="F3132"/>
      <c r="G3132"/>
      <c r="H3132"/>
      <c r="I3132"/>
      <c r="J3132" s="102"/>
      <c r="K3132"/>
      <c r="L3132" s="102"/>
      <c r="M3132" s="135"/>
      <c r="N3132"/>
      <c r="O3132"/>
      <c r="P3132"/>
      <c r="Q3132"/>
      <c r="R3132"/>
      <c r="S3132"/>
      <c r="T3132"/>
      <c r="U3132"/>
    </row>
    <row r="3133" spans="1:21" s="105" customFormat="1" x14ac:dyDescent="0.3">
      <c r="A3133"/>
      <c r="B3133"/>
      <c r="C3133"/>
      <c r="D3133"/>
      <c r="E3133"/>
      <c r="F3133"/>
      <c r="G3133"/>
      <c r="H3133"/>
      <c r="I3133"/>
      <c r="J3133" s="102"/>
      <c r="K3133"/>
      <c r="L3133" s="102"/>
      <c r="M3133" s="135"/>
      <c r="N3133"/>
      <c r="O3133"/>
      <c r="P3133"/>
      <c r="Q3133"/>
      <c r="R3133"/>
      <c r="S3133"/>
      <c r="T3133"/>
      <c r="U3133"/>
    </row>
    <row r="3134" spans="1:21" s="105" customFormat="1" x14ac:dyDescent="0.3">
      <c r="A3134"/>
      <c r="B3134"/>
      <c r="C3134"/>
      <c r="D3134"/>
      <c r="E3134"/>
      <c r="F3134"/>
      <c r="G3134"/>
      <c r="H3134"/>
      <c r="I3134"/>
      <c r="J3134" s="102"/>
      <c r="K3134"/>
      <c r="L3134" s="102"/>
      <c r="M3134" s="135"/>
      <c r="N3134"/>
      <c r="O3134"/>
      <c r="P3134"/>
      <c r="Q3134"/>
      <c r="R3134"/>
      <c r="S3134"/>
      <c r="T3134"/>
      <c r="U3134"/>
    </row>
    <row r="3135" spans="1:21" s="105" customFormat="1" x14ac:dyDescent="0.3">
      <c r="A3135"/>
      <c r="B3135"/>
      <c r="C3135"/>
      <c r="D3135"/>
      <c r="E3135"/>
      <c r="F3135"/>
      <c r="G3135"/>
      <c r="H3135"/>
      <c r="I3135"/>
      <c r="J3135" s="102"/>
      <c r="K3135"/>
      <c r="L3135" s="102"/>
      <c r="M3135" s="135"/>
      <c r="N3135"/>
      <c r="O3135"/>
      <c r="P3135"/>
      <c r="Q3135"/>
      <c r="R3135"/>
      <c r="S3135"/>
      <c r="T3135"/>
      <c r="U3135"/>
    </row>
    <row r="3136" spans="1:21" s="105" customFormat="1" x14ac:dyDescent="0.3">
      <c r="A3136"/>
      <c r="B3136"/>
      <c r="C3136"/>
      <c r="D3136"/>
      <c r="E3136"/>
      <c r="F3136"/>
      <c r="G3136"/>
      <c r="H3136"/>
      <c r="I3136"/>
      <c r="J3136" s="102"/>
      <c r="K3136"/>
      <c r="L3136" s="102"/>
      <c r="M3136" s="135"/>
      <c r="N3136"/>
      <c r="O3136"/>
      <c r="P3136"/>
      <c r="Q3136"/>
      <c r="R3136"/>
      <c r="S3136"/>
      <c r="T3136"/>
      <c r="U3136"/>
    </row>
    <row r="3137" spans="1:21" s="105" customFormat="1" x14ac:dyDescent="0.3">
      <c r="A3137"/>
      <c r="B3137"/>
      <c r="C3137"/>
      <c r="D3137"/>
      <c r="E3137"/>
      <c r="F3137"/>
      <c r="G3137"/>
      <c r="H3137"/>
      <c r="I3137"/>
      <c r="J3137" s="102"/>
      <c r="K3137"/>
      <c r="L3137" s="102"/>
      <c r="M3137" s="135"/>
      <c r="N3137"/>
      <c r="O3137"/>
      <c r="P3137"/>
      <c r="Q3137"/>
      <c r="R3137"/>
      <c r="S3137"/>
      <c r="T3137"/>
      <c r="U3137"/>
    </row>
    <row r="3138" spans="1:21" s="105" customFormat="1" x14ac:dyDescent="0.3">
      <c r="A3138"/>
      <c r="B3138"/>
      <c r="C3138"/>
      <c r="D3138"/>
      <c r="E3138"/>
      <c r="F3138"/>
      <c r="G3138"/>
      <c r="H3138"/>
      <c r="I3138"/>
      <c r="J3138" s="102"/>
      <c r="K3138"/>
      <c r="L3138" s="102"/>
      <c r="M3138" s="135"/>
      <c r="N3138"/>
      <c r="O3138"/>
      <c r="P3138"/>
      <c r="Q3138"/>
      <c r="R3138"/>
      <c r="S3138"/>
      <c r="T3138"/>
      <c r="U3138"/>
    </row>
    <row r="3139" spans="1:21" s="105" customFormat="1" x14ac:dyDescent="0.3">
      <c r="A3139"/>
      <c r="B3139"/>
      <c r="C3139"/>
      <c r="D3139"/>
      <c r="E3139"/>
      <c r="F3139"/>
      <c r="G3139"/>
      <c r="H3139"/>
      <c r="I3139"/>
      <c r="J3139" s="102"/>
      <c r="K3139"/>
      <c r="L3139" s="102"/>
      <c r="M3139" s="135"/>
      <c r="N3139"/>
      <c r="O3139"/>
      <c r="P3139"/>
      <c r="Q3139"/>
      <c r="R3139"/>
      <c r="S3139"/>
      <c r="T3139"/>
      <c r="U3139"/>
    </row>
    <row r="3140" spans="1:21" s="105" customFormat="1" x14ac:dyDescent="0.3">
      <c r="A3140"/>
      <c r="B3140"/>
      <c r="C3140"/>
      <c r="D3140"/>
      <c r="E3140"/>
      <c r="F3140"/>
      <c r="G3140"/>
      <c r="H3140"/>
      <c r="I3140"/>
      <c r="J3140" s="102"/>
      <c r="K3140"/>
      <c r="L3140" s="102"/>
      <c r="M3140" s="135"/>
      <c r="N3140"/>
      <c r="O3140"/>
      <c r="P3140"/>
      <c r="Q3140"/>
      <c r="R3140"/>
      <c r="S3140"/>
      <c r="T3140"/>
      <c r="U3140"/>
    </row>
    <row r="3141" spans="1:21" s="105" customFormat="1" x14ac:dyDescent="0.3">
      <c r="A3141"/>
      <c r="B3141"/>
      <c r="C3141"/>
      <c r="D3141"/>
      <c r="E3141"/>
      <c r="F3141"/>
      <c r="G3141"/>
      <c r="H3141"/>
      <c r="I3141"/>
      <c r="J3141" s="102"/>
      <c r="K3141"/>
      <c r="L3141" s="102"/>
      <c r="M3141" s="135"/>
      <c r="N3141"/>
      <c r="O3141"/>
      <c r="P3141"/>
      <c r="Q3141"/>
      <c r="R3141"/>
      <c r="S3141"/>
      <c r="T3141"/>
      <c r="U3141"/>
    </row>
    <row r="3142" spans="1:21" s="105" customFormat="1" x14ac:dyDescent="0.3">
      <c r="A3142"/>
      <c r="B3142"/>
      <c r="C3142"/>
      <c r="D3142"/>
      <c r="E3142"/>
      <c r="F3142"/>
      <c r="G3142"/>
      <c r="H3142"/>
      <c r="I3142"/>
      <c r="J3142" s="102"/>
      <c r="K3142"/>
      <c r="L3142" s="102"/>
      <c r="M3142" s="135"/>
      <c r="N3142"/>
      <c r="O3142"/>
      <c r="P3142"/>
      <c r="Q3142"/>
      <c r="R3142"/>
      <c r="S3142"/>
      <c r="T3142"/>
      <c r="U3142"/>
    </row>
    <row r="3143" spans="1:21" s="105" customFormat="1" x14ac:dyDescent="0.3">
      <c r="A3143"/>
      <c r="B3143"/>
      <c r="C3143"/>
      <c r="D3143"/>
      <c r="E3143"/>
      <c r="F3143"/>
      <c r="G3143"/>
      <c r="H3143"/>
      <c r="I3143"/>
      <c r="J3143" s="102"/>
      <c r="K3143"/>
      <c r="L3143" s="102"/>
      <c r="M3143" s="135"/>
      <c r="N3143"/>
      <c r="O3143"/>
      <c r="P3143"/>
      <c r="Q3143"/>
      <c r="R3143"/>
      <c r="S3143"/>
      <c r="T3143"/>
      <c r="U3143"/>
    </row>
    <row r="3144" spans="1:21" s="105" customFormat="1" x14ac:dyDescent="0.3">
      <c r="A3144"/>
      <c r="B3144"/>
      <c r="C3144"/>
      <c r="D3144"/>
      <c r="E3144"/>
      <c r="F3144"/>
      <c r="G3144"/>
      <c r="H3144"/>
      <c r="I3144"/>
      <c r="J3144" s="102"/>
      <c r="K3144"/>
      <c r="L3144" s="102"/>
      <c r="M3144" s="135"/>
      <c r="N3144"/>
      <c r="O3144"/>
      <c r="P3144"/>
      <c r="Q3144"/>
      <c r="R3144"/>
      <c r="S3144"/>
      <c r="T3144"/>
      <c r="U3144"/>
    </row>
    <row r="3145" spans="1:21" s="105" customFormat="1" x14ac:dyDescent="0.3">
      <c r="A3145"/>
      <c r="B3145"/>
      <c r="C3145"/>
      <c r="D3145"/>
      <c r="E3145"/>
      <c r="F3145"/>
      <c r="G3145"/>
      <c r="H3145"/>
      <c r="I3145"/>
      <c r="J3145" s="102"/>
      <c r="K3145"/>
      <c r="L3145" s="102"/>
      <c r="M3145" s="135"/>
      <c r="N3145"/>
      <c r="O3145"/>
      <c r="P3145"/>
      <c r="Q3145"/>
      <c r="R3145"/>
      <c r="S3145"/>
      <c r="T3145"/>
      <c r="U3145"/>
    </row>
    <row r="3146" spans="1:21" s="105" customFormat="1" x14ac:dyDescent="0.3">
      <c r="A3146"/>
      <c r="B3146"/>
      <c r="C3146"/>
      <c r="D3146"/>
      <c r="E3146"/>
      <c r="F3146"/>
      <c r="G3146"/>
      <c r="H3146"/>
      <c r="I3146"/>
      <c r="J3146" s="102"/>
      <c r="K3146"/>
      <c r="L3146" s="102"/>
      <c r="M3146" s="135"/>
      <c r="N3146"/>
      <c r="O3146"/>
      <c r="P3146"/>
      <c r="Q3146"/>
      <c r="R3146"/>
      <c r="S3146"/>
      <c r="T3146"/>
      <c r="U3146"/>
    </row>
    <row r="3147" spans="1:21" s="105" customFormat="1" x14ac:dyDescent="0.3">
      <c r="A3147"/>
      <c r="B3147"/>
      <c r="C3147"/>
      <c r="D3147"/>
      <c r="E3147"/>
      <c r="F3147"/>
      <c r="G3147"/>
      <c r="H3147"/>
      <c r="I3147"/>
      <c r="J3147" s="102"/>
      <c r="K3147"/>
      <c r="L3147" s="102"/>
      <c r="M3147" s="135"/>
      <c r="N3147"/>
      <c r="O3147"/>
      <c r="P3147"/>
      <c r="Q3147"/>
      <c r="R3147"/>
      <c r="S3147"/>
      <c r="T3147"/>
      <c r="U3147"/>
    </row>
    <row r="3148" spans="1:21" s="105" customFormat="1" x14ac:dyDescent="0.3">
      <c r="A3148"/>
      <c r="B3148"/>
      <c r="C3148"/>
      <c r="D3148"/>
      <c r="E3148"/>
      <c r="F3148"/>
      <c r="G3148"/>
      <c r="H3148"/>
      <c r="I3148"/>
      <c r="J3148" s="102"/>
      <c r="K3148"/>
      <c r="L3148" s="102"/>
      <c r="M3148" s="135"/>
      <c r="N3148"/>
      <c r="O3148"/>
      <c r="P3148"/>
      <c r="Q3148"/>
      <c r="R3148"/>
      <c r="S3148"/>
      <c r="T3148"/>
      <c r="U3148"/>
    </row>
    <row r="3149" spans="1:21" s="105" customFormat="1" x14ac:dyDescent="0.3">
      <c r="A3149"/>
      <c r="B3149"/>
      <c r="C3149"/>
      <c r="D3149"/>
      <c r="E3149"/>
      <c r="F3149"/>
      <c r="G3149"/>
      <c r="H3149"/>
      <c r="I3149"/>
      <c r="J3149" s="102"/>
      <c r="K3149"/>
      <c r="L3149" s="102"/>
      <c r="M3149" s="135"/>
      <c r="N3149"/>
      <c r="O3149"/>
      <c r="P3149"/>
      <c r="Q3149"/>
      <c r="R3149"/>
      <c r="S3149"/>
      <c r="T3149"/>
      <c r="U3149"/>
    </row>
    <row r="3150" spans="1:21" s="105" customFormat="1" x14ac:dyDescent="0.3">
      <c r="A3150"/>
      <c r="B3150"/>
      <c r="C3150"/>
      <c r="D3150"/>
      <c r="E3150"/>
      <c r="F3150"/>
      <c r="G3150"/>
      <c r="H3150"/>
      <c r="I3150"/>
      <c r="J3150" s="102"/>
      <c r="K3150"/>
      <c r="L3150" s="102"/>
      <c r="M3150" s="135"/>
      <c r="N3150"/>
      <c r="O3150"/>
      <c r="P3150"/>
      <c r="Q3150"/>
      <c r="R3150"/>
      <c r="S3150"/>
      <c r="T3150"/>
      <c r="U3150"/>
    </row>
    <row r="3151" spans="1:21" s="105" customFormat="1" x14ac:dyDescent="0.3">
      <c r="A3151"/>
      <c r="B3151"/>
      <c r="C3151"/>
      <c r="D3151"/>
      <c r="E3151"/>
      <c r="F3151"/>
      <c r="G3151"/>
      <c r="H3151"/>
      <c r="I3151"/>
      <c r="J3151" s="102"/>
      <c r="K3151"/>
      <c r="L3151" s="102"/>
      <c r="M3151" s="135"/>
      <c r="N3151"/>
      <c r="O3151"/>
      <c r="P3151"/>
      <c r="Q3151"/>
      <c r="R3151"/>
      <c r="S3151"/>
      <c r="T3151"/>
      <c r="U3151"/>
    </row>
    <row r="3152" spans="1:21" s="105" customFormat="1" x14ac:dyDescent="0.3">
      <c r="A3152"/>
      <c r="B3152"/>
      <c r="C3152"/>
      <c r="D3152"/>
      <c r="E3152"/>
      <c r="F3152"/>
      <c r="G3152"/>
      <c r="H3152"/>
      <c r="I3152"/>
      <c r="J3152" s="102"/>
      <c r="K3152"/>
      <c r="L3152" s="102"/>
      <c r="M3152" s="135"/>
      <c r="N3152"/>
      <c r="O3152"/>
      <c r="P3152"/>
      <c r="Q3152"/>
      <c r="R3152"/>
      <c r="S3152"/>
      <c r="T3152"/>
      <c r="U3152"/>
    </row>
    <row r="3153" spans="1:21" s="105" customFormat="1" x14ac:dyDescent="0.3">
      <c r="A3153"/>
      <c r="B3153"/>
      <c r="C3153"/>
      <c r="D3153"/>
      <c r="E3153"/>
      <c r="F3153"/>
      <c r="G3153"/>
      <c r="H3153"/>
      <c r="I3153"/>
      <c r="J3153" s="102"/>
      <c r="K3153"/>
      <c r="L3153" s="102"/>
      <c r="M3153" s="135"/>
      <c r="N3153"/>
      <c r="O3153"/>
      <c r="P3153"/>
      <c r="Q3153"/>
      <c r="R3153"/>
      <c r="S3153"/>
      <c r="T3153"/>
      <c r="U3153"/>
    </row>
    <row r="3154" spans="1:21" s="105" customFormat="1" x14ac:dyDescent="0.3">
      <c r="A3154"/>
      <c r="B3154"/>
      <c r="C3154"/>
      <c r="D3154"/>
      <c r="E3154"/>
      <c r="F3154"/>
      <c r="G3154"/>
      <c r="H3154"/>
      <c r="I3154"/>
      <c r="J3154" s="102"/>
      <c r="K3154"/>
      <c r="L3154" s="102"/>
      <c r="M3154" s="135"/>
      <c r="N3154"/>
      <c r="O3154"/>
      <c r="P3154"/>
      <c r="Q3154"/>
      <c r="R3154"/>
      <c r="S3154"/>
      <c r="T3154"/>
      <c r="U3154"/>
    </row>
    <row r="3155" spans="1:21" s="105" customFormat="1" x14ac:dyDescent="0.3">
      <c r="A3155"/>
      <c r="B3155"/>
      <c r="C3155"/>
      <c r="D3155"/>
      <c r="E3155"/>
      <c r="F3155"/>
      <c r="G3155"/>
      <c r="H3155"/>
      <c r="I3155"/>
      <c r="J3155" s="102"/>
      <c r="K3155"/>
      <c r="L3155" s="102"/>
      <c r="M3155" s="135"/>
      <c r="N3155"/>
      <c r="O3155"/>
      <c r="P3155"/>
      <c r="Q3155"/>
      <c r="R3155"/>
      <c r="S3155"/>
      <c r="T3155"/>
      <c r="U3155"/>
    </row>
    <row r="3156" spans="1:21" s="105" customFormat="1" x14ac:dyDescent="0.3">
      <c r="A3156"/>
      <c r="B3156"/>
      <c r="C3156"/>
      <c r="D3156"/>
      <c r="E3156"/>
      <c r="F3156"/>
      <c r="G3156"/>
      <c r="H3156"/>
      <c r="I3156"/>
      <c r="J3156" s="102"/>
      <c r="K3156"/>
      <c r="L3156" s="102"/>
      <c r="M3156" s="135"/>
      <c r="N3156"/>
      <c r="O3156"/>
      <c r="P3156"/>
      <c r="Q3156"/>
      <c r="R3156"/>
      <c r="S3156"/>
      <c r="T3156"/>
      <c r="U3156"/>
    </row>
    <row r="3157" spans="1:21" s="105" customFormat="1" x14ac:dyDescent="0.3">
      <c r="A3157"/>
      <c r="B3157"/>
      <c r="C3157"/>
      <c r="D3157"/>
      <c r="E3157"/>
      <c r="F3157"/>
      <c r="G3157"/>
      <c r="H3157"/>
      <c r="I3157"/>
      <c r="J3157" s="102"/>
      <c r="K3157"/>
      <c r="L3157" s="102"/>
      <c r="M3157" s="135"/>
      <c r="N3157"/>
      <c r="O3157"/>
      <c r="P3157"/>
      <c r="Q3157"/>
      <c r="R3157"/>
      <c r="S3157"/>
      <c r="T3157"/>
      <c r="U3157"/>
    </row>
    <row r="3158" spans="1:21" s="105" customFormat="1" x14ac:dyDescent="0.3">
      <c r="A3158"/>
      <c r="B3158"/>
      <c r="C3158"/>
      <c r="D3158"/>
      <c r="E3158"/>
      <c r="F3158"/>
      <c r="G3158"/>
      <c r="H3158"/>
      <c r="I3158"/>
      <c r="J3158" s="102"/>
      <c r="K3158"/>
      <c r="L3158" s="102"/>
      <c r="M3158" s="135"/>
      <c r="N3158"/>
      <c r="O3158"/>
      <c r="P3158"/>
      <c r="Q3158"/>
      <c r="R3158"/>
      <c r="S3158"/>
      <c r="T3158"/>
      <c r="U3158"/>
    </row>
    <row r="3159" spans="1:21" s="105" customFormat="1" x14ac:dyDescent="0.3">
      <c r="A3159"/>
      <c r="B3159"/>
      <c r="C3159"/>
      <c r="D3159"/>
      <c r="E3159"/>
      <c r="F3159"/>
      <c r="G3159"/>
      <c r="H3159"/>
      <c r="I3159"/>
      <c r="J3159" s="102"/>
      <c r="K3159"/>
      <c r="L3159" s="102"/>
      <c r="M3159" s="135"/>
      <c r="N3159"/>
      <c r="O3159"/>
      <c r="P3159"/>
      <c r="Q3159"/>
      <c r="R3159"/>
      <c r="S3159"/>
      <c r="T3159"/>
      <c r="U3159"/>
    </row>
    <row r="3160" spans="1:21" s="105" customFormat="1" x14ac:dyDescent="0.3">
      <c r="A3160"/>
      <c r="B3160"/>
      <c r="C3160"/>
      <c r="D3160"/>
      <c r="E3160"/>
      <c r="F3160"/>
      <c r="G3160"/>
      <c r="H3160"/>
      <c r="I3160"/>
      <c r="J3160" s="102"/>
      <c r="K3160"/>
      <c r="L3160" s="102"/>
      <c r="M3160" s="135"/>
      <c r="N3160"/>
      <c r="O3160"/>
      <c r="P3160"/>
      <c r="Q3160"/>
      <c r="R3160"/>
      <c r="S3160"/>
      <c r="T3160"/>
      <c r="U3160"/>
    </row>
    <row r="3161" spans="1:21" s="105" customFormat="1" x14ac:dyDescent="0.3">
      <c r="A3161"/>
      <c r="B3161"/>
      <c r="C3161"/>
      <c r="D3161"/>
      <c r="E3161"/>
      <c r="F3161"/>
      <c r="G3161"/>
      <c r="H3161"/>
      <c r="I3161"/>
      <c r="J3161" s="102"/>
      <c r="K3161"/>
      <c r="L3161" s="102"/>
      <c r="M3161" s="135"/>
      <c r="N3161"/>
      <c r="O3161"/>
      <c r="P3161"/>
      <c r="Q3161"/>
      <c r="R3161"/>
      <c r="S3161"/>
      <c r="T3161"/>
      <c r="U3161"/>
    </row>
    <row r="3162" spans="1:21" s="105" customFormat="1" x14ac:dyDescent="0.3">
      <c r="A3162"/>
      <c r="B3162"/>
      <c r="C3162"/>
      <c r="D3162"/>
      <c r="E3162"/>
      <c r="F3162"/>
      <c r="G3162"/>
      <c r="H3162"/>
      <c r="I3162"/>
      <c r="J3162" s="102"/>
      <c r="K3162"/>
      <c r="L3162" s="102"/>
      <c r="M3162" s="135"/>
      <c r="N3162"/>
      <c r="O3162"/>
      <c r="P3162"/>
      <c r="Q3162"/>
      <c r="R3162"/>
      <c r="S3162"/>
      <c r="T3162"/>
      <c r="U3162"/>
    </row>
    <row r="3163" spans="1:21" s="105" customFormat="1" x14ac:dyDescent="0.3">
      <c r="A3163"/>
      <c r="B3163"/>
      <c r="C3163"/>
      <c r="D3163"/>
      <c r="E3163"/>
      <c r="F3163"/>
      <c r="G3163"/>
      <c r="H3163"/>
      <c r="I3163"/>
      <c r="J3163" s="102"/>
      <c r="K3163"/>
      <c r="L3163" s="102"/>
      <c r="M3163" s="135"/>
      <c r="N3163"/>
      <c r="O3163"/>
      <c r="P3163"/>
      <c r="Q3163"/>
      <c r="R3163"/>
      <c r="S3163"/>
      <c r="T3163"/>
      <c r="U3163"/>
    </row>
    <row r="3164" spans="1:21" s="105" customFormat="1" x14ac:dyDescent="0.3">
      <c r="A3164"/>
      <c r="B3164"/>
      <c r="C3164"/>
      <c r="D3164"/>
      <c r="E3164"/>
      <c r="F3164"/>
      <c r="G3164"/>
      <c r="H3164"/>
      <c r="I3164"/>
      <c r="J3164" s="102"/>
      <c r="K3164"/>
      <c r="L3164" s="102"/>
      <c r="M3164" s="135"/>
      <c r="N3164"/>
      <c r="O3164"/>
      <c r="P3164"/>
      <c r="Q3164"/>
      <c r="R3164"/>
      <c r="S3164"/>
      <c r="T3164"/>
      <c r="U3164"/>
    </row>
    <row r="3165" spans="1:21" s="105" customFormat="1" x14ac:dyDescent="0.3">
      <c r="A3165"/>
      <c r="B3165"/>
      <c r="C3165"/>
      <c r="D3165"/>
      <c r="E3165"/>
      <c r="F3165"/>
      <c r="G3165"/>
      <c r="H3165"/>
      <c r="I3165"/>
      <c r="J3165" s="102"/>
      <c r="K3165"/>
      <c r="L3165" s="102"/>
      <c r="M3165" s="135"/>
      <c r="N3165"/>
      <c r="O3165"/>
      <c r="P3165"/>
      <c r="Q3165"/>
      <c r="R3165"/>
      <c r="S3165"/>
      <c r="T3165"/>
      <c r="U3165"/>
    </row>
    <row r="3166" spans="1:21" s="105" customFormat="1" x14ac:dyDescent="0.3">
      <c r="A3166"/>
      <c r="B3166"/>
      <c r="C3166"/>
      <c r="D3166"/>
      <c r="E3166"/>
      <c r="F3166"/>
      <c r="G3166"/>
      <c r="H3166"/>
      <c r="I3166"/>
      <c r="J3166" s="102"/>
      <c r="K3166"/>
      <c r="L3166" s="102"/>
      <c r="M3166" s="135"/>
      <c r="N3166"/>
      <c r="O3166"/>
      <c r="P3166"/>
      <c r="Q3166"/>
      <c r="R3166"/>
      <c r="S3166"/>
      <c r="T3166"/>
      <c r="U3166"/>
    </row>
    <row r="3167" spans="1:21" s="105" customFormat="1" x14ac:dyDescent="0.3">
      <c r="A3167"/>
      <c r="B3167"/>
      <c r="C3167"/>
      <c r="D3167"/>
      <c r="E3167"/>
      <c r="F3167"/>
      <c r="G3167"/>
      <c r="H3167"/>
      <c r="I3167"/>
      <c r="J3167" s="102"/>
      <c r="K3167"/>
      <c r="L3167" s="102"/>
      <c r="M3167" s="135"/>
      <c r="N3167"/>
      <c r="O3167"/>
      <c r="P3167"/>
      <c r="Q3167"/>
      <c r="R3167"/>
      <c r="S3167"/>
      <c r="T3167"/>
      <c r="U3167"/>
    </row>
    <row r="3168" spans="1:21" s="105" customFormat="1" x14ac:dyDescent="0.3">
      <c r="A3168"/>
      <c r="B3168"/>
      <c r="C3168"/>
      <c r="D3168"/>
      <c r="E3168"/>
      <c r="F3168"/>
      <c r="G3168"/>
      <c r="H3168"/>
      <c r="I3168"/>
      <c r="J3168" s="102"/>
      <c r="K3168"/>
      <c r="L3168" s="102"/>
      <c r="M3168" s="135"/>
      <c r="N3168"/>
      <c r="O3168"/>
      <c r="P3168"/>
      <c r="Q3168"/>
      <c r="R3168"/>
      <c r="S3168"/>
      <c r="T3168"/>
      <c r="U3168"/>
    </row>
    <row r="3169" spans="1:21" s="105" customFormat="1" x14ac:dyDescent="0.3">
      <c r="A3169"/>
      <c r="B3169"/>
      <c r="C3169"/>
      <c r="D3169"/>
      <c r="E3169"/>
      <c r="F3169"/>
      <c r="G3169"/>
      <c r="H3169"/>
      <c r="I3169"/>
      <c r="J3169" s="102"/>
      <c r="K3169"/>
      <c r="L3169" s="102"/>
      <c r="M3169" s="135"/>
      <c r="N3169"/>
      <c r="O3169"/>
      <c r="P3169"/>
      <c r="Q3169"/>
      <c r="R3169"/>
      <c r="S3169"/>
      <c r="T3169"/>
      <c r="U3169"/>
    </row>
    <row r="3170" spans="1:21" s="105" customFormat="1" x14ac:dyDescent="0.3">
      <c r="A3170"/>
      <c r="B3170"/>
      <c r="C3170"/>
      <c r="D3170"/>
      <c r="E3170"/>
      <c r="F3170"/>
      <c r="G3170"/>
      <c r="H3170"/>
      <c r="I3170"/>
      <c r="J3170" s="102"/>
      <c r="K3170"/>
      <c r="L3170" s="102"/>
      <c r="M3170" s="135"/>
      <c r="N3170"/>
      <c r="O3170"/>
      <c r="P3170"/>
      <c r="Q3170"/>
      <c r="R3170"/>
      <c r="S3170"/>
      <c r="T3170"/>
      <c r="U3170"/>
    </row>
    <row r="3171" spans="1:21" s="105" customFormat="1" x14ac:dyDescent="0.3">
      <c r="A3171"/>
      <c r="B3171"/>
      <c r="C3171"/>
      <c r="D3171"/>
      <c r="E3171"/>
      <c r="F3171"/>
      <c r="G3171"/>
      <c r="H3171"/>
      <c r="I3171"/>
      <c r="J3171" s="102"/>
      <c r="K3171"/>
      <c r="L3171" s="102"/>
      <c r="M3171" s="135"/>
      <c r="N3171"/>
      <c r="O3171"/>
      <c r="P3171"/>
      <c r="Q3171"/>
      <c r="R3171"/>
      <c r="S3171"/>
      <c r="T3171"/>
      <c r="U3171"/>
    </row>
    <row r="3172" spans="1:21" s="105" customFormat="1" x14ac:dyDescent="0.3">
      <c r="A3172"/>
      <c r="B3172"/>
      <c r="C3172"/>
      <c r="D3172"/>
      <c r="E3172"/>
      <c r="F3172"/>
      <c r="G3172"/>
      <c r="H3172"/>
      <c r="I3172"/>
      <c r="J3172" s="102"/>
      <c r="K3172"/>
      <c r="L3172" s="102"/>
      <c r="M3172" s="135"/>
      <c r="N3172"/>
      <c r="O3172"/>
      <c r="P3172"/>
      <c r="Q3172"/>
      <c r="R3172"/>
      <c r="S3172"/>
      <c r="T3172"/>
      <c r="U3172"/>
    </row>
    <row r="3173" spans="1:21" s="105" customFormat="1" x14ac:dyDescent="0.3">
      <c r="A3173"/>
      <c r="B3173"/>
      <c r="C3173"/>
      <c r="D3173"/>
      <c r="E3173"/>
      <c r="F3173"/>
      <c r="G3173"/>
      <c r="H3173"/>
      <c r="I3173"/>
      <c r="J3173" s="102"/>
      <c r="K3173"/>
      <c r="L3173" s="102"/>
      <c r="M3173" s="135"/>
      <c r="N3173"/>
      <c r="O3173"/>
      <c r="P3173"/>
      <c r="Q3173"/>
      <c r="R3173"/>
      <c r="S3173"/>
      <c r="T3173"/>
      <c r="U3173"/>
    </row>
    <row r="3174" spans="1:21" s="105" customFormat="1" x14ac:dyDescent="0.3">
      <c r="A3174"/>
      <c r="B3174"/>
      <c r="C3174"/>
      <c r="D3174"/>
      <c r="E3174"/>
      <c r="F3174"/>
      <c r="G3174"/>
      <c r="H3174"/>
      <c r="I3174"/>
      <c r="J3174" s="102"/>
      <c r="K3174"/>
      <c r="L3174" s="102"/>
      <c r="M3174" s="135"/>
      <c r="N3174"/>
      <c r="O3174"/>
      <c r="P3174"/>
      <c r="Q3174"/>
      <c r="R3174"/>
      <c r="S3174"/>
      <c r="T3174"/>
      <c r="U3174"/>
    </row>
    <row r="3175" spans="1:21" s="105" customFormat="1" x14ac:dyDescent="0.3">
      <c r="A3175"/>
      <c r="B3175"/>
      <c r="C3175"/>
      <c r="D3175"/>
      <c r="E3175"/>
      <c r="F3175"/>
      <c r="G3175"/>
      <c r="H3175"/>
      <c r="I3175"/>
      <c r="J3175" s="102"/>
      <c r="K3175"/>
      <c r="L3175" s="102"/>
      <c r="M3175" s="135"/>
      <c r="N3175"/>
      <c r="O3175"/>
      <c r="P3175"/>
      <c r="Q3175"/>
      <c r="R3175"/>
      <c r="S3175"/>
      <c r="T3175"/>
      <c r="U3175"/>
    </row>
    <row r="3176" spans="1:21" s="105" customFormat="1" x14ac:dyDescent="0.3">
      <c r="A3176"/>
      <c r="B3176"/>
      <c r="C3176"/>
      <c r="D3176"/>
      <c r="E3176"/>
      <c r="F3176"/>
      <c r="G3176"/>
      <c r="H3176"/>
      <c r="I3176"/>
      <c r="J3176" s="102"/>
      <c r="K3176"/>
      <c r="L3176" s="102"/>
      <c r="M3176" s="135"/>
      <c r="N3176"/>
      <c r="O3176"/>
      <c r="P3176"/>
      <c r="Q3176"/>
      <c r="R3176"/>
      <c r="S3176"/>
      <c r="T3176"/>
      <c r="U3176"/>
    </row>
    <row r="3177" spans="1:21" s="105" customFormat="1" x14ac:dyDescent="0.3">
      <c r="A3177"/>
      <c r="B3177"/>
      <c r="C3177"/>
      <c r="D3177"/>
      <c r="E3177"/>
      <c r="F3177"/>
      <c r="G3177"/>
      <c r="H3177"/>
      <c r="I3177"/>
      <c r="J3177" s="102"/>
      <c r="K3177"/>
      <c r="L3177" s="102"/>
      <c r="M3177" s="135"/>
      <c r="N3177"/>
      <c r="O3177"/>
      <c r="P3177"/>
      <c r="Q3177"/>
      <c r="R3177"/>
      <c r="S3177"/>
      <c r="T3177"/>
      <c r="U3177"/>
    </row>
    <row r="3178" spans="1:21" s="105" customFormat="1" x14ac:dyDescent="0.3">
      <c r="A3178"/>
      <c r="B3178"/>
      <c r="C3178"/>
      <c r="D3178"/>
      <c r="E3178"/>
      <c r="F3178"/>
      <c r="G3178"/>
      <c r="H3178"/>
      <c r="I3178"/>
      <c r="J3178" s="102"/>
      <c r="K3178"/>
      <c r="L3178" s="102"/>
      <c r="M3178" s="135"/>
      <c r="N3178"/>
      <c r="O3178"/>
      <c r="P3178"/>
      <c r="Q3178"/>
      <c r="R3178"/>
      <c r="S3178"/>
      <c r="T3178"/>
      <c r="U3178"/>
    </row>
    <row r="3179" spans="1:21" s="105" customFormat="1" x14ac:dyDescent="0.3">
      <c r="A3179"/>
      <c r="B3179"/>
      <c r="C3179"/>
      <c r="D3179"/>
      <c r="E3179"/>
      <c r="F3179"/>
      <c r="G3179"/>
      <c r="H3179"/>
      <c r="I3179"/>
      <c r="J3179" s="102"/>
      <c r="K3179"/>
      <c r="L3179" s="102"/>
      <c r="M3179" s="135"/>
      <c r="N3179"/>
      <c r="O3179"/>
      <c r="P3179"/>
      <c r="Q3179"/>
      <c r="R3179"/>
      <c r="S3179"/>
      <c r="T3179"/>
      <c r="U3179"/>
    </row>
    <row r="3180" spans="1:21" s="105" customFormat="1" x14ac:dyDescent="0.3">
      <c r="A3180"/>
      <c r="B3180"/>
      <c r="C3180"/>
      <c r="D3180"/>
      <c r="E3180"/>
      <c r="F3180"/>
      <c r="G3180"/>
      <c r="H3180"/>
      <c r="I3180"/>
      <c r="J3180" s="102"/>
      <c r="K3180"/>
      <c r="L3180" s="102"/>
      <c r="M3180" s="135"/>
      <c r="N3180"/>
      <c r="O3180"/>
      <c r="P3180"/>
      <c r="Q3180"/>
      <c r="R3180"/>
      <c r="S3180"/>
      <c r="T3180"/>
      <c r="U3180"/>
    </row>
    <row r="3181" spans="1:21" s="105" customFormat="1" x14ac:dyDescent="0.3">
      <c r="A3181"/>
      <c r="B3181"/>
      <c r="C3181"/>
      <c r="D3181"/>
      <c r="E3181"/>
      <c r="F3181"/>
      <c r="G3181"/>
      <c r="H3181"/>
      <c r="I3181"/>
      <c r="J3181" s="102"/>
      <c r="K3181"/>
      <c r="L3181" s="102"/>
      <c r="M3181" s="135"/>
      <c r="N3181"/>
      <c r="O3181"/>
      <c r="P3181"/>
      <c r="Q3181"/>
      <c r="R3181"/>
      <c r="S3181"/>
      <c r="T3181"/>
      <c r="U3181"/>
    </row>
    <row r="3182" spans="1:21" s="105" customFormat="1" x14ac:dyDescent="0.3">
      <c r="A3182"/>
      <c r="B3182"/>
      <c r="C3182"/>
      <c r="D3182"/>
      <c r="E3182"/>
      <c r="F3182"/>
      <c r="G3182"/>
      <c r="H3182"/>
      <c r="I3182"/>
      <c r="J3182" s="102"/>
      <c r="K3182"/>
      <c r="L3182" s="102"/>
      <c r="M3182" s="135"/>
      <c r="N3182"/>
      <c r="O3182"/>
      <c r="P3182"/>
      <c r="Q3182"/>
      <c r="R3182"/>
      <c r="S3182"/>
      <c r="T3182"/>
      <c r="U3182"/>
    </row>
    <row r="3183" spans="1:21" s="105" customFormat="1" x14ac:dyDescent="0.3">
      <c r="A3183"/>
      <c r="B3183"/>
      <c r="C3183"/>
      <c r="D3183"/>
      <c r="E3183"/>
      <c r="F3183"/>
      <c r="G3183"/>
      <c r="H3183"/>
      <c r="I3183"/>
      <c r="J3183" s="102"/>
      <c r="K3183"/>
      <c r="L3183" s="102"/>
      <c r="M3183" s="135"/>
      <c r="N3183"/>
      <c r="O3183"/>
      <c r="P3183"/>
      <c r="Q3183"/>
      <c r="R3183"/>
      <c r="S3183"/>
      <c r="T3183"/>
      <c r="U3183"/>
    </row>
    <row r="3184" spans="1:21" s="105" customFormat="1" x14ac:dyDescent="0.3">
      <c r="A3184"/>
      <c r="B3184"/>
      <c r="C3184"/>
      <c r="D3184"/>
      <c r="E3184"/>
      <c r="F3184"/>
      <c r="G3184"/>
      <c r="H3184"/>
      <c r="I3184"/>
      <c r="J3184" s="102"/>
      <c r="K3184"/>
      <c r="L3184" s="102"/>
      <c r="M3184" s="135"/>
      <c r="N3184"/>
      <c r="O3184"/>
      <c r="P3184"/>
      <c r="Q3184"/>
      <c r="R3184"/>
      <c r="S3184"/>
      <c r="T3184"/>
      <c r="U3184"/>
    </row>
    <row r="3185" spans="1:21" s="105" customFormat="1" x14ac:dyDescent="0.3">
      <c r="A3185"/>
      <c r="B3185"/>
      <c r="C3185"/>
      <c r="D3185"/>
      <c r="E3185"/>
      <c r="F3185"/>
      <c r="G3185"/>
      <c r="H3185"/>
      <c r="I3185"/>
      <c r="J3185" s="102"/>
      <c r="K3185"/>
      <c r="L3185" s="102"/>
      <c r="M3185" s="135"/>
      <c r="N3185"/>
      <c r="O3185"/>
      <c r="P3185"/>
      <c r="Q3185"/>
      <c r="R3185"/>
      <c r="S3185"/>
      <c r="T3185"/>
      <c r="U3185"/>
    </row>
    <row r="3186" spans="1:21" s="105" customFormat="1" x14ac:dyDescent="0.3">
      <c r="A3186"/>
      <c r="B3186"/>
      <c r="C3186"/>
      <c r="D3186"/>
      <c r="E3186"/>
      <c r="F3186"/>
      <c r="G3186"/>
      <c r="H3186"/>
      <c r="I3186"/>
      <c r="J3186" s="102"/>
      <c r="K3186"/>
      <c r="L3186" s="102"/>
      <c r="M3186" s="135"/>
      <c r="N3186"/>
      <c r="O3186"/>
      <c r="P3186"/>
      <c r="Q3186"/>
      <c r="R3186"/>
      <c r="S3186"/>
      <c r="T3186"/>
      <c r="U3186"/>
    </row>
    <row r="3187" spans="1:21" s="105" customFormat="1" x14ac:dyDescent="0.3">
      <c r="A3187"/>
      <c r="B3187"/>
      <c r="C3187"/>
      <c r="D3187"/>
      <c r="E3187"/>
      <c r="F3187"/>
      <c r="G3187"/>
      <c r="H3187"/>
      <c r="I3187"/>
      <c r="J3187" s="102"/>
      <c r="K3187"/>
      <c r="L3187" s="102"/>
      <c r="M3187" s="135"/>
      <c r="N3187"/>
      <c r="O3187"/>
      <c r="P3187"/>
      <c r="Q3187"/>
      <c r="R3187"/>
      <c r="S3187"/>
      <c r="T3187"/>
      <c r="U3187"/>
    </row>
    <row r="3188" spans="1:21" s="105" customFormat="1" x14ac:dyDescent="0.3">
      <c r="A3188"/>
      <c r="B3188"/>
      <c r="C3188"/>
      <c r="D3188"/>
      <c r="E3188"/>
      <c r="F3188"/>
      <c r="G3188"/>
      <c r="H3188"/>
      <c r="I3188"/>
      <c r="J3188" s="102"/>
      <c r="K3188"/>
      <c r="L3188" s="102"/>
      <c r="M3188" s="135"/>
      <c r="N3188"/>
      <c r="O3188"/>
      <c r="P3188"/>
      <c r="Q3188"/>
      <c r="R3188"/>
      <c r="S3188"/>
      <c r="T3188"/>
      <c r="U3188"/>
    </row>
    <row r="3189" spans="1:21" s="105" customFormat="1" x14ac:dyDescent="0.3">
      <c r="A3189"/>
      <c r="B3189"/>
      <c r="C3189"/>
      <c r="D3189"/>
      <c r="E3189"/>
      <c r="F3189"/>
      <c r="G3189"/>
      <c r="H3189"/>
      <c r="I3189"/>
      <c r="J3189" s="102"/>
      <c r="K3189"/>
      <c r="L3189" s="102"/>
      <c r="M3189" s="135"/>
      <c r="N3189"/>
      <c r="O3189"/>
      <c r="P3189"/>
      <c r="Q3189"/>
      <c r="R3189"/>
      <c r="S3189"/>
      <c r="T3189"/>
      <c r="U3189"/>
    </row>
    <row r="3190" spans="1:21" s="105" customFormat="1" x14ac:dyDescent="0.3">
      <c r="A3190"/>
      <c r="B3190"/>
      <c r="C3190"/>
      <c r="D3190"/>
      <c r="E3190"/>
      <c r="F3190"/>
      <c r="G3190"/>
      <c r="H3190"/>
      <c r="I3190"/>
      <c r="J3190" s="102"/>
      <c r="K3190"/>
      <c r="L3190" s="102"/>
      <c r="M3190" s="135"/>
      <c r="N3190"/>
      <c r="O3190"/>
      <c r="P3190"/>
      <c r="Q3190"/>
      <c r="R3190"/>
      <c r="S3190"/>
      <c r="T3190"/>
      <c r="U3190"/>
    </row>
    <row r="3191" spans="1:21" s="105" customFormat="1" x14ac:dyDescent="0.3">
      <c r="A3191"/>
      <c r="B3191"/>
      <c r="C3191"/>
      <c r="D3191"/>
      <c r="E3191"/>
      <c r="F3191"/>
      <c r="G3191"/>
      <c r="H3191"/>
      <c r="I3191"/>
      <c r="J3191" s="102"/>
      <c r="K3191"/>
      <c r="L3191" s="102"/>
      <c r="M3191" s="135"/>
      <c r="N3191"/>
      <c r="O3191"/>
      <c r="P3191"/>
      <c r="Q3191"/>
      <c r="R3191"/>
      <c r="S3191"/>
      <c r="T3191"/>
      <c r="U3191"/>
    </row>
    <row r="3192" spans="1:21" s="105" customFormat="1" x14ac:dyDescent="0.3">
      <c r="A3192"/>
      <c r="B3192"/>
      <c r="C3192"/>
      <c r="D3192"/>
      <c r="E3192"/>
      <c r="F3192"/>
      <c r="G3192"/>
      <c r="H3192"/>
      <c r="I3192"/>
      <c r="J3192" s="102"/>
      <c r="K3192"/>
      <c r="L3192" s="102"/>
      <c r="M3192" s="135"/>
      <c r="N3192"/>
      <c r="O3192"/>
      <c r="P3192"/>
      <c r="Q3192"/>
      <c r="R3192"/>
      <c r="S3192"/>
      <c r="T3192"/>
      <c r="U3192"/>
    </row>
    <row r="3193" spans="1:21" s="105" customFormat="1" x14ac:dyDescent="0.3">
      <c r="A3193"/>
      <c r="B3193"/>
      <c r="C3193"/>
      <c r="D3193"/>
      <c r="E3193"/>
      <c r="F3193"/>
      <c r="G3193"/>
      <c r="H3193"/>
      <c r="I3193"/>
      <c r="J3193" s="102"/>
      <c r="K3193"/>
      <c r="L3193" s="102"/>
      <c r="M3193" s="135"/>
      <c r="N3193"/>
      <c r="O3193"/>
      <c r="P3193"/>
      <c r="Q3193"/>
      <c r="R3193"/>
      <c r="S3193"/>
      <c r="T3193"/>
      <c r="U3193"/>
    </row>
    <row r="3194" spans="1:21" s="105" customFormat="1" x14ac:dyDescent="0.3">
      <c r="A3194"/>
      <c r="B3194"/>
      <c r="C3194"/>
      <c r="D3194"/>
      <c r="E3194"/>
      <c r="F3194"/>
      <c r="G3194"/>
      <c r="H3194"/>
      <c r="I3194"/>
      <c r="J3194" s="102"/>
      <c r="K3194"/>
      <c r="L3194" s="102"/>
      <c r="M3194" s="135"/>
      <c r="N3194"/>
      <c r="O3194"/>
      <c r="P3194"/>
      <c r="Q3194"/>
      <c r="R3194"/>
      <c r="S3194"/>
      <c r="T3194"/>
      <c r="U3194"/>
    </row>
    <row r="3195" spans="1:21" s="105" customFormat="1" x14ac:dyDescent="0.3">
      <c r="A3195"/>
      <c r="B3195"/>
      <c r="C3195"/>
      <c r="D3195"/>
      <c r="E3195"/>
      <c r="F3195"/>
      <c r="G3195"/>
      <c r="H3195"/>
      <c r="I3195"/>
      <c r="J3195" s="102"/>
      <c r="K3195"/>
      <c r="L3195" s="102"/>
      <c r="M3195" s="135"/>
      <c r="N3195"/>
      <c r="O3195"/>
      <c r="P3195"/>
      <c r="Q3195"/>
      <c r="R3195"/>
      <c r="S3195"/>
      <c r="T3195"/>
      <c r="U3195"/>
    </row>
    <row r="3196" spans="1:21" s="105" customFormat="1" x14ac:dyDescent="0.3">
      <c r="A3196"/>
      <c r="B3196"/>
      <c r="C3196"/>
      <c r="D3196"/>
      <c r="E3196"/>
      <c r="F3196"/>
      <c r="G3196"/>
      <c r="H3196"/>
      <c r="I3196"/>
      <c r="J3196" s="102"/>
      <c r="K3196"/>
      <c r="L3196" s="102"/>
      <c r="M3196" s="135"/>
      <c r="N3196"/>
      <c r="O3196"/>
      <c r="P3196"/>
      <c r="Q3196"/>
      <c r="R3196"/>
      <c r="S3196"/>
      <c r="T3196"/>
      <c r="U3196"/>
    </row>
    <row r="3197" spans="1:21" s="105" customFormat="1" x14ac:dyDescent="0.3">
      <c r="A3197"/>
      <c r="B3197"/>
      <c r="C3197"/>
      <c r="D3197"/>
      <c r="E3197"/>
      <c r="F3197"/>
      <c r="G3197"/>
      <c r="H3197"/>
      <c r="I3197"/>
      <c r="J3197" s="102"/>
      <c r="K3197"/>
      <c r="L3197" s="102"/>
      <c r="M3197" s="135"/>
      <c r="N3197"/>
      <c r="O3197"/>
      <c r="P3197"/>
      <c r="Q3197"/>
      <c r="R3197"/>
      <c r="S3197"/>
      <c r="T3197"/>
      <c r="U3197"/>
    </row>
    <row r="3198" spans="1:21" s="105" customFormat="1" x14ac:dyDescent="0.3">
      <c r="A3198"/>
      <c r="B3198"/>
      <c r="C3198"/>
      <c r="D3198"/>
      <c r="E3198"/>
      <c r="F3198"/>
      <c r="G3198"/>
      <c r="H3198"/>
      <c r="I3198"/>
      <c r="J3198" s="102"/>
      <c r="K3198"/>
      <c r="L3198" s="102"/>
      <c r="M3198" s="135"/>
      <c r="N3198"/>
      <c r="O3198"/>
      <c r="P3198"/>
      <c r="Q3198"/>
      <c r="R3198"/>
      <c r="S3198"/>
      <c r="T3198"/>
      <c r="U3198"/>
    </row>
    <row r="3199" spans="1:21" s="105" customFormat="1" x14ac:dyDescent="0.3">
      <c r="A3199"/>
      <c r="B3199"/>
      <c r="C3199"/>
      <c r="D3199"/>
      <c r="E3199"/>
      <c r="F3199"/>
      <c r="G3199"/>
      <c r="H3199"/>
      <c r="I3199"/>
      <c r="J3199" s="102"/>
      <c r="K3199"/>
      <c r="L3199" s="102"/>
      <c r="M3199" s="135"/>
      <c r="N3199"/>
      <c r="O3199"/>
      <c r="P3199"/>
      <c r="Q3199"/>
      <c r="R3199"/>
      <c r="S3199"/>
      <c r="T3199"/>
      <c r="U3199"/>
    </row>
    <row r="3200" spans="1:21" s="105" customFormat="1" x14ac:dyDescent="0.3">
      <c r="A3200"/>
      <c r="B3200"/>
      <c r="C3200"/>
      <c r="D3200"/>
      <c r="E3200"/>
      <c r="F3200"/>
      <c r="G3200"/>
      <c r="H3200"/>
      <c r="I3200"/>
      <c r="J3200" s="102"/>
      <c r="K3200"/>
      <c r="L3200" s="102"/>
      <c r="M3200" s="135"/>
      <c r="N3200"/>
      <c r="O3200"/>
      <c r="P3200"/>
      <c r="Q3200"/>
      <c r="R3200"/>
      <c r="S3200"/>
      <c r="T3200"/>
      <c r="U3200"/>
    </row>
    <row r="3201" spans="1:21" s="105" customFormat="1" x14ac:dyDescent="0.3">
      <c r="A3201"/>
      <c r="B3201"/>
      <c r="C3201"/>
      <c r="D3201"/>
      <c r="E3201"/>
      <c r="F3201"/>
      <c r="G3201"/>
      <c r="H3201"/>
      <c r="I3201"/>
      <c r="J3201" s="102"/>
      <c r="K3201"/>
      <c r="L3201" s="102"/>
      <c r="M3201" s="135"/>
      <c r="N3201"/>
      <c r="O3201"/>
      <c r="P3201"/>
      <c r="Q3201"/>
      <c r="R3201"/>
      <c r="S3201"/>
      <c r="T3201"/>
      <c r="U3201"/>
    </row>
    <row r="3202" spans="1:21" s="105" customFormat="1" x14ac:dyDescent="0.3">
      <c r="A3202"/>
      <c r="B3202"/>
      <c r="C3202"/>
      <c r="D3202"/>
      <c r="E3202"/>
      <c r="F3202"/>
      <c r="G3202"/>
      <c r="H3202"/>
      <c r="I3202"/>
      <c r="J3202" s="102"/>
      <c r="K3202"/>
      <c r="L3202" s="102"/>
      <c r="M3202" s="135"/>
      <c r="N3202"/>
      <c r="O3202"/>
      <c r="P3202"/>
      <c r="Q3202"/>
      <c r="R3202"/>
      <c r="S3202"/>
      <c r="T3202"/>
      <c r="U3202"/>
    </row>
    <row r="3203" spans="1:21" s="105" customFormat="1" x14ac:dyDescent="0.3">
      <c r="A3203"/>
      <c r="B3203"/>
      <c r="C3203"/>
      <c r="D3203"/>
      <c r="E3203"/>
      <c r="F3203"/>
      <c r="G3203"/>
      <c r="H3203"/>
      <c r="I3203"/>
      <c r="J3203" s="102"/>
      <c r="K3203"/>
      <c r="L3203" s="102"/>
      <c r="M3203" s="135"/>
      <c r="N3203"/>
      <c r="O3203"/>
      <c r="P3203"/>
      <c r="Q3203"/>
      <c r="R3203"/>
      <c r="S3203"/>
      <c r="T3203"/>
      <c r="U3203"/>
    </row>
    <row r="3204" spans="1:21" s="105" customFormat="1" x14ac:dyDescent="0.3">
      <c r="A3204"/>
      <c r="B3204"/>
      <c r="C3204"/>
      <c r="D3204"/>
      <c r="E3204"/>
      <c r="F3204"/>
      <c r="G3204"/>
      <c r="H3204"/>
      <c r="I3204"/>
      <c r="J3204" s="102"/>
      <c r="K3204"/>
      <c r="L3204" s="102"/>
      <c r="M3204" s="135"/>
      <c r="N3204"/>
      <c r="O3204"/>
      <c r="P3204"/>
      <c r="Q3204"/>
      <c r="R3204"/>
      <c r="S3204"/>
      <c r="T3204"/>
      <c r="U3204"/>
    </row>
    <row r="3205" spans="1:21" s="105" customFormat="1" x14ac:dyDescent="0.3">
      <c r="A3205"/>
      <c r="B3205"/>
      <c r="C3205"/>
      <c r="D3205"/>
      <c r="E3205"/>
      <c r="F3205"/>
      <c r="G3205"/>
      <c r="H3205"/>
      <c r="I3205"/>
      <c r="J3205" s="102"/>
      <c r="K3205"/>
      <c r="L3205" s="102"/>
      <c r="M3205" s="135"/>
      <c r="N3205"/>
      <c r="O3205"/>
      <c r="P3205"/>
      <c r="Q3205"/>
      <c r="R3205"/>
      <c r="S3205"/>
      <c r="T3205"/>
      <c r="U3205"/>
    </row>
    <row r="3206" spans="1:21" s="105" customFormat="1" x14ac:dyDescent="0.3">
      <c r="A3206"/>
      <c r="B3206"/>
      <c r="C3206"/>
      <c r="D3206"/>
      <c r="E3206"/>
      <c r="F3206"/>
      <c r="G3206"/>
      <c r="H3206"/>
      <c r="I3206"/>
      <c r="J3206" s="102"/>
      <c r="K3206"/>
      <c r="L3206" s="102"/>
      <c r="M3206" s="135"/>
      <c r="N3206"/>
      <c r="O3206"/>
      <c r="P3206"/>
      <c r="Q3206"/>
      <c r="R3206"/>
      <c r="S3206"/>
      <c r="T3206"/>
      <c r="U3206"/>
    </row>
    <row r="3207" spans="1:21" s="105" customFormat="1" x14ac:dyDescent="0.3">
      <c r="A3207"/>
      <c r="B3207"/>
      <c r="C3207"/>
      <c r="D3207"/>
      <c r="E3207"/>
      <c r="F3207"/>
      <c r="G3207"/>
      <c r="H3207"/>
      <c r="I3207"/>
      <c r="J3207" s="102"/>
      <c r="K3207"/>
      <c r="L3207" s="102"/>
      <c r="M3207" s="135"/>
      <c r="N3207"/>
      <c r="O3207"/>
      <c r="P3207"/>
      <c r="Q3207"/>
      <c r="R3207"/>
      <c r="S3207"/>
      <c r="T3207"/>
      <c r="U3207"/>
    </row>
    <row r="3208" spans="1:21" s="105" customFormat="1" x14ac:dyDescent="0.3">
      <c r="A3208"/>
      <c r="B3208"/>
      <c r="C3208"/>
      <c r="D3208"/>
      <c r="E3208"/>
      <c r="F3208"/>
      <c r="G3208"/>
      <c r="H3208"/>
      <c r="I3208"/>
      <c r="J3208" s="102"/>
      <c r="K3208"/>
      <c r="L3208" s="102"/>
      <c r="M3208" s="135"/>
      <c r="N3208"/>
      <c r="O3208"/>
      <c r="P3208"/>
      <c r="Q3208"/>
      <c r="R3208"/>
      <c r="S3208"/>
      <c r="T3208"/>
      <c r="U3208"/>
    </row>
    <row r="3209" spans="1:21" s="105" customFormat="1" x14ac:dyDescent="0.3">
      <c r="A3209"/>
      <c r="B3209"/>
      <c r="C3209"/>
      <c r="D3209"/>
      <c r="E3209"/>
      <c r="F3209"/>
      <c r="G3209"/>
      <c r="H3209"/>
      <c r="I3209"/>
      <c r="J3209" s="102"/>
      <c r="K3209"/>
      <c r="L3209" s="102"/>
      <c r="M3209" s="135"/>
      <c r="N3209"/>
      <c r="O3209"/>
      <c r="P3209"/>
      <c r="Q3209"/>
      <c r="R3209"/>
      <c r="S3209"/>
      <c r="T3209"/>
      <c r="U3209"/>
    </row>
    <row r="3210" spans="1:21" s="105" customFormat="1" x14ac:dyDescent="0.3">
      <c r="A3210"/>
      <c r="B3210"/>
      <c r="C3210"/>
      <c r="D3210"/>
      <c r="E3210"/>
      <c r="F3210"/>
      <c r="G3210"/>
      <c r="H3210"/>
      <c r="I3210"/>
      <c r="J3210" s="102"/>
      <c r="K3210"/>
      <c r="L3210" s="102"/>
      <c r="M3210" s="135"/>
      <c r="N3210"/>
      <c r="O3210"/>
      <c r="P3210"/>
      <c r="Q3210"/>
      <c r="R3210"/>
      <c r="S3210"/>
      <c r="T3210"/>
      <c r="U3210"/>
    </row>
    <row r="3211" spans="1:21" s="105" customFormat="1" x14ac:dyDescent="0.3">
      <c r="A3211"/>
      <c r="B3211"/>
      <c r="C3211"/>
      <c r="D3211"/>
      <c r="E3211"/>
      <c r="F3211"/>
      <c r="G3211"/>
      <c r="H3211"/>
      <c r="I3211"/>
      <c r="J3211" s="102"/>
      <c r="K3211"/>
      <c r="L3211" s="102"/>
      <c r="M3211" s="135"/>
      <c r="N3211"/>
      <c r="O3211"/>
      <c r="P3211"/>
      <c r="Q3211"/>
      <c r="R3211"/>
      <c r="S3211"/>
      <c r="T3211"/>
      <c r="U3211"/>
    </row>
    <row r="3212" spans="1:21" s="105" customFormat="1" x14ac:dyDescent="0.3">
      <c r="A3212"/>
      <c r="B3212"/>
      <c r="C3212"/>
      <c r="D3212"/>
      <c r="E3212"/>
      <c r="F3212"/>
      <c r="G3212"/>
      <c r="H3212"/>
      <c r="I3212"/>
      <c r="J3212" s="102"/>
      <c r="K3212"/>
      <c r="L3212" s="102"/>
      <c r="M3212" s="135"/>
      <c r="N3212"/>
      <c r="O3212"/>
      <c r="P3212"/>
      <c r="Q3212"/>
      <c r="R3212"/>
      <c r="S3212"/>
      <c r="T3212"/>
      <c r="U3212"/>
    </row>
    <row r="3213" spans="1:21" s="105" customFormat="1" x14ac:dyDescent="0.3">
      <c r="A3213"/>
      <c r="B3213"/>
      <c r="C3213"/>
      <c r="D3213"/>
      <c r="E3213"/>
      <c r="F3213"/>
      <c r="G3213"/>
      <c r="H3213"/>
      <c r="I3213"/>
      <c r="J3213" s="102"/>
      <c r="K3213"/>
      <c r="L3213" s="102"/>
      <c r="M3213" s="135"/>
      <c r="N3213"/>
      <c r="O3213"/>
      <c r="P3213"/>
      <c r="Q3213"/>
      <c r="R3213"/>
      <c r="S3213"/>
      <c r="T3213"/>
      <c r="U3213"/>
    </row>
    <row r="3214" spans="1:21" s="105" customFormat="1" x14ac:dyDescent="0.3">
      <c r="A3214"/>
      <c r="B3214"/>
      <c r="C3214"/>
      <c r="D3214"/>
      <c r="E3214"/>
      <c r="F3214"/>
      <c r="G3214"/>
      <c r="H3214"/>
      <c r="I3214"/>
      <c r="J3214" s="102"/>
      <c r="K3214"/>
      <c r="L3214" s="102"/>
      <c r="M3214" s="135"/>
      <c r="N3214"/>
      <c r="O3214"/>
      <c r="P3214"/>
      <c r="Q3214"/>
      <c r="R3214"/>
      <c r="S3214"/>
      <c r="T3214"/>
      <c r="U3214"/>
    </row>
    <row r="3215" spans="1:21" s="105" customFormat="1" x14ac:dyDescent="0.3">
      <c r="A3215"/>
      <c r="B3215"/>
      <c r="C3215"/>
      <c r="D3215"/>
      <c r="E3215"/>
      <c r="F3215"/>
      <c r="G3215"/>
      <c r="H3215"/>
      <c r="I3215"/>
      <c r="J3215" s="102"/>
      <c r="K3215"/>
      <c r="L3215" s="102"/>
      <c r="M3215" s="135"/>
      <c r="N3215"/>
      <c r="O3215"/>
      <c r="P3215"/>
      <c r="Q3215"/>
      <c r="R3215"/>
      <c r="S3215"/>
      <c r="T3215"/>
      <c r="U3215"/>
    </row>
    <row r="3216" spans="1:21" s="105" customFormat="1" x14ac:dyDescent="0.3">
      <c r="A3216"/>
      <c r="B3216"/>
      <c r="C3216"/>
      <c r="D3216"/>
      <c r="E3216"/>
      <c r="F3216"/>
      <c r="G3216"/>
      <c r="H3216"/>
      <c r="I3216"/>
      <c r="J3216" s="102"/>
      <c r="K3216"/>
      <c r="L3216" s="102"/>
      <c r="M3216" s="135"/>
      <c r="N3216"/>
      <c r="O3216"/>
      <c r="P3216"/>
      <c r="Q3216"/>
      <c r="R3216"/>
      <c r="S3216"/>
      <c r="T3216"/>
      <c r="U3216"/>
    </row>
    <row r="3217" spans="1:21" s="105" customFormat="1" x14ac:dyDescent="0.3">
      <c r="A3217"/>
      <c r="B3217"/>
      <c r="C3217"/>
      <c r="D3217"/>
      <c r="E3217"/>
      <c r="F3217"/>
      <c r="G3217"/>
      <c r="H3217"/>
      <c r="I3217"/>
      <c r="J3217" s="102"/>
      <c r="K3217"/>
      <c r="L3217" s="102"/>
      <c r="M3217" s="135"/>
      <c r="N3217"/>
      <c r="O3217"/>
      <c r="P3217"/>
      <c r="Q3217"/>
      <c r="R3217"/>
      <c r="S3217"/>
      <c r="T3217"/>
      <c r="U3217"/>
    </row>
    <row r="3218" spans="1:21" s="105" customFormat="1" x14ac:dyDescent="0.3">
      <c r="A3218"/>
      <c r="B3218"/>
      <c r="C3218"/>
      <c r="D3218"/>
      <c r="E3218"/>
      <c r="F3218"/>
      <c r="G3218"/>
      <c r="H3218"/>
      <c r="I3218"/>
      <c r="J3218" s="102"/>
      <c r="K3218"/>
      <c r="L3218" s="102"/>
      <c r="M3218" s="135"/>
      <c r="N3218"/>
      <c r="O3218"/>
      <c r="P3218"/>
      <c r="Q3218"/>
      <c r="R3218"/>
      <c r="S3218"/>
      <c r="T3218"/>
      <c r="U3218"/>
    </row>
    <row r="3219" spans="1:21" s="105" customFormat="1" x14ac:dyDescent="0.3">
      <c r="A3219"/>
      <c r="B3219"/>
      <c r="C3219"/>
      <c r="D3219"/>
      <c r="E3219"/>
      <c r="F3219"/>
      <c r="G3219"/>
      <c r="H3219"/>
      <c r="I3219"/>
      <c r="J3219" s="102"/>
      <c r="K3219"/>
      <c r="L3219" s="102"/>
      <c r="M3219" s="135"/>
      <c r="N3219"/>
      <c r="O3219"/>
      <c r="P3219"/>
      <c r="Q3219"/>
      <c r="R3219"/>
      <c r="S3219"/>
      <c r="T3219"/>
      <c r="U3219"/>
    </row>
    <row r="3220" spans="1:21" s="105" customFormat="1" x14ac:dyDescent="0.3">
      <c r="A3220"/>
      <c r="B3220"/>
      <c r="C3220"/>
      <c r="D3220"/>
      <c r="E3220"/>
      <c r="F3220"/>
      <c r="G3220"/>
      <c r="H3220"/>
      <c r="I3220"/>
      <c r="J3220" s="102"/>
      <c r="K3220"/>
      <c r="L3220" s="102"/>
      <c r="M3220" s="135"/>
      <c r="N3220"/>
      <c r="O3220"/>
      <c r="P3220"/>
      <c r="Q3220"/>
      <c r="R3220"/>
      <c r="S3220"/>
      <c r="T3220"/>
      <c r="U3220"/>
    </row>
    <row r="3221" spans="1:21" s="105" customFormat="1" x14ac:dyDescent="0.3">
      <c r="A3221"/>
      <c r="B3221"/>
      <c r="C3221"/>
      <c r="D3221"/>
      <c r="E3221"/>
      <c r="F3221"/>
      <c r="G3221"/>
      <c r="H3221"/>
      <c r="I3221"/>
      <c r="J3221" s="102"/>
      <c r="K3221"/>
      <c r="L3221" s="102"/>
      <c r="M3221" s="135"/>
      <c r="N3221"/>
      <c r="O3221"/>
      <c r="P3221"/>
      <c r="Q3221"/>
      <c r="R3221"/>
      <c r="S3221"/>
      <c r="T3221"/>
      <c r="U3221"/>
    </row>
    <row r="3222" spans="1:21" s="105" customFormat="1" x14ac:dyDescent="0.3">
      <c r="A3222"/>
      <c r="B3222"/>
      <c r="C3222"/>
      <c r="D3222"/>
      <c r="E3222"/>
      <c r="F3222"/>
      <c r="G3222"/>
      <c r="H3222"/>
      <c r="I3222"/>
      <c r="J3222" s="102"/>
      <c r="K3222"/>
      <c r="L3222" s="102"/>
      <c r="M3222" s="135"/>
      <c r="N3222"/>
      <c r="O3222"/>
      <c r="P3222"/>
      <c r="Q3222"/>
      <c r="R3222"/>
      <c r="S3222"/>
      <c r="T3222"/>
      <c r="U3222"/>
    </row>
    <row r="3223" spans="1:21" s="105" customFormat="1" x14ac:dyDescent="0.3">
      <c r="A3223"/>
      <c r="B3223"/>
      <c r="C3223"/>
      <c r="D3223"/>
      <c r="E3223"/>
      <c r="F3223"/>
      <c r="G3223"/>
      <c r="H3223"/>
      <c r="I3223"/>
      <c r="J3223" s="102"/>
      <c r="K3223"/>
      <c r="L3223" s="102"/>
      <c r="M3223" s="135"/>
      <c r="N3223"/>
      <c r="O3223"/>
      <c r="P3223"/>
      <c r="Q3223"/>
      <c r="R3223"/>
      <c r="S3223"/>
      <c r="T3223"/>
      <c r="U3223"/>
    </row>
    <row r="3224" spans="1:21" s="105" customFormat="1" x14ac:dyDescent="0.3">
      <c r="A3224"/>
      <c r="B3224"/>
      <c r="C3224"/>
      <c r="D3224"/>
      <c r="E3224"/>
      <c r="F3224"/>
      <c r="G3224"/>
      <c r="H3224"/>
      <c r="I3224"/>
      <c r="J3224" s="102"/>
      <c r="K3224"/>
      <c r="L3224" s="102"/>
      <c r="M3224" s="135"/>
      <c r="N3224"/>
      <c r="O3224"/>
      <c r="P3224"/>
      <c r="Q3224"/>
      <c r="R3224"/>
      <c r="S3224"/>
      <c r="T3224"/>
      <c r="U3224"/>
    </row>
    <row r="3225" spans="1:21" s="105" customFormat="1" x14ac:dyDescent="0.3">
      <c r="A3225"/>
      <c r="B3225"/>
      <c r="C3225"/>
      <c r="D3225"/>
      <c r="E3225"/>
      <c r="F3225"/>
      <c r="G3225"/>
      <c r="H3225"/>
      <c r="I3225"/>
      <c r="J3225" s="102"/>
      <c r="K3225"/>
      <c r="L3225" s="102"/>
      <c r="M3225" s="135"/>
      <c r="N3225"/>
      <c r="O3225"/>
      <c r="P3225"/>
      <c r="Q3225"/>
      <c r="R3225"/>
      <c r="S3225"/>
      <c r="T3225"/>
      <c r="U3225"/>
    </row>
    <row r="3226" spans="1:21" s="105" customFormat="1" x14ac:dyDescent="0.3">
      <c r="A3226"/>
      <c r="B3226"/>
      <c r="C3226"/>
      <c r="D3226"/>
      <c r="E3226"/>
      <c r="F3226"/>
      <c r="G3226"/>
      <c r="H3226"/>
      <c r="I3226"/>
      <c r="J3226" s="102"/>
      <c r="K3226"/>
      <c r="L3226" s="102"/>
      <c r="M3226" s="135"/>
      <c r="N3226"/>
      <c r="O3226"/>
      <c r="P3226"/>
      <c r="Q3226"/>
      <c r="R3226"/>
      <c r="S3226"/>
      <c r="T3226"/>
      <c r="U3226"/>
    </row>
    <row r="3227" spans="1:21" s="105" customFormat="1" x14ac:dyDescent="0.3">
      <c r="A3227"/>
      <c r="B3227"/>
      <c r="C3227"/>
      <c r="D3227"/>
      <c r="E3227"/>
      <c r="F3227"/>
      <c r="G3227"/>
      <c r="H3227"/>
      <c r="I3227"/>
      <c r="J3227" s="102"/>
      <c r="K3227"/>
      <c r="L3227" s="102"/>
      <c r="M3227" s="135"/>
      <c r="N3227"/>
      <c r="O3227"/>
      <c r="P3227"/>
      <c r="Q3227"/>
      <c r="R3227"/>
      <c r="S3227"/>
      <c r="T3227"/>
      <c r="U3227"/>
    </row>
    <row r="3228" spans="1:21" s="105" customFormat="1" x14ac:dyDescent="0.3">
      <c r="A3228"/>
      <c r="B3228"/>
      <c r="C3228"/>
      <c r="D3228"/>
      <c r="E3228"/>
      <c r="F3228"/>
      <c r="G3228"/>
      <c r="H3228"/>
      <c r="I3228"/>
      <c r="J3228" s="102"/>
      <c r="K3228"/>
      <c r="L3228" s="102"/>
      <c r="M3228" s="135"/>
      <c r="N3228"/>
      <c r="O3228"/>
      <c r="P3228"/>
      <c r="Q3228"/>
      <c r="R3228"/>
      <c r="S3228"/>
      <c r="T3228"/>
      <c r="U3228"/>
    </row>
    <row r="3229" spans="1:21" s="105" customFormat="1" x14ac:dyDescent="0.3">
      <c r="A3229"/>
      <c r="B3229"/>
      <c r="C3229"/>
      <c r="D3229"/>
      <c r="E3229"/>
      <c r="F3229"/>
      <c r="G3229"/>
      <c r="H3229"/>
      <c r="I3229"/>
      <c r="J3229" s="102"/>
      <c r="K3229"/>
      <c r="L3229" s="102"/>
      <c r="M3229" s="135"/>
      <c r="N3229"/>
      <c r="O3229"/>
      <c r="P3229"/>
      <c r="Q3229"/>
      <c r="R3229"/>
      <c r="S3229"/>
      <c r="T3229"/>
      <c r="U3229"/>
    </row>
    <row r="3230" spans="1:21" s="105" customFormat="1" x14ac:dyDescent="0.3">
      <c r="A3230"/>
      <c r="B3230"/>
      <c r="C3230"/>
      <c r="D3230"/>
      <c r="E3230"/>
      <c r="F3230"/>
      <c r="G3230"/>
      <c r="H3230"/>
      <c r="I3230"/>
      <c r="J3230" s="102"/>
      <c r="K3230"/>
      <c r="L3230" s="102"/>
      <c r="M3230" s="135"/>
      <c r="N3230"/>
      <c r="O3230"/>
      <c r="P3230"/>
      <c r="Q3230"/>
      <c r="R3230"/>
      <c r="S3230"/>
      <c r="T3230"/>
      <c r="U3230"/>
    </row>
    <row r="3231" spans="1:21" s="105" customFormat="1" x14ac:dyDescent="0.3">
      <c r="A3231"/>
      <c r="B3231"/>
      <c r="C3231"/>
      <c r="D3231"/>
      <c r="E3231"/>
      <c r="F3231"/>
      <c r="G3231"/>
      <c r="H3231"/>
      <c r="I3231"/>
      <c r="J3231" s="102"/>
      <c r="K3231"/>
      <c r="L3231" s="102"/>
      <c r="M3231" s="135"/>
      <c r="N3231"/>
      <c r="O3231"/>
      <c r="P3231"/>
      <c r="Q3231"/>
      <c r="R3231"/>
      <c r="S3231"/>
      <c r="T3231"/>
      <c r="U3231"/>
    </row>
    <row r="3232" spans="1:21" s="105" customFormat="1" x14ac:dyDescent="0.3">
      <c r="A3232"/>
      <c r="B3232"/>
      <c r="C3232"/>
      <c r="D3232"/>
      <c r="E3232"/>
      <c r="F3232"/>
      <c r="G3232"/>
      <c r="H3232"/>
      <c r="I3232"/>
      <c r="J3232" s="102"/>
      <c r="K3232"/>
      <c r="L3232" s="102"/>
      <c r="M3232" s="135"/>
      <c r="N3232"/>
      <c r="O3232"/>
      <c r="P3232"/>
      <c r="Q3232"/>
      <c r="R3232"/>
      <c r="S3232"/>
      <c r="T3232"/>
      <c r="U3232"/>
    </row>
    <row r="3233" spans="1:21" s="105" customFormat="1" x14ac:dyDescent="0.3">
      <c r="A3233"/>
      <c r="B3233"/>
      <c r="C3233"/>
      <c r="D3233"/>
      <c r="E3233"/>
      <c r="F3233"/>
      <c r="G3233"/>
      <c r="H3233"/>
      <c r="I3233"/>
      <c r="J3233" s="102"/>
      <c r="K3233"/>
      <c r="L3233" s="102"/>
      <c r="M3233" s="135"/>
      <c r="N3233"/>
      <c r="O3233"/>
      <c r="P3233"/>
      <c r="Q3233"/>
      <c r="R3233"/>
      <c r="S3233"/>
      <c r="T3233"/>
      <c r="U3233"/>
    </row>
    <row r="3234" spans="1:21" s="105" customFormat="1" x14ac:dyDescent="0.3">
      <c r="A3234"/>
      <c r="B3234"/>
      <c r="C3234"/>
      <c r="D3234"/>
      <c r="E3234"/>
      <c r="F3234"/>
      <c r="G3234"/>
      <c r="H3234"/>
      <c r="I3234"/>
      <c r="J3234" s="102"/>
      <c r="K3234"/>
      <c r="L3234" s="102"/>
      <c r="M3234" s="135"/>
      <c r="N3234"/>
      <c r="O3234"/>
      <c r="P3234"/>
      <c r="Q3234"/>
      <c r="R3234"/>
      <c r="S3234"/>
      <c r="T3234"/>
      <c r="U3234"/>
    </row>
    <row r="3235" spans="1:21" s="105" customFormat="1" x14ac:dyDescent="0.3">
      <c r="A3235"/>
      <c r="B3235"/>
      <c r="C3235"/>
      <c r="D3235"/>
      <c r="E3235"/>
      <c r="F3235"/>
      <c r="G3235"/>
      <c r="H3235"/>
      <c r="I3235"/>
      <c r="J3235" s="102"/>
      <c r="K3235"/>
      <c r="L3235" s="102"/>
      <c r="M3235" s="135"/>
      <c r="N3235"/>
      <c r="O3235"/>
      <c r="P3235"/>
      <c r="Q3235"/>
      <c r="R3235"/>
      <c r="S3235"/>
      <c r="T3235"/>
      <c r="U3235"/>
    </row>
    <row r="3236" spans="1:21" s="105" customFormat="1" x14ac:dyDescent="0.3">
      <c r="A3236"/>
      <c r="B3236"/>
      <c r="C3236"/>
      <c r="D3236"/>
      <c r="E3236"/>
      <c r="F3236"/>
      <c r="G3236"/>
      <c r="H3236"/>
      <c r="I3236"/>
      <c r="J3236" s="102"/>
      <c r="K3236"/>
      <c r="L3236" s="102"/>
      <c r="M3236" s="135"/>
      <c r="N3236"/>
      <c r="O3236"/>
      <c r="P3236"/>
      <c r="Q3236"/>
      <c r="R3236"/>
      <c r="S3236"/>
      <c r="T3236"/>
      <c r="U3236"/>
    </row>
    <row r="3237" spans="1:21" s="105" customFormat="1" x14ac:dyDescent="0.3">
      <c r="A3237"/>
      <c r="B3237"/>
      <c r="C3237"/>
      <c r="D3237"/>
      <c r="E3237"/>
      <c r="F3237"/>
      <c r="G3237"/>
      <c r="H3237"/>
      <c r="I3237"/>
      <c r="J3237" s="102"/>
      <c r="K3237"/>
      <c r="L3237" s="102"/>
      <c r="M3237" s="135"/>
      <c r="N3237"/>
      <c r="O3237"/>
      <c r="P3237"/>
      <c r="Q3237"/>
      <c r="R3237"/>
      <c r="S3237"/>
      <c r="T3237"/>
      <c r="U3237"/>
    </row>
    <row r="3238" spans="1:21" s="105" customFormat="1" x14ac:dyDescent="0.3">
      <c r="A3238"/>
      <c r="B3238"/>
      <c r="C3238"/>
      <c r="D3238"/>
      <c r="E3238"/>
      <c r="F3238"/>
      <c r="G3238"/>
      <c r="H3238"/>
      <c r="I3238"/>
      <c r="J3238" s="102"/>
      <c r="K3238"/>
      <c r="L3238" s="102"/>
      <c r="M3238" s="135"/>
      <c r="N3238"/>
      <c r="O3238"/>
      <c r="P3238"/>
      <c r="Q3238"/>
      <c r="R3238"/>
      <c r="S3238"/>
      <c r="T3238"/>
      <c r="U3238"/>
    </row>
    <row r="3239" spans="1:21" s="105" customFormat="1" x14ac:dyDescent="0.3">
      <c r="A3239"/>
      <c r="B3239"/>
      <c r="C3239"/>
      <c r="D3239"/>
      <c r="E3239"/>
      <c r="F3239"/>
      <c r="G3239"/>
      <c r="H3239"/>
      <c r="I3239"/>
      <c r="J3239" s="102"/>
      <c r="K3239"/>
      <c r="L3239" s="102"/>
      <c r="M3239" s="135"/>
      <c r="N3239"/>
      <c r="O3239"/>
      <c r="P3239"/>
      <c r="Q3239"/>
      <c r="R3239"/>
      <c r="S3239"/>
      <c r="T3239"/>
      <c r="U3239"/>
    </row>
    <row r="3240" spans="1:21" s="105" customFormat="1" x14ac:dyDescent="0.3">
      <c r="A3240"/>
      <c r="B3240"/>
      <c r="C3240"/>
      <c r="D3240"/>
      <c r="E3240"/>
      <c r="F3240"/>
      <c r="G3240"/>
      <c r="H3240"/>
      <c r="I3240"/>
      <c r="J3240" s="102"/>
      <c r="K3240"/>
      <c r="L3240" s="102"/>
      <c r="M3240" s="135"/>
      <c r="N3240"/>
      <c r="O3240"/>
      <c r="P3240"/>
      <c r="Q3240"/>
      <c r="R3240"/>
      <c r="S3240"/>
      <c r="T3240"/>
      <c r="U3240"/>
    </row>
    <row r="3241" spans="1:21" s="105" customFormat="1" x14ac:dyDescent="0.3">
      <c r="A3241"/>
      <c r="B3241"/>
      <c r="C3241"/>
      <c r="D3241"/>
      <c r="E3241"/>
      <c r="F3241"/>
      <c r="G3241"/>
      <c r="H3241"/>
      <c r="I3241"/>
      <c r="J3241" s="102"/>
      <c r="K3241"/>
      <c r="L3241" s="102"/>
      <c r="M3241" s="135"/>
      <c r="N3241"/>
      <c r="O3241"/>
      <c r="P3241"/>
      <c r="Q3241"/>
      <c r="R3241"/>
      <c r="S3241"/>
      <c r="T3241"/>
      <c r="U3241"/>
    </row>
    <row r="3242" spans="1:21" s="105" customFormat="1" x14ac:dyDescent="0.3">
      <c r="A3242"/>
      <c r="B3242"/>
      <c r="C3242"/>
      <c r="D3242"/>
      <c r="E3242"/>
      <c r="F3242"/>
      <c r="G3242"/>
      <c r="H3242"/>
      <c r="I3242"/>
      <c r="J3242" s="102"/>
      <c r="K3242"/>
      <c r="L3242" s="102"/>
      <c r="M3242" s="135"/>
      <c r="N3242"/>
      <c r="O3242"/>
      <c r="P3242"/>
      <c r="Q3242"/>
      <c r="R3242"/>
      <c r="S3242"/>
      <c r="T3242"/>
      <c r="U3242"/>
    </row>
    <row r="3243" spans="1:21" s="105" customFormat="1" x14ac:dyDescent="0.3">
      <c r="A3243"/>
      <c r="B3243"/>
      <c r="C3243"/>
      <c r="D3243"/>
      <c r="E3243"/>
      <c r="F3243"/>
      <c r="G3243"/>
      <c r="H3243"/>
      <c r="I3243"/>
      <c r="J3243" s="102"/>
      <c r="K3243"/>
      <c r="L3243" s="102"/>
      <c r="M3243" s="135"/>
      <c r="N3243"/>
      <c r="O3243"/>
      <c r="P3243"/>
      <c r="Q3243"/>
      <c r="R3243"/>
      <c r="S3243"/>
      <c r="T3243"/>
      <c r="U3243"/>
    </row>
    <row r="3244" spans="1:21" s="105" customFormat="1" x14ac:dyDescent="0.3">
      <c r="A3244"/>
      <c r="B3244"/>
      <c r="C3244"/>
      <c r="D3244"/>
      <c r="E3244"/>
      <c r="F3244"/>
      <c r="G3244"/>
      <c r="H3244"/>
      <c r="I3244"/>
      <c r="J3244" s="102"/>
      <c r="K3244"/>
      <c r="L3244" s="102"/>
      <c r="M3244" s="135"/>
      <c r="N3244"/>
      <c r="O3244"/>
      <c r="P3244"/>
      <c r="Q3244"/>
      <c r="R3244"/>
      <c r="S3244"/>
      <c r="T3244"/>
      <c r="U3244"/>
    </row>
    <row r="3245" spans="1:21" s="105" customFormat="1" x14ac:dyDescent="0.3">
      <c r="A3245"/>
      <c r="B3245"/>
      <c r="C3245"/>
      <c r="D3245"/>
      <c r="E3245"/>
      <c r="F3245"/>
      <c r="G3245"/>
      <c r="H3245"/>
      <c r="I3245"/>
      <c r="J3245" s="102"/>
      <c r="K3245"/>
      <c r="L3245" s="102"/>
      <c r="M3245" s="135"/>
      <c r="N3245"/>
      <c r="O3245"/>
      <c r="P3245"/>
      <c r="Q3245"/>
      <c r="R3245"/>
      <c r="S3245"/>
      <c r="T3245"/>
      <c r="U3245"/>
    </row>
    <row r="3246" spans="1:21" s="105" customFormat="1" x14ac:dyDescent="0.3">
      <c r="A3246"/>
      <c r="B3246"/>
      <c r="C3246"/>
      <c r="D3246"/>
      <c r="E3246"/>
      <c r="F3246"/>
      <c r="G3246"/>
      <c r="H3246"/>
      <c r="I3246"/>
      <c r="J3246" s="102"/>
      <c r="K3246"/>
      <c r="L3246" s="102"/>
      <c r="M3246" s="135"/>
      <c r="N3246"/>
      <c r="O3246"/>
      <c r="P3246"/>
      <c r="Q3246"/>
      <c r="R3246"/>
      <c r="S3246"/>
      <c r="T3246"/>
      <c r="U3246"/>
    </row>
    <row r="3247" spans="1:21" s="105" customFormat="1" x14ac:dyDescent="0.3">
      <c r="A3247"/>
      <c r="B3247"/>
      <c r="C3247"/>
      <c r="D3247"/>
      <c r="E3247"/>
      <c r="F3247"/>
      <c r="G3247"/>
      <c r="H3247"/>
      <c r="I3247"/>
      <c r="J3247" s="102"/>
      <c r="K3247"/>
      <c r="L3247" s="102"/>
      <c r="M3247" s="135"/>
      <c r="N3247"/>
      <c r="O3247"/>
      <c r="P3247"/>
      <c r="Q3247"/>
      <c r="R3247"/>
      <c r="S3247"/>
      <c r="T3247"/>
      <c r="U3247"/>
    </row>
    <row r="3248" spans="1:21" s="105" customFormat="1" x14ac:dyDescent="0.3">
      <c r="A3248"/>
      <c r="B3248"/>
      <c r="C3248"/>
      <c r="D3248"/>
      <c r="E3248"/>
      <c r="F3248"/>
      <c r="G3248"/>
      <c r="H3248"/>
      <c r="I3248"/>
      <c r="J3248" s="102"/>
      <c r="K3248"/>
      <c r="L3248" s="102"/>
      <c r="M3248" s="135"/>
      <c r="N3248"/>
      <c r="O3248"/>
      <c r="P3248"/>
      <c r="Q3248"/>
      <c r="R3248"/>
      <c r="S3248"/>
      <c r="T3248"/>
      <c r="U3248"/>
    </row>
    <row r="3249" spans="1:21" s="105" customFormat="1" x14ac:dyDescent="0.3">
      <c r="A3249"/>
      <c r="B3249"/>
      <c r="C3249"/>
      <c r="D3249"/>
      <c r="E3249"/>
      <c r="F3249"/>
      <c r="G3249"/>
      <c r="H3249"/>
      <c r="I3249"/>
      <c r="J3249" s="102"/>
      <c r="K3249"/>
      <c r="L3249" s="102"/>
      <c r="M3249" s="135"/>
      <c r="N3249"/>
      <c r="O3249"/>
      <c r="P3249"/>
      <c r="Q3249"/>
      <c r="R3249"/>
      <c r="S3249"/>
      <c r="T3249"/>
      <c r="U3249"/>
    </row>
    <row r="3250" spans="1:21" s="105" customFormat="1" x14ac:dyDescent="0.3">
      <c r="A3250"/>
      <c r="B3250"/>
      <c r="C3250"/>
      <c r="D3250"/>
      <c r="E3250"/>
      <c r="F3250"/>
      <c r="G3250"/>
      <c r="H3250"/>
      <c r="I3250"/>
      <c r="J3250" s="102"/>
      <c r="K3250"/>
      <c r="L3250" s="102"/>
      <c r="M3250" s="135"/>
      <c r="N3250"/>
      <c r="O3250"/>
      <c r="P3250"/>
      <c r="Q3250"/>
      <c r="R3250"/>
      <c r="S3250"/>
      <c r="T3250"/>
      <c r="U3250"/>
    </row>
    <row r="3251" spans="1:21" s="105" customFormat="1" x14ac:dyDescent="0.3">
      <c r="A3251"/>
      <c r="B3251"/>
      <c r="C3251"/>
      <c r="D3251"/>
      <c r="E3251"/>
      <c r="F3251"/>
      <c r="G3251"/>
      <c r="H3251"/>
      <c r="I3251"/>
      <c r="J3251" s="102"/>
      <c r="K3251"/>
      <c r="L3251" s="102"/>
      <c r="M3251" s="135"/>
      <c r="N3251"/>
      <c r="O3251"/>
      <c r="P3251"/>
      <c r="Q3251"/>
      <c r="R3251"/>
      <c r="S3251"/>
      <c r="T3251"/>
      <c r="U3251"/>
    </row>
    <row r="3252" spans="1:21" s="105" customFormat="1" x14ac:dyDescent="0.3">
      <c r="A3252"/>
      <c r="B3252"/>
      <c r="C3252"/>
      <c r="D3252"/>
      <c r="E3252"/>
      <c r="F3252"/>
      <c r="G3252"/>
      <c r="H3252"/>
      <c r="I3252"/>
      <c r="J3252" s="102"/>
      <c r="K3252"/>
      <c r="L3252" s="102"/>
      <c r="M3252" s="135"/>
      <c r="N3252"/>
      <c r="O3252"/>
      <c r="P3252"/>
      <c r="Q3252"/>
      <c r="R3252"/>
      <c r="S3252"/>
      <c r="T3252"/>
      <c r="U3252"/>
    </row>
    <row r="3253" spans="1:21" s="105" customFormat="1" x14ac:dyDescent="0.3">
      <c r="A3253"/>
      <c r="B3253"/>
      <c r="C3253"/>
      <c r="D3253"/>
      <c r="E3253"/>
      <c r="F3253"/>
      <c r="G3253"/>
      <c r="H3253"/>
      <c r="I3253"/>
      <c r="J3253" s="102"/>
      <c r="K3253"/>
      <c r="L3253" s="102"/>
      <c r="M3253" s="135"/>
      <c r="N3253"/>
      <c r="O3253"/>
      <c r="P3253"/>
      <c r="Q3253"/>
      <c r="R3253"/>
      <c r="S3253"/>
      <c r="T3253"/>
      <c r="U3253"/>
    </row>
    <row r="3254" spans="1:21" s="105" customFormat="1" x14ac:dyDescent="0.3">
      <c r="A3254"/>
      <c r="B3254"/>
      <c r="C3254"/>
      <c r="D3254"/>
      <c r="E3254"/>
      <c r="F3254"/>
      <c r="G3254"/>
      <c r="H3254"/>
      <c r="I3254"/>
      <c r="J3254" s="102"/>
      <c r="K3254"/>
      <c r="L3254" s="102"/>
      <c r="M3254" s="135"/>
      <c r="N3254"/>
      <c r="O3254"/>
      <c r="P3254"/>
      <c r="Q3254"/>
      <c r="R3254"/>
      <c r="S3254"/>
      <c r="T3254"/>
      <c r="U3254"/>
    </row>
    <row r="3255" spans="1:21" s="105" customFormat="1" x14ac:dyDescent="0.3">
      <c r="A3255"/>
      <c r="B3255"/>
      <c r="C3255"/>
      <c r="D3255"/>
      <c r="E3255"/>
      <c r="F3255"/>
      <c r="G3255"/>
      <c r="H3255"/>
      <c r="I3255"/>
      <c r="J3255" s="102"/>
      <c r="K3255"/>
      <c r="L3255" s="102"/>
      <c r="M3255" s="135"/>
      <c r="N3255"/>
      <c r="O3255"/>
      <c r="P3255"/>
      <c r="Q3255"/>
      <c r="R3255"/>
      <c r="S3255"/>
      <c r="T3255"/>
      <c r="U3255"/>
    </row>
    <row r="3256" spans="1:21" s="105" customFormat="1" x14ac:dyDescent="0.3">
      <c r="A3256"/>
      <c r="B3256"/>
      <c r="C3256"/>
      <c r="D3256"/>
      <c r="E3256"/>
      <c r="F3256"/>
      <c r="G3256"/>
      <c r="H3256"/>
      <c r="I3256"/>
      <c r="J3256" s="102"/>
      <c r="K3256"/>
      <c r="L3256" s="102"/>
      <c r="M3256" s="135"/>
      <c r="N3256"/>
      <c r="O3256"/>
      <c r="P3256"/>
      <c r="Q3256"/>
      <c r="R3256"/>
      <c r="S3256"/>
      <c r="T3256"/>
      <c r="U3256"/>
    </row>
    <row r="3257" spans="1:21" s="105" customFormat="1" x14ac:dyDescent="0.3">
      <c r="A3257"/>
      <c r="B3257"/>
      <c r="C3257"/>
      <c r="D3257"/>
      <c r="E3257"/>
      <c r="F3257"/>
      <c r="G3257"/>
      <c r="H3257"/>
      <c r="I3257"/>
      <c r="J3257" s="102"/>
      <c r="K3257"/>
      <c r="L3257" s="102"/>
      <c r="M3257" s="135"/>
      <c r="N3257"/>
      <c r="O3257"/>
      <c r="P3257"/>
      <c r="Q3257"/>
      <c r="R3257"/>
      <c r="S3257"/>
      <c r="T3257"/>
      <c r="U3257"/>
    </row>
    <row r="3258" spans="1:21" s="105" customFormat="1" x14ac:dyDescent="0.3">
      <c r="A3258"/>
      <c r="B3258"/>
      <c r="C3258"/>
      <c r="D3258"/>
      <c r="E3258"/>
      <c r="F3258"/>
      <c r="G3258"/>
      <c r="H3258"/>
      <c r="I3258"/>
      <c r="J3258" s="102"/>
      <c r="K3258"/>
      <c r="L3258" s="102"/>
      <c r="M3258" s="135"/>
      <c r="N3258"/>
      <c r="O3258"/>
      <c r="P3258"/>
      <c r="Q3258"/>
      <c r="R3258"/>
      <c r="S3258"/>
      <c r="T3258"/>
      <c r="U3258"/>
    </row>
    <row r="3259" spans="1:21" s="105" customFormat="1" x14ac:dyDescent="0.3">
      <c r="A3259"/>
      <c r="B3259"/>
      <c r="C3259"/>
      <c r="D3259"/>
      <c r="E3259"/>
      <c r="F3259"/>
      <c r="G3259"/>
      <c r="H3259"/>
      <c r="I3259"/>
      <c r="J3259" s="102"/>
      <c r="K3259"/>
      <c r="L3259" s="102"/>
      <c r="M3259" s="135"/>
      <c r="N3259"/>
      <c r="O3259"/>
      <c r="P3259"/>
      <c r="Q3259"/>
      <c r="R3259"/>
      <c r="S3259"/>
      <c r="T3259"/>
      <c r="U3259"/>
    </row>
    <row r="3260" spans="1:21" s="105" customFormat="1" x14ac:dyDescent="0.3">
      <c r="A3260"/>
      <c r="B3260"/>
      <c r="C3260"/>
      <c r="D3260"/>
      <c r="E3260"/>
      <c r="F3260"/>
      <c r="G3260"/>
      <c r="H3260"/>
      <c r="I3260"/>
      <c r="J3260" s="102"/>
      <c r="K3260"/>
      <c r="L3260" s="102"/>
      <c r="M3260" s="135"/>
      <c r="N3260"/>
      <c r="O3260"/>
      <c r="P3260"/>
      <c r="Q3260"/>
      <c r="R3260"/>
      <c r="S3260"/>
      <c r="T3260"/>
      <c r="U3260"/>
    </row>
    <row r="3261" spans="1:21" s="105" customFormat="1" x14ac:dyDescent="0.3">
      <c r="A3261"/>
      <c r="B3261"/>
      <c r="C3261"/>
      <c r="D3261"/>
      <c r="E3261"/>
      <c r="F3261"/>
      <c r="G3261"/>
      <c r="H3261"/>
      <c r="I3261"/>
      <c r="J3261" s="102"/>
      <c r="K3261"/>
      <c r="L3261" s="102"/>
      <c r="M3261" s="135"/>
      <c r="N3261"/>
      <c r="O3261"/>
      <c r="P3261"/>
      <c r="Q3261"/>
      <c r="R3261"/>
      <c r="S3261"/>
      <c r="T3261"/>
      <c r="U3261"/>
    </row>
    <row r="3262" spans="1:21" s="105" customFormat="1" x14ac:dyDescent="0.3">
      <c r="A3262"/>
      <c r="B3262"/>
      <c r="C3262"/>
      <c r="D3262"/>
      <c r="E3262"/>
      <c r="F3262"/>
      <c r="G3262"/>
      <c r="H3262"/>
      <c r="I3262"/>
      <c r="J3262" s="102"/>
      <c r="K3262"/>
      <c r="L3262" s="102"/>
      <c r="M3262" s="135"/>
      <c r="N3262"/>
      <c r="O3262"/>
      <c r="P3262"/>
      <c r="Q3262"/>
      <c r="R3262"/>
      <c r="S3262"/>
      <c r="T3262"/>
      <c r="U3262"/>
    </row>
    <row r="3263" spans="1:21" s="105" customFormat="1" x14ac:dyDescent="0.3">
      <c r="A3263"/>
      <c r="B3263"/>
      <c r="C3263"/>
      <c r="D3263"/>
      <c r="E3263"/>
      <c r="F3263"/>
      <c r="G3263"/>
      <c r="H3263"/>
      <c r="I3263"/>
      <c r="J3263" s="102"/>
      <c r="K3263"/>
      <c r="L3263" s="102"/>
      <c r="M3263" s="135"/>
      <c r="N3263"/>
      <c r="O3263"/>
      <c r="P3263"/>
      <c r="Q3263"/>
      <c r="R3263"/>
      <c r="S3263"/>
      <c r="T3263"/>
      <c r="U3263"/>
    </row>
    <row r="3264" spans="1:21" s="105" customFormat="1" x14ac:dyDescent="0.3">
      <c r="A3264"/>
      <c r="B3264"/>
      <c r="C3264"/>
      <c r="D3264"/>
      <c r="E3264"/>
      <c r="F3264"/>
      <c r="G3264"/>
      <c r="H3264"/>
      <c r="I3264"/>
      <c r="J3264" s="102"/>
      <c r="K3264"/>
      <c r="L3264" s="102"/>
      <c r="M3264" s="135"/>
      <c r="N3264"/>
      <c r="O3264"/>
      <c r="P3264"/>
      <c r="Q3264"/>
      <c r="R3264"/>
      <c r="S3264"/>
      <c r="T3264"/>
      <c r="U3264"/>
    </row>
    <row r="3265" spans="1:21" s="105" customFormat="1" x14ac:dyDescent="0.3">
      <c r="A3265"/>
      <c r="B3265"/>
      <c r="C3265"/>
      <c r="D3265"/>
      <c r="E3265"/>
      <c r="F3265"/>
      <c r="G3265"/>
      <c r="H3265"/>
      <c r="I3265"/>
      <c r="J3265" s="102"/>
      <c r="K3265"/>
      <c r="L3265" s="102"/>
      <c r="M3265" s="135"/>
      <c r="N3265"/>
      <c r="O3265"/>
      <c r="P3265"/>
      <c r="Q3265"/>
      <c r="R3265"/>
      <c r="S3265"/>
      <c r="T3265"/>
      <c r="U3265"/>
    </row>
    <row r="3266" spans="1:21" s="105" customFormat="1" x14ac:dyDescent="0.3">
      <c r="A3266"/>
      <c r="B3266"/>
      <c r="C3266"/>
      <c r="D3266"/>
      <c r="E3266"/>
      <c r="F3266"/>
      <c r="G3266"/>
      <c r="H3266"/>
      <c r="I3266"/>
      <c r="J3266" s="102"/>
      <c r="K3266"/>
      <c r="L3266" s="102"/>
      <c r="M3266" s="135"/>
      <c r="N3266"/>
      <c r="O3266"/>
      <c r="P3266"/>
      <c r="Q3266"/>
      <c r="R3266"/>
      <c r="S3266"/>
      <c r="T3266"/>
      <c r="U3266"/>
    </row>
    <row r="3267" spans="1:21" s="105" customFormat="1" x14ac:dyDescent="0.3">
      <c r="A3267"/>
      <c r="B3267"/>
      <c r="C3267"/>
      <c r="D3267"/>
      <c r="E3267"/>
      <c r="F3267"/>
      <c r="G3267"/>
      <c r="H3267"/>
      <c r="I3267"/>
      <c r="J3267" s="102"/>
      <c r="K3267"/>
      <c r="L3267" s="102"/>
      <c r="M3267" s="135"/>
      <c r="N3267"/>
      <c r="O3267"/>
      <c r="P3267"/>
      <c r="Q3267"/>
      <c r="R3267"/>
      <c r="S3267"/>
      <c r="T3267"/>
      <c r="U3267"/>
    </row>
    <row r="3268" spans="1:21" s="105" customFormat="1" x14ac:dyDescent="0.3">
      <c r="A3268"/>
      <c r="B3268"/>
      <c r="C3268"/>
      <c r="D3268"/>
      <c r="E3268"/>
      <c r="F3268"/>
      <c r="G3268"/>
      <c r="H3268"/>
      <c r="I3268"/>
      <c r="J3268" s="102"/>
      <c r="K3268"/>
      <c r="L3268" s="102"/>
      <c r="M3268" s="135"/>
      <c r="N3268"/>
      <c r="O3268"/>
      <c r="P3268"/>
      <c r="Q3268"/>
      <c r="R3268"/>
      <c r="S3268"/>
      <c r="T3268"/>
      <c r="U3268"/>
    </row>
    <row r="3269" spans="1:21" s="105" customFormat="1" x14ac:dyDescent="0.3">
      <c r="A3269"/>
      <c r="B3269"/>
      <c r="C3269"/>
      <c r="D3269"/>
      <c r="E3269"/>
      <c r="F3269"/>
      <c r="G3269"/>
      <c r="H3269"/>
      <c r="I3269"/>
      <c r="J3269" s="102"/>
      <c r="K3269"/>
      <c r="L3269" s="102"/>
      <c r="M3269" s="135"/>
      <c r="N3269"/>
      <c r="O3269"/>
      <c r="P3269"/>
      <c r="Q3269"/>
      <c r="R3269"/>
      <c r="S3269"/>
      <c r="T3269"/>
      <c r="U3269"/>
    </row>
    <row r="3270" spans="1:21" s="105" customFormat="1" x14ac:dyDescent="0.3">
      <c r="A3270"/>
      <c r="B3270"/>
      <c r="C3270"/>
      <c r="D3270"/>
      <c r="E3270"/>
      <c r="F3270"/>
      <c r="G3270"/>
      <c r="H3270"/>
      <c r="I3270"/>
      <c r="J3270" s="102"/>
      <c r="K3270"/>
      <c r="L3270" s="102"/>
      <c r="M3270" s="135"/>
      <c r="N3270"/>
      <c r="O3270"/>
      <c r="P3270"/>
      <c r="Q3270"/>
      <c r="R3270"/>
      <c r="S3270"/>
      <c r="T3270"/>
      <c r="U3270"/>
    </row>
    <row r="3271" spans="1:21" s="105" customFormat="1" x14ac:dyDescent="0.3">
      <c r="A3271"/>
      <c r="B3271"/>
      <c r="C3271"/>
      <c r="D3271"/>
      <c r="E3271"/>
      <c r="F3271"/>
      <c r="G3271"/>
      <c r="H3271"/>
      <c r="I3271"/>
      <c r="J3271" s="102"/>
      <c r="K3271"/>
      <c r="L3271" s="102"/>
      <c r="M3271" s="135"/>
      <c r="N3271"/>
      <c r="O3271"/>
      <c r="P3271"/>
      <c r="Q3271"/>
      <c r="R3271"/>
      <c r="S3271"/>
      <c r="T3271"/>
      <c r="U3271"/>
    </row>
    <row r="3272" spans="1:21" s="105" customFormat="1" x14ac:dyDescent="0.3">
      <c r="A3272"/>
      <c r="B3272"/>
      <c r="C3272"/>
      <c r="D3272"/>
      <c r="E3272"/>
      <c r="F3272"/>
      <c r="G3272"/>
      <c r="H3272"/>
      <c r="I3272"/>
      <c r="J3272" s="102"/>
      <c r="K3272"/>
      <c r="L3272" s="102"/>
      <c r="M3272" s="135"/>
      <c r="N3272"/>
      <c r="O3272"/>
      <c r="P3272"/>
      <c r="Q3272"/>
      <c r="R3272"/>
      <c r="S3272"/>
      <c r="T3272"/>
      <c r="U3272"/>
    </row>
    <row r="3273" spans="1:21" s="105" customFormat="1" x14ac:dyDescent="0.3">
      <c r="A3273"/>
      <c r="B3273"/>
      <c r="C3273"/>
      <c r="D3273"/>
      <c r="E3273"/>
      <c r="F3273"/>
      <c r="G3273"/>
      <c r="H3273"/>
      <c r="I3273"/>
      <c r="J3273" s="102"/>
      <c r="K3273"/>
      <c r="L3273" s="102"/>
      <c r="M3273" s="135"/>
      <c r="N3273"/>
      <c r="O3273"/>
      <c r="P3273"/>
      <c r="Q3273"/>
      <c r="R3273"/>
      <c r="S3273"/>
      <c r="T3273"/>
      <c r="U3273"/>
    </row>
    <row r="3274" spans="1:21" s="105" customFormat="1" x14ac:dyDescent="0.3">
      <c r="A3274"/>
      <c r="B3274"/>
      <c r="C3274"/>
      <c r="D3274"/>
      <c r="E3274"/>
      <c r="F3274"/>
      <c r="G3274"/>
      <c r="H3274"/>
      <c r="I3274"/>
      <c r="J3274" s="102"/>
      <c r="K3274"/>
      <c r="L3274" s="102"/>
      <c r="M3274" s="135"/>
      <c r="N3274"/>
      <c r="O3274"/>
      <c r="P3274"/>
      <c r="Q3274"/>
      <c r="R3274"/>
      <c r="S3274"/>
      <c r="T3274"/>
      <c r="U3274"/>
    </row>
    <row r="3275" spans="1:21" s="105" customFormat="1" x14ac:dyDescent="0.3">
      <c r="A3275"/>
      <c r="B3275"/>
      <c r="C3275"/>
      <c r="D3275"/>
      <c r="E3275"/>
      <c r="F3275"/>
      <c r="G3275"/>
      <c r="H3275"/>
      <c r="I3275"/>
      <c r="J3275" s="102"/>
      <c r="K3275"/>
      <c r="L3275" s="102"/>
      <c r="M3275" s="135"/>
      <c r="N3275"/>
      <c r="O3275"/>
      <c r="P3275"/>
      <c r="Q3275"/>
      <c r="R3275"/>
      <c r="S3275"/>
      <c r="T3275"/>
      <c r="U3275"/>
    </row>
    <row r="3276" spans="1:21" s="105" customFormat="1" x14ac:dyDescent="0.3">
      <c r="A3276"/>
      <c r="B3276"/>
      <c r="C3276"/>
      <c r="D3276"/>
      <c r="E3276"/>
      <c r="F3276"/>
      <c r="G3276"/>
      <c r="H3276"/>
      <c r="I3276"/>
      <c r="J3276" s="102"/>
      <c r="K3276"/>
      <c r="L3276" s="102"/>
      <c r="M3276" s="135"/>
      <c r="N3276"/>
      <c r="O3276"/>
      <c r="P3276"/>
      <c r="Q3276"/>
      <c r="R3276"/>
      <c r="S3276"/>
      <c r="T3276"/>
      <c r="U3276"/>
    </row>
    <row r="3277" spans="1:21" s="105" customFormat="1" x14ac:dyDescent="0.3">
      <c r="A3277"/>
      <c r="B3277"/>
      <c r="C3277"/>
      <c r="D3277"/>
      <c r="E3277"/>
      <c r="F3277"/>
      <c r="G3277"/>
      <c r="H3277"/>
      <c r="I3277"/>
      <c r="J3277" s="102"/>
      <c r="K3277"/>
      <c r="L3277" s="102"/>
      <c r="M3277" s="135"/>
      <c r="N3277"/>
      <c r="O3277"/>
      <c r="P3277"/>
      <c r="Q3277"/>
      <c r="R3277"/>
      <c r="S3277"/>
      <c r="T3277"/>
      <c r="U3277"/>
    </row>
    <row r="3278" spans="1:21" s="105" customFormat="1" x14ac:dyDescent="0.3">
      <c r="A3278"/>
      <c r="B3278"/>
      <c r="C3278"/>
      <c r="D3278"/>
      <c r="E3278"/>
      <c r="F3278"/>
      <c r="G3278"/>
      <c r="H3278"/>
      <c r="I3278"/>
      <c r="J3278" s="102"/>
      <c r="K3278"/>
      <c r="L3278" s="102"/>
      <c r="M3278" s="135"/>
      <c r="N3278"/>
      <c r="O3278"/>
      <c r="P3278"/>
      <c r="Q3278"/>
      <c r="R3278"/>
      <c r="S3278"/>
      <c r="T3278"/>
      <c r="U3278"/>
    </row>
    <row r="3279" spans="1:21" s="105" customFormat="1" x14ac:dyDescent="0.3">
      <c r="A3279"/>
      <c r="B3279"/>
      <c r="C3279"/>
      <c r="D3279"/>
      <c r="E3279"/>
      <c r="F3279"/>
      <c r="G3279"/>
      <c r="H3279"/>
      <c r="I3279"/>
      <c r="J3279" s="102"/>
      <c r="K3279"/>
      <c r="L3279" s="102"/>
      <c r="M3279" s="135"/>
      <c r="N3279"/>
      <c r="O3279"/>
      <c r="P3279"/>
      <c r="Q3279"/>
      <c r="R3279"/>
      <c r="S3279"/>
      <c r="T3279"/>
      <c r="U3279"/>
    </row>
    <row r="3280" spans="1:21" s="105" customFormat="1" x14ac:dyDescent="0.3">
      <c r="A3280"/>
      <c r="B3280"/>
      <c r="C3280"/>
      <c r="D3280"/>
      <c r="E3280"/>
      <c r="F3280"/>
      <c r="G3280"/>
      <c r="H3280"/>
      <c r="I3280"/>
      <c r="J3280" s="102"/>
      <c r="K3280"/>
      <c r="L3280" s="102"/>
      <c r="M3280" s="135"/>
      <c r="N3280"/>
      <c r="O3280"/>
      <c r="P3280"/>
      <c r="Q3280"/>
      <c r="R3280"/>
      <c r="S3280"/>
      <c r="T3280"/>
      <c r="U3280"/>
    </row>
    <row r="3281" spans="1:21" s="105" customFormat="1" x14ac:dyDescent="0.3">
      <c r="A3281"/>
      <c r="B3281"/>
      <c r="C3281"/>
      <c r="D3281"/>
      <c r="E3281"/>
      <c r="F3281"/>
      <c r="G3281"/>
      <c r="H3281"/>
      <c r="I3281"/>
      <c r="J3281" s="102"/>
      <c r="K3281"/>
      <c r="L3281" s="102"/>
      <c r="M3281" s="135"/>
      <c r="N3281"/>
      <c r="O3281"/>
      <c r="P3281"/>
      <c r="Q3281"/>
      <c r="R3281"/>
      <c r="S3281"/>
      <c r="T3281"/>
      <c r="U3281"/>
    </row>
    <row r="3282" spans="1:21" s="105" customFormat="1" x14ac:dyDescent="0.3">
      <c r="A3282"/>
      <c r="B3282"/>
      <c r="C3282"/>
      <c r="D3282"/>
      <c r="E3282"/>
      <c r="F3282"/>
      <c r="G3282"/>
      <c r="H3282"/>
      <c r="I3282"/>
      <c r="J3282" s="102"/>
      <c r="K3282"/>
      <c r="L3282" s="102"/>
      <c r="M3282" s="135"/>
      <c r="N3282"/>
      <c r="O3282"/>
      <c r="P3282"/>
      <c r="Q3282"/>
      <c r="R3282"/>
      <c r="S3282"/>
      <c r="T3282"/>
      <c r="U3282"/>
    </row>
    <row r="3283" spans="1:21" s="105" customFormat="1" x14ac:dyDescent="0.3">
      <c r="A3283"/>
      <c r="B3283"/>
      <c r="C3283"/>
      <c r="D3283"/>
      <c r="E3283"/>
      <c r="F3283"/>
      <c r="G3283"/>
      <c r="H3283"/>
      <c r="I3283"/>
      <c r="J3283" s="102"/>
      <c r="K3283"/>
      <c r="L3283" s="102"/>
      <c r="M3283" s="135"/>
      <c r="N3283"/>
      <c r="O3283"/>
      <c r="P3283"/>
      <c r="Q3283"/>
      <c r="R3283"/>
      <c r="S3283"/>
      <c r="T3283"/>
      <c r="U3283"/>
    </row>
    <row r="3284" spans="1:21" s="105" customFormat="1" x14ac:dyDescent="0.3">
      <c r="A3284"/>
      <c r="B3284"/>
      <c r="C3284"/>
      <c r="D3284"/>
      <c r="E3284"/>
      <c r="F3284"/>
      <c r="G3284"/>
      <c r="H3284"/>
      <c r="I3284"/>
      <c r="J3284" s="102"/>
      <c r="K3284"/>
      <c r="L3284" s="102"/>
      <c r="M3284" s="135"/>
      <c r="N3284"/>
      <c r="O3284"/>
      <c r="P3284"/>
      <c r="Q3284"/>
      <c r="R3284"/>
      <c r="S3284"/>
      <c r="T3284"/>
      <c r="U3284"/>
    </row>
    <row r="3285" spans="1:21" s="105" customFormat="1" x14ac:dyDescent="0.3">
      <c r="A3285"/>
      <c r="B3285"/>
      <c r="C3285"/>
      <c r="D3285"/>
      <c r="E3285"/>
      <c r="F3285"/>
      <c r="G3285"/>
      <c r="H3285"/>
      <c r="I3285"/>
      <c r="J3285" s="102"/>
      <c r="K3285"/>
      <c r="L3285" s="102"/>
      <c r="M3285" s="135"/>
      <c r="N3285"/>
      <c r="O3285"/>
      <c r="P3285"/>
      <c r="Q3285"/>
      <c r="R3285"/>
      <c r="S3285"/>
      <c r="T3285"/>
      <c r="U3285"/>
    </row>
    <row r="3286" spans="1:21" s="105" customFormat="1" x14ac:dyDescent="0.3">
      <c r="A3286"/>
      <c r="B3286"/>
      <c r="C3286"/>
      <c r="D3286"/>
      <c r="E3286"/>
      <c r="F3286"/>
      <c r="G3286"/>
      <c r="H3286"/>
      <c r="I3286"/>
      <c r="J3286" s="102"/>
      <c r="K3286"/>
      <c r="L3286" s="102"/>
      <c r="M3286" s="135"/>
      <c r="N3286"/>
      <c r="O3286"/>
      <c r="P3286"/>
      <c r="Q3286"/>
      <c r="R3286"/>
      <c r="S3286"/>
      <c r="T3286"/>
      <c r="U3286"/>
    </row>
    <row r="3287" spans="1:21" s="105" customFormat="1" x14ac:dyDescent="0.3">
      <c r="A3287"/>
      <c r="B3287"/>
      <c r="C3287"/>
      <c r="D3287"/>
      <c r="E3287"/>
      <c r="F3287"/>
      <c r="G3287"/>
      <c r="H3287"/>
      <c r="I3287"/>
      <c r="J3287" s="102"/>
      <c r="K3287"/>
      <c r="L3287" s="102"/>
      <c r="M3287" s="135"/>
      <c r="N3287"/>
      <c r="O3287"/>
      <c r="P3287"/>
      <c r="Q3287"/>
      <c r="R3287"/>
      <c r="S3287"/>
      <c r="T3287"/>
      <c r="U3287"/>
    </row>
    <row r="3288" spans="1:21" s="105" customFormat="1" x14ac:dyDescent="0.3">
      <c r="A3288"/>
      <c r="B3288"/>
      <c r="C3288"/>
      <c r="D3288"/>
      <c r="E3288"/>
      <c r="F3288"/>
      <c r="G3288"/>
      <c r="H3288"/>
      <c r="I3288"/>
      <c r="J3288" s="102"/>
      <c r="K3288"/>
      <c r="L3288" s="102"/>
      <c r="M3288" s="135"/>
      <c r="N3288"/>
      <c r="O3288"/>
      <c r="P3288"/>
      <c r="Q3288"/>
      <c r="R3288"/>
      <c r="S3288"/>
      <c r="T3288"/>
      <c r="U3288"/>
    </row>
    <row r="3289" spans="1:21" s="105" customFormat="1" x14ac:dyDescent="0.3">
      <c r="A3289"/>
      <c r="B3289"/>
      <c r="C3289"/>
      <c r="D3289"/>
      <c r="E3289"/>
      <c r="F3289"/>
      <c r="G3289"/>
      <c r="H3289"/>
      <c r="I3289"/>
      <c r="J3289" s="102"/>
      <c r="K3289"/>
      <c r="L3289" s="102"/>
      <c r="M3289" s="135"/>
      <c r="N3289"/>
      <c r="O3289"/>
      <c r="P3289"/>
      <c r="Q3289"/>
      <c r="R3289"/>
      <c r="S3289"/>
      <c r="T3289"/>
      <c r="U3289"/>
    </row>
    <row r="3290" spans="1:21" s="105" customFormat="1" x14ac:dyDescent="0.3">
      <c r="A3290"/>
      <c r="B3290"/>
      <c r="C3290"/>
      <c r="D3290"/>
      <c r="E3290"/>
      <c r="F3290"/>
      <c r="G3290"/>
      <c r="H3290"/>
      <c r="I3290"/>
      <c r="J3290" s="102"/>
      <c r="K3290"/>
      <c r="L3290" s="102"/>
      <c r="M3290" s="135"/>
      <c r="N3290"/>
      <c r="O3290"/>
      <c r="P3290"/>
      <c r="Q3290"/>
      <c r="R3290"/>
      <c r="S3290"/>
      <c r="T3290"/>
      <c r="U3290"/>
    </row>
    <row r="3291" spans="1:21" s="105" customFormat="1" x14ac:dyDescent="0.3">
      <c r="A3291"/>
      <c r="B3291"/>
      <c r="C3291"/>
      <c r="D3291"/>
      <c r="E3291"/>
      <c r="F3291"/>
      <c r="G3291"/>
      <c r="H3291"/>
      <c r="I3291"/>
      <c r="J3291" s="102"/>
      <c r="K3291"/>
      <c r="L3291" s="102"/>
      <c r="M3291" s="135"/>
      <c r="N3291"/>
      <c r="O3291"/>
      <c r="P3291"/>
      <c r="Q3291"/>
      <c r="R3291"/>
      <c r="S3291"/>
      <c r="T3291"/>
      <c r="U3291"/>
    </row>
    <row r="3292" spans="1:21" s="105" customFormat="1" x14ac:dyDescent="0.3">
      <c r="A3292"/>
      <c r="B3292"/>
      <c r="C3292"/>
      <c r="D3292"/>
      <c r="E3292"/>
      <c r="F3292"/>
      <c r="G3292"/>
      <c r="H3292"/>
      <c r="I3292"/>
      <c r="J3292" s="102"/>
      <c r="K3292"/>
      <c r="L3292" s="102"/>
      <c r="M3292" s="135"/>
      <c r="N3292"/>
      <c r="O3292"/>
      <c r="P3292"/>
      <c r="Q3292"/>
      <c r="R3292"/>
      <c r="S3292"/>
      <c r="T3292"/>
      <c r="U3292"/>
    </row>
    <row r="3293" spans="1:21" s="105" customFormat="1" x14ac:dyDescent="0.3">
      <c r="A3293"/>
      <c r="B3293"/>
      <c r="C3293"/>
      <c r="D3293"/>
      <c r="E3293"/>
      <c r="F3293"/>
      <c r="G3293"/>
      <c r="H3293"/>
      <c r="I3293"/>
      <c r="J3293" s="102"/>
      <c r="K3293"/>
      <c r="L3293" s="102"/>
      <c r="M3293" s="135"/>
      <c r="N3293"/>
      <c r="O3293"/>
      <c r="P3293"/>
      <c r="Q3293"/>
      <c r="R3293"/>
      <c r="S3293"/>
      <c r="T3293"/>
      <c r="U3293"/>
    </row>
    <row r="3294" spans="1:21" s="105" customFormat="1" x14ac:dyDescent="0.3">
      <c r="A3294"/>
      <c r="B3294"/>
      <c r="C3294"/>
      <c r="D3294"/>
      <c r="E3294"/>
      <c r="F3294"/>
      <c r="G3294"/>
      <c r="H3294"/>
      <c r="I3294"/>
      <c r="J3294" s="102"/>
      <c r="K3294"/>
      <c r="L3294" s="102"/>
      <c r="M3294" s="135"/>
      <c r="N3294"/>
      <c r="O3294"/>
      <c r="P3294"/>
      <c r="Q3294"/>
      <c r="R3294"/>
      <c r="S3294"/>
      <c r="T3294"/>
      <c r="U3294"/>
    </row>
    <row r="3295" spans="1:21" s="105" customFormat="1" x14ac:dyDescent="0.3">
      <c r="A3295"/>
      <c r="B3295"/>
      <c r="C3295"/>
      <c r="D3295"/>
      <c r="E3295"/>
      <c r="F3295"/>
      <c r="G3295"/>
      <c r="H3295"/>
      <c r="I3295"/>
      <c r="J3295" s="102"/>
      <c r="K3295"/>
      <c r="L3295" s="102"/>
      <c r="M3295" s="135"/>
      <c r="N3295"/>
      <c r="O3295"/>
      <c r="P3295"/>
      <c r="Q3295"/>
      <c r="R3295"/>
      <c r="S3295"/>
      <c r="T3295"/>
      <c r="U3295"/>
    </row>
    <row r="3296" spans="1:21" s="105" customFormat="1" x14ac:dyDescent="0.3">
      <c r="A3296"/>
      <c r="B3296"/>
      <c r="C3296"/>
      <c r="D3296"/>
      <c r="E3296"/>
      <c r="F3296"/>
      <c r="G3296"/>
      <c r="H3296"/>
      <c r="I3296"/>
      <c r="J3296" s="102"/>
      <c r="K3296"/>
      <c r="L3296" s="102"/>
      <c r="M3296" s="135"/>
      <c r="N3296"/>
      <c r="O3296"/>
      <c r="P3296"/>
      <c r="Q3296"/>
      <c r="R3296"/>
      <c r="S3296"/>
      <c r="T3296"/>
      <c r="U3296"/>
    </row>
    <row r="3297" spans="1:21" s="105" customFormat="1" x14ac:dyDescent="0.3">
      <c r="A3297"/>
      <c r="B3297"/>
      <c r="C3297"/>
      <c r="D3297"/>
      <c r="E3297"/>
      <c r="F3297"/>
      <c r="G3297"/>
      <c r="H3297"/>
      <c r="I3297"/>
      <c r="J3297" s="102"/>
      <c r="K3297"/>
      <c r="L3297" s="102"/>
      <c r="M3297" s="135"/>
      <c r="N3297"/>
      <c r="O3297"/>
      <c r="P3297"/>
      <c r="Q3297"/>
      <c r="R3297"/>
      <c r="S3297"/>
      <c r="T3297"/>
      <c r="U3297"/>
    </row>
    <row r="3298" spans="1:21" s="105" customFormat="1" x14ac:dyDescent="0.3">
      <c r="A3298"/>
      <c r="B3298"/>
      <c r="C3298"/>
      <c r="D3298"/>
      <c r="E3298"/>
      <c r="F3298"/>
      <c r="G3298"/>
      <c r="H3298"/>
      <c r="I3298"/>
      <c r="J3298" s="102"/>
      <c r="K3298"/>
      <c r="L3298" s="102"/>
      <c r="M3298" s="135"/>
      <c r="N3298"/>
      <c r="O3298"/>
      <c r="P3298"/>
      <c r="Q3298"/>
      <c r="R3298"/>
      <c r="S3298"/>
      <c r="T3298"/>
      <c r="U3298"/>
    </row>
    <row r="3299" spans="1:21" s="105" customFormat="1" x14ac:dyDescent="0.3">
      <c r="A3299"/>
      <c r="B3299"/>
      <c r="C3299"/>
      <c r="D3299"/>
      <c r="E3299"/>
      <c r="F3299"/>
      <c r="G3299"/>
      <c r="H3299"/>
      <c r="I3299"/>
      <c r="J3299" s="102"/>
      <c r="K3299"/>
      <c r="L3299" s="102"/>
      <c r="M3299" s="135"/>
      <c r="N3299"/>
      <c r="O3299"/>
      <c r="P3299"/>
      <c r="Q3299"/>
      <c r="R3299"/>
      <c r="S3299"/>
      <c r="T3299"/>
      <c r="U3299"/>
    </row>
    <row r="3300" spans="1:21" s="105" customFormat="1" x14ac:dyDescent="0.3">
      <c r="A3300"/>
      <c r="B3300"/>
      <c r="C3300"/>
      <c r="D3300"/>
      <c r="E3300"/>
      <c r="F3300"/>
      <c r="G3300"/>
      <c r="H3300"/>
      <c r="I3300"/>
      <c r="J3300" s="102"/>
      <c r="K3300"/>
      <c r="L3300" s="102"/>
      <c r="M3300" s="135"/>
      <c r="N3300"/>
      <c r="O3300"/>
      <c r="P3300"/>
      <c r="Q3300"/>
      <c r="R3300"/>
      <c r="S3300"/>
      <c r="T3300"/>
      <c r="U3300"/>
    </row>
    <row r="3301" spans="1:21" s="105" customFormat="1" x14ac:dyDescent="0.3">
      <c r="A3301"/>
      <c r="B3301"/>
      <c r="C3301"/>
      <c r="D3301"/>
      <c r="E3301"/>
      <c r="F3301"/>
      <c r="G3301"/>
      <c r="H3301"/>
      <c r="I3301"/>
      <c r="J3301" s="102"/>
      <c r="K3301"/>
      <c r="L3301" s="102"/>
      <c r="M3301" s="135"/>
      <c r="N3301"/>
      <c r="O3301"/>
      <c r="P3301"/>
      <c r="Q3301"/>
      <c r="R3301"/>
      <c r="S3301"/>
      <c r="T3301"/>
      <c r="U3301"/>
    </row>
    <row r="3302" spans="1:21" s="105" customFormat="1" x14ac:dyDescent="0.3">
      <c r="A3302"/>
      <c r="B3302"/>
      <c r="C3302"/>
      <c r="D3302"/>
      <c r="E3302"/>
      <c r="F3302"/>
      <c r="G3302"/>
      <c r="H3302"/>
      <c r="I3302"/>
      <c r="J3302" s="102"/>
      <c r="K3302"/>
      <c r="L3302" s="102"/>
      <c r="M3302" s="135"/>
      <c r="N3302"/>
      <c r="O3302"/>
      <c r="P3302"/>
      <c r="Q3302"/>
      <c r="R3302"/>
      <c r="S3302"/>
      <c r="T3302"/>
      <c r="U3302"/>
    </row>
    <row r="3303" spans="1:21" s="105" customFormat="1" x14ac:dyDescent="0.3">
      <c r="A3303"/>
      <c r="B3303"/>
      <c r="C3303"/>
      <c r="D3303"/>
      <c r="E3303"/>
      <c r="F3303"/>
      <c r="G3303"/>
      <c r="H3303"/>
      <c r="I3303"/>
      <c r="J3303" s="102"/>
      <c r="K3303"/>
      <c r="L3303" s="102"/>
      <c r="M3303" s="135"/>
      <c r="N3303"/>
      <c r="O3303"/>
      <c r="P3303"/>
      <c r="Q3303"/>
      <c r="R3303"/>
      <c r="S3303"/>
      <c r="T3303"/>
      <c r="U3303"/>
    </row>
    <row r="3304" spans="1:21" s="105" customFormat="1" x14ac:dyDescent="0.3">
      <c r="A3304"/>
      <c r="B3304"/>
      <c r="C3304"/>
      <c r="D3304"/>
      <c r="E3304"/>
      <c r="F3304"/>
      <c r="G3304"/>
      <c r="H3304"/>
      <c r="I3304"/>
      <c r="J3304" s="102"/>
      <c r="K3304"/>
      <c r="L3304" s="102"/>
      <c r="M3304" s="135"/>
      <c r="N3304"/>
      <c r="O3304"/>
      <c r="P3304"/>
      <c r="Q3304"/>
      <c r="R3304"/>
      <c r="S3304"/>
      <c r="T3304"/>
      <c r="U3304"/>
    </row>
    <row r="3305" spans="1:21" s="105" customFormat="1" x14ac:dyDescent="0.3">
      <c r="A3305"/>
      <c r="B3305"/>
      <c r="C3305"/>
      <c r="D3305"/>
      <c r="E3305"/>
      <c r="F3305"/>
      <c r="G3305"/>
      <c r="H3305"/>
      <c r="I3305"/>
      <c r="J3305" s="102"/>
      <c r="K3305"/>
      <c r="L3305" s="102"/>
      <c r="M3305" s="135"/>
      <c r="N3305"/>
      <c r="O3305"/>
      <c r="P3305"/>
      <c r="Q3305"/>
      <c r="R3305"/>
      <c r="S3305"/>
      <c r="T3305"/>
      <c r="U3305"/>
    </row>
    <row r="3306" spans="1:21" s="105" customFormat="1" x14ac:dyDescent="0.3">
      <c r="A3306"/>
      <c r="B3306"/>
      <c r="C3306"/>
      <c r="D3306"/>
      <c r="E3306"/>
      <c r="F3306"/>
      <c r="G3306"/>
      <c r="H3306"/>
      <c r="I3306"/>
      <c r="J3306" s="102"/>
      <c r="K3306"/>
      <c r="L3306" s="102"/>
      <c r="M3306" s="135"/>
      <c r="N3306"/>
      <c r="O3306"/>
      <c r="P3306"/>
      <c r="Q3306"/>
      <c r="R3306"/>
      <c r="S3306"/>
      <c r="T3306"/>
      <c r="U3306"/>
    </row>
    <row r="3307" spans="1:21" s="105" customFormat="1" x14ac:dyDescent="0.3">
      <c r="A3307"/>
      <c r="B3307"/>
      <c r="C3307"/>
      <c r="D3307"/>
      <c r="E3307"/>
      <c r="F3307"/>
      <c r="G3307"/>
      <c r="H3307"/>
      <c r="I3307"/>
      <c r="J3307" s="102"/>
      <c r="K3307"/>
      <c r="L3307" s="102"/>
      <c r="M3307" s="135"/>
      <c r="N3307"/>
      <c r="O3307"/>
      <c r="P3307"/>
      <c r="Q3307"/>
      <c r="R3307"/>
      <c r="S3307"/>
      <c r="T3307"/>
      <c r="U3307"/>
    </row>
    <row r="3308" spans="1:21" s="105" customFormat="1" x14ac:dyDescent="0.3">
      <c r="A3308"/>
      <c r="B3308"/>
      <c r="C3308"/>
      <c r="D3308"/>
      <c r="E3308"/>
      <c r="F3308"/>
      <c r="G3308"/>
      <c r="H3308"/>
      <c r="I3308"/>
      <c r="J3308" s="102"/>
      <c r="K3308"/>
      <c r="L3308" s="102"/>
      <c r="M3308" s="135"/>
      <c r="N3308"/>
      <c r="O3308"/>
      <c r="P3308"/>
      <c r="Q3308"/>
      <c r="R3308"/>
      <c r="S3308"/>
      <c r="T3308"/>
      <c r="U3308"/>
    </row>
    <row r="3309" spans="1:21" s="105" customFormat="1" x14ac:dyDescent="0.3">
      <c r="A3309"/>
      <c r="B3309"/>
      <c r="C3309"/>
      <c r="D3309"/>
      <c r="E3309"/>
      <c r="F3309"/>
      <c r="G3309"/>
      <c r="H3309"/>
      <c r="I3309"/>
      <c r="J3309" s="102"/>
      <c r="K3309"/>
      <c r="L3309" s="102"/>
      <c r="M3309" s="135"/>
      <c r="N3309"/>
      <c r="O3309"/>
      <c r="P3309"/>
      <c r="Q3309"/>
      <c r="R3309"/>
      <c r="S3309"/>
      <c r="T3309"/>
      <c r="U3309"/>
    </row>
    <row r="3310" spans="1:21" s="105" customFormat="1" x14ac:dyDescent="0.3">
      <c r="A3310"/>
      <c r="B3310"/>
      <c r="C3310"/>
      <c r="D3310"/>
      <c r="E3310"/>
      <c r="F3310"/>
      <c r="G3310"/>
      <c r="H3310"/>
      <c r="I3310"/>
      <c r="J3310" s="102"/>
      <c r="K3310"/>
      <c r="L3310" s="102"/>
      <c r="M3310" s="135"/>
      <c r="N3310"/>
      <c r="O3310"/>
      <c r="P3310"/>
      <c r="Q3310"/>
      <c r="R3310"/>
      <c r="S3310"/>
      <c r="T3310"/>
      <c r="U3310"/>
    </row>
    <row r="3311" spans="1:21" s="105" customFormat="1" x14ac:dyDescent="0.3">
      <c r="A3311"/>
      <c r="B3311"/>
      <c r="C3311"/>
      <c r="D3311"/>
      <c r="E3311"/>
      <c r="F3311"/>
      <c r="G3311"/>
      <c r="H3311"/>
      <c r="I3311"/>
      <c r="J3311" s="102"/>
      <c r="K3311"/>
      <c r="L3311" s="102"/>
      <c r="M3311" s="135"/>
      <c r="N3311"/>
      <c r="O3311"/>
      <c r="P3311"/>
      <c r="Q3311"/>
      <c r="R3311"/>
      <c r="S3311"/>
      <c r="T3311"/>
      <c r="U3311"/>
    </row>
    <row r="3312" spans="1:21" s="105" customFormat="1" x14ac:dyDescent="0.3">
      <c r="A3312"/>
      <c r="B3312"/>
      <c r="C3312"/>
      <c r="D3312"/>
      <c r="E3312"/>
      <c r="F3312"/>
      <c r="G3312"/>
      <c r="H3312"/>
      <c r="I3312"/>
      <c r="J3312" s="102"/>
      <c r="K3312"/>
      <c r="L3312" s="102"/>
      <c r="M3312" s="135"/>
      <c r="N3312"/>
      <c r="O3312"/>
      <c r="P3312"/>
      <c r="Q3312"/>
      <c r="R3312"/>
      <c r="S3312"/>
      <c r="T3312"/>
      <c r="U3312"/>
    </row>
    <row r="3313" spans="1:21" s="105" customFormat="1" x14ac:dyDescent="0.3">
      <c r="A3313"/>
      <c r="B3313"/>
      <c r="C3313"/>
      <c r="D3313"/>
      <c r="E3313"/>
      <c r="F3313"/>
      <c r="G3313"/>
      <c r="H3313"/>
      <c r="I3313"/>
      <c r="J3313" s="102"/>
      <c r="K3313"/>
      <c r="L3313" s="102"/>
      <c r="M3313" s="135"/>
      <c r="N3313"/>
      <c r="O3313"/>
      <c r="P3313"/>
      <c r="Q3313"/>
      <c r="R3313"/>
      <c r="S3313"/>
      <c r="T3313"/>
      <c r="U3313"/>
    </row>
    <row r="3314" spans="1:21" s="105" customFormat="1" x14ac:dyDescent="0.3">
      <c r="A3314"/>
      <c r="B3314"/>
      <c r="C3314"/>
      <c r="D3314"/>
      <c r="E3314"/>
      <c r="F3314"/>
      <c r="G3314"/>
      <c r="H3314"/>
      <c r="I3314"/>
      <c r="J3314" s="102"/>
      <c r="K3314"/>
      <c r="L3314" s="102"/>
      <c r="M3314" s="135"/>
      <c r="N3314"/>
      <c r="O3314"/>
      <c r="P3314"/>
      <c r="Q3314"/>
      <c r="R3314"/>
      <c r="S3314"/>
      <c r="T3314"/>
      <c r="U3314"/>
    </row>
    <row r="3315" spans="1:21" s="105" customFormat="1" x14ac:dyDescent="0.3">
      <c r="A3315"/>
      <c r="B3315"/>
      <c r="C3315"/>
      <c r="D3315"/>
      <c r="E3315"/>
      <c r="F3315"/>
      <c r="G3315"/>
      <c r="H3315"/>
      <c r="I3315"/>
      <c r="J3315" s="102"/>
      <c r="K3315"/>
      <c r="L3315" s="102"/>
      <c r="M3315" s="135"/>
      <c r="N3315"/>
      <c r="O3315"/>
      <c r="P3315"/>
      <c r="Q3315"/>
      <c r="R3315"/>
      <c r="S3315"/>
      <c r="T3315"/>
      <c r="U3315"/>
    </row>
    <row r="3316" spans="1:21" s="105" customFormat="1" x14ac:dyDescent="0.3">
      <c r="A3316"/>
      <c r="B3316"/>
      <c r="C3316"/>
      <c r="D3316"/>
      <c r="E3316"/>
      <c r="F3316"/>
      <c r="G3316"/>
      <c r="H3316"/>
      <c r="I3316"/>
      <c r="J3316" s="102"/>
      <c r="K3316"/>
      <c r="L3316" s="102"/>
      <c r="M3316" s="135"/>
      <c r="N3316"/>
      <c r="O3316"/>
      <c r="P3316"/>
      <c r="Q3316"/>
      <c r="R3316"/>
      <c r="S3316"/>
      <c r="T3316"/>
      <c r="U3316"/>
    </row>
    <row r="3317" spans="1:21" s="105" customFormat="1" x14ac:dyDescent="0.3">
      <c r="A3317"/>
      <c r="B3317"/>
      <c r="C3317"/>
      <c r="D3317"/>
      <c r="E3317"/>
      <c r="F3317"/>
      <c r="G3317"/>
      <c r="H3317"/>
      <c r="I3317"/>
      <c r="J3317" s="102"/>
      <c r="K3317"/>
      <c r="L3317" s="102"/>
      <c r="M3317" s="135"/>
      <c r="N3317"/>
      <c r="O3317"/>
      <c r="P3317"/>
      <c r="Q3317"/>
      <c r="R3317"/>
      <c r="S3317"/>
      <c r="T3317"/>
      <c r="U3317"/>
    </row>
    <row r="3318" spans="1:21" s="105" customFormat="1" x14ac:dyDescent="0.3">
      <c r="A3318"/>
      <c r="B3318"/>
      <c r="C3318"/>
      <c r="D3318"/>
      <c r="E3318"/>
      <c r="F3318"/>
      <c r="G3318"/>
      <c r="H3318"/>
      <c r="I3318"/>
      <c r="J3318" s="102"/>
      <c r="K3318"/>
      <c r="L3318" s="102"/>
      <c r="M3318" s="135"/>
      <c r="N3318"/>
      <c r="O3318"/>
      <c r="P3318"/>
      <c r="Q3318"/>
      <c r="R3318"/>
      <c r="S3318"/>
      <c r="T3318"/>
      <c r="U3318"/>
    </row>
    <row r="3319" spans="1:21" s="105" customFormat="1" x14ac:dyDescent="0.3">
      <c r="A3319"/>
      <c r="B3319"/>
      <c r="C3319"/>
      <c r="D3319"/>
      <c r="E3319"/>
      <c r="F3319"/>
      <c r="G3319"/>
      <c r="H3319"/>
      <c r="I3319"/>
      <c r="J3319" s="102"/>
      <c r="K3319"/>
      <c r="L3319" s="102"/>
      <c r="M3319" s="135"/>
      <c r="N3319"/>
      <c r="O3319"/>
      <c r="P3319"/>
      <c r="Q3319"/>
      <c r="R3319"/>
      <c r="S3319"/>
      <c r="T3319"/>
      <c r="U3319"/>
    </row>
    <row r="3320" spans="1:21" s="105" customFormat="1" x14ac:dyDescent="0.3">
      <c r="A3320"/>
      <c r="B3320"/>
      <c r="C3320"/>
      <c r="D3320"/>
      <c r="E3320"/>
      <c r="F3320"/>
      <c r="G3320"/>
      <c r="H3320"/>
      <c r="I3320"/>
      <c r="J3320" s="102"/>
      <c r="K3320"/>
      <c r="L3320" s="102"/>
      <c r="M3320" s="135"/>
      <c r="N3320"/>
      <c r="O3320"/>
      <c r="P3320"/>
      <c r="Q3320"/>
      <c r="R3320"/>
      <c r="S3320"/>
      <c r="T3320"/>
      <c r="U3320"/>
    </row>
    <row r="3321" spans="1:21" s="105" customFormat="1" x14ac:dyDescent="0.3">
      <c r="A3321"/>
      <c r="B3321"/>
      <c r="C3321"/>
      <c r="D3321"/>
      <c r="E3321"/>
      <c r="F3321"/>
      <c r="G3321"/>
      <c r="H3321"/>
      <c r="I3321"/>
      <c r="J3321" s="102"/>
      <c r="K3321"/>
      <c r="L3321" s="102"/>
      <c r="M3321" s="135"/>
      <c r="N3321"/>
      <c r="O3321"/>
      <c r="P3321"/>
      <c r="Q3321"/>
      <c r="R3321"/>
      <c r="S3321"/>
      <c r="T3321"/>
      <c r="U3321"/>
    </row>
    <row r="3322" spans="1:21" s="105" customFormat="1" x14ac:dyDescent="0.3">
      <c r="A3322"/>
      <c r="B3322"/>
      <c r="C3322"/>
      <c r="D3322"/>
      <c r="E3322"/>
      <c r="F3322"/>
      <c r="G3322"/>
      <c r="H3322"/>
      <c r="I3322"/>
      <c r="J3322" s="102"/>
      <c r="K3322"/>
      <c r="L3322" s="102"/>
      <c r="M3322" s="135"/>
      <c r="N3322"/>
      <c r="O3322"/>
      <c r="P3322"/>
      <c r="Q3322"/>
      <c r="R3322"/>
      <c r="S3322"/>
      <c r="T3322"/>
      <c r="U3322"/>
    </row>
    <row r="3323" spans="1:21" s="105" customFormat="1" x14ac:dyDescent="0.3">
      <c r="A3323"/>
      <c r="B3323"/>
      <c r="C3323"/>
      <c r="D3323"/>
      <c r="E3323"/>
      <c r="F3323"/>
      <c r="G3323"/>
      <c r="H3323"/>
      <c r="I3323"/>
      <c r="J3323" s="102"/>
      <c r="K3323"/>
      <c r="L3323" s="102"/>
      <c r="M3323" s="135"/>
      <c r="N3323"/>
      <c r="O3323"/>
      <c r="P3323"/>
      <c r="Q3323"/>
      <c r="R3323"/>
      <c r="S3323"/>
      <c r="T3323"/>
      <c r="U3323"/>
    </row>
    <row r="3324" spans="1:21" s="105" customFormat="1" x14ac:dyDescent="0.3">
      <c r="A3324"/>
      <c r="B3324"/>
      <c r="C3324"/>
      <c r="D3324"/>
      <c r="E3324"/>
      <c r="F3324"/>
      <c r="G3324"/>
      <c r="H3324"/>
      <c r="I3324"/>
      <c r="J3324" s="102"/>
      <c r="K3324"/>
      <c r="L3324" s="102"/>
      <c r="M3324" s="135"/>
      <c r="N3324"/>
      <c r="O3324"/>
      <c r="P3324"/>
      <c r="Q3324"/>
      <c r="R3324"/>
      <c r="S3324"/>
      <c r="T3324"/>
      <c r="U3324"/>
    </row>
    <row r="3325" spans="1:21" s="105" customFormat="1" x14ac:dyDescent="0.3">
      <c r="A3325"/>
      <c r="B3325"/>
      <c r="C3325"/>
      <c r="D3325"/>
      <c r="E3325"/>
      <c r="F3325"/>
      <c r="G3325"/>
      <c r="H3325"/>
      <c r="I3325"/>
      <c r="J3325" s="102"/>
      <c r="K3325"/>
      <c r="L3325" s="102"/>
      <c r="M3325" s="135"/>
      <c r="N3325"/>
      <c r="O3325"/>
      <c r="P3325"/>
      <c r="Q3325"/>
      <c r="R3325"/>
      <c r="S3325"/>
      <c r="T3325"/>
      <c r="U3325"/>
    </row>
    <row r="3326" spans="1:21" s="105" customFormat="1" x14ac:dyDescent="0.3">
      <c r="A3326"/>
      <c r="B3326"/>
      <c r="C3326"/>
      <c r="D3326"/>
      <c r="E3326"/>
      <c r="F3326"/>
      <c r="G3326"/>
      <c r="H3326"/>
      <c r="I3326"/>
      <c r="J3326" s="102"/>
      <c r="K3326"/>
      <c r="L3326" s="102"/>
      <c r="M3326" s="135"/>
      <c r="N3326"/>
      <c r="O3326"/>
      <c r="P3326"/>
      <c r="Q3326"/>
      <c r="R3326"/>
      <c r="S3326"/>
      <c r="T3326"/>
      <c r="U3326"/>
    </row>
    <row r="3327" spans="1:21" s="105" customFormat="1" x14ac:dyDescent="0.3">
      <c r="A3327"/>
      <c r="B3327"/>
      <c r="C3327"/>
      <c r="D3327"/>
      <c r="E3327"/>
      <c r="F3327"/>
      <c r="G3327"/>
      <c r="H3327"/>
      <c r="I3327"/>
      <c r="J3327" s="102"/>
      <c r="K3327"/>
      <c r="L3327" s="102"/>
      <c r="M3327" s="135"/>
      <c r="N3327"/>
      <c r="O3327"/>
      <c r="P3327"/>
      <c r="Q3327"/>
      <c r="R3327"/>
      <c r="S3327"/>
      <c r="T3327"/>
      <c r="U3327"/>
    </row>
    <row r="3328" spans="1:21" s="105" customFormat="1" x14ac:dyDescent="0.3">
      <c r="A3328"/>
      <c r="B3328"/>
      <c r="C3328"/>
      <c r="D3328"/>
      <c r="E3328"/>
      <c r="F3328"/>
      <c r="G3328"/>
      <c r="H3328"/>
      <c r="I3328"/>
      <c r="J3328" s="102"/>
      <c r="K3328"/>
      <c r="L3328" s="102"/>
      <c r="M3328" s="135"/>
      <c r="N3328"/>
      <c r="O3328"/>
      <c r="P3328"/>
      <c r="Q3328"/>
      <c r="R3328"/>
      <c r="S3328"/>
      <c r="T3328"/>
      <c r="U3328"/>
    </row>
    <row r="3329" spans="1:21" s="105" customFormat="1" x14ac:dyDescent="0.3">
      <c r="A3329"/>
      <c r="B3329"/>
      <c r="C3329"/>
      <c r="D3329"/>
      <c r="E3329"/>
      <c r="F3329"/>
      <c r="G3329"/>
      <c r="H3329"/>
      <c r="I3329"/>
      <c r="J3329" s="102"/>
      <c r="K3329"/>
      <c r="L3329" s="102"/>
      <c r="M3329" s="135"/>
      <c r="N3329"/>
      <c r="O3329"/>
      <c r="P3329"/>
      <c r="Q3329"/>
      <c r="R3329"/>
      <c r="S3329"/>
      <c r="T3329"/>
      <c r="U3329"/>
    </row>
    <row r="3330" spans="1:21" s="105" customFormat="1" x14ac:dyDescent="0.3">
      <c r="A3330"/>
      <c r="B3330"/>
      <c r="C3330"/>
      <c r="D3330"/>
      <c r="E3330"/>
      <c r="F3330"/>
      <c r="G3330"/>
      <c r="H3330"/>
      <c r="I3330"/>
      <c r="J3330" s="102"/>
      <c r="K3330"/>
      <c r="L3330" s="102"/>
      <c r="M3330" s="135"/>
      <c r="N3330"/>
      <c r="O3330"/>
      <c r="P3330"/>
      <c r="Q3330"/>
      <c r="R3330"/>
      <c r="S3330"/>
      <c r="T3330"/>
      <c r="U3330"/>
    </row>
    <row r="3331" spans="1:21" s="105" customFormat="1" x14ac:dyDescent="0.3">
      <c r="A3331"/>
      <c r="B3331"/>
      <c r="C3331"/>
      <c r="D3331"/>
      <c r="E3331"/>
      <c r="F3331"/>
      <c r="G3331"/>
      <c r="H3331"/>
      <c r="I3331"/>
      <c r="J3331" s="102"/>
      <c r="K3331"/>
      <c r="L3331" s="102"/>
      <c r="M3331" s="135"/>
      <c r="N3331"/>
      <c r="O3331"/>
      <c r="P3331"/>
      <c r="Q3331"/>
      <c r="R3331"/>
      <c r="S3331"/>
      <c r="T3331"/>
      <c r="U3331"/>
    </row>
    <row r="3332" spans="1:21" s="105" customFormat="1" x14ac:dyDescent="0.3">
      <c r="A3332"/>
      <c r="B3332"/>
      <c r="C3332"/>
      <c r="D3332"/>
      <c r="E3332"/>
      <c r="F3332"/>
      <c r="G3332"/>
      <c r="H3332"/>
      <c r="I3332"/>
      <c r="J3332" s="102"/>
      <c r="K3332"/>
      <c r="L3332" s="102"/>
      <c r="M3332" s="135"/>
      <c r="N3332"/>
      <c r="O3332"/>
      <c r="P3332"/>
      <c r="Q3332"/>
      <c r="R3332"/>
      <c r="S3332"/>
      <c r="T3332"/>
      <c r="U3332"/>
    </row>
    <row r="3333" spans="1:21" s="105" customFormat="1" x14ac:dyDescent="0.3">
      <c r="A3333"/>
      <c r="B3333"/>
      <c r="C3333"/>
      <c r="D3333"/>
      <c r="E3333"/>
      <c r="F3333"/>
      <c r="G3333"/>
      <c r="H3333"/>
      <c r="I3333"/>
      <c r="J3333" s="102"/>
      <c r="K3333"/>
      <c r="L3333" s="102"/>
      <c r="M3333" s="135"/>
      <c r="N3333"/>
      <c r="O3333"/>
      <c r="P3333"/>
      <c r="Q3333"/>
      <c r="R3333"/>
      <c r="S3333"/>
      <c r="T3333"/>
      <c r="U3333"/>
    </row>
    <row r="3334" spans="1:21" s="105" customFormat="1" x14ac:dyDescent="0.3">
      <c r="A3334"/>
      <c r="B3334"/>
      <c r="C3334"/>
      <c r="D3334"/>
      <c r="E3334"/>
      <c r="F3334"/>
      <c r="G3334"/>
      <c r="H3334"/>
      <c r="I3334"/>
      <c r="J3334" s="102"/>
      <c r="K3334"/>
      <c r="L3334" s="102"/>
      <c r="M3334" s="135"/>
      <c r="N3334"/>
      <c r="O3334"/>
      <c r="P3334"/>
      <c r="Q3334"/>
      <c r="R3334"/>
      <c r="S3334"/>
      <c r="T3334"/>
      <c r="U3334"/>
    </row>
    <row r="3335" spans="1:21" s="105" customFormat="1" x14ac:dyDescent="0.3">
      <c r="A3335"/>
      <c r="B3335"/>
      <c r="C3335"/>
      <c r="D3335"/>
      <c r="E3335"/>
      <c r="F3335"/>
      <c r="G3335"/>
      <c r="H3335"/>
      <c r="I3335"/>
      <c r="J3335" s="102"/>
      <c r="K3335"/>
      <c r="L3335" s="102"/>
      <c r="M3335" s="135"/>
      <c r="N3335"/>
      <c r="O3335"/>
      <c r="P3335"/>
      <c r="Q3335"/>
      <c r="R3335"/>
      <c r="S3335"/>
      <c r="T3335"/>
      <c r="U3335"/>
    </row>
    <row r="3336" spans="1:21" s="105" customFormat="1" x14ac:dyDescent="0.3">
      <c r="A3336"/>
      <c r="B3336"/>
      <c r="C3336"/>
      <c r="D3336"/>
      <c r="E3336"/>
      <c r="F3336"/>
      <c r="G3336"/>
      <c r="H3336"/>
      <c r="I3336"/>
      <c r="J3336" s="102"/>
      <c r="K3336"/>
      <c r="L3336" s="102"/>
      <c r="M3336" s="135"/>
      <c r="N3336"/>
      <c r="O3336"/>
      <c r="P3336"/>
      <c r="Q3336"/>
      <c r="R3336"/>
      <c r="S3336"/>
      <c r="T3336"/>
      <c r="U3336"/>
    </row>
    <row r="3337" spans="1:21" s="105" customFormat="1" x14ac:dyDescent="0.3">
      <c r="A3337"/>
      <c r="B3337"/>
      <c r="C3337"/>
      <c r="D3337"/>
      <c r="E3337"/>
      <c r="F3337"/>
      <c r="G3337"/>
      <c r="H3337"/>
      <c r="I3337"/>
      <c r="J3337" s="102"/>
      <c r="K3337"/>
      <c r="L3337" s="102"/>
      <c r="M3337" s="135"/>
      <c r="N3337"/>
      <c r="O3337"/>
      <c r="P3337"/>
      <c r="Q3337"/>
      <c r="R3337"/>
      <c r="S3337"/>
      <c r="T3337"/>
      <c r="U3337"/>
    </row>
    <row r="3338" spans="1:21" s="105" customFormat="1" x14ac:dyDescent="0.3">
      <c r="A3338"/>
      <c r="B3338"/>
      <c r="C3338"/>
      <c r="D3338"/>
      <c r="E3338"/>
      <c r="F3338"/>
      <c r="G3338"/>
      <c r="H3338"/>
      <c r="I3338"/>
      <c r="J3338" s="102"/>
      <c r="K3338"/>
      <c r="L3338" s="102"/>
      <c r="M3338" s="135"/>
      <c r="N3338"/>
      <c r="O3338"/>
      <c r="P3338"/>
      <c r="Q3338"/>
      <c r="R3338"/>
      <c r="S3338"/>
      <c r="T3338"/>
      <c r="U3338"/>
    </row>
    <row r="3339" spans="1:21" s="105" customFormat="1" x14ac:dyDescent="0.3">
      <c r="A3339"/>
      <c r="B3339"/>
      <c r="C3339"/>
      <c r="D3339"/>
      <c r="E3339"/>
      <c r="F3339"/>
      <c r="G3339"/>
      <c r="H3339"/>
      <c r="I3339"/>
      <c r="J3339" s="102"/>
      <c r="K3339"/>
      <c r="L3339" s="102"/>
      <c r="M3339" s="135"/>
      <c r="N3339"/>
      <c r="O3339"/>
      <c r="P3339"/>
      <c r="Q3339"/>
      <c r="R3339"/>
      <c r="S3339"/>
      <c r="T3339"/>
      <c r="U3339"/>
    </row>
    <row r="3340" spans="1:21" s="105" customFormat="1" x14ac:dyDescent="0.3">
      <c r="A3340"/>
      <c r="B3340"/>
      <c r="C3340"/>
      <c r="D3340"/>
      <c r="E3340"/>
      <c r="F3340"/>
      <c r="G3340"/>
      <c r="H3340"/>
      <c r="I3340"/>
      <c r="J3340" s="102"/>
      <c r="K3340"/>
      <c r="L3340" s="102"/>
      <c r="M3340" s="135"/>
      <c r="N3340"/>
      <c r="O3340"/>
      <c r="P3340"/>
      <c r="Q3340"/>
      <c r="R3340"/>
      <c r="S3340"/>
      <c r="T3340"/>
      <c r="U3340"/>
    </row>
    <row r="3341" spans="1:21" s="105" customFormat="1" x14ac:dyDescent="0.3">
      <c r="A3341"/>
      <c r="B3341"/>
      <c r="C3341"/>
      <c r="D3341"/>
      <c r="E3341"/>
      <c r="F3341"/>
      <c r="G3341"/>
      <c r="H3341"/>
      <c r="I3341"/>
      <c r="J3341" s="102"/>
      <c r="K3341"/>
      <c r="L3341" s="102"/>
      <c r="M3341" s="135"/>
      <c r="N3341"/>
      <c r="O3341"/>
      <c r="P3341"/>
      <c r="Q3341"/>
      <c r="R3341"/>
      <c r="S3341"/>
      <c r="T3341"/>
      <c r="U3341"/>
    </row>
    <row r="3342" spans="1:21" s="105" customFormat="1" x14ac:dyDescent="0.3">
      <c r="A3342"/>
      <c r="B3342"/>
      <c r="C3342"/>
      <c r="D3342"/>
      <c r="E3342"/>
      <c r="F3342"/>
      <c r="G3342"/>
      <c r="H3342"/>
      <c r="I3342"/>
      <c r="J3342" s="102"/>
      <c r="K3342"/>
      <c r="L3342" s="102"/>
      <c r="M3342" s="135"/>
      <c r="N3342"/>
      <c r="O3342"/>
      <c r="P3342"/>
      <c r="Q3342"/>
      <c r="R3342"/>
      <c r="S3342"/>
      <c r="T3342"/>
      <c r="U3342"/>
    </row>
    <row r="3343" spans="1:21" s="105" customFormat="1" x14ac:dyDescent="0.3">
      <c r="A3343"/>
      <c r="B3343"/>
      <c r="C3343"/>
      <c r="D3343"/>
      <c r="E3343"/>
      <c r="F3343"/>
      <c r="G3343"/>
      <c r="H3343"/>
      <c r="I3343"/>
      <c r="J3343" s="102"/>
      <c r="K3343"/>
      <c r="L3343" s="102"/>
      <c r="M3343" s="135"/>
      <c r="N3343"/>
      <c r="O3343"/>
      <c r="P3343"/>
      <c r="Q3343"/>
      <c r="R3343"/>
      <c r="S3343"/>
      <c r="T3343"/>
      <c r="U3343"/>
    </row>
    <row r="3344" spans="1:21" s="105" customFormat="1" x14ac:dyDescent="0.3">
      <c r="A3344"/>
      <c r="B3344"/>
      <c r="C3344"/>
      <c r="D3344"/>
      <c r="E3344"/>
      <c r="F3344"/>
      <c r="G3344"/>
      <c r="H3344"/>
      <c r="I3344"/>
      <c r="J3344" s="102"/>
      <c r="K3344"/>
      <c r="L3344" s="102"/>
      <c r="M3344" s="135"/>
      <c r="N3344"/>
      <c r="O3344"/>
      <c r="P3344"/>
      <c r="Q3344"/>
      <c r="R3344"/>
      <c r="S3344"/>
      <c r="T3344"/>
      <c r="U3344"/>
    </row>
    <row r="3345" spans="1:21" s="105" customFormat="1" x14ac:dyDescent="0.3">
      <c r="A3345"/>
      <c r="B3345"/>
      <c r="C3345"/>
      <c r="D3345"/>
      <c r="E3345"/>
      <c r="F3345"/>
      <c r="G3345"/>
      <c r="H3345"/>
      <c r="I3345"/>
      <c r="J3345" s="102"/>
      <c r="K3345"/>
      <c r="L3345" s="102"/>
      <c r="M3345" s="135"/>
      <c r="N3345"/>
      <c r="O3345"/>
      <c r="P3345"/>
      <c r="Q3345"/>
      <c r="R3345"/>
      <c r="S3345"/>
      <c r="T3345"/>
      <c r="U3345"/>
    </row>
    <row r="3346" spans="1:21" s="105" customFormat="1" x14ac:dyDescent="0.3">
      <c r="A3346"/>
      <c r="B3346"/>
      <c r="C3346"/>
      <c r="D3346"/>
      <c r="E3346"/>
      <c r="F3346"/>
      <c r="G3346"/>
      <c r="H3346"/>
      <c r="I3346"/>
      <c r="J3346" s="102"/>
      <c r="K3346"/>
      <c r="L3346" s="102"/>
      <c r="M3346" s="135"/>
      <c r="N3346"/>
      <c r="O3346"/>
      <c r="P3346"/>
      <c r="Q3346"/>
      <c r="R3346"/>
      <c r="S3346"/>
      <c r="T3346"/>
      <c r="U3346"/>
    </row>
    <row r="3347" spans="1:21" s="105" customFormat="1" x14ac:dyDescent="0.3">
      <c r="A3347"/>
      <c r="B3347"/>
      <c r="C3347"/>
      <c r="D3347"/>
      <c r="E3347"/>
      <c r="F3347"/>
      <c r="G3347"/>
      <c r="H3347"/>
      <c r="I3347"/>
      <c r="J3347" s="102"/>
      <c r="K3347"/>
      <c r="L3347" s="102"/>
      <c r="M3347" s="135"/>
      <c r="N3347"/>
      <c r="O3347"/>
      <c r="P3347"/>
      <c r="Q3347"/>
      <c r="R3347"/>
      <c r="S3347"/>
      <c r="T3347"/>
      <c r="U3347"/>
    </row>
    <row r="3348" spans="1:21" s="105" customFormat="1" x14ac:dyDescent="0.3">
      <c r="A3348"/>
      <c r="B3348"/>
      <c r="C3348"/>
      <c r="D3348"/>
      <c r="E3348"/>
      <c r="F3348"/>
      <c r="G3348"/>
      <c r="H3348"/>
      <c r="I3348"/>
      <c r="J3348" s="102"/>
      <c r="K3348"/>
      <c r="L3348" s="102"/>
      <c r="M3348" s="135"/>
      <c r="N3348"/>
      <c r="O3348"/>
      <c r="P3348"/>
      <c r="Q3348"/>
      <c r="R3348"/>
      <c r="S3348"/>
      <c r="T3348"/>
      <c r="U3348"/>
    </row>
    <row r="3349" spans="1:21" s="105" customFormat="1" x14ac:dyDescent="0.3">
      <c r="A3349"/>
      <c r="B3349"/>
      <c r="C3349"/>
      <c r="D3349"/>
      <c r="E3349"/>
      <c r="F3349"/>
      <c r="G3349"/>
      <c r="H3349"/>
      <c r="I3349"/>
      <c r="J3349" s="102"/>
      <c r="K3349"/>
      <c r="L3349" s="102"/>
      <c r="M3349" s="135"/>
      <c r="N3349"/>
      <c r="O3349"/>
      <c r="P3349"/>
      <c r="Q3349"/>
      <c r="R3349"/>
      <c r="S3349"/>
      <c r="T3349"/>
      <c r="U3349"/>
    </row>
    <row r="3350" spans="1:21" s="105" customFormat="1" x14ac:dyDescent="0.3">
      <c r="A3350"/>
      <c r="B3350"/>
      <c r="C3350"/>
      <c r="D3350"/>
      <c r="E3350"/>
      <c r="F3350"/>
      <c r="G3350"/>
      <c r="H3350"/>
      <c r="I3350"/>
      <c r="J3350" s="102"/>
      <c r="K3350"/>
      <c r="L3350" s="102"/>
      <c r="M3350" s="135"/>
      <c r="N3350"/>
      <c r="O3350"/>
      <c r="P3350"/>
      <c r="Q3350"/>
      <c r="R3350"/>
      <c r="S3350"/>
      <c r="T3350"/>
      <c r="U3350"/>
    </row>
    <row r="3351" spans="1:21" s="105" customFormat="1" x14ac:dyDescent="0.3">
      <c r="A3351"/>
      <c r="B3351"/>
      <c r="C3351"/>
      <c r="D3351"/>
      <c r="E3351"/>
      <c r="F3351"/>
      <c r="G3351"/>
      <c r="H3351"/>
      <c r="I3351"/>
      <c r="J3351" s="102"/>
      <c r="K3351"/>
      <c r="L3351" s="102"/>
      <c r="M3351" s="135"/>
      <c r="N3351"/>
      <c r="O3351"/>
      <c r="P3351"/>
      <c r="Q3351"/>
      <c r="R3351"/>
      <c r="S3351"/>
      <c r="T3351"/>
      <c r="U3351"/>
    </row>
    <row r="3352" spans="1:21" s="105" customFormat="1" x14ac:dyDescent="0.3">
      <c r="A3352"/>
      <c r="B3352"/>
      <c r="C3352"/>
      <c r="D3352"/>
      <c r="E3352"/>
      <c r="F3352"/>
      <c r="G3352"/>
      <c r="H3352"/>
      <c r="I3352"/>
      <c r="J3352" s="102"/>
      <c r="K3352"/>
      <c r="L3352" s="102"/>
      <c r="M3352" s="135"/>
      <c r="N3352"/>
      <c r="O3352"/>
      <c r="P3352"/>
      <c r="Q3352"/>
      <c r="R3352"/>
      <c r="S3352"/>
      <c r="T3352"/>
      <c r="U3352"/>
    </row>
    <row r="3353" spans="1:21" s="105" customFormat="1" x14ac:dyDescent="0.3">
      <c r="A3353"/>
      <c r="B3353"/>
      <c r="C3353"/>
      <c r="D3353"/>
      <c r="E3353"/>
      <c r="F3353"/>
      <c r="G3353"/>
      <c r="H3353"/>
      <c r="I3353"/>
      <c r="J3353" s="102"/>
      <c r="K3353"/>
      <c r="L3353" s="102"/>
      <c r="M3353" s="135"/>
      <c r="N3353"/>
      <c r="O3353"/>
      <c r="P3353"/>
      <c r="Q3353"/>
      <c r="R3353"/>
      <c r="S3353"/>
      <c r="T3353"/>
      <c r="U3353"/>
    </row>
    <row r="3354" spans="1:21" s="105" customFormat="1" x14ac:dyDescent="0.3">
      <c r="A3354"/>
      <c r="B3354"/>
      <c r="C3354"/>
      <c r="D3354"/>
      <c r="E3354"/>
      <c r="F3354"/>
      <c r="G3354"/>
      <c r="H3354"/>
      <c r="I3354"/>
      <c r="J3354" s="102"/>
      <c r="K3354"/>
      <c r="L3354" s="102"/>
      <c r="M3354" s="135"/>
      <c r="N3354"/>
      <c r="O3354"/>
      <c r="P3354"/>
      <c r="Q3354"/>
      <c r="R3354"/>
      <c r="S3354"/>
      <c r="T3354"/>
      <c r="U3354"/>
    </row>
    <row r="3355" spans="1:21" s="105" customFormat="1" x14ac:dyDescent="0.3">
      <c r="A3355"/>
      <c r="B3355"/>
      <c r="C3355"/>
      <c r="D3355"/>
      <c r="E3355"/>
      <c r="F3355"/>
      <c r="G3355"/>
      <c r="H3355"/>
      <c r="I3355"/>
      <c r="J3355" s="102"/>
      <c r="K3355"/>
      <c r="L3355" s="102"/>
      <c r="M3355" s="135"/>
      <c r="N3355"/>
      <c r="O3355"/>
      <c r="P3355"/>
      <c r="Q3355"/>
      <c r="R3355"/>
      <c r="S3355"/>
      <c r="T3355"/>
      <c r="U3355"/>
    </row>
    <row r="3356" spans="1:21" s="105" customFormat="1" x14ac:dyDescent="0.3">
      <c r="A3356"/>
      <c r="B3356"/>
      <c r="C3356"/>
      <c r="D3356"/>
      <c r="E3356"/>
      <c r="F3356"/>
      <c r="G3356"/>
      <c r="H3356"/>
      <c r="I3356"/>
      <c r="J3356" s="102"/>
      <c r="K3356"/>
      <c r="L3356" s="102"/>
      <c r="M3356" s="135"/>
      <c r="N3356"/>
      <c r="O3356"/>
      <c r="P3356"/>
      <c r="Q3356"/>
      <c r="R3356"/>
      <c r="S3356"/>
      <c r="T3356"/>
      <c r="U3356"/>
    </row>
    <row r="3357" spans="1:21" s="105" customFormat="1" x14ac:dyDescent="0.3">
      <c r="A3357"/>
      <c r="B3357"/>
      <c r="C3357"/>
      <c r="D3357"/>
      <c r="E3357"/>
      <c r="F3357"/>
      <c r="G3357"/>
      <c r="H3357"/>
      <c r="I3357"/>
      <c r="J3357" s="102"/>
      <c r="K3357"/>
      <c r="L3357" s="102"/>
      <c r="M3357" s="135"/>
      <c r="N3357"/>
      <c r="O3357"/>
      <c r="P3357"/>
      <c r="Q3357"/>
      <c r="R3357"/>
      <c r="S3357"/>
      <c r="T3357"/>
      <c r="U3357"/>
    </row>
    <row r="3358" spans="1:21" s="105" customFormat="1" x14ac:dyDescent="0.3">
      <c r="A3358"/>
      <c r="B3358"/>
      <c r="C3358"/>
      <c r="D3358"/>
      <c r="E3358"/>
      <c r="F3358"/>
      <c r="G3358"/>
      <c r="H3358"/>
      <c r="I3358"/>
      <c r="J3358" s="102"/>
      <c r="K3358"/>
      <c r="L3358" s="102"/>
      <c r="M3358" s="135"/>
      <c r="N3358"/>
      <c r="O3358"/>
      <c r="P3358"/>
      <c r="Q3358"/>
      <c r="R3358"/>
      <c r="S3358"/>
      <c r="T3358"/>
      <c r="U3358"/>
    </row>
    <row r="3359" spans="1:21" s="105" customFormat="1" x14ac:dyDescent="0.3">
      <c r="A3359"/>
      <c r="B3359"/>
      <c r="C3359"/>
      <c r="D3359"/>
      <c r="E3359"/>
      <c r="F3359"/>
      <c r="G3359"/>
      <c r="H3359"/>
      <c r="I3359"/>
      <c r="J3359" s="102"/>
      <c r="K3359"/>
      <c r="L3359" s="102"/>
      <c r="M3359" s="135"/>
      <c r="N3359"/>
      <c r="O3359"/>
      <c r="P3359"/>
      <c r="Q3359"/>
      <c r="R3359"/>
      <c r="S3359"/>
      <c r="T3359"/>
      <c r="U3359"/>
    </row>
    <row r="3360" spans="1:21" s="105" customFormat="1" x14ac:dyDescent="0.3">
      <c r="A3360"/>
      <c r="B3360"/>
      <c r="C3360"/>
      <c r="D3360"/>
      <c r="E3360"/>
      <c r="F3360"/>
      <c r="G3360"/>
      <c r="H3360"/>
      <c r="I3360"/>
      <c r="J3360" s="102"/>
      <c r="K3360"/>
      <c r="L3360" s="102"/>
      <c r="M3360" s="135"/>
      <c r="N3360"/>
      <c r="O3360"/>
      <c r="P3360"/>
      <c r="Q3360"/>
      <c r="R3360"/>
      <c r="S3360"/>
      <c r="T3360"/>
      <c r="U3360"/>
    </row>
    <row r="3361" spans="1:21" s="105" customFormat="1" x14ac:dyDescent="0.3">
      <c r="A3361"/>
      <c r="B3361"/>
      <c r="C3361"/>
      <c r="D3361"/>
      <c r="E3361"/>
      <c r="F3361"/>
      <c r="G3361"/>
      <c r="H3361"/>
      <c r="I3361"/>
      <c r="J3361" s="102"/>
      <c r="K3361"/>
      <c r="L3361" s="102"/>
      <c r="M3361" s="135"/>
      <c r="N3361"/>
      <c r="O3361"/>
      <c r="P3361"/>
      <c r="Q3361"/>
      <c r="R3361"/>
      <c r="S3361"/>
      <c r="T3361"/>
      <c r="U3361"/>
    </row>
    <row r="3362" spans="1:21" s="105" customFormat="1" x14ac:dyDescent="0.3">
      <c r="A3362"/>
      <c r="B3362"/>
      <c r="C3362"/>
      <c r="D3362"/>
      <c r="E3362"/>
      <c r="F3362"/>
      <c r="G3362"/>
      <c r="H3362"/>
      <c r="I3362"/>
      <c r="J3362" s="102"/>
      <c r="K3362"/>
      <c r="L3362" s="102"/>
      <c r="M3362" s="135"/>
      <c r="N3362"/>
      <c r="O3362"/>
      <c r="P3362"/>
      <c r="Q3362"/>
      <c r="R3362"/>
      <c r="S3362"/>
      <c r="T3362"/>
      <c r="U3362"/>
    </row>
    <row r="3363" spans="1:21" s="105" customFormat="1" x14ac:dyDescent="0.3">
      <c r="A3363"/>
      <c r="B3363"/>
      <c r="C3363"/>
      <c r="D3363"/>
      <c r="E3363"/>
      <c r="F3363"/>
      <c r="G3363"/>
      <c r="H3363"/>
      <c r="I3363"/>
      <c r="J3363" s="102"/>
      <c r="K3363"/>
      <c r="L3363" s="102"/>
      <c r="M3363" s="135"/>
      <c r="N3363"/>
      <c r="O3363"/>
      <c r="P3363"/>
      <c r="Q3363"/>
      <c r="R3363"/>
      <c r="S3363"/>
      <c r="T3363"/>
      <c r="U3363"/>
    </row>
    <row r="3364" spans="1:21" s="105" customFormat="1" x14ac:dyDescent="0.3">
      <c r="A3364"/>
      <c r="B3364"/>
      <c r="C3364"/>
      <c r="D3364"/>
      <c r="E3364"/>
      <c r="F3364"/>
      <c r="G3364"/>
      <c r="H3364"/>
      <c r="I3364"/>
      <c r="J3364" s="102"/>
      <c r="K3364"/>
      <c r="L3364" s="102"/>
      <c r="M3364" s="135"/>
      <c r="N3364"/>
      <c r="O3364"/>
      <c r="P3364"/>
      <c r="Q3364"/>
      <c r="R3364"/>
      <c r="S3364"/>
      <c r="T3364"/>
      <c r="U3364"/>
    </row>
    <row r="3365" spans="1:21" s="105" customFormat="1" x14ac:dyDescent="0.3">
      <c r="A3365"/>
      <c r="B3365"/>
      <c r="C3365"/>
      <c r="D3365"/>
      <c r="E3365"/>
      <c r="F3365"/>
      <c r="G3365"/>
      <c r="H3365"/>
      <c r="I3365"/>
      <c r="J3365" s="102"/>
      <c r="K3365"/>
      <c r="L3365" s="102"/>
      <c r="M3365" s="135"/>
      <c r="N3365"/>
      <c r="O3365"/>
      <c r="P3365"/>
      <c r="Q3365"/>
      <c r="R3365"/>
      <c r="S3365"/>
      <c r="T3365"/>
      <c r="U3365"/>
    </row>
    <row r="3366" spans="1:21" s="105" customFormat="1" x14ac:dyDescent="0.3">
      <c r="A3366"/>
      <c r="B3366"/>
      <c r="C3366"/>
      <c r="D3366"/>
      <c r="E3366"/>
      <c r="F3366"/>
      <c r="G3366"/>
      <c r="H3366"/>
      <c r="I3366"/>
      <c r="J3366" s="102"/>
      <c r="K3366"/>
      <c r="L3366" s="102"/>
      <c r="M3366" s="135"/>
      <c r="N3366"/>
      <c r="O3366"/>
      <c r="P3366"/>
      <c r="Q3366"/>
      <c r="R3366"/>
      <c r="S3366"/>
      <c r="T3366"/>
      <c r="U3366"/>
    </row>
    <row r="3367" spans="1:21" s="105" customFormat="1" x14ac:dyDescent="0.3">
      <c r="A3367"/>
      <c r="B3367"/>
      <c r="C3367"/>
      <c r="D3367"/>
      <c r="E3367"/>
      <c r="F3367"/>
      <c r="G3367"/>
      <c r="H3367"/>
      <c r="I3367"/>
      <c r="J3367" s="102"/>
      <c r="K3367"/>
      <c r="L3367" s="102"/>
      <c r="M3367" s="135"/>
      <c r="N3367"/>
      <c r="O3367"/>
      <c r="P3367"/>
      <c r="Q3367"/>
      <c r="R3367"/>
      <c r="S3367"/>
      <c r="T3367"/>
      <c r="U3367"/>
    </row>
    <row r="3368" spans="1:21" s="105" customFormat="1" x14ac:dyDescent="0.3">
      <c r="A3368"/>
      <c r="B3368"/>
      <c r="C3368"/>
      <c r="D3368"/>
      <c r="E3368"/>
      <c r="F3368"/>
      <c r="G3368"/>
      <c r="H3368"/>
      <c r="I3368"/>
      <c r="J3368" s="102"/>
      <c r="K3368"/>
      <c r="L3368" s="102"/>
      <c r="M3368" s="135"/>
      <c r="N3368"/>
      <c r="O3368"/>
      <c r="P3368"/>
      <c r="Q3368"/>
      <c r="R3368"/>
      <c r="S3368"/>
      <c r="T3368"/>
      <c r="U3368"/>
    </row>
    <row r="3369" spans="1:21" s="105" customFormat="1" x14ac:dyDescent="0.3">
      <c r="A3369"/>
      <c r="B3369"/>
      <c r="C3369"/>
      <c r="D3369"/>
      <c r="E3369"/>
      <c r="F3369"/>
      <c r="G3369"/>
      <c r="H3369"/>
      <c r="I3369"/>
      <c r="J3369" s="102"/>
      <c r="K3369"/>
      <c r="L3369" s="102"/>
      <c r="M3369" s="135"/>
      <c r="N3369"/>
      <c r="O3369"/>
      <c r="P3369"/>
      <c r="Q3369"/>
      <c r="R3369"/>
      <c r="S3369"/>
      <c r="T3369"/>
      <c r="U3369"/>
    </row>
    <row r="3370" spans="1:21" s="105" customFormat="1" x14ac:dyDescent="0.3">
      <c r="A3370"/>
      <c r="B3370"/>
      <c r="C3370"/>
      <c r="D3370"/>
      <c r="E3370"/>
      <c r="F3370"/>
      <c r="G3370"/>
      <c r="H3370"/>
      <c r="I3370"/>
      <c r="J3370" s="102"/>
      <c r="K3370"/>
      <c r="L3370" s="102"/>
      <c r="M3370" s="135"/>
      <c r="N3370"/>
      <c r="O3370"/>
      <c r="P3370"/>
      <c r="Q3370"/>
      <c r="R3370"/>
      <c r="S3370"/>
      <c r="T3370"/>
      <c r="U3370"/>
    </row>
    <row r="3371" spans="1:21" s="105" customFormat="1" x14ac:dyDescent="0.3">
      <c r="A3371"/>
      <c r="B3371"/>
      <c r="C3371"/>
      <c r="D3371"/>
      <c r="E3371"/>
      <c r="F3371"/>
      <c r="G3371"/>
      <c r="H3371"/>
      <c r="I3371"/>
      <c r="J3371" s="102"/>
      <c r="K3371"/>
      <c r="L3371" s="102"/>
      <c r="M3371" s="135"/>
      <c r="N3371"/>
      <c r="O3371"/>
      <c r="P3371"/>
      <c r="Q3371"/>
      <c r="R3371"/>
      <c r="S3371"/>
      <c r="T3371"/>
      <c r="U3371"/>
    </row>
    <row r="3372" spans="1:21" s="105" customFormat="1" x14ac:dyDescent="0.3">
      <c r="A3372"/>
      <c r="B3372"/>
      <c r="C3372"/>
      <c r="D3372"/>
      <c r="E3372"/>
      <c r="F3372"/>
      <c r="G3372"/>
      <c r="H3372"/>
      <c r="I3372"/>
      <c r="J3372" s="102"/>
      <c r="K3372"/>
      <c r="L3372" s="102"/>
      <c r="M3372" s="135"/>
      <c r="N3372"/>
      <c r="O3372"/>
      <c r="P3372"/>
      <c r="Q3372"/>
      <c r="R3372"/>
      <c r="S3372"/>
      <c r="T3372"/>
      <c r="U3372"/>
    </row>
    <row r="3373" spans="1:21" s="105" customFormat="1" x14ac:dyDescent="0.3">
      <c r="A3373"/>
      <c r="B3373"/>
      <c r="C3373"/>
      <c r="D3373"/>
      <c r="E3373"/>
      <c r="F3373"/>
      <c r="G3373"/>
      <c r="H3373"/>
      <c r="I3373"/>
      <c r="J3373" s="102"/>
      <c r="K3373"/>
      <c r="L3373" s="102"/>
      <c r="M3373" s="135"/>
      <c r="N3373"/>
      <c r="O3373"/>
      <c r="P3373"/>
      <c r="Q3373"/>
      <c r="R3373"/>
      <c r="S3373"/>
      <c r="T3373"/>
      <c r="U3373"/>
    </row>
    <row r="3374" spans="1:21" s="105" customFormat="1" x14ac:dyDescent="0.3">
      <c r="A3374"/>
      <c r="B3374"/>
      <c r="C3374"/>
      <c r="D3374"/>
      <c r="E3374"/>
      <c r="F3374"/>
      <c r="G3374"/>
      <c r="H3374"/>
      <c r="I3374"/>
      <c r="J3374" s="102"/>
      <c r="K3374"/>
      <c r="L3374" s="102"/>
      <c r="M3374" s="135"/>
      <c r="N3374"/>
      <c r="O3374"/>
      <c r="P3374"/>
      <c r="Q3374"/>
      <c r="R3374"/>
      <c r="S3374"/>
      <c r="T3374"/>
      <c r="U3374"/>
    </row>
    <row r="3375" spans="1:21" s="105" customFormat="1" x14ac:dyDescent="0.3">
      <c r="A3375"/>
      <c r="B3375"/>
      <c r="C3375"/>
      <c r="D3375"/>
      <c r="E3375"/>
      <c r="F3375"/>
      <c r="G3375"/>
      <c r="H3375"/>
      <c r="I3375"/>
      <c r="J3375" s="102"/>
      <c r="K3375"/>
      <c r="L3375" s="102"/>
      <c r="M3375" s="135"/>
      <c r="N3375"/>
      <c r="O3375"/>
      <c r="P3375"/>
      <c r="Q3375"/>
      <c r="R3375"/>
      <c r="S3375"/>
      <c r="T3375"/>
      <c r="U3375"/>
    </row>
    <row r="3376" spans="1:21" s="105" customFormat="1" x14ac:dyDescent="0.3">
      <c r="A3376"/>
      <c r="B3376"/>
      <c r="C3376"/>
      <c r="D3376"/>
      <c r="E3376"/>
      <c r="F3376"/>
      <c r="G3376"/>
      <c r="H3376"/>
      <c r="I3376"/>
      <c r="J3376" s="102"/>
      <c r="K3376"/>
      <c r="L3376" s="102"/>
      <c r="M3376" s="135"/>
      <c r="N3376"/>
      <c r="O3376"/>
      <c r="P3376"/>
      <c r="Q3376"/>
      <c r="R3376"/>
      <c r="S3376"/>
      <c r="T3376"/>
      <c r="U3376"/>
    </row>
    <row r="3377" spans="1:21" s="105" customFormat="1" x14ac:dyDescent="0.3">
      <c r="A3377"/>
      <c r="B3377"/>
      <c r="C3377"/>
      <c r="D3377"/>
      <c r="E3377"/>
      <c r="F3377"/>
      <c r="G3377"/>
      <c r="H3377"/>
      <c r="I3377"/>
      <c r="J3377" s="102"/>
      <c r="K3377"/>
      <c r="L3377" s="102"/>
      <c r="M3377" s="135"/>
      <c r="N3377"/>
      <c r="O3377"/>
      <c r="P3377"/>
      <c r="Q3377"/>
      <c r="R3377"/>
      <c r="S3377"/>
      <c r="T3377"/>
      <c r="U3377"/>
    </row>
    <row r="3378" spans="1:21" s="105" customFormat="1" x14ac:dyDescent="0.3">
      <c r="A3378"/>
      <c r="B3378"/>
      <c r="C3378"/>
      <c r="D3378"/>
      <c r="E3378"/>
      <c r="F3378"/>
      <c r="G3378"/>
      <c r="H3378"/>
      <c r="I3378"/>
      <c r="J3378" s="102"/>
      <c r="K3378"/>
      <c r="L3378" s="102"/>
      <c r="M3378" s="135"/>
      <c r="N3378"/>
      <c r="O3378"/>
      <c r="P3378"/>
      <c r="Q3378"/>
      <c r="R3378"/>
      <c r="S3378"/>
      <c r="T3378"/>
      <c r="U3378"/>
    </row>
    <row r="3379" spans="1:21" s="105" customFormat="1" x14ac:dyDescent="0.3">
      <c r="A3379"/>
      <c r="B3379"/>
      <c r="C3379"/>
      <c r="D3379"/>
      <c r="E3379"/>
      <c r="F3379"/>
      <c r="G3379"/>
      <c r="H3379"/>
      <c r="I3379"/>
      <c r="J3379" s="102"/>
      <c r="K3379"/>
      <c r="L3379" s="102"/>
      <c r="M3379" s="135"/>
      <c r="N3379"/>
      <c r="O3379"/>
      <c r="P3379"/>
      <c r="Q3379"/>
      <c r="R3379"/>
      <c r="S3379"/>
      <c r="T3379"/>
      <c r="U3379"/>
    </row>
    <row r="3380" spans="1:21" s="105" customFormat="1" x14ac:dyDescent="0.3">
      <c r="A3380"/>
      <c r="B3380"/>
      <c r="C3380"/>
      <c r="D3380"/>
      <c r="E3380"/>
      <c r="F3380"/>
      <c r="G3380"/>
      <c r="H3380"/>
      <c r="I3380"/>
      <c r="J3380" s="102"/>
      <c r="K3380"/>
      <c r="L3380" s="102"/>
      <c r="M3380" s="135"/>
      <c r="N3380"/>
      <c r="O3380"/>
      <c r="P3380"/>
      <c r="Q3380"/>
      <c r="R3380"/>
      <c r="S3380"/>
      <c r="T3380"/>
      <c r="U3380"/>
    </row>
    <row r="3381" spans="1:21" s="105" customFormat="1" x14ac:dyDescent="0.3">
      <c r="A3381"/>
      <c r="B3381"/>
      <c r="C3381"/>
      <c r="D3381"/>
      <c r="E3381"/>
      <c r="F3381"/>
      <c r="G3381"/>
      <c r="H3381"/>
      <c r="I3381"/>
      <c r="J3381" s="102"/>
      <c r="K3381"/>
      <c r="L3381" s="102"/>
      <c r="M3381" s="135"/>
      <c r="N3381"/>
      <c r="O3381"/>
      <c r="P3381"/>
      <c r="Q3381"/>
      <c r="R3381"/>
      <c r="S3381"/>
      <c r="T3381"/>
      <c r="U3381"/>
    </row>
    <row r="3382" spans="1:21" s="105" customFormat="1" x14ac:dyDescent="0.3">
      <c r="A3382"/>
      <c r="B3382"/>
      <c r="C3382"/>
      <c r="D3382"/>
      <c r="E3382"/>
      <c r="F3382"/>
      <c r="G3382"/>
      <c r="H3382"/>
      <c r="I3382"/>
      <c r="J3382" s="102"/>
      <c r="K3382"/>
      <c r="L3382" s="102"/>
      <c r="M3382" s="135"/>
      <c r="N3382"/>
      <c r="O3382"/>
      <c r="P3382"/>
      <c r="Q3382"/>
      <c r="R3382"/>
      <c r="S3382"/>
      <c r="T3382"/>
      <c r="U3382"/>
    </row>
    <row r="3383" spans="1:21" s="105" customFormat="1" x14ac:dyDescent="0.3">
      <c r="A3383"/>
      <c r="B3383"/>
      <c r="C3383"/>
      <c r="D3383"/>
      <c r="E3383"/>
      <c r="F3383"/>
      <c r="G3383"/>
      <c r="H3383"/>
      <c r="I3383"/>
      <c r="J3383" s="102"/>
      <c r="K3383"/>
      <c r="L3383" s="102"/>
      <c r="M3383" s="135"/>
      <c r="N3383"/>
      <c r="O3383"/>
      <c r="P3383"/>
      <c r="Q3383"/>
      <c r="R3383"/>
      <c r="S3383"/>
      <c r="T3383"/>
      <c r="U3383"/>
    </row>
    <row r="3384" spans="1:21" s="105" customFormat="1" x14ac:dyDescent="0.3">
      <c r="A3384"/>
      <c r="B3384"/>
      <c r="C3384"/>
      <c r="D3384"/>
      <c r="E3384"/>
      <c r="F3384"/>
      <c r="G3384"/>
      <c r="H3384"/>
      <c r="I3384"/>
      <c r="J3384" s="102"/>
      <c r="K3384"/>
      <c r="L3384" s="102"/>
      <c r="M3384" s="135"/>
      <c r="N3384"/>
      <c r="O3384"/>
      <c r="P3384"/>
      <c r="Q3384"/>
      <c r="R3384"/>
      <c r="S3384"/>
      <c r="T3384"/>
      <c r="U3384"/>
    </row>
    <row r="3385" spans="1:21" s="105" customFormat="1" x14ac:dyDescent="0.3">
      <c r="A3385"/>
      <c r="B3385"/>
      <c r="C3385"/>
      <c r="D3385"/>
      <c r="E3385"/>
      <c r="F3385"/>
      <c r="G3385"/>
      <c r="H3385"/>
      <c r="I3385"/>
      <c r="J3385" s="102"/>
      <c r="K3385"/>
      <c r="L3385" s="102"/>
      <c r="M3385" s="135"/>
      <c r="N3385"/>
      <c r="O3385"/>
      <c r="P3385"/>
      <c r="Q3385"/>
      <c r="R3385"/>
      <c r="S3385"/>
      <c r="T3385"/>
      <c r="U3385"/>
    </row>
    <row r="3386" spans="1:21" s="105" customFormat="1" x14ac:dyDescent="0.3">
      <c r="A3386"/>
      <c r="B3386"/>
      <c r="C3386"/>
      <c r="D3386"/>
      <c r="E3386"/>
      <c r="F3386"/>
      <c r="G3386"/>
      <c r="H3386"/>
      <c r="I3386"/>
      <c r="J3386" s="102"/>
      <c r="K3386"/>
      <c r="L3386" s="102"/>
      <c r="M3386" s="135"/>
      <c r="N3386"/>
      <c r="O3386"/>
      <c r="P3386"/>
      <c r="Q3386"/>
      <c r="R3386"/>
      <c r="S3386"/>
      <c r="T3386"/>
      <c r="U3386"/>
    </row>
    <row r="3387" spans="1:21" s="105" customFormat="1" x14ac:dyDescent="0.3">
      <c r="A3387"/>
      <c r="B3387"/>
      <c r="C3387"/>
      <c r="D3387"/>
      <c r="E3387"/>
      <c r="F3387"/>
      <c r="G3387"/>
      <c r="H3387"/>
      <c r="I3387"/>
      <c r="J3387" s="102"/>
      <c r="K3387"/>
      <c r="L3387" s="102"/>
      <c r="M3387" s="135"/>
      <c r="N3387"/>
      <c r="O3387"/>
      <c r="P3387"/>
      <c r="Q3387"/>
      <c r="R3387"/>
      <c r="S3387"/>
      <c r="T3387"/>
      <c r="U3387"/>
    </row>
    <row r="3388" spans="1:21" s="105" customFormat="1" x14ac:dyDescent="0.3">
      <c r="A3388"/>
      <c r="B3388"/>
      <c r="C3388"/>
      <c r="D3388"/>
      <c r="E3388"/>
      <c r="F3388"/>
      <c r="G3388"/>
      <c r="H3388"/>
      <c r="I3388"/>
      <c r="J3388" s="102"/>
      <c r="K3388"/>
      <c r="L3388" s="102"/>
      <c r="M3388" s="135"/>
      <c r="N3388"/>
      <c r="O3388"/>
      <c r="P3388"/>
      <c r="Q3388"/>
      <c r="R3388"/>
      <c r="S3388"/>
      <c r="T3388"/>
      <c r="U3388"/>
    </row>
    <row r="3389" spans="1:21" s="105" customFormat="1" x14ac:dyDescent="0.3">
      <c r="A3389"/>
      <c r="B3389"/>
      <c r="C3389"/>
      <c r="D3389"/>
      <c r="E3389"/>
      <c r="F3389"/>
      <c r="G3389"/>
      <c r="H3389"/>
      <c r="I3389"/>
      <c r="J3389" s="102"/>
      <c r="K3389"/>
      <c r="L3389" s="102"/>
      <c r="M3389" s="135"/>
      <c r="N3389"/>
      <c r="O3389"/>
      <c r="P3389"/>
      <c r="Q3389"/>
      <c r="R3389"/>
      <c r="S3389"/>
      <c r="T3389"/>
      <c r="U3389"/>
    </row>
    <row r="3390" spans="1:21" s="105" customFormat="1" x14ac:dyDescent="0.3">
      <c r="A3390"/>
      <c r="B3390"/>
      <c r="C3390"/>
      <c r="D3390"/>
      <c r="E3390"/>
      <c r="F3390"/>
      <c r="G3390"/>
      <c r="H3390"/>
      <c r="I3390"/>
      <c r="J3390" s="102"/>
      <c r="K3390"/>
      <c r="L3390" s="102"/>
      <c r="M3390" s="135"/>
      <c r="N3390"/>
      <c r="O3390"/>
      <c r="P3390"/>
      <c r="Q3390"/>
      <c r="R3390"/>
      <c r="S3390"/>
      <c r="T3390"/>
      <c r="U3390"/>
    </row>
    <row r="3391" spans="1:21" s="105" customFormat="1" x14ac:dyDescent="0.3">
      <c r="A3391"/>
      <c r="B3391"/>
      <c r="C3391"/>
      <c r="D3391"/>
      <c r="E3391"/>
      <c r="F3391"/>
      <c r="G3391"/>
      <c r="H3391"/>
      <c r="I3391"/>
      <c r="J3391" s="102"/>
      <c r="K3391"/>
      <c r="L3391" s="102"/>
      <c r="M3391" s="135"/>
      <c r="N3391"/>
      <c r="O3391"/>
      <c r="P3391"/>
      <c r="Q3391"/>
      <c r="R3391"/>
      <c r="S3391"/>
      <c r="T3391"/>
      <c r="U3391"/>
    </row>
    <row r="3392" spans="1:21" s="105" customFormat="1" x14ac:dyDescent="0.3">
      <c r="A3392"/>
      <c r="B3392"/>
      <c r="C3392"/>
      <c r="D3392"/>
      <c r="E3392"/>
      <c r="F3392"/>
      <c r="G3392"/>
      <c r="H3392"/>
      <c r="I3392"/>
      <c r="J3392" s="102"/>
      <c r="K3392"/>
      <c r="L3392" s="102"/>
      <c r="M3392" s="135"/>
      <c r="N3392"/>
      <c r="O3392"/>
      <c r="P3392"/>
      <c r="Q3392"/>
      <c r="R3392"/>
      <c r="S3392"/>
      <c r="T3392"/>
      <c r="U3392"/>
    </row>
    <row r="3393" spans="1:21" s="105" customFormat="1" x14ac:dyDescent="0.3">
      <c r="A3393"/>
      <c r="B3393"/>
      <c r="C3393"/>
      <c r="D3393"/>
      <c r="E3393"/>
      <c r="F3393"/>
      <c r="G3393"/>
      <c r="H3393"/>
      <c r="I3393"/>
      <c r="J3393" s="102"/>
      <c r="K3393"/>
      <c r="L3393" s="102"/>
      <c r="M3393" s="135"/>
      <c r="N3393"/>
      <c r="O3393"/>
      <c r="P3393"/>
      <c r="Q3393"/>
      <c r="R3393"/>
      <c r="S3393"/>
      <c r="T3393"/>
      <c r="U3393"/>
    </row>
    <row r="3394" spans="1:21" s="105" customFormat="1" x14ac:dyDescent="0.3">
      <c r="A3394"/>
      <c r="B3394"/>
      <c r="C3394"/>
      <c r="D3394"/>
      <c r="E3394"/>
      <c r="F3394"/>
      <c r="G3394"/>
      <c r="H3394"/>
      <c r="I3394"/>
      <c r="J3394" s="102"/>
      <c r="K3394"/>
      <c r="L3394" s="102"/>
      <c r="M3394" s="135"/>
      <c r="N3394"/>
      <c r="O3394"/>
      <c r="P3394"/>
      <c r="Q3394"/>
      <c r="R3394"/>
      <c r="S3394"/>
      <c r="T3394"/>
      <c r="U3394"/>
    </row>
    <row r="3395" spans="1:21" s="105" customFormat="1" x14ac:dyDescent="0.3">
      <c r="A3395"/>
      <c r="B3395"/>
      <c r="C3395"/>
      <c r="D3395"/>
      <c r="E3395"/>
      <c r="F3395"/>
      <c r="G3395"/>
      <c r="H3395"/>
      <c r="I3395"/>
      <c r="J3395" s="102"/>
      <c r="K3395"/>
      <c r="L3395" s="102"/>
      <c r="M3395" s="135"/>
      <c r="N3395"/>
      <c r="O3395"/>
      <c r="P3395"/>
      <c r="Q3395"/>
      <c r="R3395"/>
      <c r="S3395"/>
      <c r="T3395"/>
      <c r="U3395"/>
    </row>
    <row r="3396" spans="1:21" s="105" customFormat="1" x14ac:dyDescent="0.3">
      <c r="A3396"/>
      <c r="B3396"/>
      <c r="C3396"/>
      <c r="D3396"/>
      <c r="E3396"/>
      <c r="F3396"/>
      <c r="G3396"/>
      <c r="H3396"/>
      <c r="I3396"/>
      <c r="J3396" s="102"/>
      <c r="K3396"/>
      <c r="L3396" s="102"/>
      <c r="M3396" s="135"/>
      <c r="N3396"/>
      <c r="O3396"/>
      <c r="P3396"/>
      <c r="Q3396"/>
      <c r="R3396"/>
      <c r="S3396"/>
      <c r="T3396"/>
      <c r="U3396"/>
    </row>
    <row r="3397" spans="1:21" s="105" customFormat="1" x14ac:dyDescent="0.3">
      <c r="A3397"/>
      <c r="B3397"/>
      <c r="C3397"/>
      <c r="D3397"/>
      <c r="E3397"/>
      <c r="F3397"/>
      <c r="G3397"/>
      <c r="H3397"/>
      <c r="I3397"/>
      <c r="J3397" s="102"/>
      <c r="K3397"/>
      <c r="L3397" s="102"/>
      <c r="M3397" s="135"/>
      <c r="N3397"/>
      <c r="O3397"/>
      <c r="P3397"/>
      <c r="Q3397"/>
      <c r="R3397"/>
      <c r="S3397"/>
      <c r="T3397"/>
      <c r="U3397"/>
    </row>
    <row r="3398" spans="1:21" s="105" customFormat="1" x14ac:dyDescent="0.3">
      <c r="A3398"/>
      <c r="B3398"/>
      <c r="C3398"/>
      <c r="D3398"/>
      <c r="E3398"/>
      <c r="F3398"/>
      <c r="G3398"/>
      <c r="H3398"/>
      <c r="I3398"/>
      <c r="J3398" s="102"/>
      <c r="K3398"/>
      <c r="L3398" s="102"/>
      <c r="M3398" s="135"/>
      <c r="N3398"/>
      <c r="O3398"/>
      <c r="P3398"/>
      <c r="Q3398"/>
      <c r="R3398"/>
      <c r="S3398"/>
      <c r="T3398"/>
      <c r="U3398"/>
    </row>
    <row r="3399" spans="1:21" s="105" customFormat="1" x14ac:dyDescent="0.3">
      <c r="A3399"/>
      <c r="B3399"/>
      <c r="C3399"/>
      <c r="D3399"/>
      <c r="E3399"/>
      <c r="F3399"/>
      <c r="G3399"/>
      <c r="H3399"/>
      <c r="I3399"/>
      <c r="J3399" s="102"/>
      <c r="K3399"/>
      <c r="L3399" s="102"/>
      <c r="M3399" s="135"/>
      <c r="N3399"/>
      <c r="O3399"/>
      <c r="P3399"/>
      <c r="Q3399"/>
      <c r="R3399"/>
      <c r="S3399"/>
      <c r="T3399"/>
      <c r="U3399"/>
    </row>
    <row r="3400" spans="1:21" s="105" customFormat="1" x14ac:dyDescent="0.3">
      <c r="A3400"/>
      <c r="B3400"/>
      <c r="C3400"/>
      <c r="D3400"/>
      <c r="E3400"/>
      <c r="F3400"/>
      <c r="G3400"/>
      <c r="H3400"/>
      <c r="I3400"/>
      <c r="J3400" s="102"/>
      <c r="K3400"/>
      <c r="L3400" s="102"/>
      <c r="M3400" s="135"/>
      <c r="N3400"/>
      <c r="O3400"/>
      <c r="P3400"/>
      <c r="Q3400"/>
      <c r="R3400"/>
      <c r="S3400"/>
      <c r="T3400"/>
      <c r="U3400"/>
    </row>
    <row r="3401" spans="1:21" s="105" customFormat="1" x14ac:dyDescent="0.3">
      <c r="A3401"/>
      <c r="B3401"/>
      <c r="C3401"/>
      <c r="D3401"/>
      <c r="E3401"/>
      <c r="F3401"/>
      <c r="G3401"/>
      <c r="H3401"/>
      <c r="I3401"/>
      <c r="J3401" s="102"/>
      <c r="K3401"/>
      <c r="L3401" s="102"/>
      <c r="M3401" s="135"/>
      <c r="N3401"/>
      <c r="O3401"/>
      <c r="P3401"/>
      <c r="Q3401"/>
      <c r="R3401"/>
      <c r="S3401"/>
      <c r="T3401"/>
      <c r="U3401"/>
    </row>
    <row r="3402" spans="1:21" s="105" customFormat="1" x14ac:dyDescent="0.3">
      <c r="A3402"/>
      <c r="B3402"/>
      <c r="C3402"/>
      <c r="D3402"/>
      <c r="E3402"/>
      <c r="F3402"/>
      <c r="G3402"/>
      <c r="H3402"/>
      <c r="I3402"/>
      <c r="J3402" s="102"/>
      <c r="K3402"/>
      <c r="L3402" s="102"/>
      <c r="M3402" s="135"/>
      <c r="N3402"/>
      <c r="O3402"/>
      <c r="P3402"/>
      <c r="Q3402"/>
      <c r="R3402"/>
      <c r="S3402"/>
      <c r="T3402"/>
      <c r="U3402"/>
    </row>
    <row r="3403" spans="1:21" s="105" customFormat="1" x14ac:dyDescent="0.3">
      <c r="A3403"/>
      <c r="B3403"/>
      <c r="C3403"/>
      <c r="D3403"/>
      <c r="E3403"/>
      <c r="F3403"/>
      <c r="G3403"/>
      <c r="H3403"/>
      <c r="I3403"/>
      <c r="J3403" s="102"/>
      <c r="K3403"/>
      <c r="L3403" s="102"/>
      <c r="M3403" s="135"/>
      <c r="N3403"/>
      <c r="O3403"/>
      <c r="P3403"/>
      <c r="Q3403"/>
      <c r="R3403"/>
      <c r="S3403"/>
      <c r="T3403"/>
      <c r="U3403"/>
    </row>
    <row r="3404" spans="1:21" s="105" customFormat="1" x14ac:dyDescent="0.3">
      <c r="A3404"/>
      <c r="B3404"/>
      <c r="C3404"/>
      <c r="D3404"/>
      <c r="E3404"/>
      <c r="F3404"/>
      <c r="G3404"/>
      <c r="H3404"/>
      <c r="I3404"/>
      <c r="J3404" s="102"/>
      <c r="K3404"/>
      <c r="L3404" s="102"/>
      <c r="M3404" s="135"/>
      <c r="N3404"/>
      <c r="O3404"/>
      <c r="P3404"/>
      <c r="Q3404"/>
      <c r="R3404"/>
      <c r="S3404"/>
      <c r="T3404"/>
      <c r="U3404"/>
    </row>
    <row r="3405" spans="1:21" s="105" customFormat="1" x14ac:dyDescent="0.3">
      <c r="A3405"/>
      <c r="B3405"/>
      <c r="C3405"/>
      <c r="D3405"/>
      <c r="E3405"/>
      <c r="F3405"/>
      <c r="G3405"/>
      <c r="H3405"/>
      <c r="I3405"/>
      <c r="J3405" s="102"/>
      <c r="K3405"/>
      <c r="L3405" s="102"/>
      <c r="M3405" s="135"/>
      <c r="N3405"/>
      <c r="O3405"/>
      <c r="P3405"/>
      <c r="Q3405"/>
      <c r="R3405"/>
      <c r="S3405"/>
      <c r="T3405"/>
      <c r="U3405"/>
    </row>
    <row r="3406" spans="1:21" s="105" customFormat="1" x14ac:dyDescent="0.3">
      <c r="A3406"/>
      <c r="B3406"/>
      <c r="C3406"/>
      <c r="D3406"/>
      <c r="E3406"/>
      <c r="F3406"/>
      <c r="G3406"/>
      <c r="H3406"/>
      <c r="I3406"/>
      <c r="J3406" s="102"/>
      <c r="K3406"/>
      <c r="L3406" s="102"/>
      <c r="M3406" s="135"/>
      <c r="N3406"/>
      <c r="O3406"/>
      <c r="P3406"/>
      <c r="Q3406"/>
      <c r="R3406"/>
      <c r="S3406"/>
      <c r="T3406"/>
      <c r="U3406"/>
    </row>
    <row r="3407" spans="1:21" s="105" customFormat="1" x14ac:dyDescent="0.3">
      <c r="A3407"/>
      <c r="B3407"/>
      <c r="C3407"/>
      <c r="D3407"/>
      <c r="E3407"/>
      <c r="F3407"/>
      <c r="G3407"/>
      <c r="H3407"/>
      <c r="I3407"/>
      <c r="J3407" s="102"/>
      <c r="K3407"/>
      <c r="L3407" s="102"/>
      <c r="M3407" s="135"/>
      <c r="N3407"/>
      <c r="O3407"/>
      <c r="P3407"/>
      <c r="Q3407"/>
      <c r="R3407"/>
      <c r="S3407"/>
      <c r="T3407"/>
      <c r="U3407"/>
    </row>
    <row r="3408" spans="1:21" s="105" customFormat="1" x14ac:dyDescent="0.3">
      <c r="A3408"/>
      <c r="B3408"/>
      <c r="C3408"/>
      <c r="D3408"/>
      <c r="E3408"/>
      <c r="F3408"/>
      <c r="G3408"/>
      <c r="H3408"/>
      <c r="I3408"/>
      <c r="J3408" s="102"/>
      <c r="K3408"/>
      <c r="L3408" s="102"/>
      <c r="M3408" s="135"/>
      <c r="N3408"/>
      <c r="O3408"/>
      <c r="P3408"/>
      <c r="Q3408"/>
      <c r="R3408"/>
      <c r="S3408"/>
      <c r="T3408"/>
      <c r="U3408"/>
    </row>
    <row r="3409" spans="1:21" s="105" customFormat="1" x14ac:dyDescent="0.3">
      <c r="A3409"/>
      <c r="B3409"/>
      <c r="C3409"/>
      <c r="D3409"/>
      <c r="E3409"/>
      <c r="F3409"/>
      <c r="G3409"/>
      <c r="H3409"/>
      <c r="I3409"/>
      <c r="J3409" s="102"/>
      <c r="K3409"/>
      <c r="L3409" s="102"/>
      <c r="M3409" s="135"/>
      <c r="N3409"/>
      <c r="O3409"/>
      <c r="P3409"/>
      <c r="Q3409"/>
      <c r="R3409"/>
      <c r="S3409"/>
      <c r="T3409"/>
      <c r="U3409"/>
    </row>
    <row r="3410" spans="1:21" s="105" customFormat="1" x14ac:dyDescent="0.3">
      <c r="A3410"/>
      <c r="B3410"/>
      <c r="C3410"/>
      <c r="D3410"/>
      <c r="E3410"/>
      <c r="F3410"/>
      <c r="G3410"/>
      <c r="H3410"/>
      <c r="I3410"/>
      <c r="J3410" s="102"/>
      <c r="K3410"/>
      <c r="L3410" s="102"/>
      <c r="M3410" s="135"/>
      <c r="N3410"/>
      <c r="O3410"/>
      <c r="P3410"/>
      <c r="Q3410"/>
      <c r="R3410"/>
      <c r="S3410"/>
      <c r="T3410"/>
      <c r="U3410"/>
    </row>
    <row r="3411" spans="1:21" s="105" customFormat="1" x14ac:dyDescent="0.3">
      <c r="A3411"/>
      <c r="B3411"/>
      <c r="C3411"/>
      <c r="D3411"/>
      <c r="E3411"/>
      <c r="F3411"/>
      <c r="G3411"/>
      <c r="H3411"/>
      <c r="I3411"/>
      <c r="J3411" s="102"/>
      <c r="K3411"/>
      <c r="L3411" s="102"/>
      <c r="M3411" s="135"/>
      <c r="N3411"/>
      <c r="O3411"/>
      <c r="P3411"/>
      <c r="Q3411"/>
      <c r="R3411"/>
      <c r="S3411"/>
      <c r="T3411"/>
      <c r="U3411"/>
    </row>
    <row r="3412" spans="1:21" s="105" customFormat="1" x14ac:dyDescent="0.3">
      <c r="A3412"/>
      <c r="B3412"/>
      <c r="C3412"/>
      <c r="D3412"/>
      <c r="E3412"/>
      <c r="F3412"/>
      <c r="G3412"/>
      <c r="H3412"/>
      <c r="I3412"/>
      <c r="J3412" s="102"/>
      <c r="K3412"/>
      <c r="L3412" s="102"/>
      <c r="M3412" s="135"/>
      <c r="N3412"/>
      <c r="O3412"/>
      <c r="P3412"/>
      <c r="Q3412"/>
      <c r="R3412"/>
      <c r="S3412"/>
      <c r="T3412"/>
      <c r="U3412"/>
    </row>
    <row r="3413" spans="1:21" s="105" customFormat="1" x14ac:dyDescent="0.3">
      <c r="A3413"/>
      <c r="B3413"/>
      <c r="C3413"/>
      <c r="D3413"/>
      <c r="E3413"/>
      <c r="F3413"/>
      <c r="G3413"/>
      <c r="H3413"/>
      <c r="I3413"/>
      <c r="J3413" s="102"/>
      <c r="K3413"/>
      <c r="L3413" s="102"/>
      <c r="M3413" s="135"/>
      <c r="N3413"/>
      <c r="O3413"/>
      <c r="P3413"/>
      <c r="Q3413"/>
      <c r="R3413"/>
      <c r="S3413"/>
      <c r="T3413"/>
      <c r="U3413"/>
    </row>
    <row r="3414" spans="1:21" s="105" customFormat="1" x14ac:dyDescent="0.3">
      <c r="A3414"/>
      <c r="B3414"/>
      <c r="C3414"/>
      <c r="D3414"/>
      <c r="E3414"/>
      <c r="F3414"/>
      <c r="G3414"/>
      <c r="H3414"/>
      <c r="I3414"/>
      <c r="J3414" s="102"/>
      <c r="K3414"/>
      <c r="L3414" s="102"/>
      <c r="M3414" s="135"/>
      <c r="N3414"/>
      <c r="O3414"/>
      <c r="P3414"/>
      <c r="Q3414"/>
      <c r="R3414"/>
      <c r="S3414"/>
      <c r="T3414"/>
      <c r="U3414"/>
    </row>
    <row r="3415" spans="1:21" s="105" customFormat="1" x14ac:dyDescent="0.3">
      <c r="A3415"/>
      <c r="B3415"/>
      <c r="C3415"/>
      <c r="D3415"/>
      <c r="E3415"/>
      <c r="F3415"/>
      <c r="G3415"/>
      <c r="H3415"/>
      <c r="I3415"/>
      <c r="J3415" s="102"/>
      <c r="K3415"/>
      <c r="L3415" s="102"/>
      <c r="M3415" s="135"/>
      <c r="N3415"/>
      <c r="O3415"/>
      <c r="P3415"/>
      <c r="Q3415"/>
      <c r="R3415"/>
      <c r="S3415"/>
      <c r="T3415"/>
      <c r="U3415"/>
    </row>
    <row r="3416" spans="1:21" s="105" customFormat="1" x14ac:dyDescent="0.3">
      <c r="A3416"/>
      <c r="B3416"/>
      <c r="C3416"/>
      <c r="D3416"/>
      <c r="E3416"/>
      <c r="F3416"/>
      <c r="G3416"/>
      <c r="H3416"/>
      <c r="I3416"/>
      <c r="J3416" s="102"/>
      <c r="K3416"/>
      <c r="L3416" s="102"/>
      <c r="M3416" s="135"/>
      <c r="N3416"/>
      <c r="O3416"/>
      <c r="P3416"/>
      <c r="Q3416"/>
      <c r="R3416"/>
      <c r="S3416"/>
      <c r="T3416"/>
      <c r="U3416"/>
    </row>
    <row r="3417" spans="1:21" s="105" customFormat="1" x14ac:dyDescent="0.3">
      <c r="A3417"/>
      <c r="B3417"/>
      <c r="C3417"/>
      <c r="D3417"/>
      <c r="E3417"/>
      <c r="F3417"/>
      <c r="G3417"/>
      <c r="H3417"/>
      <c r="I3417"/>
      <c r="J3417" s="102"/>
      <c r="K3417"/>
      <c r="L3417" s="102"/>
      <c r="M3417" s="135"/>
      <c r="N3417"/>
      <c r="O3417"/>
      <c r="P3417"/>
      <c r="Q3417"/>
      <c r="R3417"/>
      <c r="S3417"/>
      <c r="T3417"/>
      <c r="U3417"/>
    </row>
    <row r="3418" spans="1:21" s="105" customFormat="1" x14ac:dyDescent="0.3">
      <c r="A3418"/>
      <c r="B3418"/>
      <c r="C3418"/>
      <c r="D3418"/>
      <c r="E3418"/>
      <c r="F3418"/>
      <c r="G3418"/>
      <c r="H3418"/>
      <c r="I3418"/>
      <c r="J3418" s="102"/>
      <c r="K3418"/>
      <c r="L3418" s="102"/>
      <c r="M3418" s="135"/>
      <c r="N3418"/>
      <c r="O3418"/>
      <c r="P3418"/>
      <c r="Q3418"/>
      <c r="R3418"/>
      <c r="S3418"/>
      <c r="T3418"/>
      <c r="U3418"/>
    </row>
    <row r="3419" spans="1:21" s="105" customFormat="1" x14ac:dyDescent="0.3">
      <c r="A3419"/>
      <c r="B3419"/>
      <c r="C3419"/>
      <c r="D3419"/>
      <c r="E3419"/>
      <c r="F3419"/>
      <c r="G3419"/>
      <c r="H3419"/>
      <c r="I3419"/>
      <c r="J3419" s="102"/>
      <c r="K3419"/>
      <c r="L3419" s="102"/>
      <c r="M3419" s="135"/>
      <c r="N3419"/>
      <c r="O3419"/>
      <c r="P3419"/>
      <c r="Q3419"/>
      <c r="R3419"/>
      <c r="S3419"/>
      <c r="T3419"/>
      <c r="U3419"/>
    </row>
    <row r="3420" spans="1:21" s="105" customFormat="1" x14ac:dyDescent="0.3">
      <c r="A3420"/>
      <c r="B3420"/>
      <c r="C3420"/>
      <c r="D3420"/>
      <c r="E3420"/>
      <c r="F3420"/>
      <c r="G3420"/>
      <c r="H3420"/>
      <c r="I3420"/>
      <c r="J3420" s="102"/>
      <c r="K3420"/>
      <c r="L3420" s="102"/>
      <c r="M3420" s="135"/>
      <c r="N3420"/>
      <c r="O3420"/>
      <c r="P3420"/>
      <c r="Q3420"/>
      <c r="R3420"/>
      <c r="S3420"/>
      <c r="T3420"/>
      <c r="U3420"/>
    </row>
    <row r="3421" spans="1:21" s="105" customFormat="1" x14ac:dyDescent="0.3">
      <c r="A3421"/>
      <c r="B3421"/>
      <c r="C3421"/>
      <c r="D3421"/>
      <c r="E3421"/>
      <c r="F3421"/>
      <c r="G3421"/>
      <c r="H3421"/>
      <c r="I3421"/>
      <c r="J3421" s="102"/>
      <c r="K3421"/>
      <c r="L3421" s="102"/>
      <c r="M3421" s="135"/>
      <c r="N3421"/>
      <c r="O3421"/>
      <c r="P3421"/>
      <c r="Q3421"/>
      <c r="R3421"/>
      <c r="S3421"/>
      <c r="T3421"/>
      <c r="U3421"/>
    </row>
    <row r="3422" spans="1:21" s="105" customFormat="1" x14ac:dyDescent="0.3">
      <c r="A3422"/>
      <c r="B3422"/>
      <c r="C3422"/>
      <c r="D3422"/>
      <c r="E3422"/>
      <c r="F3422"/>
      <c r="G3422"/>
      <c r="H3422"/>
      <c r="I3422"/>
      <c r="J3422" s="102"/>
      <c r="K3422"/>
      <c r="L3422" s="102"/>
      <c r="M3422" s="135"/>
      <c r="N3422"/>
      <c r="O3422"/>
      <c r="P3422"/>
      <c r="Q3422"/>
      <c r="R3422"/>
      <c r="S3422"/>
      <c r="T3422"/>
      <c r="U3422"/>
    </row>
    <row r="3423" spans="1:21" s="105" customFormat="1" x14ac:dyDescent="0.3">
      <c r="A3423"/>
      <c r="B3423"/>
      <c r="C3423"/>
      <c r="D3423"/>
      <c r="E3423"/>
      <c r="F3423"/>
      <c r="G3423"/>
      <c r="H3423"/>
      <c r="I3423"/>
      <c r="J3423" s="102"/>
      <c r="K3423"/>
      <c r="L3423" s="102"/>
      <c r="M3423" s="135"/>
      <c r="N3423"/>
      <c r="O3423"/>
      <c r="P3423"/>
      <c r="Q3423"/>
      <c r="R3423"/>
      <c r="S3423"/>
      <c r="T3423"/>
      <c r="U3423"/>
    </row>
    <row r="3424" spans="1:21" s="105" customFormat="1" x14ac:dyDescent="0.3">
      <c r="A3424"/>
      <c r="B3424"/>
      <c r="C3424"/>
      <c r="D3424"/>
      <c r="E3424"/>
      <c r="F3424"/>
      <c r="G3424"/>
      <c r="H3424"/>
      <c r="I3424"/>
      <c r="J3424" s="102"/>
      <c r="K3424"/>
      <c r="L3424" s="102"/>
      <c r="M3424" s="135"/>
      <c r="N3424"/>
      <c r="O3424"/>
      <c r="P3424"/>
      <c r="Q3424"/>
      <c r="R3424"/>
      <c r="S3424"/>
      <c r="T3424"/>
      <c r="U3424"/>
    </row>
    <row r="3425" spans="1:21" s="105" customFormat="1" x14ac:dyDescent="0.3">
      <c r="A3425"/>
      <c r="B3425"/>
      <c r="C3425"/>
      <c r="D3425"/>
      <c r="E3425"/>
      <c r="F3425"/>
      <c r="G3425"/>
      <c r="H3425"/>
      <c r="I3425"/>
      <c r="J3425" s="102"/>
      <c r="K3425"/>
      <c r="L3425" s="102"/>
      <c r="M3425" s="135"/>
      <c r="N3425"/>
      <c r="O3425"/>
      <c r="P3425"/>
      <c r="Q3425"/>
      <c r="R3425"/>
      <c r="S3425"/>
      <c r="T3425"/>
      <c r="U3425"/>
    </row>
    <row r="3426" spans="1:21" s="105" customFormat="1" x14ac:dyDescent="0.3">
      <c r="A3426"/>
      <c r="B3426"/>
      <c r="C3426"/>
      <c r="D3426"/>
      <c r="E3426"/>
      <c r="F3426"/>
      <c r="G3426"/>
      <c r="H3426"/>
      <c r="I3426"/>
      <c r="J3426" s="102"/>
      <c r="K3426"/>
      <c r="L3426" s="102"/>
      <c r="M3426" s="135"/>
      <c r="N3426"/>
      <c r="O3426"/>
      <c r="P3426"/>
      <c r="Q3426"/>
      <c r="R3426"/>
      <c r="S3426"/>
      <c r="T3426"/>
      <c r="U3426"/>
    </row>
    <row r="3427" spans="1:21" s="105" customFormat="1" x14ac:dyDescent="0.3">
      <c r="A3427"/>
      <c r="B3427"/>
      <c r="C3427"/>
      <c r="D3427"/>
      <c r="E3427"/>
      <c r="F3427"/>
      <c r="G3427"/>
      <c r="H3427"/>
      <c r="I3427"/>
      <c r="J3427" s="102"/>
      <c r="K3427"/>
      <c r="L3427" s="102"/>
      <c r="M3427" s="135"/>
      <c r="N3427"/>
      <c r="O3427"/>
      <c r="P3427"/>
      <c r="Q3427"/>
      <c r="R3427"/>
      <c r="S3427"/>
      <c r="T3427"/>
      <c r="U3427"/>
    </row>
    <row r="3428" spans="1:21" s="105" customFormat="1" x14ac:dyDescent="0.3">
      <c r="A3428"/>
      <c r="B3428"/>
      <c r="C3428"/>
      <c r="D3428"/>
      <c r="E3428"/>
      <c r="F3428"/>
      <c r="G3428"/>
      <c r="H3428"/>
      <c r="I3428"/>
      <c r="J3428" s="102"/>
      <c r="K3428"/>
      <c r="L3428" s="102"/>
      <c r="M3428" s="135"/>
      <c r="N3428"/>
      <c r="O3428"/>
      <c r="P3428"/>
      <c r="Q3428"/>
      <c r="R3428"/>
      <c r="S3428"/>
      <c r="T3428"/>
      <c r="U3428"/>
    </row>
    <row r="3429" spans="1:21" s="105" customFormat="1" x14ac:dyDescent="0.3">
      <c r="A3429"/>
      <c r="B3429"/>
      <c r="C3429"/>
      <c r="D3429"/>
      <c r="E3429"/>
      <c r="F3429"/>
      <c r="G3429"/>
      <c r="H3429"/>
      <c r="I3429"/>
      <c r="J3429" s="102"/>
      <c r="K3429"/>
      <c r="L3429" s="102"/>
      <c r="M3429" s="135"/>
      <c r="N3429"/>
      <c r="O3429"/>
      <c r="P3429"/>
      <c r="Q3429"/>
      <c r="R3429"/>
      <c r="S3429"/>
      <c r="T3429"/>
      <c r="U3429"/>
    </row>
    <row r="3430" spans="1:21" s="105" customFormat="1" x14ac:dyDescent="0.3">
      <c r="A3430"/>
      <c r="B3430"/>
      <c r="C3430"/>
      <c r="D3430"/>
      <c r="E3430"/>
      <c r="F3430"/>
      <c r="G3430"/>
      <c r="H3430"/>
      <c r="I3430"/>
      <c r="J3430" s="102"/>
      <c r="K3430"/>
      <c r="L3430" s="102"/>
      <c r="M3430" s="135"/>
      <c r="N3430"/>
      <c r="O3430"/>
      <c r="P3430"/>
      <c r="Q3430"/>
      <c r="R3430"/>
      <c r="S3430"/>
      <c r="T3430"/>
      <c r="U3430"/>
    </row>
    <row r="3431" spans="1:21" s="105" customFormat="1" x14ac:dyDescent="0.3">
      <c r="A3431"/>
      <c r="B3431"/>
      <c r="C3431"/>
      <c r="D3431"/>
      <c r="E3431"/>
      <c r="F3431"/>
      <c r="G3431"/>
      <c r="H3431"/>
      <c r="I3431"/>
      <c r="J3431" s="102"/>
      <c r="K3431"/>
      <c r="L3431" s="102"/>
      <c r="M3431" s="135"/>
      <c r="N3431"/>
      <c r="O3431"/>
      <c r="P3431"/>
      <c r="Q3431"/>
      <c r="R3431"/>
      <c r="S3431"/>
      <c r="T3431"/>
      <c r="U3431"/>
    </row>
    <row r="3432" spans="1:21" s="105" customFormat="1" x14ac:dyDescent="0.3">
      <c r="A3432"/>
      <c r="B3432"/>
      <c r="C3432"/>
      <c r="D3432"/>
      <c r="E3432"/>
      <c r="F3432"/>
      <c r="G3432"/>
      <c r="H3432"/>
      <c r="I3432"/>
      <c r="J3432" s="102"/>
      <c r="K3432"/>
      <c r="L3432" s="102"/>
      <c r="M3432" s="135"/>
      <c r="N3432"/>
      <c r="O3432"/>
      <c r="P3432"/>
      <c r="Q3432"/>
      <c r="R3432"/>
      <c r="S3432"/>
      <c r="T3432"/>
      <c r="U3432"/>
    </row>
    <row r="3433" spans="1:21" s="105" customFormat="1" x14ac:dyDescent="0.3">
      <c r="A3433"/>
      <c r="B3433"/>
      <c r="C3433"/>
      <c r="D3433"/>
      <c r="E3433"/>
      <c r="F3433"/>
      <c r="G3433"/>
      <c r="H3433"/>
      <c r="I3433"/>
      <c r="J3433" s="102"/>
      <c r="K3433"/>
      <c r="L3433" s="102"/>
      <c r="M3433" s="135"/>
      <c r="N3433"/>
      <c r="O3433"/>
      <c r="P3433"/>
      <c r="Q3433"/>
      <c r="R3433"/>
      <c r="S3433"/>
      <c r="T3433"/>
      <c r="U3433"/>
    </row>
    <row r="3434" spans="1:21" s="105" customFormat="1" x14ac:dyDescent="0.3">
      <c r="A3434"/>
      <c r="B3434"/>
      <c r="C3434"/>
      <c r="D3434"/>
      <c r="E3434"/>
      <c r="F3434"/>
      <c r="G3434"/>
      <c r="H3434"/>
      <c r="I3434"/>
      <c r="J3434" s="102"/>
      <c r="K3434"/>
      <c r="L3434" s="102"/>
      <c r="M3434" s="135"/>
      <c r="N3434"/>
      <c r="O3434"/>
      <c r="P3434"/>
      <c r="Q3434"/>
      <c r="R3434"/>
      <c r="S3434"/>
      <c r="T3434"/>
      <c r="U3434"/>
    </row>
    <row r="3435" spans="1:21" s="105" customFormat="1" x14ac:dyDescent="0.3">
      <c r="A3435"/>
      <c r="B3435"/>
      <c r="C3435"/>
      <c r="D3435"/>
      <c r="E3435"/>
      <c r="F3435"/>
      <c r="G3435"/>
      <c r="H3435"/>
      <c r="I3435"/>
      <c r="J3435" s="102"/>
      <c r="K3435"/>
      <c r="L3435" s="102"/>
      <c r="M3435" s="135"/>
      <c r="N3435"/>
      <c r="O3435"/>
      <c r="P3435"/>
      <c r="Q3435"/>
      <c r="R3435"/>
      <c r="S3435"/>
      <c r="T3435"/>
      <c r="U3435"/>
    </row>
    <row r="3436" spans="1:21" s="105" customFormat="1" x14ac:dyDescent="0.3">
      <c r="A3436"/>
      <c r="B3436"/>
      <c r="C3436"/>
      <c r="D3436"/>
      <c r="E3436"/>
      <c r="F3436"/>
      <c r="G3436"/>
      <c r="H3436"/>
      <c r="I3436"/>
      <c r="J3436" s="102"/>
      <c r="K3436"/>
      <c r="L3436" s="102"/>
      <c r="M3436" s="135"/>
      <c r="N3436"/>
      <c r="O3436"/>
      <c r="P3436"/>
      <c r="Q3436"/>
      <c r="R3436"/>
      <c r="S3436"/>
      <c r="T3436"/>
      <c r="U3436"/>
    </row>
    <row r="3437" spans="1:21" s="105" customFormat="1" x14ac:dyDescent="0.3">
      <c r="A3437"/>
      <c r="B3437"/>
      <c r="C3437"/>
      <c r="D3437"/>
      <c r="E3437"/>
      <c r="F3437"/>
      <c r="G3437"/>
      <c r="H3437"/>
      <c r="I3437"/>
      <c r="J3437" s="102"/>
      <c r="K3437"/>
      <c r="L3437" s="102"/>
      <c r="M3437" s="135"/>
      <c r="N3437"/>
      <c r="O3437"/>
      <c r="P3437"/>
      <c r="Q3437"/>
      <c r="R3437"/>
      <c r="S3437"/>
      <c r="T3437"/>
      <c r="U3437"/>
    </row>
    <row r="3438" spans="1:21" s="105" customFormat="1" x14ac:dyDescent="0.3">
      <c r="A3438"/>
      <c r="B3438"/>
      <c r="C3438"/>
      <c r="D3438"/>
      <c r="E3438"/>
      <c r="F3438"/>
      <c r="G3438"/>
      <c r="H3438"/>
      <c r="I3438"/>
      <c r="J3438" s="102"/>
      <c r="K3438"/>
      <c r="L3438" s="102"/>
      <c r="M3438" s="135"/>
      <c r="N3438"/>
      <c r="O3438"/>
      <c r="P3438"/>
      <c r="Q3438"/>
      <c r="R3438"/>
      <c r="S3438"/>
      <c r="T3438"/>
      <c r="U3438"/>
    </row>
    <row r="3439" spans="1:21" s="105" customFormat="1" x14ac:dyDescent="0.3">
      <c r="A3439"/>
      <c r="B3439"/>
      <c r="C3439"/>
      <c r="D3439"/>
      <c r="E3439"/>
      <c r="F3439"/>
      <c r="G3439"/>
      <c r="H3439"/>
      <c r="I3439"/>
      <c r="J3439" s="102"/>
      <c r="K3439"/>
      <c r="L3439" s="102"/>
      <c r="M3439" s="135"/>
      <c r="N3439"/>
      <c r="O3439"/>
      <c r="P3439"/>
      <c r="Q3439"/>
      <c r="R3439"/>
      <c r="S3439"/>
      <c r="T3439"/>
      <c r="U3439"/>
    </row>
    <row r="3440" spans="1:21" s="105" customFormat="1" x14ac:dyDescent="0.3">
      <c r="A3440"/>
      <c r="B3440"/>
      <c r="C3440"/>
      <c r="D3440"/>
      <c r="E3440"/>
      <c r="F3440"/>
      <c r="G3440"/>
      <c r="H3440"/>
      <c r="I3440"/>
      <c r="J3440" s="102"/>
      <c r="K3440"/>
      <c r="L3440" s="102"/>
      <c r="M3440" s="135"/>
      <c r="N3440"/>
      <c r="O3440"/>
      <c r="P3440"/>
      <c r="Q3440"/>
      <c r="R3440"/>
      <c r="S3440"/>
      <c r="T3440"/>
      <c r="U3440"/>
    </row>
    <row r="3441" spans="1:21" s="105" customFormat="1" x14ac:dyDescent="0.3">
      <c r="A3441"/>
      <c r="B3441"/>
      <c r="C3441"/>
      <c r="D3441"/>
      <c r="E3441"/>
      <c r="F3441"/>
      <c r="G3441"/>
      <c r="H3441"/>
      <c r="I3441"/>
      <c r="J3441" s="102"/>
      <c r="K3441"/>
      <c r="L3441" s="102"/>
      <c r="M3441" s="135"/>
      <c r="N3441"/>
      <c r="O3441"/>
      <c r="P3441"/>
      <c r="Q3441"/>
      <c r="R3441"/>
      <c r="S3441"/>
      <c r="T3441"/>
      <c r="U3441"/>
    </row>
    <row r="3442" spans="1:21" s="105" customFormat="1" x14ac:dyDescent="0.3">
      <c r="A3442"/>
      <c r="B3442"/>
      <c r="C3442"/>
      <c r="D3442"/>
      <c r="E3442"/>
      <c r="F3442"/>
      <c r="G3442"/>
      <c r="H3442"/>
      <c r="I3442"/>
      <c r="J3442" s="102"/>
      <c r="K3442"/>
      <c r="L3442" s="102"/>
      <c r="M3442" s="135"/>
      <c r="N3442"/>
      <c r="O3442"/>
      <c r="P3442"/>
      <c r="Q3442"/>
      <c r="R3442"/>
      <c r="S3442"/>
      <c r="T3442"/>
      <c r="U3442"/>
    </row>
    <row r="3443" spans="1:21" s="105" customFormat="1" x14ac:dyDescent="0.3">
      <c r="A3443"/>
      <c r="B3443"/>
      <c r="C3443"/>
      <c r="D3443"/>
      <c r="E3443"/>
      <c r="F3443"/>
      <c r="G3443"/>
      <c r="H3443"/>
      <c r="I3443"/>
      <c r="J3443" s="102"/>
      <c r="K3443"/>
      <c r="L3443" s="102"/>
      <c r="M3443" s="135"/>
      <c r="N3443"/>
      <c r="O3443"/>
      <c r="P3443"/>
      <c r="Q3443"/>
      <c r="R3443"/>
      <c r="S3443"/>
      <c r="T3443"/>
      <c r="U3443"/>
    </row>
    <row r="3444" spans="1:21" s="105" customFormat="1" x14ac:dyDescent="0.3">
      <c r="A3444"/>
      <c r="B3444"/>
      <c r="C3444"/>
      <c r="D3444"/>
      <c r="E3444"/>
      <c r="F3444"/>
      <c r="G3444"/>
      <c r="H3444"/>
      <c r="I3444"/>
      <c r="J3444" s="102"/>
      <c r="K3444"/>
      <c r="L3444" s="102"/>
      <c r="M3444" s="135"/>
      <c r="N3444"/>
      <c r="O3444"/>
      <c r="P3444"/>
      <c r="Q3444"/>
      <c r="R3444"/>
      <c r="S3444"/>
      <c r="T3444"/>
      <c r="U3444"/>
    </row>
    <row r="3445" spans="1:21" s="105" customFormat="1" x14ac:dyDescent="0.3">
      <c r="A3445"/>
      <c r="B3445"/>
      <c r="C3445"/>
      <c r="D3445"/>
      <c r="E3445"/>
      <c r="F3445"/>
      <c r="G3445"/>
      <c r="H3445"/>
      <c r="I3445"/>
      <c r="J3445" s="102"/>
      <c r="K3445"/>
      <c r="L3445" s="102"/>
      <c r="M3445" s="135"/>
      <c r="N3445"/>
      <c r="O3445"/>
      <c r="P3445"/>
      <c r="Q3445"/>
      <c r="R3445"/>
      <c r="S3445"/>
      <c r="T3445"/>
      <c r="U3445"/>
    </row>
    <row r="3446" spans="1:21" s="105" customFormat="1" x14ac:dyDescent="0.3">
      <c r="A3446"/>
      <c r="B3446"/>
      <c r="C3446"/>
      <c r="D3446"/>
      <c r="E3446"/>
      <c r="F3446"/>
      <c r="G3446"/>
      <c r="H3446"/>
      <c r="I3446"/>
      <c r="J3446" s="102"/>
      <c r="K3446"/>
      <c r="L3446" s="102"/>
      <c r="M3446" s="135"/>
      <c r="N3446"/>
      <c r="O3446"/>
      <c r="P3446"/>
      <c r="Q3446"/>
      <c r="R3446"/>
      <c r="S3446"/>
      <c r="T3446"/>
      <c r="U3446"/>
    </row>
    <row r="3447" spans="1:21" s="105" customFormat="1" x14ac:dyDescent="0.3">
      <c r="A3447"/>
      <c r="B3447"/>
      <c r="C3447"/>
      <c r="D3447"/>
      <c r="E3447"/>
      <c r="F3447"/>
      <c r="G3447"/>
      <c r="H3447"/>
      <c r="I3447"/>
      <c r="J3447" s="102"/>
      <c r="K3447"/>
      <c r="L3447" s="102"/>
      <c r="M3447" s="135"/>
      <c r="N3447"/>
      <c r="O3447"/>
      <c r="P3447"/>
      <c r="Q3447"/>
      <c r="R3447"/>
      <c r="S3447"/>
      <c r="T3447"/>
      <c r="U3447"/>
    </row>
    <row r="3448" spans="1:21" s="105" customFormat="1" x14ac:dyDescent="0.3">
      <c r="A3448"/>
      <c r="B3448"/>
      <c r="C3448"/>
      <c r="D3448"/>
      <c r="E3448"/>
      <c r="F3448"/>
      <c r="G3448"/>
      <c r="H3448"/>
      <c r="I3448"/>
      <c r="J3448" s="102"/>
      <c r="K3448"/>
      <c r="L3448" s="102"/>
      <c r="M3448" s="135"/>
      <c r="N3448"/>
      <c r="O3448"/>
      <c r="P3448"/>
      <c r="Q3448"/>
      <c r="R3448"/>
      <c r="S3448"/>
      <c r="T3448"/>
      <c r="U3448"/>
    </row>
    <row r="3449" spans="1:21" s="105" customFormat="1" x14ac:dyDescent="0.3">
      <c r="A3449"/>
      <c r="B3449"/>
      <c r="C3449"/>
      <c r="D3449"/>
      <c r="E3449"/>
      <c r="F3449"/>
      <c r="G3449"/>
      <c r="H3449"/>
      <c r="I3449"/>
      <c r="J3449" s="102"/>
      <c r="K3449"/>
      <c r="L3449" s="102"/>
      <c r="M3449" s="135"/>
      <c r="N3449"/>
      <c r="O3449"/>
      <c r="P3449"/>
      <c r="Q3449"/>
      <c r="R3449"/>
      <c r="S3449"/>
      <c r="T3449"/>
      <c r="U3449"/>
    </row>
    <row r="3450" spans="1:21" s="105" customFormat="1" x14ac:dyDescent="0.3">
      <c r="A3450"/>
      <c r="B3450"/>
      <c r="C3450"/>
      <c r="D3450"/>
      <c r="E3450"/>
      <c r="F3450"/>
      <c r="G3450"/>
      <c r="H3450"/>
      <c r="I3450"/>
      <c r="J3450" s="102"/>
      <c r="K3450"/>
      <c r="L3450" s="102"/>
      <c r="M3450" s="135"/>
      <c r="N3450"/>
      <c r="O3450"/>
      <c r="P3450"/>
      <c r="Q3450"/>
      <c r="R3450"/>
      <c r="S3450"/>
      <c r="T3450"/>
      <c r="U3450"/>
    </row>
    <row r="3451" spans="1:21" s="105" customFormat="1" x14ac:dyDescent="0.3">
      <c r="A3451"/>
      <c r="B3451"/>
      <c r="C3451"/>
      <c r="D3451"/>
      <c r="E3451"/>
      <c r="F3451"/>
      <c r="G3451"/>
      <c r="H3451"/>
      <c r="I3451"/>
      <c r="J3451" s="102"/>
      <c r="K3451"/>
      <c r="L3451" s="102"/>
      <c r="M3451" s="135"/>
      <c r="N3451"/>
      <c r="O3451"/>
      <c r="P3451"/>
      <c r="Q3451"/>
      <c r="R3451"/>
      <c r="S3451"/>
      <c r="T3451"/>
      <c r="U3451"/>
    </row>
    <row r="3452" spans="1:21" s="105" customFormat="1" x14ac:dyDescent="0.3">
      <c r="A3452"/>
      <c r="B3452"/>
      <c r="C3452"/>
      <c r="D3452"/>
      <c r="E3452"/>
      <c r="F3452"/>
      <c r="G3452"/>
      <c r="H3452"/>
      <c r="I3452"/>
      <c r="J3452" s="102"/>
      <c r="K3452"/>
      <c r="L3452" s="102"/>
      <c r="M3452" s="135"/>
      <c r="N3452"/>
      <c r="O3452"/>
      <c r="P3452"/>
      <c r="Q3452"/>
      <c r="R3452"/>
      <c r="S3452"/>
      <c r="T3452"/>
      <c r="U3452"/>
    </row>
    <row r="3453" spans="1:21" s="105" customFormat="1" x14ac:dyDescent="0.3">
      <c r="A3453"/>
      <c r="B3453"/>
      <c r="C3453"/>
      <c r="D3453"/>
      <c r="E3453"/>
      <c r="F3453"/>
      <c r="G3453"/>
      <c r="H3453"/>
      <c r="I3453"/>
      <c r="J3453" s="102"/>
      <c r="K3453"/>
      <c r="L3453" s="102"/>
      <c r="M3453" s="135"/>
      <c r="N3453"/>
      <c r="O3453"/>
      <c r="P3453"/>
      <c r="Q3453"/>
      <c r="R3453"/>
      <c r="S3453"/>
      <c r="T3453"/>
      <c r="U3453"/>
    </row>
    <row r="3454" spans="1:21" s="105" customFormat="1" x14ac:dyDescent="0.3">
      <c r="A3454"/>
      <c r="B3454"/>
      <c r="C3454"/>
      <c r="D3454"/>
      <c r="E3454"/>
      <c r="F3454"/>
      <c r="G3454"/>
      <c r="H3454"/>
      <c r="I3454"/>
      <c r="J3454" s="102"/>
      <c r="K3454"/>
      <c r="L3454" s="102"/>
      <c r="M3454" s="135"/>
      <c r="N3454"/>
      <c r="O3454"/>
      <c r="P3454"/>
      <c r="Q3454"/>
      <c r="R3454"/>
      <c r="S3454"/>
      <c r="T3454"/>
      <c r="U3454"/>
    </row>
    <row r="3455" spans="1:21" s="105" customFormat="1" x14ac:dyDescent="0.3">
      <c r="A3455"/>
      <c r="B3455"/>
      <c r="C3455"/>
      <c r="D3455"/>
      <c r="E3455"/>
      <c r="F3455"/>
      <c r="G3455"/>
      <c r="H3455"/>
      <c r="I3455"/>
      <c r="J3455" s="102"/>
      <c r="K3455"/>
      <c r="L3455" s="102"/>
      <c r="M3455" s="135"/>
      <c r="N3455"/>
      <c r="O3455"/>
      <c r="P3455"/>
      <c r="Q3455"/>
      <c r="R3455"/>
      <c r="S3455"/>
      <c r="T3455"/>
      <c r="U3455"/>
    </row>
    <row r="3456" spans="1:21" s="105" customFormat="1" x14ac:dyDescent="0.3">
      <c r="A3456"/>
      <c r="B3456"/>
      <c r="C3456"/>
      <c r="D3456"/>
      <c r="E3456"/>
      <c r="F3456"/>
      <c r="G3456"/>
      <c r="H3456"/>
      <c r="I3456"/>
      <c r="J3456" s="102"/>
      <c r="K3456"/>
      <c r="L3456" s="102"/>
      <c r="M3456" s="135"/>
      <c r="N3456"/>
      <c r="O3456"/>
      <c r="P3456"/>
      <c r="Q3456"/>
      <c r="R3456"/>
      <c r="S3456"/>
      <c r="T3456"/>
      <c r="U3456"/>
    </row>
    <row r="3457" spans="1:21" s="105" customFormat="1" x14ac:dyDescent="0.3">
      <c r="A3457"/>
      <c r="B3457"/>
      <c r="C3457"/>
      <c r="D3457"/>
      <c r="E3457"/>
      <c r="F3457"/>
      <c r="G3457"/>
      <c r="H3457"/>
      <c r="I3457"/>
      <c r="J3457" s="102"/>
      <c r="K3457"/>
      <c r="L3457" s="102"/>
      <c r="M3457" s="135"/>
      <c r="N3457"/>
      <c r="O3457"/>
      <c r="P3457"/>
      <c r="Q3457"/>
      <c r="R3457"/>
      <c r="S3457"/>
      <c r="T3457"/>
      <c r="U3457"/>
    </row>
    <row r="3458" spans="1:21" s="105" customFormat="1" x14ac:dyDescent="0.3">
      <c r="A3458"/>
      <c r="B3458"/>
      <c r="C3458"/>
      <c r="D3458"/>
      <c r="E3458"/>
      <c r="F3458"/>
      <c r="G3458"/>
      <c r="H3458"/>
      <c r="I3458"/>
      <c r="J3458" s="102"/>
      <c r="K3458"/>
      <c r="L3458" s="102"/>
      <c r="M3458" s="135"/>
      <c r="N3458"/>
      <c r="O3458"/>
      <c r="P3458"/>
      <c r="Q3458"/>
      <c r="R3458"/>
      <c r="S3458"/>
      <c r="T3458"/>
      <c r="U3458"/>
    </row>
    <row r="3459" spans="1:21" s="105" customFormat="1" x14ac:dyDescent="0.3">
      <c r="A3459"/>
      <c r="B3459"/>
      <c r="C3459"/>
      <c r="D3459"/>
      <c r="E3459"/>
      <c r="F3459"/>
      <c r="G3459"/>
      <c r="H3459"/>
      <c r="I3459"/>
      <c r="J3459" s="102"/>
      <c r="K3459"/>
      <c r="L3459" s="102"/>
      <c r="M3459" s="135"/>
      <c r="N3459"/>
      <c r="O3459"/>
      <c r="P3459"/>
      <c r="Q3459"/>
      <c r="R3459"/>
      <c r="S3459"/>
      <c r="T3459"/>
      <c r="U3459"/>
    </row>
    <row r="3460" spans="1:21" s="105" customFormat="1" x14ac:dyDescent="0.3">
      <c r="A3460"/>
      <c r="B3460"/>
      <c r="C3460"/>
      <c r="D3460"/>
      <c r="E3460"/>
      <c r="F3460"/>
      <c r="G3460"/>
      <c r="H3460"/>
      <c r="I3460"/>
      <c r="J3460" s="102"/>
      <c r="K3460"/>
      <c r="L3460" s="102"/>
      <c r="M3460" s="135"/>
      <c r="N3460"/>
      <c r="O3460"/>
      <c r="P3460"/>
      <c r="Q3460"/>
      <c r="R3460"/>
      <c r="S3460"/>
      <c r="T3460"/>
      <c r="U3460"/>
    </row>
    <row r="3461" spans="1:21" s="105" customFormat="1" x14ac:dyDescent="0.3">
      <c r="A3461"/>
      <c r="B3461"/>
      <c r="C3461"/>
      <c r="D3461"/>
      <c r="E3461"/>
      <c r="F3461"/>
      <c r="G3461"/>
      <c r="H3461"/>
      <c r="I3461"/>
      <c r="J3461" s="102"/>
      <c r="K3461"/>
      <c r="L3461" s="102"/>
      <c r="M3461" s="135"/>
      <c r="N3461"/>
      <c r="O3461"/>
      <c r="P3461"/>
      <c r="Q3461"/>
      <c r="R3461"/>
      <c r="S3461"/>
      <c r="T3461"/>
      <c r="U3461"/>
    </row>
    <row r="3462" spans="1:21" s="105" customFormat="1" x14ac:dyDescent="0.3">
      <c r="A3462"/>
      <c r="B3462"/>
      <c r="C3462"/>
      <c r="D3462"/>
      <c r="E3462"/>
      <c r="F3462"/>
      <c r="G3462"/>
      <c r="H3462"/>
      <c r="I3462"/>
      <c r="J3462" s="102"/>
      <c r="K3462"/>
      <c r="L3462" s="102"/>
      <c r="M3462" s="135"/>
      <c r="N3462"/>
      <c r="O3462"/>
      <c r="P3462"/>
      <c r="Q3462"/>
      <c r="R3462"/>
      <c r="S3462"/>
      <c r="T3462"/>
      <c r="U3462"/>
    </row>
    <row r="3463" spans="1:21" s="105" customFormat="1" x14ac:dyDescent="0.3">
      <c r="A3463"/>
      <c r="B3463"/>
      <c r="C3463"/>
      <c r="D3463"/>
      <c r="E3463"/>
      <c r="F3463"/>
      <c r="G3463"/>
      <c r="H3463"/>
      <c r="I3463"/>
      <c r="J3463" s="102"/>
      <c r="K3463"/>
      <c r="L3463" s="102"/>
      <c r="M3463" s="135"/>
      <c r="N3463"/>
      <c r="O3463"/>
      <c r="P3463"/>
      <c r="Q3463"/>
      <c r="R3463"/>
      <c r="S3463"/>
      <c r="T3463"/>
      <c r="U3463"/>
    </row>
    <row r="3464" spans="1:21" s="105" customFormat="1" x14ac:dyDescent="0.3">
      <c r="A3464"/>
      <c r="B3464"/>
      <c r="C3464"/>
      <c r="D3464"/>
      <c r="E3464"/>
      <c r="F3464"/>
      <c r="G3464"/>
      <c r="H3464"/>
      <c r="I3464"/>
      <c r="J3464" s="102"/>
      <c r="K3464"/>
      <c r="L3464" s="102"/>
      <c r="M3464" s="135"/>
      <c r="N3464"/>
      <c r="O3464"/>
      <c r="P3464"/>
      <c r="Q3464"/>
      <c r="R3464"/>
      <c r="S3464"/>
      <c r="T3464"/>
      <c r="U3464"/>
    </row>
    <row r="3465" spans="1:21" s="105" customFormat="1" x14ac:dyDescent="0.3">
      <c r="A3465"/>
      <c r="B3465"/>
      <c r="C3465"/>
      <c r="D3465"/>
      <c r="E3465"/>
      <c r="F3465"/>
      <c r="G3465"/>
      <c r="H3465"/>
      <c r="I3465"/>
      <c r="J3465" s="102"/>
      <c r="K3465"/>
      <c r="L3465" s="102"/>
      <c r="M3465" s="135"/>
      <c r="N3465"/>
      <c r="O3465"/>
      <c r="P3465"/>
      <c r="Q3465"/>
      <c r="R3465"/>
      <c r="S3465"/>
      <c r="T3465"/>
      <c r="U3465"/>
    </row>
    <row r="3466" spans="1:21" s="105" customFormat="1" x14ac:dyDescent="0.3">
      <c r="A3466"/>
      <c r="B3466"/>
      <c r="C3466"/>
      <c r="D3466"/>
      <c r="E3466"/>
      <c r="F3466"/>
      <c r="G3466"/>
      <c r="H3466"/>
      <c r="I3466"/>
      <c r="J3466" s="102"/>
      <c r="K3466"/>
      <c r="L3466" s="102"/>
      <c r="M3466" s="135"/>
      <c r="N3466"/>
      <c r="O3466"/>
      <c r="P3466"/>
      <c r="Q3466"/>
      <c r="R3466"/>
      <c r="S3466"/>
      <c r="T3466"/>
      <c r="U3466"/>
    </row>
    <row r="3467" spans="1:21" s="105" customFormat="1" x14ac:dyDescent="0.3">
      <c r="A3467"/>
      <c r="B3467"/>
      <c r="C3467"/>
      <c r="D3467"/>
      <c r="E3467"/>
      <c r="F3467"/>
      <c r="G3467"/>
      <c r="H3467"/>
      <c r="I3467"/>
      <c r="J3467" s="102"/>
      <c r="K3467"/>
      <c r="L3467" s="102"/>
      <c r="M3467" s="135"/>
      <c r="N3467"/>
      <c r="O3467"/>
      <c r="P3467"/>
      <c r="Q3467"/>
      <c r="R3467"/>
      <c r="S3467"/>
      <c r="T3467"/>
      <c r="U3467"/>
    </row>
    <row r="3468" spans="1:21" s="105" customFormat="1" x14ac:dyDescent="0.3">
      <c r="A3468"/>
      <c r="B3468"/>
      <c r="C3468"/>
      <c r="D3468"/>
      <c r="E3468"/>
      <c r="F3468"/>
      <c r="G3468"/>
      <c r="H3468"/>
      <c r="I3468"/>
      <c r="J3468" s="102"/>
      <c r="K3468"/>
      <c r="L3468" s="102"/>
      <c r="M3468" s="135"/>
      <c r="N3468"/>
      <c r="O3468"/>
      <c r="P3468"/>
      <c r="Q3468"/>
      <c r="R3468"/>
      <c r="S3468"/>
      <c r="T3468"/>
      <c r="U3468"/>
    </row>
    <row r="3469" spans="1:21" s="105" customFormat="1" x14ac:dyDescent="0.3">
      <c r="A3469"/>
      <c r="B3469"/>
      <c r="C3469"/>
      <c r="D3469"/>
      <c r="E3469"/>
      <c r="F3469"/>
      <c r="G3469"/>
      <c r="H3469"/>
      <c r="I3469"/>
      <c r="J3469" s="102"/>
      <c r="K3469"/>
      <c r="L3469" s="102"/>
      <c r="M3469" s="135"/>
      <c r="N3469"/>
      <c r="O3469"/>
      <c r="P3469"/>
      <c r="Q3469"/>
      <c r="R3469"/>
      <c r="S3469"/>
      <c r="T3469"/>
      <c r="U3469"/>
    </row>
    <row r="3470" spans="1:21" s="105" customFormat="1" x14ac:dyDescent="0.3">
      <c r="A3470"/>
      <c r="B3470"/>
      <c r="C3470"/>
      <c r="D3470"/>
      <c r="E3470"/>
      <c r="F3470"/>
      <c r="G3470"/>
      <c r="H3470"/>
      <c r="I3470"/>
      <c r="J3470" s="102"/>
      <c r="K3470"/>
      <c r="L3470" s="102"/>
      <c r="M3470" s="135"/>
      <c r="N3470"/>
      <c r="O3470"/>
      <c r="P3470"/>
      <c r="Q3470"/>
      <c r="R3470"/>
      <c r="S3470"/>
      <c r="T3470"/>
      <c r="U3470"/>
    </row>
    <row r="3471" spans="1:21" s="105" customFormat="1" x14ac:dyDescent="0.3">
      <c r="A3471"/>
      <c r="B3471"/>
      <c r="C3471"/>
      <c r="D3471"/>
      <c r="E3471"/>
      <c r="F3471"/>
      <c r="G3471"/>
      <c r="H3471"/>
      <c r="I3471"/>
      <c r="J3471" s="102"/>
      <c r="K3471"/>
      <c r="L3471" s="102"/>
      <c r="M3471" s="135"/>
      <c r="N3471"/>
      <c r="O3471"/>
      <c r="P3471"/>
      <c r="Q3471"/>
      <c r="R3471"/>
      <c r="S3471"/>
      <c r="T3471"/>
      <c r="U3471"/>
    </row>
    <row r="3472" spans="1:21" s="105" customFormat="1" x14ac:dyDescent="0.3">
      <c r="A3472"/>
      <c r="B3472"/>
      <c r="C3472"/>
      <c r="D3472"/>
      <c r="E3472"/>
      <c r="F3472"/>
      <c r="G3472"/>
      <c r="H3472"/>
      <c r="I3472"/>
      <c r="J3472" s="102"/>
      <c r="K3472"/>
      <c r="L3472" s="102"/>
      <c r="M3472" s="135"/>
      <c r="N3472"/>
      <c r="O3472"/>
      <c r="P3472"/>
      <c r="Q3472"/>
      <c r="R3472"/>
      <c r="S3472"/>
      <c r="T3472"/>
      <c r="U3472"/>
    </row>
    <row r="3473" spans="1:21" s="105" customFormat="1" x14ac:dyDescent="0.3">
      <c r="A3473"/>
      <c r="B3473"/>
      <c r="C3473"/>
      <c r="D3473"/>
      <c r="E3473"/>
      <c r="F3473"/>
      <c r="G3473"/>
      <c r="H3473"/>
      <c r="I3473"/>
      <c r="J3473" s="102"/>
      <c r="K3473"/>
      <c r="L3473" s="102"/>
      <c r="M3473" s="135"/>
      <c r="N3473"/>
      <c r="O3473"/>
      <c r="P3473"/>
      <c r="Q3473"/>
      <c r="R3473"/>
      <c r="S3473"/>
      <c r="T3473"/>
      <c r="U3473"/>
    </row>
    <row r="3474" spans="1:21" s="105" customFormat="1" x14ac:dyDescent="0.3">
      <c r="A3474"/>
      <c r="B3474"/>
      <c r="C3474"/>
      <c r="D3474"/>
      <c r="E3474"/>
      <c r="F3474"/>
      <c r="G3474"/>
      <c r="H3474"/>
      <c r="I3474"/>
      <c r="J3474" s="102"/>
      <c r="K3474"/>
      <c r="L3474" s="102"/>
      <c r="M3474" s="135"/>
      <c r="N3474"/>
      <c r="O3474"/>
      <c r="P3474"/>
      <c r="Q3474"/>
      <c r="R3474"/>
      <c r="S3474"/>
      <c r="T3474"/>
      <c r="U3474"/>
    </row>
    <row r="3475" spans="1:21" s="105" customFormat="1" x14ac:dyDescent="0.3">
      <c r="A3475"/>
      <c r="B3475"/>
      <c r="C3475"/>
      <c r="D3475"/>
      <c r="E3475"/>
      <c r="F3475"/>
      <c r="G3475"/>
      <c r="H3475"/>
      <c r="I3475"/>
      <c r="J3475" s="102"/>
      <c r="K3475"/>
      <c r="L3475" s="102"/>
      <c r="M3475" s="135"/>
      <c r="N3475"/>
      <c r="O3475"/>
      <c r="P3475"/>
      <c r="Q3475"/>
      <c r="R3475"/>
      <c r="S3475"/>
      <c r="T3475"/>
      <c r="U3475"/>
    </row>
    <row r="3476" spans="1:21" s="105" customFormat="1" x14ac:dyDescent="0.3">
      <c r="A3476"/>
      <c r="B3476"/>
      <c r="C3476"/>
      <c r="D3476"/>
      <c r="E3476"/>
      <c r="F3476"/>
      <c r="G3476"/>
      <c r="H3476"/>
      <c r="I3476"/>
      <c r="J3476" s="102"/>
      <c r="K3476"/>
      <c r="L3476" s="102"/>
      <c r="M3476" s="135"/>
      <c r="N3476"/>
      <c r="O3476"/>
      <c r="P3476"/>
      <c r="Q3476"/>
      <c r="R3476"/>
      <c r="S3476"/>
      <c r="T3476"/>
      <c r="U3476"/>
    </row>
    <row r="3477" spans="1:21" s="105" customFormat="1" x14ac:dyDescent="0.3">
      <c r="A3477"/>
      <c r="B3477"/>
      <c r="C3477"/>
      <c r="D3477"/>
      <c r="E3477"/>
      <c r="F3477"/>
      <c r="G3477"/>
      <c r="H3477"/>
      <c r="I3477"/>
      <c r="J3477" s="102"/>
      <c r="K3477"/>
      <c r="L3477" s="102"/>
      <c r="M3477" s="135"/>
      <c r="N3477"/>
      <c r="O3477"/>
      <c r="P3477"/>
      <c r="Q3477"/>
      <c r="R3477"/>
      <c r="S3477"/>
      <c r="T3477"/>
      <c r="U3477"/>
    </row>
    <row r="3478" spans="1:21" s="105" customFormat="1" x14ac:dyDescent="0.3">
      <c r="A3478"/>
      <c r="B3478"/>
      <c r="C3478"/>
      <c r="D3478"/>
      <c r="E3478"/>
      <c r="F3478"/>
      <c r="G3478"/>
      <c r="H3478"/>
      <c r="I3478"/>
      <c r="J3478" s="102"/>
      <c r="K3478"/>
      <c r="L3478" s="102"/>
      <c r="M3478" s="135"/>
      <c r="N3478"/>
      <c r="O3478"/>
      <c r="P3478"/>
      <c r="Q3478"/>
      <c r="R3478"/>
      <c r="S3478"/>
      <c r="T3478"/>
      <c r="U3478"/>
    </row>
    <row r="3479" spans="1:21" s="105" customFormat="1" x14ac:dyDescent="0.3">
      <c r="A3479"/>
      <c r="B3479"/>
      <c r="C3479"/>
      <c r="D3479"/>
      <c r="E3479"/>
      <c r="F3479"/>
      <c r="G3479"/>
      <c r="H3479"/>
      <c r="I3479"/>
      <c r="J3479" s="102"/>
      <c r="K3479"/>
      <c r="L3479" s="102"/>
      <c r="M3479" s="135"/>
      <c r="N3479"/>
      <c r="O3479"/>
      <c r="P3479"/>
      <c r="Q3479"/>
      <c r="R3479"/>
      <c r="S3479"/>
      <c r="T3479"/>
      <c r="U3479"/>
    </row>
    <row r="3480" spans="1:21" s="105" customFormat="1" x14ac:dyDescent="0.3">
      <c r="A3480"/>
      <c r="B3480"/>
      <c r="C3480"/>
      <c r="D3480"/>
      <c r="E3480"/>
      <c r="F3480"/>
      <c r="G3480"/>
      <c r="H3480"/>
      <c r="I3480"/>
      <c r="J3480" s="102"/>
      <c r="K3480"/>
      <c r="L3480" s="102"/>
      <c r="M3480" s="135"/>
      <c r="N3480"/>
      <c r="O3480"/>
      <c r="P3480"/>
      <c r="Q3480"/>
      <c r="R3480"/>
      <c r="S3480"/>
      <c r="T3480"/>
      <c r="U3480"/>
    </row>
    <row r="3481" spans="1:21" s="105" customFormat="1" x14ac:dyDescent="0.3">
      <c r="A3481"/>
      <c r="B3481"/>
      <c r="C3481"/>
      <c r="D3481"/>
      <c r="E3481"/>
      <c r="F3481"/>
      <c r="G3481"/>
      <c r="H3481"/>
      <c r="I3481"/>
      <c r="J3481" s="102"/>
      <c r="K3481"/>
      <c r="L3481" s="102"/>
      <c r="M3481" s="135"/>
      <c r="N3481"/>
      <c r="O3481"/>
      <c r="P3481"/>
      <c r="Q3481"/>
      <c r="R3481"/>
      <c r="S3481"/>
      <c r="T3481"/>
      <c r="U3481"/>
    </row>
    <row r="3482" spans="1:21" s="105" customFormat="1" x14ac:dyDescent="0.3">
      <c r="A3482"/>
      <c r="B3482"/>
      <c r="C3482"/>
      <c r="D3482"/>
      <c r="E3482"/>
      <c r="F3482"/>
      <c r="G3482"/>
      <c r="H3482"/>
      <c r="I3482"/>
      <c r="J3482" s="102"/>
      <c r="K3482"/>
      <c r="L3482" s="102"/>
      <c r="M3482" s="135"/>
      <c r="N3482"/>
      <c r="O3482"/>
      <c r="P3482"/>
      <c r="Q3482"/>
      <c r="R3482"/>
      <c r="S3482"/>
      <c r="T3482"/>
      <c r="U3482"/>
    </row>
    <row r="3483" spans="1:21" s="105" customFormat="1" x14ac:dyDescent="0.3">
      <c r="A3483"/>
      <c r="B3483"/>
      <c r="C3483"/>
      <c r="D3483"/>
      <c r="E3483"/>
      <c r="F3483"/>
      <c r="G3483"/>
      <c r="H3483"/>
      <c r="I3483"/>
      <c r="J3483" s="102"/>
      <c r="K3483"/>
      <c r="L3483" s="102"/>
      <c r="M3483" s="135"/>
      <c r="N3483"/>
      <c r="O3483"/>
      <c r="P3483"/>
      <c r="Q3483"/>
      <c r="R3483"/>
      <c r="S3483"/>
      <c r="T3483"/>
      <c r="U3483"/>
    </row>
    <row r="3484" spans="1:21" s="105" customFormat="1" x14ac:dyDescent="0.3">
      <c r="A3484"/>
      <c r="B3484"/>
      <c r="C3484"/>
      <c r="D3484"/>
      <c r="E3484"/>
      <c r="F3484"/>
      <c r="G3484"/>
      <c r="H3484"/>
      <c r="I3484"/>
      <c r="J3484" s="102"/>
      <c r="K3484"/>
      <c r="L3484" s="102"/>
      <c r="M3484" s="135"/>
      <c r="N3484"/>
      <c r="O3484"/>
      <c r="P3484"/>
      <c r="Q3484"/>
      <c r="R3484"/>
      <c r="S3484"/>
      <c r="T3484"/>
      <c r="U3484"/>
    </row>
    <row r="3485" spans="1:21" s="105" customFormat="1" x14ac:dyDescent="0.3">
      <c r="A3485"/>
      <c r="B3485"/>
      <c r="C3485"/>
      <c r="D3485"/>
      <c r="E3485"/>
      <c r="F3485"/>
      <c r="G3485"/>
      <c r="H3485"/>
      <c r="I3485"/>
      <c r="J3485" s="102"/>
      <c r="K3485"/>
      <c r="L3485" s="102"/>
      <c r="M3485" s="135"/>
      <c r="N3485"/>
      <c r="O3485"/>
      <c r="P3485"/>
      <c r="Q3485"/>
      <c r="R3485"/>
      <c r="S3485"/>
      <c r="T3485"/>
      <c r="U3485"/>
    </row>
    <row r="3486" spans="1:21" s="105" customFormat="1" x14ac:dyDescent="0.3">
      <c r="A3486"/>
      <c r="B3486"/>
      <c r="C3486"/>
      <c r="D3486"/>
      <c r="E3486"/>
      <c r="F3486"/>
      <c r="G3486"/>
      <c r="H3486"/>
      <c r="I3486"/>
      <c r="J3486" s="102"/>
      <c r="K3486"/>
      <c r="L3486" s="102"/>
      <c r="M3486" s="135"/>
      <c r="N3486"/>
      <c r="O3486"/>
      <c r="P3486"/>
      <c r="Q3486"/>
      <c r="R3486"/>
      <c r="S3486"/>
      <c r="T3486"/>
      <c r="U3486"/>
    </row>
    <row r="3487" spans="1:21" s="105" customFormat="1" x14ac:dyDescent="0.3">
      <c r="A3487"/>
      <c r="B3487"/>
      <c r="C3487"/>
      <c r="D3487"/>
      <c r="E3487"/>
      <c r="F3487"/>
      <c r="G3487"/>
      <c r="H3487"/>
      <c r="I3487"/>
      <c r="J3487" s="102"/>
      <c r="K3487"/>
      <c r="L3487" s="102"/>
      <c r="M3487" s="135"/>
      <c r="N3487"/>
      <c r="O3487"/>
      <c r="P3487"/>
      <c r="Q3487"/>
      <c r="R3487"/>
      <c r="S3487"/>
      <c r="T3487"/>
      <c r="U3487"/>
    </row>
    <row r="3488" spans="1:21" s="105" customFormat="1" x14ac:dyDescent="0.3">
      <c r="A3488"/>
      <c r="B3488"/>
      <c r="C3488"/>
      <c r="D3488"/>
      <c r="E3488"/>
      <c r="F3488"/>
      <c r="G3488"/>
      <c r="H3488"/>
      <c r="I3488"/>
      <c r="J3488" s="102"/>
      <c r="K3488"/>
      <c r="L3488" s="102"/>
      <c r="M3488" s="135"/>
      <c r="N3488"/>
      <c r="O3488"/>
      <c r="P3488"/>
      <c r="Q3488"/>
      <c r="R3488"/>
      <c r="S3488"/>
      <c r="T3488"/>
      <c r="U3488"/>
    </row>
    <row r="3489" spans="1:21" s="105" customFormat="1" x14ac:dyDescent="0.3">
      <c r="A3489"/>
      <c r="B3489"/>
      <c r="C3489"/>
      <c r="D3489"/>
      <c r="E3489"/>
      <c r="F3489"/>
      <c r="G3489"/>
      <c r="H3489"/>
      <c r="I3489"/>
      <c r="J3489" s="102"/>
      <c r="K3489"/>
      <c r="L3489" s="102"/>
      <c r="M3489" s="135"/>
      <c r="N3489"/>
      <c r="O3489"/>
      <c r="P3489"/>
      <c r="Q3489"/>
      <c r="R3489"/>
      <c r="S3489"/>
      <c r="T3489"/>
      <c r="U3489"/>
    </row>
    <row r="3490" spans="1:21" s="105" customFormat="1" x14ac:dyDescent="0.3">
      <c r="A3490"/>
      <c r="B3490"/>
      <c r="C3490"/>
      <c r="D3490"/>
      <c r="E3490"/>
      <c r="F3490"/>
      <c r="G3490"/>
      <c r="H3490"/>
      <c r="I3490"/>
      <c r="J3490" s="102"/>
      <c r="K3490"/>
      <c r="L3490" s="102"/>
      <c r="M3490" s="135"/>
      <c r="N3490"/>
      <c r="O3490"/>
      <c r="P3490"/>
      <c r="Q3490"/>
      <c r="R3490"/>
      <c r="S3490"/>
      <c r="T3490"/>
      <c r="U3490"/>
    </row>
    <row r="3491" spans="1:21" s="105" customFormat="1" x14ac:dyDescent="0.3">
      <c r="A3491"/>
      <c r="B3491"/>
      <c r="C3491"/>
      <c r="D3491"/>
      <c r="E3491"/>
      <c r="F3491"/>
      <c r="G3491"/>
      <c r="H3491"/>
      <c r="I3491"/>
      <c r="J3491" s="102"/>
      <c r="K3491"/>
      <c r="L3491" s="102"/>
      <c r="M3491" s="135"/>
      <c r="N3491"/>
      <c r="O3491"/>
      <c r="P3491"/>
      <c r="Q3491"/>
      <c r="R3491"/>
      <c r="S3491"/>
      <c r="T3491"/>
      <c r="U3491"/>
    </row>
    <row r="3492" spans="1:21" s="105" customFormat="1" x14ac:dyDescent="0.3">
      <c r="A3492"/>
      <c r="B3492"/>
      <c r="C3492"/>
      <c r="D3492"/>
      <c r="E3492"/>
      <c r="F3492"/>
      <c r="G3492"/>
      <c r="H3492"/>
      <c r="I3492"/>
      <c r="J3492" s="102"/>
      <c r="K3492"/>
      <c r="L3492" s="102"/>
      <c r="M3492" s="135"/>
      <c r="N3492"/>
      <c r="O3492"/>
      <c r="P3492"/>
      <c r="Q3492"/>
      <c r="R3492"/>
      <c r="S3492"/>
      <c r="T3492"/>
      <c r="U3492"/>
    </row>
    <row r="3493" spans="1:21" s="105" customFormat="1" x14ac:dyDescent="0.3">
      <c r="A3493"/>
      <c r="B3493"/>
      <c r="C3493"/>
      <c r="D3493"/>
      <c r="E3493"/>
      <c r="F3493"/>
      <c r="G3493"/>
      <c r="H3493"/>
      <c r="I3493"/>
      <c r="J3493" s="102"/>
      <c r="K3493"/>
      <c r="L3493" s="102"/>
      <c r="M3493" s="135"/>
      <c r="N3493"/>
      <c r="O3493"/>
      <c r="P3493"/>
      <c r="Q3493"/>
      <c r="R3493"/>
      <c r="S3493"/>
      <c r="T3493"/>
      <c r="U3493"/>
    </row>
    <row r="3494" spans="1:21" s="105" customFormat="1" x14ac:dyDescent="0.3">
      <c r="A3494"/>
      <c r="B3494"/>
      <c r="C3494"/>
      <c r="D3494"/>
      <c r="E3494"/>
      <c r="F3494"/>
      <c r="G3494"/>
      <c r="H3494"/>
      <c r="I3494"/>
      <c r="J3494" s="102"/>
      <c r="K3494"/>
      <c r="L3494" s="102"/>
      <c r="M3494" s="135"/>
      <c r="N3494"/>
      <c r="O3494"/>
      <c r="P3494"/>
      <c r="Q3494"/>
      <c r="R3494"/>
      <c r="S3494"/>
      <c r="T3494"/>
      <c r="U3494"/>
    </row>
    <row r="3495" spans="1:21" s="105" customFormat="1" x14ac:dyDescent="0.3">
      <c r="A3495"/>
      <c r="B3495"/>
      <c r="C3495"/>
      <c r="D3495"/>
      <c r="E3495"/>
      <c r="F3495"/>
      <c r="G3495"/>
      <c r="H3495"/>
      <c r="I3495"/>
      <c r="J3495" s="102"/>
      <c r="K3495"/>
      <c r="L3495" s="102"/>
      <c r="M3495" s="135"/>
      <c r="N3495"/>
      <c r="O3495"/>
      <c r="P3495"/>
      <c r="Q3495"/>
      <c r="R3495"/>
      <c r="S3495"/>
      <c r="T3495"/>
      <c r="U3495"/>
    </row>
    <row r="3496" spans="1:21" s="105" customFormat="1" x14ac:dyDescent="0.3">
      <c r="A3496"/>
      <c r="B3496"/>
      <c r="C3496"/>
      <c r="D3496"/>
      <c r="E3496"/>
      <c r="F3496"/>
      <c r="G3496"/>
      <c r="H3496"/>
      <c r="I3496"/>
      <c r="J3496" s="102"/>
      <c r="K3496"/>
      <c r="L3496" s="102"/>
      <c r="M3496" s="135"/>
      <c r="N3496"/>
      <c r="O3496"/>
      <c r="P3496"/>
      <c r="Q3496"/>
      <c r="R3496"/>
      <c r="S3496"/>
      <c r="T3496"/>
      <c r="U3496"/>
    </row>
    <row r="3497" spans="1:21" s="105" customFormat="1" x14ac:dyDescent="0.3">
      <c r="A3497"/>
      <c r="B3497"/>
      <c r="C3497"/>
      <c r="D3497"/>
      <c r="E3497"/>
      <c r="F3497"/>
      <c r="G3497"/>
      <c r="H3497"/>
      <c r="I3497"/>
      <c r="J3497" s="102"/>
      <c r="K3497"/>
      <c r="L3497" s="102"/>
      <c r="M3497" s="135"/>
      <c r="N3497"/>
      <c r="O3497"/>
      <c r="P3497"/>
      <c r="Q3497"/>
      <c r="R3497"/>
      <c r="S3497"/>
      <c r="T3497"/>
      <c r="U3497"/>
    </row>
    <row r="3498" spans="1:21" s="105" customFormat="1" x14ac:dyDescent="0.3">
      <c r="A3498"/>
      <c r="B3498"/>
      <c r="C3498"/>
      <c r="D3498"/>
      <c r="E3498"/>
      <c r="F3498"/>
      <c r="G3498"/>
      <c r="H3498"/>
      <c r="I3498"/>
      <c r="J3498" s="102"/>
      <c r="K3498"/>
      <c r="L3498" s="102"/>
      <c r="M3498" s="135"/>
      <c r="N3498"/>
      <c r="O3498"/>
      <c r="P3498"/>
      <c r="Q3498"/>
      <c r="R3498"/>
      <c r="S3498"/>
      <c r="T3498"/>
      <c r="U3498"/>
    </row>
    <row r="3499" spans="1:21" s="105" customFormat="1" x14ac:dyDescent="0.3">
      <c r="A3499"/>
      <c r="B3499"/>
      <c r="C3499"/>
      <c r="D3499"/>
      <c r="E3499"/>
      <c r="F3499"/>
      <c r="G3499"/>
      <c r="H3499"/>
      <c r="I3499"/>
      <c r="J3499" s="102"/>
      <c r="K3499"/>
      <c r="L3499" s="102"/>
      <c r="M3499" s="135"/>
      <c r="N3499"/>
      <c r="O3499"/>
      <c r="P3499"/>
      <c r="Q3499"/>
      <c r="R3499"/>
      <c r="S3499"/>
      <c r="T3499"/>
      <c r="U3499"/>
    </row>
    <row r="3500" spans="1:21" s="105" customFormat="1" x14ac:dyDescent="0.3">
      <c r="A3500"/>
      <c r="B3500"/>
      <c r="C3500"/>
      <c r="D3500"/>
      <c r="E3500"/>
      <c r="F3500"/>
      <c r="G3500"/>
      <c r="H3500"/>
      <c r="I3500"/>
      <c r="J3500" s="102"/>
      <c r="K3500"/>
      <c r="L3500" s="102"/>
      <c r="M3500" s="135"/>
      <c r="N3500"/>
      <c r="O3500"/>
      <c r="P3500"/>
      <c r="Q3500"/>
      <c r="R3500"/>
      <c r="S3500"/>
      <c r="T3500"/>
      <c r="U3500"/>
    </row>
    <row r="3501" spans="1:21" s="105" customFormat="1" x14ac:dyDescent="0.3">
      <c r="A3501"/>
      <c r="B3501"/>
      <c r="C3501"/>
      <c r="D3501"/>
      <c r="E3501"/>
      <c r="F3501"/>
      <c r="G3501"/>
      <c r="H3501"/>
      <c r="I3501"/>
      <c r="J3501" s="102"/>
      <c r="K3501"/>
      <c r="L3501" s="102"/>
      <c r="M3501" s="135"/>
      <c r="N3501"/>
      <c r="O3501"/>
      <c r="P3501"/>
      <c r="Q3501"/>
      <c r="R3501"/>
      <c r="S3501"/>
      <c r="T3501"/>
      <c r="U3501"/>
    </row>
    <row r="3502" spans="1:21" s="105" customFormat="1" x14ac:dyDescent="0.3">
      <c r="A3502"/>
      <c r="B3502"/>
      <c r="C3502"/>
      <c r="D3502"/>
      <c r="E3502"/>
      <c r="F3502"/>
      <c r="G3502"/>
      <c r="H3502"/>
      <c r="I3502"/>
      <c r="J3502" s="102"/>
      <c r="K3502"/>
      <c r="L3502" s="102"/>
      <c r="M3502" s="135"/>
      <c r="N3502"/>
      <c r="O3502"/>
      <c r="P3502"/>
      <c r="Q3502"/>
      <c r="R3502"/>
      <c r="S3502"/>
      <c r="T3502"/>
      <c r="U3502"/>
    </row>
    <row r="3503" spans="1:21" s="105" customFormat="1" x14ac:dyDescent="0.3">
      <c r="A3503"/>
      <c r="B3503"/>
      <c r="C3503"/>
      <c r="D3503"/>
      <c r="E3503"/>
      <c r="F3503"/>
      <c r="G3503"/>
      <c r="H3503"/>
      <c r="I3503"/>
      <c r="J3503" s="102"/>
      <c r="K3503"/>
      <c r="L3503" s="102"/>
      <c r="M3503" s="135"/>
      <c r="N3503"/>
      <c r="O3503"/>
      <c r="P3503"/>
      <c r="Q3503"/>
      <c r="R3503"/>
      <c r="S3503"/>
      <c r="T3503"/>
      <c r="U3503"/>
    </row>
    <row r="3504" spans="1:21" s="105" customFormat="1" x14ac:dyDescent="0.3">
      <c r="A3504"/>
      <c r="B3504"/>
      <c r="C3504"/>
      <c r="D3504"/>
      <c r="E3504"/>
      <c r="F3504"/>
      <c r="G3504"/>
      <c r="H3504"/>
      <c r="I3504"/>
      <c r="J3504" s="102"/>
      <c r="K3504"/>
      <c r="L3504" s="102"/>
      <c r="M3504" s="135"/>
      <c r="N3504"/>
      <c r="O3504"/>
      <c r="P3504"/>
      <c r="Q3504"/>
      <c r="R3504"/>
      <c r="S3504"/>
      <c r="T3504"/>
      <c r="U3504"/>
    </row>
    <row r="3505" spans="1:21" s="105" customFormat="1" x14ac:dyDescent="0.3">
      <c r="A3505"/>
      <c r="B3505"/>
      <c r="C3505"/>
      <c r="D3505"/>
      <c r="E3505"/>
      <c r="F3505"/>
      <c r="G3505"/>
      <c r="H3505"/>
      <c r="I3505"/>
      <c r="J3505" s="102"/>
      <c r="K3505"/>
      <c r="L3505" s="102"/>
      <c r="M3505" s="135"/>
      <c r="N3505"/>
      <c r="O3505"/>
      <c r="P3505"/>
      <c r="Q3505"/>
      <c r="R3505"/>
      <c r="S3505"/>
      <c r="T3505"/>
      <c r="U3505"/>
    </row>
    <row r="3506" spans="1:21" s="105" customFormat="1" x14ac:dyDescent="0.3">
      <c r="A3506"/>
      <c r="B3506"/>
      <c r="C3506"/>
      <c r="D3506"/>
      <c r="E3506"/>
      <c r="F3506"/>
      <c r="G3506"/>
      <c r="H3506"/>
      <c r="I3506"/>
      <c r="J3506" s="102"/>
      <c r="K3506"/>
      <c r="L3506" s="102"/>
      <c r="M3506" s="135"/>
      <c r="N3506"/>
      <c r="O3506"/>
      <c r="P3506"/>
      <c r="Q3506"/>
      <c r="R3506"/>
      <c r="S3506"/>
      <c r="T3506"/>
      <c r="U3506"/>
    </row>
    <row r="3507" spans="1:21" s="105" customFormat="1" x14ac:dyDescent="0.3">
      <c r="A3507"/>
      <c r="B3507"/>
      <c r="C3507"/>
      <c r="D3507"/>
      <c r="E3507"/>
      <c r="F3507"/>
      <c r="G3507"/>
      <c r="H3507"/>
      <c r="I3507"/>
      <c r="J3507" s="102"/>
      <c r="K3507"/>
      <c r="L3507" s="102"/>
      <c r="M3507" s="135"/>
      <c r="N3507"/>
      <c r="O3507"/>
      <c r="P3507"/>
      <c r="Q3507"/>
      <c r="R3507"/>
      <c r="S3507"/>
      <c r="T3507"/>
      <c r="U3507"/>
    </row>
    <row r="3508" spans="1:21" s="105" customFormat="1" x14ac:dyDescent="0.3">
      <c r="A3508"/>
      <c r="B3508"/>
      <c r="C3508"/>
      <c r="D3508"/>
      <c r="E3508"/>
      <c r="F3508"/>
      <c r="G3508"/>
      <c r="H3508"/>
      <c r="I3508"/>
      <c r="J3508" s="102"/>
      <c r="K3508"/>
      <c r="L3508" s="102"/>
      <c r="M3508" s="135"/>
      <c r="N3508"/>
      <c r="O3508"/>
      <c r="P3508"/>
      <c r="Q3508"/>
      <c r="R3508"/>
      <c r="S3508"/>
      <c r="T3508"/>
      <c r="U3508"/>
    </row>
    <row r="3509" spans="1:21" s="105" customFormat="1" x14ac:dyDescent="0.3">
      <c r="A3509"/>
      <c r="B3509"/>
      <c r="C3509"/>
      <c r="D3509"/>
      <c r="E3509"/>
      <c r="F3509"/>
      <c r="G3509"/>
      <c r="H3509"/>
      <c r="I3509"/>
      <c r="J3509" s="102"/>
      <c r="K3509"/>
      <c r="L3509" s="102"/>
      <c r="M3509" s="135"/>
      <c r="N3509"/>
      <c r="O3509"/>
      <c r="P3509"/>
      <c r="Q3509"/>
      <c r="R3509"/>
      <c r="S3509"/>
      <c r="T3509"/>
      <c r="U3509"/>
    </row>
    <row r="3510" spans="1:21" s="105" customFormat="1" x14ac:dyDescent="0.3">
      <c r="A3510"/>
      <c r="B3510"/>
      <c r="C3510"/>
      <c r="D3510"/>
      <c r="E3510"/>
      <c r="F3510"/>
      <c r="G3510"/>
      <c r="H3510"/>
      <c r="I3510"/>
      <c r="J3510" s="102"/>
      <c r="K3510"/>
      <c r="L3510" s="102"/>
      <c r="M3510" s="135"/>
      <c r="N3510"/>
      <c r="O3510"/>
      <c r="P3510"/>
      <c r="Q3510"/>
      <c r="R3510"/>
      <c r="S3510"/>
      <c r="T3510"/>
      <c r="U3510"/>
    </row>
    <row r="3511" spans="1:21" s="105" customFormat="1" x14ac:dyDescent="0.3">
      <c r="A3511"/>
      <c r="B3511"/>
      <c r="C3511"/>
      <c r="D3511"/>
      <c r="E3511"/>
      <c r="F3511"/>
      <c r="G3511"/>
      <c r="H3511"/>
      <c r="I3511"/>
      <c r="J3511" s="102"/>
      <c r="K3511"/>
      <c r="L3511" s="102"/>
      <c r="M3511" s="135"/>
      <c r="N3511"/>
      <c r="O3511"/>
      <c r="P3511"/>
      <c r="Q3511"/>
      <c r="R3511"/>
      <c r="S3511"/>
      <c r="T3511"/>
      <c r="U3511"/>
    </row>
    <row r="3512" spans="1:21" s="105" customFormat="1" x14ac:dyDescent="0.3">
      <c r="A3512"/>
      <c r="B3512"/>
      <c r="C3512"/>
      <c r="D3512"/>
      <c r="E3512"/>
      <c r="F3512"/>
      <c r="G3512"/>
      <c r="H3512"/>
      <c r="I3512"/>
      <c r="J3512" s="102"/>
      <c r="K3512"/>
      <c r="L3512" s="102"/>
      <c r="M3512" s="135"/>
      <c r="N3512"/>
      <c r="O3512"/>
      <c r="P3512"/>
      <c r="Q3512"/>
      <c r="R3512"/>
      <c r="S3512"/>
      <c r="T3512"/>
      <c r="U3512"/>
    </row>
    <row r="3513" spans="1:21" s="105" customFormat="1" x14ac:dyDescent="0.3">
      <c r="A3513"/>
      <c r="B3513"/>
      <c r="C3513"/>
      <c r="D3513"/>
      <c r="E3513"/>
      <c r="F3513"/>
      <c r="G3513"/>
      <c r="H3513"/>
      <c r="I3513"/>
      <c r="J3513" s="102"/>
      <c r="K3513"/>
      <c r="L3513" s="102"/>
      <c r="M3513" s="135"/>
      <c r="N3513"/>
      <c r="O3513"/>
      <c r="P3513"/>
      <c r="Q3513"/>
      <c r="R3513"/>
      <c r="S3513"/>
      <c r="T3513"/>
      <c r="U3513"/>
    </row>
    <row r="3514" spans="1:21" s="105" customFormat="1" x14ac:dyDescent="0.3">
      <c r="A3514"/>
      <c r="B3514"/>
      <c r="C3514"/>
      <c r="D3514"/>
      <c r="E3514"/>
      <c r="F3514"/>
      <c r="G3514"/>
      <c r="H3514"/>
      <c r="I3514"/>
      <c r="J3514" s="102"/>
      <c r="K3514"/>
      <c r="L3514" s="102"/>
      <c r="M3514" s="135"/>
      <c r="N3514"/>
      <c r="O3514"/>
      <c r="P3514"/>
      <c r="Q3514"/>
      <c r="R3514"/>
      <c r="S3514"/>
      <c r="T3514"/>
      <c r="U3514"/>
    </row>
    <row r="3515" spans="1:21" s="105" customFormat="1" x14ac:dyDescent="0.3">
      <c r="A3515"/>
      <c r="B3515"/>
      <c r="C3515"/>
      <c r="D3515"/>
      <c r="E3515"/>
      <c r="F3515"/>
      <c r="G3515"/>
      <c r="H3515"/>
      <c r="I3515"/>
      <c r="J3515" s="102"/>
      <c r="K3515"/>
      <c r="L3515" s="102"/>
      <c r="M3515" s="135"/>
      <c r="N3515"/>
      <c r="O3515"/>
      <c r="P3515"/>
      <c r="Q3515"/>
      <c r="R3515"/>
      <c r="S3515"/>
      <c r="T3515"/>
      <c r="U3515"/>
    </row>
    <row r="3516" spans="1:21" s="105" customFormat="1" x14ac:dyDescent="0.3">
      <c r="A3516"/>
      <c r="B3516"/>
      <c r="C3516"/>
      <c r="D3516"/>
      <c r="E3516"/>
      <c r="F3516"/>
      <c r="G3516"/>
      <c r="H3516"/>
      <c r="I3516"/>
      <c r="J3516" s="102"/>
      <c r="K3516"/>
      <c r="L3516" s="102"/>
      <c r="M3516" s="135"/>
      <c r="N3516"/>
      <c r="O3516"/>
      <c r="P3516"/>
      <c r="Q3516"/>
      <c r="R3516"/>
      <c r="S3516"/>
      <c r="T3516"/>
      <c r="U3516"/>
    </row>
    <row r="3517" spans="1:21" s="105" customFormat="1" x14ac:dyDescent="0.3">
      <c r="A3517"/>
      <c r="B3517"/>
      <c r="C3517"/>
      <c r="D3517"/>
      <c r="E3517"/>
      <c r="F3517"/>
      <c r="G3517"/>
      <c r="H3517"/>
      <c r="I3517"/>
      <c r="J3517" s="102"/>
      <c r="K3517"/>
      <c r="L3517" s="102"/>
      <c r="M3517" s="135"/>
      <c r="N3517"/>
      <c r="O3517"/>
      <c r="P3517"/>
      <c r="Q3517"/>
      <c r="R3517"/>
      <c r="S3517"/>
      <c r="T3517"/>
      <c r="U3517"/>
    </row>
    <row r="3518" spans="1:21" s="105" customFormat="1" x14ac:dyDescent="0.3">
      <c r="A3518"/>
      <c r="B3518"/>
      <c r="C3518"/>
      <c r="D3518"/>
      <c r="E3518"/>
      <c r="F3518"/>
      <c r="G3518"/>
      <c r="H3518"/>
      <c r="I3518"/>
      <c r="J3518" s="102"/>
      <c r="K3518"/>
      <c r="L3518" s="102"/>
      <c r="M3518" s="135"/>
      <c r="N3518"/>
      <c r="O3518"/>
      <c r="P3518"/>
      <c r="Q3518"/>
      <c r="R3518"/>
      <c r="S3518"/>
      <c r="T3518"/>
      <c r="U3518"/>
    </row>
    <row r="3519" spans="1:21" s="105" customFormat="1" x14ac:dyDescent="0.3">
      <c r="A3519"/>
      <c r="B3519"/>
      <c r="C3519"/>
      <c r="D3519"/>
      <c r="E3519"/>
      <c r="F3519"/>
      <c r="G3519"/>
      <c r="H3519"/>
      <c r="I3519"/>
      <c r="J3519" s="102"/>
      <c r="K3519"/>
      <c r="L3519" s="102"/>
      <c r="M3519" s="135"/>
      <c r="N3519"/>
      <c r="O3519"/>
      <c r="P3519"/>
      <c r="Q3519"/>
      <c r="R3519"/>
      <c r="S3519"/>
      <c r="T3519"/>
      <c r="U3519"/>
    </row>
    <row r="3520" spans="1:21" s="105" customFormat="1" x14ac:dyDescent="0.3">
      <c r="A3520"/>
      <c r="B3520"/>
      <c r="C3520"/>
      <c r="D3520"/>
      <c r="E3520"/>
      <c r="F3520"/>
      <c r="G3520"/>
      <c r="H3520"/>
      <c r="I3520"/>
      <c r="J3520" s="102"/>
      <c r="K3520"/>
      <c r="L3520" s="102"/>
      <c r="M3520" s="135"/>
      <c r="N3520"/>
      <c r="O3520"/>
      <c r="P3520"/>
      <c r="Q3520"/>
      <c r="R3520"/>
      <c r="S3520"/>
      <c r="T3520"/>
      <c r="U3520"/>
    </row>
    <row r="3521" spans="1:21" s="105" customFormat="1" x14ac:dyDescent="0.3">
      <c r="A3521"/>
      <c r="B3521"/>
      <c r="C3521"/>
      <c r="D3521"/>
      <c r="E3521"/>
      <c r="F3521"/>
      <c r="G3521"/>
      <c r="H3521"/>
      <c r="I3521"/>
      <c r="J3521" s="102"/>
      <c r="K3521"/>
      <c r="L3521" s="102"/>
      <c r="M3521" s="135"/>
      <c r="N3521"/>
      <c r="O3521"/>
      <c r="P3521"/>
      <c r="Q3521"/>
      <c r="R3521"/>
      <c r="S3521"/>
      <c r="T3521"/>
      <c r="U3521"/>
    </row>
    <row r="3522" spans="1:21" s="105" customFormat="1" x14ac:dyDescent="0.3">
      <c r="A3522"/>
      <c r="B3522"/>
      <c r="C3522"/>
      <c r="D3522"/>
      <c r="E3522"/>
      <c r="F3522"/>
      <c r="G3522"/>
      <c r="H3522"/>
      <c r="I3522"/>
      <c r="J3522" s="102"/>
      <c r="K3522"/>
      <c r="L3522" s="102"/>
      <c r="M3522" s="135"/>
      <c r="N3522"/>
      <c r="O3522"/>
      <c r="P3522"/>
      <c r="Q3522"/>
      <c r="R3522"/>
      <c r="S3522"/>
      <c r="T3522"/>
      <c r="U3522"/>
    </row>
    <row r="3523" spans="1:21" s="105" customFormat="1" x14ac:dyDescent="0.3">
      <c r="A3523"/>
      <c r="B3523"/>
      <c r="C3523"/>
      <c r="D3523"/>
      <c r="E3523"/>
      <c r="F3523"/>
      <c r="G3523"/>
      <c r="H3523"/>
      <c r="I3523"/>
      <c r="J3523" s="102"/>
      <c r="K3523"/>
      <c r="L3523" s="102"/>
      <c r="M3523" s="135"/>
      <c r="N3523"/>
      <c r="O3523"/>
      <c r="P3523"/>
      <c r="Q3523"/>
      <c r="R3523"/>
      <c r="S3523"/>
      <c r="T3523"/>
      <c r="U3523"/>
    </row>
    <row r="3524" spans="1:21" s="105" customFormat="1" x14ac:dyDescent="0.3">
      <c r="A3524"/>
      <c r="B3524"/>
      <c r="C3524"/>
      <c r="D3524"/>
      <c r="E3524"/>
      <c r="F3524"/>
      <c r="G3524"/>
      <c r="H3524"/>
      <c r="I3524"/>
      <c r="J3524" s="102"/>
      <c r="K3524"/>
      <c r="L3524" s="102"/>
      <c r="M3524" s="135"/>
      <c r="N3524"/>
      <c r="O3524"/>
      <c r="P3524"/>
      <c r="Q3524"/>
      <c r="R3524"/>
      <c r="S3524"/>
      <c r="T3524"/>
      <c r="U3524"/>
    </row>
    <row r="3525" spans="1:21" s="105" customFormat="1" x14ac:dyDescent="0.3">
      <c r="A3525"/>
      <c r="B3525"/>
      <c r="C3525"/>
      <c r="D3525"/>
      <c r="E3525"/>
      <c r="F3525"/>
      <c r="G3525"/>
      <c r="H3525"/>
      <c r="I3525"/>
      <c r="J3525" s="102"/>
      <c r="K3525"/>
      <c r="L3525" s="102"/>
      <c r="M3525" s="135"/>
      <c r="N3525"/>
      <c r="O3525"/>
      <c r="P3525"/>
      <c r="Q3525"/>
      <c r="R3525"/>
      <c r="S3525"/>
      <c r="T3525"/>
      <c r="U3525"/>
    </row>
    <row r="3526" spans="1:21" s="105" customFormat="1" x14ac:dyDescent="0.3">
      <c r="A3526"/>
      <c r="B3526"/>
      <c r="C3526"/>
      <c r="D3526"/>
      <c r="E3526"/>
      <c r="F3526"/>
      <c r="G3526"/>
      <c r="H3526"/>
      <c r="I3526"/>
      <c r="J3526" s="102"/>
      <c r="K3526"/>
      <c r="L3526" s="102"/>
      <c r="M3526" s="135"/>
      <c r="N3526"/>
      <c r="O3526"/>
      <c r="P3526"/>
      <c r="Q3526"/>
      <c r="R3526"/>
      <c r="S3526"/>
      <c r="T3526"/>
      <c r="U3526"/>
    </row>
    <row r="3527" spans="1:21" s="105" customFormat="1" x14ac:dyDescent="0.3">
      <c r="A3527"/>
      <c r="B3527"/>
      <c r="C3527"/>
      <c r="D3527"/>
      <c r="E3527"/>
      <c r="F3527"/>
      <c r="G3527"/>
      <c r="H3527"/>
      <c r="I3527"/>
      <c r="J3527" s="102"/>
      <c r="K3527"/>
      <c r="L3527" s="102"/>
      <c r="M3527" s="135"/>
      <c r="N3527"/>
      <c r="O3527"/>
      <c r="P3527"/>
      <c r="Q3527"/>
      <c r="R3527"/>
      <c r="S3527"/>
      <c r="T3527"/>
      <c r="U3527"/>
    </row>
    <row r="3528" spans="1:21" s="105" customFormat="1" x14ac:dyDescent="0.3">
      <c r="A3528"/>
      <c r="B3528"/>
      <c r="C3528"/>
      <c r="D3528"/>
      <c r="E3528"/>
      <c r="F3528"/>
      <c r="G3528"/>
      <c r="H3528"/>
      <c r="I3528"/>
      <c r="J3528" s="102"/>
      <c r="K3528"/>
      <c r="L3528" s="102"/>
      <c r="M3528" s="135"/>
      <c r="N3528"/>
      <c r="O3528"/>
      <c r="P3528"/>
      <c r="Q3528"/>
      <c r="R3528"/>
      <c r="S3528"/>
      <c r="T3528"/>
      <c r="U3528"/>
    </row>
    <row r="3529" spans="1:21" s="105" customFormat="1" x14ac:dyDescent="0.3">
      <c r="A3529"/>
      <c r="B3529"/>
      <c r="C3529"/>
      <c r="D3529"/>
      <c r="E3529"/>
      <c r="F3529"/>
      <c r="G3529"/>
      <c r="H3529"/>
      <c r="I3529"/>
      <c r="J3529" s="102"/>
      <c r="K3529"/>
      <c r="L3529" s="102"/>
      <c r="M3529" s="135"/>
      <c r="N3529"/>
      <c r="O3529"/>
      <c r="P3529"/>
      <c r="Q3529"/>
      <c r="R3529"/>
      <c r="S3529"/>
      <c r="T3529"/>
      <c r="U3529"/>
    </row>
    <row r="3530" spans="1:21" s="105" customFormat="1" x14ac:dyDescent="0.3">
      <c r="A3530"/>
      <c r="B3530"/>
      <c r="C3530"/>
      <c r="D3530"/>
      <c r="E3530"/>
      <c r="F3530"/>
      <c r="G3530"/>
      <c r="H3530"/>
      <c r="I3530"/>
      <c r="J3530" s="102"/>
      <c r="K3530"/>
      <c r="L3530" s="102"/>
      <c r="M3530" s="135"/>
      <c r="N3530"/>
      <c r="O3530"/>
      <c r="P3530"/>
      <c r="Q3530"/>
      <c r="R3530"/>
      <c r="S3530"/>
      <c r="T3530"/>
      <c r="U3530"/>
    </row>
    <row r="3531" spans="1:21" s="105" customFormat="1" x14ac:dyDescent="0.3">
      <c r="A3531"/>
      <c r="B3531"/>
      <c r="C3531"/>
      <c r="D3531"/>
      <c r="E3531"/>
      <c r="F3531"/>
      <c r="G3531"/>
      <c r="H3531"/>
      <c r="I3531"/>
      <c r="J3531" s="102"/>
      <c r="K3531"/>
      <c r="L3531" s="102"/>
      <c r="M3531" s="135"/>
      <c r="N3531"/>
      <c r="O3531"/>
      <c r="P3531"/>
      <c r="Q3531"/>
      <c r="R3531"/>
      <c r="S3531"/>
      <c r="T3531"/>
      <c r="U3531"/>
    </row>
    <row r="3532" spans="1:21" s="105" customFormat="1" x14ac:dyDescent="0.3">
      <c r="A3532"/>
      <c r="B3532"/>
      <c r="C3532"/>
      <c r="D3532"/>
      <c r="E3532"/>
      <c r="F3532"/>
      <c r="G3532"/>
      <c r="H3532"/>
      <c r="I3532"/>
      <c r="J3532" s="102"/>
      <c r="K3532"/>
      <c r="L3532" s="102"/>
      <c r="M3532" s="135"/>
      <c r="N3532"/>
      <c r="O3532"/>
      <c r="P3532"/>
      <c r="Q3532"/>
      <c r="R3532"/>
      <c r="S3532"/>
      <c r="T3532"/>
      <c r="U3532"/>
    </row>
    <row r="3533" spans="1:21" s="105" customFormat="1" x14ac:dyDescent="0.3">
      <c r="A3533"/>
      <c r="B3533"/>
      <c r="C3533"/>
      <c r="D3533"/>
      <c r="E3533"/>
      <c r="F3533"/>
      <c r="G3533"/>
      <c r="H3533"/>
      <c r="I3533"/>
      <c r="J3533" s="102"/>
      <c r="K3533"/>
      <c r="L3533" s="102"/>
      <c r="M3533" s="135"/>
      <c r="N3533"/>
      <c r="O3533"/>
      <c r="P3533"/>
      <c r="Q3533"/>
      <c r="R3533"/>
      <c r="S3533"/>
      <c r="T3533"/>
      <c r="U3533"/>
    </row>
    <row r="3534" spans="1:21" s="105" customFormat="1" x14ac:dyDescent="0.3">
      <c r="A3534"/>
      <c r="B3534"/>
      <c r="C3534"/>
      <c r="D3534"/>
      <c r="E3534"/>
      <c r="F3534"/>
      <c r="G3534"/>
      <c r="H3534"/>
      <c r="I3534"/>
      <c r="J3534" s="102"/>
      <c r="K3534"/>
      <c r="L3534" s="102"/>
      <c r="M3534" s="135"/>
      <c r="N3534"/>
      <c r="O3534"/>
      <c r="P3534"/>
      <c r="Q3534"/>
      <c r="R3534"/>
      <c r="S3534"/>
      <c r="T3534"/>
      <c r="U3534"/>
    </row>
    <row r="3535" spans="1:21" s="105" customFormat="1" x14ac:dyDescent="0.3">
      <c r="A3535"/>
      <c r="B3535"/>
      <c r="C3535"/>
      <c r="D3535"/>
      <c r="E3535"/>
      <c r="F3535"/>
      <c r="G3535"/>
      <c r="H3535"/>
      <c r="I3535"/>
      <c r="J3535" s="102"/>
      <c r="K3535"/>
      <c r="L3535" s="102"/>
      <c r="M3535" s="135"/>
      <c r="N3535"/>
      <c r="O3535"/>
      <c r="P3535"/>
      <c r="Q3535"/>
      <c r="R3535"/>
      <c r="S3535"/>
      <c r="T3535"/>
      <c r="U3535"/>
    </row>
    <row r="3536" spans="1:21" s="105" customFormat="1" x14ac:dyDescent="0.3">
      <c r="A3536"/>
      <c r="B3536"/>
      <c r="C3536"/>
      <c r="D3536"/>
      <c r="E3536"/>
      <c r="F3536"/>
      <c r="G3536"/>
      <c r="H3536"/>
      <c r="I3536"/>
      <c r="J3536" s="102"/>
      <c r="K3536"/>
      <c r="L3536" s="102"/>
      <c r="M3536" s="135"/>
      <c r="N3536"/>
      <c r="O3536"/>
      <c r="P3536"/>
      <c r="Q3536"/>
      <c r="R3536"/>
      <c r="S3536"/>
      <c r="T3536"/>
      <c r="U3536"/>
    </row>
    <row r="3537" spans="1:21" s="105" customFormat="1" x14ac:dyDescent="0.3">
      <c r="A3537"/>
      <c r="B3537"/>
      <c r="C3537"/>
      <c r="D3537"/>
      <c r="E3537"/>
      <c r="F3537"/>
      <c r="G3537"/>
      <c r="H3537"/>
      <c r="I3537"/>
      <c r="J3537" s="102"/>
      <c r="K3537"/>
      <c r="L3537" s="102"/>
      <c r="M3537" s="135"/>
      <c r="N3537"/>
      <c r="O3537"/>
      <c r="P3537"/>
      <c r="Q3537"/>
      <c r="R3537"/>
      <c r="S3537"/>
      <c r="T3537"/>
      <c r="U3537"/>
    </row>
    <row r="3538" spans="1:21" s="105" customFormat="1" x14ac:dyDescent="0.3">
      <c r="A3538"/>
      <c r="B3538"/>
      <c r="C3538"/>
      <c r="D3538"/>
      <c r="E3538"/>
      <c r="F3538"/>
      <c r="G3538"/>
      <c r="H3538"/>
      <c r="I3538"/>
      <c r="J3538" s="102"/>
      <c r="K3538"/>
      <c r="L3538" s="102"/>
      <c r="M3538" s="135"/>
      <c r="N3538"/>
      <c r="O3538"/>
      <c r="P3538"/>
      <c r="Q3538"/>
      <c r="R3538"/>
      <c r="S3538"/>
      <c r="T3538"/>
      <c r="U3538"/>
    </row>
    <row r="3539" spans="1:21" s="105" customFormat="1" x14ac:dyDescent="0.3">
      <c r="A3539"/>
      <c r="B3539"/>
      <c r="C3539"/>
      <c r="D3539"/>
      <c r="E3539"/>
      <c r="F3539"/>
      <c r="G3539"/>
      <c r="H3539"/>
      <c r="I3539"/>
      <c r="J3539" s="102"/>
      <c r="K3539"/>
      <c r="L3539" s="102"/>
      <c r="M3539" s="135"/>
      <c r="N3539"/>
      <c r="O3539"/>
      <c r="P3539"/>
      <c r="Q3539"/>
      <c r="R3539"/>
      <c r="S3539"/>
      <c r="T3539"/>
      <c r="U3539"/>
    </row>
    <row r="3540" spans="1:21" s="105" customFormat="1" x14ac:dyDescent="0.3">
      <c r="A3540"/>
      <c r="B3540"/>
      <c r="C3540"/>
      <c r="D3540"/>
      <c r="E3540"/>
      <c r="F3540"/>
      <c r="G3540"/>
      <c r="H3540"/>
      <c r="I3540"/>
      <c r="J3540" s="102"/>
      <c r="K3540"/>
      <c r="L3540" s="102"/>
      <c r="M3540" s="135"/>
      <c r="N3540"/>
      <c r="O3540"/>
      <c r="P3540"/>
      <c r="Q3540"/>
      <c r="R3540"/>
      <c r="S3540"/>
      <c r="T3540"/>
      <c r="U3540"/>
    </row>
    <row r="3541" spans="1:21" s="105" customFormat="1" x14ac:dyDescent="0.3">
      <c r="A3541"/>
      <c r="B3541"/>
      <c r="C3541"/>
      <c r="D3541"/>
      <c r="E3541"/>
      <c r="F3541"/>
      <c r="G3541"/>
      <c r="H3541"/>
      <c r="I3541"/>
      <c r="J3541" s="102"/>
      <c r="K3541"/>
      <c r="L3541" s="102"/>
      <c r="M3541" s="135"/>
      <c r="N3541"/>
      <c r="O3541"/>
      <c r="P3541"/>
      <c r="Q3541"/>
      <c r="R3541"/>
      <c r="S3541"/>
      <c r="T3541"/>
      <c r="U3541"/>
    </row>
    <row r="3542" spans="1:21" s="105" customFormat="1" x14ac:dyDescent="0.3">
      <c r="A3542"/>
      <c r="B3542"/>
      <c r="C3542"/>
      <c r="D3542"/>
      <c r="E3542"/>
      <c r="F3542"/>
      <c r="G3542"/>
      <c r="H3542"/>
      <c r="I3542"/>
      <c r="J3542" s="102"/>
      <c r="K3542"/>
      <c r="L3542" s="102"/>
      <c r="M3542" s="135"/>
      <c r="N3542"/>
      <c r="O3542"/>
      <c r="P3542"/>
      <c r="Q3542"/>
      <c r="R3542"/>
      <c r="S3542"/>
      <c r="T3542"/>
      <c r="U3542"/>
    </row>
    <row r="3543" spans="1:21" s="105" customFormat="1" x14ac:dyDescent="0.3">
      <c r="A3543"/>
      <c r="B3543"/>
      <c r="C3543"/>
      <c r="D3543"/>
      <c r="E3543"/>
      <c r="F3543"/>
      <c r="G3543"/>
      <c r="H3543"/>
      <c r="I3543"/>
      <c r="J3543" s="102"/>
      <c r="K3543"/>
      <c r="L3543" s="102"/>
      <c r="M3543" s="135"/>
      <c r="N3543"/>
      <c r="O3543"/>
      <c r="P3543"/>
      <c r="Q3543"/>
      <c r="R3543"/>
      <c r="S3543"/>
      <c r="T3543"/>
      <c r="U3543"/>
    </row>
    <row r="3544" spans="1:21" s="105" customFormat="1" x14ac:dyDescent="0.3">
      <c r="A3544"/>
      <c r="B3544"/>
      <c r="C3544"/>
      <c r="D3544"/>
      <c r="E3544"/>
      <c r="F3544"/>
      <c r="G3544"/>
      <c r="H3544"/>
      <c r="I3544"/>
      <c r="J3544" s="102"/>
      <c r="K3544"/>
      <c r="L3544" s="102"/>
      <c r="M3544" s="135"/>
      <c r="N3544"/>
      <c r="O3544"/>
      <c r="P3544"/>
      <c r="Q3544"/>
      <c r="R3544"/>
      <c r="S3544"/>
      <c r="T3544"/>
      <c r="U3544"/>
    </row>
    <row r="3545" spans="1:21" s="105" customFormat="1" x14ac:dyDescent="0.3">
      <c r="A3545"/>
      <c r="B3545"/>
      <c r="C3545"/>
      <c r="D3545"/>
      <c r="E3545"/>
      <c r="F3545"/>
      <c r="G3545"/>
      <c r="H3545"/>
      <c r="I3545"/>
      <c r="J3545" s="102"/>
      <c r="K3545"/>
      <c r="L3545" s="102"/>
      <c r="M3545" s="135"/>
      <c r="N3545"/>
      <c r="O3545"/>
      <c r="P3545"/>
      <c r="Q3545"/>
      <c r="R3545"/>
      <c r="S3545"/>
      <c r="T3545"/>
      <c r="U3545"/>
    </row>
    <row r="3546" spans="1:21" s="105" customFormat="1" x14ac:dyDescent="0.3">
      <c r="A3546"/>
      <c r="B3546"/>
      <c r="C3546"/>
      <c r="D3546"/>
      <c r="E3546"/>
      <c r="F3546"/>
      <c r="G3546"/>
      <c r="H3546"/>
      <c r="I3546"/>
      <c r="J3546" s="102"/>
      <c r="K3546"/>
      <c r="L3546" s="102"/>
      <c r="M3546" s="135"/>
      <c r="N3546"/>
      <c r="O3546"/>
      <c r="P3546"/>
      <c r="Q3546"/>
      <c r="R3546"/>
      <c r="S3546"/>
      <c r="T3546"/>
      <c r="U3546"/>
    </row>
    <row r="3547" spans="1:21" s="105" customFormat="1" x14ac:dyDescent="0.3">
      <c r="A3547"/>
      <c r="B3547"/>
      <c r="C3547"/>
      <c r="D3547"/>
      <c r="E3547"/>
      <c r="F3547"/>
      <c r="G3547"/>
      <c r="H3547"/>
      <c r="I3547"/>
      <c r="J3547" s="102"/>
      <c r="K3547"/>
      <c r="L3547" s="102"/>
      <c r="M3547" s="135"/>
      <c r="N3547"/>
      <c r="O3547"/>
      <c r="P3547"/>
      <c r="Q3547"/>
      <c r="R3547"/>
      <c r="S3547"/>
      <c r="T3547"/>
      <c r="U3547"/>
    </row>
    <row r="3548" spans="1:21" s="105" customFormat="1" x14ac:dyDescent="0.3">
      <c r="A3548"/>
      <c r="B3548"/>
      <c r="C3548"/>
      <c r="D3548"/>
      <c r="E3548"/>
      <c r="F3548"/>
      <c r="G3548"/>
      <c r="H3548"/>
      <c r="I3548"/>
      <c r="J3548" s="102"/>
      <c r="K3548"/>
      <c r="L3548" s="102"/>
      <c r="M3548" s="135"/>
      <c r="N3548"/>
      <c r="O3548"/>
      <c r="P3548"/>
      <c r="Q3548"/>
      <c r="R3548"/>
      <c r="S3548"/>
      <c r="T3548"/>
      <c r="U3548"/>
    </row>
    <row r="3549" spans="1:21" s="105" customFormat="1" x14ac:dyDescent="0.3">
      <c r="A3549"/>
      <c r="B3549"/>
      <c r="C3549"/>
      <c r="D3549"/>
      <c r="E3549"/>
      <c r="F3549"/>
      <c r="G3549"/>
      <c r="H3549"/>
      <c r="I3549"/>
      <c r="J3549" s="102"/>
      <c r="K3549"/>
      <c r="L3549" s="102"/>
      <c r="M3549" s="135"/>
      <c r="N3549"/>
      <c r="O3549"/>
      <c r="P3549"/>
      <c r="Q3549"/>
      <c r="R3549"/>
      <c r="S3549"/>
      <c r="T3549"/>
      <c r="U3549"/>
    </row>
    <row r="3550" spans="1:21" s="105" customFormat="1" x14ac:dyDescent="0.3">
      <c r="A3550"/>
      <c r="B3550"/>
      <c r="C3550"/>
      <c r="D3550"/>
      <c r="E3550"/>
      <c r="F3550"/>
      <c r="G3550"/>
      <c r="H3550"/>
      <c r="I3550"/>
      <c r="J3550" s="102"/>
      <c r="K3550"/>
      <c r="L3550" s="102"/>
      <c r="M3550" s="135"/>
      <c r="N3550"/>
      <c r="O3550"/>
      <c r="P3550"/>
      <c r="Q3550"/>
      <c r="R3550"/>
      <c r="S3550"/>
      <c r="T3550"/>
      <c r="U3550"/>
    </row>
    <row r="3551" spans="1:21" s="105" customFormat="1" x14ac:dyDescent="0.3">
      <c r="A3551"/>
      <c r="B3551"/>
      <c r="C3551"/>
      <c r="D3551"/>
      <c r="E3551"/>
      <c r="F3551"/>
      <c r="G3551"/>
      <c r="H3551"/>
      <c r="I3551"/>
      <c r="J3551" s="102"/>
      <c r="K3551"/>
      <c r="L3551" s="102"/>
      <c r="M3551" s="135"/>
      <c r="N3551"/>
      <c r="O3551"/>
      <c r="P3551"/>
      <c r="Q3551"/>
      <c r="R3551"/>
      <c r="S3551"/>
      <c r="T3551"/>
      <c r="U3551"/>
    </row>
    <row r="3552" spans="1:21" s="105" customFormat="1" x14ac:dyDescent="0.3">
      <c r="A3552"/>
      <c r="B3552"/>
      <c r="C3552"/>
      <c r="D3552"/>
      <c r="E3552"/>
      <c r="F3552"/>
      <c r="G3552"/>
      <c r="H3552"/>
      <c r="I3552"/>
      <c r="J3552" s="102"/>
      <c r="K3552"/>
      <c r="L3552" s="102"/>
      <c r="M3552" s="135"/>
      <c r="N3552"/>
      <c r="O3552"/>
      <c r="P3552"/>
      <c r="Q3552"/>
      <c r="R3552"/>
      <c r="S3552"/>
      <c r="T3552"/>
      <c r="U3552"/>
    </row>
    <row r="3553" spans="1:21" s="105" customFormat="1" x14ac:dyDescent="0.3">
      <c r="A3553"/>
      <c r="B3553"/>
      <c r="C3553"/>
      <c r="D3553"/>
      <c r="E3553"/>
      <c r="F3553"/>
      <c r="G3553"/>
      <c r="H3553"/>
      <c r="I3553"/>
      <c r="J3553" s="102"/>
      <c r="K3553"/>
      <c r="L3553" s="102"/>
      <c r="M3553" s="135"/>
      <c r="N3553"/>
      <c r="O3553"/>
      <c r="P3553"/>
      <c r="Q3553"/>
      <c r="R3553"/>
      <c r="S3553"/>
      <c r="T3553"/>
      <c r="U3553"/>
    </row>
    <row r="3554" spans="1:21" s="105" customFormat="1" x14ac:dyDescent="0.3">
      <c r="A3554"/>
      <c r="B3554"/>
      <c r="C3554"/>
      <c r="D3554"/>
      <c r="E3554"/>
      <c r="F3554"/>
      <c r="G3554"/>
      <c r="H3554"/>
      <c r="I3554"/>
      <c r="J3554" s="102"/>
      <c r="K3554"/>
      <c r="L3554" s="102"/>
      <c r="M3554" s="135"/>
      <c r="N3554"/>
      <c r="O3554"/>
      <c r="P3554"/>
      <c r="Q3554"/>
      <c r="R3554"/>
      <c r="S3554"/>
      <c r="T3554"/>
      <c r="U3554"/>
    </row>
    <row r="3555" spans="1:21" s="105" customFormat="1" x14ac:dyDescent="0.3">
      <c r="A3555"/>
      <c r="B3555"/>
      <c r="C3555"/>
      <c r="D3555"/>
      <c r="E3555"/>
      <c r="F3555"/>
      <c r="G3555"/>
      <c r="H3555"/>
      <c r="I3555"/>
      <c r="J3555" s="102"/>
      <c r="K3555"/>
      <c r="L3555" s="102"/>
      <c r="M3555" s="135"/>
      <c r="N3555"/>
      <c r="O3555"/>
      <c r="P3555"/>
      <c r="Q3555"/>
      <c r="R3555"/>
      <c r="S3555"/>
      <c r="T3555"/>
      <c r="U3555"/>
    </row>
    <row r="3556" spans="1:21" s="105" customFormat="1" x14ac:dyDescent="0.3">
      <c r="A3556"/>
      <c r="B3556"/>
      <c r="C3556"/>
      <c r="D3556"/>
      <c r="E3556"/>
      <c r="F3556"/>
      <c r="G3556"/>
      <c r="H3556"/>
      <c r="I3556"/>
      <c r="J3556" s="102"/>
      <c r="K3556"/>
      <c r="L3556" s="102"/>
      <c r="M3556" s="135"/>
      <c r="N3556"/>
      <c r="O3556"/>
      <c r="P3556"/>
      <c r="Q3556"/>
      <c r="R3556"/>
      <c r="S3556"/>
      <c r="T3556"/>
      <c r="U3556"/>
    </row>
    <row r="3557" spans="1:21" s="105" customFormat="1" x14ac:dyDescent="0.3">
      <c r="A3557"/>
      <c r="B3557"/>
      <c r="C3557"/>
      <c r="D3557"/>
      <c r="E3557"/>
      <c r="F3557"/>
      <c r="G3557"/>
      <c r="H3557"/>
      <c r="I3557"/>
      <c r="J3557" s="102"/>
      <c r="K3557"/>
      <c r="L3557" s="102"/>
      <c r="M3557" s="135"/>
      <c r="N3557"/>
      <c r="O3557"/>
      <c r="P3557"/>
      <c r="Q3557"/>
      <c r="R3557"/>
      <c r="S3557"/>
      <c r="T3557"/>
      <c r="U3557"/>
    </row>
    <row r="3558" spans="1:21" s="105" customFormat="1" x14ac:dyDescent="0.3">
      <c r="A3558"/>
      <c r="B3558"/>
      <c r="C3558"/>
      <c r="D3558"/>
      <c r="E3558"/>
      <c r="F3558"/>
      <c r="G3558"/>
      <c r="H3558"/>
      <c r="I3558"/>
      <c r="J3558" s="102"/>
      <c r="K3558"/>
      <c r="L3558" s="102"/>
      <c r="M3558" s="135"/>
      <c r="N3558"/>
      <c r="O3558"/>
      <c r="P3558"/>
      <c r="Q3558"/>
      <c r="R3558"/>
      <c r="S3558"/>
      <c r="T3558"/>
      <c r="U3558"/>
    </row>
    <row r="3559" spans="1:21" s="105" customFormat="1" x14ac:dyDescent="0.3">
      <c r="A3559"/>
      <c r="B3559"/>
      <c r="C3559"/>
      <c r="D3559"/>
      <c r="E3559"/>
      <c r="F3559"/>
      <c r="G3559"/>
      <c r="H3559"/>
      <c r="I3559"/>
      <c r="J3559" s="102"/>
      <c r="K3559"/>
      <c r="L3559" s="102"/>
      <c r="M3559" s="135"/>
      <c r="N3559"/>
      <c r="O3559"/>
      <c r="P3559"/>
      <c r="Q3559"/>
      <c r="R3559"/>
      <c r="S3559"/>
      <c r="T3559"/>
      <c r="U3559"/>
    </row>
    <row r="3560" spans="1:21" s="105" customFormat="1" x14ac:dyDescent="0.3">
      <c r="A3560"/>
      <c r="B3560"/>
      <c r="C3560"/>
      <c r="D3560"/>
      <c r="E3560"/>
      <c r="F3560"/>
      <c r="G3560"/>
      <c r="H3560"/>
      <c r="I3560"/>
      <c r="J3560" s="102"/>
      <c r="K3560"/>
      <c r="L3560" s="102"/>
      <c r="M3560" s="135"/>
      <c r="N3560"/>
      <c r="O3560"/>
      <c r="P3560"/>
      <c r="Q3560"/>
      <c r="R3560"/>
      <c r="S3560"/>
      <c r="T3560"/>
      <c r="U3560"/>
    </row>
    <row r="3561" spans="1:21" s="105" customFormat="1" x14ac:dyDescent="0.3">
      <c r="A3561"/>
      <c r="B3561"/>
      <c r="C3561"/>
      <c r="D3561"/>
      <c r="E3561"/>
      <c r="F3561"/>
      <c r="G3561"/>
      <c r="H3561"/>
      <c r="I3561"/>
      <c r="J3561" s="102"/>
      <c r="K3561"/>
      <c r="L3561" s="102"/>
      <c r="M3561" s="135"/>
      <c r="N3561"/>
      <c r="O3561"/>
      <c r="P3561"/>
      <c r="Q3561"/>
      <c r="R3561"/>
      <c r="S3561"/>
      <c r="T3561"/>
      <c r="U3561"/>
    </row>
    <row r="3562" spans="1:21" s="105" customFormat="1" x14ac:dyDescent="0.3">
      <c r="A3562"/>
      <c r="B3562"/>
      <c r="C3562"/>
      <c r="D3562"/>
      <c r="E3562"/>
      <c r="F3562"/>
      <c r="G3562"/>
      <c r="H3562"/>
      <c r="I3562"/>
      <c r="J3562" s="102"/>
      <c r="K3562"/>
      <c r="L3562" s="102"/>
      <c r="M3562" s="135"/>
      <c r="N3562"/>
      <c r="O3562"/>
      <c r="P3562"/>
      <c r="Q3562"/>
      <c r="R3562"/>
      <c r="S3562"/>
      <c r="T3562"/>
      <c r="U3562"/>
    </row>
    <row r="3563" spans="1:21" s="105" customFormat="1" x14ac:dyDescent="0.3">
      <c r="A3563"/>
      <c r="B3563"/>
      <c r="C3563"/>
      <c r="D3563"/>
      <c r="E3563"/>
      <c r="F3563"/>
      <c r="G3563"/>
      <c r="H3563"/>
      <c r="I3563"/>
      <c r="J3563" s="102"/>
      <c r="K3563"/>
      <c r="L3563" s="102"/>
      <c r="M3563" s="135"/>
      <c r="N3563"/>
      <c r="O3563"/>
      <c r="P3563"/>
      <c r="Q3563"/>
      <c r="R3563"/>
      <c r="S3563"/>
      <c r="T3563"/>
      <c r="U3563"/>
    </row>
    <row r="3564" spans="1:21" s="105" customFormat="1" x14ac:dyDescent="0.3">
      <c r="A3564"/>
      <c r="B3564"/>
      <c r="C3564"/>
      <c r="D3564"/>
      <c r="E3564"/>
      <c r="F3564"/>
      <c r="G3564"/>
      <c r="H3564"/>
      <c r="I3564"/>
      <c r="J3564" s="102"/>
      <c r="K3564"/>
      <c r="L3564" s="102"/>
      <c r="M3564" s="135"/>
      <c r="N3564"/>
      <c r="O3564"/>
      <c r="P3564"/>
      <c r="Q3564"/>
      <c r="R3564"/>
      <c r="S3564"/>
      <c r="T3564"/>
      <c r="U3564"/>
    </row>
    <row r="3565" spans="1:21" s="105" customFormat="1" x14ac:dyDescent="0.3">
      <c r="A3565"/>
      <c r="B3565"/>
      <c r="C3565"/>
      <c r="D3565"/>
      <c r="E3565"/>
      <c r="F3565"/>
      <c r="G3565"/>
      <c r="H3565"/>
      <c r="I3565"/>
      <c r="J3565" s="102"/>
      <c r="K3565"/>
      <c r="L3565" s="102"/>
      <c r="M3565" s="135"/>
      <c r="N3565"/>
      <c r="O3565"/>
      <c r="P3565"/>
      <c r="Q3565"/>
      <c r="R3565"/>
      <c r="S3565"/>
      <c r="T3565"/>
      <c r="U3565"/>
    </row>
    <row r="3566" spans="1:21" s="105" customFormat="1" x14ac:dyDescent="0.3">
      <c r="A3566"/>
      <c r="B3566"/>
      <c r="C3566"/>
      <c r="D3566"/>
      <c r="E3566"/>
      <c r="F3566"/>
      <c r="G3566"/>
      <c r="H3566"/>
      <c r="I3566"/>
      <c r="J3566" s="102"/>
      <c r="K3566"/>
      <c r="L3566" s="102"/>
      <c r="M3566" s="135"/>
      <c r="N3566"/>
      <c r="O3566"/>
      <c r="P3566"/>
      <c r="Q3566"/>
      <c r="R3566"/>
      <c r="S3566"/>
      <c r="T3566"/>
      <c r="U3566"/>
    </row>
    <row r="3567" spans="1:21" s="105" customFormat="1" x14ac:dyDescent="0.3">
      <c r="A3567"/>
      <c r="B3567"/>
      <c r="C3567"/>
      <c r="D3567"/>
      <c r="E3567"/>
      <c r="F3567"/>
      <c r="G3567"/>
      <c r="H3567"/>
      <c r="I3567"/>
      <c r="J3567" s="102"/>
      <c r="K3567"/>
      <c r="L3567" s="102"/>
      <c r="M3567" s="135"/>
      <c r="N3567"/>
      <c r="O3567"/>
      <c r="P3567"/>
      <c r="Q3567"/>
      <c r="R3567"/>
      <c r="S3567"/>
      <c r="T3567"/>
      <c r="U3567"/>
    </row>
    <row r="3568" spans="1:21" s="105" customFormat="1" x14ac:dyDescent="0.3">
      <c r="A3568"/>
      <c r="B3568"/>
      <c r="C3568"/>
      <c r="D3568"/>
      <c r="E3568"/>
      <c r="F3568"/>
      <c r="G3568"/>
      <c r="H3568"/>
      <c r="I3568"/>
      <c r="J3568" s="102"/>
      <c r="K3568"/>
      <c r="L3568" s="102"/>
      <c r="M3568" s="135"/>
      <c r="N3568"/>
      <c r="O3568"/>
      <c r="P3568"/>
      <c r="Q3568"/>
      <c r="R3568"/>
      <c r="S3568"/>
      <c r="T3568"/>
      <c r="U3568"/>
    </row>
    <row r="3569" spans="1:21" s="105" customFormat="1" x14ac:dyDescent="0.3">
      <c r="A3569"/>
      <c r="B3569"/>
      <c r="C3569"/>
      <c r="D3569"/>
      <c r="E3569"/>
      <c r="F3569"/>
      <c r="G3569"/>
      <c r="H3569"/>
      <c r="I3569"/>
      <c r="J3569" s="102"/>
      <c r="K3569"/>
      <c r="L3569" s="102"/>
      <c r="M3569" s="135"/>
      <c r="N3569"/>
      <c r="O3569"/>
      <c r="P3569"/>
      <c r="Q3569"/>
      <c r="R3569"/>
      <c r="S3569"/>
      <c r="T3569"/>
      <c r="U3569"/>
    </row>
    <row r="3570" spans="1:21" s="105" customFormat="1" x14ac:dyDescent="0.3">
      <c r="A3570"/>
      <c r="B3570"/>
      <c r="C3570"/>
      <c r="D3570"/>
      <c r="E3570"/>
      <c r="F3570"/>
      <c r="G3570"/>
      <c r="H3570"/>
      <c r="I3570"/>
      <c r="J3570" s="102"/>
      <c r="K3570"/>
      <c r="L3570" s="102"/>
      <c r="M3570" s="135"/>
      <c r="N3570"/>
      <c r="O3570"/>
      <c r="P3570"/>
      <c r="Q3570"/>
      <c r="R3570"/>
      <c r="S3570"/>
      <c r="T3570"/>
      <c r="U3570"/>
    </row>
    <row r="3571" spans="1:21" s="105" customFormat="1" x14ac:dyDescent="0.3">
      <c r="A3571"/>
      <c r="B3571"/>
      <c r="C3571"/>
      <c r="D3571"/>
      <c r="E3571"/>
      <c r="F3571"/>
      <c r="G3571"/>
      <c r="H3571"/>
      <c r="I3571"/>
      <c r="J3571" s="102"/>
      <c r="K3571"/>
      <c r="L3571" s="102"/>
      <c r="M3571" s="135"/>
      <c r="N3571"/>
      <c r="O3571"/>
      <c r="P3571"/>
      <c r="Q3571"/>
      <c r="R3571"/>
      <c r="S3571"/>
      <c r="T3571"/>
      <c r="U3571"/>
    </row>
    <row r="3572" spans="1:21" s="105" customFormat="1" x14ac:dyDescent="0.3">
      <c r="A3572"/>
      <c r="B3572"/>
      <c r="C3572"/>
      <c r="D3572"/>
      <c r="E3572"/>
      <c r="F3572"/>
      <c r="G3572"/>
      <c r="H3572"/>
      <c r="I3572"/>
      <c r="J3572" s="102"/>
      <c r="K3572"/>
      <c r="L3572" s="102"/>
      <c r="M3572" s="135"/>
      <c r="N3572"/>
      <c r="O3572"/>
      <c r="P3572"/>
      <c r="Q3572"/>
      <c r="R3572"/>
      <c r="S3572"/>
      <c r="T3572"/>
      <c r="U3572"/>
    </row>
    <row r="3573" spans="1:21" s="105" customFormat="1" x14ac:dyDescent="0.3">
      <c r="A3573"/>
      <c r="B3573"/>
      <c r="C3573"/>
      <c r="D3573"/>
      <c r="E3573"/>
      <c r="F3573"/>
      <c r="G3573"/>
      <c r="H3573"/>
      <c r="I3573"/>
      <c r="J3573" s="102"/>
      <c r="K3573"/>
      <c r="L3573" s="102"/>
      <c r="M3573" s="135"/>
      <c r="N3573"/>
      <c r="O3573"/>
      <c r="P3573"/>
      <c r="Q3573"/>
      <c r="R3573"/>
      <c r="S3573"/>
      <c r="T3573"/>
      <c r="U3573"/>
    </row>
    <row r="3574" spans="1:21" s="105" customFormat="1" x14ac:dyDescent="0.3">
      <c r="A3574"/>
      <c r="B3574"/>
      <c r="C3574"/>
      <c r="D3574"/>
      <c r="E3574"/>
      <c r="F3574"/>
      <c r="G3574"/>
      <c r="H3574"/>
      <c r="I3574"/>
      <c r="J3574" s="102"/>
      <c r="K3574"/>
      <c r="L3574" s="102"/>
      <c r="M3574" s="135"/>
      <c r="N3574"/>
      <c r="O3574"/>
      <c r="P3574"/>
      <c r="Q3574"/>
      <c r="R3574"/>
      <c r="S3574"/>
      <c r="T3574"/>
      <c r="U3574"/>
    </row>
    <row r="3575" spans="1:21" s="105" customFormat="1" x14ac:dyDescent="0.3">
      <c r="A3575"/>
      <c r="B3575"/>
      <c r="C3575"/>
      <c r="D3575"/>
      <c r="E3575"/>
      <c r="F3575"/>
      <c r="G3575"/>
      <c r="H3575"/>
      <c r="I3575"/>
      <c r="J3575" s="102"/>
      <c r="K3575"/>
      <c r="L3575" s="102"/>
      <c r="M3575" s="135"/>
      <c r="N3575"/>
      <c r="O3575"/>
      <c r="P3575"/>
      <c r="Q3575"/>
      <c r="R3575"/>
      <c r="S3575"/>
      <c r="T3575"/>
      <c r="U3575"/>
    </row>
    <row r="3576" spans="1:21" s="105" customFormat="1" x14ac:dyDescent="0.3">
      <c r="A3576"/>
      <c r="B3576"/>
      <c r="C3576"/>
      <c r="D3576"/>
      <c r="E3576"/>
      <c r="F3576"/>
      <c r="G3576"/>
      <c r="H3576"/>
      <c r="I3576"/>
      <c r="J3576" s="102"/>
      <c r="K3576"/>
      <c r="L3576" s="102"/>
      <c r="M3576" s="135"/>
      <c r="N3576"/>
      <c r="O3576"/>
      <c r="P3576"/>
      <c r="Q3576"/>
      <c r="R3576"/>
      <c r="S3576"/>
      <c r="T3576"/>
      <c r="U3576"/>
    </row>
    <row r="3577" spans="1:21" s="105" customFormat="1" x14ac:dyDescent="0.3">
      <c r="A3577"/>
      <c r="B3577"/>
      <c r="C3577"/>
      <c r="D3577"/>
      <c r="E3577"/>
      <c r="F3577"/>
      <c r="G3577"/>
      <c r="H3577"/>
      <c r="I3577"/>
      <c r="J3577" s="102"/>
      <c r="K3577"/>
      <c r="L3577" s="102"/>
      <c r="M3577" s="135"/>
      <c r="N3577"/>
      <c r="O3577"/>
      <c r="P3577"/>
      <c r="Q3577"/>
      <c r="R3577"/>
      <c r="S3577"/>
      <c r="T3577"/>
      <c r="U3577"/>
    </row>
    <row r="3578" spans="1:21" s="105" customFormat="1" x14ac:dyDescent="0.3">
      <c r="A3578"/>
      <c r="B3578"/>
      <c r="C3578"/>
      <c r="D3578"/>
      <c r="E3578"/>
      <c r="F3578"/>
      <c r="G3578"/>
      <c r="H3578"/>
      <c r="I3578"/>
      <c r="J3578" s="102"/>
      <c r="K3578"/>
      <c r="L3578" s="102"/>
      <c r="M3578" s="135"/>
      <c r="N3578"/>
      <c r="O3578"/>
      <c r="P3578"/>
      <c r="Q3578"/>
      <c r="R3578"/>
      <c r="S3578"/>
      <c r="T3578"/>
      <c r="U3578"/>
    </row>
    <row r="3579" spans="1:21" s="105" customFormat="1" x14ac:dyDescent="0.3">
      <c r="A3579"/>
      <c r="B3579"/>
      <c r="C3579"/>
      <c r="D3579"/>
      <c r="E3579"/>
      <c r="F3579"/>
      <c r="G3579"/>
      <c r="H3579"/>
      <c r="I3579"/>
      <c r="J3579" s="102"/>
      <c r="K3579"/>
      <c r="L3579" s="102"/>
      <c r="M3579" s="135"/>
      <c r="N3579"/>
      <c r="O3579"/>
      <c r="P3579"/>
      <c r="Q3579"/>
      <c r="R3579"/>
      <c r="S3579"/>
      <c r="T3579"/>
      <c r="U3579"/>
    </row>
    <row r="3580" spans="1:21" s="105" customFormat="1" x14ac:dyDescent="0.3">
      <c r="A3580"/>
      <c r="B3580"/>
      <c r="C3580"/>
      <c r="D3580"/>
      <c r="E3580"/>
      <c r="F3580"/>
      <c r="G3580"/>
      <c r="H3580"/>
      <c r="I3580"/>
      <c r="J3580" s="102"/>
      <c r="K3580"/>
      <c r="L3580" s="102"/>
      <c r="M3580" s="135"/>
      <c r="N3580"/>
      <c r="O3580"/>
      <c r="P3580"/>
      <c r="Q3580"/>
      <c r="R3580"/>
      <c r="S3580"/>
      <c r="T3580"/>
      <c r="U3580"/>
    </row>
    <row r="3581" spans="1:21" s="105" customFormat="1" x14ac:dyDescent="0.3">
      <c r="A3581"/>
      <c r="B3581"/>
      <c r="C3581"/>
      <c r="D3581"/>
      <c r="E3581"/>
      <c r="F3581"/>
      <c r="G3581"/>
      <c r="H3581"/>
      <c r="I3581"/>
      <c r="J3581" s="102"/>
      <c r="K3581"/>
      <c r="L3581" s="102"/>
      <c r="M3581" s="135"/>
      <c r="N3581"/>
      <c r="O3581"/>
      <c r="P3581"/>
      <c r="Q3581"/>
      <c r="R3581"/>
      <c r="S3581"/>
      <c r="T3581"/>
      <c r="U3581"/>
    </row>
    <row r="3582" spans="1:21" s="105" customFormat="1" x14ac:dyDescent="0.3">
      <c r="A3582"/>
      <c r="B3582"/>
      <c r="C3582"/>
      <c r="D3582"/>
      <c r="E3582"/>
      <c r="F3582"/>
      <c r="G3582"/>
      <c r="H3582"/>
      <c r="I3582"/>
      <c r="J3582" s="102"/>
      <c r="K3582"/>
      <c r="L3582" s="102"/>
      <c r="M3582" s="135"/>
      <c r="N3582"/>
      <c r="O3582"/>
      <c r="P3582"/>
      <c r="Q3582"/>
      <c r="R3582"/>
      <c r="S3582"/>
      <c r="T3582"/>
      <c r="U3582"/>
    </row>
    <row r="3583" spans="1:21" s="105" customFormat="1" x14ac:dyDescent="0.3">
      <c r="A3583"/>
      <c r="B3583"/>
      <c r="C3583"/>
      <c r="D3583"/>
      <c r="E3583"/>
      <c r="F3583"/>
      <c r="G3583"/>
      <c r="H3583"/>
      <c r="I3583"/>
      <c r="J3583" s="102"/>
      <c r="K3583"/>
      <c r="L3583" s="102"/>
      <c r="M3583" s="135"/>
      <c r="N3583"/>
      <c r="O3583"/>
      <c r="P3583"/>
      <c r="Q3583"/>
      <c r="R3583"/>
      <c r="S3583"/>
      <c r="T3583"/>
      <c r="U3583"/>
    </row>
    <row r="3584" spans="1:21" s="105" customFormat="1" x14ac:dyDescent="0.3">
      <c r="A3584"/>
      <c r="B3584"/>
      <c r="C3584"/>
      <c r="D3584"/>
      <c r="E3584"/>
      <c r="F3584"/>
      <c r="G3584"/>
      <c r="H3584"/>
      <c r="I3584"/>
      <c r="J3584" s="102"/>
      <c r="K3584"/>
      <c r="L3584" s="102"/>
      <c r="M3584" s="135"/>
      <c r="N3584"/>
      <c r="O3584"/>
      <c r="P3584"/>
      <c r="Q3584"/>
      <c r="R3584"/>
      <c r="S3584"/>
      <c r="T3584"/>
      <c r="U3584"/>
    </row>
    <row r="3585" spans="1:21" s="105" customFormat="1" x14ac:dyDescent="0.3">
      <c r="A3585"/>
      <c r="B3585"/>
      <c r="C3585"/>
      <c r="D3585"/>
      <c r="E3585"/>
      <c r="F3585"/>
      <c r="G3585"/>
      <c r="H3585"/>
      <c r="I3585"/>
      <c r="J3585" s="102"/>
      <c r="K3585"/>
      <c r="L3585" s="102"/>
      <c r="M3585" s="135"/>
      <c r="N3585"/>
      <c r="O3585"/>
      <c r="P3585"/>
      <c r="Q3585"/>
      <c r="R3585"/>
      <c r="S3585"/>
      <c r="T3585"/>
      <c r="U3585"/>
    </row>
    <row r="3586" spans="1:21" s="105" customFormat="1" x14ac:dyDescent="0.3">
      <c r="A3586"/>
      <c r="B3586"/>
      <c r="C3586"/>
      <c r="D3586"/>
      <c r="E3586"/>
      <c r="F3586"/>
      <c r="G3586"/>
      <c r="H3586"/>
      <c r="I3586"/>
      <c r="J3586" s="102"/>
      <c r="K3586"/>
      <c r="L3586" s="102"/>
      <c r="M3586" s="135"/>
      <c r="N3586"/>
      <c r="O3586"/>
      <c r="P3586"/>
      <c r="Q3586"/>
      <c r="R3586"/>
      <c r="S3586"/>
      <c r="T3586"/>
      <c r="U3586"/>
    </row>
    <row r="3587" spans="1:21" s="105" customFormat="1" x14ac:dyDescent="0.3">
      <c r="A3587"/>
      <c r="B3587"/>
      <c r="C3587"/>
      <c r="D3587"/>
      <c r="E3587"/>
      <c r="F3587"/>
      <c r="G3587"/>
      <c r="H3587"/>
      <c r="I3587"/>
      <c r="J3587" s="102"/>
      <c r="K3587"/>
      <c r="L3587" s="102"/>
      <c r="M3587" s="135"/>
      <c r="N3587"/>
      <c r="O3587"/>
      <c r="P3587"/>
      <c r="Q3587"/>
      <c r="R3587"/>
      <c r="S3587"/>
      <c r="T3587"/>
      <c r="U3587"/>
    </row>
    <row r="3588" spans="1:21" s="105" customFormat="1" x14ac:dyDescent="0.3">
      <c r="A3588"/>
      <c r="B3588"/>
      <c r="C3588"/>
      <c r="D3588"/>
      <c r="E3588"/>
      <c r="F3588"/>
      <c r="G3588"/>
      <c r="H3588"/>
      <c r="I3588"/>
      <c r="J3588" s="102"/>
      <c r="K3588"/>
      <c r="L3588" s="102"/>
      <c r="M3588" s="135"/>
      <c r="N3588"/>
      <c r="O3588"/>
      <c r="P3588"/>
      <c r="Q3588"/>
      <c r="R3588"/>
      <c r="S3588"/>
      <c r="T3588"/>
      <c r="U3588"/>
    </row>
    <row r="3589" spans="1:21" s="105" customFormat="1" x14ac:dyDescent="0.3">
      <c r="A3589"/>
      <c r="B3589"/>
      <c r="C3589"/>
      <c r="D3589"/>
      <c r="E3589"/>
      <c r="F3589"/>
      <c r="G3589"/>
      <c r="H3589"/>
      <c r="I3589"/>
      <c r="J3589" s="102"/>
      <c r="K3589"/>
      <c r="L3589" s="102"/>
      <c r="M3589" s="135"/>
      <c r="N3589"/>
      <c r="O3589"/>
      <c r="P3589"/>
      <c r="Q3589"/>
      <c r="R3589"/>
      <c r="S3589"/>
      <c r="T3589"/>
      <c r="U3589"/>
    </row>
    <row r="3590" spans="1:21" s="105" customFormat="1" x14ac:dyDescent="0.3">
      <c r="A3590"/>
      <c r="B3590"/>
      <c r="C3590"/>
      <c r="D3590"/>
      <c r="E3590"/>
      <c r="F3590"/>
      <c r="G3590"/>
      <c r="H3590"/>
      <c r="I3590"/>
      <c r="J3590" s="102"/>
      <c r="K3590"/>
      <c r="L3590" s="102"/>
      <c r="M3590" s="135"/>
      <c r="N3590"/>
      <c r="O3590"/>
      <c r="P3590"/>
      <c r="Q3590"/>
      <c r="R3590"/>
      <c r="S3590"/>
      <c r="T3590"/>
      <c r="U3590"/>
    </row>
    <row r="3591" spans="1:21" s="105" customFormat="1" x14ac:dyDescent="0.3">
      <c r="A3591"/>
      <c r="B3591"/>
      <c r="C3591"/>
      <c r="D3591"/>
      <c r="E3591"/>
      <c r="F3591"/>
      <c r="G3591"/>
      <c r="H3591"/>
      <c r="I3591"/>
      <c r="J3591" s="102"/>
      <c r="K3591"/>
      <c r="L3591" s="102"/>
      <c r="M3591" s="135"/>
      <c r="N3591"/>
      <c r="O3591"/>
      <c r="P3591"/>
      <c r="Q3591"/>
      <c r="R3591"/>
      <c r="S3591"/>
      <c r="T3591"/>
      <c r="U3591"/>
    </row>
    <row r="3592" spans="1:21" s="105" customFormat="1" x14ac:dyDescent="0.3">
      <c r="A3592"/>
      <c r="B3592"/>
      <c r="C3592"/>
      <c r="D3592"/>
      <c r="E3592"/>
      <c r="F3592"/>
      <c r="G3592"/>
      <c r="H3592"/>
      <c r="I3592"/>
      <c r="J3592" s="102"/>
      <c r="K3592"/>
      <c r="L3592" s="102"/>
      <c r="M3592" s="135"/>
      <c r="N3592"/>
      <c r="O3592"/>
      <c r="P3592"/>
      <c r="Q3592"/>
      <c r="R3592"/>
      <c r="S3592"/>
      <c r="T3592"/>
      <c r="U3592"/>
    </row>
    <row r="3593" spans="1:21" s="105" customFormat="1" x14ac:dyDescent="0.3">
      <c r="A3593"/>
      <c r="B3593"/>
      <c r="C3593"/>
      <c r="D3593"/>
      <c r="E3593"/>
      <c r="F3593"/>
      <c r="G3593"/>
      <c r="H3593"/>
      <c r="I3593"/>
      <c r="J3593" s="102"/>
      <c r="K3593"/>
      <c r="L3593" s="102"/>
      <c r="M3593" s="135"/>
      <c r="N3593"/>
      <c r="O3593"/>
      <c r="P3593"/>
      <c r="Q3593"/>
      <c r="R3593"/>
      <c r="S3593"/>
      <c r="T3593"/>
      <c r="U3593"/>
    </row>
    <row r="3594" spans="1:21" s="105" customFormat="1" x14ac:dyDescent="0.3">
      <c r="A3594"/>
      <c r="B3594"/>
      <c r="C3594"/>
      <c r="D3594"/>
      <c r="E3594"/>
      <c r="F3594"/>
      <c r="G3594"/>
      <c r="H3594"/>
      <c r="I3594"/>
      <c r="J3594" s="102"/>
      <c r="K3594"/>
      <c r="L3594" s="102"/>
      <c r="M3594" s="135"/>
      <c r="N3594"/>
      <c r="O3594"/>
      <c r="P3594"/>
      <c r="Q3594"/>
      <c r="R3594"/>
      <c r="S3594"/>
      <c r="T3594"/>
      <c r="U3594"/>
    </row>
    <row r="3595" spans="1:21" s="105" customFormat="1" x14ac:dyDescent="0.3">
      <c r="A3595"/>
      <c r="B3595"/>
      <c r="C3595"/>
      <c r="D3595"/>
      <c r="E3595"/>
      <c r="F3595"/>
      <c r="G3595"/>
      <c r="H3595"/>
      <c r="I3595"/>
      <c r="J3595" s="102"/>
      <c r="K3595"/>
      <c r="L3595" s="102"/>
      <c r="M3595" s="135"/>
      <c r="N3595"/>
      <c r="O3595"/>
      <c r="P3595"/>
      <c r="Q3595"/>
      <c r="R3595"/>
      <c r="S3595"/>
      <c r="T3595"/>
      <c r="U3595"/>
    </row>
    <row r="3596" spans="1:21" s="105" customFormat="1" x14ac:dyDescent="0.3">
      <c r="A3596"/>
      <c r="B3596"/>
      <c r="C3596"/>
      <c r="D3596"/>
      <c r="E3596"/>
      <c r="F3596"/>
      <c r="G3596"/>
      <c r="H3596"/>
      <c r="I3596"/>
      <c r="J3596" s="102"/>
      <c r="K3596"/>
      <c r="L3596" s="102"/>
      <c r="M3596" s="135"/>
      <c r="N3596"/>
      <c r="O3596"/>
      <c r="P3596"/>
      <c r="Q3596"/>
      <c r="R3596"/>
      <c r="S3596"/>
      <c r="T3596"/>
      <c r="U3596"/>
    </row>
    <row r="3597" spans="1:21" s="105" customFormat="1" x14ac:dyDescent="0.3">
      <c r="A3597"/>
      <c r="B3597"/>
      <c r="C3597"/>
      <c r="D3597"/>
      <c r="E3597"/>
      <c r="F3597"/>
      <c r="G3597"/>
      <c r="H3597"/>
      <c r="I3597"/>
      <c r="J3597" s="102"/>
      <c r="K3597"/>
      <c r="L3597" s="102"/>
      <c r="M3597" s="135"/>
      <c r="N3597"/>
      <c r="O3597"/>
      <c r="P3597"/>
      <c r="Q3597"/>
      <c r="R3597"/>
      <c r="S3597"/>
      <c r="T3597"/>
      <c r="U3597"/>
    </row>
    <row r="3598" spans="1:21" s="105" customFormat="1" x14ac:dyDescent="0.3">
      <c r="A3598"/>
      <c r="B3598"/>
      <c r="C3598"/>
      <c r="D3598"/>
      <c r="E3598"/>
      <c r="F3598"/>
      <c r="G3598"/>
      <c r="H3598"/>
      <c r="I3598"/>
      <c r="J3598" s="102"/>
      <c r="K3598"/>
      <c r="L3598" s="102"/>
      <c r="M3598" s="135"/>
      <c r="N3598"/>
      <c r="O3598"/>
      <c r="P3598"/>
      <c r="Q3598"/>
      <c r="R3598"/>
      <c r="S3598"/>
      <c r="T3598"/>
      <c r="U3598"/>
    </row>
    <row r="3599" spans="1:21" s="105" customFormat="1" x14ac:dyDescent="0.3">
      <c r="A3599"/>
      <c r="B3599"/>
      <c r="C3599"/>
      <c r="D3599"/>
      <c r="E3599"/>
      <c r="F3599"/>
      <c r="G3599"/>
      <c r="H3599"/>
      <c r="I3599"/>
      <c r="J3599" s="102"/>
      <c r="K3599"/>
      <c r="L3599" s="102"/>
      <c r="M3599" s="135"/>
      <c r="N3599"/>
      <c r="O3599"/>
      <c r="P3599"/>
      <c r="Q3599"/>
      <c r="R3599"/>
      <c r="S3599"/>
      <c r="T3599"/>
      <c r="U3599"/>
    </row>
    <row r="3600" spans="1:21" s="105" customFormat="1" x14ac:dyDescent="0.3">
      <c r="A3600"/>
      <c r="B3600"/>
      <c r="C3600"/>
      <c r="D3600"/>
      <c r="E3600"/>
      <c r="F3600"/>
      <c r="G3600"/>
      <c r="H3600"/>
      <c r="I3600"/>
      <c r="J3600" s="102"/>
      <c r="K3600"/>
      <c r="L3600" s="102"/>
      <c r="M3600" s="135"/>
      <c r="N3600"/>
      <c r="O3600"/>
      <c r="P3600"/>
      <c r="Q3600"/>
      <c r="R3600"/>
      <c r="S3600"/>
      <c r="T3600"/>
      <c r="U3600"/>
    </row>
    <row r="3601" spans="1:21" s="105" customFormat="1" x14ac:dyDescent="0.3">
      <c r="A3601"/>
      <c r="B3601"/>
      <c r="C3601"/>
      <c r="D3601"/>
      <c r="E3601"/>
      <c r="F3601"/>
      <c r="G3601"/>
      <c r="H3601"/>
      <c r="I3601"/>
      <c r="J3601" s="102"/>
      <c r="K3601"/>
      <c r="L3601" s="102"/>
      <c r="M3601" s="135"/>
      <c r="N3601"/>
      <c r="O3601"/>
      <c r="P3601"/>
      <c r="Q3601"/>
      <c r="R3601"/>
      <c r="S3601"/>
      <c r="T3601"/>
      <c r="U3601"/>
    </row>
    <row r="3602" spans="1:21" s="105" customFormat="1" x14ac:dyDescent="0.3">
      <c r="A3602"/>
      <c r="B3602"/>
      <c r="C3602"/>
      <c r="D3602"/>
      <c r="E3602"/>
      <c r="F3602"/>
      <c r="G3602"/>
      <c r="H3602"/>
      <c r="I3602"/>
      <c r="J3602" s="102"/>
      <c r="K3602"/>
      <c r="L3602" s="102"/>
      <c r="M3602" s="135"/>
      <c r="N3602"/>
      <c r="O3602"/>
      <c r="P3602"/>
      <c r="Q3602"/>
      <c r="R3602"/>
      <c r="S3602"/>
      <c r="T3602"/>
      <c r="U3602"/>
    </row>
    <row r="3603" spans="1:21" s="105" customFormat="1" x14ac:dyDescent="0.3">
      <c r="A3603"/>
      <c r="B3603"/>
      <c r="C3603"/>
      <c r="D3603"/>
      <c r="E3603"/>
      <c r="F3603"/>
      <c r="G3603"/>
      <c r="H3603"/>
      <c r="I3603"/>
      <c r="J3603" s="102"/>
      <c r="K3603"/>
      <c r="L3603" s="102"/>
      <c r="M3603" s="135"/>
      <c r="N3603"/>
      <c r="O3603"/>
      <c r="P3603"/>
      <c r="Q3603"/>
      <c r="R3603"/>
      <c r="S3603"/>
      <c r="T3603"/>
      <c r="U3603"/>
    </row>
    <row r="3604" spans="1:21" s="105" customFormat="1" x14ac:dyDescent="0.3">
      <c r="A3604"/>
      <c r="B3604"/>
      <c r="C3604"/>
      <c r="D3604"/>
      <c r="E3604"/>
      <c r="F3604"/>
      <c r="G3604"/>
      <c r="H3604"/>
      <c r="I3604"/>
      <c r="J3604" s="102"/>
      <c r="K3604"/>
      <c r="L3604" s="102"/>
      <c r="M3604" s="135"/>
      <c r="N3604"/>
      <c r="O3604"/>
      <c r="P3604"/>
      <c r="Q3604"/>
      <c r="R3604"/>
      <c r="S3604"/>
      <c r="T3604"/>
      <c r="U3604"/>
    </row>
    <row r="3605" spans="1:21" s="105" customFormat="1" x14ac:dyDescent="0.3">
      <c r="A3605"/>
      <c r="B3605"/>
      <c r="C3605"/>
      <c r="D3605"/>
      <c r="E3605"/>
      <c r="F3605"/>
      <c r="G3605"/>
      <c r="H3605"/>
      <c r="I3605"/>
      <c r="J3605" s="102"/>
      <c r="K3605"/>
      <c r="L3605" s="102"/>
      <c r="M3605" s="135"/>
      <c r="N3605"/>
      <c r="O3605"/>
      <c r="P3605"/>
      <c r="Q3605"/>
      <c r="R3605"/>
      <c r="S3605"/>
      <c r="T3605"/>
      <c r="U3605"/>
    </row>
    <row r="3606" spans="1:21" s="105" customFormat="1" x14ac:dyDescent="0.3">
      <c r="A3606"/>
      <c r="B3606"/>
      <c r="C3606"/>
      <c r="D3606"/>
      <c r="E3606"/>
      <c r="F3606"/>
      <c r="G3606"/>
      <c r="H3606"/>
      <c r="I3606"/>
      <c r="J3606" s="102"/>
      <c r="K3606"/>
      <c r="L3606" s="102"/>
      <c r="M3606" s="135"/>
      <c r="N3606"/>
      <c r="O3606"/>
      <c r="P3606"/>
      <c r="Q3606"/>
      <c r="R3606"/>
      <c r="S3606"/>
      <c r="T3606"/>
      <c r="U3606"/>
    </row>
    <row r="3607" spans="1:21" s="105" customFormat="1" x14ac:dyDescent="0.3">
      <c r="A3607"/>
      <c r="B3607"/>
      <c r="C3607"/>
      <c r="D3607"/>
      <c r="E3607"/>
      <c r="F3607"/>
      <c r="G3607"/>
      <c r="H3607"/>
      <c r="I3607"/>
      <c r="J3607" s="102"/>
      <c r="K3607"/>
      <c r="L3607" s="102"/>
      <c r="M3607" s="135"/>
      <c r="N3607"/>
      <c r="O3607"/>
      <c r="P3607"/>
      <c r="Q3607"/>
      <c r="R3607"/>
      <c r="S3607"/>
      <c r="T3607"/>
      <c r="U3607"/>
    </row>
    <row r="3608" spans="1:21" s="105" customFormat="1" x14ac:dyDescent="0.3">
      <c r="A3608"/>
      <c r="B3608"/>
      <c r="C3608"/>
      <c r="D3608"/>
      <c r="E3608"/>
      <c r="F3608"/>
      <c r="G3608"/>
      <c r="H3608"/>
      <c r="I3608"/>
      <c r="J3608" s="102"/>
      <c r="K3608"/>
      <c r="L3608" s="102"/>
      <c r="M3608" s="135"/>
      <c r="N3608"/>
      <c r="O3608"/>
      <c r="P3608"/>
      <c r="Q3608"/>
      <c r="R3608"/>
      <c r="S3608"/>
      <c r="T3608"/>
      <c r="U3608"/>
    </row>
    <row r="3609" spans="1:21" s="105" customFormat="1" x14ac:dyDescent="0.3">
      <c r="A3609"/>
      <c r="B3609"/>
      <c r="C3609"/>
      <c r="D3609"/>
      <c r="E3609"/>
      <c r="F3609"/>
      <c r="G3609"/>
      <c r="H3609"/>
      <c r="I3609"/>
      <c r="J3609" s="102"/>
      <c r="K3609"/>
      <c r="L3609" s="102"/>
      <c r="M3609" s="135"/>
      <c r="N3609"/>
      <c r="O3609"/>
      <c r="P3609"/>
      <c r="Q3609"/>
      <c r="R3609"/>
      <c r="S3609"/>
      <c r="T3609"/>
      <c r="U3609"/>
    </row>
    <row r="3610" spans="1:21" s="105" customFormat="1" x14ac:dyDescent="0.3">
      <c r="A3610"/>
      <c r="B3610"/>
      <c r="C3610"/>
      <c r="D3610"/>
      <c r="E3610"/>
      <c r="F3610"/>
      <c r="G3610"/>
      <c r="H3610"/>
      <c r="I3610"/>
      <c r="J3610" s="102"/>
      <c r="K3610"/>
      <c r="L3610" s="102"/>
      <c r="M3610" s="135"/>
      <c r="N3610"/>
      <c r="O3610"/>
      <c r="P3610"/>
      <c r="Q3610"/>
      <c r="R3610"/>
      <c r="S3610"/>
      <c r="T3610"/>
      <c r="U3610"/>
    </row>
    <row r="3611" spans="1:21" s="105" customFormat="1" x14ac:dyDescent="0.3">
      <c r="A3611"/>
      <c r="B3611"/>
      <c r="C3611"/>
      <c r="D3611"/>
      <c r="E3611"/>
      <c r="F3611"/>
      <c r="G3611"/>
      <c r="H3611"/>
      <c r="I3611"/>
      <c r="J3611" s="102"/>
      <c r="K3611"/>
      <c r="L3611" s="102"/>
      <c r="M3611" s="135"/>
      <c r="N3611"/>
      <c r="O3611"/>
      <c r="P3611"/>
      <c r="Q3611"/>
      <c r="R3611"/>
      <c r="S3611"/>
      <c r="T3611"/>
      <c r="U3611"/>
    </row>
    <row r="3612" spans="1:21" s="105" customFormat="1" x14ac:dyDescent="0.3">
      <c r="A3612"/>
      <c r="B3612"/>
      <c r="C3612"/>
      <c r="D3612"/>
      <c r="E3612"/>
      <c r="F3612"/>
      <c r="G3612"/>
      <c r="H3612"/>
      <c r="I3612"/>
      <c r="J3612" s="102"/>
      <c r="K3612"/>
      <c r="L3612" s="102"/>
      <c r="M3612" s="135"/>
      <c r="N3612"/>
      <c r="O3612"/>
      <c r="P3612"/>
      <c r="Q3612"/>
      <c r="R3612"/>
      <c r="S3612"/>
      <c r="T3612"/>
      <c r="U3612"/>
    </row>
    <row r="3613" spans="1:21" s="105" customFormat="1" x14ac:dyDescent="0.3">
      <c r="A3613"/>
      <c r="B3613"/>
      <c r="C3613"/>
      <c r="D3613"/>
      <c r="E3613"/>
      <c r="F3613"/>
      <c r="G3613"/>
      <c r="H3613"/>
      <c r="I3613"/>
      <c r="J3613" s="102"/>
      <c r="K3613"/>
      <c r="L3613" s="102"/>
      <c r="M3613" s="135"/>
      <c r="N3613"/>
      <c r="O3613"/>
      <c r="P3613"/>
      <c r="Q3613"/>
      <c r="R3613"/>
      <c r="S3613"/>
      <c r="T3613"/>
      <c r="U3613"/>
    </row>
    <row r="3614" spans="1:21" s="105" customFormat="1" x14ac:dyDescent="0.3">
      <c r="A3614"/>
      <c r="B3614"/>
      <c r="C3614"/>
      <c r="D3614"/>
      <c r="E3614"/>
      <c r="F3614"/>
      <c r="G3614"/>
      <c r="H3614"/>
      <c r="I3614"/>
      <c r="J3614" s="102"/>
      <c r="K3614"/>
      <c r="L3614" s="102"/>
      <c r="M3614" s="135"/>
      <c r="N3614"/>
      <c r="O3614"/>
      <c r="P3614"/>
      <c r="Q3614"/>
      <c r="R3614"/>
      <c r="S3614"/>
      <c r="T3614"/>
      <c r="U3614"/>
    </row>
    <row r="3615" spans="1:21" s="105" customFormat="1" x14ac:dyDescent="0.3">
      <c r="A3615"/>
      <c r="B3615"/>
      <c r="C3615"/>
      <c r="D3615"/>
      <c r="E3615"/>
      <c r="F3615"/>
      <c r="G3615"/>
      <c r="H3615"/>
      <c r="I3615"/>
      <c r="J3615" s="102"/>
      <c r="K3615"/>
      <c r="L3615" s="102"/>
      <c r="M3615" s="135"/>
      <c r="N3615"/>
      <c r="O3615"/>
      <c r="P3615"/>
      <c r="Q3615"/>
      <c r="R3615"/>
      <c r="S3615"/>
      <c r="T3615"/>
      <c r="U3615"/>
    </row>
    <row r="3616" spans="1:21" s="105" customFormat="1" x14ac:dyDescent="0.3">
      <c r="A3616"/>
      <c r="B3616"/>
      <c r="C3616"/>
      <c r="D3616"/>
      <c r="E3616"/>
      <c r="F3616"/>
      <c r="G3616"/>
      <c r="H3616"/>
      <c r="I3616"/>
      <c r="J3616" s="102"/>
      <c r="K3616"/>
      <c r="L3616" s="102"/>
      <c r="M3616" s="135"/>
      <c r="N3616"/>
      <c r="O3616"/>
      <c r="P3616"/>
      <c r="Q3616"/>
      <c r="R3616"/>
      <c r="S3616"/>
      <c r="T3616"/>
      <c r="U3616"/>
    </row>
    <row r="3617" spans="1:21" s="105" customFormat="1" x14ac:dyDescent="0.3">
      <c r="A3617"/>
      <c r="B3617"/>
      <c r="C3617"/>
      <c r="D3617"/>
      <c r="E3617"/>
      <c r="F3617"/>
      <c r="G3617"/>
      <c r="H3617"/>
      <c r="I3617"/>
      <c r="J3617" s="102"/>
      <c r="K3617"/>
      <c r="L3617" s="102"/>
      <c r="M3617" s="135"/>
      <c r="N3617"/>
      <c r="O3617"/>
      <c r="P3617"/>
      <c r="Q3617"/>
      <c r="R3617"/>
      <c r="S3617"/>
      <c r="T3617"/>
      <c r="U3617"/>
    </row>
    <row r="3618" spans="1:21" s="105" customFormat="1" x14ac:dyDescent="0.3">
      <c r="A3618"/>
      <c r="B3618"/>
      <c r="C3618"/>
      <c r="D3618"/>
      <c r="E3618"/>
      <c r="F3618"/>
      <c r="G3618"/>
      <c r="H3618"/>
      <c r="I3618"/>
      <c r="J3618" s="102"/>
      <c r="K3618"/>
      <c r="L3618" s="102"/>
      <c r="M3618" s="135"/>
      <c r="N3618"/>
      <c r="O3618"/>
      <c r="P3618"/>
      <c r="Q3618"/>
      <c r="R3618"/>
      <c r="S3618"/>
      <c r="T3618"/>
      <c r="U3618"/>
    </row>
    <row r="3619" spans="1:21" s="105" customFormat="1" x14ac:dyDescent="0.3">
      <c r="A3619"/>
      <c r="B3619"/>
      <c r="C3619"/>
      <c r="D3619"/>
      <c r="E3619"/>
      <c r="F3619"/>
      <c r="G3619"/>
      <c r="H3619"/>
      <c r="I3619"/>
      <c r="J3619" s="102"/>
      <c r="K3619"/>
      <c r="L3619" s="102"/>
      <c r="M3619" s="135"/>
      <c r="N3619"/>
      <c r="O3619"/>
      <c r="P3619"/>
      <c r="Q3619"/>
      <c r="R3619"/>
      <c r="S3619"/>
      <c r="T3619"/>
      <c r="U3619"/>
    </row>
    <row r="3620" spans="1:21" s="105" customFormat="1" x14ac:dyDescent="0.3">
      <c r="A3620"/>
      <c r="B3620"/>
      <c r="C3620"/>
      <c r="D3620"/>
      <c r="E3620"/>
      <c r="F3620"/>
      <c r="G3620"/>
      <c r="H3620"/>
      <c r="I3620"/>
      <c r="J3620" s="102"/>
      <c r="K3620"/>
      <c r="L3620" s="102"/>
      <c r="M3620" s="135"/>
      <c r="N3620"/>
      <c r="O3620"/>
      <c r="P3620"/>
      <c r="Q3620"/>
      <c r="R3620"/>
      <c r="S3620"/>
      <c r="T3620"/>
      <c r="U3620"/>
    </row>
    <row r="3621" spans="1:21" s="105" customFormat="1" x14ac:dyDescent="0.3">
      <c r="A3621"/>
      <c r="B3621"/>
      <c r="C3621"/>
      <c r="D3621"/>
      <c r="E3621"/>
      <c r="F3621"/>
      <c r="G3621"/>
      <c r="H3621"/>
      <c r="I3621"/>
      <c r="J3621" s="102"/>
      <c r="K3621"/>
      <c r="L3621" s="102"/>
      <c r="M3621" s="135"/>
      <c r="N3621"/>
      <c r="O3621"/>
      <c r="P3621"/>
      <c r="Q3621"/>
      <c r="R3621"/>
      <c r="S3621"/>
      <c r="T3621"/>
      <c r="U3621"/>
    </row>
    <row r="3622" spans="1:21" s="105" customFormat="1" x14ac:dyDescent="0.3">
      <c r="A3622"/>
      <c r="B3622"/>
      <c r="C3622"/>
      <c r="D3622"/>
      <c r="E3622"/>
      <c r="F3622"/>
      <c r="G3622"/>
      <c r="H3622"/>
      <c r="I3622"/>
      <c r="J3622" s="102"/>
      <c r="K3622"/>
      <c r="L3622" s="102"/>
      <c r="M3622" s="135"/>
      <c r="N3622"/>
      <c r="O3622"/>
      <c r="P3622"/>
      <c r="Q3622"/>
      <c r="R3622"/>
      <c r="S3622"/>
      <c r="T3622"/>
      <c r="U3622"/>
    </row>
    <row r="3623" spans="1:21" s="105" customFormat="1" x14ac:dyDescent="0.3">
      <c r="A3623"/>
      <c r="B3623"/>
      <c r="C3623"/>
      <c r="D3623"/>
      <c r="E3623"/>
      <c r="F3623"/>
      <c r="G3623"/>
      <c r="H3623"/>
      <c r="I3623"/>
      <c r="J3623" s="102"/>
      <c r="K3623"/>
      <c r="L3623" s="102"/>
      <c r="M3623" s="135"/>
      <c r="N3623"/>
      <c r="O3623"/>
      <c r="P3623"/>
      <c r="Q3623"/>
      <c r="R3623"/>
      <c r="S3623"/>
      <c r="T3623"/>
      <c r="U3623"/>
    </row>
    <row r="3624" spans="1:21" s="105" customFormat="1" x14ac:dyDescent="0.3">
      <c r="A3624"/>
      <c r="B3624"/>
      <c r="C3624"/>
      <c r="D3624"/>
      <c r="E3624"/>
      <c r="F3624"/>
      <c r="G3624"/>
      <c r="H3624"/>
      <c r="I3624"/>
      <c r="J3624" s="102"/>
      <c r="K3624"/>
      <c r="L3624" s="102"/>
      <c r="M3624" s="135"/>
      <c r="N3624"/>
      <c r="O3624"/>
      <c r="P3624"/>
      <c r="Q3624"/>
      <c r="R3624"/>
      <c r="S3624"/>
      <c r="T3624"/>
      <c r="U3624"/>
    </row>
    <row r="3625" spans="1:21" s="105" customFormat="1" x14ac:dyDescent="0.3">
      <c r="A3625"/>
      <c r="B3625"/>
      <c r="C3625"/>
      <c r="D3625"/>
      <c r="E3625"/>
      <c r="F3625"/>
      <c r="G3625"/>
      <c r="H3625"/>
      <c r="I3625"/>
      <c r="J3625" s="102"/>
      <c r="K3625"/>
      <c r="L3625" s="102"/>
      <c r="M3625" s="135"/>
      <c r="N3625"/>
      <c r="O3625"/>
      <c r="P3625"/>
      <c r="Q3625"/>
      <c r="R3625"/>
      <c r="S3625"/>
      <c r="T3625"/>
      <c r="U3625"/>
    </row>
    <row r="3626" spans="1:21" s="105" customFormat="1" x14ac:dyDescent="0.3">
      <c r="A3626"/>
      <c r="B3626"/>
      <c r="C3626"/>
      <c r="D3626"/>
      <c r="E3626"/>
      <c r="F3626"/>
      <c r="G3626"/>
      <c r="H3626"/>
      <c r="I3626"/>
      <c r="J3626" s="102"/>
      <c r="K3626"/>
      <c r="L3626" s="102"/>
      <c r="M3626" s="135"/>
      <c r="N3626"/>
      <c r="O3626"/>
      <c r="P3626"/>
      <c r="Q3626"/>
      <c r="R3626"/>
      <c r="S3626"/>
      <c r="T3626"/>
      <c r="U3626"/>
    </row>
    <row r="3627" spans="1:21" s="105" customFormat="1" x14ac:dyDescent="0.3">
      <c r="A3627"/>
      <c r="B3627"/>
      <c r="C3627"/>
      <c r="D3627"/>
      <c r="E3627"/>
      <c r="F3627"/>
      <c r="G3627"/>
      <c r="H3627"/>
      <c r="I3627"/>
      <c r="J3627" s="102"/>
      <c r="K3627"/>
      <c r="L3627" s="102"/>
      <c r="M3627" s="135"/>
      <c r="N3627"/>
      <c r="O3627"/>
      <c r="P3627"/>
      <c r="Q3627"/>
      <c r="R3627"/>
      <c r="S3627"/>
      <c r="T3627"/>
      <c r="U3627"/>
    </row>
    <row r="3628" spans="1:21" s="105" customFormat="1" x14ac:dyDescent="0.3">
      <c r="A3628"/>
      <c r="B3628"/>
      <c r="C3628"/>
      <c r="D3628"/>
      <c r="E3628"/>
      <c r="F3628"/>
      <c r="G3628"/>
      <c r="H3628"/>
      <c r="I3628"/>
      <c r="J3628" s="102"/>
      <c r="K3628"/>
      <c r="L3628" s="102"/>
      <c r="M3628" s="135"/>
      <c r="N3628"/>
      <c r="O3628"/>
      <c r="P3628"/>
      <c r="Q3628"/>
      <c r="R3628"/>
      <c r="S3628"/>
      <c r="T3628"/>
      <c r="U3628"/>
    </row>
    <row r="3629" spans="1:21" s="105" customFormat="1" x14ac:dyDescent="0.3">
      <c r="A3629"/>
      <c r="B3629"/>
      <c r="C3629"/>
      <c r="D3629"/>
      <c r="E3629"/>
      <c r="F3629"/>
      <c r="G3629"/>
      <c r="H3629"/>
      <c r="I3629"/>
      <c r="J3629" s="102"/>
      <c r="K3629"/>
      <c r="L3629" s="102"/>
      <c r="M3629" s="135"/>
      <c r="N3629"/>
      <c r="O3629"/>
      <c r="P3629"/>
      <c r="Q3629"/>
      <c r="R3629"/>
      <c r="S3629"/>
      <c r="T3629"/>
      <c r="U3629"/>
    </row>
    <row r="3630" spans="1:21" s="105" customFormat="1" x14ac:dyDescent="0.3">
      <c r="A3630"/>
      <c r="B3630"/>
      <c r="C3630"/>
      <c r="D3630"/>
      <c r="E3630"/>
      <c r="F3630"/>
      <c r="G3630"/>
      <c r="H3630"/>
      <c r="I3630"/>
      <c r="J3630" s="102"/>
      <c r="K3630"/>
      <c r="L3630" s="102"/>
      <c r="M3630" s="135"/>
      <c r="N3630"/>
      <c r="O3630"/>
      <c r="P3630"/>
      <c r="Q3630"/>
      <c r="R3630"/>
      <c r="S3630"/>
      <c r="T3630"/>
      <c r="U3630"/>
    </row>
    <row r="3631" spans="1:21" s="105" customFormat="1" x14ac:dyDescent="0.3">
      <c r="A3631"/>
      <c r="B3631"/>
      <c r="C3631"/>
      <c r="D3631"/>
      <c r="E3631"/>
      <c r="F3631"/>
      <c r="G3631"/>
      <c r="H3631"/>
      <c r="I3631"/>
      <c r="J3631" s="102"/>
      <c r="K3631"/>
      <c r="L3631" s="102"/>
      <c r="M3631" s="135"/>
      <c r="N3631"/>
      <c r="O3631"/>
      <c r="P3631"/>
      <c r="Q3631"/>
      <c r="R3631"/>
      <c r="S3631"/>
      <c r="T3631"/>
      <c r="U3631"/>
    </row>
    <row r="3632" spans="1:21" s="105" customFormat="1" x14ac:dyDescent="0.3">
      <c r="A3632"/>
      <c r="B3632"/>
      <c r="C3632"/>
      <c r="D3632"/>
      <c r="E3632"/>
      <c r="F3632"/>
      <c r="G3632"/>
      <c r="H3632"/>
      <c r="I3632"/>
      <c r="J3632" s="102"/>
      <c r="K3632"/>
      <c r="L3632" s="102"/>
      <c r="M3632" s="135"/>
      <c r="N3632"/>
      <c r="O3632"/>
      <c r="P3632"/>
      <c r="Q3632"/>
      <c r="R3632"/>
      <c r="S3632"/>
      <c r="T3632"/>
      <c r="U3632"/>
    </row>
    <row r="3633" spans="1:21" s="105" customFormat="1" x14ac:dyDescent="0.3">
      <c r="A3633"/>
      <c r="B3633"/>
      <c r="C3633"/>
      <c r="D3633"/>
      <c r="E3633"/>
      <c r="F3633"/>
      <c r="G3633"/>
      <c r="H3633"/>
      <c r="I3633"/>
      <c r="J3633" s="102"/>
      <c r="K3633"/>
      <c r="L3633" s="102"/>
      <c r="M3633" s="135"/>
      <c r="N3633"/>
      <c r="O3633"/>
      <c r="P3633"/>
      <c r="Q3633"/>
      <c r="R3633"/>
      <c r="S3633"/>
      <c r="T3633"/>
      <c r="U3633"/>
    </row>
    <row r="3634" spans="1:21" s="105" customFormat="1" x14ac:dyDescent="0.3">
      <c r="A3634"/>
      <c r="B3634"/>
      <c r="C3634"/>
      <c r="D3634"/>
      <c r="E3634"/>
      <c r="F3634"/>
      <c r="G3634"/>
      <c r="H3634"/>
      <c r="I3634"/>
      <c r="J3634" s="102"/>
      <c r="K3634"/>
      <c r="L3634" s="102"/>
      <c r="M3634" s="135"/>
      <c r="N3634"/>
      <c r="O3634"/>
      <c r="P3634"/>
      <c r="Q3634"/>
      <c r="R3634"/>
      <c r="S3634"/>
      <c r="T3634"/>
      <c r="U3634"/>
    </row>
    <row r="3635" spans="1:21" s="105" customFormat="1" x14ac:dyDescent="0.3">
      <c r="A3635"/>
      <c r="B3635"/>
      <c r="C3635"/>
      <c r="D3635"/>
      <c r="E3635"/>
      <c r="F3635"/>
      <c r="G3635"/>
      <c r="H3635"/>
      <c r="I3635"/>
      <c r="J3635" s="102"/>
      <c r="K3635"/>
      <c r="L3635" s="102"/>
      <c r="M3635" s="135"/>
      <c r="N3635"/>
      <c r="O3635"/>
      <c r="P3635"/>
      <c r="Q3635"/>
      <c r="R3635"/>
      <c r="S3635"/>
      <c r="T3635"/>
      <c r="U3635"/>
    </row>
    <row r="3636" spans="1:21" s="105" customFormat="1" x14ac:dyDescent="0.3">
      <c r="A3636"/>
      <c r="B3636"/>
      <c r="C3636"/>
      <c r="D3636"/>
      <c r="E3636"/>
      <c r="F3636"/>
      <c r="G3636"/>
      <c r="H3636"/>
      <c r="I3636"/>
      <c r="J3636" s="102"/>
      <c r="K3636"/>
      <c r="L3636" s="102"/>
      <c r="M3636" s="135"/>
      <c r="N3636"/>
      <c r="O3636"/>
      <c r="P3636"/>
      <c r="Q3636"/>
      <c r="R3636"/>
      <c r="S3636"/>
      <c r="T3636"/>
      <c r="U3636"/>
    </row>
    <row r="3637" spans="1:21" s="105" customFormat="1" x14ac:dyDescent="0.3">
      <c r="A3637"/>
      <c r="B3637"/>
      <c r="C3637"/>
      <c r="D3637"/>
      <c r="E3637"/>
      <c r="F3637"/>
      <c r="G3637"/>
      <c r="H3637"/>
      <c r="I3637"/>
      <c r="J3637" s="102"/>
      <c r="K3637"/>
      <c r="L3637" s="102"/>
      <c r="M3637" s="135"/>
      <c r="N3637"/>
      <c r="O3637"/>
      <c r="P3637"/>
      <c r="Q3637"/>
      <c r="R3637"/>
      <c r="S3637"/>
      <c r="T3637"/>
      <c r="U3637"/>
    </row>
    <row r="3638" spans="1:21" s="105" customFormat="1" x14ac:dyDescent="0.3">
      <c r="A3638"/>
      <c r="B3638"/>
      <c r="C3638"/>
      <c r="D3638"/>
      <c r="E3638"/>
      <c r="F3638"/>
      <c r="G3638"/>
      <c r="H3638"/>
      <c r="I3638"/>
      <c r="J3638" s="102"/>
      <c r="K3638"/>
      <c r="L3638" s="102"/>
      <c r="M3638" s="135"/>
      <c r="N3638"/>
      <c r="O3638"/>
      <c r="P3638"/>
      <c r="Q3638"/>
      <c r="R3638"/>
      <c r="S3638"/>
      <c r="T3638"/>
      <c r="U3638"/>
    </row>
    <row r="3639" spans="1:21" s="105" customFormat="1" x14ac:dyDescent="0.3">
      <c r="A3639"/>
      <c r="B3639"/>
      <c r="C3639"/>
      <c r="D3639"/>
      <c r="E3639"/>
      <c r="F3639"/>
      <c r="G3639"/>
      <c r="H3639"/>
      <c r="I3639"/>
      <c r="J3639" s="102"/>
      <c r="K3639"/>
      <c r="L3639" s="102"/>
      <c r="M3639" s="135"/>
      <c r="N3639"/>
      <c r="O3639"/>
      <c r="P3639"/>
      <c r="Q3639"/>
      <c r="R3639"/>
      <c r="S3639"/>
      <c r="T3639"/>
      <c r="U3639"/>
    </row>
    <row r="3640" spans="1:21" s="105" customFormat="1" x14ac:dyDescent="0.3">
      <c r="A3640"/>
      <c r="B3640"/>
      <c r="C3640"/>
      <c r="D3640"/>
      <c r="E3640"/>
      <c r="F3640"/>
      <c r="G3640"/>
      <c r="H3640"/>
      <c r="I3640"/>
      <c r="J3640" s="102"/>
      <c r="K3640"/>
      <c r="L3640" s="102"/>
      <c r="M3640" s="135"/>
      <c r="N3640"/>
      <c r="O3640"/>
      <c r="P3640"/>
      <c r="Q3640"/>
      <c r="R3640"/>
      <c r="S3640"/>
      <c r="T3640"/>
      <c r="U3640"/>
    </row>
    <row r="3641" spans="1:21" s="105" customFormat="1" x14ac:dyDescent="0.3">
      <c r="A3641"/>
      <c r="B3641"/>
      <c r="C3641"/>
      <c r="D3641"/>
      <c r="E3641"/>
      <c r="F3641"/>
      <c r="G3641"/>
      <c r="H3641"/>
      <c r="I3641"/>
      <c r="J3641" s="102"/>
      <c r="K3641"/>
      <c r="L3641" s="102"/>
      <c r="M3641" s="135"/>
      <c r="N3641"/>
      <c r="O3641"/>
      <c r="P3641"/>
      <c r="Q3641"/>
      <c r="R3641"/>
      <c r="S3641"/>
      <c r="T3641"/>
      <c r="U3641"/>
    </row>
    <row r="3642" spans="1:21" s="105" customFormat="1" x14ac:dyDescent="0.3">
      <c r="A3642"/>
      <c r="B3642"/>
      <c r="C3642"/>
      <c r="D3642"/>
      <c r="E3642"/>
      <c r="F3642"/>
      <c r="G3642"/>
      <c r="H3642"/>
      <c r="I3642"/>
      <c r="J3642" s="102"/>
      <c r="K3642"/>
      <c r="L3642" s="102"/>
      <c r="M3642" s="135"/>
      <c r="N3642"/>
      <c r="O3642"/>
      <c r="P3642"/>
      <c r="Q3642"/>
      <c r="R3642"/>
      <c r="S3642"/>
      <c r="T3642"/>
      <c r="U3642"/>
    </row>
    <row r="3643" spans="1:21" s="105" customFormat="1" x14ac:dyDescent="0.3">
      <c r="A3643"/>
      <c r="B3643"/>
      <c r="C3643"/>
      <c r="D3643"/>
      <c r="E3643"/>
      <c r="F3643"/>
      <c r="G3643"/>
      <c r="H3643"/>
      <c r="I3643"/>
      <c r="J3643" s="102"/>
      <c r="K3643"/>
      <c r="L3643" s="102"/>
      <c r="M3643" s="135"/>
      <c r="N3643"/>
      <c r="O3643"/>
      <c r="P3643"/>
      <c r="Q3643"/>
      <c r="R3643"/>
      <c r="S3643"/>
      <c r="T3643"/>
      <c r="U3643"/>
    </row>
    <row r="3644" spans="1:21" s="105" customFormat="1" x14ac:dyDescent="0.3">
      <c r="A3644"/>
      <c r="B3644"/>
      <c r="C3644"/>
      <c r="D3644"/>
      <c r="E3644"/>
      <c r="F3644"/>
      <c r="G3644"/>
      <c r="H3644"/>
      <c r="I3644"/>
      <c r="J3644" s="102"/>
      <c r="K3644"/>
      <c r="L3644" s="102"/>
      <c r="M3644" s="135"/>
      <c r="N3644"/>
      <c r="O3644"/>
      <c r="P3644"/>
      <c r="Q3644"/>
      <c r="R3644"/>
      <c r="S3644"/>
      <c r="T3644"/>
      <c r="U3644"/>
    </row>
    <row r="3645" spans="1:21" s="105" customFormat="1" x14ac:dyDescent="0.3">
      <c r="A3645"/>
      <c r="B3645"/>
      <c r="C3645"/>
      <c r="D3645"/>
      <c r="E3645"/>
      <c r="F3645"/>
      <c r="G3645"/>
      <c r="H3645"/>
      <c r="I3645"/>
      <c r="J3645" s="102"/>
      <c r="K3645"/>
      <c r="L3645" s="102"/>
      <c r="M3645" s="135"/>
      <c r="N3645"/>
      <c r="O3645"/>
      <c r="P3645"/>
      <c r="Q3645"/>
      <c r="R3645"/>
      <c r="S3645"/>
      <c r="T3645"/>
      <c r="U3645"/>
    </row>
    <row r="3646" spans="1:21" s="105" customFormat="1" x14ac:dyDescent="0.3">
      <c r="A3646"/>
      <c r="B3646"/>
      <c r="C3646"/>
      <c r="D3646"/>
      <c r="E3646"/>
      <c r="F3646"/>
      <c r="G3646"/>
      <c r="H3646"/>
      <c r="I3646"/>
      <c r="J3646" s="102"/>
      <c r="K3646"/>
      <c r="L3646" s="102"/>
      <c r="M3646" s="135"/>
      <c r="N3646"/>
      <c r="O3646"/>
      <c r="P3646"/>
      <c r="Q3646"/>
      <c r="R3646"/>
      <c r="S3646"/>
      <c r="T3646"/>
      <c r="U3646"/>
    </row>
    <row r="3647" spans="1:21" s="105" customFormat="1" x14ac:dyDescent="0.3">
      <c r="A3647"/>
      <c r="B3647"/>
      <c r="C3647"/>
      <c r="D3647"/>
      <c r="E3647"/>
      <c r="F3647"/>
      <c r="G3647"/>
      <c r="H3647"/>
      <c r="I3647"/>
      <c r="J3647" s="102"/>
      <c r="K3647"/>
      <c r="L3647" s="102"/>
      <c r="M3647" s="135"/>
      <c r="N3647"/>
      <c r="O3647"/>
      <c r="P3647"/>
      <c r="Q3647"/>
      <c r="R3647"/>
      <c r="S3647"/>
      <c r="T3647"/>
      <c r="U3647"/>
    </row>
    <row r="3648" spans="1:21" s="105" customFormat="1" x14ac:dyDescent="0.3">
      <c r="A3648"/>
      <c r="B3648"/>
      <c r="C3648"/>
      <c r="D3648"/>
      <c r="E3648"/>
      <c r="F3648"/>
      <c r="G3648"/>
      <c r="H3648"/>
      <c r="I3648"/>
      <c r="J3648" s="102"/>
      <c r="K3648"/>
      <c r="L3648" s="102"/>
      <c r="M3648" s="135"/>
      <c r="N3648"/>
      <c r="O3648"/>
      <c r="P3648"/>
      <c r="Q3648"/>
      <c r="R3648"/>
      <c r="S3648"/>
      <c r="T3648"/>
      <c r="U3648"/>
    </row>
    <row r="3649" spans="1:21" s="105" customFormat="1" x14ac:dyDescent="0.3">
      <c r="A3649"/>
      <c r="B3649"/>
      <c r="C3649"/>
      <c r="D3649"/>
      <c r="E3649"/>
      <c r="F3649"/>
      <c r="G3649"/>
      <c r="H3649"/>
      <c r="I3649"/>
      <c r="J3649" s="102"/>
      <c r="K3649"/>
      <c r="L3649" s="102"/>
      <c r="M3649" s="135"/>
      <c r="N3649"/>
      <c r="O3649"/>
      <c r="P3649"/>
      <c r="Q3649"/>
      <c r="R3649"/>
      <c r="S3649"/>
      <c r="T3649"/>
      <c r="U3649"/>
    </row>
    <row r="3650" spans="1:21" s="105" customFormat="1" x14ac:dyDescent="0.3">
      <c r="A3650"/>
      <c r="B3650"/>
      <c r="C3650"/>
      <c r="D3650"/>
      <c r="E3650"/>
      <c r="F3650"/>
      <c r="G3650"/>
      <c r="H3650"/>
      <c r="I3650"/>
      <c r="J3650" s="102"/>
      <c r="K3650"/>
      <c r="L3650" s="102"/>
      <c r="M3650" s="135"/>
      <c r="N3650"/>
      <c r="O3650"/>
      <c r="P3650"/>
      <c r="Q3650"/>
      <c r="R3650"/>
      <c r="S3650"/>
      <c r="T3650"/>
      <c r="U3650"/>
    </row>
    <row r="3651" spans="1:21" s="105" customFormat="1" x14ac:dyDescent="0.3">
      <c r="A3651"/>
      <c r="B3651"/>
      <c r="C3651"/>
      <c r="D3651"/>
      <c r="E3651"/>
      <c r="F3651"/>
      <c r="G3651"/>
      <c r="H3651"/>
      <c r="I3651"/>
      <c r="J3651" s="102"/>
      <c r="K3651"/>
      <c r="L3651" s="102"/>
      <c r="M3651" s="135"/>
      <c r="N3651"/>
      <c r="O3651"/>
      <c r="P3651"/>
      <c r="Q3651"/>
      <c r="R3651"/>
      <c r="S3651"/>
      <c r="T3651"/>
      <c r="U3651"/>
    </row>
    <row r="3652" spans="1:21" s="105" customFormat="1" x14ac:dyDescent="0.3">
      <c r="A3652"/>
      <c r="B3652"/>
      <c r="C3652"/>
      <c r="D3652"/>
      <c r="E3652"/>
      <c r="F3652"/>
      <c r="G3652"/>
      <c r="H3652"/>
      <c r="I3652"/>
      <c r="J3652" s="102"/>
      <c r="K3652"/>
      <c r="L3652" s="102"/>
      <c r="M3652" s="135"/>
      <c r="N3652"/>
      <c r="O3652"/>
      <c r="P3652"/>
      <c r="Q3652"/>
      <c r="R3652"/>
      <c r="S3652"/>
      <c r="T3652"/>
      <c r="U3652"/>
    </row>
    <row r="3653" spans="1:21" s="105" customFormat="1" x14ac:dyDescent="0.3">
      <c r="A3653"/>
      <c r="B3653"/>
      <c r="C3653"/>
      <c r="D3653"/>
      <c r="E3653"/>
      <c r="F3653"/>
      <c r="G3653"/>
      <c r="H3653"/>
      <c r="I3653"/>
      <c r="J3653" s="102"/>
      <c r="K3653"/>
      <c r="L3653" s="102"/>
      <c r="M3653" s="135"/>
      <c r="N3653"/>
      <c r="O3653"/>
      <c r="P3653"/>
      <c r="Q3653"/>
      <c r="R3653"/>
      <c r="S3653"/>
      <c r="T3653"/>
      <c r="U3653"/>
    </row>
    <row r="3654" spans="1:21" s="105" customFormat="1" x14ac:dyDescent="0.3">
      <c r="A3654"/>
      <c r="B3654"/>
      <c r="C3654"/>
      <c r="D3654"/>
      <c r="E3654"/>
      <c r="F3654"/>
      <c r="G3654"/>
      <c r="H3654"/>
      <c r="I3654"/>
      <c r="J3654" s="102"/>
      <c r="K3654"/>
      <c r="L3654" s="102"/>
      <c r="M3654" s="135"/>
      <c r="N3654"/>
      <c r="O3654"/>
      <c r="P3654"/>
      <c r="Q3654"/>
      <c r="R3654"/>
      <c r="S3654"/>
      <c r="T3654"/>
      <c r="U3654"/>
    </row>
    <row r="3655" spans="1:21" s="105" customFormat="1" x14ac:dyDescent="0.3">
      <c r="A3655"/>
      <c r="B3655"/>
      <c r="C3655"/>
      <c r="D3655"/>
      <c r="E3655"/>
      <c r="F3655"/>
      <c r="G3655"/>
      <c r="H3655"/>
      <c r="I3655"/>
      <c r="J3655" s="102"/>
      <c r="K3655"/>
      <c r="L3655" s="102"/>
      <c r="M3655" s="135"/>
      <c r="N3655"/>
      <c r="O3655"/>
      <c r="P3655"/>
      <c r="Q3655"/>
      <c r="R3655"/>
      <c r="S3655"/>
      <c r="T3655"/>
      <c r="U3655"/>
    </row>
    <row r="3656" spans="1:21" s="105" customFormat="1" x14ac:dyDescent="0.3">
      <c r="A3656"/>
      <c r="B3656"/>
      <c r="C3656"/>
      <c r="D3656"/>
      <c r="E3656"/>
      <c r="F3656"/>
      <c r="G3656"/>
      <c r="H3656"/>
      <c r="I3656"/>
      <c r="J3656" s="102"/>
      <c r="K3656"/>
      <c r="L3656" s="102"/>
      <c r="M3656" s="135"/>
      <c r="N3656"/>
      <c r="O3656"/>
      <c r="P3656"/>
      <c r="Q3656"/>
      <c r="R3656"/>
      <c r="S3656"/>
      <c r="T3656"/>
      <c r="U3656"/>
    </row>
    <row r="3657" spans="1:21" s="105" customFormat="1" x14ac:dyDescent="0.3">
      <c r="A3657"/>
      <c r="B3657"/>
      <c r="C3657"/>
      <c r="D3657"/>
      <c r="E3657"/>
      <c r="F3657"/>
      <c r="G3657"/>
      <c r="H3657"/>
      <c r="I3657"/>
      <c r="J3657" s="102"/>
      <c r="K3657"/>
      <c r="L3657" s="102"/>
      <c r="M3657" s="135"/>
      <c r="N3657"/>
      <c r="O3657"/>
      <c r="P3657"/>
      <c r="Q3657"/>
      <c r="R3657"/>
      <c r="S3657"/>
      <c r="T3657"/>
      <c r="U3657"/>
    </row>
    <row r="3658" spans="1:21" s="105" customFormat="1" x14ac:dyDescent="0.3">
      <c r="A3658"/>
      <c r="B3658"/>
      <c r="C3658"/>
      <c r="D3658"/>
      <c r="E3658"/>
      <c r="F3658"/>
      <c r="G3658"/>
      <c r="H3658"/>
      <c r="I3658"/>
      <c r="J3658" s="102"/>
      <c r="K3658"/>
      <c r="L3658" s="102"/>
      <c r="M3658" s="135"/>
      <c r="N3658"/>
      <c r="O3658"/>
      <c r="P3658"/>
      <c r="Q3658"/>
      <c r="R3658"/>
      <c r="S3658"/>
      <c r="T3658"/>
      <c r="U3658"/>
    </row>
    <row r="3659" spans="1:21" s="105" customFormat="1" x14ac:dyDescent="0.3">
      <c r="A3659"/>
      <c r="B3659"/>
      <c r="C3659"/>
      <c r="D3659"/>
      <c r="E3659"/>
      <c r="F3659"/>
      <c r="G3659"/>
      <c r="H3659"/>
      <c r="I3659"/>
      <c r="J3659" s="102"/>
      <c r="K3659"/>
      <c r="L3659" s="102"/>
      <c r="M3659" s="135"/>
      <c r="N3659"/>
      <c r="O3659"/>
      <c r="P3659"/>
      <c r="Q3659"/>
      <c r="R3659"/>
      <c r="S3659"/>
      <c r="T3659"/>
      <c r="U3659"/>
    </row>
    <row r="3660" spans="1:21" s="105" customFormat="1" x14ac:dyDescent="0.3">
      <c r="A3660"/>
      <c r="B3660"/>
      <c r="C3660"/>
      <c r="D3660"/>
      <c r="E3660"/>
      <c r="F3660"/>
      <c r="G3660"/>
      <c r="H3660"/>
      <c r="I3660"/>
      <c r="J3660" s="102"/>
      <c r="K3660"/>
      <c r="L3660" s="102"/>
      <c r="M3660" s="135"/>
      <c r="N3660"/>
      <c r="O3660"/>
      <c r="P3660"/>
      <c r="Q3660"/>
      <c r="R3660"/>
      <c r="S3660"/>
      <c r="T3660"/>
      <c r="U3660"/>
    </row>
    <row r="3661" spans="1:21" s="105" customFormat="1" x14ac:dyDescent="0.3">
      <c r="A3661"/>
      <c r="B3661"/>
      <c r="C3661"/>
      <c r="D3661"/>
      <c r="E3661"/>
      <c r="F3661"/>
      <c r="G3661"/>
      <c r="H3661"/>
      <c r="I3661"/>
      <c r="J3661" s="102"/>
      <c r="K3661"/>
      <c r="L3661" s="102"/>
      <c r="M3661" s="135"/>
      <c r="N3661"/>
      <c r="O3661"/>
      <c r="P3661"/>
      <c r="Q3661"/>
      <c r="R3661"/>
      <c r="S3661"/>
      <c r="T3661"/>
      <c r="U3661"/>
    </row>
    <row r="3662" spans="1:21" s="105" customFormat="1" x14ac:dyDescent="0.3">
      <c r="A3662"/>
      <c r="B3662"/>
      <c r="C3662"/>
      <c r="D3662"/>
      <c r="E3662"/>
      <c r="F3662"/>
      <c r="G3662"/>
      <c r="H3662"/>
      <c r="I3662"/>
      <c r="J3662" s="102"/>
      <c r="K3662"/>
      <c r="L3662" s="102"/>
      <c r="M3662" s="135"/>
      <c r="N3662"/>
      <c r="O3662"/>
      <c r="P3662"/>
      <c r="Q3662"/>
      <c r="R3662"/>
      <c r="S3662"/>
      <c r="T3662"/>
      <c r="U3662"/>
    </row>
    <row r="3663" spans="1:21" s="105" customFormat="1" x14ac:dyDescent="0.3">
      <c r="A3663"/>
      <c r="B3663"/>
      <c r="C3663"/>
      <c r="D3663"/>
      <c r="E3663"/>
      <c r="F3663"/>
      <c r="G3663"/>
      <c r="H3663"/>
      <c r="I3663"/>
      <c r="J3663" s="102"/>
      <c r="K3663"/>
      <c r="L3663" s="102"/>
      <c r="M3663" s="135"/>
      <c r="N3663"/>
      <c r="O3663"/>
      <c r="P3663"/>
      <c r="Q3663"/>
      <c r="R3663"/>
      <c r="S3663"/>
      <c r="T3663"/>
      <c r="U3663"/>
    </row>
    <row r="3664" spans="1:21" s="105" customFormat="1" x14ac:dyDescent="0.3">
      <c r="A3664"/>
      <c r="B3664"/>
      <c r="C3664"/>
      <c r="D3664"/>
      <c r="E3664"/>
      <c r="F3664"/>
      <c r="G3664"/>
      <c r="H3664"/>
      <c r="I3664"/>
      <c r="J3664" s="102"/>
      <c r="K3664"/>
      <c r="L3664" s="102"/>
      <c r="M3664" s="135"/>
      <c r="N3664"/>
      <c r="O3664"/>
      <c r="P3664"/>
      <c r="Q3664"/>
      <c r="R3664"/>
      <c r="S3664"/>
      <c r="T3664"/>
      <c r="U3664"/>
    </row>
    <row r="3665" spans="1:21" s="105" customFormat="1" x14ac:dyDescent="0.3">
      <c r="A3665"/>
      <c r="B3665"/>
      <c r="C3665"/>
      <c r="D3665"/>
      <c r="E3665"/>
      <c r="F3665"/>
      <c r="G3665"/>
      <c r="H3665"/>
      <c r="I3665"/>
      <c r="J3665" s="102"/>
      <c r="K3665"/>
      <c r="L3665" s="102"/>
      <c r="M3665" s="135"/>
      <c r="N3665"/>
      <c r="O3665"/>
      <c r="P3665"/>
      <c r="Q3665"/>
      <c r="R3665"/>
      <c r="S3665"/>
      <c r="T3665"/>
      <c r="U3665"/>
    </row>
    <row r="3666" spans="1:21" s="105" customFormat="1" x14ac:dyDescent="0.3">
      <c r="A3666"/>
      <c r="B3666"/>
      <c r="C3666"/>
      <c r="D3666"/>
      <c r="E3666"/>
      <c r="F3666"/>
      <c r="G3666"/>
      <c r="H3666"/>
      <c r="I3666"/>
      <c r="J3666" s="102"/>
      <c r="K3666"/>
      <c r="L3666" s="102"/>
      <c r="M3666" s="135"/>
      <c r="N3666"/>
      <c r="O3666"/>
      <c r="P3666"/>
      <c r="Q3666"/>
      <c r="R3666"/>
      <c r="S3666"/>
      <c r="T3666"/>
      <c r="U3666"/>
    </row>
    <row r="3667" spans="1:21" s="105" customFormat="1" x14ac:dyDescent="0.3">
      <c r="A3667"/>
      <c r="B3667"/>
      <c r="C3667"/>
      <c r="D3667"/>
      <c r="E3667"/>
      <c r="F3667"/>
      <c r="G3667"/>
      <c r="H3667"/>
      <c r="I3667"/>
      <c r="J3667" s="102"/>
      <c r="K3667"/>
      <c r="L3667" s="102"/>
      <c r="M3667" s="135"/>
      <c r="N3667"/>
      <c r="O3667"/>
      <c r="P3667"/>
      <c r="Q3667"/>
      <c r="R3667"/>
      <c r="S3667"/>
      <c r="T3667"/>
      <c r="U3667"/>
    </row>
    <row r="3668" spans="1:21" s="105" customFormat="1" x14ac:dyDescent="0.3">
      <c r="A3668"/>
      <c r="B3668"/>
      <c r="C3668"/>
      <c r="D3668"/>
      <c r="E3668"/>
      <c r="F3668"/>
      <c r="G3668"/>
      <c r="H3668"/>
      <c r="I3668"/>
      <c r="J3668" s="102"/>
      <c r="K3668"/>
      <c r="L3668" s="102"/>
      <c r="M3668" s="135"/>
      <c r="N3668"/>
      <c r="O3668"/>
      <c r="P3668"/>
      <c r="Q3668"/>
      <c r="R3668"/>
      <c r="S3668"/>
      <c r="T3668"/>
      <c r="U3668"/>
    </row>
    <row r="3669" spans="1:21" s="105" customFormat="1" x14ac:dyDescent="0.3">
      <c r="A3669"/>
      <c r="B3669"/>
      <c r="C3669"/>
      <c r="D3669"/>
      <c r="E3669"/>
      <c r="F3669"/>
      <c r="G3669"/>
      <c r="H3669"/>
      <c r="I3669"/>
      <c r="J3669" s="102"/>
      <c r="K3669"/>
      <c r="L3669" s="102"/>
      <c r="M3669" s="135"/>
      <c r="N3669"/>
      <c r="O3669"/>
      <c r="P3669"/>
      <c r="Q3669"/>
      <c r="R3669"/>
      <c r="S3669"/>
      <c r="T3669"/>
      <c r="U3669"/>
    </row>
    <row r="3670" spans="1:21" s="105" customFormat="1" x14ac:dyDescent="0.3">
      <c r="A3670"/>
      <c r="B3670"/>
      <c r="C3670"/>
      <c r="D3670"/>
      <c r="E3670"/>
      <c r="F3670"/>
      <c r="G3670"/>
      <c r="H3670"/>
      <c r="I3670"/>
      <c r="J3670" s="102"/>
      <c r="K3670"/>
      <c r="L3670" s="102"/>
      <c r="M3670" s="135"/>
      <c r="N3670"/>
      <c r="O3670"/>
      <c r="P3670"/>
      <c r="Q3670"/>
      <c r="R3670"/>
      <c r="S3670"/>
      <c r="T3670"/>
      <c r="U3670"/>
    </row>
    <row r="3671" spans="1:21" s="105" customFormat="1" x14ac:dyDescent="0.3">
      <c r="A3671"/>
      <c r="B3671"/>
      <c r="C3671"/>
      <c r="D3671"/>
      <c r="E3671"/>
      <c r="F3671"/>
      <c r="G3671"/>
      <c r="H3671"/>
      <c r="I3671"/>
      <c r="J3671" s="102"/>
      <c r="K3671"/>
      <c r="L3671" s="102"/>
      <c r="M3671" s="135"/>
      <c r="N3671"/>
      <c r="O3671"/>
      <c r="P3671"/>
      <c r="Q3671"/>
      <c r="R3671"/>
      <c r="S3671"/>
      <c r="T3671"/>
      <c r="U3671"/>
    </row>
    <row r="3672" spans="1:21" s="105" customFormat="1" x14ac:dyDescent="0.3">
      <c r="A3672"/>
      <c r="B3672"/>
      <c r="C3672"/>
      <c r="D3672"/>
      <c r="E3672"/>
      <c r="F3672"/>
      <c r="G3672"/>
      <c r="H3672"/>
      <c r="I3672"/>
      <c r="J3672" s="102"/>
      <c r="K3672"/>
      <c r="L3672" s="102"/>
      <c r="M3672" s="135"/>
      <c r="N3672"/>
      <c r="O3672"/>
      <c r="P3672"/>
      <c r="Q3672"/>
      <c r="R3672"/>
      <c r="S3672"/>
      <c r="T3672"/>
      <c r="U3672"/>
    </row>
    <row r="3673" spans="1:21" s="105" customFormat="1" x14ac:dyDescent="0.3">
      <c r="A3673"/>
      <c r="B3673"/>
      <c r="C3673"/>
      <c r="D3673"/>
      <c r="E3673"/>
      <c r="F3673"/>
      <c r="G3673"/>
      <c r="H3673"/>
      <c r="I3673"/>
      <c r="J3673" s="102"/>
      <c r="K3673"/>
      <c r="L3673" s="102"/>
      <c r="M3673" s="135"/>
      <c r="N3673"/>
      <c r="O3673"/>
      <c r="P3673"/>
      <c r="Q3673"/>
      <c r="R3673"/>
      <c r="S3673"/>
      <c r="T3673"/>
      <c r="U3673"/>
    </row>
    <row r="3674" spans="1:21" s="105" customFormat="1" x14ac:dyDescent="0.3">
      <c r="A3674"/>
      <c r="B3674"/>
      <c r="C3674"/>
      <c r="D3674"/>
      <c r="E3674"/>
      <c r="F3674"/>
      <c r="G3674"/>
      <c r="H3674"/>
      <c r="I3674"/>
      <c r="J3674" s="102"/>
      <c r="K3674"/>
      <c r="L3674" s="102"/>
      <c r="M3674" s="135"/>
      <c r="N3674"/>
      <c r="O3674"/>
      <c r="P3674"/>
      <c r="Q3674"/>
      <c r="R3674"/>
      <c r="S3674"/>
      <c r="T3674"/>
      <c r="U3674"/>
    </row>
    <row r="3675" spans="1:21" s="105" customFormat="1" x14ac:dyDescent="0.3">
      <c r="A3675"/>
      <c r="B3675"/>
      <c r="C3675"/>
      <c r="D3675"/>
      <c r="E3675"/>
      <c r="F3675"/>
      <c r="G3675"/>
      <c r="H3675"/>
      <c r="I3675"/>
      <c r="J3675" s="102"/>
      <c r="K3675"/>
      <c r="L3675" s="102"/>
      <c r="M3675" s="135"/>
      <c r="N3675"/>
      <c r="O3675"/>
      <c r="P3675"/>
      <c r="Q3675"/>
      <c r="R3675"/>
      <c r="S3675"/>
      <c r="T3675"/>
      <c r="U3675"/>
    </row>
    <row r="3676" spans="1:21" s="105" customFormat="1" x14ac:dyDescent="0.3">
      <c r="A3676"/>
      <c r="B3676"/>
      <c r="C3676"/>
      <c r="D3676"/>
      <c r="E3676"/>
      <c r="F3676"/>
      <c r="G3676"/>
      <c r="H3676"/>
      <c r="I3676"/>
      <c r="J3676" s="102"/>
      <c r="K3676"/>
      <c r="L3676" s="102"/>
      <c r="M3676" s="135"/>
      <c r="N3676"/>
      <c r="O3676"/>
      <c r="P3676"/>
      <c r="Q3676"/>
      <c r="R3676"/>
      <c r="S3676"/>
      <c r="T3676"/>
      <c r="U3676"/>
    </row>
    <row r="3677" spans="1:21" s="105" customFormat="1" x14ac:dyDescent="0.3">
      <c r="A3677"/>
      <c r="B3677"/>
      <c r="C3677"/>
      <c r="D3677"/>
      <c r="E3677"/>
      <c r="F3677"/>
      <c r="G3677"/>
      <c r="H3677"/>
      <c r="I3677"/>
      <c r="J3677" s="102"/>
      <c r="K3677"/>
      <c r="L3677" s="102"/>
      <c r="M3677" s="135"/>
      <c r="N3677"/>
      <c r="O3677"/>
      <c r="P3677"/>
      <c r="Q3677"/>
      <c r="R3677"/>
      <c r="S3677"/>
      <c r="T3677"/>
      <c r="U3677"/>
    </row>
    <row r="3678" spans="1:21" s="105" customFormat="1" x14ac:dyDescent="0.3">
      <c r="A3678"/>
      <c r="B3678"/>
      <c r="C3678"/>
      <c r="D3678"/>
      <c r="E3678"/>
      <c r="F3678"/>
      <c r="G3678"/>
      <c r="H3678"/>
      <c r="I3678"/>
      <c r="J3678" s="102"/>
      <c r="K3678"/>
      <c r="L3678" s="102"/>
      <c r="M3678" s="135"/>
      <c r="N3678"/>
      <c r="O3678"/>
      <c r="P3678"/>
      <c r="Q3678"/>
      <c r="R3678"/>
      <c r="S3678"/>
      <c r="T3678"/>
      <c r="U3678"/>
    </row>
    <row r="3679" spans="1:21" s="105" customFormat="1" x14ac:dyDescent="0.3">
      <c r="A3679"/>
      <c r="B3679"/>
      <c r="C3679"/>
      <c r="D3679"/>
      <c r="E3679"/>
      <c r="F3679"/>
      <c r="G3679"/>
      <c r="H3679"/>
      <c r="I3679"/>
      <c r="J3679" s="102"/>
      <c r="K3679"/>
      <c r="L3679" s="102"/>
      <c r="M3679" s="135"/>
      <c r="N3679"/>
      <c r="O3679"/>
      <c r="P3679"/>
      <c r="Q3679"/>
      <c r="R3679"/>
      <c r="S3679"/>
      <c r="T3679"/>
      <c r="U3679"/>
    </row>
    <row r="3680" spans="1:21" s="105" customFormat="1" x14ac:dyDescent="0.3">
      <c r="A3680"/>
      <c r="B3680"/>
      <c r="C3680"/>
      <c r="D3680"/>
      <c r="E3680"/>
      <c r="F3680"/>
      <c r="G3680"/>
      <c r="H3680"/>
      <c r="I3680"/>
      <c r="J3680" s="102"/>
      <c r="K3680"/>
      <c r="L3680" s="102"/>
      <c r="M3680" s="135"/>
      <c r="N3680"/>
      <c r="O3680"/>
      <c r="P3680"/>
      <c r="Q3680"/>
      <c r="R3680"/>
      <c r="S3680"/>
      <c r="T3680"/>
      <c r="U3680"/>
    </row>
    <row r="3681" spans="1:21" s="105" customFormat="1" x14ac:dyDescent="0.3">
      <c r="A3681"/>
      <c r="B3681"/>
      <c r="C3681"/>
      <c r="D3681"/>
      <c r="E3681"/>
      <c r="F3681"/>
      <c r="G3681"/>
      <c r="H3681"/>
      <c r="I3681"/>
      <c r="J3681" s="102"/>
      <c r="K3681"/>
      <c r="L3681" s="102"/>
      <c r="M3681" s="135"/>
      <c r="N3681"/>
      <c r="O3681"/>
      <c r="P3681"/>
      <c r="Q3681"/>
      <c r="R3681"/>
      <c r="S3681"/>
      <c r="T3681"/>
      <c r="U3681"/>
    </row>
    <row r="3682" spans="1:21" s="105" customFormat="1" x14ac:dyDescent="0.3">
      <c r="A3682"/>
      <c r="B3682"/>
      <c r="C3682"/>
      <c r="D3682"/>
      <c r="E3682"/>
      <c r="F3682"/>
      <c r="G3682"/>
      <c r="H3682"/>
      <c r="I3682"/>
      <c r="J3682" s="102"/>
      <c r="K3682"/>
      <c r="L3682" s="102"/>
      <c r="M3682" s="135"/>
      <c r="N3682"/>
      <c r="O3682"/>
      <c r="P3682"/>
      <c r="Q3682"/>
      <c r="R3682"/>
      <c r="S3682"/>
      <c r="T3682"/>
      <c r="U3682"/>
    </row>
    <row r="3683" spans="1:21" s="105" customFormat="1" x14ac:dyDescent="0.3">
      <c r="A3683"/>
      <c r="B3683"/>
      <c r="C3683"/>
      <c r="D3683"/>
      <c r="E3683"/>
      <c r="F3683"/>
      <c r="G3683"/>
      <c r="H3683"/>
      <c r="I3683"/>
      <c r="J3683" s="102"/>
      <c r="K3683"/>
      <c r="L3683" s="102"/>
      <c r="M3683" s="135"/>
      <c r="N3683"/>
      <c r="O3683"/>
      <c r="P3683"/>
      <c r="Q3683"/>
      <c r="R3683"/>
      <c r="S3683"/>
      <c r="T3683"/>
      <c r="U3683"/>
    </row>
    <row r="3684" spans="1:21" s="105" customFormat="1" x14ac:dyDescent="0.3">
      <c r="A3684"/>
      <c r="B3684"/>
      <c r="C3684"/>
      <c r="D3684"/>
      <c r="E3684"/>
      <c r="F3684"/>
      <c r="G3684"/>
      <c r="H3684"/>
      <c r="I3684"/>
      <c r="J3684" s="102"/>
      <c r="K3684"/>
      <c r="L3684" s="102"/>
      <c r="M3684" s="135"/>
      <c r="N3684"/>
      <c r="O3684"/>
      <c r="P3684"/>
      <c r="Q3684"/>
      <c r="R3684"/>
      <c r="S3684"/>
      <c r="T3684"/>
      <c r="U3684"/>
    </row>
    <row r="3685" spans="1:21" s="105" customFormat="1" x14ac:dyDescent="0.3">
      <c r="A3685"/>
      <c r="B3685"/>
      <c r="C3685"/>
      <c r="D3685"/>
      <c r="E3685"/>
      <c r="F3685"/>
      <c r="G3685"/>
      <c r="H3685"/>
      <c r="I3685"/>
      <c r="J3685" s="102"/>
      <c r="K3685"/>
      <c r="L3685" s="102"/>
      <c r="M3685" s="135"/>
      <c r="N3685"/>
      <c r="O3685"/>
      <c r="P3685"/>
      <c r="Q3685"/>
      <c r="R3685"/>
      <c r="S3685"/>
      <c r="T3685"/>
      <c r="U3685"/>
    </row>
    <row r="3686" spans="1:21" s="105" customFormat="1" x14ac:dyDescent="0.3">
      <c r="A3686"/>
      <c r="B3686"/>
      <c r="C3686"/>
      <c r="D3686"/>
      <c r="E3686"/>
      <c r="F3686"/>
      <c r="G3686"/>
      <c r="H3686"/>
      <c r="I3686"/>
      <c r="J3686" s="102"/>
      <c r="K3686"/>
      <c r="L3686" s="102"/>
      <c r="M3686" s="135"/>
      <c r="N3686"/>
      <c r="O3686"/>
      <c r="P3686"/>
      <c r="Q3686"/>
      <c r="R3686"/>
      <c r="S3686"/>
      <c r="T3686"/>
      <c r="U3686"/>
    </row>
    <row r="3687" spans="1:21" s="105" customFormat="1" x14ac:dyDescent="0.3">
      <c r="A3687"/>
      <c r="B3687"/>
      <c r="C3687"/>
      <c r="D3687"/>
      <c r="E3687"/>
      <c r="F3687"/>
      <c r="G3687"/>
      <c r="H3687"/>
      <c r="I3687"/>
      <c r="J3687" s="102"/>
      <c r="K3687"/>
      <c r="L3687" s="102"/>
      <c r="M3687" s="135"/>
      <c r="N3687"/>
      <c r="O3687"/>
      <c r="P3687"/>
      <c r="Q3687"/>
      <c r="R3687"/>
      <c r="S3687"/>
      <c r="T3687"/>
      <c r="U3687"/>
    </row>
    <row r="3688" spans="1:21" s="105" customFormat="1" x14ac:dyDescent="0.3">
      <c r="A3688"/>
      <c r="B3688"/>
      <c r="C3688"/>
      <c r="D3688"/>
      <c r="E3688"/>
      <c r="F3688"/>
      <c r="G3688"/>
      <c r="H3688"/>
      <c r="I3688"/>
      <c r="J3688" s="102"/>
      <c r="K3688"/>
      <c r="L3688" s="102"/>
      <c r="M3688" s="135"/>
      <c r="N3688"/>
      <c r="O3688"/>
      <c r="P3688"/>
      <c r="Q3688"/>
      <c r="R3688"/>
      <c r="S3688"/>
      <c r="T3688"/>
      <c r="U3688"/>
    </row>
    <row r="3689" spans="1:21" s="105" customFormat="1" x14ac:dyDescent="0.3">
      <c r="A3689"/>
      <c r="B3689"/>
      <c r="C3689"/>
      <c r="D3689"/>
      <c r="E3689"/>
      <c r="F3689"/>
      <c r="G3689"/>
      <c r="H3689"/>
      <c r="I3689"/>
      <c r="J3689" s="102"/>
      <c r="K3689"/>
      <c r="L3689" s="102"/>
      <c r="M3689" s="135"/>
      <c r="N3689"/>
      <c r="O3689"/>
      <c r="P3689"/>
      <c r="Q3689"/>
      <c r="R3689"/>
      <c r="S3689"/>
      <c r="T3689"/>
      <c r="U3689"/>
    </row>
    <row r="3690" spans="1:21" s="105" customFormat="1" x14ac:dyDescent="0.3">
      <c r="A3690"/>
      <c r="B3690"/>
      <c r="C3690"/>
      <c r="D3690"/>
      <c r="E3690"/>
      <c r="F3690"/>
      <c r="G3690"/>
      <c r="H3690"/>
      <c r="I3690"/>
      <c r="J3690" s="102"/>
      <c r="K3690"/>
      <c r="L3690" s="102"/>
      <c r="M3690" s="135"/>
      <c r="N3690"/>
      <c r="O3690"/>
      <c r="P3690"/>
      <c r="Q3690"/>
      <c r="R3690"/>
      <c r="S3690"/>
      <c r="T3690"/>
      <c r="U3690"/>
    </row>
    <row r="3691" spans="1:21" s="105" customFormat="1" x14ac:dyDescent="0.3">
      <c r="A3691"/>
      <c r="B3691"/>
      <c r="C3691"/>
      <c r="D3691"/>
      <c r="E3691"/>
      <c r="F3691"/>
      <c r="G3691"/>
      <c r="H3691"/>
      <c r="I3691"/>
      <c r="J3691" s="102"/>
      <c r="K3691"/>
      <c r="L3691" s="102"/>
      <c r="M3691" s="135"/>
      <c r="N3691"/>
      <c r="O3691"/>
      <c r="P3691"/>
      <c r="Q3691"/>
      <c r="R3691"/>
      <c r="S3691"/>
      <c r="T3691"/>
      <c r="U3691"/>
    </row>
    <row r="3692" spans="1:21" s="105" customFormat="1" x14ac:dyDescent="0.3">
      <c r="A3692"/>
      <c r="B3692"/>
      <c r="C3692"/>
      <c r="D3692"/>
      <c r="E3692"/>
      <c r="F3692"/>
      <c r="G3692"/>
      <c r="H3692"/>
      <c r="I3692"/>
      <c r="J3692" s="102"/>
      <c r="K3692"/>
      <c r="L3692" s="102"/>
      <c r="M3692" s="135"/>
      <c r="N3692"/>
      <c r="O3692"/>
      <c r="P3692"/>
      <c r="Q3692"/>
      <c r="R3692"/>
      <c r="S3692"/>
      <c r="T3692"/>
      <c r="U3692"/>
    </row>
    <row r="3693" spans="1:21" s="105" customFormat="1" x14ac:dyDescent="0.3">
      <c r="A3693"/>
      <c r="B3693"/>
      <c r="C3693"/>
      <c r="D3693"/>
      <c r="E3693"/>
      <c r="F3693"/>
      <c r="G3693"/>
      <c r="H3693"/>
      <c r="I3693"/>
      <c r="J3693" s="102"/>
      <c r="K3693"/>
      <c r="L3693" s="102"/>
      <c r="M3693" s="135"/>
      <c r="N3693"/>
      <c r="O3693"/>
      <c r="P3693"/>
      <c r="Q3693"/>
      <c r="R3693"/>
      <c r="S3693"/>
      <c r="T3693"/>
      <c r="U3693"/>
    </row>
    <row r="3694" spans="1:21" s="105" customFormat="1" x14ac:dyDescent="0.3">
      <c r="A3694"/>
      <c r="B3694"/>
      <c r="C3694"/>
      <c r="D3694"/>
      <c r="E3694"/>
      <c r="F3694"/>
      <c r="G3694"/>
      <c r="H3694"/>
      <c r="I3694"/>
      <c r="J3694" s="102"/>
      <c r="K3694"/>
      <c r="L3694" s="102"/>
      <c r="M3694" s="135"/>
      <c r="N3694"/>
      <c r="O3694"/>
      <c r="P3694"/>
      <c r="Q3694"/>
      <c r="R3694"/>
      <c r="S3694"/>
      <c r="T3694"/>
      <c r="U3694"/>
    </row>
    <row r="3695" spans="1:21" s="105" customFormat="1" x14ac:dyDescent="0.3">
      <c r="A3695"/>
      <c r="B3695"/>
      <c r="C3695"/>
      <c r="D3695"/>
      <c r="E3695"/>
      <c r="F3695"/>
      <c r="G3695"/>
      <c r="H3695"/>
      <c r="I3695"/>
      <c r="J3695" s="102"/>
      <c r="K3695"/>
      <c r="L3695" s="102"/>
      <c r="M3695" s="135"/>
      <c r="N3695"/>
      <c r="O3695"/>
      <c r="P3695"/>
      <c r="Q3695"/>
      <c r="R3695"/>
      <c r="S3695"/>
      <c r="T3695"/>
      <c r="U3695"/>
    </row>
    <row r="3696" spans="1:21" s="105" customFormat="1" x14ac:dyDescent="0.3">
      <c r="A3696"/>
      <c r="B3696"/>
      <c r="C3696"/>
      <c r="D3696"/>
      <c r="E3696"/>
      <c r="F3696"/>
      <c r="G3696"/>
      <c r="H3696"/>
      <c r="I3696"/>
      <c r="J3696" s="102"/>
      <c r="K3696"/>
      <c r="L3696" s="102"/>
      <c r="M3696" s="135"/>
      <c r="N3696"/>
      <c r="O3696"/>
      <c r="P3696"/>
      <c r="Q3696"/>
      <c r="R3696"/>
      <c r="S3696"/>
      <c r="T3696"/>
      <c r="U3696"/>
    </row>
    <row r="3697" spans="1:21" s="105" customFormat="1" x14ac:dyDescent="0.3">
      <c r="A3697"/>
      <c r="B3697"/>
      <c r="C3697"/>
      <c r="D3697"/>
      <c r="E3697"/>
      <c r="F3697"/>
      <c r="G3697"/>
      <c r="H3697"/>
      <c r="I3697"/>
      <c r="J3697" s="102"/>
      <c r="K3697"/>
      <c r="L3697" s="102"/>
      <c r="M3697" s="135"/>
      <c r="N3697"/>
      <c r="O3697"/>
      <c r="P3697"/>
      <c r="Q3697"/>
      <c r="R3697"/>
      <c r="S3697"/>
      <c r="T3697"/>
      <c r="U3697"/>
    </row>
    <row r="3698" spans="1:21" s="105" customFormat="1" x14ac:dyDescent="0.3">
      <c r="A3698"/>
      <c r="B3698"/>
      <c r="C3698"/>
      <c r="D3698"/>
      <c r="E3698"/>
      <c r="F3698"/>
      <c r="G3698"/>
      <c r="H3698"/>
      <c r="I3698"/>
      <c r="J3698" s="102"/>
      <c r="K3698"/>
      <c r="L3698" s="102"/>
      <c r="M3698" s="135"/>
      <c r="N3698"/>
      <c r="O3698"/>
      <c r="P3698"/>
      <c r="Q3698"/>
      <c r="R3698"/>
      <c r="S3698"/>
      <c r="T3698"/>
      <c r="U3698"/>
    </row>
    <row r="3699" spans="1:21" s="105" customFormat="1" x14ac:dyDescent="0.3">
      <c r="A3699"/>
      <c r="B3699"/>
      <c r="C3699"/>
      <c r="D3699"/>
      <c r="E3699"/>
      <c r="F3699"/>
      <c r="G3699"/>
      <c r="H3699"/>
      <c r="I3699"/>
      <c r="J3699" s="102"/>
      <c r="K3699"/>
      <c r="L3699" s="102"/>
      <c r="M3699" s="135"/>
      <c r="N3699"/>
      <c r="O3699"/>
      <c r="P3699"/>
      <c r="Q3699"/>
      <c r="R3699"/>
      <c r="S3699"/>
      <c r="T3699"/>
      <c r="U3699"/>
    </row>
    <row r="3700" spans="1:21" s="105" customFormat="1" x14ac:dyDescent="0.3">
      <c r="A3700"/>
      <c r="B3700"/>
      <c r="C3700"/>
      <c r="D3700"/>
      <c r="E3700"/>
      <c r="F3700"/>
      <c r="G3700"/>
      <c r="H3700"/>
      <c r="I3700"/>
      <c r="J3700" s="102"/>
      <c r="K3700"/>
      <c r="L3700" s="102"/>
      <c r="M3700" s="135"/>
      <c r="N3700"/>
      <c r="O3700"/>
      <c r="P3700"/>
      <c r="Q3700"/>
      <c r="R3700"/>
      <c r="S3700"/>
      <c r="T3700"/>
      <c r="U3700"/>
    </row>
    <row r="3701" spans="1:21" s="105" customFormat="1" x14ac:dyDescent="0.3">
      <c r="A3701"/>
      <c r="B3701"/>
      <c r="C3701"/>
      <c r="D3701"/>
      <c r="E3701"/>
      <c r="F3701"/>
      <c r="G3701"/>
      <c r="H3701"/>
      <c r="I3701"/>
      <c r="J3701" s="102"/>
      <c r="K3701"/>
      <c r="L3701" s="102"/>
      <c r="M3701" s="135"/>
      <c r="N3701"/>
      <c r="O3701"/>
      <c r="P3701"/>
      <c r="Q3701"/>
      <c r="R3701"/>
      <c r="S3701"/>
      <c r="T3701"/>
      <c r="U3701"/>
    </row>
    <row r="3702" spans="1:21" s="105" customFormat="1" x14ac:dyDescent="0.3">
      <c r="A3702"/>
      <c r="B3702"/>
      <c r="C3702"/>
      <c r="D3702"/>
      <c r="E3702"/>
      <c r="F3702"/>
      <c r="G3702"/>
      <c r="H3702"/>
      <c r="I3702"/>
      <c r="J3702" s="102"/>
      <c r="K3702"/>
      <c r="L3702" s="102"/>
      <c r="M3702" s="135"/>
      <c r="N3702"/>
      <c r="O3702"/>
      <c r="P3702"/>
      <c r="Q3702"/>
      <c r="R3702"/>
      <c r="S3702"/>
      <c r="T3702"/>
      <c r="U3702"/>
    </row>
    <row r="3703" spans="1:21" s="105" customFormat="1" x14ac:dyDescent="0.3">
      <c r="A3703"/>
      <c r="B3703"/>
      <c r="C3703"/>
      <c r="D3703"/>
      <c r="E3703"/>
      <c r="F3703"/>
      <c r="G3703"/>
      <c r="H3703"/>
      <c r="I3703"/>
      <c r="J3703" s="102"/>
      <c r="K3703"/>
      <c r="L3703" s="102"/>
      <c r="M3703" s="135"/>
      <c r="N3703"/>
      <c r="O3703"/>
      <c r="P3703"/>
      <c r="Q3703"/>
      <c r="R3703"/>
      <c r="S3703"/>
      <c r="T3703"/>
      <c r="U3703"/>
    </row>
    <row r="3704" spans="1:21" s="105" customFormat="1" x14ac:dyDescent="0.3">
      <c r="A3704"/>
      <c r="B3704"/>
      <c r="C3704"/>
      <c r="D3704"/>
      <c r="E3704"/>
      <c r="F3704"/>
      <c r="G3704"/>
      <c r="H3704"/>
      <c r="I3704"/>
      <c r="J3704" s="102"/>
      <c r="K3704"/>
      <c r="L3704" s="102"/>
      <c r="M3704" s="135"/>
      <c r="N3704"/>
      <c r="O3704"/>
      <c r="P3704"/>
      <c r="Q3704"/>
      <c r="R3704"/>
      <c r="S3704"/>
      <c r="T3704"/>
      <c r="U3704"/>
    </row>
    <row r="3705" spans="1:21" s="105" customFormat="1" x14ac:dyDescent="0.3">
      <c r="A3705"/>
      <c r="B3705"/>
      <c r="C3705"/>
      <c r="D3705"/>
      <c r="E3705"/>
      <c r="F3705"/>
      <c r="G3705"/>
      <c r="H3705"/>
      <c r="I3705"/>
      <c r="J3705" s="102"/>
      <c r="K3705"/>
      <c r="L3705" s="102"/>
      <c r="M3705" s="135"/>
      <c r="N3705"/>
      <c r="O3705"/>
      <c r="P3705"/>
      <c r="Q3705"/>
      <c r="R3705"/>
      <c r="S3705"/>
      <c r="T3705"/>
      <c r="U3705"/>
    </row>
    <row r="3706" spans="1:21" s="105" customFormat="1" x14ac:dyDescent="0.3">
      <c r="A3706"/>
      <c r="B3706"/>
      <c r="C3706"/>
      <c r="D3706"/>
      <c r="E3706"/>
      <c r="F3706"/>
      <c r="G3706"/>
      <c r="H3706"/>
      <c r="I3706"/>
      <c r="J3706" s="102"/>
      <c r="K3706"/>
      <c r="L3706" s="102"/>
      <c r="M3706" s="135"/>
      <c r="N3706"/>
      <c r="O3706"/>
      <c r="P3706"/>
      <c r="Q3706"/>
      <c r="R3706"/>
      <c r="S3706"/>
      <c r="T3706"/>
      <c r="U3706"/>
    </row>
    <row r="3707" spans="1:21" s="105" customFormat="1" x14ac:dyDescent="0.3">
      <c r="A3707"/>
      <c r="B3707"/>
      <c r="C3707"/>
      <c r="D3707"/>
      <c r="E3707"/>
      <c r="F3707"/>
      <c r="G3707"/>
      <c r="H3707"/>
      <c r="I3707"/>
      <c r="J3707" s="102"/>
      <c r="K3707"/>
      <c r="L3707" s="102"/>
      <c r="M3707" s="135"/>
      <c r="N3707"/>
      <c r="O3707"/>
      <c r="P3707"/>
      <c r="Q3707"/>
      <c r="R3707"/>
      <c r="S3707"/>
      <c r="T3707"/>
      <c r="U3707"/>
    </row>
    <row r="3708" spans="1:21" s="105" customFormat="1" x14ac:dyDescent="0.3">
      <c r="A3708"/>
      <c r="B3708"/>
      <c r="C3708"/>
      <c r="D3708"/>
      <c r="E3708"/>
      <c r="F3708"/>
      <c r="G3708"/>
      <c r="H3708"/>
      <c r="I3708"/>
      <c r="J3708" s="102"/>
      <c r="K3708"/>
      <c r="L3708" s="102"/>
      <c r="M3708" s="135"/>
      <c r="N3708"/>
      <c r="O3708"/>
      <c r="P3708"/>
      <c r="Q3708"/>
      <c r="R3708"/>
      <c r="S3708"/>
      <c r="T3708"/>
      <c r="U3708"/>
    </row>
    <row r="3709" spans="1:21" s="105" customFormat="1" x14ac:dyDescent="0.3">
      <c r="A3709"/>
      <c r="B3709"/>
      <c r="C3709"/>
      <c r="D3709"/>
      <c r="E3709"/>
      <c r="F3709"/>
      <c r="G3709"/>
      <c r="H3709"/>
      <c r="I3709"/>
      <c r="J3709" s="102"/>
      <c r="K3709"/>
      <c r="L3709" s="102"/>
      <c r="M3709" s="135"/>
      <c r="N3709"/>
      <c r="O3709"/>
      <c r="P3709"/>
      <c r="Q3709"/>
      <c r="R3709"/>
      <c r="S3709"/>
      <c r="T3709"/>
      <c r="U3709"/>
    </row>
    <row r="3710" spans="1:21" s="105" customFormat="1" x14ac:dyDescent="0.3">
      <c r="A3710"/>
      <c r="B3710"/>
      <c r="C3710"/>
      <c r="D3710"/>
      <c r="E3710"/>
      <c r="F3710"/>
      <c r="G3710"/>
      <c r="H3710"/>
      <c r="I3710"/>
      <c r="J3710" s="102"/>
      <c r="K3710"/>
      <c r="L3710" s="102"/>
      <c r="M3710" s="135"/>
      <c r="N3710"/>
      <c r="O3710"/>
      <c r="P3710"/>
      <c r="Q3710"/>
      <c r="R3710"/>
      <c r="S3710"/>
      <c r="T3710"/>
      <c r="U3710"/>
    </row>
    <row r="3711" spans="1:21" s="105" customFormat="1" x14ac:dyDescent="0.3">
      <c r="A3711"/>
      <c r="B3711"/>
      <c r="C3711"/>
      <c r="D3711"/>
      <c r="E3711"/>
      <c r="F3711"/>
      <c r="G3711"/>
      <c r="H3711"/>
      <c r="I3711"/>
      <c r="J3711" s="102"/>
      <c r="K3711"/>
      <c r="L3711" s="102"/>
      <c r="M3711" s="135"/>
      <c r="N3711"/>
      <c r="O3711"/>
      <c r="P3711"/>
      <c r="Q3711"/>
      <c r="R3711"/>
      <c r="S3711"/>
      <c r="T3711"/>
      <c r="U3711"/>
    </row>
    <row r="3712" spans="1:21" s="105" customFormat="1" x14ac:dyDescent="0.3">
      <c r="A3712"/>
      <c r="B3712"/>
      <c r="C3712"/>
      <c r="D3712"/>
      <c r="E3712"/>
      <c r="F3712"/>
      <c r="G3712"/>
      <c r="H3712"/>
      <c r="I3712"/>
      <c r="J3712" s="102"/>
      <c r="K3712"/>
      <c r="L3712" s="102"/>
      <c r="M3712" s="135"/>
      <c r="N3712"/>
      <c r="O3712"/>
      <c r="P3712"/>
      <c r="Q3712"/>
      <c r="R3712"/>
      <c r="S3712"/>
      <c r="T3712"/>
      <c r="U3712"/>
    </row>
    <row r="3713" spans="1:21" s="105" customFormat="1" x14ac:dyDescent="0.3">
      <c r="A3713"/>
      <c r="B3713"/>
      <c r="C3713"/>
      <c r="D3713"/>
      <c r="E3713"/>
      <c r="F3713"/>
      <c r="G3713"/>
      <c r="H3713"/>
      <c r="I3713"/>
      <c r="J3713" s="102"/>
      <c r="K3713"/>
      <c r="L3713" s="102"/>
      <c r="M3713" s="135"/>
      <c r="N3713"/>
      <c r="O3713"/>
      <c r="P3713"/>
      <c r="Q3713"/>
      <c r="R3713"/>
      <c r="S3713"/>
      <c r="T3713"/>
      <c r="U3713"/>
    </row>
    <row r="3714" spans="1:21" s="105" customFormat="1" x14ac:dyDescent="0.3">
      <c r="A3714"/>
      <c r="B3714"/>
      <c r="C3714"/>
      <c r="D3714"/>
      <c r="E3714"/>
      <c r="F3714"/>
      <c r="G3714"/>
      <c r="H3714"/>
      <c r="I3714"/>
      <c r="J3714" s="102"/>
      <c r="K3714"/>
      <c r="L3714" s="102"/>
      <c r="M3714" s="135"/>
      <c r="N3714"/>
      <c r="O3714"/>
      <c r="P3714"/>
      <c r="Q3714"/>
      <c r="R3714"/>
      <c r="S3714"/>
      <c r="T3714"/>
      <c r="U3714"/>
    </row>
    <row r="3715" spans="1:21" s="105" customFormat="1" x14ac:dyDescent="0.3">
      <c r="A3715"/>
      <c r="B3715"/>
      <c r="C3715"/>
      <c r="D3715"/>
      <c r="E3715"/>
      <c r="F3715"/>
      <c r="G3715"/>
      <c r="H3715"/>
      <c r="I3715"/>
      <c r="J3715" s="102"/>
      <c r="K3715"/>
      <c r="L3715" s="102"/>
      <c r="M3715" s="135"/>
      <c r="N3715"/>
      <c r="O3715"/>
      <c r="P3715"/>
      <c r="Q3715"/>
      <c r="R3715"/>
      <c r="S3715"/>
      <c r="T3715"/>
      <c r="U3715"/>
    </row>
    <row r="3716" spans="1:21" s="105" customFormat="1" x14ac:dyDescent="0.3">
      <c r="A3716"/>
      <c r="B3716"/>
      <c r="C3716"/>
      <c r="D3716"/>
      <c r="E3716"/>
      <c r="F3716"/>
      <c r="G3716"/>
      <c r="H3716"/>
      <c r="I3716"/>
      <c r="J3716" s="102"/>
      <c r="K3716"/>
      <c r="L3716" s="102"/>
      <c r="M3716" s="135"/>
      <c r="N3716"/>
      <c r="O3716"/>
      <c r="P3716"/>
      <c r="Q3716"/>
      <c r="R3716"/>
      <c r="S3716"/>
      <c r="T3716"/>
      <c r="U3716"/>
    </row>
    <row r="3717" spans="1:21" s="105" customFormat="1" x14ac:dyDescent="0.3">
      <c r="A3717"/>
      <c r="B3717"/>
      <c r="C3717"/>
      <c r="D3717"/>
      <c r="E3717"/>
      <c r="F3717"/>
      <c r="G3717"/>
      <c r="H3717"/>
      <c r="I3717"/>
      <c r="J3717" s="102"/>
      <c r="K3717"/>
      <c r="L3717" s="102"/>
      <c r="M3717" s="135"/>
      <c r="N3717"/>
      <c r="O3717"/>
      <c r="P3717"/>
      <c r="Q3717"/>
      <c r="R3717"/>
      <c r="S3717"/>
      <c r="T3717"/>
      <c r="U3717"/>
    </row>
    <row r="3718" spans="1:21" s="105" customFormat="1" x14ac:dyDescent="0.3">
      <c r="A3718"/>
      <c r="B3718"/>
      <c r="C3718"/>
      <c r="D3718"/>
      <c r="E3718"/>
      <c r="F3718"/>
      <c r="G3718"/>
      <c r="H3718"/>
      <c r="I3718"/>
      <c r="J3718" s="102"/>
      <c r="K3718"/>
      <c r="L3718" s="102"/>
      <c r="M3718" s="135"/>
      <c r="N3718"/>
      <c r="O3718"/>
      <c r="P3718"/>
      <c r="Q3718"/>
      <c r="R3718"/>
      <c r="S3718"/>
      <c r="T3718"/>
      <c r="U3718"/>
    </row>
    <row r="3719" spans="1:21" s="105" customFormat="1" x14ac:dyDescent="0.3">
      <c r="A3719"/>
      <c r="B3719"/>
      <c r="C3719"/>
      <c r="D3719"/>
      <c r="E3719"/>
      <c r="F3719"/>
      <c r="G3719"/>
      <c r="H3719"/>
      <c r="I3719"/>
      <c r="J3719" s="102"/>
      <c r="K3719"/>
      <c r="L3719" s="102"/>
      <c r="M3719" s="135"/>
      <c r="N3719"/>
      <c r="O3719"/>
      <c r="P3719"/>
      <c r="Q3719"/>
      <c r="R3719"/>
      <c r="S3719"/>
      <c r="T3719"/>
      <c r="U3719"/>
    </row>
    <row r="3720" spans="1:21" s="105" customFormat="1" x14ac:dyDescent="0.3">
      <c r="A3720"/>
      <c r="B3720"/>
      <c r="C3720"/>
      <c r="D3720"/>
      <c r="E3720"/>
      <c r="F3720"/>
      <c r="G3720"/>
      <c r="H3720"/>
      <c r="I3720"/>
      <c r="J3720" s="102"/>
      <c r="K3720"/>
      <c r="L3720" s="102"/>
      <c r="M3720" s="135"/>
      <c r="N3720"/>
      <c r="O3720"/>
      <c r="P3720"/>
      <c r="Q3720"/>
      <c r="R3720"/>
      <c r="S3720"/>
      <c r="T3720"/>
      <c r="U3720"/>
    </row>
    <row r="3721" spans="1:21" s="105" customFormat="1" x14ac:dyDescent="0.3">
      <c r="A3721"/>
      <c r="B3721"/>
      <c r="C3721"/>
      <c r="D3721"/>
      <c r="E3721"/>
      <c r="F3721"/>
      <c r="G3721"/>
      <c r="H3721"/>
      <c r="I3721"/>
      <c r="J3721" s="102"/>
      <c r="K3721"/>
      <c r="L3721" s="102"/>
      <c r="M3721" s="135"/>
      <c r="N3721"/>
      <c r="O3721"/>
      <c r="P3721"/>
      <c r="Q3721"/>
      <c r="R3721"/>
      <c r="S3721"/>
      <c r="T3721"/>
      <c r="U3721"/>
    </row>
    <row r="3722" spans="1:21" s="105" customFormat="1" x14ac:dyDescent="0.3">
      <c r="A3722"/>
      <c r="B3722"/>
      <c r="C3722"/>
      <c r="D3722"/>
      <c r="E3722"/>
      <c r="F3722"/>
      <c r="G3722"/>
      <c r="H3722"/>
      <c r="I3722"/>
      <c r="J3722" s="102"/>
      <c r="K3722"/>
      <c r="L3722" s="102"/>
      <c r="M3722" s="135"/>
      <c r="N3722"/>
      <c r="O3722"/>
      <c r="P3722"/>
      <c r="Q3722"/>
      <c r="R3722"/>
      <c r="S3722"/>
      <c r="T3722"/>
      <c r="U3722"/>
    </row>
    <row r="3723" spans="1:21" s="105" customFormat="1" x14ac:dyDescent="0.3">
      <c r="A3723"/>
      <c r="B3723"/>
      <c r="C3723"/>
      <c r="D3723"/>
      <c r="E3723"/>
      <c r="F3723"/>
      <c r="G3723"/>
      <c r="H3723"/>
      <c r="I3723"/>
      <c r="J3723" s="102"/>
      <c r="K3723"/>
      <c r="L3723" s="102"/>
      <c r="M3723" s="135"/>
      <c r="N3723"/>
      <c r="O3723"/>
      <c r="P3723"/>
      <c r="Q3723"/>
      <c r="R3723"/>
      <c r="S3723"/>
      <c r="T3723"/>
      <c r="U3723"/>
    </row>
    <row r="3724" spans="1:21" s="105" customFormat="1" x14ac:dyDescent="0.3">
      <c r="A3724"/>
      <c r="B3724"/>
      <c r="C3724"/>
      <c r="D3724"/>
      <c r="E3724"/>
      <c r="F3724"/>
      <c r="G3724"/>
      <c r="H3724"/>
      <c r="I3724"/>
      <c r="J3724" s="102"/>
      <c r="K3724"/>
      <c r="L3724" s="102"/>
      <c r="M3724" s="135"/>
      <c r="N3724"/>
      <c r="O3724"/>
      <c r="P3724"/>
      <c r="Q3724"/>
      <c r="R3724"/>
      <c r="S3724"/>
      <c r="T3724"/>
      <c r="U3724"/>
    </row>
    <row r="3725" spans="1:21" s="105" customFormat="1" x14ac:dyDescent="0.3">
      <c r="A3725"/>
      <c r="B3725"/>
      <c r="C3725"/>
      <c r="D3725"/>
      <c r="E3725"/>
      <c r="F3725"/>
      <c r="G3725"/>
      <c r="H3725"/>
      <c r="I3725"/>
      <c r="J3725" s="102"/>
      <c r="K3725"/>
      <c r="L3725" s="102"/>
      <c r="M3725" s="135"/>
      <c r="N3725"/>
      <c r="O3725"/>
      <c r="P3725"/>
      <c r="Q3725"/>
      <c r="R3725"/>
      <c r="S3725"/>
      <c r="T3725"/>
      <c r="U3725"/>
    </row>
    <row r="3726" spans="1:21" s="105" customFormat="1" x14ac:dyDescent="0.3">
      <c r="A3726"/>
      <c r="B3726"/>
      <c r="C3726"/>
      <c r="D3726"/>
      <c r="E3726"/>
      <c r="F3726"/>
      <c r="G3726"/>
      <c r="H3726"/>
      <c r="I3726"/>
      <c r="J3726" s="102"/>
      <c r="K3726"/>
      <c r="L3726" s="102"/>
      <c r="M3726" s="135"/>
      <c r="N3726"/>
      <c r="O3726"/>
      <c r="P3726"/>
      <c r="Q3726"/>
      <c r="R3726"/>
      <c r="S3726"/>
      <c r="T3726"/>
      <c r="U3726"/>
    </row>
    <row r="3727" spans="1:21" s="105" customFormat="1" x14ac:dyDescent="0.3">
      <c r="A3727"/>
      <c r="B3727"/>
      <c r="C3727"/>
      <c r="D3727"/>
      <c r="E3727"/>
      <c r="F3727"/>
      <c r="G3727"/>
      <c r="H3727"/>
      <c r="I3727"/>
      <c r="J3727" s="102"/>
      <c r="K3727"/>
      <c r="L3727" s="102"/>
      <c r="M3727" s="135"/>
      <c r="N3727"/>
      <c r="O3727"/>
      <c r="P3727"/>
      <c r="Q3727"/>
      <c r="R3727"/>
      <c r="S3727"/>
      <c r="T3727"/>
      <c r="U3727"/>
    </row>
    <row r="3728" spans="1:21" s="105" customFormat="1" x14ac:dyDescent="0.3">
      <c r="A3728"/>
      <c r="B3728"/>
      <c r="C3728"/>
      <c r="D3728"/>
      <c r="E3728"/>
      <c r="F3728"/>
      <c r="G3728"/>
      <c r="H3728"/>
      <c r="I3728"/>
      <c r="J3728" s="102"/>
      <c r="K3728"/>
      <c r="L3728" s="102"/>
      <c r="M3728" s="135"/>
      <c r="N3728"/>
      <c r="O3728"/>
      <c r="P3728"/>
      <c r="Q3728"/>
      <c r="R3728"/>
      <c r="S3728"/>
      <c r="T3728"/>
      <c r="U3728"/>
    </row>
    <row r="3729" spans="1:21" s="105" customFormat="1" x14ac:dyDescent="0.3">
      <c r="A3729"/>
      <c r="B3729"/>
      <c r="C3729"/>
      <c r="D3729"/>
      <c r="E3729"/>
      <c r="F3729"/>
      <c r="G3729"/>
      <c r="H3729"/>
      <c r="I3729"/>
      <c r="J3729" s="102"/>
      <c r="K3729"/>
      <c r="L3729" s="102"/>
      <c r="M3729" s="135"/>
      <c r="N3729"/>
      <c r="O3729"/>
      <c r="P3729"/>
      <c r="Q3729"/>
      <c r="R3729"/>
      <c r="S3729"/>
      <c r="T3729"/>
      <c r="U3729"/>
    </row>
    <row r="3730" spans="1:21" s="105" customFormat="1" x14ac:dyDescent="0.3">
      <c r="A3730"/>
      <c r="B3730"/>
      <c r="C3730"/>
      <c r="D3730"/>
      <c r="E3730"/>
      <c r="F3730"/>
      <c r="G3730"/>
      <c r="H3730"/>
      <c r="I3730"/>
      <c r="J3730" s="102"/>
      <c r="K3730"/>
      <c r="L3730" s="102"/>
      <c r="M3730" s="135"/>
      <c r="N3730"/>
      <c r="O3730"/>
      <c r="P3730"/>
      <c r="Q3730"/>
      <c r="R3730"/>
      <c r="S3730"/>
      <c r="T3730"/>
      <c r="U3730"/>
    </row>
    <row r="3731" spans="1:21" s="105" customFormat="1" x14ac:dyDescent="0.3">
      <c r="A3731"/>
      <c r="B3731"/>
      <c r="C3731"/>
      <c r="D3731"/>
      <c r="E3731"/>
      <c r="F3731"/>
      <c r="G3731"/>
      <c r="H3731"/>
      <c r="I3731"/>
      <c r="J3731" s="102"/>
      <c r="K3731"/>
      <c r="L3731" s="102"/>
      <c r="M3731" s="135"/>
      <c r="N3731"/>
      <c r="O3731"/>
      <c r="P3731"/>
      <c r="Q3731"/>
      <c r="R3731"/>
      <c r="S3731"/>
      <c r="T3731"/>
      <c r="U3731"/>
    </row>
    <row r="3732" spans="1:21" s="105" customFormat="1" x14ac:dyDescent="0.3">
      <c r="A3732"/>
      <c r="B3732"/>
      <c r="C3732"/>
      <c r="D3732"/>
      <c r="E3732"/>
      <c r="F3732"/>
      <c r="G3732"/>
      <c r="H3732"/>
      <c r="I3732"/>
      <c r="J3732" s="102"/>
      <c r="K3732"/>
      <c r="L3732" s="102"/>
      <c r="M3732" s="135"/>
      <c r="N3732"/>
      <c r="O3732"/>
      <c r="P3732"/>
      <c r="Q3732"/>
      <c r="R3732"/>
      <c r="S3732"/>
      <c r="T3732"/>
      <c r="U3732"/>
    </row>
    <row r="3733" spans="1:21" s="105" customFormat="1" x14ac:dyDescent="0.3">
      <c r="A3733"/>
      <c r="B3733"/>
      <c r="C3733"/>
      <c r="D3733"/>
      <c r="E3733"/>
      <c r="F3733"/>
      <c r="G3733"/>
      <c r="H3733"/>
      <c r="I3733"/>
      <c r="J3733" s="102"/>
      <c r="K3733"/>
      <c r="L3733" s="102"/>
      <c r="M3733" s="135"/>
      <c r="N3733"/>
      <c r="O3733"/>
      <c r="P3733"/>
      <c r="Q3733"/>
      <c r="R3733"/>
      <c r="S3733"/>
      <c r="T3733"/>
      <c r="U3733"/>
    </row>
    <row r="3734" spans="1:21" s="105" customFormat="1" x14ac:dyDescent="0.3">
      <c r="A3734"/>
      <c r="B3734"/>
      <c r="C3734"/>
      <c r="D3734"/>
      <c r="E3734"/>
      <c r="F3734"/>
      <c r="G3734"/>
      <c r="H3734"/>
      <c r="I3734"/>
      <c r="J3734" s="102"/>
      <c r="K3734"/>
      <c r="L3734" s="102"/>
      <c r="M3734" s="135"/>
      <c r="N3734"/>
      <c r="O3734"/>
      <c r="P3734"/>
      <c r="Q3734"/>
      <c r="R3734"/>
      <c r="S3734"/>
      <c r="T3734"/>
      <c r="U3734"/>
    </row>
    <row r="3735" spans="1:21" s="105" customFormat="1" x14ac:dyDescent="0.3">
      <c r="A3735"/>
      <c r="B3735"/>
      <c r="C3735"/>
      <c r="D3735"/>
      <c r="E3735"/>
      <c r="F3735"/>
      <c r="G3735"/>
      <c r="H3735"/>
      <c r="I3735"/>
      <c r="J3735" s="102"/>
      <c r="K3735"/>
      <c r="L3735" s="102"/>
      <c r="M3735" s="135"/>
      <c r="N3735"/>
      <c r="O3735"/>
      <c r="P3735"/>
      <c r="Q3735"/>
      <c r="R3735"/>
      <c r="S3735"/>
      <c r="T3735"/>
      <c r="U3735"/>
    </row>
    <row r="3736" spans="1:21" s="105" customFormat="1" x14ac:dyDescent="0.3">
      <c r="A3736"/>
      <c r="B3736"/>
      <c r="C3736"/>
      <c r="D3736"/>
      <c r="E3736"/>
      <c r="F3736"/>
      <c r="G3736"/>
      <c r="H3736"/>
      <c r="I3736"/>
      <c r="J3736" s="102"/>
      <c r="K3736"/>
      <c r="L3736" s="102"/>
      <c r="M3736" s="135"/>
      <c r="N3736"/>
      <c r="O3736"/>
      <c r="P3736"/>
      <c r="Q3736"/>
      <c r="R3736"/>
      <c r="S3736"/>
      <c r="T3736"/>
      <c r="U3736"/>
    </row>
    <row r="3737" spans="1:21" s="105" customFormat="1" x14ac:dyDescent="0.3">
      <c r="A3737"/>
      <c r="B3737"/>
      <c r="C3737"/>
      <c r="D3737"/>
      <c r="E3737"/>
      <c r="F3737"/>
      <c r="G3737"/>
      <c r="H3737"/>
      <c r="I3737"/>
      <c r="J3737" s="102"/>
      <c r="K3737"/>
      <c r="L3737" s="102"/>
      <c r="M3737" s="135"/>
      <c r="N3737"/>
      <c r="O3737"/>
      <c r="P3737"/>
      <c r="Q3737"/>
      <c r="R3737"/>
      <c r="S3737"/>
      <c r="T3737"/>
      <c r="U3737"/>
    </row>
    <row r="3738" spans="1:21" s="105" customFormat="1" x14ac:dyDescent="0.3">
      <c r="A3738"/>
      <c r="B3738"/>
      <c r="C3738"/>
      <c r="D3738"/>
      <c r="E3738"/>
      <c r="F3738"/>
      <c r="G3738"/>
      <c r="H3738"/>
      <c r="I3738"/>
      <c r="J3738" s="102"/>
      <c r="K3738"/>
      <c r="L3738" s="102"/>
      <c r="M3738" s="135"/>
      <c r="N3738"/>
      <c r="O3738"/>
      <c r="P3738"/>
      <c r="Q3738"/>
      <c r="R3738"/>
      <c r="S3738"/>
      <c r="T3738"/>
      <c r="U3738"/>
    </row>
    <row r="3739" spans="1:21" s="105" customFormat="1" x14ac:dyDescent="0.3">
      <c r="A3739"/>
      <c r="B3739"/>
      <c r="C3739"/>
      <c r="D3739"/>
      <c r="E3739"/>
      <c r="F3739"/>
      <c r="G3739"/>
      <c r="H3739"/>
      <c r="I3739"/>
      <c r="J3739" s="102"/>
      <c r="K3739"/>
      <c r="L3739" s="102"/>
      <c r="M3739" s="135"/>
      <c r="N3739"/>
      <c r="O3739"/>
      <c r="P3739"/>
      <c r="Q3739"/>
      <c r="R3739"/>
      <c r="S3739"/>
      <c r="T3739"/>
      <c r="U3739"/>
    </row>
    <row r="3740" spans="1:21" s="105" customFormat="1" x14ac:dyDescent="0.3">
      <c r="A3740"/>
      <c r="B3740"/>
      <c r="C3740"/>
      <c r="D3740"/>
      <c r="E3740"/>
      <c r="F3740"/>
      <c r="G3740"/>
      <c r="H3740"/>
      <c r="I3740"/>
      <c r="J3740" s="102"/>
      <c r="K3740"/>
      <c r="L3740" s="102"/>
      <c r="M3740" s="135"/>
      <c r="N3740"/>
      <c r="O3740"/>
      <c r="P3740"/>
      <c r="Q3740"/>
      <c r="R3740"/>
      <c r="S3740"/>
      <c r="T3740"/>
      <c r="U3740"/>
    </row>
    <row r="3741" spans="1:21" s="105" customFormat="1" x14ac:dyDescent="0.3">
      <c r="A3741"/>
      <c r="B3741"/>
      <c r="C3741"/>
      <c r="D3741"/>
      <c r="E3741"/>
      <c r="F3741"/>
      <c r="G3741"/>
      <c r="H3741"/>
      <c r="I3741"/>
      <c r="J3741" s="102"/>
      <c r="K3741"/>
      <c r="L3741" s="102"/>
      <c r="M3741" s="135"/>
      <c r="N3741"/>
      <c r="O3741"/>
      <c r="P3741"/>
      <c r="Q3741"/>
      <c r="R3741"/>
      <c r="S3741"/>
      <c r="T3741"/>
      <c r="U3741"/>
    </row>
    <row r="3742" spans="1:21" s="105" customFormat="1" x14ac:dyDescent="0.3">
      <c r="A3742"/>
      <c r="B3742"/>
      <c r="C3742"/>
      <c r="D3742"/>
      <c r="E3742"/>
      <c r="F3742"/>
      <c r="G3742"/>
      <c r="H3742"/>
      <c r="I3742"/>
      <c r="J3742" s="102"/>
      <c r="K3742"/>
      <c r="L3742" s="102"/>
      <c r="M3742" s="135"/>
      <c r="N3742"/>
      <c r="O3742"/>
      <c r="P3742"/>
      <c r="Q3742"/>
      <c r="R3742"/>
      <c r="S3742"/>
      <c r="T3742"/>
      <c r="U3742"/>
    </row>
    <row r="3743" spans="1:21" s="105" customFormat="1" x14ac:dyDescent="0.3">
      <c r="A3743"/>
      <c r="B3743"/>
      <c r="C3743"/>
      <c r="D3743"/>
      <c r="E3743"/>
      <c r="F3743"/>
      <c r="G3743"/>
      <c r="H3743"/>
      <c r="I3743"/>
      <c r="J3743" s="102"/>
      <c r="K3743"/>
      <c r="L3743" s="102"/>
      <c r="M3743" s="135"/>
      <c r="N3743"/>
      <c r="O3743"/>
      <c r="P3743"/>
      <c r="Q3743"/>
      <c r="R3743"/>
      <c r="S3743"/>
      <c r="T3743"/>
      <c r="U3743"/>
    </row>
    <row r="3744" spans="1:21" s="105" customFormat="1" x14ac:dyDescent="0.3">
      <c r="A3744"/>
      <c r="B3744"/>
      <c r="C3744"/>
      <c r="D3744"/>
      <c r="E3744"/>
      <c r="F3744"/>
      <c r="G3744"/>
      <c r="H3744"/>
      <c r="I3744"/>
      <c r="J3744" s="102"/>
      <c r="K3744"/>
      <c r="L3744" s="102"/>
      <c r="M3744" s="135"/>
      <c r="N3744"/>
      <c r="O3744"/>
      <c r="P3744"/>
      <c r="Q3744"/>
      <c r="R3744"/>
      <c r="S3744"/>
      <c r="T3744"/>
      <c r="U3744"/>
    </row>
    <row r="3745" spans="1:21" s="105" customFormat="1" x14ac:dyDescent="0.3">
      <c r="A3745"/>
      <c r="B3745"/>
      <c r="C3745"/>
      <c r="D3745"/>
      <c r="E3745"/>
      <c r="F3745"/>
      <c r="G3745"/>
      <c r="H3745"/>
      <c r="I3745"/>
      <c r="J3745" s="102"/>
      <c r="K3745"/>
      <c r="L3745" s="102"/>
      <c r="M3745" s="135"/>
      <c r="N3745"/>
      <c r="O3745"/>
      <c r="P3745"/>
      <c r="Q3745"/>
      <c r="R3745"/>
      <c r="S3745"/>
      <c r="T3745"/>
      <c r="U3745"/>
    </row>
    <row r="3746" spans="1:21" s="105" customFormat="1" x14ac:dyDescent="0.3">
      <c r="A3746"/>
      <c r="B3746"/>
      <c r="C3746"/>
      <c r="D3746"/>
      <c r="E3746"/>
      <c r="F3746"/>
      <c r="G3746"/>
      <c r="H3746"/>
      <c r="I3746"/>
      <c r="J3746" s="102"/>
      <c r="K3746"/>
      <c r="L3746" s="102"/>
      <c r="M3746" s="135"/>
      <c r="N3746"/>
      <c r="O3746"/>
      <c r="P3746"/>
      <c r="Q3746"/>
      <c r="R3746"/>
      <c r="S3746"/>
      <c r="T3746"/>
      <c r="U3746"/>
    </row>
    <row r="3747" spans="1:21" s="105" customFormat="1" x14ac:dyDescent="0.3">
      <c r="A3747"/>
      <c r="B3747"/>
      <c r="C3747"/>
      <c r="D3747"/>
      <c r="E3747"/>
      <c r="F3747"/>
      <c r="G3747"/>
      <c r="H3747"/>
      <c r="I3747"/>
      <c r="J3747" s="102"/>
      <c r="K3747"/>
      <c r="L3747" s="102"/>
      <c r="M3747" s="135"/>
      <c r="N3747"/>
      <c r="O3747"/>
      <c r="P3747"/>
      <c r="Q3747"/>
      <c r="R3747"/>
      <c r="S3747"/>
      <c r="T3747"/>
      <c r="U3747"/>
    </row>
    <row r="3748" spans="1:21" s="105" customFormat="1" x14ac:dyDescent="0.3">
      <c r="A3748"/>
      <c r="B3748"/>
      <c r="C3748"/>
      <c r="D3748"/>
      <c r="E3748"/>
      <c r="F3748"/>
      <c r="G3748"/>
      <c r="H3748"/>
      <c r="I3748"/>
      <c r="J3748" s="102"/>
      <c r="K3748"/>
      <c r="L3748" s="102"/>
      <c r="M3748" s="135"/>
      <c r="N3748"/>
      <c r="O3748"/>
      <c r="P3748"/>
      <c r="Q3748"/>
      <c r="R3748"/>
      <c r="S3748"/>
      <c r="T3748"/>
      <c r="U3748"/>
    </row>
    <row r="3749" spans="1:21" s="105" customFormat="1" x14ac:dyDescent="0.3">
      <c r="A3749"/>
      <c r="B3749"/>
      <c r="C3749"/>
      <c r="D3749"/>
      <c r="E3749"/>
      <c r="F3749"/>
      <c r="G3749"/>
      <c r="H3749"/>
      <c r="I3749"/>
      <c r="J3749" s="102"/>
      <c r="K3749"/>
      <c r="L3749" s="102"/>
      <c r="M3749" s="135"/>
      <c r="N3749"/>
      <c r="O3749"/>
      <c r="P3749"/>
      <c r="Q3749"/>
      <c r="R3749"/>
      <c r="S3749"/>
      <c r="T3749"/>
      <c r="U3749"/>
    </row>
    <row r="3750" spans="1:21" s="105" customFormat="1" x14ac:dyDescent="0.3">
      <c r="A3750"/>
      <c r="B3750"/>
      <c r="C3750"/>
      <c r="D3750"/>
      <c r="E3750"/>
      <c r="F3750"/>
      <c r="G3750"/>
      <c r="H3750"/>
      <c r="I3750"/>
      <c r="J3750" s="102"/>
      <c r="K3750"/>
      <c r="L3750" s="102"/>
      <c r="M3750" s="135"/>
      <c r="N3750"/>
      <c r="O3750"/>
      <c r="P3750"/>
      <c r="Q3750"/>
      <c r="R3750"/>
      <c r="S3750"/>
      <c r="T3750"/>
      <c r="U3750"/>
    </row>
    <row r="3751" spans="1:21" s="105" customFormat="1" x14ac:dyDescent="0.3">
      <c r="A3751"/>
      <c r="B3751"/>
      <c r="C3751"/>
      <c r="D3751"/>
      <c r="E3751"/>
      <c r="F3751"/>
      <c r="G3751"/>
      <c r="H3751"/>
      <c r="I3751"/>
      <c r="J3751" s="102"/>
      <c r="K3751"/>
      <c r="L3751" s="102"/>
      <c r="M3751" s="135"/>
      <c r="N3751"/>
      <c r="O3751"/>
      <c r="P3751"/>
      <c r="Q3751"/>
      <c r="R3751"/>
      <c r="S3751"/>
      <c r="T3751"/>
      <c r="U3751"/>
    </row>
    <row r="3752" spans="1:21" s="105" customFormat="1" x14ac:dyDescent="0.3">
      <c r="A3752"/>
      <c r="B3752"/>
      <c r="C3752"/>
      <c r="D3752"/>
      <c r="E3752"/>
      <c r="F3752"/>
      <c r="G3752"/>
      <c r="H3752"/>
      <c r="I3752"/>
      <c r="J3752" s="102"/>
      <c r="K3752"/>
      <c r="L3752" s="102"/>
      <c r="M3752" s="135"/>
      <c r="N3752"/>
      <c r="O3752"/>
      <c r="P3752"/>
      <c r="Q3752"/>
      <c r="R3752"/>
      <c r="S3752"/>
      <c r="T3752"/>
      <c r="U3752"/>
    </row>
    <row r="3753" spans="1:21" s="105" customFormat="1" x14ac:dyDescent="0.3">
      <c r="A3753"/>
      <c r="B3753"/>
      <c r="C3753"/>
      <c r="D3753"/>
      <c r="E3753"/>
      <c r="F3753"/>
      <c r="G3753"/>
      <c r="H3753"/>
      <c r="I3753"/>
      <c r="J3753" s="102"/>
      <c r="K3753"/>
      <c r="L3753" s="102"/>
      <c r="M3753" s="135"/>
      <c r="N3753"/>
      <c r="O3753"/>
      <c r="P3753"/>
      <c r="Q3753"/>
      <c r="R3753"/>
      <c r="S3753"/>
      <c r="T3753"/>
      <c r="U3753"/>
    </row>
    <row r="3754" spans="1:21" s="105" customFormat="1" x14ac:dyDescent="0.3">
      <c r="A3754"/>
      <c r="B3754"/>
      <c r="C3754"/>
      <c r="D3754"/>
      <c r="E3754"/>
      <c r="F3754"/>
      <c r="G3754"/>
      <c r="H3754"/>
      <c r="I3754"/>
      <c r="J3754" s="102"/>
      <c r="K3754"/>
      <c r="L3754" s="102"/>
      <c r="M3754" s="135"/>
      <c r="N3754"/>
      <c r="O3754"/>
      <c r="P3754"/>
      <c r="Q3754"/>
      <c r="R3754"/>
      <c r="S3754"/>
      <c r="T3754"/>
      <c r="U3754"/>
    </row>
    <row r="3755" spans="1:21" s="105" customFormat="1" x14ac:dyDescent="0.3">
      <c r="A3755"/>
      <c r="B3755"/>
      <c r="C3755"/>
      <c r="D3755"/>
      <c r="E3755"/>
      <c r="F3755"/>
      <c r="G3755"/>
      <c r="H3755"/>
      <c r="I3755"/>
      <c r="J3755" s="102"/>
      <c r="K3755"/>
      <c r="L3755" s="102"/>
      <c r="M3755" s="135"/>
      <c r="N3755"/>
      <c r="O3755"/>
      <c r="P3755"/>
      <c r="Q3755"/>
      <c r="R3755"/>
      <c r="S3755"/>
      <c r="T3755"/>
      <c r="U3755"/>
    </row>
    <row r="3756" spans="1:21" s="105" customFormat="1" x14ac:dyDescent="0.3">
      <c r="A3756"/>
      <c r="B3756"/>
      <c r="C3756"/>
      <c r="D3756"/>
      <c r="E3756"/>
      <c r="F3756"/>
      <c r="G3756"/>
      <c r="H3756"/>
      <c r="I3756"/>
      <c r="J3756" s="102"/>
      <c r="K3756"/>
      <c r="L3756" s="102"/>
      <c r="M3756" s="135"/>
      <c r="N3756"/>
      <c r="O3756"/>
      <c r="P3756"/>
      <c r="Q3756"/>
      <c r="R3756"/>
      <c r="S3756"/>
      <c r="T3756"/>
      <c r="U3756"/>
    </row>
    <row r="3757" spans="1:21" s="105" customFormat="1" x14ac:dyDescent="0.3">
      <c r="A3757"/>
      <c r="B3757"/>
      <c r="C3757"/>
      <c r="D3757"/>
      <c r="E3757"/>
      <c r="F3757"/>
      <c r="G3757"/>
      <c r="H3757"/>
      <c r="I3757"/>
      <c r="J3757" s="102"/>
      <c r="K3757"/>
      <c r="L3757" s="102"/>
      <c r="M3757" s="135"/>
      <c r="N3757"/>
      <c r="O3757"/>
      <c r="P3757"/>
      <c r="Q3757"/>
      <c r="R3757"/>
      <c r="S3757"/>
      <c r="T3757"/>
      <c r="U3757"/>
    </row>
    <row r="3758" spans="1:21" s="105" customFormat="1" x14ac:dyDescent="0.3">
      <c r="A3758"/>
      <c r="B3758"/>
      <c r="C3758"/>
      <c r="D3758"/>
      <c r="E3758"/>
      <c r="F3758"/>
      <c r="G3758"/>
      <c r="H3758"/>
      <c r="I3758"/>
      <c r="J3758" s="102"/>
      <c r="K3758"/>
      <c r="L3758" s="102"/>
      <c r="M3758" s="135"/>
      <c r="N3758"/>
      <c r="O3758"/>
      <c r="P3758"/>
      <c r="Q3758"/>
      <c r="R3758"/>
      <c r="S3758"/>
      <c r="T3758"/>
      <c r="U3758"/>
    </row>
    <row r="3759" spans="1:21" s="105" customFormat="1" x14ac:dyDescent="0.3">
      <c r="A3759"/>
      <c r="B3759"/>
      <c r="C3759"/>
      <c r="D3759"/>
      <c r="E3759"/>
      <c r="F3759"/>
      <c r="G3759"/>
      <c r="H3759"/>
      <c r="I3759"/>
      <c r="J3759" s="102"/>
      <c r="K3759"/>
      <c r="L3759" s="102"/>
      <c r="M3759" s="135"/>
      <c r="N3759"/>
      <c r="O3759"/>
      <c r="P3759"/>
      <c r="Q3759"/>
      <c r="R3759"/>
      <c r="S3759"/>
      <c r="T3759"/>
      <c r="U3759"/>
    </row>
    <row r="3760" spans="1:21" s="105" customFormat="1" x14ac:dyDescent="0.3">
      <c r="A3760"/>
      <c r="B3760"/>
      <c r="C3760"/>
      <c r="D3760"/>
      <c r="E3760"/>
      <c r="F3760"/>
      <c r="G3760"/>
      <c r="H3760"/>
      <c r="I3760"/>
      <c r="J3760" s="102"/>
      <c r="K3760"/>
      <c r="L3760" s="102"/>
      <c r="M3760" s="135"/>
      <c r="N3760"/>
      <c r="O3760"/>
      <c r="P3760"/>
      <c r="Q3760"/>
      <c r="R3760"/>
      <c r="S3760"/>
      <c r="T3760"/>
      <c r="U3760"/>
    </row>
    <row r="3761" spans="1:21" s="105" customFormat="1" x14ac:dyDescent="0.3">
      <c r="A3761"/>
      <c r="B3761"/>
      <c r="C3761"/>
      <c r="D3761"/>
      <c r="E3761"/>
      <c r="F3761"/>
      <c r="G3761"/>
      <c r="H3761"/>
      <c r="I3761"/>
      <c r="J3761" s="102"/>
      <c r="K3761"/>
      <c r="L3761" s="102"/>
      <c r="M3761" s="135"/>
      <c r="N3761"/>
      <c r="O3761"/>
      <c r="P3761"/>
      <c r="Q3761"/>
      <c r="R3761"/>
      <c r="S3761"/>
      <c r="T3761"/>
      <c r="U3761"/>
    </row>
    <row r="3762" spans="1:21" s="105" customFormat="1" x14ac:dyDescent="0.3">
      <c r="A3762"/>
      <c r="B3762"/>
      <c r="C3762"/>
      <c r="D3762"/>
      <c r="E3762"/>
      <c r="F3762"/>
      <c r="G3762"/>
      <c r="H3762"/>
      <c r="I3762"/>
      <c r="J3762" s="102"/>
      <c r="K3762"/>
      <c r="L3762" s="102"/>
      <c r="M3762" s="135"/>
      <c r="N3762"/>
      <c r="O3762"/>
      <c r="P3762"/>
      <c r="Q3762"/>
      <c r="R3762"/>
      <c r="S3762"/>
      <c r="T3762"/>
      <c r="U3762"/>
    </row>
    <row r="3763" spans="1:21" s="105" customFormat="1" x14ac:dyDescent="0.3">
      <c r="A3763"/>
      <c r="B3763"/>
      <c r="C3763"/>
      <c r="D3763"/>
      <c r="E3763"/>
      <c r="F3763"/>
      <c r="G3763"/>
      <c r="H3763"/>
      <c r="I3763"/>
      <c r="J3763" s="102"/>
      <c r="K3763"/>
      <c r="L3763" s="102"/>
      <c r="M3763" s="135"/>
      <c r="N3763"/>
      <c r="O3763"/>
      <c r="P3763"/>
      <c r="Q3763"/>
      <c r="R3763"/>
      <c r="S3763"/>
      <c r="T3763"/>
      <c r="U3763"/>
    </row>
    <row r="3764" spans="1:21" s="105" customFormat="1" x14ac:dyDescent="0.3">
      <c r="A3764"/>
      <c r="B3764"/>
      <c r="C3764"/>
      <c r="D3764"/>
      <c r="E3764"/>
      <c r="F3764"/>
      <c r="G3764"/>
      <c r="H3764"/>
      <c r="I3764"/>
      <c r="J3764" s="102"/>
      <c r="K3764"/>
      <c r="L3764" s="102"/>
      <c r="M3764" s="135"/>
      <c r="N3764"/>
      <c r="O3764"/>
      <c r="P3764"/>
      <c r="Q3764"/>
      <c r="R3764"/>
      <c r="S3764"/>
      <c r="T3764"/>
      <c r="U3764"/>
    </row>
    <row r="3765" spans="1:21" s="105" customFormat="1" x14ac:dyDescent="0.3">
      <c r="A3765"/>
      <c r="B3765"/>
      <c r="C3765"/>
      <c r="D3765"/>
      <c r="E3765"/>
      <c r="F3765"/>
      <c r="G3765"/>
      <c r="H3765"/>
      <c r="I3765"/>
      <c r="J3765" s="102"/>
      <c r="K3765"/>
      <c r="L3765" s="102"/>
      <c r="M3765" s="135"/>
      <c r="N3765"/>
      <c r="O3765"/>
      <c r="P3765"/>
      <c r="Q3765"/>
      <c r="R3765"/>
      <c r="S3765"/>
      <c r="T3765"/>
      <c r="U3765"/>
    </row>
    <row r="3766" spans="1:21" s="105" customFormat="1" x14ac:dyDescent="0.3">
      <c r="A3766"/>
      <c r="B3766"/>
      <c r="C3766"/>
      <c r="D3766"/>
      <c r="E3766"/>
      <c r="F3766"/>
      <c r="G3766"/>
      <c r="H3766"/>
      <c r="I3766"/>
      <c r="J3766" s="102"/>
      <c r="K3766"/>
      <c r="L3766" s="102"/>
      <c r="M3766" s="135"/>
      <c r="N3766"/>
      <c r="O3766"/>
      <c r="P3766"/>
      <c r="Q3766"/>
      <c r="R3766"/>
      <c r="S3766"/>
      <c r="T3766"/>
      <c r="U3766"/>
    </row>
    <row r="3767" spans="1:21" s="105" customFormat="1" x14ac:dyDescent="0.3">
      <c r="A3767"/>
      <c r="B3767"/>
      <c r="C3767"/>
      <c r="D3767"/>
      <c r="E3767"/>
      <c r="F3767"/>
      <c r="G3767"/>
      <c r="H3767"/>
      <c r="I3767"/>
      <c r="J3767" s="102"/>
      <c r="K3767"/>
      <c r="L3767" s="102"/>
      <c r="M3767" s="135"/>
      <c r="N3767"/>
      <c r="O3767"/>
      <c r="P3767"/>
      <c r="Q3767"/>
      <c r="R3767"/>
      <c r="S3767"/>
      <c r="T3767"/>
      <c r="U3767"/>
    </row>
    <row r="3768" spans="1:21" s="105" customFormat="1" x14ac:dyDescent="0.3">
      <c r="A3768"/>
      <c r="B3768"/>
      <c r="C3768"/>
      <c r="D3768"/>
      <c r="E3768"/>
      <c r="F3768"/>
      <c r="G3768"/>
      <c r="H3768"/>
      <c r="I3768"/>
      <c r="J3768" s="102"/>
      <c r="K3768"/>
      <c r="L3768" s="102"/>
      <c r="M3768" s="135"/>
      <c r="N3768"/>
      <c r="O3768"/>
      <c r="P3768"/>
      <c r="Q3768"/>
      <c r="R3768"/>
      <c r="S3768"/>
      <c r="T3768"/>
      <c r="U3768"/>
    </row>
    <row r="3769" spans="1:21" s="105" customFormat="1" x14ac:dyDescent="0.3">
      <c r="A3769"/>
      <c r="B3769"/>
      <c r="C3769"/>
      <c r="D3769"/>
      <c r="E3769"/>
      <c r="F3769"/>
      <c r="G3769"/>
      <c r="H3769"/>
      <c r="I3769"/>
      <c r="J3769" s="102"/>
      <c r="K3769"/>
      <c r="L3769" s="102"/>
      <c r="M3769" s="135"/>
      <c r="N3769"/>
      <c r="O3769"/>
      <c r="P3769"/>
      <c r="Q3769"/>
      <c r="R3769"/>
      <c r="S3769"/>
      <c r="T3769"/>
      <c r="U3769"/>
    </row>
    <row r="3770" spans="1:21" s="105" customFormat="1" x14ac:dyDescent="0.3">
      <c r="A3770"/>
      <c r="B3770"/>
      <c r="C3770"/>
      <c r="D3770"/>
      <c r="E3770"/>
      <c r="F3770"/>
      <c r="G3770"/>
      <c r="H3770"/>
      <c r="I3770"/>
      <c r="J3770" s="102"/>
      <c r="K3770"/>
      <c r="L3770" s="102"/>
      <c r="M3770" s="135"/>
      <c r="N3770"/>
      <c r="O3770"/>
      <c r="P3770"/>
      <c r="Q3770"/>
      <c r="R3770"/>
      <c r="S3770"/>
      <c r="T3770"/>
      <c r="U3770"/>
    </row>
    <row r="3771" spans="1:21" s="105" customFormat="1" x14ac:dyDescent="0.3">
      <c r="A3771"/>
      <c r="B3771"/>
      <c r="C3771"/>
      <c r="D3771"/>
      <c r="E3771"/>
      <c r="F3771"/>
      <c r="G3771"/>
      <c r="H3771"/>
      <c r="I3771"/>
      <c r="J3771" s="102"/>
      <c r="K3771"/>
      <c r="L3771" s="102"/>
      <c r="M3771" s="135"/>
      <c r="N3771"/>
      <c r="O3771"/>
      <c r="P3771"/>
      <c r="Q3771"/>
      <c r="R3771"/>
      <c r="S3771"/>
      <c r="T3771"/>
      <c r="U3771"/>
    </row>
    <row r="3772" spans="1:21" s="105" customFormat="1" x14ac:dyDescent="0.3">
      <c r="A3772"/>
      <c r="B3772"/>
      <c r="C3772"/>
      <c r="D3772"/>
      <c r="E3772"/>
      <c r="F3772"/>
      <c r="G3772"/>
      <c r="H3772"/>
      <c r="I3772"/>
      <c r="J3772" s="102"/>
      <c r="K3772"/>
      <c r="L3772" s="102"/>
      <c r="M3772" s="135"/>
      <c r="N3772"/>
      <c r="O3772"/>
      <c r="P3772"/>
      <c r="Q3772"/>
      <c r="R3772"/>
      <c r="S3772"/>
      <c r="T3772"/>
      <c r="U3772"/>
    </row>
    <row r="3773" spans="1:21" s="105" customFormat="1" x14ac:dyDescent="0.3">
      <c r="A3773"/>
      <c r="B3773"/>
      <c r="C3773"/>
      <c r="D3773"/>
      <c r="E3773"/>
      <c r="F3773"/>
      <c r="G3773"/>
      <c r="H3773"/>
      <c r="I3773"/>
      <c r="J3773" s="102"/>
      <c r="K3773"/>
      <c r="L3773" s="102"/>
      <c r="M3773" s="135"/>
      <c r="N3773"/>
      <c r="O3773"/>
      <c r="P3773"/>
      <c r="Q3773"/>
      <c r="R3773"/>
      <c r="S3773"/>
      <c r="T3773"/>
      <c r="U3773"/>
    </row>
    <row r="3774" spans="1:21" s="105" customFormat="1" x14ac:dyDescent="0.3">
      <c r="A3774"/>
      <c r="B3774"/>
      <c r="C3774"/>
      <c r="D3774"/>
      <c r="E3774"/>
      <c r="F3774"/>
      <c r="G3774"/>
      <c r="H3774"/>
      <c r="I3774"/>
      <c r="J3774" s="102"/>
      <c r="K3774"/>
      <c r="L3774" s="102"/>
      <c r="M3774" s="135"/>
      <c r="N3774"/>
      <c r="O3774"/>
      <c r="P3774"/>
      <c r="Q3774"/>
      <c r="R3774"/>
      <c r="S3774"/>
      <c r="T3774"/>
      <c r="U3774"/>
    </row>
    <row r="3775" spans="1:21" s="105" customFormat="1" x14ac:dyDescent="0.3">
      <c r="A3775"/>
      <c r="B3775"/>
      <c r="C3775"/>
      <c r="D3775"/>
      <c r="E3775"/>
      <c r="F3775"/>
      <c r="G3775"/>
      <c r="H3775"/>
      <c r="I3775"/>
      <c r="J3775" s="102"/>
      <c r="K3775"/>
      <c r="L3775" s="102"/>
      <c r="M3775" s="135"/>
      <c r="N3775"/>
      <c r="O3775"/>
      <c r="P3775"/>
      <c r="Q3775"/>
      <c r="R3775"/>
      <c r="S3775"/>
      <c r="T3775"/>
      <c r="U3775"/>
    </row>
    <row r="3776" spans="1:21" s="105" customFormat="1" x14ac:dyDescent="0.3">
      <c r="A3776"/>
      <c r="B3776"/>
      <c r="C3776"/>
      <c r="D3776"/>
      <c r="E3776"/>
      <c r="F3776"/>
      <c r="G3776"/>
      <c r="H3776"/>
      <c r="I3776"/>
      <c r="J3776" s="102"/>
      <c r="K3776"/>
      <c r="L3776" s="102"/>
      <c r="M3776" s="135"/>
      <c r="N3776"/>
      <c r="O3776"/>
      <c r="P3776"/>
      <c r="Q3776"/>
      <c r="R3776"/>
      <c r="S3776"/>
      <c r="T3776"/>
      <c r="U3776"/>
    </row>
    <row r="3777" spans="1:21" s="105" customFormat="1" x14ac:dyDescent="0.3">
      <c r="A3777"/>
      <c r="B3777"/>
      <c r="C3777"/>
      <c r="D3777"/>
      <c r="E3777"/>
      <c r="F3777"/>
      <c r="G3777"/>
      <c r="H3777"/>
      <c r="I3777"/>
      <c r="J3777" s="102"/>
      <c r="K3777"/>
      <c r="L3777" s="102"/>
      <c r="M3777" s="135"/>
      <c r="N3777"/>
      <c r="O3777"/>
      <c r="P3777"/>
      <c r="Q3777"/>
      <c r="R3777"/>
      <c r="S3777"/>
      <c r="T3777"/>
      <c r="U3777"/>
    </row>
    <row r="3778" spans="1:21" s="105" customFormat="1" x14ac:dyDescent="0.3">
      <c r="A3778"/>
      <c r="B3778"/>
      <c r="C3778"/>
      <c r="D3778"/>
      <c r="E3778"/>
      <c r="F3778"/>
      <c r="G3778"/>
      <c r="H3778"/>
      <c r="I3778"/>
      <c r="J3778" s="102"/>
      <c r="K3778"/>
      <c r="L3778" s="102"/>
      <c r="M3778" s="135"/>
      <c r="N3778"/>
      <c r="O3778"/>
      <c r="P3778"/>
      <c r="Q3778"/>
      <c r="R3778"/>
      <c r="S3778"/>
      <c r="T3778"/>
      <c r="U3778"/>
    </row>
    <row r="3779" spans="1:21" s="105" customFormat="1" x14ac:dyDescent="0.3">
      <c r="A3779"/>
      <c r="B3779"/>
      <c r="C3779"/>
      <c r="D3779"/>
      <c r="E3779"/>
      <c r="F3779"/>
      <c r="G3779"/>
      <c r="H3779"/>
      <c r="I3779"/>
      <c r="J3779" s="102"/>
      <c r="K3779"/>
      <c r="L3779" s="102"/>
      <c r="M3779" s="135"/>
      <c r="N3779"/>
      <c r="O3779"/>
      <c r="P3779"/>
      <c r="Q3779"/>
      <c r="R3779"/>
      <c r="S3779"/>
      <c r="T3779"/>
      <c r="U3779"/>
    </row>
    <row r="3780" spans="1:21" s="105" customFormat="1" x14ac:dyDescent="0.3">
      <c r="A3780"/>
      <c r="B3780"/>
      <c r="C3780"/>
      <c r="D3780"/>
      <c r="E3780"/>
      <c r="F3780"/>
      <c r="G3780"/>
      <c r="H3780"/>
      <c r="I3780"/>
      <c r="J3780" s="102"/>
      <c r="K3780"/>
      <c r="L3780" s="102"/>
      <c r="M3780" s="135"/>
      <c r="N3780"/>
      <c r="O3780"/>
      <c r="P3780"/>
      <c r="Q3780"/>
      <c r="R3780"/>
      <c r="S3780"/>
      <c r="T3780"/>
      <c r="U3780"/>
    </row>
    <row r="3781" spans="1:21" s="105" customFormat="1" x14ac:dyDescent="0.3">
      <c r="A3781"/>
      <c r="B3781"/>
      <c r="C3781"/>
      <c r="D3781"/>
      <c r="E3781"/>
      <c r="F3781"/>
      <c r="G3781"/>
      <c r="H3781"/>
      <c r="I3781"/>
      <c r="J3781" s="102"/>
      <c r="K3781"/>
      <c r="L3781" s="102"/>
      <c r="M3781" s="135"/>
      <c r="N3781"/>
      <c r="O3781"/>
      <c r="P3781"/>
      <c r="Q3781"/>
      <c r="R3781"/>
      <c r="S3781"/>
      <c r="T3781"/>
      <c r="U3781"/>
    </row>
    <row r="3782" spans="1:21" s="105" customFormat="1" x14ac:dyDescent="0.3">
      <c r="A3782"/>
      <c r="B3782"/>
      <c r="C3782"/>
      <c r="D3782"/>
      <c r="E3782"/>
      <c r="F3782"/>
      <c r="G3782"/>
      <c r="H3782"/>
      <c r="I3782"/>
      <c r="J3782" s="102"/>
      <c r="K3782"/>
      <c r="L3782" s="102"/>
      <c r="M3782" s="135"/>
      <c r="N3782"/>
      <c r="O3782"/>
      <c r="P3782"/>
      <c r="Q3782"/>
      <c r="R3782"/>
      <c r="S3782"/>
      <c r="T3782"/>
      <c r="U3782"/>
    </row>
    <row r="3783" spans="1:21" s="105" customFormat="1" x14ac:dyDescent="0.3">
      <c r="A3783"/>
      <c r="B3783"/>
      <c r="C3783"/>
      <c r="D3783"/>
      <c r="E3783"/>
      <c r="F3783"/>
      <c r="G3783"/>
      <c r="H3783"/>
      <c r="I3783"/>
      <c r="J3783" s="102"/>
      <c r="K3783"/>
      <c r="L3783" s="102"/>
      <c r="M3783" s="135"/>
      <c r="N3783"/>
      <c r="O3783"/>
      <c r="P3783"/>
      <c r="Q3783"/>
      <c r="R3783"/>
      <c r="S3783"/>
      <c r="T3783"/>
      <c r="U3783"/>
    </row>
    <row r="3784" spans="1:21" s="105" customFormat="1" x14ac:dyDescent="0.3">
      <c r="A3784"/>
      <c r="B3784"/>
      <c r="C3784"/>
      <c r="D3784"/>
      <c r="E3784"/>
      <c r="F3784"/>
      <c r="G3784"/>
      <c r="H3784"/>
      <c r="I3784"/>
      <c r="J3784" s="102"/>
      <c r="K3784"/>
      <c r="L3784" s="102"/>
      <c r="M3784" s="135"/>
      <c r="N3784"/>
      <c r="O3784"/>
      <c r="P3784"/>
      <c r="Q3784"/>
      <c r="R3784"/>
      <c r="S3784"/>
      <c r="T3784"/>
      <c r="U3784"/>
    </row>
    <row r="3785" spans="1:21" s="105" customFormat="1" x14ac:dyDescent="0.3">
      <c r="A3785"/>
      <c r="B3785"/>
      <c r="C3785"/>
      <c r="D3785"/>
      <c r="E3785"/>
      <c r="F3785"/>
      <c r="G3785"/>
      <c r="H3785"/>
      <c r="I3785"/>
      <c r="J3785" s="102"/>
      <c r="K3785"/>
      <c r="L3785" s="102"/>
      <c r="M3785" s="135"/>
      <c r="N3785"/>
      <c r="O3785"/>
      <c r="P3785"/>
      <c r="Q3785"/>
      <c r="R3785"/>
      <c r="S3785"/>
      <c r="T3785"/>
      <c r="U3785"/>
    </row>
    <row r="3786" spans="1:21" s="105" customFormat="1" x14ac:dyDescent="0.3">
      <c r="A3786"/>
      <c r="B3786"/>
      <c r="C3786"/>
      <c r="D3786"/>
      <c r="E3786"/>
      <c r="F3786"/>
      <c r="G3786"/>
      <c r="H3786"/>
      <c r="I3786"/>
      <c r="J3786" s="102"/>
      <c r="K3786"/>
      <c r="L3786" s="102"/>
      <c r="M3786" s="135"/>
      <c r="N3786"/>
      <c r="O3786"/>
      <c r="P3786"/>
      <c r="Q3786"/>
      <c r="R3786"/>
      <c r="S3786"/>
      <c r="T3786"/>
      <c r="U3786"/>
    </row>
    <row r="3787" spans="1:21" s="105" customFormat="1" x14ac:dyDescent="0.3">
      <c r="A3787"/>
      <c r="B3787"/>
      <c r="C3787"/>
      <c r="D3787"/>
      <c r="E3787"/>
      <c r="F3787"/>
      <c r="G3787"/>
      <c r="H3787"/>
      <c r="I3787"/>
      <c r="J3787" s="102"/>
      <c r="K3787"/>
      <c r="L3787" s="102"/>
      <c r="M3787" s="135"/>
      <c r="N3787"/>
      <c r="O3787"/>
      <c r="P3787"/>
      <c r="Q3787"/>
      <c r="R3787"/>
      <c r="S3787"/>
      <c r="T3787"/>
      <c r="U3787"/>
    </row>
    <row r="3788" spans="1:21" s="105" customFormat="1" x14ac:dyDescent="0.3">
      <c r="A3788"/>
      <c r="B3788"/>
      <c r="C3788"/>
      <c r="D3788"/>
      <c r="E3788"/>
      <c r="F3788"/>
      <c r="G3788"/>
      <c r="H3788"/>
      <c r="I3788"/>
      <c r="J3788" s="102"/>
      <c r="K3788"/>
      <c r="L3788" s="102"/>
      <c r="M3788" s="135"/>
      <c r="N3788"/>
      <c r="O3788"/>
      <c r="P3788"/>
      <c r="Q3788"/>
      <c r="R3788"/>
      <c r="S3788"/>
      <c r="T3788"/>
      <c r="U3788"/>
    </row>
    <row r="3789" spans="1:21" s="105" customFormat="1" x14ac:dyDescent="0.3">
      <c r="A3789"/>
      <c r="B3789"/>
      <c r="C3789"/>
      <c r="D3789"/>
      <c r="E3789"/>
      <c r="F3789"/>
      <c r="G3789"/>
      <c r="H3789"/>
      <c r="I3789"/>
      <c r="J3789" s="102"/>
      <c r="K3789"/>
      <c r="L3789" s="102"/>
      <c r="M3789" s="135"/>
      <c r="N3789"/>
      <c r="O3789"/>
      <c r="P3789"/>
      <c r="Q3789"/>
      <c r="R3789"/>
      <c r="S3789"/>
      <c r="T3789"/>
      <c r="U3789"/>
    </row>
    <row r="3790" spans="1:21" s="105" customFormat="1" x14ac:dyDescent="0.3">
      <c r="A3790"/>
      <c r="B3790"/>
      <c r="C3790"/>
      <c r="D3790"/>
      <c r="E3790"/>
      <c r="F3790"/>
      <c r="G3790"/>
      <c r="H3790"/>
      <c r="I3790"/>
      <c r="J3790" s="102"/>
      <c r="K3790"/>
      <c r="L3790" s="102"/>
      <c r="M3790" s="135"/>
      <c r="N3790"/>
      <c r="O3790"/>
      <c r="P3790"/>
      <c r="Q3790"/>
      <c r="R3790"/>
      <c r="S3790"/>
      <c r="T3790"/>
      <c r="U3790"/>
    </row>
    <row r="3791" spans="1:21" s="105" customFormat="1" x14ac:dyDescent="0.3">
      <c r="A3791"/>
      <c r="B3791"/>
      <c r="C3791"/>
      <c r="D3791"/>
      <c r="E3791"/>
      <c r="F3791"/>
      <c r="G3791"/>
      <c r="H3791"/>
      <c r="I3791"/>
      <c r="J3791" s="102"/>
      <c r="K3791"/>
      <c r="L3791" s="102"/>
      <c r="M3791" s="135"/>
      <c r="N3791"/>
      <c r="O3791"/>
      <c r="P3791"/>
      <c r="Q3791"/>
      <c r="R3791"/>
      <c r="S3791"/>
      <c r="T3791"/>
      <c r="U3791"/>
    </row>
    <row r="3792" spans="1:21" s="105" customFormat="1" x14ac:dyDescent="0.3">
      <c r="A3792"/>
      <c r="B3792"/>
      <c r="C3792"/>
      <c r="D3792"/>
      <c r="E3792"/>
      <c r="F3792"/>
      <c r="G3792"/>
      <c r="H3792"/>
      <c r="I3792"/>
      <c r="J3792" s="102"/>
      <c r="K3792"/>
      <c r="L3792" s="102"/>
      <c r="M3792" s="135"/>
      <c r="N3792"/>
      <c r="O3792"/>
      <c r="P3792"/>
      <c r="Q3792"/>
      <c r="R3792"/>
      <c r="S3792"/>
      <c r="T3792"/>
      <c r="U3792"/>
    </row>
    <row r="3793" spans="1:21" s="105" customFormat="1" x14ac:dyDescent="0.3">
      <c r="A3793"/>
      <c r="B3793"/>
      <c r="C3793"/>
      <c r="D3793"/>
      <c r="E3793"/>
      <c r="F3793"/>
      <c r="G3793"/>
      <c r="H3793"/>
      <c r="I3793"/>
      <c r="J3793" s="102"/>
      <c r="K3793"/>
      <c r="L3793" s="102"/>
      <c r="M3793" s="135"/>
      <c r="N3793"/>
      <c r="O3793"/>
      <c r="P3793"/>
      <c r="Q3793"/>
      <c r="R3793"/>
      <c r="S3793"/>
      <c r="T3793"/>
      <c r="U3793"/>
    </row>
    <row r="3794" spans="1:21" s="105" customFormat="1" x14ac:dyDescent="0.3">
      <c r="A3794"/>
      <c r="B3794"/>
      <c r="C3794"/>
      <c r="D3794"/>
      <c r="E3794"/>
      <c r="F3794"/>
      <c r="G3794"/>
      <c r="H3794"/>
      <c r="I3794"/>
      <c r="J3794" s="102"/>
      <c r="K3794"/>
      <c r="L3794" s="102"/>
      <c r="M3794" s="135"/>
      <c r="N3794"/>
      <c r="O3794"/>
      <c r="P3794"/>
      <c r="Q3794"/>
      <c r="R3794"/>
      <c r="S3794"/>
      <c r="T3794"/>
      <c r="U3794"/>
    </row>
    <row r="3795" spans="1:21" s="105" customFormat="1" x14ac:dyDescent="0.3">
      <c r="A3795"/>
      <c r="B3795"/>
      <c r="C3795"/>
      <c r="D3795"/>
      <c r="E3795"/>
      <c r="F3795"/>
      <c r="G3795"/>
      <c r="H3795"/>
      <c r="I3795"/>
      <c r="J3795" s="102"/>
      <c r="K3795"/>
      <c r="L3795" s="102"/>
      <c r="M3795" s="135"/>
      <c r="N3795"/>
      <c r="O3795"/>
      <c r="P3795"/>
      <c r="Q3795"/>
      <c r="R3795"/>
      <c r="S3795"/>
      <c r="T3795"/>
      <c r="U3795"/>
    </row>
    <row r="3796" spans="1:21" s="105" customFormat="1" x14ac:dyDescent="0.3">
      <c r="A3796"/>
      <c r="B3796"/>
      <c r="C3796"/>
      <c r="D3796"/>
      <c r="E3796"/>
      <c r="F3796"/>
      <c r="G3796"/>
      <c r="H3796"/>
      <c r="I3796"/>
      <c r="J3796" s="102"/>
      <c r="K3796"/>
      <c r="L3796" s="102"/>
      <c r="M3796" s="135"/>
      <c r="N3796"/>
      <c r="O3796"/>
      <c r="P3796"/>
      <c r="Q3796"/>
      <c r="R3796"/>
      <c r="S3796"/>
      <c r="T3796"/>
      <c r="U3796"/>
    </row>
    <row r="3797" spans="1:21" s="105" customFormat="1" x14ac:dyDescent="0.3">
      <c r="A3797"/>
      <c r="B3797"/>
      <c r="C3797"/>
      <c r="D3797"/>
      <c r="E3797"/>
      <c r="F3797"/>
      <c r="G3797"/>
      <c r="H3797"/>
      <c r="I3797"/>
      <c r="J3797" s="102"/>
      <c r="K3797"/>
      <c r="L3797" s="102"/>
      <c r="M3797" s="135"/>
      <c r="N3797"/>
      <c r="O3797"/>
      <c r="P3797"/>
      <c r="Q3797"/>
      <c r="R3797"/>
      <c r="S3797"/>
      <c r="T3797"/>
      <c r="U3797"/>
    </row>
    <row r="3798" spans="1:21" s="105" customFormat="1" x14ac:dyDescent="0.3">
      <c r="A3798"/>
      <c r="B3798"/>
      <c r="C3798"/>
      <c r="D3798"/>
      <c r="E3798"/>
      <c r="F3798"/>
      <c r="G3798"/>
      <c r="H3798"/>
      <c r="I3798"/>
      <c r="J3798" s="102"/>
      <c r="K3798"/>
      <c r="L3798" s="102"/>
      <c r="M3798" s="135"/>
      <c r="N3798"/>
      <c r="O3798"/>
      <c r="P3798"/>
      <c r="Q3798"/>
      <c r="R3798"/>
      <c r="S3798"/>
      <c r="T3798"/>
      <c r="U3798"/>
    </row>
    <row r="3799" spans="1:21" s="105" customFormat="1" x14ac:dyDescent="0.3">
      <c r="A3799"/>
      <c r="B3799"/>
      <c r="C3799"/>
      <c r="D3799"/>
      <c r="E3799"/>
      <c r="F3799"/>
      <c r="G3799"/>
      <c r="H3799"/>
      <c r="I3799"/>
      <c r="J3799" s="102"/>
      <c r="K3799"/>
      <c r="L3799" s="102"/>
      <c r="M3799" s="135"/>
      <c r="N3799"/>
      <c r="O3799"/>
      <c r="P3799"/>
      <c r="Q3799"/>
      <c r="R3799"/>
      <c r="S3799"/>
      <c r="T3799"/>
      <c r="U3799"/>
    </row>
    <row r="3800" spans="1:21" s="105" customFormat="1" x14ac:dyDescent="0.3">
      <c r="A3800"/>
      <c r="B3800"/>
      <c r="C3800"/>
      <c r="D3800"/>
      <c r="E3800"/>
      <c r="F3800"/>
      <c r="G3800"/>
      <c r="H3800"/>
      <c r="I3800"/>
      <c r="J3800" s="102"/>
      <c r="K3800"/>
      <c r="L3800" s="102"/>
      <c r="M3800" s="135"/>
      <c r="N3800"/>
      <c r="O3800"/>
      <c r="P3800"/>
      <c r="Q3800"/>
      <c r="R3800"/>
      <c r="S3800"/>
      <c r="T3800"/>
      <c r="U3800"/>
    </row>
    <row r="3801" spans="1:21" s="105" customFormat="1" x14ac:dyDescent="0.3">
      <c r="A3801"/>
      <c r="B3801"/>
      <c r="C3801"/>
      <c r="D3801"/>
      <c r="E3801"/>
      <c r="F3801"/>
      <c r="G3801"/>
      <c r="H3801"/>
      <c r="I3801"/>
      <c r="J3801" s="102"/>
      <c r="K3801"/>
      <c r="L3801" s="102"/>
      <c r="M3801" s="135"/>
      <c r="N3801"/>
      <c r="O3801"/>
      <c r="P3801"/>
      <c r="Q3801"/>
      <c r="R3801"/>
      <c r="S3801"/>
      <c r="T3801"/>
      <c r="U3801"/>
    </row>
    <row r="3802" spans="1:21" s="105" customFormat="1" x14ac:dyDescent="0.3">
      <c r="A3802"/>
      <c r="B3802"/>
      <c r="C3802"/>
      <c r="D3802"/>
      <c r="E3802"/>
      <c r="F3802"/>
      <c r="G3802"/>
      <c r="H3802"/>
      <c r="I3802"/>
      <c r="J3802" s="102"/>
      <c r="K3802"/>
      <c r="L3802" s="102"/>
      <c r="M3802" s="135"/>
      <c r="N3802"/>
      <c r="O3802"/>
      <c r="P3802"/>
      <c r="Q3802"/>
      <c r="R3802"/>
      <c r="S3802"/>
      <c r="T3802"/>
      <c r="U3802"/>
    </row>
    <row r="3803" spans="1:21" s="105" customFormat="1" x14ac:dyDescent="0.3">
      <c r="A3803"/>
      <c r="B3803"/>
      <c r="C3803"/>
      <c r="D3803"/>
      <c r="E3803"/>
      <c r="F3803"/>
      <c r="G3803"/>
      <c r="H3803"/>
      <c r="I3803"/>
      <c r="J3803" s="102"/>
      <c r="K3803"/>
      <c r="L3803" s="102"/>
      <c r="M3803" s="135"/>
      <c r="N3803"/>
      <c r="O3803"/>
      <c r="P3803"/>
      <c r="Q3803"/>
      <c r="R3803"/>
      <c r="S3803"/>
      <c r="T3803"/>
      <c r="U3803"/>
    </row>
    <row r="3804" spans="1:21" s="105" customFormat="1" x14ac:dyDescent="0.3">
      <c r="A3804"/>
      <c r="B3804"/>
      <c r="C3804"/>
      <c r="D3804"/>
      <c r="E3804"/>
      <c r="F3804"/>
      <c r="G3804"/>
      <c r="H3804"/>
      <c r="I3804"/>
      <c r="J3804" s="102"/>
      <c r="K3804"/>
      <c r="L3804" s="102"/>
      <c r="M3804" s="135"/>
      <c r="N3804"/>
      <c r="O3804"/>
      <c r="P3804"/>
      <c r="Q3804"/>
      <c r="R3804"/>
      <c r="S3804"/>
      <c r="T3804"/>
      <c r="U3804"/>
    </row>
    <row r="3805" spans="1:21" s="105" customFormat="1" x14ac:dyDescent="0.3">
      <c r="A3805"/>
      <c r="B3805"/>
      <c r="C3805"/>
      <c r="D3805"/>
      <c r="E3805"/>
      <c r="F3805"/>
      <c r="G3805"/>
      <c r="H3805"/>
      <c r="I3805"/>
      <c r="J3805" s="102"/>
      <c r="K3805"/>
      <c r="L3805" s="102"/>
      <c r="M3805" s="135"/>
      <c r="N3805"/>
      <c r="O3805"/>
      <c r="P3805"/>
      <c r="Q3805"/>
      <c r="R3805"/>
      <c r="S3805"/>
      <c r="T3805"/>
      <c r="U3805"/>
    </row>
    <row r="3806" spans="1:21" s="105" customFormat="1" x14ac:dyDescent="0.3">
      <c r="A3806"/>
      <c r="B3806"/>
      <c r="C3806"/>
      <c r="D3806"/>
      <c r="E3806"/>
      <c r="F3806"/>
      <c r="G3806"/>
      <c r="H3806"/>
      <c r="I3806"/>
      <c r="J3806" s="102"/>
      <c r="K3806"/>
      <c r="L3806" s="102"/>
      <c r="M3806" s="135"/>
      <c r="N3806"/>
      <c r="O3806"/>
      <c r="P3806"/>
      <c r="Q3806"/>
      <c r="R3806"/>
      <c r="S3806"/>
      <c r="T3806"/>
      <c r="U3806"/>
    </row>
    <row r="3807" spans="1:21" s="105" customFormat="1" x14ac:dyDescent="0.3">
      <c r="A3807"/>
      <c r="B3807"/>
      <c r="C3807"/>
      <c r="D3807"/>
      <c r="E3807"/>
      <c r="F3807"/>
      <c r="G3807"/>
      <c r="H3807"/>
      <c r="I3807"/>
      <c r="J3807" s="102"/>
      <c r="K3807"/>
      <c r="L3807" s="102"/>
      <c r="M3807" s="135"/>
      <c r="N3807"/>
      <c r="O3807"/>
      <c r="P3807"/>
      <c r="Q3807"/>
      <c r="R3807"/>
      <c r="S3807"/>
      <c r="T3807"/>
      <c r="U3807"/>
    </row>
    <row r="3808" spans="1:21" s="105" customFormat="1" x14ac:dyDescent="0.3">
      <c r="A3808"/>
      <c r="B3808"/>
      <c r="C3808"/>
      <c r="D3808"/>
      <c r="E3808"/>
      <c r="F3808"/>
      <c r="G3808"/>
      <c r="H3808"/>
      <c r="I3808"/>
      <c r="J3808" s="102"/>
      <c r="K3808"/>
      <c r="L3808" s="102"/>
      <c r="M3808" s="135"/>
      <c r="N3808"/>
      <c r="O3808"/>
      <c r="P3808"/>
      <c r="Q3808"/>
      <c r="R3808"/>
      <c r="S3808"/>
      <c r="T3808"/>
      <c r="U3808"/>
    </row>
    <row r="3809" spans="1:21" s="105" customFormat="1" x14ac:dyDescent="0.3">
      <c r="A3809"/>
      <c r="B3809"/>
      <c r="C3809"/>
      <c r="D3809"/>
      <c r="E3809"/>
      <c r="F3809"/>
      <c r="G3809"/>
      <c r="H3809"/>
      <c r="I3809"/>
      <c r="J3809" s="102"/>
      <c r="K3809"/>
      <c r="L3809" s="102"/>
      <c r="M3809" s="135"/>
      <c r="N3809"/>
      <c r="O3809"/>
      <c r="P3809"/>
      <c r="Q3809"/>
      <c r="R3809"/>
      <c r="S3809"/>
      <c r="T3809"/>
      <c r="U3809"/>
    </row>
    <row r="3810" spans="1:21" s="105" customFormat="1" x14ac:dyDescent="0.3">
      <c r="A3810"/>
      <c r="B3810"/>
      <c r="C3810"/>
      <c r="D3810"/>
      <c r="E3810"/>
      <c r="F3810"/>
      <c r="G3810"/>
      <c r="H3810"/>
      <c r="I3810"/>
      <c r="J3810" s="102"/>
      <c r="K3810"/>
      <c r="L3810" s="102"/>
      <c r="M3810" s="135"/>
      <c r="N3810"/>
      <c r="O3810"/>
      <c r="P3810"/>
      <c r="Q3810"/>
      <c r="R3810"/>
      <c r="S3810"/>
      <c r="T3810"/>
      <c r="U3810"/>
    </row>
    <row r="3811" spans="1:21" s="105" customFormat="1" x14ac:dyDescent="0.3">
      <c r="A3811"/>
      <c r="B3811"/>
      <c r="C3811"/>
      <c r="D3811"/>
      <c r="E3811"/>
      <c r="F3811"/>
      <c r="G3811"/>
      <c r="H3811"/>
      <c r="I3811"/>
      <c r="J3811" s="102"/>
      <c r="K3811"/>
      <c r="L3811" s="102"/>
      <c r="M3811" s="135"/>
      <c r="N3811"/>
      <c r="O3811"/>
      <c r="P3811"/>
      <c r="Q3811"/>
      <c r="R3811"/>
      <c r="S3811"/>
      <c r="T3811"/>
      <c r="U3811"/>
    </row>
    <row r="3812" spans="1:21" s="105" customFormat="1" x14ac:dyDescent="0.3">
      <c r="A3812"/>
      <c r="B3812"/>
      <c r="C3812"/>
      <c r="D3812"/>
      <c r="E3812"/>
      <c r="F3812"/>
      <c r="G3812"/>
      <c r="H3812"/>
      <c r="I3812"/>
      <c r="J3812" s="102"/>
      <c r="K3812"/>
      <c r="L3812" s="102"/>
      <c r="M3812" s="135"/>
      <c r="N3812"/>
      <c r="O3812"/>
      <c r="P3812"/>
      <c r="Q3812"/>
      <c r="R3812"/>
      <c r="S3812"/>
      <c r="T3812"/>
      <c r="U3812"/>
    </row>
    <row r="3813" spans="1:21" s="105" customFormat="1" x14ac:dyDescent="0.3">
      <c r="A3813"/>
      <c r="B3813"/>
      <c r="C3813"/>
      <c r="D3813"/>
      <c r="E3813"/>
      <c r="F3813"/>
      <c r="G3813"/>
      <c r="H3813"/>
      <c r="I3813"/>
      <c r="J3813" s="102"/>
      <c r="K3813"/>
      <c r="L3813" s="102"/>
      <c r="M3813" s="135"/>
      <c r="N3813"/>
      <c r="O3813"/>
      <c r="P3813"/>
      <c r="Q3813"/>
      <c r="R3813"/>
      <c r="S3813"/>
      <c r="T3813"/>
      <c r="U3813"/>
    </row>
    <row r="3814" spans="1:21" s="105" customFormat="1" x14ac:dyDescent="0.3">
      <c r="A3814"/>
      <c r="B3814"/>
      <c r="C3814"/>
      <c r="D3814"/>
      <c r="E3814"/>
      <c r="F3814"/>
      <c r="G3814"/>
      <c r="H3814"/>
      <c r="I3814"/>
      <c r="J3814" s="102"/>
      <c r="K3814"/>
      <c r="L3814" s="102"/>
      <c r="M3814" s="135"/>
      <c r="N3814"/>
      <c r="O3814"/>
      <c r="P3814"/>
      <c r="Q3814"/>
      <c r="R3814"/>
      <c r="S3814"/>
      <c r="T3814"/>
      <c r="U3814"/>
    </row>
    <row r="3815" spans="1:21" s="105" customFormat="1" x14ac:dyDescent="0.3">
      <c r="A3815"/>
      <c r="B3815"/>
      <c r="C3815"/>
      <c r="D3815"/>
      <c r="E3815"/>
      <c r="F3815"/>
      <c r="G3815"/>
      <c r="H3815"/>
      <c r="I3815"/>
      <c r="J3815" s="102"/>
      <c r="K3815"/>
      <c r="L3815" s="102"/>
      <c r="M3815" s="135"/>
      <c r="N3815"/>
      <c r="O3815"/>
      <c r="P3815"/>
      <c r="Q3815"/>
      <c r="R3815"/>
      <c r="S3815"/>
      <c r="T3815"/>
      <c r="U3815"/>
    </row>
    <row r="3816" spans="1:21" s="105" customFormat="1" x14ac:dyDescent="0.3">
      <c r="A3816"/>
      <c r="B3816"/>
      <c r="C3816"/>
      <c r="D3816"/>
      <c r="E3816"/>
      <c r="F3816"/>
      <c r="G3816"/>
      <c r="H3816"/>
      <c r="I3816"/>
      <c r="J3816" s="102"/>
      <c r="K3816"/>
      <c r="L3816" s="102"/>
      <c r="M3816" s="135"/>
      <c r="N3816"/>
      <c r="O3816"/>
      <c r="P3816"/>
      <c r="Q3816"/>
      <c r="R3816"/>
      <c r="S3816"/>
      <c r="T3816"/>
      <c r="U3816"/>
    </row>
    <row r="3817" spans="1:21" s="105" customFormat="1" x14ac:dyDescent="0.3">
      <c r="A3817"/>
      <c r="B3817"/>
      <c r="C3817"/>
      <c r="D3817"/>
      <c r="E3817"/>
      <c r="F3817"/>
      <c r="G3817"/>
      <c r="H3817"/>
      <c r="I3817"/>
      <c r="J3817" s="102"/>
      <c r="K3817"/>
      <c r="L3817" s="102"/>
      <c r="M3817" s="135"/>
      <c r="N3817"/>
      <c r="O3817"/>
      <c r="P3817"/>
      <c r="Q3817"/>
      <c r="R3817"/>
      <c r="S3817"/>
      <c r="T3817"/>
      <c r="U3817"/>
    </row>
    <row r="3818" spans="1:21" s="105" customFormat="1" x14ac:dyDescent="0.3">
      <c r="A3818"/>
      <c r="B3818"/>
      <c r="C3818"/>
      <c r="D3818"/>
      <c r="E3818"/>
      <c r="F3818"/>
      <c r="G3818"/>
      <c r="H3818"/>
      <c r="I3818"/>
      <c r="J3818" s="102"/>
      <c r="K3818"/>
      <c r="L3818" s="102"/>
      <c r="M3818" s="135"/>
      <c r="N3818"/>
      <c r="O3818"/>
      <c r="P3818"/>
      <c r="Q3818"/>
      <c r="R3818"/>
      <c r="S3818"/>
      <c r="T3818"/>
      <c r="U3818"/>
    </row>
    <row r="3819" spans="1:21" s="105" customFormat="1" x14ac:dyDescent="0.3">
      <c r="A3819"/>
      <c r="B3819"/>
      <c r="C3819"/>
      <c r="D3819"/>
      <c r="E3819"/>
      <c r="F3819"/>
      <c r="G3819"/>
      <c r="H3819"/>
      <c r="I3819"/>
      <c r="J3819" s="102"/>
      <c r="K3819"/>
      <c r="L3819" s="102"/>
      <c r="M3819" s="135"/>
      <c r="N3819"/>
      <c r="O3819"/>
      <c r="P3819"/>
      <c r="Q3819"/>
      <c r="R3819"/>
      <c r="S3819"/>
      <c r="T3819"/>
      <c r="U3819"/>
    </row>
    <row r="3820" spans="1:21" s="105" customFormat="1" x14ac:dyDescent="0.3">
      <c r="A3820"/>
      <c r="B3820"/>
      <c r="C3820"/>
      <c r="D3820"/>
      <c r="E3820"/>
      <c r="F3820"/>
      <c r="G3820"/>
      <c r="H3820"/>
      <c r="I3820"/>
      <c r="J3820" s="102"/>
      <c r="K3820"/>
      <c r="L3820" s="102"/>
      <c r="M3820" s="135"/>
      <c r="N3820"/>
      <c r="O3820"/>
      <c r="P3820"/>
      <c r="Q3820"/>
      <c r="R3820"/>
      <c r="S3820"/>
      <c r="T3820"/>
      <c r="U3820"/>
    </row>
    <row r="3821" spans="1:21" s="105" customFormat="1" x14ac:dyDescent="0.3">
      <c r="A3821"/>
      <c r="B3821"/>
      <c r="C3821"/>
      <c r="D3821"/>
      <c r="E3821"/>
      <c r="F3821"/>
      <c r="G3821"/>
      <c r="H3821"/>
      <c r="I3821"/>
      <c r="J3821" s="102"/>
      <c r="K3821"/>
      <c r="L3821" s="102"/>
      <c r="M3821" s="135"/>
      <c r="N3821"/>
      <c r="O3821"/>
      <c r="P3821"/>
      <c r="Q3821"/>
      <c r="R3821"/>
      <c r="S3821"/>
      <c r="T3821"/>
      <c r="U3821"/>
    </row>
    <row r="3822" spans="1:21" s="105" customFormat="1" x14ac:dyDescent="0.3">
      <c r="A3822"/>
      <c r="B3822"/>
      <c r="C3822"/>
      <c r="D3822"/>
      <c r="E3822"/>
      <c r="F3822"/>
      <c r="G3822"/>
      <c r="H3822"/>
      <c r="I3822"/>
      <c r="J3822" s="102"/>
      <c r="K3822"/>
      <c r="L3822" s="102"/>
      <c r="M3822" s="135"/>
      <c r="N3822"/>
      <c r="O3822"/>
      <c r="P3822"/>
      <c r="Q3822"/>
      <c r="R3822"/>
      <c r="S3822"/>
      <c r="T3822"/>
      <c r="U3822"/>
    </row>
    <row r="3823" spans="1:21" s="105" customFormat="1" x14ac:dyDescent="0.3">
      <c r="A3823"/>
      <c r="B3823"/>
      <c r="C3823"/>
      <c r="D3823"/>
      <c r="E3823"/>
      <c r="F3823"/>
      <c r="G3823"/>
      <c r="H3823"/>
      <c r="I3823"/>
      <c r="J3823" s="102"/>
      <c r="K3823"/>
      <c r="L3823" s="102"/>
      <c r="M3823" s="135"/>
      <c r="N3823"/>
      <c r="O3823"/>
      <c r="P3823"/>
      <c r="Q3823"/>
      <c r="R3823"/>
      <c r="S3823"/>
      <c r="T3823"/>
      <c r="U3823"/>
    </row>
    <row r="3824" spans="1:21" s="105" customFormat="1" x14ac:dyDescent="0.3">
      <c r="A3824"/>
      <c r="B3824"/>
      <c r="C3824"/>
      <c r="D3824"/>
      <c r="E3824"/>
      <c r="F3824"/>
      <c r="G3824"/>
      <c r="H3824"/>
      <c r="I3824"/>
      <c r="J3824" s="102"/>
      <c r="K3824"/>
      <c r="L3824" s="102"/>
      <c r="M3824" s="135"/>
      <c r="N3824"/>
      <c r="O3824"/>
      <c r="P3824"/>
      <c r="Q3824"/>
      <c r="R3824"/>
      <c r="S3824"/>
      <c r="T3824"/>
      <c r="U3824"/>
    </row>
    <row r="3825" spans="1:21" s="105" customFormat="1" x14ac:dyDescent="0.3">
      <c r="A3825"/>
      <c r="B3825"/>
      <c r="C3825"/>
      <c r="D3825"/>
      <c r="E3825"/>
      <c r="F3825"/>
      <c r="G3825"/>
      <c r="H3825"/>
      <c r="I3825"/>
      <c r="J3825" s="102"/>
      <c r="K3825"/>
      <c r="L3825" s="102"/>
      <c r="M3825" s="135"/>
      <c r="N3825"/>
      <c r="O3825"/>
      <c r="P3825"/>
      <c r="Q3825"/>
      <c r="R3825"/>
      <c r="S3825"/>
      <c r="T3825"/>
      <c r="U3825"/>
    </row>
    <row r="3826" spans="1:21" s="105" customFormat="1" x14ac:dyDescent="0.3">
      <c r="A3826"/>
      <c r="B3826"/>
      <c r="C3826"/>
      <c r="D3826"/>
      <c r="E3826"/>
      <c r="F3826"/>
      <c r="G3826"/>
      <c r="H3826"/>
      <c r="I3826"/>
      <c r="J3826" s="102"/>
      <c r="K3826"/>
      <c r="L3826" s="102"/>
      <c r="M3826" s="135"/>
      <c r="N3826"/>
      <c r="O3826"/>
      <c r="P3826"/>
      <c r="Q3826"/>
      <c r="R3826"/>
      <c r="S3826"/>
      <c r="T3826"/>
      <c r="U3826"/>
    </row>
    <row r="3827" spans="1:21" s="105" customFormat="1" x14ac:dyDescent="0.3">
      <c r="A3827"/>
      <c r="B3827"/>
      <c r="C3827"/>
      <c r="D3827"/>
      <c r="E3827"/>
      <c r="F3827"/>
      <c r="G3827"/>
      <c r="H3827"/>
      <c r="I3827"/>
      <c r="J3827" s="102"/>
      <c r="K3827"/>
      <c r="L3827" s="102"/>
      <c r="M3827" s="135"/>
      <c r="N3827"/>
      <c r="O3827"/>
      <c r="P3827"/>
      <c r="Q3827"/>
      <c r="R3827"/>
      <c r="S3827"/>
      <c r="T3827"/>
      <c r="U3827"/>
    </row>
    <row r="3828" spans="1:21" s="105" customFormat="1" x14ac:dyDescent="0.3">
      <c r="A3828"/>
      <c r="B3828"/>
      <c r="C3828"/>
      <c r="D3828"/>
      <c r="E3828"/>
      <c r="F3828"/>
      <c r="G3828"/>
      <c r="H3828"/>
      <c r="I3828"/>
      <c r="J3828" s="102"/>
      <c r="K3828"/>
      <c r="L3828" s="102"/>
      <c r="M3828" s="135"/>
      <c r="N3828"/>
      <c r="O3828"/>
      <c r="P3828"/>
      <c r="Q3828"/>
      <c r="R3828"/>
      <c r="S3828"/>
      <c r="T3828"/>
      <c r="U3828"/>
    </row>
    <row r="3829" spans="1:21" s="105" customFormat="1" x14ac:dyDescent="0.3">
      <c r="A3829"/>
      <c r="B3829"/>
      <c r="C3829"/>
      <c r="D3829"/>
      <c r="E3829"/>
      <c r="F3829"/>
      <c r="G3829"/>
      <c r="H3829"/>
      <c r="I3829"/>
      <c r="J3829" s="102"/>
      <c r="K3829"/>
      <c r="L3829" s="102"/>
      <c r="M3829" s="135"/>
      <c r="N3829"/>
      <c r="O3829"/>
      <c r="P3829"/>
      <c r="Q3829"/>
      <c r="R3829"/>
      <c r="S3829"/>
      <c r="T3829"/>
      <c r="U3829"/>
    </row>
    <row r="3830" spans="1:21" s="105" customFormat="1" x14ac:dyDescent="0.3">
      <c r="A3830"/>
      <c r="B3830"/>
      <c r="C3830"/>
      <c r="D3830"/>
      <c r="E3830"/>
      <c r="F3830"/>
      <c r="G3830"/>
      <c r="H3830"/>
      <c r="I3830"/>
      <c r="J3830" s="102"/>
      <c r="K3830"/>
      <c r="L3830" s="102"/>
      <c r="M3830" s="135"/>
      <c r="N3830"/>
      <c r="O3830"/>
      <c r="P3830"/>
      <c r="Q3830"/>
      <c r="R3830"/>
      <c r="S3830"/>
      <c r="T3830"/>
      <c r="U3830"/>
    </row>
    <row r="3831" spans="1:21" s="105" customFormat="1" x14ac:dyDescent="0.3">
      <c r="A3831"/>
      <c r="B3831"/>
      <c r="C3831"/>
      <c r="D3831"/>
      <c r="E3831"/>
      <c r="F3831"/>
      <c r="G3831"/>
      <c r="H3831"/>
      <c r="I3831"/>
      <c r="J3831" s="102"/>
      <c r="K3831"/>
      <c r="L3831" s="102"/>
      <c r="M3831" s="135"/>
      <c r="N3831"/>
      <c r="O3831"/>
      <c r="P3831"/>
      <c r="Q3831"/>
      <c r="R3831"/>
      <c r="S3831"/>
      <c r="T3831"/>
      <c r="U3831"/>
    </row>
    <row r="3832" spans="1:21" s="105" customFormat="1" x14ac:dyDescent="0.3">
      <c r="A3832"/>
      <c r="B3832"/>
      <c r="C3832"/>
      <c r="D3832"/>
      <c r="E3832"/>
      <c r="F3832"/>
      <c r="G3832"/>
      <c r="H3832"/>
      <c r="I3832"/>
      <c r="J3832" s="102"/>
      <c r="K3832"/>
      <c r="L3832" s="102"/>
      <c r="M3832" s="135"/>
      <c r="N3832"/>
      <c r="O3832"/>
      <c r="P3832"/>
      <c r="Q3832"/>
      <c r="R3832"/>
      <c r="S3832"/>
      <c r="T3832"/>
      <c r="U3832"/>
    </row>
    <row r="3833" spans="1:21" s="105" customFormat="1" x14ac:dyDescent="0.3">
      <c r="A3833"/>
      <c r="B3833"/>
      <c r="C3833"/>
      <c r="D3833"/>
      <c r="E3833"/>
      <c r="F3833"/>
      <c r="G3833"/>
      <c r="H3833"/>
      <c r="I3833"/>
      <c r="J3833" s="102"/>
      <c r="K3833"/>
      <c r="L3833" s="102"/>
      <c r="M3833" s="135"/>
      <c r="N3833"/>
      <c r="O3833"/>
      <c r="P3833"/>
      <c r="Q3833"/>
      <c r="R3833"/>
      <c r="S3833"/>
      <c r="T3833"/>
      <c r="U3833"/>
    </row>
    <row r="3834" spans="1:21" s="105" customFormat="1" x14ac:dyDescent="0.3">
      <c r="A3834"/>
      <c r="B3834"/>
      <c r="C3834"/>
      <c r="D3834"/>
      <c r="E3834"/>
      <c r="F3834"/>
      <c r="G3834"/>
      <c r="H3834"/>
      <c r="I3834"/>
      <c r="J3834" s="102"/>
      <c r="K3834"/>
      <c r="L3834" s="102"/>
      <c r="M3834" s="135"/>
      <c r="N3834"/>
      <c r="O3834"/>
      <c r="P3834"/>
      <c r="Q3834"/>
      <c r="R3834"/>
      <c r="S3834"/>
      <c r="T3834"/>
      <c r="U3834"/>
    </row>
    <row r="3835" spans="1:21" s="105" customFormat="1" x14ac:dyDescent="0.3">
      <c r="A3835"/>
      <c r="B3835"/>
      <c r="C3835"/>
      <c r="D3835"/>
      <c r="E3835"/>
      <c r="F3835"/>
      <c r="G3835"/>
      <c r="H3835"/>
      <c r="I3835"/>
      <c r="J3835" s="102"/>
      <c r="K3835"/>
      <c r="L3835" s="102"/>
      <c r="M3835" s="135"/>
      <c r="N3835"/>
      <c r="O3835"/>
      <c r="P3835"/>
      <c r="Q3835"/>
      <c r="R3835"/>
      <c r="S3835"/>
      <c r="T3835"/>
      <c r="U3835"/>
    </row>
    <row r="3836" spans="1:21" s="105" customFormat="1" x14ac:dyDescent="0.3">
      <c r="A3836"/>
      <c r="B3836"/>
      <c r="C3836"/>
      <c r="D3836"/>
      <c r="E3836"/>
      <c r="F3836"/>
      <c r="G3836"/>
      <c r="H3836"/>
      <c r="I3836"/>
      <c r="J3836" s="102"/>
      <c r="K3836"/>
      <c r="L3836" s="102"/>
      <c r="M3836" s="135"/>
      <c r="N3836"/>
      <c r="O3836"/>
      <c r="P3836"/>
      <c r="Q3836"/>
      <c r="R3836"/>
      <c r="S3836"/>
      <c r="T3836"/>
      <c r="U3836"/>
    </row>
    <row r="3837" spans="1:21" s="105" customFormat="1" x14ac:dyDescent="0.3">
      <c r="A3837"/>
      <c r="B3837"/>
      <c r="C3837"/>
      <c r="D3837"/>
      <c r="E3837"/>
      <c r="F3837"/>
      <c r="G3837"/>
      <c r="H3837"/>
      <c r="I3837"/>
      <c r="J3837" s="102"/>
      <c r="K3837"/>
      <c r="L3837" s="102"/>
      <c r="M3837" s="135"/>
      <c r="N3837"/>
      <c r="O3837"/>
      <c r="P3837"/>
      <c r="Q3837"/>
      <c r="R3837"/>
      <c r="S3837"/>
      <c r="T3837"/>
      <c r="U3837"/>
    </row>
    <row r="3838" spans="1:21" s="105" customFormat="1" x14ac:dyDescent="0.3">
      <c r="A3838"/>
      <c r="B3838"/>
      <c r="C3838"/>
      <c r="D3838"/>
      <c r="E3838"/>
      <c r="F3838"/>
      <c r="G3838"/>
      <c r="H3838"/>
      <c r="I3838"/>
      <c r="J3838" s="102"/>
      <c r="K3838"/>
      <c r="L3838" s="102"/>
      <c r="M3838" s="135"/>
      <c r="N3838"/>
      <c r="O3838"/>
      <c r="P3838"/>
      <c r="Q3838"/>
      <c r="R3838"/>
      <c r="S3838"/>
      <c r="T3838"/>
      <c r="U3838"/>
    </row>
    <row r="3839" spans="1:21" s="105" customFormat="1" x14ac:dyDescent="0.3">
      <c r="A3839"/>
      <c r="B3839"/>
      <c r="C3839"/>
      <c r="D3839"/>
      <c r="E3839"/>
      <c r="F3839"/>
      <c r="G3839"/>
      <c r="H3839"/>
      <c r="I3839"/>
      <c r="J3839" s="102"/>
      <c r="K3839"/>
      <c r="L3839" s="102"/>
      <c r="M3839" s="135"/>
      <c r="N3839"/>
      <c r="O3839"/>
      <c r="P3839"/>
      <c r="Q3839"/>
      <c r="R3839"/>
      <c r="S3839"/>
      <c r="T3839"/>
      <c r="U3839"/>
    </row>
    <row r="3840" spans="1:21" s="105" customFormat="1" x14ac:dyDescent="0.3">
      <c r="A3840"/>
      <c r="B3840"/>
      <c r="C3840"/>
      <c r="D3840"/>
      <c r="E3840"/>
      <c r="F3840"/>
      <c r="G3840"/>
      <c r="H3840"/>
      <c r="I3840"/>
      <c r="J3840" s="102"/>
      <c r="K3840"/>
      <c r="L3840" s="102"/>
      <c r="M3840" s="135"/>
      <c r="N3840"/>
      <c r="O3840"/>
      <c r="P3840"/>
      <c r="Q3840"/>
      <c r="R3840"/>
      <c r="S3840"/>
      <c r="T3840"/>
      <c r="U3840"/>
    </row>
    <row r="3841" spans="1:21" s="105" customFormat="1" x14ac:dyDescent="0.3">
      <c r="A3841"/>
      <c r="B3841"/>
      <c r="C3841"/>
      <c r="D3841"/>
      <c r="E3841"/>
      <c r="F3841"/>
      <c r="G3841"/>
      <c r="H3841"/>
      <c r="I3841"/>
      <c r="J3841" s="102"/>
      <c r="K3841"/>
      <c r="L3841" s="102"/>
      <c r="M3841" s="135"/>
      <c r="N3841"/>
      <c r="O3841"/>
      <c r="P3841"/>
      <c r="Q3841"/>
      <c r="R3841"/>
      <c r="S3841"/>
      <c r="T3841"/>
      <c r="U3841"/>
    </row>
    <row r="3842" spans="1:21" s="105" customFormat="1" x14ac:dyDescent="0.3">
      <c r="A3842"/>
      <c r="B3842"/>
      <c r="C3842"/>
      <c r="D3842"/>
      <c r="E3842"/>
      <c r="F3842"/>
      <c r="G3842"/>
      <c r="H3842"/>
      <c r="I3842"/>
      <c r="J3842" s="102"/>
      <c r="K3842"/>
      <c r="L3842" s="102"/>
      <c r="M3842" s="135"/>
      <c r="N3842"/>
      <c r="O3842"/>
      <c r="P3842"/>
      <c r="Q3842"/>
      <c r="R3842"/>
      <c r="S3842"/>
      <c r="T3842"/>
      <c r="U3842"/>
    </row>
    <row r="3843" spans="1:21" s="105" customFormat="1" x14ac:dyDescent="0.3">
      <c r="A3843"/>
      <c r="B3843"/>
      <c r="C3843"/>
      <c r="D3843"/>
      <c r="E3843"/>
      <c r="F3843"/>
      <c r="G3843"/>
      <c r="H3843"/>
      <c r="I3843"/>
      <c r="J3843" s="102"/>
      <c r="K3843"/>
      <c r="L3843" s="102"/>
      <c r="M3843" s="135"/>
      <c r="N3843"/>
      <c r="O3843"/>
      <c r="P3843"/>
      <c r="Q3843"/>
      <c r="R3843"/>
      <c r="S3843"/>
      <c r="T3843"/>
      <c r="U3843"/>
    </row>
    <row r="3844" spans="1:21" s="105" customFormat="1" x14ac:dyDescent="0.3">
      <c r="A3844"/>
      <c r="B3844"/>
      <c r="C3844"/>
      <c r="D3844"/>
      <c r="E3844"/>
      <c r="F3844"/>
      <c r="G3844"/>
      <c r="H3844"/>
      <c r="I3844"/>
      <c r="J3844" s="102"/>
      <c r="K3844"/>
      <c r="L3844" s="102"/>
      <c r="M3844" s="135"/>
      <c r="N3844"/>
      <c r="O3844"/>
      <c r="P3844"/>
      <c r="Q3844"/>
      <c r="R3844"/>
      <c r="S3844"/>
      <c r="T3844"/>
      <c r="U3844"/>
    </row>
    <row r="3845" spans="1:21" s="105" customFormat="1" x14ac:dyDescent="0.3">
      <c r="A3845"/>
      <c r="B3845"/>
      <c r="C3845"/>
      <c r="D3845"/>
      <c r="E3845"/>
      <c r="F3845"/>
      <c r="G3845"/>
      <c r="H3845"/>
      <c r="I3845"/>
      <c r="J3845" s="102"/>
      <c r="K3845"/>
      <c r="L3845" s="102"/>
      <c r="M3845" s="135"/>
      <c r="N3845"/>
      <c r="O3845"/>
      <c r="P3845"/>
      <c r="Q3845"/>
      <c r="R3845"/>
      <c r="S3845"/>
      <c r="T3845"/>
      <c r="U3845"/>
    </row>
    <row r="3846" spans="1:21" s="105" customFormat="1" x14ac:dyDescent="0.3">
      <c r="A3846"/>
      <c r="B3846"/>
      <c r="C3846"/>
      <c r="D3846"/>
      <c r="E3846"/>
      <c r="F3846"/>
      <c r="G3846"/>
      <c r="H3846"/>
      <c r="I3846"/>
      <c r="J3846" s="102"/>
      <c r="K3846"/>
      <c r="L3846" s="102"/>
      <c r="M3846" s="135"/>
      <c r="N3846"/>
      <c r="O3846"/>
      <c r="P3846"/>
      <c r="Q3846"/>
      <c r="R3846"/>
      <c r="S3846"/>
      <c r="T3846"/>
      <c r="U3846"/>
    </row>
    <row r="3847" spans="1:21" s="105" customFormat="1" x14ac:dyDescent="0.3">
      <c r="A3847"/>
      <c r="B3847"/>
      <c r="C3847"/>
      <c r="D3847"/>
      <c r="E3847"/>
      <c r="F3847"/>
      <c r="G3847"/>
      <c r="H3847"/>
      <c r="I3847"/>
      <c r="J3847" s="102"/>
      <c r="K3847"/>
      <c r="L3847" s="102"/>
      <c r="M3847" s="135"/>
      <c r="N3847"/>
      <c r="O3847"/>
      <c r="P3847"/>
      <c r="Q3847"/>
      <c r="R3847"/>
      <c r="S3847"/>
      <c r="T3847"/>
      <c r="U3847"/>
    </row>
    <row r="3848" spans="1:21" s="105" customFormat="1" x14ac:dyDescent="0.3">
      <c r="A3848"/>
      <c r="B3848"/>
      <c r="C3848"/>
      <c r="D3848"/>
      <c r="E3848"/>
      <c r="F3848"/>
      <c r="G3848"/>
      <c r="H3848"/>
      <c r="I3848"/>
      <c r="J3848" s="102"/>
      <c r="K3848"/>
      <c r="L3848" s="102"/>
      <c r="M3848" s="135"/>
      <c r="N3848"/>
      <c r="O3848"/>
      <c r="P3848"/>
      <c r="Q3848"/>
      <c r="R3848"/>
      <c r="S3848"/>
      <c r="T3848"/>
      <c r="U3848"/>
    </row>
    <row r="3849" spans="1:21" s="105" customFormat="1" x14ac:dyDescent="0.3">
      <c r="A3849"/>
      <c r="B3849"/>
      <c r="C3849"/>
      <c r="D3849"/>
      <c r="E3849"/>
      <c r="F3849"/>
      <c r="G3849"/>
      <c r="H3849"/>
      <c r="I3849"/>
      <c r="J3849" s="102"/>
      <c r="K3849"/>
      <c r="L3849" s="102"/>
      <c r="M3849" s="135"/>
      <c r="N3849"/>
      <c r="O3849"/>
      <c r="P3849"/>
      <c r="Q3849"/>
      <c r="R3849"/>
      <c r="S3849"/>
      <c r="T3849"/>
      <c r="U3849"/>
    </row>
    <row r="3850" spans="1:21" s="105" customFormat="1" x14ac:dyDescent="0.3">
      <c r="A3850"/>
      <c r="B3850"/>
      <c r="C3850"/>
      <c r="D3850"/>
      <c r="E3850"/>
      <c r="F3850"/>
      <c r="G3850"/>
      <c r="H3850"/>
      <c r="I3850"/>
      <c r="J3850" s="102"/>
      <c r="K3850"/>
      <c r="L3850" s="102"/>
      <c r="M3850" s="135"/>
      <c r="N3850"/>
      <c r="O3850"/>
      <c r="P3850"/>
      <c r="Q3850"/>
      <c r="R3850"/>
      <c r="S3850"/>
      <c r="T3850"/>
      <c r="U3850"/>
    </row>
    <row r="3851" spans="1:21" s="105" customFormat="1" x14ac:dyDescent="0.3">
      <c r="A3851"/>
      <c r="B3851"/>
      <c r="C3851"/>
      <c r="D3851"/>
      <c r="E3851"/>
      <c r="F3851"/>
      <c r="G3851"/>
      <c r="H3851"/>
      <c r="I3851"/>
      <c r="J3851" s="102"/>
      <c r="K3851"/>
      <c r="L3851" s="102"/>
      <c r="M3851" s="135"/>
      <c r="N3851"/>
      <c r="O3851"/>
      <c r="P3851"/>
      <c r="Q3851"/>
      <c r="R3851"/>
      <c r="S3851"/>
      <c r="T3851"/>
      <c r="U3851"/>
    </row>
    <row r="3852" spans="1:21" s="105" customFormat="1" x14ac:dyDescent="0.3">
      <c r="A3852"/>
      <c r="B3852"/>
      <c r="C3852"/>
      <c r="D3852"/>
      <c r="E3852"/>
      <c r="F3852"/>
      <c r="G3852"/>
      <c r="H3852"/>
      <c r="I3852"/>
      <c r="J3852" s="102"/>
      <c r="K3852"/>
      <c r="L3852" s="102"/>
      <c r="M3852" s="135"/>
      <c r="N3852"/>
      <c r="O3852"/>
      <c r="P3852"/>
      <c r="Q3852"/>
      <c r="R3852"/>
      <c r="S3852"/>
      <c r="T3852"/>
      <c r="U3852"/>
    </row>
    <row r="3853" spans="1:21" s="105" customFormat="1" x14ac:dyDescent="0.3">
      <c r="A3853"/>
      <c r="B3853"/>
      <c r="C3853"/>
      <c r="D3853"/>
      <c r="E3853"/>
      <c r="F3853"/>
      <c r="G3853"/>
      <c r="H3853"/>
      <c r="I3853"/>
      <c r="J3853" s="102"/>
      <c r="K3853"/>
      <c r="L3853" s="102"/>
      <c r="M3853" s="135"/>
      <c r="N3853"/>
      <c r="O3853"/>
      <c r="P3853"/>
      <c r="Q3853"/>
      <c r="R3853"/>
      <c r="S3853"/>
      <c r="T3853"/>
      <c r="U3853"/>
    </row>
    <row r="3854" spans="1:21" s="105" customFormat="1" x14ac:dyDescent="0.3">
      <c r="A3854"/>
      <c r="B3854"/>
      <c r="C3854"/>
      <c r="D3854"/>
      <c r="E3854"/>
      <c r="F3854"/>
      <c r="G3854"/>
      <c r="H3854"/>
      <c r="I3854"/>
      <c r="J3854" s="102"/>
      <c r="K3854"/>
      <c r="L3854" s="102"/>
      <c r="M3854" s="135"/>
      <c r="N3854"/>
      <c r="O3854"/>
      <c r="P3854"/>
      <c r="Q3854"/>
      <c r="R3854"/>
      <c r="S3854"/>
      <c r="T3854"/>
      <c r="U3854"/>
    </row>
    <row r="3855" spans="1:21" s="105" customFormat="1" x14ac:dyDescent="0.3">
      <c r="A3855"/>
      <c r="B3855"/>
      <c r="C3855"/>
      <c r="D3855"/>
      <c r="E3855"/>
      <c r="F3855"/>
      <c r="G3855"/>
      <c r="H3855"/>
      <c r="I3855"/>
      <c r="J3855" s="102"/>
      <c r="K3855"/>
      <c r="L3855" s="102"/>
      <c r="M3855" s="135"/>
      <c r="N3855"/>
      <c r="O3855"/>
      <c r="P3855"/>
      <c r="Q3855"/>
      <c r="R3855"/>
      <c r="S3855"/>
      <c r="T3855"/>
      <c r="U3855"/>
    </row>
    <row r="3856" spans="1:21" s="105" customFormat="1" x14ac:dyDescent="0.3">
      <c r="A3856"/>
      <c r="B3856"/>
      <c r="C3856"/>
      <c r="D3856"/>
      <c r="E3856"/>
      <c r="F3856"/>
      <c r="G3856"/>
      <c r="H3856"/>
      <c r="I3856"/>
      <c r="J3856" s="102"/>
      <c r="K3856"/>
      <c r="L3856" s="102"/>
      <c r="M3856" s="135"/>
      <c r="N3856"/>
      <c r="O3856"/>
      <c r="P3856"/>
      <c r="Q3856"/>
      <c r="R3856"/>
      <c r="S3856"/>
      <c r="T3856"/>
      <c r="U3856"/>
    </row>
    <row r="3857" spans="1:21" s="105" customFormat="1" x14ac:dyDescent="0.3">
      <c r="A3857"/>
      <c r="B3857"/>
      <c r="C3857"/>
      <c r="D3857"/>
      <c r="E3857"/>
      <c r="F3857"/>
      <c r="G3857"/>
      <c r="H3857"/>
      <c r="I3857"/>
      <c r="J3857" s="102"/>
      <c r="K3857"/>
      <c r="L3857" s="102"/>
      <c r="M3857" s="135"/>
      <c r="N3857"/>
      <c r="O3857"/>
      <c r="P3857"/>
      <c r="Q3857"/>
      <c r="R3857"/>
      <c r="S3857"/>
      <c r="T3857"/>
      <c r="U3857"/>
    </row>
    <row r="3858" spans="1:21" s="105" customFormat="1" x14ac:dyDescent="0.3">
      <c r="A3858"/>
      <c r="B3858"/>
      <c r="C3858"/>
      <c r="D3858"/>
      <c r="E3858"/>
      <c r="F3858"/>
      <c r="G3858"/>
      <c r="H3858"/>
      <c r="I3858"/>
      <c r="J3858" s="102"/>
      <c r="K3858"/>
      <c r="L3858" s="102"/>
      <c r="M3858" s="135"/>
      <c r="N3858"/>
      <c r="O3858"/>
      <c r="P3858"/>
      <c r="Q3858"/>
      <c r="R3858"/>
      <c r="S3858"/>
      <c r="T3858"/>
      <c r="U3858"/>
    </row>
    <row r="3859" spans="1:21" s="105" customFormat="1" x14ac:dyDescent="0.3">
      <c r="A3859"/>
      <c r="B3859"/>
      <c r="C3859"/>
      <c r="D3859"/>
      <c r="E3859"/>
      <c r="F3859"/>
      <c r="G3859"/>
      <c r="H3859"/>
      <c r="I3859"/>
      <c r="J3859" s="102"/>
      <c r="K3859"/>
      <c r="L3859" s="102"/>
      <c r="M3859" s="135"/>
      <c r="N3859"/>
      <c r="O3859"/>
      <c r="P3859"/>
      <c r="Q3859"/>
      <c r="R3859"/>
      <c r="S3859"/>
      <c r="T3859"/>
      <c r="U3859"/>
    </row>
    <row r="3860" spans="1:21" s="105" customFormat="1" x14ac:dyDescent="0.3">
      <c r="A3860"/>
      <c r="B3860"/>
      <c r="C3860"/>
      <c r="D3860"/>
      <c r="E3860"/>
      <c r="F3860"/>
      <c r="G3860"/>
      <c r="H3860"/>
      <c r="I3860"/>
      <c r="J3860" s="102"/>
      <c r="K3860"/>
      <c r="L3860" s="102"/>
      <c r="M3860" s="135"/>
      <c r="N3860"/>
      <c r="O3860"/>
      <c r="P3860"/>
      <c r="Q3860"/>
      <c r="R3860"/>
      <c r="S3860"/>
      <c r="T3860"/>
      <c r="U3860"/>
    </row>
    <row r="3861" spans="1:21" s="105" customFormat="1" x14ac:dyDescent="0.3">
      <c r="A3861"/>
      <c r="B3861"/>
      <c r="C3861"/>
      <c r="D3861"/>
      <c r="E3861"/>
      <c r="F3861"/>
      <c r="G3861"/>
      <c r="H3861"/>
      <c r="I3861"/>
      <c r="J3861" s="102"/>
      <c r="K3861"/>
      <c r="L3861" s="102"/>
      <c r="M3861" s="135"/>
      <c r="N3861"/>
      <c r="O3861"/>
      <c r="P3861"/>
      <c r="Q3861"/>
      <c r="R3861"/>
      <c r="S3861"/>
      <c r="T3861"/>
      <c r="U3861"/>
    </row>
    <row r="3862" spans="1:21" s="105" customFormat="1" x14ac:dyDescent="0.3">
      <c r="A3862"/>
      <c r="B3862"/>
      <c r="C3862"/>
      <c r="D3862"/>
      <c r="E3862"/>
      <c r="F3862"/>
      <c r="G3862"/>
      <c r="H3862"/>
      <c r="I3862"/>
      <c r="J3862" s="102"/>
      <c r="K3862"/>
      <c r="L3862" s="102"/>
      <c r="M3862" s="135"/>
      <c r="N3862"/>
      <c r="O3862"/>
      <c r="P3862"/>
      <c r="Q3862"/>
      <c r="R3862"/>
      <c r="S3862"/>
      <c r="T3862"/>
      <c r="U3862"/>
    </row>
    <row r="3863" spans="1:21" s="105" customFormat="1" x14ac:dyDescent="0.3">
      <c r="A3863"/>
      <c r="B3863"/>
      <c r="C3863"/>
      <c r="D3863"/>
      <c r="E3863"/>
      <c r="F3863"/>
      <c r="G3863"/>
      <c r="H3863"/>
      <c r="I3863"/>
      <c r="J3863" s="102"/>
      <c r="K3863"/>
      <c r="L3863" s="102"/>
      <c r="M3863" s="135"/>
      <c r="N3863"/>
      <c r="O3863"/>
      <c r="P3863"/>
      <c r="Q3863"/>
      <c r="R3863"/>
      <c r="S3863"/>
      <c r="T3863"/>
      <c r="U3863"/>
    </row>
    <row r="3864" spans="1:21" s="105" customFormat="1" x14ac:dyDescent="0.3">
      <c r="A3864"/>
      <c r="B3864"/>
      <c r="C3864"/>
      <c r="D3864"/>
      <c r="E3864"/>
      <c r="F3864"/>
      <c r="G3864"/>
      <c r="H3864"/>
      <c r="I3864"/>
      <c r="J3864" s="102"/>
      <c r="K3864"/>
      <c r="L3864" s="102"/>
      <c r="M3864" s="135"/>
      <c r="N3864"/>
      <c r="O3864"/>
      <c r="P3864"/>
      <c r="Q3864"/>
      <c r="R3864"/>
      <c r="S3864"/>
      <c r="T3864"/>
      <c r="U3864"/>
    </row>
    <row r="3865" spans="1:21" s="105" customFormat="1" x14ac:dyDescent="0.3">
      <c r="A3865"/>
      <c r="B3865"/>
      <c r="C3865"/>
      <c r="D3865"/>
      <c r="E3865"/>
      <c r="F3865"/>
      <c r="G3865"/>
      <c r="H3865"/>
      <c r="I3865"/>
      <c r="J3865" s="102"/>
      <c r="K3865"/>
      <c r="L3865" s="102"/>
      <c r="M3865" s="135"/>
      <c r="N3865"/>
      <c r="O3865"/>
      <c r="P3865"/>
      <c r="Q3865"/>
      <c r="R3865"/>
      <c r="S3865"/>
      <c r="T3865"/>
      <c r="U3865"/>
    </row>
    <row r="3866" spans="1:21" s="105" customFormat="1" x14ac:dyDescent="0.3">
      <c r="A3866"/>
      <c r="B3866"/>
      <c r="C3866"/>
      <c r="D3866"/>
      <c r="E3866"/>
      <c r="F3866"/>
      <c r="G3866"/>
      <c r="H3866"/>
      <c r="I3866"/>
      <c r="J3866" s="102"/>
      <c r="K3866"/>
      <c r="L3866" s="102"/>
      <c r="M3866" s="135"/>
      <c r="N3866"/>
      <c r="O3866"/>
      <c r="P3866"/>
      <c r="Q3866"/>
      <c r="R3866"/>
      <c r="S3866"/>
      <c r="T3866"/>
      <c r="U3866"/>
    </row>
    <row r="3867" spans="1:21" s="105" customFormat="1" x14ac:dyDescent="0.3">
      <c r="A3867"/>
      <c r="B3867"/>
      <c r="C3867"/>
      <c r="D3867"/>
      <c r="E3867"/>
      <c r="F3867"/>
      <c r="G3867"/>
      <c r="H3867"/>
      <c r="I3867"/>
      <c r="J3867" s="102"/>
      <c r="K3867"/>
      <c r="L3867" s="102"/>
      <c r="M3867" s="135"/>
      <c r="N3867"/>
      <c r="O3867"/>
      <c r="P3867"/>
      <c r="Q3867"/>
      <c r="R3867"/>
      <c r="S3867"/>
      <c r="T3867"/>
      <c r="U3867"/>
    </row>
    <row r="3868" spans="1:21" s="105" customFormat="1" x14ac:dyDescent="0.3">
      <c r="A3868"/>
      <c r="B3868"/>
      <c r="C3868"/>
      <c r="D3868"/>
      <c r="E3868"/>
      <c r="F3868"/>
      <c r="G3868"/>
      <c r="H3868"/>
      <c r="I3868"/>
      <c r="J3868" s="102"/>
      <c r="K3868"/>
      <c r="L3868" s="102"/>
      <c r="M3868" s="135"/>
      <c r="N3868"/>
      <c r="O3868"/>
      <c r="P3868"/>
      <c r="Q3868"/>
      <c r="R3868"/>
      <c r="S3868"/>
      <c r="T3868"/>
      <c r="U3868"/>
    </row>
    <row r="3869" spans="1:21" s="105" customFormat="1" x14ac:dyDescent="0.3">
      <c r="A3869"/>
      <c r="B3869"/>
      <c r="C3869"/>
      <c r="D3869"/>
      <c r="E3869"/>
      <c r="F3869"/>
      <c r="G3869"/>
      <c r="H3869"/>
      <c r="I3869"/>
      <c r="J3869" s="102"/>
      <c r="K3869"/>
      <c r="L3869" s="102"/>
      <c r="M3869" s="135"/>
      <c r="N3869"/>
      <c r="O3869"/>
      <c r="P3869"/>
      <c r="Q3869"/>
      <c r="R3869"/>
      <c r="S3869"/>
      <c r="T3869"/>
      <c r="U3869"/>
    </row>
    <row r="3870" spans="1:21" s="105" customFormat="1" x14ac:dyDescent="0.3">
      <c r="A3870"/>
      <c r="B3870"/>
      <c r="C3870"/>
      <c r="D3870"/>
      <c r="E3870"/>
      <c r="F3870"/>
      <c r="G3870"/>
      <c r="H3870"/>
      <c r="I3870"/>
      <c r="J3870" s="102"/>
      <c r="K3870"/>
      <c r="L3870" s="102"/>
      <c r="M3870" s="135"/>
      <c r="N3870"/>
      <c r="O3870"/>
      <c r="P3870"/>
      <c r="Q3870"/>
      <c r="R3870"/>
      <c r="S3870"/>
      <c r="T3870"/>
      <c r="U3870"/>
    </row>
    <row r="3871" spans="1:21" s="105" customFormat="1" x14ac:dyDescent="0.3">
      <c r="A3871"/>
      <c r="B3871"/>
      <c r="C3871"/>
      <c r="D3871"/>
      <c r="E3871"/>
      <c r="F3871"/>
      <c r="G3871"/>
      <c r="H3871"/>
      <c r="I3871"/>
      <c r="J3871" s="102"/>
      <c r="K3871"/>
      <c r="L3871" s="102"/>
      <c r="M3871" s="135"/>
      <c r="N3871"/>
      <c r="O3871"/>
      <c r="P3871"/>
      <c r="Q3871"/>
      <c r="R3871"/>
      <c r="S3871"/>
      <c r="T3871"/>
      <c r="U3871"/>
    </row>
    <row r="3872" spans="1:21" s="105" customFormat="1" x14ac:dyDescent="0.3">
      <c r="A3872"/>
      <c r="B3872"/>
      <c r="C3872"/>
      <c r="D3872"/>
      <c r="E3872"/>
      <c r="F3872"/>
      <c r="G3872"/>
      <c r="H3872"/>
      <c r="I3872"/>
      <c r="J3872" s="102"/>
      <c r="K3872"/>
      <c r="L3872" s="102"/>
      <c r="M3872" s="135"/>
      <c r="N3872"/>
      <c r="O3872"/>
      <c r="P3872"/>
      <c r="Q3872"/>
      <c r="R3872"/>
      <c r="S3872"/>
      <c r="T3872"/>
      <c r="U3872"/>
    </row>
    <row r="3873" spans="1:21" s="105" customFormat="1" x14ac:dyDescent="0.3">
      <c r="A3873"/>
      <c r="B3873"/>
      <c r="C3873"/>
      <c r="D3873"/>
      <c r="E3873"/>
      <c r="F3873"/>
      <c r="G3873"/>
      <c r="H3873"/>
      <c r="I3873"/>
      <c r="J3873" s="102"/>
      <c r="K3873"/>
      <c r="L3873" s="102"/>
      <c r="M3873" s="135"/>
      <c r="N3873"/>
      <c r="O3873"/>
      <c r="P3873"/>
      <c r="Q3873"/>
      <c r="R3873"/>
      <c r="S3873"/>
      <c r="T3873"/>
      <c r="U3873"/>
    </row>
    <row r="3874" spans="1:21" s="105" customFormat="1" x14ac:dyDescent="0.3">
      <c r="A3874"/>
      <c r="B3874"/>
      <c r="C3874"/>
      <c r="D3874"/>
      <c r="E3874"/>
      <c r="F3874"/>
      <c r="G3874"/>
      <c r="H3874"/>
      <c r="I3874"/>
      <c r="J3874" s="102"/>
      <c r="K3874"/>
      <c r="L3874" s="102"/>
      <c r="M3874" s="135"/>
      <c r="N3874"/>
      <c r="O3874"/>
      <c r="P3874"/>
      <c r="Q3874"/>
      <c r="R3874"/>
      <c r="S3874"/>
      <c r="T3874"/>
      <c r="U3874"/>
    </row>
    <row r="3875" spans="1:21" s="105" customFormat="1" x14ac:dyDescent="0.3">
      <c r="A3875"/>
      <c r="B3875"/>
      <c r="C3875"/>
      <c r="D3875"/>
      <c r="E3875"/>
      <c r="F3875"/>
      <c r="G3875"/>
      <c r="H3875"/>
      <c r="I3875"/>
      <c r="J3875" s="102"/>
      <c r="K3875"/>
      <c r="L3875" s="102"/>
      <c r="M3875" s="135"/>
      <c r="N3875"/>
      <c r="O3875"/>
      <c r="P3875"/>
      <c r="Q3875"/>
      <c r="R3875"/>
      <c r="S3875"/>
      <c r="T3875"/>
      <c r="U3875"/>
    </row>
    <row r="3876" spans="1:21" s="105" customFormat="1" x14ac:dyDescent="0.3">
      <c r="A3876"/>
      <c r="B3876"/>
      <c r="C3876"/>
      <c r="D3876"/>
      <c r="E3876"/>
      <c r="F3876"/>
      <c r="G3876"/>
      <c r="H3876"/>
      <c r="I3876"/>
      <c r="J3876" s="102"/>
      <c r="K3876"/>
      <c r="L3876" s="102"/>
      <c r="M3876" s="135"/>
      <c r="N3876"/>
      <c r="O3876"/>
      <c r="P3876"/>
      <c r="Q3876"/>
      <c r="R3876"/>
      <c r="S3876"/>
      <c r="T3876"/>
      <c r="U3876"/>
    </row>
    <row r="3877" spans="1:21" s="105" customFormat="1" x14ac:dyDescent="0.3">
      <c r="A3877"/>
      <c r="B3877"/>
      <c r="C3877"/>
      <c r="D3877"/>
      <c r="E3877"/>
      <c r="F3877"/>
      <c r="G3877"/>
      <c r="H3877"/>
      <c r="I3877"/>
      <c r="J3877" s="102"/>
      <c r="K3877"/>
      <c r="L3877" s="102"/>
      <c r="M3877" s="135"/>
      <c r="N3877"/>
      <c r="O3877"/>
      <c r="P3877"/>
      <c r="Q3877"/>
      <c r="R3877"/>
      <c r="S3877"/>
      <c r="T3877"/>
      <c r="U3877"/>
    </row>
    <row r="3878" spans="1:21" s="105" customFormat="1" x14ac:dyDescent="0.3">
      <c r="A3878"/>
      <c r="B3878"/>
      <c r="C3878"/>
      <c r="D3878"/>
      <c r="E3878"/>
      <c r="F3878"/>
      <c r="G3878"/>
      <c r="H3878"/>
      <c r="I3878"/>
      <c r="J3878" s="102"/>
      <c r="K3878"/>
      <c r="L3878" s="102"/>
      <c r="M3878" s="135"/>
      <c r="N3878"/>
      <c r="O3878"/>
      <c r="P3878"/>
      <c r="Q3878"/>
      <c r="R3878"/>
      <c r="S3878"/>
      <c r="T3878"/>
      <c r="U3878"/>
    </row>
    <row r="3879" spans="1:21" s="105" customFormat="1" x14ac:dyDescent="0.3">
      <c r="A3879"/>
      <c r="B3879"/>
      <c r="C3879"/>
      <c r="D3879"/>
      <c r="E3879"/>
      <c r="F3879"/>
      <c r="G3879"/>
      <c r="H3879"/>
      <c r="I3879"/>
      <c r="J3879" s="102"/>
      <c r="K3879"/>
      <c r="L3879" s="102"/>
      <c r="M3879" s="135"/>
      <c r="N3879"/>
      <c r="O3879"/>
      <c r="P3879"/>
      <c r="Q3879"/>
      <c r="R3879"/>
      <c r="S3879"/>
      <c r="T3879"/>
      <c r="U3879"/>
    </row>
    <row r="3880" spans="1:21" s="105" customFormat="1" x14ac:dyDescent="0.3">
      <c r="A3880"/>
      <c r="B3880"/>
      <c r="C3880"/>
      <c r="D3880"/>
      <c r="E3880"/>
      <c r="F3880"/>
      <c r="G3880"/>
      <c r="H3880"/>
      <c r="I3880"/>
      <c r="J3880" s="102"/>
      <c r="K3880"/>
      <c r="L3880" s="102"/>
      <c r="M3880" s="135"/>
      <c r="N3880"/>
      <c r="O3880"/>
      <c r="P3880"/>
      <c r="Q3880"/>
      <c r="R3880"/>
      <c r="S3880"/>
      <c r="T3880"/>
      <c r="U3880"/>
    </row>
    <row r="3881" spans="1:21" s="105" customFormat="1" x14ac:dyDescent="0.3">
      <c r="A3881"/>
      <c r="B3881"/>
      <c r="C3881"/>
      <c r="D3881"/>
      <c r="E3881"/>
      <c r="F3881"/>
      <c r="G3881"/>
      <c r="H3881"/>
      <c r="I3881"/>
      <c r="J3881" s="102"/>
      <c r="K3881"/>
      <c r="L3881" s="102"/>
      <c r="M3881" s="135"/>
      <c r="N3881"/>
      <c r="O3881"/>
      <c r="P3881"/>
      <c r="Q3881"/>
      <c r="R3881"/>
      <c r="S3881"/>
      <c r="T3881"/>
      <c r="U3881"/>
    </row>
    <row r="3882" spans="1:21" s="105" customFormat="1" x14ac:dyDescent="0.3">
      <c r="A3882"/>
      <c r="B3882"/>
      <c r="C3882"/>
      <c r="D3882"/>
      <c r="E3882"/>
      <c r="F3882"/>
      <c r="G3882"/>
      <c r="H3882"/>
      <c r="I3882"/>
      <c r="J3882" s="102"/>
      <c r="K3882"/>
      <c r="L3882" s="102"/>
      <c r="M3882" s="135"/>
      <c r="N3882"/>
      <c r="O3882"/>
      <c r="P3882"/>
      <c r="Q3882"/>
      <c r="R3882"/>
      <c r="S3882"/>
      <c r="T3882"/>
      <c r="U3882"/>
    </row>
    <row r="3883" spans="1:21" s="105" customFormat="1" x14ac:dyDescent="0.3">
      <c r="A3883"/>
      <c r="B3883"/>
      <c r="C3883"/>
      <c r="D3883"/>
      <c r="E3883"/>
      <c r="F3883"/>
      <c r="G3883"/>
      <c r="H3883"/>
      <c r="I3883"/>
      <c r="J3883" s="102"/>
      <c r="K3883"/>
      <c r="L3883" s="102"/>
      <c r="M3883" s="135"/>
      <c r="N3883"/>
      <c r="O3883"/>
      <c r="P3883"/>
      <c r="Q3883"/>
      <c r="R3883"/>
      <c r="S3883"/>
      <c r="T3883"/>
      <c r="U3883"/>
    </row>
    <row r="3884" spans="1:21" s="105" customFormat="1" x14ac:dyDescent="0.3">
      <c r="A3884"/>
      <c r="B3884"/>
      <c r="C3884"/>
      <c r="D3884"/>
      <c r="E3884"/>
      <c r="F3884"/>
      <c r="G3884"/>
      <c r="H3884"/>
      <c r="I3884"/>
      <c r="J3884" s="102"/>
      <c r="K3884"/>
      <c r="L3884" s="102"/>
      <c r="M3884" s="135"/>
      <c r="N3884"/>
      <c r="O3884"/>
      <c r="P3884"/>
      <c r="Q3884"/>
      <c r="R3884"/>
      <c r="S3884"/>
      <c r="T3884"/>
      <c r="U3884"/>
    </row>
    <row r="3885" spans="1:21" s="105" customFormat="1" x14ac:dyDescent="0.3">
      <c r="A3885"/>
      <c r="B3885"/>
      <c r="C3885"/>
      <c r="D3885"/>
      <c r="E3885"/>
      <c r="F3885"/>
      <c r="G3885"/>
      <c r="H3885"/>
      <c r="I3885"/>
      <c r="J3885" s="102"/>
      <c r="K3885"/>
      <c r="L3885" s="102"/>
      <c r="M3885" s="135"/>
      <c r="N3885"/>
      <c r="O3885"/>
      <c r="P3885"/>
      <c r="Q3885"/>
      <c r="R3885"/>
      <c r="S3885"/>
      <c r="T3885"/>
      <c r="U3885"/>
    </row>
    <row r="3886" spans="1:21" s="105" customFormat="1" x14ac:dyDescent="0.3">
      <c r="A3886"/>
      <c r="B3886"/>
      <c r="C3886"/>
      <c r="D3886"/>
      <c r="E3886"/>
      <c r="F3886"/>
      <c r="G3886"/>
      <c r="H3886"/>
      <c r="I3886"/>
      <c r="J3886" s="102"/>
      <c r="K3886"/>
      <c r="L3886" s="102"/>
      <c r="M3886" s="135"/>
      <c r="N3886"/>
      <c r="O3886"/>
      <c r="P3886"/>
      <c r="Q3886"/>
      <c r="R3886"/>
      <c r="S3886"/>
      <c r="T3886"/>
      <c r="U3886"/>
    </row>
    <row r="3887" spans="1:21" s="105" customFormat="1" x14ac:dyDescent="0.3">
      <c r="A3887"/>
      <c r="B3887"/>
      <c r="C3887"/>
      <c r="D3887"/>
      <c r="E3887"/>
      <c r="F3887"/>
      <c r="G3887"/>
      <c r="H3887"/>
      <c r="I3887"/>
      <c r="J3887" s="102"/>
      <c r="K3887"/>
      <c r="L3887" s="102"/>
      <c r="M3887" s="135"/>
      <c r="N3887"/>
      <c r="O3887"/>
      <c r="P3887"/>
      <c r="Q3887"/>
      <c r="R3887"/>
      <c r="S3887"/>
      <c r="T3887"/>
      <c r="U3887"/>
    </row>
    <row r="3888" spans="1:21" s="105" customFormat="1" x14ac:dyDescent="0.3">
      <c r="A3888"/>
      <c r="B3888"/>
      <c r="C3888"/>
      <c r="D3888"/>
      <c r="E3888"/>
      <c r="F3888"/>
      <c r="G3888"/>
      <c r="H3888"/>
      <c r="I3888"/>
      <c r="J3888" s="102"/>
      <c r="K3888"/>
      <c r="L3888" s="102"/>
      <c r="M3888" s="135"/>
      <c r="N3888"/>
      <c r="O3888"/>
      <c r="P3888"/>
      <c r="Q3888"/>
      <c r="R3888"/>
      <c r="S3888"/>
      <c r="T3888"/>
      <c r="U3888"/>
    </row>
    <row r="3889" spans="1:21" s="105" customFormat="1" x14ac:dyDescent="0.3">
      <c r="A3889"/>
      <c r="B3889"/>
      <c r="C3889"/>
      <c r="D3889"/>
      <c r="E3889"/>
      <c r="F3889"/>
      <c r="G3889"/>
      <c r="H3889"/>
      <c r="I3889"/>
      <c r="J3889" s="102"/>
      <c r="K3889"/>
      <c r="L3889" s="102"/>
      <c r="M3889" s="135"/>
      <c r="N3889"/>
      <c r="O3889"/>
      <c r="P3889"/>
      <c r="Q3889"/>
      <c r="R3889"/>
      <c r="S3889"/>
      <c r="T3889"/>
      <c r="U3889"/>
    </row>
    <row r="3890" spans="1:21" s="105" customFormat="1" x14ac:dyDescent="0.3">
      <c r="A3890"/>
      <c r="B3890"/>
      <c r="C3890"/>
      <c r="D3890"/>
      <c r="E3890"/>
      <c r="F3890"/>
      <c r="G3890"/>
      <c r="H3890"/>
      <c r="I3890"/>
      <c r="J3890" s="102"/>
      <c r="K3890"/>
      <c r="L3890" s="102"/>
      <c r="M3890" s="135"/>
      <c r="N3890"/>
      <c r="O3890"/>
      <c r="P3890"/>
      <c r="Q3890"/>
      <c r="R3890"/>
      <c r="S3890"/>
      <c r="T3890"/>
      <c r="U3890"/>
    </row>
    <row r="3891" spans="1:21" s="105" customFormat="1" x14ac:dyDescent="0.3">
      <c r="A3891"/>
      <c r="B3891"/>
      <c r="C3891"/>
      <c r="D3891"/>
      <c r="E3891"/>
      <c r="F3891"/>
      <c r="G3891"/>
      <c r="H3891"/>
      <c r="I3891"/>
      <c r="J3891" s="102"/>
      <c r="K3891"/>
      <c r="L3891" s="102"/>
      <c r="M3891" s="135"/>
      <c r="N3891"/>
      <c r="O3891"/>
      <c r="P3891"/>
      <c r="Q3891"/>
      <c r="R3891"/>
      <c r="S3891"/>
      <c r="T3891"/>
      <c r="U3891"/>
    </row>
    <row r="3892" spans="1:21" s="105" customFormat="1" x14ac:dyDescent="0.3">
      <c r="A3892"/>
      <c r="B3892"/>
      <c r="C3892"/>
      <c r="D3892"/>
      <c r="E3892"/>
      <c r="F3892"/>
      <c r="G3892"/>
      <c r="H3892"/>
      <c r="I3892"/>
      <c r="J3892" s="102"/>
      <c r="K3892"/>
      <c r="L3892" s="102"/>
      <c r="M3892" s="135"/>
      <c r="N3892"/>
      <c r="O3892"/>
      <c r="P3892"/>
      <c r="Q3892"/>
      <c r="R3892"/>
      <c r="S3892"/>
      <c r="T3892"/>
      <c r="U3892"/>
    </row>
    <row r="3893" spans="1:21" s="105" customFormat="1" x14ac:dyDescent="0.3">
      <c r="A3893"/>
      <c r="B3893"/>
      <c r="C3893"/>
      <c r="D3893"/>
      <c r="E3893"/>
      <c r="F3893"/>
      <c r="G3893"/>
      <c r="H3893"/>
      <c r="I3893"/>
      <c r="J3893" s="102"/>
      <c r="K3893"/>
      <c r="L3893" s="102"/>
      <c r="M3893" s="135"/>
      <c r="N3893"/>
      <c r="O3893"/>
      <c r="P3893"/>
      <c r="Q3893"/>
      <c r="R3893"/>
      <c r="S3893"/>
      <c r="T3893"/>
      <c r="U3893"/>
    </row>
    <row r="3894" spans="1:21" s="105" customFormat="1" x14ac:dyDescent="0.3">
      <c r="A3894"/>
      <c r="B3894"/>
      <c r="C3894"/>
      <c r="D3894"/>
      <c r="E3894"/>
      <c r="F3894"/>
      <c r="G3894"/>
      <c r="H3894"/>
      <c r="I3894"/>
      <c r="J3894" s="102"/>
      <c r="K3894"/>
      <c r="L3894" s="102"/>
      <c r="M3894" s="135"/>
      <c r="N3894"/>
      <c r="O3894"/>
      <c r="P3894"/>
      <c r="Q3894"/>
      <c r="R3894"/>
      <c r="S3894"/>
      <c r="T3894"/>
      <c r="U3894"/>
    </row>
    <row r="3895" spans="1:21" s="105" customFormat="1" x14ac:dyDescent="0.3">
      <c r="A3895"/>
      <c r="B3895"/>
      <c r="C3895"/>
      <c r="D3895"/>
      <c r="E3895"/>
      <c r="F3895"/>
      <c r="G3895"/>
      <c r="H3895"/>
      <c r="I3895"/>
      <c r="J3895" s="102"/>
      <c r="K3895"/>
      <c r="L3895" s="102"/>
      <c r="M3895" s="135"/>
      <c r="N3895"/>
      <c r="O3895"/>
      <c r="P3895"/>
      <c r="Q3895"/>
      <c r="R3895"/>
      <c r="S3895"/>
      <c r="T3895"/>
      <c r="U3895"/>
    </row>
    <row r="3896" spans="1:21" s="105" customFormat="1" x14ac:dyDescent="0.3">
      <c r="A3896"/>
      <c r="B3896"/>
      <c r="C3896"/>
      <c r="D3896"/>
      <c r="E3896"/>
      <c r="F3896"/>
      <c r="G3896"/>
      <c r="H3896"/>
      <c r="I3896"/>
      <c r="J3896" s="102"/>
      <c r="K3896"/>
      <c r="L3896" s="102"/>
      <c r="M3896" s="135"/>
      <c r="N3896"/>
      <c r="O3896"/>
      <c r="P3896"/>
      <c r="Q3896"/>
      <c r="R3896"/>
      <c r="S3896"/>
      <c r="T3896"/>
      <c r="U3896"/>
    </row>
    <row r="3897" spans="1:21" s="105" customFormat="1" x14ac:dyDescent="0.3">
      <c r="A3897"/>
      <c r="B3897"/>
      <c r="C3897"/>
      <c r="D3897"/>
      <c r="E3897"/>
      <c r="F3897"/>
      <c r="G3897"/>
      <c r="H3897"/>
      <c r="I3897"/>
      <c r="J3897" s="102"/>
      <c r="K3897"/>
      <c r="L3897" s="102"/>
      <c r="M3897" s="135"/>
      <c r="N3897"/>
      <c r="O3897"/>
      <c r="P3897"/>
      <c r="Q3897"/>
      <c r="R3897"/>
      <c r="S3897"/>
      <c r="T3897"/>
      <c r="U3897"/>
    </row>
    <row r="3898" spans="1:21" s="105" customFormat="1" x14ac:dyDescent="0.3">
      <c r="A3898"/>
      <c r="B3898"/>
      <c r="C3898"/>
      <c r="D3898"/>
      <c r="E3898"/>
      <c r="F3898"/>
      <c r="G3898"/>
      <c r="H3898"/>
      <c r="I3898"/>
      <c r="J3898" s="102"/>
      <c r="K3898"/>
      <c r="L3898" s="102"/>
      <c r="M3898" s="135"/>
      <c r="N3898"/>
      <c r="O3898"/>
      <c r="P3898"/>
      <c r="Q3898"/>
      <c r="R3898"/>
      <c r="S3898"/>
      <c r="T3898"/>
      <c r="U3898"/>
    </row>
    <row r="3899" spans="1:21" s="105" customFormat="1" x14ac:dyDescent="0.3">
      <c r="A3899"/>
      <c r="B3899"/>
      <c r="C3899"/>
      <c r="D3899"/>
      <c r="E3899"/>
      <c r="F3899"/>
      <c r="G3899"/>
      <c r="H3899"/>
      <c r="I3899"/>
      <c r="J3899" s="102"/>
      <c r="K3899"/>
      <c r="L3899" s="102"/>
      <c r="M3899" s="135"/>
      <c r="N3899"/>
      <c r="O3899"/>
      <c r="P3899"/>
      <c r="Q3899"/>
      <c r="R3899"/>
      <c r="S3899"/>
      <c r="T3899"/>
      <c r="U3899"/>
    </row>
    <row r="3900" spans="1:21" s="105" customFormat="1" x14ac:dyDescent="0.3">
      <c r="A3900"/>
      <c r="B3900"/>
      <c r="C3900"/>
      <c r="D3900"/>
      <c r="E3900"/>
      <c r="F3900"/>
      <c r="G3900"/>
      <c r="H3900"/>
      <c r="I3900"/>
      <c r="J3900" s="102"/>
      <c r="K3900"/>
      <c r="L3900" s="102"/>
      <c r="M3900" s="135"/>
      <c r="N3900"/>
      <c r="O3900"/>
      <c r="P3900"/>
      <c r="Q3900"/>
      <c r="R3900"/>
      <c r="S3900"/>
      <c r="T3900"/>
      <c r="U3900"/>
    </row>
    <row r="3901" spans="1:21" s="105" customFormat="1" x14ac:dyDescent="0.3">
      <c r="A3901"/>
      <c r="B3901"/>
      <c r="C3901"/>
      <c r="D3901"/>
      <c r="E3901"/>
      <c r="F3901"/>
      <c r="G3901"/>
      <c r="H3901"/>
      <c r="I3901"/>
      <c r="J3901" s="102"/>
      <c r="K3901"/>
      <c r="L3901" s="102"/>
      <c r="M3901" s="135"/>
      <c r="N3901"/>
      <c r="O3901"/>
      <c r="P3901"/>
      <c r="Q3901"/>
      <c r="R3901"/>
      <c r="S3901"/>
      <c r="T3901"/>
      <c r="U3901"/>
    </row>
    <row r="3902" spans="1:21" s="105" customFormat="1" x14ac:dyDescent="0.3">
      <c r="A3902"/>
      <c r="B3902"/>
      <c r="C3902"/>
      <c r="D3902"/>
      <c r="E3902"/>
      <c r="F3902"/>
      <c r="G3902"/>
      <c r="H3902"/>
      <c r="I3902"/>
      <c r="J3902" s="102"/>
      <c r="K3902"/>
      <c r="L3902" s="102"/>
      <c r="M3902" s="135"/>
      <c r="N3902"/>
      <c r="O3902"/>
      <c r="P3902"/>
      <c r="Q3902"/>
      <c r="R3902"/>
      <c r="S3902"/>
      <c r="T3902"/>
      <c r="U3902"/>
    </row>
    <row r="3903" spans="1:21" s="105" customFormat="1" x14ac:dyDescent="0.3">
      <c r="A3903"/>
      <c r="B3903"/>
      <c r="C3903"/>
      <c r="D3903"/>
      <c r="E3903"/>
      <c r="F3903"/>
      <c r="G3903"/>
      <c r="H3903"/>
      <c r="I3903"/>
      <c r="J3903" s="102"/>
      <c r="K3903"/>
      <c r="L3903" s="102"/>
      <c r="M3903" s="135"/>
      <c r="N3903"/>
      <c r="O3903"/>
      <c r="P3903"/>
      <c r="Q3903"/>
      <c r="R3903"/>
      <c r="S3903"/>
      <c r="T3903"/>
      <c r="U3903"/>
    </row>
    <row r="3904" spans="1:21" s="105" customFormat="1" x14ac:dyDescent="0.3">
      <c r="A3904"/>
      <c r="B3904"/>
      <c r="C3904"/>
      <c r="D3904"/>
      <c r="E3904"/>
      <c r="F3904"/>
      <c r="G3904"/>
      <c r="H3904"/>
      <c r="I3904"/>
      <c r="J3904" s="102"/>
      <c r="K3904"/>
      <c r="L3904" s="102"/>
      <c r="M3904" s="135"/>
      <c r="N3904"/>
      <c r="O3904"/>
      <c r="P3904"/>
      <c r="Q3904"/>
      <c r="R3904"/>
      <c r="S3904"/>
      <c r="T3904"/>
      <c r="U3904"/>
    </row>
    <row r="3905" spans="1:21" s="105" customFormat="1" x14ac:dyDescent="0.3">
      <c r="A3905"/>
      <c r="B3905"/>
      <c r="C3905"/>
      <c r="D3905"/>
      <c r="E3905"/>
      <c r="F3905"/>
      <c r="G3905"/>
      <c r="H3905"/>
      <c r="I3905"/>
      <c r="J3905" s="102"/>
      <c r="K3905"/>
      <c r="L3905" s="102"/>
      <c r="M3905" s="135"/>
      <c r="N3905"/>
      <c r="O3905"/>
      <c r="P3905"/>
      <c r="Q3905"/>
      <c r="R3905"/>
      <c r="S3905"/>
      <c r="T3905"/>
      <c r="U3905"/>
    </row>
    <row r="3906" spans="1:21" s="105" customFormat="1" x14ac:dyDescent="0.3">
      <c r="A3906"/>
      <c r="B3906"/>
      <c r="C3906"/>
      <c r="D3906"/>
      <c r="E3906"/>
      <c r="F3906"/>
      <c r="G3906"/>
      <c r="H3906"/>
      <c r="I3906"/>
      <c r="J3906" s="102"/>
      <c r="K3906"/>
      <c r="L3906" s="102"/>
      <c r="M3906" s="135"/>
      <c r="N3906"/>
      <c r="O3906"/>
      <c r="P3906"/>
      <c r="Q3906"/>
      <c r="R3906"/>
      <c r="S3906"/>
      <c r="T3906"/>
      <c r="U3906"/>
    </row>
    <row r="3907" spans="1:21" s="105" customFormat="1" x14ac:dyDescent="0.3">
      <c r="A3907"/>
      <c r="B3907"/>
      <c r="C3907"/>
      <c r="D3907"/>
      <c r="E3907"/>
      <c r="F3907"/>
      <c r="G3907"/>
      <c r="H3907"/>
      <c r="I3907"/>
      <c r="J3907" s="102"/>
      <c r="K3907"/>
      <c r="L3907" s="102"/>
      <c r="M3907" s="135"/>
      <c r="N3907"/>
      <c r="O3907"/>
      <c r="P3907"/>
      <c r="Q3907"/>
      <c r="R3907"/>
      <c r="S3907"/>
      <c r="T3907"/>
      <c r="U3907"/>
    </row>
    <row r="3908" spans="1:21" s="105" customFormat="1" x14ac:dyDescent="0.3">
      <c r="A3908"/>
      <c r="B3908"/>
      <c r="C3908"/>
      <c r="D3908"/>
      <c r="E3908"/>
      <c r="F3908"/>
      <c r="G3908"/>
      <c r="H3908"/>
      <c r="I3908"/>
      <c r="J3908" s="102"/>
      <c r="K3908"/>
      <c r="L3908" s="102"/>
      <c r="M3908" s="135"/>
      <c r="N3908"/>
      <c r="O3908"/>
      <c r="P3908"/>
      <c r="Q3908"/>
      <c r="R3908"/>
      <c r="S3908"/>
      <c r="T3908"/>
      <c r="U3908"/>
    </row>
    <row r="3909" spans="1:21" s="105" customFormat="1" x14ac:dyDescent="0.3">
      <c r="A3909"/>
      <c r="B3909"/>
      <c r="C3909"/>
      <c r="D3909"/>
      <c r="E3909"/>
      <c r="F3909"/>
      <c r="G3909"/>
      <c r="H3909"/>
      <c r="I3909"/>
      <c r="J3909" s="102"/>
      <c r="K3909"/>
      <c r="L3909" s="102"/>
      <c r="M3909" s="135"/>
      <c r="N3909"/>
      <c r="O3909"/>
      <c r="P3909"/>
      <c r="Q3909"/>
      <c r="R3909"/>
      <c r="S3909"/>
      <c r="T3909"/>
      <c r="U3909"/>
    </row>
    <row r="3910" spans="1:21" s="105" customFormat="1" x14ac:dyDescent="0.3">
      <c r="A3910"/>
      <c r="B3910"/>
      <c r="C3910"/>
      <c r="D3910"/>
      <c r="E3910"/>
      <c r="F3910"/>
      <c r="G3910"/>
      <c r="H3910"/>
      <c r="I3910"/>
      <c r="J3910" s="102"/>
      <c r="K3910"/>
      <c r="L3910" s="102"/>
      <c r="M3910" s="135"/>
      <c r="N3910"/>
      <c r="O3910"/>
      <c r="P3910"/>
      <c r="Q3910"/>
      <c r="R3910"/>
      <c r="S3910"/>
      <c r="T3910"/>
      <c r="U3910"/>
    </row>
    <row r="3911" spans="1:21" s="105" customFormat="1" x14ac:dyDescent="0.3">
      <c r="A3911"/>
      <c r="B3911"/>
      <c r="C3911"/>
      <c r="D3911"/>
      <c r="E3911"/>
      <c r="F3911"/>
      <c r="G3911"/>
      <c r="H3911"/>
      <c r="I3911"/>
      <c r="J3911" s="102"/>
      <c r="K3911"/>
      <c r="L3911" s="102"/>
      <c r="M3911" s="135"/>
      <c r="N3911"/>
      <c r="O3911"/>
      <c r="P3911"/>
      <c r="Q3911"/>
      <c r="R3911"/>
      <c r="S3911"/>
      <c r="T3911"/>
      <c r="U3911"/>
    </row>
    <row r="3912" spans="1:21" s="105" customFormat="1" x14ac:dyDescent="0.3">
      <c r="A3912"/>
      <c r="B3912"/>
      <c r="C3912"/>
      <c r="D3912"/>
      <c r="E3912"/>
      <c r="F3912"/>
      <c r="G3912"/>
      <c r="H3912"/>
      <c r="I3912"/>
      <c r="J3912" s="102"/>
      <c r="K3912"/>
      <c r="L3912" s="102"/>
      <c r="M3912" s="135"/>
      <c r="N3912"/>
      <c r="O3912"/>
      <c r="P3912"/>
      <c r="Q3912"/>
      <c r="R3912"/>
      <c r="S3912"/>
      <c r="T3912"/>
      <c r="U3912"/>
    </row>
    <row r="3913" spans="1:21" s="105" customFormat="1" x14ac:dyDescent="0.3">
      <c r="A3913"/>
      <c r="B3913"/>
      <c r="C3913"/>
      <c r="D3913"/>
      <c r="E3913"/>
      <c r="F3913"/>
      <c r="G3913"/>
      <c r="H3913"/>
      <c r="I3913"/>
      <c r="J3913" s="102"/>
      <c r="K3913"/>
      <c r="L3913" s="102"/>
      <c r="M3913" s="135"/>
      <c r="N3913"/>
      <c r="O3913"/>
      <c r="P3913"/>
      <c r="Q3913"/>
      <c r="R3913"/>
      <c r="S3913"/>
      <c r="T3913"/>
      <c r="U3913"/>
    </row>
    <row r="3914" spans="1:21" s="105" customFormat="1" x14ac:dyDescent="0.3">
      <c r="A3914"/>
      <c r="B3914"/>
      <c r="C3914"/>
      <c r="D3914"/>
      <c r="E3914"/>
      <c r="F3914"/>
      <c r="G3914"/>
      <c r="H3914"/>
      <c r="I3914"/>
      <c r="J3914" s="102"/>
      <c r="K3914"/>
      <c r="L3914" s="102"/>
      <c r="M3914" s="135"/>
      <c r="N3914"/>
      <c r="O3914"/>
      <c r="P3914"/>
      <c r="Q3914"/>
      <c r="R3914"/>
      <c r="S3914"/>
      <c r="T3914"/>
      <c r="U3914"/>
    </row>
    <row r="3915" spans="1:21" s="105" customFormat="1" x14ac:dyDescent="0.3">
      <c r="A3915"/>
      <c r="B3915"/>
      <c r="C3915"/>
      <c r="D3915"/>
      <c r="E3915"/>
      <c r="F3915"/>
      <c r="G3915"/>
      <c r="H3915"/>
      <c r="I3915"/>
      <c r="J3915" s="102"/>
      <c r="K3915"/>
      <c r="L3915" s="102"/>
      <c r="M3915" s="135"/>
      <c r="N3915"/>
      <c r="O3915"/>
      <c r="P3915"/>
      <c r="Q3915"/>
      <c r="R3915"/>
      <c r="S3915"/>
      <c r="T3915"/>
      <c r="U3915"/>
    </row>
    <row r="3916" spans="1:21" s="105" customFormat="1" x14ac:dyDescent="0.3">
      <c r="A3916"/>
      <c r="B3916"/>
      <c r="C3916"/>
      <c r="D3916"/>
      <c r="E3916"/>
      <c r="F3916"/>
      <c r="G3916"/>
      <c r="H3916"/>
      <c r="I3916"/>
      <c r="J3916" s="102"/>
      <c r="K3916"/>
      <c r="L3916" s="102"/>
      <c r="M3916" s="135"/>
      <c r="N3916"/>
      <c r="O3916"/>
      <c r="P3916"/>
      <c r="Q3916"/>
      <c r="R3916"/>
      <c r="S3916"/>
      <c r="T3916"/>
      <c r="U3916"/>
    </row>
    <row r="3917" spans="1:21" s="105" customFormat="1" x14ac:dyDescent="0.3">
      <c r="A3917"/>
      <c r="B3917"/>
      <c r="C3917"/>
      <c r="D3917"/>
      <c r="E3917"/>
      <c r="F3917"/>
      <c r="G3917"/>
      <c r="H3917"/>
      <c r="I3917"/>
      <c r="J3917" s="102"/>
      <c r="K3917"/>
      <c r="L3917" s="102"/>
      <c r="M3917" s="135"/>
      <c r="N3917"/>
      <c r="O3917"/>
      <c r="P3917"/>
      <c r="Q3917"/>
      <c r="R3917"/>
      <c r="S3917"/>
      <c r="T3917"/>
      <c r="U3917"/>
    </row>
    <row r="3918" spans="1:21" s="105" customFormat="1" x14ac:dyDescent="0.3">
      <c r="A3918"/>
      <c r="B3918"/>
      <c r="C3918"/>
      <c r="D3918"/>
      <c r="E3918"/>
      <c r="F3918"/>
      <c r="G3918"/>
      <c r="H3918"/>
      <c r="I3918"/>
      <c r="J3918" s="102"/>
      <c r="K3918"/>
      <c r="L3918" s="102"/>
      <c r="M3918" s="135"/>
      <c r="N3918"/>
      <c r="O3918"/>
      <c r="P3918"/>
      <c r="Q3918"/>
      <c r="R3918"/>
      <c r="S3918"/>
      <c r="T3918"/>
      <c r="U3918"/>
    </row>
    <row r="3919" spans="1:21" s="105" customFormat="1" x14ac:dyDescent="0.3">
      <c r="A3919"/>
      <c r="B3919"/>
      <c r="C3919"/>
      <c r="D3919"/>
      <c r="E3919"/>
      <c r="F3919"/>
      <c r="G3919"/>
      <c r="H3919"/>
      <c r="I3919"/>
      <c r="J3919" s="102"/>
      <c r="K3919"/>
      <c r="L3919" s="102"/>
      <c r="M3919" s="135"/>
      <c r="N3919"/>
      <c r="O3919"/>
      <c r="P3919"/>
      <c r="Q3919"/>
      <c r="R3919"/>
      <c r="S3919"/>
      <c r="T3919"/>
      <c r="U3919"/>
    </row>
    <row r="3920" spans="1:21" s="105" customFormat="1" x14ac:dyDescent="0.3">
      <c r="A3920"/>
      <c r="B3920"/>
      <c r="C3920"/>
      <c r="D3920"/>
      <c r="E3920"/>
      <c r="F3920"/>
      <c r="G3920"/>
      <c r="H3920"/>
      <c r="I3920"/>
      <c r="J3920" s="102"/>
      <c r="K3920"/>
      <c r="L3920" s="102"/>
      <c r="M3920" s="135"/>
      <c r="N3920"/>
      <c r="O3920"/>
      <c r="P3920"/>
      <c r="Q3920"/>
      <c r="R3920"/>
      <c r="S3920"/>
      <c r="T3920"/>
      <c r="U3920"/>
    </row>
    <row r="3921" spans="1:21" s="105" customFormat="1" x14ac:dyDescent="0.3">
      <c r="A3921"/>
      <c r="B3921"/>
      <c r="C3921"/>
      <c r="D3921"/>
      <c r="E3921"/>
      <c r="F3921"/>
      <c r="G3921"/>
      <c r="H3921"/>
      <c r="I3921"/>
      <c r="J3921" s="102"/>
      <c r="K3921"/>
      <c r="L3921" s="102"/>
      <c r="M3921" s="135"/>
      <c r="N3921"/>
      <c r="O3921"/>
      <c r="P3921"/>
      <c r="Q3921"/>
      <c r="R3921"/>
      <c r="S3921"/>
      <c r="T3921"/>
      <c r="U3921"/>
    </row>
    <row r="3922" spans="1:21" s="105" customFormat="1" x14ac:dyDescent="0.3">
      <c r="A3922"/>
      <c r="B3922"/>
      <c r="C3922"/>
      <c r="D3922"/>
      <c r="E3922"/>
      <c r="F3922"/>
      <c r="G3922"/>
      <c r="H3922"/>
      <c r="I3922"/>
      <c r="J3922" s="102"/>
      <c r="K3922"/>
      <c r="L3922" s="102"/>
      <c r="M3922" s="135"/>
      <c r="N3922"/>
      <c r="O3922"/>
      <c r="P3922"/>
      <c r="Q3922"/>
      <c r="R3922"/>
      <c r="S3922"/>
      <c r="T3922"/>
      <c r="U3922"/>
    </row>
    <row r="3923" spans="1:21" s="105" customFormat="1" x14ac:dyDescent="0.3">
      <c r="A3923"/>
      <c r="B3923"/>
      <c r="C3923"/>
      <c r="D3923"/>
      <c r="E3923"/>
      <c r="F3923"/>
      <c r="G3923"/>
      <c r="H3923"/>
      <c r="I3923"/>
      <c r="J3923" s="102"/>
      <c r="K3923"/>
      <c r="L3923" s="102"/>
      <c r="M3923" s="135"/>
      <c r="N3923"/>
      <c r="O3923"/>
      <c r="P3923"/>
      <c r="Q3923"/>
      <c r="R3923"/>
      <c r="S3923"/>
      <c r="T3923"/>
      <c r="U3923"/>
    </row>
    <row r="3924" spans="1:21" s="105" customFormat="1" x14ac:dyDescent="0.3">
      <c r="A3924"/>
      <c r="B3924"/>
      <c r="C3924"/>
      <c r="D3924"/>
      <c r="E3924"/>
      <c r="F3924"/>
      <c r="G3924"/>
      <c r="H3924"/>
      <c r="I3924"/>
      <c r="J3924" s="102"/>
      <c r="K3924"/>
      <c r="L3924" s="102"/>
      <c r="M3924" s="135"/>
      <c r="N3924"/>
      <c r="O3924"/>
      <c r="P3924"/>
      <c r="Q3924"/>
      <c r="R3924"/>
      <c r="S3924"/>
      <c r="T3924"/>
      <c r="U3924"/>
    </row>
    <row r="3925" spans="1:21" s="105" customFormat="1" x14ac:dyDescent="0.3">
      <c r="A3925"/>
      <c r="B3925"/>
      <c r="C3925"/>
      <c r="D3925"/>
      <c r="E3925"/>
      <c r="F3925"/>
      <c r="G3925"/>
      <c r="H3925"/>
      <c r="I3925"/>
      <c r="J3925" s="102"/>
      <c r="K3925"/>
      <c r="L3925" s="102"/>
      <c r="M3925" s="135"/>
      <c r="N3925"/>
      <c r="O3925"/>
      <c r="P3925"/>
      <c r="Q3925"/>
      <c r="R3925"/>
      <c r="S3925"/>
      <c r="T3925"/>
      <c r="U3925"/>
    </row>
    <row r="3926" spans="1:21" s="105" customFormat="1" x14ac:dyDescent="0.3">
      <c r="A3926"/>
      <c r="B3926"/>
      <c r="C3926"/>
      <c r="D3926"/>
      <c r="E3926"/>
      <c r="F3926"/>
      <c r="G3926"/>
      <c r="H3926"/>
      <c r="I3926"/>
      <c r="J3926" s="102"/>
      <c r="K3926"/>
      <c r="L3926" s="102"/>
      <c r="M3926" s="135"/>
      <c r="N3926"/>
      <c r="O3926"/>
      <c r="P3926"/>
      <c r="Q3926"/>
      <c r="R3926"/>
      <c r="S3926"/>
      <c r="T3926"/>
      <c r="U3926"/>
    </row>
    <row r="3927" spans="1:21" s="105" customFormat="1" x14ac:dyDescent="0.3">
      <c r="A3927"/>
      <c r="B3927"/>
      <c r="C3927"/>
      <c r="D3927"/>
      <c r="E3927"/>
      <c r="F3927"/>
      <c r="G3927"/>
      <c r="H3927"/>
      <c r="I3927"/>
      <c r="J3927" s="102"/>
      <c r="K3927"/>
      <c r="L3927" s="102"/>
      <c r="M3927" s="135"/>
      <c r="N3927"/>
      <c r="O3927"/>
      <c r="P3927"/>
      <c r="Q3927"/>
      <c r="R3927"/>
      <c r="S3927"/>
      <c r="T3927"/>
      <c r="U3927"/>
    </row>
    <row r="3928" spans="1:21" s="105" customFormat="1" x14ac:dyDescent="0.3">
      <c r="A3928"/>
      <c r="B3928"/>
      <c r="C3928"/>
      <c r="D3928"/>
      <c r="E3928"/>
      <c r="F3928"/>
      <c r="G3928"/>
      <c r="H3928"/>
      <c r="I3928"/>
      <c r="J3928" s="102"/>
      <c r="K3928"/>
      <c r="L3928" s="102"/>
      <c r="M3928" s="135"/>
      <c r="N3928"/>
      <c r="O3928"/>
      <c r="P3928"/>
      <c r="Q3928"/>
      <c r="R3928"/>
      <c r="S3928"/>
      <c r="T3928"/>
      <c r="U3928"/>
    </row>
    <row r="3929" spans="1:21" s="105" customFormat="1" x14ac:dyDescent="0.3">
      <c r="A3929"/>
      <c r="B3929"/>
      <c r="C3929"/>
      <c r="D3929"/>
      <c r="E3929"/>
      <c r="F3929"/>
      <c r="G3929"/>
      <c r="H3929"/>
      <c r="I3929"/>
      <c r="J3929" s="102"/>
      <c r="K3929"/>
      <c r="L3929" s="102"/>
      <c r="M3929" s="135"/>
      <c r="N3929"/>
      <c r="O3929"/>
      <c r="P3929"/>
      <c r="Q3929"/>
      <c r="R3929"/>
      <c r="S3929"/>
      <c r="T3929"/>
      <c r="U3929"/>
    </row>
    <row r="3930" spans="1:21" s="105" customFormat="1" x14ac:dyDescent="0.3">
      <c r="A3930"/>
      <c r="B3930"/>
      <c r="C3930"/>
      <c r="D3930"/>
      <c r="E3930"/>
      <c r="F3930"/>
      <c r="G3930"/>
      <c r="H3930"/>
      <c r="I3930"/>
      <c r="J3930" s="102"/>
      <c r="K3930"/>
      <c r="L3930" s="102"/>
      <c r="M3930" s="135"/>
      <c r="N3930"/>
      <c r="O3930"/>
      <c r="P3930"/>
      <c r="Q3930"/>
      <c r="R3930"/>
      <c r="S3930"/>
      <c r="T3930"/>
      <c r="U3930"/>
    </row>
    <row r="3931" spans="1:21" s="105" customFormat="1" x14ac:dyDescent="0.3">
      <c r="A3931"/>
      <c r="B3931"/>
      <c r="C3931"/>
      <c r="D3931"/>
      <c r="E3931"/>
      <c r="F3931"/>
      <c r="G3931"/>
      <c r="H3931"/>
      <c r="I3931"/>
      <c r="J3931" s="102"/>
      <c r="K3931"/>
      <c r="L3931" s="102"/>
      <c r="M3931" s="135"/>
      <c r="N3931"/>
      <c r="O3931"/>
      <c r="P3931"/>
      <c r="Q3931"/>
      <c r="R3931"/>
      <c r="S3931"/>
      <c r="T3931"/>
      <c r="U3931"/>
    </row>
    <row r="3932" spans="1:21" s="105" customFormat="1" x14ac:dyDescent="0.3">
      <c r="A3932"/>
      <c r="B3932"/>
      <c r="C3932"/>
      <c r="D3932"/>
      <c r="E3932"/>
      <c r="F3932"/>
      <c r="G3932"/>
      <c r="H3932"/>
      <c r="I3932"/>
      <c r="J3932" s="102"/>
      <c r="K3932"/>
      <c r="L3932" s="102"/>
      <c r="M3932" s="135"/>
      <c r="N3932"/>
      <c r="O3932"/>
      <c r="P3932"/>
      <c r="Q3932"/>
      <c r="R3932"/>
      <c r="S3932"/>
      <c r="T3932"/>
      <c r="U3932"/>
    </row>
    <row r="3933" spans="1:21" s="105" customFormat="1" x14ac:dyDescent="0.3">
      <c r="A3933"/>
      <c r="B3933"/>
      <c r="C3933"/>
      <c r="D3933"/>
      <c r="E3933"/>
      <c r="F3933"/>
      <c r="G3933"/>
      <c r="H3933"/>
      <c r="I3933"/>
      <c r="J3933" s="102"/>
      <c r="K3933"/>
      <c r="L3933" s="102"/>
      <c r="M3933" s="135"/>
      <c r="N3933"/>
      <c r="O3933"/>
      <c r="P3933"/>
      <c r="Q3933"/>
      <c r="R3933"/>
      <c r="S3933"/>
      <c r="T3933"/>
      <c r="U3933"/>
    </row>
    <row r="3934" spans="1:21" s="105" customFormat="1" x14ac:dyDescent="0.3">
      <c r="A3934"/>
      <c r="B3934"/>
      <c r="C3934"/>
      <c r="D3934"/>
      <c r="E3934"/>
      <c r="F3934"/>
      <c r="G3934"/>
      <c r="H3934"/>
      <c r="I3934"/>
      <c r="J3934" s="102"/>
      <c r="K3934"/>
      <c r="L3934" s="102"/>
      <c r="M3934" s="135"/>
      <c r="N3934"/>
      <c r="O3934"/>
      <c r="P3934"/>
      <c r="Q3934"/>
      <c r="R3934"/>
      <c r="S3934"/>
      <c r="T3934"/>
      <c r="U3934"/>
    </row>
    <row r="3935" spans="1:21" s="105" customFormat="1" x14ac:dyDescent="0.3">
      <c r="A3935"/>
      <c r="B3935"/>
      <c r="C3935"/>
      <c r="D3935"/>
      <c r="E3935"/>
      <c r="F3935"/>
      <c r="G3935"/>
      <c r="H3935"/>
      <c r="I3935"/>
      <c r="J3935" s="102"/>
      <c r="K3935"/>
      <c r="L3935" s="102"/>
      <c r="M3935" s="135"/>
      <c r="N3935"/>
      <c r="O3935"/>
      <c r="P3935"/>
      <c r="Q3935"/>
      <c r="R3935"/>
      <c r="S3935"/>
      <c r="T3935"/>
      <c r="U3935"/>
    </row>
    <row r="3936" spans="1:21" s="105" customFormat="1" x14ac:dyDescent="0.3">
      <c r="A3936"/>
      <c r="B3936"/>
      <c r="C3936"/>
      <c r="D3936"/>
      <c r="E3936"/>
      <c r="F3936"/>
      <c r="G3936"/>
      <c r="H3936"/>
      <c r="I3936"/>
      <c r="J3936" s="102"/>
      <c r="K3936"/>
      <c r="L3936" s="102"/>
      <c r="M3936" s="135"/>
      <c r="N3936"/>
      <c r="O3936"/>
      <c r="P3936"/>
      <c r="Q3936"/>
      <c r="R3936"/>
      <c r="S3936"/>
      <c r="T3936"/>
      <c r="U3936"/>
    </row>
    <row r="3937" spans="1:21" s="105" customFormat="1" x14ac:dyDescent="0.3">
      <c r="A3937"/>
      <c r="B3937"/>
      <c r="C3937"/>
      <c r="D3937"/>
      <c r="E3937"/>
      <c r="F3937"/>
      <c r="G3937"/>
      <c r="H3937"/>
      <c r="I3937"/>
      <c r="J3937" s="102"/>
      <c r="K3937"/>
      <c r="L3937" s="102"/>
      <c r="M3937" s="135"/>
      <c r="N3937"/>
      <c r="O3937"/>
      <c r="P3937"/>
      <c r="Q3937"/>
      <c r="R3937"/>
      <c r="S3937"/>
      <c r="T3937"/>
      <c r="U3937"/>
    </row>
    <row r="3938" spans="1:21" s="105" customFormat="1" x14ac:dyDescent="0.3">
      <c r="A3938"/>
      <c r="B3938"/>
      <c r="C3938"/>
      <c r="D3938"/>
      <c r="E3938"/>
      <c r="F3938"/>
      <c r="G3938"/>
      <c r="H3938"/>
      <c r="I3938"/>
      <c r="J3938" s="102"/>
      <c r="K3938"/>
      <c r="L3938" s="102"/>
      <c r="M3938" s="135"/>
      <c r="N3938"/>
      <c r="O3938"/>
      <c r="P3938"/>
      <c r="Q3938"/>
      <c r="R3938"/>
      <c r="S3938"/>
      <c r="T3938"/>
      <c r="U3938"/>
    </row>
    <row r="3939" spans="1:21" s="105" customFormat="1" x14ac:dyDescent="0.3">
      <c r="A3939"/>
      <c r="B3939"/>
      <c r="C3939"/>
      <c r="D3939"/>
      <c r="E3939"/>
      <c r="F3939"/>
      <c r="G3939"/>
      <c r="H3939"/>
      <c r="I3939"/>
      <c r="J3939" s="102"/>
      <c r="K3939"/>
      <c r="L3939" s="102"/>
      <c r="M3939" s="135"/>
      <c r="N3939"/>
      <c r="O3939"/>
      <c r="P3939"/>
      <c r="Q3939"/>
      <c r="R3939"/>
      <c r="S3939"/>
      <c r="T3939"/>
      <c r="U3939"/>
    </row>
    <row r="3940" spans="1:21" s="105" customFormat="1" x14ac:dyDescent="0.3">
      <c r="A3940"/>
      <c r="B3940"/>
      <c r="C3940"/>
      <c r="D3940"/>
      <c r="E3940"/>
      <c r="F3940"/>
      <c r="G3940"/>
      <c r="H3940"/>
      <c r="I3940"/>
      <c r="J3940" s="102"/>
      <c r="K3940"/>
      <c r="L3940" s="102"/>
      <c r="M3940" s="135"/>
      <c r="N3940"/>
      <c r="O3940"/>
      <c r="P3940"/>
      <c r="Q3940"/>
      <c r="R3940"/>
      <c r="S3940"/>
      <c r="T3940"/>
      <c r="U3940"/>
    </row>
    <row r="3941" spans="1:21" s="105" customFormat="1" x14ac:dyDescent="0.3">
      <c r="A3941"/>
      <c r="B3941"/>
      <c r="C3941"/>
      <c r="D3941"/>
      <c r="E3941"/>
      <c r="F3941"/>
      <c r="G3941"/>
      <c r="H3941"/>
      <c r="I3941"/>
      <c r="J3941" s="102"/>
      <c r="K3941"/>
      <c r="L3941" s="102"/>
      <c r="M3941" s="135"/>
      <c r="N3941"/>
      <c r="O3941"/>
      <c r="P3941"/>
      <c r="Q3941"/>
      <c r="R3941"/>
      <c r="S3941"/>
      <c r="T3941"/>
      <c r="U3941"/>
    </row>
    <row r="3942" spans="1:21" s="105" customFormat="1" x14ac:dyDescent="0.3">
      <c r="A3942"/>
      <c r="B3942"/>
      <c r="C3942"/>
      <c r="D3942"/>
      <c r="E3942"/>
      <c r="F3942"/>
      <c r="G3942"/>
      <c r="H3942"/>
      <c r="I3942"/>
      <c r="J3942" s="102"/>
      <c r="K3942"/>
      <c r="L3942" s="102"/>
      <c r="M3942" s="135"/>
      <c r="N3942"/>
      <c r="O3942"/>
      <c r="P3942"/>
      <c r="Q3942"/>
      <c r="R3942"/>
      <c r="S3942"/>
      <c r="T3942"/>
      <c r="U3942"/>
    </row>
    <row r="3943" spans="1:21" s="105" customFormat="1" x14ac:dyDescent="0.3">
      <c r="A3943"/>
      <c r="B3943"/>
      <c r="C3943"/>
      <c r="D3943"/>
      <c r="E3943"/>
      <c r="F3943"/>
      <c r="G3943"/>
      <c r="H3943"/>
      <c r="I3943"/>
      <c r="J3943" s="102"/>
      <c r="K3943"/>
      <c r="L3943" s="102"/>
      <c r="M3943" s="135"/>
      <c r="N3943"/>
      <c r="O3943"/>
      <c r="P3943"/>
      <c r="Q3943"/>
      <c r="R3943"/>
      <c r="S3943"/>
      <c r="T3943"/>
      <c r="U3943"/>
    </row>
    <row r="3944" spans="1:21" s="105" customFormat="1" x14ac:dyDescent="0.3">
      <c r="A3944"/>
      <c r="B3944"/>
      <c r="C3944"/>
      <c r="D3944"/>
      <c r="E3944"/>
      <c r="F3944"/>
      <c r="G3944"/>
      <c r="H3944"/>
      <c r="I3944"/>
      <c r="J3944" s="102"/>
      <c r="K3944"/>
      <c r="L3944" s="102"/>
      <c r="M3944" s="135"/>
      <c r="N3944"/>
      <c r="O3944"/>
      <c r="P3944"/>
      <c r="Q3944"/>
      <c r="R3944"/>
      <c r="S3944"/>
      <c r="T3944"/>
      <c r="U3944"/>
    </row>
    <row r="3945" spans="1:21" s="105" customFormat="1" x14ac:dyDescent="0.3">
      <c r="A3945"/>
      <c r="B3945"/>
      <c r="C3945"/>
      <c r="D3945"/>
      <c r="E3945"/>
      <c r="F3945"/>
      <c r="G3945"/>
      <c r="H3945"/>
      <c r="I3945"/>
      <c r="J3945" s="102"/>
      <c r="K3945"/>
      <c r="L3945" s="102"/>
      <c r="M3945" s="135"/>
      <c r="N3945"/>
      <c r="O3945"/>
      <c r="P3945"/>
      <c r="Q3945"/>
      <c r="R3945"/>
      <c r="S3945"/>
      <c r="T3945"/>
      <c r="U3945"/>
    </row>
    <row r="3946" spans="1:21" s="105" customFormat="1" x14ac:dyDescent="0.3">
      <c r="A3946"/>
      <c r="B3946"/>
      <c r="C3946"/>
      <c r="D3946"/>
      <c r="E3946"/>
      <c r="F3946"/>
      <c r="G3946"/>
      <c r="H3946"/>
      <c r="I3946"/>
      <c r="J3946" s="102"/>
      <c r="K3946"/>
      <c r="L3946" s="102"/>
      <c r="M3946" s="135"/>
      <c r="N3946"/>
      <c r="O3946"/>
      <c r="P3946"/>
      <c r="Q3946"/>
      <c r="R3946"/>
      <c r="S3946"/>
      <c r="T3946"/>
      <c r="U3946"/>
    </row>
    <row r="3947" spans="1:21" s="105" customFormat="1" x14ac:dyDescent="0.3">
      <c r="A3947"/>
      <c r="B3947"/>
      <c r="C3947"/>
      <c r="D3947"/>
      <c r="E3947"/>
      <c r="F3947"/>
      <c r="G3947"/>
      <c r="H3947"/>
      <c r="I3947"/>
      <c r="J3947" s="102"/>
      <c r="K3947"/>
      <c r="L3947" s="102"/>
      <c r="M3947" s="135"/>
      <c r="N3947"/>
      <c r="O3947"/>
      <c r="P3947"/>
      <c r="Q3947"/>
      <c r="R3947"/>
      <c r="S3947"/>
      <c r="T3947"/>
      <c r="U3947"/>
    </row>
    <row r="3948" spans="1:21" s="105" customFormat="1" x14ac:dyDescent="0.3">
      <c r="A3948"/>
      <c r="B3948"/>
      <c r="C3948"/>
      <c r="D3948"/>
      <c r="E3948"/>
      <c r="F3948"/>
      <c r="G3948"/>
      <c r="H3948"/>
      <c r="I3948"/>
      <c r="J3948" s="102"/>
      <c r="K3948"/>
      <c r="L3948" s="102"/>
      <c r="M3948" s="135"/>
      <c r="N3948"/>
      <c r="O3948"/>
      <c r="P3948"/>
      <c r="Q3948"/>
      <c r="R3948"/>
      <c r="S3948"/>
      <c r="T3948"/>
      <c r="U3948"/>
    </row>
    <row r="3949" spans="1:21" s="105" customFormat="1" x14ac:dyDescent="0.3">
      <c r="A3949"/>
      <c r="B3949"/>
      <c r="C3949"/>
      <c r="D3949"/>
      <c r="E3949"/>
      <c r="F3949"/>
      <c r="G3949"/>
      <c r="H3949"/>
      <c r="I3949"/>
      <c r="J3949" s="102"/>
      <c r="K3949"/>
      <c r="L3949" s="102"/>
      <c r="M3949" s="135"/>
      <c r="N3949"/>
      <c r="O3949"/>
      <c r="P3949"/>
      <c r="Q3949"/>
      <c r="R3949"/>
      <c r="S3949"/>
      <c r="T3949"/>
      <c r="U3949"/>
    </row>
    <row r="3950" spans="1:21" s="105" customFormat="1" x14ac:dyDescent="0.3">
      <c r="A3950"/>
      <c r="B3950"/>
      <c r="C3950"/>
      <c r="D3950"/>
      <c r="E3950"/>
      <c r="F3950"/>
      <c r="G3950"/>
      <c r="H3950"/>
      <c r="I3950"/>
      <c r="J3950" s="102"/>
      <c r="K3950"/>
      <c r="L3950" s="102"/>
      <c r="M3950" s="135"/>
      <c r="N3950"/>
      <c r="O3950"/>
      <c r="P3950"/>
      <c r="Q3950"/>
      <c r="R3950"/>
      <c r="S3950"/>
      <c r="T3950"/>
      <c r="U3950"/>
    </row>
    <row r="3951" spans="1:21" s="105" customFormat="1" x14ac:dyDescent="0.3">
      <c r="A3951"/>
      <c r="B3951"/>
      <c r="C3951"/>
      <c r="D3951"/>
      <c r="E3951"/>
      <c r="F3951"/>
      <c r="G3951"/>
      <c r="H3951"/>
      <c r="I3951"/>
      <c r="J3951" s="102"/>
      <c r="K3951"/>
      <c r="L3951" s="102"/>
      <c r="M3951" s="135"/>
      <c r="N3951"/>
      <c r="O3951"/>
      <c r="P3951"/>
      <c r="Q3951"/>
      <c r="R3951"/>
      <c r="S3951"/>
      <c r="T3951"/>
      <c r="U3951"/>
    </row>
    <row r="3952" spans="1:21" s="105" customFormat="1" x14ac:dyDescent="0.3">
      <c r="A3952"/>
      <c r="B3952"/>
      <c r="C3952"/>
      <c r="D3952"/>
      <c r="E3952"/>
      <c r="F3952"/>
      <c r="G3952"/>
      <c r="H3952"/>
      <c r="I3952"/>
      <c r="J3952" s="102"/>
      <c r="K3952"/>
      <c r="L3952" s="102"/>
      <c r="M3952" s="135"/>
      <c r="N3952"/>
      <c r="O3952"/>
      <c r="P3952"/>
      <c r="Q3952"/>
      <c r="R3952"/>
      <c r="S3952"/>
      <c r="T3952"/>
      <c r="U3952"/>
    </row>
    <row r="3953" spans="1:21" s="105" customFormat="1" x14ac:dyDescent="0.3">
      <c r="A3953"/>
      <c r="B3953"/>
      <c r="C3953"/>
      <c r="D3953"/>
      <c r="E3953"/>
      <c r="F3953"/>
      <c r="G3953"/>
      <c r="H3953"/>
      <c r="I3953"/>
      <c r="J3953" s="102"/>
      <c r="K3953"/>
      <c r="L3953" s="102"/>
      <c r="M3953" s="135"/>
      <c r="N3953"/>
      <c r="O3953"/>
      <c r="P3953"/>
      <c r="Q3953"/>
      <c r="R3953"/>
      <c r="S3953"/>
      <c r="T3953"/>
      <c r="U3953"/>
    </row>
    <row r="3954" spans="1:21" s="105" customFormat="1" x14ac:dyDescent="0.3">
      <c r="A3954"/>
      <c r="B3954"/>
      <c r="C3954"/>
      <c r="D3954"/>
      <c r="E3954"/>
      <c r="F3954"/>
      <c r="G3954"/>
      <c r="H3954"/>
      <c r="I3954"/>
      <c r="J3954" s="102"/>
      <c r="K3954"/>
      <c r="L3954" s="102"/>
      <c r="M3954" s="135"/>
      <c r="N3954"/>
      <c r="O3954"/>
      <c r="P3954"/>
      <c r="Q3954"/>
      <c r="R3954"/>
      <c r="S3954"/>
      <c r="T3954"/>
      <c r="U3954"/>
    </row>
    <row r="3955" spans="1:21" s="105" customFormat="1" x14ac:dyDescent="0.3">
      <c r="A3955"/>
      <c r="B3955"/>
      <c r="C3955"/>
      <c r="D3955"/>
      <c r="E3955"/>
      <c r="F3955"/>
      <c r="G3955"/>
      <c r="H3955"/>
      <c r="I3955"/>
      <c r="J3955" s="102"/>
      <c r="K3955"/>
      <c r="L3955" s="102"/>
      <c r="M3955" s="135"/>
      <c r="N3955"/>
      <c r="O3955"/>
      <c r="P3955"/>
      <c r="Q3955"/>
      <c r="R3955"/>
      <c r="S3955"/>
      <c r="T3955"/>
      <c r="U3955"/>
    </row>
    <row r="3956" spans="1:21" s="105" customFormat="1" x14ac:dyDescent="0.3">
      <c r="A3956"/>
      <c r="B3956"/>
      <c r="C3956"/>
      <c r="D3956"/>
      <c r="E3956"/>
      <c r="F3956"/>
      <c r="G3956"/>
      <c r="H3956"/>
      <c r="I3956"/>
      <c r="J3956" s="102"/>
      <c r="K3956"/>
      <c r="L3956" s="102"/>
      <c r="M3956" s="135"/>
      <c r="N3956"/>
      <c r="O3956"/>
      <c r="P3956"/>
      <c r="Q3956"/>
      <c r="R3956"/>
      <c r="S3956"/>
      <c r="T3956"/>
      <c r="U3956"/>
    </row>
    <row r="3957" spans="1:21" s="105" customFormat="1" x14ac:dyDescent="0.3">
      <c r="A3957"/>
      <c r="B3957"/>
      <c r="C3957"/>
      <c r="D3957"/>
      <c r="E3957"/>
      <c r="F3957"/>
      <c r="G3957"/>
      <c r="H3957"/>
      <c r="I3957"/>
      <c r="J3957" s="102"/>
      <c r="K3957"/>
      <c r="L3957" s="102"/>
      <c r="M3957" s="135"/>
      <c r="N3957"/>
      <c r="O3957"/>
      <c r="P3957"/>
      <c r="Q3957"/>
      <c r="R3957"/>
      <c r="S3957"/>
      <c r="T3957"/>
      <c r="U3957"/>
    </row>
    <row r="3958" spans="1:21" s="105" customFormat="1" x14ac:dyDescent="0.3">
      <c r="A3958"/>
      <c r="B3958"/>
      <c r="C3958"/>
      <c r="D3958"/>
      <c r="E3958"/>
      <c r="F3958"/>
      <c r="G3958"/>
      <c r="H3958"/>
      <c r="I3958"/>
      <c r="J3958" s="102"/>
      <c r="K3958"/>
      <c r="L3958" s="102"/>
      <c r="M3958" s="135"/>
      <c r="N3958"/>
      <c r="O3958"/>
      <c r="P3958"/>
      <c r="Q3958"/>
      <c r="R3958"/>
      <c r="S3958"/>
      <c r="T3958"/>
      <c r="U3958"/>
    </row>
    <row r="3959" spans="1:21" s="105" customFormat="1" x14ac:dyDescent="0.3">
      <c r="A3959"/>
      <c r="B3959"/>
      <c r="C3959"/>
      <c r="D3959"/>
      <c r="E3959"/>
      <c r="F3959"/>
      <c r="G3959"/>
      <c r="H3959"/>
      <c r="I3959"/>
      <c r="J3959" s="102"/>
      <c r="K3959"/>
      <c r="L3959" s="102"/>
      <c r="M3959" s="135"/>
      <c r="N3959"/>
      <c r="O3959"/>
      <c r="P3959"/>
      <c r="Q3959"/>
      <c r="R3959"/>
      <c r="S3959"/>
      <c r="T3959"/>
      <c r="U3959"/>
    </row>
    <row r="3960" spans="1:21" s="105" customFormat="1" x14ac:dyDescent="0.3">
      <c r="A3960"/>
      <c r="B3960"/>
      <c r="C3960"/>
      <c r="D3960"/>
      <c r="E3960"/>
      <c r="F3960"/>
      <c r="G3960"/>
      <c r="H3960"/>
      <c r="I3960"/>
      <c r="J3960" s="102"/>
      <c r="K3960"/>
      <c r="L3960" s="102"/>
      <c r="M3960" s="135"/>
      <c r="N3960"/>
      <c r="O3960"/>
      <c r="P3960"/>
      <c r="Q3960"/>
      <c r="R3960"/>
      <c r="S3960"/>
      <c r="T3960"/>
      <c r="U3960"/>
    </row>
    <row r="3961" spans="1:21" s="105" customFormat="1" x14ac:dyDescent="0.3">
      <c r="A3961"/>
      <c r="B3961"/>
      <c r="C3961"/>
      <c r="D3961"/>
      <c r="E3961"/>
      <c r="F3961"/>
      <c r="G3961"/>
      <c r="H3961"/>
      <c r="I3961"/>
      <c r="J3961" s="102"/>
      <c r="K3961"/>
      <c r="L3961" s="102"/>
      <c r="M3961" s="135"/>
      <c r="N3961"/>
      <c r="O3961"/>
      <c r="P3961"/>
      <c r="Q3961"/>
      <c r="R3961"/>
      <c r="S3961"/>
      <c r="T3961"/>
      <c r="U3961"/>
    </row>
    <row r="3962" spans="1:21" s="105" customFormat="1" x14ac:dyDescent="0.3">
      <c r="A3962"/>
      <c r="B3962"/>
      <c r="C3962"/>
      <c r="D3962"/>
      <c r="E3962"/>
      <c r="F3962"/>
      <c r="G3962"/>
      <c r="H3962"/>
      <c r="I3962"/>
      <c r="J3962" s="102"/>
      <c r="K3962"/>
      <c r="L3962" s="102"/>
      <c r="M3962" s="135"/>
      <c r="N3962"/>
      <c r="O3962"/>
      <c r="P3962"/>
      <c r="Q3962"/>
      <c r="R3962"/>
      <c r="S3962"/>
      <c r="T3962"/>
      <c r="U3962"/>
    </row>
    <row r="3963" spans="1:21" s="105" customFormat="1" x14ac:dyDescent="0.3">
      <c r="A3963"/>
      <c r="B3963"/>
      <c r="C3963"/>
      <c r="D3963"/>
      <c r="E3963"/>
      <c r="F3963"/>
      <c r="G3963"/>
      <c r="H3963"/>
      <c r="I3963"/>
      <c r="J3963" s="102"/>
      <c r="K3963"/>
      <c r="L3963" s="102"/>
      <c r="M3963" s="135"/>
      <c r="N3963"/>
      <c r="O3963"/>
      <c r="P3963"/>
      <c r="Q3963"/>
      <c r="R3963"/>
      <c r="S3963"/>
      <c r="T3963"/>
      <c r="U3963"/>
    </row>
    <row r="3964" spans="1:21" s="105" customFormat="1" x14ac:dyDescent="0.3">
      <c r="A3964"/>
      <c r="B3964"/>
      <c r="C3964"/>
      <c r="D3964"/>
      <c r="E3964"/>
      <c r="F3964"/>
      <c r="G3964"/>
      <c r="H3964"/>
      <c r="I3964"/>
      <c r="J3964" s="102"/>
      <c r="K3964"/>
      <c r="L3964" s="102"/>
      <c r="M3964" s="135"/>
      <c r="N3964"/>
      <c r="O3964"/>
      <c r="P3964"/>
      <c r="Q3964"/>
      <c r="R3964"/>
      <c r="S3964"/>
      <c r="T3964"/>
      <c r="U3964"/>
    </row>
    <row r="3965" spans="1:21" s="105" customFormat="1" x14ac:dyDescent="0.3">
      <c r="A3965"/>
      <c r="B3965"/>
      <c r="C3965"/>
      <c r="D3965"/>
      <c r="E3965"/>
      <c r="F3965"/>
      <c r="G3965"/>
      <c r="H3965"/>
      <c r="I3965"/>
      <c r="J3965" s="102"/>
      <c r="K3965"/>
      <c r="L3965" s="102"/>
      <c r="M3965" s="135"/>
      <c r="N3965"/>
      <c r="O3965"/>
      <c r="P3965"/>
      <c r="Q3965"/>
      <c r="R3965"/>
      <c r="S3965"/>
      <c r="T3965"/>
      <c r="U3965"/>
    </row>
    <row r="3966" spans="1:21" s="105" customFormat="1" x14ac:dyDescent="0.3">
      <c r="A3966"/>
      <c r="B3966"/>
      <c r="C3966"/>
      <c r="D3966"/>
      <c r="E3966"/>
      <c r="F3966"/>
      <c r="G3966"/>
      <c r="H3966"/>
      <c r="I3966"/>
      <c r="J3966" s="102"/>
      <c r="K3966"/>
      <c r="L3966" s="102"/>
      <c r="M3966" s="135"/>
      <c r="N3966"/>
      <c r="O3966"/>
      <c r="P3966"/>
      <c r="Q3966"/>
      <c r="R3966"/>
      <c r="S3966"/>
      <c r="T3966"/>
      <c r="U3966"/>
    </row>
    <row r="3967" spans="1:21" s="105" customFormat="1" x14ac:dyDescent="0.3">
      <c r="A3967"/>
      <c r="B3967"/>
      <c r="C3967"/>
      <c r="D3967"/>
      <c r="E3967"/>
      <c r="F3967"/>
      <c r="G3967"/>
      <c r="H3967"/>
      <c r="I3967"/>
      <c r="J3967" s="102"/>
      <c r="K3967"/>
      <c r="L3967" s="102"/>
      <c r="M3967" s="135"/>
      <c r="N3967"/>
      <c r="O3967"/>
      <c r="P3967"/>
      <c r="Q3967"/>
      <c r="R3967"/>
      <c r="S3967"/>
      <c r="T3967"/>
      <c r="U3967"/>
    </row>
    <row r="3968" spans="1:21" s="105" customFormat="1" x14ac:dyDescent="0.3">
      <c r="A3968"/>
      <c r="B3968"/>
      <c r="C3968"/>
      <c r="D3968"/>
      <c r="E3968"/>
      <c r="F3968"/>
      <c r="G3968"/>
      <c r="H3968"/>
      <c r="I3968"/>
      <c r="J3968" s="102"/>
      <c r="K3968"/>
      <c r="L3968" s="102"/>
      <c r="M3968" s="135"/>
      <c r="N3968"/>
      <c r="O3968"/>
      <c r="P3968"/>
      <c r="Q3968"/>
      <c r="R3968"/>
      <c r="S3968"/>
      <c r="T3968"/>
      <c r="U3968"/>
    </row>
    <row r="3969" spans="1:21" s="105" customFormat="1" x14ac:dyDescent="0.3">
      <c r="A3969"/>
      <c r="B3969"/>
      <c r="C3969"/>
      <c r="D3969"/>
      <c r="E3969"/>
      <c r="F3969"/>
      <c r="G3969"/>
      <c r="H3969"/>
      <c r="I3969"/>
      <c r="J3969" s="102"/>
      <c r="K3969"/>
      <c r="L3969" s="102"/>
      <c r="M3969" s="135"/>
      <c r="N3969"/>
      <c r="O3969"/>
      <c r="P3969"/>
      <c r="Q3969"/>
      <c r="R3969"/>
      <c r="S3969"/>
      <c r="T3969"/>
      <c r="U3969"/>
    </row>
    <row r="3970" spans="1:21" s="105" customFormat="1" x14ac:dyDescent="0.3">
      <c r="A3970"/>
      <c r="B3970"/>
      <c r="C3970"/>
      <c r="D3970"/>
      <c r="E3970"/>
      <c r="F3970"/>
      <c r="G3970"/>
      <c r="H3970"/>
      <c r="I3970"/>
      <c r="J3970" s="102"/>
      <c r="K3970"/>
      <c r="L3970" s="102"/>
      <c r="M3970" s="135"/>
      <c r="N3970"/>
      <c r="O3970"/>
      <c r="P3970"/>
      <c r="Q3970"/>
      <c r="R3970"/>
      <c r="S3970"/>
      <c r="T3970"/>
      <c r="U3970"/>
    </row>
    <row r="3971" spans="1:21" s="105" customFormat="1" x14ac:dyDescent="0.3">
      <c r="A3971"/>
      <c r="B3971"/>
      <c r="C3971"/>
      <c r="D3971"/>
      <c r="E3971"/>
      <c r="F3971"/>
      <c r="G3971"/>
      <c r="H3971"/>
      <c r="I3971"/>
      <c r="J3971" s="102"/>
      <c r="K3971"/>
      <c r="L3971" s="102"/>
      <c r="M3971" s="135"/>
      <c r="N3971"/>
      <c r="O3971"/>
      <c r="P3971"/>
      <c r="Q3971"/>
      <c r="R3971"/>
      <c r="S3971"/>
      <c r="T3971"/>
      <c r="U3971"/>
    </row>
    <row r="3972" spans="1:21" s="105" customFormat="1" x14ac:dyDescent="0.3">
      <c r="A3972"/>
      <c r="B3972"/>
      <c r="C3972"/>
      <c r="D3972"/>
      <c r="E3972"/>
      <c r="F3972"/>
      <c r="G3972"/>
      <c r="H3972"/>
      <c r="I3972"/>
      <c r="J3972" s="102"/>
      <c r="K3972"/>
      <c r="L3972" s="102"/>
      <c r="M3972" s="135"/>
      <c r="N3972"/>
      <c r="O3972"/>
      <c r="P3972"/>
      <c r="Q3972"/>
      <c r="R3972"/>
      <c r="S3972"/>
      <c r="T3972"/>
      <c r="U3972"/>
    </row>
    <row r="3973" spans="1:21" s="105" customFormat="1" x14ac:dyDescent="0.3">
      <c r="A3973"/>
      <c r="B3973"/>
      <c r="C3973"/>
      <c r="D3973"/>
      <c r="E3973"/>
      <c r="F3973"/>
      <c r="G3973"/>
      <c r="H3973"/>
      <c r="I3973"/>
      <c r="J3973" s="102"/>
      <c r="K3973"/>
      <c r="L3973" s="102"/>
      <c r="M3973" s="135"/>
      <c r="N3973"/>
      <c r="O3973"/>
      <c r="P3973"/>
      <c r="Q3973"/>
      <c r="R3973"/>
      <c r="S3973"/>
      <c r="T3973"/>
      <c r="U3973"/>
    </row>
    <row r="3974" spans="1:21" s="105" customFormat="1" x14ac:dyDescent="0.3">
      <c r="A3974"/>
      <c r="B3974"/>
      <c r="C3974"/>
      <c r="D3974"/>
      <c r="E3974"/>
      <c r="F3974"/>
      <c r="G3974"/>
      <c r="H3974"/>
      <c r="I3974"/>
      <c r="J3974" s="102"/>
      <c r="K3974"/>
      <c r="L3974" s="102"/>
      <c r="M3974" s="135"/>
      <c r="N3974"/>
      <c r="O3974"/>
      <c r="P3974"/>
      <c r="Q3974"/>
      <c r="R3974"/>
      <c r="S3974"/>
      <c r="T3974"/>
      <c r="U3974"/>
    </row>
    <row r="3975" spans="1:21" s="105" customFormat="1" x14ac:dyDescent="0.3">
      <c r="A3975"/>
      <c r="B3975"/>
      <c r="C3975"/>
      <c r="D3975"/>
      <c r="E3975"/>
      <c r="F3975"/>
      <c r="G3975"/>
      <c r="H3975"/>
      <c r="I3975"/>
      <c r="J3975" s="102"/>
      <c r="K3975"/>
      <c r="L3975" s="102"/>
      <c r="M3975" s="135"/>
      <c r="N3975"/>
      <c r="O3975"/>
      <c r="P3975"/>
      <c r="Q3975"/>
      <c r="R3975"/>
      <c r="S3975"/>
      <c r="T3975"/>
      <c r="U3975"/>
    </row>
    <row r="3976" spans="1:21" s="105" customFormat="1" x14ac:dyDescent="0.3">
      <c r="A3976"/>
      <c r="B3976"/>
      <c r="C3976"/>
      <c r="D3976"/>
      <c r="E3976"/>
      <c r="F3976"/>
      <c r="G3976"/>
      <c r="H3976"/>
      <c r="I3976"/>
      <c r="J3976" s="102"/>
      <c r="K3976"/>
      <c r="L3976" s="102"/>
      <c r="M3976" s="135"/>
      <c r="N3976"/>
      <c r="O3976"/>
      <c r="P3976"/>
      <c r="Q3976"/>
      <c r="R3976"/>
      <c r="S3976"/>
      <c r="T3976"/>
      <c r="U3976"/>
    </row>
    <row r="3977" spans="1:21" s="105" customFormat="1" x14ac:dyDescent="0.3">
      <c r="A3977"/>
      <c r="B3977"/>
      <c r="C3977"/>
      <c r="D3977"/>
      <c r="E3977"/>
      <c r="F3977"/>
      <c r="G3977"/>
      <c r="H3977"/>
      <c r="I3977"/>
      <c r="J3977" s="102"/>
      <c r="K3977"/>
      <c r="L3977" s="102"/>
      <c r="M3977" s="135"/>
      <c r="N3977"/>
      <c r="O3977"/>
      <c r="P3977"/>
      <c r="Q3977"/>
      <c r="R3977"/>
      <c r="S3977"/>
      <c r="T3977"/>
      <c r="U3977"/>
    </row>
    <row r="3978" spans="1:21" s="105" customFormat="1" x14ac:dyDescent="0.3">
      <c r="A3978"/>
      <c r="B3978"/>
      <c r="C3978"/>
      <c r="D3978"/>
      <c r="E3978"/>
      <c r="F3978"/>
      <c r="G3978"/>
      <c r="H3978"/>
      <c r="I3978"/>
      <c r="J3978" s="102"/>
      <c r="K3978"/>
      <c r="L3978" s="102"/>
      <c r="M3978" s="135"/>
      <c r="N3978"/>
      <c r="O3978"/>
      <c r="P3978"/>
      <c r="Q3978"/>
      <c r="R3978"/>
      <c r="S3978"/>
      <c r="T3978"/>
      <c r="U3978"/>
    </row>
    <row r="3979" spans="1:21" s="105" customFormat="1" x14ac:dyDescent="0.3">
      <c r="A3979"/>
      <c r="B3979"/>
      <c r="C3979"/>
      <c r="D3979"/>
      <c r="E3979"/>
      <c r="F3979"/>
      <c r="G3979"/>
      <c r="H3979"/>
      <c r="I3979"/>
      <c r="J3979" s="102"/>
      <c r="K3979"/>
      <c r="L3979" s="102"/>
      <c r="M3979" s="135"/>
      <c r="N3979"/>
      <c r="O3979"/>
      <c r="P3979"/>
      <c r="Q3979"/>
      <c r="R3979"/>
      <c r="S3979"/>
      <c r="T3979"/>
      <c r="U3979"/>
    </row>
    <row r="3980" spans="1:21" s="105" customFormat="1" x14ac:dyDescent="0.3">
      <c r="A3980"/>
      <c r="B3980"/>
      <c r="C3980"/>
      <c r="D3980"/>
      <c r="E3980"/>
      <c r="F3980"/>
      <c r="G3980"/>
      <c r="H3980"/>
      <c r="I3980"/>
      <c r="J3980" s="102"/>
      <c r="K3980"/>
      <c r="L3980" s="102"/>
      <c r="M3980" s="135"/>
      <c r="N3980"/>
      <c r="O3980"/>
      <c r="P3980"/>
      <c r="Q3980"/>
      <c r="R3980"/>
      <c r="S3980"/>
      <c r="T3980"/>
      <c r="U3980"/>
    </row>
    <row r="3981" spans="1:21" s="105" customFormat="1" x14ac:dyDescent="0.3">
      <c r="A3981"/>
      <c r="B3981"/>
      <c r="C3981"/>
      <c r="D3981"/>
      <c r="E3981"/>
      <c r="F3981"/>
      <c r="G3981"/>
      <c r="H3981"/>
      <c r="I3981"/>
      <c r="J3981" s="102"/>
      <c r="K3981"/>
      <c r="L3981" s="102"/>
      <c r="M3981" s="135"/>
      <c r="N3981"/>
      <c r="O3981"/>
      <c r="P3981"/>
      <c r="Q3981"/>
      <c r="R3981"/>
      <c r="S3981"/>
      <c r="T3981"/>
      <c r="U3981"/>
    </row>
    <row r="3982" spans="1:21" s="105" customFormat="1" x14ac:dyDescent="0.3">
      <c r="A3982"/>
      <c r="B3982"/>
      <c r="C3982"/>
      <c r="D3982"/>
      <c r="E3982"/>
      <c r="F3982"/>
      <c r="G3982"/>
      <c r="H3982"/>
      <c r="I3982"/>
      <c r="J3982" s="102"/>
      <c r="K3982"/>
      <c r="L3982" s="102"/>
      <c r="M3982" s="135"/>
      <c r="N3982"/>
      <c r="O3982"/>
      <c r="P3982"/>
      <c r="Q3982"/>
      <c r="R3982"/>
      <c r="S3982"/>
      <c r="T3982"/>
      <c r="U3982"/>
    </row>
    <row r="3983" spans="1:21" s="105" customFormat="1" x14ac:dyDescent="0.3">
      <c r="A3983"/>
      <c r="B3983"/>
      <c r="C3983"/>
      <c r="D3983"/>
      <c r="E3983"/>
      <c r="F3983"/>
      <c r="G3983"/>
      <c r="H3983"/>
      <c r="I3983"/>
      <c r="J3983" s="102"/>
      <c r="K3983"/>
      <c r="L3983" s="102"/>
      <c r="M3983" s="135"/>
      <c r="N3983"/>
      <c r="O3983"/>
      <c r="P3983"/>
      <c r="Q3983"/>
      <c r="R3983"/>
      <c r="S3983"/>
      <c r="T3983"/>
      <c r="U3983"/>
    </row>
    <row r="3984" spans="1:21" s="105" customFormat="1" x14ac:dyDescent="0.3">
      <c r="A3984"/>
      <c r="B3984"/>
      <c r="C3984"/>
      <c r="D3984"/>
      <c r="E3984"/>
      <c r="F3984"/>
      <c r="G3984"/>
      <c r="H3984"/>
      <c r="I3984"/>
      <c r="J3984" s="102"/>
      <c r="K3984"/>
      <c r="L3984" s="102"/>
      <c r="M3984" s="135"/>
      <c r="N3984"/>
      <c r="O3984"/>
      <c r="P3984"/>
      <c r="Q3984"/>
      <c r="R3984"/>
      <c r="S3984"/>
      <c r="T3984"/>
      <c r="U3984"/>
    </row>
    <row r="3985" spans="1:21" s="105" customFormat="1" x14ac:dyDescent="0.3">
      <c r="A3985"/>
      <c r="B3985"/>
      <c r="C3985"/>
      <c r="D3985"/>
      <c r="E3985"/>
      <c r="F3985"/>
      <c r="G3985"/>
      <c r="H3985"/>
      <c r="I3985"/>
      <c r="J3985" s="102"/>
      <c r="K3985"/>
      <c r="L3985" s="102"/>
      <c r="M3985" s="135"/>
      <c r="N3985"/>
      <c r="O3985"/>
      <c r="P3985"/>
      <c r="Q3985"/>
      <c r="R3985"/>
      <c r="S3985"/>
      <c r="T3985"/>
      <c r="U3985"/>
    </row>
    <row r="3986" spans="1:21" s="105" customFormat="1" x14ac:dyDescent="0.3">
      <c r="A3986"/>
      <c r="B3986"/>
      <c r="C3986"/>
      <c r="D3986"/>
      <c r="E3986"/>
      <c r="F3986"/>
      <c r="G3986"/>
      <c r="H3986"/>
      <c r="I3986"/>
      <c r="J3986" s="102"/>
      <c r="K3986"/>
      <c r="L3986" s="102"/>
      <c r="M3986" s="135"/>
      <c r="N3986"/>
      <c r="O3986"/>
      <c r="P3986"/>
      <c r="Q3986"/>
      <c r="R3986"/>
      <c r="S3986"/>
      <c r="T3986"/>
      <c r="U3986"/>
    </row>
    <row r="3987" spans="1:21" s="105" customFormat="1" x14ac:dyDescent="0.3">
      <c r="A3987"/>
      <c r="B3987"/>
      <c r="C3987"/>
      <c r="D3987"/>
      <c r="E3987"/>
      <c r="F3987"/>
      <c r="G3987"/>
      <c r="H3987"/>
      <c r="I3987"/>
      <c r="J3987" s="102"/>
      <c r="K3987"/>
      <c r="L3987" s="102"/>
      <c r="M3987" s="135"/>
      <c r="N3987"/>
      <c r="O3987"/>
      <c r="P3987"/>
      <c r="Q3987"/>
      <c r="R3987"/>
      <c r="S3987"/>
      <c r="T3987"/>
      <c r="U3987"/>
    </row>
    <row r="3988" spans="1:21" s="105" customFormat="1" x14ac:dyDescent="0.3">
      <c r="A3988"/>
      <c r="B3988"/>
      <c r="C3988"/>
      <c r="D3988"/>
      <c r="E3988"/>
      <c r="F3988"/>
      <c r="G3988"/>
      <c r="H3988"/>
      <c r="I3988"/>
      <c r="J3988" s="102"/>
      <c r="K3988"/>
      <c r="L3988" s="102"/>
      <c r="M3988" s="135"/>
      <c r="N3988"/>
      <c r="O3988"/>
      <c r="P3988"/>
      <c r="Q3988"/>
      <c r="R3988"/>
      <c r="S3988"/>
      <c r="T3988"/>
      <c r="U3988"/>
    </row>
    <row r="3989" spans="1:21" s="105" customFormat="1" x14ac:dyDescent="0.3">
      <c r="A3989"/>
      <c r="B3989"/>
      <c r="C3989"/>
      <c r="D3989"/>
      <c r="E3989"/>
      <c r="F3989"/>
      <c r="G3989"/>
      <c r="H3989"/>
      <c r="I3989"/>
      <c r="J3989" s="102"/>
      <c r="K3989"/>
      <c r="L3989" s="102"/>
      <c r="M3989" s="135"/>
      <c r="N3989"/>
      <c r="O3989"/>
      <c r="P3989"/>
      <c r="Q3989"/>
      <c r="R3989"/>
      <c r="S3989"/>
      <c r="T3989"/>
      <c r="U3989"/>
    </row>
    <row r="3990" spans="1:21" s="105" customFormat="1" x14ac:dyDescent="0.3">
      <c r="A3990"/>
      <c r="B3990"/>
      <c r="C3990"/>
      <c r="D3990"/>
      <c r="E3990"/>
      <c r="F3990"/>
      <c r="G3990"/>
      <c r="H3990"/>
      <c r="I3990"/>
      <c r="J3990" s="102"/>
      <c r="K3990"/>
      <c r="L3990" s="102"/>
      <c r="M3990" s="135"/>
      <c r="N3990"/>
      <c r="O3990"/>
      <c r="P3990"/>
      <c r="Q3990"/>
      <c r="R3990"/>
      <c r="S3990"/>
      <c r="T3990"/>
      <c r="U3990"/>
    </row>
    <row r="3991" spans="1:21" s="105" customFormat="1" x14ac:dyDescent="0.3">
      <c r="A3991"/>
      <c r="B3991"/>
      <c r="C3991"/>
      <c r="D3991"/>
      <c r="E3991"/>
      <c r="F3991"/>
      <c r="G3991"/>
      <c r="H3991"/>
      <c r="I3991"/>
      <c r="J3991" s="102"/>
      <c r="K3991"/>
      <c r="L3991" s="102"/>
      <c r="M3991" s="135"/>
      <c r="N3991"/>
      <c r="O3991"/>
      <c r="P3991"/>
      <c r="Q3991"/>
      <c r="R3991"/>
      <c r="S3991"/>
      <c r="T3991"/>
      <c r="U3991"/>
    </row>
    <row r="3992" spans="1:21" s="105" customFormat="1" x14ac:dyDescent="0.3">
      <c r="A3992"/>
      <c r="B3992"/>
      <c r="C3992"/>
      <c r="D3992"/>
      <c r="E3992"/>
      <c r="F3992"/>
      <c r="G3992"/>
      <c r="H3992"/>
      <c r="I3992"/>
      <c r="J3992" s="102"/>
      <c r="K3992"/>
      <c r="L3992" s="102"/>
      <c r="M3992" s="135"/>
      <c r="N3992"/>
      <c r="O3992"/>
      <c r="P3992"/>
      <c r="Q3992"/>
      <c r="R3992"/>
      <c r="S3992"/>
      <c r="T3992"/>
      <c r="U3992"/>
    </row>
    <row r="3993" spans="1:21" s="105" customFormat="1" x14ac:dyDescent="0.3">
      <c r="A3993"/>
      <c r="B3993"/>
      <c r="C3993"/>
      <c r="D3993"/>
      <c r="E3993"/>
      <c r="F3993"/>
      <c r="G3993"/>
      <c r="H3993"/>
      <c r="I3993"/>
      <c r="J3993" s="102"/>
      <c r="K3993"/>
      <c r="L3993" s="102"/>
      <c r="M3993" s="135"/>
      <c r="N3993"/>
      <c r="O3993"/>
      <c r="P3993"/>
      <c r="Q3993"/>
      <c r="R3993"/>
      <c r="S3993"/>
      <c r="T3993"/>
      <c r="U3993"/>
    </row>
    <row r="3994" spans="1:21" s="105" customFormat="1" x14ac:dyDescent="0.3">
      <c r="A3994"/>
      <c r="B3994"/>
      <c r="C3994"/>
      <c r="D3994"/>
      <c r="E3994"/>
      <c r="F3994"/>
      <c r="G3994"/>
      <c r="H3994"/>
      <c r="I3994"/>
      <c r="J3994" s="102"/>
      <c r="K3994"/>
      <c r="L3994" s="102"/>
      <c r="M3994" s="135"/>
      <c r="N3994"/>
      <c r="O3994"/>
      <c r="P3994"/>
      <c r="Q3994"/>
      <c r="R3994"/>
      <c r="S3994"/>
      <c r="T3994"/>
      <c r="U3994"/>
    </row>
    <row r="3995" spans="1:21" s="105" customFormat="1" x14ac:dyDescent="0.3">
      <c r="A3995"/>
      <c r="B3995"/>
      <c r="C3995"/>
      <c r="D3995"/>
      <c r="E3995"/>
      <c r="F3995"/>
      <c r="G3995"/>
      <c r="H3995"/>
      <c r="I3995"/>
      <c r="J3995" s="102"/>
      <c r="K3995"/>
      <c r="L3995" s="102"/>
      <c r="M3995" s="135"/>
      <c r="N3995"/>
      <c r="O3995"/>
      <c r="P3995"/>
      <c r="Q3995"/>
      <c r="R3995"/>
      <c r="S3995"/>
      <c r="T3995"/>
      <c r="U3995"/>
    </row>
    <row r="3996" spans="1:21" s="105" customFormat="1" x14ac:dyDescent="0.3">
      <c r="A3996"/>
      <c r="B3996"/>
      <c r="C3996"/>
      <c r="D3996"/>
      <c r="E3996"/>
      <c r="F3996"/>
      <c r="G3996"/>
      <c r="H3996"/>
      <c r="I3996"/>
      <c r="J3996" s="102"/>
      <c r="K3996"/>
      <c r="L3996" s="102"/>
      <c r="M3996" s="135"/>
      <c r="N3996"/>
      <c r="O3996"/>
      <c r="P3996"/>
      <c r="Q3996"/>
      <c r="R3996"/>
      <c r="S3996"/>
      <c r="T3996"/>
      <c r="U3996"/>
    </row>
    <row r="3997" spans="1:21" s="105" customFormat="1" x14ac:dyDescent="0.3">
      <c r="A3997"/>
      <c r="B3997"/>
      <c r="C3997"/>
      <c r="D3997"/>
      <c r="E3997"/>
      <c r="F3997"/>
      <c r="G3997"/>
      <c r="H3997"/>
      <c r="I3997"/>
      <c r="J3997" s="102"/>
      <c r="K3997"/>
      <c r="L3997" s="102"/>
      <c r="M3997" s="135"/>
      <c r="N3997"/>
      <c r="O3997"/>
      <c r="P3997"/>
      <c r="Q3997"/>
      <c r="R3997"/>
      <c r="S3997"/>
      <c r="T3997"/>
      <c r="U3997"/>
    </row>
    <row r="3998" spans="1:21" s="105" customFormat="1" x14ac:dyDescent="0.3">
      <c r="A3998"/>
      <c r="B3998"/>
      <c r="C3998"/>
      <c r="D3998"/>
      <c r="E3998"/>
      <c r="F3998"/>
      <c r="G3998"/>
      <c r="H3998"/>
      <c r="I3998"/>
      <c r="J3998" s="102"/>
      <c r="K3998"/>
      <c r="L3998" s="102"/>
      <c r="M3998" s="135"/>
      <c r="N3998"/>
      <c r="O3998"/>
      <c r="P3998"/>
      <c r="Q3998"/>
      <c r="R3998"/>
      <c r="S3998"/>
      <c r="T3998"/>
      <c r="U3998"/>
    </row>
    <row r="3999" spans="1:21" s="105" customFormat="1" x14ac:dyDescent="0.3">
      <c r="A3999"/>
      <c r="B3999"/>
      <c r="C3999"/>
      <c r="D3999"/>
      <c r="E3999"/>
      <c r="F3999"/>
      <c r="G3999"/>
      <c r="H3999"/>
      <c r="I3999"/>
      <c r="J3999" s="102"/>
      <c r="K3999"/>
      <c r="L3999" s="102"/>
      <c r="M3999" s="135"/>
      <c r="N3999"/>
      <c r="O3999"/>
      <c r="P3999"/>
      <c r="Q3999"/>
      <c r="R3999"/>
      <c r="S3999"/>
      <c r="T3999"/>
      <c r="U3999"/>
    </row>
    <row r="4000" spans="1:21" s="105" customFormat="1" x14ac:dyDescent="0.3">
      <c r="A4000"/>
      <c r="B4000"/>
      <c r="C4000"/>
      <c r="D4000"/>
      <c r="E4000"/>
      <c r="F4000"/>
      <c r="G4000"/>
      <c r="H4000"/>
      <c r="I4000"/>
      <c r="J4000" s="102"/>
      <c r="K4000"/>
      <c r="L4000" s="102"/>
      <c r="M4000" s="135"/>
      <c r="N4000"/>
      <c r="O4000"/>
      <c r="P4000"/>
      <c r="Q4000"/>
      <c r="R4000"/>
      <c r="S4000"/>
      <c r="T4000"/>
      <c r="U4000"/>
    </row>
    <row r="4001" spans="1:21" s="105" customFormat="1" x14ac:dyDescent="0.3">
      <c r="A4001"/>
      <c r="B4001"/>
      <c r="C4001"/>
      <c r="D4001"/>
      <c r="E4001"/>
      <c r="F4001"/>
      <c r="G4001"/>
      <c r="H4001"/>
      <c r="I4001"/>
      <c r="J4001" s="102"/>
      <c r="K4001"/>
      <c r="L4001" s="102"/>
      <c r="M4001" s="135"/>
      <c r="N4001"/>
      <c r="O4001"/>
      <c r="P4001"/>
      <c r="Q4001"/>
      <c r="R4001"/>
      <c r="S4001"/>
      <c r="T4001"/>
      <c r="U4001"/>
    </row>
    <row r="4002" spans="1:21" s="105" customFormat="1" x14ac:dyDescent="0.3">
      <c r="A4002"/>
      <c r="B4002"/>
      <c r="C4002"/>
      <c r="D4002"/>
      <c r="E4002"/>
      <c r="F4002"/>
      <c r="G4002"/>
      <c r="H4002"/>
      <c r="I4002"/>
      <c r="J4002" s="102"/>
      <c r="K4002"/>
      <c r="L4002" s="102"/>
      <c r="M4002" s="135"/>
      <c r="N4002"/>
      <c r="O4002"/>
      <c r="P4002"/>
      <c r="Q4002"/>
      <c r="R4002"/>
      <c r="S4002"/>
      <c r="T4002"/>
      <c r="U4002"/>
    </row>
    <row r="4003" spans="1:21" s="105" customFormat="1" x14ac:dyDescent="0.3">
      <c r="A4003"/>
      <c r="B4003"/>
      <c r="C4003"/>
      <c r="D4003"/>
      <c r="E4003"/>
      <c r="F4003"/>
      <c r="G4003"/>
      <c r="H4003"/>
      <c r="I4003"/>
      <c r="J4003" s="102"/>
      <c r="K4003"/>
      <c r="L4003" s="102"/>
      <c r="M4003" s="135"/>
      <c r="N4003"/>
      <c r="O4003"/>
      <c r="P4003"/>
      <c r="Q4003"/>
      <c r="R4003"/>
      <c r="S4003"/>
      <c r="T4003"/>
      <c r="U4003"/>
    </row>
    <row r="4004" spans="1:21" s="105" customFormat="1" x14ac:dyDescent="0.3">
      <c r="A4004"/>
      <c r="B4004"/>
      <c r="C4004"/>
      <c r="D4004"/>
      <c r="E4004"/>
      <c r="F4004"/>
      <c r="G4004"/>
      <c r="H4004"/>
      <c r="I4004"/>
      <c r="J4004" s="102"/>
      <c r="K4004"/>
      <c r="L4004" s="102"/>
      <c r="M4004" s="135"/>
      <c r="N4004"/>
      <c r="O4004"/>
      <c r="P4004"/>
      <c r="Q4004"/>
      <c r="R4004"/>
      <c r="S4004"/>
      <c r="T4004"/>
      <c r="U4004"/>
    </row>
    <row r="4005" spans="1:21" s="105" customFormat="1" x14ac:dyDescent="0.3">
      <c r="A4005"/>
      <c r="B4005"/>
      <c r="C4005"/>
      <c r="D4005"/>
      <c r="E4005"/>
      <c r="F4005"/>
      <c r="G4005"/>
      <c r="H4005"/>
      <c r="I4005"/>
      <c r="J4005" s="102"/>
      <c r="K4005"/>
      <c r="L4005" s="102"/>
      <c r="M4005" s="135"/>
      <c r="N4005"/>
      <c r="O4005"/>
      <c r="P4005"/>
      <c r="Q4005"/>
      <c r="R4005"/>
      <c r="S4005"/>
      <c r="T4005"/>
      <c r="U4005"/>
    </row>
    <row r="4006" spans="1:21" s="105" customFormat="1" x14ac:dyDescent="0.3">
      <c r="A4006"/>
      <c r="B4006"/>
      <c r="C4006"/>
      <c r="D4006"/>
      <c r="E4006"/>
      <c r="F4006"/>
      <c r="G4006"/>
      <c r="H4006"/>
      <c r="I4006"/>
      <c r="J4006" s="102"/>
      <c r="K4006"/>
      <c r="L4006" s="102"/>
      <c r="M4006" s="135"/>
      <c r="N4006"/>
      <c r="O4006"/>
      <c r="P4006"/>
      <c r="Q4006"/>
      <c r="R4006"/>
      <c r="S4006"/>
      <c r="T4006"/>
      <c r="U4006"/>
    </row>
    <row r="4007" spans="1:21" s="105" customFormat="1" x14ac:dyDescent="0.3">
      <c r="A4007"/>
      <c r="B4007"/>
      <c r="C4007"/>
      <c r="D4007"/>
      <c r="E4007"/>
      <c r="F4007"/>
      <c r="G4007"/>
      <c r="H4007"/>
      <c r="I4007"/>
      <c r="J4007" s="102"/>
      <c r="K4007"/>
      <c r="L4007" s="102"/>
      <c r="M4007" s="135"/>
      <c r="N4007"/>
      <c r="O4007"/>
      <c r="P4007"/>
      <c r="Q4007"/>
      <c r="R4007"/>
      <c r="S4007"/>
      <c r="T4007"/>
      <c r="U4007"/>
    </row>
    <row r="4008" spans="1:21" s="105" customFormat="1" x14ac:dyDescent="0.3">
      <c r="A4008"/>
      <c r="B4008"/>
      <c r="C4008"/>
      <c r="D4008"/>
      <c r="E4008"/>
      <c r="F4008"/>
      <c r="G4008"/>
      <c r="H4008"/>
      <c r="I4008"/>
      <c r="J4008" s="102"/>
      <c r="K4008"/>
      <c r="L4008" s="102"/>
      <c r="M4008" s="135"/>
      <c r="N4008"/>
      <c r="O4008"/>
      <c r="P4008"/>
      <c r="Q4008"/>
      <c r="R4008"/>
      <c r="S4008"/>
      <c r="T4008"/>
      <c r="U4008"/>
    </row>
    <row r="4009" spans="1:21" s="105" customFormat="1" x14ac:dyDescent="0.3">
      <c r="A4009"/>
      <c r="B4009"/>
      <c r="C4009"/>
      <c r="D4009"/>
      <c r="E4009"/>
      <c r="F4009"/>
      <c r="G4009"/>
      <c r="H4009"/>
      <c r="I4009"/>
      <c r="J4009" s="102"/>
      <c r="K4009"/>
      <c r="L4009" s="102"/>
      <c r="M4009" s="135"/>
      <c r="N4009"/>
      <c r="O4009"/>
      <c r="P4009"/>
      <c r="Q4009"/>
      <c r="R4009"/>
      <c r="S4009"/>
      <c r="T4009"/>
      <c r="U4009"/>
    </row>
    <row r="4010" spans="1:21" s="105" customFormat="1" x14ac:dyDescent="0.3">
      <c r="A4010"/>
      <c r="B4010"/>
      <c r="C4010"/>
      <c r="D4010"/>
      <c r="E4010"/>
      <c r="F4010"/>
      <c r="G4010"/>
      <c r="H4010"/>
      <c r="I4010"/>
      <c r="J4010" s="102"/>
      <c r="K4010"/>
      <c r="L4010" s="102"/>
      <c r="M4010" s="135"/>
      <c r="N4010"/>
      <c r="O4010"/>
      <c r="P4010"/>
      <c r="Q4010"/>
      <c r="R4010"/>
      <c r="S4010"/>
      <c r="T4010"/>
      <c r="U4010"/>
    </row>
    <row r="4011" spans="1:21" s="105" customFormat="1" x14ac:dyDescent="0.3">
      <c r="A4011"/>
      <c r="B4011"/>
      <c r="C4011"/>
      <c r="D4011"/>
      <c r="E4011"/>
      <c r="F4011"/>
      <c r="G4011"/>
      <c r="H4011"/>
      <c r="I4011"/>
      <c r="J4011" s="102"/>
      <c r="K4011"/>
      <c r="L4011" s="102"/>
      <c r="M4011" s="135"/>
      <c r="N4011"/>
      <c r="O4011"/>
      <c r="P4011"/>
      <c r="Q4011"/>
      <c r="R4011"/>
      <c r="S4011"/>
      <c r="T4011"/>
      <c r="U4011"/>
    </row>
    <row r="4012" spans="1:21" s="105" customFormat="1" x14ac:dyDescent="0.3">
      <c r="A4012"/>
      <c r="B4012"/>
      <c r="C4012"/>
      <c r="D4012"/>
      <c r="E4012"/>
      <c r="F4012"/>
      <c r="G4012"/>
      <c r="H4012"/>
      <c r="I4012"/>
      <c r="J4012" s="102"/>
      <c r="K4012"/>
      <c r="L4012" s="102"/>
      <c r="M4012" s="135"/>
      <c r="N4012"/>
      <c r="O4012"/>
      <c r="P4012"/>
      <c r="Q4012"/>
      <c r="R4012"/>
      <c r="S4012"/>
      <c r="T4012"/>
      <c r="U4012"/>
    </row>
    <row r="4013" spans="1:21" s="105" customFormat="1" x14ac:dyDescent="0.3">
      <c r="A4013"/>
      <c r="B4013"/>
      <c r="C4013"/>
      <c r="D4013"/>
      <c r="E4013"/>
      <c r="F4013"/>
      <c r="G4013"/>
      <c r="H4013"/>
      <c r="I4013"/>
      <c r="J4013" s="102"/>
      <c r="K4013"/>
      <c r="L4013" s="102"/>
      <c r="M4013" s="135"/>
      <c r="N4013"/>
      <c r="O4013"/>
      <c r="P4013"/>
      <c r="Q4013"/>
      <c r="R4013"/>
      <c r="S4013"/>
      <c r="T4013"/>
      <c r="U4013"/>
    </row>
    <row r="4014" spans="1:21" s="105" customFormat="1" x14ac:dyDescent="0.3">
      <c r="A4014"/>
      <c r="B4014"/>
      <c r="C4014"/>
      <c r="D4014"/>
      <c r="E4014"/>
      <c r="F4014"/>
      <c r="G4014"/>
      <c r="H4014"/>
      <c r="I4014"/>
      <c r="J4014" s="102"/>
      <c r="K4014"/>
      <c r="L4014" s="102"/>
      <c r="M4014" s="135"/>
      <c r="N4014"/>
      <c r="O4014"/>
      <c r="P4014"/>
      <c r="Q4014"/>
      <c r="R4014"/>
      <c r="S4014"/>
      <c r="T4014"/>
      <c r="U4014"/>
    </row>
    <row r="4015" spans="1:21" s="105" customFormat="1" x14ac:dyDescent="0.3">
      <c r="A4015"/>
      <c r="B4015"/>
      <c r="C4015"/>
      <c r="D4015"/>
      <c r="E4015"/>
      <c r="F4015"/>
      <c r="G4015"/>
      <c r="H4015"/>
      <c r="I4015"/>
      <c r="J4015" s="102"/>
      <c r="K4015"/>
      <c r="L4015" s="102"/>
      <c r="M4015" s="135"/>
      <c r="N4015"/>
      <c r="O4015"/>
      <c r="P4015"/>
      <c r="Q4015"/>
      <c r="R4015"/>
      <c r="S4015"/>
      <c r="T4015"/>
      <c r="U4015"/>
    </row>
    <row r="4016" spans="1:21" s="105" customFormat="1" x14ac:dyDescent="0.3">
      <c r="A4016"/>
      <c r="B4016"/>
      <c r="C4016"/>
      <c r="D4016"/>
      <c r="E4016"/>
      <c r="F4016"/>
      <c r="G4016"/>
      <c r="H4016"/>
      <c r="I4016"/>
      <c r="J4016" s="102"/>
      <c r="K4016"/>
      <c r="L4016" s="102"/>
      <c r="M4016" s="135"/>
      <c r="N4016"/>
      <c r="O4016"/>
      <c r="P4016"/>
      <c r="Q4016"/>
      <c r="R4016"/>
      <c r="S4016"/>
      <c r="T4016"/>
      <c r="U4016"/>
    </row>
    <row r="4017" spans="1:21" s="105" customFormat="1" x14ac:dyDescent="0.3">
      <c r="A4017"/>
      <c r="B4017"/>
      <c r="C4017"/>
      <c r="D4017"/>
      <c r="E4017"/>
      <c r="F4017"/>
      <c r="G4017"/>
      <c r="H4017"/>
      <c r="I4017"/>
      <c r="J4017" s="102"/>
      <c r="K4017"/>
      <c r="L4017" s="102"/>
      <c r="M4017" s="135"/>
      <c r="N4017"/>
      <c r="O4017"/>
      <c r="P4017"/>
      <c r="Q4017"/>
      <c r="R4017"/>
      <c r="S4017"/>
      <c r="T4017"/>
      <c r="U4017"/>
    </row>
    <row r="4018" spans="1:21" s="105" customFormat="1" x14ac:dyDescent="0.3">
      <c r="A4018"/>
      <c r="B4018"/>
      <c r="C4018"/>
      <c r="D4018"/>
      <c r="E4018"/>
      <c r="F4018"/>
      <c r="G4018"/>
      <c r="H4018"/>
      <c r="I4018"/>
      <c r="J4018" s="102"/>
      <c r="K4018"/>
      <c r="L4018" s="102"/>
      <c r="M4018" s="135"/>
      <c r="N4018"/>
      <c r="O4018"/>
      <c r="P4018"/>
      <c r="Q4018"/>
      <c r="R4018"/>
      <c r="S4018"/>
      <c r="T4018"/>
      <c r="U4018"/>
    </row>
    <row r="4019" spans="1:21" s="105" customFormat="1" x14ac:dyDescent="0.3">
      <c r="A4019"/>
      <c r="B4019"/>
      <c r="C4019"/>
      <c r="D4019"/>
      <c r="E4019"/>
      <c r="F4019"/>
      <c r="G4019"/>
      <c r="H4019"/>
      <c r="I4019"/>
      <c r="J4019" s="102"/>
      <c r="K4019"/>
      <c r="L4019" s="102"/>
      <c r="M4019" s="135"/>
      <c r="N4019"/>
      <c r="O4019"/>
      <c r="P4019"/>
      <c r="Q4019"/>
      <c r="R4019"/>
      <c r="S4019"/>
      <c r="T4019"/>
      <c r="U4019"/>
    </row>
    <row r="4020" spans="1:21" s="105" customFormat="1" x14ac:dyDescent="0.3">
      <c r="A4020"/>
      <c r="B4020"/>
      <c r="C4020"/>
      <c r="D4020"/>
      <c r="E4020"/>
      <c r="F4020"/>
      <c r="G4020"/>
      <c r="H4020"/>
      <c r="I4020"/>
      <c r="J4020" s="102"/>
      <c r="K4020"/>
      <c r="L4020" s="102"/>
      <c r="M4020" s="135"/>
      <c r="N4020"/>
      <c r="O4020"/>
      <c r="P4020"/>
      <c r="Q4020"/>
      <c r="R4020"/>
      <c r="S4020"/>
      <c r="T4020"/>
      <c r="U4020"/>
    </row>
    <row r="4021" spans="1:21" s="105" customFormat="1" x14ac:dyDescent="0.3">
      <c r="A4021"/>
      <c r="B4021"/>
      <c r="C4021"/>
      <c r="D4021"/>
      <c r="E4021"/>
      <c r="F4021"/>
      <c r="G4021"/>
      <c r="H4021"/>
      <c r="I4021"/>
      <c r="J4021" s="102"/>
      <c r="K4021"/>
      <c r="L4021" s="102"/>
      <c r="M4021" s="135"/>
      <c r="N4021"/>
      <c r="O4021"/>
      <c r="P4021"/>
      <c r="Q4021"/>
      <c r="R4021"/>
      <c r="S4021"/>
      <c r="T4021"/>
      <c r="U4021"/>
    </row>
    <row r="4022" spans="1:21" s="105" customFormat="1" x14ac:dyDescent="0.3">
      <c r="A4022"/>
      <c r="B4022"/>
      <c r="C4022"/>
      <c r="D4022"/>
      <c r="E4022"/>
      <c r="F4022"/>
      <c r="G4022"/>
      <c r="H4022"/>
      <c r="I4022"/>
      <c r="J4022" s="102"/>
      <c r="K4022"/>
      <c r="L4022" s="102"/>
      <c r="M4022" s="135"/>
      <c r="N4022"/>
      <c r="O4022"/>
      <c r="P4022"/>
      <c r="Q4022"/>
      <c r="R4022"/>
      <c r="S4022"/>
      <c r="T4022"/>
      <c r="U4022"/>
    </row>
    <row r="4023" spans="1:21" s="105" customFormat="1" x14ac:dyDescent="0.3">
      <c r="A4023"/>
      <c r="B4023"/>
      <c r="C4023"/>
      <c r="D4023"/>
      <c r="E4023"/>
      <c r="F4023"/>
      <c r="G4023"/>
      <c r="H4023"/>
      <c r="I4023"/>
      <c r="J4023" s="102"/>
      <c r="K4023"/>
      <c r="L4023" s="102"/>
      <c r="M4023" s="135"/>
      <c r="N4023"/>
      <c r="O4023"/>
      <c r="P4023"/>
      <c r="Q4023"/>
      <c r="R4023"/>
      <c r="S4023"/>
      <c r="T4023"/>
      <c r="U4023"/>
    </row>
    <row r="4024" spans="1:21" s="105" customFormat="1" x14ac:dyDescent="0.3">
      <c r="A4024"/>
      <c r="B4024"/>
      <c r="C4024"/>
      <c r="D4024"/>
      <c r="E4024"/>
      <c r="F4024"/>
      <c r="G4024"/>
      <c r="H4024"/>
      <c r="I4024"/>
      <c r="J4024" s="102"/>
      <c r="K4024"/>
      <c r="L4024" s="102"/>
      <c r="M4024" s="135"/>
      <c r="N4024"/>
      <c r="O4024"/>
      <c r="P4024"/>
      <c r="Q4024"/>
      <c r="R4024"/>
      <c r="S4024"/>
      <c r="T4024"/>
      <c r="U4024"/>
    </row>
    <row r="4025" spans="1:21" s="105" customFormat="1" x14ac:dyDescent="0.3">
      <c r="A4025"/>
      <c r="B4025"/>
      <c r="C4025"/>
      <c r="D4025"/>
      <c r="E4025"/>
      <c r="F4025"/>
      <c r="G4025"/>
      <c r="H4025"/>
      <c r="I4025"/>
      <c r="J4025" s="102"/>
      <c r="K4025"/>
      <c r="L4025" s="102"/>
      <c r="M4025" s="135"/>
      <c r="N4025"/>
      <c r="O4025"/>
      <c r="P4025"/>
      <c r="Q4025"/>
      <c r="R4025"/>
      <c r="S4025"/>
      <c r="T4025"/>
      <c r="U4025"/>
    </row>
    <row r="4026" spans="1:21" s="105" customFormat="1" x14ac:dyDescent="0.3">
      <c r="A4026"/>
      <c r="B4026"/>
      <c r="C4026"/>
      <c r="D4026"/>
      <c r="E4026"/>
      <c r="F4026"/>
      <c r="G4026"/>
      <c r="H4026"/>
      <c r="I4026"/>
      <c r="J4026" s="102"/>
      <c r="K4026"/>
      <c r="L4026" s="102"/>
      <c r="M4026" s="135"/>
      <c r="N4026"/>
      <c r="O4026"/>
      <c r="P4026"/>
      <c r="Q4026"/>
      <c r="R4026"/>
      <c r="S4026"/>
      <c r="T4026"/>
      <c r="U4026"/>
    </row>
    <row r="4027" spans="1:21" s="105" customFormat="1" x14ac:dyDescent="0.3">
      <c r="A4027"/>
      <c r="B4027"/>
      <c r="C4027"/>
      <c r="D4027"/>
      <c r="E4027"/>
      <c r="F4027"/>
      <c r="G4027"/>
      <c r="H4027"/>
      <c r="I4027"/>
      <c r="J4027" s="102"/>
      <c r="K4027"/>
      <c r="L4027" s="102"/>
      <c r="M4027" s="135"/>
      <c r="N4027"/>
      <c r="O4027"/>
      <c r="P4027"/>
      <c r="Q4027"/>
      <c r="R4027"/>
      <c r="S4027"/>
      <c r="T4027"/>
      <c r="U4027"/>
    </row>
    <row r="4028" spans="1:21" s="105" customFormat="1" x14ac:dyDescent="0.3">
      <c r="A4028"/>
      <c r="B4028"/>
      <c r="C4028"/>
      <c r="D4028"/>
      <c r="E4028"/>
      <c r="F4028"/>
      <c r="G4028"/>
      <c r="H4028"/>
      <c r="I4028"/>
      <c r="J4028" s="102"/>
      <c r="K4028"/>
      <c r="L4028" s="102"/>
      <c r="M4028" s="135"/>
      <c r="N4028"/>
      <c r="O4028"/>
      <c r="P4028"/>
      <c r="Q4028"/>
      <c r="R4028"/>
      <c r="S4028"/>
      <c r="T4028"/>
      <c r="U4028"/>
    </row>
    <row r="4029" spans="1:21" s="105" customFormat="1" x14ac:dyDescent="0.3">
      <c r="A4029"/>
      <c r="B4029"/>
      <c r="C4029"/>
      <c r="D4029"/>
      <c r="E4029"/>
      <c r="F4029"/>
      <c r="G4029"/>
      <c r="H4029"/>
      <c r="I4029"/>
      <c r="J4029" s="102"/>
      <c r="K4029"/>
      <c r="L4029" s="102"/>
      <c r="M4029" s="135"/>
      <c r="N4029"/>
      <c r="O4029"/>
      <c r="P4029"/>
      <c r="Q4029"/>
      <c r="R4029"/>
      <c r="S4029"/>
      <c r="T4029"/>
      <c r="U4029"/>
    </row>
    <row r="4030" spans="1:21" s="105" customFormat="1" x14ac:dyDescent="0.3">
      <c r="A4030"/>
      <c r="B4030"/>
      <c r="C4030"/>
      <c r="D4030"/>
      <c r="E4030"/>
      <c r="F4030"/>
      <c r="G4030"/>
      <c r="H4030"/>
      <c r="I4030"/>
      <c r="J4030" s="102"/>
      <c r="K4030"/>
      <c r="L4030" s="102"/>
      <c r="M4030" s="135"/>
      <c r="N4030"/>
      <c r="O4030"/>
      <c r="P4030"/>
      <c r="Q4030"/>
      <c r="R4030"/>
      <c r="S4030"/>
      <c r="T4030"/>
      <c r="U4030"/>
    </row>
    <row r="4031" spans="1:21" s="105" customFormat="1" x14ac:dyDescent="0.3">
      <c r="A4031"/>
      <c r="B4031"/>
      <c r="C4031"/>
      <c r="D4031"/>
      <c r="E4031"/>
      <c r="F4031"/>
      <c r="G4031"/>
      <c r="H4031"/>
      <c r="I4031"/>
      <c r="J4031" s="102"/>
      <c r="K4031"/>
      <c r="L4031" s="102"/>
      <c r="M4031" s="135"/>
      <c r="N4031"/>
      <c r="O4031"/>
      <c r="P4031"/>
      <c r="Q4031"/>
      <c r="R4031"/>
      <c r="S4031"/>
      <c r="T4031"/>
      <c r="U4031"/>
    </row>
    <row r="4032" spans="1:21" s="105" customFormat="1" x14ac:dyDescent="0.3">
      <c r="A4032"/>
      <c r="B4032"/>
      <c r="C4032"/>
      <c r="D4032"/>
      <c r="E4032"/>
      <c r="F4032"/>
      <c r="G4032"/>
      <c r="H4032"/>
      <c r="I4032"/>
      <c r="J4032" s="102"/>
      <c r="K4032"/>
      <c r="L4032" s="102"/>
      <c r="M4032" s="135"/>
      <c r="N4032"/>
      <c r="O4032"/>
      <c r="P4032"/>
      <c r="Q4032"/>
      <c r="R4032"/>
      <c r="S4032"/>
      <c r="T4032"/>
      <c r="U4032"/>
    </row>
    <row r="4033" spans="1:21" s="105" customFormat="1" x14ac:dyDescent="0.3">
      <c r="A4033"/>
      <c r="B4033"/>
      <c r="C4033"/>
      <c r="D4033"/>
      <c r="E4033"/>
      <c r="F4033"/>
      <c r="G4033"/>
      <c r="H4033"/>
      <c r="I4033"/>
      <c r="J4033" s="102"/>
      <c r="K4033"/>
      <c r="L4033" s="102"/>
      <c r="M4033" s="135"/>
      <c r="N4033"/>
      <c r="O4033"/>
      <c r="P4033"/>
      <c r="Q4033"/>
      <c r="R4033"/>
      <c r="S4033"/>
      <c r="T4033"/>
      <c r="U4033"/>
    </row>
    <row r="4034" spans="1:21" s="105" customFormat="1" x14ac:dyDescent="0.3">
      <c r="A4034"/>
      <c r="B4034"/>
      <c r="C4034"/>
      <c r="D4034"/>
      <c r="E4034"/>
      <c r="F4034"/>
      <c r="G4034"/>
      <c r="H4034"/>
      <c r="I4034"/>
      <c r="J4034" s="102"/>
      <c r="K4034"/>
      <c r="L4034" s="102"/>
      <c r="M4034" s="135"/>
      <c r="N4034"/>
      <c r="O4034"/>
      <c r="P4034"/>
      <c r="Q4034"/>
      <c r="R4034"/>
      <c r="S4034"/>
      <c r="T4034"/>
      <c r="U4034"/>
    </row>
    <row r="4035" spans="1:21" s="105" customFormat="1" x14ac:dyDescent="0.3">
      <c r="A4035"/>
      <c r="B4035"/>
      <c r="C4035"/>
      <c r="D4035"/>
      <c r="E4035"/>
      <c r="F4035"/>
      <c r="G4035"/>
      <c r="H4035"/>
      <c r="I4035"/>
      <c r="J4035" s="102"/>
      <c r="K4035"/>
      <c r="L4035" s="102"/>
      <c r="M4035" s="135"/>
      <c r="N4035"/>
      <c r="O4035"/>
      <c r="P4035"/>
      <c r="Q4035"/>
      <c r="R4035"/>
      <c r="S4035"/>
      <c r="T4035"/>
      <c r="U4035"/>
    </row>
    <row r="4036" spans="1:21" s="105" customFormat="1" x14ac:dyDescent="0.3">
      <c r="A4036"/>
      <c r="B4036"/>
      <c r="C4036"/>
      <c r="D4036"/>
      <c r="E4036"/>
      <c r="F4036"/>
      <c r="G4036"/>
      <c r="H4036"/>
      <c r="I4036"/>
      <c r="J4036" s="102"/>
      <c r="K4036"/>
      <c r="L4036" s="102"/>
      <c r="M4036" s="135"/>
      <c r="N4036"/>
      <c r="O4036"/>
      <c r="P4036"/>
      <c r="Q4036"/>
      <c r="R4036"/>
      <c r="S4036"/>
      <c r="T4036"/>
      <c r="U4036"/>
    </row>
    <row r="4037" spans="1:21" s="105" customFormat="1" x14ac:dyDescent="0.3">
      <c r="A4037"/>
      <c r="B4037"/>
      <c r="C4037"/>
      <c r="D4037"/>
      <c r="E4037"/>
      <c r="F4037"/>
      <c r="G4037"/>
      <c r="H4037"/>
      <c r="I4037"/>
      <c r="J4037" s="102"/>
      <c r="K4037"/>
      <c r="L4037" s="102"/>
      <c r="M4037" s="135"/>
      <c r="N4037"/>
      <c r="O4037"/>
      <c r="P4037"/>
      <c r="Q4037"/>
      <c r="R4037"/>
      <c r="S4037"/>
      <c r="T4037"/>
      <c r="U4037"/>
    </row>
    <row r="4038" spans="1:21" s="105" customFormat="1" x14ac:dyDescent="0.3">
      <c r="A4038"/>
      <c r="B4038"/>
      <c r="C4038"/>
      <c r="D4038"/>
      <c r="E4038"/>
      <c r="F4038"/>
      <c r="G4038"/>
      <c r="H4038"/>
      <c r="I4038"/>
      <c r="J4038" s="102"/>
      <c r="K4038"/>
      <c r="L4038" s="102"/>
      <c r="M4038" s="135"/>
      <c r="N4038"/>
      <c r="O4038"/>
      <c r="P4038"/>
      <c r="Q4038"/>
      <c r="R4038"/>
      <c r="S4038"/>
      <c r="T4038"/>
      <c r="U4038"/>
    </row>
    <row r="4039" spans="1:21" s="105" customFormat="1" x14ac:dyDescent="0.3">
      <c r="A4039"/>
      <c r="B4039"/>
      <c r="C4039"/>
      <c r="D4039"/>
      <c r="E4039"/>
      <c r="F4039"/>
      <c r="G4039"/>
      <c r="H4039"/>
      <c r="I4039"/>
      <c r="J4039" s="102"/>
      <c r="K4039"/>
      <c r="L4039" s="102"/>
      <c r="M4039" s="135"/>
      <c r="N4039"/>
      <c r="O4039"/>
      <c r="P4039"/>
      <c r="Q4039"/>
      <c r="R4039"/>
      <c r="S4039"/>
      <c r="T4039"/>
      <c r="U4039"/>
    </row>
    <row r="4040" spans="1:21" s="105" customFormat="1" x14ac:dyDescent="0.3">
      <c r="A4040"/>
      <c r="B4040"/>
      <c r="C4040"/>
      <c r="D4040"/>
      <c r="E4040"/>
      <c r="F4040"/>
      <c r="G4040"/>
      <c r="H4040"/>
      <c r="I4040"/>
      <c r="J4040" s="102"/>
      <c r="K4040"/>
      <c r="L4040" s="102"/>
      <c r="M4040" s="135"/>
      <c r="N4040"/>
      <c r="O4040"/>
      <c r="P4040"/>
      <c r="Q4040"/>
      <c r="R4040"/>
      <c r="S4040"/>
      <c r="T4040"/>
      <c r="U4040"/>
    </row>
    <row r="4041" spans="1:21" s="105" customFormat="1" x14ac:dyDescent="0.3">
      <c r="A4041"/>
      <c r="B4041"/>
      <c r="C4041"/>
      <c r="D4041"/>
      <c r="E4041"/>
      <c r="F4041"/>
      <c r="G4041"/>
      <c r="H4041"/>
      <c r="I4041"/>
      <c r="J4041" s="102"/>
      <c r="K4041"/>
      <c r="L4041" s="102"/>
      <c r="M4041" s="135"/>
      <c r="N4041"/>
      <c r="O4041"/>
      <c r="P4041"/>
      <c r="Q4041"/>
      <c r="R4041"/>
      <c r="S4041"/>
      <c r="T4041"/>
      <c r="U4041"/>
    </row>
    <row r="4042" spans="1:21" s="105" customFormat="1" x14ac:dyDescent="0.3">
      <c r="A4042"/>
      <c r="B4042"/>
      <c r="C4042"/>
      <c r="D4042"/>
      <c r="E4042"/>
      <c r="F4042"/>
      <c r="G4042"/>
      <c r="H4042"/>
      <c r="I4042"/>
      <c r="J4042" s="102"/>
      <c r="K4042"/>
      <c r="L4042" s="102"/>
      <c r="M4042" s="135"/>
      <c r="N4042"/>
      <c r="O4042"/>
      <c r="P4042"/>
      <c r="Q4042"/>
      <c r="R4042"/>
      <c r="S4042"/>
      <c r="T4042"/>
      <c r="U4042"/>
    </row>
    <row r="4043" spans="1:21" s="105" customFormat="1" x14ac:dyDescent="0.3">
      <c r="A4043"/>
      <c r="B4043"/>
      <c r="C4043"/>
      <c r="D4043"/>
      <c r="E4043"/>
      <c r="F4043"/>
      <c r="G4043"/>
      <c r="H4043"/>
      <c r="I4043"/>
      <c r="J4043" s="102"/>
      <c r="K4043"/>
      <c r="L4043" s="102"/>
      <c r="M4043" s="135"/>
      <c r="N4043"/>
      <c r="O4043"/>
      <c r="P4043"/>
      <c r="Q4043"/>
      <c r="R4043"/>
      <c r="S4043"/>
      <c r="T4043"/>
      <c r="U4043"/>
    </row>
    <row r="4044" spans="1:21" s="105" customFormat="1" x14ac:dyDescent="0.3">
      <c r="A4044"/>
      <c r="B4044"/>
      <c r="C4044"/>
      <c r="D4044"/>
      <c r="E4044"/>
      <c r="F4044"/>
      <c r="G4044"/>
      <c r="H4044"/>
      <c r="I4044"/>
      <c r="J4044" s="102"/>
      <c r="K4044"/>
      <c r="L4044" s="102"/>
      <c r="M4044" s="135"/>
      <c r="N4044"/>
      <c r="O4044"/>
      <c r="P4044"/>
      <c r="Q4044"/>
      <c r="R4044"/>
      <c r="S4044"/>
      <c r="T4044"/>
      <c r="U4044"/>
    </row>
    <row r="4045" spans="1:21" s="105" customFormat="1" x14ac:dyDescent="0.3">
      <c r="A4045"/>
      <c r="B4045"/>
      <c r="C4045"/>
      <c r="D4045"/>
      <c r="E4045"/>
      <c r="F4045"/>
      <c r="G4045"/>
      <c r="H4045"/>
      <c r="I4045"/>
      <c r="J4045" s="102"/>
      <c r="K4045"/>
      <c r="L4045" s="102"/>
      <c r="M4045" s="135"/>
      <c r="N4045"/>
      <c r="O4045"/>
      <c r="P4045"/>
      <c r="Q4045"/>
      <c r="R4045"/>
      <c r="S4045"/>
      <c r="T4045"/>
      <c r="U4045"/>
    </row>
    <row r="4046" spans="1:21" s="105" customFormat="1" x14ac:dyDescent="0.3">
      <c r="A4046"/>
      <c r="B4046"/>
      <c r="C4046"/>
      <c r="D4046"/>
      <c r="E4046"/>
      <c r="F4046"/>
      <c r="G4046"/>
      <c r="H4046"/>
      <c r="I4046"/>
      <c r="J4046" s="102"/>
      <c r="K4046"/>
      <c r="L4046" s="102"/>
      <c r="M4046" s="135"/>
      <c r="N4046"/>
      <c r="O4046"/>
      <c r="P4046"/>
      <c r="Q4046"/>
      <c r="R4046"/>
      <c r="S4046"/>
      <c r="T4046"/>
      <c r="U4046"/>
    </row>
    <row r="4047" spans="1:21" s="105" customFormat="1" x14ac:dyDescent="0.3">
      <c r="A4047"/>
      <c r="B4047"/>
      <c r="C4047"/>
      <c r="D4047"/>
      <c r="E4047"/>
      <c r="F4047"/>
      <c r="G4047"/>
      <c r="H4047"/>
      <c r="I4047"/>
      <c r="J4047" s="102"/>
      <c r="K4047"/>
      <c r="L4047" s="102"/>
      <c r="M4047" s="135"/>
      <c r="N4047"/>
      <c r="O4047"/>
      <c r="P4047"/>
      <c r="Q4047"/>
      <c r="R4047"/>
      <c r="S4047"/>
      <c r="T4047"/>
      <c r="U4047"/>
    </row>
    <row r="4048" spans="1:21" s="105" customFormat="1" x14ac:dyDescent="0.3">
      <c r="A4048"/>
      <c r="B4048"/>
      <c r="C4048"/>
      <c r="D4048"/>
      <c r="E4048"/>
      <c r="F4048"/>
      <c r="G4048"/>
      <c r="H4048"/>
      <c r="I4048"/>
      <c r="J4048" s="102"/>
      <c r="K4048"/>
      <c r="L4048" s="102"/>
      <c r="M4048" s="135"/>
      <c r="N4048"/>
      <c r="O4048"/>
      <c r="P4048"/>
      <c r="Q4048"/>
      <c r="R4048"/>
      <c r="S4048"/>
      <c r="T4048"/>
      <c r="U4048"/>
    </row>
    <row r="4049" spans="1:21" s="105" customFormat="1" x14ac:dyDescent="0.3">
      <c r="A4049"/>
      <c r="B4049"/>
      <c r="C4049"/>
      <c r="D4049"/>
      <c r="E4049"/>
      <c r="F4049"/>
      <c r="G4049"/>
      <c r="H4049"/>
      <c r="I4049"/>
      <c r="J4049" s="102"/>
      <c r="K4049"/>
      <c r="L4049" s="102"/>
      <c r="M4049" s="135"/>
      <c r="N4049"/>
      <c r="O4049"/>
      <c r="P4049"/>
      <c r="Q4049"/>
      <c r="R4049"/>
      <c r="S4049"/>
      <c r="T4049"/>
      <c r="U4049"/>
    </row>
    <row r="4050" spans="1:21" s="105" customFormat="1" x14ac:dyDescent="0.3">
      <c r="A4050"/>
      <c r="B4050"/>
      <c r="C4050"/>
      <c r="D4050"/>
      <c r="E4050"/>
      <c r="F4050"/>
      <c r="G4050"/>
      <c r="H4050"/>
      <c r="I4050"/>
      <c r="J4050" s="102"/>
      <c r="K4050"/>
      <c r="L4050" s="102"/>
      <c r="M4050" s="135"/>
      <c r="N4050"/>
      <c r="O4050"/>
      <c r="P4050"/>
      <c r="Q4050"/>
      <c r="R4050"/>
      <c r="S4050"/>
      <c r="T4050"/>
      <c r="U4050"/>
    </row>
    <row r="4051" spans="1:21" s="105" customFormat="1" x14ac:dyDescent="0.3">
      <c r="A4051"/>
      <c r="B4051"/>
      <c r="C4051"/>
      <c r="D4051"/>
      <c r="E4051"/>
      <c r="F4051"/>
      <c r="G4051"/>
      <c r="H4051"/>
      <c r="I4051"/>
      <c r="J4051" s="102"/>
      <c r="K4051"/>
      <c r="L4051" s="102"/>
      <c r="M4051" s="135"/>
      <c r="N4051"/>
      <c r="O4051"/>
      <c r="P4051"/>
      <c r="Q4051"/>
      <c r="R4051"/>
      <c r="S4051"/>
      <c r="T4051"/>
      <c r="U4051"/>
    </row>
    <row r="4052" spans="1:21" s="105" customFormat="1" x14ac:dyDescent="0.3">
      <c r="A4052"/>
      <c r="B4052"/>
      <c r="C4052"/>
      <c r="D4052"/>
      <c r="E4052"/>
      <c r="F4052"/>
      <c r="G4052"/>
      <c r="H4052"/>
      <c r="I4052"/>
      <c r="J4052" s="102"/>
      <c r="K4052"/>
      <c r="L4052" s="102"/>
      <c r="M4052" s="135"/>
      <c r="N4052"/>
      <c r="O4052"/>
      <c r="P4052"/>
      <c r="Q4052"/>
      <c r="R4052"/>
      <c r="S4052"/>
      <c r="T4052"/>
      <c r="U4052"/>
    </row>
    <row r="4053" spans="1:21" s="105" customFormat="1" x14ac:dyDescent="0.3">
      <c r="A4053"/>
      <c r="B4053"/>
      <c r="C4053"/>
      <c r="D4053"/>
      <c r="E4053"/>
      <c r="F4053"/>
      <c r="G4053"/>
      <c r="H4053"/>
      <c r="I4053"/>
      <c r="J4053" s="102"/>
      <c r="K4053"/>
      <c r="L4053" s="102"/>
      <c r="M4053" s="135"/>
      <c r="N4053"/>
      <c r="O4053"/>
      <c r="P4053"/>
      <c r="Q4053"/>
      <c r="R4053"/>
      <c r="S4053"/>
      <c r="T4053"/>
      <c r="U4053"/>
    </row>
    <row r="4054" spans="1:21" s="105" customFormat="1" x14ac:dyDescent="0.3">
      <c r="A4054"/>
      <c r="B4054"/>
      <c r="C4054"/>
      <c r="D4054"/>
      <c r="E4054"/>
      <c r="F4054"/>
      <c r="G4054"/>
      <c r="H4054"/>
      <c r="I4054"/>
      <c r="J4054" s="102"/>
      <c r="K4054"/>
      <c r="L4054" s="102"/>
      <c r="M4054" s="135"/>
      <c r="N4054"/>
      <c r="O4054"/>
      <c r="P4054"/>
      <c r="Q4054"/>
      <c r="R4054"/>
      <c r="S4054"/>
      <c r="T4054"/>
      <c r="U4054"/>
    </row>
    <row r="4055" spans="1:21" s="105" customFormat="1" x14ac:dyDescent="0.3">
      <c r="A4055"/>
      <c r="B4055"/>
      <c r="C4055"/>
      <c r="D4055"/>
      <c r="E4055"/>
      <c r="F4055"/>
      <c r="G4055"/>
      <c r="H4055"/>
      <c r="I4055"/>
      <c r="J4055" s="102"/>
      <c r="K4055"/>
      <c r="L4055" s="102"/>
      <c r="M4055" s="135"/>
      <c r="N4055"/>
      <c r="O4055"/>
      <c r="P4055"/>
      <c r="Q4055"/>
      <c r="R4055"/>
      <c r="S4055"/>
      <c r="T4055"/>
      <c r="U4055"/>
    </row>
    <row r="4056" spans="1:21" s="105" customFormat="1" x14ac:dyDescent="0.3">
      <c r="A4056"/>
      <c r="B4056"/>
      <c r="C4056"/>
      <c r="D4056"/>
      <c r="E4056"/>
      <c r="F4056"/>
      <c r="G4056"/>
      <c r="H4056"/>
      <c r="I4056"/>
      <c r="J4056" s="102"/>
      <c r="K4056"/>
      <c r="L4056" s="102"/>
      <c r="M4056" s="135"/>
      <c r="N4056"/>
      <c r="O4056"/>
      <c r="P4056"/>
      <c r="Q4056"/>
      <c r="R4056"/>
      <c r="S4056"/>
      <c r="T4056"/>
      <c r="U4056"/>
    </row>
    <row r="4057" spans="1:21" s="105" customFormat="1" x14ac:dyDescent="0.3">
      <c r="A4057"/>
      <c r="B4057"/>
      <c r="C4057"/>
      <c r="D4057"/>
      <c r="E4057"/>
      <c r="F4057"/>
      <c r="G4057"/>
      <c r="H4057"/>
      <c r="I4057"/>
      <c r="J4057" s="102"/>
      <c r="K4057"/>
      <c r="L4057" s="102"/>
      <c r="M4057" s="135"/>
      <c r="N4057"/>
      <c r="O4057"/>
      <c r="P4057"/>
      <c r="Q4057"/>
      <c r="R4057"/>
      <c r="S4057"/>
      <c r="T4057"/>
      <c r="U4057"/>
    </row>
    <row r="4058" spans="1:21" s="105" customFormat="1" x14ac:dyDescent="0.3">
      <c r="A4058"/>
      <c r="B4058"/>
      <c r="C4058"/>
      <c r="D4058"/>
      <c r="E4058"/>
      <c r="F4058"/>
      <c r="G4058"/>
      <c r="H4058"/>
      <c r="I4058"/>
      <c r="J4058" s="102"/>
      <c r="K4058"/>
      <c r="L4058" s="102"/>
      <c r="M4058" s="135"/>
      <c r="N4058"/>
      <c r="O4058"/>
      <c r="P4058"/>
      <c r="Q4058"/>
      <c r="R4058"/>
      <c r="S4058"/>
      <c r="T4058"/>
      <c r="U4058"/>
    </row>
    <row r="4059" spans="1:21" s="105" customFormat="1" x14ac:dyDescent="0.3">
      <c r="A4059"/>
      <c r="B4059"/>
      <c r="C4059"/>
      <c r="D4059"/>
      <c r="E4059"/>
      <c r="F4059"/>
      <c r="G4059"/>
      <c r="H4059"/>
      <c r="I4059"/>
      <c r="J4059" s="102"/>
      <c r="K4059"/>
      <c r="L4059" s="102"/>
      <c r="M4059" s="135"/>
      <c r="N4059"/>
      <c r="O4059"/>
      <c r="P4059"/>
      <c r="Q4059"/>
      <c r="R4059"/>
      <c r="S4059"/>
      <c r="T4059"/>
      <c r="U4059"/>
    </row>
    <row r="4060" spans="1:21" s="105" customFormat="1" x14ac:dyDescent="0.3">
      <c r="A4060"/>
      <c r="B4060"/>
      <c r="C4060"/>
      <c r="D4060"/>
      <c r="E4060"/>
      <c r="F4060"/>
      <c r="G4060"/>
      <c r="H4060"/>
      <c r="I4060"/>
      <c r="J4060" s="102"/>
      <c r="K4060"/>
      <c r="L4060" s="102"/>
      <c r="M4060" s="135"/>
      <c r="N4060"/>
      <c r="O4060"/>
      <c r="P4060"/>
      <c r="Q4060"/>
      <c r="R4060"/>
      <c r="S4060"/>
      <c r="T4060"/>
      <c r="U4060"/>
    </row>
    <row r="4061" spans="1:21" s="105" customFormat="1" x14ac:dyDescent="0.3">
      <c r="A4061"/>
      <c r="B4061"/>
      <c r="C4061"/>
      <c r="D4061"/>
      <c r="E4061"/>
      <c r="F4061"/>
      <c r="G4061"/>
      <c r="H4061"/>
      <c r="I4061"/>
      <c r="J4061" s="102"/>
      <c r="K4061"/>
      <c r="L4061" s="102"/>
      <c r="M4061" s="135"/>
      <c r="N4061"/>
      <c r="O4061"/>
      <c r="P4061"/>
      <c r="Q4061"/>
      <c r="R4061"/>
      <c r="S4061"/>
      <c r="T4061"/>
      <c r="U4061"/>
    </row>
    <row r="4062" spans="1:21" s="105" customFormat="1" x14ac:dyDescent="0.3">
      <c r="A4062"/>
      <c r="B4062"/>
      <c r="C4062"/>
      <c r="D4062"/>
      <c r="E4062"/>
      <c r="F4062"/>
      <c r="G4062"/>
      <c r="H4062"/>
      <c r="I4062"/>
      <c r="J4062" s="102"/>
      <c r="K4062"/>
      <c r="L4062" s="102"/>
      <c r="M4062" s="135"/>
      <c r="N4062"/>
      <c r="O4062"/>
      <c r="P4062"/>
      <c r="Q4062"/>
      <c r="R4062"/>
      <c r="S4062"/>
      <c r="T4062"/>
      <c r="U4062"/>
    </row>
    <row r="4063" spans="1:21" s="105" customFormat="1" x14ac:dyDescent="0.3">
      <c r="A4063"/>
      <c r="B4063"/>
      <c r="C4063"/>
      <c r="D4063"/>
      <c r="E4063"/>
      <c r="F4063"/>
      <c r="G4063"/>
      <c r="H4063"/>
      <c r="I4063"/>
      <c r="J4063" s="102"/>
      <c r="K4063"/>
      <c r="L4063" s="102"/>
      <c r="M4063" s="135"/>
      <c r="N4063"/>
      <c r="O4063"/>
      <c r="P4063"/>
      <c r="Q4063"/>
      <c r="R4063"/>
      <c r="S4063"/>
      <c r="T4063"/>
      <c r="U4063"/>
    </row>
    <row r="4064" spans="1:21" s="105" customFormat="1" x14ac:dyDescent="0.3">
      <c r="A4064"/>
      <c r="B4064"/>
      <c r="C4064"/>
      <c r="D4064"/>
      <c r="E4064"/>
      <c r="F4064"/>
      <c r="G4064"/>
      <c r="H4064"/>
      <c r="I4064"/>
      <c r="J4064" s="102"/>
      <c r="K4064"/>
      <c r="L4064" s="102"/>
      <c r="M4064" s="135"/>
      <c r="N4064"/>
      <c r="O4064"/>
      <c r="P4064"/>
      <c r="Q4064"/>
      <c r="R4064"/>
      <c r="S4064"/>
      <c r="T4064"/>
      <c r="U4064"/>
    </row>
    <row r="4065" spans="1:21" s="105" customFormat="1" x14ac:dyDescent="0.3">
      <c r="A4065"/>
      <c r="B4065"/>
      <c r="C4065"/>
      <c r="D4065"/>
      <c r="E4065"/>
      <c r="F4065"/>
      <c r="G4065"/>
      <c r="H4065"/>
      <c r="I4065"/>
      <c r="J4065" s="102"/>
      <c r="K4065"/>
      <c r="L4065" s="102"/>
      <c r="M4065" s="135"/>
      <c r="N4065"/>
      <c r="O4065"/>
      <c r="P4065"/>
      <c r="Q4065"/>
      <c r="R4065"/>
      <c r="S4065"/>
      <c r="T4065"/>
      <c r="U4065"/>
    </row>
    <row r="4066" spans="1:21" s="105" customFormat="1" x14ac:dyDescent="0.3">
      <c r="A4066"/>
      <c r="B4066"/>
      <c r="C4066"/>
      <c r="D4066"/>
      <c r="E4066"/>
      <c r="F4066"/>
      <c r="G4066"/>
      <c r="H4066"/>
      <c r="I4066"/>
      <c r="J4066" s="102"/>
      <c r="K4066"/>
      <c r="L4066" s="102"/>
      <c r="M4066" s="135"/>
      <c r="N4066"/>
      <c r="O4066"/>
      <c r="P4066"/>
      <c r="Q4066"/>
      <c r="R4066"/>
      <c r="S4066"/>
      <c r="T4066"/>
      <c r="U4066"/>
    </row>
    <row r="4067" spans="1:21" s="105" customFormat="1" x14ac:dyDescent="0.3">
      <c r="A4067"/>
      <c r="B4067"/>
      <c r="C4067"/>
      <c r="D4067"/>
      <c r="E4067"/>
      <c r="F4067"/>
      <c r="G4067"/>
      <c r="H4067"/>
      <c r="I4067"/>
      <c r="J4067" s="102"/>
      <c r="K4067"/>
      <c r="L4067" s="102"/>
      <c r="M4067" s="135"/>
      <c r="N4067"/>
      <c r="O4067"/>
      <c r="P4067"/>
      <c r="Q4067"/>
      <c r="R4067"/>
      <c r="S4067"/>
      <c r="T4067"/>
      <c r="U4067"/>
    </row>
    <row r="4068" spans="1:21" s="105" customFormat="1" x14ac:dyDescent="0.3">
      <c r="A4068"/>
      <c r="B4068"/>
      <c r="C4068"/>
      <c r="D4068"/>
      <c r="E4068"/>
      <c r="F4068"/>
      <c r="G4068"/>
      <c r="H4068"/>
      <c r="I4068"/>
      <c r="J4068" s="102"/>
      <c r="K4068"/>
      <c r="L4068" s="102"/>
      <c r="M4068" s="135"/>
      <c r="N4068"/>
      <c r="O4068"/>
      <c r="P4068"/>
      <c r="Q4068"/>
      <c r="R4068"/>
      <c r="S4068"/>
      <c r="T4068"/>
      <c r="U4068"/>
    </row>
    <row r="4069" spans="1:21" s="105" customFormat="1" x14ac:dyDescent="0.3">
      <c r="A4069"/>
      <c r="B4069"/>
      <c r="C4069"/>
      <c r="D4069"/>
      <c r="E4069"/>
      <c r="F4069"/>
      <c r="G4069"/>
      <c r="H4069"/>
      <c r="I4069"/>
      <c r="J4069" s="102"/>
      <c r="K4069"/>
      <c r="L4069" s="102"/>
      <c r="M4069" s="135"/>
      <c r="N4069"/>
      <c r="O4069"/>
      <c r="P4069"/>
      <c r="Q4069"/>
      <c r="R4069"/>
      <c r="S4069"/>
      <c r="T4069"/>
      <c r="U4069"/>
    </row>
    <row r="4070" spans="1:21" s="105" customFormat="1" x14ac:dyDescent="0.3">
      <c r="A4070"/>
      <c r="B4070"/>
      <c r="C4070"/>
      <c r="D4070"/>
      <c r="E4070"/>
      <c r="F4070"/>
      <c r="G4070"/>
      <c r="H4070"/>
      <c r="I4070"/>
      <c r="J4070" s="102"/>
      <c r="K4070"/>
      <c r="L4070" s="102"/>
      <c r="M4070" s="135"/>
      <c r="N4070"/>
      <c r="O4070"/>
      <c r="P4070"/>
      <c r="Q4070"/>
      <c r="R4070"/>
      <c r="S4070"/>
      <c r="T4070"/>
      <c r="U4070"/>
    </row>
    <row r="4071" spans="1:21" s="105" customFormat="1" x14ac:dyDescent="0.3">
      <c r="A4071"/>
      <c r="B4071"/>
      <c r="C4071"/>
      <c r="D4071"/>
      <c r="E4071"/>
      <c r="F4071"/>
      <c r="G4071"/>
      <c r="H4071"/>
      <c r="I4071"/>
      <c r="J4071" s="102"/>
      <c r="K4071"/>
      <c r="L4071" s="102"/>
      <c r="M4071" s="135"/>
      <c r="N4071"/>
      <c r="O4071"/>
      <c r="P4071"/>
      <c r="Q4071"/>
      <c r="R4071"/>
      <c r="S4071"/>
      <c r="T4071"/>
      <c r="U4071"/>
    </row>
    <row r="4072" spans="1:21" s="105" customFormat="1" x14ac:dyDescent="0.3">
      <c r="A4072"/>
      <c r="B4072"/>
      <c r="C4072"/>
      <c r="D4072"/>
      <c r="E4072"/>
      <c r="F4072"/>
      <c r="G4072"/>
      <c r="H4072"/>
      <c r="I4072"/>
      <c r="J4072" s="102"/>
      <c r="K4072"/>
      <c r="L4072" s="102"/>
      <c r="M4072" s="135"/>
      <c r="N4072"/>
      <c r="O4072"/>
      <c r="P4072"/>
      <c r="Q4072"/>
      <c r="R4072"/>
      <c r="S4072"/>
      <c r="T4072"/>
      <c r="U4072"/>
    </row>
    <row r="4073" spans="1:21" s="105" customFormat="1" x14ac:dyDescent="0.3">
      <c r="A4073"/>
      <c r="B4073"/>
      <c r="C4073"/>
      <c r="D4073"/>
      <c r="E4073"/>
      <c r="F4073"/>
      <c r="G4073"/>
      <c r="H4073"/>
      <c r="I4073"/>
      <c r="J4073" s="102"/>
      <c r="K4073"/>
      <c r="L4073" s="102"/>
      <c r="M4073" s="135"/>
      <c r="N4073"/>
      <c r="O4073"/>
      <c r="P4073"/>
      <c r="Q4073"/>
      <c r="R4073"/>
      <c r="S4073"/>
      <c r="T4073"/>
      <c r="U4073"/>
    </row>
    <row r="4074" spans="1:21" s="105" customFormat="1" x14ac:dyDescent="0.3">
      <c r="A4074"/>
      <c r="B4074"/>
      <c r="C4074"/>
      <c r="D4074"/>
      <c r="E4074"/>
      <c r="F4074"/>
      <c r="G4074"/>
      <c r="H4074"/>
      <c r="I4074"/>
      <c r="J4074" s="102"/>
      <c r="K4074"/>
      <c r="L4074" s="102"/>
      <c r="M4074" s="135"/>
      <c r="N4074"/>
      <c r="O4074"/>
      <c r="P4074"/>
      <c r="Q4074"/>
      <c r="R4074"/>
      <c r="S4074"/>
      <c r="T4074"/>
      <c r="U4074"/>
    </row>
    <row r="4075" spans="1:21" s="105" customFormat="1" x14ac:dyDescent="0.3">
      <c r="A4075"/>
      <c r="B4075"/>
      <c r="C4075"/>
      <c r="D4075"/>
      <c r="E4075"/>
      <c r="F4075"/>
      <c r="G4075"/>
      <c r="H4075"/>
      <c r="I4075"/>
      <c r="J4075" s="102"/>
      <c r="K4075"/>
      <c r="L4075" s="102"/>
      <c r="M4075" s="135"/>
      <c r="N4075"/>
      <c r="O4075"/>
      <c r="P4075"/>
      <c r="Q4075"/>
      <c r="R4075"/>
      <c r="S4075"/>
      <c r="T4075"/>
      <c r="U4075"/>
    </row>
    <row r="4076" spans="1:21" s="105" customFormat="1" x14ac:dyDescent="0.3">
      <c r="A4076"/>
      <c r="B4076"/>
      <c r="C4076"/>
      <c r="D4076"/>
      <c r="E4076"/>
      <c r="F4076"/>
      <c r="G4076"/>
      <c r="H4076"/>
      <c r="I4076"/>
      <c r="J4076" s="102"/>
      <c r="K4076"/>
      <c r="L4076" s="102"/>
      <c r="M4076" s="135"/>
      <c r="N4076"/>
      <c r="O4076"/>
      <c r="P4076"/>
      <c r="Q4076"/>
      <c r="R4076"/>
      <c r="S4076"/>
      <c r="T4076"/>
      <c r="U4076"/>
    </row>
    <row r="4077" spans="1:21" s="105" customFormat="1" x14ac:dyDescent="0.3">
      <c r="A4077"/>
      <c r="B4077"/>
      <c r="C4077"/>
      <c r="D4077"/>
      <c r="E4077"/>
      <c r="F4077"/>
      <c r="G4077"/>
      <c r="H4077"/>
      <c r="I4077"/>
      <c r="J4077" s="102"/>
      <c r="K4077"/>
      <c r="L4077" s="102"/>
      <c r="M4077" s="135"/>
      <c r="N4077"/>
      <c r="O4077"/>
      <c r="P4077"/>
      <c r="Q4077"/>
      <c r="R4077"/>
      <c r="S4077"/>
      <c r="T4077"/>
      <c r="U4077"/>
    </row>
    <row r="4078" spans="1:21" s="105" customFormat="1" x14ac:dyDescent="0.3">
      <c r="A4078"/>
      <c r="B4078"/>
      <c r="C4078"/>
      <c r="D4078"/>
      <c r="E4078"/>
      <c r="F4078"/>
      <c r="G4078"/>
      <c r="H4078"/>
      <c r="I4078"/>
      <c r="J4078" s="102"/>
      <c r="K4078"/>
      <c r="L4078" s="102"/>
      <c r="M4078" s="135"/>
      <c r="N4078"/>
      <c r="O4078"/>
      <c r="P4078"/>
      <c r="Q4078"/>
      <c r="R4078"/>
      <c r="S4078"/>
      <c r="T4078"/>
      <c r="U4078"/>
    </row>
    <row r="4079" spans="1:21" s="105" customFormat="1" x14ac:dyDescent="0.3">
      <c r="A4079"/>
      <c r="B4079"/>
      <c r="C4079"/>
      <c r="D4079"/>
      <c r="E4079"/>
      <c r="F4079"/>
      <c r="G4079"/>
      <c r="H4079"/>
      <c r="I4079"/>
      <c r="J4079" s="102"/>
      <c r="K4079"/>
      <c r="L4079" s="102"/>
      <c r="M4079" s="135"/>
      <c r="N4079"/>
      <c r="O4079"/>
      <c r="P4079"/>
      <c r="Q4079"/>
      <c r="R4079"/>
      <c r="S4079"/>
      <c r="T4079"/>
      <c r="U4079"/>
    </row>
    <row r="4080" spans="1:21" s="105" customFormat="1" x14ac:dyDescent="0.3">
      <c r="A4080"/>
      <c r="B4080"/>
      <c r="C4080"/>
      <c r="D4080"/>
      <c r="E4080"/>
      <c r="F4080"/>
      <c r="G4080"/>
      <c r="H4080"/>
      <c r="I4080"/>
      <c r="J4080" s="102"/>
      <c r="K4080"/>
      <c r="L4080" s="102"/>
      <c r="M4080" s="135"/>
      <c r="N4080"/>
      <c r="O4080"/>
      <c r="P4080"/>
      <c r="Q4080"/>
      <c r="R4080"/>
      <c r="S4080"/>
      <c r="T4080"/>
      <c r="U4080"/>
    </row>
    <row r="4081" spans="1:21" s="105" customFormat="1" x14ac:dyDescent="0.3">
      <c r="A4081"/>
      <c r="B4081"/>
      <c r="C4081"/>
      <c r="D4081"/>
      <c r="E4081"/>
      <c r="F4081"/>
      <c r="G4081"/>
      <c r="H4081"/>
      <c r="I4081"/>
      <c r="J4081" s="102"/>
      <c r="K4081"/>
      <c r="L4081" s="102"/>
      <c r="M4081" s="135"/>
      <c r="N4081"/>
      <c r="O4081"/>
      <c r="P4081"/>
      <c r="Q4081"/>
      <c r="R4081"/>
      <c r="S4081"/>
      <c r="T4081"/>
      <c r="U4081"/>
    </row>
    <row r="4082" spans="1:21" s="105" customFormat="1" x14ac:dyDescent="0.3">
      <c r="A4082"/>
      <c r="B4082"/>
      <c r="C4082"/>
      <c r="D4082"/>
      <c r="E4082"/>
      <c r="F4082"/>
      <c r="G4082"/>
      <c r="H4082"/>
      <c r="I4082"/>
      <c r="J4082" s="102"/>
      <c r="K4082"/>
      <c r="L4082" s="102"/>
      <c r="M4082" s="135"/>
      <c r="N4082"/>
      <c r="O4082"/>
      <c r="P4082"/>
      <c r="Q4082"/>
      <c r="R4082"/>
      <c r="S4082"/>
      <c r="T4082"/>
      <c r="U4082"/>
    </row>
    <row r="4083" spans="1:21" s="105" customFormat="1" x14ac:dyDescent="0.3">
      <c r="A4083"/>
      <c r="B4083"/>
      <c r="C4083"/>
      <c r="D4083"/>
      <c r="E4083"/>
      <c r="F4083"/>
      <c r="G4083"/>
      <c r="H4083"/>
      <c r="I4083"/>
      <c r="J4083" s="102"/>
      <c r="K4083"/>
      <c r="L4083" s="102"/>
      <c r="M4083" s="135"/>
      <c r="N4083"/>
      <c r="O4083"/>
      <c r="P4083"/>
      <c r="Q4083"/>
      <c r="R4083"/>
      <c r="S4083"/>
      <c r="T4083"/>
      <c r="U4083"/>
    </row>
    <row r="4084" spans="1:21" s="105" customFormat="1" x14ac:dyDescent="0.3">
      <c r="A4084"/>
      <c r="B4084"/>
      <c r="C4084"/>
      <c r="D4084"/>
      <c r="E4084"/>
      <c r="F4084"/>
      <c r="G4084"/>
      <c r="H4084"/>
      <c r="I4084"/>
      <c r="J4084" s="102"/>
      <c r="K4084"/>
      <c r="L4084" s="102"/>
      <c r="M4084" s="135"/>
      <c r="N4084"/>
      <c r="O4084"/>
      <c r="P4084"/>
      <c r="Q4084"/>
      <c r="R4084"/>
      <c r="S4084"/>
      <c r="T4084"/>
      <c r="U4084"/>
    </row>
    <row r="4085" spans="1:21" s="105" customFormat="1" x14ac:dyDescent="0.3">
      <c r="A4085"/>
      <c r="B4085"/>
      <c r="C4085"/>
      <c r="D4085"/>
      <c r="E4085"/>
      <c r="F4085"/>
      <c r="G4085"/>
      <c r="H4085"/>
      <c r="I4085"/>
      <c r="J4085" s="102"/>
      <c r="K4085"/>
      <c r="L4085" s="102"/>
      <c r="M4085" s="135"/>
      <c r="N4085"/>
      <c r="O4085"/>
      <c r="P4085"/>
      <c r="Q4085"/>
      <c r="R4085"/>
      <c r="S4085"/>
      <c r="T4085"/>
      <c r="U4085"/>
    </row>
    <row r="4086" spans="1:21" s="105" customFormat="1" x14ac:dyDescent="0.3">
      <c r="A4086"/>
      <c r="B4086"/>
      <c r="C4086"/>
      <c r="D4086"/>
      <c r="E4086"/>
      <c r="F4086"/>
      <c r="G4086"/>
      <c r="H4086"/>
      <c r="I4086"/>
      <c r="J4086" s="102"/>
      <c r="K4086"/>
      <c r="L4086" s="102"/>
      <c r="M4086" s="135"/>
      <c r="N4086"/>
      <c r="O4086"/>
      <c r="P4086"/>
      <c r="Q4086"/>
      <c r="R4086"/>
      <c r="S4086"/>
      <c r="T4086"/>
      <c r="U4086"/>
    </row>
    <row r="4087" spans="1:21" s="105" customFormat="1" x14ac:dyDescent="0.3">
      <c r="A4087"/>
      <c r="B4087"/>
      <c r="C4087"/>
      <c r="D4087"/>
      <c r="E4087"/>
      <c r="F4087"/>
      <c r="G4087"/>
      <c r="H4087"/>
      <c r="I4087"/>
      <c r="J4087" s="102"/>
      <c r="K4087"/>
      <c r="L4087" s="102"/>
      <c r="M4087" s="135"/>
      <c r="N4087"/>
      <c r="O4087"/>
      <c r="P4087"/>
      <c r="Q4087"/>
      <c r="R4087"/>
      <c r="S4087"/>
      <c r="T4087"/>
      <c r="U4087"/>
    </row>
    <row r="4088" spans="1:21" s="105" customFormat="1" x14ac:dyDescent="0.3">
      <c r="A4088"/>
      <c r="B4088"/>
      <c r="C4088"/>
      <c r="D4088"/>
      <c r="E4088"/>
      <c r="F4088"/>
      <c r="G4088"/>
      <c r="H4088"/>
      <c r="I4088"/>
      <c r="J4088" s="102"/>
      <c r="K4088"/>
      <c r="L4088" s="102"/>
      <c r="M4088" s="135"/>
      <c r="N4088"/>
      <c r="O4088"/>
      <c r="P4088"/>
      <c r="Q4088"/>
      <c r="R4088"/>
      <c r="S4088"/>
      <c r="T4088"/>
      <c r="U4088"/>
    </row>
    <row r="4089" spans="1:21" s="105" customFormat="1" x14ac:dyDescent="0.3">
      <c r="A4089"/>
      <c r="B4089"/>
      <c r="C4089"/>
      <c r="D4089"/>
      <c r="E4089"/>
      <c r="F4089"/>
      <c r="G4089"/>
      <c r="H4089"/>
      <c r="I4089"/>
      <c r="J4089" s="102"/>
      <c r="K4089"/>
      <c r="L4089" s="102"/>
      <c r="M4089" s="135"/>
      <c r="N4089"/>
      <c r="O4089"/>
      <c r="P4089"/>
      <c r="Q4089"/>
      <c r="R4089"/>
      <c r="S4089"/>
      <c r="T4089"/>
      <c r="U4089"/>
    </row>
    <row r="4090" spans="1:21" s="105" customFormat="1" x14ac:dyDescent="0.3">
      <c r="A4090"/>
      <c r="B4090"/>
      <c r="C4090"/>
      <c r="D4090"/>
      <c r="E4090"/>
      <c r="F4090"/>
      <c r="G4090"/>
      <c r="H4090"/>
      <c r="I4090"/>
      <c r="J4090" s="102"/>
      <c r="K4090"/>
      <c r="L4090" s="102"/>
      <c r="M4090" s="135"/>
      <c r="N4090"/>
      <c r="O4090"/>
      <c r="P4090"/>
      <c r="Q4090"/>
      <c r="R4090"/>
      <c r="S4090"/>
      <c r="T4090"/>
      <c r="U4090"/>
    </row>
    <row r="4091" spans="1:21" s="105" customFormat="1" x14ac:dyDescent="0.3">
      <c r="A4091"/>
      <c r="B4091"/>
      <c r="C4091"/>
      <c r="D4091"/>
      <c r="E4091"/>
      <c r="F4091"/>
      <c r="G4091"/>
      <c r="H4091"/>
      <c r="I4091"/>
      <c r="J4091" s="102"/>
      <c r="K4091"/>
      <c r="L4091" s="102"/>
      <c r="M4091" s="135"/>
      <c r="N4091"/>
      <c r="O4091"/>
      <c r="P4091"/>
      <c r="Q4091"/>
      <c r="R4091"/>
      <c r="S4091"/>
      <c r="T4091"/>
      <c r="U4091"/>
    </row>
    <row r="4092" spans="1:21" s="105" customFormat="1" x14ac:dyDescent="0.3">
      <c r="A4092"/>
      <c r="B4092"/>
      <c r="C4092"/>
      <c r="D4092"/>
      <c r="E4092"/>
      <c r="F4092"/>
      <c r="G4092"/>
      <c r="H4092"/>
      <c r="I4092"/>
      <c r="J4092" s="102"/>
      <c r="K4092"/>
      <c r="L4092" s="102"/>
      <c r="M4092" s="135"/>
      <c r="N4092"/>
      <c r="O4092"/>
      <c r="P4092"/>
      <c r="Q4092"/>
      <c r="R4092"/>
      <c r="S4092"/>
      <c r="T4092"/>
      <c r="U4092"/>
    </row>
    <row r="4093" spans="1:21" s="105" customFormat="1" x14ac:dyDescent="0.3">
      <c r="A4093"/>
      <c r="B4093"/>
      <c r="C4093"/>
      <c r="D4093"/>
      <c r="E4093"/>
      <c r="F4093"/>
      <c r="G4093"/>
      <c r="H4093"/>
      <c r="I4093"/>
      <c r="J4093" s="102"/>
      <c r="K4093"/>
      <c r="L4093" s="102"/>
      <c r="M4093" s="135"/>
      <c r="N4093"/>
      <c r="O4093"/>
      <c r="P4093"/>
      <c r="Q4093"/>
      <c r="R4093"/>
      <c r="S4093"/>
      <c r="T4093"/>
      <c r="U4093"/>
    </row>
    <row r="4094" spans="1:21" s="105" customFormat="1" x14ac:dyDescent="0.3">
      <c r="A4094"/>
      <c r="B4094"/>
      <c r="C4094"/>
      <c r="D4094"/>
      <c r="E4094"/>
      <c r="F4094"/>
      <c r="G4094"/>
      <c r="H4094"/>
      <c r="I4094"/>
      <c r="J4094" s="102"/>
      <c r="K4094"/>
      <c r="L4094" s="102"/>
      <c r="M4094" s="135"/>
      <c r="N4094"/>
      <c r="O4094"/>
      <c r="P4094"/>
      <c r="Q4094"/>
      <c r="R4094"/>
      <c r="S4094"/>
      <c r="T4094"/>
      <c r="U4094"/>
    </row>
    <row r="4095" spans="1:21" s="105" customFormat="1" x14ac:dyDescent="0.3">
      <c r="A4095"/>
      <c r="B4095"/>
      <c r="C4095"/>
      <c r="D4095"/>
      <c r="E4095"/>
      <c r="F4095"/>
      <c r="G4095"/>
      <c r="H4095"/>
      <c r="I4095"/>
      <c r="J4095" s="102"/>
      <c r="K4095"/>
      <c r="L4095" s="102"/>
      <c r="M4095" s="135"/>
      <c r="N4095"/>
      <c r="O4095"/>
      <c r="P4095"/>
      <c r="Q4095"/>
      <c r="R4095"/>
      <c r="S4095"/>
      <c r="T4095"/>
      <c r="U4095"/>
    </row>
    <row r="4096" spans="1:21" s="105" customFormat="1" x14ac:dyDescent="0.3">
      <c r="A4096"/>
      <c r="B4096"/>
      <c r="C4096"/>
      <c r="D4096"/>
      <c r="E4096"/>
      <c r="F4096"/>
      <c r="G4096"/>
      <c r="H4096"/>
      <c r="I4096"/>
      <c r="J4096" s="102"/>
      <c r="K4096"/>
      <c r="L4096" s="102"/>
      <c r="M4096" s="135"/>
      <c r="N4096"/>
      <c r="O4096"/>
      <c r="P4096"/>
      <c r="Q4096"/>
      <c r="R4096"/>
      <c r="S4096"/>
      <c r="T4096"/>
      <c r="U4096"/>
    </row>
    <row r="4097" spans="1:21" s="105" customFormat="1" x14ac:dyDescent="0.3">
      <c r="A4097"/>
      <c r="B4097"/>
      <c r="C4097"/>
      <c r="D4097"/>
      <c r="E4097"/>
      <c r="F4097"/>
      <c r="G4097"/>
      <c r="H4097"/>
      <c r="I4097"/>
      <c r="J4097" s="102"/>
      <c r="K4097"/>
      <c r="L4097" s="102"/>
      <c r="M4097" s="135"/>
      <c r="N4097"/>
      <c r="O4097"/>
      <c r="P4097"/>
      <c r="Q4097"/>
      <c r="R4097"/>
      <c r="S4097"/>
      <c r="T4097"/>
      <c r="U4097"/>
    </row>
    <row r="4098" spans="1:21" s="105" customFormat="1" x14ac:dyDescent="0.3">
      <c r="A4098"/>
      <c r="B4098"/>
      <c r="C4098"/>
      <c r="D4098"/>
      <c r="E4098"/>
      <c r="F4098"/>
      <c r="G4098"/>
      <c r="H4098"/>
      <c r="I4098"/>
      <c r="J4098" s="102"/>
      <c r="K4098"/>
      <c r="L4098" s="102"/>
      <c r="M4098" s="135"/>
      <c r="N4098"/>
      <c r="O4098"/>
      <c r="P4098"/>
      <c r="Q4098"/>
      <c r="R4098"/>
      <c r="S4098"/>
      <c r="T4098"/>
      <c r="U4098"/>
    </row>
    <row r="4099" spans="1:21" s="105" customFormat="1" x14ac:dyDescent="0.3">
      <c r="A4099"/>
      <c r="B4099"/>
      <c r="C4099"/>
      <c r="D4099"/>
      <c r="E4099"/>
      <c r="F4099"/>
      <c r="G4099"/>
      <c r="H4099"/>
      <c r="I4099"/>
      <c r="J4099" s="102"/>
      <c r="K4099"/>
      <c r="L4099" s="102"/>
      <c r="M4099" s="135"/>
      <c r="N4099"/>
      <c r="O4099"/>
      <c r="P4099"/>
      <c r="Q4099"/>
      <c r="R4099"/>
      <c r="S4099"/>
      <c r="T4099"/>
      <c r="U4099"/>
    </row>
    <row r="4100" spans="1:21" s="105" customFormat="1" x14ac:dyDescent="0.3">
      <c r="A4100"/>
      <c r="B4100"/>
      <c r="C4100"/>
      <c r="D4100"/>
      <c r="E4100"/>
      <c r="F4100"/>
      <c r="G4100"/>
      <c r="H4100"/>
      <c r="I4100"/>
      <c r="J4100" s="102"/>
      <c r="K4100"/>
      <c r="L4100" s="102"/>
      <c r="M4100" s="135"/>
      <c r="N4100"/>
      <c r="O4100"/>
      <c r="P4100"/>
      <c r="Q4100"/>
      <c r="R4100"/>
      <c r="S4100"/>
      <c r="T4100"/>
      <c r="U4100"/>
    </row>
    <row r="4101" spans="1:21" s="105" customFormat="1" x14ac:dyDescent="0.3">
      <c r="A4101"/>
      <c r="B4101"/>
      <c r="C4101"/>
      <c r="D4101"/>
      <c r="E4101"/>
      <c r="F4101"/>
      <c r="G4101"/>
      <c r="H4101"/>
      <c r="I4101"/>
      <c r="J4101" s="102"/>
      <c r="K4101"/>
      <c r="L4101" s="102"/>
      <c r="M4101" s="135"/>
      <c r="N4101"/>
      <c r="O4101"/>
      <c r="P4101"/>
      <c r="Q4101"/>
      <c r="R4101"/>
      <c r="S4101"/>
      <c r="T4101"/>
      <c r="U4101"/>
    </row>
    <row r="4102" spans="1:21" s="105" customFormat="1" x14ac:dyDescent="0.3">
      <c r="A4102"/>
      <c r="B4102"/>
      <c r="C4102"/>
      <c r="D4102"/>
      <c r="E4102"/>
      <c r="F4102"/>
      <c r="G4102"/>
      <c r="H4102"/>
      <c r="I4102"/>
      <c r="J4102" s="102"/>
      <c r="K4102"/>
      <c r="L4102" s="102"/>
      <c r="M4102" s="135"/>
      <c r="N4102"/>
      <c r="O4102"/>
      <c r="P4102"/>
      <c r="Q4102"/>
      <c r="R4102"/>
      <c r="S4102"/>
      <c r="T4102"/>
      <c r="U4102"/>
    </row>
    <row r="4103" spans="1:21" s="105" customFormat="1" x14ac:dyDescent="0.3">
      <c r="A4103"/>
      <c r="B4103"/>
      <c r="C4103"/>
      <c r="D4103"/>
      <c r="E4103"/>
      <c r="F4103"/>
      <c r="G4103"/>
      <c r="H4103"/>
      <c r="I4103"/>
      <c r="J4103" s="102"/>
      <c r="K4103"/>
      <c r="L4103" s="102"/>
      <c r="M4103" s="135"/>
      <c r="N4103"/>
      <c r="O4103"/>
      <c r="P4103"/>
      <c r="Q4103"/>
      <c r="R4103"/>
      <c r="S4103"/>
      <c r="T4103"/>
      <c r="U4103"/>
    </row>
    <row r="4104" spans="1:21" s="105" customFormat="1" x14ac:dyDescent="0.3">
      <c r="A4104"/>
      <c r="B4104"/>
      <c r="C4104"/>
      <c r="D4104"/>
      <c r="E4104"/>
      <c r="F4104"/>
      <c r="G4104"/>
      <c r="H4104"/>
      <c r="I4104"/>
      <c r="J4104" s="102"/>
      <c r="K4104"/>
      <c r="L4104" s="102"/>
      <c r="M4104" s="135"/>
      <c r="N4104"/>
      <c r="O4104"/>
      <c r="P4104"/>
      <c r="Q4104"/>
      <c r="R4104"/>
      <c r="S4104"/>
      <c r="T4104"/>
      <c r="U4104"/>
    </row>
    <row r="4105" spans="1:21" s="105" customFormat="1" x14ac:dyDescent="0.3">
      <c r="A4105"/>
      <c r="B4105"/>
      <c r="C4105"/>
      <c r="D4105"/>
      <c r="E4105"/>
      <c r="F4105"/>
      <c r="G4105"/>
      <c r="H4105"/>
      <c r="I4105"/>
      <c r="J4105" s="102"/>
      <c r="K4105"/>
      <c r="L4105" s="102"/>
      <c r="M4105" s="135"/>
      <c r="N4105"/>
      <c r="O4105"/>
      <c r="P4105"/>
      <c r="Q4105"/>
      <c r="R4105"/>
      <c r="S4105"/>
      <c r="T4105"/>
      <c r="U4105"/>
    </row>
    <row r="4106" spans="1:21" s="105" customFormat="1" x14ac:dyDescent="0.3">
      <c r="A4106"/>
      <c r="B4106"/>
      <c r="C4106"/>
      <c r="D4106"/>
      <c r="E4106"/>
      <c r="F4106"/>
      <c r="G4106"/>
      <c r="H4106"/>
      <c r="I4106"/>
      <c r="J4106" s="102"/>
      <c r="K4106"/>
      <c r="L4106" s="102"/>
      <c r="M4106" s="135"/>
      <c r="N4106"/>
      <c r="O4106"/>
      <c r="P4106"/>
      <c r="Q4106"/>
      <c r="R4106"/>
      <c r="S4106"/>
      <c r="T4106"/>
      <c r="U4106"/>
    </row>
    <row r="4107" spans="1:21" s="105" customFormat="1" x14ac:dyDescent="0.3">
      <c r="A4107"/>
      <c r="B4107"/>
      <c r="C4107"/>
      <c r="D4107"/>
      <c r="E4107"/>
      <c r="F4107"/>
      <c r="G4107"/>
      <c r="H4107"/>
      <c r="I4107"/>
      <c r="J4107" s="102"/>
      <c r="K4107"/>
      <c r="L4107" s="102"/>
      <c r="M4107" s="135"/>
      <c r="N4107"/>
      <c r="O4107"/>
      <c r="P4107"/>
      <c r="Q4107"/>
      <c r="R4107"/>
      <c r="S4107"/>
      <c r="T4107"/>
      <c r="U4107"/>
    </row>
    <row r="4108" spans="1:21" s="105" customFormat="1" x14ac:dyDescent="0.3">
      <c r="A4108"/>
      <c r="B4108"/>
      <c r="C4108"/>
      <c r="D4108"/>
      <c r="E4108"/>
      <c r="F4108"/>
      <c r="G4108"/>
      <c r="H4108"/>
      <c r="I4108"/>
      <c r="J4108" s="102"/>
      <c r="K4108"/>
      <c r="L4108" s="102"/>
      <c r="M4108" s="135"/>
      <c r="N4108"/>
      <c r="O4108"/>
      <c r="P4108"/>
      <c r="Q4108"/>
      <c r="R4108"/>
      <c r="S4108"/>
      <c r="T4108"/>
      <c r="U4108"/>
    </row>
    <row r="4109" spans="1:21" s="105" customFormat="1" x14ac:dyDescent="0.3">
      <c r="A4109"/>
      <c r="B4109"/>
      <c r="C4109"/>
      <c r="D4109"/>
      <c r="E4109"/>
      <c r="F4109"/>
      <c r="G4109"/>
      <c r="H4109"/>
      <c r="I4109"/>
      <c r="J4109" s="102"/>
      <c r="K4109"/>
      <c r="L4109" s="102"/>
      <c r="M4109" s="135"/>
      <c r="N4109"/>
      <c r="O4109"/>
      <c r="P4109"/>
      <c r="Q4109"/>
      <c r="R4109"/>
      <c r="S4109"/>
      <c r="T4109"/>
      <c r="U4109"/>
    </row>
    <row r="4110" spans="1:21" s="105" customFormat="1" x14ac:dyDescent="0.3">
      <c r="A4110"/>
      <c r="B4110"/>
      <c r="C4110"/>
      <c r="D4110"/>
      <c r="E4110"/>
      <c r="F4110"/>
      <c r="G4110"/>
      <c r="H4110"/>
      <c r="I4110"/>
      <c r="J4110" s="102"/>
      <c r="K4110"/>
      <c r="L4110" s="102"/>
      <c r="M4110" s="135"/>
      <c r="N4110"/>
      <c r="O4110"/>
      <c r="P4110"/>
      <c r="Q4110"/>
      <c r="R4110"/>
      <c r="S4110"/>
      <c r="T4110"/>
      <c r="U4110"/>
    </row>
    <row r="4111" spans="1:21" s="105" customFormat="1" x14ac:dyDescent="0.3">
      <c r="A4111"/>
      <c r="B4111"/>
      <c r="C4111"/>
      <c r="D4111"/>
      <c r="E4111"/>
      <c r="F4111"/>
      <c r="G4111"/>
      <c r="H4111"/>
      <c r="I4111"/>
      <c r="J4111" s="102"/>
      <c r="K4111"/>
      <c r="L4111" s="102"/>
      <c r="M4111" s="135"/>
      <c r="N4111"/>
      <c r="O4111"/>
      <c r="P4111"/>
      <c r="Q4111"/>
      <c r="R4111"/>
      <c r="S4111"/>
      <c r="T4111"/>
      <c r="U4111"/>
    </row>
    <row r="4112" spans="1:21" s="105" customFormat="1" x14ac:dyDescent="0.3">
      <c r="A4112"/>
      <c r="B4112"/>
      <c r="C4112"/>
      <c r="D4112"/>
      <c r="E4112"/>
      <c r="F4112"/>
      <c r="G4112"/>
      <c r="H4112"/>
      <c r="I4112"/>
      <c r="J4112" s="102"/>
      <c r="K4112"/>
      <c r="L4112" s="102"/>
      <c r="M4112" s="135"/>
      <c r="N4112"/>
      <c r="O4112"/>
      <c r="P4112"/>
      <c r="Q4112"/>
      <c r="R4112"/>
      <c r="S4112"/>
      <c r="T4112"/>
      <c r="U4112"/>
    </row>
    <row r="4113" spans="1:21" s="105" customFormat="1" x14ac:dyDescent="0.3">
      <c r="A4113"/>
      <c r="B4113"/>
      <c r="C4113"/>
      <c r="D4113"/>
      <c r="E4113"/>
      <c r="F4113"/>
      <c r="G4113"/>
      <c r="H4113"/>
      <c r="I4113"/>
      <c r="J4113" s="102"/>
      <c r="K4113"/>
      <c r="L4113" s="102"/>
      <c r="M4113" s="135"/>
      <c r="N4113"/>
      <c r="O4113"/>
      <c r="P4113"/>
      <c r="Q4113"/>
      <c r="R4113"/>
      <c r="S4113"/>
      <c r="T4113"/>
      <c r="U4113"/>
    </row>
    <row r="4114" spans="1:21" s="105" customFormat="1" x14ac:dyDescent="0.3">
      <c r="A4114"/>
      <c r="B4114"/>
      <c r="C4114"/>
      <c r="D4114"/>
      <c r="E4114"/>
      <c r="F4114"/>
      <c r="G4114"/>
      <c r="H4114"/>
      <c r="I4114"/>
      <c r="J4114" s="102"/>
      <c r="K4114"/>
      <c r="L4114" s="102"/>
      <c r="M4114" s="135"/>
      <c r="N4114"/>
      <c r="O4114"/>
      <c r="P4114"/>
      <c r="Q4114"/>
      <c r="R4114"/>
      <c r="S4114"/>
      <c r="T4114"/>
      <c r="U4114"/>
    </row>
    <row r="4115" spans="1:21" s="105" customFormat="1" x14ac:dyDescent="0.3">
      <c r="A4115"/>
      <c r="B4115"/>
      <c r="C4115"/>
      <c r="D4115"/>
      <c r="E4115"/>
      <c r="F4115"/>
      <c r="G4115"/>
      <c r="H4115"/>
      <c r="I4115"/>
      <c r="J4115" s="102"/>
      <c r="K4115"/>
      <c r="L4115" s="102"/>
      <c r="M4115" s="135"/>
      <c r="N4115"/>
      <c r="O4115"/>
      <c r="P4115"/>
      <c r="Q4115"/>
      <c r="R4115"/>
      <c r="S4115"/>
      <c r="T4115"/>
      <c r="U4115"/>
    </row>
    <row r="4116" spans="1:21" s="105" customFormat="1" x14ac:dyDescent="0.3">
      <c r="A4116"/>
      <c r="B4116"/>
      <c r="C4116"/>
      <c r="D4116"/>
      <c r="E4116"/>
      <c r="F4116"/>
      <c r="G4116"/>
      <c r="H4116"/>
      <c r="I4116"/>
      <c r="J4116" s="102"/>
      <c r="K4116"/>
      <c r="L4116" s="102"/>
      <c r="M4116" s="135"/>
      <c r="N4116"/>
      <c r="O4116"/>
      <c r="P4116"/>
      <c r="Q4116"/>
      <c r="R4116"/>
      <c r="S4116"/>
      <c r="T4116"/>
      <c r="U4116"/>
    </row>
    <row r="4117" spans="1:21" s="105" customFormat="1" x14ac:dyDescent="0.3">
      <c r="A4117"/>
      <c r="B4117"/>
      <c r="C4117"/>
      <c r="D4117"/>
      <c r="E4117"/>
      <c r="F4117"/>
      <c r="G4117"/>
      <c r="H4117"/>
      <c r="I4117"/>
      <c r="J4117" s="102"/>
      <c r="K4117"/>
      <c r="L4117" s="102"/>
      <c r="M4117" s="135"/>
      <c r="N4117"/>
      <c r="O4117"/>
      <c r="P4117"/>
      <c r="Q4117"/>
      <c r="R4117"/>
      <c r="S4117"/>
      <c r="T4117"/>
      <c r="U4117"/>
    </row>
    <row r="4118" spans="1:21" s="105" customFormat="1" x14ac:dyDescent="0.3">
      <c r="A4118"/>
      <c r="B4118"/>
      <c r="C4118"/>
      <c r="D4118"/>
      <c r="E4118"/>
      <c r="F4118"/>
      <c r="G4118"/>
      <c r="H4118"/>
      <c r="I4118"/>
      <c r="J4118" s="102"/>
      <c r="K4118"/>
      <c r="L4118" s="102"/>
      <c r="M4118" s="135"/>
      <c r="N4118"/>
      <c r="O4118"/>
      <c r="P4118"/>
      <c r="Q4118"/>
      <c r="R4118"/>
      <c r="S4118"/>
      <c r="T4118"/>
      <c r="U4118"/>
    </row>
    <row r="4119" spans="1:21" s="105" customFormat="1" x14ac:dyDescent="0.3">
      <c r="A4119"/>
      <c r="B4119"/>
      <c r="C4119"/>
      <c r="D4119"/>
      <c r="E4119"/>
      <c r="F4119"/>
      <c r="G4119"/>
      <c r="H4119"/>
      <c r="I4119"/>
      <c r="J4119" s="102"/>
      <c r="K4119"/>
      <c r="L4119" s="102"/>
      <c r="M4119" s="135"/>
      <c r="N4119"/>
      <c r="O4119"/>
      <c r="P4119"/>
      <c r="Q4119"/>
      <c r="R4119"/>
      <c r="S4119"/>
      <c r="T4119"/>
      <c r="U4119"/>
    </row>
    <row r="4120" spans="1:21" s="105" customFormat="1" x14ac:dyDescent="0.3">
      <c r="A4120"/>
      <c r="B4120"/>
      <c r="C4120"/>
      <c r="D4120"/>
      <c r="E4120"/>
      <c r="F4120"/>
      <c r="G4120"/>
      <c r="H4120"/>
      <c r="I4120"/>
      <c r="J4120" s="102"/>
      <c r="K4120"/>
      <c r="L4120" s="102"/>
      <c r="M4120" s="135"/>
      <c r="N4120"/>
      <c r="O4120"/>
      <c r="P4120"/>
      <c r="Q4120"/>
      <c r="R4120"/>
      <c r="S4120"/>
      <c r="T4120"/>
      <c r="U4120"/>
    </row>
    <row r="4121" spans="1:21" s="105" customFormat="1" x14ac:dyDescent="0.3">
      <c r="A4121"/>
      <c r="B4121"/>
      <c r="C4121"/>
      <c r="D4121"/>
      <c r="E4121"/>
      <c r="F4121"/>
      <c r="G4121"/>
      <c r="H4121"/>
      <c r="I4121"/>
      <c r="J4121" s="102"/>
      <c r="K4121"/>
      <c r="L4121" s="102"/>
      <c r="M4121" s="135"/>
      <c r="N4121"/>
      <c r="O4121"/>
      <c r="P4121"/>
      <c r="Q4121"/>
      <c r="R4121"/>
      <c r="S4121"/>
      <c r="T4121"/>
      <c r="U4121"/>
    </row>
    <row r="4122" spans="1:21" s="105" customFormat="1" x14ac:dyDescent="0.3">
      <c r="A4122"/>
      <c r="B4122"/>
      <c r="C4122"/>
      <c r="D4122"/>
      <c r="E4122"/>
      <c r="F4122"/>
      <c r="G4122"/>
      <c r="H4122"/>
      <c r="I4122"/>
      <c r="J4122" s="102"/>
      <c r="K4122"/>
      <c r="L4122" s="102"/>
      <c r="M4122" s="135"/>
      <c r="N4122"/>
      <c r="O4122"/>
      <c r="P4122"/>
      <c r="Q4122"/>
      <c r="R4122"/>
      <c r="S4122"/>
      <c r="T4122"/>
      <c r="U4122"/>
    </row>
    <row r="4123" spans="1:21" s="105" customFormat="1" x14ac:dyDescent="0.3">
      <c r="A4123"/>
      <c r="B4123"/>
      <c r="C4123"/>
      <c r="D4123"/>
      <c r="E4123"/>
      <c r="F4123"/>
      <c r="G4123"/>
      <c r="H4123"/>
      <c r="I4123"/>
      <c r="J4123" s="102"/>
      <c r="K4123"/>
      <c r="L4123" s="102"/>
      <c r="M4123" s="135"/>
      <c r="N4123"/>
      <c r="O4123"/>
      <c r="P4123"/>
      <c r="Q4123"/>
      <c r="R4123"/>
      <c r="S4123"/>
      <c r="T4123"/>
      <c r="U4123"/>
    </row>
    <row r="4124" spans="1:21" s="105" customFormat="1" x14ac:dyDescent="0.3">
      <c r="A4124"/>
      <c r="B4124"/>
      <c r="C4124"/>
      <c r="D4124"/>
      <c r="E4124"/>
      <c r="F4124"/>
      <c r="G4124"/>
      <c r="H4124"/>
      <c r="I4124"/>
      <c r="J4124" s="102"/>
      <c r="K4124"/>
      <c r="L4124" s="102"/>
      <c r="M4124" s="135"/>
      <c r="N4124"/>
      <c r="O4124"/>
      <c r="P4124"/>
      <c r="Q4124"/>
      <c r="R4124"/>
      <c r="S4124"/>
      <c r="T4124"/>
      <c r="U4124"/>
    </row>
    <row r="4125" spans="1:21" s="105" customFormat="1" x14ac:dyDescent="0.3">
      <c r="A4125"/>
      <c r="B4125"/>
      <c r="C4125"/>
      <c r="D4125"/>
      <c r="E4125"/>
      <c r="F4125"/>
      <c r="G4125"/>
      <c r="H4125"/>
      <c r="I4125"/>
      <c r="J4125" s="102"/>
      <c r="K4125"/>
      <c r="L4125" s="102"/>
      <c r="M4125" s="135"/>
      <c r="N4125"/>
      <c r="O4125"/>
      <c r="P4125"/>
      <c r="Q4125"/>
      <c r="R4125"/>
      <c r="S4125"/>
      <c r="T4125"/>
      <c r="U4125"/>
    </row>
    <row r="4126" spans="1:21" s="105" customFormat="1" x14ac:dyDescent="0.3">
      <c r="A4126"/>
      <c r="B4126"/>
      <c r="C4126"/>
      <c r="D4126"/>
      <c r="E4126"/>
      <c r="F4126"/>
      <c r="G4126"/>
      <c r="H4126"/>
      <c r="I4126"/>
      <c r="J4126" s="102"/>
      <c r="K4126"/>
      <c r="L4126" s="102"/>
      <c r="M4126" s="135"/>
      <c r="N4126"/>
      <c r="O4126"/>
      <c r="P4126"/>
      <c r="Q4126"/>
      <c r="R4126"/>
      <c r="S4126"/>
      <c r="T4126"/>
      <c r="U4126"/>
    </row>
    <row r="4127" spans="1:21" s="105" customFormat="1" x14ac:dyDescent="0.3">
      <c r="A4127"/>
      <c r="B4127"/>
      <c r="C4127"/>
      <c r="D4127"/>
      <c r="E4127"/>
      <c r="F4127"/>
      <c r="G4127"/>
      <c r="H4127"/>
      <c r="I4127"/>
      <c r="J4127" s="102"/>
      <c r="K4127"/>
      <c r="L4127" s="102"/>
      <c r="M4127" s="135"/>
      <c r="N4127"/>
      <c r="O4127"/>
      <c r="P4127"/>
      <c r="Q4127"/>
      <c r="R4127"/>
      <c r="S4127"/>
      <c r="T4127"/>
      <c r="U4127"/>
    </row>
    <row r="4128" spans="1:21" s="105" customFormat="1" x14ac:dyDescent="0.3">
      <c r="A4128"/>
      <c r="B4128"/>
      <c r="C4128"/>
      <c r="D4128"/>
      <c r="E4128"/>
      <c r="F4128"/>
      <c r="G4128"/>
      <c r="H4128"/>
      <c r="I4128"/>
      <c r="J4128" s="102"/>
      <c r="K4128"/>
      <c r="L4128" s="102"/>
      <c r="M4128" s="135"/>
      <c r="N4128"/>
      <c r="O4128"/>
      <c r="P4128"/>
      <c r="Q4128"/>
      <c r="R4128"/>
      <c r="S4128"/>
      <c r="T4128"/>
      <c r="U4128"/>
    </row>
    <row r="4129" spans="1:21" s="105" customFormat="1" x14ac:dyDescent="0.3">
      <c r="A4129"/>
      <c r="B4129"/>
      <c r="C4129"/>
      <c r="D4129"/>
      <c r="E4129"/>
      <c r="F4129"/>
      <c r="G4129"/>
      <c r="H4129"/>
      <c r="I4129"/>
      <c r="J4129" s="102"/>
      <c r="K4129"/>
      <c r="L4129" s="102"/>
      <c r="M4129" s="135"/>
      <c r="N4129"/>
      <c r="O4129"/>
      <c r="P4129"/>
      <c r="Q4129"/>
      <c r="R4129"/>
      <c r="S4129"/>
      <c r="T4129"/>
      <c r="U4129"/>
    </row>
    <row r="4130" spans="1:21" s="105" customFormat="1" x14ac:dyDescent="0.3">
      <c r="A4130"/>
      <c r="B4130"/>
      <c r="C4130"/>
      <c r="D4130"/>
      <c r="E4130"/>
      <c r="F4130"/>
      <c r="G4130"/>
      <c r="H4130"/>
      <c r="I4130"/>
      <c r="J4130" s="102"/>
      <c r="K4130"/>
      <c r="L4130" s="102"/>
      <c r="M4130" s="135"/>
      <c r="N4130"/>
      <c r="O4130"/>
      <c r="P4130"/>
      <c r="Q4130"/>
      <c r="R4130"/>
      <c r="S4130"/>
      <c r="T4130"/>
      <c r="U4130"/>
    </row>
    <row r="4131" spans="1:21" s="105" customFormat="1" x14ac:dyDescent="0.3">
      <c r="A4131"/>
      <c r="B4131"/>
      <c r="C4131"/>
      <c r="D4131"/>
      <c r="E4131"/>
      <c r="F4131"/>
      <c r="G4131"/>
      <c r="H4131"/>
      <c r="I4131"/>
      <c r="J4131" s="102"/>
      <c r="K4131"/>
      <c r="L4131" s="102"/>
      <c r="M4131" s="135"/>
      <c r="N4131"/>
      <c r="O4131"/>
      <c r="P4131"/>
      <c r="Q4131"/>
      <c r="R4131"/>
      <c r="S4131"/>
      <c r="T4131"/>
      <c r="U4131"/>
    </row>
    <row r="4132" spans="1:21" s="105" customFormat="1" x14ac:dyDescent="0.3">
      <c r="A4132"/>
      <c r="B4132"/>
      <c r="C4132"/>
      <c r="D4132"/>
      <c r="E4132"/>
      <c r="F4132"/>
      <c r="G4132"/>
      <c r="H4132"/>
      <c r="I4132"/>
      <c r="J4132" s="102"/>
      <c r="K4132"/>
      <c r="L4132" s="102"/>
      <c r="M4132" s="135"/>
      <c r="N4132"/>
      <c r="O4132"/>
      <c r="P4132"/>
      <c r="Q4132"/>
      <c r="R4132"/>
      <c r="S4132"/>
      <c r="T4132"/>
      <c r="U4132"/>
    </row>
    <row r="4133" spans="1:21" s="105" customFormat="1" x14ac:dyDescent="0.3">
      <c r="A4133"/>
      <c r="B4133"/>
      <c r="C4133"/>
      <c r="D4133"/>
      <c r="E4133"/>
      <c r="F4133"/>
      <c r="G4133"/>
      <c r="H4133"/>
      <c r="I4133"/>
      <c r="J4133" s="102"/>
      <c r="K4133"/>
      <c r="L4133" s="102"/>
      <c r="M4133" s="135"/>
      <c r="N4133"/>
      <c r="O4133"/>
      <c r="P4133"/>
      <c r="Q4133"/>
      <c r="R4133"/>
      <c r="S4133"/>
      <c r="T4133"/>
      <c r="U4133"/>
    </row>
    <row r="4134" spans="1:21" s="105" customFormat="1" x14ac:dyDescent="0.3">
      <c r="A4134"/>
      <c r="B4134"/>
      <c r="C4134"/>
      <c r="D4134"/>
      <c r="E4134"/>
      <c r="F4134"/>
      <c r="G4134"/>
      <c r="H4134"/>
      <c r="I4134"/>
      <c r="J4134" s="102"/>
      <c r="K4134"/>
      <c r="L4134" s="102"/>
      <c r="M4134" s="135"/>
      <c r="N4134"/>
      <c r="O4134"/>
      <c r="P4134"/>
      <c r="Q4134"/>
      <c r="R4134"/>
      <c r="S4134"/>
      <c r="T4134"/>
      <c r="U4134"/>
    </row>
    <row r="4135" spans="1:21" s="105" customFormat="1" x14ac:dyDescent="0.3">
      <c r="A4135"/>
      <c r="B4135"/>
      <c r="C4135"/>
      <c r="D4135"/>
      <c r="E4135"/>
      <c r="F4135"/>
      <c r="G4135"/>
      <c r="H4135"/>
      <c r="I4135"/>
      <c r="J4135" s="102"/>
      <c r="K4135"/>
      <c r="L4135" s="102"/>
      <c r="M4135" s="135"/>
      <c r="N4135"/>
      <c r="O4135"/>
      <c r="P4135"/>
      <c r="Q4135"/>
      <c r="R4135"/>
      <c r="S4135"/>
      <c r="T4135"/>
      <c r="U4135"/>
    </row>
    <row r="4136" spans="1:21" s="105" customFormat="1" x14ac:dyDescent="0.3">
      <c r="A4136"/>
      <c r="B4136"/>
      <c r="C4136"/>
      <c r="D4136"/>
      <c r="E4136"/>
      <c r="F4136"/>
      <c r="G4136"/>
      <c r="H4136"/>
      <c r="I4136"/>
      <c r="J4136" s="102"/>
      <c r="K4136"/>
      <c r="L4136" s="102"/>
      <c r="M4136" s="135"/>
      <c r="N4136"/>
      <c r="O4136"/>
      <c r="P4136"/>
      <c r="Q4136"/>
      <c r="R4136"/>
      <c r="S4136"/>
      <c r="T4136"/>
      <c r="U4136"/>
    </row>
    <row r="4137" spans="1:21" s="105" customFormat="1" x14ac:dyDescent="0.3">
      <c r="A4137"/>
      <c r="B4137"/>
      <c r="C4137"/>
      <c r="D4137"/>
      <c r="E4137"/>
      <c r="F4137"/>
      <c r="G4137"/>
      <c r="H4137"/>
      <c r="I4137"/>
      <c r="J4137" s="102"/>
      <c r="K4137"/>
      <c r="L4137" s="102"/>
      <c r="M4137" s="135"/>
      <c r="N4137"/>
      <c r="O4137"/>
      <c r="P4137"/>
      <c r="Q4137"/>
      <c r="R4137"/>
      <c r="S4137"/>
      <c r="T4137"/>
      <c r="U4137"/>
    </row>
    <row r="4138" spans="1:21" s="105" customFormat="1" x14ac:dyDescent="0.3">
      <c r="A4138"/>
      <c r="B4138"/>
      <c r="C4138"/>
      <c r="D4138"/>
      <c r="E4138"/>
      <c r="F4138"/>
      <c r="G4138"/>
      <c r="H4138"/>
      <c r="I4138"/>
      <c r="J4138" s="102"/>
      <c r="K4138"/>
      <c r="L4138" s="102"/>
      <c r="M4138" s="135"/>
      <c r="N4138"/>
      <c r="O4138"/>
      <c r="P4138"/>
      <c r="Q4138"/>
      <c r="R4138"/>
      <c r="S4138"/>
      <c r="T4138"/>
      <c r="U4138"/>
    </row>
    <row r="4139" spans="1:21" s="105" customFormat="1" x14ac:dyDescent="0.3">
      <c r="A4139"/>
      <c r="B4139"/>
      <c r="C4139"/>
      <c r="D4139"/>
      <c r="E4139"/>
      <c r="F4139"/>
      <c r="G4139"/>
      <c r="H4139"/>
      <c r="I4139"/>
      <c r="J4139" s="102"/>
      <c r="K4139"/>
      <c r="L4139" s="102"/>
      <c r="M4139" s="135"/>
      <c r="N4139"/>
      <c r="O4139"/>
      <c r="P4139"/>
      <c r="Q4139"/>
      <c r="R4139"/>
      <c r="S4139"/>
      <c r="T4139"/>
      <c r="U4139"/>
    </row>
    <row r="4140" spans="1:21" s="105" customFormat="1" x14ac:dyDescent="0.3">
      <c r="A4140"/>
      <c r="B4140"/>
      <c r="C4140"/>
      <c r="D4140"/>
      <c r="E4140"/>
      <c r="F4140"/>
      <c r="G4140"/>
      <c r="H4140"/>
      <c r="I4140"/>
      <c r="J4140" s="102"/>
      <c r="K4140"/>
      <c r="L4140" s="102"/>
      <c r="M4140" s="135"/>
      <c r="N4140"/>
      <c r="O4140"/>
      <c r="P4140"/>
      <c r="Q4140"/>
      <c r="R4140"/>
      <c r="S4140"/>
      <c r="T4140"/>
      <c r="U4140"/>
    </row>
    <row r="4141" spans="1:21" s="105" customFormat="1" x14ac:dyDescent="0.3">
      <c r="A4141"/>
      <c r="B4141"/>
      <c r="C4141"/>
      <c r="D4141"/>
      <c r="E4141"/>
      <c r="F4141"/>
      <c r="G4141"/>
      <c r="H4141"/>
      <c r="I4141"/>
      <c r="J4141" s="102"/>
      <c r="K4141"/>
      <c r="L4141" s="102"/>
      <c r="M4141" s="135"/>
      <c r="N4141"/>
      <c r="O4141"/>
      <c r="P4141"/>
      <c r="Q4141"/>
      <c r="R4141"/>
      <c r="S4141"/>
      <c r="T4141"/>
      <c r="U4141"/>
    </row>
    <row r="4142" spans="1:21" s="105" customFormat="1" x14ac:dyDescent="0.3">
      <c r="A4142"/>
      <c r="B4142"/>
      <c r="C4142"/>
      <c r="D4142"/>
      <c r="E4142"/>
      <c r="F4142"/>
      <c r="G4142"/>
      <c r="H4142"/>
      <c r="I4142"/>
      <c r="J4142" s="102"/>
      <c r="K4142"/>
      <c r="L4142" s="102"/>
      <c r="M4142" s="135"/>
      <c r="N4142"/>
      <c r="O4142"/>
      <c r="P4142"/>
      <c r="Q4142"/>
      <c r="R4142"/>
      <c r="S4142"/>
      <c r="T4142"/>
      <c r="U4142"/>
    </row>
    <row r="4143" spans="1:21" s="105" customFormat="1" x14ac:dyDescent="0.3">
      <c r="A4143"/>
      <c r="B4143"/>
      <c r="C4143"/>
      <c r="D4143"/>
      <c r="E4143"/>
      <c r="F4143"/>
      <c r="G4143"/>
      <c r="H4143"/>
      <c r="I4143"/>
      <c r="J4143" s="102"/>
      <c r="K4143"/>
      <c r="L4143" s="102"/>
      <c r="M4143" s="135"/>
      <c r="N4143"/>
      <c r="O4143"/>
      <c r="P4143"/>
      <c r="Q4143"/>
      <c r="R4143"/>
      <c r="S4143"/>
      <c r="T4143"/>
      <c r="U4143"/>
    </row>
    <row r="4144" spans="1:21" s="105" customFormat="1" x14ac:dyDescent="0.3">
      <c r="A4144"/>
      <c r="B4144"/>
      <c r="C4144"/>
      <c r="D4144"/>
      <c r="E4144"/>
      <c r="F4144"/>
      <c r="G4144"/>
      <c r="H4144"/>
      <c r="I4144"/>
      <c r="J4144" s="102"/>
      <c r="K4144"/>
      <c r="L4144" s="102"/>
      <c r="M4144" s="135"/>
      <c r="N4144"/>
      <c r="O4144"/>
      <c r="P4144"/>
      <c r="Q4144"/>
      <c r="R4144"/>
      <c r="S4144"/>
      <c r="T4144"/>
      <c r="U4144"/>
    </row>
    <row r="4145" spans="1:21" s="105" customFormat="1" x14ac:dyDescent="0.3">
      <c r="A4145"/>
      <c r="B4145"/>
      <c r="C4145"/>
      <c r="D4145"/>
      <c r="E4145"/>
      <c r="F4145"/>
      <c r="G4145"/>
      <c r="H4145"/>
      <c r="I4145"/>
      <c r="J4145" s="102"/>
      <c r="K4145"/>
      <c r="L4145" s="102"/>
      <c r="M4145" s="135"/>
      <c r="N4145"/>
      <c r="O4145"/>
      <c r="P4145"/>
      <c r="Q4145"/>
      <c r="R4145"/>
      <c r="S4145"/>
      <c r="T4145"/>
      <c r="U4145"/>
    </row>
    <row r="4146" spans="1:21" s="105" customFormat="1" x14ac:dyDescent="0.3">
      <c r="A4146"/>
      <c r="B4146"/>
      <c r="C4146"/>
      <c r="D4146"/>
      <c r="E4146"/>
      <c r="F4146"/>
      <c r="G4146"/>
      <c r="H4146"/>
      <c r="I4146"/>
      <c r="J4146" s="102"/>
      <c r="K4146"/>
      <c r="L4146" s="102"/>
      <c r="M4146" s="135"/>
      <c r="N4146"/>
      <c r="O4146"/>
      <c r="P4146"/>
      <c r="Q4146"/>
      <c r="R4146"/>
      <c r="S4146"/>
      <c r="T4146"/>
      <c r="U4146"/>
    </row>
    <row r="4147" spans="1:21" s="105" customFormat="1" x14ac:dyDescent="0.3">
      <c r="A4147"/>
      <c r="B4147"/>
      <c r="C4147"/>
      <c r="D4147"/>
      <c r="E4147"/>
      <c r="F4147"/>
      <c r="G4147"/>
      <c r="H4147"/>
      <c r="I4147"/>
      <c r="J4147" s="102"/>
      <c r="K4147"/>
      <c r="L4147" s="102"/>
      <c r="M4147" s="135"/>
      <c r="N4147"/>
      <c r="O4147"/>
      <c r="P4147"/>
      <c r="Q4147"/>
      <c r="R4147"/>
      <c r="S4147"/>
      <c r="T4147"/>
      <c r="U4147"/>
    </row>
    <row r="4148" spans="1:21" s="105" customFormat="1" x14ac:dyDescent="0.3">
      <c r="A4148"/>
      <c r="B4148"/>
      <c r="C4148"/>
      <c r="D4148"/>
      <c r="E4148"/>
      <c r="F4148"/>
      <c r="G4148"/>
      <c r="H4148"/>
      <c r="I4148"/>
      <c r="J4148" s="102"/>
      <c r="K4148"/>
      <c r="L4148" s="102"/>
      <c r="M4148" s="135"/>
      <c r="N4148"/>
      <c r="O4148"/>
      <c r="P4148"/>
      <c r="Q4148"/>
      <c r="R4148"/>
      <c r="S4148"/>
      <c r="T4148"/>
      <c r="U4148"/>
    </row>
    <row r="4149" spans="1:21" s="105" customFormat="1" x14ac:dyDescent="0.3">
      <c r="A4149"/>
      <c r="B4149"/>
      <c r="C4149"/>
      <c r="D4149"/>
      <c r="E4149"/>
      <c r="F4149"/>
      <c r="G4149"/>
      <c r="H4149"/>
      <c r="I4149"/>
      <c r="J4149" s="102"/>
      <c r="K4149"/>
      <c r="L4149" s="102"/>
      <c r="M4149" s="135"/>
      <c r="N4149"/>
      <c r="O4149"/>
      <c r="P4149"/>
      <c r="Q4149"/>
      <c r="R4149"/>
      <c r="S4149"/>
      <c r="T4149"/>
      <c r="U4149"/>
    </row>
    <row r="4150" spans="1:21" s="105" customFormat="1" x14ac:dyDescent="0.3">
      <c r="A4150"/>
      <c r="B4150"/>
      <c r="C4150"/>
      <c r="D4150"/>
      <c r="E4150"/>
      <c r="F4150"/>
      <c r="G4150"/>
      <c r="H4150"/>
      <c r="I4150"/>
      <c r="J4150" s="102"/>
      <c r="K4150"/>
      <c r="L4150" s="102"/>
      <c r="M4150" s="135"/>
      <c r="N4150"/>
      <c r="O4150"/>
      <c r="P4150"/>
      <c r="Q4150"/>
      <c r="R4150"/>
      <c r="S4150"/>
      <c r="T4150"/>
      <c r="U4150"/>
    </row>
    <row r="4151" spans="1:21" s="105" customFormat="1" x14ac:dyDescent="0.3">
      <c r="A4151"/>
      <c r="B4151"/>
      <c r="C4151"/>
      <c r="D4151"/>
      <c r="E4151"/>
      <c r="F4151"/>
      <c r="G4151"/>
      <c r="H4151"/>
      <c r="I4151"/>
      <c r="J4151" s="102"/>
      <c r="K4151"/>
      <c r="L4151" s="102"/>
      <c r="M4151" s="135"/>
      <c r="N4151"/>
      <c r="O4151"/>
      <c r="P4151"/>
      <c r="Q4151"/>
      <c r="R4151"/>
      <c r="S4151"/>
      <c r="T4151"/>
      <c r="U4151"/>
    </row>
    <row r="4152" spans="1:21" s="105" customFormat="1" x14ac:dyDescent="0.3">
      <c r="A4152"/>
      <c r="B4152"/>
      <c r="C4152"/>
      <c r="D4152"/>
      <c r="E4152"/>
      <c r="F4152"/>
      <c r="G4152"/>
      <c r="H4152"/>
      <c r="I4152"/>
      <c r="J4152" s="102"/>
      <c r="K4152"/>
      <c r="L4152" s="102"/>
      <c r="M4152" s="135"/>
      <c r="N4152"/>
      <c r="O4152"/>
      <c r="P4152"/>
      <c r="Q4152"/>
      <c r="R4152"/>
      <c r="S4152"/>
      <c r="T4152"/>
      <c r="U4152"/>
    </row>
    <row r="4153" spans="1:21" s="105" customFormat="1" x14ac:dyDescent="0.3">
      <c r="A4153"/>
      <c r="B4153"/>
      <c r="C4153"/>
      <c r="D4153"/>
      <c r="E4153"/>
      <c r="F4153"/>
      <c r="G4153"/>
      <c r="H4153"/>
      <c r="I4153"/>
      <c r="J4153" s="102"/>
      <c r="K4153"/>
      <c r="L4153" s="102"/>
      <c r="M4153" s="135"/>
      <c r="N4153"/>
      <c r="O4153"/>
      <c r="P4153"/>
      <c r="Q4153"/>
      <c r="R4153"/>
      <c r="S4153"/>
      <c r="T4153"/>
      <c r="U4153"/>
    </row>
    <row r="4154" spans="1:21" s="105" customFormat="1" x14ac:dyDescent="0.3">
      <c r="A4154"/>
      <c r="B4154"/>
      <c r="C4154"/>
      <c r="D4154"/>
      <c r="E4154"/>
      <c r="F4154"/>
      <c r="G4154"/>
      <c r="H4154"/>
      <c r="I4154"/>
      <c r="J4154" s="102"/>
      <c r="K4154"/>
      <c r="L4154" s="102"/>
      <c r="M4154" s="135"/>
      <c r="N4154"/>
      <c r="O4154"/>
      <c r="P4154"/>
      <c r="Q4154"/>
      <c r="R4154"/>
      <c r="S4154"/>
      <c r="T4154"/>
      <c r="U4154"/>
    </row>
    <row r="4155" spans="1:21" s="105" customFormat="1" x14ac:dyDescent="0.3">
      <c r="A4155"/>
      <c r="B4155"/>
      <c r="C4155"/>
      <c r="D4155"/>
      <c r="E4155"/>
      <c r="F4155"/>
      <c r="G4155"/>
      <c r="H4155"/>
      <c r="I4155"/>
      <c r="J4155" s="102"/>
      <c r="K4155"/>
      <c r="L4155" s="102"/>
      <c r="M4155" s="135"/>
      <c r="N4155"/>
      <c r="O4155"/>
      <c r="P4155"/>
      <c r="Q4155"/>
      <c r="R4155"/>
      <c r="S4155"/>
      <c r="T4155"/>
      <c r="U4155"/>
    </row>
    <row r="4156" spans="1:21" s="105" customFormat="1" x14ac:dyDescent="0.3">
      <c r="A4156"/>
      <c r="B4156"/>
      <c r="C4156"/>
      <c r="D4156"/>
      <c r="E4156"/>
      <c r="F4156"/>
      <c r="G4156"/>
      <c r="H4156"/>
      <c r="I4156"/>
      <c r="J4156" s="102"/>
      <c r="K4156"/>
      <c r="L4156" s="102"/>
      <c r="M4156" s="135"/>
      <c r="N4156"/>
      <c r="O4156"/>
      <c r="P4156"/>
      <c r="Q4156"/>
      <c r="R4156"/>
      <c r="S4156"/>
      <c r="T4156"/>
      <c r="U4156"/>
    </row>
    <row r="4157" spans="1:21" s="105" customFormat="1" x14ac:dyDescent="0.3">
      <c r="A4157"/>
      <c r="B4157"/>
      <c r="C4157"/>
      <c r="D4157"/>
      <c r="E4157"/>
      <c r="F4157"/>
      <c r="G4157"/>
      <c r="H4157"/>
      <c r="I4157"/>
      <c r="J4157" s="102"/>
      <c r="K4157"/>
      <c r="L4157" s="102"/>
      <c r="M4157" s="135"/>
      <c r="N4157"/>
      <c r="O4157"/>
      <c r="P4157"/>
      <c r="Q4157"/>
      <c r="R4157"/>
      <c r="S4157"/>
      <c r="T4157"/>
      <c r="U4157"/>
    </row>
    <row r="4158" spans="1:21" s="105" customFormat="1" x14ac:dyDescent="0.3">
      <c r="A4158"/>
      <c r="B4158"/>
      <c r="C4158"/>
      <c r="D4158"/>
      <c r="E4158"/>
      <c r="F4158"/>
      <c r="G4158"/>
      <c r="H4158"/>
      <c r="I4158"/>
      <c r="J4158" s="102"/>
      <c r="K4158"/>
      <c r="L4158" s="102"/>
      <c r="M4158" s="135"/>
      <c r="N4158"/>
      <c r="O4158"/>
      <c r="P4158"/>
      <c r="Q4158"/>
      <c r="R4158"/>
      <c r="S4158"/>
      <c r="T4158"/>
      <c r="U4158"/>
    </row>
    <row r="4159" spans="1:21" s="105" customFormat="1" x14ac:dyDescent="0.3">
      <c r="A4159"/>
      <c r="B4159"/>
      <c r="C4159"/>
      <c r="D4159"/>
      <c r="E4159"/>
      <c r="F4159"/>
      <c r="G4159"/>
      <c r="H4159"/>
      <c r="I4159"/>
      <c r="J4159" s="102"/>
      <c r="K4159"/>
      <c r="L4159" s="102"/>
      <c r="M4159" s="135"/>
      <c r="N4159"/>
      <c r="O4159"/>
      <c r="P4159"/>
      <c r="Q4159"/>
      <c r="R4159"/>
      <c r="S4159"/>
      <c r="T4159"/>
      <c r="U4159"/>
    </row>
    <row r="4160" spans="1:21" s="105" customFormat="1" x14ac:dyDescent="0.3">
      <c r="A4160"/>
      <c r="B4160"/>
      <c r="C4160"/>
      <c r="D4160"/>
      <c r="E4160"/>
      <c r="F4160"/>
      <c r="G4160"/>
      <c r="H4160"/>
      <c r="I4160"/>
      <c r="J4160" s="102"/>
      <c r="K4160"/>
      <c r="L4160" s="102"/>
      <c r="M4160" s="135"/>
      <c r="N4160"/>
      <c r="O4160"/>
      <c r="P4160"/>
      <c r="Q4160"/>
      <c r="R4160"/>
      <c r="S4160"/>
      <c r="T4160"/>
      <c r="U4160"/>
    </row>
    <row r="4161" spans="1:21" s="105" customFormat="1" x14ac:dyDescent="0.3">
      <c r="A4161"/>
      <c r="B4161"/>
      <c r="C4161"/>
      <c r="D4161"/>
      <c r="E4161"/>
      <c r="F4161"/>
      <c r="G4161"/>
      <c r="H4161"/>
      <c r="I4161"/>
      <c r="J4161" s="102"/>
      <c r="K4161"/>
      <c r="L4161" s="102"/>
      <c r="M4161" s="135"/>
      <c r="N4161"/>
      <c r="O4161"/>
      <c r="P4161"/>
      <c r="Q4161"/>
      <c r="R4161"/>
      <c r="S4161"/>
      <c r="T4161"/>
      <c r="U4161"/>
    </row>
    <row r="4162" spans="1:21" s="105" customFormat="1" x14ac:dyDescent="0.3">
      <c r="A4162"/>
      <c r="B4162"/>
      <c r="C4162"/>
      <c r="D4162"/>
      <c r="E4162"/>
      <c r="F4162"/>
      <c r="G4162"/>
      <c r="H4162"/>
      <c r="I4162"/>
      <c r="J4162" s="102"/>
      <c r="K4162"/>
      <c r="L4162" s="102"/>
      <c r="M4162" s="135"/>
      <c r="N4162"/>
      <c r="O4162"/>
      <c r="P4162"/>
      <c r="Q4162"/>
      <c r="R4162"/>
      <c r="S4162"/>
      <c r="T4162"/>
      <c r="U4162"/>
    </row>
    <row r="4163" spans="1:21" s="105" customFormat="1" x14ac:dyDescent="0.3">
      <c r="A4163"/>
      <c r="B4163"/>
      <c r="C4163"/>
      <c r="D4163"/>
      <c r="E4163"/>
      <c r="F4163"/>
      <c r="G4163"/>
      <c r="H4163"/>
      <c r="I4163"/>
      <c r="J4163" s="102"/>
      <c r="K4163"/>
      <c r="L4163" s="102"/>
      <c r="M4163" s="135"/>
      <c r="N4163"/>
      <c r="O4163"/>
      <c r="P4163"/>
      <c r="Q4163"/>
      <c r="R4163"/>
      <c r="S4163"/>
      <c r="T4163"/>
      <c r="U4163"/>
    </row>
    <row r="4164" spans="1:21" s="105" customFormat="1" x14ac:dyDescent="0.3">
      <c r="A4164"/>
      <c r="B4164"/>
      <c r="C4164"/>
      <c r="D4164"/>
      <c r="E4164"/>
      <c r="F4164"/>
      <c r="G4164"/>
      <c r="H4164"/>
      <c r="I4164"/>
      <c r="J4164" s="102"/>
      <c r="K4164"/>
      <c r="L4164" s="102"/>
      <c r="M4164" s="135"/>
      <c r="N4164"/>
      <c r="O4164"/>
      <c r="P4164"/>
      <c r="Q4164"/>
      <c r="R4164"/>
      <c r="S4164"/>
      <c r="T4164"/>
      <c r="U4164"/>
    </row>
    <row r="4165" spans="1:21" s="105" customFormat="1" x14ac:dyDescent="0.3">
      <c r="A4165"/>
      <c r="B4165"/>
      <c r="C4165"/>
      <c r="D4165"/>
      <c r="E4165"/>
      <c r="F4165"/>
      <c r="G4165"/>
      <c r="H4165"/>
      <c r="I4165"/>
      <c r="J4165" s="102"/>
      <c r="K4165"/>
      <c r="L4165" s="102"/>
      <c r="M4165" s="135"/>
      <c r="N4165"/>
      <c r="O4165"/>
      <c r="P4165"/>
      <c r="Q4165"/>
      <c r="R4165"/>
      <c r="S4165"/>
      <c r="T4165"/>
      <c r="U4165"/>
    </row>
    <row r="4166" spans="1:21" s="105" customFormat="1" x14ac:dyDescent="0.3">
      <c r="A4166"/>
      <c r="B4166"/>
      <c r="C4166"/>
      <c r="D4166"/>
      <c r="E4166"/>
      <c r="F4166"/>
      <c r="G4166"/>
      <c r="H4166"/>
      <c r="I4166"/>
      <c r="J4166" s="102"/>
      <c r="K4166"/>
      <c r="L4166" s="102"/>
      <c r="M4166" s="135"/>
      <c r="N4166"/>
      <c r="O4166"/>
      <c r="P4166"/>
      <c r="Q4166"/>
      <c r="R4166"/>
      <c r="S4166"/>
      <c r="T4166"/>
      <c r="U4166"/>
    </row>
    <row r="4167" spans="1:21" s="105" customFormat="1" x14ac:dyDescent="0.3">
      <c r="A4167"/>
      <c r="B4167"/>
      <c r="C4167"/>
      <c r="D4167"/>
      <c r="E4167"/>
      <c r="F4167"/>
      <c r="G4167"/>
      <c r="H4167"/>
      <c r="I4167"/>
      <c r="J4167" s="102"/>
      <c r="K4167"/>
      <c r="L4167" s="102"/>
      <c r="M4167" s="135"/>
      <c r="N4167"/>
      <c r="O4167"/>
      <c r="P4167"/>
      <c r="Q4167"/>
      <c r="R4167"/>
      <c r="S4167"/>
      <c r="T4167"/>
      <c r="U4167"/>
    </row>
    <row r="4168" spans="1:21" s="105" customFormat="1" x14ac:dyDescent="0.3">
      <c r="A4168"/>
      <c r="B4168"/>
      <c r="C4168"/>
      <c r="D4168"/>
      <c r="E4168"/>
      <c r="F4168"/>
      <c r="G4168"/>
      <c r="H4168"/>
      <c r="I4168"/>
      <c r="J4168" s="102"/>
      <c r="K4168"/>
      <c r="L4168" s="102"/>
      <c r="M4168" s="135"/>
      <c r="N4168"/>
      <c r="O4168"/>
      <c r="P4168"/>
      <c r="Q4168"/>
      <c r="R4168"/>
      <c r="S4168"/>
      <c r="T4168"/>
      <c r="U4168"/>
    </row>
    <row r="4169" spans="1:21" s="105" customFormat="1" x14ac:dyDescent="0.3">
      <c r="A4169"/>
      <c r="B4169"/>
      <c r="C4169"/>
      <c r="D4169"/>
      <c r="E4169"/>
      <c r="F4169"/>
      <c r="G4169"/>
      <c r="H4169"/>
      <c r="I4169"/>
      <c r="J4169" s="102"/>
      <c r="K4169"/>
      <c r="L4169" s="102"/>
      <c r="M4169" s="135"/>
      <c r="N4169"/>
      <c r="O4169"/>
      <c r="P4169"/>
      <c r="Q4169"/>
      <c r="R4169"/>
      <c r="S4169"/>
      <c r="T4169"/>
      <c r="U4169"/>
    </row>
    <row r="4170" spans="1:21" s="105" customFormat="1" x14ac:dyDescent="0.3">
      <c r="A4170"/>
      <c r="B4170"/>
      <c r="C4170"/>
      <c r="D4170"/>
      <c r="E4170"/>
      <c r="F4170"/>
      <c r="G4170"/>
      <c r="H4170"/>
      <c r="I4170"/>
      <c r="J4170" s="102"/>
      <c r="K4170"/>
      <c r="L4170" s="102"/>
      <c r="M4170" s="135"/>
      <c r="N4170"/>
      <c r="O4170"/>
      <c r="P4170"/>
      <c r="Q4170"/>
      <c r="R4170"/>
      <c r="S4170"/>
      <c r="T4170"/>
      <c r="U4170"/>
    </row>
    <row r="4171" spans="1:21" s="105" customFormat="1" x14ac:dyDescent="0.3">
      <c r="A4171"/>
      <c r="B4171"/>
      <c r="C4171"/>
      <c r="D4171"/>
      <c r="E4171"/>
      <c r="F4171"/>
      <c r="G4171"/>
      <c r="H4171"/>
      <c r="I4171"/>
      <c r="J4171" s="102"/>
      <c r="K4171"/>
      <c r="L4171" s="102"/>
      <c r="M4171" s="135"/>
      <c r="N4171"/>
      <c r="O4171"/>
      <c r="P4171"/>
      <c r="Q4171"/>
      <c r="R4171"/>
      <c r="S4171"/>
      <c r="T4171"/>
      <c r="U4171"/>
    </row>
    <row r="4172" spans="1:21" s="105" customFormat="1" x14ac:dyDescent="0.3">
      <c r="A4172"/>
      <c r="B4172"/>
      <c r="C4172"/>
      <c r="D4172"/>
      <c r="E4172"/>
      <c r="F4172"/>
      <c r="G4172"/>
      <c r="H4172"/>
      <c r="I4172"/>
      <c r="J4172" s="102"/>
      <c r="K4172"/>
      <c r="L4172" s="102"/>
      <c r="M4172" s="135"/>
      <c r="N4172"/>
      <c r="O4172"/>
      <c r="P4172"/>
      <c r="Q4172"/>
      <c r="R4172"/>
      <c r="S4172"/>
      <c r="T4172"/>
      <c r="U4172"/>
    </row>
    <row r="4173" spans="1:21" s="105" customFormat="1" x14ac:dyDescent="0.3">
      <c r="A4173"/>
      <c r="B4173"/>
      <c r="C4173"/>
      <c r="D4173"/>
      <c r="E4173"/>
      <c r="F4173"/>
      <c r="G4173"/>
      <c r="H4173"/>
      <c r="I4173"/>
      <c r="J4173" s="102"/>
      <c r="K4173"/>
      <c r="L4173" s="102"/>
      <c r="M4173" s="135"/>
      <c r="N4173"/>
      <c r="O4173"/>
      <c r="P4173"/>
      <c r="Q4173"/>
      <c r="R4173"/>
      <c r="S4173"/>
      <c r="T4173"/>
      <c r="U4173"/>
    </row>
    <row r="4174" spans="1:21" s="105" customFormat="1" x14ac:dyDescent="0.3">
      <c r="A4174"/>
      <c r="B4174"/>
      <c r="C4174"/>
      <c r="D4174"/>
      <c r="E4174"/>
      <c r="F4174"/>
      <c r="G4174"/>
      <c r="H4174"/>
      <c r="I4174"/>
      <c r="J4174" s="102"/>
      <c r="K4174"/>
      <c r="L4174" s="102"/>
      <c r="M4174" s="135"/>
      <c r="N4174"/>
      <c r="O4174"/>
      <c r="P4174"/>
      <c r="Q4174"/>
      <c r="R4174"/>
      <c r="S4174"/>
      <c r="T4174"/>
      <c r="U4174"/>
    </row>
    <row r="4175" spans="1:21" s="105" customFormat="1" x14ac:dyDescent="0.3">
      <c r="A4175"/>
      <c r="B4175"/>
      <c r="C4175"/>
      <c r="D4175"/>
      <c r="E4175"/>
      <c r="F4175"/>
      <c r="G4175"/>
      <c r="H4175"/>
      <c r="I4175"/>
      <c r="J4175" s="102"/>
      <c r="K4175"/>
      <c r="L4175" s="102"/>
      <c r="M4175" s="135"/>
      <c r="N4175"/>
      <c r="O4175"/>
      <c r="P4175"/>
      <c r="Q4175"/>
      <c r="R4175"/>
      <c r="S4175"/>
      <c r="T4175"/>
      <c r="U4175"/>
    </row>
    <row r="4176" spans="1:21" s="105" customFormat="1" x14ac:dyDescent="0.3">
      <c r="A4176"/>
      <c r="B4176"/>
      <c r="C4176"/>
      <c r="D4176"/>
      <c r="E4176"/>
      <c r="F4176"/>
      <c r="G4176"/>
      <c r="H4176"/>
      <c r="I4176"/>
      <c r="J4176" s="102"/>
      <c r="K4176"/>
      <c r="L4176" s="102"/>
      <c r="M4176" s="135"/>
      <c r="N4176"/>
      <c r="O4176"/>
      <c r="P4176"/>
      <c r="Q4176"/>
      <c r="R4176"/>
      <c r="S4176"/>
      <c r="T4176"/>
      <c r="U4176"/>
    </row>
    <row r="4177" spans="1:21" s="105" customFormat="1" x14ac:dyDescent="0.3">
      <c r="A4177"/>
      <c r="B4177"/>
      <c r="C4177"/>
      <c r="D4177"/>
      <c r="E4177"/>
      <c r="F4177"/>
      <c r="G4177"/>
      <c r="H4177"/>
      <c r="I4177"/>
      <c r="J4177" s="102"/>
      <c r="K4177"/>
      <c r="L4177" s="102"/>
      <c r="M4177" s="135"/>
      <c r="N4177"/>
      <c r="O4177"/>
      <c r="P4177"/>
      <c r="Q4177"/>
      <c r="R4177"/>
      <c r="S4177"/>
      <c r="T4177"/>
      <c r="U4177"/>
    </row>
    <row r="4178" spans="1:21" s="105" customFormat="1" x14ac:dyDescent="0.3">
      <c r="A4178"/>
      <c r="B4178"/>
      <c r="C4178"/>
      <c r="D4178"/>
      <c r="E4178"/>
      <c r="F4178"/>
      <c r="G4178"/>
      <c r="H4178"/>
      <c r="I4178"/>
      <c r="J4178" s="102"/>
      <c r="K4178"/>
      <c r="L4178" s="102"/>
      <c r="M4178" s="135"/>
      <c r="N4178"/>
      <c r="O4178"/>
      <c r="P4178"/>
      <c r="Q4178"/>
      <c r="R4178"/>
      <c r="S4178"/>
      <c r="T4178"/>
      <c r="U4178"/>
    </row>
    <row r="4179" spans="1:21" s="105" customFormat="1" x14ac:dyDescent="0.3">
      <c r="A4179"/>
      <c r="B4179"/>
      <c r="C4179"/>
      <c r="D4179"/>
      <c r="E4179"/>
      <c r="F4179"/>
      <c r="G4179"/>
      <c r="H4179"/>
      <c r="I4179"/>
      <c r="J4179" s="102"/>
      <c r="K4179"/>
      <c r="L4179" s="102"/>
      <c r="M4179" s="135"/>
      <c r="N4179"/>
      <c r="O4179"/>
      <c r="P4179"/>
      <c r="Q4179"/>
      <c r="R4179"/>
      <c r="S4179"/>
      <c r="T4179"/>
      <c r="U4179"/>
    </row>
    <row r="4180" spans="1:21" s="105" customFormat="1" x14ac:dyDescent="0.3">
      <c r="A4180"/>
      <c r="B4180"/>
      <c r="C4180"/>
      <c r="D4180"/>
      <c r="E4180"/>
      <c r="F4180"/>
      <c r="G4180"/>
      <c r="H4180"/>
      <c r="I4180"/>
      <c r="J4180" s="102"/>
      <c r="K4180"/>
      <c r="L4180" s="102"/>
      <c r="M4180" s="135"/>
      <c r="N4180"/>
      <c r="O4180"/>
      <c r="P4180"/>
      <c r="Q4180"/>
      <c r="R4180"/>
      <c r="S4180"/>
      <c r="T4180"/>
      <c r="U4180"/>
    </row>
    <row r="4181" spans="1:21" s="105" customFormat="1" x14ac:dyDescent="0.3">
      <c r="A4181"/>
      <c r="B4181"/>
      <c r="C4181"/>
      <c r="D4181"/>
      <c r="E4181"/>
      <c r="F4181"/>
      <c r="G4181"/>
      <c r="H4181"/>
      <c r="I4181"/>
      <c r="J4181" s="102"/>
      <c r="K4181"/>
      <c r="L4181" s="102"/>
      <c r="M4181" s="135"/>
      <c r="N4181"/>
      <c r="O4181"/>
      <c r="P4181"/>
      <c r="Q4181"/>
      <c r="R4181"/>
      <c r="S4181"/>
      <c r="T4181"/>
      <c r="U4181"/>
    </row>
    <row r="4182" spans="1:21" s="105" customFormat="1" x14ac:dyDescent="0.3">
      <c r="A4182"/>
      <c r="B4182"/>
      <c r="C4182"/>
      <c r="D4182"/>
      <c r="E4182"/>
      <c r="F4182"/>
      <c r="G4182"/>
      <c r="H4182"/>
      <c r="I4182"/>
      <c r="J4182" s="102"/>
      <c r="K4182"/>
      <c r="L4182" s="102"/>
      <c r="M4182" s="135"/>
      <c r="N4182"/>
      <c r="O4182"/>
      <c r="P4182"/>
      <c r="Q4182"/>
      <c r="R4182"/>
      <c r="S4182"/>
      <c r="T4182"/>
      <c r="U4182"/>
    </row>
    <row r="4183" spans="1:21" s="105" customFormat="1" x14ac:dyDescent="0.3">
      <c r="A4183"/>
      <c r="B4183"/>
      <c r="C4183"/>
      <c r="D4183"/>
      <c r="E4183"/>
      <c r="F4183"/>
      <c r="G4183"/>
      <c r="H4183"/>
      <c r="I4183"/>
      <c r="J4183" s="102"/>
      <c r="K4183"/>
      <c r="L4183" s="102"/>
      <c r="M4183" s="135"/>
      <c r="N4183"/>
      <c r="O4183"/>
      <c r="P4183"/>
      <c r="Q4183"/>
      <c r="R4183"/>
      <c r="S4183"/>
      <c r="T4183"/>
      <c r="U4183"/>
    </row>
    <row r="4184" spans="1:21" s="105" customFormat="1" x14ac:dyDescent="0.3">
      <c r="A4184"/>
      <c r="B4184"/>
      <c r="C4184"/>
      <c r="D4184"/>
      <c r="E4184"/>
      <c r="F4184"/>
      <c r="G4184"/>
      <c r="H4184"/>
      <c r="I4184"/>
      <c r="J4184" s="102"/>
      <c r="K4184"/>
      <c r="L4184" s="102"/>
      <c r="M4184" s="135"/>
      <c r="N4184"/>
      <c r="O4184"/>
      <c r="P4184"/>
      <c r="Q4184"/>
      <c r="R4184"/>
      <c r="S4184"/>
      <c r="T4184"/>
      <c r="U4184"/>
    </row>
    <row r="4185" spans="1:21" s="105" customFormat="1" x14ac:dyDescent="0.3">
      <c r="A4185"/>
      <c r="B4185"/>
      <c r="C4185"/>
      <c r="D4185"/>
      <c r="E4185"/>
      <c r="F4185"/>
      <c r="G4185"/>
      <c r="H4185"/>
      <c r="I4185"/>
      <c r="J4185" s="102"/>
      <c r="K4185"/>
      <c r="L4185" s="102"/>
      <c r="M4185" s="135"/>
      <c r="N4185"/>
      <c r="O4185"/>
      <c r="P4185"/>
      <c r="Q4185"/>
      <c r="R4185"/>
      <c r="S4185"/>
      <c r="T4185"/>
      <c r="U4185"/>
    </row>
    <row r="4186" spans="1:21" s="105" customFormat="1" x14ac:dyDescent="0.3">
      <c r="A4186"/>
      <c r="B4186"/>
      <c r="C4186"/>
      <c r="D4186"/>
      <c r="E4186"/>
      <c r="F4186"/>
      <c r="G4186"/>
      <c r="H4186"/>
      <c r="I4186"/>
      <c r="J4186" s="102"/>
      <c r="K4186"/>
      <c r="L4186" s="102"/>
      <c r="M4186" s="135"/>
      <c r="N4186"/>
      <c r="O4186"/>
      <c r="P4186"/>
      <c r="Q4186"/>
      <c r="R4186"/>
      <c r="S4186"/>
      <c r="T4186"/>
      <c r="U4186"/>
    </row>
    <row r="4187" spans="1:21" s="105" customFormat="1" x14ac:dyDescent="0.3">
      <c r="A4187"/>
      <c r="B4187"/>
      <c r="C4187"/>
      <c r="D4187"/>
      <c r="E4187"/>
      <c r="F4187"/>
      <c r="G4187"/>
      <c r="H4187"/>
      <c r="I4187"/>
      <c r="J4187" s="102"/>
      <c r="K4187"/>
      <c r="L4187" s="102"/>
      <c r="M4187" s="135"/>
      <c r="N4187"/>
      <c r="O4187"/>
      <c r="P4187"/>
      <c r="Q4187"/>
      <c r="R4187"/>
      <c r="S4187"/>
      <c r="T4187"/>
      <c r="U4187"/>
    </row>
    <row r="4188" spans="1:21" s="105" customFormat="1" x14ac:dyDescent="0.3">
      <c r="A4188"/>
      <c r="B4188"/>
      <c r="C4188"/>
      <c r="D4188"/>
      <c r="E4188"/>
      <c r="F4188"/>
      <c r="G4188"/>
      <c r="H4188"/>
      <c r="I4188"/>
      <c r="J4188" s="102"/>
      <c r="K4188"/>
      <c r="L4188" s="102"/>
      <c r="M4188" s="135"/>
      <c r="N4188"/>
      <c r="O4188"/>
      <c r="P4188"/>
      <c r="Q4188"/>
      <c r="R4188"/>
      <c r="S4188"/>
      <c r="T4188"/>
      <c r="U4188"/>
    </row>
    <row r="4189" spans="1:21" s="105" customFormat="1" x14ac:dyDescent="0.3">
      <c r="A4189"/>
      <c r="B4189"/>
      <c r="C4189"/>
      <c r="D4189"/>
      <c r="E4189"/>
      <c r="F4189"/>
      <c r="G4189"/>
      <c r="H4189"/>
      <c r="I4189"/>
      <c r="J4189" s="102"/>
      <c r="K4189"/>
      <c r="L4189" s="102"/>
      <c r="M4189" s="135"/>
      <c r="N4189"/>
      <c r="O4189"/>
      <c r="P4189"/>
      <c r="Q4189"/>
      <c r="R4189"/>
      <c r="S4189"/>
      <c r="T4189"/>
      <c r="U4189"/>
    </row>
    <row r="4190" spans="1:21" s="105" customFormat="1" x14ac:dyDescent="0.3">
      <c r="A4190"/>
      <c r="B4190"/>
      <c r="C4190"/>
      <c r="D4190"/>
      <c r="E4190"/>
      <c r="F4190"/>
      <c r="G4190"/>
      <c r="H4190"/>
      <c r="I4190"/>
      <c r="J4190" s="102"/>
      <c r="K4190"/>
      <c r="L4190" s="102"/>
      <c r="M4190" s="135"/>
      <c r="N4190"/>
      <c r="O4190"/>
      <c r="P4190"/>
      <c r="Q4190"/>
      <c r="R4190"/>
      <c r="S4190"/>
      <c r="T4190"/>
      <c r="U4190"/>
    </row>
    <row r="4191" spans="1:21" s="105" customFormat="1" x14ac:dyDescent="0.3">
      <c r="A4191"/>
      <c r="B4191"/>
      <c r="C4191"/>
      <c r="D4191"/>
      <c r="E4191"/>
      <c r="F4191"/>
      <c r="G4191"/>
      <c r="H4191"/>
      <c r="I4191"/>
      <c r="J4191" s="102"/>
      <c r="K4191"/>
      <c r="L4191" s="102"/>
      <c r="M4191" s="135"/>
      <c r="N4191"/>
      <c r="O4191"/>
      <c r="P4191"/>
      <c r="Q4191"/>
      <c r="R4191"/>
      <c r="S4191"/>
      <c r="T4191"/>
      <c r="U4191"/>
    </row>
    <row r="4192" spans="1:21" s="105" customFormat="1" x14ac:dyDescent="0.3">
      <c r="A4192"/>
      <c r="B4192"/>
      <c r="C4192"/>
      <c r="D4192"/>
      <c r="E4192"/>
      <c r="F4192"/>
      <c r="G4192"/>
      <c r="H4192"/>
      <c r="I4192"/>
      <c r="J4192" s="102"/>
      <c r="K4192"/>
      <c r="L4192" s="102"/>
      <c r="M4192" s="135"/>
      <c r="N4192"/>
      <c r="O4192"/>
      <c r="P4192"/>
      <c r="Q4192"/>
      <c r="R4192"/>
      <c r="S4192"/>
      <c r="T4192"/>
      <c r="U4192"/>
    </row>
    <row r="4193" spans="1:21" s="105" customFormat="1" x14ac:dyDescent="0.3">
      <c r="A4193"/>
      <c r="B4193"/>
      <c r="C4193"/>
      <c r="D4193"/>
      <c r="E4193"/>
      <c r="F4193"/>
      <c r="G4193"/>
      <c r="H4193"/>
      <c r="I4193"/>
      <c r="J4193" s="102"/>
      <c r="K4193"/>
      <c r="L4193" s="102"/>
      <c r="M4193" s="135"/>
      <c r="N4193"/>
      <c r="O4193"/>
      <c r="P4193"/>
      <c r="Q4193"/>
      <c r="R4193"/>
      <c r="S4193"/>
      <c r="T4193"/>
      <c r="U4193"/>
    </row>
    <row r="4194" spans="1:21" s="105" customFormat="1" x14ac:dyDescent="0.3">
      <c r="A4194"/>
      <c r="B4194"/>
      <c r="C4194"/>
      <c r="D4194"/>
      <c r="E4194"/>
      <c r="F4194"/>
      <c r="G4194"/>
      <c r="H4194"/>
      <c r="I4194"/>
      <c r="J4194" s="102"/>
      <c r="K4194"/>
      <c r="L4194" s="102"/>
      <c r="M4194" s="135"/>
      <c r="N4194"/>
      <c r="O4194"/>
      <c r="P4194"/>
      <c r="Q4194"/>
      <c r="R4194"/>
      <c r="S4194"/>
      <c r="T4194"/>
      <c r="U4194"/>
    </row>
    <row r="4195" spans="1:21" s="105" customFormat="1" x14ac:dyDescent="0.3">
      <c r="A4195"/>
      <c r="B4195"/>
      <c r="C4195"/>
      <c r="D4195"/>
      <c r="E4195"/>
      <c r="F4195"/>
      <c r="G4195"/>
      <c r="H4195"/>
      <c r="I4195"/>
      <c r="J4195" s="102"/>
      <c r="K4195"/>
      <c r="L4195" s="102"/>
      <c r="M4195" s="135"/>
      <c r="N4195"/>
      <c r="O4195"/>
      <c r="P4195"/>
      <c r="Q4195"/>
      <c r="R4195"/>
      <c r="S4195"/>
      <c r="T4195"/>
      <c r="U4195"/>
    </row>
    <row r="4196" spans="1:21" s="105" customFormat="1" x14ac:dyDescent="0.3">
      <c r="A4196"/>
      <c r="B4196"/>
      <c r="C4196"/>
      <c r="D4196"/>
      <c r="E4196"/>
      <c r="F4196"/>
      <c r="G4196"/>
      <c r="H4196"/>
      <c r="I4196"/>
      <c r="J4196" s="102"/>
      <c r="K4196"/>
      <c r="L4196" s="102"/>
      <c r="M4196" s="135"/>
      <c r="N4196"/>
      <c r="O4196"/>
      <c r="P4196"/>
      <c r="Q4196"/>
      <c r="R4196"/>
      <c r="S4196"/>
      <c r="T4196"/>
      <c r="U4196"/>
    </row>
    <row r="4197" spans="1:21" s="105" customFormat="1" x14ac:dyDescent="0.3">
      <c r="A4197"/>
      <c r="B4197"/>
      <c r="C4197"/>
      <c r="D4197"/>
      <c r="E4197"/>
      <c r="F4197"/>
      <c r="G4197"/>
      <c r="H4197"/>
      <c r="I4197"/>
      <c r="J4197" s="102"/>
      <c r="K4197"/>
      <c r="L4197" s="102"/>
      <c r="M4197" s="135"/>
      <c r="N4197"/>
      <c r="O4197"/>
      <c r="P4197"/>
      <c r="Q4197"/>
      <c r="R4197"/>
      <c r="S4197"/>
      <c r="T4197"/>
      <c r="U4197"/>
    </row>
    <row r="4198" spans="1:21" s="105" customFormat="1" x14ac:dyDescent="0.3">
      <c r="A4198"/>
      <c r="B4198"/>
      <c r="C4198"/>
      <c r="D4198"/>
      <c r="E4198"/>
      <c r="F4198"/>
      <c r="G4198"/>
      <c r="H4198"/>
      <c r="I4198"/>
      <c r="J4198" s="102"/>
      <c r="K4198"/>
      <c r="L4198" s="102"/>
      <c r="M4198" s="135"/>
      <c r="N4198"/>
      <c r="O4198"/>
      <c r="P4198"/>
      <c r="Q4198"/>
      <c r="R4198"/>
      <c r="S4198"/>
      <c r="T4198"/>
      <c r="U4198"/>
    </row>
    <row r="4199" spans="1:21" s="105" customFormat="1" x14ac:dyDescent="0.3">
      <c r="A4199"/>
      <c r="B4199"/>
      <c r="C4199"/>
      <c r="D4199"/>
      <c r="E4199"/>
      <c r="F4199"/>
      <c r="G4199"/>
      <c r="H4199"/>
      <c r="I4199"/>
      <c r="J4199" s="102"/>
      <c r="K4199"/>
      <c r="L4199" s="102"/>
      <c r="M4199" s="135"/>
      <c r="N4199"/>
      <c r="O4199"/>
      <c r="P4199"/>
      <c r="Q4199"/>
      <c r="R4199"/>
      <c r="S4199"/>
      <c r="T4199"/>
      <c r="U4199"/>
    </row>
    <row r="4200" spans="1:21" s="105" customFormat="1" x14ac:dyDescent="0.3">
      <c r="A4200"/>
      <c r="B4200"/>
      <c r="C4200"/>
      <c r="D4200"/>
      <c r="E4200"/>
      <c r="F4200"/>
      <c r="G4200"/>
      <c r="H4200"/>
      <c r="I4200"/>
      <c r="J4200" s="102"/>
      <c r="K4200"/>
      <c r="L4200" s="102"/>
      <c r="M4200" s="135"/>
      <c r="N4200"/>
      <c r="O4200"/>
      <c r="P4200"/>
      <c r="Q4200"/>
      <c r="R4200"/>
      <c r="S4200"/>
      <c r="T4200"/>
      <c r="U4200"/>
    </row>
    <row r="4201" spans="1:21" s="105" customFormat="1" x14ac:dyDescent="0.3">
      <c r="A4201"/>
      <c r="B4201"/>
      <c r="C4201"/>
      <c r="D4201"/>
      <c r="E4201"/>
      <c r="F4201"/>
      <c r="G4201"/>
      <c r="H4201"/>
      <c r="I4201"/>
      <c r="J4201" s="102"/>
      <c r="K4201"/>
      <c r="L4201" s="102"/>
      <c r="M4201" s="135"/>
      <c r="N4201"/>
      <c r="O4201"/>
      <c r="P4201"/>
      <c r="Q4201"/>
      <c r="R4201"/>
      <c r="S4201"/>
      <c r="T4201"/>
      <c r="U4201"/>
    </row>
    <row r="4202" spans="1:21" s="105" customFormat="1" x14ac:dyDescent="0.3">
      <c r="A4202"/>
      <c r="B4202"/>
      <c r="C4202"/>
      <c r="D4202"/>
      <c r="E4202"/>
      <c r="F4202"/>
      <c r="G4202"/>
      <c r="H4202"/>
      <c r="I4202"/>
      <c r="J4202" s="102"/>
      <c r="K4202"/>
      <c r="L4202" s="102"/>
      <c r="M4202" s="135"/>
      <c r="N4202"/>
      <c r="O4202"/>
      <c r="P4202"/>
      <c r="Q4202"/>
      <c r="R4202"/>
      <c r="S4202"/>
      <c r="T4202"/>
      <c r="U4202"/>
    </row>
    <row r="4203" spans="1:21" s="105" customFormat="1" x14ac:dyDescent="0.3">
      <c r="A4203"/>
      <c r="B4203"/>
      <c r="C4203"/>
      <c r="D4203"/>
      <c r="E4203"/>
      <c r="F4203"/>
      <c r="G4203"/>
      <c r="H4203"/>
      <c r="I4203"/>
      <c r="J4203" s="102"/>
      <c r="K4203"/>
      <c r="L4203" s="102"/>
      <c r="M4203" s="135"/>
      <c r="N4203"/>
      <c r="O4203"/>
      <c r="P4203"/>
      <c r="Q4203"/>
      <c r="R4203"/>
      <c r="S4203"/>
      <c r="T4203"/>
      <c r="U4203"/>
    </row>
    <row r="4204" spans="1:21" s="105" customFormat="1" x14ac:dyDescent="0.3">
      <c r="A4204"/>
      <c r="B4204"/>
      <c r="C4204"/>
      <c r="D4204"/>
      <c r="E4204"/>
      <c r="F4204"/>
      <c r="G4204"/>
      <c r="H4204"/>
      <c r="I4204"/>
      <c r="J4204" s="102"/>
      <c r="K4204"/>
      <c r="L4204" s="102"/>
      <c r="M4204" s="135"/>
      <c r="N4204"/>
      <c r="O4204"/>
      <c r="P4204"/>
      <c r="Q4204"/>
      <c r="R4204"/>
      <c r="S4204"/>
      <c r="T4204"/>
      <c r="U4204"/>
    </row>
    <row r="4205" spans="1:21" s="105" customFormat="1" x14ac:dyDescent="0.3">
      <c r="A4205"/>
      <c r="B4205"/>
      <c r="C4205"/>
      <c r="D4205"/>
      <c r="E4205"/>
      <c r="F4205"/>
      <c r="G4205"/>
      <c r="H4205"/>
      <c r="I4205"/>
      <c r="J4205" s="102"/>
      <c r="K4205"/>
      <c r="L4205" s="102"/>
      <c r="M4205" s="135"/>
      <c r="N4205"/>
      <c r="O4205"/>
      <c r="P4205"/>
      <c r="Q4205"/>
      <c r="R4205"/>
      <c r="S4205"/>
      <c r="T4205"/>
      <c r="U4205"/>
    </row>
    <row r="4206" spans="1:21" s="105" customFormat="1" x14ac:dyDescent="0.3">
      <c r="A4206"/>
      <c r="B4206"/>
      <c r="C4206"/>
      <c r="D4206"/>
      <c r="E4206"/>
      <c r="F4206"/>
      <c r="G4206"/>
      <c r="H4206"/>
      <c r="I4206"/>
      <c r="J4206" s="102"/>
      <c r="K4206"/>
      <c r="L4206" s="102"/>
      <c r="M4206" s="135"/>
      <c r="N4206"/>
      <c r="O4206"/>
      <c r="P4206"/>
      <c r="Q4206"/>
      <c r="R4206"/>
      <c r="S4206"/>
      <c r="T4206"/>
      <c r="U4206"/>
    </row>
    <row r="4207" spans="1:21" s="105" customFormat="1" x14ac:dyDescent="0.3">
      <c r="A4207"/>
      <c r="B4207"/>
      <c r="C4207"/>
      <c r="D4207"/>
      <c r="E4207"/>
      <c r="F4207"/>
      <c r="G4207"/>
      <c r="H4207"/>
      <c r="I4207"/>
      <c r="J4207" s="102"/>
      <c r="K4207"/>
      <c r="L4207" s="102"/>
      <c r="M4207" s="135"/>
      <c r="N4207"/>
      <c r="O4207"/>
      <c r="P4207"/>
      <c r="Q4207"/>
      <c r="R4207"/>
      <c r="S4207"/>
      <c r="T4207"/>
      <c r="U4207"/>
    </row>
    <row r="4208" spans="1:21" s="105" customFormat="1" x14ac:dyDescent="0.3">
      <c r="A4208"/>
      <c r="B4208"/>
      <c r="C4208"/>
      <c r="D4208"/>
      <c r="E4208"/>
      <c r="F4208"/>
      <c r="G4208"/>
      <c r="H4208"/>
      <c r="I4208"/>
      <c r="J4208" s="102"/>
      <c r="K4208"/>
      <c r="L4208" s="102"/>
      <c r="M4208" s="135"/>
      <c r="N4208"/>
      <c r="O4208"/>
      <c r="P4208"/>
      <c r="Q4208"/>
      <c r="R4208"/>
      <c r="S4208"/>
      <c r="T4208"/>
      <c r="U4208"/>
    </row>
    <row r="4209" spans="1:21" s="105" customFormat="1" x14ac:dyDescent="0.3">
      <c r="A4209"/>
      <c r="B4209"/>
      <c r="C4209"/>
      <c r="D4209"/>
      <c r="E4209"/>
      <c r="F4209"/>
      <c r="G4209"/>
      <c r="H4209"/>
      <c r="I4209"/>
      <c r="J4209" s="102"/>
      <c r="K4209"/>
      <c r="L4209" s="102"/>
      <c r="M4209" s="135"/>
      <c r="N4209"/>
      <c r="O4209"/>
      <c r="P4209"/>
      <c r="Q4209"/>
      <c r="R4209"/>
      <c r="S4209"/>
      <c r="T4209"/>
      <c r="U4209"/>
    </row>
    <row r="4210" spans="1:21" s="105" customFormat="1" x14ac:dyDescent="0.3">
      <c r="A4210"/>
      <c r="B4210"/>
      <c r="C4210"/>
      <c r="D4210"/>
      <c r="E4210"/>
      <c r="F4210"/>
      <c r="G4210"/>
      <c r="H4210"/>
      <c r="I4210"/>
      <c r="J4210" s="102"/>
      <c r="K4210"/>
      <c r="L4210" s="102"/>
      <c r="M4210" s="135"/>
      <c r="N4210"/>
      <c r="O4210"/>
      <c r="P4210"/>
      <c r="Q4210"/>
      <c r="R4210"/>
      <c r="S4210"/>
      <c r="T4210"/>
      <c r="U4210"/>
    </row>
    <row r="4211" spans="1:21" s="105" customFormat="1" x14ac:dyDescent="0.3">
      <c r="A4211"/>
      <c r="B4211"/>
      <c r="C4211"/>
      <c r="D4211"/>
      <c r="E4211"/>
      <c r="F4211"/>
      <c r="G4211"/>
      <c r="H4211"/>
      <c r="I4211"/>
      <c r="J4211" s="102"/>
      <c r="K4211"/>
      <c r="L4211" s="102"/>
      <c r="M4211" s="135"/>
      <c r="N4211"/>
      <c r="O4211"/>
      <c r="P4211"/>
      <c r="Q4211"/>
      <c r="R4211"/>
      <c r="S4211"/>
      <c r="T4211"/>
      <c r="U4211"/>
    </row>
    <row r="4212" spans="1:21" s="105" customFormat="1" x14ac:dyDescent="0.3">
      <c r="A4212"/>
      <c r="B4212"/>
      <c r="C4212"/>
      <c r="D4212"/>
      <c r="E4212"/>
      <c r="F4212"/>
      <c r="G4212"/>
      <c r="H4212"/>
      <c r="I4212"/>
      <c r="J4212" s="102"/>
      <c r="K4212"/>
      <c r="L4212" s="102"/>
      <c r="M4212" s="135"/>
      <c r="N4212"/>
      <c r="O4212"/>
      <c r="P4212"/>
      <c r="Q4212"/>
      <c r="R4212"/>
      <c r="S4212"/>
      <c r="T4212"/>
      <c r="U4212"/>
    </row>
    <row r="4213" spans="1:21" s="105" customFormat="1" x14ac:dyDescent="0.3">
      <c r="A4213"/>
      <c r="B4213"/>
      <c r="C4213"/>
      <c r="D4213"/>
      <c r="E4213"/>
      <c r="F4213"/>
      <c r="G4213"/>
      <c r="H4213"/>
      <c r="I4213"/>
      <c r="J4213" s="102"/>
      <c r="K4213"/>
      <c r="L4213" s="102"/>
      <c r="M4213" s="135"/>
      <c r="N4213"/>
      <c r="O4213"/>
      <c r="P4213"/>
      <c r="Q4213"/>
      <c r="R4213"/>
      <c r="S4213"/>
      <c r="T4213"/>
      <c r="U4213"/>
    </row>
    <row r="4214" spans="1:21" s="105" customFormat="1" x14ac:dyDescent="0.3">
      <c r="A4214"/>
      <c r="B4214"/>
      <c r="C4214"/>
      <c r="D4214"/>
      <c r="E4214"/>
      <c r="F4214"/>
      <c r="G4214"/>
      <c r="H4214"/>
      <c r="I4214"/>
      <c r="J4214" s="102"/>
      <c r="K4214"/>
      <c r="L4214" s="102"/>
      <c r="M4214" s="135"/>
      <c r="N4214"/>
      <c r="O4214"/>
      <c r="P4214"/>
      <c r="Q4214"/>
      <c r="R4214"/>
      <c r="S4214"/>
      <c r="T4214"/>
      <c r="U4214"/>
    </row>
    <row r="4215" spans="1:21" s="105" customFormat="1" x14ac:dyDescent="0.3">
      <c r="A4215"/>
      <c r="B4215"/>
      <c r="C4215"/>
      <c r="D4215"/>
      <c r="E4215"/>
      <c r="F4215"/>
      <c r="G4215"/>
      <c r="H4215"/>
      <c r="I4215"/>
      <c r="J4215" s="102"/>
      <c r="K4215"/>
      <c r="L4215" s="102"/>
      <c r="M4215" s="135"/>
      <c r="N4215"/>
      <c r="O4215"/>
      <c r="P4215"/>
      <c r="Q4215"/>
      <c r="R4215"/>
      <c r="S4215"/>
      <c r="T4215"/>
      <c r="U4215"/>
    </row>
    <row r="4216" spans="1:21" s="105" customFormat="1" x14ac:dyDescent="0.3">
      <c r="A4216"/>
      <c r="B4216"/>
      <c r="C4216"/>
      <c r="D4216"/>
      <c r="E4216"/>
      <c r="F4216"/>
      <c r="G4216"/>
      <c r="H4216"/>
      <c r="I4216"/>
      <c r="J4216" s="102"/>
      <c r="K4216"/>
      <c r="L4216" s="102"/>
      <c r="M4216" s="135"/>
      <c r="N4216"/>
      <c r="O4216"/>
      <c r="P4216"/>
      <c r="Q4216"/>
      <c r="R4216"/>
      <c r="S4216"/>
      <c r="T4216"/>
      <c r="U4216"/>
    </row>
    <row r="4217" spans="1:21" s="105" customFormat="1" x14ac:dyDescent="0.3">
      <c r="A4217"/>
      <c r="B4217"/>
      <c r="C4217"/>
      <c r="D4217"/>
      <c r="E4217"/>
      <c r="F4217"/>
      <c r="G4217"/>
      <c r="H4217"/>
      <c r="I4217"/>
      <c r="J4217" s="102"/>
      <c r="K4217"/>
      <c r="L4217" s="102"/>
      <c r="M4217" s="135"/>
      <c r="N4217"/>
      <c r="O4217"/>
      <c r="P4217"/>
      <c r="Q4217"/>
      <c r="R4217"/>
      <c r="S4217"/>
      <c r="T4217"/>
      <c r="U4217"/>
    </row>
    <row r="4218" spans="1:21" s="105" customFormat="1" x14ac:dyDescent="0.3">
      <c r="A4218"/>
      <c r="B4218"/>
      <c r="C4218"/>
      <c r="D4218"/>
      <c r="E4218"/>
      <c r="F4218"/>
      <c r="G4218"/>
      <c r="H4218"/>
      <c r="I4218"/>
      <c r="J4218" s="102"/>
      <c r="K4218"/>
      <c r="L4218" s="102"/>
      <c r="M4218" s="135"/>
      <c r="N4218"/>
      <c r="O4218"/>
      <c r="P4218"/>
      <c r="Q4218"/>
      <c r="R4218"/>
      <c r="S4218"/>
      <c r="T4218"/>
      <c r="U4218"/>
    </row>
    <row r="4219" spans="1:21" s="105" customFormat="1" x14ac:dyDescent="0.3">
      <c r="A4219"/>
      <c r="B4219"/>
      <c r="C4219"/>
      <c r="D4219"/>
      <c r="E4219"/>
      <c r="F4219"/>
      <c r="G4219"/>
      <c r="H4219"/>
      <c r="I4219"/>
      <c r="J4219" s="102"/>
      <c r="K4219"/>
      <c r="L4219" s="102"/>
      <c r="M4219" s="135"/>
      <c r="N4219"/>
      <c r="O4219"/>
      <c r="P4219"/>
      <c r="Q4219"/>
      <c r="R4219"/>
      <c r="S4219"/>
      <c r="T4219"/>
      <c r="U4219"/>
    </row>
    <row r="4220" spans="1:21" s="105" customFormat="1" x14ac:dyDescent="0.3">
      <c r="A4220"/>
      <c r="B4220"/>
      <c r="C4220"/>
      <c r="D4220"/>
      <c r="E4220"/>
      <c r="F4220"/>
      <c r="G4220"/>
      <c r="H4220"/>
      <c r="I4220"/>
      <c r="J4220" s="102"/>
      <c r="K4220"/>
      <c r="L4220" s="102"/>
      <c r="M4220" s="135"/>
      <c r="N4220"/>
      <c r="O4220"/>
      <c r="P4220"/>
      <c r="Q4220"/>
      <c r="R4220"/>
      <c r="S4220"/>
      <c r="T4220"/>
      <c r="U4220"/>
    </row>
    <row r="4221" spans="1:21" s="105" customFormat="1" x14ac:dyDescent="0.3">
      <c r="A4221"/>
      <c r="B4221"/>
      <c r="C4221"/>
      <c r="D4221"/>
      <c r="E4221"/>
      <c r="F4221"/>
      <c r="G4221"/>
      <c r="H4221"/>
      <c r="I4221"/>
      <c r="J4221" s="102"/>
      <c r="K4221"/>
      <c r="L4221" s="102"/>
      <c r="M4221" s="135"/>
      <c r="N4221"/>
      <c r="O4221"/>
      <c r="P4221"/>
      <c r="Q4221"/>
      <c r="R4221"/>
      <c r="S4221"/>
      <c r="T4221"/>
      <c r="U4221"/>
    </row>
    <row r="4222" spans="1:21" s="105" customFormat="1" x14ac:dyDescent="0.3">
      <c r="A4222"/>
      <c r="B4222"/>
      <c r="C4222"/>
      <c r="D4222"/>
      <c r="E4222"/>
      <c r="F4222"/>
      <c r="G4222"/>
      <c r="H4222"/>
      <c r="I4222"/>
      <c r="J4222" s="102"/>
      <c r="K4222"/>
      <c r="L4222" s="102"/>
      <c r="M4222" s="135"/>
      <c r="N4222"/>
      <c r="O4222"/>
      <c r="P4222"/>
      <c r="Q4222"/>
      <c r="R4222"/>
      <c r="S4222"/>
      <c r="T4222"/>
      <c r="U4222"/>
    </row>
    <row r="4223" spans="1:21" s="105" customFormat="1" x14ac:dyDescent="0.3">
      <c r="A4223"/>
      <c r="B4223"/>
      <c r="C4223"/>
      <c r="D4223"/>
      <c r="E4223"/>
      <c r="F4223"/>
      <c r="G4223"/>
      <c r="H4223"/>
      <c r="I4223"/>
      <c r="J4223" s="102"/>
      <c r="K4223"/>
      <c r="L4223" s="102"/>
      <c r="M4223" s="135"/>
      <c r="N4223"/>
      <c r="O4223"/>
      <c r="P4223"/>
      <c r="Q4223"/>
      <c r="R4223"/>
      <c r="S4223"/>
      <c r="T4223"/>
      <c r="U4223"/>
    </row>
    <row r="4224" spans="1:21" s="105" customFormat="1" x14ac:dyDescent="0.3">
      <c r="A4224"/>
      <c r="B4224"/>
      <c r="C4224"/>
      <c r="D4224"/>
      <c r="E4224"/>
      <c r="F4224"/>
      <c r="G4224"/>
      <c r="H4224"/>
      <c r="I4224"/>
      <c r="J4224" s="102"/>
      <c r="K4224"/>
      <c r="L4224" s="102"/>
      <c r="M4224" s="135"/>
      <c r="N4224"/>
      <c r="O4224"/>
      <c r="P4224"/>
      <c r="Q4224"/>
      <c r="R4224"/>
      <c r="S4224"/>
      <c r="T4224"/>
      <c r="U4224"/>
    </row>
    <row r="4225" spans="1:21" s="105" customFormat="1" x14ac:dyDescent="0.3">
      <c r="A4225"/>
      <c r="B4225"/>
      <c r="C4225"/>
      <c r="D4225"/>
      <c r="E4225"/>
      <c r="F4225"/>
      <c r="G4225"/>
      <c r="H4225"/>
      <c r="I4225"/>
      <c r="J4225" s="102"/>
      <c r="K4225"/>
      <c r="L4225" s="102"/>
      <c r="M4225" s="135"/>
      <c r="N4225"/>
      <c r="O4225"/>
      <c r="P4225"/>
      <c r="Q4225"/>
      <c r="R4225"/>
      <c r="S4225"/>
      <c r="T4225"/>
      <c r="U4225"/>
    </row>
    <row r="4226" spans="1:21" s="105" customFormat="1" x14ac:dyDescent="0.3">
      <c r="A4226"/>
      <c r="B4226"/>
      <c r="C4226"/>
      <c r="D4226"/>
      <c r="E4226"/>
      <c r="F4226"/>
      <c r="G4226"/>
      <c r="H4226"/>
      <c r="I4226"/>
      <c r="J4226" s="102"/>
      <c r="K4226"/>
      <c r="L4226" s="102"/>
      <c r="M4226" s="135"/>
      <c r="N4226"/>
      <c r="O4226"/>
      <c r="P4226"/>
      <c r="Q4226"/>
      <c r="R4226"/>
      <c r="S4226"/>
      <c r="T4226"/>
      <c r="U4226"/>
    </row>
    <row r="4227" spans="1:21" s="105" customFormat="1" x14ac:dyDescent="0.3">
      <c r="A4227"/>
      <c r="B4227"/>
      <c r="C4227"/>
      <c r="D4227"/>
      <c r="E4227"/>
      <c r="F4227"/>
      <c r="G4227"/>
      <c r="H4227"/>
      <c r="I4227"/>
      <c r="J4227" s="102"/>
      <c r="K4227"/>
      <c r="L4227" s="102"/>
      <c r="M4227" s="135"/>
      <c r="N4227"/>
      <c r="O4227"/>
      <c r="P4227"/>
      <c r="Q4227"/>
      <c r="R4227"/>
      <c r="S4227"/>
      <c r="T4227"/>
      <c r="U4227"/>
    </row>
    <row r="4228" spans="1:21" s="105" customFormat="1" x14ac:dyDescent="0.3">
      <c r="A4228"/>
      <c r="B4228"/>
      <c r="C4228"/>
      <c r="D4228"/>
      <c r="E4228"/>
      <c r="F4228"/>
      <c r="G4228"/>
      <c r="H4228"/>
      <c r="I4228"/>
      <c r="J4228" s="102"/>
      <c r="K4228"/>
      <c r="L4228" s="102"/>
      <c r="M4228" s="135"/>
      <c r="N4228"/>
      <c r="O4228"/>
      <c r="P4228"/>
      <c r="Q4228"/>
      <c r="R4228"/>
      <c r="S4228"/>
      <c r="T4228"/>
      <c r="U4228"/>
    </row>
    <row r="4229" spans="1:21" s="105" customFormat="1" x14ac:dyDescent="0.3">
      <c r="A4229"/>
      <c r="B4229"/>
      <c r="C4229"/>
      <c r="D4229"/>
      <c r="E4229"/>
      <c r="F4229"/>
      <c r="G4229"/>
      <c r="H4229"/>
      <c r="I4229"/>
      <c r="J4229" s="102"/>
      <c r="K4229"/>
      <c r="L4229" s="102"/>
      <c r="M4229" s="135"/>
      <c r="N4229"/>
      <c r="O4229"/>
      <c r="P4229"/>
      <c r="Q4229"/>
      <c r="R4229"/>
      <c r="S4229"/>
      <c r="T4229"/>
      <c r="U4229"/>
    </row>
    <row r="4230" spans="1:21" s="105" customFormat="1" x14ac:dyDescent="0.3">
      <c r="A4230"/>
      <c r="B4230"/>
      <c r="C4230"/>
      <c r="D4230"/>
      <c r="E4230"/>
      <c r="F4230"/>
      <c r="G4230"/>
      <c r="H4230"/>
      <c r="I4230"/>
      <c r="J4230" s="102"/>
      <c r="K4230"/>
      <c r="L4230" s="102"/>
      <c r="M4230" s="135"/>
      <c r="N4230"/>
      <c r="O4230"/>
      <c r="P4230"/>
      <c r="Q4230"/>
      <c r="R4230"/>
      <c r="S4230"/>
      <c r="T4230"/>
      <c r="U4230"/>
    </row>
    <row r="4231" spans="1:21" s="105" customFormat="1" x14ac:dyDescent="0.3">
      <c r="A4231"/>
      <c r="B4231"/>
      <c r="C4231"/>
      <c r="D4231"/>
      <c r="E4231"/>
      <c r="F4231"/>
      <c r="G4231"/>
      <c r="H4231"/>
      <c r="I4231"/>
      <c r="J4231" s="102"/>
      <c r="K4231"/>
      <c r="L4231" s="102"/>
      <c r="M4231" s="135"/>
      <c r="N4231"/>
      <c r="O4231"/>
      <c r="P4231"/>
      <c r="Q4231"/>
      <c r="R4231"/>
      <c r="S4231"/>
      <c r="T4231"/>
      <c r="U4231"/>
    </row>
    <row r="4232" spans="1:21" s="105" customFormat="1" x14ac:dyDescent="0.3">
      <c r="A4232"/>
      <c r="B4232"/>
      <c r="C4232"/>
      <c r="D4232"/>
      <c r="E4232"/>
      <c r="F4232"/>
      <c r="G4232"/>
      <c r="H4232"/>
      <c r="I4232"/>
      <c r="J4232" s="102"/>
      <c r="K4232"/>
      <c r="L4232" s="102"/>
      <c r="M4232" s="135"/>
      <c r="N4232"/>
      <c r="O4232"/>
      <c r="P4232"/>
      <c r="Q4232"/>
      <c r="R4232"/>
      <c r="S4232"/>
      <c r="T4232"/>
      <c r="U4232"/>
    </row>
    <row r="4233" spans="1:21" s="105" customFormat="1" x14ac:dyDescent="0.3">
      <c r="A4233"/>
      <c r="B4233"/>
      <c r="C4233"/>
      <c r="D4233"/>
      <c r="E4233"/>
      <c r="F4233"/>
      <c r="G4233"/>
      <c r="H4233"/>
      <c r="I4233"/>
      <c r="J4233" s="102"/>
      <c r="K4233"/>
      <c r="L4233" s="102"/>
      <c r="M4233" s="135"/>
      <c r="N4233"/>
      <c r="O4233"/>
      <c r="P4233"/>
      <c r="Q4233"/>
      <c r="R4233"/>
      <c r="S4233"/>
      <c r="T4233"/>
      <c r="U4233"/>
    </row>
    <row r="4234" spans="1:21" s="105" customFormat="1" x14ac:dyDescent="0.3">
      <c r="A4234"/>
      <c r="B4234"/>
      <c r="C4234"/>
      <c r="D4234"/>
      <c r="E4234"/>
      <c r="F4234"/>
      <c r="G4234"/>
      <c r="H4234"/>
      <c r="I4234"/>
      <c r="J4234" s="102"/>
      <c r="K4234"/>
      <c r="L4234" s="102"/>
      <c r="M4234" s="135"/>
      <c r="N4234"/>
      <c r="O4234"/>
      <c r="P4234"/>
      <c r="Q4234"/>
      <c r="R4234"/>
      <c r="S4234"/>
      <c r="T4234"/>
      <c r="U4234"/>
    </row>
    <row r="4235" spans="1:21" s="105" customFormat="1" x14ac:dyDescent="0.3">
      <c r="A4235"/>
      <c r="B4235"/>
      <c r="C4235"/>
      <c r="D4235"/>
      <c r="E4235"/>
      <c r="F4235"/>
      <c r="G4235"/>
      <c r="H4235"/>
      <c r="I4235"/>
      <c r="J4235" s="102"/>
      <c r="K4235"/>
      <c r="L4235" s="102"/>
      <c r="M4235" s="135"/>
      <c r="N4235"/>
      <c r="O4235"/>
      <c r="P4235"/>
      <c r="Q4235"/>
      <c r="R4235"/>
      <c r="S4235"/>
      <c r="T4235"/>
      <c r="U4235"/>
    </row>
    <row r="4236" spans="1:21" s="105" customFormat="1" x14ac:dyDescent="0.3">
      <c r="A4236"/>
      <c r="B4236"/>
      <c r="C4236"/>
      <c r="D4236"/>
      <c r="E4236"/>
      <c r="F4236"/>
      <c r="G4236"/>
      <c r="H4236"/>
      <c r="I4236"/>
      <c r="J4236" s="102"/>
      <c r="K4236"/>
      <c r="L4236" s="102"/>
      <c r="M4236" s="135"/>
      <c r="N4236"/>
      <c r="O4236"/>
      <c r="P4236"/>
      <c r="Q4236"/>
      <c r="R4236"/>
      <c r="S4236"/>
      <c r="T4236"/>
      <c r="U4236"/>
    </row>
    <row r="4237" spans="1:21" s="105" customFormat="1" x14ac:dyDescent="0.3">
      <c r="A4237"/>
      <c r="B4237"/>
      <c r="C4237"/>
      <c r="D4237"/>
      <c r="E4237"/>
      <c r="F4237"/>
      <c r="G4237"/>
      <c r="H4237"/>
      <c r="I4237"/>
      <c r="J4237" s="102"/>
      <c r="K4237"/>
      <c r="L4237" s="102"/>
      <c r="M4237" s="135"/>
      <c r="N4237"/>
      <c r="O4237"/>
      <c r="P4237"/>
      <c r="Q4237"/>
      <c r="R4237"/>
      <c r="S4237"/>
      <c r="T4237"/>
      <c r="U4237"/>
    </row>
    <row r="4238" spans="1:21" s="105" customFormat="1" x14ac:dyDescent="0.3">
      <c r="A4238"/>
      <c r="B4238"/>
      <c r="C4238"/>
      <c r="D4238"/>
      <c r="E4238"/>
      <c r="F4238"/>
      <c r="G4238"/>
      <c r="H4238"/>
      <c r="I4238"/>
      <c r="J4238" s="102"/>
      <c r="K4238"/>
      <c r="L4238" s="102"/>
      <c r="M4238" s="135"/>
      <c r="N4238"/>
      <c r="O4238"/>
      <c r="P4238"/>
      <c r="Q4238"/>
      <c r="R4238"/>
      <c r="S4238"/>
      <c r="T4238"/>
      <c r="U4238"/>
    </row>
    <row r="4239" spans="1:21" s="105" customFormat="1" x14ac:dyDescent="0.3">
      <c r="A4239"/>
      <c r="B4239"/>
      <c r="C4239"/>
      <c r="D4239"/>
      <c r="E4239"/>
      <c r="F4239"/>
      <c r="G4239"/>
      <c r="H4239"/>
      <c r="I4239"/>
      <c r="J4239" s="102"/>
      <c r="K4239"/>
      <c r="L4239" s="102"/>
      <c r="M4239" s="135"/>
      <c r="N4239"/>
      <c r="O4239"/>
      <c r="P4239"/>
      <c r="Q4239"/>
      <c r="R4239"/>
      <c r="S4239"/>
      <c r="T4239"/>
      <c r="U4239"/>
    </row>
    <row r="4240" spans="1:21" s="105" customFormat="1" x14ac:dyDescent="0.3">
      <c r="A4240"/>
      <c r="B4240"/>
      <c r="C4240"/>
      <c r="D4240"/>
      <c r="E4240"/>
      <c r="F4240"/>
      <c r="G4240"/>
      <c r="H4240"/>
      <c r="I4240"/>
      <c r="J4240" s="102"/>
      <c r="K4240"/>
      <c r="L4240" s="102"/>
      <c r="M4240" s="135"/>
      <c r="N4240"/>
      <c r="O4240"/>
      <c r="P4240"/>
      <c r="Q4240"/>
      <c r="R4240"/>
      <c r="S4240"/>
      <c r="T4240"/>
      <c r="U4240"/>
    </row>
    <row r="4241" spans="1:21" s="105" customFormat="1" x14ac:dyDescent="0.3">
      <c r="A4241"/>
      <c r="B4241"/>
      <c r="C4241"/>
      <c r="D4241"/>
      <c r="E4241"/>
      <c r="F4241"/>
      <c r="G4241"/>
      <c r="H4241"/>
      <c r="I4241"/>
      <c r="J4241" s="102"/>
      <c r="K4241"/>
      <c r="L4241" s="102"/>
      <c r="M4241" s="135"/>
      <c r="N4241"/>
      <c r="O4241"/>
      <c r="P4241"/>
      <c r="Q4241"/>
      <c r="R4241"/>
      <c r="S4241"/>
      <c r="T4241"/>
      <c r="U4241"/>
    </row>
    <row r="4242" spans="1:21" s="105" customFormat="1" x14ac:dyDescent="0.3">
      <c r="A4242"/>
      <c r="B4242"/>
      <c r="C4242"/>
      <c r="D4242"/>
      <c r="E4242"/>
      <c r="F4242"/>
      <c r="G4242"/>
      <c r="H4242"/>
      <c r="I4242"/>
      <c r="J4242" s="102"/>
      <c r="K4242"/>
      <c r="L4242" s="102"/>
      <c r="M4242" s="135"/>
      <c r="N4242"/>
      <c r="O4242"/>
      <c r="P4242"/>
      <c r="Q4242"/>
      <c r="R4242"/>
      <c r="S4242"/>
      <c r="T4242"/>
      <c r="U4242"/>
    </row>
    <row r="4243" spans="1:21" s="105" customFormat="1" x14ac:dyDescent="0.3">
      <c r="A4243"/>
      <c r="B4243"/>
      <c r="C4243"/>
      <c r="D4243"/>
      <c r="E4243"/>
      <c r="F4243"/>
      <c r="G4243"/>
      <c r="H4243"/>
      <c r="I4243"/>
      <c r="J4243" s="102"/>
      <c r="K4243"/>
      <c r="L4243" s="102"/>
      <c r="M4243" s="135"/>
      <c r="N4243"/>
      <c r="O4243"/>
      <c r="P4243"/>
      <c r="Q4243"/>
      <c r="R4243"/>
      <c r="S4243"/>
      <c r="T4243"/>
      <c r="U4243"/>
    </row>
    <row r="4244" spans="1:21" s="105" customFormat="1" x14ac:dyDescent="0.3">
      <c r="A4244"/>
      <c r="B4244"/>
      <c r="C4244"/>
      <c r="D4244"/>
      <c r="E4244"/>
      <c r="F4244"/>
      <c r="G4244"/>
      <c r="H4244"/>
      <c r="I4244"/>
      <c r="J4244" s="102"/>
      <c r="K4244"/>
      <c r="L4244" s="102"/>
      <c r="M4244" s="135"/>
      <c r="N4244"/>
      <c r="O4244"/>
      <c r="P4244"/>
      <c r="Q4244"/>
      <c r="R4244"/>
      <c r="S4244"/>
      <c r="T4244"/>
      <c r="U4244"/>
    </row>
    <row r="4245" spans="1:21" s="105" customFormat="1" x14ac:dyDescent="0.3">
      <c r="A4245"/>
      <c r="B4245"/>
      <c r="C4245"/>
      <c r="D4245"/>
      <c r="E4245"/>
      <c r="F4245"/>
      <c r="G4245"/>
      <c r="H4245"/>
      <c r="I4245"/>
      <c r="J4245" s="102"/>
      <c r="K4245"/>
      <c r="L4245" s="102"/>
      <c r="M4245" s="135"/>
      <c r="N4245"/>
      <c r="O4245"/>
      <c r="P4245"/>
      <c r="Q4245"/>
      <c r="R4245"/>
      <c r="S4245"/>
      <c r="T4245"/>
      <c r="U4245"/>
    </row>
    <row r="4246" spans="1:21" s="105" customFormat="1" x14ac:dyDescent="0.3">
      <c r="A4246"/>
      <c r="B4246"/>
      <c r="C4246"/>
      <c r="D4246"/>
      <c r="E4246"/>
      <c r="F4246"/>
      <c r="G4246"/>
      <c r="H4246"/>
      <c r="I4246"/>
      <c r="J4246" s="102"/>
      <c r="K4246"/>
      <c r="L4246" s="102"/>
      <c r="M4246" s="135"/>
      <c r="N4246"/>
      <c r="O4246"/>
      <c r="P4246"/>
      <c r="Q4246"/>
      <c r="R4246"/>
      <c r="S4246"/>
      <c r="T4246"/>
      <c r="U4246"/>
    </row>
    <row r="4247" spans="1:21" s="105" customFormat="1" x14ac:dyDescent="0.3">
      <c r="A4247"/>
      <c r="B4247"/>
      <c r="C4247"/>
      <c r="D4247"/>
      <c r="E4247"/>
      <c r="F4247"/>
      <c r="G4247"/>
      <c r="H4247"/>
      <c r="I4247"/>
      <c r="J4247" s="102"/>
      <c r="K4247"/>
      <c r="L4247" s="102"/>
      <c r="M4247" s="135"/>
      <c r="N4247"/>
      <c r="O4247"/>
      <c r="P4247"/>
      <c r="Q4247"/>
      <c r="R4247"/>
      <c r="S4247"/>
      <c r="T4247"/>
      <c r="U4247"/>
    </row>
    <row r="4248" spans="1:21" s="105" customFormat="1" x14ac:dyDescent="0.3">
      <c r="A4248"/>
      <c r="B4248"/>
      <c r="C4248"/>
      <c r="D4248"/>
      <c r="E4248"/>
      <c r="F4248"/>
      <c r="G4248"/>
      <c r="H4248"/>
      <c r="I4248"/>
      <c r="J4248" s="102"/>
      <c r="K4248"/>
      <c r="L4248" s="102"/>
      <c r="M4248" s="135"/>
      <c r="N4248"/>
      <c r="O4248"/>
      <c r="P4248"/>
      <c r="Q4248"/>
      <c r="R4248"/>
      <c r="S4248"/>
      <c r="T4248"/>
      <c r="U4248"/>
    </row>
    <row r="4249" spans="1:21" s="105" customFormat="1" x14ac:dyDescent="0.3">
      <c r="A4249"/>
      <c r="B4249"/>
      <c r="C4249"/>
      <c r="D4249"/>
      <c r="E4249"/>
      <c r="F4249"/>
      <c r="G4249"/>
      <c r="H4249"/>
      <c r="I4249"/>
      <c r="J4249" s="102"/>
      <c r="K4249"/>
      <c r="L4249" s="102"/>
      <c r="M4249" s="135"/>
      <c r="N4249"/>
      <c r="O4249"/>
      <c r="P4249"/>
      <c r="Q4249"/>
      <c r="R4249"/>
      <c r="S4249"/>
      <c r="T4249"/>
      <c r="U4249"/>
    </row>
    <row r="4250" spans="1:21" s="105" customFormat="1" x14ac:dyDescent="0.3">
      <c r="A4250"/>
      <c r="B4250"/>
      <c r="C4250"/>
      <c r="D4250"/>
      <c r="E4250"/>
      <c r="F4250"/>
      <c r="G4250"/>
      <c r="H4250"/>
      <c r="I4250"/>
      <c r="J4250" s="102"/>
      <c r="K4250"/>
      <c r="L4250" s="102"/>
      <c r="M4250" s="135"/>
      <c r="N4250"/>
      <c r="O4250"/>
      <c r="P4250"/>
      <c r="Q4250"/>
      <c r="R4250"/>
      <c r="S4250"/>
      <c r="T4250"/>
      <c r="U4250"/>
    </row>
    <row r="4251" spans="1:21" s="105" customFormat="1" x14ac:dyDescent="0.3">
      <c r="A4251"/>
      <c r="B4251"/>
      <c r="C4251"/>
      <c r="D4251"/>
      <c r="E4251"/>
      <c r="F4251"/>
      <c r="G4251"/>
      <c r="H4251"/>
      <c r="I4251"/>
      <c r="J4251" s="102"/>
      <c r="K4251"/>
      <c r="L4251" s="102"/>
      <c r="M4251" s="135"/>
      <c r="N4251"/>
      <c r="O4251"/>
      <c r="P4251"/>
      <c r="Q4251"/>
      <c r="R4251"/>
      <c r="S4251"/>
      <c r="T4251"/>
      <c r="U4251"/>
    </row>
    <row r="4252" spans="1:21" s="105" customFormat="1" x14ac:dyDescent="0.3">
      <c r="A4252"/>
      <c r="B4252"/>
      <c r="C4252"/>
      <c r="D4252"/>
      <c r="E4252"/>
      <c r="F4252"/>
      <c r="G4252"/>
      <c r="H4252"/>
      <c r="I4252"/>
      <c r="J4252" s="102"/>
      <c r="K4252"/>
      <c r="L4252" s="102"/>
      <c r="M4252" s="135"/>
      <c r="N4252"/>
      <c r="O4252"/>
      <c r="P4252"/>
      <c r="Q4252"/>
      <c r="R4252"/>
      <c r="S4252"/>
      <c r="T4252"/>
      <c r="U4252"/>
    </row>
    <row r="4253" spans="1:21" s="105" customFormat="1" x14ac:dyDescent="0.3">
      <c r="A4253"/>
      <c r="B4253"/>
      <c r="C4253"/>
      <c r="D4253"/>
      <c r="E4253"/>
      <c r="F4253"/>
      <c r="G4253"/>
      <c r="H4253"/>
      <c r="I4253"/>
      <c r="J4253" s="102"/>
      <c r="K4253"/>
      <c r="L4253" s="102"/>
      <c r="M4253" s="135"/>
      <c r="N4253"/>
      <c r="O4253"/>
      <c r="P4253"/>
      <c r="Q4253"/>
      <c r="R4253"/>
      <c r="S4253"/>
      <c r="T4253"/>
      <c r="U4253"/>
    </row>
    <row r="4254" spans="1:21" s="105" customFormat="1" x14ac:dyDescent="0.3">
      <c r="A4254"/>
      <c r="B4254"/>
      <c r="C4254"/>
      <c r="D4254"/>
      <c r="E4254"/>
      <c r="F4254"/>
      <c r="G4254"/>
      <c r="H4254"/>
      <c r="I4254"/>
      <c r="J4254" s="102"/>
      <c r="K4254"/>
      <c r="L4254" s="102"/>
      <c r="M4254" s="135"/>
      <c r="N4254"/>
      <c r="O4254"/>
      <c r="P4254"/>
      <c r="Q4254"/>
      <c r="R4254"/>
      <c r="S4254"/>
      <c r="T4254"/>
      <c r="U4254"/>
    </row>
    <row r="4255" spans="1:21" s="105" customFormat="1" x14ac:dyDescent="0.3">
      <c r="A4255"/>
      <c r="B4255"/>
      <c r="C4255"/>
      <c r="D4255"/>
      <c r="E4255"/>
      <c r="F4255"/>
      <c r="G4255"/>
      <c r="H4255"/>
      <c r="I4255"/>
      <c r="J4255" s="102"/>
      <c r="K4255"/>
      <c r="L4255" s="102"/>
      <c r="M4255" s="135"/>
      <c r="N4255"/>
      <c r="O4255"/>
      <c r="P4255"/>
      <c r="Q4255"/>
      <c r="R4255"/>
      <c r="S4255"/>
      <c r="T4255"/>
      <c r="U4255"/>
    </row>
    <row r="4256" spans="1:21" s="105" customFormat="1" x14ac:dyDescent="0.3">
      <c r="A4256"/>
      <c r="B4256"/>
      <c r="C4256"/>
      <c r="D4256"/>
      <c r="E4256"/>
      <c r="F4256"/>
      <c r="G4256"/>
      <c r="H4256"/>
      <c r="I4256"/>
      <c r="J4256" s="102"/>
      <c r="K4256"/>
      <c r="L4256" s="102"/>
      <c r="M4256" s="135"/>
      <c r="N4256"/>
      <c r="O4256"/>
      <c r="P4256"/>
      <c r="Q4256"/>
      <c r="R4256"/>
      <c r="S4256"/>
      <c r="T4256"/>
      <c r="U4256"/>
    </row>
    <row r="4257" spans="1:21" s="105" customFormat="1" x14ac:dyDescent="0.3">
      <c r="A4257"/>
      <c r="B4257"/>
      <c r="C4257"/>
      <c r="D4257"/>
      <c r="E4257"/>
      <c r="F4257"/>
      <c r="G4257"/>
      <c r="H4257"/>
      <c r="I4257"/>
      <c r="J4257" s="102"/>
      <c r="K4257"/>
      <c r="L4257" s="102"/>
      <c r="M4257" s="135"/>
      <c r="N4257"/>
      <c r="O4257"/>
      <c r="P4257"/>
      <c r="Q4257"/>
      <c r="R4257"/>
      <c r="S4257"/>
      <c r="T4257"/>
      <c r="U4257"/>
    </row>
    <row r="4258" spans="1:21" s="105" customFormat="1" x14ac:dyDescent="0.3">
      <c r="A4258"/>
      <c r="B4258"/>
      <c r="C4258"/>
      <c r="D4258"/>
      <c r="E4258"/>
      <c r="F4258"/>
      <c r="G4258"/>
      <c r="H4258"/>
      <c r="I4258"/>
      <c r="J4258" s="102"/>
      <c r="K4258"/>
      <c r="L4258" s="102"/>
      <c r="M4258" s="135"/>
      <c r="N4258"/>
      <c r="O4258"/>
      <c r="P4258"/>
      <c r="Q4258"/>
      <c r="R4258"/>
      <c r="S4258"/>
      <c r="T4258"/>
      <c r="U4258"/>
    </row>
    <row r="4259" spans="1:21" s="105" customFormat="1" x14ac:dyDescent="0.3">
      <c r="A4259"/>
      <c r="B4259"/>
      <c r="C4259"/>
      <c r="D4259"/>
      <c r="E4259"/>
      <c r="F4259"/>
      <c r="G4259"/>
      <c r="H4259"/>
      <c r="I4259"/>
      <c r="J4259" s="102"/>
      <c r="K4259"/>
      <c r="L4259" s="102"/>
      <c r="M4259" s="135"/>
      <c r="N4259"/>
      <c r="O4259"/>
      <c r="P4259"/>
      <c r="Q4259"/>
      <c r="R4259"/>
      <c r="S4259"/>
      <c r="T4259"/>
      <c r="U4259"/>
    </row>
    <row r="4260" spans="1:21" s="105" customFormat="1" x14ac:dyDescent="0.3">
      <c r="A4260"/>
      <c r="B4260"/>
      <c r="C4260"/>
      <c r="D4260"/>
      <c r="E4260"/>
      <c r="F4260"/>
      <c r="G4260"/>
      <c r="H4260"/>
      <c r="I4260"/>
      <c r="J4260" s="102"/>
      <c r="K4260"/>
      <c r="L4260" s="102"/>
      <c r="M4260" s="135"/>
      <c r="N4260"/>
      <c r="O4260"/>
      <c r="P4260"/>
      <c r="Q4260"/>
      <c r="R4260"/>
      <c r="S4260"/>
      <c r="T4260"/>
      <c r="U4260"/>
    </row>
    <row r="4261" spans="1:21" s="105" customFormat="1" x14ac:dyDescent="0.3">
      <c r="A4261"/>
      <c r="B4261"/>
      <c r="C4261"/>
      <c r="D4261"/>
      <c r="E4261"/>
      <c r="F4261"/>
      <c r="G4261"/>
      <c r="H4261"/>
      <c r="I4261"/>
      <c r="J4261" s="102"/>
      <c r="K4261"/>
      <c r="L4261" s="102"/>
      <c r="M4261" s="135"/>
      <c r="N4261"/>
      <c r="O4261"/>
      <c r="P4261"/>
      <c r="Q4261"/>
      <c r="R4261"/>
      <c r="S4261"/>
      <c r="T4261"/>
      <c r="U4261"/>
    </row>
    <row r="4262" spans="1:21" s="105" customFormat="1" x14ac:dyDescent="0.3">
      <c r="A4262"/>
      <c r="B4262"/>
      <c r="C4262"/>
      <c r="D4262"/>
      <c r="E4262"/>
      <c r="F4262"/>
      <c r="G4262"/>
      <c r="H4262"/>
      <c r="I4262"/>
      <c r="J4262" s="102"/>
      <c r="K4262"/>
      <c r="L4262" s="102"/>
      <c r="M4262" s="135"/>
      <c r="N4262"/>
      <c r="O4262"/>
      <c r="P4262"/>
      <c r="Q4262"/>
      <c r="R4262"/>
      <c r="S4262"/>
      <c r="T4262"/>
      <c r="U4262"/>
    </row>
    <row r="4263" spans="1:21" s="105" customFormat="1" x14ac:dyDescent="0.3">
      <c r="A4263"/>
      <c r="B4263"/>
      <c r="C4263"/>
      <c r="D4263"/>
      <c r="E4263"/>
      <c r="F4263"/>
      <c r="G4263"/>
      <c r="H4263"/>
      <c r="I4263"/>
      <c r="J4263" s="102"/>
      <c r="K4263"/>
      <c r="L4263" s="102"/>
      <c r="M4263" s="135"/>
      <c r="N4263"/>
      <c r="O4263"/>
      <c r="P4263"/>
      <c r="Q4263"/>
      <c r="R4263"/>
      <c r="S4263"/>
      <c r="T4263"/>
      <c r="U4263"/>
    </row>
    <row r="4264" spans="1:21" s="105" customFormat="1" x14ac:dyDescent="0.3">
      <c r="A4264"/>
      <c r="B4264"/>
      <c r="C4264"/>
      <c r="D4264"/>
      <c r="E4264"/>
      <c r="F4264"/>
      <c r="G4264"/>
      <c r="H4264"/>
      <c r="I4264"/>
      <c r="J4264" s="102"/>
      <c r="K4264"/>
      <c r="L4264" s="102"/>
      <c r="M4264" s="135"/>
      <c r="N4264"/>
      <c r="O4264"/>
      <c r="P4264"/>
      <c r="Q4264"/>
      <c r="R4264"/>
      <c r="S4264"/>
      <c r="T4264"/>
      <c r="U4264"/>
    </row>
    <row r="4265" spans="1:21" s="105" customFormat="1" x14ac:dyDescent="0.3">
      <c r="A4265"/>
      <c r="B4265"/>
      <c r="C4265"/>
      <c r="D4265"/>
      <c r="E4265"/>
      <c r="F4265"/>
      <c r="G4265"/>
      <c r="H4265"/>
      <c r="I4265"/>
      <c r="J4265" s="102"/>
      <c r="K4265"/>
      <c r="L4265" s="102"/>
      <c r="M4265" s="135"/>
      <c r="N4265"/>
      <c r="O4265"/>
      <c r="P4265"/>
      <c r="Q4265"/>
      <c r="R4265"/>
      <c r="S4265"/>
      <c r="T4265"/>
      <c r="U4265"/>
    </row>
    <row r="4266" spans="1:21" s="105" customFormat="1" x14ac:dyDescent="0.3">
      <c r="A4266"/>
      <c r="B4266"/>
      <c r="C4266"/>
      <c r="D4266"/>
      <c r="E4266"/>
      <c r="F4266"/>
      <c r="G4266"/>
      <c r="H4266"/>
      <c r="I4266"/>
      <c r="J4266" s="102"/>
      <c r="K4266"/>
      <c r="L4266" s="102"/>
      <c r="M4266" s="135"/>
      <c r="N4266"/>
      <c r="O4266"/>
      <c r="P4266"/>
      <c r="Q4266"/>
      <c r="R4266"/>
      <c r="S4266"/>
      <c r="T4266"/>
      <c r="U4266"/>
    </row>
    <row r="4267" spans="1:21" s="105" customFormat="1" x14ac:dyDescent="0.3">
      <c r="A4267"/>
      <c r="B4267"/>
      <c r="C4267"/>
      <c r="D4267"/>
      <c r="E4267"/>
      <c r="F4267"/>
      <c r="G4267"/>
      <c r="H4267"/>
      <c r="I4267"/>
      <c r="J4267" s="102"/>
      <c r="K4267"/>
      <c r="L4267" s="102"/>
      <c r="M4267" s="135"/>
      <c r="N4267"/>
      <c r="O4267"/>
      <c r="P4267"/>
      <c r="Q4267"/>
      <c r="R4267"/>
      <c r="S4267"/>
      <c r="T4267"/>
      <c r="U4267"/>
    </row>
    <row r="4268" spans="1:21" s="105" customFormat="1" x14ac:dyDescent="0.3">
      <c r="A4268"/>
      <c r="B4268"/>
      <c r="C4268"/>
      <c r="D4268"/>
      <c r="E4268"/>
      <c r="F4268"/>
      <c r="G4268"/>
      <c r="H4268"/>
      <c r="I4268"/>
      <c r="J4268" s="102"/>
      <c r="K4268"/>
      <c r="L4268" s="102"/>
      <c r="M4268" s="135"/>
      <c r="N4268"/>
      <c r="O4268"/>
      <c r="P4268"/>
      <c r="Q4268"/>
      <c r="R4268"/>
      <c r="S4268"/>
      <c r="T4268"/>
      <c r="U4268"/>
    </row>
    <row r="4269" spans="1:21" s="105" customFormat="1" x14ac:dyDescent="0.3">
      <c r="A4269"/>
      <c r="B4269"/>
      <c r="C4269"/>
      <c r="D4269"/>
      <c r="E4269"/>
      <c r="F4269"/>
      <c r="G4269"/>
      <c r="H4269"/>
      <c r="I4269"/>
      <c r="J4269" s="102"/>
      <c r="K4269"/>
      <c r="L4269" s="102"/>
      <c r="M4269" s="135"/>
      <c r="N4269"/>
      <c r="O4269"/>
      <c r="P4269"/>
      <c r="Q4269"/>
      <c r="R4269"/>
      <c r="S4269"/>
      <c r="T4269"/>
      <c r="U4269"/>
    </row>
    <row r="4270" spans="1:21" s="105" customFormat="1" x14ac:dyDescent="0.3">
      <c r="A4270"/>
      <c r="B4270"/>
      <c r="C4270"/>
      <c r="D4270"/>
      <c r="E4270"/>
      <c r="F4270"/>
      <c r="G4270"/>
      <c r="H4270"/>
      <c r="I4270"/>
      <c r="J4270" s="102"/>
      <c r="K4270"/>
      <c r="L4270" s="102"/>
      <c r="M4270" s="135"/>
      <c r="N4270"/>
      <c r="O4270"/>
      <c r="P4270"/>
      <c r="Q4270"/>
      <c r="R4270"/>
      <c r="S4270"/>
      <c r="T4270"/>
      <c r="U4270"/>
    </row>
    <row r="4271" spans="1:21" s="105" customFormat="1" x14ac:dyDescent="0.3">
      <c r="A4271"/>
      <c r="B4271"/>
      <c r="C4271"/>
      <c r="D4271"/>
      <c r="E4271"/>
      <c r="F4271"/>
      <c r="G4271"/>
      <c r="H4271"/>
      <c r="I4271"/>
      <c r="J4271" s="102"/>
      <c r="K4271"/>
      <c r="L4271" s="102"/>
      <c r="M4271" s="135"/>
      <c r="N4271"/>
      <c r="O4271"/>
      <c r="P4271"/>
      <c r="Q4271"/>
      <c r="R4271"/>
      <c r="S4271"/>
      <c r="T4271"/>
      <c r="U4271"/>
    </row>
    <row r="4272" spans="1:21" s="105" customFormat="1" x14ac:dyDescent="0.3">
      <c r="A4272"/>
      <c r="B4272"/>
      <c r="C4272"/>
      <c r="D4272"/>
      <c r="E4272"/>
      <c r="F4272"/>
      <c r="G4272"/>
      <c r="H4272"/>
      <c r="I4272"/>
      <c r="J4272" s="102"/>
      <c r="K4272"/>
      <c r="L4272" s="102"/>
      <c r="M4272" s="135"/>
      <c r="N4272"/>
      <c r="O4272"/>
      <c r="P4272"/>
      <c r="Q4272"/>
      <c r="R4272"/>
      <c r="S4272"/>
      <c r="T4272"/>
      <c r="U4272"/>
    </row>
    <row r="4273" spans="1:21" s="105" customFormat="1" x14ac:dyDescent="0.3">
      <c r="A4273"/>
      <c r="B4273"/>
      <c r="C4273"/>
      <c r="D4273"/>
      <c r="E4273"/>
      <c r="F4273"/>
      <c r="G4273"/>
      <c r="H4273"/>
      <c r="I4273"/>
      <c r="J4273" s="102"/>
      <c r="K4273"/>
      <c r="L4273" s="102"/>
      <c r="M4273" s="135"/>
      <c r="N4273"/>
      <c r="O4273"/>
      <c r="P4273"/>
      <c r="Q4273"/>
      <c r="R4273"/>
      <c r="S4273"/>
      <c r="T4273"/>
      <c r="U4273"/>
    </row>
    <row r="4274" spans="1:21" s="105" customFormat="1" x14ac:dyDescent="0.3">
      <c r="A4274"/>
      <c r="B4274"/>
      <c r="C4274"/>
      <c r="D4274"/>
      <c r="E4274"/>
      <c r="F4274"/>
      <c r="G4274"/>
      <c r="H4274"/>
      <c r="I4274"/>
      <c r="J4274" s="102"/>
      <c r="K4274"/>
      <c r="L4274" s="102"/>
      <c r="M4274" s="135"/>
      <c r="N4274"/>
      <c r="O4274"/>
      <c r="P4274"/>
      <c r="Q4274"/>
      <c r="R4274"/>
      <c r="S4274"/>
      <c r="T4274"/>
      <c r="U4274"/>
    </row>
    <row r="4275" spans="1:21" s="105" customFormat="1" x14ac:dyDescent="0.3">
      <c r="A4275"/>
      <c r="B4275"/>
      <c r="C4275"/>
      <c r="D4275"/>
      <c r="E4275"/>
      <c r="F4275"/>
      <c r="G4275"/>
      <c r="H4275"/>
      <c r="I4275"/>
      <c r="J4275" s="102"/>
      <c r="K4275"/>
      <c r="L4275" s="102"/>
      <c r="M4275" s="135"/>
      <c r="N4275"/>
      <c r="O4275"/>
      <c r="P4275"/>
      <c r="Q4275"/>
      <c r="R4275"/>
      <c r="S4275"/>
      <c r="T4275"/>
      <c r="U4275"/>
    </row>
    <row r="4276" spans="1:21" s="105" customFormat="1" x14ac:dyDescent="0.3">
      <c r="A4276"/>
      <c r="B4276"/>
      <c r="C4276"/>
      <c r="D4276"/>
      <c r="E4276"/>
      <c r="F4276"/>
      <c r="G4276"/>
      <c r="H4276"/>
      <c r="I4276"/>
      <c r="J4276" s="102"/>
      <c r="K4276"/>
      <c r="L4276" s="102"/>
      <c r="M4276" s="135"/>
      <c r="N4276"/>
      <c r="O4276"/>
      <c r="P4276"/>
      <c r="Q4276"/>
      <c r="R4276"/>
      <c r="S4276"/>
      <c r="T4276"/>
      <c r="U4276"/>
    </row>
    <row r="4277" spans="1:21" s="105" customFormat="1" x14ac:dyDescent="0.3">
      <c r="A4277"/>
      <c r="B4277"/>
      <c r="C4277"/>
      <c r="D4277"/>
      <c r="E4277"/>
      <c r="F4277"/>
      <c r="G4277"/>
      <c r="H4277"/>
      <c r="I4277"/>
      <c r="J4277" s="102"/>
      <c r="K4277"/>
      <c r="L4277" s="102"/>
      <c r="M4277" s="135"/>
      <c r="N4277"/>
      <c r="O4277"/>
      <c r="P4277"/>
      <c r="Q4277"/>
      <c r="R4277"/>
      <c r="S4277"/>
      <c r="T4277"/>
      <c r="U4277"/>
    </row>
    <row r="4278" spans="1:21" s="105" customFormat="1" x14ac:dyDescent="0.3">
      <c r="A4278"/>
      <c r="B4278"/>
      <c r="C4278"/>
      <c r="D4278"/>
      <c r="E4278"/>
      <c r="F4278"/>
      <c r="G4278"/>
      <c r="H4278"/>
      <c r="I4278"/>
      <c r="J4278" s="102"/>
      <c r="K4278"/>
      <c r="L4278" s="102"/>
      <c r="M4278" s="135"/>
      <c r="N4278"/>
      <c r="O4278"/>
      <c r="P4278"/>
      <c r="Q4278"/>
      <c r="R4278"/>
      <c r="S4278"/>
      <c r="T4278"/>
      <c r="U4278"/>
    </row>
    <row r="4279" spans="1:21" s="105" customFormat="1" x14ac:dyDescent="0.3">
      <c r="A4279"/>
      <c r="B4279"/>
      <c r="C4279"/>
      <c r="D4279"/>
      <c r="E4279"/>
      <c r="F4279"/>
      <c r="G4279"/>
      <c r="H4279"/>
      <c r="I4279"/>
      <c r="J4279" s="102"/>
      <c r="K4279"/>
      <c r="L4279" s="102"/>
      <c r="M4279" s="135"/>
      <c r="N4279"/>
      <c r="O4279"/>
      <c r="P4279"/>
      <c r="Q4279"/>
      <c r="R4279"/>
      <c r="S4279"/>
      <c r="T4279"/>
      <c r="U4279"/>
    </row>
    <row r="4280" spans="1:21" s="105" customFormat="1" x14ac:dyDescent="0.3">
      <c r="A4280"/>
      <c r="B4280"/>
      <c r="C4280"/>
      <c r="D4280"/>
      <c r="E4280"/>
      <c r="F4280"/>
      <c r="G4280"/>
      <c r="H4280"/>
      <c r="I4280"/>
      <c r="J4280" s="102"/>
      <c r="K4280"/>
      <c r="L4280" s="102"/>
      <c r="M4280" s="135"/>
      <c r="N4280"/>
      <c r="O4280"/>
      <c r="P4280"/>
      <c r="Q4280"/>
      <c r="R4280"/>
      <c r="S4280"/>
      <c r="T4280"/>
      <c r="U4280"/>
    </row>
    <row r="4281" spans="1:21" s="105" customFormat="1" x14ac:dyDescent="0.3">
      <c r="A4281"/>
      <c r="B4281"/>
      <c r="C4281"/>
      <c r="D4281"/>
      <c r="E4281"/>
      <c r="F4281"/>
      <c r="G4281"/>
      <c r="H4281"/>
      <c r="I4281"/>
      <c r="J4281" s="102"/>
      <c r="K4281"/>
      <c r="L4281" s="102"/>
      <c r="M4281" s="135"/>
      <c r="N4281"/>
      <c r="O4281"/>
      <c r="P4281"/>
      <c r="Q4281"/>
      <c r="R4281"/>
      <c r="S4281"/>
      <c r="T4281"/>
      <c r="U4281"/>
    </row>
    <row r="4282" spans="1:21" s="105" customFormat="1" x14ac:dyDescent="0.3">
      <c r="A4282"/>
      <c r="B4282"/>
      <c r="C4282"/>
      <c r="D4282"/>
      <c r="E4282"/>
      <c r="F4282"/>
      <c r="G4282"/>
      <c r="H4282"/>
      <c r="I4282"/>
      <c r="J4282" s="102"/>
      <c r="K4282"/>
      <c r="L4282" s="102"/>
      <c r="M4282" s="135"/>
      <c r="N4282"/>
      <c r="O4282"/>
      <c r="P4282"/>
      <c r="Q4282"/>
      <c r="R4282"/>
      <c r="S4282"/>
      <c r="T4282"/>
      <c r="U4282"/>
    </row>
    <row r="4283" spans="1:21" s="105" customFormat="1" x14ac:dyDescent="0.3">
      <c r="A4283"/>
      <c r="B4283"/>
      <c r="C4283"/>
      <c r="D4283"/>
      <c r="E4283"/>
      <c r="F4283"/>
      <c r="G4283"/>
      <c r="H4283"/>
      <c r="I4283"/>
      <c r="J4283" s="102"/>
      <c r="K4283"/>
      <c r="L4283" s="102"/>
      <c r="M4283" s="135"/>
      <c r="N4283"/>
      <c r="O4283"/>
      <c r="P4283"/>
      <c r="Q4283"/>
      <c r="R4283"/>
      <c r="S4283"/>
      <c r="T4283"/>
      <c r="U4283"/>
    </row>
    <row r="4284" spans="1:21" s="105" customFormat="1" x14ac:dyDescent="0.3">
      <c r="A4284"/>
      <c r="B4284"/>
      <c r="C4284"/>
      <c r="D4284"/>
      <c r="E4284"/>
      <c r="F4284"/>
      <c r="G4284"/>
      <c r="H4284"/>
      <c r="I4284"/>
      <c r="J4284" s="102"/>
      <c r="K4284"/>
      <c r="L4284" s="102"/>
      <c r="M4284" s="135"/>
      <c r="N4284"/>
      <c r="O4284"/>
      <c r="P4284"/>
      <c r="Q4284"/>
      <c r="R4284"/>
      <c r="S4284"/>
      <c r="T4284"/>
      <c r="U4284"/>
    </row>
    <row r="4285" spans="1:21" s="105" customFormat="1" x14ac:dyDescent="0.3">
      <c r="A4285"/>
      <c r="B4285"/>
      <c r="C4285"/>
      <c r="D4285"/>
      <c r="E4285"/>
      <c r="F4285"/>
      <c r="G4285"/>
      <c r="H4285"/>
      <c r="I4285"/>
      <c r="J4285" s="102"/>
      <c r="K4285"/>
      <c r="L4285" s="102"/>
      <c r="M4285" s="135"/>
      <c r="N4285"/>
      <c r="O4285"/>
      <c r="P4285"/>
      <c r="Q4285"/>
      <c r="R4285"/>
      <c r="S4285"/>
      <c r="T4285"/>
      <c r="U4285"/>
    </row>
    <row r="4286" spans="1:21" s="105" customFormat="1" x14ac:dyDescent="0.3">
      <c r="A4286"/>
      <c r="B4286"/>
      <c r="C4286"/>
      <c r="D4286"/>
      <c r="E4286"/>
      <c r="F4286"/>
      <c r="G4286"/>
      <c r="H4286"/>
      <c r="I4286"/>
      <c r="J4286" s="102"/>
      <c r="K4286"/>
      <c r="L4286" s="102"/>
      <c r="M4286" s="135"/>
      <c r="N4286"/>
      <c r="O4286"/>
      <c r="P4286"/>
      <c r="Q4286"/>
      <c r="R4286"/>
      <c r="S4286"/>
      <c r="T4286"/>
      <c r="U4286"/>
    </row>
    <row r="4287" spans="1:21" s="105" customFormat="1" x14ac:dyDescent="0.3">
      <c r="A4287"/>
      <c r="B4287"/>
      <c r="C4287"/>
      <c r="D4287"/>
      <c r="E4287"/>
      <c r="F4287"/>
      <c r="G4287"/>
      <c r="H4287"/>
      <c r="I4287"/>
      <c r="J4287" s="102"/>
      <c r="K4287"/>
      <c r="L4287" s="102"/>
      <c r="M4287" s="135"/>
      <c r="N4287"/>
      <c r="O4287"/>
      <c r="P4287"/>
      <c r="Q4287"/>
      <c r="R4287"/>
      <c r="S4287"/>
      <c r="T4287"/>
      <c r="U4287"/>
    </row>
    <row r="4288" spans="1:21" s="105" customFormat="1" x14ac:dyDescent="0.3">
      <c r="A4288"/>
      <c r="B4288"/>
      <c r="C4288"/>
      <c r="D4288"/>
      <c r="E4288"/>
      <c r="F4288"/>
      <c r="G4288"/>
      <c r="H4288"/>
      <c r="I4288"/>
      <c r="J4288" s="102"/>
      <c r="K4288"/>
      <c r="L4288" s="102"/>
      <c r="M4288" s="135"/>
      <c r="N4288"/>
      <c r="O4288"/>
      <c r="P4288"/>
      <c r="Q4288"/>
      <c r="R4288"/>
      <c r="S4288"/>
      <c r="T4288"/>
      <c r="U4288"/>
    </row>
    <row r="4289" spans="1:21" s="105" customFormat="1" x14ac:dyDescent="0.3">
      <c r="A4289"/>
      <c r="B4289"/>
      <c r="C4289"/>
      <c r="D4289"/>
      <c r="E4289"/>
      <c r="F4289"/>
      <c r="G4289"/>
      <c r="H4289"/>
      <c r="I4289"/>
      <c r="J4289" s="102"/>
      <c r="K4289"/>
      <c r="L4289" s="102"/>
      <c r="M4289" s="135"/>
      <c r="N4289"/>
      <c r="O4289"/>
      <c r="P4289"/>
      <c r="Q4289"/>
      <c r="R4289"/>
      <c r="S4289"/>
      <c r="T4289"/>
      <c r="U4289"/>
    </row>
    <row r="4290" spans="1:21" s="105" customFormat="1" x14ac:dyDescent="0.3">
      <c r="A4290"/>
      <c r="B4290"/>
      <c r="C4290"/>
      <c r="D4290"/>
      <c r="E4290"/>
      <c r="F4290"/>
      <c r="G4290"/>
      <c r="H4290"/>
      <c r="I4290"/>
      <c r="J4290" s="102"/>
      <c r="K4290"/>
      <c r="L4290" s="102"/>
      <c r="M4290" s="135"/>
      <c r="N4290"/>
      <c r="O4290"/>
      <c r="P4290"/>
      <c r="Q4290"/>
      <c r="R4290"/>
      <c r="S4290"/>
      <c r="T4290"/>
      <c r="U4290"/>
    </row>
    <row r="4291" spans="1:21" s="105" customFormat="1" x14ac:dyDescent="0.3">
      <c r="A4291"/>
      <c r="B4291"/>
      <c r="C4291"/>
      <c r="D4291"/>
      <c r="E4291"/>
      <c r="F4291"/>
      <c r="G4291"/>
      <c r="H4291"/>
      <c r="I4291"/>
      <c r="J4291" s="102"/>
      <c r="K4291"/>
      <c r="L4291" s="102"/>
      <c r="M4291" s="135"/>
      <c r="N4291"/>
      <c r="O4291"/>
      <c r="P4291"/>
      <c r="Q4291"/>
      <c r="R4291"/>
      <c r="S4291"/>
      <c r="T4291"/>
      <c r="U4291"/>
    </row>
    <row r="4292" spans="1:21" s="105" customFormat="1" x14ac:dyDescent="0.3">
      <c r="A4292"/>
      <c r="B4292"/>
      <c r="C4292"/>
      <c r="D4292"/>
      <c r="E4292"/>
      <c r="F4292"/>
      <c r="G4292"/>
      <c r="H4292"/>
      <c r="I4292"/>
      <c r="J4292" s="102"/>
      <c r="K4292"/>
      <c r="L4292" s="102"/>
      <c r="M4292" s="135"/>
      <c r="N4292"/>
      <c r="O4292"/>
      <c r="P4292"/>
      <c r="Q4292"/>
      <c r="R4292"/>
      <c r="S4292"/>
      <c r="T4292"/>
      <c r="U4292"/>
    </row>
    <row r="4293" spans="1:21" s="105" customFormat="1" x14ac:dyDescent="0.3">
      <c r="A4293"/>
      <c r="B4293"/>
      <c r="C4293"/>
      <c r="D4293"/>
      <c r="E4293"/>
      <c r="F4293"/>
      <c r="G4293"/>
      <c r="H4293"/>
      <c r="I4293"/>
      <c r="J4293" s="102"/>
      <c r="K4293"/>
      <c r="L4293" s="102"/>
      <c r="M4293" s="135"/>
      <c r="N4293"/>
      <c r="O4293"/>
      <c r="P4293"/>
      <c r="Q4293"/>
      <c r="R4293"/>
      <c r="S4293"/>
      <c r="T4293"/>
      <c r="U4293"/>
    </row>
    <row r="4294" spans="1:21" s="105" customFormat="1" x14ac:dyDescent="0.3">
      <c r="A4294"/>
      <c r="B4294"/>
      <c r="C4294"/>
      <c r="D4294"/>
      <c r="E4294"/>
      <c r="F4294"/>
      <c r="G4294"/>
      <c r="H4294"/>
      <c r="I4294"/>
      <c r="J4294" s="102"/>
      <c r="K4294"/>
      <c r="L4294" s="102"/>
      <c r="M4294" s="135"/>
      <c r="N4294"/>
      <c r="O4294"/>
      <c r="P4294"/>
      <c r="Q4294"/>
      <c r="R4294"/>
      <c r="S4294"/>
      <c r="T4294"/>
      <c r="U4294"/>
    </row>
    <row r="4295" spans="1:21" s="105" customFormat="1" x14ac:dyDescent="0.3">
      <c r="A4295"/>
      <c r="B4295"/>
      <c r="C4295"/>
      <c r="D4295"/>
      <c r="E4295"/>
      <c r="F4295"/>
      <c r="G4295"/>
      <c r="H4295"/>
      <c r="I4295"/>
      <c r="J4295" s="102"/>
      <c r="K4295"/>
      <c r="L4295" s="102"/>
      <c r="M4295" s="135"/>
      <c r="N4295"/>
      <c r="O4295"/>
      <c r="P4295"/>
      <c r="Q4295"/>
      <c r="R4295"/>
      <c r="S4295"/>
      <c r="T4295"/>
      <c r="U4295"/>
    </row>
    <row r="4296" spans="1:21" s="105" customFormat="1" x14ac:dyDescent="0.3">
      <c r="A4296"/>
      <c r="B4296"/>
      <c r="C4296"/>
      <c r="D4296"/>
      <c r="E4296"/>
      <c r="F4296"/>
      <c r="G4296"/>
      <c r="H4296"/>
      <c r="I4296"/>
      <c r="J4296" s="102"/>
      <c r="K4296"/>
      <c r="L4296" s="102"/>
      <c r="M4296" s="135"/>
      <c r="N4296"/>
      <c r="O4296"/>
      <c r="P4296"/>
      <c r="Q4296"/>
      <c r="R4296"/>
      <c r="S4296"/>
      <c r="T4296"/>
      <c r="U4296"/>
    </row>
    <row r="4297" spans="1:21" s="105" customFormat="1" x14ac:dyDescent="0.3">
      <c r="A4297"/>
      <c r="B4297"/>
      <c r="C4297"/>
      <c r="D4297"/>
      <c r="E4297"/>
      <c r="F4297"/>
      <c r="G4297"/>
      <c r="H4297"/>
      <c r="I4297"/>
      <c r="J4297" s="102"/>
      <c r="K4297"/>
      <c r="L4297" s="102"/>
      <c r="M4297" s="135"/>
      <c r="N4297"/>
      <c r="O4297"/>
      <c r="P4297"/>
      <c r="Q4297"/>
      <c r="R4297"/>
      <c r="S4297"/>
      <c r="T4297"/>
      <c r="U4297"/>
    </row>
    <row r="4298" spans="1:21" s="105" customFormat="1" x14ac:dyDescent="0.3">
      <c r="A4298"/>
      <c r="B4298"/>
      <c r="C4298"/>
      <c r="D4298"/>
      <c r="E4298"/>
      <c r="F4298"/>
      <c r="G4298"/>
      <c r="H4298"/>
      <c r="I4298"/>
      <c r="J4298" s="102"/>
      <c r="K4298"/>
      <c r="L4298" s="102"/>
      <c r="M4298" s="135"/>
      <c r="N4298"/>
      <c r="O4298"/>
      <c r="P4298"/>
      <c r="Q4298"/>
      <c r="R4298"/>
      <c r="S4298"/>
      <c r="T4298"/>
      <c r="U4298"/>
    </row>
    <row r="4299" spans="1:21" s="105" customFormat="1" x14ac:dyDescent="0.3">
      <c r="A4299"/>
      <c r="B4299"/>
      <c r="C4299"/>
      <c r="D4299"/>
      <c r="E4299"/>
      <c r="F4299"/>
      <c r="G4299"/>
      <c r="H4299"/>
      <c r="I4299"/>
      <c r="J4299" s="102"/>
      <c r="K4299"/>
      <c r="L4299" s="102"/>
      <c r="M4299" s="135"/>
      <c r="N4299"/>
      <c r="O4299"/>
      <c r="P4299"/>
      <c r="Q4299"/>
      <c r="R4299"/>
      <c r="S4299"/>
      <c r="T4299"/>
      <c r="U4299"/>
    </row>
    <row r="4300" spans="1:21" s="105" customFormat="1" x14ac:dyDescent="0.3">
      <c r="A4300"/>
      <c r="B4300"/>
      <c r="C4300"/>
      <c r="D4300"/>
      <c r="E4300"/>
      <c r="F4300"/>
      <c r="G4300"/>
      <c r="H4300"/>
      <c r="I4300"/>
      <c r="J4300" s="102"/>
      <c r="K4300"/>
      <c r="L4300" s="102"/>
      <c r="M4300" s="135"/>
      <c r="N4300"/>
      <c r="O4300"/>
      <c r="P4300"/>
      <c r="Q4300"/>
      <c r="R4300"/>
      <c r="S4300"/>
      <c r="T4300"/>
      <c r="U4300"/>
    </row>
    <row r="4301" spans="1:21" s="105" customFormat="1" x14ac:dyDescent="0.3">
      <c r="A4301"/>
      <c r="B4301"/>
      <c r="C4301"/>
      <c r="D4301"/>
      <c r="E4301"/>
      <c r="F4301"/>
      <c r="G4301"/>
      <c r="H4301"/>
      <c r="I4301"/>
      <c r="J4301" s="102"/>
      <c r="K4301"/>
      <c r="L4301" s="102"/>
      <c r="M4301" s="135"/>
      <c r="N4301"/>
      <c r="O4301"/>
      <c r="P4301"/>
      <c r="Q4301"/>
      <c r="R4301"/>
      <c r="S4301"/>
      <c r="T4301"/>
      <c r="U4301"/>
    </row>
    <row r="4302" spans="1:21" s="105" customFormat="1" x14ac:dyDescent="0.3">
      <c r="A4302"/>
      <c r="B4302"/>
      <c r="C4302"/>
      <c r="D4302"/>
      <c r="E4302"/>
      <c r="F4302"/>
      <c r="G4302"/>
      <c r="H4302"/>
      <c r="I4302"/>
      <c r="J4302" s="102"/>
      <c r="K4302"/>
      <c r="L4302" s="102"/>
      <c r="M4302" s="135"/>
      <c r="N4302"/>
      <c r="O4302"/>
      <c r="P4302"/>
      <c r="Q4302"/>
      <c r="R4302"/>
      <c r="S4302"/>
      <c r="T4302"/>
      <c r="U4302"/>
    </row>
    <row r="4303" spans="1:21" s="105" customFormat="1" x14ac:dyDescent="0.3">
      <c r="A4303"/>
      <c r="B4303"/>
      <c r="C4303"/>
      <c r="D4303"/>
      <c r="E4303"/>
      <c r="F4303"/>
      <c r="G4303"/>
      <c r="H4303"/>
      <c r="I4303"/>
      <c r="J4303" s="102"/>
      <c r="K4303"/>
      <c r="L4303" s="102"/>
      <c r="M4303" s="135"/>
      <c r="N4303"/>
      <c r="O4303"/>
      <c r="P4303"/>
      <c r="Q4303"/>
      <c r="R4303"/>
      <c r="S4303"/>
      <c r="T4303"/>
      <c r="U4303"/>
    </row>
    <row r="4304" spans="1:21" s="105" customFormat="1" x14ac:dyDescent="0.3">
      <c r="A4304"/>
      <c r="B4304"/>
      <c r="C4304"/>
      <c r="D4304"/>
      <c r="E4304"/>
      <c r="F4304"/>
      <c r="G4304"/>
      <c r="H4304"/>
      <c r="I4304"/>
      <c r="J4304" s="102"/>
      <c r="K4304"/>
      <c r="L4304" s="102"/>
      <c r="M4304" s="135"/>
      <c r="N4304"/>
      <c r="O4304"/>
      <c r="P4304"/>
      <c r="Q4304"/>
      <c r="R4304"/>
      <c r="S4304"/>
      <c r="T4304"/>
      <c r="U4304"/>
    </row>
    <row r="4305" spans="1:21" s="105" customFormat="1" x14ac:dyDescent="0.3">
      <c r="A4305"/>
      <c r="B4305"/>
      <c r="C4305"/>
      <c r="D4305"/>
      <c r="E4305"/>
      <c r="F4305"/>
      <c r="G4305"/>
      <c r="H4305"/>
      <c r="I4305"/>
      <c r="J4305" s="102"/>
      <c r="K4305"/>
      <c r="L4305" s="102"/>
      <c r="M4305" s="135"/>
      <c r="N4305"/>
      <c r="O4305"/>
      <c r="P4305"/>
      <c r="Q4305"/>
      <c r="R4305"/>
      <c r="S4305"/>
      <c r="T4305"/>
      <c r="U4305"/>
    </row>
    <row r="4306" spans="1:21" s="105" customFormat="1" x14ac:dyDescent="0.3">
      <c r="A4306"/>
      <c r="B4306"/>
      <c r="C4306"/>
      <c r="D4306"/>
      <c r="E4306"/>
      <c r="F4306"/>
      <c r="G4306"/>
      <c r="H4306"/>
      <c r="I4306"/>
      <c r="J4306" s="102"/>
      <c r="K4306"/>
      <c r="L4306" s="102"/>
      <c r="M4306" s="135"/>
      <c r="N4306"/>
      <c r="O4306"/>
      <c r="P4306"/>
      <c r="Q4306"/>
      <c r="R4306"/>
      <c r="S4306"/>
      <c r="T4306"/>
      <c r="U4306"/>
    </row>
    <row r="4307" spans="1:21" s="105" customFormat="1" x14ac:dyDescent="0.3">
      <c r="A4307"/>
      <c r="B4307"/>
      <c r="C4307"/>
      <c r="D4307"/>
      <c r="E4307"/>
      <c r="F4307"/>
      <c r="G4307"/>
      <c r="H4307"/>
      <c r="I4307"/>
      <c r="J4307" s="102"/>
      <c r="K4307"/>
      <c r="L4307" s="102"/>
      <c r="M4307" s="135"/>
      <c r="N4307"/>
      <c r="O4307"/>
      <c r="P4307"/>
      <c r="Q4307"/>
      <c r="R4307"/>
      <c r="S4307"/>
      <c r="T4307"/>
      <c r="U4307"/>
    </row>
    <row r="4308" spans="1:21" s="105" customFormat="1" x14ac:dyDescent="0.3">
      <c r="A4308"/>
      <c r="B4308"/>
      <c r="C4308"/>
      <c r="D4308"/>
      <c r="E4308"/>
      <c r="F4308"/>
      <c r="G4308"/>
      <c r="H4308"/>
      <c r="I4308"/>
      <c r="J4308" s="102"/>
      <c r="K4308"/>
      <c r="L4308" s="102"/>
      <c r="M4308" s="135"/>
      <c r="N4308"/>
      <c r="O4308"/>
      <c r="P4308"/>
      <c r="Q4308"/>
      <c r="R4308"/>
      <c r="S4308"/>
      <c r="T4308"/>
      <c r="U4308"/>
    </row>
    <row r="4309" spans="1:21" s="105" customFormat="1" x14ac:dyDescent="0.3">
      <c r="A4309"/>
      <c r="B4309"/>
      <c r="C4309"/>
      <c r="D4309"/>
      <c r="E4309"/>
      <c r="F4309"/>
      <c r="G4309"/>
      <c r="H4309"/>
      <c r="I4309"/>
      <c r="J4309" s="102"/>
      <c r="K4309"/>
      <c r="L4309" s="102"/>
      <c r="M4309" s="135"/>
      <c r="N4309"/>
      <c r="O4309"/>
      <c r="P4309"/>
      <c r="Q4309"/>
      <c r="R4309"/>
      <c r="S4309"/>
      <c r="T4309"/>
      <c r="U4309"/>
    </row>
    <row r="4310" spans="1:21" s="105" customFormat="1" x14ac:dyDescent="0.3">
      <c r="A4310"/>
      <c r="B4310"/>
      <c r="C4310"/>
      <c r="D4310"/>
      <c r="E4310"/>
      <c r="F4310"/>
      <c r="G4310"/>
      <c r="H4310"/>
      <c r="I4310"/>
      <c r="J4310" s="102"/>
      <c r="K4310"/>
      <c r="L4310" s="102"/>
      <c r="M4310" s="135"/>
      <c r="N4310"/>
      <c r="O4310"/>
      <c r="P4310"/>
      <c r="Q4310"/>
      <c r="R4310"/>
      <c r="S4310"/>
      <c r="T4310"/>
      <c r="U4310"/>
    </row>
    <row r="4311" spans="1:21" s="105" customFormat="1" x14ac:dyDescent="0.3">
      <c r="A4311"/>
      <c r="B4311"/>
      <c r="C4311"/>
      <c r="D4311"/>
      <c r="E4311"/>
      <c r="F4311"/>
      <c r="G4311"/>
      <c r="H4311"/>
      <c r="I4311"/>
      <c r="J4311" s="102"/>
      <c r="K4311"/>
      <c r="L4311" s="102"/>
      <c r="M4311" s="135"/>
      <c r="N4311"/>
      <c r="O4311"/>
      <c r="P4311"/>
      <c r="Q4311"/>
      <c r="R4311"/>
      <c r="S4311"/>
      <c r="T4311"/>
      <c r="U4311"/>
    </row>
    <row r="4312" spans="1:21" s="105" customFormat="1" x14ac:dyDescent="0.3">
      <c r="A4312"/>
      <c r="B4312"/>
      <c r="C4312"/>
      <c r="D4312"/>
      <c r="E4312"/>
      <c r="F4312"/>
      <c r="G4312"/>
      <c r="H4312"/>
      <c r="I4312"/>
      <c r="J4312" s="102"/>
      <c r="K4312"/>
      <c r="L4312" s="102"/>
      <c r="M4312" s="135"/>
      <c r="N4312"/>
      <c r="O4312"/>
      <c r="P4312"/>
      <c r="Q4312"/>
      <c r="R4312"/>
      <c r="S4312"/>
      <c r="T4312"/>
      <c r="U4312"/>
    </row>
    <row r="4313" spans="1:21" s="105" customFormat="1" x14ac:dyDescent="0.3">
      <c r="A4313"/>
      <c r="B4313"/>
      <c r="C4313"/>
      <c r="D4313"/>
      <c r="E4313"/>
      <c r="F4313"/>
      <c r="G4313"/>
      <c r="H4313"/>
      <c r="I4313"/>
      <c r="J4313" s="102"/>
      <c r="K4313"/>
      <c r="L4313" s="102"/>
      <c r="M4313" s="135"/>
      <c r="N4313"/>
      <c r="O4313"/>
      <c r="P4313"/>
      <c r="Q4313"/>
      <c r="R4313"/>
      <c r="S4313"/>
      <c r="T4313"/>
      <c r="U4313"/>
    </row>
    <row r="4314" spans="1:21" s="105" customFormat="1" x14ac:dyDescent="0.3">
      <c r="A4314"/>
      <c r="B4314"/>
      <c r="C4314"/>
      <c r="D4314"/>
      <c r="E4314"/>
      <c r="F4314"/>
      <c r="G4314"/>
      <c r="H4314"/>
      <c r="I4314"/>
      <c r="J4314" s="102"/>
      <c r="K4314"/>
      <c r="L4314" s="102"/>
      <c r="M4314" s="135"/>
      <c r="N4314"/>
      <c r="O4314"/>
      <c r="P4314"/>
      <c r="Q4314"/>
      <c r="R4314"/>
      <c r="S4314"/>
      <c r="T4314"/>
      <c r="U4314"/>
    </row>
    <row r="4315" spans="1:21" s="105" customFormat="1" x14ac:dyDescent="0.3">
      <c r="A4315"/>
      <c r="B4315"/>
      <c r="C4315"/>
      <c r="D4315"/>
      <c r="E4315"/>
      <c r="F4315"/>
      <c r="G4315"/>
      <c r="H4315"/>
      <c r="I4315"/>
      <c r="J4315" s="102"/>
      <c r="K4315"/>
      <c r="L4315" s="102"/>
      <c r="M4315" s="135"/>
      <c r="N4315"/>
      <c r="O4315"/>
      <c r="P4315"/>
      <c r="Q4315"/>
      <c r="R4315"/>
      <c r="S4315"/>
      <c r="T4315"/>
      <c r="U4315"/>
    </row>
    <row r="4316" spans="1:21" s="105" customFormat="1" x14ac:dyDescent="0.3">
      <c r="A4316"/>
      <c r="B4316"/>
      <c r="C4316"/>
      <c r="D4316"/>
      <c r="E4316"/>
      <c r="F4316"/>
      <c r="G4316"/>
      <c r="H4316"/>
      <c r="I4316"/>
      <c r="J4316" s="102"/>
      <c r="K4316"/>
      <c r="L4316" s="102"/>
      <c r="M4316" s="135"/>
      <c r="N4316"/>
      <c r="O4316"/>
      <c r="P4316"/>
      <c r="Q4316"/>
      <c r="R4316"/>
      <c r="S4316"/>
      <c r="T4316"/>
      <c r="U4316"/>
    </row>
    <row r="4317" spans="1:21" s="105" customFormat="1" x14ac:dyDescent="0.3">
      <c r="A4317"/>
      <c r="B4317"/>
      <c r="C4317"/>
      <c r="D4317"/>
      <c r="E4317"/>
      <c r="F4317"/>
      <c r="G4317"/>
      <c r="H4317"/>
      <c r="I4317"/>
      <c r="J4317" s="102"/>
      <c r="K4317"/>
      <c r="L4317" s="102"/>
      <c r="M4317" s="135"/>
      <c r="N4317"/>
      <c r="O4317"/>
      <c r="P4317"/>
      <c r="Q4317"/>
      <c r="R4317"/>
      <c r="S4317"/>
      <c r="T4317"/>
      <c r="U4317"/>
    </row>
    <row r="4318" spans="1:21" s="105" customFormat="1" x14ac:dyDescent="0.3">
      <c r="A4318"/>
      <c r="B4318"/>
      <c r="C4318"/>
      <c r="D4318"/>
      <c r="E4318"/>
      <c r="F4318"/>
      <c r="G4318"/>
      <c r="H4318"/>
      <c r="I4318"/>
      <c r="J4318" s="102"/>
      <c r="K4318"/>
      <c r="L4318" s="102"/>
      <c r="M4318" s="135"/>
      <c r="N4318"/>
      <c r="O4318"/>
      <c r="P4318"/>
      <c r="Q4318"/>
      <c r="R4318"/>
      <c r="S4318"/>
      <c r="T4318"/>
      <c r="U4318"/>
    </row>
    <row r="4319" spans="1:21" s="105" customFormat="1" x14ac:dyDescent="0.3">
      <c r="A4319"/>
      <c r="B4319"/>
      <c r="C4319"/>
      <c r="D4319"/>
      <c r="E4319"/>
      <c r="F4319"/>
      <c r="G4319"/>
      <c r="H4319"/>
      <c r="I4319"/>
      <c r="J4319" s="102"/>
      <c r="K4319"/>
      <c r="L4319" s="102"/>
      <c r="M4319" s="135"/>
      <c r="N4319"/>
      <c r="O4319"/>
      <c r="P4319"/>
      <c r="Q4319"/>
      <c r="R4319"/>
      <c r="S4319"/>
      <c r="T4319"/>
      <c r="U4319"/>
    </row>
    <row r="4320" spans="1:21" s="105" customFormat="1" x14ac:dyDescent="0.3">
      <c r="A4320"/>
      <c r="B4320"/>
      <c r="C4320"/>
      <c r="D4320"/>
      <c r="E4320"/>
      <c r="F4320"/>
      <c r="G4320"/>
      <c r="H4320"/>
      <c r="I4320"/>
      <c r="J4320" s="102"/>
      <c r="K4320"/>
      <c r="L4320" s="102"/>
      <c r="M4320" s="135"/>
      <c r="N4320"/>
      <c r="O4320"/>
      <c r="P4320"/>
      <c r="Q4320"/>
      <c r="R4320"/>
      <c r="S4320"/>
      <c r="T4320"/>
      <c r="U4320"/>
    </row>
    <row r="4321" spans="1:21" s="105" customFormat="1" x14ac:dyDescent="0.3">
      <c r="A4321"/>
      <c r="B4321"/>
      <c r="C4321"/>
      <c r="D4321"/>
      <c r="E4321"/>
      <c r="F4321"/>
      <c r="G4321"/>
      <c r="H4321"/>
      <c r="I4321"/>
      <c r="J4321" s="102"/>
      <c r="K4321"/>
      <c r="L4321" s="102"/>
      <c r="M4321" s="135"/>
      <c r="N4321"/>
      <c r="O4321"/>
      <c r="P4321"/>
      <c r="Q4321"/>
      <c r="R4321"/>
      <c r="S4321"/>
      <c r="T4321"/>
      <c r="U4321"/>
    </row>
    <row r="4322" spans="1:21" s="105" customFormat="1" x14ac:dyDescent="0.3">
      <c r="A4322"/>
      <c r="B4322"/>
      <c r="C4322"/>
      <c r="D4322"/>
      <c r="E4322"/>
      <c r="F4322"/>
      <c r="G4322"/>
      <c r="H4322"/>
      <c r="I4322"/>
      <c r="J4322" s="102"/>
      <c r="K4322"/>
      <c r="L4322" s="102"/>
      <c r="M4322" s="135"/>
      <c r="N4322"/>
      <c r="O4322"/>
      <c r="P4322"/>
      <c r="Q4322"/>
      <c r="R4322"/>
      <c r="S4322"/>
      <c r="T4322"/>
      <c r="U4322"/>
    </row>
    <row r="4323" spans="1:21" s="105" customFormat="1" x14ac:dyDescent="0.3">
      <c r="A4323"/>
      <c r="B4323"/>
      <c r="C4323"/>
      <c r="D4323"/>
      <c r="E4323"/>
      <c r="F4323"/>
      <c r="G4323"/>
      <c r="H4323"/>
      <c r="I4323"/>
      <c r="J4323" s="102"/>
      <c r="K4323"/>
      <c r="L4323" s="102"/>
      <c r="M4323" s="135"/>
      <c r="N4323"/>
      <c r="O4323"/>
      <c r="P4323"/>
      <c r="Q4323"/>
      <c r="R4323"/>
      <c r="S4323"/>
      <c r="T4323"/>
      <c r="U4323"/>
    </row>
    <row r="4324" spans="1:21" s="105" customFormat="1" x14ac:dyDescent="0.3">
      <c r="A4324"/>
      <c r="B4324"/>
      <c r="C4324"/>
      <c r="D4324"/>
      <c r="E4324"/>
      <c r="F4324"/>
      <c r="G4324"/>
      <c r="H4324"/>
      <c r="I4324"/>
      <c r="J4324" s="102"/>
      <c r="K4324"/>
      <c r="L4324" s="102"/>
      <c r="M4324" s="135"/>
      <c r="N4324"/>
      <c r="O4324"/>
      <c r="P4324"/>
      <c r="Q4324"/>
      <c r="R4324"/>
      <c r="S4324"/>
      <c r="T4324"/>
      <c r="U4324"/>
    </row>
    <row r="4325" spans="1:21" s="105" customFormat="1" x14ac:dyDescent="0.3">
      <c r="A4325"/>
      <c r="B4325"/>
      <c r="C4325"/>
      <c r="D4325"/>
      <c r="E4325"/>
      <c r="F4325"/>
      <c r="G4325"/>
      <c r="H4325"/>
      <c r="I4325"/>
      <c r="J4325" s="102"/>
      <c r="K4325"/>
      <c r="L4325" s="102"/>
      <c r="M4325" s="135"/>
      <c r="N4325"/>
      <c r="O4325"/>
      <c r="P4325"/>
      <c r="Q4325"/>
      <c r="R4325"/>
      <c r="S4325"/>
      <c r="T4325"/>
      <c r="U4325"/>
    </row>
    <row r="4326" spans="1:21" s="105" customFormat="1" x14ac:dyDescent="0.3">
      <c r="A4326"/>
      <c r="B4326"/>
      <c r="C4326"/>
      <c r="D4326"/>
      <c r="E4326"/>
      <c r="F4326"/>
      <c r="G4326"/>
      <c r="H4326"/>
      <c r="I4326"/>
      <c r="J4326" s="102"/>
      <c r="K4326"/>
      <c r="L4326" s="102"/>
      <c r="M4326" s="135"/>
      <c r="N4326"/>
      <c r="O4326"/>
      <c r="P4326"/>
      <c r="Q4326"/>
      <c r="R4326"/>
      <c r="S4326"/>
      <c r="T4326"/>
      <c r="U4326"/>
    </row>
    <row r="4327" spans="1:21" s="105" customFormat="1" x14ac:dyDescent="0.3">
      <c r="A4327"/>
      <c r="B4327"/>
      <c r="C4327"/>
      <c r="D4327"/>
      <c r="E4327"/>
      <c r="F4327"/>
      <c r="G4327"/>
      <c r="H4327"/>
      <c r="I4327"/>
      <c r="J4327" s="102"/>
      <c r="K4327"/>
      <c r="L4327" s="102"/>
      <c r="M4327" s="135"/>
      <c r="N4327"/>
      <c r="O4327"/>
      <c r="P4327"/>
      <c r="Q4327"/>
      <c r="R4327"/>
      <c r="S4327"/>
      <c r="T4327"/>
      <c r="U4327"/>
    </row>
    <row r="4328" spans="1:21" s="105" customFormat="1" x14ac:dyDescent="0.3">
      <c r="A4328"/>
      <c r="B4328"/>
      <c r="C4328"/>
      <c r="D4328"/>
      <c r="E4328"/>
      <c r="F4328"/>
      <c r="G4328"/>
      <c r="H4328"/>
      <c r="I4328"/>
      <c r="J4328" s="102"/>
      <c r="K4328"/>
      <c r="L4328" s="102"/>
      <c r="M4328" s="135"/>
      <c r="N4328"/>
      <c r="O4328"/>
      <c r="P4328"/>
      <c r="Q4328"/>
      <c r="R4328"/>
      <c r="S4328"/>
      <c r="T4328"/>
      <c r="U4328"/>
    </row>
    <row r="4329" spans="1:21" s="105" customFormat="1" x14ac:dyDescent="0.3">
      <c r="A4329"/>
      <c r="B4329"/>
      <c r="C4329"/>
      <c r="D4329"/>
      <c r="E4329"/>
      <c r="F4329"/>
      <c r="G4329"/>
      <c r="H4329"/>
      <c r="I4329"/>
      <c r="J4329" s="102"/>
      <c r="K4329"/>
      <c r="L4329" s="102"/>
      <c r="M4329" s="135"/>
      <c r="N4329"/>
      <c r="O4329"/>
      <c r="P4329"/>
      <c r="Q4329"/>
      <c r="R4329"/>
      <c r="S4329"/>
      <c r="T4329"/>
      <c r="U4329"/>
    </row>
    <row r="4330" spans="1:21" s="105" customFormat="1" x14ac:dyDescent="0.3">
      <c r="A4330"/>
      <c r="B4330"/>
      <c r="C4330"/>
      <c r="D4330"/>
      <c r="E4330"/>
      <c r="F4330"/>
      <c r="G4330"/>
      <c r="H4330"/>
      <c r="I4330"/>
      <c r="J4330" s="102"/>
      <c r="K4330"/>
      <c r="L4330" s="102"/>
      <c r="M4330" s="135"/>
      <c r="N4330"/>
      <c r="O4330"/>
      <c r="P4330"/>
      <c r="Q4330"/>
      <c r="R4330"/>
      <c r="S4330"/>
      <c r="T4330"/>
      <c r="U4330"/>
    </row>
    <row r="4331" spans="1:21" s="105" customFormat="1" x14ac:dyDescent="0.3">
      <c r="A4331"/>
      <c r="B4331"/>
      <c r="C4331"/>
      <c r="D4331"/>
      <c r="E4331"/>
      <c r="F4331"/>
      <c r="G4331"/>
      <c r="H4331"/>
      <c r="I4331"/>
      <c r="J4331" s="102"/>
      <c r="K4331"/>
      <c r="L4331" s="102"/>
      <c r="M4331" s="135"/>
      <c r="N4331"/>
      <c r="O4331"/>
      <c r="P4331"/>
      <c r="Q4331"/>
      <c r="R4331"/>
      <c r="S4331"/>
      <c r="T4331"/>
      <c r="U4331"/>
    </row>
    <row r="4332" spans="1:21" s="105" customFormat="1" x14ac:dyDescent="0.3">
      <c r="A4332"/>
      <c r="B4332"/>
      <c r="C4332"/>
      <c r="D4332"/>
      <c r="E4332"/>
      <c r="F4332"/>
      <c r="G4332"/>
      <c r="H4332"/>
      <c r="I4332"/>
      <c r="J4332" s="102"/>
      <c r="K4332"/>
      <c r="L4332" s="102"/>
      <c r="M4332" s="135"/>
      <c r="N4332"/>
      <c r="O4332"/>
      <c r="P4332"/>
      <c r="Q4332"/>
      <c r="R4332"/>
      <c r="S4332"/>
      <c r="T4332"/>
      <c r="U4332"/>
    </row>
    <row r="4333" spans="1:21" s="105" customFormat="1" x14ac:dyDescent="0.3">
      <c r="A4333"/>
      <c r="B4333"/>
      <c r="C4333"/>
      <c r="D4333"/>
      <c r="E4333"/>
      <c r="F4333"/>
      <c r="G4333"/>
      <c r="H4333"/>
      <c r="I4333"/>
      <c r="J4333" s="102"/>
      <c r="K4333"/>
      <c r="L4333" s="102"/>
      <c r="M4333" s="135"/>
      <c r="N4333"/>
      <c r="O4333"/>
      <c r="P4333"/>
      <c r="Q4333"/>
      <c r="R4333"/>
      <c r="S4333"/>
      <c r="T4333"/>
      <c r="U4333"/>
    </row>
    <row r="4334" spans="1:21" s="105" customFormat="1" x14ac:dyDescent="0.3">
      <c r="A4334"/>
      <c r="B4334"/>
      <c r="C4334"/>
      <c r="D4334"/>
      <c r="E4334"/>
      <c r="F4334"/>
      <c r="G4334"/>
      <c r="H4334"/>
      <c r="I4334"/>
      <c r="J4334" s="102"/>
      <c r="K4334"/>
      <c r="L4334" s="102"/>
      <c r="M4334" s="135"/>
      <c r="N4334"/>
      <c r="O4334"/>
      <c r="P4334"/>
      <c r="Q4334"/>
      <c r="R4334"/>
      <c r="S4334"/>
      <c r="T4334"/>
      <c r="U4334"/>
    </row>
    <row r="4335" spans="1:21" s="105" customFormat="1" x14ac:dyDescent="0.3">
      <c r="A4335"/>
      <c r="B4335"/>
      <c r="C4335"/>
      <c r="D4335"/>
      <c r="E4335"/>
      <c r="F4335"/>
      <c r="G4335"/>
      <c r="H4335"/>
      <c r="I4335"/>
      <c r="J4335" s="102"/>
      <c r="K4335"/>
      <c r="L4335" s="102"/>
      <c r="M4335" s="135"/>
      <c r="N4335"/>
      <c r="O4335"/>
      <c r="P4335"/>
      <c r="Q4335"/>
      <c r="R4335"/>
      <c r="S4335"/>
      <c r="T4335"/>
      <c r="U4335"/>
    </row>
    <row r="4336" spans="1:21" s="105" customFormat="1" x14ac:dyDescent="0.3">
      <c r="A4336"/>
      <c r="B4336"/>
      <c r="C4336"/>
      <c r="D4336"/>
      <c r="E4336"/>
      <c r="F4336"/>
      <c r="G4336"/>
      <c r="H4336"/>
      <c r="I4336"/>
      <c r="J4336" s="102"/>
      <c r="K4336"/>
      <c r="L4336" s="102"/>
      <c r="M4336" s="135"/>
      <c r="N4336"/>
      <c r="O4336"/>
      <c r="P4336"/>
      <c r="Q4336"/>
      <c r="R4336"/>
      <c r="S4336"/>
      <c r="T4336"/>
      <c r="U4336"/>
    </row>
    <row r="4337" spans="1:21" s="105" customFormat="1" x14ac:dyDescent="0.3">
      <c r="A4337"/>
      <c r="B4337"/>
      <c r="C4337"/>
      <c r="D4337"/>
      <c r="E4337"/>
      <c r="F4337"/>
      <c r="G4337"/>
      <c r="H4337"/>
      <c r="I4337"/>
      <c r="J4337" s="102"/>
      <c r="K4337"/>
      <c r="L4337" s="102"/>
      <c r="M4337" s="135"/>
      <c r="N4337"/>
      <c r="O4337"/>
      <c r="P4337"/>
      <c r="Q4337"/>
      <c r="R4337"/>
      <c r="S4337"/>
      <c r="T4337"/>
      <c r="U4337"/>
    </row>
    <row r="4338" spans="1:21" s="105" customFormat="1" x14ac:dyDescent="0.3">
      <c r="A4338"/>
      <c r="B4338"/>
      <c r="C4338"/>
      <c r="D4338"/>
      <c r="E4338"/>
      <c r="F4338"/>
      <c r="G4338"/>
      <c r="H4338"/>
      <c r="I4338"/>
      <c r="J4338" s="102"/>
      <c r="K4338"/>
      <c r="L4338" s="102"/>
      <c r="M4338" s="135"/>
      <c r="N4338"/>
      <c r="O4338"/>
      <c r="P4338"/>
      <c r="Q4338"/>
      <c r="R4338"/>
      <c r="S4338"/>
      <c r="T4338"/>
      <c r="U4338"/>
    </row>
    <row r="4339" spans="1:21" s="105" customFormat="1" x14ac:dyDescent="0.3">
      <c r="A4339"/>
      <c r="B4339"/>
      <c r="C4339"/>
      <c r="D4339"/>
      <c r="E4339"/>
      <c r="F4339"/>
      <c r="G4339"/>
      <c r="H4339"/>
      <c r="I4339"/>
      <c r="J4339" s="102"/>
      <c r="K4339"/>
      <c r="L4339" s="102"/>
      <c r="M4339" s="135"/>
      <c r="N4339"/>
      <c r="O4339"/>
      <c r="P4339"/>
      <c r="Q4339"/>
      <c r="R4339"/>
      <c r="S4339"/>
      <c r="T4339"/>
      <c r="U4339"/>
    </row>
    <row r="4340" spans="1:21" s="105" customFormat="1" x14ac:dyDescent="0.3">
      <c r="A4340"/>
      <c r="B4340"/>
      <c r="C4340"/>
      <c r="D4340"/>
      <c r="E4340"/>
      <c r="F4340"/>
      <c r="G4340"/>
      <c r="H4340"/>
      <c r="I4340"/>
      <c r="J4340" s="102"/>
      <c r="K4340"/>
      <c r="L4340" s="102"/>
      <c r="M4340" s="135"/>
      <c r="N4340"/>
      <c r="O4340"/>
      <c r="P4340"/>
      <c r="Q4340"/>
      <c r="R4340"/>
      <c r="S4340"/>
      <c r="T4340"/>
      <c r="U4340"/>
    </row>
    <row r="4341" spans="1:21" s="105" customFormat="1" x14ac:dyDescent="0.3">
      <c r="A4341"/>
      <c r="B4341"/>
      <c r="C4341"/>
      <c r="D4341"/>
      <c r="E4341"/>
      <c r="F4341"/>
      <c r="G4341"/>
      <c r="H4341"/>
      <c r="I4341"/>
      <c r="J4341" s="102"/>
      <c r="K4341"/>
      <c r="L4341" s="102"/>
      <c r="M4341" s="135"/>
      <c r="N4341"/>
      <c r="O4341"/>
      <c r="P4341"/>
      <c r="Q4341"/>
      <c r="R4341"/>
      <c r="S4341"/>
      <c r="T4341"/>
      <c r="U4341"/>
    </row>
    <row r="4342" spans="1:21" s="105" customFormat="1" x14ac:dyDescent="0.3">
      <c r="A4342"/>
      <c r="B4342"/>
      <c r="C4342"/>
      <c r="D4342"/>
      <c r="E4342"/>
      <c r="F4342"/>
      <c r="G4342"/>
      <c r="H4342"/>
      <c r="I4342"/>
      <c r="J4342" s="102"/>
      <c r="K4342"/>
      <c r="L4342" s="102"/>
      <c r="M4342" s="135"/>
      <c r="N4342"/>
      <c r="O4342"/>
      <c r="P4342"/>
      <c r="Q4342"/>
      <c r="R4342"/>
      <c r="S4342"/>
      <c r="T4342"/>
      <c r="U4342"/>
    </row>
    <row r="4343" spans="1:21" s="105" customFormat="1" x14ac:dyDescent="0.3">
      <c r="A4343"/>
      <c r="B4343"/>
      <c r="C4343"/>
      <c r="D4343"/>
      <c r="E4343"/>
      <c r="F4343"/>
      <c r="G4343"/>
      <c r="H4343"/>
      <c r="I4343"/>
      <c r="J4343" s="102"/>
      <c r="K4343"/>
      <c r="L4343" s="102"/>
      <c r="M4343" s="135"/>
      <c r="N4343"/>
      <c r="O4343"/>
      <c r="P4343"/>
      <c r="Q4343"/>
      <c r="R4343"/>
      <c r="S4343"/>
      <c r="T4343"/>
      <c r="U4343"/>
    </row>
    <row r="4344" spans="1:21" s="105" customFormat="1" x14ac:dyDescent="0.3">
      <c r="A4344"/>
      <c r="B4344"/>
      <c r="C4344"/>
      <c r="D4344"/>
      <c r="E4344"/>
      <c r="F4344"/>
      <c r="G4344"/>
      <c r="H4344"/>
      <c r="I4344"/>
      <c r="J4344" s="102"/>
      <c r="K4344"/>
      <c r="L4344" s="102"/>
      <c r="M4344" s="135"/>
      <c r="N4344"/>
      <c r="O4344"/>
      <c r="P4344"/>
      <c r="Q4344"/>
      <c r="R4344"/>
      <c r="S4344"/>
      <c r="T4344"/>
      <c r="U4344"/>
    </row>
    <row r="4345" spans="1:21" s="105" customFormat="1" x14ac:dyDescent="0.3">
      <c r="A4345"/>
      <c r="B4345"/>
      <c r="C4345"/>
      <c r="D4345"/>
      <c r="E4345"/>
      <c r="F4345"/>
      <c r="G4345"/>
      <c r="H4345"/>
      <c r="I4345"/>
      <c r="J4345" s="102"/>
      <c r="K4345"/>
      <c r="L4345" s="102"/>
      <c r="M4345" s="135"/>
      <c r="N4345"/>
      <c r="O4345"/>
      <c r="P4345"/>
      <c r="Q4345"/>
      <c r="R4345"/>
      <c r="S4345"/>
      <c r="T4345"/>
      <c r="U4345"/>
    </row>
    <row r="4346" spans="1:21" s="105" customFormat="1" x14ac:dyDescent="0.3">
      <c r="A4346"/>
      <c r="B4346"/>
      <c r="C4346"/>
      <c r="D4346"/>
      <c r="E4346"/>
      <c r="F4346"/>
      <c r="G4346"/>
      <c r="H4346"/>
      <c r="I4346"/>
      <c r="J4346" s="102"/>
      <c r="K4346"/>
      <c r="L4346" s="102"/>
      <c r="M4346" s="135"/>
      <c r="N4346"/>
      <c r="O4346"/>
      <c r="P4346"/>
      <c r="Q4346"/>
      <c r="R4346"/>
      <c r="S4346"/>
      <c r="T4346"/>
      <c r="U4346"/>
    </row>
    <row r="4347" spans="1:21" s="105" customFormat="1" x14ac:dyDescent="0.3">
      <c r="A4347"/>
      <c r="B4347"/>
      <c r="C4347"/>
      <c r="D4347"/>
      <c r="E4347"/>
      <c r="F4347"/>
      <c r="G4347"/>
      <c r="H4347"/>
      <c r="I4347"/>
      <c r="J4347" s="102"/>
      <c r="K4347"/>
      <c r="L4347" s="102"/>
      <c r="M4347" s="135"/>
      <c r="N4347"/>
      <c r="O4347"/>
      <c r="P4347"/>
      <c r="Q4347"/>
      <c r="R4347"/>
      <c r="S4347"/>
      <c r="T4347"/>
      <c r="U4347"/>
    </row>
    <row r="4348" spans="1:21" s="105" customFormat="1" x14ac:dyDescent="0.3">
      <c r="A4348"/>
      <c r="B4348"/>
      <c r="C4348"/>
      <c r="D4348"/>
      <c r="E4348"/>
      <c r="F4348"/>
      <c r="G4348"/>
      <c r="H4348"/>
      <c r="I4348"/>
      <c r="J4348" s="102"/>
      <c r="K4348"/>
      <c r="L4348" s="102"/>
      <c r="M4348" s="135"/>
      <c r="N4348"/>
      <c r="O4348"/>
      <c r="P4348"/>
      <c r="Q4348"/>
      <c r="R4348"/>
      <c r="S4348"/>
      <c r="T4348"/>
      <c r="U4348"/>
    </row>
    <row r="4349" spans="1:21" s="105" customFormat="1" x14ac:dyDescent="0.3">
      <c r="A4349"/>
      <c r="B4349"/>
      <c r="C4349"/>
      <c r="D4349"/>
      <c r="E4349"/>
      <c r="F4349"/>
      <c r="G4349"/>
      <c r="H4349"/>
      <c r="I4349"/>
      <c r="J4349" s="102"/>
      <c r="K4349"/>
      <c r="L4349" s="102"/>
      <c r="M4349" s="135"/>
      <c r="N4349"/>
      <c r="O4349"/>
      <c r="P4349"/>
      <c r="Q4349"/>
      <c r="R4349"/>
      <c r="S4349"/>
      <c r="T4349"/>
      <c r="U4349"/>
    </row>
    <row r="4350" spans="1:21" s="105" customFormat="1" x14ac:dyDescent="0.3">
      <c r="A4350"/>
      <c r="B4350"/>
      <c r="C4350"/>
      <c r="D4350"/>
      <c r="E4350"/>
      <c r="F4350"/>
      <c r="G4350"/>
      <c r="H4350"/>
      <c r="I4350"/>
      <c r="J4350" s="102"/>
      <c r="K4350"/>
      <c r="L4350" s="102"/>
      <c r="M4350" s="135"/>
      <c r="N4350"/>
      <c r="O4350"/>
      <c r="P4350"/>
      <c r="Q4350"/>
      <c r="R4350"/>
      <c r="S4350"/>
      <c r="T4350"/>
      <c r="U4350"/>
    </row>
    <row r="4351" spans="1:21" s="105" customFormat="1" x14ac:dyDescent="0.3">
      <c r="A4351"/>
      <c r="B4351"/>
      <c r="C4351"/>
      <c r="D4351"/>
      <c r="E4351"/>
      <c r="F4351"/>
      <c r="G4351"/>
      <c r="H4351"/>
      <c r="I4351"/>
      <c r="J4351" s="102"/>
      <c r="K4351"/>
      <c r="L4351" s="102"/>
      <c r="M4351" s="135"/>
      <c r="N4351"/>
      <c r="O4351"/>
      <c r="P4351"/>
      <c r="Q4351"/>
      <c r="R4351"/>
      <c r="S4351"/>
      <c r="T4351"/>
      <c r="U4351"/>
    </row>
    <row r="4352" spans="1:21" s="105" customFormat="1" x14ac:dyDescent="0.3">
      <c r="A4352"/>
      <c r="B4352"/>
      <c r="C4352"/>
      <c r="D4352"/>
      <c r="E4352"/>
      <c r="F4352"/>
      <c r="G4352"/>
      <c r="H4352"/>
      <c r="I4352"/>
      <c r="J4352" s="102"/>
      <c r="K4352"/>
      <c r="L4352" s="102"/>
      <c r="M4352" s="135"/>
      <c r="N4352"/>
      <c r="O4352"/>
      <c r="P4352"/>
      <c r="Q4352"/>
      <c r="R4352"/>
      <c r="S4352"/>
      <c r="T4352"/>
      <c r="U4352"/>
    </row>
    <row r="4353" spans="1:21" s="105" customFormat="1" x14ac:dyDescent="0.3">
      <c r="A4353"/>
      <c r="B4353"/>
      <c r="C4353"/>
      <c r="D4353"/>
      <c r="E4353"/>
      <c r="F4353"/>
      <c r="G4353"/>
      <c r="H4353"/>
      <c r="I4353"/>
      <c r="J4353" s="102"/>
      <c r="K4353"/>
      <c r="L4353" s="102"/>
      <c r="M4353" s="135"/>
      <c r="N4353"/>
      <c r="O4353"/>
      <c r="P4353"/>
      <c r="Q4353"/>
      <c r="R4353"/>
      <c r="S4353"/>
      <c r="T4353"/>
      <c r="U4353"/>
    </row>
    <row r="4354" spans="1:21" s="105" customFormat="1" x14ac:dyDescent="0.3">
      <c r="A4354"/>
      <c r="B4354"/>
      <c r="C4354"/>
      <c r="D4354"/>
      <c r="E4354"/>
      <c r="F4354"/>
      <c r="G4354"/>
      <c r="H4354"/>
      <c r="I4354"/>
      <c r="J4354" s="102"/>
      <c r="K4354"/>
      <c r="L4354" s="102"/>
      <c r="M4354" s="135"/>
      <c r="N4354"/>
      <c r="O4354"/>
      <c r="P4354"/>
      <c r="Q4354"/>
      <c r="R4354"/>
      <c r="S4354"/>
      <c r="T4354"/>
      <c r="U4354"/>
    </row>
    <row r="4355" spans="1:21" s="105" customFormat="1" x14ac:dyDescent="0.3">
      <c r="A4355"/>
      <c r="B4355"/>
      <c r="C4355"/>
      <c r="D4355"/>
      <c r="E4355"/>
      <c r="F4355"/>
      <c r="G4355"/>
      <c r="H4355"/>
      <c r="I4355"/>
      <c r="J4355" s="102"/>
      <c r="K4355"/>
      <c r="L4355" s="102"/>
      <c r="M4355" s="135"/>
      <c r="N4355"/>
      <c r="O4355"/>
      <c r="P4355"/>
      <c r="Q4355"/>
      <c r="R4355"/>
      <c r="S4355"/>
      <c r="T4355"/>
      <c r="U4355"/>
    </row>
    <row r="4356" spans="1:21" s="105" customFormat="1" x14ac:dyDescent="0.3">
      <c r="A4356"/>
      <c r="B4356"/>
      <c r="C4356"/>
      <c r="D4356"/>
      <c r="E4356"/>
      <c r="F4356"/>
      <c r="G4356"/>
      <c r="H4356"/>
      <c r="I4356"/>
      <c r="J4356" s="102"/>
      <c r="K4356"/>
      <c r="L4356" s="102"/>
      <c r="M4356" s="135"/>
      <c r="N4356"/>
      <c r="O4356"/>
      <c r="P4356"/>
      <c r="Q4356"/>
      <c r="R4356"/>
      <c r="S4356"/>
      <c r="T4356"/>
      <c r="U4356"/>
    </row>
    <row r="4357" spans="1:21" s="105" customFormat="1" x14ac:dyDescent="0.3">
      <c r="A4357"/>
      <c r="B4357"/>
      <c r="C4357"/>
      <c r="D4357"/>
      <c r="E4357"/>
      <c r="F4357"/>
      <c r="G4357"/>
      <c r="H4357"/>
      <c r="I4357"/>
      <c r="J4357" s="102"/>
      <c r="K4357"/>
      <c r="L4357" s="102"/>
      <c r="M4357" s="135"/>
      <c r="N4357"/>
      <c r="O4357"/>
      <c r="P4357"/>
      <c r="Q4357"/>
      <c r="R4357"/>
      <c r="S4357"/>
      <c r="T4357"/>
      <c r="U4357"/>
    </row>
    <row r="4358" spans="1:21" s="105" customFormat="1" x14ac:dyDescent="0.3">
      <c r="A4358"/>
      <c r="B4358"/>
      <c r="C4358"/>
      <c r="D4358"/>
      <c r="E4358"/>
      <c r="F4358"/>
      <c r="G4358"/>
      <c r="H4358"/>
      <c r="I4358"/>
      <c r="J4358" s="102"/>
      <c r="K4358"/>
      <c r="L4358" s="102"/>
      <c r="M4358" s="135"/>
      <c r="N4358"/>
      <c r="O4358"/>
      <c r="P4358"/>
      <c r="Q4358"/>
      <c r="R4358"/>
      <c r="S4358"/>
      <c r="T4358"/>
      <c r="U4358"/>
    </row>
    <row r="4359" spans="1:21" s="105" customFormat="1" x14ac:dyDescent="0.3">
      <c r="A4359"/>
      <c r="B4359"/>
      <c r="C4359"/>
      <c r="D4359"/>
      <c r="E4359"/>
      <c r="F4359"/>
      <c r="G4359"/>
      <c r="H4359"/>
      <c r="I4359"/>
      <c r="J4359" s="102"/>
      <c r="K4359"/>
      <c r="L4359" s="102"/>
      <c r="M4359" s="135"/>
      <c r="N4359"/>
      <c r="O4359"/>
      <c r="P4359"/>
      <c r="Q4359"/>
      <c r="R4359"/>
      <c r="S4359"/>
      <c r="T4359"/>
      <c r="U4359"/>
    </row>
    <row r="4360" spans="1:21" s="105" customFormat="1" x14ac:dyDescent="0.3">
      <c r="A4360"/>
      <c r="B4360"/>
      <c r="C4360"/>
      <c r="D4360"/>
      <c r="E4360"/>
      <c r="F4360"/>
      <c r="G4360"/>
      <c r="H4360"/>
      <c r="I4360"/>
      <c r="J4360" s="102"/>
      <c r="K4360"/>
      <c r="L4360" s="102"/>
      <c r="M4360" s="135"/>
      <c r="N4360"/>
      <c r="O4360"/>
      <c r="P4360"/>
      <c r="Q4360"/>
      <c r="R4360"/>
      <c r="S4360"/>
      <c r="T4360"/>
      <c r="U4360"/>
    </row>
    <row r="4361" spans="1:21" s="105" customFormat="1" x14ac:dyDescent="0.3">
      <c r="A4361"/>
      <c r="B4361"/>
      <c r="C4361"/>
      <c r="D4361"/>
      <c r="E4361"/>
      <c r="F4361"/>
      <c r="G4361"/>
      <c r="H4361"/>
      <c r="I4361"/>
      <c r="J4361" s="102"/>
      <c r="K4361"/>
      <c r="L4361" s="102"/>
      <c r="M4361" s="135"/>
      <c r="N4361"/>
      <c r="O4361"/>
      <c r="P4361"/>
      <c r="Q4361"/>
      <c r="R4361"/>
      <c r="S4361"/>
      <c r="T4361"/>
      <c r="U4361"/>
    </row>
    <row r="4362" spans="1:21" s="105" customFormat="1" x14ac:dyDescent="0.3">
      <c r="A4362"/>
      <c r="B4362"/>
      <c r="C4362"/>
      <c r="D4362"/>
      <c r="E4362"/>
      <c r="F4362"/>
      <c r="G4362"/>
      <c r="H4362"/>
      <c r="I4362"/>
      <c r="J4362" s="102"/>
      <c r="K4362"/>
      <c r="L4362" s="102"/>
      <c r="M4362" s="135"/>
      <c r="N4362"/>
      <c r="O4362"/>
      <c r="P4362"/>
      <c r="Q4362"/>
      <c r="R4362"/>
      <c r="S4362"/>
      <c r="T4362"/>
      <c r="U4362"/>
    </row>
    <row r="4363" spans="1:21" s="105" customFormat="1" x14ac:dyDescent="0.3">
      <c r="A4363"/>
      <c r="B4363"/>
      <c r="C4363"/>
      <c r="D4363"/>
      <c r="E4363"/>
      <c r="F4363"/>
      <c r="G4363"/>
      <c r="H4363"/>
      <c r="I4363"/>
      <c r="J4363" s="102"/>
      <c r="K4363"/>
      <c r="L4363" s="102"/>
      <c r="M4363" s="135"/>
      <c r="N4363"/>
      <c r="O4363"/>
      <c r="P4363"/>
      <c r="Q4363"/>
      <c r="R4363"/>
      <c r="S4363"/>
      <c r="T4363"/>
      <c r="U4363"/>
    </row>
    <row r="4364" spans="1:21" s="105" customFormat="1" x14ac:dyDescent="0.3">
      <c r="A4364"/>
      <c r="B4364"/>
      <c r="C4364"/>
      <c r="D4364"/>
      <c r="E4364"/>
      <c r="F4364"/>
      <c r="G4364"/>
      <c r="H4364"/>
      <c r="I4364"/>
      <c r="J4364" s="102"/>
      <c r="K4364"/>
      <c r="L4364" s="102"/>
      <c r="M4364" s="135"/>
      <c r="N4364"/>
      <c r="O4364"/>
      <c r="P4364"/>
      <c r="Q4364"/>
      <c r="R4364"/>
      <c r="S4364"/>
      <c r="T4364"/>
      <c r="U4364"/>
    </row>
    <row r="4365" spans="1:21" s="105" customFormat="1" x14ac:dyDescent="0.3">
      <c r="A4365"/>
      <c r="B4365"/>
      <c r="C4365"/>
      <c r="D4365"/>
      <c r="E4365"/>
      <c r="F4365"/>
      <c r="G4365"/>
      <c r="H4365"/>
      <c r="I4365"/>
      <c r="J4365" s="102"/>
      <c r="K4365"/>
      <c r="L4365" s="102"/>
      <c r="M4365" s="135"/>
      <c r="N4365"/>
      <c r="O4365"/>
      <c r="P4365"/>
      <c r="Q4365"/>
      <c r="R4365"/>
      <c r="S4365"/>
      <c r="T4365"/>
      <c r="U4365"/>
    </row>
    <row r="4366" spans="1:21" s="105" customFormat="1" x14ac:dyDescent="0.3">
      <c r="A4366"/>
      <c r="B4366"/>
      <c r="C4366"/>
      <c r="D4366"/>
      <c r="E4366"/>
      <c r="F4366"/>
      <c r="G4366"/>
      <c r="H4366"/>
      <c r="I4366"/>
      <c r="J4366" s="102"/>
      <c r="K4366"/>
      <c r="L4366" s="102"/>
      <c r="M4366" s="135"/>
      <c r="N4366"/>
      <c r="O4366"/>
      <c r="P4366"/>
      <c r="Q4366"/>
      <c r="R4366"/>
      <c r="S4366"/>
      <c r="T4366"/>
      <c r="U4366"/>
    </row>
    <row r="4367" spans="1:21" s="105" customFormat="1" x14ac:dyDescent="0.3">
      <c r="A4367"/>
      <c r="B4367"/>
      <c r="C4367"/>
      <c r="D4367"/>
      <c r="E4367"/>
      <c r="F4367"/>
      <c r="G4367"/>
      <c r="H4367"/>
      <c r="I4367"/>
      <c r="J4367" s="102"/>
      <c r="K4367"/>
      <c r="L4367" s="102"/>
      <c r="M4367" s="135"/>
      <c r="N4367"/>
      <c r="O4367"/>
      <c r="P4367"/>
      <c r="Q4367"/>
      <c r="R4367"/>
      <c r="S4367"/>
      <c r="T4367"/>
      <c r="U4367"/>
    </row>
    <row r="4368" spans="1:21" s="105" customFormat="1" x14ac:dyDescent="0.3">
      <c r="A4368"/>
      <c r="B4368"/>
      <c r="C4368"/>
      <c r="D4368"/>
      <c r="E4368"/>
      <c r="F4368"/>
      <c r="G4368"/>
      <c r="H4368"/>
      <c r="I4368"/>
      <c r="J4368" s="102"/>
      <c r="K4368"/>
      <c r="L4368" s="102"/>
      <c r="M4368" s="135"/>
      <c r="N4368"/>
      <c r="O4368"/>
      <c r="P4368"/>
      <c r="Q4368"/>
      <c r="R4368"/>
      <c r="S4368"/>
      <c r="T4368"/>
      <c r="U4368"/>
    </row>
    <row r="4369" spans="1:21" s="105" customFormat="1" x14ac:dyDescent="0.3">
      <c r="A4369"/>
      <c r="B4369"/>
      <c r="C4369"/>
      <c r="D4369"/>
      <c r="E4369"/>
      <c r="F4369"/>
      <c r="G4369"/>
      <c r="H4369"/>
      <c r="I4369"/>
      <c r="J4369" s="102"/>
      <c r="K4369"/>
      <c r="L4369" s="102"/>
      <c r="M4369" s="135"/>
      <c r="N4369"/>
      <c r="O4369"/>
      <c r="P4369"/>
      <c r="Q4369"/>
      <c r="R4369"/>
      <c r="S4369"/>
      <c r="T4369"/>
      <c r="U4369"/>
    </row>
    <row r="4370" spans="1:21" s="105" customFormat="1" x14ac:dyDescent="0.3">
      <c r="A4370"/>
      <c r="B4370"/>
      <c r="C4370"/>
      <c r="D4370"/>
      <c r="E4370"/>
      <c r="F4370"/>
      <c r="G4370"/>
      <c r="H4370"/>
      <c r="I4370"/>
      <c r="J4370" s="102"/>
      <c r="K4370"/>
      <c r="L4370" s="102"/>
      <c r="M4370" s="135"/>
      <c r="N4370"/>
      <c r="O4370"/>
      <c r="P4370"/>
      <c r="Q4370"/>
      <c r="R4370"/>
      <c r="S4370"/>
      <c r="T4370"/>
      <c r="U4370"/>
    </row>
    <row r="4371" spans="1:21" s="105" customFormat="1" x14ac:dyDescent="0.3">
      <c r="A4371"/>
      <c r="B4371"/>
      <c r="C4371"/>
      <c r="D4371"/>
      <c r="E4371"/>
      <c r="F4371"/>
      <c r="G4371"/>
      <c r="H4371"/>
      <c r="I4371"/>
      <c r="J4371" s="102"/>
      <c r="K4371"/>
      <c r="L4371" s="102"/>
      <c r="M4371" s="135"/>
      <c r="N4371"/>
      <c r="O4371"/>
      <c r="P4371"/>
      <c r="Q4371"/>
      <c r="R4371"/>
      <c r="S4371"/>
      <c r="T4371"/>
      <c r="U4371"/>
    </row>
    <row r="4372" spans="1:21" s="105" customFormat="1" x14ac:dyDescent="0.3">
      <c r="A4372"/>
      <c r="B4372"/>
      <c r="C4372"/>
      <c r="D4372"/>
      <c r="E4372"/>
      <c r="F4372"/>
      <c r="G4372"/>
      <c r="H4372"/>
      <c r="I4372"/>
      <c r="J4372" s="102"/>
      <c r="K4372"/>
      <c r="L4372" s="102"/>
      <c r="M4372" s="135"/>
      <c r="N4372"/>
      <c r="O4372"/>
      <c r="P4372"/>
      <c r="Q4372"/>
      <c r="R4372"/>
      <c r="S4372"/>
      <c r="T4372"/>
      <c r="U4372"/>
    </row>
    <row r="4373" spans="1:21" s="105" customFormat="1" x14ac:dyDescent="0.3">
      <c r="A4373"/>
      <c r="B4373"/>
      <c r="C4373"/>
      <c r="D4373"/>
      <c r="E4373"/>
      <c r="F4373"/>
      <c r="G4373"/>
      <c r="H4373"/>
      <c r="I4373"/>
      <c r="J4373" s="102"/>
      <c r="K4373"/>
      <c r="L4373" s="102"/>
      <c r="M4373" s="135"/>
      <c r="N4373"/>
      <c r="O4373"/>
      <c r="P4373"/>
      <c r="Q4373"/>
      <c r="R4373"/>
      <c r="S4373"/>
      <c r="T4373"/>
      <c r="U4373"/>
    </row>
    <row r="4374" spans="1:21" s="105" customFormat="1" x14ac:dyDescent="0.3">
      <c r="A4374"/>
      <c r="B4374"/>
      <c r="C4374"/>
      <c r="D4374"/>
      <c r="E4374"/>
      <c r="F4374"/>
      <c r="G4374"/>
      <c r="H4374"/>
      <c r="I4374"/>
      <c r="J4374" s="102"/>
      <c r="K4374"/>
      <c r="L4374" s="102"/>
      <c r="M4374" s="135"/>
      <c r="N4374"/>
      <c r="O4374"/>
      <c r="P4374"/>
      <c r="Q4374"/>
      <c r="R4374"/>
      <c r="S4374"/>
      <c r="T4374"/>
      <c r="U4374"/>
    </row>
    <row r="4375" spans="1:21" s="105" customFormat="1" x14ac:dyDescent="0.3">
      <c r="A4375"/>
      <c r="B4375"/>
      <c r="C4375"/>
      <c r="D4375"/>
      <c r="E4375"/>
      <c r="F4375"/>
      <c r="G4375"/>
      <c r="H4375"/>
      <c r="I4375"/>
      <c r="J4375" s="102"/>
      <c r="K4375"/>
      <c r="L4375" s="102"/>
      <c r="M4375" s="135"/>
      <c r="N4375"/>
      <c r="O4375"/>
      <c r="P4375"/>
      <c r="Q4375"/>
      <c r="R4375"/>
      <c r="S4375"/>
      <c r="T4375"/>
      <c r="U4375"/>
    </row>
    <row r="4376" spans="1:21" s="105" customFormat="1" x14ac:dyDescent="0.3">
      <c r="A4376"/>
      <c r="B4376"/>
      <c r="C4376"/>
      <c r="D4376"/>
      <c r="E4376"/>
      <c r="F4376"/>
      <c r="G4376"/>
      <c r="H4376"/>
      <c r="I4376"/>
      <c r="J4376" s="102"/>
      <c r="K4376"/>
      <c r="L4376" s="102"/>
      <c r="M4376" s="135"/>
      <c r="N4376"/>
      <c r="O4376"/>
      <c r="P4376"/>
      <c r="Q4376"/>
      <c r="R4376"/>
      <c r="S4376"/>
      <c r="T4376"/>
      <c r="U4376"/>
    </row>
    <row r="4377" spans="1:21" s="105" customFormat="1" x14ac:dyDescent="0.3">
      <c r="A4377"/>
      <c r="B4377"/>
      <c r="C4377"/>
      <c r="D4377"/>
      <c r="E4377"/>
      <c r="F4377"/>
      <c r="G4377"/>
      <c r="H4377"/>
      <c r="I4377"/>
      <c r="J4377" s="102"/>
      <c r="K4377"/>
      <c r="L4377" s="102"/>
      <c r="M4377" s="135"/>
      <c r="N4377"/>
      <c r="O4377"/>
      <c r="P4377"/>
      <c r="Q4377"/>
      <c r="R4377"/>
      <c r="S4377"/>
      <c r="T4377"/>
      <c r="U4377"/>
    </row>
    <row r="4378" spans="1:21" s="105" customFormat="1" x14ac:dyDescent="0.3">
      <c r="A4378"/>
      <c r="B4378"/>
      <c r="C4378"/>
      <c r="D4378"/>
      <c r="E4378"/>
      <c r="F4378"/>
      <c r="G4378"/>
      <c r="H4378"/>
      <c r="I4378"/>
      <c r="J4378" s="102"/>
      <c r="K4378"/>
      <c r="L4378" s="102"/>
      <c r="M4378" s="135"/>
      <c r="N4378"/>
      <c r="O4378"/>
      <c r="P4378"/>
      <c r="Q4378"/>
      <c r="R4378"/>
      <c r="S4378"/>
      <c r="T4378"/>
      <c r="U4378"/>
    </row>
    <row r="4379" spans="1:21" s="105" customFormat="1" x14ac:dyDescent="0.3">
      <c r="A4379"/>
      <c r="B4379"/>
      <c r="C4379"/>
      <c r="D4379"/>
      <c r="E4379"/>
      <c r="F4379"/>
      <c r="G4379"/>
      <c r="H4379"/>
      <c r="I4379"/>
      <c r="J4379" s="102"/>
      <c r="K4379"/>
      <c r="L4379" s="102"/>
      <c r="M4379" s="135"/>
      <c r="N4379"/>
      <c r="O4379"/>
      <c r="P4379"/>
      <c r="Q4379"/>
      <c r="R4379"/>
      <c r="S4379"/>
      <c r="T4379"/>
      <c r="U4379"/>
    </row>
    <row r="4380" spans="1:21" s="105" customFormat="1" x14ac:dyDescent="0.3">
      <c r="A4380"/>
      <c r="B4380"/>
      <c r="C4380"/>
      <c r="D4380"/>
      <c r="E4380"/>
      <c r="F4380"/>
      <c r="G4380"/>
      <c r="H4380"/>
      <c r="I4380"/>
      <c r="J4380" s="102"/>
      <c r="K4380"/>
      <c r="L4380" s="102"/>
      <c r="M4380" s="135"/>
      <c r="N4380"/>
      <c r="O4380"/>
      <c r="P4380"/>
      <c r="Q4380"/>
      <c r="R4380"/>
      <c r="S4380"/>
      <c r="T4380"/>
      <c r="U4380"/>
    </row>
    <row r="4381" spans="1:21" s="105" customFormat="1" x14ac:dyDescent="0.3">
      <c r="A4381"/>
      <c r="B4381"/>
      <c r="C4381"/>
      <c r="D4381"/>
      <c r="E4381"/>
      <c r="F4381"/>
      <c r="G4381"/>
      <c r="H4381"/>
      <c r="I4381"/>
      <c r="J4381" s="102"/>
      <c r="K4381"/>
      <c r="L4381" s="102"/>
      <c r="M4381" s="135"/>
      <c r="N4381"/>
      <c r="O4381"/>
      <c r="P4381"/>
      <c r="Q4381"/>
      <c r="R4381"/>
      <c r="S4381"/>
      <c r="T4381"/>
      <c r="U4381"/>
    </row>
    <row r="4382" spans="1:21" s="105" customFormat="1" x14ac:dyDescent="0.3">
      <c r="A4382"/>
      <c r="B4382"/>
      <c r="C4382"/>
      <c r="D4382"/>
      <c r="E4382"/>
      <c r="F4382"/>
      <c r="G4382"/>
      <c r="H4382"/>
      <c r="I4382"/>
      <c r="J4382" s="102"/>
      <c r="K4382"/>
      <c r="L4382" s="102"/>
      <c r="M4382" s="135"/>
      <c r="N4382"/>
      <c r="O4382"/>
      <c r="P4382"/>
      <c r="Q4382"/>
      <c r="R4382"/>
      <c r="S4382"/>
      <c r="T4382"/>
      <c r="U4382"/>
    </row>
    <row r="4383" spans="1:21" s="105" customFormat="1" x14ac:dyDescent="0.3">
      <c r="A4383"/>
      <c r="B4383"/>
      <c r="C4383"/>
      <c r="D4383"/>
      <c r="E4383"/>
      <c r="F4383"/>
      <c r="G4383"/>
      <c r="H4383"/>
      <c r="I4383"/>
      <c r="J4383" s="102"/>
      <c r="K4383"/>
      <c r="L4383" s="102"/>
      <c r="M4383" s="135"/>
      <c r="N4383"/>
      <c r="O4383"/>
      <c r="P4383"/>
      <c r="Q4383"/>
      <c r="R4383"/>
      <c r="S4383"/>
      <c r="T4383"/>
      <c r="U4383"/>
    </row>
    <row r="4384" spans="1:21" s="105" customFormat="1" x14ac:dyDescent="0.3">
      <c r="A4384"/>
      <c r="B4384"/>
      <c r="C4384"/>
      <c r="D4384"/>
      <c r="E4384"/>
      <c r="F4384"/>
      <c r="G4384"/>
      <c r="H4384"/>
      <c r="I4384"/>
      <c r="J4384" s="102"/>
      <c r="K4384"/>
      <c r="L4384" s="102"/>
      <c r="M4384" s="135"/>
      <c r="N4384"/>
      <c r="O4384"/>
      <c r="P4384"/>
      <c r="Q4384"/>
      <c r="R4384"/>
      <c r="S4384"/>
      <c r="T4384"/>
      <c r="U4384"/>
    </row>
    <row r="4385" spans="1:21" s="105" customFormat="1" x14ac:dyDescent="0.3">
      <c r="A4385"/>
      <c r="B4385"/>
      <c r="C4385"/>
      <c r="D4385"/>
      <c r="E4385"/>
      <c r="F4385"/>
      <c r="G4385"/>
      <c r="H4385"/>
      <c r="I4385"/>
      <c r="J4385" s="102"/>
      <c r="K4385"/>
      <c r="L4385" s="102"/>
      <c r="M4385" s="135"/>
      <c r="N4385"/>
      <c r="O4385"/>
      <c r="P4385"/>
      <c r="Q4385"/>
      <c r="R4385"/>
      <c r="S4385"/>
      <c r="T4385"/>
      <c r="U4385"/>
    </row>
    <row r="4386" spans="1:21" s="105" customFormat="1" x14ac:dyDescent="0.3">
      <c r="A4386"/>
      <c r="B4386"/>
      <c r="C4386"/>
      <c r="D4386"/>
      <c r="E4386"/>
      <c r="F4386"/>
      <c r="G4386"/>
      <c r="H4386"/>
      <c r="I4386"/>
      <c r="J4386" s="102"/>
      <c r="K4386"/>
      <c r="L4386" s="102"/>
      <c r="M4386" s="135"/>
      <c r="N4386"/>
      <c r="O4386"/>
      <c r="P4386"/>
      <c r="Q4386"/>
      <c r="R4386"/>
      <c r="S4386"/>
      <c r="T4386"/>
      <c r="U4386"/>
    </row>
    <row r="4387" spans="1:21" s="105" customFormat="1" x14ac:dyDescent="0.3">
      <c r="A4387"/>
      <c r="B4387"/>
      <c r="C4387"/>
      <c r="D4387"/>
      <c r="E4387"/>
      <c r="F4387"/>
      <c r="G4387"/>
      <c r="H4387"/>
      <c r="I4387"/>
      <c r="J4387" s="102"/>
      <c r="K4387"/>
      <c r="L4387" s="102"/>
      <c r="M4387" s="135"/>
      <c r="N4387"/>
      <c r="O4387"/>
      <c r="P4387"/>
      <c r="Q4387"/>
      <c r="R4387"/>
      <c r="S4387"/>
      <c r="T4387"/>
      <c r="U4387"/>
    </row>
    <row r="4388" spans="1:21" s="105" customFormat="1" x14ac:dyDescent="0.3">
      <c r="A4388"/>
      <c r="B4388"/>
      <c r="C4388"/>
      <c r="D4388"/>
      <c r="E4388"/>
      <c r="F4388"/>
      <c r="G4388"/>
      <c r="H4388"/>
      <c r="I4388"/>
      <c r="J4388" s="102"/>
      <c r="K4388"/>
      <c r="L4388" s="102"/>
      <c r="M4388" s="135"/>
      <c r="N4388"/>
      <c r="O4388"/>
      <c r="P4388"/>
      <c r="Q4388"/>
      <c r="R4388"/>
      <c r="S4388"/>
      <c r="T4388"/>
      <c r="U4388"/>
    </row>
    <row r="4389" spans="1:21" s="105" customFormat="1" x14ac:dyDescent="0.3">
      <c r="A4389"/>
      <c r="B4389"/>
      <c r="C4389"/>
      <c r="D4389"/>
      <c r="E4389"/>
      <c r="F4389"/>
      <c r="G4389"/>
      <c r="H4389"/>
      <c r="I4389"/>
      <c r="J4389" s="102"/>
      <c r="K4389"/>
      <c r="L4389" s="102"/>
      <c r="M4389" s="135"/>
      <c r="N4389"/>
      <c r="O4389"/>
      <c r="P4389"/>
      <c r="Q4389"/>
      <c r="R4389"/>
      <c r="S4389"/>
      <c r="T4389"/>
      <c r="U4389"/>
    </row>
    <row r="4390" spans="1:21" s="105" customFormat="1" x14ac:dyDescent="0.3">
      <c r="A4390"/>
      <c r="B4390"/>
      <c r="C4390"/>
      <c r="D4390"/>
      <c r="E4390"/>
      <c r="F4390"/>
      <c r="G4390"/>
      <c r="H4390"/>
      <c r="I4390"/>
      <c r="J4390" s="102"/>
      <c r="K4390"/>
      <c r="L4390" s="102"/>
      <c r="M4390" s="135"/>
      <c r="N4390"/>
      <c r="O4390"/>
      <c r="P4390"/>
      <c r="Q4390"/>
      <c r="R4390"/>
      <c r="S4390"/>
      <c r="T4390"/>
      <c r="U4390"/>
    </row>
    <row r="4391" spans="1:21" s="105" customFormat="1" x14ac:dyDescent="0.3">
      <c r="A4391"/>
      <c r="B4391"/>
      <c r="C4391"/>
      <c r="D4391"/>
      <c r="E4391"/>
      <c r="F4391"/>
      <c r="G4391"/>
      <c r="H4391"/>
      <c r="I4391"/>
      <c r="J4391" s="102"/>
      <c r="K4391"/>
      <c r="L4391" s="102"/>
      <c r="M4391" s="135"/>
      <c r="N4391"/>
      <c r="O4391"/>
      <c r="P4391"/>
      <c r="Q4391"/>
      <c r="R4391"/>
      <c r="S4391"/>
      <c r="T4391"/>
      <c r="U4391"/>
    </row>
    <row r="4392" spans="1:21" s="105" customFormat="1" x14ac:dyDescent="0.3">
      <c r="A4392"/>
      <c r="B4392"/>
      <c r="C4392"/>
      <c r="D4392"/>
      <c r="E4392"/>
      <c r="F4392"/>
      <c r="G4392"/>
      <c r="H4392"/>
      <c r="I4392"/>
      <c r="J4392" s="102"/>
      <c r="K4392"/>
      <c r="L4392" s="102"/>
      <c r="M4392" s="135"/>
      <c r="N4392"/>
      <c r="O4392"/>
      <c r="P4392"/>
      <c r="Q4392"/>
      <c r="R4392"/>
      <c r="S4392"/>
      <c r="T4392"/>
      <c r="U4392"/>
    </row>
    <row r="4393" spans="1:21" s="105" customFormat="1" x14ac:dyDescent="0.3">
      <c r="A4393"/>
      <c r="B4393"/>
      <c r="C4393"/>
      <c r="D4393"/>
      <c r="E4393"/>
      <c r="F4393"/>
      <c r="G4393"/>
      <c r="H4393"/>
      <c r="I4393"/>
      <c r="J4393" s="102"/>
      <c r="K4393"/>
      <c r="L4393" s="102"/>
      <c r="M4393" s="135"/>
      <c r="N4393"/>
      <c r="O4393"/>
      <c r="P4393"/>
      <c r="Q4393"/>
      <c r="R4393"/>
      <c r="S4393"/>
      <c r="T4393"/>
      <c r="U4393"/>
    </row>
    <row r="4394" spans="1:21" s="105" customFormat="1" x14ac:dyDescent="0.3">
      <c r="A4394"/>
      <c r="B4394"/>
      <c r="C4394"/>
      <c r="D4394"/>
      <c r="E4394"/>
      <c r="F4394"/>
      <c r="G4394"/>
      <c r="H4394"/>
      <c r="I4394"/>
      <c r="J4394" s="102"/>
      <c r="K4394"/>
      <c r="L4394" s="102"/>
      <c r="M4394" s="135"/>
      <c r="N4394"/>
      <c r="O4394"/>
      <c r="P4394"/>
      <c r="Q4394"/>
      <c r="R4394"/>
      <c r="S4394"/>
      <c r="T4394"/>
      <c r="U4394"/>
    </row>
    <row r="4395" spans="1:21" s="105" customFormat="1" x14ac:dyDescent="0.3">
      <c r="A4395"/>
      <c r="B4395"/>
      <c r="C4395"/>
      <c r="D4395"/>
      <c r="E4395"/>
      <c r="F4395"/>
      <c r="G4395"/>
      <c r="H4395"/>
      <c r="I4395"/>
      <c r="J4395" s="102"/>
      <c r="K4395"/>
      <c r="L4395" s="102"/>
      <c r="M4395" s="135"/>
      <c r="N4395"/>
      <c r="O4395"/>
      <c r="P4395"/>
      <c r="Q4395"/>
      <c r="R4395"/>
      <c r="S4395"/>
      <c r="T4395"/>
      <c r="U4395"/>
    </row>
    <row r="4396" spans="1:21" s="105" customFormat="1" x14ac:dyDescent="0.3">
      <c r="A4396"/>
      <c r="B4396"/>
      <c r="C4396"/>
      <c r="D4396"/>
      <c r="E4396"/>
      <c r="F4396"/>
      <c r="G4396"/>
      <c r="H4396"/>
      <c r="I4396"/>
      <c r="J4396" s="102"/>
      <c r="K4396"/>
      <c r="L4396" s="102"/>
      <c r="M4396" s="135"/>
      <c r="N4396"/>
      <c r="O4396"/>
      <c r="P4396"/>
      <c r="Q4396"/>
      <c r="R4396"/>
      <c r="S4396"/>
      <c r="T4396"/>
      <c r="U4396"/>
    </row>
    <row r="4397" spans="1:21" s="105" customFormat="1" x14ac:dyDescent="0.3">
      <c r="A4397"/>
      <c r="B4397"/>
      <c r="C4397"/>
      <c r="D4397"/>
      <c r="E4397"/>
      <c r="F4397"/>
      <c r="G4397"/>
      <c r="H4397"/>
      <c r="I4397"/>
      <c r="J4397" s="102"/>
      <c r="K4397"/>
      <c r="L4397" s="102"/>
      <c r="M4397" s="135"/>
      <c r="N4397"/>
      <c r="O4397"/>
      <c r="P4397"/>
      <c r="Q4397"/>
      <c r="R4397"/>
      <c r="S4397"/>
      <c r="T4397"/>
      <c r="U4397"/>
    </row>
    <row r="4398" spans="1:21" s="105" customFormat="1" x14ac:dyDescent="0.3">
      <c r="A4398"/>
      <c r="B4398"/>
      <c r="C4398"/>
      <c r="D4398"/>
      <c r="E4398"/>
      <c r="F4398"/>
      <c r="G4398"/>
      <c r="H4398"/>
      <c r="I4398"/>
      <c r="J4398" s="102"/>
      <c r="K4398"/>
      <c r="L4398" s="102"/>
      <c r="M4398" s="135"/>
      <c r="N4398"/>
      <c r="O4398"/>
      <c r="P4398"/>
      <c r="Q4398"/>
      <c r="R4398"/>
      <c r="S4398"/>
      <c r="T4398"/>
      <c r="U4398"/>
    </row>
    <row r="4399" spans="1:21" s="105" customFormat="1" x14ac:dyDescent="0.3">
      <c r="A4399"/>
      <c r="B4399"/>
      <c r="C4399"/>
      <c r="D4399"/>
      <c r="E4399"/>
      <c r="F4399"/>
      <c r="G4399"/>
      <c r="H4399"/>
      <c r="I4399"/>
      <c r="J4399" s="102"/>
      <c r="K4399"/>
      <c r="L4399" s="102"/>
      <c r="M4399" s="135"/>
      <c r="N4399"/>
      <c r="O4399"/>
      <c r="P4399"/>
      <c r="Q4399"/>
      <c r="R4399"/>
      <c r="S4399"/>
      <c r="T4399"/>
      <c r="U4399"/>
    </row>
    <row r="4400" spans="1:21" s="105" customFormat="1" x14ac:dyDescent="0.3">
      <c r="A4400"/>
      <c r="B4400"/>
      <c r="C4400"/>
      <c r="D4400"/>
      <c r="E4400"/>
      <c r="F4400"/>
      <c r="G4400"/>
      <c r="H4400"/>
      <c r="I4400"/>
      <c r="J4400" s="102"/>
      <c r="K4400"/>
      <c r="L4400" s="102"/>
      <c r="M4400" s="135"/>
      <c r="N4400"/>
      <c r="O4400"/>
      <c r="P4400"/>
      <c r="Q4400"/>
      <c r="R4400"/>
      <c r="S4400"/>
      <c r="T4400"/>
      <c r="U4400"/>
    </row>
    <row r="4401" spans="1:21" s="105" customFormat="1" x14ac:dyDescent="0.3">
      <c r="A4401"/>
      <c r="B4401"/>
      <c r="C4401"/>
      <c r="D4401"/>
      <c r="E4401"/>
      <c r="F4401"/>
      <c r="G4401"/>
      <c r="H4401"/>
      <c r="I4401"/>
      <c r="J4401" s="102"/>
      <c r="K4401"/>
      <c r="L4401" s="102"/>
      <c r="M4401" s="135"/>
      <c r="N4401"/>
      <c r="O4401"/>
      <c r="P4401"/>
      <c r="Q4401"/>
      <c r="R4401"/>
      <c r="S4401"/>
      <c r="T4401"/>
      <c r="U4401"/>
    </row>
    <row r="4402" spans="1:21" s="105" customFormat="1" x14ac:dyDescent="0.3">
      <c r="A4402"/>
      <c r="B4402"/>
      <c r="C4402"/>
      <c r="D4402"/>
      <c r="E4402"/>
      <c r="F4402"/>
      <c r="G4402"/>
      <c r="H4402"/>
      <c r="I4402"/>
      <c r="J4402" s="102"/>
      <c r="K4402"/>
      <c r="L4402" s="102"/>
      <c r="M4402" s="135"/>
      <c r="N4402"/>
      <c r="O4402"/>
      <c r="P4402"/>
      <c r="Q4402"/>
      <c r="R4402"/>
      <c r="S4402"/>
      <c r="T4402"/>
      <c r="U4402"/>
    </row>
    <row r="4403" spans="1:21" s="105" customFormat="1" x14ac:dyDescent="0.3">
      <c r="A4403"/>
      <c r="B4403"/>
      <c r="C4403"/>
      <c r="D4403"/>
      <c r="E4403"/>
      <c r="F4403"/>
      <c r="G4403"/>
      <c r="H4403"/>
      <c r="I4403"/>
      <c r="J4403" s="102"/>
      <c r="K4403"/>
      <c r="L4403" s="102"/>
      <c r="M4403" s="135"/>
      <c r="N4403"/>
      <c r="O4403"/>
      <c r="P4403"/>
      <c r="Q4403"/>
      <c r="R4403"/>
      <c r="S4403"/>
      <c r="T4403"/>
      <c r="U4403"/>
    </row>
    <row r="4404" spans="1:21" s="105" customFormat="1" x14ac:dyDescent="0.3">
      <c r="A4404"/>
      <c r="B4404"/>
      <c r="C4404"/>
      <c r="D4404"/>
      <c r="E4404"/>
      <c r="F4404"/>
      <c r="G4404"/>
      <c r="H4404"/>
      <c r="I4404"/>
      <c r="J4404" s="102"/>
      <c r="K4404"/>
      <c r="L4404" s="102"/>
      <c r="M4404" s="135"/>
      <c r="N4404"/>
      <c r="O4404"/>
      <c r="P4404"/>
      <c r="Q4404"/>
      <c r="R4404"/>
      <c r="S4404"/>
      <c r="T4404"/>
      <c r="U4404"/>
    </row>
    <row r="4405" spans="1:21" s="105" customFormat="1" x14ac:dyDescent="0.3">
      <c r="A4405"/>
      <c r="B4405"/>
      <c r="C4405"/>
      <c r="D4405"/>
      <c r="E4405"/>
      <c r="F4405"/>
      <c r="G4405"/>
      <c r="H4405"/>
      <c r="I4405"/>
      <c r="J4405" s="102"/>
      <c r="K4405"/>
      <c r="L4405" s="102"/>
      <c r="M4405" s="135"/>
      <c r="N4405"/>
      <c r="O4405"/>
      <c r="P4405"/>
      <c r="Q4405"/>
      <c r="R4405"/>
      <c r="S4405"/>
      <c r="T4405"/>
      <c r="U4405"/>
    </row>
    <row r="4406" spans="1:21" s="105" customFormat="1" x14ac:dyDescent="0.3">
      <c r="A4406"/>
      <c r="B4406"/>
      <c r="C4406"/>
      <c r="D4406"/>
      <c r="E4406"/>
      <c r="F4406"/>
      <c r="G4406"/>
      <c r="H4406"/>
      <c r="I4406"/>
      <c r="J4406" s="102"/>
      <c r="K4406"/>
      <c r="L4406" s="102"/>
      <c r="M4406" s="135"/>
      <c r="N4406"/>
      <c r="O4406"/>
      <c r="P4406"/>
      <c r="Q4406"/>
      <c r="R4406"/>
      <c r="S4406"/>
      <c r="T4406"/>
      <c r="U4406"/>
    </row>
    <row r="4407" spans="1:21" s="105" customFormat="1" x14ac:dyDescent="0.3">
      <c r="A4407"/>
      <c r="B4407"/>
      <c r="C4407"/>
      <c r="D4407"/>
      <c r="E4407"/>
      <c r="F4407"/>
      <c r="G4407"/>
      <c r="H4407"/>
      <c r="I4407"/>
      <c r="J4407" s="102"/>
      <c r="K4407"/>
      <c r="L4407" s="102"/>
      <c r="M4407" s="135"/>
      <c r="N4407"/>
      <c r="O4407"/>
      <c r="P4407"/>
      <c r="Q4407"/>
      <c r="R4407"/>
      <c r="S4407"/>
      <c r="T4407"/>
      <c r="U4407"/>
    </row>
    <row r="4408" spans="1:21" s="105" customFormat="1" x14ac:dyDescent="0.3">
      <c r="A4408"/>
      <c r="B4408"/>
      <c r="C4408"/>
      <c r="D4408"/>
      <c r="E4408"/>
      <c r="F4408"/>
      <c r="G4408"/>
      <c r="H4408"/>
      <c r="I4408"/>
      <c r="J4408" s="102"/>
      <c r="K4408"/>
      <c r="L4408" s="102"/>
      <c r="M4408" s="135"/>
      <c r="N4408"/>
      <c r="O4408"/>
      <c r="P4408"/>
      <c r="Q4408"/>
      <c r="R4408"/>
      <c r="S4408"/>
      <c r="T4408"/>
      <c r="U4408"/>
    </row>
    <row r="4409" spans="1:21" s="105" customFormat="1" x14ac:dyDescent="0.3">
      <c r="A4409"/>
      <c r="B4409"/>
      <c r="C4409"/>
      <c r="D4409"/>
      <c r="E4409"/>
      <c r="F4409"/>
      <c r="G4409"/>
      <c r="H4409"/>
      <c r="I4409"/>
      <c r="J4409" s="102"/>
      <c r="K4409"/>
      <c r="L4409" s="102"/>
      <c r="M4409" s="135"/>
      <c r="N4409"/>
      <c r="O4409"/>
      <c r="P4409"/>
      <c r="Q4409"/>
      <c r="R4409"/>
      <c r="S4409"/>
      <c r="T4409"/>
      <c r="U4409"/>
    </row>
    <row r="4410" spans="1:21" s="105" customFormat="1" x14ac:dyDescent="0.3">
      <c r="A4410"/>
      <c r="B4410"/>
      <c r="C4410"/>
      <c r="D4410"/>
      <c r="E4410"/>
      <c r="F4410"/>
      <c r="G4410"/>
      <c r="H4410"/>
      <c r="I4410"/>
      <c r="J4410" s="102"/>
      <c r="K4410"/>
      <c r="L4410" s="102"/>
      <c r="M4410" s="135"/>
      <c r="N4410"/>
      <c r="O4410"/>
      <c r="P4410"/>
      <c r="Q4410"/>
      <c r="R4410"/>
      <c r="S4410"/>
      <c r="T4410"/>
      <c r="U4410"/>
    </row>
    <row r="4411" spans="1:21" s="105" customFormat="1" x14ac:dyDescent="0.3">
      <c r="A4411"/>
      <c r="B4411"/>
      <c r="C4411"/>
      <c r="D4411"/>
      <c r="E4411"/>
      <c r="F4411"/>
      <c r="G4411"/>
      <c r="H4411"/>
      <c r="I4411"/>
      <c r="J4411" s="102"/>
      <c r="K4411"/>
      <c r="L4411" s="102"/>
      <c r="M4411" s="135"/>
      <c r="N4411"/>
      <c r="O4411"/>
      <c r="P4411"/>
      <c r="Q4411"/>
      <c r="R4411"/>
      <c r="S4411"/>
      <c r="T4411"/>
      <c r="U4411"/>
    </row>
    <row r="4412" spans="1:21" s="105" customFormat="1" x14ac:dyDescent="0.3">
      <c r="A4412"/>
      <c r="B4412"/>
      <c r="C4412"/>
      <c r="D4412"/>
      <c r="E4412"/>
      <c r="F4412"/>
      <c r="G4412"/>
      <c r="H4412"/>
      <c r="I4412"/>
      <c r="J4412" s="102"/>
      <c r="K4412"/>
      <c r="L4412" s="102"/>
      <c r="M4412" s="135"/>
      <c r="N4412"/>
      <c r="O4412"/>
      <c r="P4412"/>
      <c r="Q4412"/>
      <c r="R4412"/>
      <c r="S4412"/>
      <c r="T4412"/>
      <c r="U4412"/>
    </row>
    <row r="4413" spans="1:21" s="105" customFormat="1" x14ac:dyDescent="0.3">
      <c r="A4413"/>
      <c r="B4413"/>
      <c r="C4413"/>
      <c r="D4413"/>
      <c r="E4413"/>
      <c r="F4413"/>
      <c r="G4413"/>
      <c r="H4413"/>
      <c r="I4413"/>
      <c r="J4413" s="102"/>
      <c r="K4413"/>
      <c r="L4413" s="102"/>
      <c r="M4413" s="135"/>
      <c r="N4413"/>
      <c r="O4413"/>
      <c r="P4413"/>
      <c r="Q4413"/>
      <c r="R4413"/>
      <c r="S4413"/>
      <c r="T4413"/>
      <c r="U4413"/>
    </row>
    <row r="4414" spans="1:21" s="105" customFormat="1" x14ac:dyDescent="0.3">
      <c r="A4414"/>
      <c r="B4414"/>
      <c r="C4414"/>
      <c r="D4414"/>
      <c r="E4414"/>
      <c r="F4414"/>
      <c r="G4414"/>
      <c r="H4414"/>
      <c r="I4414"/>
      <c r="J4414" s="102"/>
      <c r="K4414"/>
      <c r="L4414" s="102"/>
      <c r="M4414" s="135"/>
      <c r="N4414"/>
      <c r="O4414"/>
      <c r="P4414"/>
      <c r="Q4414"/>
      <c r="R4414"/>
      <c r="S4414"/>
      <c r="T4414"/>
      <c r="U4414"/>
    </row>
    <row r="4415" spans="1:21" s="105" customFormat="1" x14ac:dyDescent="0.3">
      <c r="A4415"/>
      <c r="B4415"/>
      <c r="C4415"/>
      <c r="D4415"/>
      <c r="E4415"/>
      <c r="F4415"/>
      <c r="G4415"/>
      <c r="H4415"/>
      <c r="I4415"/>
      <c r="J4415" s="102"/>
      <c r="K4415"/>
      <c r="L4415" s="102"/>
      <c r="M4415" s="135"/>
      <c r="N4415"/>
      <c r="O4415"/>
      <c r="P4415"/>
      <c r="Q4415"/>
      <c r="R4415"/>
      <c r="S4415"/>
      <c r="T4415"/>
      <c r="U4415"/>
    </row>
    <row r="4416" spans="1:21" s="105" customFormat="1" x14ac:dyDescent="0.3">
      <c r="A4416"/>
      <c r="B4416"/>
      <c r="C4416"/>
      <c r="D4416"/>
      <c r="E4416"/>
      <c r="F4416"/>
      <c r="G4416"/>
      <c r="H4416"/>
      <c r="I4416"/>
      <c r="J4416" s="102"/>
      <c r="K4416"/>
      <c r="L4416" s="102"/>
      <c r="M4416" s="135"/>
      <c r="N4416"/>
      <c r="O4416"/>
      <c r="P4416"/>
      <c r="Q4416"/>
      <c r="R4416"/>
      <c r="S4416"/>
      <c r="T4416"/>
      <c r="U4416"/>
    </row>
    <row r="4417" spans="1:21" s="105" customFormat="1" x14ac:dyDescent="0.3">
      <c r="A4417"/>
      <c r="B4417"/>
      <c r="C4417"/>
      <c r="D4417"/>
      <c r="E4417"/>
      <c r="F4417"/>
      <c r="G4417"/>
      <c r="H4417"/>
      <c r="I4417"/>
      <c r="J4417" s="102"/>
      <c r="K4417"/>
      <c r="L4417" s="102"/>
      <c r="M4417" s="135"/>
      <c r="N4417"/>
      <c r="O4417"/>
      <c r="P4417"/>
      <c r="Q4417"/>
      <c r="R4417"/>
      <c r="S4417"/>
      <c r="T4417"/>
      <c r="U4417"/>
    </row>
    <row r="4418" spans="1:21" s="105" customFormat="1" x14ac:dyDescent="0.3">
      <c r="A4418"/>
      <c r="B4418"/>
      <c r="C4418"/>
      <c r="D4418"/>
      <c r="E4418"/>
      <c r="F4418"/>
      <c r="G4418"/>
      <c r="H4418"/>
      <c r="I4418"/>
      <c r="J4418" s="102"/>
      <c r="K4418"/>
      <c r="L4418" s="102"/>
      <c r="M4418" s="135"/>
      <c r="N4418"/>
      <c r="O4418"/>
      <c r="P4418"/>
      <c r="Q4418"/>
      <c r="R4418"/>
      <c r="S4418"/>
      <c r="T4418"/>
      <c r="U4418"/>
    </row>
    <row r="4419" spans="1:21" s="105" customFormat="1" x14ac:dyDescent="0.3">
      <c r="A4419"/>
      <c r="B4419"/>
      <c r="C4419"/>
      <c r="D4419"/>
      <c r="E4419"/>
      <c r="F4419"/>
      <c r="G4419"/>
      <c r="H4419"/>
      <c r="I4419"/>
      <c r="J4419" s="102"/>
      <c r="K4419"/>
      <c r="L4419" s="102"/>
      <c r="M4419" s="135"/>
      <c r="N4419"/>
      <c r="O4419"/>
      <c r="P4419"/>
      <c r="Q4419"/>
      <c r="R4419"/>
      <c r="S4419"/>
      <c r="T4419"/>
      <c r="U4419"/>
    </row>
    <row r="4420" spans="1:21" s="105" customFormat="1" x14ac:dyDescent="0.3">
      <c r="A4420"/>
      <c r="B4420"/>
      <c r="C4420"/>
      <c r="D4420"/>
      <c r="E4420"/>
      <c r="F4420"/>
      <c r="G4420"/>
      <c r="H4420"/>
      <c r="I4420"/>
      <c r="J4420" s="102"/>
      <c r="K4420"/>
      <c r="L4420" s="102"/>
      <c r="M4420" s="135"/>
      <c r="N4420"/>
      <c r="O4420"/>
      <c r="P4420"/>
      <c r="Q4420"/>
      <c r="R4420"/>
      <c r="S4420"/>
      <c r="T4420"/>
      <c r="U4420"/>
    </row>
    <row r="4421" spans="1:21" s="105" customFormat="1" x14ac:dyDescent="0.3">
      <c r="A4421"/>
      <c r="B4421"/>
      <c r="C4421"/>
      <c r="D4421"/>
      <c r="E4421"/>
      <c r="F4421"/>
      <c r="G4421"/>
      <c r="H4421"/>
      <c r="I4421"/>
      <c r="J4421" s="102"/>
      <c r="K4421"/>
      <c r="L4421" s="102"/>
      <c r="M4421" s="135"/>
      <c r="N4421"/>
      <c r="O4421"/>
      <c r="P4421"/>
      <c r="Q4421"/>
      <c r="R4421"/>
      <c r="S4421"/>
      <c r="T4421"/>
      <c r="U4421"/>
    </row>
    <row r="4422" spans="1:21" s="105" customFormat="1" x14ac:dyDescent="0.3">
      <c r="A4422"/>
      <c r="B4422"/>
      <c r="C4422"/>
      <c r="D4422"/>
      <c r="E4422"/>
      <c r="F4422"/>
      <c r="G4422"/>
      <c r="H4422"/>
      <c r="I4422"/>
      <c r="J4422" s="102"/>
      <c r="K4422"/>
      <c r="L4422" s="102"/>
      <c r="M4422" s="135"/>
      <c r="N4422"/>
      <c r="O4422"/>
      <c r="P4422"/>
      <c r="Q4422"/>
      <c r="R4422"/>
      <c r="S4422"/>
      <c r="T4422"/>
      <c r="U4422"/>
    </row>
    <row r="4423" spans="1:21" s="105" customFormat="1" x14ac:dyDescent="0.3">
      <c r="A4423"/>
      <c r="B4423"/>
      <c r="C4423"/>
      <c r="D4423"/>
      <c r="E4423"/>
      <c r="F4423"/>
      <c r="G4423"/>
      <c r="H4423"/>
      <c r="I4423"/>
      <c r="J4423" s="102"/>
      <c r="K4423"/>
      <c r="L4423" s="102"/>
      <c r="M4423" s="135"/>
      <c r="N4423"/>
      <c r="O4423"/>
      <c r="P4423"/>
      <c r="Q4423"/>
      <c r="R4423"/>
      <c r="S4423"/>
      <c r="T4423"/>
      <c r="U4423"/>
    </row>
    <row r="4424" spans="1:21" s="105" customFormat="1" x14ac:dyDescent="0.3">
      <c r="A4424"/>
      <c r="B4424"/>
      <c r="C4424"/>
      <c r="D4424"/>
      <c r="E4424"/>
      <c r="F4424"/>
      <c r="G4424"/>
      <c r="H4424"/>
      <c r="I4424"/>
      <c r="J4424" s="102"/>
      <c r="K4424"/>
      <c r="L4424" s="102"/>
      <c r="M4424" s="135"/>
      <c r="N4424"/>
      <c r="O4424"/>
      <c r="P4424"/>
      <c r="Q4424"/>
      <c r="R4424"/>
      <c r="S4424"/>
      <c r="T4424"/>
      <c r="U4424"/>
    </row>
    <row r="4425" spans="1:21" s="105" customFormat="1" x14ac:dyDescent="0.3">
      <c r="A4425"/>
      <c r="B4425"/>
      <c r="C4425"/>
      <c r="D4425"/>
      <c r="E4425"/>
      <c r="F4425"/>
      <c r="G4425"/>
      <c r="H4425"/>
      <c r="I4425"/>
      <c r="J4425" s="102"/>
      <c r="K4425"/>
      <c r="L4425" s="102"/>
      <c r="M4425" s="135"/>
      <c r="N4425"/>
      <c r="O4425"/>
      <c r="P4425"/>
      <c r="Q4425"/>
      <c r="R4425"/>
      <c r="S4425"/>
      <c r="T4425"/>
      <c r="U4425"/>
    </row>
    <row r="4426" spans="1:21" s="105" customFormat="1" x14ac:dyDescent="0.3">
      <c r="A4426"/>
      <c r="B4426"/>
      <c r="C4426"/>
      <c r="D4426"/>
      <c r="E4426"/>
      <c r="F4426"/>
      <c r="G4426"/>
      <c r="H4426"/>
      <c r="I4426"/>
      <c r="J4426" s="102"/>
      <c r="K4426"/>
      <c r="L4426" s="102"/>
      <c r="M4426" s="135"/>
      <c r="N4426"/>
      <c r="O4426"/>
      <c r="P4426"/>
      <c r="Q4426"/>
      <c r="R4426"/>
      <c r="S4426"/>
      <c r="T4426"/>
      <c r="U4426"/>
    </row>
    <row r="4427" spans="1:21" s="105" customFormat="1" x14ac:dyDescent="0.3">
      <c r="A4427"/>
      <c r="B4427"/>
      <c r="C4427"/>
      <c r="D4427"/>
      <c r="E4427"/>
      <c r="F4427"/>
      <c r="G4427"/>
      <c r="H4427"/>
      <c r="I4427"/>
      <c r="J4427" s="102"/>
      <c r="K4427"/>
      <c r="L4427" s="102"/>
      <c r="M4427" s="135"/>
      <c r="N4427"/>
      <c r="O4427"/>
      <c r="P4427"/>
      <c r="Q4427"/>
      <c r="R4427"/>
      <c r="S4427"/>
      <c r="T4427"/>
      <c r="U4427"/>
    </row>
    <row r="4428" spans="1:21" s="105" customFormat="1" x14ac:dyDescent="0.3">
      <c r="A4428"/>
      <c r="B4428"/>
      <c r="C4428"/>
      <c r="D4428"/>
      <c r="E4428"/>
      <c r="F4428"/>
      <c r="G4428"/>
      <c r="H4428"/>
      <c r="I4428"/>
      <c r="J4428" s="102"/>
      <c r="K4428"/>
      <c r="L4428" s="102"/>
      <c r="M4428" s="135"/>
      <c r="N4428"/>
      <c r="O4428"/>
      <c r="P4428"/>
      <c r="Q4428"/>
      <c r="R4428"/>
      <c r="S4428"/>
      <c r="T4428"/>
      <c r="U4428"/>
    </row>
    <row r="4429" spans="1:21" s="105" customFormat="1" x14ac:dyDescent="0.3">
      <c r="A4429"/>
      <c r="B4429"/>
      <c r="C4429"/>
      <c r="D4429"/>
      <c r="E4429"/>
      <c r="F4429"/>
      <c r="G4429"/>
      <c r="H4429"/>
      <c r="I4429"/>
      <c r="J4429" s="102"/>
      <c r="K4429"/>
      <c r="L4429" s="102"/>
      <c r="M4429" s="135"/>
      <c r="N4429"/>
      <c r="O4429"/>
      <c r="P4429"/>
      <c r="Q4429"/>
      <c r="R4429"/>
      <c r="S4429"/>
      <c r="T4429"/>
      <c r="U4429"/>
    </row>
    <row r="4430" spans="1:21" s="105" customFormat="1" x14ac:dyDescent="0.3">
      <c r="A4430"/>
      <c r="B4430"/>
      <c r="C4430"/>
      <c r="D4430"/>
      <c r="E4430"/>
      <c r="F4430"/>
      <c r="G4430"/>
      <c r="H4430"/>
      <c r="I4430"/>
      <c r="J4430" s="102"/>
      <c r="K4430"/>
      <c r="L4430" s="102"/>
      <c r="M4430" s="135"/>
      <c r="N4430"/>
      <c r="O4430"/>
      <c r="P4430"/>
      <c r="Q4430"/>
      <c r="R4430"/>
      <c r="S4430"/>
      <c r="T4430"/>
      <c r="U4430"/>
    </row>
    <row r="4431" spans="1:21" s="105" customFormat="1" x14ac:dyDescent="0.3">
      <c r="A4431"/>
      <c r="B4431"/>
      <c r="C4431"/>
      <c r="D4431"/>
      <c r="E4431"/>
      <c r="F4431"/>
      <c r="G4431"/>
      <c r="H4431"/>
      <c r="I4431"/>
      <c r="J4431" s="102"/>
      <c r="K4431"/>
      <c r="L4431" s="102"/>
      <c r="M4431" s="135"/>
      <c r="N4431"/>
      <c r="O4431"/>
      <c r="P4431"/>
      <c r="Q4431"/>
      <c r="R4431"/>
      <c r="S4431"/>
      <c r="T4431"/>
      <c r="U4431"/>
    </row>
    <row r="4432" spans="1:21" s="105" customFormat="1" x14ac:dyDescent="0.3">
      <c r="A4432"/>
      <c r="B4432"/>
      <c r="C4432"/>
      <c r="D4432"/>
      <c r="E4432"/>
      <c r="F4432"/>
      <c r="G4432"/>
      <c r="H4432"/>
      <c r="I4432"/>
      <c r="J4432" s="102"/>
      <c r="K4432"/>
      <c r="L4432" s="102"/>
      <c r="M4432" s="135"/>
      <c r="N4432"/>
      <c r="O4432"/>
      <c r="P4432"/>
      <c r="Q4432"/>
      <c r="R4432"/>
      <c r="S4432"/>
      <c r="T4432"/>
      <c r="U4432"/>
    </row>
    <row r="4433" spans="1:21" s="105" customFormat="1" x14ac:dyDescent="0.3">
      <c r="A4433"/>
      <c r="B4433"/>
      <c r="C4433"/>
      <c r="D4433"/>
      <c r="E4433"/>
      <c r="F4433"/>
      <c r="G4433"/>
      <c r="H4433"/>
      <c r="I4433"/>
      <c r="J4433" s="102"/>
      <c r="K4433"/>
      <c r="L4433" s="102"/>
      <c r="M4433" s="135"/>
      <c r="N4433"/>
      <c r="O4433"/>
      <c r="P4433"/>
      <c r="Q4433"/>
      <c r="R4433"/>
      <c r="S4433"/>
      <c r="T4433"/>
      <c r="U4433"/>
    </row>
    <row r="4434" spans="1:21" s="105" customFormat="1" x14ac:dyDescent="0.3">
      <c r="A4434"/>
      <c r="B4434"/>
      <c r="C4434"/>
      <c r="D4434"/>
      <c r="E4434"/>
      <c r="F4434"/>
      <c r="G4434"/>
      <c r="H4434"/>
      <c r="I4434"/>
      <c r="J4434" s="102"/>
      <c r="K4434"/>
      <c r="L4434" s="102"/>
      <c r="M4434" s="135"/>
      <c r="N4434"/>
      <c r="O4434"/>
      <c r="P4434"/>
      <c r="Q4434"/>
      <c r="R4434"/>
      <c r="S4434"/>
      <c r="T4434"/>
      <c r="U4434"/>
    </row>
    <row r="4435" spans="1:21" s="105" customFormat="1" x14ac:dyDescent="0.3">
      <c r="A4435"/>
      <c r="B4435"/>
      <c r="C4435"/>
      <c r="D4435"/>
      <c r="E4435"/>
      <c r="F4435"/>
      <c r="G4435"/>
      <c r="H4435"/>
      <c r="I4435"/>
      <c r="J4435" s="102"/>
      <c r="K4435"/>
      <c r="L4435" s="102"/>
      <c r="M4435" s="135"/>
      <c r="N4435"/>
      <c r="O4435"/>
      <c r="P4435"/>
      <c r="Q4435"/>
      <c r="R4435"/>
      <c r="S4435"/>
      <c r="T4435"/>
      <c r="U4435"/>
    </row>
    <row r="4436" spans="1:21" s="105" customFormat="1" x14ac:dyDescent="0.3">
      <c r="A4436"/>
      <c r="B4436"/>
      <c r="C4436"/>
      <c r="D4436"/>
      <c r="E4436"/>
      <c r="F4436"/>
      <c r="G4436"/>
      <c r="H4436"/>
      <c r="I4436"/>
      <c r="J4436" s="102"/>
      <c r="K4436"/>
      <c r="L4436" s="102"/>
      <c r="M4436" s="135"/>
      <c r="N4436"/>
      <c r="O4436"/>
      <c r="P4436"/>
      <c r="Q4436"/>
      <c r="R4436"/>
      <c r="S4436"/>
      <c r="T4436"/>
      <c r="U4436"/>
    </row>
    <row r="4437" spans="1:21" s="105" customFormat="1" x14ac:dyDescent="0.3">
      <c r="A4437"/>
      <c r="B4437"/>
      <c r="C4437"/>
      <c r="D4437"/>
      <c r="E4437"/>
      <c r="F4437"/>
      <c r="G4437"/>
      <c r="H4437"/>
      <c r="I4437"/>
      <c r="J4437" s="102"/>
      <c r="K4437"/>
      <c r="L4437" s="102"/>
      <c r="M4437" s="135"/>
      <c r="N4437"/>
      <c r="O4437"/>
      <c r="P4437"/>
      <c r="Q4437"/>
      <c r="R4437"/>
      <c r="S4437"/>
      <c r="T4437"/>
      <c r="U4437"/>
    </row>
    <row r="4438" spans="1:21" s="105" customFormat="1" x14ac:dyDescent="0.3">
      <c r="A4438"/>
      <c r="B4438"/>
      <c r="C4438"/>
      <c r="D4438"/>
      <c r="E4438"/>
      <c r="F4438"/>
      <c r="G4438"/>
      <c r="H4438"/>
      <c r="I4438"/>
      <c r="J4438" s="102"/>
      <c r="K4438"/>
      <c r="L4438" s="102"/>
      <c r="M4438" s="135"/>
      <c r="N4438"/>
      <c r="O4438"/>
      <c r="P4438"/>
      <c r="Q4438"/>
      <c r="R4438"/>
      <c r="S4438"/>
      <c r="T4438"/>
      <c r="U4438"/>
    </row>
    <row r="4439" spans="1:21" s="105" customFormat="1" x14ac:dyDescent="0.3">
      <c r="A4439"/>
      <c r="B4439"/>
      <c r="C4439"/>
      <c r="D4439"/>
      <c r="E4439"/>
      <c r="F4439"/>
      <c r="G4439"/>
      <c r="H4439"/>
      <c r="I4439"/>
      <c r="J4439" s="102"/>
      <c r="K4439"/>
      <c r="L4439" s="102"/>
      <c r="M4439" s="135"/>
      <c r="N4439"/>
      <c r="O4439"/>
      <c r="P4439"/>
      <c r="Q4439"/>
      <c r="R4439"/>
      <c r="S4439"/>
      <c r="T4439"/>
      <c r="U4439"/>
    </row>
    <row r="4440" spans="1:21" s="105" customFormat="1" x14ac:dyDescent="0.3">
      <c r="A4440"/>
      <c r="B4440"/>
      <c r="C4440"/>
      <c r="D4440"/>
      <c r="E4440"/>
      <c r="F4440"/>
      <c r="G4440"/>
      <c r="H4440"/>
      <c r="I4440"/>
      <c r="J4440" s="102"/>
      <c r="K4440"/>
      <c r="L4440" s="102"/>
      <c r="M4440" s="135"/>
      <c r="N4440"/>
      <c r="O4440"/>
      <c r="P4440"/>
      <c r="Q4440"/>
      <c r="R4440"/>
      <c r="S4440"/>
      <c r="T4440"/>
      <c r="U4440"/>
    </row>
    <row r="4441" spans="1:21" s="105" customFormat="1" x14ac:dyDescent="0.3">
      <c r="A4441"/>
      <c r="B4441"/>
      <c r="C4441"/>
      <c r="D4441"/>
      <c r="E4441"/>
      <c r="F4441"/>
      <c r="G4441"/>
      <c r="H4441"/>
      <c r="I4441"/>
      <c r="J4441" s="102"/>
      <c r="K4441"/>
      <c r="L4441" s="102"/>
      <c r="M4441" s="135"/>
      <c r="N4441"/>
      <c r="O4441"/>
      <c r="P4441"/>
      <c r="Q4441"/>
      <c r="R4441"/>
      <c r="S4441"/>
      <c r="T4441"/>
      <c r="U4441"/>
    </row>
    <row r="4442" spans="1:21" s="105" customFormat="1" x14ac:dyDescent="0.3">
      <c r="A4442"/>
      <c r="B4442"/>
      <c r="C4442"/>
      <c r="D4442"/>
      <c r="E4442"/>
      <c r="F4442"/>
      <c r="G4442"/>
      <c r="H4442"/>
      <c r="I4442"/>
      <c r="J4442" s="102"/>
      <c r="K4442"/>
      <c r="L4442" s="102"/>
      <c r="M4442" s="135"/>
      <c r="N4442"/>
      <c r="O4442"/>
      <c r="P4442"/>
      <c r="Q4442"/>
      <c r="R4442"/>
      <c r="S4442"/>
      <c r="T4442"/>
      <c r="U4442"/>
    </row>
    <row r="4443" spans="1:21" s="105" customFormat="1" x14ac:dyDescent="0.3">
      <c r="A4443"/>
      <c r="B4443"/>
      <c r="C4443"/>
      <c r="D4443"/>
      <c r="E4443"/>
      <c r="F4443"/>
      <c r="G4443"/>
      <c r="H4443"/>
      <c r="I4443"/>
      <c r="J4443" s="102"/>
      <c r="K4443"/>
      <c r="L4443" s="102"/>
      <c r="M4443" s="135"/>
      <c r="N4443"/>
      <c r="O4443"/>
      <c r="P4443"/>
      <c r="Q4443"/>
      <c r="R4443"/>
      <c r="S4443"/>
      <c r="T4443"/>
      <c r="U4443"/>
    </row>
    <row r="4444" spans="1:21" s="105" customFormat="1" x14ac:dyDescent="0.3">
      <c r="A4444"/>
      <c r="B4444"/>
      <c r="C4444"/>
      <c r="D4444"/>
      <c r="E4444"/>
      <c r="F4444"/>
      <c r="G4444"/>
      <c r="H4444"/>
      <c r="I4444"/>
      <c r="J4444" s="102"/>
      <c r="K4444"/>
      <c r="L4444" s="102"/>
      <c r="M4444" s="135"/>
      <c r="N4444"/>
      <c r="O4444"/>
      <c r="P4444"/>
      <c r="Q4444"/>
      <c r="R4444"/>
      <c r="S4444"/>
      <c r="T4444"/>
      <c r="U4444"/>
    </row>
    <row r="4445" spans="1:21" s="105" customFormat="1" x14ac:dyDescent="0.3">
      <c r="A4445"/>
      <c r="B4445"/>
      <c r="C4445"/>
      <c r="D4445"/>
      <c r="E4445"/>
      <c r="F4445"/>
      <c r="G4445"/>
      <c r="H4445"/>
      <c r="I4445"/>
      <c r="J4445" s="102"/>
      <c r="K4445"/>
      <c r="L4445" s="102"/>
      <c r="M4445" s="135"/>
      <c r="N4445"/>
      <c r="O4445"/>
      <c r="P4445"/>
      <c r="Q4445"/>
      <c r="R4445"/>
      <c r="S4445"/>
      <c r="T4445"/>
      <c r="U4445"/>
    </row>
    <row r="4446" spans="1:21" s="105" customFormat="1" x14ac:dyDescent="0.3">
      <c r="A4446"/>
      <c r="B4446"/>
      <c r="C4446"/>
      <c r="D4446"/>
      <c r="E4446"/>
      <c r="F4446"/>
      <c r="G4446"/>
      <c r="H4446"/>
      <c r="I4446"/>
      <c r="J4446" s="102"/>
      <c r="K4446"/>
      <c r="L4446" s="102"/>
      <c r="M4446" s="135"/>
      <c r="N4446"/>
      <c r="O4446"/>
      <c r="P4446"/>
      <c r="Q4446"/>
      <c r="R4446"/>
      <c r="S4446"/>
      <c r="T4446"/>
      <c r="U4446"/>
    </row>
    <row r="4447" spans="1:21" s="105" customFormat="1" x14ac:dyDescent="0.3">
      <c r="A4447"/>
      <c r="B4447"/>
      <c r="C4447"/>
      <c r="D4447"/>
      <c r="E4447"/>
      <c r="F4447"/>
      <c r="G4447"/>
      <c r="H4447"/>
      <c r="I4447"/>
      <c r="J4447" s="102"/>
      <c r="K4447"/>
      <c r="L4447" s="102"/>
      <c r="M4447" s="135"/>
      <c r="N4447"/>
      <c r="O4447"/>
      <c r="P4447"/>
      <c r="Q4447"/>
      <c r="R4447"/>
      <c r="S4447"/>
      <c r="T4447"/>
      <c r="U4447"/>
    </row>
    <row r="4448" spans="1:21" s="105" customFormat="1" x14ac:dyDescent="0.3">
      <c r="A4448"/>
      <c r="B4448"/>
      <c r="C4448"/>
      <c r="D4448"/>
      <c r="E4448"/>
      <c r="F4448"/>
      <c r="G4448"/>
      <c r="H4448"/>
      <c r="I4448"/>
      <c r="J4448" s="102"/>
      <c r="K4448"/>
      <c r="L4448" s="102"/>
      <c r="M4448" s="135"/>
      <c r="N4448"/>
      <c r="O4448"/>
      <c r="P4448"/>
      <c r="Q4448"/>
      <c r="R4448"/>
      <c r="S4448"/>
      <c r="T4448"/>
      <c r="U4448"/>
    </row>
    <row r="4449" spans="1:21" s="105" customFormat="1" x14ac:dyDescent="0.3">
      <c r="A4449"/>
      <c r="B4449"/>
      <c r="C4449"/>
      <c r="D4449"/>
      <c r="E4449"/>
      <c r="F4449"/>
      <c r="G4449"/>
      <c r="H4449"/>
      <c r="I4449"/>
      <c r="J4449" s="102"/>
      <c r="K4449"/>
      <c r="L4449" s="102"/>
      <c r="M4449" s="135"/>
      <c r="N4449"/>
      <c r="O4449"/>
      <c r="P4449"/>
      <c r="Q4449"/>
      <c r="R4449"/>
      <c r="S4449"/>
      <c r="T4449"/>
      <c r="U4449"/>
    </row>
    <row r="4450" spans="1:21" s="105" customFormat="1" x14ac:dyDescent="0.3">
      <c r="A4450"/>
      <c r="B4450"/>
      <c r="C4450"/>
      <c r="D4450"/>
      <c r="E4450"/>
      <c r="F4450"/>
      <c r="G4450"/>
      <c r="H4450"/>
      <c r="I4450"/>
      <c r="J4450" s="102"/>
      <c r="K4450"/>
      <c r="L4450" s="102"/>
      <c r="M4450" s="135"/>
      <c r="N4450"/>
      <c r="O4450"/>
      <c r="P4450"/>
      <c r="Q4450"/>
      <c r="R4450"/>
      <c r="S4450"/>
      <c r="T4450"/>
      <c r="U4450"/>
    </row>
    <row r="4451" spans="1:21" s="105" customFormat="1" x14ac:dyDescent="0.3">
      <c r="A4451"/>
      <c r="B4451"/>
      <c r="C4451"/>
      <c r="D4451"/>
      <c r="E4451"/>
      <c r="F4451"/>
      <c r="G4451"/>
      <c r="H4451"/>
      <c r="I4451"/>
      <c r="J4451" s="102"/>
      <c r="K4451"/>
      <c r="L4451" s="102"/>
      <c r="M4451" s="135"/>
      <c r="N4451"/>
      <c r="O4451"/>
      <c r="P4451"/>
      <c r="Q4451"/>
      <c r="R4451"/>
      <c r="S4451"/>
      <c r="T4451"/>
      <c r="U4451"/>
    </row>
    <row r="4452" spans="1:21" s="105" customFormat="1" x14ac:dyDescent="0.3">
      <c r="A4452"/>
      <c r="B4452"/>
      <c r="C4452"/>
      <c r="D4452"/>
      <c r="E4452"/>
      <c r="F4452"/>
      <c r="G4452"/>
      <c r="H4452"/>
      <c r="I4452"/>
      <c r="J4452" s="102"/>
      <c r="K4452"/>
      <c r="L4452" s="102"/>
      <c r="M4452" s="135"/>
      <c r="N4452"/>
      <c r="O4452"/>
      <c r="P4452"/>
      <c r="Q4452"/>
      <c r="R4452"/>
      <c r="S4452"/>
      <c r="T4452"/>
      <c r="U4452"/>
    </row>
    <row r="4453" spans="1:21" s="105" customFormat="1" x14ac:dyDescent="0.3">
      <c r="A4453"/>
      <c r="B4453"/>
      <c r="C4453"/>
      <c r="D4453"/>
      <c r="E4453"/>
      <c r="F4453"/>
      <c r="G4453"/>
      <c r="H4453"/>
      <c r="I4453"/>
      <c r="J4453" s="102"/>
      <c r="K4453"/>
      <c r="L4453" s="102"/>
      <c r="M4453" s="135"/>
      <c r="N4453"/>
      <c r="O4453"/>
      <c r="P4453"/>
      <c r="Q4453"/>
      <c r="R4453"/>
      <c r="S4453"/>
      <c r="T4453"/>
      <c r="U4453"/>
    </row>
    <row r="4454" spans="1:21" s="105" customFormat="1" x14ac:dyDescent="0.3">
      <c r="A4454"/>
      <c r="B4454"/>
      <c r="C4454"/>
      <c r="D4454"/>
      <c r="E4454"/>
      <c r="F4454"/>
      <c r="G4454"/>
      <c r="H4454"/>
      <c r="I4454"/>
      <c r="J4454" s="102"/>
      <c r="K4454"/>
      <c r="L4454" s="102"/>
      <c r="M4454" s="135"/>
      <c r="N4454"/>
      <c r="O4454"/>
      <c r="P4454"/>
      <c r="Q4454"/>
      <c r="R4454"/>
      <c r="S4454"/>
      <c r="T4454"/>
      <c r="U4454"/>
    </row>
    <row r="4455" spans="1:21" s="105" customFormat="1" x14ac:dyDescent="0.3">
      <c r="A4455"/>
      <c r="B4455"/>
      <c r="C4455"/>
      <c r="D4455"/>
      <c r="E4455"/>
      <c r="F4455"/>
      <c r="G4455"/>
      <c r="H4455"/>
      <c r="I4455"/>
      <c r="J4455" s="102"/>
      <c r="K4455"/>
      <c r="L4455" s="102"/>
      <c r="M4455" s="135"/>
      <c r="N4455"/>
      <c r="O4455"/>
      <c r="P4455"/>
      <c r="Q4455"/>
      <c r="R4455"/>
      <c r="S4455"/>
      <c r="T4455"/>
      <c r="U4455"/>
    </row>
    <row r="4456" spans="1:21" s="105" customFormat="1" x14ac:dyDescent="0.3">
      <c r="A4456"/>
      <c r="B4456"/>
      <c r="C4456"/>
      <c r="D4456"/>
      <c r="E4456"/>
      <c r="F4456"/>
      <c r="G4456"/>
      <c r="H4456"/>
      <c r="I4456"/>
      <c r="J4456" s="102"/>
      <c r="K4456"/>
      <c r="L4456" s="102"/>
      <c r="M4456" s="135"/>
      <c r="N4456"/>
      <c r="O4456"/>
      <c r="P4456"/>
      <c r="Q4456"/>
      <c r="R4456"/>
      <c r="S4456"/>
      <c r="T4456"/>
      <c r="U4456"/>
    </row>
    <row r="4457" spans="1:21" s="105" customFormat="1" x14ac:dyDescent="0.3">
      <c r="A4457"/>
      <c r="B4457"/>
      <c r="C4457"/>
      <c r="D4457"/>
      <c r="E4457"/>
      <c r="F4457"/>
      <c r="G4457"/>
      <c r="H4457"/>
      <c r="I4457"/>
      <c r="J4457" s="102"/>
      <c r="K4457"/>
      <c r="L4457" s="102"/>
      <c r="M4457" s="135"/>
      <c r="N4457"/>
      <c r="O4457"/>
      <c r="P4457"/>
      <c r="Q4457"/>
      <c r="R4457"/>
      <c r="S4457"/>
      <c r="T4457"/>
      <c r="U4457"/>
    </row>
    <row r="4458" spans="1:21" s="105" customFormat="1" x14ac:dyDescent="0.3">
      <c r="A4458"/>
      <c r="B4458"/>
      <c r="C4458"/>
      <c r="D4458"/>
      <c r="E4458"/>
      <c r="F4458"/>
      <c r="G4458"/>
      <c r="H4458"/>
      <c r="I4458"/>
      <c r="J4458" s="102"/>
      <c r="K4458"/>
      <c r="L4458" s="102"/>
      <c r="M4458" s="135"/>
      <c r="N4458"/>
      <c r="O4458"/>
      <c r="P4458"/>
      <c r="Q4458"/>
      <c r="R4458"/>
      <c r="S4458"/>
      <c r="T4458"/>
      <c r="U4458"/>
    </row>
    <row r="4459" spans="1:21" s="105" customFormat="1" x14ac:dyDescent="0.3">
      <c r="A4459"/>
      <c r="B4459"/>
      <c r="C4459"/>
      <c r="D4459"/>
      <c r="E4459"/>
      <c r="F4459"/>
      <c r="G4459"/>
      <c r="H4459"/>
      <c r="I4459"/>
      <c r="J4459" s="102"/>
      <c r="K4459"/>
      <c r="L4459" s="102"/>
      <c r="M4459" s="135"/>
      <c r="N4459"/>
      <c r="O4459"/>
      <c r="P4459"/>
      <c r="Q4459"/>
      <c r="R4459"/>
      <c r="S4459"/>
      <c r="T4459"/>
      <c r="U4459"/>
    </row>
    <row r="4460" spans="1:21" s="105" customFormat="1" x14ac:dyDescent="0.3">
      <c r="A4460"/>
      <c r="B4460"/>
      <c r="C4460"/>
      <c r="D4460"/>
      <c r="E4460"/>
      <c r="F4460"/>
      <c r="G4460"/>
      <c r="H4460"/>
      <c r="I4460"/>
      <c r="J4460" s="102"/>
      <c r="K4460"/>
      <c r="L4460" s="102"/>
      <c r="M4460" s="135"/>
      <c r="N4460"/>
      <c r="O4460"/>
      <c r="P4460"/>
      <c r="Q4460"/>
      <c r="R4460"/>
      <c r="S4460"/>
      <c r="T4460"/>
      <c r="U4460"/>
    </row>
    <row r="4461" spans="1:21" s="105" customFormat="1" x14ac:dyDescent="0.3">
      <c r="A4461"/>
      <c r="B4461"/>
      <c r="C4461"/>
      <c r="D4461"/>
      <c r="E4461"/>
      <c r="F4461"/>
      <c r="G4461"/>
      <c r="H4461"/>
      <c r="I4461"/>
      <c r="J4461" s="102"/>
      <c r="K4461"/>
      <c r="L4461" s="102"/>
      <c r="M4461" s="135"/>
      <c r="N4461"/>
      <c r="O4461"/>
      <c r="P4461"/>
      <c r="Q4461"/>
      <c r="R4461"/>
      <c r="S4461"/>
      <c r="T4461"/>
      <c r="U4461"/>
    </row>
    <row r="4462" spans="1:21" s="105" customFormat="1" x14ac:dyDescent="0.3">
      <c r="A4462"/>
      <c r="B4462"/>
      <c r="C4462"/>
      <c r="D4462"/>
      <c r="E4462"/>
      <c r="F4462"/>
      <c r="G4462"/>
      <c r="H4462"/>
      <c r="I4462"/>
      <c r="J4462" s="102"/>
      <c r="K4462"/>
      <c r="L4462" s="102"/>
      <c r="M4462" s="135"/>
      <c r="N4462"/>
      <c r="O4462"/>
      <c r="P4462"/>
      <c r="Q4462"/>
      <c r="R4462"/>
      <c r="S4462"/>
      <c r="T4462"/>
      <c r="U4462"/>
    </row>
    <row r="4463" spans="1:21" s="105" customFormat="1" x14ac:dyDescent="0.3">
      <c r="A4463"/>
      <c r="B4463"/>
      <c r="C4463"/>
      <c r="D4463"/>
      <c r="E4463"/>
      <c r="F4463"/>
      <c r="G4463"/>
      <c r="H4463"/>
      <c r="I4463"/>
      <c r="J4463" s="102"/>
      <c r="K4463"/>
      <c r="L4463" s="102"/>
      <c r="M4463" s="135"/>
      <c r="N4463"/>
      <c r="O4463"/>
      <c r="P4463"/>
      <c r="Q4463"/>
      <c r="R4463"/>
      <c r="S4463"/>
      <c r="T4463"/>
      <c r="U4463"/>
    </row>
    <row r="4464" spans="1:21" s="105" customFormat="1" x14ac:dyDescent="0.3">
      <c r="A4464"/>
      <c r="B4464"/>
      <c r="C4464"/>
      <c r="D4464"/>
      <c r="E4464"/>
      <c r="F4464"/>
      <c r="G4464"/>
      <c r="H4464"/>
      <c r="I4464"/>
      <c r="J4464" s="102"/>
      <c r="K4464"/>
      <c r="L4464" s="102"/>
      <c r="M4464" s="135"/>
      <c r="N4464"/>
      <c r="O4464"/>
      <c r="P4464"/>
      <c r="Q4464"/>
      <c r="R4464"/>
      <c r="S4464"/>
      <c r="T4464"/>
      <c r="U4464"/>
    </row>
    <row r="4465" spans="1:21" s="105" customFormat="1" x14ac:dyDescent="0.3">
      <c r="A4465"/>
      <c r="B4465"/>
      <c r="C4465"/>
      <c r="D4465"/>
      <c r="E4465"/>
      <c r="F4465"/>
      <c r="G4465"/>
      <c r="H4465"/>
      <c r="I4465"/>
      <c r="J4465" s="102"/>
      <c r="K4465"/>
      <c r="L4465" s="102"/>
      <c r="M4465" s="135"/>
      <c r="N4465"/>
      <c r="O4465"/>
      <c r="P4465"/>
      <c r="Q4465"/>
      <c r="R4465"/>
      <c r="S4465"/>
      <c r="T4465"/>
      <c r="U4465"/>
    </row>
    <row r="4466" spans="1:21" s="105" customFormat="1" x14ac:dyDescent="0.3">
      <c r="A4466"/>
      <c r="B4466"/>
      <c r="C4466"/>
      <c r="D4466"/>
      <c r="E4466"/>
      <c r="F4466"/>
      <c r="G4466"/>
      <c r="H4466"/>
      <c r="I4466"/>
      <c r="J4466" s="102"/>
      <c r="K4466"/>
      <c r="L4466" s="102"/>
      <c r="M4466" s="135"/>
      <c r="N4466"/>
      <c r="O4466"/>
      <c r="P4466"/>
      <c r="Q4466"/>
      <c r="R4466"/>
      <c r="S4466"/>
      <c r="T4466"/>
      <c r="U4466"/>
    </row>
    <row r="4467" spans="1:21" s="105" customFormat="1" x14ac:dyDescent="0.3">
      <c r="A4467"/>
      <c r="B4467"/>
      <c r="C4467"/>
      <c r="D4467"/>
      <c r="E4467"/>
      <c r="F4467"/>
      <c r="G4467"/>
      <c r="H4467"/>
      <c r="I4467"/>
      <c r="J4467" s="102"/>
      <c r="K4467"/>
      <c r="L4467" s="102"/>
      <c r="M4467" s="135"/>
      <c r="N4467"/>
      <c r="O4467"/>
      <c r="P4467"/>
      <c r="Q4467"/>
      <c r="R4467"/>
      <c r="S4467"/>
      <c r="T4467"/>
      <c r="U4467"/>
    </row>
    <row r="4468" spans="1:21" s="105" customFormat="1" x14ac:dyDescent="0.3">
      <c r="A4468"/>
      <c r="B4468"/>
      <c r="C4468"/>
      <c r="D4468"/>
      <c r="E4468"/>
      <c r="F4468"/>
      <c r="G4468"/>
      <c r="H4468"/>
      <c r="I4468"/>
      <c r="J4468" s="102"/>
      <c r="K4468"/>
      <c r="L4468" s="102"/>
      <c r="M4468" s="135"/>
      <c r="N4468"/>
      <c r="O4468"/>
      <c r="P4468"/>
      <c r="Q4468"/>
      <c r="R4468"/>
      <c r="S4468"/>
      <c r="T4468"/>
      <c r="U4468"/>
    </row>
    <row r="4469" spans="1:21" s="105" customFormat="1" x14ac:dyDescent="0.3">
      <c r="A4469"/>
      <c r="B4469"/>
      <c r="C4469"/>
      <c r="D4469"/>
      <c r="E4469"/>
      <c r="F4469"/>
      <c r="G4469"/>
      <c r="H4469"/>
      <c r="I4469"/>
      <c r="J4469" s="102"/>
      <c r="K4469"/>
      <c r="L4469" s="102"/>
      <c r="M4469" s="135"/>
      <c r="N4469"/>
      <c r="O4469"/>
      <c r="P4469"/>
      <c r="Q4469"/>
      <c r="R4469"/>
      <c r="S4469"/>
      <c r="T4469"/>
      <c r="U4469"/>
    </row>
    <row r="4470" spans="1:21" s="105" customFormat="1" x14ac:dyDescent="0.3">
      <c r="A4470"/>
      <c r="B4470"/>
      <c r="C4470"/>
      <c r="D4470"/>
      <c r="E4470"/>
      <c r="F4470"/>
      <c r="G4470"/>
      <c r="H4470"/>
      <c r="I4470"/>
      <c r="J4470" s="102"/>
      <c r="K4470"/>
      <c r="L4470" s="102"/>
      <c r="M4470" s="135"/>
      <c r="N4470"/>
      <c r="O4470"/>
      <c r="P4470"/>
      <c r="Q4470"/>
      <c r="R4470"/>
      <c r="S4470"/>
      <c r="T4470"/>
      <c r="U4470"/>
    </row>
    <row r="4471" spans="1:21" s="105" customFormat="1" x14ac:dyDescent="0.3">
      <c r="A4471"/>
      <c r="B4471"/>
      <c r="C4471"/>
      <c r="D4471"/>
      <c r="E4471"/>
      <c r="F4471"/>
      <c r="G4471"/>
      <c r="H4471"/>
      <c r="I4471"/>
      <c r="J4471" s="102"/>
      <c r="K4471"/>
      <c r="L4471" s="102"/>
      <c r="M4471" s="135"/>
      <c r="N4471"/>
      <c r="O4471"/>
      <c r="P4471"/>
      <c r="Q4471"/>
      <c r="R4471"/>
      <c r="S4471"/>
      <c r="T4471"/>
      <c r="U4471"/>
    </row>
    <row r="4472" spans="1:21" s="105" customFormat="1" x14ac:dyDescent="0.3">
      <c r="A4472"/>
      <c r="B4472"/>
      <c r="C4472"/>
      <c r="D4472"/>
      <c r="E4472"/>
      <c r="F4472"/>
      <c r="G4472"/>
      <c r="H4472"/>
      <c r="I4472"/>
      <c r="J4472" s="102"/>
      <c r="K4472"/>
      <c r="L4472" s="102"/>
      <c r="M4472" s="135"/>
      <c r="N4472"/>
      <c r="O4472"/>
      <c r="P4472"/>
      <c r="Q4472"/>
      <c r="R4472"/>
      <c r="S4472"/>
      <c r="T4472"/>
      <c r="U4472"/>
    </row>
    <row r="4473" spans="1:21" s="105" customFormat="1" x14ac:dyDescent="0.3">
      <c r="A4473"/>
      <c r="B4473"/>
      <c r="C4473"/>
      <c r="D4473"/>
      <c r="E4473"/>
      <c r="F4473"/>
      <c r="G4473"/>
      <c r="H4473"/>
      <c r="I4473"/>
      <c r="J4473" s="102"/>
      <c r="K4473"/>
      <c r="L4473" s="102"/>
      <c r="M4473" s="135"/>
      <c r="N4473"/>
      <c r="O4473"/>
      <c r="P4473"/>
      <c r="Q4473"/>
      <c r="R4473"/>
      <c r="S4473"/>
      <c r="T4473"/>
      <c r="U4473"/>
    </row>
    <row r="4474" spans="1:21" s="105" customFormat="1" x14ac:dyDescent="0.3">
      <c r="A4474"/>
      <c r="B4474"/>
      <c r="C4474"/>
      <c r="D4474"/>
      <c r="E4474"/>
      <c r="F4474"/>
      <c r="G4474"/>
      <c r="H4474"/>
      <c r="I4474"/>
      <c r="J4474" s="102"/>
      <c r="K4474"/>
      <c r="L4474" s="102"/>
      <c r="M4474" s="135"/>
      <c r="N4474"/>
      <c r="O4474"/>
      <c r="P4474"/>
      <c r="Q4474"/>
      <c r="R4474"/>
      <c r="S4474"/>
      <c r="T4474"/>
      <c r="U4474"/>
    </row>
    <row r="4475" spans="1:21" s="105" customFormat="1" x14ac:dyDescent="0.3">
      <c r="A4475"/>
      <c r="B4475"/>
      <c r="C4475"/>
      <c r="D4475"/>
      <c r="E4475"/>
      <c r="F4475"/>
      <c r="G4475"/>
      <c r="H4475"/>
      <c r="I4475"/>
      <c r="J4475" s="102"/>
      <c r="K4475"/>
      <c r="L4475" s="102"/>
      <c r="M4475" s="135"/>
      <c r="N4475"/>
      <c r="O4475"/>
      <c r="P4475"/>
      <c r="Q4475"/>
      <c r="R4475"/>
      <c r="S4475"/>
      <c r="T4475"/>
      <c r="U4475"/>
    </row>
    <row r="4476" spans="1:21" s="105" customFormat="1" x14ac:dyDescent="0.3">
      <c r="A4476"/>
      <c r="B4476"/>
      <c r="C4476"/>
      <c r="D4476"/>
      <c r="E4476"/>
      <c r="F4476"/>
      <c r="G4476"/>
      <c r="H4476"/>
      <c r="I4476"/>
      <c r="J4476" s="102"/>
      <c r="K4476"/>
      <c r="L4476" s="102"/>
      <c r="M4476" s="135"/>
      <c r="N4476"/>
      <c r="O4476"/>
      <c r="P4476"/>
      <c r="Q4476"/>
      <c r="R4476"/>
      <c r="S4476"/>
      <c r="T4476"/>
      <c r="U4476"/>
    </row>
    <row r="4477" spans="1:21" s="105" customFormat="1" x14ac:dyDescent="0.3">
      <c r="A4477"/>
      <c r="B4477"/>
      <c r="C4477"/>
      <c r="D4477"/>
      <c r="E4477"/>
      <c r="F4477"/>
      <c r="G4477"/>
      <c r="H4477"/>
      <c r="I4477"/>
      <c r="J4477" s="102"/>
      <c r="K4477"/>
      <c r="L4477" s="102"/>
      <c r="M4477" s="135"/>
      <c r="N4477"/>
      <c r="O4477"/>
      <c r="P4477"/>
      <c r="Q4477"/>
      <c r="R4477"/>
      <c r="S4477"/>
      <c r="T4477"/>
      <c r="U4477"/>
    </row>
    <row r="4478" spans="1:21" s="105" customFormat="1" x14ac:dyDescent="0.3">
      <c r="A4478"/>
      <c r="B4478"/>
      <c r="C4478"/>
      <c r="D4478"/>
      <c r="E4478"/>
      <c r="F4478"/>
      <c r="G4478"/>
      <c r="H4478"/>
      <c r="I4478"/>
      <c r="J4478" s="102"/>
      <c r="K4478"/>
      <c r="L4478" s="102"/>
      <c r="M4478" s="135"/>
      <c r="N4478"/>
      <c r="O4478"/>
      <c r="P4478"/>
      <c r="Q4478"/>
      <c r="R4478"/>
      <c r="S4478"/>
      <c r="T4478"/>
      <c r="U4478"/>
    </row>
    <row r="4479" spans="1:21" s="105" customFormat="1" x14ac:dyDescent="0.3">
      <c r="A4479"/>
      <c r="B4479"/>
      <c r="C4479"/>
      <c r="D4479"/>
      <c r="E4479"/>
      <c r="F4479"/>
      <c r="G4479"/>
      <c r="H4479"/>
      <c r="I4479"/>
      <c r="J4479" s="102"/>
      <c r="K4479"/>
      <c r="L4479" s="102"/>
      <c r="M4479" s="135"/>
      <c r="N4479"/>
      <c r="O4479"/>
      <c r="P4479"/>
      <c r="Q4479"/>
      <c r="R4479"/>
      <c r="S4479"/>
      <c r="T4479"/>
      <c r="U4479"/>
    </row>
    <row r="4480" spans="1:21" s="105" customFormat="1" x14ac:dyDescent="0.3">
      <c r="A4480"/>
      <c r="B4480"/>
      <c r="C4480"/>
      <c r="D4480"/>
      <c r="E4480"/>
      <c r="F4480"/>
      <c r="G4480"/>
      <c r="H4480"/>
      <c r="I4480"/>
      <c r="J4480" s="102"/>
      <c r="K4480"/>
      <c r="L4480" s="102"/>
      <c r="M4480" s="135"/>
      <c r="N4480"/>
      <c r="O4480"/>
      <c r="P4480"/>
      <c r="Q4480"/>
      <c r="R4480"/>
      <c r="S4480"/>
      <c r="T4480"/>
      <c r="U4480"/>
    </row>
    <row r="4481" spans="1:21" s="105" customFormat="1" x14ac:dyDescent="0.3">
      <c r="A4481"/>
      <c r="B4481"/>
      <c r="C4481"/>
      <c r="D4481"/>
      <c r="E4481"/>
      <c r="F4481"/>
      <c r="G4481"/>
      <c r="H4481"/>
      <c r="I4481"/>
      <c r="J4481" s="102"/>
      <c r="K4481"/>
      <c r="L4481" s="102"/>
      <c r="M4481" s="135"/>
      <c r="N4481"/>
      <c r="O4481"/>
      <c r="P4481"/>
      <c r="Q4481"/>
      <c r="R4481"/>
      <c r="S4481"/>
      <c r="T4481"/>
      <c r="U4481"/>
    </row>
    <row r="4482" spans="1:21" s="105" customFormat="1" x14ac:dyDescent="0.3">
      <c r="A4482"/>
      <c r="B4482"/>
      <c r="C4482"/>
      <c r="D4482"/>
      <c r="E4482"/>
      <c r="F4482"/>
      <c r="G4482"/>
      <c r="H4482"/>
      <c r="I4482"/>
      <c r="J4482" s="102"/>
      <c r="K4482"/>
      <c r="L4482" s="102"/>
      <c r="M4482" s="135"/>
      <c r="N4482"/>
      <c r="O4482"/>
      <c r="P4482"/>
      <c r="Q4482"/>
      <c r="R4482"/>
      <c r="S4482"/>
      <c r="T4482"/>
      <c r="U4482"/>
    </row>
    <row r="4483" spans="1:21" s="105" customFormat="1" x14ac:dyDescent="0.3">
      <c r="A4483"/>
      <c r="B4483"/>
      <c r="C4483"/>
      <c r="D4483"/>
      <c r="E4483"/>
      <c r="F4483"/>
      <c r="G4483"/>
      <c r="H4483"/>
      <c r="I4483"/>
      <c r="J4483" s="102"/>
      <c r="K4483"/>
      <c r="L4483" s="102"/>
      <c r="M4483" s="135"/>
      <c r="N4483"/>
      <c r="O4483"/>
      <c r="P4483"/>
      <c r="Q4483"/>
      <c r="R4483"/>
      <c r="S4483"/>
      <c r="T4483"/>
      <c r="U4483"/>
    </row>
    <row r="4484" spans="1:21" s="105" customFormat="1" x14ac:dyDescent="0.3">
      <c r="A4484"/>
      <c r="B4484"/>
      <c r="C4484"/>
      <c r="D4484"/>
      <c r="E4484"/>
      <c r="F4484"/>
      <c r="G4484"/>
      <c r="H4484"/>
      <c r="I4484"/>
      <c r="J4484" s="102"/>
      <c r="K4484"/>
      <c r="L4484" s="102"/>
      <c r="M4484" s="135"/>
      <c r="N4484"/>
      <c r="O4484"/>
      <c r="P4484"/>
      <c r="Q4484"/>
      <c r="R4484"/>
      <c r="S4484"/>
      <c r="T4484"/>
      <c r="U4484"/>
    </row>
    <row r="4485" spans="1:21" s="105" customFormat="1" x14ac:dyDescent="0.3">
      <c r="A4485"/>
      <c r="B4485"/>
      <c r="C4485"/>
      <c r="D4485"/>
      <c r="E4485"/>
      <c r="F4485"/>
      <c r="G4485"/>
      <c r="H4485"/>
      <c r="I4485"/>
      <c r="J4485" s="102"/>
      <c r="K4485"/>
      <c r="L4485" s="102"/>
      <c r="M4485" s="135"/>
      <c r="N4485"/>
      <c r="O4485"/>
      <c r="P4485"/>
      <c r="Q4485"/>
      <c r="R4485"/>
      <c r="S4485"/>
      <c r="T4485"/>
      <c r="U4485"/>
    </row>
    <row r="4486" spans="1:21" s="105" customFormat="1" x14ac:dyDescent="0.3">
      <c r="A4486"/>
      <c r="B4486"/>
      <c r="C4486"/>
      <c r="D4486"/>
      <c r="E4486"/>
      <c r="F4486"/>
      <c r="G4486"/>
      <c r="H4486"/>
      <c r="I4486"/>
      <c r="J4486" s="102"/>
      <c r="K4486"/>
      <c r="L4486" s="102"/>
      <c r="M4486" s="135"/>
      <c r="N4486"/>
      <c r="O4486"/>
      <c r="P4486"/>
      <c r="Q4486"/>
      <c r="R4486"/>
      <c r="S4486"/>
      <c r="T4486"/>
      <c r="U4486"/>
    </row>
    <row r="4487" spans="1:21" s="105" customFormat="1" x14ac:dyDescent="0.3">
      <c r="A4487"/>
      <c r="B4487"/>
      <c r="C4487"/>
      <c r="D4487"/>
      <c r="E4487"/>
      <c r="F4487"/>
      <c r="G4487"/>
      <c r="H4487"/>
      <c r="I4487"/>
      <c r="J4487" s="102"/>
      <c r="K4487"/>
      <c r="L4487" s="102"/>
      <c r="M4487" s="135"/>
      <c r="N4487"/>
      <c r="O4487"/>
      <c r="P4487"/>
      <c r="Q4487"/>
      <c r="R4487"/>
      <c r="S4487"/>
      <c r="T4487"/>
      <c r="U4487"/>
    </row>
    <row r="4488" spans="1:21" s="105" customFormat="1" x14ac:dyDescent="0.3">
      <c r="A4488"/>
      <c r="B4488"/>
      <c r="C4488"/>
      <c r="D4488"/>
      <c r="E4488"/>
      <c r="F4488"/>
      <c r="G4488"/>
      <c r="H4488"/>
      <c r="I4488"/>
      <c r="J4488" s="102"/>
      <c r="K4488"/>
      <c r="L4488" s="102"/>
      <c r="M4488" s="135"/>
      <c r="N4488"/>
      <c r="O4488"/>
      <c r="P4488"/>
      <c r="Q4488"/>
      <c r="R4488"/>
      <c r="S4488"/>
      <c r="T4488"/>
      <c r="U4488"/>
    </row>
    <row r="4489" spans="1:21" s="105" customFormat="1" x14ac:dyDescent="0.3">
      <c r="A4489"/>
      <c r="B4489"/>
      <c r="C4489"/>
      <c r="D4489"/>
      <c r="E4489"/>
      <c r="F4489"/>
      <c r="G4489"/>
      <c r="H4489"/>
      <c r="I4489"/>
      <c r="J4489" s="102"/>
      <c r="K4489"/>
      <c r="L4489" s="102"/>
      <c r="M4489" s="135"/>
      <c r="N4489"/>
      <c r="O4489"/>
      <c r="P4489"/>
      <c r="Q4489"/>
      <c r="R4489"/>
      <c r="S4489"/>
      <c r="T4489"/>
      <c r="U4489"/>
    </row>
    <row r="4490" spans="1:21" s="105" customFormat="1" x14ac:dyDescent="0.3">
      <c r="A4490"/>
      <c r="B4490"/>
      <c r="C4490"/>
      <c r="D4490"/>
      <c r="E4490"/>
      <c r="F4490"/>
      <c r="G4490"/>
      <c r="H4490"/>
      <c r="I4490"/>
      <c r="J4490" s="102"/>
      <c r="K4490"/>
      <c r="L4490" s="102"/>
      <c r="M4490" s="135"/>
      <c r="N4490"/>
      <c r="O4490"/>
      <c r="P4490"/>
      <c r="Q4490"/>
      <c r="R4490"/>
      <c r="S4490"/>
      <c r="T4490"/>
      <c r="U4490"/>
    </row>
    <row r="4491" spans="1:21" s="105" customFormat="1" x14ac:dyDescent="0.3">
      <c r="A4491"/>
      <c r="B4491"/>
      <c r="C4491"/>
      <c r="D4491"/>
      <c r="E4491"/>
      <c r="F4491"/>
      <c r="G4491"/>
      <c r="H4491"/>
      <c r="I4491"/>
      <c r="J4491" s="102"/>
      <c r="K4491"/>
      <c r="L4491" s="102"/>
      <c r="M4491" s="135"/>
      <c r="N4491"/>
      <c r="O4491"/>
      <c r="P4491"/>
      <c r="Q4491"/>
      <c r="R4491"/>
      <c r="S4491"/>
      <c r="T4491"/>
      <c r="U4491"/>
    </row>
    <row r="4492" spans="1:21" s="105" customFormat="1" x14ac:dyDescent="0.3">
      <c r="A4492"/>
      <c r="B4492"/>
      <c r="C4492"/>
      <c r="D4492"/>
      <c r="E4492"/>
      <c r="F4492"/>
      <c r="G4492"/>
      <c r="H4492"/>
      <c r="I4492"/>
      <c r="J4492" s="102"/>
      <c r="K4492"/>
      <c r="L4492" s="102"/>
      <c r="M4492" s="135"/>
      <c r="N4492"/>
      <c r="O4492"/>
      <c r="P4492"/>
      <c r="Q4492"/>
      <c r="R4492"/>
      <c r="S4492"/>
      <c r="T4492"/>
      <c r="U4492"/>
    </row>
    <row r="4493" spans="1:21" s="105" customFormat="1" x14ac:dyDescent="0.3">
      <c r="A4493"/>
      <c r="B4493"/>
      <c r="C4493"/>
      <c r="D4493"/>
      <c r="E4493"/>
      <c r="F4493"/>
      <c r="G4493"/>
      <c r="H4493"/>
      <c r="I4493"/>
      <c r="J4493" s="102"/>
      <c r="K4493"/>
      <c r="L4493" s="102"/>
      <c r="M4493" s="135"/>
      <c r="N4493"/>
      <c r="O4493"/>
      <c r="P4493"/>
      <c r="Q4493"/>
      <c r="R4493"/>
      <c r="S4493"/>
      <c r="T4493"/>
      <c r="U4493"/>
    </row>
    <row r="4494" spans="1:21" s="105" customFormat="1" x14ac:dyDescent="0.3">
      <c r="A4494"/>
      <c r="B4494"/>
      <c r="C4494"/>
      <c r="D4494"/>
      <c r="E4494"/>
      <c r="F4494"/>
      <c r="G4494"/>
      <c r="H4494"/>
      <c r="I4494"/>
      <c r="J4494" s="102"/>
      <c r="K4494"/>
      <c r="L4494" s="102"/>
      <c r="M4494" s="135"/>
      <c r="N4494"/>
      <c r="O4494"/>
      <c r="P4494"/>
      <c r="Q4494"/>
      <c r="R4494"/>
      <c r="S4494"/>
      <c r="T4494"/>
      <c r="U4494"/>
    </row>
    <row r="4495" spans="1:21" s="105" customFormat="1" x14ac:dyDescent="0.3">
      <c r="A4495"/>
      <c r="B4495"/>
      <c r="C4495"/>
      <c r="D4495"/>
      <c r="E4495"/>
      <c r="F4495"/>
      <c r="G4495"/>
      <c r="H4495"/>
      <c r="I4495"/>
      <c r="J4495" s="102"/>
      <c r="K4495"/>
      <c r="L4495" s="102"/>
      <c r="M4495" s="135"/>
      <c r="N4495"/>
      <c r="O4495"/>
      <c r="P4495"/>
      <c r="Q4495"/>
      <c r="R4495"/>
      <c r="S4495"/>
      <c r="T4495"/>
      <c r="U4495"/>
    </row>
    <row r="4496" spans="1:21" s="105" customFormat="1" x14ac:dyDescent="0.3">
      <c r="A4496"/>
      <c r="B4496"/>
      <c r="C4496"/>
      <c r="D4496"/>
      <c r="E4496"/>
      <c r="F4496"/>
      <c r="G4496"/>
      <c r="H4496"/>
      <c r="I4496"/>
      <c r="J4496" s="102"/>
      <c r="K4496"/>
      <c r="L4496" s="102"/>
      <c r="M4496" s="135"/>
      <c r="N4496"/>
      <c r="O4496"/>
      <c r="P4496"/>
      <c r="Q4496"/>
      <c r="R4496"/>
      <c r="S4496"/>
      <c r="T4496"/>
      <c r="U4496"/>
    </row>
    <row r="4497" spans="1:21" s="105" customFormat="1" x14ac:dyDescent="0.3">
      <c r="A4497"/>
      <c r="B4497"/>
      <c r="C4497"/>
      <c r="D4497"/>
      <c r="E4497"/>
      <c r="F4497"/>
      <c r="G4497"/>
      <c r="H4497"/>
      <c r="I4497"/>
      <c r="J4497" s="102"/>
      <c r="K4497"/>
      <c r="L4497" s="102"/>
      <c r="M4497" s="135"/>
      <c r="N4497"/>
      <c r="O4497"/>
      <c r="P4497"/>
      <c r="Q4497"/>
      <c r="R4497"/>
      <c r="S4497"/>
      <c r="T4497"/>
      <c r="U4497"/>
    </row>
    <row r="4498" spans="1:21" s="105" customFormat="1" x14ac:dyDescent="0.3">
      <c r="A4498"/>
      <c r="B4498"/>
      <c r="C4498"/>
      <c r="D4498"/>
      <c r="E4498"/>
      <c r="F4498"/>
      <c r="G4498"/>
      <c r="H4498"/>
      <c r="I4498"/>
      <c r="J4498" s="102"/>
      <c r="K4498"/>
      <c r="L4498" s="102"/>
      <c r="M4498" s="135"/>
      <c r="N4498"/>
      <c r="O4498"/>
      <c r="P4498"/>
      <c r="Q4498"/>
      <c r="R4498"/>
      <c r="S4498"/>
      <c r="T4498"/>
      <c r="U4498"/>
    </row>
    <row r="4499" spans="1:21" s="105" customFormat="1" x14ac:dyDescent="0.3">
      <c r="A4499"/>
      <c r="B4499"/>
      <c r="C4499"/>
      <c r="D4499"/>
      <c r="E4499"/>
      <c r="F4499"/>
      <c r="G4499"/>
      <c r="H4499"/>
      <c r="I4499"/>
      <c r="J4499" s="102"/>
      <c r="K4499"/>
      <c r="L4499" s="102"/>
      <c r="M4499" s="135"/>
      <c r="N4499"/>
      <c r="O4499"/>
      <c r="P4499"/>
      <c r="Q4499"/>
      <c r="R4499"/>
      <c r="S4499"/>
      <c r="T4499"/>
      <c r="U4499"/>
    </row>
    <row r="4500" spans="1:21" s="105" customFormat="1" x14ac:dyDescent="0.3">
      <c r="A4500"/>
      <c r="B4500"/>
      <c r="C4500"/>
      <c r="D4500"/>
      <c r="E4500"/>
      <c r="F4500"/>
      <c r="G4500"/>
      <c r="H4500"/>
      <c r="I4500"/>
      <c r="J4500" s="102"/>
      <c r="K4500"/>
      <c r="L4500" s="102"/>
      <c r="M4500" s="135"/>
      <c r="N4500"/>
      <c r="O4500"/>
      <c r="P4500"/>
      <c r="Q4500"/>
      <c r="R4500"/>
      <c r="S4500"/>
      <c r="T4500"/>
      <c r="U4500"/>
    </row>
    <row r="4501" spans="1:21" s="105" customFormat="1" x14ac:dyDescent="0.3">
      <c r="A4501"/>
      <c r="B4501"/>
      <c r="C4501"/>
      <c r="D4501"/>
      <c r="E4501"/>
      <c r="F4501"/>
      <c r="G4501"/>
      <c r="H4501"/>
      <c r="I4501"/>
      <c r="J4501" s="102"/>
      <c r="K4501"/>
      <c r="L4501" s="102"/>
      <c r="M4501" s="135"/>
      <c r="N4501"/>
      <c r="O4501"/>
      <c r="P4501"/>
      <c r="Q4501"/>
      <c r="R4501"/>
      <c r="S4501"/>
      <c r="T4501"/>
      <c r="U4501"/>
    </row>
    <row r="4502" spans="1:21" s="105" customFormat="1" x14ac:dyDescent="0.3">
      <c r="A4502"/>
      <c r="B4502"/>
      <c r="C4502"/>
      <c r="D4502"/>
      <c r="E4502"/>
      <c r="F4502"/>
      <c r="G4502"/>
      <c r="H4502"/>
      <c r="I4502"/>
      <c r="J4502" s="102"/>
      <c r="K4502"/>
      <c r="L4502" s="102"/>
      <c r="M4502" s="135"/>
      <c r="N4502"/>
      <c r="O4502"/>
      <c r="P4502"/>
      <c r="Q4502"/>
      <c r="R4502"/>
      <c r="S4502"/>
      <c r="T4502"/>
      <c r="U4502"/>
    </row>
    <row r="4503" spans="1:21" s="105" customFormat="1" x14ac:dyDescent="0.3">
      <c r="A4503"/>
      <c r="B4503"/>
      <c r="C4503"/>
      <c r="D4503"/>
      <c r="E4503"/>
      <c r="F4503"/>
      <c r="G4503"/>
      <c r="H4503"/>
      <c r="I4503"/>
      <c r="J4503" s="102"/>
      <c r="K4503"/>
      <c r="L4503" s="102"/>
      <c r="M4503" s="135"/>
      <c r="N4503"/>
      <c r="O4503"/>
      <c r="P4503"/>
      <c r="Q4503"/>
      <c r="R4503"/>
      <c r="S4503"/>
      <c r="T4503"/>
      <c r="U4503"/>
    </row>
    <row r="4504" spans="1:21" s="105" customFormat="1" x14ac:dyDescent="0.3">
      <c r="A4504"/>
      <c r="B4504"/>
      <c r="C4504"/>
      <c r="D4504"/>
      <c r="E4504"/>
      <c r="F4504"/>
      <c r="G4504"/>
      <c r="H4504"/>
      <c r="I4504"/>
      <c r="J4504" s="102"/>
      <c r="K4504"/>
      <c r="L4504" s="102"/>
      <c r="M4504" s="135"/>
      <c r="N4504"/>
      <c r="O4504"/>
      <c r="P4504"/>
      <c r="Q4504"/>
      <c r="R4504"/>
      <c r="S4504"/>
      <c r="T4504"/>
      <c r="U4504"/>
    </row>
    <row r="4505" spans="1:21" s="105" customFormat="1" x14ac:dyDescent="0.3">
      <c r="A4505"/>
      <c r="B4505"/>
      <c r="C4505"/>
      <c r="D4505"/>
      <c r="E4505"/>
      <c r="F4505"/>
      <c r="G4505"/>
      <c r="H4505"/>
      <c r="I4505"/>
      <c r="J4505" s="102"/>
      <c r="K4505"/>
      <c r="L4505" s="102"/>
      <c r="M4505" s="135"/>
      <c r="N4505"/>
      <c r="O4505"/>
      <c r="P4505"/>
      <c r="Q4505"/>
      <c r="R4505"/>
      <c r="S4505"/>
      <c r="T4505"/>
      <c r="U4505"/>
    </row>
    <row r="4506" spans="1:21" s="105" customFormat="1" x14ac:dyDescent="0.3">
      <c r="A4506"/>
      <c r="B4506"/>
      <c r="C4506"/>
      <c r="D4506"/>
      <c r="E4506"/>
      <c r="F4506"/>
      <c r="G4506"/>
      <c r="H4506"/>
      <c r="I4506"/>
      <c r="J4506" s="102"/>
      <c r="K4506"/>
      <c r="L4506" s="102"/>
      <c r="M4506" s="135"/>
      <c r="N4506"/>
      <c r="O4506"/>
      <c r="P4506"/>
      <c r="Q4506"/>
      <c r="R4506"/>
      <c r="S4506"/>
      <c r="T4506"/>
      <c r="U4506"/>
    </row>
    <row r="4507" spans="1:21" s="105" customFormat="1" x14ac:dyDescent="0.3">
      <c r="A4507"/>
      <c r="B4507"/>
      <c r="C4507"/>
      <c r="D4507"/>
      <c r="E4507"/>
      <c r="F4507"/>
      <c r="G4507"/>
      <c r="H4507"/>
      <c r="I4507"/>
      <c r="J4507" s="102"/>
      <c r="K4507"/>
      <c r="L4507" s="102"/>
      <c r="M4507" s="135"/>
      <c r="N4507"/>
      <c r="O4507"/>
      <c r="P4507"/>
      <c r="Q4507"/>
      <c r="R4507"/>
      <c r="S4507"/>
      <c r="T4507"/>
      <c r="U4507"/>
    </row>
    <row r="4508" spans="1:21" s="105" customFormat="1" x14ac:dyDescent="0.3">
      <c r="A4508"/>
      <c r="B4508"/>
      <c r="C4508"/>
      <c r="D4508"/>
      <c r="E4508"/>
      <c r="F4508"/>
      <c r="G4508"/>
      <c r="H4508"/>
      <c r="I4508"/>
      <c r="J4508" s="102"/>
      <c r="K4508"/>
      <c r="L4508" s="102"/>
      <c r="M4508" s="135"/>
      <c r="N4508"/>
      <c r="O4508"/>
      <c r="P4508"/>
      <c r="Q4508"/>
      <c r="R4508"/>
      <c r="S4508"/>
      <c r="T4508"/>
      <c r="U4508"/>
    </row>
    <row r="4509" spans="1:21" s="105" customFormat="1" x14ac:dyDescent="0.3">
      <c r="A4509"/>
      <c r="B4509"/>
      <c r="C4509"/>
      <c r="D4509"/>
      <c r="E4509"/>
      <c r="F4509"/>
      <c r="G4509"/>
      <c r="H4509"/>
      <c r="I4509"/>
      <c r="J4509" s="102"/>
      <c r="K4509"/>
      <c r="L4509" s="102"/>
      <c r="M4509" s="135"/>
      <c r="N4509"/>
      <c r="O4509"/>
      <c r="P4509"/>
      <c r="Q4509"/>
      <c r="R4509"/>
      <c r="S4509"/>
      <c r="T4509"/>
      <c r="U4509"/>
    </row>
    <row r="4510" spans="1:21" s="105" customFormat="1" x14ac:dyDescent="0.3">
      <c r="A4510"/>
      <c r="B4510"/>
      <c r="C4510"/>
      <c r="D4510"/>
      <c r="E4510"/>
      <c r="F4510"/>
      <c r="G4510"/>
      <c r="H4510"/>
      <c r="I4510"/>
      <c r="J4510" s="102"/>
      <c r="K4510"/>
      <c r="L4510" s="102"/>
      <c r="M4510" s="135"/>
      <c r="N4510"/>
      <c r="O4510"/>
      <c r="P4510"/>
      <c r="Q4510"/>
      <c r="R4510"/>
      <c r="S4510"/>
      <c r="T4510"/>
      <c r="U4510"/>
    </row>
    <row r="4511" spans="1:21" s="105" customFormat="1" x14ac:dyDescent="0.3">
      <c r="A4511"/>
      <c r="B4511"/>
      <c r="C4511"/>
      <c r="D4511"/>
      <c r="E4511"/>
      <c r="F4511"/>
      <c r="G4511"/>
      <c r="H4511"/>
      <c r="I4511"/>
      <c r="J4511" s="102"/>
      <c r="K4511"/>
      <c r="L4511" s="102"/>
      <c r="M4511" s="135"/>
      <c r="N4511"/>
      <c r="O4511"/>
      <c r="P4511"/>
      <c r="Q4511"/>
      <c r="R4511"/>
      <c r="S4511"/>
      <c r="T4511"/>
      <c r="U4511"/>
    </row>
    <row r="4512" spans="1:21" s="105" customFormat="1" x14ac:dyDescent="0.3">
      <c r="A4512"/>
      <c r="B4512"/>
      <c r="C4512"/>
      <c r="D4512"/>
      <c r="E4512"/>
      <c r="F4512"/>
      <c r="G4512"/>
      <c r="H4512"/>
      <c r="I4512"/>
      <c r="J4512" s="102"/>
      <c r="K4512"/>
      <c r="L4512" s="102"/>
      <c r="M4512" s="135"/>
      <c r="N4512"/>
      <c r="O4512"/>
      <c r="P4512"/>
      <c r="Q4512"/>
      <c r="R4512"/>
      <c r="S4512"/>
      <c r="T4512"/>
      <c r="U4512"/>
    </row>
    <row r="4513" spans="1:21" s="105" customFormat="1" x14ac:dyDescent="0.3">
      <c r="A4513"/>
      <c r="B4513"/>
      <c r="C4513"/>
      <c r="D4513"/>
      <c r="E4513"/>
      <c r="F4513"/>
      <c r="G4513"/>
      <c r="H4513"/>
      <c r="I4513"/>
      <c r="J4513" s="102"/>
      <c r="K4513"/>
      <c r="L4513" s="102"/>
      <c r="M4513" s="135"/>
      <c r="N4513"/>
      <c r="O4513"/>
      <c r="P4513"/>
      <c r="Q4513"/>
      <c r="R4513"/>
      <c r="S4513"/>
      <c r="T4513"/>
      <c r="U4513"/>
    </row>
    <row r="4514" spans="1:21" s="105" customFormat="1" x14ac:dyDescent="0.3">
      <c r="A4514"/>
      <c r="B4514"/>
      <c r="C4514"/>
      <c r="D4514"/>
      <c r="E4514"/>
      <c r="F4514"/>
      <c r="G4514"/>
      <c r="H4514"/>
      <c r="I4514"/>
      <c r="J4514" s="102"/>
      <c r="K4514"/>
      <c r="L4514" s="102"/>
      <c r="M4514" s="135"/>
      <c r="N4514"/>
      <c r="O4514"/>
      <c r="P4514"/>
      <c r="Q4514"/>
      <c r="R4514"/>
      <c r="S4514"/>
      <c r="T4514"/>
      <c r="U4514"/>
    </row>
    <row r="4515" spans="1:21" s="105" customFormat="1" x14ac:dyDescent="0.3">
      <c r="A4515"/>
      <c r="B4515"/>
      <c r="C4515"/>
      <c r="D4515"/>
      <c r="E4515"/>
      <c r="F4515"/>
      <c r="G4515"/>
      <c r="H4515"/>
      <c r="I4515"/>
      <c r="J4515" s="102"/>
      <c r="K4515"/>
      <c r="L4515" s="102"/>
      <c r="M4515" s="135"/>
      <c r="N4515"/>
      <c r="O4515"/>
      <c r="P4515"/>
      <c r="Q4515"/>
      <c r="R4515"/>
      <c r="S4515"/>
      <c r="T4515"/>
      <c r="U4515"/>
    </row>
    <row r="4516" spans="1:21" s="105" customFormat="1" x14ac:dyDescent="0.3">
      <c r="A4516"/>
      <c r="B4516"/>
      <c r="C4516"/>
      <c r="D4516"/>
      <c r="E4516"/>
      <c r="F4516"/>
      <c r="G4516"/>
      <c r="H4516"/>
      <c r="I4516"/>
      <c r="J4516" s="102"/>
      <c r="K4516"/>
      <c r="L4516" s="102"/>
      <c r="M4516" s="135"/>
      <c r="N4516"/>
      <c r="O4516"/>
      <c r="P4516"/>
      <c r="Q4516"/>
      <c r="R4516"/>
      <c r="S4516"/>
      <c r="T4516"/>
      <c r="U4516"/>
    </row>
    <row r="4517" spans="1:21" s="105" customFormat="1" x14ac:dyDescent="0.3">
      <c r="A4517"/>
      <c r="B4517"/>
      <c r="C4517"/>
      <c r="D4517"/>
      <c r="E4517"/>
      <c r="F4517"/>
      <c r="G4517"/>
      <c r="H4517"/>
      <c r="I4517"/>
      <c r="J4517" s="102"/>
      <c r="K4517"/>
      <c r="L4517" s="102"/>
      <c r="M4517" s="135"/>
      <c r="N4517"/>
      <c r="O4517"/>
      <c r="P4517"/>
      <c r="Q4517"/>
      <c r="R4517"/>
      <c r="S4517"/>
      <c r="T4517"/>
      <c r="U4517"/>
    </row>
    <row r="4518" spans="1:21" s="105" customFormat="1" x14ac:dyDescent="0.3">
      <c r="A4518"/>
      <c r="B4518"/>
      <c r="C4518"/>
      <c r="D4518"/>
      <c r="E4518"/>
      <c r="F4518"/>
      <c r="G4518"/>
      <c r="H4518"/>
      <c r="I4518"/>
      <c r="J4518" s="102"/>
      <c r="K4518"/>
      <c r="L4518" s="102"/>
      <c r="M4518" s="135"/>
      <c r="N4518"/>
      <c r="O4518"/>
      <c r="P4518"/>
      <c r="Q4518"/>
      <c r="R4518"/>
      <c r="S4518"/>
      <c r="T4518"/>
      <c r="U4518"/>
    </row>
    <row r="4519" spans="1:21" s="105" customFormat="1" x14ac:dyDescent="0.3">
      <c r="A4519"/>
      <c r="B4519"/>
      <c r="C4519"/>
      <c r="D4519"/>
      <c r="E4519"/>
      <c r="F4519"/>
      <c r="G4519"/>
      <c r="H4519"/>
      <c r="I4519"/>
      <c r="J4519" s="102"/>
      <c r="K4519"/>
      <c r="L4519" s="102"/>
      <c r="M4519" s="135"/>
      <c r="N4519"/>
      <c r="O4519"/>
      <c r="P4519"/>
      <c r="Q4519"/>
      <c r="R4519"/>
      <c r="S4519"/>
      <c r="T4519"/>
      <c r="U4519"/>
    </row>
    <row r="4520" spans="1:21" s="105" customFormat="1" x14ac:dyDescent="0.3">
      <c r="A4520"/>
      <c r="B4520"/>
      <c r="C4520"/>
      <c r="D4520"/>
      <c r="E4520"/>
      <c r="F4520"/>
      <c r="G4520"/>
      <c r="H4520"/>
      <c r="I4520"/>
      <c r="J4520" s="102"/>
      <c r="K4520"/>
      <c r="L4520" s="102"/>
      <c r="M4520" s="135"/>
      <c r="N4520"/>
      <c r="O4520"/>
      <c r="P4520"/>
      <c r="Q4520"/>
      <c r="R4520"/>
      <c r="S4520"/>
      <c r="T4520"/>
      <c r="U4520"/>
    </row>
    <row r="4521" spans="1:21" s="105" customFormat="1" x14ac:dyDescent="0.3">
      <c r="A4521"/>
      <c r="B4521"/>
      <c r="C4521"/>
      <c r="D4521"/>
      <c r="E4521"/>
      <c r="F4521"/>
      <c r="G4521"/>
      <c r="H4521"/>
      <c r="I4521"/>
      <c r="J4521" s="102"/>
      <c r="K4521"/>
      <c r="L4521" s="102"/>
      <c r="M4521" s="135"/>
      <c r="N4521"/>
      <c r="O4521"/>
      <c r="P4521"/>
      <c r="Q4521"/>
      <c r="R4521"/>
      <c r="S4521"/>
      <c r="T4521"/>
      <c r="U4521"/>
    </row>
    <row r="4522" spans="1:21" s="105" customFormat="1" x14ac:dyDescent="0.3">
      <c r="A4522"/>
      <c r="B4522"/>
      <c r="C4522"/>
      <c r="D4522"/>
      <c r="E4522"/>
      <c r="F4522"/>
      <c r="G4522"/>
      <c r="H4522"/>
      <c r="I4522"/>
      <c r="J4522" s="102"/>
      <c r="K4522"/>
      <c r="L4522" s="102"/>
      <c r="M4522" s="135"/>
      <c r="N4522"/>
      <c r="O4522"/>
      <c r="P4522"/>
      <c r="Q4522"/>
      <c r="R4522"/>
      <c r="S4522"/>
      <c r="T4522"/>
      <c r="U4522"/>
    </row>
    <row r="4523" spans="1:21" s="105" customFormat="1" x14ac:dyDescent="0.3">
      <c r="A4523"/>
      <c r="B4523"/>
      <c r="C4523"/>
      <c r="D4523"/>
      <c r="E4523"/>
      <c r="F4523"/>
      <c r="G4523"/>
      <c r="H4523"/>
      <c r="I4523"/>
      <c r="J4523" s="102"/>
      <c r="K4523"/>
      <c r="L4523" s="102"/>
      <c r="M4523" s="135"/>
      <c r="N4523"/>
      <c r="O4523"/>
      <c r="P4523"/>
      <c r="Q4523"/>
      <c r="R4523"/>
      <c r="S4523"/>
      <c r="T4523"/>
      <c r="U4523"/>
    </row>
    <row r="4524" spans="1:21" s="105" customFormat="1" x14ac:dyDescent="0.3">
      <c r="A4524"/>
      <c r="B4524"/>
      <c r="C4524"/>
      <c r="D4524"/>
      <c r="E4524"/>
      <c r="F4524"/>
      <c r="G4524"/>
      <c r="H4524"/>
      <c r="I4524"/>
      <c r="J4524" s="102"/>
      <c r="K4524"/>
      <c r="L4524" s="102"/>
      <c r="M4524" s="135"/>
      <c r="N4524"/>
      <c r="O4524"/>
      <c r="P4524"/>
      <c r="Q4524"/>
      <c r="R4524"/>
      <c r="S4524"/>
      <c r="T4524"/>
      <c r="U4524"/>
    </row>
    <row r="4525" spans="1:21" s="105" customFormat="1" x14ac:dyDescent="0.3">
      <c r="A4525"/>
      <c r="B4525"/>
      <c r="C4525"/>
      <c r="D4525"/>
      <c r="E4525"/>
      <c r="F4525"/>
      <c r="G4525"/>
      <c r="H4525"/>
      <c r="I4525"/>
      <c r="J4525" s="102"/>
      <c r="K4525"/>
      <c r="L4525" s="102"/>
      <c r="M4525" s="135"/>
      <c r="N4525"/>
      <c r="O4525"/>
      <c r="P4525"/>
      <c r="Q4525"/>
      <c r="R4525"/>
      <c r="S4525"/>
      <c r="T4525"/>
      <c r="U4525"/>
    </row>
    <row r="4526" spans="1:21" s="105" customFormat="1" x14ac:dyDescent="0.3">
      <c r="A4526"/>
      <c r="B4526"/>
      <c r="C4526"/>
      <c r="D4526"/>
      <c r="E4526"/>
      <c r="F4526"/>
      <c r="G4526"/>
      <c r="H4526"/>
      <c r="I4526"/>
      <c r="J4526" s="102"/>
      <c r="K4526"/>
      <c r="L4526" s="102"/>
      <c r="M4526" s="135"/>
      <c r="N4526"/>
      <c r="O4526"/>
      <c r="P4526"/>
      <c r="Q4526"/>
      <c r="R4526"/>
      <c r="S4526"/>
      <c r="T4526"/>
      <c r="U4526"/>
    </row>
    <row r="4527" spans="1:21" s="105" customFormat="1" x14ac:dyDescent="0.3">
      <c r="A4527"/>
      <c r="B4527"/>
      <c r="C4527"/>
      <c r="D4527"/>
      <c r="E4527"/>
      <c r="F4527"/>
      <c r="G4527"/>
      <c r="H4527"/>
      <c r="I4527"/>
      <c r="J4527" s="102"/>
      <c r="K4527"/>
      <c r="L4527" s="102"/>
      <c r="M4527" s="135"/>
      <c r="N4527"/>
      <c r="O4527"/>
      <c r="P4527"/>
      <c r="Q4527"/>
      <c r="R4527"/>
      <c r="S4527"/>
      <c r="T4527"/>
      <c r="U4527"/>
    </row>
    <row r="4528" spans="1:21" s="105" customFormat="1" x14ac:dyDescent="0.3">
      <c r="A4528"/>
      <c r="B4528"/>
      <c r="C4528"/>
      <c r="D4528"/>
      <c r="E4528"/>
      <c r="F4528"/>
      <c r="G4528"/>
      <c r="H4528"/>
      <c r="I4528"/>
      <c r="J4528" s="102"/>
      <c r="K4528"/>
      <c r="L4528" s="102"/>
      <c r="M4528" s="135"/>
      <c r="N4528"/>
      <c r="O4528"/>
      <c r="P4528"/>
      <c r="Q4528"/>
      <c r="R4528"/>
      <c r="S4528"/>
      <c r="T4528"/>
      <c r="U4528"/>
    </row>
    <row r="4529" spans="1:21" s="105" customFormat="1" x14ac:dyDescent="0.3">
      <c r="A4529"/>
      <c r="B4529"/>
      <c r="C4529"/>
      <c r="D4529"/>
      <c r="E4529"/>
      <c r="F4529"/>
      <c r="G4529"/>
      <c r="H4529"/>
      <c r="I4529"/>
      <c r="J4529" s="102"/>
      <c r="K4529"/>
      <c r="L4529" s="102"/>
      <c r="M4529" s="135"/>
      <c r="N4529"/>
      <c r="O4529"/>
      <c r="P4529"/>
      <c r="Q4529"/>
      <c r="R4529"/>
      <c r="S4529"/>
      <c r="T4529"/>
      <c r="U4529"/>
    </row>
    <row r="4530" spans="1:21" s="105" customFormat="1" x14ac:dyDescent="0.3">
      <c r="A4530"/>
      <c r="B4530"/>
      <c r="C4530"/>
      <c r="D4530"/>
      <c r="E4530"/>
      <c r="F4530"/>
      <c r="G4530"/>
      <c r="H4530"/>
      <c r="I4530"/>
      <c r="J4530" s="102"/>
      <c r="K4530"/>
      <c r="L4530" s="102"/>
      <c r="M4530" s="135"/>
      <c r="N4530"/>
      <c r="O4530"/>
      <c r="P4530"/>
      <c r="Q4530"/>
      <c r="R4530"/>
      <c r="S4530"/>
      <c r="T4530"/>
      <c r="U4530"/>
    </row>
    <row r="4531" spans="1:21" s="105" customFormat="1" x14ac:dyDescent="0.3">
      <c r="A4531"/>
      <c r="B4531"/>
      <c r="C4531"/>
      <c r="D4531"/>
      <c r="E4531"/>
      <c r="F4531"/>
      <c r="G4531"/>
      <c r="H4531"/>
      <c r="I4531"/>
      <c r="J4531" s="102"/>
      <c r="K4531"/>
      <c r="L4531" s="102"/>
      <c r="M4531" s="135"/>
      <c r="N4531"/>
      <c r="O4531"/>
      <c r="P4531"/>
      <c r="Q4531"/>
      <c r="R4531"/>
      <c r="S4531"/>
      <c r="T4531"/>
      <c r="U4531"/>
    </row>
    <row r="4532" spans="1:21" s="105" customFormat="1" x14ac:dyDescent="0.3">
      <c r="A4532"/>
      <c r="B4532"/>
      <c r="C4532"/>
      <c r="D4532"/>
      <c r="E4532"/>
      <c r="F4532"/>
      <c r="G4532"/>
      <c r="H4532"/>
      <c r="I4532"/>
      <c r="J4532" s="102"/>
      <c r="K4532"/>
      <c r="L4532" s="102"/>
      <c r="M4532" s="135"/>
      <c r="N4532"/>
      <c r="O4532"/>
      <c r="P4532"/>
      <c r="Q4532"/>
      <c r="R4532"/>
      <c r="S4532"/>
      <c r="T4532"/>
      <c r="U4532"/>
    </row>
    <row r="4533" spans="1:21" s="105" customFormat="1" x14ac:dyDescent="0.3">
      <c r="A4533"/>
      <c r="B4533"/>
      <c r="C4533"/>
      <c r="D4533"/>
      <c r="E4533"/>
      <c r="F4533"/>
      <c r="G4533"/>
      <c r="H4533"/>
      <c r="I4533"/>
      <c r="J4533" s="102"/>
      <c r="K4533"/>
      <c r="L4533" s="102"/>
      <c r="M4533" s="135"/>
      <c r="N4533"/>
      <c r="O4533"/>
      <c r="P4533"/>
      <c r="Q4533"/>
      <c r="R4533"/>
      <c r="S4533"/>
      <c r="T4533"/>
      <c r="U4533"/>
    </row>
    <row r="4534" spans="1:21" s="105" customFormat="1" x14ac:dyDescent="0.3">
      <c r="A4534"/>
      <c r="B4534"/>
      <c r="C4534"/>
      <c r="D4534"/>
      <c r="E4534"/>
      <c r="F4534"/>
      <c r="G4534"/>
      <c r="H4534"/>
      <c r="I4534"/>
      <c r="J4534" s="102"/>
      <c r="K4534"/>
      <c r="L4534" s="102"/>
      <c r="M4534" s="135"/>
      <c r="N4534"/>
      <c r="O4534"/>
      <c r="P4534"/>
      <c r="Q4534"/>
      <c r="R4534"/>
      <c r="S4534"/>
      <c r="T4534"/>
      <c r="U4534"/>
    </row>
    <row r="4535" spans="1:21" s="105" customFormat="1" x14ac:dyDescent="0.3">
      <c r="A4535"/>
      <c r="B4535"/>
      <c r="C4535"/>
      <c r="D4535"/>
      <c r="E4535"/>
      <c r="F4535"/>
      <c r="G4535"/>
      <c r="H4535"/>
      <c r="I4535"/>
      <c r="J4535" s="102"/>
      <c r="K4535"/>
      <c r="L4535" s="102"/>
      <c r="M4535" s="135"/>
      <c r="N4535"/>
      <c r="O4535"/>
      <c r="P4535"/>
      <c r="Q4535"/>
      <c r="R4535"/>
      <c r="S4535"/>
      <c r="T4535"/>
      <c r="U4535"/>
    </row>
    <row r="4536" spans="1:21" s="105" customFormat="1" x14ac:dyDescent="0.3">
      <c r="A4536"/>
      <c r="B4536"/>
      <c r="C4536"/>
      <c r="D4536"/>
      <c r="E4536"/>
      <c r="F4536"/>
      <c r="G4536"/>
      <c r="H4536"/>
      <c r="I4536"/>
      <c r="J4536" s="102"/>
      <c r="K4536"/>
      <c r="L4536" s="102"/>
      <c r="M4536" s="135"/>
      <c r="N4536"/>
      <c r="O4536"/>
      <c r="P4536"/>
      <c r="Q4536"/>
      <c r="R4536"/>
      <c r="S4536"/>
      <c r="T4536"/>
      <c r="U4536"/>
    </row>
    <row r="4537" spans="1:21" s="105" customFormat="1" x14ac:dyDescent="0.3">
      <c r="A4537"/>
      <c r="B4537"/>
      <c r="C4537"/>
      <c r="D4537"/>
      <c r="E4537"/>
      <c r="F4537"/>
      <c r="G4537"/>
      <c r="H4537"/>
      <c r="I4537"/>
      <c r="J4537" s="102"/>
      <c r="K4537"/>
      <c r="L4537" s="102"/>
      <c r="M4537" s="135"/>
      <c r="N4537"/>
      <c r="O4537"/>
      <c r="P4537"/>
      <c r="Q4537"/>
      <c r="R4537"/>
      <c r="S4537"/>
      <c r="T4537"/>
      <c r="U4537"/>
    </row>
    <row r="4538" spans="1:21" s="105" customFormat="1" x14ac:dyDescent="0.3">
      <c r="A4538"/>
      <c r="B4538"/>
      <c r="C4538"/>
      <c r="D4538"/>
      <c r="E4538"/>
      <c r="F4538"/>
      <c r="G4538"/>
      <c r="H4538"/>
      <c r="I4538"/>
      <c r="J4538" s="102"/>
      <c r="K4538"/>
      <c r="L4538" s="102"/>
      <c r="M4538" s="135"/>
      <c r="N4538"/>
      <c r="O4538"/>
      <c r="P4538"/>
      <c r="Q4538"/>
      <c r="R4538"/>
      <c r="S4538"/>
      <c r="T4538"/>
      <c r="U4538"/>
    </row>
    <row r="4539" spans="1:21" s="105" customFormat="1" x14ac:dyDescent="0.3">
      <c r="A4539"/>
      <c r="B4539"/>
      <c r="C4539"/>
      <c r="D4539"/>
      <c r="E4539"/>
      <c r="F4539"/>
      <c r="G4539"/>
      <c r="H4539"/>
      <c r="I4539"/>
      <c r="J4539" s="102"/>
      <c r="K4539"/>
      <c r="L4539" s="102"/>
      <c r="M4539" s="135"/>
      <c r="N4539"/>
      <c r="O4539"/>
      <c r="P4539"/>
      <c r="Q4539"/>
      <c r="R4539"/>
      <c r="S4539"/>
      <c r="T4539"/>
      <c r="U4539"/>
    </row>
    <row r="4540" spans="1:21" s="105" customFormat="1" x14ac:dyDescent="0.3">
      <c r="A4540"/>
      <c r="B4540"/>
      <c r="C4540"/>
      <c r="D4540"/>
      <c r="E4540"/>
      <c r="F4540"/>
      <c r="G4540"/>
      <c r="H4540"/>
      <c r="I4540"/>
      <c r="J4540" s="102"/>
      <c r="K4540"/>
      <c r="L4540" s="102"/>
      <c r="M4540" s="135"/>
      <c r="N4540"/>
      <c r="O4540"/>
      <c r="P4540"/>
      <c r="Q4540"/>
      <c r="R4540"/>
      <c r="S4540"/>
      <c r="T4540"/>
      <c r="U4540"/>
    </row>
    <row r="4541" spans="1:21" s="105" customFormat="1" x14ac:dyDescent="0.3">
      <c r="A4541"/>
      <c r="B4541"/>
      <c r="C4541"/>
      <c r="D4541"/>
      <c r="E4541"/>
      <c r="F4541"/>
      <c r="G4541"/>
      <c r="H4541"/>
      <c r="I4541"/>
      <c r="J4541" s="102"/>
      <c r="K4541"/>
      <c r="L4541" s="102"/>
      <c r="M4541" s="135"/>
      <c r="N4541"/>
      <c r="O4541"/>
      <c r="P4541"/>
      <c r="Q4541"/>
      <c r="R4541"/>
      <c r="S4541"/>
      <c r="T4541"/>
      <c r="U4541"/>
    </row>
    <row r="4542" spans="1:21" s="105" customFormat="1" x14ac:dyDescent="0.3">
      <c r="A4542"/>
      <c r="B4542"/>
      <c r="C4542"/>
      <c r="D4542"/>
      <c r="E4542"/>
      <c r="F4542"/>
      <c r="G4542"/>
      <c r="H4542"/>
      <c r="I4542"/>
      <c r="J4542" s="102"/>
      <c r="K4542"/>
      <c r="L4542" s="102"/>
      <c r="M4542" s="135"/>
      <c r="N4542"/>
      <c r="O4542"/>
      <c r="P4542"/>
      <c r="Q4542"/>
      <c r="R4542"/>
      <c r="S4542"/>
      <c r="T4542"/>
      <c r="U4542"/>
    </row>
    <row r="4543" spans="1:21" s="105" customFormat="1" x14ac:dyDescent="0.3">
      <c r="A4543"/>
      <c r="B4543"/>
      <c r="C4543"/>
      <c r="D4543"/>
      <c r="E4543"/>
      <c r="F4543"/>
      <c r="G4543"/>
      <c r="H4543"/>
      <c r="I4543"/>
      <c r="J4543" s="102"/>
      <c r="K4543"/>
      <c r="L4543" s="102"/>
      <c r="M4543" s="135"/>
      <c r="N4543"/>
      <c r="O4543"/>
      <c r="P4543"/>
      <c r="Q4543"/>
      <c r="R4543"/>
      <c r="S4543"/>
      <c r="T4543"/>
      <c r="U4543"/>
    </row>
    <row r="4544" spans="1:21" s="105" customFormat="1" x14ac:dyDescent="0.3">
      <c r="A4544"/>
      <c r="B4544"/>
      <c r="C4544"/>
      <c r="D4544"/>
      <c r="E4544"/>
      <c r="F4544"/>
      <c r="G4544"/>
      <c r="H4544"/>
      <c r="I4544"/>
      <c r="J4544" s="102"/>
      <c r="K4544"/>
      <c r="L4544" s="102"/>
      <c r="M4544" s="135"/>
      <c r="N4544"/>
      <c r="O4544"/>
      <c r="P4544"/>
      <c r="Q4544"/>
      <c r="R4544"/>
      <c r="S4544"/>
      <c r="T4544"/>
      <c r="U4544"/>
    </row>
    <row r="4545" spans="1:21" s="105" customFormat="1" x14ac:dyDescent="0.3">
      <c r="A4545"/>
      <c r="B4545"/>
      <c r="C4545"/>
      <c r="D4545"/>
      <c r="E4545"/>
      <c r="F4545"/>
      <c r="G4545"/>
      <c r="H4545"/>
      <c r="I4545"/>
      <c r="J4545" s="102"/>
      <c r="K4545"/>
      <c r="L4545" s="102"/>
      <c r="M4545" s="135"/>
      <c r="N4545"/>
      <c r="O4545"/>
      <c r="P4545"/>
      <c r="Q4545"/>
      <c r="R4545"/>
      <c r="S4545"/>
      <c r="T4545"/>
      <c r="U4545"/>
    </row>
    <row r="4546" spans="1:21" s="105" customFormat="1" x14ac:dyDescent="0.3">
      <c r="A4546"/>
      <c r="B4546"/>
      <c r="C4546"/>
      <c r="D4546"/>
      <c r="E4546"/>
      <c r="F4546"/>
      <c r="G4546"/>
      <c r="H4546"/>
      <c r="I4546"/>
      <c r="J4546" s="102"/>
      <c r="K4546"/>
      <c r="L4546" s="102"/>
      <c r="M4546" s="135"/>
      <c r="N4546"/>
      <c r="O4546"/>
      <c r="P4546"/>
      <c r="Q4546"/>
      <c r="R4546"/>
      <c r="S4546"/>
      <c r="T4546"/>
      <c r="U4546"/>
    </row>
    <row r="4547" spans="1:21" s="105" customFormat="1" x14ac:dyDescent="0.3">
      <c r="A4547"/>
      <c r="B4547"/>
      <c r="C4547"/>
      <c r="D4547"/>
      <c r="E4547"/>
      <c r="F4547"/>
      <c r="G4547"/>
      <c r="H4547"/>
      <c r="I4547"/>
      <c r="J4547" s="102"/>
      <c r="K4547"/>
      <c r="L4547" s="102"/>
      <c r="M4547" s="135"/>
      <c r="N4547"/>
      <c r="O4547"/>
      <c r="P4547"/>
      <c r="Q4547"/>
      <c r="R4547"/>
      <c r="S4547"/>
      <c r="T4547"/>
      <c r="U4547"/>
    </row>
    <row r="4548" spans="1:21" s="105" customFormat="1" x14ac:dyDescent="0.3">
      <c r="A4548"/>
      <c r="B4548"/>
      <c r="C4548"/>
      <c r="D4548"/>
      <c r="E4548"/>
      <c r="F4548"/>
      <c r="G4548"/>
      <c r="H4548"/>
      <c r="I4548"/>
      <c r="J4548" s="102"/>
      <c r="K4548"/>
      <c r="L4548" s="102"/>
      <c r="M4548" s="135"/>
      <c r="N4548"/>
      <c r="O4548"/>
      <c r="P4548"/>
      <c r="Q4548"/>
      <c r="R4548"/>
      <c r="S4548"/>
      <c r="T4548"/>
      <c r="U4548"/>
    </row>
    <row r="4549" spans="1:21" s="105" customFormat="1" x14ac:dyDescent="0.3">
      <c r="A4549"/>
      <c r="B4549"/>
      <c r="C4549"/>
      <c r="D4549"/>
      <c r="E4549"/>
      <c r="F4549"/>
      <c r="G4549"/>
      <c r="H4549"/>
      <c r="I4549"/>
      <c r="J4549" s="102"/>
      <c r="K4549"/>
      <c r="L4549" s="102"/>
      <c r="M4549" s="135"/>
      <c r="N4549"/>
      <c r="O4549"/>
      <c r="P4549"/>
      <c r="Q4549"/>
      <c r="R4549"/>
      <c r="S4549"/>
      <c r="T4549"/>
      <c r="U4549"/>
    </row>
    <row r="4550" spans="1:21" s="105" customFormat="1" x14ac:dyDescent="0.3">
      <c r="A4550"/>
      <c r="B4550"/>
      <c r="C4550"/>
      <c r="D4550"/>
      <c r="E4550"/>
      <c r="F4550"/>
      <c r="G4550"/>
      <c r="H4550"/>
      <c r="I4550"/>
      <c r="J4550" s="102"/>
      <c r="K4550"/>
      <c r="L4550" s="102"/>
      <c r="M4550" s="135"/>
      <c r="N4550"/>
      <c r="O4550"/>
      <c r="P4550"/>
      <c r="Q4550"/>
      <c r="R4550"/>
      <c r="S4550"/>
      <c r="T4550"/>
      <c r="U4550"/>
    </row>
    <row r="4551" spans="1:21" s="105" customFormat="1" x14ac:dyDescent="0.3">
      <c r="A4551"/>
      <c r="B4551"/>
      <c r="C4551"/>
      <c r="D4551"/>
      <c r="E4551"/>
      <c r="F4551"/>
      <c r="G4551"/>
      <c r="H4551"/>
      <c r="I4551"/>
      <c r="J4551" s="102"/>
      <c r="K4551"/>
      <c r="L4551" s="102"/>
      <c r="M4551" s="135"/>
      <c r="N4551"/>
      <c r="O4551"/>
      <c r="P4551"/>
      <c r="Q4551"/>
      <c r="R4551"/>
      <c r="S4551"/>
      <c r="T4551"/>
      <c r="U4551"/>
    </row>
    <row r="4552" spans="1:21" s="105" customFormat="1" x14ac:dyDescent="0.3">
      <c r="A4552"/>
      <c r="B4552"/>
      <c r="C4552"/>
      <c r="D4552"/>
      <c r="E4552"/>
      <c r="F4552"/>
      <c r="G4552"/>
      <c r="H4552"/>
      <c r="I4552"/>
      <c r="J4552" s="102"/>
      <c r="K4552"/>
      <c r="L4552" s="102"/>
      <c r="M4552" s="135"/>
      <c r="N4552"/>
      <c r="O4552"/>
      <c r="P4552"/>
      <c r="Q4552"/>
      <c r="R4552"/>
      <c r="S4552"/>
      <c r="T4552"/>
      <c r="U4552"/>
    </row>
    <row r="4553" spans="1:21" s="105" customFormat="1" x14ac:dyDescent="0.3">
      <c r="A4553"/>
      <c r="B4553"/>
      <c r="C4553"/>
      <c r="D4553"/>
      <c r="E4553"/>
      <c r="F4553"/>
      <c r="G4553"/>
      <c r="H4553"/>
      <c r="I4553"/>
      <c r="J4553" s="102"/>
      <c r="K4553"/>
      <c r="L4553" s="102"/>
      <c r="M4553" s="135"/>
      <c r="N4553"/>
      <c r="O4553"/>
      <c r="P4553"/>
      <c r="Q4553"/>
      <c r="R4553"/>
      <c r="S4553"/>
      <c r="T4553"/>
      <c r="U4553"/>
    </row>
    <row r="4554" spans="1:21" s="105" customFormat="1" x14ac:dyDescent="0.3">
      <c r="A4554"/>
      <c r="B4554"/>
      <c r="C4554"/>
      <c r="D4554"/>
      <c r="E4554"/>
      <c r="F4554"/>
      <c r="G4554"/>
      <c r="H4554"/>
      <c r="I4554"/>
      <c r="J4554" s="102"/>
      <c r="K4554"/>
      <c r="L4554" s="102"/>
      <c r="M4554" s="135"/>
      <c r="N4554"/>
      <c r="O4554"/>
      <c r="P4554"/>
      <c r="Q4554"/>
      <c r="R4554"/>
      <c r="S4554"/>
      <c r="T4554"/>
      <c r="U4554"/>
    </row>
    <row r="4555" spans="1:21" s="105" customFormat="1" x14ac:dyDescent="0.3">
      <c r="A4555"/>
      <c r="B4555"/>
      <c r="C4555"/>
      <c r="D4555"/>
      <c r="E4555"/>
      <c r="F4555"/>
      <c r="G4555"/>
      <c r="H4555"/>
      <c r="I4555"/>
      <c r="J4555" s="102"/>
      <c r="K4555"/>
      <c r="L4555" s="102"/>
      <c r="M4555" s="135"/>
      <c r="N4555"/>
      <c r="O4555"/>
      <c r="P4555"/>
      <c r="Q4555"/>
      <c r="R4555"/>
      <c r="S4555"/>
      <c r="T4555"/>
      <c r="U4555"/>
    </row>
    <row r="4556" spans="1:21" s="105" customFormat="1" x14ac:dyDescent="0.3">
      <c r="A4556"/>
      <c r="B4556"/>
      <c r="C4556"/>
      <c r="D4556"/>
      <c r="E4556"/>
      <c r="F4556"/>
      <c r="G4556"/>
      <c r="H4556"/>
      <c r="I4556"/>
      <c r="J4556" s="102"/>
      <c r="K4556"/>
      <c r="L4556" s="102"/>
      <c r="M4556" s="135"/>
      <c r="N4556"/>
      <c r="O4556"/>
      <c r="P4556"/>
      <c r="Q4556"/>
      <c r="R4556"/>
      <c r="S4556"/>
      <c r="T4556"/>
      <c r="U4556"/>
    </row>
    <row r="4557" spans="1:21" s="105" customFormat="1" x14ac:dyDescent="0.3">
      <c r="A4557"/>
      <c r="B4557"/>
      <c r="C4557"/>
      <c r="D4557"/>
      <c r="E4557"/>
      <c r="F4557"/>
      <c r="G4557"/>
      <c r="H4557"/>
      <c r="I4557"/>
      <c r="J4557" s="102"/>
      <c r="K4557"/>
      <c r="L4557" s="102"/>
      <c r="M4557" s="135"/>
      <c r="N4557"/>
      <c r="O4557"/>
      <c r="P4557"/>
      <c r="Q4557"/>
      <c r="R4557"/>
      <c r="S4557"/>
      <c r="T4557"/>
      <c r="U4557"/>
    </row>
    <row r="4558" spans="1:21" s="105" customFormat="1" x14ac:dyDescent="0.3">
      <c r="A4558"/>
      <c r="B4558"/>
      <c r="C4558"/>
      <c r="D4558"/>
      <c r="E4558"/>
      <c r="F4558"/>
      <c r="G4558"/>
      <c r="H4558"/>
      <c r="I4558"/>
      <c r="J4558" s="102"/>
      <c r="K4558"/>
      <c r="L4558" s="102"/>
      <c r="M4558" s="135"/>
      <c r="N4558"/>
      <c r="O4558"/>
      <c r="P4558"/>
      <c r="Q4558"/>
      <c r="R4558"/>
      <c r="S4558"/>
      <c r="T4558"/>
      <c r="U4558"/>
    </row>
    <row r="4559" spans="1:21" s="105" customFormat="1" x14ac:dyDescent="0.3">
      <c r="A4559"/>
      <c r="B4559"/>
      <c r="C4559"/>
      <c r="D4559"/>
      <c r="E4559"/>
      <c r="F4559"/>
      <c r="G4559"/>
      <c r="H4559"/>
      <c r="I4559"/>
      <c r="J4559" s="102"/>
      <c r="K4559"/>
      <c r="L4559" s="102"/>
      <c r="M4559" s="135"/>
      <c r="N4559"/>
      <c r="O4559"/>
      <c r="P4559"/>
      <c r="Q4559"/>
      <c r="R4559"/>
      <c r="S4559"/>
      <c r="T4559"/>
      <c r="U4559"/>
    </row>
    <row r="4560" spans="1:21" s="105" customFormat="1" x14ac:dyDescent="0.3">
      <c r="A4560"/>
      <c r="B4560"/>
      <c r="C4560"/>
      <c r="D4560"/>
      <c r="E4560"/>
      <c r="F4560"/>
      <c r="G4560"/>
      <c r="H4560"/>
      <c r="I4560"/>
      <c r="J4560" s="102"/>
      <c r="K4560"/>
      <c r="L4560" s="102"/>
      <c r="M4560" s="135"/>
      <c r="N4560"/>
      <c r="O4560"/>
      <c r="P4560"/>
      <c r="Q4560"/>
      <c r="R4560"/>
      <c r="S4560"/>
      <c r="T4560"/>
      <c r="U4560"/>
    </row>
    <row r="4561" spans="1:21" s="105" customFormat="1" x14ac:dyDescent="0.3">
      <c r="A4561"/>
      <c r="B4561"/>
      <c r="C4561"/>
      <c r="D4561"/>
      <c r="E4561"/>
      <c r="F4561"/>
      <c r="G4561"/>
      <c r="H4561"/>
      <c r="I4561"/>
      <c r="J4561" s="102"/>
      <c r="K4561"/>
      <c r="L4561" s="102"/>
      <c r="M4561" s="135"/>
      <c r="N4561"/>
      <c r="O4561"/>
      <c r="P4561"/>
      <c r="Q4561"/>
      <c r="R4561"/>
      <c r="S4561"/>
      <c r="T4561"/>
      <c r="U4561"/>
    </row>
    <row r="4562" spans="1:21" s="105" customFormat="1" x14ac:dyDescent="0.3">
      <c r="A4562"/>
      <c r="B4562"/>
      <c r="C4562"/>
      <c r="D4562"/>
      <c r="E4562"/>
      <c r="F4562"/>
      <c r="G4562"/>
      <c r="H4562"/>
      <c r="I4562"/>
      <c r="J4562" s="102"/>
      <c r="K4562"/>
      <c r="L4562" s="102"/>
      <c r="M4562" s="135"/>
      <c r="N4562"/>
      <c r="O4562"/>
      <c r="P4562"/>
      <c r="Q4562"/>
      <c r="R4562"/>
      <c r="S4562"/>
      <c r="T4562"/>
      <c r="U4562"/>
    </row>
    <row r="4563" spans="1:21" s="105" customFormat="1" x14ac:dyDescent="0.3">
      <c r="A4563"/>
      <c r="B4563"/>
      <c r="C4563"/>
      <c r="D4563"/>
      <c r="E4563"/>
      <c r="F4563"/>
      <c r="G4563"/>
      <c r="H4563"/>
      <c r="I4563"/>
      <c r="J4563" s="102"/>
      <c r="K4563"/>
      <c r="L4563" s="102"/>
      <c r="M4563" s="135"/>
      <c r="N4563"/>
      <c r="O4563"/>
      <c r="P4563"/>
      <c r="Q4563"/>
      <c r="R4563"/>
      <c r="S4563"/>
      <c r="T4563"/>
      <c r="U4563"/>
    </row>
    <row r="4564" spans="1:21" s="105" customFormat="1" x14ac:dyDescent="0.3">
      <c r="A4564"/>
      <c r="B4564"/>
      <c r="C4564"/>
      <c r="D4564"/>
      <c r="E4564"/>
      <c r="F4564"/>
      <c r="G4564"/>
      <c r="H4564"/>
      <c r="I4564"/>
      <c r="J4564" s="102"/>
      <c r="K4564"/>
      <c r="L4564" s="102"/>
      <c r="M4564" s="135"/>
      <c r="N4564"/>
      <c r="O4564"/>
      <c r="P4564"/>
      <c r="Q4564"/>
      <c r="R4564"/>
      <c r="S4564"/>
      <c r="T4564"/>
      <c r="U4564"/>
    </row>
    <row r="4565" spans="1:21" s="105" customFormat="1" x14ac:dyDescent="0.3">
      <c r="A4565"/>
      <c r="B4565"/>
      <c r="C4565"/>
      <c r="D4565"/>
      <c r="E4565"/>
      <c r="F4565"/>
      <c r="G4565"/>
      <c r="H4565"/>
      <c r="I4565"/>
      <c r="J4565" s="102"/>
      <c r="K4565"/>
      <c r="L4565" s="102"/>
      <c r="M4565" s="135"/>
      <c r="N4565"/>
      <c r="O4565"/>
      <c r="P4565"/>
      <c r="Q4565"/>
      <c r="R4565"/>
      <c r="S4565"/>
      <c r="T4565"/>
      <c r="U4565"/>
    </row>
    <row r="4566" spans="1:21" s="105" customFormat="1" x14ac:dyDescent="0.3">
      <c r="A4566"/>
      <c r="B4566"/>
      <c r="C4566"/>
      <c r="D4566"/>
      <c r="E4566"/>
      <c r="F4566"/>
      <c r="G4566"/>
      <c r="H4566"/>
      <c r="I4566"/>
      <c r="J4566" s="102"/>
      <c r="K4566"/>
      <c r="L4566" s="102"/>
      <c r="M4566" s="135"/>
      <c r="N4566"/>
      <c r="O4566"/>
      <c r="P4566"/>
      <c r="Q4566"/>
      <c r="R4566"/>
      <c r="S4566"/>
      <c r="T4566"/>
      <c r="U4566"/>
    </row>
    <row r="4567" spans="1:21" s="105" customFormat="1" x14ac:dyDescent="0.3">
      <c r="A4567"/>
      <c r="B4567"/>
      <c r="C4567"/>
      <c r="D4567"/>
      <c r="E4567"/>
      <c r="F4567"/>
      <c r="G4567"/>
      <c r="H4567"/>
      <c r="I4567"/>
      <c r="J4567" s="102"/>
      <c r="K4567"/>
      <c r="L4567" s="102"/>
      <c r="M4567" s="135"/>
      <c r="N4567"/>
      <c r="O4567"/>
      <c r="P4567"/>
      <c r="Q4567"/>
      <c r="R4567"/>
      <c r="S4567"/>
      <c r="T4567"/>
      <c r="U4567"/>
    </row>
    <row r="4568" spans="1:21" s="105" customFormat="1" x14ac:dyDescent="0.3">
      <c r="A4568"/>
      <c r="B4568"/>
      <c r="C4568"/>
      <c r="D4568"/>
      <c r="E4568"/>
      <c r="F4568"/>
      <c r="G4568"/>
      <c r="H4568"/>
      <c r="I4568"/>
      <c r="J4568" s="102"/>
      <c r="K4568"/>
      <c r="L4568" s="102"/>
      <c r="M4568" s="135"/>
      <c r="N4568"/>
      <c r="O4568"/>
      <c r="P4568"/>
      <c r="Q4568"/>
      <c r="R4568"/>
      <c r="S4568"/>
      <c r="T4568"/>
      <c r="U4568"/>
    </row>
    <row r="4569" spans="1:21" s="105" customFormat="1" x14ac:dyDescent="0.3">
      <c r="A4569"/>
      <c r="B4569"/>
      <c r="C4569"/>
      <c r="D4569"/>
      <c r="E4569"/>
      <c r="F4569"/>
      <c r="G4569"/>
      <c r="H4569"/>
      <c r="I4569"/>
      <c r="J4569" s="102"/>
      <c r="K4569"/>
      <c r="L4569" s="102"/>
      <c r="M4569" s="135"/>
      <c r="N4569"/>
      <c r="O4569"/>
      <c r="P4569"/>
      <c r="Q4569"/>
      <c r="R4569"/>
      <c r="S4569"/>
      <c r="T4569"/>
      <c r="U4569"/>
    </row>
    <row r="4570" spans="1:21" s="105" customFormat="1" x14ac:dyDescent="0.3">
      <c r="A4570"/>
      <c r="B4570"/>
      <c r="C4570"/>
      <c r="D4570"/>
      <c r="E4570"/>
      <c r="F4570"/>
      <c r="G4570"/>
      <c r="H4570"/>
      <c r="I4570"/>
      <c r="J4570" s="102"/>
      <c r="K4570"/>
      <c r="L4570" s="102"/>
      <c r="M4570" s="135"/>
      <c r="N4570"/>
      <c r="O4570"/>
      <c r="P4570"/>
      <c r="Q4570"/>
      <c r="R4570"/>
      <c r="S4570"/>
      <c r="T4570"/>
      <c r="U4570"/>
    </row>
    <row r="4571" spans="1:21" s="105" customFormat="1" x14ac:dyDescent="0.3">
      <c r="A4571"/>
      <c r="B4571"/>
      <c r="C4571"/>
      <c r="D4571"/>
      <c r="E4571"/>
      <c r="F4571"/>
      <c r="G4571"/>
      <c r="H4571"/>
      <c r="I4571"/>
      <c r="J4571" s="102"/>
      <c r="K4571"/>
      <c r="L4571" s="102"/>
      <c r="M4571" s="135"/>
      <c r="N4571"/>
      <c r="O4571"/>
      <c r="P4571"/>
      <c r="Q4571"/>
      <c r="R4571"/>
      <c r="S4571"/>
      <c r="T4571"/>
      <c r="U4571"/>
    </row>
    <row r="4572" spans="1:21" s="105" customFormat="1" x14ac:dyDescent="0.3">
      <c r="A4572"/>
      <c r="B4572"/>
      <c r="C4572"/>
      <c r="D4572"/>
      <c r="E4572"/>
      <c r="F4572"/>
      <c r="G4572"/>
      <c r="H4572"/>
      <c r="I4572"/>
      <c r="J4572" s="102"/>
      <c r="K4572"/>
      <c r="L4572" s="102"/>
      <c r="M4572" s="135"/>
      <c r="N4572"/>
      <c r="O4572"/>
      <c r="P4572"/>
      <c r="Q4572"/>
      <c r="R4572"/>
      <c r="S4572"/>
      <c r="T4572"/>
      <c r="U4572"/>
    </row>
    <row r="4573" spans="1:21" s="105" customFormat="1" x14ac:dyDescent="0.3">
      <c r="A4573"/>
      <c r="B4573"/>
      <c r="C4573"/>
      <c r="D4573"/>
      <c r="E4573"/>
      <c r="F4573"/>
      <c r="G4573"/>
      <c r="H4573"/>
      <c r="I4573"/>
      <c r="J4573" s="102"/>
      <c r="K4573"/>
      <c r="L4573" s="102"/>
      <c r="M4573" s="135"/>
      <c r="N4573"/>
      <c r="O4573"/>
      <c r="P4573"/>
      <c r="Q4573"/>
      <c r="R4573"/>
      <c r="S4573"/>
      <c r="T4573"/>
      <c r="U4573"/>
    </row>
    <row r="4574" spans="1:21" s="105" customFormat="1" x14ac:dyDescent="0.3">
      <c r="A4574"/>
      <c r="B4574"/>
      <c r="C4574"/>
      <c r="D4574"/>
      <c r="E4574"/>
      <c r="F4574"/>
      <c r="G4574"/>
      <c r="H4574"/>
      <c r="I4574"/>
      <c r="J4574" s="102"/>
      <c r="K4574"/>
      <c r="L4574" s="102"/>
      <c r="M4574" s="135"/>
      <c r="N4574"/>
      <c r="O4574"/>
      <c r="P4574"/>
      <c r="Q4574"/>
      <c r="R4574"/>
      <c r="S4574"/>
      <c r="T4574"/>
      <c r="U4574"/>
    </row>
    <row r="4575" spans="1:21" s="105" customFormat="1" x14ac:dyDescent="0.3">
      <c r="A4575"/>
      <c r="B4575"/>
      <c r="C4575"/>
      <c r="D4575"/>
      <c r="E4575"/>
      <c r="F4575"/>
      <c r="G4575"/>
      <c r="H4575"/>
      <c r="I4575"/>
      <c r="J4575" s="102"/>
      <c r="K4575"/>
      <c r="L4575" s="102"/>
      <c r="M4575" s="135"/>
      <c r="N4575"/>
      <c r="O4575"/>
      <c r="P4575"/>
      <c r="Q4575"/>
      <c r="R4575"/>
      <c r="S4575"/>
      <c r="T4575"/>
      <c r="U4575"/>
    </row>
    <row r="4576" spans="1:21" s="105" customFormat="1" x14ac:dyDescent="0.3">
      <c r="A4576"/>
      <c r="B4576"/>
      <c r="C4576"/>
      <c r="D4576"/>
      <c r="E4576"/>
      <c r="F4576"/>
      <c r="G4576"/>
      <c r="H4576"/>
      <c r="I4576"/>
      <c r="J4576" s="102"/>
      <c r="K4576"/>
      <c r="L4576" s="102"/>
      <c r="M4576" s="135"/>
      <c r="N4576"/>
      <c r="O4576"/>
      <c r="P4576"/>
      <c r="Q4576"/>
      <c r="R4576"/>
      <c r="S4576"/>
      <c r="T4576"/>
      <c r="U4576"/>
    </row>
    <row r="4577" spans="1:21" s="105" customFormat="1" x14ac:dyDescent="0.3">
      <c r="A4577"/>
      <c r="B4577"/>
      <c r="C4577"/>
      <c r="D4577"/>
      <c r="E4577"/>
      <c r="F4577"/>
      <c r="G4577"/>
      <c r="H4577"/>
      <c r="I4577"/>
      <c r="J4577" s="102"/>
      <c r="K4577"/>
      <c r="L4577" s="102"/>
      <c r="M4577" s="135"/>
      <c r="N4577"/>
      <c r="O4577"/>
      <c r="P4577"/>
      <c r="Q4577"/>
      <c r="R4577"/>
      <c r="S4577"/>
      <c r="T4577"/>
      <c r="U4577"/>
    </row>
    <row r="4578" spans="1:21" s="105" customFormat="1" x14ac:dyDescent="0.3">
      <c r="A4578"/>
      <c r="B4578"/>
      <c r="C4578"/>
      <c r="D4578"/>
      <c r="E4578"/>
      <c r="F4578"/>
      <c r="G4578"/>
      <c r="H4578"/>
      <c r="I4578"/>
      <c r="J4578" s="102"/>
      <c r="K4578"/>
      <c r="L4578" s="102"/>
      <c r="M4578" s="135"/>
      <c r="N4578"/>
      <c r="O4578"/>
      <c r="P4578"/>
      <c r="Q4578"/>
      <c r="R4578"/>
      <c r="S4578"/>
      <c r="T4578"/>
      <c r="U4578"/>
    </row>
    <row r="4579" spans="1:21" s="105" customFormat="1" x14ac:dyDescent="0.3">
      <c r="A4579"/>
      <c r="B4579"/>
      <c r="C4579"/>
      <c r="D4579"/>
      <c r="E4579"/>
      <c r="F4579"/>
      <c r="G4579"/>
      <c r="H4579"/>
      <c r="I4579"/>
      <c r="J4579" s="102"/>
      <c r="K4579"/>
      <c r="L4579" s="102"/>
      <c r="M4579" s="135"/>
      <c r="N4579"/>
      <c r="O4579"/>
      <c r="P4579"/>
      <c r="Q4579"/>
      <c r="R4579"/>
      <c r="S4579"/>
      <c r="T4579"/>
      <c r="U4579"/>
    </row>
    <row r="4580" spans="1:21" s="105" customFormat="1" x14ac:dyDescent="0.3">
      <c r="A4580"/>
      <c r="B4580"/>
      <c r="C4580"/>
      <c r="D4580"/>
      <c r="E4580"/>
      <c r="F4580"/>
      <c r="G4580"/>
      <c r="H4580"/>
      <c r="I4580"/>
      <c r="J4580" s="102"/>
      <c r="K4580"/>
      <c r="L4580" s="102"/>
      <c r="M4580" s="135"/>
      <c r="N4580"/>
      <c r="O4580"/>
      <c r="P4580"/>
      <c r="Q4580"/>
      <c r="R4580"/>
      <c r="S4580"/>
      <c r="T4580"/>
      <c r="U4580"/>
    </row>
    <row r="4581" spans="1:21" s="105" customFormat="1" x14ac:dyDescent="0.3">
      <c r="A4581"/>
      <c r="B4581"/>
      <c r="C4581"/>
      <c r="D4581"/>
      <c r="E4581"/>
      <c r="F4581"/>
      <c r="G4581"/>
      <c r="H4581"/>
      <c r="I4581"/>
      <c r="J4581" s="102"/>
      <c r="K4581"/>
      <c r="L4581" s="102"/>
      <c r="M4581" s="135"/>
      <c r="N4581"/>
      <c r="O4581"/>
      <c r="P4581"/>
      <c r="Q4581"/>
      <c r="R4581"/>
      <c r="S4581"/>
      <c r="T4581"/>
      <c r="U4581"/>
    </row>
    <row r="4582" spans="1:21" s="105" customFormat="1" x14ac:dyDescent="0.3">
      <c r="A4582"/>
      <c r="B4582"/>
      <c r="C4582"/>
      <c r="D4582"/>
      <c r="E4582"/>
      <c r="F4582"/>
      <c r="G4582"/>
      <c r="H4582"/>
      <c r="I4582"/>
      <c r="J4582" s="102"/>
      <c r="K4582"/>
      <c r="L4582" s="102"/>
      <c r="M4582" s="135"/>
      <c r="N4582"/>
      <c r="O4582"/>
      <c r="P4582"/>
      <c r="Q4582"/>
      <c r="R4582"/>
      <c r="S4582"/>
      <c r="T4582"/>
      <c r="U4582"/>
    </row>
    <row r="4583" spans="1:21" s="105" customFormat="1" x14ac:dyDescent="0.3">
      <c r="A4583"/>
      <c r="B4583"/>
      <c r="C4583"/>
      <c r="D4583"/>
      <c r="E4583"/>
      <c r="F4583"/>
      <c r="G4583"/>
      <c r="H4583"/>
      <c r="I4583"/>
      <c r="J4583" s="102"/>
      <c r="K4583"/>
      <c r="L4583" s="102"/>
      <c r="M4583" s="135"/>
      <c r="N4583"/>
      <c r="O4583"/>
      <c r="P4583"/>
      <c r="Q4583"/>
      <c r="R4583"/>
      <c r="S4583"/>
      <c r="T4583"/>
      <c r="U4583"/>
    </row>
    <row r="4584" spans="1:21" s="105" customFormat="1" x14ac:dyDescent="0.3">
      <c r="A4584"/>
      <c r="B4584"/>
      <c r="C4584"/>
      <c r="D4584"/>
      <c r="E4584"/>
      <c r="F4584"/>
      <c r="G4584"/>
      <c r="H4584"/>
      <c r="I4584"/>
      <c r="J4584" s="102"/>
      <c r="K4584"/>
      <c r="L4584" s="102"/>
      <c r="M4584" s="135"/>
      <c r="N4584"/>
      <c r="O4584"/>
      <c r="P4584"/>
      <c r="Q4584"/>
      <c r="R4584"/>
      <c r="S4584"/>
      <c r="T4584"/>
      <c r="U4584"/>
    </row>
    <row r="4585" spans="1:21" s="105" customFormat="1" x14ac:dyDescent="0.3">
      <c r="A4585"/>
      <c r="B4585"/>
      <c r="C4585"/>
      <c r="D4585"/>
      <c r="E4585"/>
      <c r="F4585"/>
      <c r="G4585"/>
      <c r="H4585"/>
      <c r="I4585"/>
      <c r="J4585" s="102"/>
      <c r="K4585"/>
      <c r="L4585" s="102"/>
      <c r="M4585" s="135"/>
      <c r="N4585"/>
      <c r="O4585"/>
      <c r="P4585"/>
      <c r="Q4585"/>
      <c r="R4585"/>
      <c r="S4585"/>
      <c r="T4585"/>
      <c r="U4585"/>
    </row>
    <row r="4586" spans="1:21" s="105" customFormat="1" x14ac:dyDescent="0.3">
      <c r="A4586"/>
      <c r="B4586"/>
      <c r="C4586"/>
      <c r="D4586"/>
      <c r="E4586"/>
      <c r="F4586"/>
      <c r="G4586"/>
      <c r="H4586"/>
      <c r="I4586"/>
      <c r="J4586" s="102"/>
      <c r="K4586"/>
      <c r="L4586" s="102"/>
      <c r="M4586" s="135"/>
      <c r="N4586"/>
      <c r="O4586"/>
      <c r="P4586"/>
      <c r="Q4586"/>
      <c r="R4586"/>
      <c r="S4586"/>
      <c r="T4586"/>
      <c r="U4586"/>
    </row>
    <row r="4587" spans="1:21" s="105" customFormat="1" x14ac:dyDescent="0.3">
      <c r="A4587"/>
      <c r="B4587"/>
      <c r="C4587"/>
      <c r="D4587"/>
      <c r="E4587"/>
      <c r="F4587"/>
      <c r="G4587"/>
      <c r="H4587"/>
      <c r="I4587"/>
      <c r="J4587" s="102"/>
      <c r="K4587"/>
      <c r="L4587" s="102"/>
      <c r="M4587" s="135"/>
      <c r="N4587"/>
      <c r="O4587"/>
      <c r="P4587"/>
      <c r="Q4587"/>
      <c r="R4587"/>
      <c r="S4587"/>
      <c r="T4587"/>
      <c r="U4587"/>
    </row>
    <row r="4588" spans="1:21" s="105" customFormat="1" x14ac:dyDescent="0.3">
      <c r="A4588"/>
      <c r="B4588"/>
      <c r="C4588"/>
      <c r="D4588"/>
      <c r="E4588"/>
      <c r="F4588"/>
      <c r="G4588"/>
      <c r="H4588"/>
      <c r="I4588"/>
      <c r="J4588" s="102"/>
      <c r="K4588"/>
      <c r="L4588" s="102"/>
      <c r="M4588" s="135"/>
      <c r="N4588"/>
      <c r="O4588"/>
      <c r="P4588"/>
      <c r="Q4588"/>
      <c r="R4588"/>
      <c r="S4588"/>
      <c r="T4588"/>
      <c r="U4588"/>
    </row>
    <row r="4589" spans="1:21" s="105" customFormat="1" x14ac:dyDescent="0.3">
      <c r="A4589"/>
      <c r="B4589"/>
      <c r="C4589"/>
      <c r="D4589"/>
      <c r="E4589"/>
      <c r="F4589"/>
      <c r="G4589"/>
      <c r="H4589"/>
      <c r="I4589"/>
      <c r="J4589" s="102"/>
      <c r="K4589"/>
      <c r="L4589" s="102"/>
      <c r="M4589" s="135"/>
      <c r="N4589"/>
      <c r="O4589"/>
      <c r="P4589"/>
      <c r="Q4589"/>
      <c r="R4589"/>
      <c r="S4589"/>
      <c r="T4589"/>
      <c r="U4589"/>
    </row>
    <row r="4590" spans="1:21" s="105" customFormat="1" x14ac:dyDescent="0.3">
      <c r="A4590"/>
      <c r="B4590"/>
      <c r="C4590"/>
      <c r="D4590"/>
      <c r="E4590"/>
      <c r="F4590"/>
      <c r="G4590"/>
      <c r="H4590"/>
      <c r="I4590"/>
      <c r="J4590" s="102"/>
      <c r="K4590"/>
      <c r="L4590" s="102"/>
      <c r="M4590" s="135"/>
      <c r="N4590"/>
      <c r="O4590"/>
      <c r="P4590"/>
      <c r="Q4590"/>
      <c r="R4590"/>
      <c r="S4590"/>
      <c r="T4590"/>
      <c r="U4590"/>
    </row>
    <row r="4591" spans="1:21" s="105" customFormat="1" x14ac:dyDescent="0.3">
      <c r="A4591"/>
      <c r="B4591"/>
      <c r="C4591"/>
      <c r="D4591"/>
      <c r="E4591"/>
      <c r="F4591"/>
      <c r="G4591"/>
      <c r="H4591"/>
      <c r="I4591"/>
      <c r="J4591" s="102"/>
      <c r="K4591"/>
      <c r="L4591" s="102"/>
      <c r="M4591" s="135"/>
      <c r="N4591"/>
      <c r="O4591"/>
      <c r="P4591"/>
      <c r="Q4591"/>
      <c r="R4591"/>
      <c r="S4591"/>
      <c r="T4591"/>
      <c r="U4591"/>
    </row>
    <row r="4592" spans="1:21" s="105" customFormat="1" x14ac:dyDescent="0.3">
      <c r="A4592"/>
      <c r="B4592"/>
      <c r="C4592"/>
      <c r="D4592"/>
      <c r="E4592"/>
      <c r="F4592"/>
      <c r="G4592"/>
      <c r="H4592"/>
      <c r="I4592"/>
      <c r="J4592" s="102"/>
      <c r="K4592"/>
      <c r="L4592" s="102"/>
      <c r="M4592" s="135"/>
      <c r="N4592"/>
      <c r="O4592"/>
      <c r="P4592"/>
      <c r="Q4592"/>
      <c r="R4592"/>
      <c r="S4592"/>
      <c r="T4592"/>
      <c r="U4592"/>
    </row>
    <row r="4593" spans="1:21" s="105" customFormat="1" x14ac:dyDescent="0.3">
      <c r="A4593"/>
      <c r="B4593"/>
      <c r="C4593"/>
      <c r="D4593"/>
      <c r="E4593"/>
      <c r="F4593"/>
      <c r="G4593"/>
      <c r="H4593"/>
      <c r="I4593"/>
      <c r="J4593" s="102"/>
      <c r="K4593"/>
      <c r="L4593" s="102"/>
      <c r="M4593" s="135"/>
      <c r="N4593"/>
      <c r="O4593"/>
      <c r="P4593"/>
      <c r="Q4593"/>
      <c r="R4593"/>
      <c r="S4593"/>
      <c r="T4593"/>
      <c r="U4593"/>
    </row>
    <row r="4594" spans="1:21" s="105" customFormat="1" x14ac:dyDescent="0.3">
      <c r="A4594"/>
      <c r="B4594"/>
      <c r="C4594"/>
      <c r="D4594"/>
      <c r="E4594"/>
      <c r="F4594"/>
      <c r="G4594"/>
      <c r="H4594"/>
      <c r="I4594"/>
      <c r="J4594" s="102"/>
      <c r="K4594"/>
      <c r="L4594" s="102"/>
      <c r="M4594" s="135"/>
      <c r="N4594"/>
      <c r="O4594"/>
      <c r="P4594"/>
      <c r="Q4594"/>
      <c r="R4594"/>
      <c r="S4594"/>
      <c r="T4594"/>
      <c r="U4594"/>
    </row>
    <row r="4595" spans="1:21" s="105" customFormat="1" x14ac:dyDescent="0.3">
      <c r="A4595"/>
      <c r="B4595"/>
      <c r="C4595"/>
      <c r="D4595"/>
      <c r="E4595"/>
      <c r="F4595"/>
      <c r="G4595"/>
      <c r="H4595"/>
      <c r="I4595"/>
      <c r="J4595" s="102"/>
      <c r="K4595"/>
      <c r="L4595" s="102"/>
      <c r="M4595" s="135"/>
      <c r="N4595"/>
      <c r="O4595"/>
      <c r="P4595"/>
      <c r="Q4595"/>
      <c r="R4595"/>
      <c r="S4595"/>
      <c r="T4595"/>
      <c r="U4595"/>
    </row>
    <row r="4596" spans="1:21" s="105" customFormat="1" x14ac:dyDescent="0.3">
      <c r="A4596"/>
      <c r="B4596"/>
      <c r="C4596"/>
      <c r="D4596"/>
      <c r="E4596"/>
      <c r="F4596"/>
      <c r="G4596"/>
      <c r="H4596"/>
      <c r="I4596"/>
      <c r="J4596" s="102"/>
      <c r="K4596"/>
      <c r="L4596" s="102"/>
      <c r="M4596" s="135"/>
      <c r="N4596"/>
      <c r="O4596"/>
      <c r="P4596"/>
      <c r="Q4596"/>
      <c r="R4596"/>
      <c r="S4596"/>
      <c r="T4596"/>
      <c r="U4596"/>
    </row>
    <row r="4597" spans="1:21" s="105" customFormat="1" x14ac:dyDescent="0.3">
      <c r="A4597"/>
      <c r="B4597"/>
      <c r="C4597"/>
      <c r="D4597"/>
      <c r="E4597"/>
      <c r="F4597"/>
      <c r="G4597"/>
      <c r="H4597"/>
      <c r="I4597"/>
      <c r="J4597" s="102"/>
      <c r="K4597"/>
      <c r="L4597" s="102"/>
      <c r="M4597" s="135"/>
      <c r="N4597"/>
      <c r="O4597"/>
      <c r="P4597"/>
      <c r="Q4597"/>
      <c r="R4597"/>
      <c r="S4597"/>
      <c r="T4597"/>
      <c r="U4597"/>
    </row>
    <row r="4598" spans="1:21" s="105" customFormat="1" x14ac:dyDescent="0.3">
      <c r="A4598"/>
      <c r="B4598"/>
      <c r="C4598"/>
      <c r="D4598"/>
      <c r="E4598"/>
      <c r="F4598"/>
      <c r="G4598"/>
      <c r="H4598"/>
      <c r="I4598"/>
      <c r="J4598" s="102"/>
      <c r="K4598"/>
      <c r="L4598" s="102"/>
      <c r="M4598" s="135"/>
      <c r="N4598"/>
      <c r="O4598"/>
      <c r="P4598"/>
      <c r="Q4598"/>
      <c r="R4598"/>
      <c r="S4598"/>
      <c r="T4598"/>
      <c r="U4598"/>
    </row>
    <row r="4599" spans="1:21" s="105" customFormat="1" x14ac:dyDescent="0.3">
      <c r="A4599"/>
      <c r="B4599"/>
      <c r="C4599"/>
      <c r="D4599"/>
      <c r="E4599"/>
      <c r="F4599"/>
      <c r="G4599"/>
      <c r="H4599"/>
      <c r="I4599"/>
      <c r="J4599" s="102"/>
      <c r="K4599"/>
      <c r="L4599" s="102"/>
      <c r="M4599" s="135"/>
      <c r="N4599"/>
      <c r="O4599"/>
      <c r="P4599"/>
      <c r="Q4599"/>
      <c r="R4599"/>
      <c r="S4599"/>
      <c r="T4599"/>
      <c r="U4599"/>
    </row>
    <row r="4600" spans="1:21" s="105" customFormat="1" x14ac:dyDescent="0.3">
      <c r="A4600"/>
      <c r="B4600"/>
      <c r="C4600"/>
      <c r="D4600"/>
      <c r="E4600"/>
      <c r="F4600"/>
      <c r="G4600"/>
      <c r="H4600"/>
      <c r="I4600"/>
      <c r="J4600" s="102"/>
      <c r="K4600"/>
      <c r="L4600" s="102"/>
      <c r="M4600" s="135"/>
      <c r="N4600"/>
      <c r="O4600"/>
      <c r="P4600"/>
      <c r="Q4600"/>
      <c r="R4600"/>
      <c r="S4600"/>
      <c r="T4600"/>
      <c r="U4600"/>
    </row>
    <row r="4601" spans="1:21" s="105" customFormat="1" x14ac:dyDescent="0.3">
      <c r="A4601"/>
      <c r="B4601"/>
      <c r="C4601"/>
      <c r="D4601"/>
      <c r="E4601"/>
      <c r="F4601"/>
      <c r="G4601"/>
      <c r="H4601"/>
      <c r="I4601"/>
      <c r="J4601" s="102"/>
      <c r="K4601"/>
      <c r="L4601" s="102"/>
      <c r="M4601" s="135"/>
      <c r="N4601"/>
      <c r="O4601"/>
      <c r="P4601"/>
      <c r="Q4601"/>
      <c r="R4601"/>
      <c r="S4601"/>
      <c r="T4601"/>
      <c r="U4601"/>
    </row>
    <row r="4602" spans="1:21" s="105" customFormat="1" x14ac:dyDescent="0.3">
      <c r="A4602"/>
      <c r="B4602"/>
      <c r="C4602"/>
      <c r="D4602"/>
      <c r="E4602"/>
      <c r="F4602"/>
      <c r="G4602"/>
      <c r="H4602"/>
      <c r="I4602"/>
      <c r="J4602" s="102"/>
      <c r="K4602"/>
      <c r="L4602" s="102"/>
      <c r="M4602" s="135"/>
      <c r="N4602"/>
      <c r="O4602"/>
      <c r="P4602"/>
      <c r="Q4602"/>
      <c r="R4602"/>
      <c r="S4602"/>
      <c r="T4602"/>
      <c r="U4602"/>
    </row>
    <row r="4603" spans="1:21" s="105" customFormat="1" x14ac:dyDescent="0.3">
      <c r="A4603"/>
      <c r="B4603"/>
      <c r="C4603"/>
      <c r="D4603"/>
      <c r="E4603"/>
      <c r="F4603"/>
      <c r="G4603"/>
      <c r="H4603"/>
      <c r="I4603"/>
      <c r="J4603" s="102"/>
      <c r="K4603"/>
      <c r="L4603" s="102"/>
      <c r="M4603" s="135"/>
      <c r="N4603"/>
      <c r="O4603"/>
      <c r="P4603"/>
      <c r="Q4603"/>
      <c r="R4603"/>
      <c r="S4603"/>
      <c r="T4603"/>
      <c r="U4603"/>
    </row>
    <row r="4604" spans="1:21" s="105" customFormat="1" x14ac:dyDescent="0.3">
      <c r="A4604"/>
      <c r="B4604"/>
      <c r="C4604"/>
      <c r="D4604"/>
      <c r="E4604"/>
      <c r="F4604"/>
      <c r="G4604"/>
      <c r="H4604"/>
      <c r="I4604"/>
      <c r="J4604" s="102"/>
      <c r="K4604"/>
      <c r="L4604" s="102"/>
      <c r="M4604" s="135"/>
      <c r="N4604"/>
      <c r="O4604"/>
      <c r="P4604"/>
      <c r="Q4604"/>
      <c r="R4604"/>
      <c r="S4604"/>
      <c r="T4604"/>
      <c r="U4604"/>
    </row>
    <row r="4605" spans="1:21" s="105" customFormat="1" x14ac:dyDescent="0.3">
      <c r="A4605"/>
      <c r="B4605"/>
      <c r="C4605"/>
      <c r="D4605"/>
      <c r="E4605"/>
      <c r="F4605"/>
      <c r="G4605"/>
      <c r="H4605"/>
      <c r="I4605"/>
      <c r="J4605" s="102"/>
      <c r="K4605"/>
      <c r="L4605" s="102"/>
      <c r="M4605" s="135"/>
      <c r="N4605"/>
      <c r="O4605"/>
      <c r="P4605"/>
      <c r="Q4605"/>
      <c r="R4605"/>
      <c r="S4605"/>
      <c r="T4605"/>
      <c r="U4605"/>
    </row>
    <row r="4606" spans="1:21" s="105" customFormat="1" x14ac:dyDescent="0.3">
      <c r="A4606"/>
      <c r="B4606"/>
      <c r="C4606"/>
      <c r="D4606"/>
      <c r="E4606"/>
      <c r="F4606"/>
      <c r="G4606"/>
      <c r="H4606"/>
      <c r="I4606"/>
      <c r="J4606" s="102"/>
      <c r="K4606"/>
      <c r="L4606" s="102"/>
      <c r="M4606" s="135"/>
      <c r="N4606"/>
      <c r="O4606"/>
      <c r="P4606"/>
      <c r="Q4606"/>
      <c r="R4606"/>
      <c r="S4606"/>
      <c r="T4606"/>
      <c r="U4606"/>
    </row>
    <row r="4607" spans="1:21" s="105" customFormat="1" x14ac:dyDescent="0.3">
      <c r="A4607"/>
      <c r="B4607"/>
      <c r="C4607"/>
      <c r="D4607"/>
      <c r="E4607"/>
      <c r="F4607"/>
      <c r="G4607"/>
      <c r="H4607"/>
      <c r="I4607"/>
      <c r="J4607" s="102"/>
      <c r="K4607"/>
      <c r="L4607" s="102"/>
      <c r="M4607" s="135"/>
      <c r="N4607"/>
      <c r="O4607"/>
      <c r="P4607"/>
      <c r="Q4607"/>
      <c r="R4607"/>
      <c r="S4607"/>
      <c r="T4607"/>
      <c r="U4607"/>
    </row>
    <row r="4608" spans="1:21" s="105" customFormat="1" x14ac:dyDescent="0.3">
      <c r="A4608"/>
      <c r="B4608"/>
      <c r="C4608"/>
      <c r="D4608"/>
      <c r="E4608"/>
      <c r="F4608"/>
      <c r="G4608"/>
      <c r="H4608"/>
      <c r="I4608"/>
      <c r="J4608" s="102"/>
      <c r="K4608"/>
      <c r="L4608" s="102"/>
      <c r="M4608" s="135"/>
      <c r="N4608"/>
      <c r="O4608"/>
      <c r="P4608"/>
      <c r="Q4608"/>
      <c r="R4608"/>
      <c r="S4608"/>
      <c r="T4608"/>
      <c r="U4608"/>
    </row>
    <row r="4609" spans="1:21" s="105" customFormat="1" x14ac:dyDescent="0.3">
      <c r="A4609"/>
      <c r="B4609"/>
      <c r="C4609"/>
      <c r="D4609"/>
      <c r="E4609"/>
      <c r="F4609"/>
      <c r="G4609"/>
      <c r="H4609"/>
      <c r="I4609"/>
      <c r="J4609" s="102"/>
      <c r="K4609"/>
      <c r="L4609" s="102"/>
      <c r="M4609" s="135"/>
      <c r="N4609"/>
      <c r="O4609"/>
      <c r="P4609"/>
      <c r="Q4609"/>
      <c r="R4609"/>
      <c r="S4609"/>
      <c r="T4609"/>
      <c r="U4609"/>
    </row>
    <row r="4610" spans="1:21" s="105" customFormat="1" x14ac:dyDescent="0.3">
      <c r="A4610"/>
      <c r="B4610"/>
      <c r="C4610"/>
      <c r="D4610"/>
      <c r="E4610"/>
      <c r="F4610"/>
      <c r="G4610"/>
      <c r="H4610"/>
      <c r="I4610"/>
      <c r="J4610" s="102"/>
      <c r="K4610"/>
      <c r="L4610" s="102"/>
      <c r="M4610" s="135"/>
      <c r="N4610"/>
      <c r="O4610"/>
      <c r="P4610"/>
      <c r="Q4610"/>
      <c r="R4610"/>
      <c r="S4610"/>
      <c r="T4610"/>
      <c r="U4610"/>
    </row>
    <row r="4611" spans="1:21" s="105" customFormat="1" x14ac:dyDescent="0.3">
      <c r="A4611"/>
      <c r="B4611"/>
      <c r="C4611"/>
      <c r="D4611"/>
      <c r="E4611"/>
      <c r="F4611"/>
      <c r="G4611"/>
      <c r="H4611"/>
      <c r="I4611"/>
      <c r="J4611" s="102"/>
      <c r="K4611"/>
      <c r="L4611" s="102"/>
      <c r="M4611" s="135"/>
      <c r="N4611"/>
      <c r="O4611"/>
      <c r="P4611"/>
      <c r="Q4611"/>
      <c r="R4611"/>
      <c r="S4611"/>
      <c r="T4611"/>
      <c r="U4611"/>
    </row>
    <row r="4612" spans="1:21" s="105" customFormat="1" x14ac:dyDescent="0.3">
      <c r="A4612"/>
      <c r="B4612"/>
      <c r="C4612"/>
      <c r="D4612"/>
      <c r="E4612"/>
      <c r="F4612"/>
      <c r="G4612"/>
      <c r="H4612"/>
      <c r="I4612"/>
      <c r="J4612" s="102"/>
      <c r="K4612"/>
      <c r="L4612" s="102"/>
      <c r="M4612" s="135"/>
      <c r="N4612"/>
      <c r="O4612"/>
      <c r="P4612"/>
      <c r="Q4612"/>
      <c r="R4612"/>
      <c r="S4612"/>
      <c r="T4612"/>
      <c r="U4612"/>
    </row>
    <row r="4613" spans="1:21" s="105" customFormat="1" x14ac:dyDescent="0.3">
      <c r="A4613"/>
      <c r="B4613"/>
      <c r="C4613"/>
      <c r="D4613"/>
      <c r="E4613"/>
      <c r="F4613"/>
      <c r="G4613"/>
      <c r="H4613"/>
      <c r="I4613"/>
      <c r="J4613" s="102"/>
      <c r="K4613"/>
      <c r="L4613" s="102"/>
      <c r="M4613" s="135"/>
      <c r="N4613"/>
      <c r="O4613"/>
      <c r="P4613"/>
      <c r="Q4613"/>
      <c r="R4613"/>
      <c r="S4613"/>
      <c r="T4613"/>
      <c r="U4613"/>
    </row>
    <row r="4614" spans="1:21" s="105" customFormat="1" x14ac:dyDescent="0.3">
      <c r="A4614"/>
      <c r="B4614"/>
      <c r="C4614"/>
      <c r="D4614"/>
      <c r="E4614"/>
      <c r="F4614"/>
      <c r="G4614"/>
      <c r="H4614"/>
      <c r="I4614"/>
      <c r="J4614" s="102"/>
      <c r="K4614"/>
      <c r="L4614" s="102"/>
      <c r="M4614" s="135"/>
      <c r="N4614"/>
      <c r="O4614"/>
      <c r="P4614"/>
      <c r="Q4614"/>
      <c r="R4614"/>
      <c r="S4614"/>
      <c r="T4614"/>
      <c r="U4614"/>
    </row>
    <row r="4615" spans="1:21" s="105" customFormat="1" x14ac:dyDescent="0.3">
      <c r="A4615"/>
      <c r="B4615"/>
      <c r="C4615"/>
      <c r="D4615"/>
      <c r="E4615"/>
      <c r="F4615"/>
      <c r="G4615"/>
      <c r="H4615"/>
      <c r="I4615"/>
      <c r="J4615" s="102"/>
      <c r="K4615"/>
      <c r="L4615" s="102"/>
      <c r="M4615" s="135"/>
      <c r="N4615"/>
      <c r="O4615"/>
      <c r="P4615"/>
      <c r="Q4615"/>
      <c r="R4615"/>
      <c r="S4615"/>
      <c r="T4615"/>
      <c r="U4615"/>
    </row>
    <row r="4616" spans="1:21" s="105" customFormat="1" x14ac:dyDescent="0.3">
      <c r="A4616"/>
      <c r="B4616"/>
      <c r="C4616"/>
      <c r="D4616"/>
      <c r="E4616"/>
      <c r="F4616"/>
      <c r="G4616"/>
      <c r="H4616"/>
      <c r="I4616"/>
      <c r="J4616" s="102"/>
      <c r="K4616"/>
      <c r="L4616" s="102"/>
      <c r="M4616" s="135"/>
      <c r="N4616"/>
      <c r="O4616"/>
      <c r="P4616"/>
      <c r="Q4616"/>
      <c r="R4616"/>
      <c r="S4616"/>
      <c r="T4616"/>
      <c r="U4616"/>
    </row>
    <row r="4617" spans="1:21" s="105" customFormat="1" x14ac:dyDescent="0.3">
      <c r="A4617"/>
      <c r="B4617"/>
      <c r="C4617"/>
      <c r="D4617"/>
      <c r="E4617"/>
      <c r="F4617"/>
      <c r="G4617"/>
      <c r="H4617"/>
      <c r="I4617"/>
      <c r="J4617" s="102"/>
      <c r="K4617"/>
      <c r="L4617" s="102"/>
      <c r="M4617" s="135"/>
      <c r="N4617"/>
      <c r="O4617"/>
      <c r="P4617"/>
      <c r="Q4617"/>
      <c r="R4617"/>
      <c r="S4617"/>
      <c r="T4617"/>
      <c r="U4617"/>
    </row>
    <row r="4618" spans="1:21" s="105" customFormat="1" x14ac:dyDescent="0.3">
      <c r="A4618"/>
      <c r="B4618"/>
      <c r="C4618"/>
      <c r="D4618"/>
      <c r="E4618"/>
      <c r="F4618"/>
      <c r="G4618"/>
      <c r="H4618"/>
      <c r="I4618"/>
      <c r="J4618" s="102"/>
      <c r="K4618"/>
      <c r="L4618" s="102"/>
      <c r="M4618" s="135"/>
      <c r="N4618"/>
      <c r="O4618"/>
      <c r="P4618"/>
      <c r="Q4618"/>
      <c r="R4618"/>
      <c r="S4618"/>
      <c r="T4618"/>
      <c r="U4618"/>
    </row>
    <row r="4619" spans="1:21" s="105" customFormat="1" x14ac:dyDescent="0.3">
      <c r="A4619"/>
      <c r="B4619"/>
      <c r="C4619"/>
      <c r="D4619"/>
      <c r="E4619"/>
      <c r="F4619"/>
      <c r="G4619"/>
      <c r="H4619"/>
      <c r="I4619"/>
      <c r="J4619" s="102"/>
      <c r="K4619"/>
      <c r="L4619" s="102"/>
      <c r="M4619" s="135"/>
      <c r="N4619"/>
      <c r="O4619"/>
      <c r="P4619"/>
      <c r="Q4619"/>
      <c r="R4619"/>
      <c r="S4619"/>
      <c r="T4619"/>
      <c r="U4619"/>
    </row>
    <row r="4620" spans="1:21" s="105" customFormat="1" x14ac:dyDescent="0.3">
      <c r="A4620"/>
      <c r="B4620"/>
      <c r="C4620"/>
      <c r="D4620"/>
      <c r="E4620"/>
      <c r="F4620"/>
      <c r="G4620"/>
      <c r="H4620"/>
      <c r="I4620"/>
      <c r="J4620" s="102"/>
      <c r="K4620"/>
      <c r="L4620" s="102"/>
      <c r="M4620" s="135"/>
      <c r="N4620"/>
      <c r="O4620"/>
      <c r="P4620"/>
      <c r="Q4620"/>
      <c r="R4620"/>
      <c r="S4620"/>
      <c r="T4620"/>
      <c r="U4620"/>
    </row>
    <row r="4621" spans="1:21" s="105" customFormat="1" x14ac:dyDescent="0.3">
      <c r="A4621"/>
      <c r="B4621"/>
      <c r="C4621"/>
      <c r="D4621"/>
      <c r="E4621"/>
      <c r="F4621"/>
      <c r="G4621"/>
      <c r="H4621"/>
      <c r="I4621"/>
      <c r="J4621" s="102"/>
      <c r="K4621"/>
      <c r="L4621" s="102"/>
      <c r="M4621" s="135"/>
      <c r="N4621"/>
      <c r="O4621"/>
      <c r="P4621"/>
      <c r="Q4621"/>
      <c r="R4621"/>
      <c r="S4621"/>
      <c r="T4621"/>
      <c r="U4621"/>
    </row>
    <row r="4622" spans="1:21" s="105" customFormat="1" x14ac:dyDescent="0.3">
      <c r="A4622"/>
      <c r="B4622"/>
      <c r="C4622"/>
      <c r="D4622"/>
      <c r="E4622"/>
      <c r="F4622"/>
      <c r="G4622"/>
      <c r="H4622"/>
      <c r="I4622"/>
      <c r="J4622" s="102"/>
      <c r="K4622"/>
      <c r="L4622" s="102"/>
      <c r="M4622" s="135"/>
      <c r="N4622"/>
      <c r="O4622"/>
      <c r="P4622"/>
      <c r="Q4622"/>
      <c r="R4622"/>
      <c r="S4622"/>
      <c r="T4622"/>
      <c r="U4622"/>
    </row>
    <row r="4623" spans="1:21" s="105" customFormat="1" x14ac:dyDescent="0.3">
      <c r="A4623"/>
      <c r="B4623"/>
      <c r="C4623"/>
      <c r="D4623"/>
      <c r="E4623"/>
      <c r="F4623"/>
      <c r="G4623"/>
      <c r="H4623"/>
      <c r="I4623"/>
      <c r="J4623" s="102"/>
      <c r="K4623"/>
      <c r="L4623" s="102"/>
      <c r="M4623" s="135"/>
      <c r="N4623"/>
      <c r="O4623"/>
      <c r="P4623"/>
      <c r="Q4623"/>
      <c r="R4623"/>
      <c r="S4623"/>
      <c r="T4623"/>
      <c r="U4623"/>
    </row>
    <row r="4624" spans="1:21" s="105" customFormat="1" x14ac:dyDescent="0.3">
      <c r="A4624"/>
      <c r="B4624"/>
      <c r="C4624"/>
      <c r="D4624"/>
      <c r="E4624"/>
      <c r="F4624"/>
      <c r="G4624"/>
      <c r="H4624"/>
      <c r="I4624"/>
      <c r="J4624" s="102"/>
      <c r="K4624"/>
      <c r="L4624" s="102"/>
      <c r="M4624" s="135"/>
      <c r="N4624"/>
      <c r="O4624"/>
      <c r="P4624"/>
      <c r="Q4624"/>
      <c r="R4624"/>
      <c r="S4624"/>
      <c r="T4624"/>
      <c r="U4624"/>
    </row>
    <row r="4625" spans="1:21" s="105" customFormat="1" x14ac:dyDescent="0.3">
      <c r="A4625"/>
      <c r="B4625"/>
      <c r="C4625"/>
      <c r="D4625"/>
      <c r="E4625"/>
      <c r="F4625"/>
      <c r="G4625"/>
      <c r="H4625"/>
      <c r="I4625"/>
      <c r="J4625" s="102"/>
      <c r="K4625"/>
      <c r="L4625" s="102"/>
      <c r="M4625" s="135"/>
      <c r="N4625"/>
      <c r="O4625"/>
      <c r="P4625"/>
      <c r="Q4625"/>
      <c r="R4625"/>
      <c r="S4625"/>
      <c r="T4625"/>
      <c r="U4625"/>
    </row>
    <row r="4626" spans="1:21" s="105" customFormat="1" x14ac:dyDescent="0.3">
      <c r="A4626"/>
      <c r="B4626"/>
      <c r="C4626"/>
      <c r="D4626"/>
      <c r="E4626"/>
      <c r="F4626"/>
      <c r="G4626"/>
      <c r="H4626"/>
      <c r="I4626"/>
      <c r="J4626" s="102"/>
      <c r="K4626"/>
      <c r="L4626" s="102"/>
      <c r="M4626" s="135"/>
      <c r="N4626"/>
      <c r="O4626"/>
      <c r="P4626"/>
      <c r="Q4626"/>
      <c r="R4626"/>
      <c r="S4626"/>
      <c r="T4626"/>
      <c r="U4626"/>
    </row>
    <row r="4627" spans="1:21" s="105" customFormat="1" x14ac:dyDescent="0.3">
      <c r="A4627"/>
      <c r="B4627"/>
      <c r="C4627"/>
      <c r="D4627"/>
      <c r="E4627"/>
      <c r="F4627"/>
      <c r="G4627"/>
      <c r="H4627"/>
      <c r="I4627"/>
      <c r="J4627" s="102"/>
      <c r="K4627"/>
      <c r="L4627" s="102"/>
      <c r="M4627" s="135"/>
      <c r="N4627"/>
      <c r="O4627"/>
      <c r="P4627"/>
      <c r="Q4627"/>
      <c r="R4627"/>
      <c r="S4627"/>
      <c r="T4627"/>
      <c r="U4627"/>
    </row>
    <row r="4628" spans="1:21" s="105" customFormat="1" x14ac:dyDescent="0.3">
      <c r="A4628"/>
      <c r="B4628"/>
      <c r="C4628"/>
      <c r="D4628"/>
      <c r="E4628"/>
      <c r="F4628"/>
      <c r="G4628"/>
      <c r="H4628"/>
      <c r="I4628"/>
      <c r="J4628" s="102"/>
      <c r="K4628"/>
      <c r="L4628" s="102"/>
      <c r="M4628" s="135"/>
      <c r="N4628"/>
      <c r="O4628"/>
      <c r="P4628"/>
      <c r="Q4628"/>
      <c r="R4628"/>
      <c r="S4628"/>
      <c r="T4628"/>
      <c r="U4628"/>
    </row>
    <row r="4629" spans="1:21" s="105" customFormat="1" x14ac:dyDescent="0.3">
      <c r="A4629"/>
      <c r="B4629"/>
      <c r="C4629"/>
      <c r="D4629"/>
      <c r="E4629"/>
      <c r="F4629"/>
      <c r="G4629"/>
      <c r="H4629"/>
      <c r="I4629"/>
      <c r="J4629" s="102"/>
      <c r="K4629"/>
      <c r="L4629" s="102"/>
      <c r="M4629" s="135"/>
      <c r="N4629"/>
      <c r="O4629"/>
      <c r="P4629"/>
      <c r="Q4629"/>
      <c r="R4629"/>
      <c r="S4629"/>
      <c r="T4629"/>
      <c r="U4629"/>
    </row>
    <row r="4630" spans="1:21" s="105" customFormat="1" x14ac:dyDescent="0.3">
      <c r="A4630"/>
      <c r="B4630"/>
      <c r="C4630"/>
      <c r="D4630"/>
      <c r="E4630"/>
      <c r="F4630"/>
      <c r="G4630"/>
      <c r="H4630"/>
      <c r="I4630"/>
      <c r="J4630" s="102"/>
      <c r="K4630"/>
      <c r="L4630" s="102"/>
      <c r="M4630" s="135"/>
      <c r="N4630"/>
      <c r="O4630"/>
      <c r="P4630"/>
      <c r="Q4630"/>
      <c r="R4630"/>
      <c r="S4630"/>
      <c r="T4630"/>
      <c r="U4630"/>
    </row>
    <row r="4631" spans="1:21" s="105" customFormat="1" x14ac:dyDescent="0.3">
      <c r="A4631"/>
      <c r="B4631"/>
      <c r="C4631"/>
      <c r="D4631"/>
      <c r="E4631"/>
      <c r="F4631"/>
      <c r="G4631"/>
      <c r="H4631"/>
      <c r="I4631"/>
      <c r="J4631" s="102"/>
      <c r="K4631"/>
      <c r="L4631" s="102"/>
      <c r="M4631" s="135"/>
      <c r="N4631"/>
      <c r="O4631"/>
      <c r="P4631"/>
      <c r="Q4631"/>
      <c r="R4631"/>
      <c r="S4631"/>
      <c r="T4631"/>
      <c r="U4631"/>
    </row>
    <row r="4632" spans="1:21" s="105" customFormat="1" x14ac:dyDescent="0.3">
      <c r="A4632"/>
      <c r="B4632"/>
      <c r="C4632"/>
      <c r="D4632"/>
      <c r="E4632"/>
      <c r="F4632"/>
      <c r="G4632"/>
      <c r="H4632"/>
      <c r="I4632"/>
      <c r="J4632" s="102"/>
      <c r="K4632"/>
      <c r="L4632" s="102"/>
      <c r="M4632" s="135"/>
      <c r="N4632"/>
      <c r="O4632"/>
      <c r="P4632"/>
      <c r="Q4632"/>
      <c r="R4632"/>
      <c r="S4632"/>
      <c r="T4632"/>
      <c r="U4632"/>
    </row>
    <row r="4633" spans="1:21" s="105" customFormat="1" x14ac:dyDescent="0.3">
      <c r="A4633"/>
      <c r="B4633"/>
      <c r="C4633"/>
      <c r="D4633"/>
      <c r="E4633"/>
      <c r="F4633"/>
      <c r="G4633"/>
      <c r="H4633"/>
      <c r="I4633"/>
      <c r="J4633" s="102"/>
      <c r="K4633"/>
      <c r="L4633" s="102"/>
      <c r="M4633" s="135"/>
      <c r="N4633"/>
      <c r="O4633"/>
      <c r="P4633"/>
      <c r="Q4633"/>
      <c r="R4633"/>
      <c r="S4633"/>
      <c r="T4633"/>
      <c r="U4633"/>
    </row>
    <row r="4634" spans="1:21" s="105" customFormat="1" x14ac:dyDescent="0.3">
      <c r="A4634"/>
      <c r="B4634"/>
      <c r="C4634"/>
      <c r="D4634"/>
      <c r="E4634"/>
      <c r="F4634"/>
      <c r="G4634"/>
      <c r="H4634"/>
      <c r="I4634"/>
      <c r="J4634" s="102"/>
      <c r="K4634"/>
      <c r="L4634" s="102"/>
      <c r="M4634" s="135"/>
      <c r="N4634"/>
      <c r="O4634"/>
      <c r="P4634"/>
      <c r="Q4634"/>
      <c r="R4634"/>
      <c r="S4634"/>
      <c r="T4634"/>
      <c r="U4634"/>
    </row>
    <row r="4635" spans="1:21" s="105" customFormat="1" x14ac:dyDescent="0.3">
      <c r="A4635"/>
      <c r="B4635"/>
      <c r="C4635"/>
      <c r="D4635"/>
      <c r="E4635"/>
      <c r="F4635"/>
      <c r="G4635"/>
      <c r="H4635"/>
      <c r="I4635"/>
      <c r="J4635" s="102"/>
      <c r="K4635"/>
      <c r="L4635" s="102"/>
      <c r="M4635" s="135"/>
      <c r="N4635"/>
      <c r="O4635"/>
      <c r="P4635"/>
      <c r="Q4635"/>
      <c r="R4635"/>
      <c r="S4635"/>
      <c r="T4635"/>
      <c r="U4635"/>
    </row>
    <row r="4636" spans="1:21" s="105" customFormat="1" x14ac:dyDescent="0.3">
      <c r="A4636"/>
      <c r="B4636"/>
      <c r="C4636"/>
      <c r="D4636"/>
      <c r="E4636"/>
      <c r="F4636"/>
      <c r="G4636"/>
      <c r="H4636"/>
      <c r="I4636"/>
      <c r="J4636" s="102"/>
      <c r="K4636"/>
      <c r="L4636" s="102"/>
      <c r="M4636" s="135"/>
      <c r="N4636"/>
      <c r="O4636"/>
      <c r="P4636"/>
      <c r="Q4636"/>
      <c r="R4636"/>
      <c r="S4636"/>
      <c r="T4636"/>
      <c r="U4636"/>
    </row>
    <row r="4637" spans="1:21" s="105" customFormat="1" x14ac:dyDescent="0.3">
      <c r="A4637"/>
      <c r="B4637"/>
      <c r="C4637"/>
      <c r="D4637"/>
      <c r="E4637"/>
      <c r="F4637"/>
      <c r="G4637"/>
      <c r="H4637"/>
      <c r="I4637"/>
      <c r="J4637" s="102"/>
      <c r="K4637"/>
      <c r="L4637" s="102"/>
      <c r="M4637" s="135"/>
      <c r="N4637"/>
      <c r="O4637"/>
      <c r="P4637"/>
      <c r="Q4637"/>
      <c r="R4637"/>
      <c r="S4637"/>
      <c r="T4637"/>
      <c r="U4637"/>
    </row>
    <row r="4638" spans="1:21" s="105" customFormat="1" x14ac:dyDescent="0.3">
      <c r="A4638"/>
      <c r="B4638"/>
      <c r="C4638"/>
      <c r="D4638"/>
      <c r="E4638"/>
      <c r="F4638"/>
      <c r="G4638"/>
      <c r="H4638"/>
      <c r="I4638"/>
      <c r="J4638" s="102"/>
      <c r="K4638"/>
      <c r="L4638" s="102"/>
      <c r="M4638" s="135"/>
      <c r="N4638"/>
      <c r="O4638"/>
      <c r="P4638"/>
      <c r="Q4638"/>
      <c r="R4638"/>
      <c r="S4638"/>
      <c r="T4638"/>
      <c r="U4638"/>
    </row>
    <row r="4639" spans="1:21" s="105" customFormat="1" x14ac:dyDescent="0.3">
      <c r="A4639"/>
      <c r="B4639"/>
      <c r="C4639"/>
      <c r="D4639"/>
      <c r="E4639"/>
      <c r="F4639"/>
      <c r="G4639"/>
      <c r="H4639"/>
      <c r="I4639"/>
      <c r="J4639" s="102"/>
      <c r="K4639"/>
      <c r="L4639" s="102"/>
      <c r="M4639" s="135"/>
      <c r="N4639"/>
      <c r="O4639"/>
      <c r="P4639"/>
      <c r="Q4639"/>
      <c r="R4639"/>
      <c r="S4639"/>
      <c r="T4639"/>
      <c r="U4639"/>
    </row>
    <row r="4640" spans="1:21" s="105" customFormat="1" x14ac:dyDescent="0.3">
      <c r="A4640"/>
      <c r="B4640"/>
      <c r="C4640"/>
      <c r="D4640"/>
      <c r="E4640"/>
      <c r="F4640"/>
      <c r="G4640"/>
      <c r="H4640"/>
      <c r="I4640"/>
      <c r="J4640" s="102"/>
      <c r="K4640"/>
      <c r="L4640" s="102"/>
      <c r="M4640" s="135"/>
      <c r="N4640"/>
      <c r="O4640"/>
      <c r="P4640"/>
      <c r="Q4640"/>
      <c r="R4640"/>
      <c r="S4640"/>
      <c r="T4640"/>
      <c r="U4640"/>
    </row>
    <row r="4641" spans="1:21" s="105" customFormat="1" x14ac:dyDescent="0.3">
      <c r="A4641"/>
      <c r="B4641"/>
      <c r="C4641"/>
      <c r="D4641"/>
      <c r="E4641"/>
      <c r="F4641"/>
      <c r="G4641"/>
      <c r="H4641"/>
      <c r="I4641"/>
      <c r="J4641" s="102"/>
      <c r="K4641"/>
      <c r="L4641" s="102"/>
      <c r="M4641" s="135"/>
      <c r="N4641"/>
      <c r="O4641"/>
      <c r="P4641"/>
      <c r="Q4641"/>
      <c r="R4641"/>
      <c r="S4641"/>
      <c r="T4641"/>
      <c r="U4641"/>
    </row>
    <row r="4642" spans="1:21" s="105" customFormat="1" x14ac:dyDescent="0.3">
      <c r="A4642"/>
      <c r="B4642"/>
      <c r="C4642"/>
      <c r="D4642"/>
      <c r="E4642"/>
      <c r="F4642"/>
      <c r="G4642"/>
      <c r="H4642"/>
      <c r="I4642"/>
      <c r="J4642" s="102"/>
      <c r="K4642"/>
      <c r="L4642" s="102"/>
      <c r="M4642" s="135"/>
      <c r="N4642"/>
      <c r="O4642"/>
      <c r="P4642"/>
      <c r="Q4642"/>
      <c r="R4642"/>
      <c r="S4642"/>
      <c r="T4642"/>
      <c r="U4642"/>
    </row>
    <row r="4643" spans="1:21" s="105" customFormat="1" x14ac:dyDescent="0.3">
      <c r="A4643"/>
      <c r="B4643"/>
      <c r="C4643"/>
      <c r="D4643"/>
      <c r="E4643"/>
      <c r="F4643"/>
      <c r="G4643"/>
      <c r="H4643"/>
      <c r="I4643"/>
      <c r="J4643" s="102"/>
      <c r="K4643"/>
      <c r="L4643" s="102"/>
      <c r="M4643" s="135"/>
      <c r="N4643"/>
      <c r="O4643"/>
      <c r="P4643"/>
      <c r="Q4643"/>
      <c r="R4643"/>
      <c r="S4643"/>
      <c r="T4643"/>
      <c r="U4643"/>
    </row>
    <row r="4644" spans="1:21" s="105" customFormat="1" x14ac:dyDescent="0.3">
      <c r="A4644"/>
      <c r="B4644"/>
      <c r="C4644"/>
      <c r="D4644"/>
      <c r="E4644"/>
      <c r="F4644"/>
      <c r="G4644"/>
      <c r="H4644"/>
      <c r="I4644"/>
      <c r="J4644" s="102"/>
      <c r="K4644"/>
      <c r="L4644" s="102"/>
      <c r="M4644" s="135"/>
      <c r="N4644"/>
      <c r="O4644"/>
      <c r="P4644"/>
      <c r="Q4644"/>
      <c r="R4644"/>
      <c r="S4644"/>
      <c r="T4644"/>
      <c r="U4644"/>
    </row>
    <row r="4645" spans="1:21" s="105" customFormat="1" x14ac:dyDescent="0.3">
      <c r="A4645"/>
      <c r="B4645"/>
      <c r="C4645"/>
      <c r="D4645"/>
      <c r="E4645"/>
      <c r="F4645"/>
      <c r="G4645"/>
      <c r="H4645"/>
      <c r="I4645"/>
      <c r="J4645" s="102"/>
      <c r="K4645"/>
      <c r="L4645" s="102"/>
      <c r="M4645" s="135"/>
      <c r="N4645"/>
      <c r="O4645"/>
      <c r="P4645"/>
      <c r="Q4645"/>
      <c r="R4645"/>
      <c r="S4645"/>
      <c r="T4645"/>
      <c r="U4645"/>
    </row>
    <row r="4646" spans="1:21" s="105" customFormat="1" x14ac:dyDescent="0.3">
      <c r="A4646"/>
      <c r="B4646"/>
      <c r="C4646"/>
      <c r="D4646"/>
      <c r="E4646"/>
      <c r="F4646"/>
      <c r="G4646"/>
      <c r="H4646"/>
      <c r="I4646"/>
      <c r="J4646" s="102"/>
      <c r="K4646"/>
      <c r="L4646" s="102"/>
      <c r="M4646" s="135"/>
      <c r="N4646"/>
      <c r="O4646"/>
      <c r="P4646"/>
      <c r="Q4646"/>
      <c r="R4646"/>
      <c r="S4646"/>
      <c r="T4646"/>
      <c r="U4646"/>
    </row>
    <row r="4647" spans="1:21" s="105" customFormat="1" x14ac:dyDescent="0.3">
      <c r="A4647"/>
      <c r="B4647"/>
      <c r="C4647"/>
      <c r="D4647"/>
      <c r="E4647"/>
      <c r="F4647"/>
      <c r="G4647"/>
      <c r="H4647"/>
      <c r="I4647"/>
      <c r="J4647" s="102"/>
      <c r="K4647"/>
      <c r="L4647" s="102"/>
      <c r="M4647" s="135"/>
      <c r="N4647"/>
      <c r="O4647"/>
      <c r="P4647"/>
      <c r="Q4647"/>
      <c r="R4647"/>
      <c r="S4647"/>
      <c r="T4647"/>
      <c r="U4647"/>
    </row>
    <row r="4648" spans="1:21" s="105" customFormat="1" x14ac:dyDescent="0.3">
      <c r="A4648"/>
      <c r="B4648"/>
      <c r="C4648"/>
      <c r="D4648"/>
      <c r="E4648"/>
      <c r="F4648"/>
      <c r="G4648"/>
      <c r="H4648"/>
      <c r="I4648"/>
      <c r="J4648" s="102"/>
      <c r="K4648"/>
      <c r="L4648" s="102"/>
      <c r="M4648" s="135"/>
      <c r="N4648"/>
      <c r="O4648"/>
      <c r="P4648"/>
      <c r="Q4648"/>
      <c r="R4648"/>
      <c r="S4648"/>
      <c r="T4648"/>
      <c r="U4648"/>
    </row>
    <row r="4649" spans="1:21" s="105" customFormat="1" x14ac:dyDescent="0.3">
      <c r="A4649"/>
      <c r="B4649"/>
      <c r="C4649"/>
      <c r="D4649"/>
      <c r="E4649"/>
      <c r="F4649"/>
      <c r="G4649"/>
      <c r="H4649"/>
      <c r="I4649"/>
      <c r="J4649" s="102"/>
      <c r="K4649"/>
      <c r="L4649" s="102"/>
      <c r="M4649" s="135"/>
      <c r="N4649"/>
      <c r="O4649"/>
      <c r="P4649"/>
      <c r="Q4649"/>
      <c r="R4649"/>
      <c r="S4649"/>
      <c r="T4649"/>
      <c r="U4649"/>
    </row>
    <row r="4650" spans="1:21" s="105" customFormat="1" x14ac:dyDescent="0.3">
      <c r="A4650"/>
      <c r="B4650"/>
      <c r="C4650"/>
      <c r="D4650"/>
      <c r="E4650"/>
      <c r="F4650"/>
      <c r="G4650"/>
      <c r="H4650"/>
      <c r="I4650"/>
      <c r="J4650" s="102"/>
      <c r="K4650"/>
      <c r="L4650" s="102"/>
      <c r="M4650" s="135"/>
      <c r="N4650"/>
      <c r="O4650"/>
      <c r="P4650"/>
      <c r="Q4650"/>
      <c r="R4650"/>
      <c r="S4650"/>
      <c r="T4650"/>
      <c r="U4650"/>
    </row>
    <row r="4651" spans="1:21" s="105" customFormat="1" x14ac:dyDescent="0.3">
      <c r="A4651"/>
      <c r="B4651"/>
      <c r="C4651"/>
      <c r="D4651"/>
      <c r="E4651"/>
      <c r="F4651"/>
      <c r="G4651"/>
      <c r="H4651"/>
      <c r="I4651"/>
      <c r="J4651" s="102"/>
      <c r="K4651"/>
      <c r="L4651" s="102"/>
      <c r="M4651" s="135"/>
      <c r="N4651"/>
      <c r="O4651"/>
      <c r="P4651"/>
      <c r="Q4651"/>
      <c r="R4651"/>
      <c r="S4651"/>
      <c r="T4651"/>
      <c r="U4651"/>
    </row>
    <row r="4652" spans="1:21" s="105" customFormat="1" x14ac:dyDescent="0.3">
      <c r="A4652"/>
      <c r="B4652"/>
      <c r="C4652"/>
      <c r="D4652"/>
      <c r="E4652"/>
      <c r="F4652"/>
      <c r="G4652"/>
      <c r="H4652"/>
      <c r="I4652"/>
      <c r="J4652" s="102"/>
      <c r="K4652"/>
      <c r="L4652" s="102"/>
      <c r="M4652" s="135"/>
      <c r="N4652"/>
      <c r="O4652"/>
      <c r="P4652"/>
      <c r="Q4652"/>
      <c r="R4652"/>
      <c r="S4652"/>
      <c r="T4652"/>
      <c r="U4652"/>
    </row>
    <row r="4653" spans="1:21" s="105" customFormat="1" x14ac:dyDescent="0.3">
      <c r="A4653"/>
      <c r="B4653"/>
      <c r="C4653"/>
      <c r="D4653"/>
      <c r="E4653"/>
      <c r="F4653"/>
      <c r="G4653"/>
      <c r="H4653"/>
      <c r="I4653"/>
      <c r="J4653" s="102"/>
      <c r="K4653"/>
      <c r="L4653" s="102"/>
      <c r="M4653" s="135"/>
      <c r="N4653"/>
      <c r="O4653"/>
      <c r="P4653"/>
      <c r="Q4653"/>
      <c r="R4653"/>
      <c r="S4653"/>
      <c r="T4653"/>
      <c r="U4653"/>
    </row>
    <row r="4654" spans="1:21" s="105" customFormat="1" x14ac:dyDescent="0.3">
      <c r="A4654"/>
      <c r="B4654"/>
      <c r="C4654"/>
      <c r="D4654"/>
      <c r="E4654"/>
      <c r="F4654"/>
      <c r="G4654"/>
      <c r="H4654"/>
      <c r="I4654"/>
      <c r="J4654" s="102"/>
      <c r="K4654"/>
      <c r="L4654" s="102"/>
      <c r="M4654" s="135"/>
      <c r="N4654"/>
      <c r="O4654"/>
      <c r="P4654"/>
      <c r="Q4654"/>
      <c r="R4654"/>
      <c r="S4654"/>
      <c r="T4654"/>
      <c r="U4654"/>
    </row>
    <row r="4655" spans="1:21" s="105" customFormat="1" x14ac:dyDescent="0.3">
      <c r="A4655"/>
      <c r="B4655"/>
      <c r="C4655"/>
      <c r="D4655"/>
      <c r="E4655"/>
      <c r="F4655"/>
      <c r="G4655"/>
      <c r="H4655"/>
      <c r="I4655"/>
      <c r="J4655" s="102"/>
      <c r="K4655"/>
      <c r="L4655" s="102"/>
      <c r="M4655" s="135"/>
      <c r="N4655"/>
      <c r="O4655"/>
      <c r="P4655"/>
      <c r="Q4655"/>
      <c r="R4655"/>
      <c r="S4655"/>
      <c r="T4655"/>
      <c r="U4655"/>
    </row>
    <row r="4656" spans="1:21" s="105" customFormat="1" x14ac:dyDescent="0.3">
      <c r="A4656"/>
      <c r="B4656"/>
      <c r="C4656"/>
      <c r="D4656"/>
      <c r="E4656"/>
      <c r="F4656"/>
      <c r="G4656"/>
      <c r="H4656"/>
      <c r="I4656"/>
      <c r="J4656" s="102"/>
      <c r="K4656"/>
      <c r="L4656" s="102"/>
      <c r="M4656" s="135"/>
      <c r="N4656"/>
      <c r="O4656"/>
      <c r="P4656"/>
      <c r="Q4656"/>
      <c r="R4656"/>
      <c r="S4656"/>
      <c r="T4656"/>
      <c r="U4656"/>
    </row>
    <row r="4657" spans="1:21" s="105" customFormat="1" x14ac:dyDescent="0.3">
      <c r="A4657"/>
      <c r="B4657"/>
      <c r="C4657"/>
      <c r="D4657"/>
      <c r="E4657"/>
      <c r="F4657"/>
      <c r="G4657"/>
      <c r="H4657"/>
      <c r="I4657"/>
      <c r="J4657" s="102"/>
      <c r="K4657"/>
      <c r="L4657" s="102"/>
      <c r="M4657" s="135"/>
      <c r="N4657"/>
      <c r="O4657"/>
      <c r="P4657"/>
      <c r="Q4657"/>
      <c r="R4657"/>
      <c r="S4657"/>
      <c r="T4657"/>
      <c r="U4657"/>
    </row>
    <row r="4658" spans="1:21" s="105" customFormat="1" x14ac:dyDescent="0.3">
      <c r="A4658"/>
      <c r="B4658"/>
      <c r="C4658"/>
      <c r="D4658"/>
      <c r="E4658"/>
      <c r="F4658"/>
      <c r="G4658"/>
      <c r="H4658"/>
      <c r="I4658"/>
      <c r="J4658" s="102"/>
      <c r="K4658"/>
      <c r="L4658" s="102"/>
      <c r="M4658" s="135"/>
      <c r="N4658"/>
      <c r="O4658"/>
      <c r="P4658"/>
      <c r="Q4658"/>
      <c r="R4658"/>
      <c r="S4658"/>
      <c r="T4658"/>
      <c r="U4658"/>
    </row>
    <row r="4659" spans="1:21" s="105" customFormat="1" x14ac:dyDescent="0.3">
      <c r="A4659"/>
      <c r="B4659"/>
      <c r="C4659"/>
      <c r="D4659"/>
      <c r="E4659"/>
      <c r="F4659"/>
      <c r="G4659"/>
      <c r="H4659"/>
      <c r="I4659"/>
      <c r="J4659" s="102"/>
      <c r="K4659"/>
      <c r="L4659" s="102"/>
      <c r="M4659" s="135"/>
      <c r="N4659"/>
      <c r="O4659"/>
      <c r="P4659"/>
      <c r="Q4659"/>
      <c r="R4659"/>
      <c r="S4659"/>
      <c r="T4659"/>
      <c r="U4659"/>
    </row>
    <row r="4660" spans="1:21" s="105" customFormat="1" x14ac:dyDescent="0.3">
      <c r="A4660"/>
      <c r="B4660"/>
      <c r="C4660"/>
      <c r="D4660"/>
      <c r="E4660"/>
      <c r="F4660"/>
      <c r="G4660"/>
      <c r="H4660"/>
      <c r="I4660"/>
      <c r="J4660" s="102"/>
      <c r="K4660"/>
      <c r="L4660" s="102"/>
      <c r="M4660" s="135"/>
      <c r="N4660"/>
      <c r="O4660"/>
      <c r="P4660"/>
      <c r="Q4660"/>
      <c r="R4660"/>
      <c r="S4660"/>
      <c r="T4660"/>
      <c r="U4660"/>
    </row>
    <row r="4661" spans="1:21" s="105" customFormat="1" x14ac:dyDescent="0.3">
      <c r="A4661"/>
      <c r="B4661"/>
      <c r="C4661"/>
      <c r="D4661"/>
      <c r="E4661"/>
      <c r="F4661"/>
      <c r="G4661"/>
      <c r="H4661"/>
      <c r="I4661"/>
      <c r="J4661" s="102"/>
      <c r="K4661"/>
      <c r="L4661" s="102"/>
      <c r="M4661" s="135"/>
      <c r="N4661"/>
      <c r="O4661"/>
      <c r="P4661"/>
      <c r="Q4661"/>
      <c r="R4661"/>
      <c r="S4661"/>
      <c r="T4661"/>
      <c r="U4661"/>
    </row>
    <row r="4662" spans="1:21" s="105" customFormat="1" x14ac:dyDescent="0.3">
      <c r="A4662"/>
      <c r="B4662"/>
      <c r="C4662"/>
      <c r="D4662"/>
      <c r="E4662"/>
      <c r="F4662"/>
      <c r="G4662"/>
      <c r="H4662"/>
      <c r="I4662"/>
      <c r="J4662" s="102"/>
      <c r="K4662"/>
      <c r="L4662" s="102"/>
      <c r="M4662" s="135"/>
      <c r="N4662"/>
      <c r="O4662"/>
      <c r="P4662"/>
      <c r="Q4662"/>
      <c r="R4662"/>
      <c r="S4662"/>
      <c r="T4662"/>
      <c r="U4662"/>
    </row>
    <row r="4663" spans="1:21" s="105" customFormat="1" x14ac:dyDescent="0.3">
      <c r="A4663"/>
      <c r="B4663"/>
      <c r="C4663"/>
      <c r="D4663"/>
      <c r="E4663"/>
      <c r="F4663"/>
      <c r="G4663"/>
      <c r="H4663"/>
      <c r="I4663"/>
      <c r="J4663" s="102"/>
      <c r="K4663"/>
      <c r="L4663" s="102"/>
      <c r="M4663" s="135"/>
      <c r="N4663"/>
      <c r="O4663"/>
      <c r="P4663"/>
      <c r="Q4663"/>
      <c r="R4663"/>
      <c r="S4663"/>
      <c r="T4663"/>
      <c r="U4663"/>
    </row>
    <row r="4664" spans="1:21" s="105" customFormat="1" x14ac:dyDescent="0.3">
      <c r="A4664"/>
      <c r="B4664"/>
      <c r="C4664"/>
      <c r="D4664"/>
      <c r="E4664"/>
      <c r="F4664"/>
      <c r="G4664"/>
      <c r="H4664"/>
      <c r="I4664"/>
      <c r="J4664" s="102"/>
      <c r="K4664"/>
      <c r="L4664" s="102"/>
      <c r="M4664" s="135"/>
      <c r="N4664"/>
      <c r="O4664"/>
      <c r="P4664"/>
      <c r="Q4664"/>
      <c r="R4664"/>
      <c r="S4664"/>
      <c r="T4664"/>
      <c r="U4664"/>
    </row>
    <row r="4665" spans="1:21" s="105" customFormat="1" x14ac:dyDescent="0.3">
      <c r="A4665"/>
      <c r="B4665"/>
      <c r="C4665"/>
      <c r="D4665"/>
      <c r="E4665"/>
      <c r="F4665"/>
      <c r="G4665"/>
      <c r="H4665"/>
      <c r="I4665"/>
      <c r="J4665" s="102"/>
      <c r="K4665"/>
      <c r="L4665" s="102"/>
      <c r="M4665" s="135"/>
      <c r="N4665"/>
      <c r="O4665"/>
      <c r="P4665"/>
      <c r="Q4665"/>
      <c r="R4665"/>
      <c r="S4665"/>
      <c r="T4665"/>
      <c r="U4665"/>
    </row>
    <row r="4666" spans="1:21" s="105" customFormat="1" x14ac:dyDescent="0.3">
      <c r="A4666"/>
      <c r="B4666"/>
      <c r="C4666"/>
      <c r="D4666"/>
      <c r="E4666"/>
      <c r="F4666"/>
      <c r="G4666"/>
      <c r="H4666"/>
      <c r="I4666"/>
      <c r="J4666" s="102"/>
      <c r="K4666"/>
      <c r="L4666" s="102"/>
      <c r="M4666" s="135"/>
      <c r="N4666"/>
      <c r="O4666"/>
      <c r="P4666"/>
      <c r="Q4666"/>
      <c r="R4666"/>
      <c r="S4666"/>
      <c r="T4666"/>
      <c r="U4666"/>
    </row>
    <row r="4667" spans="1:21" s="105" customFormat="1" x14ac:dyDescent="0.3">
      <c r="A4667"/>
      <c r="B4667"/>
      <c r="C4667"/>
      <c r="D4667"/>
      <c r="E4667"/>
      <c r="F4667"/>
      <c r="G4667"/>
      <c r="H4667"/>
      <c r="I4667"/>
      <c r="J4667" s="102"/>
      <c r="K4667"/>
      <c r="L4667" s="102"/>
      <c r="M4667" s="135"/>
      <c r="N4667"/>
      <c r="O4667"/>
      <c r="P4667"/>
      <c r="Q4667"/>
      <c r="R4667"/>
      <c r="S4667"/>
      <c r="T4667"/>
      <c r="U4667"/>
    </row>
    <row r="4668" spans="1:21" s="105" customFormat="1" x14ac:dyDescent="0.3">
      <c r="A4668"/>
      <c r="B4668"/>
      <c r="C4668"/>
      <c r="D4668"/>
      <c r="E4668"/>
      <c r="F4668"/>
      <c r="G4668"/>
      <c r="H4668"/>
      <c r="I4668"/>
      <c r="J4668" s="102"/>
      <c r="K4668"/>
      <c r="L4668" s="102"/>
      <c r="M4668" s="135"/>
      <c r="N4668"/>
      <c r="O4668"/>
      <c r="P4668"/>
      <c r="Q4668"/>
      <c r="R4668"/>
      <c r="S4668"/>
      <c r="T4668"/>
      <c r="U4668"/>
    </row>
    <row r="4669" spans="1:21" s="105" customFormat="1" x14ac:dyDescent="0.3">
      <c r="A4669"/>
      <c r="B4669"/>
      <c r="C4669"/>
      <c r="D4669"/>
      <c r="E4669"/>
      <c r="F4669"/>
      <c r="G4669"/>
      <c r="H4669"/>
      <c r="I4669"/>
      <c r="J4669" s="102"/>
      <c r="K4669"/>
      <c r="L4669" s="102"/>
      <c r="M4669" s="135"/>
      <c r="N4669"/>
      <c r="O4669"/>
      <c r="P4669"/>
      <c r="Q4669"/>
      <c r="R4669"/>
      <c r="S4669"/>
      <c r="T4669"/>
      <c r="U4669"/>
    </row>
    <row r="4670" spans="1:21" s="105" customFormat="1" x14ac:dyDescent="0.3">
      <c r="A4670"/>
      <c r="B4670"/>
      <c r="C4670"/>
      <c r="D4670"/>
      <c r="E4670"/>
      <c r="F4670"/>
      <c r="G4670"/>
      <c r="H4670"/>
      <c r="I4670"/>
      <c r="J4670" s="102"/>
      <c r="K4670"/>
      <c r="L4670" s="102"/>
      <c r="M4670" s="135"/>
      <c r="N4670"/>
      <c r="O4670"/>
      <c r="P4670"/>
      <c r="Q4670"/>
      <c r="R4670"/>
      <c r="S4670"/>
      <c r="T4670"/>
      <c r="U4670"/>
    </row>
    <row r="4671" spans="1:21" s="105" customFormat="1" x14ac:dyDescent="0.3">
      <c r="A4671"/>
      <c r="B4671"/>
      <c r="C4671"/>
      <c r="D4671"/>
      <c r="E4671"/>
      <c r="F4671"/>
      <c r="G4671"/>
      <c r="H4671"/>
      <c r="I4671"/>
      <c r="J4671" s="102"/>
      <c r="K4671"/>
      <c r="L4671" s="102"/>
      <c r="M4671" s="135"/>
      <c r="N4671"/>
      <c r="O4671"/>
      <c r="P4671"/>
      <c r="Q4671"/>
      <c r="R4671"/>
      <c r="S4671"/>
      <c r="T4671"/>
      <c r="U4671"/>
    </row>
    <row r="4672" spans="1:21" s="105" customFormat="1" x14ac:dyDescent="0.3">
      <c r="A4672"/>
      <c r="B4672"/>
      <c r="C4672"/>
      <c r="D4672"/>
      <c r="E4672"/>
      <c r="F4672"/>
      <c r="G4672"/>
      <c r="H4672"/>
      <c r="I4672"/>
      <c r="J4672" s="102"/>
      <c r="K4672"/>
      <c r="L4672" s="102"/>
      <c r="M4672" s="135"/>
      <c r="N4672"/>
      <c r="O4672"/>
      <c r="P4672"/>
      <c r="Q4672"/>
      <c r="R4672"/>
      <c r="S4672"/>
      <c r="T4672"/>
      <c r="U4672"/>
    </row>
    <row r="4673" spans="1:21" s="105" customFormat="1" x14ac:dyDescent="0.3">
      <c r="A4673"/>
      <c r="B4673"/>
      <c r="C4673"/>
      <c r="D4673"/>
      <c r="E4673"/>
      <c r="F4673"/>
      <c r="G4673"/>
      <c r="H4673"/>
      <c r="I4673"/>
      <c r="J4673" s="102"/>
      <c r="K4673"/>
      <c r="L4673" s="102"/>
      <c r="M4673" s="135"/>
      <c r="N4673"/>
      <c r="O4673"/>
      <c r="P4673"/>
      <c r="Q4673"/>
      <c r="R4673"/>
      <c r="S4673"/>
      <c r="T4673"/>
      <c r="U4673"/>
    </row>
    <row r="4674" spans="1:21" s="105" customFormat="1" x14ac:dyDescent="0.3">
      <c r="A4674"/>
      <c r="B4674"/>
      <c r="C4674"/>
      <c r="D4674"/>
      <c r="E4674"/>
      <c r="F4674"/>
      <c r="G4674"/>
      <c r="H4674"/>
      <c r="I4674"/>
      <c r="J4674" s="102"/>
      <c r="K4674"/>
      <c r="L4674" s="102"/>
      <c r="M4674" s="135"/>
      <c r="N4674"/>
      <c r="O4674"/>
      <c r="P4674"/>
      <c r="Q4674"/>
      <c r="R4674"/>
      <c r="S4674"/>
      <c r="T4674"/>
      <c r="U4674"/>
    </row>
    <row r="4675" spans="1:21" s="105" customFormat="1" x14ac:dyDescent="0.3">
      <c r="A4675"/>
      <c r="B4675"/>
      <c r="C4675"/>
      <c r="D4675"/>
      <c r="E4675"/>
      <c r="F4675"/>
      <c r="G4675"/>
      <c r="H4675"/>
      <c r="I4675"/>
      <c r="J4675" s="102"/>
      <c r="K4675"/>
      <c r="L4675" s="102"/>
      <c r="M4675" s="135"/>
      <c r="N4675"/>
      <c r="O4675"/>
      <c r="P4675"/>
      <c r="Q4675"/>
      <c r="R4675"/>
      <c r="S4675"/>
      <c r="T4675"/>
      <c r="U4675"/>
    </row>
    <row r="4676" spans="1:21" s="105" customFormat="1" x14ac:dyDescent="0.3">
      <c r="A4676"/>
      <c r="B4676"/>
      <c r="C4676"/>
      <c r="D4676"/>
      <c r="E4676"/>
      <c r="F4676"/>
      <c r="G4676"/>
      <c r="H4676"/>
      <c r="I4676"/>
      <c r="J4676" s="102"/>
      <c r="K4676"/>
      <c r="L4676" s="102"/>
      <c r="M4676" s="135"/>
      <c r="N4676"/>
      <c r="O4676"/>
      <c r="P4676"/>
      <c r="Q4676"/>
      <c r="R4676"/>
      <c r="S4676"/>
      <c r="T4676"/>
      <c r="U4676"/>
    </row>
    <row r="4677" spans="1:21" s="105" customFormat="1" x14ac:dyDescent="0.3">
      <c r="A4677"/>
      <c r="B4677"/>
      <c r="C4677"/>
      <c r="D4677"/>
      <c r="E4677"/>
      <c r="F4677"/>
      <c r="G4677"/>
      <c r="H4677"/>
      <c r="I4677"/>
      <c r="J4677" s="102"/>
      <c r="K4677"/>
      <c r="L4677" s="102"/>
      <c r="M4677" s="135"/>
      <c r="N4677"/>
      <c r="O4677"/>
      <c r="P4677"/>
      <c r="Q4677"/>
      <c r="R4677"/>
      <c r="S4677"/>
      <c r="T4677"/>
      <c r="U4677"/>
    </row>
    <row r="4678" spans="1:21" s="105" customFormat="1" x14ac:dyDescent="0.3">
      <c r="A4678"/>
      <c r="B4678"/>
      <c r="C4678"/>
      <c r="D4678"/>
      <c r="E4678"/>
      <c r="F4678"/>
      <c r="G4678"/>
      <c r="H4678"/>
      <c r="I4678"/>
      <c r="J4678" s="102"/>
      <c r="K4678"/>
      <c r="L4678" s="102"/>
      <c r="M4678" s="135"/>
      <c r="N4678"/>
      <c r="O4678"/>
      <c r="P4678"/>
      <c r="Q4678"/>
      <c r="R4678"/>
      <c r="S4678"/>
      <c r="T4678"/>
      <c r="U4678"/>
    </row>
    <row r="4679" spans="1:21" s="105" customFormat="1" x14ac:dyDescent="0.3">
      <c r="A4679"/>
      <c r="B4679"/>
      <c r="C4679"/>
      <c r="D4679"/>
      <c r="E4679"/>
      <c r="F4679"/>
      <c r="G4679"/>
      <c r="H4679"/>
      <c r="I4679"/>
      <c r="J4679" s="102"/>
      <c r="K4679"/>
      <c r="L4679" s="102"/>
      <c r="M4679" s="135"/>
      <c r="N4679"/>
      <c r="O4679"/>
      <c r="P4679"/>
      <c r="Q4679"/>
      <c r="R4679"/>
      <c r="S4679"/>
      <c r="T4679"/>
      <c r="U4679"/>
    </row>
    <row r="4680" spans="1:21" s="105" customFormat="1" x14ac:dyDescent="0.3">
      <c r="A4680"/>
      <c r="B4680"/>
      <c r="C4680"/>
      <c r="D4680"/>
      <c r="E4680"/>
      <c r="F4680"/>
      <c r="G4680"/>
      <c r="H4680"/>
      <c r="I4680"/>
      <c r="J4680" s="102"/>
      <c r="K4680"/>
      <c r="L4680" s="102"/>
      <c r="M4680" s="135"/>
      <c r="N4680"/>
      <c r="O4680"/>
      <c r="P4680"/>
      <c r="Q4680"/>
      <c r="R4680"/>
      <c r="S4680"/>
      <c r="T4680"/>
      <c r="U4680"/>
    </row>
    <row r="4681" spans="1:21" s="105" customFormat="1" x14ac:dyDescent="0.3">
      <c r="A4681"/>
      <c r="B4681"/>
      <c r="C4681"/>
      <c r="D4681"/>
      <c r="E4681"/>
      <c r="F4681"/>
      <c r="G4681"/>
      <c r="H4681"/>
      <c r="I4681"/>
      <c r="J4681" s="102"/>
      <c r="K4681"/>
      <c r="L4681" s="102"/>
      <c r="M4681" s="135"/>
      <c r="N4681"/>
      <c r="O4681"/>
      <c r="P4681"/>
      <c r="Q4681"/>
      <c r="R4681"/>
      <c r="S4681"/>
      <c r="T4681"/>
      <c r="U4681"/>
    </row>
    <row r="4682" spans="1:21" s="105" customFormat="1" x14ac:dyDescent="0.3">
      <c r="A4682"/>
      <c r="B4682"/>
      <c r="C4682"/>
      <c r="D4682"/>
      <c r="E4682"/>
      <c r="F4682"/>
      <c r="G4682"/>
      <c r="H4682"/>
      <c r="I4682"/>
      <c r="J4682" s="102"/>
      <c r="K4682"/>
      <c r="L4682" s="102"/>
      <c r="M4682" s="135"/>
      <c r="N4682"/>
      <c r="O4682"/>
      <c r="P4682"/>
      <c r="Q4682"/>
      <c r="R4682"/>
      <c r="S4682"/>
      <c r="T4682"/>
      <c r="U4682"/>
    </row>
    <row r="4683" spans="1:21" s="105" customFormat="1" x14ac:dyDescent="0.3">
      <c r="A4683"/>
      <c r="B4683"/>
      <c r="C4683"/>
      <c r="D4683"/>
      <c r="E4683"/>
      <c r="F4683"/>
      <c r="G4683"/>
      <c r="H4683"/>
      <c r="I4683"/>
      <c r="J4683" s="102"/>
      <c r="K4683"/>
      <c r="L4683" s="102"/>
      <c r="M4683" s="135"/>
      <c r="N4683"/>
      <c r="O4683"/>
      <c r="P4683"/>
      <c r="Q4683"/>
      <c r="R4683"/>
      <c r="S4683"/>
      <c r="T4683"/>
      <c r="U4683"/>
    </row>
    <row r="4684" spans="1:21" s="105" customFormat="1" x14ac:dyDescent="0.3">
      <c r="A4684"/>
      <c r="B4684"/>
      <c r="C4684"/>
      <c r="D4684"/>
      <c r="E4684"/>
      <c r="F4684"/>
      <c r="G4684"/>
      <c r="H4684"/>
      <c r="I4684"/>
      <c r="J4684" s="102"/>
      <c r="K4684"/>
      <c r="L4684" s="102"/>
      <c r="M4684" s="135"/>
      <c r="N4684"/>
      <c r="O4684"/>
      <c r="P4684"/>
      <c r="Q4684"/>
      <c r="R4684"/>
      <c r="S4684"/>
      <c r="T4684"/>
      <c r="U4684"/>
    </row>
    <row r="4685" spans="1:21" s="105" customFormat="1" x14ac:dyDescent="0.3">
      <c r="A4685"/>
      <c r="B4685"/>
      <c r="C4685"/>
      <c r="D4685"/>
      <c r="E4685"/>
      <c r="F4685"/>
      <c r="G4685"/>
      <c r="H4685"/>
      <c r="I4685"/>
      <c r="J4685" s="102"/>
      <c r="K4685"/>
      <c r="L4685" s="102"/>
      <c r="M4685" s="135"/>
      <c r="N4685"/>
      <c r="O4685"/>
      <c r="P4685"/>
      <c r="Q4685"/>
      <c r="R4685"/>
      <c r="S4685"/>
      <c r="T4685"/>
      <c r="U4685"/>
    </row>
    <row r="4686" spans="1:21" s="105" customFormat="1" x14ac:dyDescent="0.3">
      <c r="A4686"/>
      <c r="B4686"/>
      <c r="C4686"/>
      <c r="D4686"/>
      <c r="E4686"/>
      <c r="F4686"/>
      <c r="G4686"/>
      <c r="H4686"/>
      <c r="I4686"/>
      <c r="J4686" s="102"/>
      <c r="K4686"/>
      <c r="L4686" s="102"/>
      <c r="M4686" s="135"/>
      <c r="N4686"/>
      <c r="O4686"/>
      <c r="P4686"/>
      <c r="Q4686"/>
      <c r="R4686"/>
      <c r="S4686"/>
      <c r="T4686"/>
      <c r="U4686"/>
    </row>
    <row r="4687" spans="1:21" s="105" customFormat="1" x14ac:dyDescent="0.3">
      <c r="A4687"/>
      <c r="B4687"/>
      <c r="C4687"/>
      <c r="D4687"/>
      <c r="E4687"/>
      <c r="F4687"/>
      <c r="G4687"/>
      <c r="H4687"/>
      <c r="I4687"/>
      <c r="J4687" s="102"/>
      <c r="K4687"/>
      <c r="L4687" s="102"/>
      <c r="M4687" s="135"/>
      <c r="N4687"/>
      <c r="O4687"/>
      <c r="P4687"/>
      <c r="Q4687"/>
      <c r="R4687"/>
      <c r="S4687"/>
      <c r="T4687"/>
      <c r="U4687"/>
    </row>
    <row r="4688" spans="1:21" s="105" customFormat="1" x14ac:dyDescent="0.3">
      <c r="A4688"/>
      <c r="B4688"/>
      <c r="C4688"/>
      <c r="D4688"/>
      <c r="E4688"/>
      <c r="F4688"/>
      <c r="G4688"/>
      <c r="H4688"/>
      <c r="I4688"/>
      <c r="J4688" s="102"/>
      <c r="K4688"/>
      <c r="L4688" s="102"/>
      <c r="M4688" s="135"/>
      <c r="N4688"/>
      <c r="O4688"/>
      <c r="P4688"/>
      <c r="Q4688"/>
      <c r="R4688"/>
      <c r="S4688"/>
      <c r="T4688"/>
      <c r="U4688"/>
    </row>
    <row r="4689" spans="1:21" s="105" customFormat="1" x14ac:dyDescent="0.3">
      <c r="A4689"/>
      <c r="B4689"/>
      <c r="C4689"/>
      <c r="D4689"/>
      <c r="E4689"/>
      <c r="F4689"/>
      <c r="G4689"/>
      <c r="H4689"/>
      <c r="I4689"/>
      <c r="J4689" s="102"/>
      <c r="K4689"/>
      <c r="L4689" s="102"/>
      <c r="M4689" s="135"/>
      <c r="N4689"/>
      <c r="O4689"/>
      <c r="P4689"/>
      <c r="Q4689"/>
      <c r="R4689"/>
      <c r="S4689"/>
      <c r="T4689"/>
      <c r="U4689"/>
    </row>
    <row r="4690" spans="1:21" s="105" customFormat="1" x14ac:dyDescent="0.3">
      <c r="A4690"/>
      <c r="B4690"/>
      <c r="C4690"/>
      <c r="D4690"/>
      <c r="E4690"/>
      <c r="F4690"/>
      <c r="G4690"/>
      <c r="H4690"/>
      <c r="I4690"/>
      <c r="J4690" s="102"/>
      <c r="K4690"/>
      <c r="L4690" s="102"/>
      <c r="M4690" s="135"/>
      <c r="N4690"/>
      <c r="O4690"/>
      <c r="P4690"/>
      <c r="Q4690"/>
      <c r="R4690"/>
      <c r="S4690"/>
      <c r="T4690"/>
      <c r="U4690"/>
    </row>
    <row r="4691" spans="1:21" s="105" customFormat="1" x14ac:dyDescent="0.3">
      <c r="A4691"/>
      <c r="B4691"/>
      <c r="C4691"/>
      <c r="D4691"/>
      <c r="E4691"/>
      <c r="F4691"/>
      <c r="G4691"/>
      <c r="H4691"/>
      <c r="I4691"/>
      <c r="J4691" s="102"/>
      <c r="K4691"/>
      <c r="L4691" s="102"/>
      <c r="M4691" s="135"/>
      <c r="N4691"/>
      <c r="O4691"/>
      <c r="P4691"/>
      <c r="Q4691"/>
      <c r="R4691"/>
      <c r="S4691"/>
      <c r="T4691"/>
      <c r="U4691"/>
    </row>
    <row r="4692" spans="1:21" s="105" customFormat="1" x14ac:dyDescent="0.3">
      <c r="A4692"/>
      <c r="B4692"/>
      <c r="C4692"/>
      <c r="D4692"/>
      <c r="E4692"/>
      <c r="F4692"/>
      <c r="G4692"/>
      <c r="H4692"/>
      <c r="I4692"/>
      <c r="J4692" s="102"/>
      <c r="K4692"/>
      <c r="L4692" s="102"/>
      <c r="M4692" s="135"/>
      <c r="N4692"/>
      <c r="O4692"/>
      <c r="P4692"/>
      <c r="Q4692"/>
      <c r="R4692"/>
      <c r="S4692"/>
      <c r="T4692"/>
      <c r="U4692"/>
    </row>
    <row r="4693" spans="1:21" s="105" customFormat="1" x14ac:dyDescent="0.3">
      <c r="A4693"/>
      <c r="B4693"/>
      <c r="C4693"/>
      <c r="D4693"/>
      <c r="E4693"/>
      <c r="F4693"/>
      <c r="G4693"/>
      <c r="H4693"/>
      <c r="I4693"/>
      <c r="J4693" s="102"/>
      <c r="K4693"/>
      <c r="L4693" s="102"/>
      <c r="M4693" s="135"/>
      <c r="N4693"/>
      <c r="O4693"/>
      <c r="P4693"/>
      <c r="Q4693"/>
      <c r="R4693"/>
      <c r="S4693"/>
      <c r="T4693"/>
      <c r="U4693"/>
    </row>
    <row r="4694" spans="1:21" s="105" customFormat="1" x14ac:dyDescent="0.3">
      <c r="A4694"/>
      <c r="B4694"/>
      <c r="C4694"/>
      <c r="D4694"/>
      <c r="E4694"/>
      <c r="F4694"/>
      <c r="G4694"/>
      <c r="H4694"/>
      <c r="I4694"/>
      <c r="J4694" s="102"/>
      <c r="K4694"/>
      <c r="L4694" s="102"/>
      <c r="M4694" s="135"/>
      <c r="N4694"/>
      <c r="O4694"/>
      <c r="P4694"/>
      <c r="Q4694"/>
      <c r="R4694"/>
      <c r="S4694"/>
      <c r="T4694"/>
      <c r="U4694"/>
    </row>
    <row r="4695" spans="1:21" s="105" customFormat="1" x14ac:dyDescent="0.3">
      <c r="A4695"/>
      <c r="B4695"/>
      <c r="C4695"/>
      <c r="D4695"/>
      <c r="E4695"/>
      <c r="F4695"/>
      <c r="G4695"/>
      <c r="H4695"/>
      <c r="I4695"/>
      <c r="J4695" s="102"/>
      <c r="K4695"/>
      <c r="L4695" s="102"/>
      <c r="M4695" s="135"/>
      <c r="N4695"/>
      <c r="O4695"/>
      <c r="P4695"/>
      <c r="Q4695"/>
      <c r="R4695"/>
      <c r="S4695"/>
      <c r="T4695"/>
      <c r="U4695"/>
    </row>
    <row r="4696" spans="1:21" s="105" customFormat="1" x14ac:dyDescent="0.3">
      <c r="A4696"/>
      <c r="B4696"/>
      <c r="C4696"/>
      <c r="D4696"/>
      <c r="E4696"/>
      <c r="F4696"/>
      <c r="G4696"/>
      <c r="H4696"/>
      <c r="I4696"/>
      <c r="J4696" s="102"/>
      <c r="K4696"/>
      <c r="L4696" s="102"/>
      <c r="M4696" s="135"/>
      <c r="N4696"/>
      <c r="O4696"/>
      <c r="P4696"/>
      <c r="Q4696"/>
      <c r="R4696"/>
      <c r="S4696"/>
      <c r="T4696"/>
      <c r="U4696"/>
    </row>
    <row r="4697" spans="1:21" s="105" customFormat="1" x14ac:dyDescent="0.3">
      <c r="A4697"/>
      <c r="B4697"/>
      <c r="C4697"/>
      <c r="D4697"/>
      <c r="E4697"/>
      <c r="F4697"/>
      <c r="G4697"/>
      <c r="H4697"/>
      <c r="I4697"/>
      <c r="J4697" s="102"/>
      <c r="K4697"/>
      <c r="L4697" s="102"/>
      <c r="M4697" s="135"/>
      <c r="N4697"/>
      <c r="O4697"/>
      <c r="P4697"/>
      <c r="Q4697"/>
      <c r="R4697"/>
      <c r="S4697"/>
      <c r="T4697"/>
      <c r="U4697"/>
    </row>
    <row r="4698" spans="1:21" s="105" customFormat="1" x14ac:dyDescent="0.3">
      <c r="A4698"/>
      <c r="B4698"/>
      <c r="C4698"/>
      <c r="D4698"/>
      <c r="E4698"/>
      <c r="F4698"/>
      <c r="G4698"/>
      <c r="H4698"/>
      <c r="I4698"/>
      <c r="J4698" s="102"/>
      <c r="K4698"/>
      <c r="L4698" s="102"/>
      <c r="M4698" s="135"/>
      <c r="N4698"/>
      <c r="O4698"/>
      <c r="P4698"/>
      <c r="Q4698"/>
      <c r="R4698"/>
      <c r="S4698"/>
      <c r="T4698"/>
      <c r="U4698"/>
    </row>
    <row r="4699" spans="1:21" s="105" customFormat="1" x14ac:dyDescent="0.3">
      <c r="A4699"/>
      <c r="B4699"/>
      <c r="C4699"/>
      <c r="D4699"/>
      <c r="E4699"/>
      <c r="F4699"/>
      <c r="G4699"/>
      <c r="H4699"/>
      <c r="I4699"/>
      <c r="J4699" s="102"/>
      <c r="K4699"/>
      <c r="L4699" s="102"/>
      <c r="M4699" s="135"/>
      <c r="N4699"/>
      <c r="O4699"/>
      <c r="P4699"/>
      <c r="Q4699"/>
      <c r="R4699"/>
      <c r="S4699"/>
      <c r="T4699"/>
      <c r="U4699"/>
    </row>
    <row r="4700" spans="1:21" s="105" customFormat="1" x14ac:dyDescent="0.3">
      <c r="A4700"/>
      <c r="B4700"/>
      <c r="C4700"/>
      <c r="D4700"/>
      <c r="E4700"/>
      <c r="F4700"/>
      <c r="G4700"/>
      <c r="H4700"/>
      <c r="I4700"/>
      <c r="J4700" s="102"/>
      <c r="K4700"/>
      <c r="L4700" s="102"/>
      <c r="M4700" s="135"/>
      <c r="N4700"/>
      <c r="O4700"/>
      <c r="P4700"/>
      <c r="Q4700"/>
      <c r="R4700"/>
      <c r="S4700"/>
      <c r="T4700"/>
      <c r="U4700"/>
    </row>
    <row r="4701" spans="1:21" s="105" customFormat="1" x14ac:dyDescent="0.3">
      <c r="A4701"/>
      <c r="B4701"/>
      <c r="C4701"/>
      <c r="D4701"/>
      <c r="E4701"/>
      <c r="F4701"/>
      <c r="G4701"/>
      <c r="H4701"/>
      <c r="I4701"/>
      <c r="J4701" s="102"/>
      <c r="K4701"/>
      <c r="L4701" s="102"/>
      <c r="M4701" s="135"/>
      <c r="N4701"/>
      <c r="O4701"/>
      <c r="P4701"/>
      <c r="Q4701"/>
      <c r="R4701"/>
      <c r="S4701"/>
      <c r="T4701"/>
      <c r="U4701"/>
    </row>
    <row r="4702" spans="1:21" s="105" customFormat="1" x14ac:dyDescent="0.3">
      <c r="A4702"/>
      <c r="B4702"/>
      <c r="C4702"/>
      <c r="D4702"/>
      <c r="E4702"/>
      <c r="F4702"/>
      <c r="G4702"/>
      <c r="H4702"/>
      <c r="I4702"/>
      <c r="J4702" s="102"/>
      <c r="K4702"/>
      <c r="L4702" s="102"/>
      <c r="M4702" s="135"/>
      <c r="N4702"/>
      <c r="O4702"/>
      <c r="P4702"/>
      <c r="Q4702"/>
      <c r="R4702"/>
      <c r="S4702"/>
      <c r="T4702"/>
      <c r="U4702"/>
    </row>
    <row r="4703" spans="1:21" s="105" customFormat="1" x14ac:dyDescent="0.3">
      <c r="A4703"/>
      <c r="B4703"/>
      <c r="C4703"/>
      <c r="D4703"/>
      <c r="E4703"/>
      <c r="F4703"/>
      <c r="G4703"/>
      <c r="H4703"/>
      <c r="I4703"/>
      <c r="J4703" s="102"/>
      <c r="K4703"/>
      <c r="L4703" s="102"/>
      <c r="M4703" s="135"/>
      <c r="N4703"/>
      <c r="O4703"/>
      <c r="P4703"/>
      <c r="Q4703"/>
      <c r="R4703"/>
      <c r="S4703"/>
      <c r="T4703"/>
      <c r="U4703"/>
    </row>
    <row r="4704" spans="1:21" s="105" customFormat="1" x14ac:dyDescent="0.3">
      <c r="A4704"/>
      <c r="B4704"/>
      <c r="C4704"/>
      <c r="D4704"/>
      <c r="E4704"/>
      <c r="F4704"/>
      <c r="G4704"/>
      <c r="H4704"/>
      <c r="I4704"/>
      <c r="J4704" s="102"/>
      <c r="K4704"/>
      <c r="L4704" s="102"/>
      <c r="M4704" s="135"/>
      <c r="N4704"/>
      <c r="O4704"/>
      <c r="P4704"/>
      <c r="Q4704"/>
      <c r="R4704"/>
      <c r="S4704"/>
      <c r="T4704"/>
      <c r="U4704"/>
    </row>
    <row r="4705" spans="1:21" s="105" customFormat="1" x14ac:dyDescent="0.3">
      <c r="A4705"/>
      <c r="B4705"/>
      <c r="C4705"/>
      <c r="D4705"/>
      <c r="E4705"/>
      <c r="F4705"/>
      <c r="G4705"/>
      <c r="H4705"/>
      <c r="I4705"/>
      <c r="J4705" s="102"/>
      <c r="K4705"/>
      <c r="L4705" s="102"/>
      <c r="M4705" s="135"/>
      <c r="N4705"/>
      <c r="O4705"/>
      <c r="P4705"/>
      <c r="Q4705"/>
      <c r="R4705"/>
      <c r="S4705"/>
      <c r="T4705"/>
      <c r="U4705"/>
    </row>
    <row r="4706" spans="1:21" s="105" customFormat="1" x14ac:dyDescent="0.3">
      <c r="A4706"/>
      <c r="B4706"/>
      <c r="C4706"/>
      <c r="D4706"/>
      <c r="E4706"/>
      <c r="F4706"/>
      <c r="G4706"/>
      <c r="H4706"/>
      <c r="I4706"/>
      <c r="J4706" s="102"/>
      <c r="K4706"/>
      <c r="L4706" s="102"/>
      <c r="M4706" s="135"/>
      <c r="N4706"/>
      <c r="O4706"/>
      <c r="P4706"/>
      <c r="Q4706"/>
      <c r="R4706"/>
      <c r="S4706"/>
      <c r="T4706"/>
      <c r="U4706"/>
    </row>
    <row r="4707" spans="1:21" s="105" customFormat="1" x14ac:dyDescent="0.3">
      <c r="A4707"/>
      <c r="B4707"/>
      <c r="C4707"/>
      <c r="D4707"/>
      <c r="E4707"/>
      <c r="F4707"/>
      <c r="G4707"/>
      <c r="H4707"/>
      <c r="I4707"/>
      <c r="J4707" s="102"/>
      <c r="K4707"/>
      <c r="L4707" s="102"/>
      <c r="M4707" s="135"/>
      <c r="N4707"/>
      <c r="O4707"/>
      <c r="P4707"/>
      <c r="Q4707"/>
      <c r="R4707"/>
      <c r="S4707"/>
      <c r="T4707"/>
      <c r="U4707"/>
    </row>
    <row r="4708" spans="1:21" s="105" customFormat="1" x14ac:dyDescent="0.3">
      <c r="A4708"/>
      <c r="B4708"/>
      <c r="C4708"/>
      <c r="D4708"/>
      <c r="E4708"/>
      <c r="F4708"/>
      <c r="G4708"/>
      <c r="H4708"/>
      <c r="I4708"/>
      <c r="J4708" s="102"/>
      <c r="K4708"/>
      <c r="L4708" s="102"/>
      <c r="M4708" s="135"/>
      <c r="N4708"/>
      <c r="O4708"/>
      <c r="P4708"/>
      <c r="Q4708"/>
      <c r="R4708"/>
      <c r="S4708"/>
      <c r="T4708"/>
      <c r="U4708"/>
    </row>
    <row r="4709" spans="1:21" s="105" customFormat="1" x14ac:dyDescent="0.3">
      <c r="A4709"/>
      <c r="B4709"/>
      <c r="C4709"/>
      <c r="D4709"/>
      <c r="E4709"/>
      <c r="F4709"/>
      <c r="G4709"/>
      <c r="H4709"/>
      <c r="I4709"/>
      <c r="J4709" s="102"/>
      <c r="K4709"/>
      <c r="L4709" s="102"/>
      <c r="M4709" s="135"/>
      <c r="N4709"/>
      <c r="O4709"/>
      <c r="P4709"/>
      <c r="Q4709"/>
      <c r="R4709"/>
      <c r="S4709"/>
      <c r="T4709"/>
      <c r="U4709"/>
    </row>
    <row r="4710" spans="1:21" s="105" customFormat="1" x14ac:dyDescent="0.3">
      <c r="A4710"/>
      <c r="B4710"/>
      <c r="C4710"/>
      <c r="D4710"/>
      <c r="E4710"/>
      <c r="F4710"/>
      <c r="G4710"/>
      <c r="H4710"/>
      <c r="I4710"/>
      <c r="J4710" s="102"/>
      <c r="K4710"/>
      <c r="L4710" s="102"/>
      <c r="M4710" s="135"/>
      <c r="N4710"/>
      <c r="O4710"/>
      <c r="P4710"/>
      <c r="Q4710"/>
      <c r="R4710"/>
      <c r="S4710"/>
      <c r="T4710"/>
      <c r="U4710"/>
    </row>
    <row r="4711" spans="1:21" s="105" customFormat="1" x14ac:dyDescent="0.3">
      <c r="A4711"/>
      <c r="B4711"/>
      <c r="C4711"/>
      <c r="D4711"/>
      <c r="E4711"/>
      <c r="F4711"/>
      <c r="G4711"/>
      <c r="H4711"/>
      <c r="I4711"/>
      <c r="J4711" s="102"/>
      <c r="K4711"/>
      <c r="L4711" s="102"/>
      <c r="M4711" s="135"/>
      <c r="N4711"/>
      <c r="O4711"/>
      <c r="P4711"/>
      <c r="Q4711"/>
      <c r="R4711"/>
      <c r="S4711"/>
      <c r="T4711"/>
      <c r="U4711"/>
    </row>
    <row r="4712" spans="1:21" s="105" customFormat="1" x14ac:dyDescent="0.3">
      <c r="A4712"/>
      <c r="B4712"/>
      <c r="C4712"/>
      <c r="D4712"/>
      <c r="E4712"/>
      <c r="F4712"/>
      <c r="G4712"/>
      <c r="H4712"/>
      <c r="I4712"/>
      <c r="J4712" s="102"/>
      <c r="K4712"/>
      <c r="L4712" s="102"/>
      <c r="M4712" s="135"/>
      <c r="N4712"/>
      <c r="O4712"/>
      <c r="P4712"/>
      <c r="Q4712"/>
      <c r="R4712"/>
      <c r="S4712"/>
      <c r="T4712"/>
      <c r="U4712"/>
    </row>
    <row r="4713" spans="1:21" s="105" customFormat="1" x14ac:dyDescent="0.3">
      <c r="A4713"/>
      <c r="B4713"/>
      <c r="C4713"/>
      <c r="D4713"/>
      <c r="E4713"/>
      <c r="F4713"/>
      <c r="G4713"/>
      <c r="H4713"/>
      <c r="I4713"/>
      <c r="J4713" s="102"/>
      <c r="K4713"/>
      <c r="L4713" s="102"/>
      <c r="M4713" s="135"/>
      <c r="N4713"/>
      <c r="O4713"/>
      <c r="P4713"/>
      <c r="Q4713"/>
      <c r="R4713"/>
      <c r="S4713"/>
      <c r="T4713"/>
      <c r="U4713"/>
    </row>
    <row r="4714" spans="1:21" s="105" customFormat="1" x14ac:dyDescent="0.3">
      <c r="A4714"/>
      <c r="B4714"/>
      <c r="C4714"/>
      <c r="D4714"/>
      <c r="E4714"/>
      <c r="F4714"/>
      <c r="G4714"/>
      <c r="H4714"/>
      <c r="I4714"/>
      <c r="J4714" s="102"/>
      <c r="K4714"/>
      <c r="L4714" s="102"/>
      <c r="M4714" s="135"/>
      <c r="N4714"/>
      <c r="O4714"/>
      <c r="P4714"/>
      <c r="Q4714"/>
      <c r="R4714"/>
      <c r="S4714"/>
      <c r="T4714"/>
      <c r="U4714"/>
    </row>
    <row r="4715" spans="1:21" s="105" customFormat="1" x14ac:dyDescent="0.3">
      <c r="A4715"/>
      <c r="B4715"/>
      <c r="C4715"/>
      <c r="D4715"/>
      <c r="E4715"/>
      <c r="F4715"/>
      <c r="G4715"/>
      <c r="H4715"/>
      <c r="I4715"/>
      <c r="J4715" s="102"/>
      <c r="K4715"/>
      <c r="L4715" s="102"/>
      <c r="M4715" s="135"/>
      <c r="N4715"/>
      <c r="O4715"/>
      <c r="P4715"/>
      <c r="Q4715"/>
      <c r="R4715"/>
      <c r="S4715"/>
      <c r="T4715"/>
      <c r="U4715"/>
    </row>
    <row r="4716" spans="1:21" s="105" customFormat="1" x14ac:dyDescent="0.3">
      <c r="A4716"/>
      <c r="B4716"/>
      <c r="C4716"/>
      <c r="D4716"/>
      <c r="E4716"/>
      <c r="F4716"/>
      <c r="G4716"/>
      <c r="H4716"/>
      <c r="I4716"/>
      <c r="J4716" s="102"/>
      <c r="K4716"/>
      <c r="L4716" s="102"/>
      <c r="M4716" s="135"/>
      <c r="N4716"/>
      <c r="O4716"/>
      <c r="P4716"/>
      <c r="Q4716"/>
      <c r="R4716"/>
      <c r="S4716"/>
      <c r="T4716"/>
      <c r="U4716"/>
    </row>
    <row r="4717" spans="1:21" s="105" customFormat="1" x14ac:dyDescent="0.3">
      <c r="A4717"/>
      <c r="B4717"/>
      <c r="C4717"/>
      <c r="D4717"/>
      <c r="E4717"/>
      <c r="F4717"/>
      <c r="G4717"/>
      <c r="H4717"/>
      <c r="I4717"/>
      <c r="J4717" s="102"/>
      <c r="K4717"/>
      <c r="L4717" s="102"/>
      <c r="M4717" s="135"/>
      <c r="N4717"/>
      <c r="O4717"/>
      <c r="P4717"/>
      <c r="Q4717"/>
      <c r="R4717"/>
      <c r="S4717"/>
      <c r="T4717"/>
      <c r="U4717"/>
    </row>
    <row r="4718" spans="1:21" s="105" customFormat="1" x14ac:dyDescent="0.3">
      <c r="A4718"/>
      <c r="B4718"/>
      <c r="C4718"/>
      <c r="D4718"/>
      <c r="E4718"/>
      <c r="F4718"/>
      <c r="G4718"/>
      <c r="H4718"/>
      <c r="I4718"/>
      <c r="J4718" s="102"/>
      <c r="K4718"/>
      <c r="L4718" s="102"/>
      <c r="M4718" s="135"/>
      <c r="N4718"/>
      <c r="O4718"/>
      <c r="P4718"/>
      <c r="Q4718"/>
      <c r="R4718"/>
      <c r="S4718"/>
      <c r="T4718"/>
      <c r="U4718"/>
    </row>
    <row r="4719" spans="1:21" s="105" customFormat="1" x14ac:dyDescent="0.3">
      <c r="A4719"/>
      <c r="B4719"/>
      <c r="C4719"/>
      <c r="D4719"/>
      <c r="E4719"/>
      <c r="F4719"/>
      <c r="G4719"/>
      <c r="H4719"/>
      <c r="I4719"/>
      <c r="J4719" s="102"/>
      <c r="K4719"/>
      <c r="L4719" s="102"/>
      <c r="M4719" s="135"/>
      <c r="N4719"/>
      <c r="O4719"/>
      <c r="P4719"/>
      <c r="Q4719"/>
      <c r="R4719"/>
      <c r="S4719"/>
      <c r="T4719"/>
      <c r="U4719"/>
    </row>
    <row r="4720" spans="1:21" s="105" customFormat="1" x14ac:dyDescent="0.3">
      <c r="A4720"/>
      <c r="B4720"/>
      <c r="C4720"/>
      <c r="D4720"/>
      <c r="E4720"/>
      <c r="F4720"/>
      <c r="G4720"/>
      <c r="H4720"/>
      <c r="I4720"/>
      <c r="J4720" s="102"/>
      <c r="K4720"/>
      <c r="L4720" s="102"/>
      <c r="M4720" s="135"/>
      <c r="N4720"/>
      <c r="O4720"/>
      <c r="P4720"/>
      <c r="Q4720"/>
      <c r="R4720"/>
      <c r="S4720"/>
      <c r="T4720"/>
      <c r="U4720"/>
    </row>
    <row r="4721" spans="1:21" s="105" customFormat="1" x14ac:dyDescent="0.3">
      <c r="A4721"/>
      <c r="B4721"/>
      <c r="C4721"/>
      <c r="D4721"/>
      <c r="E4721"/>
      <c r="F4721"/>
      <c r="G4721"/>
      <c r="H4721"/>
      <c r="I4721"/>
      <c r="J4721" s="102"/>
      <c r="K4721"/>
      <c r="L4721" s="102"/>
      <c r="M4721" s="135"/>
      <c r="N4721"/>
      <c r="O4721"/>
      <c r="P4721"/>
      <c r="Q4721"/>
      <c r="R4721"/>
      <c r="S4721"/>
      <c r="T4721"/>
      <c r="U4721"/>
    </row>
    <row r="4722" spans="1:21" s="105" customFormat="1" x14ac:dyDescent="0.3">
      <c r="A4722"/>
      <c r="B4722"/>
      <c r="C4722"/>
      <c r="D4722"/>
      <c r="E4722"/>
      <c r="F4722"/>
      <c r="G4722"/>
      <c r="H4722"/>
      <c r="I4722"/>
      <c r="J4722" s="102"/>
      <c r="K4722"/>
      <c r="L4722" s="102"/>
      <c r="M4722" s="135"/>
      <c r="N4722"/>
      <c r="O4722"/>
      <c r="P4722"/>
      <c r="Q4722"/>
      <c r="R4722"/>
      <c r="S4722"/>
      <c r="T4722"/>
      <c r="U4722"/>
    </row>
    <row r="4723" spans="1:21" s="105" customFormat="1" x14ac:dyDescent="0.3">
      <c r="A4723"/>
      <c r="B4723"/>
      <c r="C4723"/>
      <c r="D4723"/>
      <c r="E4723"/>
      <c r="F4723"/>
      <c r="G4723"/>
      <c r="H4723"/>
      <c r="I4723"/>
      <c r="J4723" s="102"/>
      <c r="K4723"/>
      <c r="L4723" s="102"/>
      <c r="M4723" s="135"/>
      <c r="N4723"/>
      <c r="O4723"/>
      <c r="P4723"/>
      <c r="Q4723"/>
      <c r="R4723"/>
      <c r="S4723"/>
      <c r="T4723"/>
      <c r="U4723"/>
    </row>
    <row r="4724" spans="1:21" s="105" customFormat="1" x14ac:dyDescent="0.3">
      <c r="A4724"/>
      <c r="B4724"/>
      <c r="C4724"/>
      <c r="D4724"/>
      <c r="E4724"/>
      <c r="F4724"/>
      <c r="G4724"/>
      <c r="H4724"/>
      <c r="I4724"/>
      <c r="J4724" s="102"/>
      <c r="K4724"/>
      <c r="L4724" s="102"/>
      <c r="M4724" s="135"/>
      <c r="N4724"/>
      <c r="O4724"/>
      <c r="P4724"/>
      <c r="Q4724"/>
      <c r="R4724"/>
      <c r="S4724"/>
      <c r="T4724"/>
      <c r="U4724"/>
    </row>
    <row r="4725" spans="1:21" s="105" customFormat="1" x14ac:dyDescent="0.3">
      <c r="A4725"/>
      <c r="B4725"/>
      <c r="C4725"/>
      <c r="D4725"/>
      <c r="E4725"/>
      <c r="F4725"/>
      <c r="G4725"/>
      <c r="H4725"/>
      <c r="I4725"/>
      <c r="J4725" s="102"/>
      <c r="K4725"/>
      <c r="L4725" s="102"/>
      <c r="M4725" s="135"/>
      <c r="N4725"/>
      <c r="O4725"/>
      <c r="P4725"/>
      <c r="Q4725"/>
      <c r="R4725"/>
      <c r="S4725"/>
      <c r="T4725"/>
      <c r="U4725"/>
    </row>
    <row r="4726" spans="1:21" s="105" customFormat="1" x14ac:dyDescent="0.3">
      <c r="A4726"/>
      <c r="B4726"/>
      <c r="C4726"/>
      <c r="D4726"/>
      <c r="E4726"/>
      <c r="F4726"/>
      <c r="G4726"/>
      <c r="H4726"/>
      <c r="I4726"/>
      <c r="J4726" s="102"/>
      <c r="K4726"/>
      <c r="L4726" s="102"/>
      <c r="M4726" s="135"/>
      <c r="N4726"/>
      <c r="O4726"/>
      <c r="P4726"/>
      <c r="Q4726"/>
      <c r="R4726"/>
      <c r="S4726"/>
      <c r="T4726"/>
      <c r="U4726"/>
    </row>
    <row r="4727" spans="1:21" s="105" customFormat="1" x14ac:dyDescent="0.3">
      <c r="A4727"/>
      <c r="B4727"/>
      <c r="C4727"/>
      <c r="D4727"/>
      <c r="E4727"/>
      <c r="F4727"/>
      <c r="G4727"/>
      <c r="H4727"/>
      <c r="I4727"/>
      <c r="J4727" s="102"/>
      <c r="K4727"/>
      <c r="L4727" s="102"/>
      <c r="M4727" s="135"/>
      <c r="N4727"/>
      <c r="O4727"/>
      <c r="P4727"/>
      <c r="Q4727"/>
      <c r="R4727"/>
      <c r="S4727"/>
      <c r="T4727"/>
      <c r="U4727"/>
    </row>
    <row r="4728" spans="1:21" s="105" customFormat="1" x14ac:dyDescent="0.3">
      <c r="A4728"/>
      <c r="B4728"/>
      <c r="C4728"/>
      <c r="D4728"/>
      <c r="E4728"/>
      <c r="F4728"/>
      <c r="G4728"/>
      <c r="H4728"/>
      <c r="I4728"/>
      <c r="J4728" s="102"/>
      <c r="K4728"/>
      <c r="L4728" s="102"/>
      <c r="M4728" s="135"/>
      <c r="N4728"/>
      <c r="O4728"/>
      <c r="P4728"/>
      <c r="Q4728"/>
      <c r="R4728"/>
      <c r="S4728"/>
      <c r="T4728"/>
      <c r="U4728"/>
    </row>
    <row r="4729" spans="1:21" s="105" customFormat="1" x14ac:dyDescent="0.3">
      <c r="A4729"/>
      <c r="B4729"/>
      <c r="C4729"/>
      <c r="D4729"/>
      <c r="E4729"/>
      <c r="F4729"/>
      <c r="G4729"/>
      <c r="H4729"/>
      <c r="I4729"/>
      <c r="J4729" s="102"/>
      <c r="K4729"/>
      <c r="L4729" s="102"/>
      <c r="M4729" s="135"/>
      <c r="N4729"/>
      <c r="O4729"/>
      <c r="P4729"/>
      <c r="Q4729"/>
      <c r="R4729"/>
      <c r="S4729"/>
      <c r="T4729"/>
      <c r="U4729"/>
    </row>
    <row r="4730" spans="1:21" s="105" customFormat="1" x14ac:dyDescent="0.3">
      <c r="A4730"/>
      <c r="B4730"/>
      <c r="C4730"/>
      <c r="D4730"/>
      <c r="E4730"/>
      <c r="F4730"/>
      <c r="G4730"/>
      <c r="H4730"/>
      <c r="I4730"/>
      <c r="J4730" s="102"/>
      <c r="K4730"/>
      <c r="L4730" s="102"/>
      <c r="M4730" s="135"/>
      <c r="N4730"/>
      <c r="O4730"/>
      <c r="P4730"/>
      <c r="Q4730"/>
      <c r="R4730"/>
      <c r="S4730"/>
      <c r="T4730"/>
      <c r="U4730"/>
    </row>
    <row r="4731" spans="1:21" s="105" customFormat="1" x14ac:dyDescent="0.3">
      <c r="A4731"/>
      <c r="B4731"/>
      <c r="C4731"/>
      <c r="D4731"/>
      <c r="E4731"/>
      <c r="F4731"/>
      <c r="G4731"/>
      <c r="H4731"/>
      <c r="I4731"/>
      <c r="J4731" s="102"/>
      <c r="K4731"/>
      <c r="L4731" s="102"/>
      <c r="M4731" s="135"/>
      <c r="N4731"/>
      <c r="O4731"/>
      <c r="P4731"/>
      <c r="Q4731"/>
      <c r="R4731"/>
      <c r="S4731"/>
      <c r="T4731"/>
      <c r="U4731"/>
    </row>
    <row r="4732" spans="1:21" s="105" customFormat="1" x14ac:dyDescent="0.3">
      <c r="A4732"/>
      <c r="B4732"/>
      <c r="C4732"/>
      <c r="D4732"/>
      <c r="E4732"/>
      <c r="F4732"/>
      <c r="G4732"/>
      <c r="H4732"/>
      <c r="I4732"/>
      <c r="J4732" s="102"/>
      <c r="K4732"/>
      <c r="L4732" s="102"/>
      <c r="M4732" s="135"/>
      <c r="N4732"/>
      <c r="O4732"/>
      <c r="P4732"/>
      <c r="Q4732"/>
      <c r="R4732"/>
      <c r="S4732"/>
      <c r="T4732"/>
      <c r="U4732"/>
    </row>
    <row r="4733" spans="1:21" s="105" customFormat="1" x14ac:dyDescent="0.3">
      <c r="A4733"/>
      <c r="B4733"/>
      <c r="C4733"/>
      <c r="D4733"/>
      <c r="E4733"/>
      <c r="F4733"/>
      <c r="G4733"/>
      <c r="H4733"/>
      <c r="I4733"/>
      <c r="J4733" s="102"/>
      <c r="K4733"/>
      <c r="L4733" s="102"/>
      <c r="M4733" s="135"/>
      <c r="N4733"/>
      <c r="O4733"/>
      <c r="P4733"/>
      <c r="Q4733"/>
      <c r="R4733"/>
      <c r="S4733"/>
      <c r="T4733"/>
      <c r="U4733"/>
    </row>
    <row r="4734" spans="1:21" s="105" customFormat="1" x14ac:dyDescent="0.3">
      <c r="A4734"/>
      <c r="B4734"/>
      <c r="C4734"/>
      <c r="D4734"/>
      <c r="E4734"/>
      <c r="F4734"/>
      <c r="G4734"/>
      <c r="H4734"/>
      <c r="I4734"/>
      <c r="J4734" s="102"/>
      <c r="K4734"/>
      <c r="L4734" s="102"/>
      <c r="M4734" s="135"/>
      <c r="N4734"/>
      <c r="O4734"/>
      <c r="P4734"/>
      <c r="Q4734"/>
      <c r="R4734"/>
      <c r="S4734"/>
      <c r="T4734"/>
      <c r="U4734"/>
    </row>
    <row r="4735" spans="1:21" s="105" customFormat="1" x14ac:dyDescent="0.3">
      <c r="A4735"/>
      <c r="B4735"/>
      <c r="C4735"/>
      <c r="D4735"/>
      <c r="E4735"/>
      <c r="F4735"/>
      <c r="G4735"/>
      <c r="H4735"/>
      <c r="I4735"/>
      <c r="J4735" s="102"/>
      <c r="K4735"/>
      <c r="L4735" s="102"/>
      <c r="M4735" s="135"/>
      <c r="N4735"/>
      <c r="O4735"/>
      <c r="P4735"/>
      <c r="Q4735"/>
      <c r="R4735"/>
      <c r="S4735"/>
      <c r="T4735"/>
      <c r="U4735"/>
    </row>
    <row r="4736" spans="1:21" s="105" customFormat="1" x14ac:dyDescent="0.3">
      <c r="A4736"/>
      <c r="B4736"/>
      <c r="C4736"/>
      <c r="D4736"/>
      <c r="E4736"/>
      <c r="F4736"/>
      <c r="G4736"/>
      <c r="H4736"/>
      <c r="I4736"/>
      <c r="J4736" s="102"/>
      <c r="K4736"/>
      <c r="L4736" s="102"/>
      <c r="M4736" s="135"/>
      <c r="N4736"/>
      <c r="O4736"/>
      <c r="P4736"/>
      <c r="Q4736"/>
      <c r="R4736"/>
      <c r="S4736"/>
      <c r="T4736"/>
      <c r="U4736"/>
    </row>
    <row r="4737" spans="1:21" s="105" customFormat="1" x14ac:dyDescent="0.3">
      <c r="A4737"/>
      <c r="B4737"/>
      <c r="C4737"/>
      <c r="D4737"/>
      <c r="E4737"/>
      <c r="F4737"/>
      <c r="G4737"/>
      <c r="H4737"/>
      <c r="I4737"/>
      <c r="J4737" s="102"/>
      <c r="K4737"/>
      <c r="L4737" s="102"/>
      <c r="M4737" s="135"/>
      <c r="N4737"/>
      <c r="O4737"/>
      <c r="P4737"/>
      <c r="Q4737"/>
      <c r="R4737"/>
      <c r="S4737"/>
      <c r="T4737"/>
      <c r="U4737"/>
    </row>
    <row r="4738" spans="1:21" s="105" customFormat="1" x14ac:dyDescent="0.3">
      <c r="A4738"/>
      <c r="B4738"/>
      <c r="C4738"/>
      <c r="D4738"/>
      <c r="E4738"/>
      <c r="F4738"/>
      <c r="G4738"/>
      <c r="H4738"/>
      <c r="I4738"/>
      <c r="J4738" s="102"/>
      <c r="K4738"/>
      <c r="L4738" s="102"/>
      <c r="M4738" s="135"/>
      <c r="N4738"/>
      <c r="O4738"/>
      <c r="P4738"/>
      <c r="Q4738"/>
      <c r="R4738"/>
      <c r="S4738"/>
      <c r="T4738"/>
      <c r="U4738"/>
    </row>
    <row r="4739" spans="1:21" s="105" customFormat="1" x14ac:dyDescent="0.3">
      <c r="A4739"/>
      <c r="B4739"/>
      <c r="C4739"/>
      <c r="D4739"/>
      <c r="E4739"/>
      <c r="F4739"/>
      <c r="G4739"/>
      <c r="H4739"/>
      <c r="I4739"/>
      <c r="J4739" s="102"/>
      <c r="K4739"/>
      <c r="L4739" s="102"/>
      <c r="M4739" s="135"/>
      <c r="N4739"/>
      <c r="O4739"/>
      <c r="P4739"/>
      <c r="Q4739"/>
      <c r="R4739"/>
      <c r="S4739"/>
      <c r="T4739"/>
      <c r="U4739"/>
    </row>
    <row r="4740" spans="1:21" s="105" customFormat="1" x14ac:dyDescent="0.3">
      <c r="A4740"/>
      <c r="B4740"/>
      <c r="C4740"/>
      <c r="D4740"/>
      <c r="E4740"/>
      <c r="F4740"/>
      <c r="G4740"/>
      <c r="H4740"/>
      <c r="I4740"/>
      <c r="J4740" s="102"/>
      <c r="K4740"/>
      <c r="L4740" s="102"/>
      <c r="M4740" s="135"/>
      <c r="N4740"/>
      <c r="O4740"/>
      <c r="P4740"/>
      <c r="Q4740"/>
      <c r="R4740"/>
      <c r="S4740"/>
      <c r="T4740"/>
      <c r="U4740"/>
    </row>
    <row r="4741" spans="1:21" s="105" customFormat="1" x14ac:dyDescent="0.3">
      <c r="A4741"/>
      <c r="B4741"/>
      <c r="C4741"/>
      <c r="D4741"/>
      <c r="E4741"/>
      <c r="F4741"/>
      <c r="G4741"/>
      <c r="H4741"/>
      <c r="I4741"/>
      <c r="J4741" s="102"/>
      <c r="K4741"/>
      <c r="L4741" s="102"/>
      <c r="M4741" s="135"/>
      <c r="N4741"/>
      <c r="O4741"/>
      <c r="P4741"/>
      <c r="Q4741"/>
      <c r="R4741"/>
      <c r="S4741"/>
      <c r="T4741"/>
      <c r="U4741"/>
    </row>
    <row r="4742" spans="1:21" s="105" customFormat="1" x14ac:dyDescent="0.3">
      <c r="A4742"/>
      <c r="B4742"/>
      <c r="C4742"/>
      <c r="D4742"/>
      <c r="E4742"/>
      <c r="F4742"/>
      <c r="G4742"/>
      <c r="H4742"/>
      <c r="I4742"/>
      <c r="J4742" s="102"/>
      <c r="K4742"/>
      <c r="L4742" s="102"/>
      <c r="M4742" s="135"/>
      <c r="N4742"/>
      <c r="O4742"/>
      <c r="P4742"/>
      <c r="Q4742"/>
      <c r="R4742"/>
      <c r="S4742"/>
      <c r="T4742"/>
      <c r="U4742"/>
    </row>
    <row r="4743" spans="1:21" s="105" customFormat="1" x14ac:dyDescent="0.3">
      <c r="A4743"/>
      <c r="B4743"/>
      <c r="C4743"/>
      <c r="D4743"/>
      <c r="E4743"/>
      <c r="F4743"/>
      <c r="G4743"/>
      <c r="H4743"/>
      <c r="I4743"/>
      <c r="J4743" s="102"/>
      <c r="K4743"/>
      <c r="L4743" s="102"/>
      <c r="M4743" s="135"/>
      <c r="N4743"/>
      <c r="O4743"/>
      <c r="P4743"/>
      <c r="Q4743"/>
      <c r="R4743"/>
      <c r="S4743"/>
      <c r="T4743"/>
      <c r="U4743"/>
    </row>
    <row r="4744" spans="1:21" s="105" customFormat="1" x14ac:dyDescent="0.3">
      <c r="A4744"/>
      <c r="B4744"/>
      <c r="C4744"/>
      <c r="D4744"/>
      <c r="E4744"/>
      <c r="F4744"/>
      <c r="G4744"/>
      <c r="H4744"/>
      <c r="I4744"/>
      <c r="J4744" s="102"/>
      <c r="K4744"/>
      <c r="L4744" s="102"/>
      <c r="M4744" s="135"/>
      <c r="N4744"/>
      <c r="O4744"/>
      <c r="P4744"/>
      <c r="Q4744"/>
      <c r="R4744"/>
      <c r="S4744"/>
      <c r="T4744"/>
      <c r="U4744"/>
    </row>
    <row r="4745" spans="1:21" s="105" customFormat="1" x14ac:dyDescent="0.3">
      <c r="A4745"/>
      <c r="B4745"/>
      <c r="C4745"/>
      <c r="D4745"/>
      <c r="E4745"/>
      <c r="F4745"/>
      <c r="G4745"/>
      <c r="H4745"/>
      <c r="I4745"/>
      <c r="J4745" s="102"/>
      <c r="K4745"/>
      <c r="L4745" s="102"/>
      <c r="M4745" s="135"/>
      <c r="N4745"/>
      <c r="O4745"/>
      <c r="P4745"/>
      <c r="Q4745"/>
      <c r="R4745"/>
      <c r="S4745"/>
      <c r="T4745"/>
      <c r="U4745"/>
    </row>
    <row r="4746" spans="1:21" s="105" customFormat="1" x14ac:dyDescent="0.3">
      <c r="A4746"/>
      <c r="B4746"/>
      <c r="C4746"/>
      <c r="D4746"/>
      <c r="E4746"/>
      <c r="F4746"/>
      <c r="G4746"/>
      <c r="H4746"/>
      <c r="I4746"/>
      <c r="J4746" s="102"/>
      <c r="K4746"/>
      <c r="L4746" s="102"/>
      <c r="M4746" s="135"/>
      <c r="N4746"/>
      <c r="O4746"/>
      <c r="P4746"/>
      <c r="Q4746"/>
      <c r="R4746"/>
      <c r="S4746"/>
      <c r="T4746"/>
      <c r="U4746"/>
    </row>
    <row r="4747" spans="1:21" s="105" customFormat="1" x14ac:dyDescent="0.3">
      <c r="A4747"/>
      <c r="B4747"/>
      <c r="C4747"/>
      <c r="D4747"/>
      <c r="E4747"/>
      <c r="F4747"/>
      <c r="G4747"/>
      <c r="H4747"/>
      <c r="I4747"/>
      <c r="J4747" s="102"/>
      <c r="K4747"/>
      <c r="L4747" s="102"/>
      <c r="M4747" s="135"/>
      <c r="N4747"/>
      <c r="O4747"/>
      <c r="P4747"/>
      <c r="Q4747"/>
      <c r="R4747"/>
      <c r="S4747"/>
      <c r="T4747"/>
      <c r="U4747"/>
    </row>
    <row r="4748" spans="1:21" s="105" customFormat="1" x14ac:dyDescent="0.3">
      <c r="A4748"/>
      <c r="B4748"/>
      <c r="C4748"/>
      <c r="D4748"/>
      <c r="E4748"/>
      <c r="F4748"/>
      <c r="G4748"/>
      <c r="H4748"/>
      <c r="I4748"/>
      <c r="J4748" s="102"/>
      <c r="K4748"/>
      <c r="L4748" s="102"/>
      <c r="M4748" s="135"/>
      <c r="N4748"/>
      <c r="O4748"/>
      <c r="P4748"/>
      <c r="Q4748"/>
      <c r="R4748"/>
      <c r="S4748"/>
      <c r="T4748"/>
      <c r="U4748"/>
    </row>
    <row r="4749" spans="1:21" s="105" customFormat="1" x14ac:dyDescent="0.3">
      <c r="A4749"/>
      <c r="B4749"/>
      <c r="C4749"/>
      <c r="D4749"/>
      <c r="E4749"/>
      <c r="F4749"/>
      <c r="G4749"/>
      <c r="H4749"/>
      <c r="I4749"/>
      <c r="J4749" s="102"/>
      <c r="K4749"/>
      <c r="L4749" s="102"/>
      <c r="M4749" s="135"/>
      <c r="N4749"/>
      <c r="O4749"/>
      <c r="P4749"/>
      <c r="Q4749"/>
      <c r="R4749"/>
      <c r="S4749"/>
      <c r="T4749"/>
      <c r="U4749"/>
    </row>
    <row r="4750" spans="1:21" s="105" customFormat="1" x14ac:dyDescent="0.3">
      <c r="A4750"/>
      <c r="B4750"/>
      <c r="C4750"/>
      <c r="D4750"/>
      <c r="E4750"/>
      <c r="F4750"/>
      <c r="G4750"/>
      <c r="H4750"/>
      <c r="I4750"/>
      <c r="J4750" s="102"/>
      <c r="K4750"/>
      <c r="L4750" s="102"/>
      <c r="M4750" s="135"/>
      <c r="N4750"/>
      <c r="O4750"/>
      <c r="P4750"/>
      <c r="Q4750"/>
      <c r="R4750"/>
      <c r="S4750"/>
      <c r="T4750"/>
      <c r="U4750"/>
    </row>
    <row r="4751" spans="1:21" s="105" customFormat="1" x14ac:dyDescent="0.3">
      <c r="A4751"/>
      <c r="B4751"/>
      <c r="C4751"/>
      <c r="D4751"/>
      <c r="E4751"/>
      <c r="F4751"/>
      <c r="G4751"/>
      <c r="H4751"/>
      <c r="I4751"/>
      <c r="J4751" s="102"/>
      <c r="K4751"/>
      <c r="L4751" s="102"/>
      <c r="M4751" s="135"/>
      <c r="N4751"/>
      <c r="O4751"/>
      <c r="P4751"/>
      <c r="Q4751"/>
      <c r="R4751"/>
      <c r="S4751"/>
      <c r="T4751"/>
      <c r="U4751"/>
    </row>
    <row r="4752" spans="1:21" s="105" customFormat="1" x14ac:dyDescent="0.3">
      <c r="A4752"/>
      <c r="B4752"/>
      <c r="C4752"/>
      <c r="D4752"/>
      <c r="E4752"/>
      <c r="F4752"/>
      <c r="G4752"/>
      <c r="H4752"/>
      <c r="I4752"/>
      <c r="J4752" s="102"/>
      <c r="K4752"/>
      <c r="L4752" s="102"/>
      <c r="M4752" s="135"/>
      <c r="N4752"/>
      <c r="O4752"/>
      <c r="P4752"/>
      <c r="Q4752"/>
      <c r="R4752"/>
      <c r="S4752"/>
      <c r="T4752"/>
      <c r="U4752"/>
    </row>
    <row r="4753" spans="1:21" s="105" customFormat="1" x14ac:dyDescent="0.3">
      <c r="A4753"/>
      <c r="B4753"/>
      <c r="C4753"/>
      <c r="D4753"/>
      <c r="E4753"/>
      <c r="F4753"/>
      <c r="G4753"/>
      <c r="H4753"/>
      <c r="I4753"/>
      <c r="J4753" s="102"/>
      <c r="K4753"/>
      <c r="L4753" s="102"/>
      <c r="M4753" s="135"/>
      <c r="N4753"/>
      <c r="O4753"/>
      <c r="P4753"/>
      <c r="Q4753"/>
      <c r="R4753"/>
      <c r="S4753"/>
      <c r="T4753"/>
      <c r="U4753"/>
    </row>
    <row r="4754" spans="1:21" s="105" customFormat="1" x14ac:dyDescent="0.3">
      <c r="A4754"/>
      <c r="B4754"/>
      <c r="C4754"/>
      <c r="D4754"/>
      <c r="E4754"/>
      <c r="F4754"/>
      <c r="G4754"/>
      <c r="H4754"/>
      <c r="I4754"/>
      <c r="J4754" s="102"/>
      <c r="K4754"/>
      <c r="L4754" s="102"/>
      <c r="M4754" s="135"/>
      <c r="N4754"/>
      <c r="O4754"/>
      <c r="P4754"/>
      <c r="Q4754"/>
      <c r="R4754"/>
      <c r="S4754"/>
      <c r="T4754"/>
      <c r="U4754"/>
    </row>
    <row r="4755" spans="1:21" s="105" customFormat="1" x14ac:dyDescent="0.3">
      <c r="A4755"/>
      <c r="B4755"/>
      <c r="C4755"/>
      <c r="D4755"/>
      <c r="E4755"/>
      <c r="F4755"/>
      <c r="G4755"/>
      <c r="H4755"/>
      <c r="I4755"/>
      <c r="J4755" s="102"/>
      <c r="K4755"/>
      <c r="L4755" s="102"/>
      <c r="M4755" s="135"/>
      <c r="N4755"/>
      <c r="O4755"/>
      <c r="P4755"/>
      <c r="Q4755"/>
      <c r="R4755"/>
      <c r="S4755"/>
      <c r="T4755"/>
      <c r="U4755"/>
    </row>
    <row r="4756" spans="1:21" s="105" customFormat="1" x14ac:dyDescent="0.3">
      <c r="A4756"/>
      <c r="B4756"/>
      <c r="C4756"/>
      <c r="D4756"/>
      <c r="E4756"/>
      <c r="F4756"/>
      <c r="G4756"/>
      <c r="H4756"/>
      <c r="I4756"/>
      <c r="J4756" s="102"/>
      <c r="K4756"/>
      <c r="L4756" s="102"/>
      <c r="M4756" s="135"/>
      <c r="N4756"/>
      <c r="O4756"/>
      <c r="P4756"/>
      <c r="Q4756"/>
      <c r="R4756"/>
      <c r="S4756"/>
      <c r="T4756"/>
      <c r="U4756"/>
    </row>
    <row r="4757" spans="1:21" s="105" customFormat="1" x14ac:dyDescent="0.3">
      <c r="A4757"/>
      <c r="B4757"/>
      <c r="C4757"/>
      <c r="D4757"/>
      <c r="E4757"/>
      <c r="F4757"/>
      <c r="G4757"/>
      <c r="H4757"/>
      <c r="I4757"/>
      <c r="J4757" s="102"/>
      <c r="K4757"/>
      <c r="L4757" s="102"/>
      <c r="M4757" s="135"/>
      <c r="N4757"/>
      <c r="O4757"/>
      <c r="P4757"/>
      <c r="Q4757"/>
      <c r="R4757"/>
      <c r="S4757"/>
      <c r="T4757"/>
      <c r="U4757"/>
    </row>
    <row r="4758" spans="1:21" s="105" customFormat="1" x14ac:dyDescent="0.3">
      <c r="A4758"/>
      <c r="B4758"/>
      <c r="C4758"/>
      <c r="D4758"/>
      <c r="E4758"/>
      <c r="F4758"/>
      <c r="G4758"/>
      <c r="H4758"/>
      <c r="I4758"/>
      <c r="J4758" s="102"/>
      <c r="K4758"/>
      <c r="L4758" s="102"/>
      <c r="M4758" s="135"/>
      <c r="N4758"/>
      <c r="O4758"/>
      <c r="P4758"/>
      <c r="Q4758"/>
      <c r="R4758"/>
      <c r="S4758"/>
      <c r="T4758"/>
      <c r="U4758"/>
    </row>
    <row r="4759" spans="1:21" s="105" customFormat="1" x14ac:dyDescent="0.3">
      <c r="A4759"/>
      <c r="B4759"/>
      <c r="C4759"/>
      <c r="D4759"/>
      <c r="E4759"/>
      <c r="F4759"/>
      <c r="G4759"/>
      <c r="H4759"/>
      <c r="I4759"/>
      <c r="J4759" s="102"/>
      <c r="K4759"/>
      <c r="L4759" s="102"/>
      <c r="M4759" s="135"/>
      <c r="N4759"/>
      <c r="O4759"/>
      <c r="P4759"/>
      <c r="Q4759"/>
      <c r="R4759"/>
      <c r="S4759"/>
      <c r="T4759"/>
      <c r="U4759"/>
    </row>
    <row r="4760" spans="1:21" s="105" customFormat="1" x14ac:dyDescent="0.3">
      <c r="A4760"/>
      <c r="B4760"/>
      <c r="C4760"/>
      <c r="D4760"/>
      <c r="E4760"/>
      <c r="F4760"/>
      <c r="G4760"/>
      <c r="H4760"/>
      <c r="I4760"/>
      <c r="J4760" s="102"/>
      <c r="K4760"/>
      <c r="L4760" s="102"/>
      <c r="M4760" s="135"/>
      <c r="N4760"/>
      <c r="O4760"/>
      <c r="P4760"/>
      <c r="Q4760"/>
      <c r="R4760"/>
      <c r="S4760"/>
      <c r="T4760"/>
      <c r="U4760"/>
    </row>
    <row r="4761" spans="1:21" s="105" customFormat="1" x14ac:dyDescent="0.3">
      <c r="A4761"/>
      <c r="B4761"/>
      <c r="C4761"/>
      <c r="D4761"/>
      <c r="E4761"/>
      <c r="F4761"/>
      <c r="G4761"/>
      <c r="H4761"/>
      <c r="I4761"/>
      <c r="J4761" s="102"/>
      <c r="K4761"/>
      <c r="L4761" s="102"/>
      <c r="M4761" s="135"/>
      <c r="N4761"/>
      <c r="O4761"/>
      <c r="P4761"/>
      <c r="Q4761"/>
      <c r="R4761"/>
      <c r="S4761"/>
      <c r="T4761"/>
      <c r="U4761"/>
    </row>
    <row r="4762" spans="1:21" s="105" customFormat="1" x14ac:dyDescent="0.3">
      <c r="A4762"/>
      <c r="B4762"/>
      <c r="C4762"/>
      <c r="D4762"/>
      <c r="E4762"/>
      <c r="F4762"/>
      <c r="G4762"/>
      <c r="H4762"/>
      <c r="I4762"/>
      <c r="J4762" s="102"/>
      <c r="K4762"/>
      <c r="L4762" s="102"/>
      <c r="M4762" s="135"/>
      <c r="N4762"/>
      <c r="O4762"/>
      <c r="P4762"/>
      <c r="Q4762"/>
      <c r="R4762"/>
      <c r="S4762"/>
      <c r="T4762"/>
      <c r="U4762"/>
    </row>
    <row r="4763" spans="1:21" s="105" customFormat="1" x14ac:dyDescent="0.3">
      <c r="A4763"/>
      <c r="B4763"/>
      <c r="C4763"/>
      <c r="D4763"/>
      <c r="E4763"/>
      <c r="F4763"/>
      <c r="G4763"/>
      <c r="H4763"/>
      <c r="I4763"/>
      <c r="J4763" s="102"/>
      <c r="K4763"/>
      <c r="L4763" s="102"/>
      <c r="M4763" s="135"/>
      <c r="N4763"/>
      <c r="O4763"/>
      <c r="P4763"/>
      <c r="Q4763"/>
      <c r="R4763"/>
      <c r="S4763"/>
      <c r="T4763"/>
      <c r="U4763"/>
    </row>
    <row r="4764" spans="1:21" s="105" customFormat="1" x14ac:dyDescent="0.3">
      <c r="A4764"/>
      <c r="B4764"/>
      <c r="C4764"/>
      <c r="D4764"/>
      <c r="E4764"/>
      <c r="F4764"/>
      <c r="G4764"/>
      <c r="H4764"/>
      <c r="I4764"/>
      <c r="J4764" s="102"/>
      <c r="K4764"/>
      <c r="L4764" s="102"/>
      <c r="M4764" s="135"/>
      <c r="N4764"/>
      <c r="O4764"/>
      <c r="P4764"/>
      <c r="Q4764"/>
      <c r="R4764"/>
      <c r="S4764"/>
      <c r="T4764"/>
      <c r="U4764"/>
    </row>
    <row r="4765" spans="1:21" s="105" customFormat="1" x14ac:dyDescent="0.3">
      <c r="A4765"/>
      <c r="B4765"/>
      <c r="C4765"/>
      <c r="D4765"/>
      <c r="E4765"/>
      <c r="F4765"/>
      <c r="G4765"/>
      <c r="H4765"/>
      <c r="I4765"/>
      <c r="J4765" s="102"/>
      <c r="K4765"/>
      <c r="L4765" s="102"/>
      <c r="M4765" s="135"/>
      <c r="N4765"/>
      <c r="O4765"/>
      <c r="P4765"/>
      <c r="Q4765"/>
      <c r="R4765"/>
      <c r="S4765"/>
      <c r="T4765"/>
      <c r="U4765"/>
    </row>
    <row r="4766" spans="1:21" s="105" customFormat="1" x14ac:dyDescent="0.3">
      <c r="A4766"/>
      <c r="B4766"/>
      <c r="C4766"/>
      <c r="D4766"/>
      <c r="E4766"/>
      <c r="F4766"/>
      <c r="G4766"/>
      <c r="H4766"/>
      <c r="I4766"/>
      <c r="J4766" s="102"/>
      <c r="K4766"/>
      <c r="L4766" s="102"/>
      <c r="M4766" s="135"/>
      <c r="N4766"/>
      <c r="O4766"/>
      <c r="P4766"/>
      <c r="Q4766"/>
      <c r="R4766"/>
      <c r="S4766"/>
      <c r="T4766"/>
      <c r="U4766"/>
    </row>
    <row r="4767" spans="1:21" s="105" customFormat="1" x14ac:dyDescent="0.3">
      <c r="A4767"/>
      <c r="B4767"/>
      <c r="C4767"/>
      <c r="D4767"/>
      <c r="E4767"/>
      <c r="F4767"/>
      <c r="G4767"/>
      <c r="H4767"/>
      <c r="I4767"/>
      <c r="J4767" s="102"/>
      <c r="K4767"/>
      <c r="L4767" s="102"/>
      <c r="M4767" s="135"/>
      <c r="N4767"/>
      <c r="O4767"/>
      <c r="P4767"/>
      <c r="Q4767"/>
      <c r="R4767"/>
      <c r="S4767"/>
      <c r="T4767"/>
      <c r="U4767"/>
    </row>
    <row r="4768" spans="1:21" s="105" customFormat="1" x14ac:dyDescent="0.3">
      <c r="A4768"/>
      <c r="B4768"/>
      <c r="C4768"/>
      <c r="D4768"/>
      <c r="E4768"/>
      <c r="F4768"/>
      <c r="G4768"/>
      <c r="H4768"/>
      <c r="I4768"/>
      <c r="J4768" s="102"/>
      <c r="K4768"/>
      <c r="L4768" s="102"/>
      <c r="M4768" s="135"/>
      <c r="N4768"/>
      <c r="O4768"/>
      <c r="P4768"/>
      <c r="Q4768"/>
      <c r="R4768"/>
      <c r="S4768"/>
      <c r="T4768"/>
      <c r="U4768"/>
    </row>
    <row r="4769" spans="1:21" s="105" customFormat="1" x14ac:dyDescent="0.3">
      <c r="A4769"/>
      <c r="B4769"/>
      <c r="C4769"/>
      <c r="D4769"/>
      <c r="E4769"/>
      <c r="F4769"/>
      <c r="G4769"/>
      <c r="H4769"/>
      <c r="I4769"/>
      <c r="J4769" s="102"/>
      <c r="K4769"/>
      <c r="L4769" s="102"/>
      <c r="M4769" s="135"/>
      <c r="N4769"/>
      <c r="O4769"/>
      <c r="P4769"/>
      <c r="Q4769"/>
      <c r="R4769"/>
      <c r="S4769"/>
      <c r="T4769"/>
      <c r="U4769"/>
    </row>
    <row r="4770" spans="1:21" s="105" customFormat="1" x14ac:dyDescent="0.3">
      <c r="A4770"/>
      <c r="B4770"/>
      <c r="C4770"/>
      <c r="D4770"/>
      <c r="E4770"/>
      <c r="F4770"/>
      <c r="G4770"/>
      <c r="H4770"/>
      <c r="I4770"/>
      <c r="J4770" s="102"/>
      <c r="K4770"/>
      <c r="L4770" s="102"/>
      <c r="M4770" s="135"/>
      <c r="N4770"/>
      <c r="O4770"/>
      <c r="P4770"/>
      <c r="Q4770"/>
      <c r="R4770"/>
      <c r="S4770"/>
      <c r="T4770"/>
      <c r="U4770"/>
    </row>
    <row r="4771" spans="1:21" s="105" customFormat="1" x14ac:dyDescent="0.3">
      <c r="A4771"/>
      <c r="B4771"/>
      <c r="C4771"/>
      <c r="D4771"/>
      <c r="E4771"/>
      <c r="F4771"/>
      <c r="G4771"/>
      <c r="H4771"/>
      <c r="I4771"/>
      <c r="J4771" s="102"/>
      <c r="K4771"/>
      <c r="L4771" s="102"/>
      <c r="M4771" s="135"/>
      <c r="N4771"/>
      <c r="O4771"/>
      <c r="P4771"/>
      <c r="Q4771"/>
      <c r="R4771"/>
      <c r="S4771"/>
      <c r="T4771"/>
      <c r="U4771"/>
    </row>
    <row r="4772" spans="1:21" s="105" customFormat="1" x14ac:dyDescent="0.3">
      <c r="A4772"/>
      <c r="B4772"/>
      <c r="C4772"/>
      <c r="D4772"/>
      <c r="E4772"/>
      <c r="F4772"/>
      <c r="G4772"/>
      <c r="H4772"/>
      <c r="I4772"/>
      <c r="J4772" s="102"/>
      <c r="K4772"/>
      <c r="L4772" s="102"/>
      <c r="M4772" s="135"/>
      <c r="N4772"/>
      <c r="O4772"/>
      <c r="P4772"/>
      <c r="Q4772"/>
      <c r="R4772"/>
      <c r="S4772"/>
      <c r="T4772"/>
      <c r="U4772"/>
    </row>
    <row r="4773" spans="1:21" s="105" customFormat="1" x14ac:dyDescent="0.3">
      <c r="A4773"/>
      <c r="B4773"/>
      <c r="C4773"/>
      <c r="D4773"/>
      <c r="E4773"/>
      <c r="F4773"/>
      <c r="G4773"/>
      <c r="H4773"/>
      <c r="I4773"/>
      <c r="J4773" s="102"/>
      <c r="K4773"/>
      <c r="L4773" s="102"/>
      <c r="M4773" s="135"/>
      <c r="N4773"/>
      <c r="O4773"/>
      <c r="P4773"/>
      <c r="Q4773"/>
      <c r="R4773"/>
      <c r="S4773"/>
      <c r="T4773"/>
      <c r="U4773"/>
    </row>
    <row r="4774" spans="1:21" s="105" customFormat="1" x14ac:dyDescent="0.3">
      <c r="A4774"/>
      <c r="B4774"/>
      <c r="C4774"/>
      <c r="D4774"/>
      <c r="E4774"/>
      <c r="F4774"/>
      <c r="G4774"/>
      <c r="H4774"/>
      <c r="I4774"/>
      <c r="J4774" s="102"/>
      <c r="K4774"/>
      <c r="L4774" s="102"/>
      <c r="M4774" s="135"/>
      <c r="N4774"/>
      <c r="O4774"/>
      <c r="P4774"/>
      <c r="Q4774"/>
      <c r="R4774"/>
      <c r="S4774"/>
      <c r="T4774"/>
      <c r="U4774"/>
    </row>
    <row r="4775" spans="1:21" s="105" customFormat="1" x14ac:dyDescent="0.3">
      <c r="A4775"/>
      <c r="B4775"/>
      <c r="C4775"/>
      <c r="D4775"/>
      <c r="E4775"/>
      <c r="F4775"/>
      <c r="G4775"/>
      <c r="H4775"/>
      <c r="I4775"/>
      <c r="J4775" s="102"/>
      <c r="K4775"/>
      <c r="L4775" s="102"/>
      <c r="M4775" s="135"/>
      <c r="N4775"/>
      <c r="O4775"/>
      <c r="P4775"/>
      <c r="Q4775"/>
      <c r="R4775"/>
      <c r="S4775"/>
      <c r="T4775"/>
      <c r="U4775"/>
    </row>
    <row r="4776" spans="1:21" s="105" customFormat="1" x14ac:dyDescent="0.3">
      <c r="A4776"/>
      <c r="B4776"/>
      <c r="C4776"/>
      <c r="D4776"/>
      <c r="E4776"/>
      <c r="F4776"/>
      <c r="G4776"/>
      <c r="H4776"/>
      <c r="I4776"/>
      <c r="J4776" s="102"/>
      <c r="K4776"/>
      <c r="L4776" s="102"/>
      <c r="M4776" s="135"/>
      <c r="N4776"/>
      <c r="O4776"/>
      <c r="P4776"/>
      <c r="Q4776"/>
      <c r="R4776"/>
      <c r="S4776"/>
      <c r="T4776"/>
      <c r="U4776"/>
    </row>
    <row r="4777" spans="1:21" s="105" customFormat="1" x14ac:dyDescent="0.3">
      <c r="A4777"/>
      <c r="B4777"/>
      <c r="C4777"/>
      <c r="D4777"/>
      <c r="E4777"/>
      <c r="F4777"/>
      <c r="G4777"/>
      <c r="H4777"/>
      <c r="I4777"/>
      <c r="J4777" s="102"/>
      <c r="K4777"/>
      <c r="L4777" s="102"/>
      <c r="M4777" s="135"/>
      <c r="N4777"/>
      <c r="O4777"/>
      <c r="P4777"/>
      <c r="Q4777"/>
      <c r="R4777"/>
      <c r="S4777"/>
      <c r="T4777"/>
      <c r="U4777"/>
    </row>
    <row r="4778" spans="1:21" s="105" customFormat="1" x14ac:dyDescent="0.3">
      <c r="A4778"/>
      <c r="B4778"/>
      <c r="C4778"/>
      <c r="D4778"/>
      <c r="E4778"/>
      <c r="F4778"/>
      <c r="G4778"/>
      <c r="H4778"/>
      <c r="I4778"/>
      <c r="J4778" s="102"/>
      <c r="K4778"/>
      <c r="L4778" s="102"/>
      <c r="M4778" s="135"/>
      <c r="N4778"/>
      <c r="O4778"/>
      <c r="P4778"/>
      <c r="Q4778"/>
      <c r="R4778"/>
      <c r="S4778"/>
      <c r="T4778"/>
      <c r="U4778"/>
    </row>
    <row r="4779" spans="1:21" s="105" customFormat="1" x14ac:dyDescent="0.3">
      <c r="A4779"/>
      <c r="B4779"/>
      <c r="C4779"/>
      <c r="D4779"/>
      <c r="E4779"/>
      <c r="F4779"/>
      <c r="G4779"/>
      <c r="H4779"/>
      <c r="I4779"/>
      <c r="J4779" s="102"/>
      <c r="K4779"/>
      <c r="L4779" s="102"/>
      <c r="M4779" s="135"/>
      <c r="N4779"/>
      <c r="O4779"/>
      <c r="P4779"/>
      <c r="Q4779"/>
      <c r="R4779"/>
      <c r="S4779"/>
      <c r="T4779"/>
      <c r="U4779"/>
    </row>
    <row r="4780" spans="1:21" s="105" customFormat="1" x14ac:dyDescent="0.3">
      <c r="A4780"/>
      <c r="B4780"/>
      <c r="C4780"/>
      <c r="D4780"/>
      <c r="E4780"/>
      <c r="F4780"/>
      <c r="G4780"/>
      <c r="H4780"/>
      <c r="I4780"/>
      <c r="J4780" s="102"/>
      <c r="K4780"/>
      <c r="L4780" s="102"/>
      <c r="M4780" s="135"/>
      <c r="N4780"/>
      <c r="O4780"/>
      <c r="P4780"/>
      <c r="Q4780"/>
      <c r="R4780"/>
      <c r="S4780"/>
      <c r="T4780"/>
      <c r="U4780"/>
    </row>
    <row r="4781" spans="1:21" s="105" customFormat="1" x14ac:dyDescent="0.3">
      <c r="A4781"/>
      <c r="B4781"/>
      <c r="C4781"/>
      <c r="D4781"/>
      <c r="E4781"/>
      <c r="F4781"/>
      <c r="G4781"/>
      <c r="H4781"/>
      <c r="I4781"/>
      <c r="J4781" s="102"/>
      <c r="K4781"/>
      <c r="L4781" s="102"/>
      <c r="M4781" s="135"/>
      <c r="N4781"/>
      <c r="O4781"/>
      <c r="P4781"/>
      <c r="Q4781"/>
      <c r="R4781"/>
      <c r="S4781"/>
      <c r="T4781"/>
      <c r="U4781"/>
    </row>
    <row r="4782" spans="1:21" s="105" customFormat="1" x14ac:dyDescent="0.3">
      <c r="A4782"/>
      <c r="B4782"/>
      <c r="C4782"/>
      <c r="D4782"/>
      <c r="E4782"/>
      <c r="F4782"/>
      <c r="G4782"/>
      <c r="H4782"/>
      <c r="I4782"/>
      <c r="J4782" s="102"/>
      <c r="K4782"/>
      <c r="L4782" s="102"/>
      <c r="M4782" s="135"/>
      <c r="N4782"/>
      <c r="O4782"/>
      <c r="P4782"/>
      <c r="Q4782"/>
      <c r="R4782"/>
      <c r="S4782"/>
      <c r="T4782"/>
      <c r="U4782"/>
    </row>
    <row r="4783" spans="1:21" s="105" customFormat="1" x14ac:dyDescent="0.3">
      <c r="A4783"/>
      <c r="B4783"/>
      <c r="C4783"/>
      <c r="D4783"/>
      <c r="E4783"/>
      <c r="F4783"/>
      <c r="G4783"/>
      <c r="H4783"/>
      <c r="I4783"/>
      <c r="J4783" s="102"/>
      <c r="K4783"/>
      <c r="L4783" s="102"/>
      <c r="M4783" s="135"/>
      <c r="N4783"/>
      <c r="O4783"/>
      <c r="P4783"/>
      <c r="Q4783"/>
      <c r="R4783"/>
      <c r="S4783"/>
      <c r="T4783"/>
      <c r="U4783"/>
    </row>
    <row r="4784" spans="1:21" s="105" customFormat="1" x14ac:dyDescent="0.3">
      <c r="A4784"/>
      <c r="B4784"/>
      <c r="C4784"/>
      <c r="D4784"/>
      <c r="E4784"/>
      <c r="F4784"/>
      <c r="G4784"/>
      <c r="H4784"/>
      <c r="I4784"/>
      <c r="J4784" s="102"/>
      <c r="K4784"/>
      <c r="L4784" s="102"/>
      <c r="M4784" s="135"/>
      <c r="N4784"/>
      <c r="O4784"/>
      <c r="P4784"/>
      <c r="Q4784"/>
      <c r="R4784"/>
      <c r="S4784"/>
      <c r="T4784"/>
      <c r="U4784"/>
    </row>
    <row r="4785" spans="1:21" s="105" customFormat="1" x14ac:dyDescent="0.3">
      <c r="A4785"/>
      <c r="B4785"/>
      <c r="C4785"/>
      <c r="D4785"/>
      <c r="E4785"/>
      <c r="F4785"/>
      <c r="G4785"/>
      <c r="H4785"/>
      <c r="I4785"/>
      <c r="J4785" s="102"/>
      <c r="K4785"/>
      <c r="L4785" s="102"/>
      <c r="M4785" s="135"/>
      <c r="N4785"/>
      <c r="O4785"/>
      <c r="P4785"/>
      <c r="Q4785"/>
      <c r="R4785"/>
      <c r="S4785"/>
      <c r="T4785"/>
      <c r="U4785"/>
    </row>
    <row r="4786" spans="1:21" s="105" customFormat="1" x14ac:dyDescent="0.3">
      <c r="A4786"/>
      <c r="B4786"/>
      <c r="C4786"/>
      <c r="D4786"/>
      <c r="E4786"/>
      <c r="F4786"/>
      <c r="G4786"/>
      <c r="H4786"/>
      <c r="I4786"/>
      <c r="J4786" s="102"/>
      <c r="K4786"/>
      <c r="L4786" s="102"/>
      <c r="M4786" s="135"/>
      <c r="N4786"/>
      <c r="O4786"/>
      <c r="P4786"/>
      <c r="Q4786"/>
      <c r="R4786"/>
      <c r="S4786"/>
      <c r="T4786"/>
      <c r="U4786"/>
    </row>
    <row r="4787" spans="1:21" s="105" customFormat="1" x14ac:dyDescent="0.3">
      <c r="A4787"/>
      <c r="B4787"/>
      <c r="C4787"/>
      <c r="D4787"/>
      <c r="E4787"/>
      <c r="F4787"/>
      <c r="G4787"/>
      <c r="H4787"/>
      <c r="I4787"/>
      <c r="J4787" s="102"/>
      <c r="K4787"/>
      <c r="L4787" s="102"/>
      <c r="M4787" s="135"/>
      <c r="N4787"/>
      <c r="O4787"/>
      <c r="P4787"/>
      <c r="Q4787"/>
      <c r="R4787"/>
      <c r="S4787"/>
      <c r="T4787"/>
      <c r="U4787"/>
    </row>
    <row r="4788" spans="1:21" s="105" customFormat="1" x14ac:dyDescent="0.3">
      <c r="A4788"/>
      <c r="B4788"/>
      <c r="C4788"/>
      <c r="D4788"/>
      <c r="E4788"/>
      <c r="F4788"/>
      <c r="G4788"/>
      <c r="H4788"/>
      <c r="I4788"/>
      <c r="J4788" s="102"/>
      <c r="K4788"/>
      <c r="L4788" s="102"/>
      <c r="M4788" s="135"/>
      <c r="N4788"/>
      <c r="O4788"/>
      <c r="P4788"/>
      <c r="Q4788"/>
      <c r="R4788"/>
      <c r="S4788"/>
      <c r="T4788"/>
      <c r="U4788"/>
    </row>
    <row r="4789" spans="1:21" s="105" customFormat="1" x14ac:dyDescent="0.3">
      <c r="A4789"/>
      <c r="B4789"/>
      <c r="C4789"/>
      <c r="D4789"/>
      <c r="E4789"/>
      <c r="F4789"/>
      <c r="G4789"/>
      <c r="H4789"/>
      <c r="I4789"/>
      <c r="J4789" s="102"/>
      <c r="K4789"/>
      <c r="L4789" s="102"/>
      <c r="M4789" s="135"/>
      <c r="N4789"/>
      <c r="O4789"/>
      <c r="P4789"/>
      <c r="Q4789"/>
      <c r="R4789"/>
      <c r="S4789"/>
      <c r="T4789"/>
      <c r="U4789"/>
    </row>
    <row r="4790" spans="1:21" s="105" customFormat="1" x14ac:dyDescent="0.3">
      <c r="A4790"/>
      <c r="B4790"/>
      <c r="C4790"/>
      <c r="D4790"/>
      <c r="E4790"/>
      <c r="F4790"/>
      <c r="G4790"/>
      <c r="H4790"/>
      <c r="I4790"/>
      <c r="J4790" s="102"/>
      <c r="K4790"/>
      <c r="L4790" s="102"/>
      <c r="M4790" s="135"/>
      <c r="N4790"/>
      <c r="O4790"/>
      <c r="P4790"/>
      <c r="Q4790"/>
      <c r="R4790"/>
      <c r="S4790"/>
      <c r="T4790"/>
      <c r="U4790"/>
    </row>
    <row r="4791" spans="1:21" s="105" customFormat="1" x14ac:dyDescent="0.3">
      <c r="A4791"/>
      <c r="B4791"/>
      <c r="C4791"/>
      <c r="D4791"/>
      <c r="E4791"/>
      <c r="F4791"/>
      <c r="G4791"/>
      <c r="H4791"/>
      <c r="I4791"/>
      <c r="J4791" s="102"/>
      <c r="K4791"/>
      <c r="L4791" s="102"/>
      <c r="M4791" s="135"/>
      <c r="N4791"/>
      <c r="O4791"/>
      <c r="P4791"/>
      <c r="Q4791"/>
      <c r="R4791"/>
      <c r="S4791"/>
      <c r="T4791"/>
      <c r="U4791"/>
    </row>
    <row r="4792" spans="1:21" s="105" customFormat="1" x14ac:dyDescent="0.3">
      <c r="A4792"/>
      <c r="B4792"/>
      <c r="C4792"/>
      <c r="D4792"/>
      <c r="E4792"/>
      <c r="F4792"/>
      <c r="G4792"/>
      <c r="H4792"/>
      <c r="I4792"/>
      <c r="J4792" s="102"/>
      <c r="K4792"/>
      <c r="L4792" s="102"/>
      <c r="M4792" s="135"/>
      <c r="N4792"/>
      <c r="O4792"/>
      <c r="P4792"/>
      <c r="Q4792"/>
      <c r="R4792"/>
      <c r="S4792"/>
      <c r="T4792"/>
      <c r="U4792"/>
    </row>
    <row r="4793" spans="1:21" s="105" customFormat="1" x14ac:dyDescent="0.3">
      <c r="A4793"/>
      <c r="B4793"/>
      <c r="C4793"/>
      <c r="D4793"/>
      <c r="E4793"/>
      <c r="F4793"/>
      <c r="G4793"/>
      <c r="H4793"/>
      <c r="I4793"/>
      <c r="J4793" s="102"/>
      <c r="K4793"/>
      <c r="L4793" s="102"/>
      <c r="M4793" s="135"/>
      <c r="N4793"/>
      <c r="O4793"/>
      <c r="P4793"/>
      <c r="Q4793"/>
      <c r="R4793"/>
      <c r="S4793"/>
      <c r="T4793"/>
      <c r="U4793"/>
    </row>
    <row r="4794" spans="1:21" s="105" customFormat="1" x14ac:dyDescent="0.3">
      <c r="A4794"/>
      <c r="B4794"/>
      <c r="C4794"/>
      <c r="D4794"/>
      <c r="E4794"/>
      <c r="F4794"/>
      <c r="G4794"/>
      <c r="H4794"/>
      <c r="I4794"/>
      <c r="J4794" s="102"/>
      <c r="K4794"/>
      <c r="L4794" s="102"/>
      <c r="M4794" s="135"/>
      <c r="N4794"/>
      <c r="O4794"/>
      <c r="P4794"/>
      <c r="Q4794"/>
      <c r="R4794"/>
      <c r="S4794"/>
      <c r="T4794"/>
      <c r="U4794"/>
    </row>
    <row r="4795" spans="1:21" s="105" customFormat="1" x14ac:dyDescent="0.3">
      <c r="A4795"/>
      <c r="B4795"/>
      <c r="C4795"/>
      <c r="D4795"/>
      <c r="E4795"/>
      <c r="F4795"/>
      <c r="G4795"/>
      <c r="H4795"/>
      <c r="I4795"/>
      <c r="J4795" s="102"/>
      <c r="K4795"/>
      <c r="L4795" s="102"/>
      <c r="M4795" s="135"/>
      <c r="N4795"/>
      <c r="O4795"/>
      <c r="P4795"/>
      <c r="Q4795"/>
      <c r="R4795"/>
      <c r="S4795"/>
      <c r="T4795"/>
      <c r="U4795"/>
    </row>
    <row r="4796" spans="1:21" s="105" customFormat="1" x14ac:dyDescent="0.3">
      <c r="A4796"/>
      <c r="B4796"/>
      <c r="C4796"/>
      <c r="D4796"/>
      <c r="E4796"/>
      <c r="F4796"/>
      <c r="G4796"/>
      <c r="H4796"/>
      <c r="I4796"/>
      <c r="J4796" s="102"/>
      <c r="K4796"/>
      <c r="L4796" s="102"/>
      <c r="M4796" s="135"/>
      <c r="N4796"/>
      <c r="O4796"/>
      <c r="P4796"/>
      <c r="Q4796"/>
      <c r="R4796"/>
      <c r="S4796"/>
      <c r="T4796"/>
      <c r="U4796"/>
    </row>
    <row r="4797" spans="1:21" s="105" customFormat="1" x14ac:dyDescent="0.3">
      <c r="A4797"/>
      <c r="B4797"/>
      <c r="C4797"/>
      <c r="D4797"/>
      <c r="E4797"/>
      <c r="F4797"/>
      <c r="G4797"/>
      <c r="H4797"/>
      <c r="I4797"/>
      <c r="J4797" s="102"/>
      <c r="K4797"/>
      <c r="L4797" s="102"/>
      <c r="M4797" s="135"/>
      <c r="N4797"/>
      <c r="O4797"/>
      <c r="P4797"/>
      <c r="Q4797"/>
      <c r="R4797"/>
      <c r="S4797"/>
      <c r="T4797"/>
      <c r="U4797"/>
    </row>
    <row r="4798" spans="1:21" s="105" customFormat="1" x14ac:dyDescent="0.3">
      <c r="A4798"/>
      <c r="B4798"/>
      <c r="C4798"/>
      <c r="D4798"/>
      <c r="E4798"/>
      <c r="F4798"/>
      <c r="G4798"/>
      <c r="H4798"/>
      <c r="I4798"/>
      <c r="J4798" s="102"/>
      <c r="K4798"/>
      <c r="L4798" s="102"/>
      <c r="M4798" s="135"/>
      <c r="N4798"/>
      <c r="O4798"/>
      <c r="P4798"/>
      <c r="Q4798"/>
      <c r="R4798"/>
      <c r="S4798"/>
      <c r="T4798"/>
      <c r="U4798"/>
    </row>
    <row r="4799" spans="1:21" s="105" customFormat="1" x14ac:dyDescent="0.3">
      <c r="A4799"/>
      <c r="B4799"/>
      <c r="C4799"/>
      <c r="D4799"/>
      <c r="E4799"/>
      <c r="F4799"/>
      <c r="G4799"/>
      <c r="H4799"/>
      <c r="I4799"/>
      <c r="J4799" s="102"/>
      <c r="K4799"/>
      <c r="L4799" s="102"/>
      <c r="M4799" s="135"/>
      <c r="N4799"/>
      <c r="O4799"/>
      <c r="P4799"/>
      <c r="Q4799"/>
      <c r="R4799"/>
      <c r="S4799"/>
      <c r="T4799"/>
      <c r="U4799"/>
    </row>
    <row r="4800" spans="1:21" s="105" customFormat="1" x14ac:dyDescent="0.3">
      <c r="A4800"/>
      <c r="B4800"/>
      <c r="C4800"/>
      <c r="D4800"/>
      <c r="E4800"/>
      <c r="F4800"/>
      <c r="G4800"/>
      <c r="H4800"/>
      <c r="I4800"/>
      <c r="J4800" s="102"/>
      <c r="K4800"/>
      <c r="L4800" s="102"/>
      <c r="M4800" s="135"/>
      <c r="N4800"/>
      <c r="O4800"/>
      <c r="P4800"/>
      <c r="Q4800"/>
      <c r="R4800"/>
      <c r="S4800"/>
      <c r="T4800"/>
      <c r="U4800"/>
    </row>
    <row r="4801" spans="1:21" s="105" customFormat="1" x14ac:dyDescent="0.3">
      <c r="A4801"/>
      <c r="B4801"/>
      <c r="C4801"/>
      <c r="D4801"/>
      <c r="E4801"/>
      <c r="F4801"/>
      <c r="G4801"/>
      <c r="H4801"/>
      <c r="I4801"/>
      <c r="J4801" s="102"/>
      <c r="K4801"/>
      <c r="L4801" s="102"/>
      <c r="M4801" s="135"/>
      <c r="N4801"/>
      <c r="O4801"/>
      <c r="P4801"/>
      <c r="Q4801"/>
      <c r="R4801"/>
      <c r="S4801"/>
      <c r="T4801"/>
      <c r="U4801"/>
    </row>
    <row r="4802" spans="1:21" s="105" customFormat="1" x14ac:dyDescent="0.3">
      <c r="A4802"/>
      <c r="B4802"/>
      <c r="C4802"/>
      <c r="D4802"/>
      <c r="E4802"/>
      <c r="F4802"/>
      <c r="G4802"/>
      <c r="H4802"/>
      <c r="I4802"/>
      <c r="J4802" s="102"/>
      <c r="K4802"/>
      <c r="L4802" s="102"/>
      <c r="M4802" s="135"/>
      <c r="N4802"/>
      <c r="O4802"/>
      <c r="P4802"/>
      <c r="Q4802"/>
      <c r="R4802"/>
      <c r="S4802"/>
      <c r="T4802"/>
      <c r="U4802"/>
    </row>
    <row r="4803" spans="1:21" s="105" customFormat="1" x14ac:dyDescent="0.3">
      <c r="A4803"/>
      <c r="B4803"/>
      <c r="C4803"/>
      <c r="D4803"/>
      <c r="E4803"/>
      <c r="F4803"/>
      <c r="G4803"/>
      <c r="H4803"/>
      <c r="I4803"/>
      <c r="J4803" s="102"/>
      <c r="K4803"/>
      <c r="L4803" s="102"/>
      <c r="M4803" s="135"/>
      <c r="N4803"/>
      <c r="O4803"/>
      <c r="P4803"/>
      <c r="Q4803"/>
      <c r="R4803"/>
      <c r="S4803"/>
      <c r="T4803"/>
      <c r="U4803"/>
    </row>
    <row r="4804" spans="1:21" s="105" customFormat="1" x14ac:dyDescent="0.3">
      <c r="A4804"/>
      <c r="B4804"/>
      <c r="C4804"/>
      <c r="D4804"/>
      <c r="E4804"/>
      <c r="F4804"/>
      <c r="G4804"/>
      <c r="H4804"/>
      <c r="I4804"/>
      <c r="J4804" s="102"/>
      <c r="K4804"/>
      <c r="L4804" s="102"/>
      <c r="M4804" s="135"/>
      <c r="N4804"/>
      <c r="O4804"/>
      <c r="P4804"/>
      <c r="Q4804"/>
      <c r="R4804"/>
      <c r="S4804"/>
      <c r="T4804"/>
      <c r="U4804"/>
    </row>
    <row r="4805" spans="1:21" s="105" customFormat="1" x14ac:dyDescent="0.3">
      <c r="A4805"/>
      <c r="B4805"/>
      <c r="C4805"/>
      <c r="D4805"/>
      <c r="E4805"/>
      <c r="F4805"/>
      <c r="G4805"/>
      <c r="H4805"/>
      <c r="I4805"/>
      <c r="J4805" s="102"/>
      <c r="K4805"/>
      <c r="L4805" s="102"/>
      <c r="M4805" s="135"/>
      <c r="N4805"/>
      <c r="O4805"/>
      <c r="P4805"/>
      <c r="Q4805"/>
      <c r="R4805"/>
      <c r="S4805"/>
      <c r="T4805"/>
      <c r="U4805"/>
    </row>
    <row r="4806" spans="1:21" s="105" customFormat="1" x14ac:dyDescent="0.3">
      <c r="A4806"/>
      <c r="B4806"/>
      <c r="C4806"/>
      <c r="D4806"/>
      <c r="E4806"/>
      <c r="F4806"/>
      <c r="G4806"/>
      <c r="H4806"/>
      <c r="I4806"/>
      <c r="J4806" s="102"/>
      <c r="K4806"/>
      <c r="L4806" s="102"/>
      <c r="M4806" s="135"/>
      <c r="N4806"/>
      <c r="O4806"/>
      <c r="P4806"/>
      <c r="Q4806"/>
      <c r="R4806"/>
      <c r="S4806"/>
      <c r="T4806"/>
      <c r="U4806"/>
    </row>
    <row r="4807" spans="1:21" s="105" customFormat="1" x14ac:dyDescent="0.3">
      <c r="A4807"/>
      <c r="B4807"/>
      <c r="C4807"/>
      <c r="D4807"/>
      <c r="E4807"/>
      <c r="F4807"/>
      <c r="G4807"/>
      <c r="H4807"/>
      <c r="I4807"/>
      <c r="J4807" s="102"/>
      <c r="K4807"/>
      <c r="L4807" s="102"/>
      <c r="M4807" s="135"/>
      <c r="N4807"/>
      <c r="O4807"/>
      <c r="P4807"/>
      <c r="Q4807"/>
      <c r="R4807"/>
      <c r="S4807"/>
      <c r="T4807"/>
      <c r="U4807"/>
    </row>
    <row r="4808" spans="1:21" s="105" customFormat="1" x14ac:dyDescent="0.3">
      <c r="A4808"/>
      <c r="B4808"/>
      <c r="C4808"/>
      <c r="D4808"/>
      <c r="E4808"/>
      <c r="F4808"/>
      <c r="G4808"/>
      <c r="H4808"/>
      <c r="I4808"/>
      <c r="J4808" s="102"/>
      <c r="K4808"/>
      <c r="L4808" s="102"/>
      <c r="M4808" s="135"/>
      <c r="N4808"/>
      <c r="O4808"/>
      <c r="P4808"/>
      <c r="Q4808"/>
      <c r="R4808"/>
      <c r="S4808"/>
      <c r="T4808"/>
      <c r="U4808"/>
    </row>
    <row r="4809" spans="1:21" s="105" customFormat="1" x14ac:dyDescent="0.3">
      <c r="A4809"/>
      <c r="B4809"/>
      <c r="C4809"/>
      <c r="D4809"/>
      <c r="E4809"/>
      <c r="F4809"/>
      <c r="G4809"/>
      <c r="H4809"/>
      <c r="I4809"/>
      <c r="J4809" s="102"/>
      <c r="K4809"/>
      <c r="L4809" s="102"/>
      <c r="M4809" s="135"/>
      <c r="N4809"/>
      <c r="O4809"/>
      <c r="P4809"/>
      <c r="Q4809"/>
      <c r="R4809"/>
      <c r="S4809"/>
      <c r="T4809"/>
      <c r="U4809"/>
    </row>
    <row r="4810" spans="1:21" s="105" customFormat="1" x14ac:dyDescent="0.3">
      <c r="A4810"/>
      <c r="B4810"/>
      <c r="C4810"/>
      <c r="D4810"/>
      <c r="E4810"/>
      <c r="F4810"/>
      <c r="G4810"/>
      <c r="H4810"/>
      <c r="I4810"/>
      <c r="J4810" s="102"/>
      <c r="K4810"/>
      <c r="L4810" s="102"/>
      <c r="M4810" s="135"/>
      <c r="N4810"/>
      <c r="O4810"/>
      <c r="P4810"/>
      <c r="Q4810"/>
      <c r="R4810"/>
      <c r="S4810"/>
      <c r="T4810"/>
      <c r="U4810"/>
    </row>
    <row r="4811" spans="1:21" s="105" customFormat="1" x14ac:dyDescent="0.3">
      <c r="A4811"/>
      <c r="B4811"/>
      <c r="C4811"/>
      <c r="D4811"/>
      <c r="E4811"/>
      <c r="F4811"/>
      <c r="G4811"/>
      <c r="H4811"/>
      <c r="I4811"/>
      <c r="J4811" s="102"/>
      <c r="K4811"/>
      <c r="L4811" s="102"/>
      <c r="M4811" s="135"/>
      <c r="N4811"/>
      <c r="O4811"/>
      <c r="P4811"/>
      <c r="Q4811"/>
      <c r="R4811"/>
      <c r="S4811"/>
      <c r="T4811"/>
      <c r="U4811"/>
    </row>
    <row r="4812" spans="1:21" s="105" customFormat="1" x14ac:dyDescent="0.3">
      <c r="A4812"/>
      <c r="B4812"/>
      <c r="C4812"/>
      <c r="D4812"/>
      <c r="E4812"/>
      <c r="F4812"/>
      <c r="G4812"/>
      <c r="H4812"/>
      <c r="I4812"/>
      <c r="J4812" s="102"/>
      <c r="K4812"/>
      <c r="L4812" s="102"/>
      <c r="M4812" s="135"/>
      <c r="N4812"/>
      <c r="O4812"/>
      <c r="P4812"/>
      <c r="Q4812"/>
      <c r="R4812"/>
      <c r="S4812"/>
      <c r="T4812"/>
      <c r="U4812"/>
    </row>
    <row r="4813" spans="1:21" s="105" customFormat="1" x14ac:dyDescent="0.3">
      <c r="A4813"/>
      <c r="B4813"/>
      <c r="C4813"/>
      <c r="D4813"/>
      <c r="E4813"/>
      <c r="F4813"/>
      <c r="G4813"/>
      <c r="H4813"/>
      <c r="I4813"/>
      <c r="J4813" s="102"/>
      <c r="K4813"/>
      <c r="L4813" s="102"/>
      <c r="M4813" s="135"/>
      <c r="N4813"/>
      <c r="O4813"/>
      <c r="P4813"/>
      <c r="Q4813"/>
      <c r="R4813"/>
      <c r="S4813"/>
      <c r="T4813"/>
      <c r="U4813"/>
    </row>
    <row r="4814" spans="1:21" s="105" customFormat="1" x14ac:dyDescent="0.3">
      <c r="A4814"/>
      <c r="B4814"/>
      <c r="C4814"/>
      <c r="D4814"/>
      <c r="E4814"/>
      <c r="F4814"/>
      <c r="G4814"/>
      <c r="H4814"/>
      <c r="I4814"/>
      <c r="J4814" s="102"/>
      <c r="K4814"/>
      <c r="L4814" s="102"/>
      <c r="M4814" s="135"/>
      <c r="N4814"/>
      <c r="O4814"/>
      <c r="P4814"/>
      <c r="Q4814"/>
      <c r="R4814"/>
      <c r="S4814"/>
      <c r="T4814"/>
      <c r="U4814"/>
    </row>
    <row r="4815" spans="1:21" s="105" customFormat="1" x14ac:dyDescent="0.3">
      <c r="A4815"/>
      <c r="B4815"/>
      <c r="C4815"/>
      <c r="D4815"/>
      <c r="E4815"/>
      <c r="F4815"/>
      <c r="G4815"/>
      <c r="H4815"/>
      <c r="I4815"/>
      <c r="J4815" s="102"/>
      <c r="K4815"/>
      <c r="L4815" s="102"/>
      <c r="M4815" s="135"/>
      <c r="N4815"/>
      <c r="O4815"/>
      <c r="P4815"/>
      <c r="Q4815"/>
      <c r="R4815"/>
      <c r="S4815"/>
      <c r="T4815"/>
      <c r="U4815"/>
    </row>
    <row r="4816" spans="1:21" s="105" customFormat="1" x14ac:dyDescent="0.3">
      <c r="A4816"/>
      <c r="B4816"/>
      <c r="C4816"/>
      <c r="D4816"/>
      <c r="E4816"/>
      <c r="F4816"/>
      <c r="G4816"/>
      <c r="H4816"/>
      <c r="I4816"/>
      <c r="J4816" s="102"/>
      <c r="K4816"/>
      <c r="L4816" s="102"/>
      <c r="M4816" s="135"/>
      <c r="N4816"/>
      <c r="O4816"/>
      <c r="P4816"/>
      <c r="Q4816"/>
      <c r="R4816"/>
      <c r="S4816"/>
      <c r="T4816"/>
      <c r="U4816"/>
    </row>
    <row r="4817" spans="1:21" s="105" customFormat="1" x14ac:dyDescent="0.3">
      <c r="A4817"/>
      <c r="B4817"/>
      <c r="C4817"/>
      <c r="D4817"/>
      <c r="E4817"/>
      <c r="F4817"/>
      <c r="G4817"/>
      <c r="H4817"/>
      <c r="I4817"/>
      <c r="J4817" s="102"/>
      <c r="K4817"/>
      <c r="L4817" s="102"/>
      <c r="M4817" s="135"/>
      <c r="N4817"/>
      <c r="O4817"/>
      <c r="P4817"/>
      <c r="Q4817"/>
      <c r="R4817"/>
      <c r="S4817"/>
      <c r="T4817"/>
      <c r="U4817"/>
    </row>
    <row r="4818" spans="1:21" s="105" customFormat="1" x14ac:dyDescent="0.3">
      <c r="A4818"/>
      <c r="B4818"/>
      <c r="C4818"/>
      <c r="D4818"/>
      <c r="E4818"/>
      <c r="F4818"/>
      <c r="G4818"/>
      <c r="H4818"/>
      <c r="I4818"/>
      <c r="J4818" s="102"/>
      <c r="K4818"/>
      <c r="L4818" s="102"/>
      <c r="M4818" s="135"/>
      <c r="N4818"/>
      <c r="O4818"/>
      <c r="P4818"/>
      <c r="Q4818"/>
      <c r="R4818"/>
      <c r="S4818"/>
      <c r="T4818"/>
      <c r="U4818"/>
    </row>
    <row r="4819" spans="1:21" s="105" customFormat="1" x14ac:dyDescent="0.3">
      <c r="A4819"/>
      <c r="B4819"/>
      <c r="C4819"/>
      <c r="D4819"/>
      <c r="E4819"/>
      <c r="F4819"/>
      <c r="G4819"/>
      <c r="H4819"/>
      <c r="I4819"/>
      <c r="J4819" s="102"/>
      <c r="K4819"/>
      <c r="L4819" s="102"/>
      <c r="M4819" s="135"/>
      <c r="N4819"/>
      <c r="O4819"/>
      <c r="P4819"/>
      <c r="Q4819"/>
      <c r="R4819"/>
      <c r="S4819"/>
      <c r="T4819"/>
      <c r="U4819"/>
    </row>
    <row r="4820" spans="1:21" s="105" customFormat="1" x14ac:dyDescent="0.3">
      <c r="A4820"/>
      <c r="B4820"/>
      <c r="C4820"/>
      <c r="D4820"/>
      <c r="E4820"/>
      <c r="F4820"/>
      <c r="G4820"/>
      <c r="H4820"/>
      <c r="I4820"/>
      <c r="J4820" s="102"/>
      <c r="K4820"/>
      <c r="L4820" s="102"/>
      <c r="M4820" s="135"/>
      <c r="N4820"/>
      <c r="O4820"/>
      <c r="P4820"/>
      <c r="Q4820"/>
      <c r="R4820"/>
      <c r="S4820"/>
      <c r="T4820"/>
      <c r="U4820"/>
    </row>
    <row r="4821" spans="1:21" s="105" customFormat="1" x14ac:dyDescent="0.3">
      <c r="A4821"/>
      <c r="B4821"/>
      <c r="C4821"/>
      <c r="D4821"/>
      <c r="E4821"/>
      <c r="F4821"/>
      <c r="G4821"/>
      <c r="H4821"/>
      <c r="I4821"/>
      <c r="J4821" s="102"/>
      <c r="K4821"/>
      <c r="L4821" s="102"/>
      <c r="M4821" s="135"/>
      <c r="N4821"/>
      <c r="O4821"/>
      <c r="P4821"/>
      <c r="Q4821"/>
      <c r="R4821"/>
      <c r="S4821"/>
      <c r="T4821"/>
      <c r="U4821"/>
    </row>
    <row r="4822" spans="1:21" s="105" customFormat="1" x14ac:dyDescent="0.3">
      <c r="A4822"/>
      <c r="B4822"/>
      <c r="C4822"/>
      <c r="D4822"/>
      <c r="E4822"/>
      <c r="F4822"/>
      <c r="G4822"/>
      <c r="H4822"/>
      <c r="I4822"/>
      <c r="J4822" s="102"/>
      <c r="K4822"/>
      <c r="L4822" s="102"/>
      <c r="M4822" s="135"/>
      <c r="N4822"/>
      <c r="O4822"/>
      <c r="P4822"/>
      <c r="Q4822"/>
      <c r="R4822"/>
      <c r="S4822"/>
      <c r="T4822"/>
      <c r="U4822"/>
    </row>
    <row r="4823" spans="1:21" s="105" customFormat="1" x14ac:dyDescent="0.3">
      <c r="A4823"/>
      <c r="B4823"/>
      <c r="C4823"/>
      <c r="D4823"/>
      <c r="E4823"/>
      <c r="F4823"/>
      <c r="G4823"/>
      <c r="H4823"/>
      <c r="I4823"/>
      <c r="J4823" s="102"/>
      <c r="K4823"/>
      <c r="L4823" s="102"/>
      <c r="M4823" s="135"/>
      <c r="N4823"/>
      <c r="O4823"/>
      <c r="P4823"/>
      <c r="Q4823"/>
      <c r="R4823"/>
      <c r="S4823"/>
      <c r="T4823"/>
      <c r="U4823"/>
    </row>
    <row r="4824" spans="1:21" s="105" customFormat="1" x14ac:dyDescent="0.3">
      <c r="A4824"/>
      <c r="B4824"/>
      <c r="C4824"/>
      <c r="D4824"/>
      <c r="E4824"/>
      <c r="F4824"/>
      <c r="G4824"/>
      <c r="H4824"/>
      <c r="I4824"/>
      <c r="J4824" s="102"/>
      <c r="K4824"/>
      <c r="L4824" s="102"/>
      <c r="M4824" s="135"/>
      <c r="N4824"/>
      <c r="O4824"/>
      <c r="P4824"/>
      <c r="Q4824"/>
      <c r="R4824"/>
      <c r="S4824"/>
      <c r="T4824"/>
      <c r="U4824"/>
    </row>
    <row r="4825" spans="1:21" s="105" customFormat="1" x14ac:dyDescent="0.3">
      <c r="A4825"/>
      <c r="B4825"/>
      <c r="C4825"/>
      <c r="D4825"/>
      <c r="E4825"/>
      <c r="F4825"/>
      <c r="G4825"/>
      <c r="H4825"/>
      <c r="I4825"/>
      <c r="J4825" s="102"/>
      <c r="K4825"/>
      <c r="L4825" s="102"/>
      <c r="M4825" s="135"/>
      <c r="N4825"/>
      <c r="O4825"/>
      <c r="P4825"/>
      <c r="Q4825"/>
      <c r="R4825"/>
      <c r="S4825"/>
      <c r="T4825"/>
      <c r="U4825"/>
    </row>
    <row r="4826" spans="1:21" s="105" customFormat="1" x14ac:dyDescent="0.3">
      <c r="A4826"/>
      <c r="B4826"/>
      <c r="C4826"/>
      <c r="D4826"/>
      <c r="E4826"/>
      <c r="F4826"/>
      <c r="G4826"/>
      <c r="H4826"/>
      <c r="I4826"/>
      <c r="J4826" s="102"/>
      <c r="K4826"/>
      <c r="L4826" s="102"/>
      <c r="M4826" s="135"/>
      <c r="N4826"/>
      <c r="O4826"/>
      <c r="P4826"/>
      <c r="Q4826"/>
      <c r="R4826"/>
      <c r="S4826"/>
      <c r="T4826"/>
      <c r="U4826"/>
    </row>
    <row r="4827" spans="1:21" s="105" customFormat="1" x14ac:dyDescent="0.3">
      <c r="A4827"/>
      <c r="B4827"/>
      <c r="C4827"/>
      <c r="D4827"/>
      <c r="E4827"/>
      <c r="F4827"/>
      <c r="G4827"/>
      <c r="H4827"/>
      <c r="I4827"/>
      <c r="J4827" s="102"/>
      <c r="K4827"/>
      <c r="L4827" s="102"/>
      <c r="M4827" s="135"/>
      <c r="N4827"/>
      <c r="O4827"/>
      <c r="P4827"/>
      <c r="Q4827"/>
      <c r="R4827"/>
      <c r="S4827"/>
      <c r="T4827"/>
      <c r="U4827"/>
    </row>
    <row r="4828" spans="1:21" s="105" customFormat="1" x14ac:dyDescent="0.3">
      <c r="A4828"/>
      <c r="B4828"/>
      <c r="C4828"/>
      <c r="D4828"/>
      <c r="E4828"/>
      <c r="F4828"/>
      <c r="G4828"/>
      <c r="H4828"/>
      <c r="I4828"/>
      <c r="J4828" s="102"/>
      <c r="K4828"/>
      <c r="L4828" s="102"/>
      <c r="M4828" s="135"/>
      <c r="N4828"/>
      <c r="O4828"/>
      <c r="P4828"/>
      <c r="Q4828"/>
      <c r="R4828"/>
      <c r="S4828"/>
      <c r="T4828"/>
      <c r="U4828"/>
    </row>
    <row r="4829" spans="1:21" s="105" customFormat="1" x14ac:dyDescent="0.3">
      <c r="A4829"/>
      <c r="B4829"/>
      <c r="C4829"/>
      <c r="D4829"/>
      <c r="E4829"/>
      <c r="F4829"/>
      <c r="G4829"/>
      <c r="H4829"/>
      <c r="I4829"/>
      <c r="J4829" s="102"/>
      <c r="K4829"/>
      <c r="L4829" s="102"/>
      <c r="M4829" s="135"/>
      <c r="N4829"/>
      <c r="O4829"/>
      <c r="P4829"/>
      <c r="Q4829"/>
      <c r="R4829"/>
      <c r="S4829"/>
      <c r="T4829"/>
      <c r="U4829"/>
    </row>
    <row r="4830" spans="1:21" s="105" customFormat="1" x14ac:dyDescent="0.3">
      <c r="A4830"/>
      <c r="B4830"/>
      <c r="C4830"/>
      <c r="D4830"/>
      <c r="E4830"/>
      <c r="F4830"/>
      <c r="G4830"/>
      <c r="H4830"/>
      <c r="I4830"/>
      <c r="J4830" s="102"/>
      <c r="K4830"/>
      <c r="L4830" s="102"/>
      <c r="M4830" s="135"/>
      <c r="N4830"/>
      <c r="O4830"/>
      <c r="P4830"/>
      <c r="Q4830"/>
      <c r="R4830"/>
      <c r="S4830"/>
      <c r="T4830"/>
      <c r="U4830"/>
    </row>
    <row r="4831" spans="1:21" s="105" customFormat="1" x14ac:dyDescent="0.3">
      <c r="A4831"/>
      <c r="B4831"/>
      <c r="C4831"/>
      <c r="D4831"/>
      <c r="E4831"/>
      <c r="F4831"/>
      <c r="G4831"/>
      <c r="H4831"/>
      <c r="I4831"/>
      <c r="J4831" s="102"/>
      <c r="K4831"/>
      <c r="L4831" s="102"/>
      <c r="M4831" s="135"/>
      <c r="N4831"/>
      <c r="O4831"/>
      <c r="P4831"/>
      <c r="Q4831"/>
      <c r="R4831"/>
      <c r="S4831"/>
      <c r="T4831"/>
      <c r="U4831"/>
    </row>
    <row r="4832" spans="1:21" s="105" customFormat="1" x14ac:dyDescent="0.3">
      <c r="A4832"/>
      <c r="B4832"/>
      <c r="C4832"/>
      <c r="D4832"/>
      <c r="E4832"/>
      <c r="F4832"/>
      <c r="G4832"/>
      <c r="H4832"/>
      <c r="I4832"/>
      <c r="J4832" s="102"/>
      <c r="K4832"/>
      <c r="L4832" s="102"/>
      <c r="M4832" s="135"/>
      <c r="N4832"/>
      <c r="O4832"/>
      <c r="P4832"/>
      <c r="Q4832"/>
      <c r="R4832"/>
      <c r="S4832"/>
      <c r="T4832"/>
      <c r="U4832"/>
    </row>
    <row r="4833" spans="1:21" s="105" customFormat="1" x14ac:dyDescent="0.3">
      <c r="A4833"/>
      <c r="B4833"/>
      <c r="C4833"/>
      <c r="D4833"/>
      <c r="E4833"/>
      <c r="F4833"/>
      <c r="G4833"/>
      <c r="H4833"/>
      <c r="I4833"/>
      <c r="J4833" s="102"/>
      <c r="K4833"/>
      <c r="L4833" s="102"/>
      <c r="M4833" s="135"/>
      <c r="N4833"/>
      <c r="O4833"/>
      <c r="P4833"/>
      <c r="Q4833"/>
      <c r="R4833"/>
      <c r="S4833"/>
      <c r="T4833"/>
      <c r="U4833"/>
    </row>
    <row r="4834" spans="1:21" s="105" customFormat="1" x14ac:dyDescent="0.3">
      <c r="A4834"/>
      <c r="B4834"/>
      <c r="C4834"/>
      <c r="D4834"/>
      <c r="E4834"/>
      <c r="F4834"/>
      <c r="G4834"/>
      <c r="H4834"/>
      <c r="I4834"/>
      <c r="J4834" s="102"/>
      <c r="K4834"/>
      <c r="L4834" s="102"/>
      <c r="M4834" s="135"/>
      <c r="N4834"/>
      <c r="O4834"/>
      <c r="P4834"/>
      <c r="Q4834"/>
      <c r="R4834"/>
      <c r="S4834"/>
      <c r="T4834"/>
      <c r="U4834"/>
    </row>
    <row r="4835" spans="1:21" s="105" customFormat="1" x14ac:dyDescent="0.3">
      <c r="A4835"/>
      <c r="B4835"/>
      <c r="C4835"/>
      <c r="D4835"/>
      <c r="E4835"/>
      <c r="F4835"/>
      <c r="G4835"/>
      <c r="H4835"/>
      <c r="I4835"/>
      <c r="J4835" s="102"/>
      <c r="K4835"/>
      <c r="L4835" s="102"/>
      <c r="M4835" s="135"/>
      <c r="N4835"/>
      <c r="O4835"/>
      <c r="P4835"/>
      <c r="Q4835"/>
      <c r="R4835"/>
      <c r="S4835"/>
      <c r="T4835"/>
      <c r="U4835"/>
    </row>
    <row r="4836" spans="1:21" s="105" customFormat="1" x14ac:dyDescent="0.3">
      <c r="A4836"/>
      <c r="B4836"/>
      <c r="C4836"/>
      <c r="D4836"/>
      <c r="E4836"/>
      <c r="F4836"/>
      <c r="G4836"/>
      <c r="H4836"/>
      <c r="I4836"/>
      <c r="J4836" s="102"/>
      <c r="K4836"/>
      <c r="L4836" s="102"/>
      <c r="M4836" s="135"/>
      <c r="N4836"/>
      <c r="O4836"/>
      <c r="P4836"/>
      <c r="Q4836"/>
      <c r="R4836"/>
      <c r="S4836"/>
      <c r="T4836"/>
      <c r="U4836"/>
    </row>
    <row r="4837" spans="1:21" s="105" customFormat="1" x14ac:dyDescent="0.3">
      <c r="A4837"/>
      <c r="B4837"/>
      <c r="C4837"/>
      <c r="D4837"/>
      <c r="E4837"/>
      <c r="F4837"/>
      <c r="G4837"/>
      <c r="H4837"/>
      <c r="I4837"/>
      <c r="J4837" s="102"/>
      <c r="K4837"/>
      <c r="L4837" s="102"/>
      <c r="M4837" s="135"/>
      <c r="N4837"/>
      <c r="O4837"/>
      <c r="P4837"/>
      <c r="Q4837"/>
      <c r="R4837"/>
      <c r="S4837"/>
      <c r="T4837"/>
      <c r="U4837"/>
    </row>
    <row r="4838" spans="1:21" s="105" customFormat="1" x14ac:dyDescent="0.3">
      <c r="A4838"/>
      <c r="B4838"/>
      <c r="C4838"/>
      <c r="D4838"/>
      <c r="E4838"/>
      <c r="F4838"/>
      <c r="G4838"/>
      <c r="H4838"/>
      <c r="I4838"/>
      <c r="J4838" s="102"/>
      <c r="K4838"/>
      <c r="L4838" s="102"/>
      <c r="M4838" s="135"/>
      <c r="N4838"/>
      <c r="O4838"/>
      <c r="P4838"/>
      <c r="Q4838"/>
      <c r="R4838"/>
      <c r="S4838"/>
      <c r="T4838"/>
      <c r="U4838"/>
    </row>
    <row r="4839" spans="1:21" s="105" customFormat="1" x14ac:dyDescent="0.3">
      <c r="A4839"/>
      <c r="B4839"/>
      <c r="C4839"/>
      <c r="D4839"/>
      <c r="E4839"/>
      <c r="F4839"/>
      <c r="G4839"/>
      <c r="H4839"/>
      <c r="I4839"/>
      <c r="J4839" s="102"/>
      <c r="K4839"/>
      <c r="L4839" s="102"/>
      <c r="M4839" s="135"/>
      <c r="N4839"/>
      <c r="O4839"/>
      <c r="P4839"/>
      <c r="Q4839"/>
      <c r="R4839"/>
      <c r="S4839"/>
      <c r="T4839"/>
      <c r="U4839"/>
    </row>
    <row r="4840" spans="1:21" s="105" customFormat="1" x14ac:dyDescent="0.3">
      <c r="A4840"/>
      <c r="B4840"/>
      <c r="C4840"/>
      <c r="D4840"/>
      <c r="E4840"/>
      <c r="F4840"/>
      <c r="G4840"/>
      <c r="H4840"/>
      <c r="I4840"/>
      <c r="J4840" s="102"/>
      <c r="K4840"/>
      <c r="L4840" s="102"/>
      <c r="M4840" s="135"/>
      <c r="N4840"/>
      <c r="O4840"/>
      <c r="P4840"/>
      <c r="Q4840"/>
      <c r="R4840"/>
      <c r="S4840"/>
      <c r="T4840"/>
      <c r="U4840"/>
    </row>
    <row r="4841" spans="1:21" s="105" customFormat="1" x14ac:dyDescent="0.3">
      <c r="A4841"/>
      <c r="B4841"/>
      <c r="C4841"/>
      <c r="D4841"/>
      <c r="E4841"/>
      <c r="F4841"/>
      <c r="G4841"/>
      <c r="H4841"/>
      <c r="I4841"/>
      <c r="J4841" s="102"/>
      <c r="K4841"/>
      <c r="L4841" s="102"/>
      <c r="M4841" s="135"/>
      <c r="N4841"/>
      <c r="O4841"/>
      <c r="P4841"/>
      <c r="Q4841"/>
      <c r="R4841"/>
      <c r="S4841"/>
      <c r="T4841"/>
      <c r="U4841"/>
    </row>
    <row r="4842" spans="1:21" s="105" customFormat="1" x14ac:dyDescent="0.3">
      <c r="A4842"/>
      <c r="B4842"/>
      <c r="C4842"/>
      <c r="D4842"/>
      <c r="E4842"/>
      <c r="F4842"/>
      <c r="G4842"/>
      <c r="H4842"/>
      <c r="I4842"/>
      <c r="J4842" s="102"/>
      <c r="K4842"/>
      <c r="L4842" s="102"/>
      <c r="M4842" s="135"/>
      <c r="N4842"/>
      <c r="O4842"/>
      <c r="P4842"/>
      <c r="Q4842"/>
      <c r="R4842"/>
      <c r="S4842"/>
      <c r="T4842"/>
      <c r="U4842"/>
    </row>
    <row r="4843" spans="1:21" s="105" customFormat="1" x14ac:dyDescent="0.3">
      <c r="A4843"/>
      <c r="B4843"/>
      <c r="C4843"/>
      <c r="D4843"/>
      <c r="E4843"/>
      <c r="F4843"/>
      <c r="G4843"/>
      <c r="H4843"/>
      <c r="I4843"/>
      <c r="J4843" s="102"/>
      <c r="K4843"/>
      <c r="L4843" s="102"/>
      <c r="M4843" s="135"/>
      <c r="N4843"/>
      <c r="O4843"/>
      <c r="P4843"/>
      <c r="Q4843"/>
      <c r="R4843"/>
      <c r="S4843"/>
      <c r="T4843"/>
      <c r="U4843"/>
    </row>
    <row r="4844" spans="1:21" s="105" customFormat="1" x14ac:dyDescent="0.3">
      <c r="A4844"/>
      <c r="B4844"/>
      <c r="C4844"/>
      <c r="D4844"/>
      <c r="E4844"/>
      <c r="F4844"/>
      <c r="G4844"/>
      <c r="H4844"/>
      <c r="I4844"/>
      <c r="J4844" s="102"/>
      <c r="K4844"/>
      <c r="L4844" s="102"/>
      <c r="M4844" s="135"/>
      <c r="N4844"/>
      <c r="O4844"/>
      <c r="P4844"/>
      <c r="Q4844"/>
      <c r="R4844"/>
      <c r="S4844"/>
      <c r="T4844"/>
      <c r="U4844"/>
    </row>
    <row r="4845" spans="1:21" s="105" customFormat="1" x14ac:dyDescent="0.3">
      <c r="A4845"/>
      <c r="B4845"/>
      <c r="C4845"/>
      <c r="D4845"/>
      <c r="E4845"/>
      <c r="F4845"/>
      <c r="G4845"/>
      <c r="H4845"/>
      <c r="I4845"/>
      <c r="J4845" s="102"/>
      <c r="K4845"/>
      <c r="L4845" s="102"/>
      <c r="M4845" s="135"/>
      <c r="N4845"/>
      <c r="O4845"/>
      <c r="P4845"/>
      <c r="Q4845"/>
      <c r="R4845"/>
      <c r="S4845"/>
      <c r="T4845"/>
      <c r="U4845"/>
    </row>
    <row r="4846" spans="1:21" s="105" customFormat="1" x14ac:dyDescent="0.3">
      <c r="A4846"/>
      <c r="B4846"/>
      <c r="C4846"/>
      <c r="D4846"/>
      <c r="E4846"/>
      <c r="F4846"/>
      <c r="G4846"/>
      <c r="H4846"/>
      <c r="I4846"/>
      <c r="J4846" s="102"/>
      <c r="K4846"/>
      <c r="L4846" s="102"/>
      <c r="M4846" s="135"/>
      <c r="N4846"/>
      <c r="O4846"/>
      <c r="P4846"/>
      <c r="Q4846"/>
      <c r="R4846"/>
      <c r="S4846"/>
      <c r="T4846"/>
      <c r="U4846"/>
    </row>
    <row r="4847" spans="1:21" s="105" customFormat="1" x14ac:dyDescent="0.3">
      <c r="A4847"/>
      <c r="B4847"/>
      <c r="C4847"/>
      <c r="D4847"/>
      <c r="E4847"/>
      <c r="F4847"/>
      <c r="G4847"/>
      <c r="H4847"/>
      <c r="I4847"/>
      <c r="J4847" s="102"/>
      <c r="K4847"/>
      <c r="L4847" s="102"/>
      <c r="M4847" s="135"/>
      <c r="N4847"/>
      <c r="O4847"/>
      <c r="P4847"/>
      <c r="Q4847"/>
      <c r="R4847"/>
      <c r="S4847"/>
      <c r="T4847"/>
      <c r="U4847"/>
    </row>
    <row r="4848" spans="1:21" s="105" customFormat="1" x14ac:dyDescent="0.3">
      <c r="A4848"/>
      <c r="B4848"/>
      <c r="C4848"/>
      <c r="D4848"/>
      <c r="E4848"/>
      <c r="F4848"/>
      <c r="G4848"/>
      <c r="H4848"/>
      <c r="I4848"/>
      <c r="J4848" s="102"/>
      <c r="K4848"/>
      <c r="L4848" s="102"/>
      <c r="M4848" s="135"/>
      <c r="N4848"/>
      <c r="O4848"/>
      <c r="P4848"/>
      <c r="Q4848"/>
      <c r="R4848"/>
      <c r="S4848"/>
      <c r="T4848"/>
      <c r="U4848"/>
    </row>
    <row r="4849" spans="1:21" s="105" customFormat="1" x14ac:dyDescent="0.3">
      <c r="A4849"/>
      <c r="B4849"/>
      <c r="C4849"/>
      <c r="D4849"/>
      <c r="E4849"/>
      <c r="F4849"/>
      <c r="G4849"/>
      <c r="H4849"/>
      <c r="I4849"/>
      <c r="J4849" s="102"/>
      <c r="K4849"/>
      <c r="L4849" s="102"/>
      <c r="M4849" s="135"/>
      <c r="N4849"/>
      <c r="O4849"/>
      <c r="P4849"/>
      <c r="Q4849"/>
      <c r="R4849"/>
      <c r="S4849"/>
      <c r="T4849"/>
      <c r="U4849"/>
    </row>
    <row r="4850" spans="1:21" s="105" customFormat="1" x14ac:dyDescent="0.3">
      <c r="A4850"/>
      <c r="B4850"/>
      <c r="C4850"/>
      <c r="D4850"/>
      <c r="E4850"/>
      <c r="F4850"/>
      <c r="G4850"/>
      <c r="H4850"/>
      <c r="I4850"/>
      <c r="J4850" s="102"/>
      <c r="K4850"/>
      <c r="L4850" s="102"/>
      <c r="M4850" s="135"/>
      <c r="N4850"/>
      <c r="O4850"/>
      <c r="P4850"/>
      <c r="Q4850"/>
      <c r="R4850"/>
      <c r="S4850"/>
      <c r="T4850"/>
      <c r="U4850"/>
    </row>
    <row r="4851" spans="1:21" s="105" customFormat="1" x14ac:dyDescent="0.3">
      <c r="A4851"/>
      <c r="B4851"/>
      <c r="C4851"/>
      <c r="D4851"/>
      <c r="E4851"/>
      <c r="F4851"/>
      <c r="G4851"/>
      <c r="H4851"/>
      <c r="I4851"/>
      <c r="J4851" s="102"/>
      <c r="K4851"/>
      <c r="L4851" s="102"/>
      <c r="M4851" s="135"/>
      <c r="N4851"/>
      <c r="O4851"/>
      <c r="P4851"/>
      <c r="Q4851"/>
      <c r="R4851"/>
      <c r="S4851"/>
      <c r="T4851"/>
      <c r="U4851"/>
    </row>
    <row r="4852" spans="1:21" s="105" customFormat="1" x14ac:dyDescent="0.3">
      <c r="A4852"/>
      <c r="B4852"/>
      <c r="C4852"/>
      <c r="D4852"/>
      <c r="E4852"/>
      <c r="F4852"/>
      <c r="G4852"/>
      <c r="H4852"/>
      <c r="I4852"/>
      <c r="J4852" s="102"/>
      <c r="K4852"/>
      <c r="L4852" s="102"/>
      <c r="M4852" s="135"/>
      <c r="N4852"/>
      <c r="O4852"/>
      <c r="P4852"/>
      <c r="Q4852"/>
      <c r="R4852"/>
      <c r="S4852"/>
      <c r="T4852"/>
      <c r="U4852"/>
    </row>
    <row r="4853" spans="1:21" s="105" customFormat="1" x14ac:dyDescent="0.3">
      <c r="A4853"/>
      <c r="B4853"/>
      <c r="C4853"/>
      <c r="D4853"/>
      <c r="E4853"/>
      <c r="F4853"/>
      <c r="G4853"/>
      <c r="H4853"/>
      <c r="I4853"/>
      <c r="J4853" s="102"/>
      <c r="K4853"/>
      <c r="L4853" s="102"/>
      <c r="M4853" s="135"/>
      <c r="N4853"/>
      <c r="O4853"/>
      <c r="P4853"/>
      <c r="Q4853"/>
      <c r="R4853"/>
      <c r="S4853"/>
      <c r="T4853"/>
      <c r="U4853"/>
    </row>
    <row r="4854" spans="1:21" s="105" customFormat="1" x14ac:dyDescent="0.3">
      <c r="A4854"/>
      <c r="B4854"/>
      <c r="C4854"/>
      <c r="D4854"/>
      <c r="E4854"/>
      <c r="F4854"/>
      <c r="G4854"/>
      <c r="H4854"/>
      <c r="I4854"/>
      <c r="J4854" s="102"/>
      <c r="K4854"/>
      <c r="L4854" s="102"/>
      <c r="M4854" s="135"/>
      <c r="N4854"/>
      <c r="O4854"/>
      <c r="P4854"/>
      <c r="Q4854"/>
      <c r="R4854"/>
      <c r="S4854"/>
      <c r="T4854"/>
      <c r="U4854"/>
    </row>
    <row r="4855" spans="1:21" s="105" customFormat="1" x14ac:dyDescent="0.3">
      <c r="A4855"/>
      <c r="B4855"/>
      <c r="C4855"/>
      <c r="D4855"/>
      <c r="E4855"/>
      <c r="F4855"/>
      <c r="G4855"/>
      <c r="H4855"/>
      <c r="I4855"/>
      <c r="J4855" s="102"/>
      <c r="K4855"/>
      <c r="L4855" s="102"/>
      <c r="M4855" s="135"/>
      <c r="N4855"/>
      <c r="O4855"/>
      <c r="P4855"/>
      <c r="Q4855"/>
      <c r="R4855"/>
      <c r="S4855"/>
      <c r="T4855"/>
      <c r="U4855"/>
    </row>
    <row r="4856" spans="1:21" s="105" customFormat="1" x14ac:dyDescent="0.3">
      <c r="A4856"/>
      <c r="B4856"/>
      <c r="C4856"/>
      <c r="D4856"/>
      <c r="E4856"/>
      <c r="F4856"/>
      <c r="G4856"/>
      <c r="H4856"/>
      <c r="I4856"/>
      <c r="J4856" s="102"/>
      <c r="K4856"/>
      <c r="L4856" s="102"/>
      <c r="M4856" s="135"/>
      <c r="N4856"/>
      <c r="O4856"/>
      <c r="P4856"/>
      <c r="Q4856"/>
      <c r="R4856"/>
      <c r="S4856"/>
      <c r="T4856"/>
      <c r="U4856"/>
    </row>
    <row r="4857" spans="1:21" s="105" customFormat="1" x14ac:dyDescent="0.3">
      <c r="A4857"/>
      <c r="B4857"/>
      <c r="C4857"/>
      <c r="D4857"/>
      <c r="E4857"/>
      <c r="F4857"/>
      <c r="G4857"/>
      <c r="H4857"/>
      <c r="I4857"/>
      <c r="J4857" s="102"/>
      <c r="K4857"/>
      <c r="L4857" s="102"/>
      <c r="M4857" s="135"/>
      <c r="N4857"/>
      <c r="O4857"/>
      <c r="P4857"/>
      <c r="Q4857"/>
      <c r="R4857"/>
      <c r="S4857"/>
      <c r="T4857"/>
      <c r="U4857"/>
    </row>
    <row r="4858" spans="1:21" s="105" customFormat="1" x14ac:dyDescent="0.3">
      <c r="A4858"/>
      <c r="B4858"/>
      <c r="C4858"/>
      <c r="D4858"/>
      <c r="E4858"/>
      <c r="F4858"/>
      <c r="G4858"/>
      <c r="H4858"/>
      <c r="I4858"/>
      <c r="J4858" s="102"/>
      <c r="K4858"/>
      <c r="L4858" s="102"/>
      <c r="M4858" s="135"/>
      <c r="N4858"/>
      <c r="O4858"/>
      <c r="P4858"/>
      <c r="Q4858"/>
      <c r="R4858"/>
      <c r="S4858"/>
      <c r="T4858"/>
      <c r="U4858"/>
    </row>
    <row r="4859" spans="1:21" s="105" customFormat="1" x14ac:dyDescent="0.3">
      <c r="A4859"/>
      <c r="B4859"/>
      <c r="C4859"/>
      <c r="D4859"/>
      <c r="E4859"/>
      <c r="F4859"/>
      <c r="G4859"/>
      <c r="H4859"/>
      <c r="I4859"/>
      <c r="J4859" s="102"/>
      <c r="K4859"/>
      <c r="L4859" s="102"/>
      <c r="M4859" s="135"/>
      <c r="N4859"/>
      <c r="O4859"/>
      <c r="P4859"/>
      <c r="Q4859"/>
      <c r="R4859"/>
      <c r="S4859"/>
      <c r="T4859"/>
      <c r="U4859"/>
    </row>
    <row r="4860" spans="1:21" s="105" customFormat="1" x14ac:dyDescent="0.3">
      <c r="A4860"/>
      <c r="B4860"/>
      <c r="C4860"/>
      <c r="D4860"/>
      <c r="E4860"/>
      <c r="F4860"/>
      <c r="G4860"/>
      <c r="H4860"/>
      <c r="I4860"/>
      <c r="J4860" s="102"/>
      <c r="K4860"/>
      <c r="L4860" s="102"/>
      <c r="M4860" s="135"/>
      <c r="N4860"/>
      <c r="O4860"/>
      <c r="P4860"/>
      <c r="Q4860"/>
      <c r="R4860"/>
      <c r="S4860"/>
      <c r="T4860"/>
      <c r="U4860"/>
    </row>
    <row r="4861" spans="1:21" s="105" customFormat="1" x14ac:dyDescent="0.3">
      <c r="A4861"/>
      <c r="B4861"/>
      <c r="C4861"/>
      <c r="D4861"/>
      <c r="E4861"/>
      <c r="F4861"/>
      <c r="G4861"/>
      <c r="H4861"/>
      <c r="I4861"/>
      <c r="J4861" s="102"/>
      <c r="K4861"/>
      <c r="L4861" s="102"/>
      <c r="M4861" s="135"/>
      <c r="N4861"/>
      <c r="O4861"/>
      <c r="P4861"/>
      <c r="Q4861"/>
      <c r="R4861"/>
      <c r="S4861"/>
      <c r="T4861"/>
      <c r="U4861"/>
    </row>
    <row r="4862" spans="1:21" s="105" customFormat="1" x14ac:dyDescent="0.3">
      <c r="A4862"/>
      <c r="B4862"/>
      <c r="C4862"/>
      <c r="D4862"/>
      <c r="E4862"/>
      <c r="F4862"/>
      <c r="G4862"/>
      <c r="H4862"/>
      <c r="I4862"/>
      <c r="J4862" s="102"/>
      <c r="K4862"/>
      <c r="L4862" s="102"/>
      <c r="M4862" s="135"/>
      <c r="N4862"/>
      <c r="O4862"/>
      <c r="P4862"/>
      <c r="Q4862"/>
      <c r="R4862"/>
      <c r="S4862"/>
      <c r="T4862"/>
      <c r="U4862"/>
    </row>
    <row r="4863" spans="1:21" s="105" customFormat="1" x14ac:dyDescent="0.3">
      <c r="A4863"/>
      <c r="B4863"/>
      <c r="C4863"/>
      <c r="D4863"/>
      <c r="E4863"/>
      <c r="F4863"/>
      <c r="G4863"/>
      <c r="H4863"/>
      <c r="I4863"/>
      <c r="J4863" s="102"/>
      <c r="K4863"/>
      <c r="L4863" s="102"/>
      <c r="M4863" s="135"/>
      <c r="N4863"/>
      <c r="O4863"/>
      <c r="P4863"/>
      <c r="Q4863"/>
      <c r="R4863"/>
      <c r="S4863"/>
      <c r="T4863"/>
      <c r="U4863"/>
    </row>
    <row r="4864" spans="1:21" s="105" customFormat="1" x14ac:dyDescent="0.3">
      <c r="A4864"/>
      <c r="B4864"/>
      <c r="C4864"/>
      <c r="D4864"/>
      <c r="E4864"/>
      <c r="F4864"/>
      <c r="G4864"/>
      <c r="H4864"/>
      <c r="I4864"/>
      <c r="J4864" s="102"/>
      <c r="K4864"/>
      <c r="L4864" s="102"/>
      <c r="M4864" s="135"/>
      <c r="N4864"/>
      <c r="O4864"/>
      <c r="P4864"/>
      <c r="Q4864"/>
      <c r="R4864"/>
      <c r="S4864"/>
      <c r="T4864"/>
      <c r="U4864"/>
    </row>
    <row r="4865" spans="1:21" s="105" customFormat="1" x14ac:dyDescent="0.3">
      <c r="A4865"/>
      <c r="B4865"/>
      <c r="C4865"/>
      <c r="D4865"/>
      <c r="E4865"/>
      <c r="F4865"/>
      <c r="G4865"/>
      <c r="H4865"/>
      <c r="I4865"/>
      <c r="J4865" s="102"/>
      <c r="K4865"/>
      <c r="L4865" s="102"/>
      <c r="M4865" s="135"/>
      <c r="N4865"/>
      <c r="O4865"/>
      <c r="P4865"/>
      <c r="Q4865"/>
      <c r="R4865"/>
      <c r="S4865"/>
      <c r="T4865"/>
      <c r="U4865"/>
    </row>
    <row r="4866" spans="1:21" s="105" customFormat="1" x14ac:dyDescent="0.3">
      <c r="A4866"/>
      <c r="B4866"/>
      <c r="C4866"/>
      <c r="D4866"/>
      <c r="E4866"/>
      <c r="F4866"/>
      <c r="G4866"/>
      <c r="H4866"/>
      <c r="I4866"/>
      <c r="J4866" s="102"/>
      <c r="K4866"/>
      <c r="L4866" s="102"/>
      <c r="M4866" s="135"/>
      <c r="N4866"/>
      <c r="O4866"/>
      <c r="P4866"/>
      <c r="Q4866"/>
      <c r="R4866"/>
      <c r="S4866"/>
      <c r="T4866"/>
      <c r="U4866"/>
    </row>
    <row r="4867" spans="1:21" s="105" customFormat="1" x14ac:dyDescent="0.3">
      <c r="A4867"/>
      <c r="B4867"/>
      <c r="C4867"/>
      <c r="D4867"/>
      <c r="E4867"/>
      <c r="F4867"/>
      <c r="G4867"/>
      <c r="H4867"/>
      <c r="I4867"/>
      <c r="J4867" s="102"/>
      <c r="K4867"/>
      <c r="L4867" s="102"/>
      <c r="M4867" s="135"/>
      <c r="N4867"/>
      <c r="O4867"/>
      <c r="P4867"/>
      <c r="Q4867"/>
      <c r="R4867"/>
      <c r="S4867"/>
      <c r="T4867"/>
      <c r="U4867"/>
    </row>
    <row r="4868" spans="1:21" s="105" customFormat="1" x14ac:dyDescent="0.3">
      <c r="A4868"/>
      <c r="B4868"/>
      <c r="C4868"/>
      <c r="D4868"/>
      <c r="E4868"/>
      <c r="F4868"/>
      <c r="G4868"/>
      <c r="H4868"/>
      <c r="I4868"/>
      <c r="J4868" s="102"/>
      <c r="K4868"/>
      <c r="L4868" s="102"/>
      <c r="M4868" s="135"/>
      <c r="N4868"/>
      <c r="O4868"/>
      <c r="P4868"/>
      <c r="Q4868"/>
      <c r="R4868"/>
      <c r="S4868"/>
      <c r="T4868"/>
      <c r="U4868"/>
    </row>
    <row r="4869" spans="1:21" s="105" customFormat="1" x14ac:dyDescent="0.3">
      <c r="A4869"/>
      <c r="B4869"/>
      <c r="C4869"/>
      <c r="D4869"/>
      <c r="E4869"/>
      <c r="F4869"/>
      <c r="G4869"/>
      <c r="H4869"/>
      <c r="I4869"/>
      <c r="J4869" s="102"/>
      <c r="K4869"/>
      <c r="L4869" s="102"/>
      <c r="M4869" s="135"/>
      <c r="N4869"/>
      <c r="O4869"/>
      <c r="P4869"/>
      <c r="Q4869"/>
      <c r="R4869"/>
      <c r="S4869"/>
      <c r="T4869"/>
      <c r="U4869"/>
    </row>
    <row r="4870" spans="1:21" s="105" customFormat="1" x14ac:dyDescent="0.3">
      <c r="A4870"/>
      <c r="B4870"/>
      <c r="C4870"/>
      <c r="D4870"/>
      <c r="E4870"/>
      <c r="F4870"/>
      <c r="G4870"/>
      <c r="H4870"/>
      <c r="I4870"/>
      <c r="J4870" s="102"/>
      <c r="K4870"/>
      <c r="L4870" s="102"/>
      <c r="M4870" s="135"/>
      <c r="N4870"/>
      <c r="O4870"/>
      <c r="P4870"/>
      <c r="Q4870"/>
      <c r="R4870"/>
      <c r="S4870"/>
      <c r="T4870"/>
      <c r="U4870"/>
    </row>
    <row r="4871" spans="1:21" s="105" customFormat="1" x14ac:dyDescent="0.3">
      <c r="A4871"/>
      <c r="B4871"/>
      <c r="C4871"/>
      <c r="D4871"/>
      <c r="E4871"/>
      <c r="F4871"/>
      <c r="G4871"/>
      <c r="H4871"/>
      <c r="I4871"/>
      <c r="J4871" s="102"/>
      <c r="K4871"/>
      <c r="L4871" s="102"/>
      <c r="M4871" s="135"/>
      <c r="N4871"/>
      <c r="O4871"/>
      <c r="P4871"/>
      <c r="Q4871"/>
      <c r="R4871"/>
      <c r="S4871"/>
      <c r="T4871"/>
      <c r="U4871"/>
    </row>
    <row r="4872" spans="1:21" s="105" customFormat="1" x14ac:dyDescent="0.3">
      <c r="A4872"/>
      <c r="B4872"/>
      <c r="C4872"/>
      <c r="D4872"/>
      <c r="E4872"/>
      <c r="F4872"/>
      <c r="G4872"/>
      <c r="H4872"/>
      <c r="I4872"/>
      <c r="J4872" s="102"/>
      <c r="K4872"/>
      <c r="L4872" s="102"/>
      <c r="M4872" s="135"/>
      <c r="N4872"/>
      <c r="O4872"/>
      <c r="P4872"/>
      <c r="Q4872"/>
      <c r="R4872"/>
      <c r="S4872"/>
      <c r="T4872"/>
      <c r="U4872"/>
    </row>
    <row r="4873" spans="1:21" s="105" customFormat="1" x14ac:dyDescent="0.3">
      <c r="A4873"/>
      <c r="B4873"/>
      <c r="C4873"/>
      <c r="D4873"/>
      <c r="E4873"/>
      <c r="F4873"/>
      <c r="G4873"/>
      <c r="H4873"/>
      <c r="I4873"/>
      <c r="J4873" s="102"/>
      <c r="K4873"/>
      <c r="L4873" s="102"/>
      <c r="M4873" s="135"/>
      <c r="N4873"/>
      <c r="O4873"/>
      <c r="P4873"/>
      <c r="Q4873"/>
      <c r="R4873"/>
      <c r="S4873"/>
      <c r="T4873"/>
      <c r="U4873"/>
    </row>
    <row r="4874" spans="1:21" s="105" customFormat="1" x14ac:dyDescent="0.3">
      <c r="A4874"/>
      <c r="B4874"/>
      <c r="C4874"/>
      <c r="D4874"/>
      <c r="E4874"/>
      <c r="F4874"/>
      <c r="G4874"/>
      <c r="H4874"/>
      <c r="I4874"/>
      <c r="J4874" s="102"/>
      <c r="K4874"/>
      <c r="L4874" s="102"/>
      <c r="M4874" s="135"/>
      <c r="N4874"/>
      <c r="O4874"/>
      <c r="P4874"/>
      <c r="Q4874"/>
      <c r="R4874"/>
      <c r="S4874"/>
      <c r="T4874"/>
      <c r="U4874"/>
    </row>
    <row r="4875" spans="1:21" s="105" customFormat="1" x14ac:dyDescent="0.3">
      <c r="A4875"/>
      <c r="B4875"/>
      <c r="C4875"/>
      <c r="D4875"/>
      <c r="E4875"/>
      <c r="F4875"/>
      <c r="G4875"/>
      <c r="H4875"/>
      <c r="I4875"/>
      <c r="J4875" s="102"/>
      <c r="K4875"/>
      <c r="L4875" s="102"/>
      <c r="M4875" s="135"/>
      <c r="N4875"/>
      <c r="O4875"/>
      <c r="P4875"/>
      <c r="Q4875"/>
      <c r="R4875"/>
      <c r="S4875"/>
      <c r="T4875"/>
      <c r="U4875"/>
    </row>
    <row r="4876" spans="1:21" s="105" customFormat="1" x14ac:dyDescent="0.3">
      <c r="A4876"/>
      <c r="B4876"/>
      <c r="C4876"/>
      <c r="D4876"/>
      <c r="E4876"/>
      <c r="F4876"/>
      <c r="G4876"/>
      <c r="H4876"/>
      <c r="I4876"/>
      <c r="J4876" s="102"/>
      <c r="K4876"/>
      <c r="L4876" s="102"/>
      <c r="M4876" s="135"/>
      <c r="N4876"/>
      <c r="O4876"/>
      <c r="P4876"/>
      <c r="Q4876"/>
      <c r="R4876"/>
      <c r="S4876"/>
      <c r="T4876"/>
      <c r="U4876"/>
    </row>
    <row r="4877" spans="1:21" s="105" customFormat="1" x14ac:dyDescent="0.3">
      <c r="A4877"/>
      <c r="B4877"/>
      <c r="C4877"/>
      <c r="D4877"/>
      <c r="E4877"/>
      <c r="F4877"/>
      <c r="G4877"/>
      <c r="H4877"/>
      <c r="I4877"/>
      <c r="J4877" s="102"/>
      <c r="K4877"/>
      <c r="L4877" s="102"/>
      <c r="M4877" s="135"/>
      <c r="N4877"/>
      <c r="O4877"/>
      <c r="P4877"/>
      <c r="Q4877"/>
      <c r="R4877"/>
      <c r="S4877"/>
      <c r="T4877"/>
      <c r="U4877"/>
    </row>
    <row r="4878" spans="1:21" s="105" customFormat="1" x14ac:dyDescent="0.3">
      <c r="A4878"/>
      <c r="B4878"/>
      <c r="C4878"/>
      <c r="D4878"/>
      <c r="E4878"/>
      <c r="F4878"/>
      <c r="G4878"/>
      <c r="H4878"/>
      <c r="I4878"/>
      <c r="J4878" s="102"/>
      <c r="K4878"/>
      <c r="L4878" s="102"/>
      <c r="M4878" s="135"/>
      <c r="N4878"/>
      <c r="O4878"/>
      <c r="P4878"/>
      <c r="Q4878"/>
      <c r="R4878"/>
      <c r="S4878"/>
      <c r="T4878"/>
      <c r="U4878"/>
    </row>
    <row r="4879" spans="1:21" s="105" customFormat="1" x14ac:dyDescent="0.3">
      <c r="A4879"/>
      <c r="B4879"/>
      <c r="C4879"/>
      <c r="D4879"/>
      <c r="E4879"/>
      <c r="F4879"/>
      <c r="G4879"/>
      <c r="H4879"/>
      <c r="I4879"/>
      <c r="J4879" s="102"/>
      <c r="K4879"/>
      <c r="L4879" s="102"/>
      <c r="M4879" s="135"/>
      <c r="N4879"/>
      <c r="O4879"/>
      <c r="P4879"/>
      <c r="Q4879"/>
      <c r="R4879"/>
      <c r="S4879"/>
      <c r="T4879"/>
      <c r="U4879"/>
    </row>
    <row r="4880" spans="1:21" s="105" customFormat="1" x14ac:dyDescent="0.3">
      <c r="A4880"/>
      <c r="B4880"/>
      <c r="C4880"/>
      <c r="D4880"/>
      <c r="E4880"/>
      <c r="F4880"/>
      <c r="G4880"/>
      <c r="H4880"/>
      <c r="I4880"/>
      <c r="J4880" s="102"/>
      <c r="K4880"/>
      <c r="L4880" s="102"/>
      <c r="M4880" s="135"/>
      <c r="N4880"/>
      <c r="O4880"/>
      <c r="P4880"/>
      <c r="Q4880"/>
      <c r="R4880"/>
      <c r="S4880"/>
      <c r="T4880"/>
      <c r="U4880"/>
    </row>
    <row r="4881" spans="1:21" s="105" customFormat="1" x14ac:dyDescent="0.3">
      <c r="A4881"/>
      <c r="B4881"/>
      <c r="C4881"/>
      <c r="D4881"/>
      <c r="E4881"/>
      <c r="F4881"/>
      <c r="G4881"/>
      <c r="H4881"/>
      <c r="I4881"/>
      <c r="J4881" s="102"/>
      <c r="K4881"/>
      <c r="L4881" s="102"/>
      <c r="M4881" s="135"/>
      <c r="N4881"/>
      <c r="O4881"/>
      <c r="P4881"/>
      <c r="Q4881"/>
      <c r="R4881"/>
      <c r="S4881"/>
      <c r="T4881"/>
      <c r="U4881"/>
    </row>
    <row r="4882" spans="1:21" s="105" customFormat="1" x14ac:dyDescent="0.3">
      <c r="A4882"/>
      <c r="B4882"/>
      <c r="C4882"/>
      <c r="D4882"/>
      <c r="E4882"/>
      <c r="F4882"/>
      <c r="G4882"/>
      <c r="H4882"/>
      <c r="I4882"/>
      <c r="J4882" s="102"/>
      <c r="K4882"/>
      <c r="L4882" s="102"/>
      <c r="M4882" s="135"/>
      <c r="N4882"/>
      <c r="O4882"/>
      <c r="P4882"/>
      <c r="Q4882"/>
      <c r="R4882"/>
      <c r="S4882"/>
      <c r="T4882"/>
      <c r="U4882"/>
    </row>
    <row r="4883" spans="1:21" s="105" customFormat="1" x14ac:dyDescent="0.3">
      <c r="A4883"/>
      <c r="B4883"/>
      <c r="C4883"/>
      <c r="D4883"/>
      <c r="E4883"/>
      <c r="F4883"/>
      <c r="G4883"/>
      <c r="H4883"/>
      <c r="I4883"/>
      <c r="J4883" s="102"/>
      <c r="K4883"/>
      <c r="L4883" s="102"/>
      <c r="M4883" s="135"/>
      <c r="N4883"/>
      <c r="O4883"/>
      <c r="P4883"/>
      <c r="Q4883"/>
      <c r="R4883"/>
      <c r="S4883"/>
      <c r="T4883"/>
      <c r="U4883"/>
    </row>
    <row r="4884" spans="1:21" s="105" customFormat="1" x14ac:dyDescent="0.3">
      <c r="A4884"/>
      <c r="B4884"/>
      <c r="C4884"/>
      <c r="D4884"/>
      <c r="E4884"/>
      <c r="F4884"/>
      <c r="G4884"/>
      <c r="H4884"/>
      <c r="I4884"/>
      <c r="J4884" s="102"/>
      <c r="K4884"/>
      <c r="L4884" s="102"/>
      <c r="M4884" s="135"/>
      <c r="N4884"/>
      <c r="O4884"/>
      <c r="P4884"/>
      <c r="Q4884"/>
      <c r="R4884"/>
      <c r="S4884"/>
      <c r="T4884"/>
      <c r="U4884"/>
    </row>
    <row r="4885" spans="1:21" s="105" customFormat="1" x14ac:dyDescent="0.3">
      <c r="A4885"/>
      <c r="B4885"/>
      <c r="C4885"/>
      <c r="D4885"/>
      <c r="E4885"/>
      <c r="F4885"/>
      <c r="G4885"/>
      <c r="H4885"/>
      <c r="I4885"/>
      <c r="J4885" s="102"/>
      <c r="K4885"/>
      <c r="L4885" s="102"/>
      <c r="M4885" s="135"/>
      <c r="N4885"/>
      <c r="O4885"/>
      <c r="P4885"/>
      <c r="Q4885"/>
      <c r="R4885"/>
      <c r="S4885"/>
      <c r="T4885"/>
      <c r="U4885"/>
    </row>
    <row r="4886" spans="1:21" s="105" customFormat="1" x14ac:dyDescent="0.3">
      <c r="A4886"/>
      <c r="B4886"/>
      <c r="C4886"/>
      <c r="D4886"/>
      <c r="E4886"/>
      <c r="F4886"/>
      <c r="G4886"/>
      <c r="H4886"/>
      <c r="I4886"/>
      <c r="J4886" s="102"/>
      <c r="K4886"/>
      <c r="L4886" s="102"/>
      <c r="M4886" s="135"/>
      <c r="N4886"/>
      <c r="O4886"/>
      <c r="P4886"/>
      <c r="Q4886"/>
      <c r="R4886"/>
      <c r="S4886"/>
      <c r="T4886"/>
      <c r="U4886"/>
    </row>
    <row r="4887" spans="1:21" s="105" customFormat="1" x14ac:dyDescent="0.3">
      <c r="A4887"/>
      <c r="B4887"/>
      <c r="C4887"/>
      <c r="D4887"/>
      <c r="E4887"/>
      <c r="F4887"/>
      <c r="G4887"/>
      <c r="H4887"/>
      <c r="I4887"/>
      <c r="J4887" s="102"/>
      <c r="K4887"/>
      <c r="L4887" s="102"/>
      <c r="M4887" s="135"/>
      <c r="N4887"/>
      <c r="O4887"/>
      <c r="P4887"/>
      <c r="Q4887"/>
      <c r="R4887"/>
      <c r="S4887"/>
      <c r="T4887"/>
      <c r="U4887"/>
    </row>
    <row r="4888" spans="1:21" s="105" customFormat="1" x14ac:dyDescent="0.3">
      <c r="A4888"/>
      <c r="B4888"/>
      <c r="C4888"/>
      <c r="D4888"/>
      <c r="E4888"/>
      <c r="F4888"/>
      <c r="G4888"/>
      <c r="H4888"/>
      <c r="I4888"/>
      <c r="J4888" s="102"/>
      <c r="K4888"/>
      <c r="L4888" s="102"/>
      <c r="M4888" s="135"/>
      <c r="N4888"/>
      <c r="O4888"/>
      <c r="P4888"/>
      <c r="Q4888"/>
      <c r="R4888"/>
      <c r="S4888"/>
      <c r="T4888"/>
      <c r="U4888"/>
    </row>
    <row r="4889" spans="1:21" s="105" customFormat="1" x14ac:dyDescent="0.3">
      <c r="A4889"/>
      <c r="B4889"/>
      <c r="C4889"/>
      <c r="D4889"/>
      <c r="E4889"/>
      <c r="F4889"/>
      <c r="G4889"/>
      <c r="H4889"/>
      <c r="I4889"/>
      <c r="J4889" s="102"/>
      <c r="K4889"/>
      <c r="L4889" s="102"/>
      <c r="M4889" s="135"/>
      <c r="N4889"/>
      <c r="O4889"/>
      <c r="P4889"/>
      <c r="Q4889"/>
      <c r="R4889"/>
      <c r="S4889"/>
      <c r="T4889"/>
      <c r="U4889"/>
    </row>
    <row r="4890" spans="1:21" s="105" customFormat="1" x14ac:dyDescent="0.3">
      <c r="A4890"/>
      <c r="B4890"/>
      <c r="C4890"/>
      <c r="D4890"/>
      <c r="E4890"/>
      <c r="F4890"/>
      <c r="G4890"/>
      <c r="H4890"/>
      <c r="I4890"/>
      <c r="J4890" s="102"/>
      <c r="K4890"/>
      <c r="L4890" s="102"/>
      <c r="M4890" s="135"/>
      <c r="N4890"/>
      <c r="O4890"/>
      <c r="P4890"/>
      <c r="Q4890"/>
      <c r="R4890"/>
      <c r="S4890"/>
      <c r="T4890"/>
      <c r="U4890"/>
    </row>
    <row r="4891" spans="1:21" s="105" customFormat="1" x14ac:dyDescent="0.3">
      <c r="A4891"/>
      <c r="B4891"/>
      <c r="C4891"/>
      <c r="D4891"/>
      <c r="E4891"/>
      <c r="F4891"/>
      <c r="G4891"/>
      <c r="H4891"/>
      <c r="I4891"/>
      <c r="J4891" s="102"/>
      <c r="K4891"/>
      <c r="L4891" s="102"/>
      <c r="M4891" s="135"/>
      <c r="N4891"/>
      <c r="O4891"/>
      <c r="P4891"/>
      <c r="Q4891"/>
      <c r="R4891"/>
      <c r="S4891"/>
      <c r="T4891"/>
      <c r="U4891"/>
    </row>
    <row r="4892" spans="1:21" s="105" customFormat="1" x14ac:dyDescent="0.3">
      <c r="A4892"/>
      <c r="B4892"/>
      <c r="C4892"/>
      <c r="D4892"/>
      <c r="E4892"/>
      <c r="F4892"/>
      <c r="G4892"/>
      <c r="H4892"/>
      <c r="I4892"/>
      <c r="J4892" s="102"/>
      <c r="K4892"/>
      <c r="L4892" s="102"/>
      <c r="M4892" s="135"/>
      <c r="N4892"/>
      <c r="O4892"/>
      <c r="P4892"/>
      <c r="Q4892"/>
      <c r="R4892"/>
      <c r="S4892"/>
      <c r="T4892"/>
      <c r="U4892"/>
    </row>
    <row r="4893" spans="1:21" s="105" customFormat="1" x14ac:dyDescent="0.3">
      <c r="A4893"/>
      <c r="B4893"/>
      <c r="C4893"/>
      <c r="D4893"/>
      <c r="E4893"/>
      <c r="F4893"/>
      <c r="G4893"/>
      <c r="H4893"/>
      <c r="I4893"/>
      <c r="J4893" s="102"/>
      <c r="K4893"/>
      <c r="L4893" s="102"/>
      <c r="M4893" s="135"/>
      <c r="N4893"/>
      <c r="O4893"/>
      <c r="P4893"/>
      <c r="Q4893"/>
      <c r="R4893"/>
      <c r="S4893"/>
      <c r="T4893"/>
      <c r="U4893"/>
    </row>
    <row r="4894" spans="1:21" s="105" customFormat="1" x14ac:dyDescent="0.3">
      <c r="A4894"/>
      <c r="B4894"/>
      <c r="C4894"/>
      <c r="D4894"/>
      <c r="E4894"/>
      <c r="F4894"/>
      <c r="G4894"/>
      <c r="H4894"/>
      <c r="I4894"/>
      <c r="J4894" s="102"/>
      <c r="K4894"/>
      <c r="L4894" s="102"/>
      <c r="M4894" s="135"/>
      <c r="N4894"/>
      <c r="O4894"/>
      <c r="P4894"/>
      <c r="Q4894"/>
      <c r="R4894"/>
      <c r="S4894"/>
      <c r="T4894"/>
      <c r="U4894"/>
    </row>
    <row r="4895" spans="1:21" s="105" customFormat="1" x14ac:dyDescent="0.3">
      <c r="A4895"/>
      <c r="B4895"/>
      <c r="C4895"/>
      <c r="D4895"/>
      <c r="E4895"/>
      <c r="F4895"/>
      <c r="G4895"/>
      <c r="H4895"/>
      <c r="I4895"/>
      <c r="J4895" s="102"/>
      <c r="K4895"/>
      <c r="L4895" s="102"/>
      <c r="M4895" s="135"/>
      <c r="N4895"/>
      <c r="O4895"/>
      <c r="P4895"/>
      <c r="Q4895"/>
      <c r="R4895"/>
      <c r="S4895"/>
      <c r="T4895"/>
      <c r="U4895"/>
    </row>
    <row r="4896" spans="1:21" s="105" customFormat="1" x14ac:dyDescent="0.3">
      <c r="A4896"/>
      <c r="B4896"/>
      <c r="C4896"/>
      <c r="D4896"/>
      <c r="E4896"/>
      <c r="F4896"/>
      <c r="G4896"/>
      <c r="H4896"/>
      <c r="I4896"/>
      <c r="J4896" s="102"/>
      <c r="K4896"/>
      <c r="L4896" s="102"/>
      <c r="M4896" s="135"/>
      <c r="N4896"/>
      <c r="O4896"/>
      <c r="P4896"/>
      <c r="Q4896"/>
      <c r="R4896"/>
      <c r="S4896"/>
      <c r="T4896"/>
      <c r="U4896"/>
    </row>
    <row r="4897" spans="1:21" s="105" customFormat="1" x14ac:dyDescent="0.3">
      <c r="A4897"/>
      <c r="B4897"/>
      <c r="C4897"/>
      <c r="D4897"/>
      <c r="E4897"/>
      <c r="F4897"/>
      <c r="G4897"/>
      <c r="H4897"/>
      <c r="I4897"/>
      <c r="J4897" s="102"/>
      <c r="K4897"/>
      <c r="L4897" s="102"/>
      <c r="M4897" s="135"/>
      <c r="N4897"/>
      <c r="O4897"/>
      <c r="P4897"/>
      <c r="Q4897"/>
      <c r="R4897"/>
      <c r="S4897"/>
      <c r="T4897"/>
      <c r="U4897"/>
    </row>
    <row r="4898" spans="1:21" s="105" customFormat="1" x14ac:dyDescent="0.3">
      <c r="A4898"/>
      <c r="B4898"/>
      <c r="C4898"/>
      <c r="D4898"/>
      <c r="E4898"/>
      <c r="F4898"/>
      <c r="G4898"/>
      <c r="H4898"/>
      <c r="I4898"/>
      <c r="J4898" s="102"/>
      <c r="K4898"/>
      <c r="L4898" s="102"/>
      <c r="M4898" s="135"/>
      <c r="N4898"/>
      <c r="O4898"/>
      <c r="P4898"/>
      <c r="Q4898"/>
      <c r="R4898"/>
      <c r="S4898"/>
      <c r="T4898"/>
      <c r="U4898"/>
    </row>
    <row r="4899" spans="1:21" s="105" customFormat="1" x14ac:dyDescent="0.3">
      <c r="A4899"/>
      <c r="B4899"/>
      <c r="C4899"/>
      <c r="D4899"/>
      <c r="E4899"/>
      <c r="F4899"/>
      <c r="G4899"/>
      <c r="H4899"/>
      <c r="I4899"/>
      <c r="J4899" s="102"/>
      <c r="K4899"/>
      <c r="L4899" s="102"/>
      <c r="M4899" s="135"/>
      <c r="N4899"/>
      <c r="O4899"/>
      <c r="P4899"/>
      <c r="Q4899"/>
      <c r="R4899"/>
      <c r="S4899"/>
      <c r="T4899"/>
      <c r="U4899"/>
    </row>
    <row r="4900" spans="1:21" s="105" customFormat="1" x14ac:dyDescent="0.3">
      <c r="A4900"/>
      <c r="B4900"/>
      <c r="C4900"/>
      <c r="D4900"/>
      <c r="E4900"/>
      <c r="F4900"/>
      <c r="G4900"/>
      <c r="H4900"/>
      <c r="I4900"/>
      <c r="J4900" s="102"/>
      <c r="K4900"/>
      <c r="L4900" s="102"/>
      <c r="M4900" s="135"/>
      <c r="N4900"/>
      <c r="O4900"/>
      <c r="P4900"/>
      <c r="Q4900"/>
      <c r="R4900"/>
      <c r="S4900"/>
      <c r="T4900"/>
      <c r="U4900"/>
    </row>
    <row r="4901" spans="1:21" s="105" customFormat="1" x14ac:dyDescent="0.3">
      <c r="A4901"/>
      <c r="B4901"/>
      <c r="C4901"/>
      <c r="D4901"/>
      <c r="E4901"/>
      <c r="F4901"/>
      <c r="G4901"/>
      <c r="H4901"/>
      <c r="I4901"/>
      <c r="J4901" s="102"/>
      <c r="K4901"/>
      <c r="L4901" s="102"/>
      <c r="M4901" s="135"/>
      <c r="N4901"/>
      <c r="O4901"/>
      <c r="P4901"/>
      <c r="Q4901"/>
      <c r="R4901"/>
      <c r="S4901"/>
      <c r="T4901"/>
      <c r="U4901"/>
    </row>
    <row r="4902" spans="1:21" s="105" customFormat="1" x14ac:dyDescent="0.3">
      <c r="A4902"/>
      <c r="B4902"/>
      <c r="C4902"/>
      <c r="D4902"/>
      <c r="E4902"/>
      <c r="F4902"/>
      <c r="G4902"/>
      <c r="H4902"/>
      <c r="I4902"/>
      <c r="J4902" s="102"/>
      <c r="K4902"/>
      <c r="L4902" s="102"/>
      <c r="M4902" s="135"/>
      <c r="N4902"/>
      <c r="O4902"/>
      <c r="P4902"/>
      <c r="Q4902"/>
      <c r="R4902"/>
      <c r="S4902"/>
      <c r="T4902"/>
      <c r="U4902"/>
    </row>
    <row r="4903" spans="1:21" s="105" customFormat="1" x14ac:dyDescent="0.3">
      <c r="A4903"/>
      <c r="B4903"/>
      <c r="C4903"/>
      <c r="D4903"/>
      <c r="E4903"/>
      <c r="F4903"/>
      <c r="G4903"/>
      <c r="H4903"/>
      <c r="I4903"/>
      <c r="J4903" s="102"/>
      <c r="K4903"/>
      <c r="L4903" s="102"/>
      <c r="M4903" s="135"/>
      <c r="N4903"/>
      <c r="O4903"/>
      <c r="P4903"/>
      <c r="Q4903"/>
      <c r="R4903"/>
      <c r="S4903"/>
      <c r="T4903"/>
      <c r="U4903"/>
    </row>
    <row r="4904" spans="1:21" s="105" customFormat="1" x14ac:dyDescent="0.3">
      <c r="A4904"/>
      <c r="B4904"/>
      <c r="C4904"/>
      <c r="D4904"/>
      <c r="E4904"/>
      <c r="F4904"/>
      <c r="G4904"/>
      <c r="H4904"/>
      <c r="I4904"/>
      <c r="J4904" s="102"/>
      <c r="K4904"/>
      <c r="L4904" s="102"/>
      <c r="M4904" s="135"/>
      <c r="N4904"/>
      <c r="O4904"/>
      <c r="P4904"/>
      <c r="Q4904"/>
      <c r="R4904"/>
      <c r="S4904"/>
      <c r="T4904"/>
      <c r="U4904"/>
    </row>
    <row r="4905" spans="1:21" s="105" customFormat="1" x14ac:dyDescent="0.3">
      <c r="A4905"/>
      <c r="B4905"/>
      <c r="C4905"/>
      <c r="D4905"/>
      <c r="E4905"/>
      <c r="F4905"/>
      <c r="G4905"/>
      <c r="H4905"/>
      <c r="I4905"/>
      <c r="J4905" s="102"/>
      <c r="K4905"/>
      <c r="L4905" s="102"/>
      <c r="M4905" s="135"/>
      <c r="N4905"/>
      <c r="O4905"/>
      <c r="P4905"/>
      <c r="Q4905"/>
      <c r="R4905"/>
      <c r="S4905"/>
      <c r="T4905"/>
      <c r="U4905"/>
    </row>
    <row r="4906" spans="1:21" s="105" customFormat="1" x14ac:dyDescent="0.3">
      <c r="A4906"/>
      <c r="B4906"/>
      <c r="C4906"/>
      <c r="D4906"/>
      <c r="E4906"/>
      <c r="F4906"/>
      <c r="G4906"/>
      <c r="H4906"/>
      <c r="I4906"/>
      <c r="J4906" s="102"/>
      <c r="K4906"/>
      <c r="L4906" s="102"/>
      <c r="M4906" s="135"/>
      <c r="N4906"/>
      <c r="O4906"/>
      <c r="P4906"/>
      <c r="Q4906"/>
      <c r="R4906"/>
      <c r="S4906"/>
      <c r="T4906"/>
      <c r="U4906"/>
    </row>
    <row r="4907" spans="1:21" s="105" customFormat="1" x14ac:dyDescent="0.3">
      <c r="A4907"/>
      <c r="B4907"/>
      <c r="C4907"/>
      <c r="D4907"/>
      <c r="E4907"/>
      <c r="F4907"/>
      <c r="G4907"/>
      <c r="H4907"/>
      <c r="I4907"/>
      <c r="J4907" s="102"/>
      <c r="K4907"/>
      <c r="L4907" s="102"/>
      <c r="M4907" s="135"/>
      <c r="N4907"/>
      <c r="O4907"/>
      <c r="P4907"/>
      <c r="Q4907"/>
      <c r="R4907"/>
      <c r="S4907"/>
      <c r="T4907"/>
      <c r="U4907"/>
    </row>
    <row r="4908" spans="1:21" s="105" customFormat="1" x14ac:dyDescent="0.3">
      <c r="A4908"/>
      <c r="B4908"/>
      <c r="C4908"/>
      <c r="D4908"/>
      <c r="E4908"/>
      <c r="F4908"/>
      <c r="G4908"/>
      <c r="H4908"/>
      <c r="I4908"/>
      <c r="J4908" s="102"/>
      <c r="K4908"/>
      <c r="L4908" s="102"/>
      <c r="M4908" s="135"/>
      <c r="N4908"/>
      <c r="O4908"/>
      <c r="P4908"/>
      <c r="Q4908"/>
      <c r="R4908"/>
      <c r="S4908"/>
      <c r="T4908"/>
      <c r="U4908"/>
    </row>
    <row r="4909" spans="1:21" s="105" customFormat="1" x14ac:dyDescent="0.3">
      <c r="A4909"/>
      <c r="B4909"/>
      <c r="C4909"/>
      <c r="D4909"/>
      <c r="E4909"/>
      <c r="F4909"/>
      <c r="G4909"/>
      <c r="H4909"/>
      <c r="I4909"/>
      <c r="J4909" s="102"/>
      <c r="K4909"/>
      <c r="L4909" s="102"/>
      <c r="M4909" s="135"/>
      <c r="N4909"/>
      <c r="O4909"/>
      <c r="P4909"/>
      <c r="Q4909"/>
      <c r="R4909"/>
      <c r="S4909"/>
      <c r="T4909"/>
      <c r="U4909"/>
    </row>
    <row r="4910" spans="1:21" s="105" customFormat="1" x14ac:dyDescent="0.3">
      <c r="A4910"/>
      <c r="B4910"/>
      <c r="C4910"/>
      <c r="D4910"/>
      <c r="E4910"/>
      <c r="F4910"/>
      <c r="G4910"/>
      <c r="H4910"/>
      <c r="I4910"/>
      <c r="J4910" s="102"/>
      <c r="K4910"/>
      <c r="L4910" s="102"/>
      <c r="M4910" s="135"/>
      <c r="N4910"/>
      <c r="O4910"/>
      <c r="P4910"/>
      <c r="Q4910"/>
      <c r="R4910"/>
      <c r="S4910"/>
      <c r="T4910"/>
      <c r="U4910"/>
    </row>
    <row r="4911" spans="1:21" s="105" customFormat="1" x14ac:dyDescent="0.3">
      <c r="A4911"/>
      <c r="B4911"/>
      <c r="C4911"/>
      <c r="D4911"/>
      <c r="E4911"/>
      <c r="F4911"/>
      <c r="G4911"/>
      <c r="H4911"/>
      <c r="I4911"/>
      <c r="J4911" s="102"/>
      <c r="K4911"/>
      <c r="L4911" s="102"/>
      <c r="M4911" s="135"/>
      <c r="N4911"/>
      <c r="O4911"/>
      <c r="P4911"/>
      <c r="Q4911"/>
      <c r="R4911"/>
      <c r="S4911"/>
      <c r="T4911"/>
      <c r="U4911"/>
    </row>
    <row r="4912" spans="1:21" s="105" customFormat="1" x14ac:dyDescent="0.3">
      <c r="A4912"/>
      <c r="B4912"/>
      <c r="C4912"/>
      <c r="D4912"/>
      <c r="E4912"/>
      <c r="F4912"/>
      <c r="G4912"/>
      <c r="H4912"/>
      <c r="I4912"/>
      <c r="J4912" s="102"/>
      <c r="K4912"/>
      <c r="L4912" s="102"/>
      <c r="M4912" s="135"/>
      <c r="N4912"/>
      <c r="O4912"/>
      <c r="P4912"/>
      <c r="Q4912"/>
      <c r="R4912"/>
      <c r="S4912"/>
      <c r="T4912"/>
      <c r="U4912"/>
    </row>
    <row r="4913" spans="1:21" s="105" customFormat="1" x14ac:dyDescent="0.3">
      <c r="A4913"/>
      <c r="B4913"/>
      <c r="C4913"/>
      <c r="D4913"/>
      <c r="E4913"/>
      <c r="F4913"/>
      <c r="G4913"/>
      <c r="H4913"/>
      <c r="I4913"/>
      <c r="J4913" s="102"/>
      <c r="K4913"/>
      <c r="L4913" s="102"/>
      <c r="M4913" s="135"/>
      <c r="N4913"/>
      <c r="O4913"/>
      <c r="P4913"/>
      <c r="Q4913"/>
      <c r="R4913"/>
      <c r="S4913"/>
      <c r="T4913"/>
      <c r="U4913"/>
    </row>
    <row r="4914" spans="1:21" s="105" customFormat="1" x14ac:dyDescent="0.3">
      <c r="A4914"/>
      <c r="B4914"/>
      <c r="C4914"/>
      <c r="D4914"/>
      <c r="E4914"/>
      <c r="F4914"/>
      <c r="G4914"/>
      <c r="H4914"/>
      <c r="I4914"/>
      <c r="J4914" s="102"/>
      <c r="K4914"/>
      <c r="L4914" s="102"/>
      <c r="M4914" s="135"/>
      <c r="N4914"/>
      <c r="O4914"/>
      <c r="P4914"/>
      <c r="Q4914"/>
      <c r="R4914"/>
      <c r="S4914"/>
      <c r="T4914"/>
      <c r="U4914"/>
    </row>
    <row r="4915" spans="1:21" s="105" customFormat="1" x14ac:dyDescent="0.3">
      <c r="A4915"/>
      <c r="B4915"/>
      <c r="C4915"/>
      <c r="D4915"/>
      <c r="E4915"/>
      <c r="F4915"/>
      <c r="G4915"/>
      <c r="H4915"/>
      <c r="I4915"/>
      <c r="J4915" s="102"/>
      <c r="K4915"/>
      <c r="L4915" s="102"/>
      <c r="M4915" s="135"/>
      <c r="N4915"/>
      <c r="O4915"/>
      <c r="P4915"/>
      <c r="Q4915"/>
      <c r="R4915"/>
      <c r="S4915"/>
      <c r="T4915"/>
      <c r="U4915"/>
    </row>
    <row r="4916" spans="1:21" s="105" customFormat="1" x14ac:dyDescent="0.3">
      <c r="A4916"/>
      <c r="B4916"/>
      <c r="C4916"/>
      <c r="D4916"/>
      <c r="E4916"/>
      <c r="F4916"/>
      <c r="G4916"/>
      <c r="H4916"/>
      <c r="I4916"/>
      <c r="J4916" s="102"/>
      <c r="K4916"/>
      <c r="L4916" s="102"/>
      <c r="M4916" s="135"/>
      <c r="N4916"/>
      <c r="O4916"/>
      <c r="P4916"/>
      <c r="Q4916"/>
      <c r="R4916"/>
      <c r="S4916"/>
      <c r="T4916"/>
      <c r="U4916"/>
    </row>
    <row r="4917" spans="1:21" s="105" customFormat="1" x14ac:dyDescent="0.3">
      <c r="A4917"/>
      <c r="B4917"/>
      <c r="C4917"/>
      <c r="D4917"/>
      <c r="E4917"/>
      <c r="F4917"/>
      <c r="G4917"/>
      <c r="H4917"/>
      <c r="I4917"/>
      <c r="J4917" s="102"/>
      <c r="K4917"/>
      <c r="L4917" s="102"/>
      <c r="M4917" s="135"/>
      <c r="N4917"/>
      <c r="O4917"/>
      <c r="P4917"/>
      <c r="Q4917"/>
      <c r="R4917"/>
      <c r="S4917"/>
      <c r="T4917"/>
      <c r="U4917"/>
    </row>
    <row r="4918" spans="1:21" s="105" customFormat="1" x14ac:dyDescent="0.3">
      <c r="A4918"/>
      <c r="B4918"/>
      <c r="C4918"/>
      <c r="D4918"/>
      <c r="E4918"/>
      <c r="F4918"/>
      <c r="G4918"/>
      <c r="H4918"/>
      <c r="I4918"/>
      <c r="J4918" s="102"/>
      <c r="K4918"/>
      <c r="L4918" s="102"/>
      <c r="M4918" s="135"/>
      <c r="N4918"/>
      <c r="O4918"/>
      <c r="P4918"/>
      <c r="Q4918"/>
      <c r="R4918"/>
      <c r="S4918"/>
      <c r="T4918"/>
      <c r="U4918"/>
    </row>
    <row r="4919" spans="1:21" s="105" customFormat="1" x14ac:dyDescent="0.3">
      <c r="A4919"/>
      <c r="B4919"/>
      <c r="C4919"/>
      <c r="D4919"/>
      <c r="E4919"/>
      <c r="F4919"/>
      <c r="G4919"/>
      <c r="H4919"/>
      <c r="I4919"/>
      <c r="J4919" s="102"/>
      <c r="K4919"/>
      <c r="L4919" s="102"/>
      <c r="M4919" s="135"/>
      <c r="N4919"/>
      <c r="O4919"/>
      <c r="P4919"/>
      <c r="Q4919"/>
      <c r="R4919"/>
      <c r="S4919"/>
      <c r="T4919"/>
      <c r="U4919"/>
    </row>
    <row r="4920" spans="1:21" s="105" customFormat="1" x14ac:dyDescent="0.3">
      <c r="A4920"/>
      <c r="B4920"/>
      <c r="C4920"/>
      <c r="D4920"/>
      <c r="E4920"/>
      <c r="F4920"/>
      <c r="G4920"/>
      <c r="H4920"/>
      <c r="I4920"/>
      <c r="J4920" s="102"/>
      <c r="K4920"/>
      <c r="L4920" s="102"/>
      <c r="M4920" s="135"/>
      <c r="N4920"/>
      <c r="O4920"/>
      <c r="P4920"/>
      <c r="Q4920"/>
      <c r="R4920"/>
      <c r="S4920"/>
      <c r="T4920"/>
      <c r="U4920"/>
    </row>
    <row r="4921" spans="1:21" s="105" customFormat="1" x14ac:dyDescent="0.3">
      <c r="A4921"/>
      <c r="B4921"/>
      <c r="C4921"/>
      <c r="D4921"/>
      <c r="E4921"/>
      <c r="F4921"/>
      <c r="G4921"/>
      <c r="H4921"/>
      <c r="I4921"/>
      <c r="J4921" s="102"/>
      <c r="K4921"/>
      <c r="L4921" s="102"/>
      <c r="M4921" s="135"/>
      <c r="N4921"/>
      <c r="O4921"/>
      <c r="P4921"/>
      <c r="Q4921"/>
      <c r="R4921"/>
      <c r="S4921"/>
      <c r="T4921"/>
      <c r="U4921"/>
    </row>
    <row r="4922" spans="1:21" s="105" customFormat="1" x14ac:dyDescent="0.3">
      <c r="A4922"/>
      <c r="B4922"/>
      <c r="C4922"/>
      <c r="D4922"/>
      <c r="E4922"/>
      <c r="F4922"/>
      <c r="G4922"/>
      <c r="H4922"/>
      <c r="I4922"/>
      <c r="J4922" s="102"/>
      <c r="K4922"/>
      <c r="L4922" s="102"/>
      <c r="M4922" s="135"/>
      <c r="N4922"/>
      <c r="O4922"/>
      <c r="P4922"/>
      <c r="Q4922"/>
      <c r="R4922"/>
      <c r="S4922"/>
      <c r="T4922"/>
      <c r="U4922"/>
    </row>
    <row r="4923" spans="1:21" s="105" customFormat="1" x14ac:dyDescent="0.3">
      <c r="A4923"/>
      <c r="B4923"/>
      <c r="C4923"/>
      <c r="D4923"/>
      <c r="E4923"/>
      <c r="F4923"/>
      <c r="G4923"/>
      <c r="H4923"/>
      <c r="I4923"/>
      <c r="J4923" s="102"/>
      <c r="K4923"/>
      <c r="L4923" s="102"/>
      <c r="M4923" s="135"/>
      <c r="N4923"/>
      <c r="O4923"/>
      <c r="P4923"/>
      <c r="Q4923"/>
      <c r="R4923"/>
      <c r="S4923"/>
      <c r="T4923"/>
      <c r="U4923"/>
    </row>
    <row r="4924" spans="1:21" s="105" customFormat="1" x14ac:dyDescent="0.3">
      <c r="A4924"/>
      <c r="B4924"/>
      <c r="C4924"/>
      <c r="D4924"/>
      <c r="E4924"/>
      <c r="F4924"/>
      <c r="G4924"/>
      <c r="H4924"/>
      <c r="I4924"/>
      <c r="J4924" s="102"/>
      <c r="K4924"/>
      <c r="L4924" s="102"/>
      <c r="M4924" s="135"/>
      <c r="N4924"/>
      <c r="O4924"/>
      <c r="P4924"/>
      <c r="Q4924"/>
      <c r="R4924"/>
      <c r="S4924"/>
      <c r="T4924"/>
      <c r="U4924"/>
    </row>
    <row r="4925" spans="1:21" s="105" customFormat="1" x14ac:dyDescent="0.3">
      <c r="A4925"/>
      <c r="B4925"/>
      <c r="C4925"/>
      <c r="D4925"/>
      <c r="E4925"/>
      <c r="F4925"/>
      <c r="G4925"/>
      <c r="H4925"/>
      <c r="I4925"/>
      <c r="J4925" s="102"/>
      <c r="K4925"/>
      <c r="L4925" s="102"/>
      <c r="M4925" s="135"/>
      <c r="N4925"/>
      <c r="O4925"/>
      <c r="P4925"/>
      <c r="Q4925"/>
      <c r="R4925"/>
      <c r="S4925"/>
      <c r="T4925"/>
      <c r="U4925"/>
    </row>
    <row r="4926" spans="1:21" s="105" customFormat="1" x14ac:dyDescent="0.3">
      <c r="A4926"/>
      <c r="B4926"/>
      <c r="C4926"/>
      <c r="D4926"/>
      <c r="E4926"/>
      <c r="F4926"/>
      <c r="G4926"/>
      <c r="H4926"/>
      <c r="I4926"/>
      <c r="J4926" s="102"/>
      <c r="K4926"/>
      <c r="L4926" s="102"/>
      <c r="M4926" s="135"/>
      <c r="N4926"/>
      <c r="O4926"/>
      <c r="P4926"/>
      <c r="Q4926"/>
      <c r="R4926"/>
      <c r="S4926"/>
      <c r="T4926"/>
      <c r="U4926"/>
    </row>
    <row r="4927" spans="1:21" s="105" customFormat="1" x14ac:dyDescent="0.3">
      <c r="A4927"/>
      <c r="B4927"/>
      <c r="C4927"/>
      <c r="D4927"/>
      <c r="E4927"/>
      <c r="F4927"/>
      <c r="G4927"/>
      <c r="H4927"/>
      <c r="I4927"/>
      <c r="J4927" s="102"/>
      <c r="K4927"/>
      <c r="L4927" s="102"/>
      <c r="M4927" s="135"/>
      <c r="N4927"/>
      <c r="O4927"/>
      <c r="P4927"/>
      <c r="Q4927"/>
      <c r="R4927"/>
      <c r="S4927"/>
      <c r="T4927"/>
      <c r="U4927"/>
    </row>
    <row r="4928" spans="1:21" s="105" customFormat="1" x14ac:dyDescent="0.3">
      <c r="A4928"/>
      <c r="B4928"/>
      <c r="C4928"/>
      <c r="D4928"/>
      <c r="E4928"/>
      <c r="F4928"/>
      <c r="G4928"/>
      <c r="H4928"/>
      <c r="I4928"/>
      <c r="J4928" s="102"/>
      <c r="K4928"/>
      <c r="L4928" s="102"/>
      <c r="M4928" s="135"/>
      <c r="N4928"/>
      <c r="O4928"/>
      <c r="P4928"/>
      <c r="Q4928"/>
      <c r="R4928"/>
      <c r="S4928"/>
      <c r="T4928"/>
      <c r="U4928"/>
    </row>
    <row r="4929" spans="1:21" s="105" customFormat="1" x14ac:dyDescent="0.3">
      <c r="A4929"/>
      <c r="B4929"/>
      <c r="C4929"/>
      <c r="D4929"/>
      <c r="E4929"/>
      <c r="F4929"/>
      <c r="G4929"/>
      <c r="H4929"/>
      <c r="I4929"/>
      <c r="J4929" s="102"/>
      <c r="K4929"/>
      <c r="L4929" s="102"/>
      <c r="M4929" s="135"/>
      <c r="N4929"/>
      <c r="O4929"/>
      <c r="P4929"/>
      <c r="Q4929"/>
      <c r="R4929"/>
      <c r="S4929"/>
      <c r="T4929"/>
      <c r="U4929"/>
    </row>
    <row r="4930" spans="1:21" s="105" customFormat="1" x14ac:dyDescent="0.3">
      <c r="A4930"/>
      <c r="B4930"/>
      <c r="C4930"/>
      <c r="D4930"/>
      <c r="E4930"/>
      <c r="F4930"/>
      <c r="G4930"/>
      <c r="H4930"/>
      <c r="I4930"/>
      <c r="J4930" s="102"/>
      <c r="K4930"/>
      <c r="L4930" s="102"/>
      <c r="M4930" s="135"/>
      <c r="N4930"/>
      <c r="O4930"/>
      <c r="P4930"/>
      <c r="Q4930"/>
      <c r="R4930"/>
      <c r="S4930"/>
      <c r="T4930"/>
      <c r="U4930"/>
    </row>
    <row r="4931" spans="1:21" s="105" customFormat="1" x14ac:dyDescent="0.3">
      <c r="A4931"/>
      <c r="B4931"/>
      <c r="C4931"/>
      <c r="D4931"/>
      <c r="E4931"/>
      <c r="F4931"/>
      <c r="G4931"/>
      <c r="H4931"/>
      <c r="I4931"/>
      <c r="J4931" s="102"/>
      <c r="K4931"/>
      <c r="L4931" s="102"/>
      <c r="M4931" s="135"/>
      <c r="N4931"/>
      <c r="O4931"/>
      <c r="P4931"/>
      <c r="Q4931"/>
      <c r="R4931"/>
      <c r="S4931"/>
      <c r="T4931"/>
      <c r="U4931"/>
    </row>
    <row r="4932" spans="1:21" s="105" customFormat="1" x14ac:dyDescent="0.3">
      <c r="A4932"/>
      <c r="B4932"/>
      <c r="C4932"/>
      <c r="D4932"/>
      <c r="E4932"/>
      <c r="F4932"/>
      <c r="G4932"/>
      <c r="H4932"/>
      <c r="I4932"/>
      <c r="J4932" s="102"/>
      <c r="K4932"/>
      <c r="L4932" s="102"/>
      <c r="M4932" s="135"/>
      <c r="N4932"/>
      <c r="O4932"/>
      <c r="P4932"/>
      <c r="Q4932"/>
      <c r="R4932"/>
      <c r="S4932"/>
      <c r="T4932"/>
      <c r="U4932"/>
    </row>
    <row r="4933" spans="1:21" s="105" customFormat="1" x14ac:dyDescent="0.3">
      <c r="A4933"/>
      <c r="B4933"/>
      <c r="C4933"/>
      <c r="D4933"/>
      <c r="E4933"/>
      <c r="F4933"/>
      <c r="G4933"/>
      <c r="H4933"/>
      <c r="I4933"/>
      <c r="J4933" s="102"/>
      <c r="K4933"/>
      <c r="L4933" s="102"/>
      <c r="M4933" s="135"/>
      <c r="N4933"/>
      <c r="O4933"/>
      <c r="P4933"/>
      <c r="Q4933"/>
      <c r="R4933"/>
      <c r="S4933"/>
      <c r="T4933"/>
      <c r="U4933"/>
    </row>
    <row r="4934" spans="1:21" s="105" customFormat="1" x14ac:dyDescent="0.3">
      <c r="A4934"/>
      <c r="B4934"/>
      <c r="C4934"/>
      <c r="D4934"/>
      <c r="E4934"/>
      <c r="F4934"/>
      <c r="G4934"/>
      <c r="H4934"/>
      <c r="I4934"/>
      <c r="J4934" s="102"/>
      <c r="K4934"/>
      <c r="L4934" s="102"/>
      <c r="M4934" s="135"/>
      <c r="N4934"/>
      <c r="O4934"/>
      <c r="P4934"/>
      <c r="Q4934"/>
      <c r="R4934"/>
      <c r="S4934"/>
      <c r="T4934"/>
      <c r="U4934"/>
    </row>
    <row r="4935" spans="1:21" s="105" customFormat="1" x14ac:dyDescent="0.3">
      <c r="A4935"/>
      <c r="B4935"/>
      <c r="C4935"/>
      <c r="D4935"/>
      <c r="E4935"/>
      <c r="F4935"/>
      <c r="G4935"/>
      <c r="H4935"/>
      <c r="I4935"/>
      <c r="J4935" s="102"/>
      <c r="K4935"/>
      <c r="L4935" s="102"/>
      <c r="M4935" s="135"/>
      <c r="N4935"/>
      <c r="O4935"/>
      <c r="P4935"/>
      <c r="Q4935"/>
      <c r="R4935"/>
      <c r="S4935"/>
      <c r="T4935"/>
      <c r="U4935"/>
    </row>
    <row r="4936" spans="1:21" s="105" customFormat="1" x14ac:dyDescent="0.3">
      <c r="A4936"/>
      <c r="B4936"/>
      <c r="C4936"/>
      <c r="D4936"/>
      <c r="E4936"/>
      <c r="F4936"/>
      <c r="G4936"/>
      <c r="H4936"/>
      <c r="I4936"/>
      <c r="J4936" s="102"/>
      <c r="K4936"/>
      <c r="L4936" s="102"/>
      <c r="M4936" s="135"/>
      <c r="N4936"/>
      <c r="O4936"/>
      <c r="P4936"/>
      <c r="Q4936"/>
      <c r="R4936"/>
      <c r="S4936"/>
      <c r="T4936"/>
      <c r="U4936"/>
    </row>
    <row r="4937" spans="1:21" s="105" customFormat="1" x14ac:dyDescent="0.3">
      <c r="A4937"/>
      <c r="B4937"/>
      <c r="C4937"/>
      <c r="D4937"/>
      <c r="E4937"/>
      <c r="F4937"/>
      <c r="G4937"/>
      <c r="H4937"/>
      <c r="I4937"/>
      <c r="J4937" s="102"/>
      <c r="K4937"/>
      <c r="L4937" s="102"/>
      <c r="M4937" s="135"/>
      <c r="N4937"/>
      <c r="O4937"/>
      <c r="P4937"/>
      <c r="Q4937"/>
      <c r="R4937"/>
      <c r="S4937"/>
      <c r="T4937"/>
      <c r="U4937"/>
    </row>
    <row r="4938" spans="1:21" s="105" customFormat="1" x14ac:dyDescent="0.3">
      <c r="A4938"/>
      <c r="B4938"/>
      <c r="C4938"/>
      <c r="D4938"/>
      <c r="E4938"/>
      <c r="F4938"/>
      <c r="G4938"/>
      <c r="H4938"/>
      <c r="I4938"/>
      <c r="J4938" s="102"/>
      <c r="K4938"/>
      <c r="L4938" s="102"/>
      <c r="M4938" s="135"/>
      <c r="N4938"/>
      <c r="O4938"/>
      <c r="P4938"/>
      <c r="Q4938"/>
      <c r="R4938"/>
      <c r="S4938"/>
      <c r="T4938"/>
      <c r="U4938"/>
    </row>
    <row r="4939" spans="1:21" s="105" customFormat="1" x14ac:dyDescent="0.3">
      <c r="A4939"/>
      <c r="B4939"/>
      <c r="C4939"/>
      <c r="D4939"/>
      <c r="E4939"/>
      <c r="F4939"/>
      <c r="G4939"/>
      <c r="H4939"/>
      <c r="I4939"/>
      <c r="J4939" s="102"/>
      <c r="K4939"/>
      <c r="L4939" s="102"/>
      <c r="M4939" s="135"/>
      <c r="N4939"/>
      <c r="O4939"/>
      <c r="P4939"/>
      <c r="Q4939"/>
      <c r="R4939"/>
      <c r="S4939"/>
      <c r="T4939"/>
      <c r="U4939"/>
    </row>
    <row r="4940" spans="1:21" s="105" customFormat="1" x14ac:dyDescent="0.3">
      <c r="A4940"/>
      <c r="B4940"/>
      <c r="C4940"/>
      <c r="D4940"/>
      <c r="E4940"/>
      <c r="F4940"/>
      <c r="G4940"/>
      <c r="H4940"/>
      <c r="I4940"/>
      <c r="J4940" s="102"/>
      <c r="K4940"/>
      <c r="L4940" s="102"/>
      <c r="M4940" s="135"/>
      <c r="N4940"/>
      <c r="O4940"/>
      <c r="P4940"/>
      <c r="Q4940"/>
      <c r="R4940"/>
      <c r="S4940"/>
      <c r="T4940"/>
      <c r="U4940"/>
    </row>
    <row r="4941" spans="1:21" s="105" customFormat="1" x14ac:dyDescent="0.3">
      <c r="A4941"/>
      <c r="B4941"/>
      <c r="C4941"/>
      <c r="D4941"/>
      <c r="E4941"/>
      <c r="F4941"/>
      <c r="G4941"/>
      <c r="H4941"/>
      <c r="I4941"/>
      <c r="J4941" s="102"/>
      <c r="K4941"/>
      <c r="L4941" s="102"/>
      <c r="M4941" s="135"/>
      <c r="N4941"/>
      <c r="O4941"/>
      <c r="P4941"/>
      <c r="Q4941"/>
      <c r="R4941"/>
      <c r="S4941"/>
      <c r="T4941"/>
      <c r="U4941"/>
    </row>
    <row r="4942" spans="1:21" s="105" customFormat="1" x14ac:dyDescent="0.3">
      <c r="A4942"/>
      <c r="B4942"/>
      <c r="C4942"/>
      <c r="D4942"/>
      <c r="E4942"/>
      <c r="F4942"/>
      <c r="G4942"/>
      <c r="H4942"/>
      <c r="I4942"/>
      <c r="J4942" s="102"/>
      <c r="K4942"/>
      <c r="L4942" s="102"/>
      <c r="M4942" s="135"/>
      <c r="N4942"/>
      <c r="O4942"/>
      <c r="P4942"/>
      <c r="Q4942"/>
      <c r="R4942"/>
      <c r="S4942"/>
      <c r="T4942"/>
      <c r="U4942"/>
    </row>
    <row r="4943" spans="1:21" s="105" customFormat="1" x14ac:dyDescent="0.3">
      <c r="A4943"/>
      <c r="B4943"/>
      <c r="C4943"/>
      <c r="D4943"/>
      <c r="E4943"/>
      <c r="F4943"/>
      <c r="G4943"/>
      <c r="H4943"/>
      <c r="I4943"/>
      <c r="J4943" s="102"/>
      <c r="K4943"/>
      <c r="L4943" s="102"/>
      <c r="M4943" s="135"/>
      <c r="N4943"/>
      <c r="O4943"/>
      <c r="P4943"/>
      <c r="Q4943"/>
      <c r="R4943"/>
      <c r="S4943"/>
      <c r="T4943"/>
      <c r="U4943"/>
    </row>
    <row r="4944" spans="1:21" s="105" customFormat="1" x14ac:dyDescent="0.3">
      <c r="A4944"/>
      <c r="B4944"/>
      <c r="C4944"/>
      <c r="D4944"/>
      <c r="E4944"/>
      <c r="F4944"/>
      <c r="G4944"/>
      <c r="H4944"/>
      <c r="I4944"/>
      <c r="J4944" s="102"/>
      <c r="K4944"/>
      <c r="L4944" s="102"/>
      <c r="M4944" s="135"/>
      <c r="N4944"/>
      <c r="O4944"/>
      <c r="P4944"/>
      <c r="Q4944"/>
      <c r="R4944"/>
      <c r="S4944"/>
      <c r="T4944"/>
      <c r="U4944"/>
    </row>
    <row r="4945" spans="1:21" s="105" customFormat="1" x14ac:dyDescent="0.3">
      <c r="A4945"/>
      <c r="B4945"/>
      <c r="C4945"/>
      <c r="D4945"/>
      <c r="E4945"/>
      <c r="F4945"/>
      <c r="G4945"/>
      <c r="H4945"/>
      <c r="I4945"/>
      <c r="J4945" s="102"/>
      <c r="K4945"/>
      <c r="L4945" s="102"/>
      <c r="M4945" s="135"/>
      <c r="N4945"/>
      <c r="O4945"/>
      <c r="P4945"/>
      <c r="Q4945"/>
      <c r="R4945"/>
      <c r="S4945"/>
      <c r="T4945"/>
      <c r="U4945"/>
    </row>
    <row r="4946" spans="1:21" s="105" customFormat="1" x14ac:dyDescent="0.3">
      <c r="A4946"/>
      <c r="B4946"/>
      <c r="C4946"/>
      <c r="D4946"/>
      <c r="E4946"/>
      <c r="F4946"/>
      <c r="G4946"/>
      <c r="H4946"/>
      <c r="I4946"/>
      <c r="J4946" s="102"/>
      <c r="K4946"/>
      <c r="L4946" s="102"/>
      <c r="M4946" s="135"/>
      <c r="N4946"/>
      <c r="O4946"/>
      <c r="P4946"/>
      <c r="Q4946"/>
      <c r="R4946"/>
      <c r="S4946"/>
      <c r="T4946"/>
      <c r="U4946"/>
    </row>
    <row r="4947" spans="1:21" s="105" customFormat="1" x14ac:dyDescent="0.3">
      <c r="A4947"/>
      <c r="B4947"/>
      <c r="C4947"/>
      <c r="D4947"/>
      <c r="E4947"/>
      <c r="F4947"/>
      <c r="G4947"/>
      <c r="H4947"/>
      <c r="I4947"/>
      <c r="J4947" s="102"/>
      <c r="K4947"/>
      <c r="L4947" s="102"/>
      <c r="M4947" s="135"/>
      <c r="N4947"/>
      <c r="O4947"/>
      <c r="P4947"/>
      <c r="Q4947"/>
      <c r="R4947"/>
      <c r="S4947"/>
      <c r="T4947"/>
      <c r="U4947"/>
    </row>
    <row r="4948" spans="1:21" s="105" customFormat="1" x14ac:dyDescent="0.3">
      <c r="A4948"/>
      <c r="B4948"/>
      <c r="C4948"/>
      <c r="D4948"/>
      <c r="E4948"/>
      <c r="F4948"/>
      <c r="G4948"/>
      <c r="H4948"/>
      <c r="I4948"/>
      <c r="J4948" s="102"/>
      <c r="K4948"/>
      <c r="L4948" s="102"/>
      <c r="M4948" s="135"/>
      <c r="N4948"/>
      <c r="O4948"/>
      <c r="P4948"/>
      <c r="Q4948"/>
      <c r="R4948"/>
      <c r="S4948"/>
      <c r="T4948"/>
      <c r="U4948"/>
    </row>
    <row r="4949" spans="1:21" s="105" customFormat="1" x14ac:dyDescent="0.3">
      <c r="A4949"/>
      <c r="B4949"/>
      <c r="C4949"/>
      <c r="D4949"/>
      <c r="E4949"/>
      <c r="F4949"/>
      <c r="G4949"/>
      <c r="H4949"/>
      <c r="I4949"/>
      <c r="J4949" s="102"/>
      <c r="K4949"/>
      <c r="L4949" s="102"/>
      <c r="M4949" s="135"/>
      <c r="N4949"/>
      <c r="O4949"/>
      <c r="P4949"/>
      <c r="Q4949"/>
      <c r="R4949"/>
      <c r="S4949"/>
      <c r="T4949"/>
      <c r="U4949"/>
    </row>
    <row r="4950" spans="1:21" s="105" customFormat="1" x14ac:dyDescent="0.3">
      <c r="A4950"/>
      <c r="B4950"/>
      <c r="C4950"/>
      <c r="D4950"/>
      <c r="E4950"/>
      <c r="F4950"/>
      <c r="G4950"/>
      <c r="H4950"/>
      <c r="I4950"/>
      <c r="J4950" s="102"/>
      <c r="K4950"/>
      <c r="L4950" s="102"/>
      <c r="M4950" s="135"/>
      <c r="N4950"/>
      <c r="O4950"/>
      <c r="P4950"/>
      <c r="Q4950"/>
      <c r="R4950"/>
      <c r="S4950"/>
      <c r="T4950"/>
      <c r="U4950"/>
    </row>
    <row r="4951" spans="1:21" s="105" customFormat="1" x14ac:dyDescent="0.3">
      <c r="A4951"/>
      <c r="B4951"/>
      <c r="C4951"/>
      <c r="D4951"/>
      <c r="E4951"/>
      <c r="F4951"/>
      <c r="G4951"/>
      <c r="H4951"/>
      <c r="I4951"/>
      <c r="J4951" s="102"/>
      <c r="K4951"/>
      <c r="L4951" s="102"/>
      <c r="M4951" s="135"/>
      <c r="N4951"/>
      <c r="O4951"/>
      <c r="P4951"/>
      <c r="Q4951"/>
      <c r="R4951"/>
      <c r="S4951"/>
      <c r="T4951"/>
      <c r="U4951"/>
    </row>
    <row r="4952" spans="1:21" s="105" customFormat="1" x14ac:dyDescent="0.3">
      <c r="A4952"/>
      <c r="B4952"/>
      <c r="C4952"/>
      <c r="D4952"/>
      <c r="E4952"/>
      <c r="F4952"/>
      <c r="G4952"/>
      <c r="H4952"/>
      <c r="I4952"/>
      <c r="J4952" s="102"/>
      <c r="K4952"/>
      <c r="L4952" s="102"/>
      <c r="M4952" s="135"/>
      <c r="N4952"/>
      <c r="O4952"/>
      <c r="P4952"/>
      <c r="Q4952"/>
      <c r="R4952"/>
      <c r="S4952"/>
      <c r="T4952"/>
      <c r="U4952"/>
    </row>
    <row r="4953" spans="1:21" s="105" customFormat="1" x14ac:dyDescent="0.3">
      <c r="A4953"/>
      <c r="B4953"/>
      <c r="C4953"/>
      <c r="D4953"/>
      <c r="E4953"/>
      <c r="F4953"/>
      <c r="G4953"/>
      <c r="H4953"/>
      <c r="I4953"/>
      <c r="J4953" s="102"/>
      <c r="K4953"/>
      <c r="L4953" s="102"/>
      <c r="M4953" s="135"/>
      <c r="N4953"/>
      <c r="O4953"/>
      <c r="P4953"/>
      <c r="Q4953"/>
      <c r="R4953"/>
      <c r="S4953"/>
      <c r="T4953"/>
      <c r="U4953"/>
    </row>
    <row r="4954" spans="1:21" s="105" customFormat="1" x14ac:dyDescent="0.3">
      <c r="A4954"/>
      <c r="B4954"/>
      <c r="C4954"/>
      <c r="D4954"/>
      <c r="E4954"/>
      <c r="F4954"/>
      <c r="G4954"/>
      <c r="H4954"/>
      <c r="I4954"/>
      <c r="J4954" s="102"/>
      <c r="K4954"/>
      <c r="L4954" s="102"/>
      <c r="M4954" s="135"/>
      <c r="N4954"/>
      <c r="O4954"/>
      <c r="P4954"/>
      <c r="Q4954"/>
      <c r="R4954"/>
      <c r="S4954"/>
      <c r="T4954"/>
      <c r="U4954"/>
    </row>
    <row r="4955" spans="1:21" s="105" customFormat="1" x14ac:dyDescent="0.3">
      <c r="A4955"/>
      <c r="B4955"/>
      <c r="C4955"/>
      <c r="D4955"/>
      <c r="E4955"/>
      <c r="F4955"/>
      <c r="G4955"/>
      <c r="H4955"/>
      <c r="I4955"/>
      <c r="J4955" s="102"/>
      <c r="K4955"/>
      <c r="L4955" s="102"/>
      <c r="M4955" s="135"/>
      <c r="N4955"/>
      <c r="O4955"/>
      <c r="P4955"/>
      <c r="Q4955"/>
      <c r="R4955"/>
      <c r="S4955"/>
      <c r="T4955"/>
      <c r="U4955"/>
    </row>
    <row r="4956" spans="1:21" s="105" customFormat="1" x14ac:dyDescent="0.3">
      <c r="A4956"/>
      <c r="B4956"/>
      <c r="C4956"/>
      <c r="D4956"/>
      <c r="E4956"/>
      <c r="F4956"/>
      <c r="G4956"/>
      <c r="H4956"/>
      <c r="I4956"/>
      <c r="J4956" s="102"/>
      <c r="K4956"/>
      <c r="L4956" s="102"/>
      <c r="M4956" s="135"/>
      <c r="N4956"/>
      <c r="O4956"/>
      <c r="P4956"/>
      <c r="Q4956"/>
      <c r="R4956"/>
      <c r="S4956"/>
      <c r="T4956"/>
      <c r="U4956"/>
    </row>
    <row r="4957" spans="1:21" s="105" customFormat="1" x14ac:dyDescent="0.3">
      <c r="A4957"/>
      <c r="B4957"/>
      <c r="C4957"/>
      <c r="D4957"/>
      <c r="E4957"/>
      <c r="F4957"/>
      <c r="G4957"/>
      <c r="H4957"/>
      <c r="I4957"/>
      <c r="J4957" s="102"/>
      <c r="K4957"/>
      <c r="L4957" s="102"/>
      <c r="M4957" s="135"/>
      <c r="N4957"/>
      <c r="O4957"/>
      <c r="P4957"/>
      <c r="Q4957"/>
      <c r="R4957"/>
      <c r="S4957"/>
      <c r="T4957"/>
      <c r="U4957"/>
    </row>
    <row r="4958" spans="1:21" s="105" customFormat="1" x14ac:dyDescent="0.3">
      <c r="A4958"/>
      <c r="B4958"/>
      <c r="C4958"/>
      <c r="D4958"/>
      <c r="E4958"/>
      <c r="F4958"/>
      <c r="G4958"/>
      <c r="H4958"/>
      <c r="I4958"/>
      <c r="J4958" s="102"/>
      <c r="K4958"/>
      <c r="L4958" s="102"/>
      <c r="M4958" s="135"/>
      <c r="N4958"/>
      <c r="O4958"/>
      <c r="P4958"/>
      <c r="Q4958"/>
      <c r="R4958"/>
      <c r="S4958"/>
      <c r="T4958"/>
      <c r="U4958"/>
    </row>
    <row r="4959" spans="1:21" s="105" customFormat="1" x14ac:dyDescent="0.3">
      <c r="A4959"/>
      <c r="B4959"/>
      <c r="C4959"/>
      <c r="D4959"/>
      <c r="E4959"/>
      <c r="F4959"/>
      <c r="G4959"/>
      <c r="H4959"/>
      <c r="I4959"/>
      <c r="J4959" s="102"/>
      <c r="K4959"/>
      <c r="L4959" s="102"/>
      <c r="M4959" s="135"/>
      <c r="N4959"/>
      <c r="O4959"/>
      <c r="P4959"/>
      <c r="Q4959"/>
      <c r="R4959"/>
      <c r="S4959"/>
      <c r="T4959"/>
      <c r="U4959"/>
    </row>
    <row r="4960" spans="1:21" s="105" customFormat="1" x14ac:dyDescent="0.3">
      <c r="A4960"/>
      <c r="B4960"/>
      <c r="C4960"/>
      <c r="D4960"/>
      <c r="E4960"/>
      <c r="F4960"/>
      <c r="G4960"/>
      <c r="H4960"/>
      <c r="I4960"/>
      <c r="J4960" s="102"/>
      <c r="K4960"/>
      <c r="L4960" s="102"/>
      <c r="M4960" s="135"/>
      <c r="N4960"/>
      <c r="O4960"/>
      <c r="P4960"/>
      <c r="Q4960"/>
      <c r="R4960"/>
      <c r="S4960"/>
      <c r="T4960"/>
      <c r="U4960"/>
    </row>
    <row r="4961" spans="1:21" s="105" customFormat="1" x14ac:dyDescent="0.3">
      <c r="A4961"/>
      <c r="B4961"/>
      <c r="C4961"/>
      <c r="D4961"/>
      <c r="E4961"/>
      <c r="F4961"/>
      <c r="G4961"/>
      <c r="H4961"/>
      <c r="I4961"/>
      <c r="J4961" s="102"/>
      <c r="K4961"/>
      <c r="L4961" s="102"/>
      <c r="M4961" s="135"/>
      <c r="N4961"/>
      <c r="O4961"/>
      <c r="P4961"/>
      <c r="Q4961"/>
      <c r="R4961"/>
      <c r="S4961"/>
      <c r="T4961"/>
      <c r="U4961"/>
    </row>
    <row r="4962" spans="1:21" s="105" customFormat="1" x14ac:dyDescent="0.3">
      <c r="A4962"/>
      <c r="B4962"/>
      <c r="C4962"/>
      <c r="D4962"/>
      <c r="E4962"/>
      <c r="F4962"/>
      <c r="G4962"/>
      <c r="H4962"/>
      <c r="I4962"/>
      <c r="J4962" s="102"/>
      <c r="K4962"/>
      <c r="L4962" s="102"/>
      <c r="M4962" s="135"/>
      <c r="N4962"/>
      <c r="O4962"/>
      <c r="P4962"/>
      <c r="Q4962"/>
      <c r="R4962"/>
      <c r="S4962"/>
      <c r="T4962"/>
      <c r="U4962"/>
    </row>
    <row r="4963" spans="1:21" s="105" customFormat="1" x14ac:dyDescent="0.3">
      <c r="A4963"/>
      <c r="B4963"/>
      <c r="C4963"/>
      <c r="D4963"/>
      <c r="E4963"/>
      <c r="F4963"/>
      <c r="G4963"/>
      <c r="H4963"/>
      <c r="I4963"/>
      <c r="J4963" s="102"/>
      <c r="K4963"/>
      <c r="L4963" s="102"/>
      <c r="M4963" s="135"/>
      <c r="N4963"/>
      <c r="O4963"/>
      <c r="P4963"/>
      <c r="Q4963"/>
      <c r="R4963"/>
      <c r="S4963"/>
      <c r="T4963"/>
      <c r="U4963"/>
    </row>
    <row r="4964" spans="1:21" s="105" customFormat="1" x14ac:dyDescent="0.3">
      <c r="A4964"/>
      <c r="B4964"/>
      <c r="C4964"/>
      <c r="D4964"/>
      <c r="E4964"/>
      <c r="F4964"/>
      <c r="G4964"/>
      <c r="H4964"/>
      <c r="I4964"/>
      <c r="J4964" s="102"/>
      <c r="K4964"/>
      <c r="L4964" s="102"/>
      <c r="M4964" s="135"/>
      <c r="N4964"/>
      <c r="O4964"/>
      <c r="P4964"/>
      <c r="Q4964"/>
      <c r="R4964"/>
      <c r="S4964"/>
      <c r="T4964"/>
      <c r="U4964"/>
    </row>
    <row r="4965" spans="1:21" s="105" customFormat="1" x14ac:dyDescent="0.3">
      <c r="A4965"/>
      <c r="B4965"/>
      <c r="C4965"/>
      <c r="D4965"/>
      <c r="E4965"/>
      <c r="F4965"/>
      <c r="G4965"/>
      <c r="H4965"/>
      <c r="I4965"/>
      <c r="J4965" s="102"/>
      <c r="K4965"/>
      <c r="L4965" s="102"/>
      <c r="M4965" s="135"/>
      <c r="N4965"/>
      <c r="O4965"/>
      <c r="P4965"/>
      <c r="Q4965"/>
      <c r="R4965"/>
      <c r="S4965"/>
      <c r="T4965"/>
      <c r="U4965"/>
    </row>
    <row r="4966" spans="1:21" s="105" customFormat="1" x14ac:dyDescent="0.3">
      <c r="A4966"/>
      <c r="B4966"/>
      <c r="C4966"/>
      <c r="D4966"/>
      <c r="E4966"/>
      <c r="F4966"/>
      <c r="G4966"/>
      <c r="H4966"/>
      <c r="I4966"/>
      <c r="J4966" s="102"/>
      <c r="K4966"/>
      <c r="L4966" s="102"/>
      <c r="M4966" s="135"/>
      <c r="N4966"/>
      <c r="O4966"/>
      <c r="P4966"/>
      <c r="Q4966"/>
      <c r="R4966"/>
      <c r="S4966"/>
      <c r="T4966"/>
      <c r="U4966"/>
    </row>
    <row r="4967" spans="1:21" s="105" customFormat="1" x14ac:dyDescent="0.3">
      <c r="A4967"/>
      <c r="B4967"/>
      <c r="C4967"/>
      <c r="D4967"/>
      <c r="E4967"/>
      <c r="F4967"/>
      <c r="G4967"/>
      <c r="H4967"/>
      <c r="I4967"/>
      <c r="J4967" s="102"/>
      <c r="K4967"/>
      <c r="L4967" s="102"/>
      <c r="M4967" s="135"/>
      <c r="N4967"/>
      <c r="O4967"/>
      <c r="P4967"/>
      <c r="Q4967"/>
      <c r="R4967"/>
      <c r="S4967"/>
      <c r="T4967"/>
      <c r="U4967"/>
    </row>
    <row r="4968" spans="1:21" s="105" customFormat="1" x14ac:dyDescent="0.3">
      <c r="A4968"/>
      <c r="B4968"/>
      <c r="C4968"/>
      <c r="D4968"/>
      <c r="E4968"/>
      <c r="F4968"/>
      <c r="G4968"/>
      <c r="H4968"/>
      <c r="I4968"/>
      <c r="J4968" s="102"/>
      <c r="K4968"/>
      <c r="L4968" s="102"/>
      <c r="M4968" s="135"/>
      <c r="N4968"/>
      <c r="O4968"/>
      <c r="P4968"/>
      <c r="Q4968"/>
      <c r="R4968"/>
      <c r="S4968"/>
      <c r="T4968"/>
      <c r="U4968"/>
    </row>
    <row r="4969" spans="1:21" s="105" customFormat="1" x14ac:dyDescent="0.3">
      <c r="A4969"/>
      <c r="B4969"/>
      <c r="C4969"/>
      <c r="D4969"/>
      <c r="E4969"/>
      <c r="F4969"/>
      <c r="G4969"/>
      <c r="H4969"/>
      <c r="I4969"/>
      <c r="J4969" s="102"/>
      <c r="K4969"/>
      <c r="L4969" s="102"/>
      <c r="M4969" s="135"/>
      <c r="N4969"/>
      <c r="O4969"/>
      <c r="P4969"/>
      <c r="Q4969"/>
      <c r="R4969"/>
      <c r="S4969"/>
      <c r="T4969"/>
      <c r="U4969"/>
    </row>
    <row r="4970" spans="1:21" s="105" customFormat="1" x14ac:dyDescent="0.3">
      <c r="A4970"/>
      <c r="B4970"/>
      <c r="C4970"/>
      <c r="D4970"/>
      <c r="E4970"/>
      <c r="F4970"/>
      <c r="G4970"/>
      <c r="H4970"/>
      <c r="I4970"/>
      <c r="J4970" s="102"/>
      <c r="K4970"/>
      <c r="L4970" s="102"/>
      <c r="M4970" s="135"/>
      <c r="N4970"/>
      <c r="O4970"/>
      <c r="P4970"/>
      <c r="Q4970"/>
      <c r="R4970"/>
      <c r="S4970"/>
      <c r="T4970"/>
      <c r="U4970"/>
    </row>
    <row r="4971" spans="1:21" s="105" customFormat="1" x14ac:dyDescent="0.3">
      <c r="A4971"/>
      <c r="B4971"/>
      <c r="C4971"/>
      <c r="D4971"/>
      <c r="E4971"/>
      <c r="F4971"/>
      <c r="G4971"/>
      <c r="H4971"/>
      <c r="I4971"/>
      <c r="J4971" s="102"/>
      <c r="K4971"/>
      <c r="L4971" s="102"/>
      <c r="M4971" s="135"/>
      <c r="N4971"/>
      <c r="O4971"/>
      <c r="P4971"/>
      <c r="Q4971"/>
      <c r="R4971"/>
      <c r="S4971"/>
      <c r="T4971"/>
      <c r="U4971"/>
    </row>
    <row r="4972" spans="1:21" s="105" customFormat="1" x14ac:dyDescent="0.3">
      <c r="A4972"/>
      <c r="B4972"/>
      <c r="C4972"/>
      <c r="D4972"/>
      <c r="E4972"/>
      <c r="F4972"/>
      <c r="G4972"/>
      <c r="H4972"/>
      <c r="I4972"/>
      <c r="J4972" s="102"/>
      <c r="K4972"/>
      <c r="L4972" s="102"/>
      <c r="M4972" s="135"/>
      <c r="N4972"/>
      <c r="O4972"/>
      <c r="P4972"/>
      <c r="Q4972"/>
      <c r="R4972"/>
      <c r="S4972"/>
      <c r="T4972"/>
      <c r="U4972"/>
    </row>
    <row r="4973" spans="1:21" s="105" customFormat="1" x14ac:dyDescent="0.3">
      <c r="A4973"/>
      <c r="B4973"/>
      <c r="C4973"/>
      <c r="D4973"/>
      <c r="E4973"/>
      <c r="F4973"/>
      <c r="G4973"/>
      <c r="H4973"/>
      <c r="I4973"/>
      <c r="J4973" s="102"/>
      <c r="K4973"/>
      <c r="L4973" s="102"/>
      <c r="M4973" s="135"/>
      <c r="N4973"/>
      <c r="O4973"/>
      <c r="P4973"/>
      <c r="Q4973"/>
      <c r="R4973"/>
      <c r="S4973"/>
      <c r="T4973"/>
      <c r="U4973"/>
    </row>
    <row r="4974" spans="1:21" s="105" customFormat="1" x14ac:dyDescent="0.3">
      <c r="A4974"/>
      <c r="B4974"/>
      <c r="C4974"/>
      <c r="D4974"/>
      <c r="E4974"/>
      <c r="F4974"/>
      <c r="G4974"/>
      <c r="H4974"/>
      <c r="I4974"/>
      <c r="J4974" s="102"/>
      <c r="K4974"/>
      <c r="L4974" s="102"/>
      <c r="M4974" s="135"/>
      <c r="N4974"/>
      <c r="O4974"/>
      <c r="P4974"/>
      <c r="Q4974"/>
      <c r="R4974"/>
      <c r="S4974"/>
      <c r="T4974"/>
      <c r="U4974"/>
    </row>
    <row r="4975" spans="1:21" s="105" customFormat="1" x14ac:dyDescent="0.3">
      <c r="A4975"/>
      <c r="B4975"/>
      <c r="C4975"/>
      <c r="D4975"/>
      <c r="E4975"/>
      <c r="F4975"/>
      <c r="G4975"/>
      <c r="H4975"/>
      <c r="I4975"/>
      <c r="J4975" s="102"/>
      <c r="K4975"/>
      <c r="L4975" s="102"/>
      <c r="M4975" s="135"/>
      <c r="N4975"/>
      <c r="O4975"/>
      <c r="P4975"/>
      <c r="Q4975"/>
      <c r="R4975"/>
      <c r="S4975"/>
      <c r="T4975"/>
      <c r="U4975"/>
    </row>
    <row r="4976" spans="1:21" s="105" customFormat="1" x14ac:dyDescent="0.3">
      <c r="A4976"/>
      <c r="B4976"/>
      <c r="C4976"/>
      <c r="D4976"/>
      <c r="E4976"/>
      <c r="F4976"/>
      <c r="G4976"/>
      <c r="H4976"/>
      <c r="I4976"/>
      <c r="J4976" s="102"/>
      <c r="K4976"/>
      <c r="L4976" s="102"/>
      <c r="M4976" s="135"/>
      <c r="N4976"/>
      <c r="O4976"/>
      <c r="P4976"/>
      <c r="Q4976"/>
      <c r="R4976"/>
      <c r="S4976"/>
      <c r="T4976"/>
      <c r="U4976"/>
    </row>
    <row r="4977" spans="1:21" s="105" customFormat="1" x14ac:dyDescent="0.3">
      <c r="A4977"/>
      <c r="B4977"/>
      <c r="C4977"/>
      <c r="D4977"/>
      <c r="E4977"/>
      <c r="F4977"/>
      <c r="G4977"/>
      <c r="H4977"/>
      <c r="I4977"/>
      <c r="J4977" s="102"/>
      <c r="K4977"/>
      <c r="L4977" s="102"/>
      <c r="M4977" s="135"/>
      <c r="N4977"/>
      <c r="O4977"/>
      <c r="P4977"/>
      <c r="Q4977"/>
      <c r="R4977"/>
      <c r="S4977"/>
      <c r="T4977"/>
      <c r="U4977"/>
    </row>
    <row r="4978" spans="1:21" s="105" customFormat="1" x14ac:dyDescent="0.3">
      <c r="A4978"/>
      <c r="B4978"/>
      <c r="C4978"/>
      <c r="D4978"/>
      <c r="E4978"/>
      <c r="F4978"/>
      <c r="G4978"/>
      <c r="H4978"/>
      <c r="I4978"/>
      <c r="J4978" s="102"/>
      <c r="K4978"/>
      <c r="L4978" s="102"/>
      <c r="M4978" s="135"/>
      <c r="N4978"/>
      <c r="O4978"/>
      <c r="P4978"/>
      <c r="Q4978"/>
      <c r="R4978"/>
      <c r="S4978"/>
      <c r="T4978"/>
      <c r="U4978"/>
    </row>
    <row r="4979" spans="1:21" s="105" customFormat="1" x14ac:dyDescent="0.3">
      <c r="A4979"/>
      <c r="B4979"/>
      <c r="C4979"/>
      <c r="D4979"/>
      <c r="E4979"/>
      <c r="F4979"/>
      <c r="G4979"/>
      <c r="H4979"/>
      <c r="I4979"/>
      <c r="J4979" s="102"/>
      <c r="K4979"/>
      <c r="L4979" s="102"/>
      <c r="M4979" s="135"/>
      <c r="N4979"/>
      <c r="O4979"/>
      <c r="P4979"/>
      <c r="Q4979"/>
      <c r="R4979"/>
      <c r="S4979"/>
      <c r="T4979"/>
      <c r="U4979"/>
    </row>
    <row r="4980" spans="1:21" s="105" customFormat="1" x14ac:dyDescent="0.3">
      <c r="A4980"/>
      <c r="B4980"/>
      <c r="C4980"/>
      <c r="D4980"/>
      <c r="E4980"/>
      <c r="F4980"/>
      <c r="G4980"/>
      <c r="H4980"/>
      <c r="I4980"/>
      <c r="J4980" s="102"/>
      <c r="K4980"/>
      <c r="L4980" s="102"/>
      <c r="M4980" s="135"/>
      <c r="N4980"/>
      <c r="O4980"/>
      <c r="P4980"/>
      <c r="Q4980"/>
      <c r="R4980"/>
      <c r="S4980"/>
      <c r="T4980"/>
      <c r="U4980"/>
    </row>
    <row r="4981" spans="1:21" s="105" customFormat="1" x14ac:dyDescent="0.3">
      <c r="A4981"/>
      <c r="B4981"/>
      <c r="C4981"/>
      <c r="D4981"/>
      <c r="E4981"/>
      <c r="F4981"/>
      <c r="G4981"/>
      <c r="H4981"/>
      <c r="I4981"/>
      <c r="J4981" s="102"/>
      <c r="K4981"/>
      <c r="L4981" s="102"/>
      <c r="M4981" s="135"/>
      <c r="N4981"/>
      <c r="O4981"/>
      <c r="P4981"/>
      <c r="Q4981"/>
      <c r="R4981"/>
      <c r="S4981"/>
      <c r="T4981"/>
      <c r="U4981"/>
    </row>
    <row r="4982" spans="1:21" s="105" customFormat="1" x14ac:dyDescent="0.3">
      <c r="A4982"/>
      <c r="B4982"/>
      <c r="C4982"/>
      <c r="D4982"/>
      <c r="E4982"/>
      <c r="F4982"/>
      <c r="G4982"/>
      <c r="H4982"/>
      <c r="I4982"/>
      <c r="J4982" s="102"/>
      <c r="K4982"/>
      <c r="L4982" s="102"/>
      <c r="M4982" s="135"/>
      <c r="N4982"/>
      <c r="O4982"/>
      <c r="P4982"/>
      <c r="Q4982"/>
      <c r="R4982"/>
      <c r="S4982"/>
      <c r="T4982"/>
      <c r="U4982"/>
    </row>
    <row r="4983" spans="1:21" s="105" customFormat="1" x14ac:dyDescent="0.3">
      <c r="A4983"/>
      <c r="B4983"/>
      <c r="C4983"/>
      <c r="D4983"/>
      <c r="E4983"/>
      <c r="F4983"/>
      <c r="G4983"/>
      <c r="H4983"/>
      <c r="I4983"/>
      <c r="J4983" s="102"/>
      <c r="K4983"/>
      <c r="L4983" s="102"/>
      <c r="M4983" s="135"/>
      <c r="N4983"/>
      <c r="O4983"/>
      <c r="P4983"/>
      <c r="Q4983"/>
      <c r="R4983"/>
      <c r="S4983"/>
      <c r="T4983"/>
      <c r="U4983"/>
    </row>
    <row r="4984" spans="1:21" s="105" customFormat="1" x14ac:dyDescent="0.3">
      <c r="A4984"/>
      <c r="B4984"/>
      <c r="C4984"/>
      <c r="D4984"/>
      <c r="E4984"/>
      <c r="F4984"/>
      <c r="G4984"/>
      <c r="H4984"/>
      <c r="I4984"/>
      <c r="J4984" s="102"/>
      <c r="K4984"/>
      <c r="L4984" s="102"/>
      <c r="M4984" s="135"/>
      <c r="N4984"/>
      <c r="O4984"/>
      <c r="P4984"/>
      <c r="Q4984"/>
      <c r="R4984"/>
      <c r="S4984"/>
      <c r="T4984"/>
      <c r="U4984"/>
    </row>
    <row r="4985" spans="1:21" s="105" customFormat="1" x14ac:dyDescent="0.3">
      <c r="A4985"/>
      <c r="B4985"/>
      <c r="C4985"/>
      <c r="D4985"/>
      <c r="E4985"/>
      <c r="F4985"/>
      <c r="G4985"/>
      <c r="H4985"/>
      <c r="I4985"/>
      <c r="J4985" s="102"/>
      <c r="K4985"/>
      <c r="L4985" s="102"/>
      <c r="M4985" s="135"/>
      <c r="N4985"/>
      <c r="O4985"/>
      <c r="P4985"/>
      <c r="Q4985"/>
      <c r="R4985"/>
      <c r="S4985"/>
      <c r="T4985"/>
      <c r="U4985"/>
    </row>
    <row r="4986" spans="1:21" s="105" customFormat="1" x14ac:dyDescent="0.3">
      <c r="A4986"/>
      <c r="B4986"/>
      <c r="C4986"/>
      <c r="D4986"/>
      <c r="E4986"/>
      <c r="F4986"/>
      <c r="G4986"/>
      <c r="H4986"/>
      <c r="I4986"/>
      <c r="J4986" s="102"/>
      <c r="K4986"/>
      <c r="L4986" s="102"/>
      <c r="M4986" s="135"/>
      <c r="N4986"/>
      <c r="O4986"/>
      <c r="P4986"/>
      <c r="Q4986"/>
      <c r="R4986"/>
      <c r="S4986"/>
      <c r="T4986"/>
      <c r="U4986"/>
    </row>
    <row r="4987" spans="1:21" s="105" customFormat="1" x14ac:dyDescent="0.3">
      <c r="A4987"/>
      <c r="B4987"/>
      <c r="C4987"/>
      <c r="D4987"/>
      <c r="E4987"/>
      <c r="F4987"/>
      <c r="G4987"/>
      <c r="H4987"/>
      <c r="I4987"/>
      <c r="J4987" s="102"/>
      <c r="K4987"/>
      <c r="L4987" s="102"/>
      <c r="M4987" s="135"/>
      <c r="N4987"/>
      <c r="O4987"/>
      <c r="P4987"/>
      <c r="Q4987"/>
      <c r="R4987"/>
      <c r="S4987"/>
      <c r="T4987"/>
      <c r="U4987"/>
    </row>
    <row r="4988" spans="1:21" s="105" customFormat="1" x14ac:dyDescent="0.3">
      <c r="A4988"/>
      <c r="B4988"/>
      <c r="C4988"/>
      <c r="D4988"/>
      <c r="E4988"/>
      <c r="F4988"/>
      <c r="G4988"/>
      <c r="H4988"/>
      <c r="I4988"/>
      <c r="J4988" s="102"/>
      <c r="K4988"/>
      <c r="L4988" s="102"/>
      <c r="M4988" s="135"/>
      <c r="N4988"/>
      <c r="O4988"/>
      <c r="P4988"/>
      <c r="Q4988"/>
      <c r="R4988"/>
      <c r="S4988"/>
      <c r="T4988"/>
      <c r="U4988"/>
    </row>
    <row r="4989" spans="1:21" s="105" customFormat="1" x14ac:dyDescent="0.3">
      <c r="A4989"/>
      <c r="B4989"/>
      <c r="C4989"/>
      <c r="D4989"/>
      <c r="E4989"/>
      <c r="F4989"/>
      <c r="G4989"/>
      <c r="H4989"/>
      <c r="I4989"/>
      <c r="J4989" s="102"/>
      <c r="K4989"/>
      <c r="L4989" s="102"/>
      <c r="M4989" s="135"/>
      <c r="N4989"/>
      <c r="O4989"/>
      <c r="P4989"/>
      <c r="Q4989"/>
      <c r="R4989"/>
      <c r="S4989"/>
      <c r="T4989"/>
      <c r="U4989"/>
    </row>
    <row r="4990" spans="1:21" s="105" customFormat="1" x14ac:dyDescent="0.3">
      <c r="A4990"/>
      <c r="B4990"/>
      <c r="C4990"/>
      <c r="D4990"/>
      <c r="E4990"/>
      <c r="F4990"/>
      <c r="G4990"/>
      <c r="H4990"/>
      <c r="I4990"/>
      <c r="J4990" s="102"/>
      <c r="K4990"/>
      <c r="L4990" s="102"/>
      <c r="M4990" s="135"/>
      <c r="N4990"/>
      <c r="O4990"/>
      <c r="P4990"/>
      <c r="Q4990"/>
      <c r="R4990"/>
      <c r="S4990"/>
      <c r="T4990"/>
      <c r="U4990"/>
    </row>
    <row r="4991" spans="1:21" s="105" customFormat="1" x14ac:dyDescent="0.3">
      <c r="A4991"/>
      <c r="B4991"/>
      <c r="C4991"/>
      <c r="D4991"/>
      <c r="E4991"/>
      <c r="F4991"/>
      <c r="G4991"/>
      <c r="H4991"/>
      <c r="I4991"/>
      <c r="J4991" s="102"/>
      <c r="K4991"/>
      <c r="L4991" s="102"/>
      <c r="M4991" s="135"/>
      <c r="N4991"/>
      <c r="O4991"/>
      <c r="P4991"/>
      <c r="Q4991"/>
      <c r="R4991"/>
      <c r="S4991"/>
      <c r="T4991"/>
      <c r="U4991"/>
    </row>
    <row r="4992" spans="1:21" s="105" customFormat="1" x14ac:dyDescent="0.3">
      <c r="A4992"/>
      <c r="B4992"/>
      <c r="C4992"/>
      <c r="D4992"/>
      <c r="E4992"/>
      <c r="F4992"/>
      <c r="G4992"/>
      <c r="H4992"/>
      <c r="I4992"/>
      <c r="J4992" s="102"/>
      <c r="K4992"/>
      <c r="L4992" s="102"/>
      <c r="M4992" s="135"/>
      <c r="N4992"/>
      <c r="O4992"/>
      <c r="P4992"/>
      <c r="Q4992"/>
      <c r="R4992"/>
      <c r="S4992"/>
      <c r="T4992"/>
      <c r="U4992"/>
    </row>
    <row r="4993" spans="1:21" s="105" customFormat="1" x14ac:dyDescent="0.3">
      <c r="A4993"/>
      <c r="B4993"/>
      <c r="C4993"/>
      <c r="D4993"/>
      <c r="E4993"/>
      <c r="F4993"/>
      <c r="G4993"/>
      <c r="H4993"/>
      <c r="I4993"/>
      <c r="J4993" s="102"/>
      <c r="K4993"/>
      <c r="L4993" s="102"/>
      <c r="M4993" s="135"/>
      <c r="N4993"/>
      <c r="O4993"/>
      <c r="P4993"/>
      <c r="Q4993"/>
      <c r="R4993"/>
      <c r="S4993"/>
      <c r="T4993"/>
      <c r="U4993"/>
    </row>
    <row r="4994" spans="1:21" s="105" customFormat="1" x14ac:dyDescent="0.3">
      <c r="A4994"/>
      <c r="B4994"/>
      <c r="C4994"/>
      <c r="D4994"/>
      <c r="E4994"/>
      <c r="F4994"/>
      <c r="G4994"/>
      <c r="H4994"/>
      <c r="I4994"/>
      <c r="J4994" s="102"/>
      <c r="K4994"/>
      <c r="L4994" s="102"/>
      <c r="M4994" s="135"/>
      <c r="N4994"/>
      <c r="O4994"/>
      <c r="P4994"/>
      <c r="Q4994"/>
      <c r="R4994"/>
      <c r="S4994"/>
      <c r="T4994"/>
      <c r="U4994"/>
    </row>
    <row r="4995" spans="1:21" s="105" customFormat="1" x14ac:dyDescent="0.3">
      <c r="A4995"/>
      <c r="B4995"/>
      <c r="C4995"/>
      <c r="D4995"/>
      <c r="E4995"/>
      <c r="F4995"/>
      <c r="G4995"/>
      <c r="H4995"/>
      <c r="I4995"/>
      <c r="J4995" s="102"/>
      <c r="K4995"/>
      <c r="L4995" s="102"/>
      <c r="M4995" s="135"/>
      <c r="N4995"/>
      <c r="O4995"/>
      <c r="P4995"/>
      <c r="Q4995"/>
      <c r="R4995"/>
      <c r="S4995"/>
      <c r="T4995"/>
      <c r="U4995"/>
    </row>
    <row r="4996" spans="1:21" s="105" customFormat="1" x14ac:dyDescent="0.3">
      <c r="A4996"/>
      <c r="B4996"/>
      <c r="C4996"/>
      <c r="D4996"/>
      <c r="E4996"/>
      <c r="F4996"/>
      <c r="G4996"/>
      <c r="H4996"/>
      <c r="I4996"/>
      <c r="J4996" s="102"/>
      <c r="K4996"/>
      <c r="L4996" s="102"/>
      <c r="M4996" s="135"/>
      <c r="N4996"/>
      <c r="O4996"/>
      <c r="P4996"/>
      <c r="Q4996"/>
      <c r="R4996"/>
      <c r="S4996"/>
      <c r="T4996"/>
      <c r="U4996"/>
    </row>
    <row r="4997" spans="1:21" s="105" customFormat="1" x14ac:dyDescent="0.3">
      <c r="A4997"/>
      <c r="B4997"/>
      <c r="C4997"/>
      <c r="D4997"/>
      <c r="E4997"/>
      <c r="F4997"/>
      <c r="G4997"/>
      <c r="H4997"/>
      <c r="I4997"/>
      <c r="J4997" s="102"/>
      <c r="K4997"/>
      <c r="L4997" s="102"/>
      <c r="M4997" s="135"/>
      <c r="N4997"/>
      <c r="O4997"/>
      <c r="P4997"/>
      <c r="Q4997"/>
      <c r="R4997"/>
      <c r="S4997"/>
      <c r="T4997"/>
      <c r="U4997"/>
    </row>
    <row r="4998" spans="1:21" s="105" customFormat="1" x14ac:dyDescent="0.3">
      <c r="A4998"/>
      <c r="B4998"/>
      <c r="C4998"/>
      <c r="D4998"/>
      <c r="E4998"/>
      <c r="F4998"/>
      <c r="G4998"/>
      <c r="H4998"/>
      <c r="I4998"/>
      <c r="J4998" s="102"/>
      <c r="K4998"/>
      <c r="L4998" s="102"/>
      <c r="M4998" s="135"/>
      <c r="N4998"/>
      <c r="O4998"/>
      <c r="P4998"/>
      <c r="Q4998"/>
      <c r="R4998"/>
      <c r="S4998"/>
      <c r="T4998"/>
      <c r="U4998"/>
    </row>
    <row r="4999" spans="1:21" s="105" customFormat="1" x14ac:dyDescent="0.3">
      <c r="A4999"/>
      <c r="B4999"/>
      <c r="C4999"/>
      <c r="D4999"/>
      <c r="E4999"/>
      <c r="F4999"/>
      <c r="G4999"/>
      <c r="H4999"/>
      <c r="I4999"/>
      <c r="J4999" s="102"/>
      <c r="K4999"/>
      <c r="L4999" s="102"/>
      <c r="M4999" s="135"/>
      <c r="N4999"/>
      <c r="O4999"/>
      <c r="P4999"/>
      <c r="Q4999"/>
      <c r="R4999"/>
      <c r="S4999"/>
      <c r="T4999"/>
      <c r="U4999"/>
    </row>
    <row r="5000" spans="1:21" s="105" customFormat="1" x14ac:dyDescent="0.3">
      <c r="A5000"/>
      <c r="B5000"/>
      <c r="C5000"/>
      <c r="D5000"/>
      <c r="E5000"/>
      <c r="F5000"/>
      <c r="G5000"/>
      <c r="H5000"/>
      <c r="I5000"/>
      <c r="J5000" s="102"/>
      <c r="K5000"/>
      <c r="L5000" s="102"/>
      <c r="M5000" s="135"/>
      <c r="N5000"/>
      <c r="O5000"/>
      <c r="P5000"/>
      <c r="Q5000"/>
      <c r="R5000"/>
      <c r="S5000"/>
      <c r="T5000"/>
      <c r="U5000"/>
    </row>
    <row r="5001" spans="1:21" s="105" customFormat="1" x14ac:dyDescent="0.3">
      <c r="A5001"/>
      <c r="B5001"/>
      <c r="C5001"/>
      <c r="D5001"/>
      <c r="E5001"/>
      <c r="F5001"/>
      <c r="G5001"/>
      <c r="H5001"/>
      <c r="I5001"/>
      <c r="J5001" s="102"/>
      <c r="K5001"/>
      <c r="L5001" s="102"/>
      <c r="M5001" s="135"/>
      <c r="N5001"/>
      <c r="O5001"/>
      <c r="P5001"/>
      <c r="Q5001"/>
      <c r="R5001"/>
      <c r="S5001"/>
      <c r="T5001"/>
      <c r="U5001"/>
    </row>
    <row r="5002" spans="1:21" s="105" customFormat="1" x14ac:dyDescent="0.3">
      <c r="A5002"/>
      <c r="B5002"/>
      <c r="C5002"/>
      <c r="D5002"/>
      <c r="E5002"/>
      <c r="F5002"/>
      <c r="G5002"/>
      <c r="H5002"/>
      <c r="I5002"/>
      <c r="J5002" s="102"/>
      <c r="K5002"/>
      <c r="L5002" s="102"/>
      <c r="M5002" s="135"/>
      <c r="N5002"/>
      <c r="O5002"/>
      <c r="P5002"/>
      <c r="Q5002"/>
      <c r="R5002"/>
      <c r="S5002"/>
      <c r="T5002"/>
      <c r="U5002"/>
    </row>
    <row r="5003" spans="1:21" s="105" customFormat="1" x14ac:dyDescent="0.3">
      <c r="A5003"/>
      <c r="B5003"/>
      <c r="C5003"/>
      <c r="D5003"/>
      <c r="E5003"/>
      <c r="F5003"/>
      <c r="G5003"/>
      <c r="H5003"/>
      <c r="I5003"/>
      <c r="J5003" s="102"/>
      <c r="K5003"/>
      <c r="L5003" s="102"/>
      <c r="M5003" s="135"/>
      <c r="N5003"/>
      <c r="O5003"/>
      <c r="P5003"/>
      <c r="Q5003"/>
      <c r="R5003"/>
      <c r="S5003"/>
      <c r="T5003"/>
      <c r="U5003"/>
    </row>
    <row r="5004" spans="1:21" s="105" customFormat="1" x14ac:dyDescent="0.3">
      <c r="A5004"/>
      <c r="B5004"/>
      <c r="C5004"/>
      <c r="D5004"/>
      <c r="E5004"/>
      <c r="F5004"/>
      <c r="G5004"/>
      <c r="H5004"/>
      <c r="I5004"/>
      <c r="J5004" s="102"/>
      <c r="K5004"/>
      <c r="L5004" s="102"/>
      <c r="M5004" s="135"/>
      <c r="N5004"/>
      <c r="O5004"/>
      <c r="P5004"/>
      <c r="Q5004"/>
      <c r="R5004"/>
      <c r="S5004"/>
      <c r="T5004"/>
      <c r="U5004"/>
    </row>
    <row r="5005" spans="1:21" s="105" customFormat="1" x14ac:dyDescent="0.3">
      <c r="A5005"/>
      <c r="B5005"/>
      <c r="C5005"/>
      <c r="D5005"/>
      <c r="E5005"/>
      <c r="F5005"/>
      <c r="G5005"/>
      <c r="H5005"/>
      <c r="I5005"/>
      <c r="J5005" s="102"/>
      <c r="K5005"/>
      <c r="L5005" s="102"/>
      <c r="M5005" s="135"/>
      <c r="N5005"/>
      <c r="O5005"/>
      <c r="P5005"/>
      <c r="Q5005"/>
      <c r="R5005"/>
      <c r="S5005"/>
      <c r="T5005"/>
      <c r="U5005"/>
    </row>
    <row r="5006" spans="1:21" s="105" customFormat="1" x14ac:dyDescent="0.3">
      <c r="A5006"/>
      <c r="B5006"/>
      <c r="C5006"/>
      <c r="D5006"/>
      <c r="E5006"/>
      <c r="F5006"/>
      <c r="G5006"/>
      <c r="H5006"/>
      <c r="I5006"/>
      <c r="J5006" s="102"/>
      <c r="K5006"/>
      <c r="L5006" s="102"/>
      <c r="M5006" s="135"/>
      <c r="N5006"/>
      <c r="O5006"/>
      <c r="P5006"/>
      <c r="Q5006"/>
      <c r="R5006"/>
      <c r="S5006"/>
      <c r="T5006"/>
      <c r="U5006"/>
    </row>
    <row r="5007" spans="1:21" s="105" customFormat="1" x14ac:dyDescent="0.3">
      <c r="A5007"/>
      <c r="B5007"/>
      <c r="C5007"/>
      <c r="D5007"/>
      <c r="E5007"/>
      <c r="F5007"/>
      <c r="G5007"/>
      <c r="H5007"/>
      <c r="I5007"/>
      <c r="J5007" s="102"/>
      <c r="K5007"/>
      <c r="L5007" s="102"/>
      <c r="M5007" s="135"/>
      <c r="N5007"/>
      <c r="O5007"/>
      <c r="P5007"/>
      <c r="Q5007"/>
      <c r="R5007"/>
      <c r="S5007"/>
      <c r="T5007"/>
      <c r="U5007"/>
    </row>
    <row r="5008" spans="1:21" s="105" customFormat="1" x14ac:dyDescent="0.3">
      <c r="A5008"/>
      <c r="B5008"/>
      <c r="C5008"/>
      <c r="D5008"/>
      <c r="E5008"/>
      <c r="F5008"/>
      <c r="G5008"/>
      <c r="H5008"/>
      <c r="I5008"/>
      <c r="J5008" s="102"/>
      <c r="K5008"/>
      <c r="L5008" s="102"/>
      <c r="M5008" s="135"/>
      <c r="N5008"/>
      <c r="O5008"/>
      <c r="P5008"/>
      <c r="Q5008"/>
      <c r="R5008"/>
      <c r="S5008"/>
      <c r="T5008"/>
      <c r="U5008"/>
    </row>
    <row r="5009" spans="1:21" s="105" customFormat="1" x14ac:dyDescent="0.3">
      <c r="A5009"/>
      <c r="B5009"/>
      <c r="C5009"/>
      <c r="D5009"/>
      <c r="E5009"/>
      <c r="F5009"/>
      <c r="G5009"/>
      <c r="H5009"/>
      <c r="I5009"/>
      <c r="J5009" s="102"/>
      <c r="K5009"/>
      <c r="L5009" s="102"/>
      <c r="M5009" s="135"/>
      <c r="N5009"/>
      <c r="O5009"/>
      <c r="P5009"/>
      <c r="Q5009"/>
      <c r="R5009"/>
      <c r="S5009"/>
      <c r="T5009"/>
      <c r="U5009"/>
    </row>
    <row r="5010" spans="1:21" s="105" customFormat="1" x14ac:dyDescent="0.3">
      <c r="A5010"/>
      <c r="B5010"/>
      <c r="C5010"/>
      <c r="D5010"/>
      <c r="E5010"/>
      <c r="F5010"/>
      <c r="G5010"/>
      <c r="H5010"/>
      <c r="I5010"/>
      <c r="J5010" s="102"/>
      <c r="K5010"/>
      <c r="L5010" s="102"/>
      <c r="M5010" s="135"/>
      <c r="N5010"/>
      <c r="O5010"/>
      <c r="P5010"/>
      <c r="Q5010"/>
      <c r="R5010"/>
      <c r="S5010"/>
      <c r="T5010"/>
      <c r="U5010"/>
    </row>
    <row r="5011" spans="1:21" s="105" customFormat="1" x14ac:dyDescent="0.3">
      <c r="A5011"/>
      <c r="B5011"/>
      <c r="C5011"/>
      <c r="D5011"/>
      <c r="E5011"/>
      <c r="F5011"/>
      <c r="G5011"/>
      <c r="H5011"/>
      <c r="I5011"/>
      <c r="J5011" s="102"/>
      <c r="K5011"/>
      <c r="L5011" s="102"/>
      <c r="M5011" s="135"/>
      <c r="N5011"/>
      <c r="O5011"/>
      <c r="P5011"/>
      <c r="Q5011"/>
      <c r="R5011"/>
      <c r="S5011"/>
      <c r="T5011"/>
      <c r="U5011"/>
    </row>
    <row r="5012" spans="1:21" s="105" customFormat="1" x14ac:dyDescent="0.3">
      <c r="A5012"/>
      <c r="B5012"/>
      <c r="C5012"/>
      <c r="D5012"/>
      <c r="E5012"/>
      <c r="F5012"/>
      <c r="G5012"/>
      <c r="H5012"/>
      <c r="I5012"/>
      <c r="J5012" s="102"/>
      <c r="K5012"/>
      <c r="L5012" s="102"/>
      <c r="M5012" s="135"/>
      <c r="N5012"/>
      <c r="O5012"/>
      <c r="P5012"/>
      <c r="Q5012"/>
      <c r="R5012"/>
      <c r="S5012"/>
      <c r="T5012"/>
      <c r="U5012"/>
    </row>
    <row r="5013" spans="1:21" s="105" customFormat="1" x14ac:dyDescent="0.3">
      <c r="A5013"/>
      <c r="B5013"/>
      <c r="C5013"/>
      <c r="D5013"/>
      <c r="E5013"/>
      <c r="F5013"/>
      <c r="G5013"/>
      <c r="H5013"/>
      <c r="I5013"/>
      <c r="J5013" s="102"/>
      <c r="K5013"/>
      <c r="L5013" s="102"/>
      <c r="M5013" s="135"/>
      <c r="N5013"/>
      <c r="O5013"/>
      <c r="P5013"/>
      <c r="Q5013"/>
      <c r="R5013"/>
      <c r="S5013"/>
      <c r="T5013"/>
      <c r="U5013"/>
    </row>
    <row r="5014" spans="1:21" s="105" customFormat="1" x14ac:dyDescent="0.3">
      <c r="A5014"/>
      <c r="B5014"/>
      <c r="C5014"/>
      <c r="D5014"/>
      <c r="E5014"/>
      <c r="F5014"/>
      <c r="G5014"/>
      <c r="H5014"/>
      <c r="I5014"/>
      <c r="J5014" s="102"/>
      <c r="K5014"/>
      <c r="L5014" s="102"/>
      <c r="M5014" s="135"/>
      <c r="N5014"/>
      <c r="O5014"/>
      <c r="P5014"/>
      <c r="Q5014"/>
      <c r="R5014"/>
      <c r="S5014"/>
      <c r="T5014"/>
      <c r="U5014"/>
    </row>
    <row r="5015" spans="1:21" s="105" customFormat="1" x14ac:dyDescent="0.3">
      <c r="A5015"/>
      <c r="B5015"/>
      <c r="C5015"/>
      <c r="D5015"/>
      <c r="E5015"/>
      <c r="F5015"/>
      <c r="G5015"/>
      <c r="H5015"/>
      <c r="I5015"/>
      <c r="J5015" s="102"/>
      <c r="K5015"/>
      <c r="L5015" s="102"/>
      <c r="M5015" s="135"/>
      <c r="N5015"/>
      <c r="O5015"/>
      <c r="P5015"/>
      <c r="Q5015"/>
      <c r="R5015"/>
      <c r="S5015"/>
      <c r="T5015"/>
      <c r="U5015"/>
    </row>
    <row r="5016" spans="1:21" s="105" customFormat="1" x14ac:dyDescent="0.3">
      <c r="A5016"/>
      <c r="B5016"/>
      <c r="C5016"/>
      <c r="D5016"/>
      <c r="E5016"/>
      <c r="F5016"/>
      <c r="G5016"/>
      <c r="H5016"/>
      <c r="I5016"/>
      <c r="J5016" s="102"/>
      <c r="K5016"/>
      <c r="L5016" s="102"/>
      <c r="M5016" s="135"/>
      <c r="N5016"/>
      <c r="O5016"/>
      <c r="P5016"/>
      <c r="Q5016"/>
      <c r="R5016"/>
      <c r="S5016"/>
      <c r="T5016"/>
      <c r="U5016"/>
    </row>
    <row r="5017" spans="1:21" s="105" customFormat="1" x14ac:dyDescent="0.3">
      <c r="A5017"/>
      <c r="B5017"/>
      <c r="C5017"/>
      <c r="D5017"/>
      <c r="E5017"/>
      <c r="F5017"/>
      <c r="G5017"/>
      <c r="H5017"/>
      <c r="I5017"/>
      <c r="J5017" s="102"/>
      <c r="K5017"/>
      <c r="L5017" s="102"/>
      <c r="M5017" s="135"/>
      <c r="N5017"/>
      <c r="O5017"/>
      <c r="P5017"/>
      <c r="Q5017"/>
      <c r="R5017"/>
      <c r="S5017"/>
      <c r="T5017"/>
      <c r="U5017"/>
    </row>
    <row r="5018" spans="1:21" s="105" customFormat="1" x14ac:dyDescent="0.3">
      <c r="A5018"/>
      <c r="B5018"/>
      <c r="C5018"/>
      <c r="D5018"/>
      <c r="E5018"/>
      <c r="F5018"/>
      <c r="G5018"/>
      <c r="H5018"/>
      <c r="I5018"/>
      <c r="J5018" s="102"/>
      <c r="K5018"/>
      <c r="L5018" s="102"/>
      <c r="M5018" s="135"/>
      <c r="N5018"/>
      <c r="O5018"/>
      <c r="P5018"/>
      <c r="Q5018"/>
      <c r="R5018"/>
      <c r="S5018"/>
      <c r="T5018"/>
      <c r="U5018"/>
    </row>
    <row r="5019" spans="1:21" s="105" customFormat="1" x14ac:dyDescent="0.3">
      <c r="A5019"/>
      <c r="B5019"/>
      <c r="C5019"/>
      <c r="D5019"/>
      <c r="E5019"/>
      <c r="F5019"/>
      <c r="G5019"/>
      <c r="H5019"/>
      <c r="I5019"/>
      <c r="J5019" s="102"/>
      <c r="K5019"/>
      <c r="L5019" s="102"/>
      <c r="M5019" s="135"/>
      <c r="N5019"/>
      <c r="O5019"/>
      <c r="P5019"/>
      <c r="Q5019"/>
      <c r="R5019"/>
      <c r="S5019"/>
      <c r="T5019"/>
      <c r="U5019"/>
    </row>
    <row r="5020" spans="1:21" s="105" customFormat="1" x14ac:dyDescent="0.3">
      <c r="A5020"/>
      <c r="B5020"/>
      <c r="C5020"/>
      <c r="D5020"/>
      <c r="E5020"/>
      <c r="F5020"/>
      <c r="G5020"/>
      <c r="H5020"/>
      <c r="I5020"/>
      <c r="J5020" s="102"/>
      <c r="K5020"/>
      <c r="L5020" s="102"/>
      <c r="M5020" s="135"/>
      <c r="N5020"/>
      <c r="O5020"/>
      <c r="P5020"/>
      <c r="Q5020"/>
      <c r="R5020"/>
      <c r="S5020"/>
      <c r="T5020"/>
      <c r="U5020"/>
    </row>
    <row r="5021" spans="1:21" s="105" customFormat="1" x14ac:dyDescent="0.3">
      <c r="A5021"/>
      <c r="B5021"/>
      <c r="C5021"/>
      <c r="D5021"/>
      <c r="E5021"/>
      <c r="F5021"/>
      <c r="G5021"/>
      <c r="H5021"/>
      <c r="I5021"/>
      <c r="J5021" s="102"/>
      <c r="K5021"/>
      <c r="L5021" s="102"/>
      <c r="M5021" s="135"/>
      <c r="N5021"/>
      <c r="O5021"/>
      <c r="P5021"/>
      <c r="Q5021"/>
      <c r="R5021"/>
      <c r="S5021"/>
      <c r="T5021"/>
      <c r="U5021"/>
    </row>
    <row r="5022" spans="1:21" s="105" customFormat="1" x14ac:dyDescent="0.3">
      <c r="A5022"/>
      <c r="B5022"/>
      <c r="C5022"/>
      <c r="D5022"/>
      <c r="E5022"/>
      <c r="F5022"/>
      <c r="G5022"/>
      <c r="H5022"/>
      <c r="I5022"/>
      <c r="J5022" s="102"/>
      <c r="K5022"/>
      <c r="L5022" s="102"/>
      <c r="M5022" s="135"/>
      <c r="N5022"/>
      <c r="O5022"/>
      <c r="P5022"/>
      <c r="Q5022"/>
      <c r="R5022"/>
      <c r="S5022"/>
      <c r="T5022"/>
      <c r="U5022"/>
    </row>
    <row r="5023" spans="1:21" s="105" customFormat="1" x14ac:dyDescent="0.3">
      <c r="A5023"/>
      <c r="B5023"/>
      <c r="C5023"/>
      <c r="D5023"/>
      <c r="E5023"/>
      <c r="F5023"/>
      <c r="G5023"/>
      <c r="H5023"/>
      <c r="I5023"/>
      <c r="J5023" s="102"/>
      <c r="K5023"/>
      <c r="L5023" s="102"/>
      <c r="M5023" s="135"/>
      <c r="N5023"/>
      <c r="O5023"/>
      <c r="P5023"/>
      <c r="Q5023"/>
      <c r="R5023"/>
      <c r="S5023"/>
      <c r="T5023"/>
      <c r="U5023"/>
    </row>
    <row r="5024" spans="1:21" s="105" customFormat="1" x14ac:dyDescent="0.3">
      <c r="A5024"/>
      <c r="B5024"/>
      <c r="C5024"/>
      <c r="D5024"/>
      <c r="E5024"/>
      <c r="F5024"/>
      <c r="G5024"/>
      <c r="H5024"/>
      <c r="I5024"/>
      <c r="J5024" s="102"/>
      <c r="K5024"/>
      <c r="L5024" s="102"/>
      <c r="M5024" s="135"/>
      <c r="N5024"/>
      <c r="O5024"/>
      <c r="P5024"/>
      <c r="Q5024"/>
      <c r="R5024"/>
      <c r="S5024"/>
      <c r="T5024"/>
      <c r="U5024"/>
    </row>
    <row r="5025" spans="1:21" s="105" customFormat="1" x14ac:dyDescent="0.3">
      <c r="A5025"/>
      <c r="B5025"/>
      <c r="C5025"/>
      <c r="D5025"/>
      <c r="E5025"/>
      <c r="F5025"/>
      <c r="G5025"/>
      <c r="H5025"/>
      <c r="I5025"/>
      <c r="J5025" s="102"/>
      <c r="K5025"/>
      <c r="L5025" s="102"/>
      <c r="M5025" s="135"/>
      <c r="N5025"/>
      <c r="O5025"/>
      <c r="P5025"/>
      <c r="Q5025"/>
      <c r="R5025"/>
      <c r="S5025"/>
      <c r="T5025"/>
      <c r="U5025"/>
    </row>
    <row r="5026" spans="1:21" s="105" customFormat="1" x14ac:dyDescent="0.3">
      <c r="A5026"/>
      <c r="B5026"/>
      <c r="C5026"/>
      <c r="D5026"/>
      <c r="E5026"/>
      <c r="F5026"/>
      <c r="G5026"/>
      <c r="H5026"/>
      <c r="I5026"/>
      <c r="J5026" s="102"/>
      <c r="K5026"/>
      <c r="L5026" s="102"/>
      <c r="M5026" s="135"/>
      <c r="N5026"/>
      <c r="O5026"/>
      <c r="P5026"/>
      <c r="Q5026"/>
      <c r="R5026"/>
      <c r="S5026"/>
      <c r="T5026"/>
      <c r="U5026"/>
    </row>
    <row r="5027" spans="1:21" s="105" customFormat="1" x14ac:dyDescent="0.3">
      <c r="A5027"/>
      <c r="B5027"/>
      <c r="C5027"/>
      <c r="D5027"/>
      <c r="E5027"/>
      <c r="F5027"/>
      <c r="G5027"/>
      <c r="H5027"/>
      <c r="I5027"/>
      <c r="J5027" s="102"/>
      <c r="K5027"/>
      <c r="L5027" s="102"/>
      <c r="M5027" s="135"/>
      <c r="N5027"/>
      <c r="O5027"/>
      <c r="P5027"/>
      <c r="Q5027"/>
      <c r="R5027"/>
      <c r="S5027"/>
      <c r="T5027"/>
      <c r="U5027"/>
    </row>
    <row r="5028" spans="1:21" s="105" customFormat="1" x14ac:dyDescent="0.3">
      <c r="A5028"/>
      <c r="B5028"/>
      <c r="C5028"/>
      <c r="D5028"/>
      <c r="E5028"/>
      <c r="F5028"/>
      <c r="G5028"/>
      <c r="H5028"/>
      <c r="I5028"/>
      <c r="J5028" s="102"/>
      <c r="K5028"/>
      <c r="L5028" s="102"/>
      <c r="M5028" s="135"/>
      <c r="N5028"/>
      <c r="O5028"/>
      <c r="P5028"/>
      <c r="Q5028"/>
      <c r="R5028"/>
      <c r="S5028"/>
      <c r="T5028"/>
      <c r="U5028"/>
    </row>
    <row r="5029" spans="1:21" s="105" customFormat="1" x14ac:dyDescent="0.3">
      <c r="A5029"/>
      <c r="B5029"/>
      <c r="C5029"/>
      <c r="D5029"/>
      <c r="E5029"/>
      <c r="F5029"/>
      <c r="G5029"/>
      <c r="H5029"/>
      <c r="I5029"/>
      <c r="J5029" s="102"/>
      <c r="K5029"/>
      <c r="L5029" s="102"/>
      <c r="M5029" s="135"/>
      <c r="N5029"/>
      <c r="O5029"/>
      <c r="P5029"/>
      <c r="Q5029"/>
      <c r="R5029"/>
      <c r="S5029"/>
      <c r="T5029"/>
      <c r="U5029"/>
    </row>
    <row r="5030" spans="1:21" s="105" customFormat="1" x14ac:dyDescent="0.3">
      <c r="A5030"/>
      <c r="B5030"/>
      <c r="C5030"/>
      <c r="D5030"/>
      <c r="E5030"/>
      <c r="F5030"/>
      <c r="G5030"/>
      <c r="H5030"/>
      <c r="I5030"/>
      <c r="J5030" s="102"/>
      <c r="K5030"/>
      <c r="L5030" s="102"/>
      <c r="M5030" s="135"/>
      <c r="N5030"/>
      <c r="O5030"/>
      <c r="P5030"/>
      <c r="Q5030"/>
      <c r="R5030"/>
      <c r="S5030"/>
      <c r="T5030"/>
      <c r="U5030"/>
    </row>
    <row r="5031" spans="1:21" s="105" customFormat="1" x14ac:dyDescent="0.3">
      <c r="A5031"/>
      <c r="B5031"/>
      <c r="C5031"/>
      <c r="D5031"/>
      <c r="E5031"/>
      <c r="F5031"/>
      <c r="G5031"/>
      <c r="H5031"/>
      <c r="I5031"/>
      <c r="J5031" s="102"/>
      <c r="K5031"/>
      <c r="L5031" s="102"/>
      <c r="M5031" s="135"/>
      <c r="N5031"/>
      <c r="O5031"/>
      <c r="P5031"/>
      <c r="Q5031"/>
      <c r="R5031"/>
      <c r="S5031"/>
      <c r="T5031"/>
      <c r="U5031"/>
    </row>
    <row r="5032" spans="1:21" s="105" customFormat="1" x14ac:dyDescent="0.3">
      <c r="A5032"/>
      <c r="B5032"/>
      <c r="C5032"/>
      <c r="D5032"/>
      <c r="E5032"/>
      <c r="F5032"/>
      <c r="G5032"/>
      <c r="H5032"/>
      <c r="I5032"/>
      <c r="J5032" s="102"/>
      <c r="K5032"/>
      <c r="L5032" s="102"/>
      <c r="M5032" s="135"/>
      <c r="N5032"/>
      <c r="O5032"/>
      <c r="P5032"/>
      <c r="Q5032"/>
      <c r="R5032"/>
      <c r="S5032"/>
      <c r="T5032"/>
      <c r="U5032"/>
    </row>
    <row r="5033" spans="1:21" s="105" customFormat="1" x14ac:dyDescent="0.3">
      <c r="A5033"/>
      <c r="B5033"/>
      <c r="C5033"/>
      <c r="D5033"/>
      <c r="E5033"/>
      <c r="F5033"/>
      <c r="G5033"/>
      <c r="H5033"/>
      <c r="I5033"/>
      <c r="J5033" s="102"/>
      <c r="K5033"/>
      <c r="L5033" s="102"/>
      <c r="M5033" s="135"/>
      <c r="N5033"/>
      <c r="O5033"/>
      <c r="P5033"/>
      <c r="Q5033"/>
      <c r="R5033"/>
      <c r="S5033"/>
      <c r="T5033"/>
      <c r="U5033"/>
    </row>
    <row r="5034" spans="1:21" s="105" customFormat="1" x14ac:dyDescent="0.3">
      <c r="A5034"/>
      <c r="B5034"/>
      <c r="C5034"/>
      <c r="D5034"/>
      <c r="E5034"/>
      <c r="F5034"/>
      <c r="G5034"/>
      <c r="H5034"/>
      <c r="I5034"/>
      <c r="J5034" s="102"/>
      <c r="K5034"/>
      <c r="L5034" s="102"/>
      <c r="M5034" s="135"/>
      <c r="N5034"/>
      <c r="O5034"/>
      <c r="P5034"/>
      <c r="Q5034"/>
      <c r="R5034"/>
      <c r="S5034"/>
      <c r="T5034"/>
      <c r="U5034"/>
    </row>
    <row r="5035" spans="1:21" s="105" customFormat="1" x14ac:dyDescent="0.3">
      <c r="A5035"/>
      <c r="B5035"/>
      <c r="C5035"/>
      <c r="D5035"/>
      <c r="E5035"/>
      <c r="F5035"/>
      <c r="G5035"/>
      <c r="H5035"/>
      <c r="I5035"/>
      <c r="J5035" s="102"/>
      <c r="K5035"/>
      <c r="L5035" s="102"/>
      <c r="M5035" s="135"/>
      <c r="N5035"/>
      <c r="O5035"/>
      <c r="P5035"/>
      <c r="Q5035"/>
      <c r="R5035"/>
      <c r="S5035"/>
      <c r="T5035"/>
      <c r="U5035"/>
    </row>
    <row r="5036" spans="1:21" s="105" customFormat="1" x14ac:dyDescent="0.3">
      <c r="A5036"/>
      <c r="B5036"/>
      <c r="C5036"/>
      <c r="D5036"/>
      <c r="E5036"/>
      <c r="F5036"/>
      <c r="G5036"/>
      <c r="H5036"/>
      <c r="I5036"/>
      <c r="J5036" s="102"/>
      <c r="K5036"/>
      <c r="L5036" s="102"/>
      <c r="M5036" s="135"/>
      <c r="N5036"/>
      <c r="O5036"/>
      <c r="P5036"/>
      <c r="Q5036"/>
      <c r="R5036"/>
      <c r="S5036"/>
      <c r="T5036"/>
      <c r="U5036"/>
    </row>
    <row r="5037" spans="1:21" s="105" customFormat="1" x14ac:dyDescent="0.3">
      <c r="A5037"/>
      <c r="B5037"/>
      <c r="C5037"/>
      <c r="D5037"/>
      <c r="E5037"/>
      <c r="F5037"/>
      <c r="G5037"/>
      <c r="H5037"/>
      <c r="I5037"/>
      <c r="J5037" s="102"/>
      <c r="K5037"/>
      <c r="L5037" s="102"/>
      <c r="M5037" s="135"/>
      <c r="N5037"/>
      <c r="O5037"/>
      <c r="P5037"/>
      <c r="Q5037"/>
      <c r="R5037"/>
      <c r="S5037"/>
      <c r="T5037"/>
      <c r="U5037"/>
    </row>
    <row r="5038" spans="1:21" s="105" customFormat="1" x14ac:dyDescent="0.3">
      <c r="A5038"/>
      <c r="B5038"/>
      <c r="C5038"/>
      <c r="D5038"/>
      <c r="E5038"/>
      <c r="F5038"/>
      <c r="G5038"/>
      <c r="H5038"/>
      <c r="I5038"/>
      <c r="J5038" s="102"/>
      <c r="K5038"/>
      <c r="L5038" s="102"/>
      <c r="M5038" s="135"/>
      <c r="N5038"/>
      <c r="O5038"/>
      <c r="P5038"/>
      <c r="Q5038"/>
      <c r="R5038"/>
      <c r="S5038"/>
      <c r="T5038"/>
      <c r="U5038"/>
    </row>
    <row r="5039" spans="1:21" s="105" customFormat="1" x14ac:dyDescent="0.3">
      <c r="A5039"/>
      <c r="B5039"/>
      <c r="C5039"/>
      <c r="D5039"/>
      <c r="E5039"/>
      <c r="F5039"/>
      <c r="G5039"/>
      <c r="H5039"/>
      <c r="I5039"/>
      <c r="J5039" s="102"/>
      <c r="K5039"/>
      <c r="L5039" s="102"/>
      <c r="M5039" s="135"/>
      <c r="N5039"/>
      <c r="O5039"/>
      <c r="P5039"/>
      <c r="Q5039"/>
      <c r="R5039"/>
      <c r="S5039"/>
      <c r="T5039"/>
      <c r="U5039"/>
    </row>
    <row r="5040" spans="1:21" s="105" customFormat="1" x14ac:dyDescent="0.3">
      <c r="A5040"/>
      <c r="B5040"/>
      <c r="C5040"/>
      <c r="D5040"/>
      <c r="E5040"/>
      <c r="F5040"/>
      <c r="G5040"/>
      <c r="H5040"/>
      <c r="I5040"/>
      <c r="J5040" s="102"/>
      <c r="K5040"/>
      <c r="L5040" s="102"/>
      <c r="M5040" s="135"/>
      <c r="N5040"/>
      <c r="O5040"/>
      <c r="P5040"/>
      <c r="Q5040"/>
      <c r="R5040"/>
      <c r="S5040"/>
      <c r="T5040"/>
      <c r="U5040"/>
    </row>
    <row r="5041" spans="1:21" s="105" customFormat="1" x14ac:dyDescent="0.3">
      <c r="A5041"/>
      <c r="B5041"/>
      <c r="C5041"/>
      <c r="D5041"/>
      <c r="E5041"/>
      <c r="F5041"/>
      <c r="G5041"/>
      <c r="H5041"/>
      <c r="I5041"/>
      <c r="J5041" s="102"/>
      <c r="K5041"/>
      <c r="L5041" s="102"/>
      <c r="M5041" s="135"/>
      <c r="N5041"/>
      <c r="O5041"/>
      <c r="P5041"/>
      <c r="Q5041"/>
      <c r="R5041"/>
      <c r="S5041"/>
      <c r="T5041"/>
      <c r="U5041"/>
    </row>
    <row r="5042" spans="1:21" s="105" customFormat="1" x14ac:dyDescent="0.3">
      <c r="A5042"/>
      <c r="B5042"/>
      <c r="C5042"/>
      <c r="D5042"/>
      <c r="E5042"/>
      <c r="F5042"/>
      <c r="G5042"/>
      <c r="H5042"/>
      <c r="I5042"/>
      <c r="J5042" s="102"/>
      <c r="K5042"/>
      <c r="L5042" s="102"/>
      <c r="M5042" s="135"/>
      <c r="N5042"/>
      <c r="O5042"/>
      <c r="P5042"/>
      <c r="Q5042"/>
      <c r="R5042"/>
      <c r="S5042"/>
      <c r="T5042"/>
      <c r="U5042"/>
    </row>
    <row r="5043" spans="1:21" s="105" customFormat="1" x14ac:dyDescent="0.3">
      <c r="A5043"/>
      <c r="B5043"/>
      <c r="C5043"/>
      <c r="D5043"/>
      <c r="E5043"/>
      <c r="F5043"/>
      <c r="G5043"/>
      <c r="H5043"/>
      <c r="I5043"/>
      <c r="J5043" s="102"/>
      <c r="K5043"/>
      <c r="L5043" s="102"/>
      <c r="M5043" s="135"/>
      <c r="N5043"/>
      <c r="O5043"/>
      <c r="P5043"/>
      <c r="Q5043"/>
      <c r="R5043"/>
      <c r="S5043"/>
      <c r="T5043"/>
      <c r="U5043"/>
    </row>
    <row r="5044" spans="1:21" s="105" customFormat="1" x14ac:dyDescent="0.3">
      <c r="A5044"/>
      <c r="B5044"/>
      <c r="C5044"/>
      <c r="D5044"/>
      <c r="E5044"/>
      <c r="F5044"/>
      <c r="G5044"/>
      <c r="H5044"/>
      <c r="I5044"/>
      <c r="J5044" s="102"/>
      <c r="K5044"/>
      <c r="L5044" s="102"/>
      <c r="M5044" s="135"/>
      <c r="N5044"/>
      <c r="O5044"/>
      <c r="P5044"/>
      <c r="Q5044"/>
      <c r="R5044"/>
      <c r="S5044"/>
      <c r="T5044"/>
      <c r="U5044"/>
    </row>
    <row r="5045" spans="1:21" s="105" customFormat="1" x14ac:dyDescent="0.3">
      <c r="A5045"/>
      <c r="B5045"/>
      <c r="C5045"/>
      <c r="D5045"/>
      <c r="E5045"/>
      <c r="F5045"/>
      <c r="G5045"/>
      <c r="H5045"/>
      <c r="I5045"/>
      <c r="J5045" s="102"/>
      <c r="K5045"/>
      <c r="L5045" s="102"/>
      <c r="M5045" s="135"/>
      <c r="N5045"/>
      <c r="O5045"/>
      <c r="P5045"/>
      <c r="Q5045"/>
      <c r="R5045"/>
      <c r="S5045"/>
      <c r="T5045"/>
      <c r="U5045"/>
    </row>
    <row r="5046" spans="1:21" s="105" customFormat="1" x14ac:dyDescent="0.3">
      <c r="A5046"/>
      <c r="B5046"/>
      <c r="C5046"/>
      <c r="D5046"/>
      <c r="E5046"/>
      <c r="F5046"/>
      <c r="G5046"/>
      <c r="H5046"/>
      <c r="I5046"/>
      <c r="J5046" s="102"/>
      <c r="K5046"/>
      <c r="L5046" s="102"/>
      <c r="M5046" s="135"/>
      <c r="N5046"/>
      <c r="O5046"/>
      <c r="P5046"/>
      <c r="Q5046"/>
      <c r="R5046"/>
      <c r="S5046"/>
      <c r="T5046"/>
      <c r="U5046"/>
    </row>
    <row r="5047" spans="1:21" s="105" customFormat="1" x14ac:dyDescent="0.3">
      <c r="A5047"/>
      <c r="B5047"/>
      <c r="C5047"/>
      <c r="D5047"/>
      <c r="E5047"/>
      <c r="F5047"/>
      <c r="G5047"/>
      <c r="H5047"/>
      <c r="I5047"/>
      <c r="J5047" s="102"/>
      <c r="K5047"/>
      <c r="L5047" s="102"/>
      <c r="M5047" s="135"/>
      <c r="N5047"/>
      <c r="O5047"/>
      <c r="P5047"/>
      <c r="Q5047"/>
      <c r="R5047"/>
      <c r="S5047"/>
      <c r="T5047"/>
      <c r="U5047"/>
    </row>
    <row r="5048" spans="1:21" s="105" customFormat="1" x14ac:dyDescent="0.3">
      <c r="A5048"/>
      <c r="B5048"/>
      <c r="C5048"/>
      <c r="D5048"/>
      <c r="E5048"/>
      <c r="F5048"/>
      <c r="G5048"/>
      <c r="H5048"/>
      <c r="I5048"/>
      <c r="J5048" s="102"/>
      <c r="K5048"/>
      <c r="L5048" s="102"/>
      <c r="M5048" s="135"/>
      <c r="N5048"/>
      <c r="O5048"/>
      <c r="P5048"/>
      <c r="Q5048"/>
      <c r="R5048"/>
      <c r="S5048"/>
      <c r="T5048"/>
      <c r="U5048"/>
    </row>
    <row r="5049" spans="1:21" s="105" customFormat="1" x14ac:dyDescent="0.3">
      <c r="A5049"/>
      <c r="B5049"/>
      <c r="C5049"/>
      <c r="D5049"/>
      <c r="E5049"/>
      <c r="F5049"/>
      <c r="G5049"/>
      <c r="H5049"/>
      <c r="I5049"/>
      <c r="J5049" s="102"/>
      <c r="K5049"/>
      <c r="L5049" s="102"/>
      <c r="M5049" s="135"/>
      <c r="N5049"/>
      <c r="O5049"/>
      <c r="P5049"/>
      <c r="Q5049"/>
      <c r="R5049"/>
      <c r="S5049"/>
      <c r="T5049"/>
      <c r="U5049"/>
    </row>
    <row r="5050" spans="1:21" s="105" customFormat="1" x14ac:dyDescent="0.3">
      <c r="A5050"/>
      <c r="B5050"/>
      <c r="C5050"/>
      <c r="D5050"/>
      <c r="E5050"/>
      <c r="F5050"/>
      <c r="G5050"/>
      <c r="H5050"/>
      <c r="I5050"/>
      <c r="J5050" s="102"/>
      <c r="K5050"/>
      <c r="L5050" s="102"/>
      <c r="M5050" s="135"/>
      <c r="N5050"/>
      <c r="O5050"/>
      <c r="P5050"/>
      <c r="Q5050"/>
      <c r="R5050"/>
      <c r="S5050"/>
      <c r="T5050"/>
      <c r="U5050"/>
    </row>
    <row r="5051" spans="1:21" s="105" customFormat="1" x14ac:dyDescent="0.3">
      <c r="A5051"/>
      <c r="B5051"/>
      <c r="C5051"/>
      <c r="D5051"/>
      <c r="E5051"/>
      <c r="F5051"/>
      <c r="G5051"/>
      <c r="H5051"/>
      <c r="I5051"/>
      <c r="J5051" s="102"/>
      <c r="K5051"/>
      <c r="L5051" s="102"/>
      <c r="M5051" s="135"/>
      <c r="N5051"/>
      <c r="O5051"/>
      <c r="P5051"/>
      <c r="Q5051"/>
      <c r="R5051"/>
      <c r="S5051"/>
      <c r="T5051"/>
      <c r="U5051"/>
    </row>
    <row r="5052" spans="1:21" s="105" customFormat="1" x14ac:dyDescent="0.3">
      <c r="A5052"/>
      <c r="B5052"/>
      <c r="C5052"/>
      <c r="D5052"/>
      <c r="E5052"/>
      <c r="F5052"/>
      <c r="G5052"/>
      <c r="H5052"/>
      <c r="I5052"/>
      <c r="J5052" s="102"/>
      <c r="K5052"/>
      <c r="L5052" s="102"/>
      <c r="M5052" s="135"/>
      <c r="N5052"/>
      <c r="O5052"/>
      <c r="P5052"/>
      <c r="Q5052"/>
      <c r="R5052"/>
      <c r="S5052"/>
      <c r="T5052"/>
      <c r="U5052"/>
    </row>
    <row r="5053" spans="1:21" s="105" customFormat="1" x14ac:dyDescent="0.3">
      <c r="A5053"/>
      <c r="B5053"/>
      <c r="C5053"/>
      <c r="D5053"/>
      <c r="E5053"/>
      <c r="F5053"/>
      <c r="G5053"/>
      <c r="H5053"/>
      <c r="I5053"/>
      <c r="J5053" s="102"/>
      <c r="K5053"/>
      <c r="L5053" s="102"/>
      <c r="M5053" s="135"/>
      <c r="N5053"/>
      <c r="O5053"/>
      <c r="P5053"/>
      <c r="Q5053"/>
      <c r="R5053"/>
      <c r="S5053"/>
      <c r="T5053"/>
      <c r="U5053"/>
    </row>
    <row r="5054" spans="1:21" s="105" customFormat="1" x14ac:dyDescent="0.3">
      <c r="A5054"/>
      <c r="B5054"/>
      <c r="C5054"/>
      <c r="D5054"/>
      <c r="E5054"/>
      <c r="F5054"/>
      <c r="G5054"/>
      <c r="H5054"/>
      <c r="I5054"/>
      <c r="J5054" s="102"/>
      <c r="K5054"/>
      <c r="L5054" s="102"/>
      <c r="M5054" s="135"/>
      <c r="N5054"/>
      <c r="O5054"/>
      <c r="P5054"/>
      <c r="Q5054"/>
      <c r="R5054"/>
      <c r="S5054"/>
      <c r="T5054"/>
      <c r="U5054"/>
    </row>
    <row r="5055" spans="1:21" s="105" customFormat="1" x14ac:dyDescent="0.3">
      <c r="A5055"/>
      <c r="B5055"/>
      <c r="C5055"/>
      <c r="D5055"/>
      <c r="E5055"/>
      <c r="F5055"/>
      <c r="G5055"/>
      <c r="H5055"/>
      <c r="I5055"/>
      <c r="J5055" s="102"/>
      <c r="K5055"/>
      <c r="L5055" s="102"/>
      <c r="M5055" s="135"/>
      <c r="N5055"/>
      <c r="O5055"/>
      <c r="P5055"/>
      <c r="Q5055"/>
      <c r="R5055"/>
      <c r="S5055"/>
      <c r="T5055"/>
      <c r="U5055"/>
    </row>
    <row r="5056" spans="1:21" s="105" customFormat="1" x14ac:dyDescent="0.3">
      <c r="A5056"/>
      <c r="B5056"/>
      <c r="C5056"/>
      <c r="D5056"/>
      <c r="E5056"/>
      <c r="F5056"/>
      <c r="G5056"/>
      <c r="H5056"/>
      <c r="I5056"/>
      <c r="J5056" s="102"/>
      <c r="K5056"/>
      <c r="L5056" s="102"/>
      <c r="M5056" s="135"/>
      <c r="N5056"/>
      <c r="O5056"/>
      <c r="P5056"/>
      <c r="Q5056"/>
      <c r="R5056"/>
      <c r="S5056"/>
      <c r="T5056"/>
      <c r="U5056"/>
    </row>
    <row r="5057" spans="1:21" s="105" customFormat="1" x14ac:dyDescent="0.3">
      <c r="A5057"/>
      <c r="B5057"/>
      <c r="C5057"/>
      <c r="D5057"/>
      <c r="E5057"/>
      <c r="F5057"/>
      <c r="G5057"/>
      <c r="H5057"/>
      <c r="I5057"/>
      <c r="J5057" s="102"/>
      <c r="K5057"/>
      <c r="L5057" s="102"/>
      <c r="M5057" s="135"/>
      <c r="N5057"/>
      <c r="O5057"/>
      <c r="P5057"/>
      <c r="Q5057"/>
      <c r="R5057"/>
      <c r="S5057"/>
      <c r="T5057"/>
      <c r="U5057"/>
    </row>
    <row r="5058" spans="1:21" s="105" customFormat="1" x14ac:dyDescent="0.3">
      <c r="A5058"/>
      <c r="B5058"/>
      <c r="C5058"/>
      <c r="D5058"/>
      <c r="E5058"/>
      <c r="F5058"/>
      <c r="G5058"/>
      <c r="H5058"/>
      <c r="I5058"/>
      <c r="J5058" s="102"/>
      <c r="K5058"/>
      <c r="L5058" s="102"/>
      <c r="M5058" s="135"/>
      <c r="N5058"/>
      <c r="O5058"/>
      <c r="P5058"/>
      <c r="Q5058"/>
      <c r="R5058"/>
      <c r="S5058"/>
      <c r="T5058"/>
      <c r="U5058"/>
    </row>
    <row r="5059" spans="1:21" s="105" customFormat="1" x14ac:dyDescent="0.3">
      <c r="A5059"/>
      <c r="B5059"/>
      <c r="C5059"/>
      <c r="D5059"/>
      <c r="E5059"/>
      <c r="F5059"/>
      <c r="G5059"/>
      <c r="H5059"/>
      <c r="I5059"/>
      <c r="J5059" s="102"/>
      <c r="K5059"/>
      <c r="L5059" s="102"/>
      <c r="M5059" s="135"/>
      <c r="N5059"/>
      <c r="O5059"/>
      <c r="P5059"/>
      <c r="Q5059"/>
      <c r="R5059"/>
      <c r="S5059"/>
      <c r="T5059"/>
      <c r="U5059"/>
    </row>
    <row r="5060" spans="1:21" s="105" customFormat="1" x14ac:dyDescent="0.3">
      <c r="A5060"/>
      <c r="B5060"/>
      <c r="C5060"/>
      <c r="D5060"/>
      <c r="E5060"/>
      <c r="F5060"/>
      <c r="G5060"/>
      <c r="H5060"/>
      <c r="I5060"/>
      <c r="J5060" s="102"/>
      <c r="K5060"/>
      <c r="L5060" s="102"/>
      <c r="M5060" s="135"/>
      <c r="N5060"/>
      <c r="O5060"/>
      <c r="P5060"/>
      <c r="Q5060"/>
      <c r="R5060"/>
      <c r="S5060"/>
      <c r="T5060"/>
      <c r="U5060"/>
    </row>
    <row r="5061" spans="1:21" s="105" customFormat="1" x14ac:dyDescent="0.3">
      <c r="A5061"/>
      <c r="B5061"/>
      <c r="C5061"/>
      <c r="D5061"/>
      <c r="E5061"/>
      <c r="F5061"/>
      <c r="G5061"/>
      <c r="H5061"/>
      <c r="I5061"/>
      <c r="J5061" s="102"/>
      <c r="K5061"/>
      <c r="L5061" s="102"/>
      <c r="M5061" s="135"/>
      <c r="N5061"/>
      <c r="O5061"/>
      <c r="P5061"/>
      <c r="Q5061"/>
      <c r="R5061"/>
      <c r="S5061"/>
      <c r="T5061"/>
      <c r="U5061"/>
    </row>
    <row r="5062" spans="1:21" s="105" customFormat="1" x14ac:dyDescent="0.3">
      <c r="A5062"/>
      <c r="B5062"/>
      <c r="C5062"/>
      <c r="D5062"/>
      <c r="E5062"/>
      <c r="F5062"/>
      <c r="G5062"/>
      <c r="H5062"/>
      <c r="I5062"/>
      <c r="J5062" s="102"/>
      <c r="K5062"/>
      <c r="L5062" s="102"/>
      <c r="M5062" s="135"/>
      <c r="N5062"/>
      <c r="O5062"/>
      <c r="P5062"/>
      <c r="Q5062"/>
      <c r="R5062"/>
      <c r="S5062"/>
      <c r="T5062"/>
      <c r="U5062"/>
    </row>
    <row r="5063" spans="1:21" s="105" customFormat="1" x14ac:dyDescent="0.3">
      <c r="A5063"/>
      <c r="B5063"/>
      <c r="C5063"/>
      <c r="D5063"/>
      <c r="E5063"/>
      <c r="F5063"/>
      <c r="G5063"/>
      <c r="H5063"/>
      <c r="I5063"/>
      <c r="J5063" s="102"/>
      <c r="K5063"/>
      <c r="L5063" s="102"/>
      <c r="M5063" s="135"/>
      <c r="N5063"/>
      <c r="O5063"/>
      <c r="P5063"/>
      <c r="Q5063"/>
      <c r="R5063"/>
      <c r="S5063"/>
      <c r="T5063"/>
      <c r="U5063"/>
    </row>
    <row r="5064" spans="1:21" s="105" customFormat="1" x14ac:dyDescent="0.3">
      <c r="A5064"/>
      <c r="B5064"/>
      <c r="C5064"/>
      <c r="D5064"/>
      <c r="E5064"/>
      <c r="F5064"/>
      <c r="G5064"/>
      <c r="H5064"/>
      <c r="I5064"/>
      <c r="J5064" s="102"/>
      <c r="K5064"/>
      <c r="L5064" s="102"/>
      <c r="M5064" s="135"/>
      <c r="N5064"/>
      <c r="O5064"/>
      <c r="P5064"/>
      <c r="Q5064"/>
      <c r="R5064"/>
      <c r="S5064"/>
      <c r="T5064"/>
      <c r="U5064"/>
    </row>
    <row r="5065" spans="1:21" s="105" customFormat="1" x14ac:dyDescent="0.3">
      <c r="A5065"/>
      <c r="B5065"/>
      <c r="C5065"/>
      <c r="D5065"/>
      <c r="E5065"/>
      <c r="F5065"/>
      <c r="G5065"/>
      <c r="H5065"/>
      <c r="I5065"/>
      <c r="J5065" s="102"/>
      <c r="K5065"/>
      <c r="L5065" s="102"/>
      <c r="M5065" s="135"/>
      <c r="N5065"/>
      <c r="O5065"/>
      <c r="P5065"/>
      <c r="Q5065"/>
      <c r="R5065"/>
      <c r="S5065"/>
      <c r="T5065"/>
      <c r="U5065"/>
    </row>
    <row r="5066" spans="1:21" s="105" customFormat="1" x14ac:dyDescent="0.3">
      <c r="A5066"/>
      <c r="B5066"/>
      <c r="C5066"/>
      <c r="D5066"/>
      <c r="E5066"/>
      <c r="F5066"/>
      <c r="G5066"/>
      <c r="H5066"/>
      <c r="I5066"/>
      <c r="J5066" s="102"/>
      <c r="K5066"/>
      <c r="L5066" s="102"/>
      <c r="M5066" s="135"/>
      <c r="N5066"/>
      <c r="O5066"/>
      <c r="P5066"/>
      <c r="Q5066"/>
      <c r="R5066"/>
      <c r="S5066"/>
      <c r="T5066"/>
      <c r="U5066"/>
    </row>
    <row r="5067" spans="1:21" s="105" customFormat="1" x14ac:dyDescent="0.3">
      <c r="A5067"/>
      <c r="B5067"/>
      <c r="C5067"/>
      <c r="D5067"/>
      <c r="E5067"/>
      <c r="F5067"/>
      <c r="G5067"/>
      <c r="H5067"/>
      <c r="I5067"/>
      <c r="J5067" s="102"/>
      <c r="K5067"/>
      <c r="L5067" s="102"/>
      <c r="M5067" s="135"/>
      <c r="N5067"/>
      <c r="O5067"/>
      <c r="P5067"/>
      <c r="Q5067"/>
      <c r="R5067"/>
      <c r="S5067"/>
      <c r="T5067"/>
      <c r="U5067"/>
    </row>
    <row r="5068" spans="1:21" s="105" customFormat="1" x14ac:dyDescent="0.3">
      <c r="A5068"/>
      <c r="B5068"/>
      <c r="C5068"/>
      <c r="D5068"/>
      <c r="E5068"/>
      <c r="F5068"/>
      <c r="G5068"/>
      <c r="H5068"/>
      <c r="I5068"/>
      <c r="J5068" s="102"/>
      <c r="K5068"/>
      <c r="L5068" s="102"/>
      <c r="M5068" s="135"/>
      <c r="N5068"/>
      <c r="O5068"/>
      <c r="P5068"/>
      <c r="Q5068"/>
      <c r="R5068"/>
      <c r="S5068"/>
      <c r="T5068"/>
      <c r="U5068"/>
    </row>
    <row r="5069" spans="1:21" s="105" customFormat="1" x14ac:dyDescent="0.3">
      <c r="A5069"/>
      <c r="B5069"/>
      <c r="C5069"/>
      <c r="D5069"/>
      <c r="E5069"/>
      <c r="F5069"/>
      <c r="G5069"/>
      <c r="H5069"/>
      <c r="I5069"/>
      <c r="J5069" s="102"/>
      <c r="K5069"/>
      <c r="L5069" s="102"/>
      <c r="M5069" s="135"/>
      <c r="N5069"/>
      <c r="O5069"/>
      <c r="P5069"/>
      <c r="Q5069"/>
      <c r="R5069"/>
      <c r="S5069"/>
      <c r="T5069"/>
      <c r="U5069"/>
    </row>
    <row r="5070" spans="1:21" s="105" customFormat="1" x14ac:dyDescent="0.3">
      <c r="A5070"/>
      <c r="B5070"/>
      <c r="C5070"/>
      <c r="D5070"/>
      <c r="E5070"/>
      <c r="F5070"/>
      <c r="G5070"/>
      <c r="H5070"/>
      <c r="I5070"/>
      <c r="J5070" s="102"/>
      <c r="K5070"/>
      <c r="L5070" s="102"/>
      <c r="M5070" s="135"/>
      <c r="N5070"/>
      <c r="O5070"/>
      <c r="P5070"/>
      <c r="Q5070"/>
      <c r="R5070"/>
      <c r="S5070"/>
      <c r="T5070"/>
      <c r="U5070"/>
    </row>
    <row r="5071" spans="1:21" s="105" customFormat="1" x14ac:dyDescent="0.3">
      <c r="A5071"/>
      <c r="B5071"/>
      <c r="C5071"/>
      <c r="D5071"/>
      <c r="E5071"/>
      <c r="F5071"/>
      <c r="G5071"/>
      <c r="H5071"/>
      <c r="I5071"/>
      <c r="J5071" s="102"/>
      <c r="K5071"/>
      <c r="L5071" s="102"/>
      <c r="M5071" s="135"/>
      <c r="N5071"/>
      <c r="O5071"/>
      <c r="P5071"/>
      <c r="Q5071"/>
      <c r="R5071"/>
      <c r="S5071"/>
      <c r="T5071"/>
      <c r="U5071"/>
    </row>
    <row r="5072" spans="1:21" s="105" customFormat="1" x14ac:dyDescent="0.3">
      <c r="A5072"/>
      <c r="B5072"/>
      <c r="C5072"/>
      <c r="D5072"/>
      <c r="E5072"/>
      <c r="F5072"/>
      <c r="G5072"/>
      <c r="H5072"/>
      <c r="I5072"/>
      <c r="J5072" s="102"/>
      <c r="K5072"/>
      <c r="L5072" s="102"/>
      <c r="M5072" s="135"/>
      <c r="N5072"/>
      <c r="O5072"/>
      <c r="P5072"/>
      <c r="Q5072"/>
      <c r="R5072"/>
      <c r="S5072"/>
      <c r="T5072"/>
      <c r="U5072"/>
    </row>
    <row r="5073" spans="1:21" s="105" customFormat="1" x14ac:dyDescent="0.3">
      <c r="A5073"/>
      <c r="B5073"/>
      <c r="C5073"/>
      <c r="D5073"/>
      <c r="E5073"/>
      <c r="F5073"/>
      <c r="G5073"/>
      <c r="H5073"/>
      <c r="I5073"/>
      <c r="J5073" s="102"/>
      <c r="K5073"/>
      <c r="L5073" s="102"/>
      <c r="M5073" s="135"/>
      <c r="N5073"/>
      <c r="O5073"/>
      <c r="P5073"/>
      <c r="Q5073"/>
      <c r="R5073"/>
      <c r="S5073"/>
      <c r="T5073"/>
      <c r="U5073"/>
    </row>
    <row r="5074" spans="1:21" s="105" customFormat="1" x14ac:dyDescent="0.3">
      <c r="A5074"/>
      <c r="B5074"/>
      <c r="C5074"/>
      <c r="D5074"/>
      <c r="E5074"/>
      <c r="F5074"/>
      <c r="G5074"/>
      <c r="H5074"/>
      <c r="I5074"/>
      <c r="J5074" s="102"/>
      <c r="K5074"/>
      <c r="L5074" s="102"/>
      <c r="M5074" s="135"/>
      <c r="N5074"/>
      <c r="O5074"/>
      <c r="P5074"/>
      <c r="Q5074"/>
      <c r="R5074"/>
      <c r="S5074"/>
      <c r="T5074"/>
      <c r="U5074"/>
    </row>
    <row r="5075" spans="1:21" s="105" customFormat="1" x14ac:dyDescent="0.3">
      <c r="A5075"/>
      <c r="B5075"/>
      <c r="C5075"/>
      <c r="D5075"/>
      <c r="E5075"/>
      <c r="F5075"/>
      <c r="G5075"/>
      <c r="H5075"/>
      <c r="I5075"/>
      <c r="J5075" s="102"/>
      <c r="K5075"/>
      <c r="L5075" s="102"/>
      <c r="M5075" s="135"/>
      <c r="N5075"/>
      <c r="O5075"/>
      <c r="P5075"/>
      <c r="Q5075"/>
      <c r="R5075"/>
      <c r="S5075"/>
      <c r="T5075"/>
      <c r="U5075"/>
    </row>
    <row r="5076" spans="1:21" s="105" customFormat="1" x14ac:dyDescent="0.3">
      <c r="A5076"/>
      <c r="B5076"/>
      <c r="C5076"/>
      <c r="D5076"/>
      <c r="E5076"/>
      <c r="F5076"/>
      <c r="G5076"/>
      <c r="H5076"/>
      <c r="I5076"/>
      <c r="J5076" s="102"/>
      <c r="K5076"/>
      <c r="L5076" s="102"/>
      <c r="M5076" s="135"/>
      <c r="N5076"/>
      <c r="O5076"/>
      <c r="P5076"/>
      <c r="Q5076"/>
      <c r="R5076"/>
      <c r="S5076"/>
      <c r="T5076"/>
      <c r="U5076"/>
    </row>
    <row r="5077" spans="1:21" s="105" customFormat="1" x14ac:dyDescent="0.3">
      <c r="A5077"/>
      <c r="B5077"/>
      <c r="C5077"/>
      <c r="D5077"/>
      <c r="E5077"/>
      <c r="F5077"/>
      <c r="G5077"/>
      <c r="H5077"/>
      <c r="I5077"/>
      <c r="J5077" s="102"/>
      <c r="K5077"/>
      <c r="L5077" s="102"/>
      <c r="M5077" s="135"/>
      <c r="N5077"/>
      <c r="O5077"/>
      <c r="P5077"/>
      <c r="Q5077"/>
      <c r="R5077"/>
      <c r="S5077"/>
      <c r="T5077"/>
      <c r="U5077"/>
    </row>
    <row r="5078" spans="1:21" s="105" customFormat="1" x14ac:dyDescent="0.3">
      <c r="A5078"/>
      <c r="B5078"/>
      <c r="C5078"/>
      <c r="D5078"/>
      <c r="E5078"/>
      <c r="F5078"/>
      <c r="G5078"/>
      <c r="H5078"/>
      <c r="I5078"/>
      <c r="J5078" s="102"/>
      <c r="K5078"/>
      <c r="L5078" s="102"/>
      <c r="M5078" s="135"/>
      <c r="N5078"/>
      <c r="O5078"/>
      <c r="P5078"/>
      <c r="Q5078"/>
      <c r="R5078"/>
      <c r="S5078"/>
      <c r="T5078"/>
      <c r="U5078"/>
    </row>
    <row r="5079" spans="1:21" s="105" customFormat="1" x14ac:dyDescent="0.3">
      <c r="A5079"/>
      <c r="B5079"/>
      <c r="C5079"/>
      <c r="D5079"/>
      <c r="E5079"/>
      <c r="F5079"/>
      <c r="G5079"/>
      <c r="H5079"/>
      <c r="I5079"/>
      <c r="J5079" s="102"/>
      <c r="K5079"/>
      <c r="L5079" s="102"/>
      <c r="M5079" s="135"/>
      <c r="N5079"/>
      <c r="O5079"/>
      <c r="P5079"/>
      <c r="Q5079"/>
      <c r="R5079"/>
      <c r="S5079"/>
      <c r="T5079"/>
      <c r="U5079"/>
    </row>
    <row r="5080" spans="1:21" s="105" customFormat="1" x14ac:dyDescent="0.3">
      <c r="A5080"/>
      <c r="B5080"/>
      <c r="C5080"/>
      <c r="D5080"/>
      <c r="E5080"/>
      <c r="F5080"/>
      <c r="G5080"/>
      <c r="H5080"/>
      <c r="I5080"/>
      <c r="J5080" s="102"/>
      <c r="K5080"/>
      <c r="L5080" s="102"/>
      <c r="M5080" s="135"/>
      <c r="N5080"/>
      <c r="O5080"/>
      <c r="P5080"/>
      <c r="Q5080"/>
      <c r="R5080"/>
      <c r="S5080"/>
      <c r="T5080"/>
      <c r="U5080"/>
    </row>
    <row r="5081" spans="1:21" s="105" customFormat="1" x14ac:dyDescent="0.3">
      <c r="A5081"/>
      <c r="B5081"/>
      <c r="C5081"/>
      <c r="D5081"/>
      <c r="E5081"/>
      <c r="F5081"/>
      <c r="G5081"/>
      <c r="H5081"/>
      <c r="I5081"/>
      <c r="J5081" s="102"/>
      <c r="K5081"/>
      <c r="L5081" s="102"/>
      <c r="M5081" s="135"/>
      <c r="N5081"/>
      <c r="O5081"/>
      <c r="P5081"/>
      <c r="Q5081"/>
      <c r="R5081"/>
      <c r="S5081"/>
      <c r="T5081"/>
      <c r="U5081"/>
    </row>
    <row r="5082" spans="1:21" s="105" customFormat="1" x14ac:dyDescent="0.3">
      <c r="A5082"/>
      <c r="B5082"/>
      <c r="C5082"/>
      <c r="D5082"/>
      <c r="E5082"/>
      <c r="F5082"/>
      <c r="G5082"/>
      <c r="H5082"/>
      <c r="I5082"/>
      <c r="J5082" s="102"/>
      <c r="K5082"/>
      <c r="L5082" s="102"/>
      <c r="M5082" s="135"/>
      <c r="N5082"/>
      <c r="O5082"/>
      <c r="P5082"/>
      <c r="Q5082"/>
      <c r="R5082"/>
      <c r="S5082"/>
      <c r="T5082"/>
      <c r="U5082"/>
    </row>
    <row r="5083" spans="1:21" s="105" customFormat="1" x14ac:dyDescent="0.3">
      <c r="A5083"/>
      <c r="B5083"/>
      <c r="C5083"/>
      <c r="D5083"/>
      <c r="E5083"/>
      <c r="F5083"/>
      <c r="G5083"/>
      <c r="H5083"/>
      <c r="I5083"/>
      <c r="J5083" s="102"/>
      <c r="K5083"/>
      <c r="L5083" s="102"/>
      <c r="M5083" s="135"/>
      <c r="N5083"/>
      <c r="O5083"/>
      <c r="P5083"/>
      <c r="Q5083"/>
      <c r="R5083"/>
      <c r="S5083"/>
      <c r="T5083"/>
      <c r="U5083"/>
    </row>
    <row r="5084" spans="1:21" s="105" customFormat="1" x14ac:dyDescent="0.3">
      <c r="A5084"/>
      <c r="B5084"/>
      <c r="C5084"/>
      <c r="D5084"/>
      <c r="E5084"/>
      <c r="F5084"/>
      <c r="G5084"/>
      <c r="H5084"/>
      <c r="I5084"/>
      <c r="J5084" s="102"/>
      <c r="K5084"/>
      <c r="L5084" s="102"/>
      <c r="M5084" s="135"/>
      <c r="N5084"/>
      <c r="O5084"/>
      <c r="P5084"/>
      <c r="Q5084"/>
      <c r="R5084"/>
      <c r="S5084"/>
      <c r="T5084"/>
      <c r="U5084"/>
    </row>
    <row r="5085" spans="1:21" s="105" customFormat="1" x14ac:dyDescent="0.3">
      <c r="A5085"/>
      <c r="B5085"/>
      <c r="C5085"/>
      <c r="D5085"/>
      <c r="E5085"/>
      <c r="F5085"/>
      <c r="G5085"/>
      <c r="H5085"/>
      <c r="I5085"/>
      <c r="J5085" s="102"/>
      <c r="K5085"/>
      <c r="L5085" s="102"/>
      <c r="M5085" s="135"/>
      <c r="N5085"/>
      <c r="O5085"/>
      <c r="P5085"/>
      <c r="Q5085"/>
      <c r="R5085"/>
      <c r="S5085"/>
      <c r="T5085"/>
      <c r="U5085"/>
    </row>
    <row r="5086" spans="1:21" s="105" customFormat="1" x14ac:dyDescent="0.3">
      <c r="A5086"/>
      <c r="B5086"/>
      <c r="C5086"/>
      <c r="D5086"/>
      <c r="E5086"/>
      <c r="F5086"/>
      <c r="G5086"/>
      <c r="H5086"/>
      <c r="I5086"/>
      <c r="J5086" s="102"/>
      <c r="K5086"/>
      <c r="L5086" s="102"/>
      <c r="M5086" s="135"/>
      <c r="N5086"/>
      <c r="O5086"/>
      <c r="P5086"/>
      <c r="Q5086"/>
      <c r="R5086"/>
      <c r="S5086"/>
      <c r="T5086"/>
      <c r="U5086"/>
    </row>
    <row r="5087" spans="1:21" s="105" customFormat="1" x14ac:dyDescent="0.3">
      <c r="A5087"/>
      <c r="B5087"/>
      <c r="C5087"/>
      <c r="D5087"/>
      <c r="E5087"/>
      <c r="F5087"/>
      <c r="G5087"/>
      <c r="H5087"/>
      <c r="I5087"/>
      <c r="J5087" s="102"/>
      <c r="K5087"/>
      <c r="L5087" s="102"/>
      <c r="M5087" s="135"/>
      <c r="N5087"/>
      <c r="O5087"/>
      <c r="P5087"/>
      <c r="Q5087"/>
      <c r="R5087"/>
      <c r="S5087"/>
      <c r="T5087"/>
      <c r="U5087"/>
    </row>
    <row r="5088" spans="1:21" s="105" customFormat="1" x14ac:dyDescent="0.3">
      <c r="A5088"/>
      <c r="B5088"/>
      <c r="C5088"/>
      <c r="D5088"/>
      <c r="E5088"/>
      <c r="F5088"/>
      <c r="G5088"/>
      <c r="H5088"/>
      <c r="I5088"/>
      <c r="J5088" s="102"/>
      <c r="K5088"/>
      <c r="L5088" s="102"/>
      <c r="M5088" s="135"/>
      <c r="N5088"/>
      <c r="O5088"/>
      <c r="P5088"/>
      <c r="Q5088"/>
      <c r="R5088"/>
      <c r="S5088"/>
      <c r="T5088"/>
      <c r="U5088"/>
    </row>
    <row r="5089" spans="1:21" s="105" customFormat="1" x14ac:dyDescent="0.3">
      <c r="A5089"/>
      <c r="B5089"/>
      <c r="C5089"/>
      <c r="D5089"/>
      <c r="E5089"/>
      <c r="F5089"/>
      <c r="G5089"/>
      <c r="H5089"/>
      <c r="I5089"/>
      <c r="J5089" s="102"/>
      <c r="K5089"/>
      <c r="L5089" s="102"/>
      <c r="M5089" s="135"/>
      <c r="N5089"/>
      <c r="O5089"/>
      <c r="P5089"/>
      <c r="Q5089"/>
      <c r="R5089"/>
      <c r="S5089"/>
      <c r="T5089"/>
      <c r="U5089"/>
    </row>
    <row r="5090" spans="1:21" s="105" customFormat="1" x14ac:dyDescent="0.3">
      <c r="A5090"/>
      <c r="B5090"/>
      <c r="C5090"/>
      <c r="D5090"/>
      <c r="E5090"/>
      <c r="F5090"/>
      <c r="G5090"/>
      <c r="H5090"/>
      <c r="I5090"/>
      <c r="J5090" s="102"/>
      <c r="K5090"/>
      <c r="L5090" s="102"/>
      <c r="M5090" s="135"/>
      <c r="N5090"/>
      <c r="O5090"/>
      <c r="P5090"/>
      <c r="Q5090"/>
      <c r="R5090"/>
      <c r="S5090"/>
      <c r="T5090"/>
      <c r="U5090"/>
    </row>
    <row r="5091" spans="1:21" s="105" customFormat="1" x14ac:dyDescent="0.3">
      <c r="A5091"/>
      <c r="B5091"/>
      <c r="C5091"/>
      <c r="D5091"/>
      <c r="E5091"/>
      <c r="F5091"/>
      <c r="G5091"/>
      <c r="H5091"/>
      <c r="I5091"/>
      <c r="J5091" s="102"/>
      <c r="K5091"/>
      <c r="L5091" s="102"/>
      <c r="M5091" s="135"/>
      <c r="N5091"/>
      <c r="O5091"/>
      <c r="P5091"/>
      <c r="Q5091"/>
      <c r="R5091"/>
      <c r="S5091"/>
      <c r="T5091"/>
      <c r="U5091"/>
    </row>
    <row r="5092" spans="1:21" s="105" customFormat="1" x14ac:dyDescent="0.3">
      <c r="A5092"/>
      <c r="B5092"/>
      <c r="C5092"/>
      <c r="D5092"/>
      <c r="E5092"/>
      <c r="F5092"/>
      <c r="G5092"/>
      <c r="H5092"/>
      <c r="I5092"/>
      <c r="J5092" s="102"/>
      <c r="K5092"/>
      <c r="L5092" s="102"/>
      <c r="M5092" s="135"/>
      <c r="N5092"/>
      <c r="O5092"/>
      <c r="P5092"/>
      <c r="Q5092"/>
      <c r="R5092"/>
      <c r="S5092"/>
      <c r="T5092"/>
      <c r="U5092"/>
    </row>
    <row r="5093" spans="1:21" s="105" customFormat="1" x14ac:dyDescent="0.3">
      <c r="A5093"/>
      <c r="B5093"/>
      <c r="C5093"/>
      <c r="D5093"/>
      <c r="E5093"/>
      <c r="F5093"/>
      <c r="G5093"/>
      <c r="H5093"/>
      <c r="I5093"/>
      <c r="J5093" s="102"/>
      <c r="K5093"/>
      <c r="L5093" s="102"/>
      <c r="M5093" s="135"/>
      <c r="N5093"/>
      <c r="O5093"/>
      <c r="P5093"/>
      <c r="Q5093"/>
      <c r="R5093"/>
      <c r="S5093"/>
      <c r="T5093"/>
      <c r="U5093"/>
    </row>
    <row r="5094" spans="1:21" s="105" customFormat="1" x14ac:dyDescent="0.3">
      <c r="A5094"/>
      <c r="B5094"/>
      <c r="C5094"/>
      <c r="D5094"/>
      <c r="E5094"/>
      <c r="F5094"/>
      <c r="G5094"/>
      <c r="H5094"/>
      <c r="I5094"/>
      <c r="J5094" s="102"/>
      <c r="K5094"/>
      <c r="L5094" s="102"/>
      <c r="M5094" s="135"/>
      <c r="N5094"/>
      <c r="O5094"/>
      <c r="P5094"/>
      <c r="Q5094"/>
      <c r="R5094"/>
      <c r="S5094"/>
      <c r="T5094"/>
      <c r="U5094"/>
    </row>
    <row r="5095" spans="1:21" s="105" customFormat="1" x14ac:dyDescent="0.3">
      <c r="A5095"/>
      <c r="B5095"/>
      <c r="C5095"/>
      <c r="D5095"/>
      <c r="E5095"/>
      <c r="F5095"/>
      <c r="G5095"/>
      <c r="H5095"/>
      <c r="I5095"/>
      <c r="J5095" s="102"/>
      <c r="K5095"/>
      <c r="L5095" s="102"/>
      <c r="M5095" s="135"/>
      <c r="N5095"/>
      <c r="O5095"/>
      <c r="P5095"/>
      <c r="Q5095"/>
      <c r="R5095"/>
      <c r="S5095"/>
      <c r="T5095"/>
      <c r="U5095"/>
    </row>
    <row r="5096" spans="1:21" s="105" customFormat="1" x14ac:dyDescent="0.3">
      <c r="A5096"/>
      <c r="B5096"/>
      <c r="C5096"/>
      <c r="D5096"/>
      <c r="E5096"/>
      <c r="F5096"/>
      <c r="G5096"/>
      <c r="H5096"/>
      <c r="I5096"/>
      <c r="J5096" s="102"/>
      <c r="K5096"/>
      <c r="L5096" s="102"/>
      <c r="M5096" s="135"/>
      <c r="N5096"/>
      <c r="O5096"/>
      <c r="P5096"/>
      <c r="Q5096"/>
      <c r="R5096"/>
      <c r="S5096"/>
      <c r="T5096"/>
      <c r="U5096"/>
    </row>
    <row r="5097" spans="1:21" s="105" customFormat="1" x14ac:dyDescent="0.3">
      <c r="A5097"/>
      <c r="B5097"/>
      <c r="C5097"/>
      <c r="D5097"/>
      <c r="E5097"/>
      <c r="F5097"/>
      <c r="G5097"/>
      <c r="H5097"/>
      <c r="I5097"/>
      <c r="J5097" s="102"/>
      <c r="K5097"/>
      <c r="L5097" s="102"/>
      <c r="M5097" s="135"/>
      <c r="N5097"/>
      <c r="O5097"/>
      <c r="P5097"/>
      <c r="Q5097"/>
      <c r="R5097"/>
      <c r="S5097"/>
      <c r="T5097"/>
      <c r="U5097"/>
    </row>
    <row r="5098" spans="1:21" s="105" customFormat="1" x14ac:dyDescent="0.3">
      <c r="A5098"/>
      <c r="B5098"/>
      <c r="C5098"/>
      <c r="D5098"/>
      <c r="E5098"/>
      <c r="F5098"/>
      <c r="G5098"/>
      <c r="H5098"/>
      <c r="I5098"/>
      <c r="J5098" s="102"/>
      <c r="K5098"/>
      <c r="L5098" s="102"/>
      <c r="M5098" s="135"/>
      <c r="N5098"/>
      <c r="O5098"/>
      <c r="P5098"/>
      <c r="Q5098"/>
      <c r="R5098"/>
      <c r="S5098"/>
      <c r="T5098"/>
      <c r="U5098"/>
    </row>
    <row r="5099" spans="1:21" s="105" customFormat="1" x14ac:dyDescent="0.3">
      <c r="A5099"/>
      <c r="B5099"/>
      <c r="C5099"/>
      <c r="D5099"/>
      <c r="E5099"/>
      <c r="F5099"/>
      <c r="G5099"/>
      <c r="H5099"/>
      <c r="I5099"/>
      <c r="J5099" s="102"/>
      <c r="K5099"/>
      <c r="L5099" s="102"/>
      <c r="M5099" s="135"/>
      <c r="N5099"/>
      <c r="O5099"/>
      <c r="P5099"/>
      <c r="Q5099"/>
      <c r="R5099"/>
      <c r="S5099"/>
      <c r="T5099"/>
      <c r="U5099"/>
    </row>
    <row r="5100" spans="1:21" s="105" customFormat="1" x14ac:dyDescent="0.3">
      <c r="A5100"/>
      <c r="B5100"/>
      <c r="C5100"/>
      <c r="D5100"/>
      <c r="E5100"/>
      <c r="F5100"/>
      <c r="G5100"/>
      <c r="H5100"/>
      <c r="I5100"/>
      <c r="J5100" s="102"/>
      <c r="K5100"/>
      <c r="L5100" s="102"/>
      <c r="M5100" s="135"/>
      <c r="N5100"/>
      <c r="O5100"/>
      <c r="P5100"/>
      <c r="Q5100"/>
      <c r="R5100"/>
      <c r="S5100"/>
      <c r="T5100"/>
      <c r="U5100"/>
    </row>
    <row r="5101" spans="1:21" s="105" customFormat="1" x14ac:dyDescent="0.3">
      <c r="A5101"/>
      <c r="B5101"/>
      <c r="C5101"/>
      <c r="D5101"/>
      <c r="E5101"/>
      <c r="F5101"/>
      <c r="G5101"/>
      <c r="H5101"/>
      <c r="I5101"/>
      <c r="J5101" s="102"/>
      <c r="K5101"/>
      <c r="L5101" s="102"/>
      <c r="M5101" s="135"/>
      <c r="N5101"/>
      <c r="O5101"/>
      <c r="P5101"/>
      <c r="Q5101"/>
      <c r="R5101"/>
      <c r="S5101"/>
      <c r="T5101"/>
      <c r="U5101"/>
    </row>
    <row r="5102" spans="1:21" s="105" customFormat="1" x14ac:dyDescent="0.3">
      <c r="A5102"/>
      <c r="B5102"/>
      <c r="C5102"/>
      <c r="D5102"/>
      <c r="E5102"/>
      <c r="F5102"/>
      <c r="G5102"/>
      <c r="H5102"/>
      <c r="I5102"/>
      <c r="J5102" s="102"/>
      <c r="K5102"/>
      <c r="L5102" s="102"/>
      <c r="M5102" s="135"/>
      <c r="N5102"/>
      <c r="O5102"/>
      <c r="P5102"/>
      <c r="Q5102"/>
      <c r="R5102"/>
      <c r="S5102"/>
      <c r="T5102"/>
      <c r="U5102"/>
    </row>
    <row r="5103" spans="1:21" s="105" customFormat="1" x14ac:dyDescent="0.3">
      <c r="A5103"/>
      <c r="B5103"/>
      <c r="C5103"/>
      <c r="D5103"/>
      <c r="E5103"/>
      <c r="F5103"/>
      <c r="G5103"/>
      <c r="H5103"/>
      <c r="I5103"/>
      <c r="J5103" s="102"/>
      <c r="K5103"/>
      <c r="L5103" s="102"/>
      <c r="M5103" s="135"/>
      <c r="N5103"/>
      <c r="O5103"/>
      <c r="P5103"/>
      <c r="Q5103"/>
      <c r="R5103"/>
      <c r="S5103"/>
      <c r="T5103"/>
      <c r="U5103"/>
    </row>
    <row r="5104" spans="1:21" s="105" customFormat="1" x14ac:dyDescent="0.3">
      <c r="A5104"/>
      <c r="B5104"/>
      <c r="C5104"/>
      <c r="D5104"/>
      <c r="E5104"/>
      <c r="F5104"/>
      <c r="G5104"/>
      <c r="H5104"/>
      <c r="I5104"/>
      <c r="J5104" s="102"/>
      <c r="K5104"/>
      <c r="L5104" s="102"/>
      <c r="M5104" s="135"/>
      <c r="N5104"/>
      <c r="O5104"/>
      <c r="P5104"/>
      <c r="Q5104"/>
      <c r="R5104"/>
      <c r="S5104"/>
      <c r="T5104"/>
      <c r="U5104"/>
    </row>
    <row r="5105" spans="1:21" s="105" customFormat="1" x14ac:dyDescent="0.3">
      <c r="A5105"/>
      <c r="B5105"/>
      <c r="C5105"/>
      <c r="D5105"/>
      <c r="E5105"/>
      <c r="F5105"/>
      <c r="G5105"/>
      <c r="H5105"/>
      <c r="I5105"/>
      <c r="J5105" s="102"/>
      <c r="K5105"/>
      <c r="L5105" s="102"/>
      <c r="M5105" s="135"/>
      <c r="N5105"/>
      <c r="O5105"/>
      <c r="P5105"/>
      <c r="Q5105"/>
      <c r="R5105"/>
      <c r="S5105"/>
      <c r="T5105"/>
      <c r="U5105"/>
    </row>
    <row r="5106" spans="1:21" s="105" customFormat="1" x14ac:dyDescent="0.3">
      <c r="A5106"/>
      <c r="B5106"/>
      <c r="C5106"/>
      <c r="D5106"/>
      <c r="E5106"/>
      <c r="F5106"/>
      <c r="G5106"/>
      <c r="H5106"/>
      <c r="I5106"/>
      <c r="J5106" s="102"/>
      <c r="K5106"/>
      <c r="L5106" s="102"/>
      <c r="M5106" s="135"/>
      <c r="N5106"/>
      <c r="O5106"/>
      <c r="P5106"/>
      <c r="Q5106"/>
      <c r="R5106"/>
      <c r="S5106"/>
      <c r="T5106"/>
      <c r="U5106"/>
    </row>
    <row r="5107" spans="1:21" s="105" customFormat="1" x14ac:dyDescent="0.3">
      <c r="A5107"/>
      <c r="B5107"/>
      <c r="C5107"/>
      <c r="D5107"/>
      <c r="E5107"/>
      <c r="F5107"/>
      <c r="G5107"/>
      <c r="H5107"/>
      <c r="I5107"/>
      <c r="J5107" s="102"/>
      <c r="K5107"/>
      <c r="L5107" s="102"/>
      <c r="M5107" s="135"/>
      <c r="N5107"/>
      <c r="O5107"/>
      <c r="P5107"/>
      <c r="Q5107"/>
      <c r="R5107"/>
      <c r="S5107"/>
      <c r="T5107"/>
      <c r="U5107"/>
    </row>
    <row r="5108" spans="1:21" s="105" customFormat="1" x14ac:dyDescent="0.3">
      <c r="A5108"/>
      <c r="B5108"/>
      <c r="C5108"/>
      <c r="D5108"/>
      <c r="E5108"/>
      <c r="F5108"/>
      <c r="G5108"/>
      <c r="H5108"/>
      <c r="I5108"/>
      <c r="J5108" s="102"/>
      <c r="K5108"/>
      <c r="L5108" s="102"/>
      <c r="M5108" s="135"/>
      <c r="N5108"/>
      <c r="O5108"/>
      <c r="P5108"/>
      <c r="Q5108"/>
      <c r="R5108"/>
      <c r="S5108"/>
      <c r="T5108"/>
      <c r="U5108"/>
    </row>
    <row r="5109" spans="1:21" s="105" customFormat="1" x14ac:dyDescent="0.3">
      <c r="A5109"/>
      <c r="B5109"/>
      <c r="C5109"/>
      <c r="D5109"/>
      <c r="E5109"/>
      <c r="F5109"/>
      <c r="G5109"/>
      <c r="H5109"/>
      <c r="I5109"/>
      <c r="J5109" s="102"/>
      <c r="K5109"/>
      <c r="L5109" s="102"/>
      <c r="M5109" s="135"/>
      <c r="N5109"/>
      <c r="O5109"/>
      <c r="P5109"/>
      <c r="Q5109"/>
      <c r="R5109"/>
      <c r="S5109"/>
      <c r="T5109"/>
      <c r="U5109"/>
    </row>
    <row r="5110" spans="1:21" s="105" customFormat="1" x14ac:dyDescent="0.3">
      <c r="A5110"/>
      <c r="B5110"/>
      <c r="C5110"/>
      <c r="D5110"/>
      <c r="E5110"/>
      <c r="F5110"/>
      <c r="G5110"/>
      <c r="H5110"/>
      <c r="I5110"/>
      <c r="J5110" s="102"/>
      <c r="K5110"/>
      <c r="L5110" s="102"/>
      <c r="M5110" s="135"/>
      <c r="N5110"/>
      <c r="O5110"/>
      <c r="P5110"/>
      <c r="Q5110"/>
      <c r="R5110"/>
      <c r="S5110"/>
      <c r="T5110"/>
      <c r="U5110"/>
    </row>
    <row r="5111" spans="1:21" s="105" customFormat="1" x14ac:dyDescent="0.3">
      <c r="A5111"/>
      <c r="B5111"/>
      <c r="C5111"/>
      <c r="D5111"/>
      <c r="E5111"/>
      <c r="F5111"/>
      <c r="G5111"/>
      <c r="H5111"/>
      <c r="I5111"/>
      <c r="J5111" s="102"/>
      <c r="K5111"/>
      <c r="L5111" s="102"/>
      <c r="M5111" s="135"/>
      <c r="N5111"/>
      <c r="O5111"/>
      <c r="P5111"/>
      <c r="Q5111"/>
      <c r="R5111"/>
      <c r="S5111"/>
      <c r="T5111"/>
      <c r="U5111"/>
    </row>
    <row r="5112" spans="1:21" s="105" customFormat="1" x14ac:dyDescent="0.3">
      <c r="A5112"/>
      <c r="B5112"/>
      <c r="C5112"/>
      <c r="D5112"/>
      <c r="E5112"/>
      <c r="F5112"/>
      <c r="G5112"/>
      <c r="H5112"/>
      <c r="I5112"/>
      <c r="J5112" s="102"/>
      <c r="K5112"/>
      <c r="L5112" s="102"/>
      <c r="M5112" s="135"/>
      <c r="N5112"/>
      <c r="O5112"/>
      <c r="P5112"/>
      <c r="Q5112"/>
      <c r="R5112"/>
      <c r="S5112"/>
      <c r="T5112"/>
      <c r="U5112"/>
    </row>
    <row r="5113" spans="1:21" s="105" customFormat="1" x14ac:dyDescent="0.3">
      <c r="A5113"/>
      <c r="B5113"/>
      <c r="C5113"/>
      <c r="D5113"/>
      <c r="E5113"/>
      <c r="F5113"/>
      <c r="G5113"/>
      <c r="H5113"/>
      <c r="I5113"/>
      <c r="J5113" s="102"/>
      <c r="K5113"/>
      <c r="L5113" s="102"/>
      <c r="M5113" s="135"/>
      <c r="N5113"/>
      <c r="O5113"/>
      <c r="P5113"/>
      <c r="Q5113"/>
      <c r="R5113"/>
      <c r="S5113"/>
      <c r="T5113"/>
      <c r="U5113"/>
    </row>
    <row r="5114" spans="1:21" s="105" customFormat="1" x14ac:dyDescent="0.3">
      <c r="A5114"/>
      <c r="B5114"/>
      <c r="C5114"/>
      <c r="D5114"/>
      <c r="E5114"/>
      <c r="F5114"/>
      <c r="G5114"/>
      <c r="H5114"/>
      <c r="I5114"/>
      <c r="J5114" s="102"/>
      <c r="K5114"/>
      <c r="L5114" s="102"/>
      <c r="M5114" s="135"/>
      <c r="N5114"/>
      <c r="O5114"/>
      <c r="P5114"/>
      <c r="Q5114"/>
      <c r="R5114"/>
      <c r="S5114"/>
      <c r="T5114"/>
      <c r="U5114"/>
    </row>
    <row r="5115" spans="1:21" s="105" customFormat="1" x14ac:dyDescent="0.3">
      <c r="A5115"/>
      <c r="B5115"/>
      <c r="C5115"/>
      <c r="D5115"/>
      <c r="E5115"/>
      <c r="F5115"/>
      <c r="G5115"/>
      <c r="H5115"/>
      <c r="I5115"/>
      <c r="J5115" s="102"/>
      <c r="K5115"/>
      <c r="L5115" s="102"/>
      <c r="M5115" s="135"/>
      <c r="N5115"/>
      <c r="O5115"/>
      <c r="P5115"/>
      <c r="Q5115"/>
      <c r="R5115"/>
      <c r="S5115"/>
      <c r="T5115"/>
      <c r="U5115"/>
    </row>
    <row r="5116" spans="1:21" s="105" customFormat="1" x14ac:dyDescent="0.3">
      <c r="A5116"/>
      <c r="B5116"/>
      <c r="C5116"/>
      <c r="D5116"/>
      <c r="E5116"/>
      <c r="F5116"/>
      <c r="G5116"/>
      <c r="H5116"/>
      <c r="I5116"/>
      <c r="J5116" s="102"/>
      <c r="K5116"/>
      <c r="L5116" s="102"/>
      <c r="M5116" s="135"/>
      <c r="N5116"/>
      <c r="O5116"/>
      <c r="P5116"/>
      <c r="Q5116"/>
      <c r="R5116"/>
      <c r="S5116"/>
      <c r="T5116"/>
      <c r="U5116"/>
    </row>
    <row r="5117" spans="1:21" s="105" customFormat="1" x14ac:dyDescent="0.3">
      <c r="A5117"/>
      <c r="B5117"/>
      <c r="C5117"/>
      <c r="D5117"/>
      <c r="E5117"/>
      <c r="F5117"/>
      <c r="G5117"/>
      <c r="H5117"/>
      <c r="I5117"/>
      <c r="J5117" s="102"/>
      <c r="K5117"/>
      <c r="L5117" s="102"/>
      <c r="M5117" s="135"/>
      <c r="N5117"/>
      <c r="O5117"/>
      <c r="P5117"/>
      <c r="Q5117"/>
      <c r="R5117"/>
      <c r="S5117"/>
      <c r="T5117"/>
      <c r="U5117"/>
    </row>
    <row r="5118" spans="1:21" s="105" customFormat="1" x14ac:dyDescent="0.3">
      <c r="A5118"/>
      <c r="B5118"/>
      <c r="C5118"/>
      <c r="D5118"/>
      <c r="E5118"/>
      <c r="F5118"/>
      <c r="G5118"/>
      <c r="H5118"/>
      <c r="I5118"/>
      <c r="J5118" s="102"/>
      <c r="K5118"/>
      <c r="L5118" s="102"/>
      <c r="M5118" s="135"/>
      <c r="N5118"/>
      <c r="O5118"/>
      <c r="P5118"/>
      <c r="Q5118"/>
      <c r="R5118"/>
      <c r="S5118"/>
      <c r="T5118"/>
      <c r="U5118"/>
    </row>
    <row r="5119" spans="1:21" s="105" customFormat="1" x14ac:dyDescent="0.3">
      <c r="A5119"/>
      <c r="B5119"/>
      <c r="C5119"/>
      <c r="D5119"/>
      <c r="E5119"/>
      <c r="F5119"/>
      <c r="G5119"/>
      <c r="H5119"/>
      <c r="I5119"/>
      <c r="J5119" s="102"/>
      <c r="K5119"/>
      <c r="L5119" s="102"/>
      <c r="M5119" s="135"/>
      <c r="N5119"/>
      <c r="O5119"/>
      <c r="P5119"/>
      <c r="Q5119"/>
      <c r="R5119"/>
      <c r="S5119"/>
      <c r="T5119"/>
      <c r="U5119"/>
    </row>
    <row r="5120" spans="1:21" s="105" customFormat="1" x14ac:dyDescent="0.3">
      <c r="A5120"/>
      <c r="B5120"/>
      <c r="C5120"/>
      <c r="D5120"/>
      <c r="E5120"/>
      <c r="F5120"/>
      <c r="G5120"/>
      <c r="H5120"/>
      <c r="I5120"/>
      <c r="J5120" s="102"/>
      <c r="K5120"/>
      <c r="L5120" s="102"/>
      <c r="M5120" s="135"/>
      <c r="N5120"/>
      <c r="O5120"/>
      <c r="P5120"/>
      <c r="Q5120"/>
      <c r="R5120"/>
      <c r="S5120"/>
      <c r="T5120"/>
      <c r="U5120"/>
    </row>
    <row r="5121" spans="1:21" s="105" customFormat="1" x14ac:dyDescent="0.3">
      <c r="A5121"/>
      <c r="B5121"/>
      <c r="C5121"/>
      <c r="D5121"/>
      <c r="E5121"/>
      <c r="F5121"/>
      <c r="G5121"/>
      <c r="H5121"/>
      <c r="I5121"/>
      <c r="J5121" s="102"/>
      <c r="K5121"/>
      <c r="L5121" s="102"/>
      <c r="M5121" s="135"/>
      <c r="N5121"/>
      <c r="O5121"/>
      <c r="P5121"/>
      <c r="Q5121"/>
      <c r="R5121"/>
      <c r="S5121"/>
      <c r="T5121"/>
      <c r="U5121"/>
    </row>
    <row r="5122" spans="1:21" s="105" customFormat="1" x14ac:dyDescent="0.3">
      <c r="A5122"/>
      <c r="B5122"/>
      <c r="C5122"/>
      <c r="D5122"/>
      <c r="E5122"/>
      <c r="F5122"/>
      <c r="G5122"/>
      <c r="H5122"/>
      <c r="I5122"/>
      <c r="J5122" s="102"/>
      <c r="K5122"/>
      <c r="L5122" s="102"/>
      <c r="M5122" s="135"/>
      <c r="N5122"/>
      <c r="O5122"/>
      <c r="P5122"/>
      <c r="Q5122"/>
      <c r="R5122"/>
      <c r="S5122"/>
      <c r="T5122"/>
      <c r="U5122"/>
    </row>
    <row r="5123" spans="1:21" s="105" customFormat="1" x14ac:dyDescent="0.3">
      <c r="A5123"/>
      <c r="B5123"/>
      <c r="C5123"/>
      <c r="D5123"/>
      <c r="E5123"/>
      <c r="F5123"/>
      <c r="G5123"/>
      <c r="H5123"/>
      <c r="I5123"/>
      <c r="J5123" s="102"/>
      <c r="K5123"/>
      <c r="L5123" s="102"/>
      <c r="M5123" s="135"/>
      <c r="N5123"/>
      <c r="O5123"/>
      <c r="P5123"/>
      <c r="Q5123"/>
      <c r="R5123"/>
      <c r="S5123"/>
      <c r="T5123"/>
      <c r="U5123"/>
    </row>
    <row r="5124" spans="1:21" s="105" customFormat="1" x14ac:dyDescent="0.3">
      <c r="A5124"/>
      <c r="B5124"/>
      <c r="C5124"/>
      <c r="D5124"/>
      <c r="E5124"/>
      <c r="F5124"/>
      <c r="G5124"/>
      <c r="H5124"/>
      <c r="I5124"/>
      <c r="J5124" s="102"/>
      <c r="K5124"/>
      <c r="L5124" s="102"/>
      <c r="M5124" s="135"/>
      <c r="N5124"/>
      <c r="O5124"/>
      <c r="P5124"/>
      <c r="Q5124"/>
      <c r="R5124"/>
      <c r="S5124"/>
      <c r="T5124"/>
      <c r="U5124"/>
    </row>
    <row r="5125" spans="1:21" s="105" customFormat="1" x14ac:dyDescent="0.3">
      <c r="A5125"/>
      <c r="B5125"/>
      <c r="C5125"/>
      <c r="D5125"/>
      <c r="E5125"/>
      <c r="F5125"/>
      <c r="G5125"/>
      <c r="H5125"/>
      <c r="I5125"/>
      <c r="J5125" s="102"/>
      <c r="K5125"/>
      <c r="L5125" s="102"/>
      <c r="M5125" s="135"/>
      <c r="N5125"/>
      <c r="O5125"/>
      <c r="P5125"/>
      <c r="Q5125"/>
      <c r="R5125"/>
      <c r="S5125"/>
      <c r="T5125"/>
      <c r="U5125"/>
    </row>
    <row r="5126" spans="1:21" s="105" customFormat="1" x14ac:dyDescent="0.3">
      <c r="A5126"/>
      <c r="B5126"/>
      <c r="C5126"/>
      <c r="D5126"/>
      <c r="E5126"/>
      <c r="F5126"/>
      <c r="G5126"/>
      <c r="H5126"/>
      <c r="I5126"/>
      <c r="J5126" s="102"/>
      <c r="K5126"/>
      <c r="L5126" s="102"/>
      <c r="M5126" s="135"/>
      <c r="N5126"/>
      <c r="O5126"/>
      <c r="P5126"/>
      <c r="Q5126"/>
      <c r="R5126"/>
      <c r="S5126"/>
      <c r="T5126"/>
      <c r="U5126"/>
    </row>
    <row r="5127" spans="1:21" s="105" customFormat="1" x14ac:dyDescent="0.3">
      <c r="A5127"/>
      <c r="B5127"/>
      <c r="C5127"/>
      <c r="D5127"/>
      <c r="E5127"/>
      <c r="F5127"/>
      <c r="G5127"/>
      <c r="H5127"/>
      <c r="I5127"/>
      <c r="J5127" s="102"/>
      <c r="K5127"/>
      <c r="L5127" s="102"/>
      <c r="M5127" s="135"/>
      <c r="N5127"/>
      <c r="O5127"/>
      <c r="P5127"/>
      <c r="Q5127"/>
      <c r="R5127"/>
      <c r="S5127"/>
      <c r="T5127"/>
      <c r="U5127"/>
    </row>
    <row r="5128" spans="1:21" s="105" customFormat="1" x14ac:dyDescent="0.3">
      <c r="A5128"/>
      <c r="B5128"/>
      <c r="C5128"/>
      <c r="D5128"/>
      <c r="E5128"/>
      <c r="F5128"/>
      <c r="G5128"/>
      <c r="H5128"/>
      <c r="I5128"/>
      <c r="J5128" s="102"/>
      <c r="K5128"/>
      <c r="L5128" s="102"/>
      <c r="M5128" s="135"/>
      <c r="N5128"/>
      <c r="O5128"/>
      <c r="P5128"/>
      <c r="Q5128"/>
      <c r="R5128"/>
      <c r="S5128"/>
      <c r="T5128"/>
      <c r="U5128"/>
    </row>
    <row r="5129" spans="1:21" s="105" customFormat="1" x14ac:dyDescent="0.3">
      <c r="A5129"/>
      <c r="B5129"/>
      <c r="C5129"/>
      <c r="D5129"/>
      <c r="E5129"/>
      <c r="F5129"/>
      <c r="G5129"/>
      <c r="H5129"/>
      <c r="I5129"/>
      <c r="J5129" s="102"/>
      <c r="K5129"/>
      <c r="L5129" s="102"/>
      <c r="M5129" s="135"/>
      <c r="N5129"/>
      <c r="O5129"/>
      <c r="P5129"/>
      <c r="Q5129"/>
      <c r="R5129"/>
      <c r="S5129"/>
      <c r="T5129"/>
      <c r="U5129"/>
    </row>
    <row r="5130" spans="1:21" s="105" customFormat="1" x14ac:dyDescent="0.3">
      <c r="A5130"/>
      <c r="B5130"/>
      <c r="C5130"/>
      <c r="D5130"/>
      <c r="E5130"/>
      <c r="F5130"/>
      <c r="G5130"/>
      <c r="H5130"/>
      <c r="I5130"/>
      <c r="J5130" s="102"/>
      <c r="K5130"/>
      <c r="L5130" s="102"/>
      <c r="M5130" s="135"/>
      <c r="N5130"/>
      <c r="O5130"/>
      <c r="P5130"/>
      <c r="Q5130"/>
      <c r="R5130"/>
      <c r="S5130"/>
      <c r="T5130"/>
      <c r="U5130"/>
    </row>
    <row r="5131" spans="1:21" s="105" customFormat="1" x14ac:dyDescent="0.3">
      <c r="A5131"/>
      <c r="B5131"/>
      <c r="C5131"/>
      <c r="D5131"/>
      <c r="E5131"/>
      <c r="F5131"/>
      <c r="G5131"/>
      <c r="H5131"/>
      <c r="I5131"/>
      <c r="J5131" s="102"/>
      <c r="K5131"/>
      <c r="L5131" s="102"/>
      <c r="M5131" s="135"/>
      <c r="N5131"/>
      <c r="O5131"/>
      <c r="P5131"/>
      <c r="Q5131"/>
      <c r="R5131"/>
      <c r="S5131"/>
      <c r="T5131"/>
      <c r="U5131"/>
    </row>
    <row r="5132" spans="1:21" s="105" customFormat="1" x14ac:dyDescent="0.3">
      <c r="A5132"/>
      <c r="B5132"/>
      <c r="C5132"/>
      <c r="D5132"/>
      <c r="E5132"/>
      <c r="F5132"/>
      <c r="G5132"/>
      <c r="H5132"/>
      <c r="I5132"/>
      <c r="J5132" s="102"/>
      <c r="K5132"/>
      <c r="L5132" s="102"/>
      <c r="M5132" s="135"/>
      <c r="N5132"/>
      <c r="O5132"/>
      <c r="P5132"/>
      <c r="Q5132"/>
      <c r="R5132"/>
      <c r="S5132"/>
      <c r="T5132"/>
      <c r="U5132"/>
    </row>
    <row r="5133" spans="1:21" s="105" customFormat="1" x14ac:dyDescent="0.3">
      <c r="A5133"/>
      <c r="B5133"/>
      <c r="C5133"/>
      <c r="D5133"/>
      <c r="E5133"/>
      <c r="F5133"/>
      <c r="G5133"/>
      <c r="H5133"/>
      <c r="I5133"/>
      <c r="J5133" s="102"/>
      <c r="K5133"/>
      <c r="L5133" s="102"/>
      <c r="M5133" s="135"/>
      <c r="N5133"/>
      <c r="O5133"/>
      <c r="P5133"/>
      <c r="Q5133"/>
      <c r="R5133"/>
      <c r="S5133"/>
      <c r="T5133"/>
      <c r="U5133"/>
    </row>
    <row r="5134" spans="1:21" s="105" customFormat="1" x14ac:dyDescent="0.3">
      <c r="A5134"/>
      <c r="B5134"/>
      <c r="C5134"/>
      <c r="D5134"/>
      <c r="E5134"/>
      <c r="F5134"/>
      <c r="G5134"/>
      <c r="H5134"/>
      <c r="I5134"/>
      <c r="J5134" s="102"/>
      <c r="K5134"/>
      <c r="L5134" s="102"/>
      <c r="M5134" s="135"/>
      <c r="N5134"/>
      <c r="O5134"/>
      <c r="P5134"/>
      <c r="Q5134"/>
      <c r="R5134"/>
      <c r="S5134"/>
      <c r="T5134"/>
      <c r="U5134"/>
    </row>
    <row r="5135" spans="1:21" s="105" customFormat="1" x14ac:dyDescent="0.3">
      <c r="A5135"/>
      <c r="B5135"/>
      <c r="C5135"/>
      <c r="D5135"/>
      <c r="E5135"/>
      <c r="F5135"/>
      <c r="G5135"/>
      <c r="H5135"/>
      <c r="I5135"/>
      <c r="J5135" s="102"/>
      <c r="K5135"/>
      <c r="L5135" s="102"/>
      <c r="M5135" s="135"/>
      <c r="N5135"/>
      <c r="O5135"/>
      <c r="P5135"/>
      <c r="Q5135"/>
      <c r="R5135"/>
      <c r="S5135"/>
      <c r="T5135"/>
      <c r="U5135"/>
    </row>
    <row r="5136" spans="1:21" s="105" customFormat="1" x14ac:dyDescent="0.3">
      <c r="A5136"/>
      <c r="B5136"/>
      <c r="C5136"/>
      <c r="D5136"/>
      <c r="E5136"/>
      <c r="F5136"/>
      <c r="G5136"/>
      <c r="H5136"/>
      <c r="I5136"/>
      <c r="J5136" s="102"/>
      <c r="K5136"/>
      <c r="L5136" s="102"/>
      <c r="M5136" s="135"/>
      <c r="N5136"/>
      <c r="O5136"/>
      <c r="P5136"/>
      <c r="Q5136"/>
      <c r="R5136"/>
      <c r="S5136"/>
      <c r="T5136"/>
      <c r="U5136"/>
    </row>
    <row r="5137" spans="1:21" s="105" customFormat="1" x14ac:dyDescent="0.3">
      <c r="A5137"/>
      <c r="B5137"/>
      <c r="C5137"/>
      <c r="D5137"/>
      <c r="E5137"/>
      <c r="F5137"/>
      <c r="G5137"/>
      <c r="H5137"/>
      <c r="I5137"/>
      <c r="J5137" s="102"/>
      <c r="K5137"/>
      <c r="L5137" s="102"/>
      <c r="M5137" s="135"/>
      <c r="N5137"/>
      <c r="O5137"/>
      <c r="P5137"/>
      <c r="Q5137"/>
      <c r="R5137"/>
      <c r="S5137"/>
      <c r="T5137"/>
      <c r="U5137"/>
    </row>
    <row r="5138" spans="1:21" s="105" customFormat="1" x14ac:dyDescent="0.3">
      <c r="A5138"/>
      <c r="B5138"/>
      <c r="C5138"/>
      <c r="D5138"/>
      <c r="E5138"/>
      <c r="F5138"/>
      <c r="G5138"/>
      <c r="H5138"/>
      <c r="I5138"/>
      <c r="J5138" s="102"/>
      <c r="K5138"/>
      <c r="L5138" s="102"/>
      <c r="M5138" s="135"/>
      <c r="N5138"/>
      <c r="O5138"/>
      <c r="P5138"/>
      <c r="Q5138"/>
      <c r="R5138"/>
      <c r="S5138"/>
      <c r="T5138"/>
      <c r="U5138"/>
    </row>
    <row r="5139" spans="1:21" s="105" customFormat="1" x14ac:dyDescent="0.3">
      <c r="A5139"/>
      <c r="B5139"/>
      <c r="C5139"/>
      <c r="D5139"/>
      <c r="E5139"/>
      <c r="F5139"/>
      <c r="G5139"/>
      <c r="H5139"/>
      <c r="I5139"/>
      <c r="J5139" s="102"/>
      <c r="K5139"/>
      <c r="L5139" s="102"/>
      <c r="M5139" s="135"/>
      <c r="N5139"/>
      <c r="O5139"/>
      <c r="P5139"/>
      <c r="Q5139"/>
      <c r="R5139"/>
      <c r="S5139"/>
      <c r="T5139"/>
      <c r="U5139"/>
    </row>
    <row r="5140" spans="1:21" s="105" customFormat="1" x14ac:dyDescent="0.3">
      <c r="A5140"/>
      <c r="B5140"/>
      <c r="C5140"/>
      <c r="D5140"/>
      <c r="E5140"/>
      <c r="F5140"/>
      <c r="G5140"/>
      <c r="H5140"/>
      <c r="I5140"/>
      <c r="J5140" s="102"/>
      <c r="K5140"/>
      <c r="L5140" s="102"/>
      <c r="M5140" s="135"/>
      <c r="N5140"/>
      <c r="O5140"/>
      <c r="P5140"/>
      <c r="Q5140"/>
      <c r="R5140"/>
      <c r="S5140"/>
      <c r="T5140"/>
      <c r="U5140"/>
    </row>
    <row r="5141" spans="1:21" s="105" customFormat="1" x14ac:dyDescent="0.3">
      <c r="A5141"/>
      <c r="B5141"/>
      <c r="C5141"/>
      <c r="D5141"/>
      <c r="E5141"/>
      <c r="F5141"/>
      <c r="G5141"/>
      <c r="H5141"/>
      <c r="I5141"/>
      <c r="J5141" s="102"/>
      <c r="K5141"/>
      <c r="L5141" s="102"/>
      <c r="M5141" s="135"/>
      <c r="N5141"/>
      <c r="O5141"/>
      <c r="P5141"/>
      <c r="Q5141"/>
      <c r="R5141"/>
      <c r="S5141"/>
      <c r="T5141"/>
      <c r="U5141"/>
    </row>
    <row r="5142" spans="1:21" s="105" customFormat="1" x14ac:dyDescent="0.3">
      <c r="A5142"/>
      <c r="B5142"/>
      <c r="C5142"/>
      <c r="D5142"/>
      <c r="E5142"/>
      <c r="F5142"/>
      <c r="G5142"/>
      <c r="H5142"/>
      <c r="I5142"/>
      <c r="J5142" s="102"/>
      <c r="K5142"/>
      <c r="L5142" s="102"/>
      <c r="M5142" s="135"/>
      <c r="N5142"/>
      <c r="O5142"/>
      <c r="P5142"/>
      <c r="Q5142"/>
      <c r="R5142"/>
      <c r="S5142"/>
      <c r="T5142"/>
      <c r="U5142"/>
    </row>
    <row r="5143" spans="1:21" s="105" customFormat="1" x14ac:dyDescent="0.3">
      <c r="A5143"/>
      <c r="B5143"/>
      <c r="C5143"/>
      <c r="D5143"/>
      <c r="E5143"/>
      <c r="F5143"/>
      <c r="G5143"/>
      <c r="H5143"/>
      <c r="I5143"/>
      <c r="J5143" s="102"/>
      <c r="K5143"/>
      <c r="L5143" s="102"/>
      <c r="M5143" s="135"/>
      <c r="N5143"/>
      <c r="O5143"/>
      <c r="P5143"/>
      <c r="Q5143"/>
      <c r="R5143"/>
      <c r="S5143"/>
      <c r="T5143"/>
      <c r="U5143"/>
    </row>
    <row r="5144" spans="1:21" s="105" customFormat="1" x14ac:dyDescent="0.3">
      <c r="A5144"/>
      <c r="B5144"/>
      <c r="C5144"/>
      <c r="D5144"/>
      <c r="E5144"/>
      <c r="F5144"/>
      <c r="G5144"/>
      <c r="H5144"/>
      <c r="I5144"/>
      <c r="J5144" s="102"/>
      <c r="K5144"/>
      <c r="L5144" s="102"/>
      <c r="M5144" s="135"/>
      <c r="N5144"/>
      <c r="O5144"/>
      <c r="P5144"/>
      <c r="Q5144"/>
      <c r="R5144"/>
      <c r="S5144"/>
      <c r="T5144"/>
      <c r="U5144"/>
    </row>
    <row r="5145" spans="1:21" s="105" customFormat="1" x14ac:dyDescent="0.3">
      <c r="A5145"/>
      <c r="B5145"/>
      <c r="C5145"/>
      <c r="D5145"/>
      <c r="E5145"/>
      <c r="F5145"/>
      <c r="G5145"/>
      <c r="H5145"/>
      <c r="I5145"/>
      <c r="J5145" s="102"/>
      <c r="K5145"/>
      <c r="L5145" s="102"/>
      <c r="M5145" s="135"/>
      <c r="N5145"/>
      <c r="O5145"/>
      <c r="P5145"/>
      <c r="Q5145"/>
      <c r="R5145"/>
      <c r="S5145"/>
      <c r="T5145"/>
      <c r="U5145"/>
    </row>
    <row r="5146" spans="1:21" s="105" customFormat="1" x14ac:dyDescent="0.3">
      <c r="A5146"/>
      <c r="B5146"/>
      <c r="C5146"/>
      <c r="D5146"/>
      <c r="E5146"/>
      <c r="F5146"/>
      <c r="G5146"/>
      <c r="H5146"/>
      <c r="I5146"/>
      <c r="J5146" s="102"/>
      <c r="K5146"/>
      <c r="L5146" s="102"/>
      <c r="M5146" s="135"/>
      <c r="N5146"/>
      <c r="O5146"/>
      <c r="P5146"/>
      <c r="Q5146"/>
      <c r="R5146"/>
      <c r="S5146"/>
      <c r="T5146"/>
      <c r="U5146"/>
    </row>
    <row r="5147" spans="1:21" s="105" customFormat="1" x14ac:dyDescent="0.3">
      <c r="A5147"/>
      <c r="B5147"/>
      <c r="C5147"/>
      <c r="D5147"/>
      <c r="E5147"/>
      <c r="F5147"/>
      <c r="G5147"/>
      <c r="H5147"/>
      <c r="I5147"/>
      <c r="J5147" s="102"/>
      <c r="K5147"/>
      <c r="L5147" s="102"/>
      <c r="M5147" s="135"/>
      <c r="N5147"/>
      <c r="O5147"/>
      <c r="P5147"/>
      <c r="Q5147"/>
      <c r="R5147"/>
      <c r="S5147"/>
      <c r="T5147"/>
      <c r="U5147"/>
    </row>
    <row r="5148" spans="1:21" s="105" customFormat="1" x14ac:dyDescent="0.3">
      <c r="A5148"/>
      <c r="B5148"/>
      <c r="C5148"/>
      <c r="D5148"/>
      <c r="E5148"/>
      <c r="F5148"/>
      <c r="G5148"/>
      <c r="H5148"/>
      <c r="I5148"/>
      <c r="J5148" s="102"/>
      <c r="K5148"/>
      <c r="L5148" s="102"/>
      <c r="M5148" s="135"/>
      <c r="N5148"/>
      <c r="O5148"/>
      <c r="P5148"/>
      <c r="Q5148"/>
      <c r="R5148"/>
      <c r="S5148"/>
      <c r="T5148"/>
      <c r="U5148"/>
    </row>
    <row r="5149" spans="1:21" s="105" customFormat="1" x14ac:dyDescent="0.3">
      <c r="A5149"/>
      <c r="B5149"/>
      <c r="C5149"/>
      <c r="D5149"/>
      <c r="E5149"/>
      <c r="F5149"/>
      <c r="G5149"/>
      <c r="H5149"/>
      <c r="I5149"/>
      <c r="J5149" s="102"/>
      <c r="K5149"/>
      <c r="L5149" s="102"/>
      <c r="M5149" s="135"/>
      <c r="N5149"/>
      <c r="O5149"/>
      <c r="P5149"/>
      <c r="Q5149"/>
      <c r="R5149"/>
      <c r="S5149"/>
      <c r="T5149"/>
      <c r="U5149"/>
    </row>
    <row r="5150" spans="1:21" s="105" customFormat="1" x14ac:dyDescent="0.3">
      <c r="A5150"/>
      <c r="B5150"/>
      <c r="C5150"/>
      <c r="D5150"/>
      <c r="E5150"/>
      <c r="F5150"/>
      <c r="G5150"/>
      <c r="H5150"/>
      <c r="I5150"/>
      <c r="J5150" s="102"/>
      <c r="K5150"/>
      <c r="L5150" s="102"/>
      <c r="M5150" s="135"/>
      <c r="N5150"/>
      <c r="O5150"/>
      <c r="P5150"/>
      <c r="Q5150"/>
      <c r="R5150"/>
      <c r="S5150"/>
      <c r="T5150"/>
      <c r="U5150"/>
    </row>
    <row r="5151" spans="1:21" s="105" customFormat="1" x14ac:dyDescent="0.3">
      <c r="A5151"/>
      <c r="B5151"/>
      <c r="C5151"/>
      <c r="D5151"/>
      <c r="E5151"/>
      <c r="F5151"/>
      <c r="G5151"/>
      <c r="H5151"/>
      <c r="I5151"/>
      <c r="J5151" s="102"/>
      <c r="K5151"/>
      <c r="L5151" s="102"/>
      <c r="M5151" s="135"/>
      <c r="N5151"/>
      <c r="O5151"/>
      <c r="P5151"/>
      <c r="Q5151"/>
      <c r="R5151"/>
      <c r="S5151"/>
      <c r="T5151"/>
      <c r="U5151"/>
    </row>
    <row r="5152" spans="1:21" s="105" customFormat="1" x14ac:dyDescent="0.3">
      <c r="A5152"/>
      <c r="B5152"/>
      <c r="C5152"/>
      <c r="D5152"/>
      <c r="E5152"/>
      <c r="F5152"/>
      <c r="G5152"/>
      <c r="H5152"/>
      <c r="I5152"/>
      <c r="J5152" s="102"/>
      <c r="K5152"/>
      <c r="L5152" s="102"/>
      <c r="M5152" s="135"/>
      <c r="N5152"/>
      <c r="O5152"/>
      <c r="P5152"/>
      <c r="Q5152"/>
      <c r="R5152"/>
      <c r="S5152"/>
      <c r="T5152"/>
      <c r="U5152"/>
    </row>
    <row r="5153" spans="1:21" s="105" customFormat="1" x14ac:dyDescent="0.3">
      <c r="A5153"/>
      <c r="B5153"/>
      <c r="C5153"/>
      <c r="D5153"/>
      <c r="E5153"/>
      <c r="F5153"/>
      <c r="G5153"/>
      <c r="H5153"/>
      <c r="I5153"/>
      <c r="J5153" s="102"/>
      <c r="K5153"/>
      <c r="L5153" s="102"/>
      <c r="M5153" s="135"/>
      <c r="N5153"/>
      <c r="O5153"/>
      <c r="P5153"/>
      <c r="Q5153"/>
      <c r="R5153"/>
      <c r="S5153"/>
      <c r="T5153"/>
      <c r="U5153"/>
    </row>
    <row r="5154" spans="1:21" s="105" customFormat="1" x14ac:dyDescent="0.3">
      <c r="A5154"/>
      <c r="B5154"/>
      <c r="C5154"/>
      <c r="D5154"/>
      <c r="E5154"/>
      <c r="F5154"/>
      <c r="G5154"/>
      <c r="H5154"/>
      <c r="I5154"/>
      <c r="J5154" s="102"/>
      <c r="K5154"/>
      <c r="L5154" s="102"/>
      <c r="M5154" s="135"/>
      <c r="N5154"/>
      <c r="O5154"/>
      <c r="P5154"/>
      <c r="Q5154"/>
      <c r="R5154"/>
      <c r="S5154"/>
      <c r="T5154"/>
      <c r="U5154"/>
    </row>
    <row r="5155" spans="1:21" s="105" customFormat="1" x14ac:dyDescent="0.3">
      <c r="A5155"/>
      <c r="B5155"/>
      <c r="C5155"/>
      <c r="D5155"/>
      <c r="E5155"/>
      <c r="F5155"/>
      <c r="G5155"/>
      <c r="H5155"/>
      <c r="I5155"/>
      <c r="J5155" s="102"/>
      <c r="K5155"/>
      <c r="L5155" s="102"/>
      <c r="M5155" s="135"/>
      <c r="N5155"/>
      <c r="O5155"/>
      <c r="P5155"/>
      <c r="Q5155"/>
      <c r="R5155"/>
      <c r="S5155"/>
      <c r="T5155"/>
      <c r="U5155"/>
    </row>
    <row r="5156" spans="1:21" s="105" customFormat="1" x14ac:dyDescent="0.3">
      <c r="A5156"/>
      <c r="B5156"/>
      <c r="C5156"/>
      <c r="D5156"/>
      <c r="E5156"/>
      <c r="F5156"/>
      <c r="G5156"/>
      <c r="H5156"/>
      <c r="I5156"/>
      <c r="J5156" s="102"/>
      <c r="K5156"/>
      <c r="L5156" s="102"/>
      <c r="M5156" s="135"/>
      <c r="N5156"/>
      <c r="O5156"/>
      <c r="P5156"/>
      <c r="Q5156"/>
      <c r="R5156"/>
      <c r="S5156"/>
      <c r="T5156"/>
      <c r="U5156"/>
    </row>
    <row r="5157" spans="1:21" s="105" customFormat="1" x14ac:dyDescent="0.3">
      <c r="A5157"/>
      <c r="B5157"/>
      <c r="C5157"/>
      <c r="D5157"/>
      <c r="E5157"/>
      <c r="F5157"/>
      <c r="G5157"/>
      <c r="H5157"/>
      <c r="I5157"/>
      <c r="J5157" s="102"/>
      <c r="K5157"/>
      <c r="L5157" s="102"/>
      <c r="M5157" s="135"/>
      <c r="N5157"/>
      <c r="O5157"/>
      <c r="P5157"/>
      <c r="Q5157"/>
      <c r="R5157"/>
      <c r="S5157"/>
      <c r="T5157"/>
      <c r="U5157"/>
    </row>
    <row r="5158" spans="1:21" s="105" customFormat="1" x14ac:dyDescent="0.3">
      <c r="A5158"/>
      <c r="B5158"/>
      <c r="C5158"/>
      <c r="D5158"/>
      <c r="E5158"/>
      <c r="F5158"/>
      <c r="G5158"/>
      <c r="H5158"/>
      <c r="I5158"/>
      <c r="J5158" s="102"/>
      <c r="K5158"/>
      <c r="L5158" s="102"/>
      <c r="M5158" s="135"/>
      <c r="N5158"/>
      <c r="O5158"/>
      <c r="P5158"/>
      <c r="Q5158"/>
      <c r="R5158"/>
      <c r="S5158"/>
      <c r="T5158"/>
      <c r="U5158"/>
    </row>
    <row r="5159" spans="1:21" s="105" customFormat="1" x14ac:dyDescent="0.3">
      <c r="A5159"/>
      <c r="B5159"/>
      <c r="C5159"/>
      <c r="D5159"/>
      <c r="E5159"/>
      <c r="F5159"/>
      <c r="G5159"/>
      <c r="H5159"/>
      <c r="I5159"/>
      <c r="J5159" s="102"/>
      <c r="K5159"/>
      <c r="L5159" s="102"/>
      <c r="M5159" s="135"/>
      <c r="N5159"/>
      <c r="O5159"/>
      <c r="P5159"/>
      <c r="Q5159"/>
      <c r="R5159"/>
      <c r="S5159"/>
      <c r="T5159"/>
      <c r="U5159"/>
    </row>
    <row r="5160" spans="1:21" s="105" customFormat="1" x14ac:dyDescent="0.3">
      <c r="A5160"/>
      <c r="B5160"/>
      <c r="C5160"/>
      <c r="D5160"/>
      <c r="E5160"/>
      <c r="F5160"/>
      <c r="G5160"/>
      <c r="H5160"/>
      <c r="I5160"/>
      <c r="J5160" s="102"/>
      <c r="K5160"/>
      <c r="L5160" s="102"/>
      <c r="M5160" s="135"/>
      <c r="N5160"/>
      <c r="O5160"/>
      <c r="P5160"/>
      <c r="Q5160"/>
      <c r="R5160"/>
      <c r="S5160"/>
      <c r="T5160"/>
      <c r="U5160"/>
    </row>
    <row r="5161" spans="1:21" s="105" customFormat="1" x14ac:dyDescent="0.3">
      <c r="A5161"/>
      <c r="B5161"/>
      <c r="C5161"/>
      <c r="D5161"/>
      <c r="E5161"/>
      <c r="F5161"/>
      <c r="G5161"/>
      <c r="H5161"/>
      <c r="I5161"/>
      <c r="J5161" s="102"/>
      <c r="K5161"/>
      <c r="L5161" s="102"/>
      <c r="M5161" s="135"/>
      <c r="N5161"/>
      <c r="O5161"/>
      <c r="P5161"/>
      <c r="Q5161"/>
      <c r="R5161"/>
      <c r="S5161"/>
      <c r="T5161"/>
      <c r="U5161"/>
    </row>
    <row r="5162" spans="1:21" s="105" customFormat="1" x14ac:dyDescent="0.3">
      <c r="A5162"/>
      <c r="B5162"/>
      <c r="C5162"/>
      <c r="D5162"/>
      <c r="E5162"/>
      <c r="F5162"/>
      <c r="G5162"/>
      <c r="H5162"/>
      <c r="I5162"/>
      <c r="J5162" s="102"/>
      <c r="K5162"/>
      <c r="L5162" s="102"/>
      <c r="M5162" s="135"/>
      <c r="N5162"/>
      <c r="O5162"/>
      <c r="P5162"/>
      <c r="Q5162"/>
      <c r="R5162"/>
      <c r="S5162"/>
      <c r="T5162"/>
      <c r="U5162"/>
    </row>
    <row r="5163" spans="1:21" s="105" customFormat="1" x14ac:dyDescent="0.3">
      <c r="A5163"/>
      <c r="B5163"/>
      <c r="C5163"/>
      <c r="D5163"/>
      <c r="E5163"/>
      <c r="F5163"/>
      <c r="G5163"/>
      <c r="H5163"/>
      <c r="I5163"/>
      <c r="J5163" s="102"/>
      <c r="K5163"/>
      <c r="L5163" s="102"/>
      <c r="M5163" s="135"/>
      <c r="N5163"/>
      <c r="O5163"/>
      <c r="P5163"/>
      <c r="Q5163"/>
      <c r="R5163"/>
      <c r="S5163"/>
      <c r="T5163"/>
      <c r="U5163"/>
    </row>
    <row r="5164" spans="1:21" s="105" customFormat="1" x14ac:dyDescent="0.3">
      <c r="A5164"/>
      <c r="B5164"/>
      <c r="C5164"/>
      <c r="D5164"/>
      <c r="E5164"/>
      <c r="F5164"/>
      <c r="G5164"/>
      <c r="H5164"/>
      <c r="I5164"/>
      <c r="J5164" s="102"/>
      <c r="K5164"/>
      <c r="L5164" s="102"/>
      <c r="M5164" s="135"/>
      <c r="N5164"/>
      <c r="O5164"/>
      <c r="P5164"/>
      <c r="Q5164"/>
      <c r="R5164"/>
      <c r="S5164"/>
      <c r="T5164"/>
      <c r="U5164"/>
    </row>
    <row r="5165" spans="1:21" s="105" customFormat="1" x14ac:dyDescent="0.3">
      <c r="A5165"/>
      <c r="B5165"/>
      <c r="C5165"/>
      <c r="D5165"/>
      <c r="E5165"/>
      <c r="F5165"/>
      <c r="G5165"/>
      <c r="H5165"/>
      <c r="I5165"/>
      <c r="J5165" s="102"/>
      <c r="K5165"/>
      <c r="L5165" s="102"/>
      <c r="M5165" s="135"/>
      <c r="N5165"/>
      <c r="O5165"/>
      <c r="P5165"/>
      <c r="Q5165"/>
      <c r="R5165"/>
      <c r="S5165"/>
      <c r="T5165"/>
      <c r="U5165"/>
    </row>
    <row r="5166" spans="1:21" s="105" customFormat="1" x14ac:dyDescent="0.3">
      <c r="A5166"/>
      <c r="B5166"/>
      <c r="C5166"/>
      <c r="D5166"/>
      <c r="E5166"/>
      <c r="F5166"/>
      <c r="G5166"/>
      <c r="H5166"/>
      <c r="I5166"/>
      <c r="J5166" s="102"/>
      <c r="K5166"/>
      <c r="L5166" s="102"/>
      <c r="M5166" s="135"/>
      <c r="N5166"/>
      <c r="O5166"/>
      <c r="P5166"/>
      <c r="Q5166"/>
      <c r="R5166"/>
      <c r="S5166"/>
      <c r="T5166"/>
      <c r="U5166"/>
    </row>
    <row r="5167" spans="1:21" s="105" customFormat="1" x14ac:dyDescent="0.3">
      <c r="A5167"/>
      <c r="B5167"/>
      <c r="C5167"/>
      <c r="D5167"/>
      <c r="E5167"/>
      <c r="F5167"/>
      <c r="G5167"/>
      <c r="H5167"/>
      <c r="I5167"/>
      <c r="J5167" s="102"/>
      <c r="K5167"/>
      <c r="L5167" s="102"/>
      <c r="M5167" s="135"/>
      <c r="N5167"/>
      <c r="O5167"/>
      <c r="P5167"/>
      <c r="Q5167"/>
      <c r="R5167"/>
      <c r="S5167"/>
      <c r="T5167"/>
      <c r="U5167"/>
    </row>
    <row r="5168" spans="1:21" s="105" customFormat="1" x14ac:dyDescent="0.3">
      <c r="A5168"/>
      <c r="B5168"/>
      <c r="C5168"/>
      <c r="D5168"/>
      <c r="E5168"/>
      <c r="F5168"/>
      <c r="G5168"/>
      <c r="H5168"/>
      <c r="I5168"/>
      <c r="J5168" s="102"/>
      <c r="K5168"/>
      <c r="L5168" s="102"/>
      <c r="M5168" s="135"/>
      <c r="N5168"/>
      <c r="O5168"/>
      <c r="P5168"/>
      <c r="Q5168"/>
      <c r="R5168"/>
      <c r="S5168"/>
      <c r="T5168"/>
      <c r="U5168"/>
    </row>
    <row r="5169" spans="1:21" s="105" customFormat="1" x14ac:dyDescent="0.3">
      <c r="A5169"/>
      <c r="B5169"/>
      <c r="C5169"/>
      <c r="D5169"/>
      <c r="E5169"/>
      <c r="F5169"/>
      <c r="G5169"/>
      <c r="H5169"/>
      <c r="I5169"/>
      <c r="J5169" s="102"/>
      <c r="K5169"/>
      <c r="L5169" s="102"/>
      <c r="M5169" s="135"/>
      <c r="N5169"/>
      <c r="O5169"/>
      <c r="P5169"/>
      <c r="Q5169"/>
      <c r="R5169"/>
      <c r="S5169"/>
      <c r="T5169"/>
      <c r="U5169"/>
    </row>
    <row r="5170" spans="1:21" s="105" customFormat="1" x14ac:dyDescent="0.3">
      <c r="A5170"/>
      <c r="B5170"/>
      <c r="C5170"/>
      <c r="D5170"/>
      <c r="E5170"/>
      <c r="F5170"/>
      <c r="G5170"/>
      <c r="H5170"/>
      <c r="I5170"/>
      <c r="J5170" s="102"/>
      <c r="K5170"/>
      <c r="L5170" s="102"/>
      <c r="M5170" s="135"/>
      <c r="N5170"/>
      <c r="O5170"/>
      <c r="P5170"/>
      <c r="Q5170"/>
      <c r="R5170"/>
      <c r="S5170"/>
      <c r="T5170"/>
      <c r="U5170"/>
    </row>
    <row r="5171" spans="1:21" s="105" customFormat="1" x14ac:dyDescent="0.3">
      <c r="A5171"/>
      <c r="B5171"/>
      <c r="C5171"/>
      <c r="D5171"/>
      <c r="E5171"/>
      <c r="F5171"/>
      <c r="G5171"/>
      <c r="H5171"/>
      <c r="I5171"/>
      <c r="J5171" s="102"/>
      <c r="K5171"/>
      <c r="L5171" s="102"/>
      <c r="M5171" s="135"/>
      <c r="N5171"/>
      <c r="O5171"/>
      <c r="P5171"/>
      <c r="Q5171"/>
      <c r="R5171"/>
      <c r="S5171"/>
      <c r="T5171"/>
      <c r="U5171"/>
    </row>
    <row r="5172" spans="1:21" s="105" customFormat="1" x14ac:dyDescent="0.3">
      <c r="A5172"/>
      <c r="B5172"/>
      <c r="C5172"/>
      <c r="D5172"/>
      <c r="E5172"/>
      <c r="F5172"/>
      <c r="G5172"/>
      <c r="H5172"/>
      <c r="I5172"/>
      <c r="J5172" s="102"/>
      <c r="K5172"/>
      <c r="L5172" s="102"/>
      <c r="M5172" s="135"/>
      <c r="N5172"/>
      <c r="O5172"/>
      <c r="P5172"/>
      <c r="Q5172"/>
      <c r="R5172"/>
      <c r="S5172"/>
      <c r="T5172"/>
      <c r="U5172"/>
    </row>
    <row r="5173" spans="1:21" s="105" customFormat="1" x14ac:dyDescent="0.3">
      <c r="A5173"/>
      <c r="B5173"/>
      <c r="C5173"/>
      <c r="D5173"/>
      <c r="E5173"/>
      <c r="F5173"/>
      <c r="G5173"/>
      <c r="H5173"/>
      <c r="I5173"/>
      <c r="J5173" s="102"/>
      <c r="K5173"/>
      <c r="L5173" s="102"/>
      <c r="M5173" s="135"/>
      <c r="N5173"/>
      <c r="O5173"/>
      <c r="P5173"/>
      <c r="Q5173"/>
      <c r="R5173"/>
      <c r="S5173"/>
      <c r="T5173"/>
      <c r="U5173"/>
    </row>
    <row r="5174" spans="1:21" s="105" customFormat="1" x14ac:dyDescent="0.3">
      <c r="A5174"/>
      <c r="B5174"/>
      <c r="C5174"/>
      <c r="D5174"/>
      <c r="E5174"/>
      <c r="F5174"/>
      <c r="G5174"/>
      <c r="H5174"/>
      <c r="I5174"/>
      <c r="J5174" s="102"/>
      <c r="K5174"/>
      <c r="L5174" s="102"/>
      <c r="M5174" s="135"/>
      <c r="N5174"/>
      <c r="O5174"/>
      <c r="P5174"/>
      <c r="Q5174"/>
      <c r="R5174"/>
      <c r="S5174"/>
      <c r="T5174"/>
      <c r="U5174"/>
    </row>
    <row r="5175" spans="1:21" s="105" customFormat="1" x14ac:dyDescent="0.3">
      <c r="A5175"/>
      <c r="B5175"/>
      <c r="C5175"/>
      <c r="D5175"/>
      <c r="E5175"/>
      <c r="F5175"/>
      <c r="G5175"/>
      <c r="H5175"/>
      <c r="I5175"/>
      <c r="J5175" s="102"/>
      <c r="K5175"/>
      <c r="L5175" s="102"/>
      <c r="M5175" s="135"/>
      <c r="N5175"/>
      <c r="O5175"/>
      <c r="P5175"/>
      <c r="Q5175"/>
      <c r="R5175"/>
      <c r="S5175"/>
      <c r="T5175"/>
      <c r="U5175"/>
    </row>
    <row r="5176" spans="1:21" s="105" customFormat="1" x14ac:dyDescent="0.3">
      <c r="A5176"/>
      <c r="B5176"/>
      <c r="C5176"/>
      <c r="D5176"/>
      <c r="E5176"/>
      <c r="F5176"/>
      <c r="G5176"/>
      <c r="H5176"/>
      <c r="I5176"/>
      <c r="J5176" s="102"/>
      <c r="K5176"/>
      <c r="L5176" s="102"/>
      <c r="M5176" s="135"/>
      <c r="N5176"/>
      <c r="O5176"/>
      <c r="P5176"/>
      <c r="Q5176"/>
      <c r="R5176"/>
      <c r="S5176"/>
      <c r="T5176"/>
      <c r="U5176"/>
    </row>
    <row r="5177" spans="1:21" s="105" customFormat="1" x14ac:dyDescent="0.3">
      <c r="A5177"/>
      <c r="B5177"/>
      <c r="C5177"/>
      <c r="D5177"/>
      <c r="E5177"/>
      <c r="F5177"/>
      <c r="G5177"/>
      <c r="H5177"/>
      <c r="I5177"/>
      <c r="J5177" s="102"/>
      <c r="K5177"/>
      <c r="L5177" s="102"/>
      <c r="M5177" s="135"/>
      <c r="N5177"/>
      <c r="O5177"/>
      <c r="P5177"/>
      <c r="Q5177"/>
      <c r="R5177"/>
      <c r="S5177"/>
      <c r="T5177"/>
      <c r="U5177"/>
    </row>
    <row r="5178" spans="1:21" s="105" customFormat="1" x14ac:dyDescent="0.3">
      <c r="A5178"/>
      <c r="B5178"/>
      <c r="C5178"/>
      <c r="D5178"/>
      <c r="E5178"/>
      <c r="F5178"/>
      <c r="G5178"/>
      <c r="H5178"/>
      <c r="I5178"/>
      <c r="J5178" s="102"/>
      <c r="K5178"/>
      <c r="L5178" s="102"/>
      <c r="M5178" s="135"/>
      <c r="N5178"/>
      <c r="O5178"/>
      <c r="P5178"/>
      <c r="Q5178"/>
      <c r="R5178"/>
      <c r="S5178"/>
      <c r="T5178"/>
      <c r="U5178"/>
    </row>
    <row r="5179" spans="1:21" s="105" customFormat="1" x14ac:dyDescent="0.3">
      <c r="A5179"/>
      <c r="B5179"/>
      <c r="C5179"/>
      <c r="D5179"/>
      <c r="E5179"/>
      <c r="F5179"/>
      <c r="G5179"/>
      <c r="H5179"/>
      <c r="I5179"/>
      <c r="J5179" s="102"/>
      <c r="K5179"/>
      <c r="L5179" s="102"/>
      <c r="M5179" s="135"/>
      <c r="N5179"/>
      <c r="O5179"/>
      <c r="P5179"/>
      <c r="Q5179"/>
      <c r="R5179"/>
      <c r="S5179"/>
      <c r="T5179"/>
      <c r="U5179"/>
    </row>
    <row r="5180" spans="1:21" s="105" customFormat="1" x14ac:dyDescent="0.3">
      <c r="A5180"/>
      <c r="B5180"/>
      <c r="C5180"/>
      <c r="D5180"/>
      <c r="E5180"/>
      <c r="F5180"/>
      <c r="G5180"/>
      <c r="H5180"/>
      <c r="I5180"/>
      <c r="J5180" s="102"/>
      <c r="K5180"/>
      <c r="L5180" s="102"/>
      <c r="M5180" s="135"/>
      <c r="N5180"/>
      <c r="O5180"/>
      <c r="P5180"/>
      <c r="Q5180"/>
      <c r="R5180"/>
      <c r="S5180"/>
      <c r="T5180"/>
      <c r="U5180"/>
    </row>
    <row r="5181" spans="1:21" s="105" customFormat="1" x14ac:dyDescent="0.3">
      <c r="A5181"/>
      <c r="B5181"/>
      <c r="C5181"/>
      <c r="D5181"/>
      <c r="E5181"/>
      <c r="F5181"/>
      <c r="G5181"/>
      <c r="H5181"/>
      <c r="I5181"/>
      <c r="J5181" s="102"/>
      <c r="K5181"/>
      <c r="L5181" s="102"/>
      <c r="M5181" s="135"/>
      <c r="N5181"/>
      <c r="O5181"/>
      <c r="P5181"/>
      <c r="Q5181"/>
      <c r="R5181"/>
      <c r="S5181"/>
      <c r="T5181"/>
      <c r="U5181"/>
    </row>
    <row r="5182" spans="1:21" s="105" customFormat="1" x14ac:dyDescent="0.3">
      <c r="A5182"/>
      <c r="B5182"/>
      <c r="C5182"/>
      <c r="D5182"/>
      <c r="E5182"/>
      <c r="F5182"/>
      <c r="G5182"/>
      <c r="H5182"/>
      <c r="I5182"/>
      <c r="J5182" s="102"/>
      <c r="K5182"/>
      <c r="L5182" s="102"/>
      <c r="M5182" s="135"/>
      <c r="N5182"/>
      <c r="O5182"/>
      <c r="P5182"/>
      <c r="Q5182"/>
      <c r="R5182"/>
      <c r="S5182"/>
      <c r="T5182"/>
      <c r="U5182"/>
    </row>
    <row r="5183" spans="1:21" s="105" customFormat="1" x14ac:dyDescent="0.3">
      <c r="A5183"/>
      <c r="B5183"/>
      <c r="C5183"/>
      <c r="D5183"/>
      <c r="E5183"/>
      <c r="F5183"/>
      <c r="G5183"/>
      <c r="H5183"/>
      <c r="I5183"/>
      <c r="J5183" s="102"/>
      <c r="K5183"/>
      <c r="L5183" s="102"/>
      <c r="M5183" s="135"/>
      <c r="N5183"/>
      <c r="O5183"/>
      <c r="P5183"/>
      <c r="Q5183"/>
      <c r="R5183"/>
      <c r="S5183"/>
      <c r="T5183"/>
      <c r="U5183"/>
    </row>
    <row r="5184" spans="1:21" s="105" customFormat="1" x14ac:dyDescent="0.3">
      <c r="A5184"/>
      <c r="B5184"/>
      <c r="C5184"/>
      <c r="D5184"/>
      <c r="E5184"/>
      <c r="F5184"/>
      <c r="G5184"/>
      <c r="H5184"/>
      <c r="I5184"/>
      <c r="J5184" s="102"/>
      <c r="K5184"/>
      <c r="L5184" s="102"/>
      <c r="M5184" s="135"/>
      <c r="N5184"/>
      <c r="O5184"/>
      <c r="P5184"/>
      <c r="Q5184"/>
      <c r="R5184"/>
      <c r="S5184"/>
      <c r="T5184"/>
      <c r="U5184"/>
    </row>
    <row r="5185" spans="1:21" s="105" customFormat="1" x14ac:dyDescent="0.3">
      <c r="A5185"/>
      <c r="B5185"/>
      <c r="C5185"/>
      <c r="D5185"/>
      <c r="E5185"/>
      <c r="F5185"/>
      <c r="G5185"/>
      <c r="H5185"/>
      <c r="I5185"/>
      <c r="J5185" s="102"/>
      <c r="K5185"/>
      <c r="L5185" s="102"/>
      <c r="M5185" s="135"/>
      <c r="N5185"/>
      <c r="O5185"/>
      <c r="P5185"/>
      <c r="Q5185"/>
      <c r="R5185"/>
      <c r="S5185"/>
      <c r="T5185"/>
      <c r="U5185"/>
    </row>
    <row r="5186" spans="1:21" s="105" customFormat="1" x14ac:dyDescent="0.3">
      <c r="A5186"/>
      <c r="B5186"/>
      <c r="C5186"/>
      <c r="D5186"/>
      <c r="E5186"/>
      <c r="F5186"/>
      <c r="G5186"/>
      <c r="H5186"/>
      <c r="I5186"/>
      <c r="J5186" s="102"/>
      <c r="K5186"/>
      <c r="L5186" s="102"/>
      <c r="M5186" s="135"/>
      <c r="N5186"/>
      <c r="O5186"/>
      <c r="P5186"/>
      <c r="Q5186"/>
      <c r="R5186"/>
      <c r="S5186"/>
      <c r="T5186"/>
      <c r="U5186"/>
    </row>
    <row r="5187" spans="1:21" s="105" customFormat="1" x14ac:dyDescent="0.3">
      <c r="A5187"/>
      <c r="B5187"/>
      <c r="C5187"/>
      <c r="D5187"/>
      <c r="E5187"/>
      <c r="F5187"/>
      <c r="G5187"/>
      <c r="H5187"/>
      <c r="I5187"/>
      <c r="J5187" s="102"/>
      <c r="K5187"/>
      <c r="L5187" s="102"/>
      <c r="M5187" s="135"/>
      <c r="N5187"/>
      <c r="O5187"/>
      <c r="P5187"/>
      <c r="Q5187"/>
      <c r="R5187"/>
      <c r="S5187"/>
      <c r="T5187"/>
      <c r="U5187"/>
    </row>
    <row r="5188" spans="1:21" s="105" customFormat="1" x14ac:dyDescent="0.3">
      <c r="A5188"/>
      <c r="B5188"/>
      <c r="C5188"/>
      <c r="D5188"/>
      <c r="E5188"/>
      <c r="F5188"/>
      <c r="G5188"/>
      <c r="H5188"/>
      <c r="I5188"/>
      <c r="J5188" s="102"/>
      <c r="K5188"/>
      <c r="L5188" s="102"/>
      <c r="M5188" s="135"/>
      <c r="N5188"/>
      <c r="O5188"/>
      <c r="P5188"/>
      <c r="Q5188"/>
      <c r="R5188"/>
      <c r="S5188"/>
      <c r="T5188"/>
      <c r="U5188"/>
    </row>
    <row r="5189" spans="1:21" s="105" customFormat="1" x14ac:dyDescent="0.3">
      <c r="A5189"/>
      <c r="B5189"/>
      <c r="C5189"/>
      <c r="D5189"/>
      <c r="E5189"/>
      <c r="F5189"/>
      <c r="G5189"/>
      <c r="H5189"/>
      <c r="I5189"/>
      <c r="J5189" s="102"/>
      <c r="K5189"/>
      <c r="L5189" s="102"/>
      <c r="M5189" s="135"/>
      <c r="N5189"/>
      <c r="O5189"/>
      <c r="P5189"/>
      <c r="Q5189"/>
      <c r="R5189"/>
      <c r="S5189"/>
      <c r="T5189"/>
      <c r="U5189"/>
    </row>
    <row r="5190" spans="1:21" s="105" customFormat="1" x14ac:dyDescent="0.3">
      <c r="A5190"/>
      <c r="B5190"/>
      <c r="C5190"/>
      <c r="D5190"/>
      <c r="E5190"/>
      <c r="F5190"/>
      <c r="G5190"/>
      <c r="H5190"/>
      <c r="I5190"/>
      <c r="J5190" s="102"/>
      <c r="K5190"/>
      <c r="L5190" s="102"/>
      <c r="M5190" s="135"/>
      <c r="N5190"/>
      <c r="O5190"/>
      <c r="P5190"/>
      <c r="Q5190"/>
      <c r="R5190"/>
      <c r="S5190"/>
      <c r="T5190"/>
      <c r="U5190"/>
    </row>
    <row r="5191" spans="1:21" s="105" customFormat="1" x14ac:dyDescent="0.3">
      <c r="A5191"/>
      <c r="B5191"/>
      <c r="C5191"/>
      <c r="D5191"/>
      <c r="E5191"/>
      <c r="F5191"/>
      <c r="G5191"/>
      <c r="H5191"/>
      <c r="I5191"/>
      <c r="J5191" s="102"/>
      <c r="K5191"/>
      <c r="L5191" s="102"/>
      <c r="M5191" s="135"/>
      <c r="N5191"/>
      <c r="O5191"/>
      <c r="P5191"/>
      <c r="Q5191"/>
      <c r="R5191"/>
      <c r="S5191"/>
      <c r="T5191"/>
      <c r="U5191"/>
    </row>
    <row r="5192" spans="1:21" s="105" customFormat="1" x14ac:dyDescent="0.3">
      <c r="A5192"/>
      <c r="B5192"/>
      <c r="C5192"/>
      <c r="D5192"/>
      <c r="E5192"/>
      <c r="F5192"/>
      <c r="G5192"/>
      <c r="H5192"/>
      <c r="I5192"/>
      <c r="J5192" s="102"/>
      <c r="K5192"/>
      <c r="L5192" s="102"/>
      <c r="M5192" s="135"/>
      <c r="N5192"/>
      <c r="O5192"/>
      <c r="P5192"/>
      <c r="Q5192"/>
      <c r="R5192"/>
      <c r="S5192"/>
      <c r="T5192"/>
      <c r="U5192"/>
    </row>
    <row r="5193" spans="1:21" s="105" customFormat="1" x14ac:dyDescent="0.3">
      <c r="A5193"/>
      <c r="B5193"/>
      <c r="C5193"/>
      <c r="D5193"/>
      <c r="E5193"/>
      <c r="F5193"/>
      <c r="G5193"/>
      <c r="H5193"/>
      <c r="I5193"/>
      <c r="J5193" s="102"/>
      <c r="K5193"/>
      <c r="L5193" s="102"/>
      <c r="M5193" s="135"/>
      <c r="N5193"/>
      <c r="O5193"/>
      <c r="P5193"/>
      <c r="Q5193"/>
      <c r="R5193"/>
      <c r="S5193"/>
      <c r="T5193"/>
      <c r="U5193"/>
    </row>
    <row r="5194" spans="1:21" s="105" customFormat="1" x14ac:dyDescent="0.3">
      <c r="A5194"/>
      <c r="B5194"/>
      <c r="C5194"/>
      <c r="D5194"/>
      <c r="E5194"/>
      <c r="F5194"/>
      <c r="G5194"/>
      <c r="H5194"/>
      <c r="I5194"/>
      <c r="J5194" s="102"/>
      <c r="K5194"/>
      <c r="L5194" s="102"/>
      <c r="M5194" s="135"/>
      <c r="N5194"/>
      <c r="O5194"/>
      <c r="P5194"/>
      <c r="Q5194"/>
      <c r="R5194"/>
      <c r="S5194"/>
      <c r="T5194"/>
      <c r="U5194"/>
    </row>
    <row r="5195" spans="1:21" s="105" customFormat="1" x14ac:dyDescent="0.3">
      <c r="A5195"/>
      <c r="B5195"/>
      <c r="C5195"/>
      <c r="D5195"/>
      <c r="E5195"/>
      <c r="F5195"/>
      <c r="G5195"/>
      <c r="H5195"/>
      <c r="I5195"/>
      <c r="J5195" s="102"/>
      <c r="K5195"/>
      <c r="L5195" s="102"/>
      <c r="M5195" s="135"/>
      <c r="N5195"/>
      <c r="O5195"/>
      <c r="P5195"/>
      <c r="Q5195"/>
      <c r="R5195"/>
      <c r="S5195"/>
      <c r="T5195"/>
      <c r="U5195"/>
    </row>
    <row r="5196" spans="1:21" s="105" customFormat="1" x14ac:dyDescent="0.3">
      <c r="A5196"/>
      <c r="B5196"/>
      <c r="C5196"/>
      <c r="D5196"/>
      <c r="E5196"/>
      <c r="F5196"/>
      <c r="G5196"/>
      <c r="H5196"/>
      <c r="I5196"/>
      <c r="J5196" s="102"/>
      <c r="K5196"/>
      <c r="L5196" s="102"/>
      <c r="M5196" s="135"/>
      <c r="N5196"/>
      <c r="O5196"/>
      <c r="P5196"/>
      <c r="Q5196"/>
      <c r="R5196"/>
      <c r="S5196"/>
      <c r="T5196"/>
      <c r="U5196"/>
    </row>
    <row r="5197" spans="1:21" s="105" customFormat="1" x14ac:dyDescent="0.3">
      <c r="A5197"/>
      <c r="B5197"/>
      <c r="C5197"/>
      <c r="D5197"/>
      <c r="E5197"/>
      <c r="F5197"/>
      <c r="G5197"/>
      <c r="H5197"/>
      <c r="I5197"/>
      <c r="J5197" s="102"/>
      <c r="K5197"/>
      <c r="L5197" s="102"/>
      <c r="M5197" s="135"/>
      <c r="N5197"/>
      <c r="O5197"/>
      <c r="P5197"/>
      <c r="Q5197"/>
      <c r="R5197"/>
      <c r="S5197"/>
      <c r="T5197"/>
      <c r="U5197"/>
    </row>
    <row r="5198" spans="1:21" s="105" customFormat="1" x14ac:dyDescent="0.3">
      <c r="A5198"/>
      <c r="B5198"/>
      <c r="C5198"/>
      <c r="D5198"/>
      <c r="E5198"/>
      <c r="F5198"/>
      <c r="G5198"/>
      <c r="H5198"/>
      <c r="I5198"/>
      <c r="J5198" s="102"/>
      <c r="K5198"/>
      <c r="L5198" s="102"/>
      <c r="M5198" s="135"/>
      <c r="N5198"/>
      <c r="O5198"/>
      <c r="P5198"/>
      <c r="Q5198"/>
      <c r="R5198"/>
      <c r="S5198"/>
      <c r="T5198"/>
      <c r="U5198"/>
    </row>
    <row r="5199" spans="1:21" s="105" customFormat="1" x14ac:dyDescent="0.3">
      <c r="A5199"/>
      <c r="B5199"/>
      <c r="C5199"/>
      <c r="D5199"/>
      <c r="E5199"/>
      <c r="F5199"/>
      <c r="G5199"/>
      <c r="H5199"/>
      <c r="I5199"/>
      <c r="J5199" s="102"/>
      <c r="K5199"/>
      <c r="L5199" s="102"/>
      <c r="M5199" s="135"/>
      <c r="N5199"/>
      <c r="O5199"/>
      <c r="P5199"/>
      <c r="Q5199"/>
      <c r="R5199"/>
      <c r="S5199"/>
      <c r="T5199"/>
      <c r="U5199"/>
    </row>
    <row r="5200" spans="1:21" s="105" customFormat="1" x14ac:dyDescent="0.3">
      <c r="A5200"/>
      <c r="B5200"/>
      <c r="C5200"/>
      <c r="D5200"/>
      <c r="E5200"/>
      <c r="F5200"/>
      <c r="G5200"/>
      <c r="H5200"/>
      <c r="I5200"/>
      <c r="J5200" s="102"/>
      <c r="K5200"/>
      <c r="L5200" s="102"/>
      <c r="M5200" s="135"/>
      <c r="N5200"/>
      <c r="O5200"/>
      <c r="P5200"/>
      <c r="Q5200"/>
      <c r="R5200"/>
      <c r="S5200"/>
      <c r="T5200"/>
      <c r="U5200"/>
    </row>
    <row r="5201" spans="1:21" s="105" customFormat="1" x14ac:dyDescent="0.3">
      <c r="A5201"/>
      <c r="B5201"/>
      <c r="C5201"/>
      <c r="D5201"/>
      <c r="E5201"/>
      <c r="F5201"/>
      <c r="G5201"/>
      <c r="H5201"/>
      <c r="I5201"/>
      <c r="J5201" s="102"/>
      <c r="K5201"/>
      <c r="L5201" s="102"/>
      <c r="M5201" s="135"/>
      <c r="N5201"/>
      <c r="O5201"/>
      <c r="P5201"/>
      <c r="Q5201"/>
      <c r="R5201"/>
      <c r="S5201"/>
      <c r="T5201"/>
      <c r="U5201"/>
    </row>
    <row r="5202" spans="1:21" s="105" customFormat="1" x14ac:dyDescent="0.3">
      <c r="A5202"/>
      <c r="B5202"/>
      <c r="C5202"/>
      <c r="D5202"/>
      <c r="E5202"/>
      <c r="F5202"/>
      <c r="G5202"/>
      <c r="H5202"/>
      <c r="I5202"/>
      <c r="J5202" s="102"/>
      <c r="K5202"/>
      <c r="L5202" s="102"/>
      <c r="M5202" s="135"/>
      <c r="N5202"/>
      <c r="O5202"/>
      <c r="P5202"/>
      <c r="Q5202"/>
      <c r="R5202"/>
      <c r="S5202"/>
      <c r="T5202"/>
      <c r="U5202"/>
    </row>
    <row r="5203" spans="1:21" s="105" customFormat="1" x14ac:dyDescent="0.3">
      <c r="A5203"/>
      <c r="B5203"/>
      <c r="C5203"/>
      <c r="D5203"/>
      <c r="E5203"/>
      <c r="F5203"/>
      <c r="G5203"/>
      <c r="H5203"/>
      <c r="I5203"/>
      <c r="J5203" s="102"/>
      <c r="K5203"/>
      <c r="L5203" s="102"/>
      <c r="M5203" s="135"/>
      <c r="N5203"/>
      <c r="O5203"/>
      <c r="P5203"/>
      <c r="Q5203"/>
      <c r="R5203"/>
      <c r="S5203"/>
      <c r="T5203"/>
      <c r="U5203"/>
    </row>
    <row r="5204" spans="1:21" s="105" customFormat="1" x14ac:dyDescent="0.3">
      <c r="A5204"/>
      <c r="B5204"/>
      <c r="C5204"/>
      <c r="D5204"/>
      <c r="E5204"/>
      <c r="F5204"/>
      <c r="G5204"/>
      <c r="H5204"/>
      <c r="I5204"/>
      <c r="J5204" s="102"/>
      <c r="K5204"/>
      <c r="L5204" s="102"/>
      <c r="M5204" s="135"/>
      <c r="N5204"/>
      <c r="O5204"/>
      <c r="P5204"/>
      <c r="Q5204"/>
      <c r="R5204"/>
      <c r="S5204"/>
      <c r="T5204"/>
      <c r="U5204"/>
    </row>
    <row r="5205" spans="1:21" s="105" customFormat="1" x14ac:dyDescent="0.3">
      <c r="A5205"/>
      <c r="B5205"/>
      <c r="C5205"/>
      <c r="D5205"/>
      <c r="E5205"/>
      <c r="F5205"/>
      <c r="G5205"/>
      <c r="H5205"/>
      <c r="I5205"/>
      <c r="J5205" s="102"/>
      <c r="K5205"/>
      <c r="L5205" s="102"/>
      <c r="M5205" s="135"/>
      <c r="N5205"/>
      <c r="O5205"/>
      <c r="P5205"/>
      <c r="Q5205"/>
      <c r="R5205"/>
      <c r="S5205"/>
      <c r="T5205"/>
      <c r="U5205"/>
    </row>
    <row r="5206" spans="1:21" s="105" customFormat="1" x14ac:dyDescent="0.3">
      <c r="A5206"/>
      <c r="B5206"/>
      <c r="C5206"/>
      <c r="D5206"/>
      <c r="E5206"/>
      <c r="F5206"/>
      <c r="G5206"/>
      <c r="H5206"/>
      <c r="I5206"/>
      <c r="J5206" s="102"/>
      <c r="K5206"/>
      <c r="L5206" s="102"/>
      <c r="M5206" s="135"/>
      <c r="N5206"/>
      <c r="O5206"/>
      <c r="P5206"/>
      <c r="Q5206"/>
      <c r="R5206"/>
      <c r="S5206"/>
      <c r="T5206"/>
      <c r="U5206"/>
    </row>
    <row r="5207" spans="1:21" s="105" customFormat="1" x14ac:dyDescent="0.3">
      <c r="A5207"/>
      <c r="B5207"/>
      <c r="C5207"/>
      <c r="D5207"/>
      <c r="E5207"/>
      <c r="F5207"/>
      <c r="G5207"/>
      <c r="H5207"/>
      <c r="I5207"/>
      <c r="J5207" s="102"/>
      <c r="K5207"/>
      <c r="L5207" s="102"/>
      <c r="M5207" s="135"/>
      <c r="N5207"/>
      <c r="O5207"/>
      <c r="P5207"/>
      <c r="Q5207"/>
      <c r="R5207"/>
      <c r="S5207"/>
      <c r="T5207"/>
      <c r="U5207"/>
    </row>
    <row r="5208" spans="1:21" s="105" customFormat="1" x14ac:dyDescent="0.3">
      <c r="A5208"/>
      <c r="B5208"/>
      <c r="C5208"/>
      <c r="D5208"/>
      <c r="E5208"/>
      <c r="F5208"/>
      <c r="G5208"/>
      <c r="H5208"/>
      <c r="I5208"/>
      <c r="J5208" s="102"/>
      <c r="K5208"/>
      <c r="L5208" s="102"/>
      <c r="M5208" s="135"/>
      <c r="N5208"/>
      <c r="O5208"/>
      <c r="P5208"/>
      <c r="Q5208"/>
      <c r="R5208"/>
      <c r="S5208"/>
      <c r="T5208"/>
      <c r="U5208"/>
    </row>
    <row r="5209" spans="1:21" s="105" customFormat="1" x14ac:dyDescent="0.3">
      <c r="A5209"/>
      <c r="B5209"/>
      <c r="C5209"/>
      <c r="D5209"/>
      <c r="E5209"/>
      <c r="F5209"/>
      <c r="G5209"/>
      <c r="H5209"/>
      <c r="I5209"/>
      <c r="J5209" s="102"/>
      <c r="K5209"/>
      <c r="L5209" s="102"/>
      <c r="M5209" s="135"/>
      <c r="N5209"/>
      <c r="O5209"/>
      <c r="P5209"/>
      <c r="Q5209"/>
      <c r="R5209"/>
      <c r="S5209"/>
      <c r="T5209"/>
      <c r="U5209"/>
    </row>
    <row r="5210" spans="1:21" s="105" customFormat="1" x14ac:dyDescent="0.3">
      <c r="A5210"/>
      <c r="B5210"/>
      <c r="C5210"/>
      <c r="D5210"/>
      <c r="E5210"/>
      <c r="F5210"/>
      <c r="G5210"/>
      <c r="H5210"/>
      <c r="I5210"/>
      <c r="J5210" s="102"/>
      <c r="K5210"/>
      <c r="L5210" s="102"/>
      <c r="M5210" s="135"/>
      <c r="N5210"/>
      <c r="O5210"/>
      <c r="P5210"/>
      <c r="Q5210"/>
      <c r="R5210"/>
      <c r="S5210"/>
      <c r="T5210"/>
      <c r="U5210"/>
    </row>
    <row r="5211" spans="1:21" s="105" customFormat="1" x14ac:dyDescent="0.3">
      <c r="A5211"/>
      <c r="B5211"/>
      <c r="C5211"/>
      <c r="D5211"/>
      <c r="E5211"/>
      <c r="F5211"/>
      <c r="G5211"/>
      <c r="H5211"/>
      <c r="I5211"/>
      <c r="J5211" s="102"/>
      <c r="K5211"/>
      <c r="L5211" s="102"/>
      <c r="M5211" s="135"/>
      <c r="N5211"/>
      <c r="O5211"/>
      <c r="P5211"/>
      <c r="Q5211"/>
      <c r="R5211"/>
      <c r="S5211"/>
      <c r="T5211"/>
      <c r="U5211"/>
    </row>
    <row r="5212" spans="1:21" s="105" customFormat="1" x14ac:dyDescent="0.3">
      <c r="A5212"/>
      <c r="B5212"/>
      <c r="C5212"/>
      <c r="D5212"/>
      <c r="E5212"/>
      <c r="F5212"/>
      <c r="G5212"/>
      <c r="H5212"/>
      <c r="I5212"/>
      <c r="J5212" s="102"/>
      <c r="K5212"/>
      <c r="L5212" s="102"/>
      <c r="M5212" s="135"/>
      <c r="N5212"/>
      <c r="O5212"/>
      <c r="P5212"/>
      <c r="Q5212"/>
      <c r="R5212"/>
      <c r="S5212"/>
      <c r="T5212"/>
      <c r="U5212"/>
    </row>
    <row r="5213" spans="1:21" s="105" customFormat="1" x14ac:dyDescent="0.3">
      <c r="A5213"/>
      <c r="B5213"/>
      <c r="C5213"/>
      <c r="D5213"/>
      <c r="E5213"/>
      <c r="F5213"/>
      <c r="G5213"/>
      <c r="H5213"/>
      <c r="I5213"/>
      <c r="J5213" s="102"/>
      <c r="K5213"/>
      <c r="L5213" s="102"/>
      <c r="M5213" s="135"/>
      <c r="N5213"/>
      <c r="O5213"/>
      <c r="P5213"/>
      <c r="Q5213"/>
      <c r="R5213"/>
      <c r="S5213"/>
      <c r="T5213"/>
      <c r="U5213"/>
    </row>
    <row r="5214" spans="1:21" s="105" customFormat="1" x14ac:dyDescent="0.3">
      <c r="A5214"/>
      <c r="B5214"/>
      <c r="C5214"/>
      <c r="D5214"/>
      <c r="E5214"/>
      <c r="F5214"/>
      <c r="G5214"/>
      <c r="H5214"/>
      <c r="I5214"/>
      <c r="J5214" s="102"/>
      <c r="K5214"/>
      <c r="L5214" s="102"/>
      <c r="M5214" s="135"/>
      <c r="N5214"/>
      <c r="O5214"/>
      <c r="P5214"/>
      <c r="Q5214"/>
      <c r="R5214"/>
      <c r="S5214"/>
      <c r="T5214"/>
      <c r="U5214"/>
    </row>
    <row r="5215" spans="1:21" s="105" customFormat="1" x14ac:dyDescent="0.3">
      <c r="A5215"/>
      <c r="B5215"/>
      <c r="C5215"/>
      <c r="D5215"/>
      <c r="E5215"/>
      <c r="F5215"/>
      <c r="G5215"/>
      <c r="H5215"/>
      <c r="I5215"/>
      <c r="J5215" s="102"/>
      <c r="K5215"/>
      <c r="L5215" s="102"/>
      <c r="M5215" s="135"/>
      <c r="N5215"/>
      <c r="O5215"/>
      <c r="P5215"/>
      <c r="Q5215"/>
      <c r="R5215"/>
      <c r="S5215"/>
      <c r="T5215"/>
      <c r="U5215"/>
    </row>
    <row r="5216" spans="1:21" s="105" customFormat="1" x14ac:dyDescent="0.3">
      <c r="A5216"/>
      <c r="B5216"/>
      <c r="C5216"/>
      <c r="D5216"/>
      <c r="E5216"/>
      <c r="F5216"/>
      <c r="G5216"/>
      <c r="H5216"/>
      <c r="I5216"/>
      <c r="J5216" s="102"/>
      <c r="K5216"/>
      <c r="L5216" s="102"/>
      <c r="M5216" s="135"/>
      <c r="N5216"/>
      <c r="O5216"/>
      <c r="P5216"/>
      <c r="Q5216"/>
      <c r="R5216"/>
      <c r="S5216"/>
      <c r="T5216"/>
      <c r="U5216"/>
    </row>
    <row r="5217" spans="1:21" s="105" customFormat="1" x14ac:dyDescent="0.3">
      <c r="A5217"/>
      <c r="B5217"/>
      <c r="C5217"/>
      <c r="D5217"/>
      <c r="E5217"/>
      <c r="F5217"/>
      <c r="G5217"/>
      <c r="H5217"/>
      <c r="I5217"/>
      <c r="J5217" s="102"/>
      <c r="K5217"/>
      <c r="L5217" s="102"/>
      <c r="M5217" s="135"/>
      <c r="N5217"/>
      <c r="O5217"/>
      <c r="P5217"/>
      <c r="Q5217"/>
      <c r="R5217"/>
      <c r="S5217"/>
      <c r="T5217"/>
      <c r="U5217"/>
    </row>
    <row r="5218" spans="1:21" s="105" customFormat="1" x14ac:dyDescent="0.3">
      <c r="A5218"/>
      <c r="B5218"/>
      <c r="C5218"/>
      <c r="D5218"/>
      <c r="E5218"/>
      <c r="F5218"/>
      <c r="G5218"/>
      <c r="H5218"/>
      <c r="I5218"/>
      <c r="J5218" s="102"/>
      <c r="K5218"/>
      <c r="L5218" s="102"/>
      <c r="M5218" s="135"/>
      <c r="N5218"/>
      <c r="O5218"/>
      <c r="P5218"/>
      <c r="Q5218"/>
      <c r="R5218"/>
      <c r="S5218"/>
      <c r="T5218"/>
      <c r="U5218"/>
    </row>
    <row r="5219" spans="1:21" s="105" customFormat="1" x14ac:dyDescent="0.3">
      <c r="A5219"/>
      <c r="B5219"/>
      <c r="C5219"/>
      <c r="D5219"/>
      <c r="E5219"/>
      <c r="F5219"/>
      <c r="G5219"/>
      <c r="H5219"/>
      <c r="I5219"/>
      <c r="J5219" s="102"/>
      <c r="K5219"/>
      <c r="L5219" s="102"/>
      <c r="M5219" s="135"/>
      <c r="N5219"/>
      <c r="O5219"/>
      <c r="P5219"/>
      <c r="Q5219"/>
      <c r="R5219"/>
      <c r="S5219"/>
      <c r="T5219"/>
      <c r="U5219"/>
    </row>
    <row r="5220" spans="1:21" s="105" customFormat="1" x14ac:dyDescent="0.3">
      <c r="A5220"/>
      <c r="B5220"/>
      <c r="C5220"/>
      <c r="D5220"/>
      <c r="E5220"/>
      <c r="F5220"/>
      <c r="G5220"/>
      <c r="H5220"/>
      <c r="I5220"/>
      <c r="J5220" s="102"/>
      <c r="K5220"/>
      <c r="L5220" s="102"/>
      <c r="M5220" s="135"/>
      <c r="N5220"/>
      <c r="O5220"/>
      <c r="P5220"/>
      <c r="Q5220"/>
      <c r="R5220"/>
      <c r="S5220"/>
      <c r="T5220"/>
      <c r="U5220"/>
    </row>
    <row r="5221" spans="1:21" s="105" customFormat="1" x14ac:dyDescent="0.3">
      <c r="A5221"/>
      <c r="B5221"/>
      <c r="C5221"/>
      <c r="D5221"/>
      <c r="E5221"/>
      <c r="F5221"/>
      <c r="G5221"/>
      <c r="H5221"/>
      <c r="I5221"/>
      <c r="J5221" s="102"/>
      <c r="K5221"/>
      <c r="L5221" s="102"/>
      <c r="M5221" s="135"/>
      <c r="N5221"/>
      <c r="O5221"/>
      <c r="P5221"/>
      <c r="Q5221"/>
      <c r="R5221"/>
      <c r="S5221"/>
      <c r="T5221"/>
      <c r="U5221"/>
    </row>
    <row r="5222" spans="1:21" s="105" customFormat="1" x14ac:dyDescent="0.3">
      <c r="A5222"/>
      <c r="B5222"/>
      <c r="C5222"/>
      <c r="D5222"/>
      <c r="E5222"/>
      <c r="F5222"/>
      <c r="G5222"/>
      <c r="H5222"/>
      <c r="I5222"/>
      <c r="J5222" s="102"/>
      <c r="K5222"/>
      <c r="L5222" s="102"/>
      <c r="M5222" s="135"/>
      <c r="N5222"/>
      <c r="O5222"/>
      <c r="P5222"/>
      <c r="Q5222"/>
      <c r="R5222"/>
      <c r="S5222"/>
      <c r="T5222"/>
      <c r="U5222"/>
    </row>
    <row r="5223" spans="1:21" s="105" customFormat="1" x14ac:dyDescent="0.3">
      <c r="A5223"/>
      <c r="B5223"/>
      <c r="C5223"/>
      <c r="D5223"/>
      <c r="E5223"/>
      <c r="F5223"/>
      <c r="G5223"/>
      <c r="H5223"/>
      <c r="I5223"/>
      <c r="J5223" s="102"/>
      <c r="K5223"/>
      <c r="L5223" s="102"/>
      <c r="M5223" s="135"/>
      <c r="N5223"/>
      <c r="O5223"/>
      <c r="P5223"/>
      <c r="Q5223"/>
      <c r="R5223"/>
      <c r="S5223"/>
      <c r="T5223"/>
      <c r="U5223"/>
    </row>
    <row r="5224" spans="1:21" s="105" customFormat="1" x14ac:dyDescent="0.3">
      <c r="A5224"/>
      <c r="B5224"/>
      <c r="C5224"/>
      <c r="D5224"/>
      <c r="E5224"/>
      <c r="F5224"/>
      <c r="G5224"/>
      <c r="H5224"/>
      <c r="I5224"/>
      <c r="J5224" s="102"/>
      <c r="K5224"/>
      <c r="L5224" s="102"/>
      <c r="M5224" s="135"/>
      <c r="N5224"/>
      <c r="O5224"/>
      <c r="P5224"/>
      <c r="Q5224"/>
      <c r="R5224"/>
      <c r="S5224"/>
      <c r="T5224"/>
      <c r="U5224"/>
    </row>
    <row r="5225" spans="1:21" s="105" customFormat="1" x14ac:dyDescent="0.3">
      <c r="A5225"/>
      <c r="B5225"/>
      <c r="C5225"/>
      <c r="D5225"/>
      <c r="E5225"/>
      <c r="F5225"/>
      <c r="G5225"/>
      <c r="H5225"/>
      <c r="I5225"/>
      <c r="J5225" s="102"/>
      <c r="K5225"/>
      <c r="L5225" s="102"/>
      <c r="M5225" s="135"/>
      <c r="N5225"/>
      <c r="O5225"/>
      <c r="P5225"/>
      <c r="Q5225"/>
      <c r="R5225"/>
      <c r="S5225"/>
      <c r="T5225"/>
      <c r="U5225"/>
    </row>
    <row r="5226" spans="1:21" s="105" customFormat="1" x14ac:dyDescent="0.3">
      <c r="A5226"/>
      <c r="B5226"/>
      <c r="C5226"/>
      <c r="D5226"/>
      <c r="E5226"/>
      <c r="F5226"/>
      <c r="G5226"/>
      <c r="H5226"/>
      <c r="I5226"/>
      <c r="J5226" s="102"/>
      <c r="K5226"/>
      <c r="L5226" s="102"/>
      <c r="M5226" s="135"/>
      <c r="N5226"/>
      <c r="O5226"/>
      <c r="P5226"/>
      <c r="Q5226"/>
      <c r="R5226"/>
      <c r="S5226"/>
      <c r="T5226"/>
      <c r="U5226"/>
    </row>
    <row r="5227" spans="1:21" s="105" customFormat="1" x14ac:dyDescent="0.3">
      <c r="A5227"/>
      <c r="B5227"/>
      <c r="C5227"/>
      <c r="D5227"/>
      <c r="E5227"/>
      <c r="F5227"/>
      <c r="G5227"/>
      <c r="H5227"/>
      <c r="I5227"/>
      <c r="J5227" s="102"/>
      <c r="K5227"/>
      <c r="L5227" s="102"/>
      <c r="M5227" s="135"/>
      <c r="N5227"/>
      <c r="O5227"/>
      <c r="P5227"/>
      <c r="Q5227"/>
      <c r="R5227"/>
      <c r="S5227"/>
      <c r="T5227"/>
      <c r="U5227"/>
    </row>
    <row r="5228" spans="1:21" s="105" customFormat="1" x14ac:dyDescent="0.3">
      <c r="A5228"/>
      <c r="B5228"/>
      <c r="C5228"/>
      <c r="D5228"/>
      <c r="E5228"/>
      <c r="F5228"/>
      <c r="G5228"/>
      <c r="H5228"/>
      <c r="I5228"/>
      <c r="J5228" s="102"/>
      <c r="K5228"/>
      <c r="L5228" s="102"/>
      <c r="M5228" s="135"/>
      <c r="N5228"/>
      <c r="O5228"/>
      <c r="P5228"/>
      <c r="Q5228"/>
      <c r="R5228"/>
      <c r="S5228"/>
      <c r="T5228"/>
      <c r="U5228"/>
    </row>
    <row r="5229" spans="1:21" s="105" customFormat="1" x14ac:dyDescent="0.3">
      <c r="A5229"/>
      <c r="B5229"/>
      <c r="C5229"/>
      <c r="D5229"/>
      <c r="E5229"/>
      <c r="F5229"/>
      <c r="G5229"/>
      <c r="H5229"/>
      <c r="I5229"/>
      <c r="J5229" s="102"/>
      <c r="K5229"/>
      <c r="L5229" s="102"/>
      <c r="M5229" s="135"/>
      <c r="N5229"/>
      <c r="O5229"/>
      <c r="P5229"/>
      <c r="Q5229"/>
      <c r="R5229"/>
      <c r="S5229"/>
      <c r="T5229"/>
      <c r="U5229"/>
    </row>
    <row r="5230" spans="1:21" s="105" customFormat="1" x14ac:dyDescent="0.3">
      <c r="A5230"/>
      <c r="B5230"/>
      <c r="C5230"/>
      <c r="D5230"/>
      <c r="E5230"/>
      <c r="F5230"/>
      <c r="G5230"/>
      <c r="H5230"/>
      <c r="I5230"/>
      <c r="J5230" s="102"/>
      <c r="K5230"/>
      <c r="L5230" s="102"/>
      <c r="M5230" s="135"/>
      <c r="N5230"/>
      <c r="O5230"/>
      <c r="P5230"/>
      <c r="Q5230"/>
      <c r="R5230"/>
      <c r="S5230"/>
      <c r="T5230"/>
      <c r="U5230"/>
    </row>
    <row r="5231" spans="1:21" s="105" customFormat="1" x14ac:dyDescent="0.3">
      <c r="A5231"/>
      <c r="B5231"/>
      <c r="C5231"/>
      <c r="D5231"/>
      <c r="E5231"/>
      <c r="F5231"/>
      <c r="G5231"/>
      <c r="H5231"/>
      <c r="I5231"/>
      <c r="J5231" s="102"/>
      <c r="K5231"/>
      <c r="L5231" s="102"/>
      <c r="M5231" s="135"/>
      <c r="N5231"/>
      <c r="O5231"/>
      <c r="P5231"/>
      <c r="Q5231"/>
      <c r="R5231"/>
      <c r="S5231"/>
      <c r="T5231"/>
      <c r="U5231"/>
    </row>
    <row r="5232" spans="1:21" s="105" customFormat="1" x14ac:dyDescent="0.3">
      <c r="A5232"/>
      <c r="B5232"/>
      <c r="C5232"/>
      <c r="D5232"/>
      <c r="E5232"/>
      <c r="F5232"/>
      <c r="G5232"/>
      <c r="H5232"/>
      <c r="I5232"/>
      <c r="J5232" s="102"/>
      <c r="K5232"/>
      <c r="L5232" s="102"/>
      <c r="M5232" s="135"/>
      <c r="N5232"/>
      <c r="O5232"/>
      <c r="P5232"/>
      <c r="Q5232"/>
      <c r="R5232"/>
      <c r="S5232"/>
      <c r="T5232"/>
      <c r="U5232"/>
    </row>
    <row r="5233" spans="1:21" s="105" customFormat="1" x14ac:dyDescent="0.3">
      <c r="A5233"/>
      <c r="B5233"/>
      <c r="C5233"/>
      <c r="D5233"/>
      <c r="E5233"/>
      <c r="F5233"/>
      <c r="G5233"/>
      <c r="H5233"/>
      <c r="I5233"/>
      <c r="J5233" s="102"/>
      <c r="K5233"/>
      <c r="L5233" s="102"/>
      <c r="M5233" s="135"/>
      <c r="N5233"/>
      <c r="O5233"/>
      <c r="P5233"/>
      <c r="Q5233"/>
      <c r="R5233"/>
      <c r="S5233"/>
      <c r="T5233"/>
      <c r="U5233"/>
    </row>
    <row r="5234" spans="1:21" s="105" customFormat="1" x14ac:dyDescent="0.3">
      <c r="A5234"/>
      <c r="B5234"/>
      <c r="C5234"/>
      <c r="D5234"/>
      <c r="E5234"/>
      <c r="F5234"/>
      <c r="G5234"/>
      <c r="H5234"/>
      <c r="I5234"/>
      <c r="J5234" s="102"/>
      <c r="K5234"/>
      <c r="L5234" s="102"/>
      <c r="M5234" s="135"/>
      <c r="N5234"/>
      <c r="O5234"/>
      <c r="P5234"/>
      <c r="Q5234"/>
      <c r="R5234"/>
      <c r="S5234"/>
      <c r="T5234"/>
      <c r="U5234"/>
    </row>
    <row r="5235" spans="1:21" s="105" customFormat="1" x14ac:dyDescent="0.3">
      <c r="A5235"/>
      <c r="B5235"/>
      <c r="C5235"/>
      <c r="D5235"/>
      <c r="E5235"/>
      <c r="F5235"/>
      <c r="G5235"/>
      <c r="H5235"/>
      <c r="I5235"/>
      <c r="J5235" s="102"/>
      <c r="K5235"/>
      <c r="L5235" s="102"/>
      <c r="M5235" s="135"/>
      <c r="N5235"/>
      <c r="O5235"/>
      <c r="P5235"/>
      <c r="Q5235"/>
      <c r="R5235"/>
      <c r="S5235"/>
      <c r="T5235"/>
      <c r="U5235"/>
    </row>
    <row r="5236" spans="1:21" s="105" customFormat="1" x14ac:dyDescent="0.3">
      <c r="A5236"/>
      <c r="B5236"/>
      <c r="C5236"/>
      <c r="D5236"/>
      <c r="E5236"/>
      <c r="F5236"/>
      <c r="G5236"/>
      <c r="H5236"/>
      <c r="I5236"/>
      <c r="J5236" s="102"/>
      <c r="K5236"/>
      <c r="L5236" s="102"/>
      <c r="M5236" s="135"/>
      <c r="N5236"/>
      <c r="O5236"/>
      <c r="P5236"/>
      <c r="Q5236"/>
      <c r="R5236"/>
      <c r="S5236"/>
      <c r="T5236"/>
      <c r="U5236"/>
    </row>
    <row r="5237" spans="1:21" s="105" customFormat="1" x14ac:dyDescent="0.3">
      <c r="A5237"/>
      <c r="B5237"/>
      <c r="C5237"/>
      <c r="D5237"/>
      <c r="E5237"/>
      <c r="F5237"/>
      <c r="G5237"/>
      <c r="H5237"/>
      <c r="I5237"/>
      <c r="J5237" s="102"/>
      <c r="K5237"/>
      <c r="L5237" s="102"/>
      <c r="M5237" s="135"/>
      <c r="N5237"/>
      <c r="O5237"/>
      <c r="P5237"/>
      <c r="Q5237"/>
      <c r="R5237"/>
      <c r="S5237"/>
      <c r="T5237"/>
      <c r="U5237"/>
    </row>
    <row r="5238" spans="1:21" s="105" customFormat="1" x14ac:dyDescent="0.3">
      <c r="A5238"/>
      <c r="B5238"/>
      <c r="C5238"/>
      <c r="D5238"/>
      <c r="E5238"/>
      <c r="F5238"/>
      <c r="G5238"/>
      <c r="H5238"/>
      <c r="I5238"/>
      <c r="J5238" s="102"/>
      <c r="K5238"/>
      <c r="L5238" s="102"/>
      <c r="M5238" s="135"/>
      <c r="N5238"/>
      <c r="O5238"/>
      <c r="P5238"/>
      <c r="Q5238"/>
      <c r="R5238"/>
      <c r="S5238"/>
      <c r="T5238"/>
      <c r="U5238"/>
    </row>
    <row r="5239" spans="1:21" s="105" customFormat="1" x14ac:dyDescent="0.3">
      <c r="A5239"/>
      <c r="B5239"/>
      <c r="C5239"/>
      <c r="D5239"/>
      <c r="E5239"/>
      <c r="F5239"/>
      <c r="G5239"/>
      <c r="H5239"/>
      <c r="I5239"/>
      <c r="J5239" s="102"/>
      <c r="K5239"/>
      <c r="L5239" s="102"/>
      <c r="M5239" s="135"/>
      <c r="N5239"/>
      <c r="O5239"/>
      <c r="P5239"/>
      <c r="Q5239"/>
      <c r="R5239"/>
      <c r="S5239"/>
      <c r="T5239"/>
      <c r="U5239"/>
    </row>
    <row r="5240" spans="1:21" s="105" customFormat="1" x14ac:dyDescent="0.3">
      <c r="A5240"/>
      <c r="B5240"/>
      <c r="C5240"/>
      <c r="D5240"/>
      <c r="E5240"/>
      <c r="F5240"/>
      <c r="G5240"/>
      <c r="H5240"/>
      <c r="I5240"/>
      <c r="J5240" s="102"/>
      <c r="K5240"/>
      <c r="L5240" s="102"/>
      <c r="M5240" s="135"/>
      <c r="N5240"/>
      <c r="O5240"/>
      <c r="P5240"/>
      <c r="Q5240"/>
      <c r="R5240"/>
      <c r="S5240"/>
      <c r="T5240"/>
      <c r="U5240"/>
    </row>
    <row r="5241" spans="1:21" s="105" customFormat="1" x14ac:dyDescent="0.3">
      <c r="A5241"/>
      <c r="B5241"/>
      <c r="C5241"/>
      <c r="D5241"/>
      <c r="E5241"/>
      <c r="F5241"/>
      <c r="G5241"/>
      <c r="H5241"/>
      <c r="I5241"/>
      <c r="J5241" s="102"/>
      <c r="K5241"/>
      <c r="L5241" s="102"/>
      <c r="M5241" s="135"/>
      <c r="N5241"/>
      <c r="O5241"/>
      <c r="P5241"/>
      <c r="Q5241"/>
      <c r="R5241"/>
      <c r="S5241"/>
      <c r="T5241"/>
      <c r="U5241"/>
    </row>
    <row r="5242" spans="1:21" s="105" customFormat="1" x14ac:dyDescent="0.3">
      <c r="A5242"/>
      <c r="B5242"/>
      <c r="C5242"/>
      <c r="D5242"/>
      <c r="E5242"/>
      <c r="F5242"/>
      <c r="G5242"/>
      <c r="H5242"/>
      <c r="I5242"/>
      <c r="J5242" s="102"/>
      <c r="K5242"/>
      <c r="L5242" s="102"/>
      <c r="M5242" s="135"/>
      <c r="N5242"/>
      <c r="O5242"/>
      <c r="P5242"/>
      <c r="Q5242"/>
      <c r="R5242"/>
      <c r="S5242"/>
      <c r="T5242"/>
      <c r="U5242"/>
    </row>
    <row r="5243" spans="1:21" s="105" customFormat="1" x14ac:dyDescent="0.3">
      <c r="A5243"/>
      <c r="B5243"/>
      <c r="C5243"/>
      <c r="D5243"/>
      <c r="E5243"/>
      <c r="F5243"/>
      <c r="G5243"/>
      <c r="H5243"/>
      <c r="I5243"/>
      <c r="J5243" s="102"/>
      <c r="K5243"/>
      <c r="L5243" s="102"/>
      <c r="M5243" s="135"/>
      <c r="N5243"/>
      <c r="O5243"/>
      <c r="P5243"/>
      <c r="Q5243"/>
      <c r="R5243"/>
      <c r="S5243"/>
      <c r="T5243"/>
      <c r="U5243"/>
    </row>
    <row r="5244" spans="1:21" s="105" customFormat="1" x14ac:dyDescent="0.3">
      <c r="A5244"/>
      <c r="B5244"/>
      <c r="C5244"/>
      <c r="D5244"/>
      <c r="E5244"/>
      <c r="F5244"/>
      <c r="G5244"/>
      <c r="H5244"/>
      <c r="I5244"/>
      <c r="J5244" s="102"/>
      <c r="K5244"/>
      <c r="L5244" s="102"/>
      <c r="M5244" s="135"/>
      <c r="N5244"/>
      <c r="O5244"/>
      <c r="P5244"/>
      <c r="Q5244"/>
      <c r="R5244"/>
      <c r="S5244"/>
      <c r="T5244"/>
      <c r="U5244"/>
    </row>
    <row r="5245" spans="1:21" s="105" customFormat="1" x14ac:dyDescent="0.3">
      <c r="A5245"/>
      <c r="B5245"/>
      <c r="C5245"/>
      <c r="D5245"/>
      <c r="E5245"/>
      <c r="F5245"/>
      <c r="G5245"/>
      <c r="H5245"/>
      <c r="I5245"/>
      <c r="J5245" s="102"/>
      <c r="K5245"/>
      <c r="L5245" s="102"/>
      <c r="M5245" s="135"/>
      <c r="N5245"/>
      <c r="O5245"/>
      <c r="P5245"/>
      <c r="Q5245"/>
      <c r="R5245"/>
      <c r="S5245"/>
      <c r="T5245"/>
      <c r="U5245"/>
    </row>
    <row r="5246" spans="1:21" s="105" customFormat="1" x14ac:dyDescent="0.3">
      <c r="A5246"/>
      <c r="B5246"/>
      <c r="C5246"/>
      <c r="D5246"/>
      <c r="E5246"/>
      <c r="F5246"/>
      <c r="G5246"/>
      <c r="H5246"/>
      <c r="I5246"/>
      <c r="J5246" s="102"/>
      <c r="K5246"/>
      <c r="L5246" s="102"/>
      <c r="M5246" s="135"/>
      <c r="N5246"/>
      <c r="O5246"/>
      <c r="P5246"/>
      <c r="Q5246"/>
      <c r="R5246"/>
      <c r="S5246"/>
      <c r="T5246"/>
      <c r="U5246"/>
    </row>
    <row r="5247" spans="1:21" s="105" customFormat="1" x14ac:dyDescent="0.3">
      <c r="A5247"/>
      <c r="B5247"/>
      <c r="C5247"/>
      <c r="D5247"/>
      <c r="E5247"/>
      <c r="F5247"/>
      <c r="G5247"/>
      <c r="H5247"/>
      <c r="I5247"/>
      <c r="J5247" s="102"/>
      <c r="K5247"/>
      <c r="L5247" s="102"/>
      <c r="M5247" s="135"/>
      <c r="N5247"/>
      <c r="O5247"/>
      <c r="P5247"/>
      <c r="Q5247"/>
      <c r="R5247"/>
      <c r="S5247"/>
      <c r="T5247"/>
      <c r="U5247"/>
    </row>
    <row r="5248" spans="1:21" s="105" customFormat="1" x14ac:dyDescent="0.3">
      <c r="A5248"/>
      <c r="B5248"/>
      <c r="C5248"/>
      <c r="D5248"/>
      <c r="E5248"/>
      <c r="F5248"/>
      <c r="G5248"/>
      <c r="H5248"/>
      <c r="I5248"/>
      <c r="J5248" s="102"/>
      <c r="K5248"/>
      <c r="L5248" s="102"/>
      <c r="M5248" s="135"/>
      <c r="N5248"/>
      <c r="O5248"/>
      <c r="P5248"/>
      <c r="Q5248"/>
      <c r="R5248"/>
      <c r="S5248"/>
      <c r="T5248"/>
      <c r="U5248"/>
    </row>
    <row r="5249" spans="1:21" s="105" customFormat="1" x14ac:dyDescent="0.3">
      <c r="A5249"/>
      <c r="B5249"/>
      <c r="C5249"/>
      <c r="D5249"/>
      <c r="E5249"/>
      <c r="F5249"/>
      <c r="G5249"/>
      <c r="H5249"/>
      <c r="I5249"/>
      <c r="J5249" s="102"/>
      <c r="K5249"/>
      <c r="L5249" s="102"/>
      <c r="M5249" s="135"/>
      <c r="N5249"/>
      <c r="O5249"/>
      <c r="P5249"/>
      <c r="Q5249"/>
      <c r="R5249"/>
      <c r="S5249"/>
      <c r="T5249"/>
      <c r="U5249"/>
    </row>
    <row r="5250" spans="1:21" s="105" customFormat="1" x14ac:dyDescent="0.3">
      <c r="A5250"/>
      <c r="B5250"/>
      <c r="C5250"/>
      <c r="D5250"/>
      <c r="E5250"/>
      <c r="F5250"/>
      <c r="G5250"/>
      <c r="H5250"/>
      <c r="I5250"/>
      <c r="J5250" s="102"/>
      <c r="K5250"/>
      <c r="L5250" s="102"/>
      <c r="M5250" s="135"/>
      <c r="N5250"/>
      <c r="O5250"/>
      <c r="P5250"/>
      <c r="Q5250"/>
      <c r="R5250"/>
      <c r="S5250"/>
      <c r="T5250"/>
      <c r="U5250"/>
    </row>
    <row r="5251" spans="1:21" s="105" customFormat="1" x14ac:dyDescent="0.3">
      <c r="A5251"/>
      <c r="B5251"/>
      <c r="C5251"/>
      <c r="D5251"/>
      <c r="E5251"/>
      <c r="F5251"/>
      <c r="G5251"/>
      <c r="H5251"/>
      <c r="I5251"/>
      <c r="J5251" s="102"/>
      <c r="K5251"/>
      <c r="L5251" s="102"/>
      <c r="M5251" s="135"/>
      <c r="N5251"/>
      <c r="O5251"/>
      <c r="P5251"/>
      <c r="Q5251"/>
      <c r="R5251"/>
      <c r="S5251"/>
      <c r="T5251"/>
      <c r="U5251"/>
    </row>
    <row r="5252" spans="1:21" s="105" customFormat="1" x14ac:dyDescent="0.3">
      <c r="A5252"/>
      <c r="B5252"/>
      <c r="C5252"/>
      <c r="D5252"/>
      <c r="E5252"/>
      <c r="F5252"/>
      <c r="G5252"/>
      <c r="H5252"/>
      <c r="I5252"/>
      <c r="J5252" s="102"/>
      <c r="K5252"/>
      <c r="L5252" s="102"/>
      <c r="M5252" s="135"/>
      <c r="N5252"/>
      <c r="O5252"/>
      <c r="P5252"/>
      <c r="Q5252"/>
      <c r="R5252"/>
      <c r="S5252"/>
      <c r="T5252"/>
      <c r="U5252"/>
    </row>
    <row r="5253" spans="1:21" s="105" customFormat="1" x14ac:dyDescent="0.3">
      <c r="A5253"/>
      <c r="B5253"/>
      <c r="C5253"/>
      <c r="D5253"/>
      <c r="E5253"/>
      <c r="F5253"/>
      <c r="G5253"/>
      <c r="H5253"/>
      <c r="I5253"/>
      <c r="J5253" s="102"/>
      <c r="K5253"/>
      <c r="L5253" s="102"/>
      <c r="M5253" s="135"/>
      <c r="N5253"/>
      <c r="O5253"/>
      <c r="P5253"/>
      <c r="Q5253"/>
      <c r="R5253"/>
      <c r="S5253"/>
      <c r="T5253"/>
      <c r="U5253"/>
    </row>
    <row r="5254" spans="1:21" s="105" customFormat="1" x14ac:dyDescent="0.3">
      <c r="A5254"/>
      <c r="B5254"/>
      <c r="C5254"/>
      <c r="D5254"/>
      <c r="E5254"/>
      <c r="F5254"/>
      <c r="G5254"/>
      <c r="H5254"/>
      <c r="I5254"/>
      <c r="J5254" s="102"/>
      <c r="K5254"/>
      <c r="L5254" s="102"/>
      <c r="M5254" s="135"/>
      <c r="N5254"/>
      <c r="O5254"/>
      <c r="P5254"/>
      <c r="Q5254"/>
      <c r="R5254"/>
      <c r="S5254"/>
      <c r="T5254"/>
      <c r="U5254"/>
    </row>
    <row r="5255" spans="1:21" s="105" customFormat="1" x14ac:dyDescent="0.3">
      <c r="A5255"/>
      <c r="B5255"/>
      <c r="C5255"/>
      <c r="D5255"/>
      <c r="E5255"/>
      <c r="F5255"/>
      <c r="G5255"/>
      <c r="H5255"/>
      <c r="I5255"/>
      <c r="J5255" s="102"/>
      <c r="K5255"/>
      <c r="L5255" s="102"/>
      <c r="M5255" s="135"/>
      <c r="N5255"/>
      <c r="O5255"/>
      <c r="P5255"/>
      <c r="Q5255"/>
      <c r="R5255"/>
      <c r="S5255"/>
      <c r="T5255"/>
      <c r="U5255"/>
    </row>
    <row r="5256" spans="1:21" s="105" customFormat="1" x14ac:dyDescent="0.3">
      <c r="A5256"/>
      <c r="B5256"/>
      <c r="C5256"/>
      <c r="D5256"/>
      <c r="E5256"/>
      <c r="F5256"/>
      <c r="G5256"/>
      <c r="H5256"/>
      <c r="I5256"/>
      <c r="J5256" s="102"/>
      <c r="K5256"/>
      <c r="L5256" s="102"/>
      <c r="M5256" s="135"/>
      <c r="N5256"/>
      <c r="O5256"/>
      <c r="P5256"/>
      <c r="Q5256"/>
      <c r="R5256"/>
      <c r="S5256"/>
      <c r="T5256"/>
      <c r="U5256"/>
    </row>
    <row r="5257" spans="1:21" s="105" customFormat="1" x14ac:dyDescent="0.3">
      <c r="A5257"/>
      <c r="B5257"/>
      <c r="C5257"/>
      <c r="D5257"/>
      <c r="E5257"/>
      <c r="F5257"/>
      <c r="G5257"/>
      <c r="H5257"/>
      <c r="I5257"/>
      <c r="J5257" s="102"/>
      <c r="K5257"/>
      <c r="L5257" s="102"/>
      <c r="M5257" s="135"/>
      <c r="N5257"/>
      <c r="O5257"/>
      <c r="P5257"/>
      <c r="Q5257"/>
      <c r="R5257"/>
      <c r="S5257"/>
      <c r="T5257"/>
      <c r="U5257"/>
    </row>
    <row r="5258" spans="1:21" s="105" customFormat="1" x14ac:dyDescent="0.3">
      <c r="A5258"/>
      <c r="B5258"/>
      <c r="C5258"/>
      <c r="D5258"/>
      <c r="E5258"/>
      <c r="F5258"/>
      <c r="G5258"/>
      <c r="H5258"/>
      <c r="I5258"/>
      <c r="J5258" s="102"/>
      <c r="K5258"/>
      <c r="L5258" s="102"/>
      <c r="M5258" s="135"/>
      <c r="N5258"/>
      <c r="O5258"/>
      <c r="P5258"/>
      <c r="Q5258"/>
      <c r="R5258"/>
      <c r="S5258"/>
      <c r="T5258"/>
      <c r="U5258"/>
    </row>
    <row r="5259" spans="1:21" s="105" customFormat="1" x14ac:dyDescent="0.3">
      <c r="A5259"/>
      <c r="B5259"/>
      <c r="C5259"/>
      <c r="D5259"/>
      <c r="E5259"/>
      <c r="F5259"/>
      <c r="G5259"/>
      <c r="H5259"/>
      <c r="I5259"/>
      <c r="J5259" s="102"/>
      <c r="K5259"/>
      <c r="L5259" s="102"/>
      <c r="M5259" s="135"/>
      <c r="N5259"/>
      <c r="O5259"/>
      <c r="P5259"/>
      <c r="Q5259"/>
      <c r="R5259"/>
      <c r="S5259"/>
      <c r="T5259"/>
      <c r="U5259"/>
    </row>
    <row r="5260" spans="1:21" s="105" customFormat="1" x14ac:dyDescent="0.3">
      <c r="A5260"/>
      <c r="B5260"/>
      <c r="C5260"/>
      <c r="D5260"/>
      <c r="E5260"/>
      <c r="F5260"/>
      <c r="G5260"/>
      <c r="H5260"/>
      <c r="I5260"/>
      <c r="J5260" s="102"/>
      <c r="K5260"/>
      <c r="L5260" s="102"/>
      <c r="M5260" s="135"/>
      <c r="N5260"/>
      <c r="O5260"/>
      <c r="P5260"/>
      <c r="Q5260"/>
      <c r="R5260"/>
      <c r="S5260"/>
      <c r="T5260"/>
      <c r="U5260"/>
    </row>
    <row r="5261" spans="1:21" s="105" customFormat="1" x14ac:dyDescent="0.3">
      <c r="A5261"/>
      <c r="B5261"/>
      <c r="C5261"/>
      <c r="D5261"/>
      <c r="E5261"/>
      <c r="F5261"/>
      <c r="G5261"/>
      <c r="H5261"/>
      <c r="I5261"/>
      <c r="J5261" s="102"/>
      <c r="K5261"/>
      <c r="L5261" s="102"/>
      <c r="M5261" s="135"/>
      <c r="N5261"/>
      <c r="O5261"/>
      <c r="P5261"/>
      <c r="Q5261"/>
      <c r="R5261"/>
      <c r="S5261"/>
      <c r="T5261"/>
      <c r="U5261"/>
    </row>
    <row r="5262" spans="1:21" s="105" customFormat="1" x14ac:dyDescent="0.3">
      <c r="A5262"/>
      <c r="B5262"/>
      <c r="C5262"/>
      <c r="D5262"/>
      <c r="E5262"/>
      <c r="F5262"/>
      <c r="G5262"/>
      <c r="H5262"/>
      <c r="I5262"/>
      <c r="J5262" s="102"/>
      <c r="K5262"/>
      <c r="L5262" s="102"/>
      <c r="M5262" s="135"/>
      <c r="N5262"/>
      <c r="O5262"/>
      <c r="P5262"/>
      <c r="Q5262"/>
      <c r="R5262"/>
      <c r="S5262"/>
      <c r="T5262"/>
      <c r="U5262"/>
    </row>
    <row r="5263" spans="1:21" s="105" customFormat="1" x14ac:dyDescent="0.3">
      <c r="A5263"/>
      <c r="B5263"/>
      <c r="C5263"/>
      <c r="D5263"/>
      <c r="E5263"/>
      <c r="F5263"/>
      <c r="G5263"/>
      <c r="H5263"/>
      <c r="I5263"/>
      <c r="J5263" s="102"/>
      <c r="K5263"/>
      <c r="L5263" s="102"/>
      <c r="M5263" s="135"/>
      <c r="N5263"/>
      <c r="O5263"/>
      <c r="P5263"/>
      <c r="Q5263"/>
      <c r="R5263"/>
      <c r="S5263"/>
      <c r="T5263"/>
      <c r="U5263"/>
    </row>
    <row r="5264" spans="1:21" s="105" customFormat="1" x14ac:dyDescent="0.3">
      <c r="A5264"/>
      <c r="B5264"/>
      <c r="C5264"/>
      <c r="D5264"/>
      <c r="E5264"/>
      <c r="F5264"/>
      <c r="G5264"/>
      <c r="H5264"/>
      <c r="I5264"/>
      <c r="J5264" s="102"/>
      <c r="K5264"/>
      <c r="L5264" s="102"/>
      <c r="M5264" s="135"/>
      <c r="N5264"/>
      <c r="O5264"/>
      <c r="P5264"/>
      <c r="Q5264"/>
      <c r="R5264"/>
      <c r="S5264"/>
      <c r="T5264"/>
      <c r="U5264"/>
    </row>
    <row r="5265" spans="1:21" s="105" customFormat="1" x14ac:dyDescent="0.3">
      <c r="A5265"/>
      <c r="B5265"/>
      <c r="C5265"/>
      <c r="D5265"/>
      <c r="E5265"/>
      <c r="F5265"/>
      <c r="G5265"/>
      <c r="H5265"/>
      <c r="I5265"/>
      <c r="J5265" s="102"/>
      <c r="K5265"/>
      <c r="L5265" s="102"/>
      <c r="M5265" s="135"/>
      <c r="N5265"/>
      <c r="O5265"/>
      <c r="P5265"/>
      <c r="Q5265"/>
      <c r="R5265"/>
      <c r="S5265"/>
      <c r="T5265"/>
      <c r="U5265"/>
    </row>
    <row r="5266" spans="1:21" s="105" customFormat="1" x14ac:dyDescent="0.3">
      <c r="A5266"/>
      <c r="B5266"/>
      <c r="C5266"/>
      <c r="D5266"/>
      <c r="E5266"/>
      <c r="F5266"/>
      <c r="G5266"/>
      <c r="H5266"/>
      <c r="I5266"/>
      <c r="J5266" s="102"/>
      <c r="K5266"/>
      <c r="L5266" s="102"/>
      <c r="M5266" s="135"/>
      <c r="N5266"/>
      <c r="O5266"/>
      <c r="P5266"/>
      <c r="Q5266"/>
      <c r="R5266"/>
      <c r="S5266"/>
      <c r="T5266"/>
      <c r="U5266"/>
    </row>
    <row r="5267" spans="1:21" s="105" customFormat="1" x14ac:dyDescent="0.3">
      <c r="A5267"/>
      <c r="B5267"/>
      <c r="C5267"/>
      <c r="D5267"/>
      <c r="E5267"/>
      <c r="F5267"/>
      <c r="G5267"/>
      <c r="H5267"/>
      <c r="I5267"/>
      <c r="J5267" s="102"/>
      <c r="K5267"/>
      <c r="L5267" s="102"/>
      <c r="M5267" s="135"/>
      <c r="N5267"/>
      <c r="O5267"/>
      <c r="P5267"/>
      <c r="Q5267"/>
      <c r="R5267"/>
      <c r="S5267"/>
      <c r="T5267"/>
      <c r="U5267"/>
    </row>
    <row r="5268" spans="1:21" s="105" customFormat="1" x14ac:dyDescent="0.3">
      <c r="A5268"/>
      <c r="B5268"/>
      <c r="C5268"/>
      <c r="D5268"/>
      <c r="E5268"/>
      <c r="F5268"/>
      <c r="G5268"/>
      <c r="H5268"/>
      <c r="I5268"/>
      <c r="J5268" s="102"/>
      <c r="K5268"/>
      <c r="L5268" s="102"/>
      <c r="M5268" s="135"/>
      <c r="N5268"/>
      <c r="O5268"/>
      <c r="P5268"/>
      <c r="Q5268"/>
      <c r="R5268"/>
      <c r="S5268"/>
      <c r="T5268"/>
      <c r="U5268"/>
    </row>
    <row r="5269" spans="1:21" s="105" customFormat="1" x14ac:dyDescent="0.3">
      <c r="A5269"/>
      <c r="B5269"/>
      <c r="C5269"/>
      <c r="D5269"/>
      <c r="E5269"/>
      <c r="F5269"/>
      <c r="G5269"/>
      <c r="H5269"/>
      <c r="I5269"/>
      <c r="J5269" s="102"/>
      <c r="K5269"/>
      <c r="L5269" s="102"/>
      <c r="M5269" s="135"/>
      <c r="N5269"/>
      <c r="O5269"/>
      <c r="P5269"/>
      <c r="Q5269"/>
      <c r="R5269"/>
      <c r="S5269"/>
      <c r="T5269"/>
      <c r="U5269"/>
    </row>
    <row r="5270" spans="1:21" s="105" customFormat="1" x14ac:dyDescent="0.3">
      <c r="A5270"/>
      <c r="B5270"/>
      <c r="C5270"/>
      <c r="D5270"/>
      <c r="E5270"/>
      <c r="F5270"/>
      <c r="G5270"/>
      <c r="H5270"/>
      <c r="I5270"/>
      <c r="J5270" s="102"/>
      <c r="K5270"/>
      <c r="L5270" s="102"/>
      <c r="M5270" s="135"/>
      <c r="N5270"/>
      <c r="O5270"/>
      <c r="P5270"/>
      <c r="Q5270"/>
      <c r="R5270"/>
      <c r="S5270"/>
      <c r="T5270"/>
      <c r="U5270"/>
    </row>
    <row r="5271" spans="1:21" s="105" customFormat="1" x14ac:dyDescent="0.3">
      <c r="A5271"/>
      <c r="B5271"/>
      <c r="C5271"/>
      <c r="D5271"/>
      <c r="E5271"/>
      <c r="F5271"/>
      <c r="G5271"/>
      <c r="H5271"/>
      <c r="I5271"/>
      <c r="J5271" s="102"/>
      <c r="K5271"/>
      <c r="L5271" s="102"/>
      <c r="M5271" s="135"/>
      <c r="N5271"/>
      <c r="O5271"/>
      <c r="P5271"/>
      <c r="Q5271"/>
      <c r="R5271"/>
      <c r="S5271"/>
      <c r="T5271"/>
      <c r="U5271"/>
    </row>
    <row r="5272" spans="1:21" s="105" customFormat="1" x14ac:dyDescent="0.3">
      <c r="A5272"/>
      <c r="B5272"/>
      <c r="C5272"/>
      <c r="D5272"/>
      <c r="E5272"/>
      <c r="F5272"/>
      <c r="G5272"/>
      <c r="H5272"/>
      <c r="I5272"/>
      <c r="J5272" s="102"/>
      <c r="K5272"/>
      <c r="L5272" s="102"/>
      <c r="M5272" s="135"/>
      <c r="N5272"/>
      <c r="O5272"/>
      <c r="P5272"/>
      <c r="Q5272"/>
      <c r="R5272"/>
      <c r="S5272"/>
      <c r="T5272"/>
      <c r="U5272"/>
    </row>
    <row r="5273" spans="1:21" s="105" customFormat="1" x14ac:dyDescent="0.3">
      <c r="A5273"/>
      <c r="B5273"/>
      <c r="C5273"/>
      <c r="D5273"/>
      <c r="E5273"/>
      <c r="F5273"/>
      <c r="G5273"/>
      <c r="H5273"/>
      <c r="I5273"/>
      <c r="J5273" s="102"/>
      <c r="K5273"/>
      <c r="L5273" s="102"/>
      <c r="M5273" s="135"/>
      <c r="N5273"/>
      <c r="O5273"/>
      <c r="P5273"/>
      <c r="Q5273"/>
      <c r="R5273"/>
      <c r="S5273"/>
      <c r="T5273"/>
      <c r="U5273"/>
    </row>
    <row r="5274" spans="1:21" s="105" customFormat="1" x14ac:dyDescent="0.3">
      <c r="A5274"/>
      <c r="B5274"/>
      <c r="C5274"/>
      <c r="D5274"/>
      <c r="E5274"/>
      <c r="F5274"/>
      <c r="G5274"/>
      <c r="H5274"/>
      <c r="I5274"/>
      <c r="J5274" s="102"/>
      <c r="K5274"/>
      <c r="L5274" s="102"/>
      <c r="M5274" s="135"/>
      <c r="N5274"/>
      <c r="O5274"/>
      <c r="P5274"/>
      <c r="Q5274"/>
      <c r="R5274"/>
      <c r="S5274"/>
      <c r="T5274"/>
      <c r="U5274"/>
    </row>
    <row r="5275" spans="1:21" s="105" customFormat="1" x14ac:dyDescent="0.3">
      <c r="A5275"/>
      <c r="B5275"/>
      <c r="C5275"/>
      <c r="D5275"/>
      <c r="E5275"/>
      <c r="F5275"/>
      <c r="G5275"/>
      <c r="H5275"/>
      <c r="I5275"/>
      <c r="J5275" s="102"/>
      <c r="K5275"/>
      <c r="L5275" s="102"/>
      <c r="M5275" s="135"/>
      <c r="N5275"/>
      <c r="O5275"/>
      <c r="P5275"/>
      <c r="Q5275"/>
      <c r="R5275"/>
      <c r="S5275"/>
      <c r="T5275"/>
      <c r="U5275"/>
    </row>
    <row r="5276" spans="1:21" s="105" customFormat="1" x14ac:dyDescent="0.3">
      <c r="A5276"/>
      <c r="B5276"/>
      <c r="C5276"/>
      <c r="D5276"/>
      <c r="E5276"/>
      <c r="F5276"/>
      <c r="G5276"/>
      <c r="H5276"/>
      <c r="I5276"/>
      <c r="J5276" s="102"/>
      <c r="K5276"/>
      <c r="L5276" s="102"/>
      <c r="M5276" s="135"/>
      <c r="N5276"/>
      <c r="O5276"/>
      <c r="P5276"/>
      <c r="Q5276"/>
      <c r="R5276"/>
      <c r="S5276"/>
      <c r="T5276"/>
      <c r="U5276"/>
    </row>
    <row r="5277" spans="1:21" s="105" customFormat="1" x14ac:dyDescent="0.3">
      <c r="A5277"/>
      <c r="B5277"/>
      <c r="C5277"/>
      <c r="D5277"/>
      <c r="E5277"/>
      <c r="F5277"/>
      <c r="G5277"/>
      <c r="H5277"/>
      <c r="I5277"/>
      <c r="J5277" s="102"/>
      <c r="K5277"/>
      <c r="L5277" s="102"/>
      <c r="M5277" s="135"/>
      <c r="N5277"/>
      <c r="O5277"/>
      <c r="P5277"/>
      <c r="Q5277"/>
      <c r="R5277"/>
      <c r="S5277"/>
      <c r="T5277"/>
      <c r="U5277"/>
    </row>
    <row r="5278" spans="1:21" s="105" customFormat="1" x14ac:dyDescent="0.3">
      <c r="A5278"/>
      <c r="B5278"/>
      <c r="C5278"/>
      <c r="D5278"/>
      <c r="E5278"/>
      <c r="F5278"/>
      <c r="G5278"/>
      <c r="H5278"/>
      <c r="I5278"/>
      <c r="J5278" s="102"/>
      <c r="K5278"/>
      <c r="L5278" s="102"/>
      <c r="M5278" s="135"/>
      <c r="N5278"/>
      <c r="O5278"/>
      <c r="P5278"/>
      <c r="Q5278"/>
      <c r="R5278"/>
      <c r="S5278"/>
      <c r="T5278"/>
      <c r="U5278"/>
    </row>
    <row r="5279" spans="1:21" s="105" customFormat="1" x14ac:dyDescent="0.3">
      <c r="A5279"/>
      <c r="B5279"/>
      <c r="C5279"/>
      <c r="D5279"/>
      <c r="E5279"/>
      <c r="F5279"/>
      <c r="G5279"/>
      <c r="H5279"/>
      <c r="I5279"/>
      <c r="J5279" s="102"/>
      <c r="K5279"/>
      <c r="L5279" s="102"/>
      <c r="M5279" s="135"/>
      <c r="N5279"/>
      <c r="O5279"/>
      <c r="P5279"/>
      <c r="Q5279"/>
      <c r="R5279"/>
      <c r="S5279"/>
      <c r="T5279"/>
      <c r="U5279"/>
    </row>
    <row r="5280" spans="1:21" s="105" customFormat="1" x14ac:dyDescent="0.3">
      <c r="A5280"/>
      <c r="B5280"/>
      <c r="C5280"/>
      <c r="D5280"/>
      <c r="E5280"/>
      <c r="F5280"/>
      <c r="G5280"/>
      <c r="H5280"/>
      <c r="I5280"/>
      <c r="J5280" s="102"/>
      <c r="K5280"/>
      <c r="L5280" s="102"/>
      <c r="M5280" s="135"/>
      <c r="N5280"/>
      <c r="O5280"/>
      <c r="P5280"/>
      <c r="Q5280"/>
      <c r="R5280"/>
      <c r="S5280"/>
      <c r="T5280"/>
      <c r="U5280"/>
    </row>
    <row r="5281" spans="1:21" s="105" customFormat="1" x14ac:dyDescent="0.3">
      <c r="A5281"/>
      <c r="B5281"/>
      <c r="C5281"/>
      <c r="D5281"/>
      <c r="E5281"/>
      <c r="F5281"/>
      <c r="G5281"/>
      <c r="H5281"/>
      <c r="I5281"/>
      <c r="J5281" s="102"/>
      <c r="K5281"/>
      <c r="L5281" s="102"/>
      <c r="M5281" s="135"/>
      <c r="N5281"/>
      <c r="O5281"/>
      <c r="P5281"/>
      <c r="Q5281"/>
      <c r="R5281"/>
      <c r="S5281"/>
      <c r="T5281"/>
      <c r="U5281"/>
    </row>
    <row r="5282" spans="1:21" s="105" customFormat="1" x14ac:dyDescent="0.3">
      <c r="A5282"/>
      <c r="B5282"/>
      <c r="C5282"/>
      <c r="D5282"/>
      <c r="E5282"/>
      <c r="F5282"/>
      <c r="G5282"/>
      <c r="H5282"/>
      <c r="I5282"/>
      <c r="J5282" s="102"/>
      <c r="K5282"/>
      <c r="L5282" s="102"/>
      <c r="M5282" s="135"/>
      <c r="N5282"/>
      <c r="O5282"/>
      <c r="P5282"/>
      <c r="Q5282"/>
      <c r="R5282"/>
      <c r="S5282"/>
      <c r="T5282"/>
      <c r="U5282"/>
    </row>
    <row r="5283" spans="1:21" s="105" customFormat="1" x14ac:dyDescent="0.3">
      <c r="A5283"/>
      <c r="B5283"/>
      <c r="C5283"/>
      <c r="D5283"/>
      <c r="E5283"/>
      <c r="F5283"/>
      <c r="G5283"/>
      <c r="H5283"/>
      <c r="I5283"/>
      <c r="J5283" s="102"/>
      <c r="K5283"/>
      <c r="L5283" s="102"/>
      <c r="M5283" s="135"/>
      <c r="N5283"/>
      <c r="O5283"/>
      <c r="P5283"/>
      <c r="Q5283"/>
      <c r="R5283"/>
      <c r="S5283"/>
      <c r="T5283"/>
      <c r="U5283"/>
    </row>
    <row r="5284" spans="1:21" s="105" customFormat="1" x14ac:dyDescent="0.3">
      <c r="A5284"/>
      <c r="B5284"/>
      <c r="C5284"/>
      <c r="D5284"/>
      <c r="E5284"/>
      <c r="F5284"/>
      <c r="G5284"/>
      <c r="H5284"/>
      <c r="I5284"/>
      <c r="J5284" s="102"/>
      <c r="K5284"/>
      <c r="L5284" s="102"/>
      <c r="M5284" s="135"/>
      <c r="N5284"/>
      <c r="O5284"/>
      <c r="P5284"/>
      <c r="Q5284"/>
      <c r="R5284"/>
      <c r="S5284"/>
      <c r="T5284"/>
      <c r="U5284"/>
    </row>
    <row r="5285" spans="1:21" s="105" customFormat="1" x14ac:dyDescent="0.3">
      <c r="A5285"/>
      <c r="B5285"/>
      <c r="C5285"/>
      <c r="D5285"/>
      <c r="E5285"/>
      <c r="F5285"/>
      <c r="G5285"/>
      <c r="H5285"/>
      <c r="I5285"/>
      <c r="J5285" s="102"/>
      <c r="K5285"/>
      <c r="L5285" s="102"/>
      <c r="M5285" s="135"/>
      <c r="N5285"/>
      <c r="O5285"/>
      <c r="P5285"/>
      <c r="Q5285"/>
      <c r="R5285"/>
      <c r="S5285"/>
      <c r="T5285"/>
      <c r="U5285"/>
    </row>
    <row r="5286" spans="1:21" s="105" customFormat="1" x14ac:dyDescent="0.3">
      <c r="A5286"/>
      <c r="B5286"/>
      <c r="C5286"/>
      <c r="D5286"/>
      <c r="E5286"/>
      <c r="F5286"/>
      <c r="G5286"/>
      <c r="H5286"/>
      <c r="I5286"/>
      <c r="J5286" s="102"/>
      <c r="K5286"/>
      <c r="L5286" s="102"/>
      <c r="M5286" s="135"/>
      <c r="N5286"/>
      <c r="O5286"/>
      <c r="P5286"/>
      <c r="Q5286"/>
      <c r="R5286"/>
      <c r="S5286"/>
      <c r="T5286"/>
      <c r="U5286"/>
    </row>
    <row r="5287" spans="1:21" s="105" customFormat="1" x14ac:dyDescent="0.3">
      <c r="A5287"/>
      <c r="B5287"/>
      <c r="C5287"/>
      <c r="D5287"/>
      <c r="E5287"/>
      <c r="F5287"/>
      <c r="G5287"/>
      <c r="H5287"/>
      <c r="I5287"/>
      <c r="J5287" s="102"/>
      <c r="K5287"/>
      <c r="L5287" s="102"/>
      <c r="M5287" s="135"/>
      <c r="N5287"/>
      <c r="O5287"/>
      <c r="P5287"/>
      <c r="Q5287"/>
      <c r="R5287"/>
      <c r="S5287"/>
      <c r="T5287"/>
      <c r="U5287"/>
    </row>
    <row r="5288" spans="1:21" s="105" customFormat="1" x14ac:dyDescent="0.3">
      <c r="A5288"/>
      <c r="B5288"/>
      <c r="C5288"/>
      <c r="D5288"/>
      <c r="E5288"/>
      <c r="F5288"/>
      <c r="G5288"/>
      <c r="H5288"/>
      <c r="I5288"/>
      <c r="J5288" s="102"/>
      <c r="K5288"/>
      <c r="L5288" s="102"/>
      <c r="M5288" s="135"/>
      <c r="N5288"/>
      <c r="O5288"/>
      <c r="P5288"/>
      <c r="Q5288"/>
      <c r="R5288"/>
      <c r="S5288"/>
      <c r="T5288"/>
      <c r="U5288"/>
    </row>
    <row r="5289" spans="1:21" s="105" customFormat="1" x14ac:dyDescent="0.3">
      <c r="A5289"/>
      <c r="B5289"/>
      <c r="C5289"/>
      <c r="D5289"/>
      <c r="E5289"/>
      <c r="F5289"/>
      <c r="G5289"/>
      <c r="H5289"/>
      <c r="I5289"/>
      <c r="J5289" s="102"/>
      <c r="K5289"/>
      <c r="L5289" s="102"/>
      <c r="M5289" s="135"/>
      <c r="N5289"/>
      <c r="O5289"/>
      <c r="P5289"/>
      <c r="Q5289"/>
      <c r="R5289"/>
      <c r="S5289"/>
      <c r="T5289"/>
      <c r="U5289"/>
    </row>
    <row r="5290" spans="1:21" s="105" customFormat="1" x14ac:dyDescent="0.3">
      <c r="A5290"/>
      <c r="B5290"/>
      <c r="C5290"/>
      <c r="D5290"/>
      <c r="E5290"/>
      <c r="F5290"/>
      <c r="G5290"/>
      <c r="H5290"/>
      <c r="I5290"/>
      <c r="J5290" s="102"/>
      <c r="K5290"/>
      <c r="L5290" s="102"/>
      <c r="M5290" s="135"/>
      <c r="N5290"/>
      <c r="O5290"/>
      <c r="P5290"/>
      <c r="Q5290"/>
      <c r="R5290"/>
      <c r="S5290"/>
      <c r="T5290"/>
      <c r="U5290"/>
    </row>
    <row r="5291" spans="1:21" s="105" customFormat="1" x14ac:dyDescent="0.3">
      <c r="A5291"/>
      <c r="B5291"/>
      <c r="C5291"/>
      <c r="D5291"/>
      <c r="E5291"/>
      <c r="F5291"/>
      <c r="G5291"/>
      <c r="H5291"/>
      <c r="I5291"/>
      <c r="J5291" s="102"/>
      <c r="K5291"/>
      <c r="L5291" s="102"/>
      <c r="M5291" s="135"/>
      <c r="N5291"/>
      <c r="O5291"/>
      <c r="P5291"/>
      <c r="Q5291"/>
      <c r="R5291"/>
      <c r="S5291"/>
      <c r="T5291"/>
      <c r="U5291"/>
    </row>
    <row r="5292" spans="1:21" s="105" customFormat="1" x14ac:dyDescent="0.3">
      <c r="A5292"/>
      <c r="B5292"/>
      <c r="C5292"/>
      <c r="D5292"/>
      <c r="E5292"/>
      <c r="F5292"/>
      <c r="G5292"/>
      <c r="H5292"/>
      <c r="I5292"/>
      <c r="J5292" s="102"/>
      <c r="K5292"/>
      <c r="L5292" s="102"/>
      <c r="M5292" s="135"/>
      <c r="N5292"/>
      <c r="O5292"/>
      <c r="P5292"/>
      <c r="Q5292"/>
      <c r="R5292"/>
      <c r="S5292"/>
      <c r="T5292"/>
      <c r="U5292"/>
    </row>
    <row r="5293" spans="1:21" s="105" customFormat="1" x14ac:dyDescent="0.3">
      <c r="A5293"/>
      <c r="B5293"/>
      <c r="C5293"/>
      <c r="D5293"/>
      <c r="E5293"/>
      <c r="F5293"/>
      <c r="G5293"/>
      <c r="H5293"/>
      <c r="I5293"/>
      <c r="J5293" s="102"/>
      <c r="K5293"/>
      <c r="L5293" s="102"/>
      <c r="M5293" s="135"/>
      <c r="N5293"/>
      <c r="O5293"/>
      <c r="P5293"/>
      <c r="Q5293"/>
      <c r="R5293"/>
      <c r="S5293"/>
      <c r="T5293"/>
      <c r="U5293"/>
    </row>
    <row r="5294" spans="1:21" s="105" customFormat="1" x14ac:dyDescent="0.3">
      <c r="A5294"/>
      <c r="B5294"/>
      <c r="C5294"/>
      <c r="D5294"/>
      <c r="E5294"/>
      <c r="F5294"/>
      <c r="G5294"/>
      <c r="H5294"/>
      <c r="I5294"/>
      <c r="J5294" s="102"/>
      <c r="K5294"/>
      <c r="L5294" s="102"/>
      <c r="M5294" s="135"/>
      <c r="N5294"/>
      <c r="O5294"/>
      <c r="P5294"/>
      <c r="Q5294"/>
      <c r="R5294"/>
      <c r="S5294"/>
      <c r="T5294"/>
      <c r="U5294"/>
    </row>
    <row r="5295" spans="1:21" s="105" customFormat="1" x14ac:dyDescent="0.3">
      <c r="A5295"/>
      <c r="B5295"/>
      <c r="C5295"/>
      <c r="D5295"/>
      <c r="E5295"/>
      <c r="F5295"/>
      <c r="G5295"/>
      <c r="H5295"/>
      <c r="I5295"/>
      <c r="J5295" s="102"/>
      <c r="K5295"/>
      <c r="L5295" s="102"/>
      <c r="M5295" s="135"/>
      <c r="N5295"/>
      <c r="O5295"/>
      <c r="P5295"/>
      <c r="Q5295"/>
      <c r="R5295"/>
      <c r="S5295"/>
      <c r="T5295"/>
      <c r="U5295"/>
    </row>
    <row r="5296" spans="1:21" s="105" customFormat="1" x14ac:dyDescent="0.3">
      <c r="A5296"/>
      <c r="B5296"/>
      <c r="C5296"/>
      <c r="D5296"/>
      <c r="E5296"/>
      <c r="F5296"/>
      <c r="G5296"/>
      <c r="H5296"/>
      <c r="I5296"/>
      <c r="J5296" s="102"/>
      <c r="K5296"/>
      <c r="L5296" s="102"/>
      <c r="M5296" s="135"/>
      <c r="N5296"/>
      <c r="O5296"/>
      <c r="P5296"/>
      <c r="Q5296"/>
      <c r="R5296"/>
      <c r="S5296"/>
      <c r="T5296"/>
      <c r="U5296"/>
    </row>
    <row r="5297" spans="1:21" s="105" customFormat="1" x14ac:dyDescent="0.3">
      <c r="A5297"/>
      <c r="B5297"/>
      <c r="C5297"/>
      <c r="D5297"/>
      <c r="E5297"/>
      <c r="F5297"/>
      <c r="G5297"/>
      <c r="H5297"/>
      <c r="I5297"/>
      <c r="J5297" s="102"/>
      <c r="K5297"/>
      <c r="L5297" s="102"/>
      <c r="M5297" s="135"/>
      <c r="N5297"/>
      <c r="O5297"/>
      <c r="P5297"/>
      <c r="Q5297"/>
      <c r="R5297"/>
      <c r="S5297"/>
      <c r="T5297"/>
      <c r="U5297"/>
    </row>
    <row r="5298" spans="1:21" s="105" customFormat="1" x14ac:dyDescent="0.3">
      <c r="A5298"/>
      <c r="B5298"/>
      <c r="C5298"/>
      <c r="D5298"/>
      <c r="E5298"/>
      <c r="F5298"/>
      <c r="G5298"/>
      <c r="H5298"/>
      <c r="I5298"/>
      <c r="J5298" s="102"/>
      <c r="K5298"/>
      <c r="L5298" s="102"/>
      <c r="M5298" s="135"/>
      <c r="N5298"/>
      <c r="O5298"/>
      <c r="P5298"/>
      <c r="Q5298"/>
      <c r="R5298"/>
      <c r="S5298"/>
      <c r="T5298"/>
      <c r="U5298"/>
    </row>
    <row r="5299" spans="1:21" s="105" customFormat="1" x14ac:dyDescent="0.3">
      <c r="A5299"/>
      <c r="B5299"/>
      <c r="C5299"/>
      <c r="D5299"/>
      <c r="E5299"/>
      <c r="F5299"/>
      <c r="G5299"/>
      <c r="H5299"/>
      <c r="I5299"/>
      <c r="J5299" s="102"/>
      <c r="K5299"/>
      <c r="L5299" s="102"/>
      <c r="M5299" s="135"/>
      <c r="N5299"/>
      <c r="O5299"/>
      <c r="P5299"/>
      <c r="Q5299"/>
      <c r="R5299"/>
      <c r="S5299"/>
      <c r="T5299"/>
      <c r="U5299"/>
    </row>
    <row r="5300" spans="1:21" s="105" customFormat="1" x14ac:dyDescent="0.3">
      <c r="A5300"/>
      <c r="B5300"/>
      <c r="C5300"/>
      <c r="D5300"/>
      <c r="E5300"/>
      <c r="F5300"/>
      <c r="G5300"/>
      <c r="H5300"/>
      <c r="I5300"/>
      <c r="J5300" s="102"/>
      <c r="K5300"/>
      <c r="L5300" s="102"/>
      <c r="M5300" s="135"/>
      <c r="N5300"/>
      <c r="O5300"/>
      <c r="P5300"/>
      <c r="Q5300"/>
      <c r="R5300"/>
      <c r="S5300"/>
      <c r="T5300"/>
      <c r="U5300"/>
    </row>
    <row r="5301" spans="1:21" s="105" customFormat="1" x14ac:dyDescent="0.3">
      <c r="A5301"/>
      <c r="B5301"/>
      <c r="C5301"/>
      <c r="D5301"/>
      <c r="E5301"/>
      <c r="F5301"/>
      <c r="G5301"/>
      <c r="H5301"/>
      <c r="I5301"/>
      <c r="J5301" s="102"/>
      <c r="K5301"/>
      <c r="L5301" s="102"/>
      <c r="M5301" s="135"/>
      <c r="N5301"/>
      <c r="O5301"/>
      <c r="P5301"/>
      <c r="Q5301"/>
      <c r="R5301"/>
      <c r="S5301"/>
      <c r="T5301"/>
      <c r="U5301"/>
    </row>
    <row r="5302" spans="1:21" s="105" customFormat="1" x14ac:dyDescent="0.3">
      <c r="A5302"/>
      <c r="B5302"/>
      <c r="C5302"/>
      <c r="D5302"/>
      <c r="E5302"/>
      <c r="F5302"/>
      <c r="G5302"/>
      <c r="H5302"/>
      <c r="I5302"/>
      <c r="J5302" s="102"/>
      <c r="K5302"/>
      <c r="L5302" s="102"/>
      <c r="M5302" s="135"/>
      <c r="N5302"/>
      <c r="O5302"/>
      <c r="P5302"/>
      <c r="Q5302"/>
      <c r="R5302"/>
      <c r="S5302"/>
      <c r="T5302"/>
      <c r="U5302"/>
    </row>
    <row r="5303" spans="1:21" s="105" customFormat="1" x14ac:dyDescent="0.3">
      <c r="A5303"/>
      <c r="B5303"/>
      <c r="C5303"/>
      <c r="D5303"/>
      <c r="E5303"/>
      <c r="F5303"/>
      <c r="G5303"/>
      <c r="H5303"/>
      <c r="I5303"/>
      <c r="J5303" s="102"/>
      <c r="K5303"/>
      <c r="L5303" s="102"/>
      <c r="M5303" s="135"/>
      <c r="N5303"/>
      <c r="O5303"/>
      <c r="P5303"/>
      <c r="Q5303"/>
      <c r="R5303"/>
      <c r="S5303"/>
      <c r="T5303"/>
      <c r="U5303"/>
    </row>
    <row r="5304" spans="1:21" s="105" customFormat="1" x14ac:dyDescent="0.3">
      <c r="A5304"/>
      <c r="B5304"/>
      <c r="C5304"/>
      <c r="D5304"/>
      <c r="E5304"/>
      <c r="F5304"/>
      <c r="G5304"/>
      <c r="H5304"/>
      <c r="I5304"/>
      <c r="J5304" s="102"/>
      <c r="K5304"/>
      <c r="L5304" s="102"/>
      <c r="M5304" s="135"/>
      <c r="N5304"/>
      <c r="O5304"/>
      <c r="P5304"/>
      <c r="Q5304"/>
      <c r="R5304"/>
      <c r="S5304"/>
      <c r="T5304"/>
      <c r="U5304"/>
    </row>
    <row r="5305" spans="1:21" s="105" customFormat="1" x14ac:dyDescent="0.3">
      <c r="A5305"/>
      <c r="B5305"/>
      <c r="C5305"/>
      <c r="D5305"/>
      <c r="E5305"/>
      <c r="F5305"/>
      <c r="G5305"/>
      <c r="H5305"/>
      <c r="I5305"/>
      <c r="J5305" s="102"/>
      <c r="K5305"/>
      <c r="L5305" s="102"/>
      <c r="M5305" s="135"/>
      <c r="N5305"/>
      <c r="O5305"/>
      <c r="P5305"/>
      <c r="Q5305"/>
      <c r="R5305"/>
      <c r="S5305"/>
      <c r="T5305"/>
      <c r="U5305"/>
    </row>
    <row r="5306" spans="1:21" s="105" customFormat="1" x14ac:dyDescent="0.3">
      <c r="A5306"/>
      <c r="B5306"/>
      <c r="C5306"/>
      <c r="D5306"/>
      <c r="E5306"/>
      <c r="F5306"/>
      <c r="G5306"/>
      <c r="H5306"/>
      <c r="I5306"/>
      <c r="J5306" s="102"/>
      <c r="K5306"/>
      <c r="L5306" s="102"/>
      <c r="M5306" s="135"/>
      <c r="N5306"/>
      <c r="O5306"/>
      <c r="P5306"/>
      <c r="Q5306"/>
      <c r="R5306"/>
      <c r="S5306"/>
      <c r="T5306"/>
      <c r="U5306"/>
    </row>
    <row r="5307" spans="1:21" s="105" customFormat="1" x14ac:dyDescent="0.3">
      <c r="A5307"/>
      <c r="B5307"/>
      <c r="C5307"/>
      <c r="D5307"/>
      <c r="E5307"/>
      <c r="F5307"/>
      <c r="G5307"/>
      <c r="H5307"/>
      <c r="I5307"/>
      <c r="J5307" s="102"/>
      <c r="K5307"/>
      <c r="L5307" s="102"/>
      <c r="M5307" s="135"/>
      <c r="N5307"/>
      <c r="O5307"/>
      <c r="P5307"/>
      <c r="Q5307"/>
      <c r="R5307"/>
      <c r="S5307"/>
      <c r="T5307"/>
      <c r="U5307"/>
    </row>
    <row r="5308" spans="1:21" s="105" customFormat="1" x14ac:dyDescent="0.3">
      <c r="A5308"/>
      <c r="B5308"/>
      <c r="C5308"/>
      <c r="D5308"/>
      <c r="E5308"/>
      <c r="F5308"/>
      <c r="G5308"/>
      <c r="H5308"/>
      <c r="I5308"/>
      <c r="J5308" s="102"/>
      <c r="K5308"/>
      <c r="L5308" s="102"/>
      <c r="M5308" s="135"/>
      <c r="N5308"/>
      <c r="O5308"/>
      <c r="P5308"/>
      <c r="Q5308"/>
      <c r="R5308"/>
      <c r="S5308"/>
      <c r="T5308"/>
      <c r="U5308"/>
    </row>
    <row r="5309" spans="1:21" s="105" customFormat="1" x14ac:dyDescent="0.3">
      <c r="A5309"/>
      <c r="B5309"/>
      <c r="C5309"/>
      <c r="D5309"/>
      <c r="E5309"/>
      <c r="F5309"/>
      <c r="G5309"/>
      <c r="H5309"/>
      <c r="I5309"/>
      <c r="J5309" s="102"/>
      <c r="K5309"/>
      <c r="L5309" s="102"/>
      <c r="M5309" s="135"/>
      <c r="N5309"/>
      <c r="O5309"/>
      <c r="P5309"/>
      <c r="Q5309"/>
      <c r="R5309"/>
      <c r="S5309"/>
      <c r="T5309"/>
      <c r="U5309"/>
    </row>
    <row r="5310" spans="1:21" s="105" customFormat="1" x14ac:dyDescent="0.3">
      <c r="A5310"/>
      <c r="B5310"/>
      <c r="C5310"/>
      <c r="D5310"/>
      <c r="E5310"/>
      <c r="F5310"/>
      <c r="G5310"/>
      <c r="H5310"/>
      <c r="I5310"/>
      <c r="J5310" s="102"/>
      <c r="K5310"/>
      <c r="L5310" s="102"/>
      <c r="M5310" s="135"/>
      <c r="N5310"/>
      <c r="O5310"/>
      <c r="P5310"/>
      <c r="Q5310"/>
      <c r="R5310"/>
      <c r="S5310"/>
      <c r="T5310"/>
      <c r="U5310"/>
    </row>
    <row r="5311" spans="1:21" s="105" customFormat="1" x14ac:dyDescent="0.3">
      <c r="A5311"/>
      <c r="B5311"/>
      <c r="C5311"/>
      <c r="D5311"/>
      <c r="E5311"/>
      <c r="F5311"/>
      <c r="G5311"/>
      <c r="H5311"/>
      <c r="I5311"/>
      <c r="J5311" s="102"/>
      <c r="K5311"/>
      <c r="L5311" s="102"/>
      <c r="M5311" s="135"/>
      <c r="N5311"/>
      <c r="O5311"/>
      <c r="P5311"/>
      <c r="Q5311"/>
      <c r="R5311"/>
      <c r="S5311"/>
      <c r="T5311"/>
      <c r="U5311"/>
    </row>
    <row r="5312" spans="1:21" s="105" customFormat="1" x14ac:dyDescent="0.3">
      <c r="A5312"/>
      <c r="B5312"/>
      <c r="C5312"/>
      <c r="D5312"/>
      <c r="E5312"/>
      <c r="F5312"/>
      <c r="G5312"/>
      <c r="H5312"/>
      <c r="I5312"/>
      <c r="J5312" s="102"/>
      <c r="K5312"/>
      <c r="L5312" s="102"/>
      <c r="M5312" s="135"/>
      <c r="N5312"/>
      <c r="O5312"/>
      <c r="P5312"/>
      <c r="Q5312"/>
      <c r="R5312"/>
      <c r="S5312"/>
      <c r="T5312"/>
      <c r="U5312"/>
    </row>
    <row r="5313" spans="1:21" s="105" customFormat="1" x14ac:dyDescent="0.3">
      <c r="A5313"/>
      <c r="B5313"/>
      <c r="C5313"/>
      <c r="D5313"/>
      <c r="E5313"/>
      <c r="F5313"/>
      <c r="G5313"/>
      <c r="H5313"/>
      <c r="I5313"/>
      <c r="J5313" s="102"/>
      <c r="K5313"/>
      <c r="L5313" s="102"/>
      <c r="M5313" s="135"/>
      <c r="N5313"/>
      <c r="O5313"/>
      <c r="P5313"/>
      <c r="Q5313"/>
      <c r="R5313"/>
      <c r="S5313"/>
      <c r="T5313"/>
      <c r="U5313"/>
    </row>
    <row r="5314" spans="1:21" s="105" customFormat="1" x14ac:dyDescent="0.3">
      <c r="A5314"/>
      <c r="B5314"/>
      <c r="C5314"/>
      <c r="D5314"/>
      <c r="E5314"/>
      <c r="F5314"/>
      <c r="G5314"/>
      <c r="H5314"/>
      <c r="I5314"/>
      <c r="J5314" s="102"/>
      <c r="K5314"/>
      <c r="L5314" s="102"/>
      <c r="M5314" s="135"/>
      <c r="N5314"/>
      <c r="O5314"/>
      <c r="P5314"/>
      <c r="Q5314"/>
      <c r="R5314"/>
      <c r="S5314"/>
      <c r="T5314"/>
      <c r="U5314"/>
    </row>
    <row r="5315" spans="1:21" s="105" customFormat="1" x14ac:dyDescent="0.3">
      <c r="A5315"/>
      <c r="B5315"/>
      <c r="C5315"/>
      <c r="D5315"/>
      <c r="E5315"/>
      <c r="F5315"/>
      <c r="G5315"/>
      <c r="H5315"/>
      <c r="I5315"/>
      <c r="J5315" s="102"/>
      <c r="K5315"/>
      <c r="L5315" s="102"/>
      <c r="M5315" s="135"/>
      <c r="N5315"/>
      <c r="O5315"/>
      <c r="P5315"/>
      <c r="Q5315"/>
      <c r="R5315"/>
      <c r="S5315"/>
      <c r="T5315"/>
      <c r="U5315"/>
    </row>
    <row r="5316" spans="1:21" s="105" customFormat="1" x14ac:dyDescent="0.3">
      <c r="A5316"/>
      <c r="B5316"/>
      <c r="C5316"/>
      <c r="D5316"/>
      <c r="E5316"/>
      <c r="F5316"/>
      <c r="G5316"/>
      <c r="H5316"/>
      <c r="I5316"/>
      <c r="J5316" s="102"/>
      <c r="K5316"/>
      <c r="L5316" s="102"/>
      <c r="M5316" s="135"/>
      <c r="N5316"/>
      <c r="O5316"/>
      <c r="P5316"/>
      <c r="Q5316"/>
      <c r="R5316"/>
      <c r="S5316"/>
      <c r="T5316"/>
      <c r="U5316"/>
    </row>
    <row r="5317" spans="1:21" s="105" customFormat="1" x14ac:dyDescent="0.3">
      <c r="A5317"/>
      <c r="B5317"/>
      <c r="C5317"/>
      <c r="D5317"/>
      <c r="E5317"/>
      <c r="F5317"/>
      <c r="G5317"/>
      <c r="H5317"/>
      <c r="I5317"/>
      <c r="J5317" s="102"/>
      <c r="K5317"/>
      <c r="L5317" s="102"/>
      <c r="M5317" s="135"/>
      <c r="N5317"/>
      <c r="O5317"/>
      <c r="P5317"/>
      <c r="Q5317"/>
      <c r="R5317"/>
      <c r="S5317"/>
      <c r="T5317"/>
      <c r="U5317"/>
    </row>
    <row r="5318" spans="1:21" s="105" customFormat="1" x14ac:dyDescent="0.3">
      <c r="A5318"/>
      <c r="B5318"/>
      <c r="C5318"/>
      <c r="D5318"/>
      <c r="E5318"/>
      <c r="F5318"/>
      <c r="G5318"/>
      <c r="H5318"/>
      <c r="I5318"/>
      <c r="J5318" s="102"/>
      <c r="K5318"/>
      <c r="L5318" s="102"/>
      <c r="M5318" s="135"/>
      <c r="N5318"/>
      <c r="O5318"/>
      <c r="P5318"/>
      <c r="Q5318"/>
      <c r="R5318"/>
      <c r="S5318"/>
      <c r="T5318"/>
      <c r="U5318"/>
    </row>
    <row r="5319" spans="1:21" s="105" customFormat="1" x14ac:dyDescent="0.3">
      <c r="A5319"/>
      <c r="B5319"/>
      <c r="C5319"/>
      <c r="D5319"/>
      <c r="E5319"/>
      <c r="F5319"/>
      <c r="G5319"/>
      <c r="H5319"/>
      <c r="I5319"/>
      <c r="J5319" s="102"/>
      <c r="K5319"/>
      <c r="L5319" s="102"/>
      <c r="M5319" s="135"/>
      <c r="N5319"/>
      <c r="O5319"/>
      <c r="P5319"/>
      <c r="Q5319"/>
      <c r="R5319"/>
      <c r="S5319"/>
      <c r="T5319"/>
      <c r="U5319"/>
    </row>
    <row r="5320" spans="1:21" s="105" customFormat="1" x14ac:dyDescent="0.3">
      <c r="A5320"/>
      <c r="B5320"/>
      <c r="C5320"/>
      <c r="D5320"/>
      <c r="E5320"/>
      <c r="F5320"/>
      <c r="G5320"/>
      <c r="H5320"/>
      <c r="I5320"/>
      <c r="J5320" s="102"/>
      <c r="K5320"/>
      <c r="L5320" s="102"/>
      <c r="M5320" s="135"/>
      <c r="N5320"/>
      <c r="O5320"/>
      <c r="P5320"/>
      <c r="Q5320"/>
      <c r="R5320"/>
      <c r="S5320"/>
      <c r="T5320"/>
      <c r="U5320"/>
    </row>
    <row r="5321" spans="1:21" s="105" customFormat="1" x14ac:dyDescent="0.3">
      <c r="A5321"/>
      <c r="B5321"/>
      <c r="C5321"/>
      <c r="D5321"/>
      <c r="E5321"/>
      <c r="F5321"/>
      <c r="G5321"/>
      <c r="H5321"/>
      <c r="I5321"/>
      <c r="J5321" s="102"/>
      <c r="K5321"/>
      <c r="L5321" s="102"/>
      <c r="M5321" s="135"/>
      <c r="N5321"/>
      <c r="O5321"/>
      <c r="P5321"/>
      <c r="Q5321"/>
      <c r="R5321"/>
      <c r="S5321"/>
      <c r="T5321"/>
      <c r="U5321"/>
    </row>
    <row r="5322" spans="1:21" s="105" customFormat="1" x14ac:dyDescent="0.3">
      <c r="A5322"/>
      <c r="B5322"/>
      <c r="C5322"/>
      <c r="D5322"/>
      <c r="E5322"/>
      <c r="F5322"/>
      <c r="G5322"/>
      <c r="H5322"/>
      <c r="I5322"/>
      <c r="J5322" s="102"/>
      <c r="K5322"/>
      <c r="L5322" s="102"/>
      <c r="M5322" s="135"/>
      <c r="N5322"/>
      <c r="O5322"/>
      <c r="P5322"/>
      <c r="Q5322"/>
      <c r="R5322"/>
      <c r="S5322"/>
      <c r="T5322"/>
      <c r="U5322"/>
    </row>
    <row r="5323" spans="1:21" s="105" customFormat="1" x14ac:dyDescent="0.3">
      <c r="A5323"/>
      <c r="B5323"/>
      <c r="C5323"/>
      <c r="D5323"/>
      <c r="E5323"/>
      <c r="F5323"/>
      <c r="G5323"/>
      <c r="H5323"/>
      <c r="I5323"/>
      <c r="J5323" s="102"/>
      <c r="K5323"/>
      <c r="L5323" s="102"/>
      <c r="M5323" s="135"/>
      <c r="N5323"/>
      <c r="O5323"/>
      <c r="P5323"/>
      <c r="Q5323"/>
      <c r="R5323"/>
      <c r="S5323"/>
      <c r="T5323"/>
      <c r="U5323"/>
    </row>
    <row r="5324" spans="1:21" s="105" customFormat="1" x14ac:dyDescent="0.3">
      <c r="A5324"/>
      <c r="B5324"/>
      <c r="C5324"/>
      <c r="D5324"/>
      <c r="E5324"/>
      <c r="F5324"/>
      <c r="G5324"/>
      <c r="H5324"/>
      <c r="I5324"/>
      <c r="J5324" s="102"/>
      <c r="K5324"/>
      <c r="L5324" s="102"/>
      <c r="M5324" s="135"/>
      <c r="N5324"/>
      <c r="O5324"/>
      <c r="P5324"/>
      <c r="Q5324"/>
      <c r="R5324"/>
      <c r="S5324"/>
      <c r="T5324"/>
      <c r="U5324"/>
    </row>
    <row r="5325" spans="1:21" s="105" customFormat="1" x14ac:dyDescent="0.3">
      <c r="A5325"/>
      <c r="B5325"/>
      <c r="C5325"/>
      <c r="D5325"/>
      <c r="E5325"/>
      <c r="F5325"/>
      <c r="G5325"/>
      <c r="H5325"/>
      <c r="I5325"/>
      <c r="J5325" s="102"/>
      <c r="K5325"/>
      <c r="L5325" s="102"/>
      <c r="M5325" s="135"/>
      <c r="N5325"/>
      <c r="O5325"/>
      <c r="P5325"/>
      <c r="Q5325"/>
      <c r="R5325"/>
      <c r="S5325"/>
      <c r="T5325"/>
      <c r="U5325"/>
    </row>
    <row r="5326" spans="1:21" s="105" customFormat="1" x14ac:dyDescent="0.3">
      <c r="A5326"/>
      <c r="B5326"/>
      <c r="C5326"/>
      <c r="D5326"/>
      <c r="E5326"/>
      <c r="F5326"/>
      <c r="G5326"/>
      <c r="H5326"/>
      <c r="I5326"/>
      <c r="J5326" s="102"/>
      <c r="K5326"/>
      <c r="L5326" s="102"/>
      <c r="M5326" s="135"/>
      <c r="N5326"/>
      <c r="O5326"/>
      <c r="P5326"/>
      <c r="Q5326"/>
      <c r="R5326"/>
      <c r="S5326"/>
      <c r="T5326"/>
      <c r="U5326"/>
    </row>
    <row r="5327" spans="1:21" s="105" customFormat="1" x14ac:dyDescent="0.3">
      <c r="A5327"/>
      <c r="B5327"/>
      <c r="C5327"/>
      <c r="D5327"/>
      <c r="E5327"/>
      <c r="F5327"/>
      <c r="G5327"/>
      <c r="H5327"/>
      <c r="I5327"/>
      <c r="J5327" s="102"/>
      <c r="K5327"/>
      <c r="L5327" s="102"/>
      <c r="M5327" s="135"/>
      <c r="N5327"/>
      <c r="O5327"/>
      <c r="P5327"/>
      <c r="Q5327"/>
      <c r="R5327"/>
      <c r="S5327"/>
      <c r="T5327"/>
      <c r="U5327"/>
    </row>
    <row r="5328" spans="1:21" s="105" customFormat="1" x14ac:dyDescent="0.3">
      <c r="A5328"/>
      <c r="B5328"/>
      <c r="C5328"/>
      <c r="D5328"/>
      <c r="E5328"/>
      <c r="F5328"/>
      <c r="G5328"/>
      <c r="H5328"/>
      <c r="I5328"/>
      <c r="J5328" s="102"/>
      <c r="K5328"/>
      <c r="L5328" s="102"/>
      <c r="M5328" s="135"/>
      <c r="N5328"/>
      <c r="O5328"/>
      <c r="P5328"/>
      <c r="Q5328"/>
      <c r="R5328"/>
      <c r="S5328"/>
      <c r="T5328"/>
      <c r="U5328"/>
    </row>
    <row r="5329" spans="1:21" s="105" customFormat="1" x14ac:dyDescent="0.3">
      <c r="A5329"/>
      <c r="B5329"/>
      <c r="C5329"/>
      <c r="D5329"/>
      <c r="E5329"/>
      <c r="F5329"/>
      <c r="G5329"/>
      <c r="H5329"/>
      <c r="I5329"/>
      <c r="J5329" s="102"/>
      <c r="K5329"/>
      <c r="L5329" s="102"/>
      <c r="M5329" s="135"/>
      <c r="N5329"/>
      <c r="O5329"/>
      <c r="P5329"/>
      <c r="Q5329"/>
      <c r="R5329"/>
      <c r="S5329"/>
      <c r="T5329"/>
      <c r="U5329"/>
    </row>
    <row r="5330" spans="1:21" s="105" customFormat="1" x14ac:dyDescent="0.3">
      <c r="A5330"/>
      <c r="B5330"/>
      <c r="C5330"/>
      <c r="D5330"/>
      <c r="E5330"/>
      <c r="F5330"/>
      <c r="G5330"/>
      <c r="H5330"/>
      <c r="I5330"/>
      <c r="J5330" s="102"/>
      <c r="K5330"/>
      <c r="L5330" s="102"/>
      <c r="M5330" s="135"/>
      <c r="N5330"/>
      <c r="O5330"/>
      <c r="P5330"/>
      <c r="Q5330"/>
      <c r="R5330"/>
      <c r="S5330"/>
      <c r="T5330"/>
      <c r="U5330"/>
    </row>
    <row r="5331" spans="1:21" s="105" customFormat="1" x14ac:dyDescent="0.3">
      <c r="A5331"/>
      <c r="B5331"/>
      <c r="C5331"/>
      <c r="D5331"/>
      <c r="E5331"/>
      <c r="F5331"/>
      <c r="G5331"/>
      <c r="H5331"/>
      <c r="I5331"/>
      <c r="J5331" s="102"/>
      <c r="K5331"/>
      <c r="L5331" s="102"/>
      <c r="M5331" s="135"/>
      <c r="N5331"/>
      <c r="O5331"/>
      <c r="P5331"/>
      <c r="Q5331"/>
      <c r="R5331"/>
      <c r="S5331"/>
      <c r="T5331"/>
      <c r="U5331"/>
    </row>
    <row r="5332" spans="1:21" s="105" customFormat="1" x14ac:dyDescent="0.3">
      <c r="A5332"/>
      <c r="B5332"/>
      <c r="C5332"/>
      <c r="D5332"/>
      <c r="E5332"/>
      <c r="F5332"/>
      <c r="G5332"/>
      <c r="H5332"/>
      <c r="I5332"/>
      <c r="J5332" s="102"/>
      <c r="K5332"/>
      <c r="L5332" s="102"/>
      <c r="M5332" s="135"/>
      <c r="N5332"/>
      <c r="O5332"/>
      <c r="P5332"/>
      <c r="Q5332"/>
      <c r="R5332"/>
      <c r="S5332"/>
      <c r="T5332"/>
      <c r="U5332"/>
    </row>
    <row r="5333" spans="1:21" s="105" customFormat="1" x14ac:dyDescent="0.3">
      <c r="A5333"/>
      <c r="B5333"/>
      <c r="C5333"/>
      <c r="D5333"/>
      <c r="E5333"/>
      <c r="F5333"/>
      <c r="G5333"/>
      <c r="H5333"/>
      <c r="I5333"/>
      <c r="J5333" s="102"/>
      <c r="K5333"/>
      <c r="L5333" s="102"/>
      <c r="M5333" s="135"/>
      <c r="N5333"/>
      <c r="O5333"/>
      <c r="P5333"/>
      <c r="Q5333"/>
      <c r="R5333"/>
      <c r="S5333"/>
      <c r="T5333"/>
      <c r="U5333"/>
    </row>
    <row r="5334" spans="1:21" s="105" customFormat="1" x14ac:dyDescent="0.3">
      <c r="A5334"/>
      <c r="B5334"/>
      <c r="C5334"/>
      <c r="D5334"/>
      <c r="E5334"/>
      <c r="F5334"/>
      <c r="G5334"/>
      <c r="H5334"/>
      <c r="I5334"/>
      <c r="J5334" s="102"/>
      <c r="K5334"/>
      <c r="L5334" s="102"/>
      <c r="M5334" s="135"/>
      <c r="N5334"/>
      <c r="O5334"/>
      <c r="P5334"/>
      <c r="Q5334"/>
      <c r="R5334"/>
      <c r="S5334"/>
      <c r="T5334"/>
      <c r="U5334"/>
    </row>
    <row r="5335" spans="1:21" s="105" customFormat="1" x14ac:dyDescent="0.3">
      <c r="A5335"/>
      <c r="B5335"/>
      <c r="C5335"/>
      <c r="D5335"/>
      <c r="E5335"/>
      <c r="F5335"/>
      <c r="G5335"/>
      <c r="H5335"/>
      <c r="I5335"/>
      <c r="J5335" s="102"/>
      <c r="K5335"/>
      <c r="L5335" s="102"/>
      <c r="M5335" s="135"/>
      <c r="N5335"/>
      <c r="O5335"/>
      <c r="P5335"/>
      <c r="Q5335"/>
      <c r="R5335"/>
      <c r="S5335"/>
      <c r="T5335"/>
      <c r="U5335"/>
    </row>
    <row r="5336" spans="1:21" s="105" customFormat="1" x14ac:dyDescent="0.3">
      <c r="A5336"/>
      <c r="B5336"/>
      <c r="C5336"/>
      <c r="D5336"/>
      <c r="E5336"/>
      <c r="F5336"/>
      <c r="G5336"/>
      <c r="H5336"/>
      <c r="I5336"/>
      <c r="J5336" s="102"/>
      <c r="K5336"/>
      <c r="L5336" s="102"/>
      <c r="M5336" s="135"/>
      <c r="N5336"/>
      <c r="O5336"/>
      <c r="P5336"/>
      <c r="Q5336"/>
      <c r="R5336"/>
      <c r="S5336"/>
      <c r="T5336"/>
      <c r="U5336"/>
    </row>
    <row r="5337" spans="1:21" s="105" customFormat="1" x14ac:dyDescent="0.3">
      <c r="A5337"/>
      <c r="B5337"/>
      <c r="C5337"/>
      <c r="D5337"/>
      <c r="E5337"/>
      <c r="F5337"/>
      <c r="G5337"/>
      <c r="H5337"/>
      <c r="I5337"/>
      <c r="J5337" s="102"/>
      <c r="K5337"/>
      <c r="L5337" s="102"/>
      <c r="M5337" s="135"/>
      <c r="N5337"/>
      <c r="O5337"/>
      <c r="P5337"/>
      <c r="Q5337"/>
      <c r="R5337"/>
      <c r="S5337"/>
      <c r="T5337"/>
      <c r="U5337"/>
    </row>
    <row r="5338" spans="1:21" s="105" customFormat="1" x14ac:dyDescent="0.3">
      <c r="A5338"/>
      <c r="B5338"/>
      <c r="C5338"/>
      <c r="D5338"/>
      <c r="E5338"/>
      <c r="F5338"/>
      <c r="G5338"/>
      <c r="H5338"/>
      <c r="I5338"/>
      <c r="J5338" s="102"/>
      <c r="K5338"/>
      <c r="L5338" s="102"/>
      <c r="M5338" s="135"/>
      <c r="N5338"/>
      <c r="O5338"/>
      <c r="P5338"/>
      <c r="Q5338"/>
      <c r="R5338"/>
      <c r="S5338"/>
      <c r="T5338"/>
      <c r="U5338"/>
    </row>
    <row r="5339" spans="1:21" s="105" customFormat="1" x14ac:dyDescent="0.3">
      <c r="A5339"/>
      <c r="B5339"/>
      <c r="C5339"/>
      <c r="D5339"/>
      <c r="E5339"/>
      <c r="F5339"/>
      <c r="G5339"/>
      <c r="H5339"/>
      <c r="I5339"/>
      <c r="J5339" s="102"/>
      <c r="K5339"/>
      <c r="L5339" s="102"/>
      <c r="M5339" s="135"/>
      <c r="N5339"/>
      <c r="O5339"/>
      <c r="P5339"/>
      <c r="Q5339"/>
      <c r="R5339"/>
      <c r="S5339"/>
      <c r="T5339"/>
      <c r="U5339"/>
    </row>
    <row r="5340" spans="1:21" s="105" customFormat="1" x14ac:dyDescent="0.3">
      <c r="A5340"/>
      <c r="B5340"/>
      <c r="C5340"/>
      <c r="D5340"/>
      <c r="E5340"/>
      <c r="F5340"/>
      <c r="G5340"/>
      <c r="H5340"/>
      <c r="I5340"/>
      <c r="J5340" s="102"/>
      <c r="K5340"/>
      <c r="L5340" s="102"/>
      <c r="M5340" s="135"/>
      <c r="N5340"/>
      <c r="O5340"/>
      <c r="P5340"/>
      <c r="Q5340"/>
      <c r="R5340"/>
      <c r="S5340"/>
      <c r="T5340"/>
      <c r="U5340"/>
    </row>
    <row r="5341" spans="1:21" s="105" customFormat="1" x14ac:dyDescent="0.3">
      <c r="A5341"/>
      <c r="B5341"/>
      <c r="C5341"/>
      <c r="D5341"/>
      <c r="E5341"/>
      <c r="F5341"/>
      <c r="G5341"/>
      <c r="H5341"/>
      <c r="I5341"/>
      <c r="J5341" s="102"/>
      <c r="K5341"/>
      <c r="L5341" s="102"/>
      <c r="M5341" s="135"/>
      <c r="N5341"/>
      <c r="O5341"/>
      <c r="P5341"/>
      <c r="Q5341"/>
      <c r="R5341"/>
      <c r="S5341"/>
      <c r="T5341"/>
      <c r="U5341"/>
    </row>
    <row r="5342" spans="1:21" s="105" customFormat="1" x14ac:dyDescent="0.3">
      <c r="A5342"/>
      <c r="B5342"/>
      <c r="C5342"/>
      <c r="D5342"/>
      <c r="E5342"/>
      <c r="F5342"/>
      <c r="G5342"/>
      <c r="H5342"/>
      <c r="I5342"/>
      <c r="J5342" s="102"/>
      <c r="K5342"/>
      <c r="L5342" s="102"/>
      <c r="M5342" s="135"/>
      <c r="N5342"/>
      <c r="O5342"/>
      <c r="P5342"/>
      <c r="Q5342"/>
      <c r="R5342"/>
      <c r="S5342"/>
      <c r="T5342"/>
      <c r="U5342"/>
    </row>
    <row r="5343" spans="1:21" s="105" customFormat="1" x14ac:dyDescent="0.3">
      <c r="A5343"/>
      <c r="B5343"/>
      <c r="C5343"/>
      <c r="D5343"/>
      <c r="E5343"/>
      <c r="F5343"/>
      <c r="G5343"/>
      <c r="H5343"/>
      <c r="I5343"/>
      <c r="J5343" s="102"/>
      <c r="K5343"/>
      <c r="L5343" s="102"/>
      <c r="M5343" s="135"/>
      <c r="N5343"/>
      <c r="O5343"/>
      <c r="P5343"/>
      <c r="Q5343"/>
      <c r="R5343"/>
      <c r="S5343"/>
      <c r="T5343"/>
      <c r="U5343"/>
    </row>
    <row r="5344" spans="1:21" s="105" customFormat="1" x14ac:dyDescent="0.3">
      <c r="A5344"/>
      <c r="B5344"/>
      <c r="C5344"/>
      <c r="D5344"/>
      <c r="E5344"/>
      <c r="F5344"/>
      <c r="G5344"/>
      <c r="H5344"/>
      <c r="I5344"/>
      <c r="J5344" s="102"/>
      <c r="K5344"/>
      <c r="L5344" s="102"/>
      <c r="M5344" s="135"/>
      <c r="N5344"/>
      <c r="O5344"/>
      <c r="P5344"/>
      <c r="Q5344"/>
      <c r="R5344"/>
      <c r="S5344"/>
      <c r="T5344"/>
      <c r="U5344"/>
    </row>
    <row r="5345" spans="1:21" s="105" customFormat="1" x14ac:dyDescent="0.3">
      <c r="A5345"/>
      <c r="B5345"/>
      <c r="C5345"/>
      <c r="D5345"/>
      <c r="E5345"/>
      <c r="F5345"/>
      <c r="G5345"/>
      <c r="H5345"/>
      <c r="I5345"/>
      <c r="J5345" s="102"/>
      <c r="K5345"/>
      <c r="L5345" s="102"/>
      <c r="M5345" s="135"/>
      <c r="N5345"/>
      <c r="O5345"/>
      <c r="P5345"/>
      <c r="Q5345"/>
      <c r="R5345"/>
      <c r="S5345"/>
      <c r="T5345"/>
      <c r="U5345"/>
    </row>
    <row r="5346" spans="1:21" s="105" customFormat="1" x14ac:dyDescent="0.3">
      <c r="A5346"/>
      <c r="B5346"/>
      <c r="C5346"/>
      <c r="D5346"/>
      <c r="E5346"/>
      <c r="F5346"/>
      <c r="G5346"/>
      <c r="H5346"/>
      <c r="I5346"/>
      <c r="J5346" s="102"/>
      <c r="K5346"/>
      <c r="L5346" s="102"/>
      <c r="M5346" s="135"/>
      <c r="N5346"/>
      <c r="O5346"/>
      <c r="P5346"/>
      <c r="Q5346"/>
      <c r="R5346"/>
      <c r="S5346"/>
      <c r="T5346"/>
      <c r="U5346"/>
    </row>
    <row r="5347" spans="1:21" s="105" customFormat="1" x14ac:dyDescent="0.3">
      <c r="A5347"/>
      <c r="B5347"/>
      <c r="C5347"/>
      <c r="D5347"/>
      <c r="E5347"/>
      <c r="F5347"/>
      <c r="G5347"/>
      <c r="H5347"/>
      <c r="I5347"/>
      <c r="J5347" s="102"/>
      <c r="K5347"/>
      <c r="L5347" s="102"/>
      <c r="M5347" s="135"/>
      <c r="N5347"/>
      <c r="O5347"/>
      <c r="P5347"/>
      <c r="Q5347"/>
      <c r="R5347"/>
      <c r="S5347"/>
      <c r="T5347"/>
      <c r="U5347"/>
    </row>
    <row r="5348" spans="1:21" s="105" customFormat="1" x14ac:dyDescent="0.3">
      <c r="A5348"/>
      <c r="B5348"/>
      <c r="C5348"/>
      <c r="D5348"/>
      <c r="E5348"/>
      <c r="F5348"/>
      <c r="G5348"/>
      <c r="H5348"/>
      <c r="I5348"/>
      <c r="J5348" s="102"/>
      <c r="K5348"/>
      <c r="L5348" s="102"/>
      <c r="M5348" s="135"/>
      <c r="N5348"/>
      <c r="O5348"/>
      <c r="P5348"/>
      <c r="Q5348"/>
      <c r="R5348"/>
      <c r="S5348"/>
      <c r="T5348"/>
      <c r="U5348"/>
    </row>
    <row r="5349" spans="1:21" s="105" customFormat="1" x14ac:dyDescent="0.3">
      <c r="A5349"/>
      <c r="B5349"/>
      <c r="C5349"/>
      <c r="D5349"/>
      <c r="E5349"/>
      <c r="F5349"/>
      <c r="G5349"/>
      <c r="H5349"/>
      <c r="I5349"/>
      <c r="J5349" s="102"/>
      <c r="K5349"/>
      <c r="L5349" s="102"/>
      <c r="M5349" s="135"/>
      <c r="N5349"/>
      <c r="O5349"/>
      <c r="P5349"/>
      <c r="Q5349"/>
      <c r="R5349"/>
      <c r="S5349"/>
      <c r="T5349"/>
      <c r="U5349"/>
    </row>
    <row r="5350" spans="1:21" s="105" customFormat="1" x14ac:dyDescent="0.3">
      <c r="A5350"/>
      <c r="B5350"/>
      <c r="C5350"/>
      <c r="D5350"/>
      <c r="E5350"/>
      <c r="F5350"/>
      <c r="G5350"/>
      <c r="H5350"/>
      <c r="I5350"/>
      <c r="J5350" s="102"/>
      <c r="K5350"/>
      <c r="L5350" s="102"/>
      <c r="M5350" s="135"/>
      <c r="N5350"/>
      <c r="O5350"/>
      <c r="P5350"/>
      <c r="Q5350"/>
      <c r="R5350"/>
      <c r="S5350"/>
      <c r="T5350"/>
      <c r="U5350"/>
    </row>
    <row r="5351" spans="1:21" s="105" customFormat="1" x14ac:dyDescent="0.3">
      <c r="A5351"/>
      <c r="B5351"/>
      <c r="C5351"/>
      <c r="D5351"/>
      <c r="E5351"/>
      <c r="F5351"/>
      <c r="G5351"/>
      <c r="H5351"/>
      <c r="I5351"/>
      <c r="J5351" s="102"/>
      <c r="K5351"/>
      <c r="L5351" s="102"/>
      <c r="M5351" s="135"/>
      <c r="N5351"/>
      <c r="O5351"/>
      <c r="P5351"/>
      <c r="Q5351"/>
      <c r="R5351"/>
      <c r="S5351"/>
      <c r="T5351"/>
      <c r="U5351"/>
    </row>
    <row r="5352" spans="1:21" s="105" customFormat="1" x14ac:dyDescent="0.3">
      <c r="A5352"/>
      <c r="B5352"/>
      <c r="C5352"/>
      <c r="D5352"/>
      <c r="E5352"/>
      <c r="F5352"/>
      <c r="G5352"/>
      <c r="H5352"/>
      <c r="I5352"/>
      <c r="J5352" s="102"/>
      <c r="K5352"/>
      <c r="L5352" s="102"/>
      <c r="M5352" s="135"/>
      <c r="N5352"/>
      <c r="O5352"/>
      <c r="P5352"/>
      <c r="Q5352"/>
      <c r="R5352"/>
      <c r="S5352"/>
      <c r="T5352"/>
      <c r="U5352"/>
    </row>
    <row r="5353" spans="1:21" s="105" customFormat="1" x14ac:dyDescent="0.3">
      <c r="A5353"/>
      <c r="B5353"/>
      <c r="C5353"/>
      <c r="D5353"/>
      <c r="E5353"/>
      <c r="F5353"/>
      <c r="G5353"/>
      <c r="H5353"/>
      <c r="I5353"/>
      <c r="J5353" s="102"/>
      <c r="K5353"/>
      <c r="L5353" s="102"/>
      <c r="M5353" s="135"/>
      <c r="N5353"/>
      <c r="O5353"/>
      <c r="P5353"/>
      <c r="Q5353"/>
      <c r="R5353"/>
      <c r="S5353"/>
      <c r="T5353"/>
      <c r="U5353"/>
    </row>
    <row r="5354" spans="1:21" s="105" customFormat="1" x14ac:dyDescent="0.3">
      <c r="A5354"/>
      <c r="B5354"/>
      <c r="C5354"/>
      <c r="D5354"/>
      <c r="E5354"/>
      <c r="F5354"/>
      <c r="G5354"/>
      <c r="H5354"/>
      <c r="I5354"/>
      <c r="J5354" s="102"/>
      <c r="K5354"/>
      <c r="L5354" s="102"/>
      <c r="M5354" s="135"/>
      <c r="N5354"/>
      <c r="O5354"/>
      <c r="P5354"/>
      <c r="Q5354"/>
      <c r="R5354"/>
      <c r="S5354"/>
      <c r="T5354"/>
      <c r="U5354"/>
    </row>
    <row r="5355" spans="1:21" s="105" customFormat="1" x14ac:dyDescent="0.3">
      <c r="A5355"/>
      <c r="B5355"/>
      <c r="C5355"/>
      <c r="D5355"/>
      <c r="E5355"/>
      <c r="F5355"/>
      <c r="G5355"/>
      <c r="H5355"/>
      <c r="I5355"/>
      <c r="J5355" s="102"/>
      <c r="K5355"/>
      <c r="L5355" s="102"/>
      <c r="M5355" s="135"/>
      <c r="N5355"/>
      <c r="O5355"/>
      <c r="P5355"/>
      <c r="Q5355"/>
      <c r="R5355"/>
      <c r="S5355"/>
      <c r="T5355"/>
      <c r="U5355"/>
    </row>
    <row r="5356" spans="1:21" s="105" customFormat="1" x14ac:dyDescent="0.3">
      <c r="A5356"/>
      <c r="B5356"/>
      <c r="C5356"/>
      <c r="D5356"/>
      <c r="E5356"/>
      <c r="F5356"/>
      <c r="G5356"/>
      <c r="H5356"/>
      <c r="I5356"/>
      <c r="J5356" s="102"/>
      <c r="K5356"/>
      <c r="L5356" s="102"/>
      <c r="M5356" s="135"/>
      <c r="N5356"/>
      <c r="O5356"/>
      <c r="P5356"/>
      <c r="Q5356"/>
      <c r="R5356"/>
      <c r="S5356"/>
      <c r="T5356"/>
      <c r="U5356"/>
    </row>
    <row r="5357" spans="1:21" s="105" customFormat="1" x14ac:dyDescent="0.3">
      <c r="A5357"/>
      <c r="B5357"/>
      <c r="C5357"/>
      <c r="D5357"/>
      <c r="E5357"/>
      <c r="F5357"/>
      <c r="G5357"/>
      <c r="H5357"/>
      <c r="I5357"/>
      <c r="J5357" s="102"/>
      <c r="K5357"/>
      <c r="L5357" s="102"/>
      <c r="M5357" s="135"/>
      <c r="N5357"/>
      <c r="O5357"/>
      <c r="P5357"/>
      <c r="Q5357"/>
      <c r="R5357"/>
      <c r="S5357"/>
      <c r="T5357"/>
      <c r="U5357"/>
    </row>
    <row r="5358" spans="1:21" s="105" customFormat="1" x14ac:dyDescent="0.3">
      <c r="A5358"/>
      <c r="B5358"/>
      <c r="C5358"/>
      <c r="D5358"/>
      <c r="E5358"/>
      <c r="F5358"/>
      <c r="G5358"/>
      <c r="H5358"/>
      <c r="I5358"/>
      <c r="J5358" s="102"/>
      <c r="K5358"/>
      <c r="L5358" s="102"/>
      <c r="M5358" s="135"/>
      <c r="N5358"/>
      <c r="O5358"/>
      <c r="P5358"/>
      <c r="Q5358"/>
      <c r="R5358"/>
      <c r="S5358"/>
      <c r="T5358"/>
      <c r="U5358"/>
    </row>
    <row r="5359" spans="1:21" s="105" customFormat="1" x14ac:dyDescent="0.3">
      <c r="A5359"/>
      <c r="B5359"/>
      <c r="C5359"/>
      <c r="D5359"/>
      <c r="E5359"/>
      <c r="F5359"/>
      <c r="G5359"/>
      <c r="H5359"/>
      <c r="I5359"/>
      <c r="J5359" s="102"/>
      <c r="K5359"/>
      <c r="L5359" s="102"/>
      <c r="M5359" s="135"/>
      <c r="N5359"/>
      <c r="O5359"/>
      <c r="P5359"/>
      <c r="Q5359"/>
      <c r="R5359"/>
      <c r="S5359"/>
      <c r="T5359"/>
      <c r="U5359"/>
    </row>
    <row r="5360" spans="1:21" s="105" customFormat="1" x14ac:dyDescent="0.3">
      <c r="A5360"/>
      <c r="B5360"/>
      <c r="C5360"/>
      <c r="D5360"/>
      <c r="E5360"/>
      <c r="F5360"/>
      <c r="G5360"/>
      <c r="H5360"/>
      <c r="I5360"/>
      <c r="J5360" s="102"/>
      <c r="K5360"/>
      <c r="L5360" s="102"/>
      <c r="M5360" s="135"/>
      <c r="N5360"/>
      <c r="O5360"/>
      <c r="P5360"/>
      <c r="Q5360"/>
      <c r="R5360"/>
      <c r="S5360"/>
      <c r="T5360"/>
      <c r="U5360"/>
    </row>
    <row r="5361" spans="1:21" s="105" customFormat="1" x14ac:dyDescent="0.3">
      <c r="A5361"/>
      <c r="B5361"/>
      <c r="C5361"/>
      <c r="D5361"/>
      <c r="E5361"/>
      <c r="F5361"/>
      <c r="G5361"/>
      <c r="H5361"/>
      <c r="I5361"/>
      <c r="J5361" s="102"/>
      <c r="K5361"/>
      <c r="L5361" s="102"/>
      <c r="M5361" s="135"/>
      <c r="N5361"/>
      <c r="O5361"/>
      <c r="P5361"/>
      <c r="Q5361"/>
      <c r="R5361"/>
      <c r="S5361"/>
      <c r="T5361"/>
      <c r="U5361"/>
    </row>
    <row r="5362" spans="1:21" s="105" customFormat="1" x14ac:dyDescent="0.3">
      <c r="A5362"/>
      <c r="B5362"/>
      <c r="C5362"/>
      <c r="D5362"/>
      <c r="E5362"/>
      <c r="F5362"/>
      <c r="G5362"/>
      <c r="H5362"/>
      <c r="I5362"/>
      <c r="J5362" s="102"/>
      <c r="K5362"/>
      <c r="L5362" s="102"/>
      <c r="M5362" s="135"/>
      <c r="N5362"/>
      <c r="O5362"/>
      <c r="P5362"/>
      <c r="Q5362"/>
      <c r="R5362"/>
      <c r="S5362"/>
      <c r="T5362"/>
      <c r="U5362"/>
    </row>
    <row r="5363" spans="1:21" s="105" customFormat="1" x14ac:dyDescent="0.3">
      <c r="A5363"/>
      <c r="B5363"/>
      <c r="C5363"/>
      <c r="D5363"/>
      <c r="E5363"/>
      <c r="F5363"/>
      <c r="G5363"/>
      <c r="H5363"/>
      <c r="I5363"/>
      <c r="J5363" s="102"/>
      <c r="K5363"/>
      <c r="L5363" s="102"/>
      <c r="M5363" s="135"/>
      <c r="N5363"/>
      <c r="O5363"/>
      <c r="P5363"/>
      <c r="Q5363"/>
      <c r="R5363"/>
      <c r="S5363"/>
      <c r="T5363"/>
      <c r="U5363"/>
    </row>
    <row r="5364" spans="1:21" s="105" customFormat="1" x14ac:dyDescent="0.3">
      <c r="A5364"/>
      <c r="B5364"/>
      <c r="C5364"/>
      <c r="D5364"/>
      <c r="E5364"/>
      <c r="F5364"/>
      <c r="G5364"/>
      <c r="H5364"/>
      <c r="I5364"/>
      <c r="J5364" s="102"/>
      <c r="K5364"/>
      <c r="L5364" s="102"/>
      <c r="M5364" s="135"/>
      <c r="N5364"/>
      <c r="O5364"/>
      <c r="P5364"/>
      <c r="Q5364"/>
      <c r="R5364"/>
      <c r="S5364"/>
      <c r="T5364"/>
      <c r="U5364"/>
    </row>
    <row r="5365" spans="1:21" s="105" customFormat="1" x14ac:dyDescent="0.3">
      <c r="A5365"/>
      <c r="B5365"/>
      <c r="C5365"/>
      <c r="D5365"/>
      <c r="E5365"/>
      <c r="F5365"/>
      <c r="G5365"/>
      <c r="H5365"/>
      <c r="I5365"/>
      <c r="J5365" s="102"/>
      <c r="K5365"/>
      <c r="L5365" s="102"/>
      <c r="M5365" s="135"/>
      <c r="N5365"/>
      <c r="O5365"/>
      <c r="P5365"/>
      <c r="Q5365"/>
      <c r="R5365"/>
      <c r="S5365"/>
      <c r="T5365"/>
      <c r="U5365"/>
    </row>
    <row r="5366" spans="1:21" s="105" customFormat="1" x14ac:dyDescent="0.3">
      <c r="A5366"/>
      <c r="B5366"/>
      <c r="C5366"/>
      <c r="D5366"/>
      <c r="E5366"/>
      <c r="F5366"/>
      <c r="G5366"/>
      <c r="H5366"/>
      <c r="I5366"/>
      <c r="J5366" s="102"/>
      <c r="K5366"/>
      <c r="L5366" s="102"/>
      <c r="M5366" s="135"/>
      <c r="N5366"/>
      <c r="O5366"/>
      <c r="P5366"/>
      <c r="Q5366"/>
      <c r="R5366"/>
      <c r="S5366"/>
      <c r="T5366"/>
      <c r="U5366"/>
    </row>
    <row r="5367" spans="1:21" s="105" customFormat="1" x14ac:dyDescent="0.3">
      <c r="A5367"/>
      <c r="B5367"/>
      <c r="C5367"/>
      <c r="D5367"/>
      <c r="E5367"/>
      <c r="F5367"/>
      <c r="G5367"/>
      <c r="H5367"/>
      <c r="I5367"/>
      <c r="J5367" s="102"/>
      <c r="K5367"/>
      <c r="L5367" s="102"/>
      <c r="M5367" s="135"/>
      <c r="N5367"/>
      <c r="O5367"/>
      <c r="P5367"/>
      <c r="Q5367"/>
      <c r="R5367"/>
      <c r="S5367"/>
      <c r="T5367"/>
      <c r="U5367"/>
    </row>
    <row r="5368" spans="1:21" s="105" customFormat="1" x14ac:dyDescent="0.3">
      <c r="A5368"/>
      <c r="B5368"/>
      <c r="C5368"/>
      <c r="D5368"/>
      <c r="E5368"/>
      <c r="F5368"/>
      <c r="G5368"/>
      <c r="H5368"/>
      <c r="I5368"/>
      <c r="J5368" s="102"/>
      <c r="K5368"/>
      <c r="L5368" s="102"/>
      <c r="M5368" s="135"/>
      <c r="N5368"/>
      <c r="O5368"/>
      <c r="P5368"/>
      <c r="Q5368"/>
      <c r="R5368"/>
      <c r="S5368"/>
      <c r="T5368"/>
      <c r="U5368"/>
    </row>
    <row r="5369" spans="1:21" s="105" customFormat="1" x14ac:dyDescent="0.3">
      <c r="A5369"/>
      <c r="B5369"/>
      <c r="C5369"/>
      <c r="D5369"/>
      <c r="E5369"/>
      <c r="F5369"/>
      <c r="G5369"/>
      <c r="H5369"/>
      <c r="I5369"/>
      <c r="J5369" s="102"/>
      <c r="K5369"/>
      <c r="L5369" s="102"/>
      <c r="M5369" s="135"/>
      <c r="N5369"/>
      <c r="O5369"/>
      <c r="P5369"/>
      <c r="Q5369"/>
      <c r="R5369"/>
      <c r="S5369"/>
      <c r="T5369"/>
      <c r="U5369"/>
    </row>
    <row r="5370" spans="1:21" s="105" customFormat="1" x14ac:dyDescent="0.3">
      <c r="A5370"/>
      <c r="B5370"/>
      <c r="C5370"/>
      <c r="D5370"/>
      <c r="E5370"/>
      <c r="F5370"/>
      <c r="G5370"/>
      <c r="H5370"/>
      <c r="I5370"/>
      <c r="J5370" s="102"/>
      <c r="K5370"/>
      <c r="L5370" s="102"/>
      <c r="M5370" s="135"/>
      <c r="N5370"/>
      <c r="O5370"/>
      <c r="P5370"/>
      <c r="Q5370"/>
      <c r="R5370"/>
      <c r="S5370"/>
      <c r="T5370"/>
      <c r="U5370"/>
    </row>
    <row r="5371" spans="1:21" s="105" customFormat="1" x14ac:dyDescent="0.3">
      <c r="A5371"/>
      <c r="B5371"/>
      <c r="C5371"/>
      <c r="D5371"/>
      <c r="E5371"/>
      <c r="F5371"/>
      <c r="G5371"/>
      <c r="H5371"/>
      <c r="I5371"/>
      <c r="J5371" s="102"/>
      <c r="K5371"/>
      <c r="L5371" s="102"/>
      <c r="M5371" s="135"/>
      <c r="N5371"/>
      <c r="O5371"/>
      <c r="P5371"/>
      <c r="Q5371"/>
      <c r="R5371"/>
      <c r="S5371"/>
      <c r="T5371"/>
      <c r="U5371"/>
    </row>
    <row r="5372" spans="1:21" s="105" customFormat="1" x14ac:dyDescent="0.3">
      <c r="A5372"/>
      <c r="B5372"/>
      <c r="C5372"/>
      <c r="D5372"/>
      <c r="E5372"/>
      <c r="F5372"/>
      <c r="G5372"/>
      <c r="H5372"/>
      <c r="I5372"/>
      <c r="J5372" s="102"/>
      <c r="K5372"/>
      <c r="L5372" s="102"/>
      <c r="M5372" s="135"/>
      <c r="N5372"/>
      <c r="O5372"/>
      <c r="P5372"/>
      <c r="Q5372"/>
      <c r="R5372"/>
      <c r="S5372"/>
      <c r="T5372"/>
      <c r="U5372"/>
    </row>
    <row r="5373" spans="1:21" s="105" customFormat="1" x14ac:dyDescent="0.3">
      <c r="A5373"/>
      <c r="B5373"/>
      <c r="C5373"/>
      <c r="D5373"/>
      <c r="E5373"/>
      <c r="F5373"/>
      <c r="G5373"/>
      <c r="H5373"/>
      <c r="I5373"/>
      <c r="J5373" s="102"/>
      <c r="K5373"/>
      <c r="L5373" s="102"/>
      <c r="M5373" s="135"/>
      <c r="N5373"/>
      <c r="O5373"/>
      <c r="P5373"/>
      <c r="Q5373"/>
      <c r="R5373"/>
      <c r="S5373"/>
      <c r="T5373"/>
      <c r="U5373"/>
    </row>
    <row r="5374" spans="1:21" s="105" customFormat="1" x14ac:dyDescent="0.3">
      <c r="A5374"/>
      <c r="B5374"/>
      <c r="C5374"/>
      <c r="D5374"/>
      <c r="E5374"/>
      <c r="F5374"/>
      <c r="G5374"/>
      <c r="H5374"/>
      <c r="I5374"/>
      <c r="J5374" s="102"/>
      <c r="K5374"/>
      <c r="L5374" s="102"/>
      <c r="M5374" s="135"/>
      <c r="N5374"/>
      <c r="O5374"/>
      <c r="P5374"/>
      <c r="Q5374"/>
      <c r="R5374"/>
      <c r="S5374"/>
      <c r="T5374"/>
      <c r="U5374"/>
    </row>
    <row r="5375" spans="1:21" s="105" customFormat="1" x14ac:dyDescent="0.3">
      <c r="A5375"/>
      <c r="B5375"/>
      <c r="C5375"/>
      <c r="D5375"/>
      <c r="E5375"/>
      <c r="F5375"/>
      <c r="G5375"/>
      <c r="H5375"/>
      <c r="I5375"/>
      <c r="J5375" s="102"/>
      <c r="K5375"/>
      <c r="L5375" s="102"/>
      <c r="M5375" s="135"/>
      <c r="N5375"/>
      <c r="O5375"/>
      <c r="P5375"/>
      <c r="Q5375"/>
      <c r="R5375"/>
      <c r="S5375"/>
      <c r="T5375"/>
      <c r="U5375"/>
    </row>
    <row r="5376" spans="1:21" s="105" customFormat="1" x14ac:dyDescent="0.3">
      <c r="A5376"/>
      <c r="B5376"/>
      <c r="C5376"/>
      <c r="D5376"/>
      <c r="E5376"/>
      <c r="F5376"/>
      <c r="G5376"/>
      <c r="H5376"/>
      <c r="I5376"/>
      <c r="J5376" s="102"/>
      <c r="K5376"/>
      <c r="L5376" s="102"/>
      <c r="M5376" s="135"/>
      <c r="N5376"/>
      <c r="O5376"/>
      <c r="P5376"/>
      <c r="Q5376"/>
      <c r="R5376"/>
      <c r="S5376"/>
      <c r="T5376"/>
      <c r="U5376"/>
    </row>
    <row r="5377" spans="1:21" s="105" customFormat="1" x14ac:dyDescent="0.3">
      <c r="A5377"/>
      <c r="B5377"/>
      <c r="C5377"/>
      <c r="D5377"/>
      <c r="E5377"/>
      <c r="F5377"/>
      <c r="G5377"/>
      <c r="H5377"/>
      <c r="I5377"/>
      <c r="J5377" s="102"/>
      <c r="K5377"/>
      <c r="L5377" s="102"/>
      <c r="M5377" s="135"/>
      <c r="N5377"/>
      <c r="O5377"/>
      <c r="P5377"/>
      <c r="Q5377"/>
      <c r="R5377"/>
      <c r="S5377"/>
      <c r="T5377"/>
      <c r="U5377"/>
    </row>
    <row r="5378" spans="1:21" s="105" customFormat="1" x14ac:dyDescent="0.3">
      <c r="A5378"/>
      <c r="B5378"/>
      <c r="C5378"/>
      <c r="D5378"/>
      <c r="E5378"/>
      <c r="F5378"/>
      <c r="G5378"/>
      <c r="H5378"/>
      <c r="I5378"/>
      <c r="J5378" s="102"/>
      <c r="K5378"/>
      <c r="L5378" s="102"/>
      <c r="M5378" s="135"/>
      <c r="N5378"/>
      <c r="O5378"/>
      <c r="P5378"/>
      <c r="Q5378"/>
      <c r="R5378"/>
      <c r="S5378"/>
      <c r="T5378"/>
      <c r="U5378"/>
    </row>
    <row r="5379" spans="1:21" s="105" customFormat="1" x14ac:dyDescent="0.3">
      <c r="A5379"/>
      <c r="B5379"/>
      <c r="C5379"/>
      <c r="D5379"/>
      <c r="E5379"/>
      <c r="F5379"/>
      <c r="G5379"/>
      <c r="H5379"/>
      <c r="I5379"/>
      <c r="J5379" s="102"/>
      <c r="K5379"/>
      <c r="L5379" s="102"/>
      <c r="M5379" s="135"/>
      <c r="N5379"/>
      <c r="O5379"/>
      <c r="P5379"/>
      <c r="Q5379"/>
      <c r="R5379"/>
      <c r="S5379"/>
      <c r="T5379"/>
      <c r="U5379"/>
    </row>
    <row r="5380" spans="1:21" s="105" customFormat="1" x14ac:dyDescent="0.3">
      <c r="A5380"/>
      <c r="B5380"/>
      <c r="C5380"/>
      <c r="D5380"/>
      <c r="E5380"/>
      <c r="F5380"/>
      <c r="G5380"/>
      <c r="H5380"/>
      <c r="I5380"/>
      <c r="J5380" s="102"/>
      <c r="K5380"/>
      <c r="L5380" s="102"/>
      <c r="M5380" s="135"/>
      <c r="N5380"/>
      <c r="O5380"/>
      <c r="P5380"/>
      <c r="Q5380"/>
      <c r="R5380"/>
      <c r="S5380"/>
      <c r="T5380"/>
      <c r="U5380"/>
    </row>
    <row r="5381" spans="1:21" s="105" customFormat="1" x14ac:dyDescent="0.3">
      <c r="A5381"/>
      <c r="B5381"/>
      <c r="C5381"/>
      <c r="D5381"/>
      <c r="E5381"/>
      <c r="F5381"/>
      <c r="G5381"/>
      <c r="H5381"/>
      <c r="I5381"/>
      <c r="J5381" s="102"/>
      <c r="K5381"/>
      <c r="L5381" s="102"/>
      <c r="M5381" s="135"/>
      <c r="N5381"/>
      <c r="O5381"/>
      <c r="P5381"/>
      <c r="Q5381"/>
      <c r="R5381"/>
      <c r="S5381"/>
      <c r="T5381"/>
      <c r="U5381"/>
    </row>
    <row r="5382" spans="1:21" s="105" customFormat="1" x14ac:dyDescent="0.3">
      <c r="A5382"/>
      <c r="B5382"/>
      <c r="C5382"/>
      <c r="D5382"/>
      <c r="E5382"/>
      <c r="F5382"/>
      <c r="G5382"/>
      <c r="H5382"/>
      <c r="I5382"/>
      <c r="J5382" s="102"/>
      <c r="K5382"/>
      <c r="L5382" s="102"/>
      <c r="M5382" s="135"/>
      <c r="N5382"/>
      <c r="O5382"/>
      <c r="P5382"/>
      <c r="Q5382"/>
      <c r="R5382"/>
      <c r="S5382"/>
      <c r="T5382"/>
      <c r="U5382"/>
    </row>
    <row r="5383" spans="1:21" s="105" customFormat="1" x14ac:dyDescent="0.3">
      <c r="A5383"/>
      <c r="B5383"/>
      <c r="C5383"/>
      <c r="D5383"/>
      <c r="E5383"/>
      <c r="F5383"/>
      <c r="G5383"/>
      <c r="H5383"/>
      <c r="I5383"/>
      <c r="J5383" s="102"/>
      <c r="K5383"/>
      <c r="L5383" s="102"/>
      <c r="M5383" s="135"/>
      <c r="N5383"/>
      <c r="O5383"/>
      <c r="P5383"/>
      <c r="Q5383"/>
      <c r="R5383"/>
      <c r="S5383"/>
      <c r="T5383"/>
      <c r="U5383"/>
    </row>
    <row r="5384" spans="1:21" s="105" customFormat="1" x14ac:dyDescent="0.3">
      <c r="A5384"/>
      <c r="B5384"/>
      <c r="C5384"/>
      <c r="D5384"/>
      <c r="E5384"/>
      <c r="F5384"/>
      <c r="G5384"/>
      <c r="H5384"/>
      <c r="I5384"/>
      <c r="J5384" s="102"/>
      <c r="K5384"/>
      <c r="L5384" s="102"/>
      <c r="M5384" s="135"/>
      <c r="N5384"/>
      <c r="O5384"/>
      <c r="P5384"/>
      <c r="Q5384"/>
      <c r="R5384"/>
      <c r="S5384"/>
      <c r="T5384"/>
      <c r="U5384"/>
    </row>
    <row r="5385" spans="1:21" s="105" customFormat="1" x14ac:dyDescent="0.3">
      <c r="A5385"/>
      <c r="B5385"/>
      <c r="C5385"/>
      <c r="D5385"/>
      <c r="E5385"/>
      <c r="F5385"/>
      <c r="G5385"/>
      <c r="H5385"/>
      <c r="I5385"/>
      <c r="J5385" s="102"/>
      <c r="K5385"/>
      <c r="L5385" s="102"/>
      <c r="M5385" s="135"/>
      <c r="N5385"/>
      <c r="O5385"/>
      <c r="P5385"/>
      <c r="Q5385"/>
      <c r="R5385"/>
      <c r="S5385"/>
      <c r="T5385"/>
      <c r="U5385"/>
    </row>
    <row r="5386" spans="1:21" s="105" customFormat="1" x14ac:dyDescent="0.3">
      <c r="A5386"/>
      <c r="B5386"/>
      <c r="C5386"/>
      <c r="D5386"/>
      <c r="E5386"/>
      <c r="F5386"/>
      <c r="G5386"/>
      <c r="H5386"/>
      <c r="I5386"/>
      <c r="J5386" s="102"/>
      <c r="K5386"/>
      <c r="L5386" s="102"/>
      <c r="M5386" s="135"/>
      <c r="N5386"/>
      <c r="O5386"/>
      <c r="P5386"/>
      <c r="Q5386"/>
      <c r="R5386"/>
      <c r="S5386"/>
      <c r="T5386"/>
      <c r="U5386"/>
    </row>
    <row r="5387" spans="1:21" s="105" customFormat="1" x14ac:dyDescent="0.3">
      <c r="A5387"/>
      <c r="B5387"/>
      <c r="C5387"/>
      <c r="D5387"/>
      <c r="E5387"/>
      <c r="F5387"/>
      <c r="G5387"/>
      <c r="H5387"/>
      <c r="I5387"/>
      <c r="J5387" s="102"/>
      <c r="K5387"/>
      <c r="L5387" s="102"/>
      <c r="M5387" s="135"/>
      <c r="N5387"/>
      <c r="O5387"/>
      <c r="P5387"/>
      <c r="Q5387"/>
      <c r="R5387"/>
      <c r="S5387"/>
      <c r="T5387"/>
      <c r="U5387"/>
    </row>
    <row r="5388" spans="1:21" s="105" customFormat="1" x14ac:dyDescent="0.3">
      <c r="A5388"/>
      <c r="B5388"/>
      <c r="C5388"/>
      <c r="D5388"/>
      <c r="E5388"/>
      <c r="F5388"/>
      <c r="G5388"/>
      <c r="H5388"/>
      <c r="I5388"/>
      <c r="J5388" s="102"/>
      <c r="K5388"/>
      <c r="L5388" s="102"/>
      <c r="M5388" s="135"/>
      <c r="N5388"/>
      <c r="O5388"/>
      <c r="P5388"/>
      <c r="Q5388"/>
      <c r="R5388"/>
      <c r="S5388"/>
      <c r="T5388"/>
      <c r="U5388"/>
    </row>
    <row r="5389" spans="1:21" s="105" customFormat="1" x14ac:dyDescent="0.3">
      <c r="A5389"/>
      <c r="B5389"/>
      <c r="C5389"/>
      <c r="D5389"/>
      <c r="E5389"/>
      <c r="F5389"/>
      <c r="G5389"/>
      <c r="H5389"/>
      <c r="I5389"/>
      <c r="J5389" s="102"/>
      <c r="K5389"/>
      <c r="L5389" s="102"/>
      <c r="M5389" s="135"/>
      <c r="N5389"/>
      <c r="O5389"/>
      <c r="P5389"/>
      <c r="Q5389"/>
      <c r="R5389"/>
      <c r="S5389"/>
      <c r="T5389"/>
      <c r="U5389"/>
    </row>
    <row r="5390" spans="1:21" s="105" customFormat="1" x14ac:dyDescent="0.3">
      <c r="A5390"/>
      <c r="B5390"/>
      <c r="C5390"/>
      <c r="D5390"/>
      <c r="E5390"/>
      <c r="F5390"/>
      <c r="G5390"/>
      <c r="H5390"/>
      <c r="I5390"/>
      <c r="J5390" s="102"/>
      <c r="K5390"/>
      <c r="L5390" s="102"/>
      <c r="M5390" s="135"/>
      <c r="N5390"/>
      <c r="O5390"/>
      <c r="P5390"/>
      <c r="Q5390"/>
      <c r="R5390"/>
      <c r="S5390"/>
      <c r="T5390"/>
      <c r="U5390"/>
    </row>
    <row r="5391" spans="1:21" s="105" customFormat="1" x14ac:dyDescent="0.3">
      <c r="A5391"/>
      <c r="B5391"/>
      <c r="C5391"/>
      <c r="D5391"/>
      <c r="E5391"/>
      <c r="F5391"/>
      <c r="G5391"/>
      <c r="H5391"/>
      <c r="I5391"/>
      <c r="J5391" s="102"/>
      <c r="K5391"/>
      <c r="L5391" s="102"/>
      <c r="M5391" s="135"/>
      <c r="N5391"/>
      <c r="O5391"/>
      <c r="P5391"/>
      <c r="Q5391"/>
      <c r="R5391"/>
      <c r="S5391"/>
      <c r="T5391"/>
      <c r="U5391"/>
    </row>
    <row r="5392" spans="1:21" s="105" customFormat="1" x14ac:dyDescent="0.3">
      <c r="A5392"/>
      <c r="B5392"/>
      <c r="C5392"/>
      <c r="D5392"/>
      <c r="E5392"/>
      <c r="F5392"/>
      <c r="G5392"/>
      <c r="H5392"/>
      <c r="I5392"/>
      <c r="J5392" s="102"/>
      <c r="K5392"/>
      <c r="L5392" s="102"/>
      <c r="M5392" s="135"/>
      <c r="N5392"/>
      <c r="O5392"/>
      <c r="P5392"/>
      <c r="Q5392"/>
      <c r="R5392"/>
      <c r="S5392"/>
      <c r="T5392"/>
      <c r="U5392"/>
    </row>
    <row r="5393" spans="1:21" s="105" customFormat="1" x14ac:dyDescent="0.3">
      <c r="A5393"/>
      <c r="B5393"/>
      <c r="C5393"/>
      <c r="D5393"/>
      <c r="E5393"/>
      <c r="F5393"/>
      <c r="G5393"/>
      <c r="H5393"/>
      <c r="I5393"/>
      <c r="J5393" s="102"/>
      <c r="K5393"/>
      <c r="L5393" s="102"/>
      <c r="M5393" s="135"/>
      <c r="N5393"/>
      <c r="O5393"/>
      <c r="P5393"/>
      <c r="Q5393"/>
      <c r="R5393"/>
      <c r="S5393"/>
      <c r="T5393"/>
      <c r="U5393"/>
    </row>
    <row r="5394" spans="1:21" s="105" customFormat="1" x14ac:dyDescent="0.3">
      <c r="A5394"/>
      <c r="B5394"/>
      <c r="C5394"/>
      <c r="D5394"/>
      <c r="E5394"/>
      <c r="F5394"/>
      <c r="G5394"/>
      <c r="H5394"/>
      <c r="I5394"/>
      <c r="J5394" s="102"/>
      <c r="K5394"/>
      <c r="L5394" s="102"/>
      <c r="M5394" s="135"/>
      <c r="N5394"/>
      <c r="O5394"/>
      <c r="P5394"/>
      <c r="Q5394"/>
      <c r="R5394"/>
      <c r="S5394"/>
      <c r="T5394"/>
      <c r="U5394"/>
    </row>
    <row r="5395" spans="1:21" s="105" customFormat="1" x14ac:dyDescent="0.3">
      <c r="A5395"/>
      <c r="B5395"/>
      <c r="C5395"/>
      <c r="D5395"/>
      <c r="E5395"/>
      <c r="F5395"/>
      <c r="G5395"/>
      <c r="H5395"/>
      <c r="I5395"/>
      <c r="J5395" s="102"/>
      <c r="K5395"/>
      <c r="L5395" s="102"/>
      <c r="M5395" s="135"/>
      <c r="N5395"/>
      <c r="O5395"/>
      <c r="P5395"/>
      <c r="Q5395"/>
      <c r="R5395"/>
      <c r="S5395"/>
      <c r="T5395"/>
      <c r="U5395"/>
    </row>
    <row r="5396" spans="1:21" s="105" customFormat="1" x14ac:dyDescent="0.3">
      <c r="A5396"/>
      <c r="B5396"/>
      <c r="C5396"/>
      <c r="D5396"/>
      <c r="E5396"/>
      <c r="F5396"/>
      <c r="G5396"/>
      <c r="H5396"/>
      <c r="I5396"/>
      <c r="J5396" s="102"/>
      <c r="K5396"/>
      <c r="L5396" s="102"/>
      <c r="M5396" s="135"/>
      <c r="N5396"/>
      <c r="O5396"/>
      <c r="P5396"/>
      <c r="Q5396"/>
      <c r="R5396"/>
      <c r="S5396"/>
      <c r="T5396"/>
      <c r="U5396"/>
    </row>
    <row r="5397" spans="1:21" s="105" customFormat="1" x14ac:dyDescent="0.3">
      <c r="A5397"/>
      <c r="B5397"/>
      <c r="C5397"/>
      <c r="D5397"/>
      <c r="E5397"/>
      <c r="F5397"/>
      <c r="G5397"/>
      <c r="H5397"/>
      <c r="I5397"/>
      <c r="J5397" s="102"/>
      <c r="K5397"/>
      <c r="L5397" s="102"/>
      <c r="M5397" s="135"/>
      <c r="N5397"/>
      <c r="O5397"/>
      <c r="P5397"/>
      <c r="Q5397"/>
      <c r="R5397"/>
      <c r="S5397"/>
      <c r="T5397"/>
      <c r="U5397"/>
    </row>
    <row r="5398" spans="1:21" s="105" customFormat="1" x14ac:dyDescent="0.3">
      <c r="A5398"/>
      <c r="B5398"/>
      <c r="C5398"/>
      <c r="D5398"/>
      <c r="E5398"/>
      <c r="F5398"/>
      <c r="G5398"/>
      <c r="H5398"/>
      <c r="I5398"/>
      <c r="J5398" s="102"/>
      <c r="K5398"/>
      <c r="L5398" s="102"/>
      <c r="M5398" s="135"/>
      <c r="N5398"/>
      <c r="O5398"/>
      <c r="P5398"/>
      <c r="Q5398"/>
      <c r="R5398"/>
      <c r="S5398"/>
      <c r="T5398"/>
      <c r="U5398"/>
    </row>
    <row r="5399" spans="1:21" s="105" customFormat="1" x14ac:dyDescent="0.3">
      <c r="A5399"/>
      <c r="B5399"/>
      <c r="C5399"/>
      <c r="D5399"/>
      <c r="E5399"/>
      <c r="F5399"/>
      <c r="G5399"/>
      <c r="H5399"/>
      <c r="I5399"/>
      <c r="J5399" s="102"/>
      <c r="K5399"/>
      <c r="L5399" s="102"/>
      <c r="M5399" s="135"/>
      <c r="N5399"/>
      <c r="O5399"/>
      <c r="P5399"/>
      <c r="Q5399"/>
      <c r="R5399"/>
      <c r="S5399"/>
      <c r="T5399"/>
      <c r="U5399"/>
    </row>
    <row r="5400" spans="1:21" s="105" customFormat="1" x14ac:dyDescent="0.3">
      <c r="A5400"/>
      <c r="B5400"/>
      <c r="C5400"/>
      <c r="D5400"/>
      <c r="E5400"/>
      <c r="F5400"/>
      <c r="G5400"/>
      <c r="H5400"/>
      <c r="I5400"/>
      <c r="J5400" s="102"/>
      <c r="K5400"/>
      <c r="L5400" s="102"/>
      <c r="M5400" s="135"/>
      <c r="N5400"/>
      <c r="O5400"/>
      <c r="P5400"/>
      <c r="Q5400"/>
      <c r="R5400"/>
      <c r="S5400"/>
      <c r="T5400"/>
      <c r="U5400"/>
    </row>
    <row r="5401" spans="1:21" s="105" customFormat="1" x14ac:dyDescent="0.3">
      <c r="A5401"/>
      <c r="B5401"/>
      <c r="C5401"/>
      <c r="D5401"/>
      <c r="E5401"/>
      <c r="F5401"/>
      <c r="G5401"/>
      <c r="H5401"/>
      <c r="I5401"/>
      <c r="J5401" s="102"/>
      <c r="K5401"/>
      <c r="L5401" s="102"/>
      <c r="M5401" s="135"/>
      <c r="N5401"/>
      <c r="O5401"/>
      <c r="P5401"/>
      <c r="Q5401"/>
      <c r="R5401"/>
      <c r="S5401"/>
      <c r="T5401"/>
      <c r="U5401"/>
    </row>
    <row r="5402" spans="1:21" s="105" customFormat="1" x14ac:dyDescent="0.3">
      <c r="A5402"/>
      <c r="B5402"/>
      <c r="C5402"/>
      <c r="D5402"/>
      <c r="E5402"/>
      <c r="F5402"/>
      <c r="G5402"/>
      <c r="H5402"/>
      <c r="I5402"/>
      <c r="J5402" s="102"/>
      <c r="K5402"/>
      <c r="L5402" s="102"/>
      <c r="M5402" s="135"/>
      <c r="N5402"/>
      <c r="O5402"/>
      <c r="P5402"/>
      <c r="Q5402"/>
      <c r="R5402"/>
      <c r="S5402"/>
      <c r="T5402"/>
      <c r="U5402"/>
    </row>
    <row r="5403" spans="1:21" s="105" customFormat="1" x14ac:dyDescent="0.3">
      <c r="A5403"/>
      <c r="B5403"/>
      <c r="C5403"/>
      <c r="D5403"/>
      <c r="E5403"/>
      <c r="F5403"/>
      <c r="G5403"/>
      <c r="H5403"/>
      <c r="I5403"/>
      <c r="J5403" s="102"/>
      <c r="K5403"/>
      <c r="L5403" s="102"/>
      <c r="M5403" s="135"/>
      <c r="N5403"/>
      <c r="O5403"/>
      <c r="P5403"/>
      <c r="Q5403"/>
      <c r="R5403"/>
      <c r="S5403"/>
      <c r="T5403"/>
      <c r="U5403"/>
    </row>
    <row r="5404" spans="1:21" s="105" customFormat="1" x14ac:dyDescent="0.3">
      <c r="A5404"/>
      <c r="B5404"/>
      <c r="C5404"/>
      <c r="D5404"/>
      <c r="E5404"/>
      <c r="F5404"/>
      <c r="G5404"/>
      <c r="H5404"/>
      <c r="I5404"/>
      <c r="J5404" s="102"/>
      <c r="K5404"/>
      <c r="L5404" s="102"/>
      <c r="M5404" s="135"/>
      <c r="N5404"/>
      <c r="O5404"/>
      <c r="P5404"/>
      <c r="Q5404"/>
      <c r="R5404"/>
      <c r="S5404"/>
      <c r="T5404"/>
      <c r="U5404"/>
    </row>
    <row r="5405" spans="1:21" s="105" customFormat="1" x14ac:dyDescent="0.3">
      <c r="A5405"/>
      <c r="B5405"/>
      <c r="C5405"/>
      <c r="D5405"/>
      <c r="E5405"/>
      <c r="F5405"/>
      <c r="G5405"/>
      <c r="H5405"/>
      <c r="I5405"/>
      <c r="J5405" s="102"/>
      <c r="K5405"/>
      <c r="L5405" s="102"/>
      <c r="M5405" s="135"/>
      <c r="N5405"/>
      <c r="O5405"/>
      <c r="P5405"/>
      <c r="Q5405"/>
      <c r="R5405"/>
      <c r="S5405"/>
      <c r="T5405"/>
      <c r="U5405"/>
    </row>
    <row r="5406" spans="1:21" s="105" customFormat="1" x14ac:dyDescent="0.3">
      <c r="A5406"/>
      <c r="B5406"/>
      <c r="C5406"/>
      <c r="D5406"/>
      <c r="E5406"/>
      <c r="F5406"/>
      <c r="G5406"/>
      <c r="H5406"/>
      <c r="I5406"/>
      <c r="J5406" s="102"/>
      <c r="K5406"/>
      <c r="L5406" s="102"/>
      <c r="M5406" s="135"/>
      <c r="N5406"/>
      <c r="O5406"/>
      <c r="P5406"/>
      <c r="Q5406"/>
      <c r="R5406"/>
      <c r="S5406"/>
      <c r="T5406"/>
      <c r="U5406"/>
    </row>
    <row r="5407" spans="1:21" s="105" customFormat="1" x14ac:dyDescent="0.3">
      <c r="A5407"/>
      <c r="B5407"/>
      <c r="C5407"/>
      <c r="D5407"/>
      <c r="E5407"/>
      <c r="F5407"/>
      <c r="G5407"/>
      <c r="H5407"/>
      <c r="I5407"/>
      <c r="J5407" s="102"/>
      <c r="K5407"/>
      <c r="L5407" s="102"/>
      <c r="M5407" s="135"/>
      <c r="N5407"/>
      <c r="O5407"/>
      <c r="P5407"/>
      <c r="Q5407"/>
      <c r="R5407"/>
      <c r="S5407"/>
      <c r="T5407"/>
      <c r="U5407"/>
    </row>
    <row r="5408" spans="1:21" s="105" customFormat="1" x14ac:dyDescent="0.3">
      <c r="A5408"/>
      <c r="B5408"/>
      <c r="C5408"/>
      <c r="D5408"/>
      <c r="E5408"/>
      <c r="F5408"/>
      <c r="G5408"/>
      <c r="H5408"/>
      <c r="I5408"/>
      <c r="J5408" s="102"/>
      <c r="K5408"/>
      <c r="L5408" s="102"/>
      <c r="M5408" s="135"/>
      <c r="N5408"/>
      <c r="O5408"/>
      <c r="P5408"/>
      <c r="Q5408"/>
      <c r="R5408"/>
      <c r="S5408"/>
      <c r="T5408"/>
      <c r="U5408"/>
    </row>
    <row r="5409" spans="1:21" s="105" customFormat="1" x14ac:dyDescent="0.3">
      <c r="A5409"/>
      <c r="B5409"/>
      <c r="C5409"/>
      <c r="D5409"/>
      <c r="E5409"/>
      <c r="F5409"/>
      <c r="G5409"/>
      <c r="H5409"/>
      <c r="I5409"/>
      <c r="J5409" s="102"/>
      <c r="K5409"/>
      <c r="L5409" s="102"/>
      <c r="M5409" s="135"/>
      <c r="N5409"/>
      <c r="O5409"/>
      <c r="P5409"/>
      <c r="Q5409"/>
      <c r="R5409"/>
      <c r="S5409"/>
      <c r="T5409"/>
      <c r="U5409"/>
    </row>
    <row r="5410" spans="1:21" s="105" customFormat="1" x14ac:dyDescent="0.3">
      <c r="A5410"/>
      <c r="B5410"/>
      <c r="C5410"/>
      <c r="D5410"/>
      <c r="E5410"/>
      <c r="F5410"/>
      <c r="G5410"/>
      <c r="H5410"/>
      <c r="I5410"/>
      <c r="J5410" s="102"/>
      <c r="K5410"/>
      <c r="L5410" s="102"/>
      <c r="M5410" s="135"/>
      <c r="N5410"/>
      <c r="O5410"/>
      <c r="P5410"/>
      <c r="Q5410"/>
      <c r="R5410"/>
      <c r="S5410"/>
      <c r="T5410"/>
      <c r="U5410"/>
    </row>
    <row r="5411" spans="1:21" s="105" customFormat="1" x14ac:dyDescent="0.3">
      <c r="A5411"/>
      <c r="B5411"/>
      <c r="C5411"/>
      <c r="D5411"/>
      <c r="E5411"/>
      <c r="F5411"/>
      <c r="G5411"/>
      <c r="H5411"/>
      <c r="I5411"/>
      <c r="J5411" s="102"/>
      <c r="K5411"/>
      <c r="L5411" s="102"/>
      <c r="M5411" s="135"/>
      <c r="N5411"/>
      <c r="O5411"/>
      <c r="P5411"/>
      <c r="Q5411"/>
      <c r="R5411"/>
      <c r="S5411"/>
      <c r="T5411"/>
      <c r="U5411"/>
    </row>
    <row r="5412" spans="1:21" s="105" customFormat="1" x14ac:dyDescent="0.3">
      <c r="A5412"/>
      <c r="B5412"/>
      <c r="C5412"/>
      <c r="D5412"/>
      <c r="E5412"/>
      <c r="F5412"/>
      <c r="G5412"/>
      <c r="H5412"/>
      <c r="I5412"/>
      <c r="J5412" s="102"/>
      <c r="K5412"/>
      <c r="L5412" s="102"/>
      <c r="M5412" s="135"/>
      <c r="N5412"/>
      <c r="O5412"/>
      <c r="P5412"/>
      <c r="Q5412"/>
      <c r="R5412"/>
      <c r="S5412"/>
      <c r="T5412"/>
      <c r="U5412"/>
    </row>
    <row r="5413" spans="1:21" s="105" customFormat="1" x14ac:dyDescent="0.3">
      <c r="A5413"/>
      <c r="B5413"/>
      <c r="C5413"/>
      <c r="D5413"/>
      <c r="E5413"/>
      <c r="F5413"/>
      <c r="G5413"/>
      <c r="H5413"/>
      <c r="I5413"/>
      <c r="J5413" s="102"/>
      <c r="K5413"/>
      <c r="L5413" s="102"/>
      <c r="M5413" s="135"/>
      <c r="N5413"/>
      <c r="O5413"/>
      <c r="P5413"/>
      <c r="Q5413"/>
      <c r="R5413"/>
      <c r="S5413"/>
      <c r="T5413"/>
      <c r="U5413"/>
    </row>
    <row r="5414" spans="1:21" s="105" customFormat="1" x14ac:dyDescent="0.3">
      <c r="A5414"/>
      <c r="B5414"/>
      <c r="C5414"/>
      <c r="D5414"/>
      <c r="E5414"/>
      <c r="F5414"/>
      <c r="G5414"/>
      <c r="H5414"/>
      <c r="I5414"/>
      <c r="J5414" s="102"/>
      <c r="K5414"/>
      <c r="L5414" s="102"/>
      <c r="M5414" s="135"/>
      <c r="N5414"/>
      <c r="O5414"/>
      <c r="P5414"/>
      <c r="Q5414"/>
      <c r="R5414"/>
      <c r="S5414"/>
      <c r="T5414"/>
      <c r="U5414"/>
    </row>
    <row r="5415" spans="1:21" s="105" customFormat="1" x14ac:dyDescent="0.3">
      <c r="A5415"/>
      <c r="B5415"/>
      <c r="C5415"/>
      <c r="D5415"/>
      <c r="E5415"/>
      <c r="F5415"/>
      <c r="G5415"/>
      <c r="H5415"/>
      <c r="I5415"/>
      <c r="J5415" s="102"/>
      <c r="K5415"/>
      <c r="L5415" s="102"/>
      <c r="M5415" s="135"/>
      <c r="N5415"/>
      <c r="O5415"/>
      <c r="P5415"/>
      <c r="Q5415"/>
      <c r="R5415"/>
      <c r="S5415"/>
      <c r="T5415"/>
      <c r="U5415"/>
    </row>
    <row r="5416" spans="1:21" s="105" customFormat="1" x14ac:dyDescent="0.3">
      <c r="A5416"/>
      <c r="B5416"/>
      <c r="C5416"/>
      <c r="D5416"/>
      <c r="E5416"/>
      <c r="F5416"/>
      <c r="G5416"/>
      <c r="H5416"/>
      <c r="I5416"/>
      <c r="J5416" s="102"/>
      <c r="K5416"/>
      <c r="L5416" s="102"/>
      <c r="M5416" s="135"/>
      <c r="N5416"/>
      <c r="O5416"/>
      <c r="P5416"/>
      <c r="Q5416"/>
      <c r="R5416"/>
      <c r="S5416"/>
      <c r="T5416"/>
      <c r="U5416"/>
    </row>
    <row r="5417" spans="1:21" s="105" customFormat="1" x14ac:dyDescent="0.3">
      <c r="A5417"/>
      <c r="B5417"/>
      <c r="C5417"/>
      <c r="D5417"/>
      <c r="E5417"/>
      <c r="F5417"/>
      <c r="G5417"/>
      <c r="H5417"/>
      <c r="I5417"/>
      <c r="J5417" s="102"/>
      <c r="K5417"/>
      <c r="L5417" s="102"/>
      <c r="M5417" s="135"/>
      <c r="N5417"/>
      <c r="O5417"/>
      <c r="P5417"/>
      <c r="Q5417"/>
      <c r="R5417"/>
      <c r="S5417"/>
      <c r="T5417"/>
      <c r="U5417"/>
    </row>
    <row r="5418" spans="1:21" s="105" customFormat="1" x14ac:dyDescent="0.3">
      <c r="A5418"/>
      <c r="B5418"/>
      <c r="C5418"/>
      <c r="D5418"/>
      <c r="E5418"/>
      <c r="F5418"/>
      <c r="G5418"/>
      <c r="H5418"/>
      <c r="I5418"/>
      <c r="J5418" s="102"/>
      <c r="K5418"/>
      <c r="L5418" s="102"/>
      <c r="M5418" s="135"/>
      <c r="N5418"/>
      <c r="O5418"/>
      <c r="P5418"/>
      <c r="Q5418"/>
      <c r="R5418"/>
      <c r="S5418"/>
      <c r="T5418"/>
      <c r="U5418"/>
    </row>
    <row r="5419" spans="1:21" s="105" customFormat="1" x14ac:dyDescent="0.3">
      <c r="A5419"/>
      <c r="B5419"/>
      <c r="C5419"/>
      <c r="D5419"/>
      <c r="E5419"/>
      <c r="F5419"/>
      <c r="G5419"/>
      <c r="H5419"/>
      <c r="I5419"/>
      <c r="J5419" s="102"/>
      <c r="K5419"/>
      <c r="L5419" s="102"/>
      <c r="M5419" s="135"/>
      <c r="N5419"/>
      <c r="O5419"/>
      <c r="P5419"/>
      <c r="Q5419"/>
      <c r="R5419"/>
      <c r="S5419"/>
      <c r="T5419"/>
      <c r="U5419"/>
    </row>
    <row r="5420" spans="1:21" s="105" customFormat="1" x14ac:dyDescent="0.3">
      <c r="A5420"/>
      <c r="B5420"/>
      <c r="C5420"/>
      <c r="D5420"/>
      <c r="E5420"/>
      <c r="F5420"/>
      <c r="G5420"/>
      <c r="H5420"/>
      <c r="I5420"/>
      <c r="J5420" s="102"/>
      <c r="K5420"/>
      <c r="L5420" s="102"/>
      <c r="M5420" s="135"/>
      <c r="N5420"/>
      <c r="O5420"/>
      <c r="P5420"/>
      <c r="Q5420"/>
      <c r="R5420"/>
      <c r="S5420"/>
      <c r="T5420"/>
      <c r="U5420"/>
    </row>
    <row r="5421" spans="1:21" s="105" customFormat="1" x14ac:dyDescent="0.3">
      <c r="A5421"/>
      <c r="B5421"/>
      <c r="C5421"/>
      <c r="D5421"/>
      <c r="E5421"/>
      <c r="F5421"/>
      <c r="G5421"/>
      <c r="H5421"/>
      <c r="I5421"/>
      <c r="J5421" s="102"/>
      <c r="K5421"/>
      <c r="L5421" s="102"/>
      <c r="M5421" s="135"/>
      <c r="N5421"/>
      <c r="O5421"/>
      <c r="P5421"/>
      <c r="Q5421"/>
      <c r="R5421"/>
      <c r="S5421"/>
      <c r="T5421"/>
      <c r="U5421"/>
    </row>
    <row r="5422" spans="1:21" s="105" customFormat="1" x14ac:dyDescent="0.3">
      <c r="A5422"/>
      <c r="B5422"/>
      <c r="C5422"/>
      <c r="D5422"/>
      <c r="E5422"/>
      <c r="F5422"/>
      <c r="G5422"/>
      <c r="H5422"/>
      <c r="I5422"/>
      <c r="J5422" s="102"/>
      <c r="K5422"/>
      <c r="L5422" s="102"/>
      <c r="M5422" s="135"/>
      <c r="N5422"/>
      <c r="O5422"/>
      <c r="P5422"/>
      <c r="Q5422"/>
      <c r="R5422"/>
      <c r="S5422"/>
      <c r="T5422"/>
      <c r="U5422"/>
    </row>
    <row r="5423" spans="1:21" s="105" customFormat="1" x14ac:dyDescent="0.3">
      <c r="A5423"/>
      <c r="B5423"/>
      <c r="C5423"/>
      <c r="D5423"/>
      <c r="E5423"/>
      <c r="F5423"/>
      <c r="G5423"/>
      <c r="H5423"/>
      <c r="I5423"/>
      <c r="J5423" s="102"/>
      <c r="K5423"/>
      <c r="L5423" s="102"/>
      <c r="M5423" s="135"/>
      <c r="N5423"/>
      <c r="O5423"/>
      <c r="P5423"/>
      <c r="Q5423"/>
      <c r="R5423"/>
      <c r="S5423"/>
      <c r="T5423"/>
      <c r="U5423"/>
    </row>
    <row r="5424" spans="1:21" s="105" customFormat="1" x14ac:dyDescent="0.3">
      <c r="A5424"/>
      <c r="B5424"/>
      <c r="C5424"/>
      <c r="D5424"/>
      <c r="E5424"/>
      <c r="F5424"/>
      <c r="G5424"/>
      <c r="H5424"/>
      <c r="I5424"/>
      <c r="J5424" s="102"/>
      <c r="K5424"/>
      <c r="L5424" s="102"/>
      <c r="M5424" s="135"/>
      <c r="N5424"/>
      <c r="O5424"/>
      <c r="P5424"/>
      <c r="Q5424"/>
      <c r="R5424"/>
      <c r="S5424"/>
      <c r="T5424"/>
      <c r="U5424"/>
    </row>
    <row r="5425" spans="1:21" s="105" customFormat="1" x14ac:dyDescent="0.3">
      <c r="A5425"/>
      <c r="B5425"/>
      <c r="C5425"/>
      <c r="D5425"/>
      <c r="E5425"/>
      <c r="F5425"/>
      <c r="G5425"/>
      <c r="H5425"/>
      <c r="I5425"/>
      <c r="J5425" s="102"/>
      <c r="K5425"/>
      <c r="L5425" s="102"/>
      <c r="M5425" s="135"/>
      <c r="N5425"/>
      <c r="O5425"/>
      <c r="P5425"/>
      <c r="Q5425"/>
      <c r="R5425"/>
      <c r="S5425"/>
      <c r="T5425"/>
      <c r="U5425"/>
    </row>
    <row r="5426" spans="1:21" s="105" customFormat="1" x14ac:dyDescent="0.3">
      <c r="A5426"/>
      <c r="B5426"/>
      <c r="C5426"/>
      <c r="D5426"/>
      <c r="E5426"/>
      <c r="F5426"/>
      <c r="G5426"/>
      <c r="H5426"/>
      <c r="I5426"/>
      <c r="J5426" s="102"/>
      <c r="K5426"/>
      <c r="L5426" s="102"/>
      <c r="M5426" s="135"/>
      <c r="N5426"/>
      <c r="O5426"/>
      <c r="P5426"/>
      <c r="Q5426"/>
      <c r="R5426"/>
      <c r="S5426"/>
      <c r="T5426"/>
      <c r="U5426"/>
    </row>
    <row r="5427" spans="1:21" s="105" customFormat="1" x14ac:dyDescent="0.3">
      <c r="A5427"/>
      <c r="B5427"/>
      <c r="C5427"/>
      <c r="D5427"/>
      <c r="E5427"/>
      <c r="F5427"/>
      <c r="G5427"/>
      <c r="H5427"/>
      <c r="I5427"/>
      <c r="J5427" s="102"/>
      <c r="K5427"/>
      <c r="L5427" s="102"/>
      <c r="M5427" s="135"/>
      <c r="N5427"/>
      <c r="O5427"/>
      <c r="P5427"/>
      <c r="Q5427"/>
      <c r="R5427"/>
      <c r="S5427"/>
      <c r="T5427"/>
      <c r="U5427"/>
    </row>
    <row r="5428" spans="1:21" s="105" customFormat="1" x14ac:dyDescent="0.3">
      <c r="A5428"/>
      <c r="B5428"/>
      <c r="C5428"/>
      <c r="D5428"/>
      <c r="E5428"/>
      <c r="F5428"/>
      <c r="G5428"/>
      <c r="H5428"/>
      <c r="I5428"/>
      <c r="J5428" s="102"/>
      <c r="K5428"/>
      <c r="L5428" s="102"/>
      <c r="M5428" s="135"/>
      <c r="N5428"/>
      <c r="O5428"/>
      <c r="P5428"/>
      <c r="Q5428"/>
      <c r="R5428"/>
      <c r="S5428"/>
      <c r="T5428"/>
      <c r="U5428"/>
    </row>
    <row r="5429" spans="1:21" s="105" customFormat="1" x14ac:dyDescent="0.3">
      <c r="A5429"/>
      <c r="B5429"/>
      <c r="C5429"/>
      <c r="D5429"/>
      <c r="E5429"/>
      <c r="F5429"/>
      <c r="G5429"/>
      <c r="H5429"/>
      <c r="I5429"/>
      <c r="J5429" s="102"/>
      <c r="K5429"/>
      <c r="L5429" s="102"/>
      <c r="M5429" s="135"/>
      <c r="N5429"/>
      <c r="O5429"/>
      <c r="P5429"/>
      <c r="Q5429"/>
      <c r="R5429"/>
      <c r="S5429"/>
      <c r="T5429"/>
      <c r="U5429"/>
    </row>
    <row r="5430" spans="1:21" s="105" customFormat="1" x14ac:dyDescent="0.3">
      <c r="A5430"/>
      <c r="B5430"/>
      <c r="C5430"/>
      <c r="D5430"/>
      <c r="E5430"/>
      <c r="F5430"/>
      <c r="G5430"/>
      <c r="H5430"/>
      <c r="I5430"/>
      <c r="J5430" s="102"/>
      <c r="K5430"/>
      <c r="L5430" s="102"/>
      <c r="M5430" s="135"/>
      <c r="N5430"/>
      <c r="O5430"/>
      <c r="P5430"/>
      <c r="Q5430"/>
      <c r="R5430"/>
      <c r="S5430"/>
      <c r="T5430"/>
      <c r="U5430"/>
    </row>
    <row r="5431" spans="1:21" s="105" customFormat="1" x14ac:dyDescent="0.3">
      <c r="A5431"/>
      <c r="B5431"/>
      <c r="C5431"/>
      <c r="D5431"/>
      <c r="E5431"/>
      <c r="F5431"/>
      <c r="G5431"/>
      <c r="H5431"/>
      <c r="I5431"/>
      <c r="J5431" s="102"/>
      <c r="K5431"/>
      <c r="L5431" s="102"/>
      <c r="M5431" s="135"/>
      <c r="N5431"/>
      <c r="O5431"/>
      <c r="P5431"/>
      <c r="Q5431"/>
      <c r="R5431"/>
      <c r="S5431"/>
      <c r="T5431"/>
      <c r="U5431"/>
    </row>
    <row r="5432" spans="1:21" s="105" customFormat="1" x14ac:dyDescent="0.3">
      <c r="A5432"/>
      <c r="B5432"/>
      <c r="C5432"/>
      <c r="D5432"/>
      <c r="E5432"/>
      <c r="F5432"/>
      <c r="G5432"/>
      <c r="H5432"/>
      <c r="I5432"/>
      <c r="J5432" s="102"/>
      <c r="K5432"/>
      <c r="L5432" s="102"/>
      <c r="M5432" s="135"/>
      <c r="N5432"/>
      <c r="O5432"/>
      <c r="P5432"/>
      <c r="Q5432"/>
      <c r="R5432"/>
      <c r="S5432"/>
      <c r="T5432"/>
      <c r="U5432"/>
    </row>
    <row r="5433" spans="1:21" s="105" customFormat="1" x14ac:dyDescent="0.3">
      <c r="A5433"/>
      <c r="B5433"/>
      <c r="C5433"/>
      <c r="D5433"/>
      <c r="E5433"/>
      <c r="F5433"/>
      <c r="G5433"/>
      <c r="H5433"/>
      <c r="I5433"/>
      <c r="J5433" s="102"/>
      <c r="K5433"/>
      <c r="L5433" s="102"/>
      <c r="M5433" s="135"/>
      <c r="N5433"/>
      <c r="O5433"/>
      <c r="P5433"/>
      <c r="Q5433"/>
      <c r="R5433"/>
      <c r="S5433"/>
      <c r="T5433"/>
      <c r="U5433"/>
    </row>
    <row r="5434" spans="1:21" s="105" customFormat="1" x14ac:dyDescent="0.3">
      <c r="A5434"/>
      <c r="B5434"/>
      <c r="C5434"/>
      <c r="D5434"/>
      <c r="E5434"/>
      <c r="F5434"/>
      <c r="G5434"/>
      <c r="H5434"/>
      <c r="I5434"/>
      <c r="J5434" s="102"/>
      <c r="K5434"/>
      <c r="L5434" s="102"/>
      <c r="M5434" s="135"/>
      <c r="N5434"/>
      <c r="O5434"/>
      <c r="P5434"/>
      <c r="Q5434"/>
      <c r="R5434"/>
      <c r="S5434"/>
      <c r="T5434"/>
      <c r="U5434"/>
    </row>
    <row r="5435" spans="1:21" s="105" customFormat="1" x14ac:dyDescent="0.3">
      <c r="A5435"/>
      <c r="B5435"/>
      <c r="C5435"/>
      <c r="D5435"/>
      <c r="E5435"/>
      <c r="F5435"/>
      <c r="G5435"/>
      <c r="H5435"/>
      <c r="I5435"/>
      <c r="J5435" s="102"/>
      <c r="K5435"/>
      <c r="L5435" s="102"/>
      <c r="M5435" s="135"/>
      <c r="N5435"/>
      <c r="O5435"/>
      <c r="P5435"/>
      <c r="Q5435"/>
      <c r="R5435"/>
      <c r="S5435"/>
      <c r="T5435"/>
      <c r="U5435"/>
    </row>
    <row r="5436" spans="1:21" s="105" customFormat="1" x14ac:dyDescent="0.3">
      <c r="A5436"/>
      <c r="B5436"/>
      <c r="C5436"/>
      <c r="D5436"/>
      <c r="E5436"/>
      <c r="F5436"/>
      <c r="G5436"/>
      <c r="H5436"/>
      <c r="I5436"/>
      <c r="J5436" s="102"/>
      <c r="K5436"/>
      <c r="L5436" s="102"/>
      <c r="M5436" s="135"/>
      <c r="N5436"/>
      <c r="O5436"/>
      <c r="P5436"/>
      <c r="Q5436"/>
      <c r="R5436"/>
      <c r="S5436"/>
      <c r="T5436"/>
      <c r="U5436"/>
    </row>
    <row r="5437" spans="1:21" s="105" customFormat="1" x14ac:dyDescent="0.3">
      <c r="A5437"/>
      <c r="B5437"/>
      <c r="C5437"/>
      <c r="D5437"/>
      <c r="E5437"/>
      <c r="F5437"/>
      <c r="G5437"/>
      <c r="H5437"/>
      <c r="I5437"/>
      <c r="J5437" s="102"/>
      <c r="K5437"/>
      <c r="L5437" s="102"/>
      <c r="M5437" s="135"/>
      <c r="N5437"/>
      <c r="O5437"/>
      <c r="P5437"/>
      <c r="Q5437"/>
      <c r="R5437"/>
      <c r="S5437"/>
      <c r="T5437"/>
      <c r="U5437"/>
    </row>
    <row r="5438" spans="1:21" s="105" customFormat="1" x14ac:dyDescent="0.3">
      <c r="A5438"/>
      <c r="B5438"/>
      <c r="C5438"/>
      <c r="D5438"/>
      <c r="E5438"/>
      <c r="F5438"/>
      <c r="G5438"/>
      <c r="H5438"/>
      <c r="I5438"/>
      <c r="J5438" s="102"/>
      <c r="K5438"/>
      <c r="L5438" s="102"/>
      <c r="M5438" s="135"/>
      <c r="N5438"/>
      <c r="O5438"/>
      <c r="P5438"/>
      <c r="Q5438"/>
      <c r="R5438"/>
      <c r="S5438"/>
      <c r="T5438"/>
      <c r="U5438"/>
    </row>
    <row r="5439" spans="1:21" s="105" customFormat="1" x14ac:dyDescent="0.3">
      <c r="A5439"/>
      <c r="B5439"/>
      <c r="C5439"/>
      <c r="D5439"/>
      <c r="E5439"/>
      <c r="F5439"/>
      <c r="G5439"/>
      <c r="H5439"/>
      <c r="I5439"/>
      <c r="J5439" s="102"/>
      <c r="K5439"/>
      <c r="L5439" s="102"/>
      <c r="M5439" s="135"/>
      <c r="N5439"/>
      <c r="O5439"/>
      <c r="P5439"/>
      <c r="Q5439"/>
      <c r="R5439"/>
      <c r="S5439"/>
      <c r="T5439"/>
      <c r="U5439"/>
    </row>
    <row r="5440" spans="1:21" s="105" customFormat="1" x14ac:dyDescent="0.3">
      <c r="A5440"/>
      <c r="B5440"/>
      <c r="C5440"/>
      <c r="D5440"/>
      <c r="E5440"/>
      <c r="F5440"/>
      <c r="G5440"/>
      <c r="H5440"/>
      <c r="I5440"/>
      <c r="J5440" s="102"/>
      <c r="K5440"/>
      <c r="L5440" s="102"/>
      <c r="M5440" s="135"/>
      <c r="N5440"/>
      <c r="O5440"/>
      <c r="P5440"/>
      <c r="Q5440"/>
      <c r="R5440"/>
      <c r="S5440"/>
      <c r="T5440"/>
      <c r="U5440"/>
    </row>
    <row r="5441" spans="1:21" s="105" customFormat="1" x14ac:dyDescent="0.3">
      <c r="A5441"/>
      <c r="B5441"/>
      <c r="C5441"/>
      <c r="D5441"/>
      <c r="E5441"/>
      <c r="F5441"/>
      <c r="G5441"/>
      <c r="H5441"/>
      <c r="I5441"/>
      <c r="J5441" s="102"/>
      <c r="K5441"/>
      <c r="L5441" s="102"/>
      <c r="M5441" s="135"/>
      <c r="N5441"/>
      <c r="O5441"/>
      <c r="P5441"/>
      <c r="Q5441"/>
      <c r="R5441"/>
      <c r="S5441"/>
      <c r="T5441"/>
      <c r="U5441"/>
    </row>
    <row r="5442" spans="1:21" s="105" customFormat="1" x14ac:dyDescent="0.3">
      <c r="A5442"/>
      <c r="B5442"/>
      <c r="C5442"/>
      <c r="D5442"/>
      <c r="E5442"/>
      <c r="F5442"/>
      <c r="G5442"/>
      <c r="H5442"/>
      <c r="I5442"/>
      <c r="J5442" s="102"/>
      <c r="K5442"/>
      <c r="L5442" s="102"/>
      <c r="M5442" s="135"/>
      <c r="N5442"/>
      <c r="O5442"/>
      <c r="P5442"/>
      <c r="Q5442"/>
      <c r="R5442"/>
      <c r="S5442"/>
      <c r="T5442"/>
      <c r="U5442"/>
    </row>
    <row r="5443" spans="1:21" s="105" customFormat="1" x14ac:dyDescent="0.3">
      <c r="A5443"/>
      <c r="B5443"/>
      <c r="C5443"/>
      <c r="D5443"/>
      <c r="E5443"/>
      <c r="F5443"/>
      <c r="G5443"/>
      <c r="H5443"/>
      <c r="I5443"/>
      <c r="J5443" s="102"/>
      <c r="K5443"/>
      <c r="L5443" s="102"/>
      <c r="M5443" s="135"/>
      <c r="N5443"/>
      <c r="O5443"/>
      <c r="P5443"/>
      <c r="Q5443"/>
      <c r="R5443"/>
      <c r="S5443"/>
      <c r="T5443"/>
      <c r="U5443"/>
    </row>
    <row r="5444" spans="1:21" s="105" customFormat="1" x14ac:dyDescent="0.3">
      <c r="A5444"/>
      <c r="B5444"/>
      <c r="C5444"/>
      <c r="D5444"/>
      <c r="E5444"/>
      <c r="F5444"/>
      <c r="G5444"/>
      <c r="H5444"/>
      <c r="I5444"/>
      <c r="J5444" s="102"/>
      <c r="K5444"/>
      <c r="L5444" s="102"/>
      <c r="M5444" s="135"/>
      <c r="N5444"/>
      <c r="O5444"/>
      <c r="P5444"/>
      <c r="Q5444"/>
      <c r="R5444"/>
      <c r="S5444"/>
      <c r="T5444"/>
      <c r="U5444"/>
    </row>
    <row r="5445" spans="1:21" s="105" customFormat="1" x14ac:dyDescent="0.3">
      <c r="A5445"/>
      <c r="B5445"/>
      <c r="C5445"/>
      <c r="D5445"/>
      <c r="E5445"/>
      <c r="F5445"/>
      <c r="G5445"/>
      <c r="H5445"/>
      <c r="I5445"/>
      <c r="J5445" s="102"/>
      <c r="K5445"/>
      <c r="L5445" s="102"/>
      <c r="M5445" s="135"/>
      <c r="N5445"/>
      <c r="O5445"/>
      <c r="P5445"/>
      <c r="Q5445"/>
      <c r="R5445"/>
      <c r="S5445"/>
      <c r="T5445"/>
      <c r="U5445"/>
    </row>
    <row r="5446" spans="1:21" s="105" customFormat="1" x14ac:dyDescent="0.3">
      <c r="A5446"/>
      <c r="B5446"/>
      <c r="C5446"/>
      <c r="D5446"/>
      <c r="E5446"/>
      <c r="F5446"/>
      <c r="G5446"/>
      <c r="H5446"/>
      <c r="I5446"/>
      <c r="J5446" s="102"/>
      <c r="K5446"/>
      <c r="L5446" s="102"/>
      <c r="M5446" s="135"/>
      <c r="N5446"/>
      <c r="O5446"/>
      <c r="P5446"/>
      <c r="Q5446"/>
      <c r="R5446"/>
      <c r="S5446"/>
      <c r="T5446"/>
      <c r="U5446"/>
    </row>
    <row r="5447" spans="1:21" s="105" customFormat="1" x14ac:dyDescent="0.3">
      <c r="A5447"/>
      <c r="B5447"/>
      <c r="C5447"/>
      <c r="D5447"/>
      <c r="E5447"/>
      <c r="F5447"/>
      <c r="G5447"/>
      <c r="H5447"/>
      <c r="I5447"/>
      <c r="J5447" s="102"/>
      <c r="K5447"/>
      <c r="L5447" s="102"/>
      <c r="M5447" s="135"/>
      <c r="N5447"/>
      <c r="O5447"/>
      <c r="P5447"/>
      <c r="Q5447"/>
      <c r="R5447"/>
      <c r="S5447"/>
      <c r="T5447"/>
      <c r="U5447"/>
    </row>
    <row r="5448" spans="1:21" s="105" customFormat="1" x14ac:dyDescent="0.3">
      <c r="A5448"/>
      <c r="B5448"/>
      <c r="C5448"/>
      <c r="D5448"/>
      <c r="E5448"/>
      <c r="F5448"/>
      <c r="G5448"/>
      <c r="H5448"/>
      <c r="I5448"/>
      <c r="J5448" s="102"/>
      <c r="K5448"/>
      <c r="L5448" s="102"/>
      <c r="M5448" s="135"/>
      <c r="N5448"/>
      <c r="O5448"/>
      <c r="P5448"/>
      <c r="Q5448"/>
      <c r="R5448"/>
      <c r="S5448"/>
      <c r="T5448"/>
      <c r="U5448"/>
    </row>
    <row r="5449" spans="1:21" s="105" customFormat="1" x14ac:dyDescent="0.3">
      <c r="A5449"/>
      <c r="B5449"/>
      <c r="C5449"/>
      <c r="D5449"/>
      <c r="E5449"/>
      <c r="F5449"/>
      <c r="G5449"/>
      <c r="H5449"/>
      <c r="I5449"/>
      <c r="J5449" s="102"/>
      <c r="K5449"/>
      <c r="L5449" s="102"/>
      <c r="M5449" s="135"/>
      <c r="N5449"/>
      <c r="O5449"/>
      <c r="P5449"/>
      <c r="Q5449"/>
      <c r="R5449"/>
      <c r="S5449"/>
      <c r="T5449"/>
      <c r="U5449"/>
    </row>
    <row r="5450" spans="1:21" s="105" customFormat="1" x14ac:dyDescent="0.3">
      <c r="A5450"/>
      <c r="B5450"/>
      <c r="C5450"/>
      <c r="D5450"/>
      <c r="E5450"/>
      <c r="F5450"/>
      <c r="G5450"/>
      <c r="H5450"/>
      <c r="I5450"/>
      <c r="J5450" s="102"/>
      <c r="K5450"/>
      <c r="L5450" s="102"/>
      <c r="M5450" s="135"/>
      <c r="N5450"/>
      <c r="O5450"/>
      <c r="P5450"/>
      <c r="Q5450"/>
      <c r="R5450"/>
      <c r="S5450"/>
      <c r="T5450"/>
      <c r="U5450"/>
    </row>
    <row r="5451" spans="1:21" s="105" customFormat="1" x14ac:dyDescent="0.3">
      <c r="A5451"/>
      <c r="B5451"/>
      <c r="C5451"/>
      <c r="D5451"/>
      <c r="E5451"/>
      <c r="F5451"/>
      <c r="G5451"/>
      <c r="H5451"/>
      <c r="I5451"/>
      <c r="J5451" s="102"/>
      <c r="K5451"/>
      <c r="L5451" s="102"/>
      <c r="M5451" s="135"/>
      <c r="N5451"/>
      <c r="O5451"/>
      <c r="P5451"/>
      <c r="Q5451"/>
      <c r="R5451"/>
      <c r="S5451"/>
      <c r="T5451"/>
      <c r="U5451"/>
    </row>
    <row r="5452" spans="1:21" s="105" customFormat="1" x14ac:dyDescent="0.3">
      <c r="A5452"/>
      <c r="B5452"/>
      <c r="C5452"/>
      <c r="D5452"/>
      <c r="E5452"/>
      <c r="F5452"/>
      <c r="G5452"/>
      <c r="H5452"/>
      <c r="I5452"/>
      <c r="J5452" s="102"/>
      <c r="K5452"/>
      <c r="L5452" s="102"/>
      <c r="M5452" s="135"/>
      <c r="N5452"/>
      <c r="O5452"/>
      <c r="P5452"/>
      <c r="Q5452"/>
      <c r="R5452"/>
      <c r="S5452"/>
      <c r="T5452"/>
      <c r="U5452"/>
    </row>
    <row r="5453" spans="1:21" s="105" customFormat="1" x14ac:dyDescent="0.3">
      <c r="A5453"/>
      <c r="B5453"/>
      <c r="C5453"/>
      <c r="D5453"/>
      <c r="E5453"/>
      <c r="F5453"/>
      <c r="G5453"/>
      <c r="H5453"/>
      <c r="I5453"/>
      <c r="J5453" s="102"/>
      <c r="K5453"/>
      <c r="L5453" s="102"/>
      <c r="M5453" s="135"/>
      <c r="N5453"/>
      <c r="O5453"/>
      <c r="P5453"/>
      <c r="Q5453"/>
      <c r="R5453"/>
      <c r="S5453"/>
      <c r="T5453"/>
      <c r="U5453"/>
    </row>
    <row r="5454" spans="1:21" s="105" customFormat="1" x14ac:dyDescent="0.3">
      <c r="A5454"/>
      <c r="B5454"/>
      <c r="C5454"/>
      <c r="D5454"/>
      <c r="E5454"/>
      <c r="F5454"/>
      <c r="G5454"/>
      <c r="H5454"/>
      <c r="I5454"/>
      <c r="J5454" s="102"/>
      <c r="K5454"/>
      <c r="L5454" s="102"/>
      <c r="M5454" s="135"/>
      <c r="N5454"/>
      <c r="O5454"/>
      <c r="P5454"/>
      <c r="Q5454"/>
      <c r="R5454"/>
      <c r="S5454"/>
      <c r="T5454"/>
      <c r="U5454"/>
    </row>
    <row r="5455" spans="1:21" s="105" customFormat="1" x14ac:dyDescent="0.3">
      <c r="A5455"/>
      <c r="B5455"/>
      <c r="C5455"/>
      <c r="D5455"/>
      <c r="E5455"/>
      <c r="F5455"/>
      <c r="G5455"/>
      <c r="H5455"/>
      <c r="I5455"/>
      <c r="J5455" s="102"/>
      <c r="K5455"/>
      <c r="L5455" s="102"/>
      <c r="M5455" s="135"/>
      <c r="N5455"/>
      <c r="O5455"/>
      <c r="P5455"/>
      <c r="Q5455"/>
      <c r="R5455"/>
      <c r="S5455"/>
      <c r="T5455"/>
      <c r="U5455"/>
    </row>
    <row r="5456" spans="1:21" s="105" customFormat="1" x14ac:dyDescent="0.3">
      <c r="A5456"/>
      <c r="B5456"/>
      <c r="C5456"/>
      <c r="D5456"/>
      <c r="E5456"/>
      <c r="F5456"/>
      <c r="G5456"/>
      <c r="H5456"/>
      <c r="I5456"/>
      <c r="J5456" s="102"/>
      <c r="K5456"/>
      <c r="L5456" s="102"/>
      <c r="M5456" s="135"/>
      <c r="N5456"/>
      <c r="O5456"/>
      <c r="P5456"/>
      <c r="Q5456"/>
      <c r="R5456"/>
      <c r="S5456"/>
      <c r="T5456"/>
      <c r="U5456"/>
    </row>
    <row r="5457" spans="1:21" s="105" customFormat="1" x14ac:dyDescent="0.3">
      <c r="A5457"/>
      <c r="B5457"/>
      <c r="C5457"/>
      <c r="D5457"/>
      <c r="E5457"/>
      <c r="F5457"/>
      <c r="G5457"/>
      <c r="H5457"/>
      <c r="I5457"/>
      <c r="J5457" s="102"/>
      <c r="K5457"/>
      <c r="L5457" s="102"/>
      <c r="M5457" s="135"/>
      <c r="N5457"/>
      <c r="O5457"/>
      <c r="P5457"/>
      <c r="Q5457"/>
      <c r="R5457"/>
      <c r="S5457"/>
      <c r="T5457"/>
      <c r="U5457"/>
    </row>
    <row r="5458" spans="1:21" s="105" customFormat="1" x14ac:dyDescent="0.3">
      <c r="A5458"/>
      <c r="B5458"/>
      <c r="C5458"/>
      <c r="D5458"/>
      <c r="E5458"/>
      <c r="F5458"/>
      <c r="G5458"/>
      <c r="H5458"/>
      <c r="I5458"/>
      <c r="J5458" s="102"/>
      <c r="K5458"/>
      <c r="L5458" s="102"/>
      <c r="M5458" s="135"/>
      <c r="N5458"/>
      <c r="O5458"/>
      <c r="P5458"/>
      <c r="Q5458"/>
      <c r="R5458"/>
      <c r="S5458"/>
      <c r="T5458"/>
      <c r="U5458"/>
    </row>
    <row r="5459" spans="1:21" s="105" customFormat="1" x14ac:dyDescent="0.3">
      <c r="A5459"/>
      <c r="B5459"/>
      <c r="C5459"/>
      <c r="D5459"/>
      <c r="E5459"/>
      <c r="F5459"/>
      <c r="G5459"/>
      <c r="H5459"/>
      <c r="I5459"/>
      <c r="J5459" s="102"/>
      <c r="K5459"/>
      <c r="L5459" s="102"/>
      <c r="M5459" s="135"/>
      <c r="N5459"/>
      <c r="O5459"/>
      <c r="P5459"/>
      <c r="Q5459"/>
      <c r="R5459"/>
      <c r="S5459"/>
      <c r="T5459"/>
      <c r="U5459"/>
    </row>
    <row r="5460" spans="1:21" s="105" customFormat="1" x14ac:dyDescent="0.3">
      <c r="A5460"/>
      <c r="B5460"/>
      <c r="C5460"/>
      <c r="D5460"/>
      <c r="E5460"/>
      <c r="F5460"/>
      <c r="G5460"/>
      <c r="H5460"/>
      <c r="I5460"/>
      <c r="J5460" s="102"/>
      <c r="K5460"/>
      <c r="L5460" s="102"/>
      <c r="M5460" s="135"/>
      <c r="N5460"/>
      <c r="O5460"/>
      <c r="P5460"/>
      <c r="Q5460"/>
      <c r="R5460"/>
      <c r="S5460"/>
      <c r="T5460"/>
      <c r="U5460"/>
    </row>
    <row r="5461" spans="1:21" s="105" customFormat="1" x14ac:dyDescent="0.3">
      <c r="A5461"/>
      <c r="B5461"/>
      <c r="C5461"/>
      <c r="D5461"/>
      <c r="E5461"/>
      <c r="F5461"/>
      <c r="G5461"/>
      <c r="H5461"/>
      <c r="I5461"/>
      <c r="J5461" s="102"/>
      <c r="K5461"/>
      <c r="L5461" s="102"/>
      <c r="M5461" s="135"/>
      <c r="N5461"/>
      <c r="O5461"/>
      <c r="P5461"/>
      <c r="Q5461"/>
      <c r="R5461"/>
      <c r="S5461"/>
      <c r="T5461"/>
      <c r="U5461"/>
    </row>
    <row r="5462" spans="1:21" s="105" customFormat="1" x14ac:dyDescent="0.3">
      <c r="A5462"/>
      <c r="B5462"/>
      <c r="C5462"/>
      <c r="D5462"/>
      <c r="E5462"/>
      <c r="F5462"/>
      <c r="G5462"/>
      <c r="H5462"/>
      <c r="I5462"/>
      <c r="J5462" s="102"/>
      <c r="K5462"/>
      <c r="L5462" s="102"/>
      <c r="M5462" s="135"/>
      <c r="N5462"/>
      <c r="O5462"/>
      <c r="P5462"/>
      <c r="Q5462"/>
      <c r="R5462"/>
      <c r="S5462"/>
      <c r="T5462"/>
      <c r="U5462"/>
    </row>
    <row r="5463" spans="1:21" s="105" customFormat="1" x14ac:dyDescent="0.3">
      <c r="A5463"/>
      <c r="B5463"/>
      <c r="C5463"/>
      <c r="D5463"/>
      <c r="E5463"/>
      <c r="F5463"/>
      <c r="G5463"/>
      <c r="H5463"/>
      <c r="I5463"/>
      <c r="J5463" s="102"/>
      <c r="K5463"/>
      <c r="L5463" s="102"/>
      <c r="M5463" s="135"/>
      <c r="N5463"/>
      <c r="O5463"/>
      <c r="P5463"/>
      <c r="Q5463"/>
      <c r="R5463"/>
      <c r="S5463"/>
      <c r="T5463"/>
      <c r="U5463"/>
    </row>
    <row r="5464" spans="1:21" s="105" customFormat="1" x14ac:dyDescent="0.3">
      <c r="A5464"/>
      <c r="B5464"/>
      <c r="C5464"/>
      <c r="D5464"/>
      <c r="E5464"/>
      <c r="F5464"/>
      <c r="G5464"/>
      <c r="H5464"/>
      <c r="I5464"/>
      <c r="J5464" s="102"/>
      <c r="K5464"/>
      <c r="L5464" s="102"/>
      <c r="M5464" s="135"/>
      <c r="N5464"/>
      <c r="O5464"/>
      <c r="P5464"/>
      <c r="Q5464"/>
      <c r="R5464"/>
      <c r="S5464"/>
      <c r="T5464"/>
      <c r="U5464"/>
    </row>
    <row r="5465" spans="1:21" s="105" customFormat="1" x14ac:dyDescent="0.3">
      <c r="A5465"/>
      <c r="B5465"/>
      <c r="C5465"/>
      <c r="D5465"/>
      <c r="E5465"/>
      <c r="F5465"/>
      <c r="G5465"/>
      <c r="H5465"/>
      <c r="I5465"/>
      <c r="J5465" s="102"/>
      <c r="K5465"/>
      <c r="L5465" s="102"/>
      <c r="M5465" s="135"/>
      <c r="N5465"/>
      <c r="O5465"/>
      <c r="P5465"/>
      <c r="Q5465"/>
      <c r="R5465"/>
      <c r="S5465"/>
      <c r="T5465"/>
      <c r="U5465"/>
    </row>
    <row r="5466" spans="1:21" s="105" customFormat="1" x14ac:dyDescent="0.3">
      <c r="A5466"/>
      <c r="B5466"/>
      <c r="C5466"/>
      <c r="D5466"/>
      <c r="E5466"/>
      <c r="F5466"/>
      <c r="G5466"/>
      <c r="H5466"/>
      <c r="I5466"/>
      <c r="J5466" s="102"/>
      <c r="K5466"/>
      <c r="L5466" s="102"/>
      <c r="M5466" s="135"/>
      <c r="N5466"/>
      <c r="O5466"/>
      <c r="P5466"/>
      <c r="Q5466"/>
      <c r="R5466"/>
      <c r="S5466"/>
      <c r="T5466"/>
      <c r="U5466"/>
    </row>
    <row r="5467" spans="1:21" s="105" customFormat="1" x14ac:dyDescent="0.3">
      <c r="A5467"/>
      <c r="B5467"/>
      <c r="C5467"/>
      <c r="D5467"/>
      <c r="E5467"/>
      <c r="F5467"/>
      <c r="G5467"/>
      <c r="H5467"/>
      <c r="I5467"/>
      <c r="J5467" s="102"/>
      <c r="K5467"/>
      <c r="L5467" s="102"/>
      <c r="M5467" s="135"/>
      <c r="N5467"/>
      <c r="O5467"/>
      <c r="P5467"/>
      <c r="Q5467"/>
      <c r="R5467"/>
      <c r="S5467"/>
      <c r="T5467"/>
      <c r="U5467"/>
    </row>
    <row r="5468" spans="1:21" s="105" customFormat="1" x14ac:dyDescent="0.3">
      <c r="A5468"/>
      <c r="B5468"/>
      <c r="C5468"/>
      <c r="D5468"/>
      <c r="E5468"/>
      <c r="F5468"/>
      <c r="G5468"/>
      <c r="H5468"/>
      <c r="I5468"/>
      <c r="J5468" s="102"/>
      <c r="K5468"/>
      <c r="L5468" s="102"/>
      <c r="M5468" s="135"/>
      <c r="N5468"/>
      <c r="O5468"/>
      <c r="P5468"/>
      <c r="Q5468"/>
      <c r="R5468"/>
      <c r="S5468"/>
      <c r="T5468"/>
      <c r="U5468"/>
    </row>
    <row r="5469" spans="1:21" s="105" customFormat="1" x14ac:dyDescent="0.3">
      <c r="A5469"/>
      <c r="B5469"/>
      <c r="C5469"/>
      <c r="D5469"/>
      <c r="E5469"/>
      <c r="F5469"/>
      <c r="G5469"/>
      <c r="H5469"/>
      <c r="I5469"/>
      <c r="J5469" s="102"/>
      <c r="K5469"/>
      <c r="L5469" s="102"/>
      <c r="M5469" s="135"/>
      <c r="N5469"/>
      <c r="O5469"/>
      <c r="P5469"/>
      <c r="Q5469"/>
      <c r="R5469"/>
      <c r="S5469"/>
      <c r="T5469"/>
      <c r="U5469"/>
    </row>
    <row r="5470" spans="1:21" s="105" customFormat="1" x14ac:dyDescent="0.3">
      <c r="A5470"/>
      <c r="B5470"/>
      <c r="C5470"/>
      <c r="D5470"/>
      <c r="E5470"/>
      <c r="F5470"/>
      <c r="G5470"/>
      <c r="H5470"/>
      <c r="I5470"/>
      <c r="J5470" s="102"/>
      <c r="K5470"/>
      <c r="L5470" s="102"/>
      <c r="M5470" s="135"/>
      <c r="N5470"/>
      <c r="O5470"/>
      <c r="P5470"/>
      <c r="Q5470"/>
      <c r="R5470"/>
      <c r="S5470"/>
      <c r="T5470"/>
      <c r="U5470"/>
    </row>
    <row r="5471" spans="1:21" s="105" customFormat="1" x14ac:dyDescent="0.3">
      <c r="A5471"/>
      <c r="B5471"/>
      <c r="C5471"/>
      <c r="D5471"/>
      <c r="E5471"/>
      <c r="F5471"/>
      <c r="G5471"/>
      <c r="H5471"/>
      <c r="I5471"/>
      <c r="J5471" s="102"/>
      <c r="K5471"/>
      <c r="L5471" s="102"/>
      <c r="M5471" s="135"/>
      <c r="N5471"/>
      <c r="O5471"/>
      <c r="P5471"/>
      <c r="Q5471"/>
      <c r="R5471"/>
      <c r="S5471"/>
      <c r="T5471"/>
      <c r="U5471"/>
    </row>
    <row r="5472" spans="1:21" s="105" customFormat="1" x14ac:dyDescent="0.3">
      <c r="A5472"/>
      <c r="B5472"/>
      <c r="C5472"/>
      <c r="D5472"/>
      <c r="E5472"/>
      <c r="F5472"/>
      <c r="G5472"/>
      <c r="H5472"/>
      <c r="I5472"/>
      <c r="J5472" s="102"/>
      <c r="K5472"/>
      <c r="L5472" s="102"/>
      <c r="M5472" s="135"/>
      <c r="N5472"/>
      <c r="O5472"/>
      <c r="P5472"/>
      <c r="Q5472"/>
      <c r="R5472"/>
      <c r="S5472"/>
      <c r="T5472"/>
      <c r="U5472"/>
    </row>
    <row r="5473" spans="1:21" s="105" customFormat="1" x14ac:dyDescent="0.3">
      <c r="A5473"/>
      <c r="B5473"/>
      <c r="C5473"/>
      <c r="D5473"/>
      <c r="E5473"/>
      <c r="F5473"/>
      <c r="G5473"/>
      <c r="H5473"/>
      <c r="I5473"/>
      <c r="J5473" s="102"/>
      <c r="K5473"/>
      <c r="L5473" s="102"/>
      <c r="M5473" s="135"/>
      <c r="N5473"/>
      <c r="O5473"/>
      <c r="P5473"/>
      <c r="Q5473"/>
      <c r="R5473"/>
      <c r="S5473"/>
      <c r="T5473"/>
      <c r="U5473"/>
    </row>
    <row r="5474" spans="1:21" s="105" customFormat="1" x14ac:dyDescent="0.3">
      <c r="A5474"/>
      <c r="B5474"/>
      <c r="C5474"/>
      <c r="D5474"/>
      <c r="E5474"/>
      <c r="F5474"/>
      <c r="G5474"/>
      <c r="H5474"/>
      <c r="I5474"/>
      <c r="J5474" s="102"/>
      <c r="K5474"/>
      <c r="L5474" s="102"/>
      <c r="M5474" s="135"/>
      <c r="N5474"/>
      <c r="O5474"/>
      <c r="P5474"/>
      <c r="Q5474"/>
      <c r="R5474"/>
      <c r="S5474"/>
      <c r="T5474"/>
      <c r="U5474"/>
    </row>
    <row r="5475" spans="1:21" s="105" customFormat="1" x14ac:dyDescent="0.3">
      <c r="A5475"/>
      <c r="B5475"/>
      <c r="C5475"/>
      <c r="D5475"/>
      <c r="E5475"/>
      <c r="F5475"/>
      <c r="G5475"/>
      <c r="H5475"/>
      <c r="I5475"/>
      <c r="J5475" s="102"/>
      <c r="K5475"/>
      <c r="L5475" s="102"/>
      <c r="M5475" s="135"/>
      <c r="N5475"/>
      <c r="O5475"/>
      <c r="P5475"/>
      <c r="Q5475"/>
      <c r="R5475"/>
      <c r="S5475"/>
      <c r="T5475"/>
      <c r="U5475"/>
    </row>
    <row r="5476" spans="1:21" s="105" customFormat="1" x14ac:dyDescent="0.3">
      <c r="A5476"/>
      <c r="B5476"/>
      <c r="C5476"/>
      <c r="D5476"/>
      <c r="E5476"/>
      <c r="F5476"/>
      <c r="G5476"/>
      <c r="H5476"/>
      <c r="I5476"/>
      <c r="J5476" s="102"/>
      <c r="K5476"/>
      <c r="L5476" s="102"/>
      <c r="M5476" s="135"/>
      <c r="N5476"/>
      <c r="O5476"/>
      <c r="P5476"/>
      <c r="Q5476"/>
      <c r="R5476"/>
      <c r="S5476"/>
      <c r="T5476"/>
      <c r="U5476"/>
    </row>
    <row r="5477" spans="1:21" s="105" customFormat="1" x14ac:dyDescent="0.3">
      <c r="A5477"/>
      <c r="B5477"/>
      <c r="C5477"/>
      <c r="D5477"/>
      <c r="E5477"/>
      <c r="F5477"/>
      <c r="G5477"/>
      <c r="H5477"/>
      <c r="I5477"/>
      <c r="J5477" s="102"/>
      <c r="K5477"/>
      <c r="L5477" s="102"/>
      <c r="M5477" s="135"/>
      <c r="N5477"/>
      <c r="O5477"/>
      <c r="P5477"/>
      <c r="Q5477"/>
      <c r="R5477"/>
      <c r="S5477"/>
      <c r="T5477"/>
      <c r="U5477"/>
    </row>
    <row r="5478" spans="1:21" s="105" customFormat="1" x14ac:dyDescent="0.3">
      <c r="A5478"/>
      <c r="B5478"/>
      <c r="C5478"/>
      <c r="D5478"/>
      <c r="E5478"/>
      <c r="F5478"/>
      <c r="G5478"/>
      <c r="H5478"/>
      <c r="I5478"/>
      <c r="J5478" s="102"/>
      <c r="K5478"/>
      <c r="L5478" s="102"/>
      <c r="M5478" s="135"/>
      <c r="N5478"/>
      <c r="O5478"/>
      <c r="P5478"/>
      <c r="Q5478"/>
      <c r="R5478"/>
      <c r="S5478"/>
      <c r="T5478"/>
      <c r="U5478"/>
    </row>
    <row r="5479" spans="1:21" s="105" customFormat="1" x14ac:dyDescent="0.3">
      <c r="A5479"/>
      <c r="B5479"/>
      <c r="C5479"/>
      <c r="D5479"/>
      <c r="E5479"/>
      <c r="F5479"/>
      <c r="G5479"/>
      <c r="H5479"/>
      <c r="I5479"/>
      <c r="J5479" s="102"/>
      <c r="K5479"/>
      <c r="L5479" s="102"/>
      <c r="M5479" s="135"/>
      <c r="N5479"/>
      <c r="O5479"/>
      <c r="P5479"/>
      <c r="Q5479"/>
      <c r="R5479"/>
      <c r="S5479"/>
      <c r="T5479"/>
      <c r="U5479"/>
    </row>
    <row r="5480" spans="1:21" s="105" customFormat="1" x14ac:dyDescent="0.3">
      <c r="A5480"/>
      <c r="B5480"/>
      <c r="C5480"/>
      <c r="D5480"/>
      <c r="E5480"/>
      <c r="F5480"/>
      <c r="G5480"/>
      <c r="H5480"/>
      <c r="I5480"/>
      <c r="J5480" s="102"/>
      <c r="K5480"/>
      <c r="L5480" s="102"/>
      <c r="M5480" s="135"/>
      <c r="N5480"/>
      <c r="O5480"/>
      <c r="P5480"/>
      <c r="Q5480"/>
      <c r="R5480"/>
      <c r="S5480"/>
      <c r="T5480"/>
      <c r="U5480"/>
    </row>
    <row r="5481" spans="1:21" s="105" customFormat="1" x14ac:dyDescent="0.3">
      <c r="A5481"/>
      <c r="B5481"/>
      <c r="C5481"/>
      <c r="D5481"/>
      <c r="E5481"/>
      <c r="F5481"/>
      <c r="G5481"/>
      <c r="H5481"/>
      <c r="I5481"/>
      <c r="J5481" s="102"/>
      <c r="K5481"/>
      <c r="L5481" s="102"/>
      <c r="M5481" s="135"/>
      <c r="N5481"/>
      <c r="O5481"/>
      <c r="P5481"/>
      <c r="Q5481"/>
      <c r="R5481"/>
      <c r="S5481"/>
      <c r="T5481"/>
      <c r="U5481"/>
    </row>
    <row r="5482" spans="1:21" s="105" customFormat="1" x14ac:dyDescent="0.3">
      <c r="A5482"/>
      <c r="B5482"/>
      <c r="C5482"/>
      <c r="D5482"/>
      <c r="E5482"/>
      <c r="F5482"/>
      <c r="G5482"/>
      <c r="H5482"/>
      <c r="I5482"/>
      <c r="J5482" s="102"/>
      <c r="K5482"/>
      <c r="L5482" s="102"/>
      <c r="M5482" s="135"/>
      <c r="N5482"/>
      <c r="O5482"/>
      <c r="P5482"/>
      <c r="Q5482"/>
      <c r="R5482"/>
      <c r="S5482"/>
      <c r="T5482"/>
      <c r="U5482"/>
    </row>
    <row r="5483" spans="1:21" s="105" customFormat="1" x14ac:dyDescent="0.3">
      <c r="A5483"/>
      <c r="B5483"/>
      <c r="C5483"/>
      <c r="D5483"/>
      <c r="E5483"/>
      <c r="F5483"/>
      <c r="G5483"/>
      <c r="H5483"/>
      <c r="I5483"/>
      <c r="J5483" s="102"/>
      <c r="K5483"/>
      <c r="L5483" s="102"/>
      <c r="M5483" s="135"/>
      <c r="N5483"/>
      <c r="O5483"/>
      <c r="P5483"/>
      <c r="Q5483"/>
      <c r="R5483"/>
      <c r="S5483"/>
      <c r="T5483"/>
      <c r="U5483"/>
    </row>
    <row r="5484" spans="1:21" s="105" customFormat="1" x14ac:dyDescent="0.3">
      <c r="A5484"/>
      <c r="B5484"/>
      <c r="C5484"/>
      <c r="D5484"/>
      <c r="E5484"/>
      <c r="F5484"/>
      <c r="G5484"/>
      <c r="H5484"/>
      <c r="I5484"/>
      <c r="J5484" s="102"/>
      <c r="K5484"/>
      <c r="L5484" s="102"/>
      <c r="M5484" s="135"/>
      <c r="N5484"/>
      <c r="O5484"/>
      <c r="P5484"/>
      <c r="Q5484"/>
      <c r="R5484"/>
      <c r="S5484"/>
      <c r="T5484"/>
      <c r="U5484"/>
    </row>
    <row r="5485" spans="1:21" s="105" customFormat="1" x14ac:dyDescent="0.3">
      <c r="A5485"/>
      <c r="B5485"/>
      <c r="C5485"/>
      <c r="D5485"/>
      <c r="E5485"/>
      <c r="F5485"/>
      <c r="G5485"/>
      <c r="H5485"/>
      <c r="I5485"/>
      <c r="J5485" s="102"/>
      <c r="K5485"/>
      <c r="L5485" s="102"/>
      <c r="M5485" s="135"/>
      <c r="N5485"/>
      <c r="O5485"/>
      <c r="P5485"/>
      <c r="Q5485"/>
      <c r="R5485"/>
      <c r="S5485"/>
      <c r="T5485"/>
      <c r="U5485"/>
    </row>
    <row r="5486" spans="1:21" s="105" customFormat="1" x14ac:dyDescent="0.3">
      <c r="A5486"/>
      <c r="B5486"/>
      <c r="C5486"/>
      <c r="D5486"/>
      <c r="E5486"/>
      <c r="F5486"/>
      <c r="G5486"/>
      <c r="H5486"/>
      <c r="I5486"/>
      <c r="J5486" s="102"/>
      <c r="K5486"/>
      <c r="L5486" s="102"/>
      <c r="M5486" s="135"/>
      <c r="N5486"/>
      <c r="O5486"/>
      <c r="P5486"/>
      <c r="Q5486"/>
      <c r="R5486"/>
      <c r="S5486"/>
      <c r="T5486"/>
      <c r="U5486"/>
    </row>
    <row r="5487" spans="1:21" s="105" customFormat="1" x14ac:dyDescent="0.3">
      <c r="A5487"/>
      <c r="B5487"/>
      <c r="C5487"/>
      <c r="D5487"/>
      <c r="E5487"/>
      <c r="F5487"/>
      <c r="G5487"/>
      <c r="H5487"/>
      <c r="I5487"/>
      <c r="J5487" s="102"/>
      <c r="K5487"/>
      <c r="L5487" s="102"/>
      <c r="M5487" s="135"/>
      <c r="N5487"/>
      <c r="O5487"/>
      <c r="P5487"/>
      <c r="Q5487"/>
      <c r="R5487"/>
      <c r="S5487"/>
      <c r="T5487"/>
      <c r="U5487"/>
    </row>
    <row r="5488" spans="1:21" s="105" customFormat="1" x14ac:dyDescent="0.3">
      <c r="A5488"/>
      <c r="B5488"/>
      <c r="C5488"/>
      <c r="D5488"/>
      <c r="E5488"/>
      <c r="F5488"/>
      <c r="G5488"/>
      <c r="H5488"/>
      <c r="I5488"/>
      <c r="J5488" s="102"/>
      <c r="K5488"/>
      <c r="L5488" s="102"/>
      <c r="M5488" s="135"/>
      <c r="N5488"/>
      <c r="O5488"/>
      <c r="P5488"/>
      <c r="Q5488"/>
      <c r="R5488"/>
      <c r="S5488"/>
      <c r="T5488"/>
      <c r="U5488"/>
    </row>
    <row r="5489" spans="1:21" s="105" customFormat="1" x14ac:dyDescent="0.3">
      <c r="A5489"/>
      <c r="B5489"/>
      <c r="C5489"/>
      <c r="D5489"/>
      <c r="E5489"/>
      <c r="F5489"/>
      <c r="G5489"/>
      <c r="H5489"/>
      <c r="I5489"/>
      <c r="J5489" s="102"/>
      <c r="K5489"/>
      <c r="L5489" s="102"/>
      <c r="M5489" s="135"/>
      <c r="N5489"/>
      <c r="O5489"/>
      <c r="P5489"/>
      <c r="Q5489"/>
      <c r="R5489"/>
      <c r="S5489"/>
      <c r="T5489"/>
      <c r="U5489"/>
    </row>
    <row r="5490" spans="1:21" s="105" customFormat="1" x14ac:dyDescent="0.3">
      <c r="A5490"/>
      <c r="B5490"/>
      <c r="C5490"/>
      <c r="D5490"/>
      <c r="E5490"/>
      <c r="F5490"/>
      <c r="G5490"/>
      <c r="H5490"/>
      <c r="I5490"/>
      <c r="J5490" s="102"/>
      <c r="K5490"/>
      <c r="L5490" s="102"/>
      <c r="M5490" s="135"/>
      <c r="N5490"/>
      <c r="O5490"/>
      <c r="P5490"/>
      <c r="Q5490"/>
      <c r="R5490"/>
      <c r="S5490"/>
      <c r="T5490"/>
      <c r="U5490"/>
    </row>
    <row r="5491" spans="1:21" s="105" customFormat="1" x14ac:dyDescent="0.3">
      <c r="A5491"/>
      <c r="B5491"/>
      <c r="C5491"/>
      <c r="D5491"/>
      <c r="E5491"/>
      <c r="F5491"/>
      <c r="G5491"/>
      <c r="H5491"/>
      <c r="I5491"/>
      <c r="J5491" s="102"/>
      <c r="K5491"/>
      <c r="L5491" s="102"/>
      <c r="M5491" s="135"/>
      <c r="N5491"/>
      <c r="O5491"/>
      <c r="P5491"/>
      <c r="Q5491"/>
      <c r="R5491"/>
      <c r="S5491"/>
      <c r="T5491"/>
      <c r="U5491"/>
    </row>
    <row r="5492" spans="1:21" s="105" customFormat="1" x14ac:dyDescent="0.3">
      <c r="A5492"/>
      <c r="B5492"/>
      <c r="C5492"/>
      <c r="D5492"/>
      <c r="E5492"/>
      <c r="F5492"/>
      <c r="G5492"/>
      <c r="H5492"/>
      <c r="I5492"/>
      <c r="J5492" s="102"/>
      <c r="K5492"/>
      <c r="L5492" s="102"/>
      <c r="M5492" s="135"/>
      <c r="N5492"/>
      <c r="O5492"/>
      <c r="P5492"/>
      <c r="Q5492"/>
      <c r="R5492"/>
      <c r="S5492"/>
      <c r="T5492"/>
      <c r="U5492"/>
    </row>
    <row r="5493" spans="1:21" s="105" customFormat="1" x14ac:dyDescent="0.3">
      <c r="A5493"/>
      <c r="B5493"/>
      <c r="C5493"/>
      <c r="D5493"/>
      <c r="E5493"/>
      <c r="F5493"/>
      <c r="G5493"/>
      <c r="H5493"/>
      <c r="I5493"/>
      <c r="J5493" s="102"/>
      <c r="K5493"/>
      <c r="L5493" s="102"/>
      <c r="M5493" s="135"/>
      <c r="N5493"/>
      <c r="O5493"/>
      <c r="P5493"/>
      <c r="Q5493"/>
      <c r="R5493"/>
      <c r="S5493"/>
      <c r="T5493"/>
      <c r="U5493"/>
    </row>
    <row r="5494" spans="1:21" s="105" customFormat="1" x14ac:dyDescent="0.3">
      <c r="A5494"/>
      <c r="B5494"/>
      <c r="C5494"/>
      <c r="D5494"/>
      <c r="E5494"/>
      <c r="F5494"/>
      <c r="G5494"/>
      <c r="H5494"/>
      <c r="I5494"/>
      <c r="J5494" s="102"/>
      <c r="K5494"/>
      <c r="L5494" s="102"/>
      <c r="M5494" s="135"/>
      <c r="N5494"/>
      <c r="O5494"/>
      <c r="P5494"/>
      <c r="Q5494"/>
      <c r="R5494"/>
      <c r="S5494"/>
      <c r="T5494"/>
      <c r="U5494"/>
    </row>
    <row r="5495" spans="1:21" s="105" customFormat="1" x14ac:dyDescent="0.3">
      <c r="A5495"/>
      <c r="B5495"/>
      <c r="C5495"/>
      <c r="D5495"/>
      <c r="E5495"/>
      <c r="F5495"/>
      <c r="G5495"/>
      <c r="H5495"/>
      <c r="I5495"/>
      <c r="J5495" s="102"/>
      <c r="K5495"/>
      <c r="L5495" s="102"/>
      <c r="M5495" s="135"/>
      <c r="N5495"/>
      <c r="O5495"/>
      <c r="P5495"/>
      <c r="Q5495"/>
      <c r="R5495"/>
      <c r="S5495"/>
      <c r="T5495"/>
      <c r="U5495"/>
    </row>
    <row r="5496" spans="1:21" s="105" customFormat="1" x14ac:dyDescent="0.3">
      <c r="A5496"/>
      <c r="B5496"/>
      <c r="C5496"/>
      <c r="D5496"/>
      <c r="E5496"/>
      <c r="F5496"/>
      <c r="G5496"/>
      <c r="H5496"/>
      <c r="I5496"/>
      <c r="J5496" s="102"/>
      <c r="K5496"/>
      <c r="L5496" s="102"/>
      <c r="M5496" s="135"/>
      <c r="N5496"/>
      <c r="O5496"/>
      <c r="P5496"/>
      <c r="Q5496"/>
      <c r="R5496"/>
      <c r="S5496"/>
      <c r="T5496"/>
      <c r="U5496"/>
    </row>
    <row r="5497" spans="1:21" s="105" customFormat="1" x14ac:dyDescent="0.3">
      <c r="A5497"/>
      <c r="B5497"/>
      <c r="C5497"/>
      <c r="D5497"/>
      <c r="E5497"/>
      <c r="F5497"/>
      <c r="G5497"/>
      <c r="H5497"/>
      <c r="I5497"/>
      <c r="J5497" s="102"/>
      <c r="K5497"/>
      <c r="L5497" s="102"/>
      <c r="M5497" s="135"/>
      <c r="N5497"/>
      <c r="O5497"/>
      <c r="P5497"/>
      <c r="Q5497"/>
      <c r="R5497"/>
      <c r="S5497"/>
      <c r="T5497"/>
      <c r="U5497"/>
    </row>
    <row r="5498" spans="1:21" s="105" customFormat="1" x14ac:dyDescent="0.3">
      <c r="A5498"/>
      <c r="B5498"/>
      <c r="C5498"/>
      <c r="D5498"/>
      <c r="E5498"/>
      <c r="F5498"/>
      <c r="G5498"/>
      <c r="H5498"/>
      <c r="I5498"/>
      <c r="J5498" s="102"/>
      <c r="K5498"/>
      <c r="L5498" s="102"/>
      <c r="M5498" s="135"/>
      <c r="N5498"/>
      <c r="O5498"/>
      <c r="P5498"/>
      <c r="Q5498"/>
      <c r="R5498"/>
      <c r="S5498"/>
      <c r="T5498"/>
      <c r="U5498"/>
    </row>
    <row r="5499" spans="1:21" s="105" customFormat="1" x14ac:dyDescent="0.3">
      <c r="A5499"/>
      <c r="B5499"/>
      <c r="C5499"/>
      <c r="D5499"/>
      <c r="E5499"/>
      <c r="F5499"/>
      <c r="G5499"/>
      <c r="H5499"/>
      <c r="I5499"/>
      <c r="J5499" s="102"/>
      <c r="K5499"/>
      <c r="L5499" s="102"/>
      <c r="M5499" s="135"/>
      <c r="N5499"/>
      <c r="O5499"/>
      <c r="P5499"/>
      <c r="Q5499"/>
      <c r="R5499"/>
      <c r="S5499"/>
      <c r="T5499"/>
      <c r="U5499"/>
    </row>
    <row r="5500" spans="1:21" s="105" customFormat="1" x14ac:dyDescent="0.3">
      <c r="A5500"/>
      <c r="B5500"/>
      <c r="C5500"/>
      <c r="D5500"/>
      <c r="E5500"/>
      <c r="F5500"/>
      <c r="G5500"/>
      <c r="H5500"/>
      <c r="I5500"/>
      <c r="J5500" s="102"/>
      <c r="K5500"/>
      <c r="L5500" s="102"/>
      <c r="M5500" s="135"/>
      <c r="N5500"/>
      <c r="O5500"/>
      <c r="P5500"/>
      <c r="Q5500"/>
      <c r="R5500"/>
      <c r="S5500"/>
      <c r="T5500"/>
      <c r="U5500"/>
    </row>
    <row r="5501" spans="1:21" s="105" customFormat="1" x14ac:dyDescent="0.3">
      <c r="A5501"/>
      <c r="B5501"/>
      <c r="C5501"/>
      <c r="D5501"/>
      <c r="E5501"/>
      <c r="F5501"/>
      <c r="G5501"/>
      <c r="H5501"/>
      <c r="I5501"/>
      <c r="J5501" s="102"/>
      <c r="K5501"/>
      <c r="L5501" s="102"/>
      <c r="M5501" s="135"/>
      <c r="N5501"/>
      <c r="O5501"/>
      <c r="P5501"/>
      <c r="Q5501"/>
      <c r="R5501"/>
      <c r="S5501"/>
      <c r="T5501"/>
      <c r="U5501"/>
    </row>
    <row r="5502" spans="1:21" s="105" customFormat="1" x14ac:dyDescent="0.3">
      <c r="A5502"/>
      <c r="B5502"/>
      <c r="C5502"/>
      <c r="D5502"/>
      <c r="E5502"/>
      <c r="F5502"/>
      <c r="G5502"/>
      <c r="H5502"/>
      <c r="I5502"/>
      <c r="J5502" s="102"/>
      <c r="K5502"/>
      <c r="L5502" s="102"/>
      <c r="M5502" s="135"/>
      <c r="N5502"/>
      <c r="O5502"/>
      <c r="P5502"/>
      <c r="Q5502"/>
      <c r="R5502"/>
      <c r="S5502"/>
      <c r="T5502"/>
      <c r="U5502"/>
    </row>
    <row r="5503" spans="1:21" s="105" customFormat="1" x14ac:dyDescent="0.3">
      <c r="A5503"/>
      <c r="B5503"/>
      <c r="C5503"/>
      <c r="D5503"/>
      <c r="E5503"/>
      <c r="F5503"/>
      <c r="G5503"/>
      <c r="H5503"/>
      <c r="I5503"/>
      <c r="J5503" s="102"/>
      <c r="K5503"/>
      <c r="L5503" s="102"/>
      <c r="M5503" s="135"/>
      <c r="N5503"/>
      <c r="O5503"/>
      <c r="P5503"/>
      <c r="Q5503"/>
      <c r="R5503"/>
      <c r="S5503"/>
      <c r="T5503"/>
      <c r="U5503"/>
    </row>
    <row r="5504" spans="1:21" s="105" customFormat="1" x14ac:dyDescent="0.3">
      <c r="A5504"/>
      <c r="B5504"/>
      <c r="C5504"/>
      <c r="D5504"/>
      <c r="E5504"/>
      <c r="F5504"/>
      <c r="G5504"/>
      <c r="H5504"/>
      <c r="I5504"/>
      <c r="J5504" s="102"/>
      <c r="K5504"/>
      <c r="L5504" s="102"/>
      <c r="M5504" s="135"/>
      <c r="N5504"/>
      <c r="O5504"/>
      <c r="P5504"/>
      <c r="Q5504"/>
      <c r="R5504"/>
      <c r="S5504"/>
      <c r="T5504"/>
      <c r="U5504"/>
    </row>
    <row r="5505" spans="1:21" s="105" customFormat="1" x14ac:dyDescent="0.3">
      <c r="A5505"/>
      <c r="B5505"/>
      <c r="C5505"/>
      <c r="D5505"/>
      <c r="E5505"/>
      <c r="F5505"/>
      <c r="G5505"/>
      <c r="H5505"/>
      <c r="I5505"/>
      <c r="J5505" s="102"/>
      <c r="K5505"/>
      <c r="L5505" s="102"/>
      <c r="M5505" s="135"/>
      <c r="N5505"/>
      <c r="O5505"/>
      <c r="P5505"/>
      <c r="Q5505"/>
      <c r="R5505"/>
      <c r="S5505"/>
      <c r="T5505"/>
      <c r="U5505"/>
    </row>
    <row r="5506" spans="1:21" s="105" customFormat="1" x14ac:dyDescent="0.3">
      <c r="A5506"/>
      <c r="B5506"/>
      <c r="C5506"/>
      <c r="D5506"/>
      <c r="E5506"/>
      <c r="F5506"/>
      <c r="G5506"/>
      <c r="H5506"/>
      <c r="I5506"/>
      <c r="J5506" s="102"/>
      <c r="K5506"/>
      <c r="L5506" s="102"/>
      <c r="M5506" s="135"/>
      <c r="N5506"/>
      <c r="O5506"/>
      <c r="P5506"/>
      <c r="Q5506"/>
      <c r="R5506"/>
      <c r="S5506"/>
      <c r="T5506"/>
      <c r="U5506"/>
    </row>
    <row r="5507" spans="1:21" s="105" customFormat="1" x14ac:dyDescent="0.3">
      <c r="A5507"/>
      <c r="B5507"/>
      <c r="C5507"/>
      <c r="D5507"/>
      <c r="E5507"/>
      <c r="F5507"/>
      <c r="G5507"/>
      <c r="H5507"/>
      <c r="I5507"/>
      <c r="J5507" s="102"/>
      <c r="K5507"/>
      <c r="L5507" s="102"/>
      <c r="M5507" s="135"/>
      <c r="N5507"/>
      <c r="O5507"/>
      <c r="P5507"/>
      <c r="Q5507"/>
      <c r="R5507"/>
      <c r="S5507"/>
      <c r="T5507"/>
      <c r="U5507"/>
    </row>
    <row r="5508" spans="1:21" s="105" customFormat="1" x14ac:dyDescent="0.3">
      <c r="A5508"/>
      <c r="B5508"/>
      <c r="C5508"/>
      <c r="D5508"/>
      <c r="E5508"/>
      <c r="F5508"/>
      <c r="G5508"/>
      <c r="H5508"/>
      <c r="I5508"/>
      <c r="J5508" s="102"/>
      <c r="K5508"/>
      <c r="L5508" s="102"/>
      <c r="M5508" s="135"/>
      <c r="N5508"/>
      <c r="O5508"/>
      <c r="P5508"/>
      <c r="Q5508"/>
      <c r="R5508"/>
      <c r="S5508"/>
      <c r="T5508"/>
      <c r="U5508"/>
    </row>
    <row r="5509" spans="1:21" s="105" customFormat="1" x14ac:dyDescent="0.3">
      <c r="A5509"/>
      <c r="B5509"/>
      <c r="C5509"/>
      <c r="D5509"/>
      <c r="E5509"/>
      <c r="F5509"/>
      <c r="G5509"/>
      <c r="H5509"/>
      <c r="I5509"/>
      <c r="J5509" s="102"/>
      <c r="K5509"/>
      <c r="L5509" s="102"/>
      <c r="M5509" s="135"/>
      <c r="N5509"/>
      <c r="O5509"/>
      <c r="P5509"/>
      <c r="Q5509"/>
      <c r="R5509"/>
      <c r="S5509"/>
      <c r="T5509"/>
      <c r="U5509"/>
    </row>
    <row r="5510" spans="1:21" s="105" customFormat="1" x14ac:dyDescent="0.3">
      <c r="A5510"/>
      <c r="B5510"/>
      <c r="C5510"/>
      <c r="D5510"/>
      <c r="E5510"/>
      <c r="F5510"/>
      <c r="G5510"/>
      <c r="H5510"/>
      <c r="I5510"/>
      <c r="J5510" s="102"/>
      <c r="K5510"/>
      <c r="L5510" s="102"/>
      <c r="M5510" s="135"/>
      <c r="N5510"/>
      <c r="O5510"/>
      <c r="P5510"/>
      <c r="Q5510"/>
      <c r="R5510"/>
      <c r="S5510"/>
      <c r="T5510"/>
      <c r="U5510"/>
    </row>
    <row r="5511" spans="1:21" s="105" customFormat="1" x14ac:dyDescent="0.3">
      <c r="A5511"/>
      <c r="B5511"/>
      <c r="C5511"/>
      <c r="D5511"/>
      <c r="E5511"/>
      <c r="F5511"/>
      <c r="G5511"/>
      <c r="H5511"/>
      <c r="I5511"/>
      <c r="J5511" s="102"/>
      <c r="K5511"/>
      <c r="L5511" s="102"/>
      <c r="M5511" s="135"/>
      <c r="N5511"/>
      <c r="O5511"/>
      <c r="P5511"/>
      <c r="Q5511"/>
      <c r="R5511"/>
      <c r="S5511"/>
      <c r="T5511"/>
      <c r="U5511"/>
    </row>
    <row r="5512" spans="1:21" s="105" customFormat="1" x14ac:dyDescent="0.3">
      <c r="A5512"/>
      <c r="B5512"/>
      <c r="C5512"/>
      <c r="D5512"/>
      <c r="E5512"/>
      <c r="F5512"/>
      <c r="G5512"/>
      <c r="H5512"/>
      <c r="I5512"/>
      <c r="J5512" s="102"/>
      <c r="K5512"/>
      <c r="L5512" s="102"/>
      <c r="M5512" s="135"/>
      <c r="N5512"/>
      <c r="O5512"/>
      <c r="P5512"/>
      <c r="Q5512"/>
      <c r="R5512"/>
      <c r="S5512"/>
      <c r="T5512"/>
      <c r="U5512"/>
    </row>
    <row r="5513" spans="1:21" s="105" customFormat="1" x14ac:dyDescent="0.3">
      <c r="A5513"/>
      <c r="B5513"/>
      <c r="C5513"/>
      <c r="D5513"/>
      <c r="E5513"/>
      <c r="F5513"/>
      <c r="G5513"/>
      <c r="H5513"/>
      <c r="I5513"/>
      <c r="J5513" s="102"/>
      <c r="K5513"/>
      <c r="L5513" s="102"/>
      <c r="M5513" s="135"/>
      <c r="N5513"/>
      <c r="O5513"/>
      <c r="P5513"/>
      <c r="Q5513"/>
      <c r="R5513"/>
      <c r="S5513"/>
      <c r="T5513"/>
      <c r="U5513"/>
    </row>
    <row r="5514" spans="1:21" s="105" customFormat="1" x14ac:dyDescent="0.3">
      <c r="A5514"/>
      <c r="B5514"/>
      <c r="C5514"/>
      <c r="D5514"/>
      <c r="E5514"/>
      <c r="F5514"/>
      <c r="G5514"/>
      <c r="H5514"/>
      <c r="I5514"/>
      <c r="J5514" s="102"/>
      <c r="K5514"/>
      <c r="L5514" s="102"/>
      <c r="M5514" s="135"/>
      <c r="N5514"/>
      <c r="O5514"/>
      <c r="P5514"/>
      <c r="Q5514"/>
      <c r="R5514"/>
      <c r="S5514"/>
      <c r="T5514"/>
      <c r="U5514"/>
    </row>
    <row r="5515" spans="1:21" s="105" customFormat="1" x14ac:dyDescent="0.3">
      <c r="A5515"/>
      <c r="B5515"/>
      <c r="C5515"/>
      <c r="D5515"/>
      <c r="E5515"/>
      <c r="F5515"/>
      <c r="G5515"/>
      <c r="H5515"/>
      <c r="I5515"/>
      <c r="J5515" s="102"/>
      <c r="K5515"/>
      <c r="L5515" s="102"/>
      <c r="M5515" s="135"/>
      <c r="N5515"/>
      <c r="O5515"/>
      <c r="P5515"/>
      <c r="Q5515"/>
      <c r="R5515"/>
      <c r="S5515"/>
      <c r="T5515"/>
      <c r="U5515"/>
    </row>
    <row r="5516" spans="1:21" s="105" customFormat="1" x14ac:dyDescent="0.3">
      <c r="A5516"/>
      <c r="B5516"/>
      <c r="C5516"/>
      <c r="D5516"/>
      <c r="E5516"/>
      <c r="F5516"/>
      <c r="G5516"/>
      <c r="H5516"/>
      <c r="I5516"/>
      <c r="J5516" s="102"/>
      <c r="K5516"/>
      <c r="L5516" s="102"/>
      <c r="M5516" s="135"/>
      <c r="N5516"/>
      <c r="O5516"/>
      <c r="P5516"/>
      <c r="Q5516"/>
      <c r="R5516"/>
      <c r="S5516"/>
      <c r="T5516"/>
      <c r="U5516"/>
    </row>
    <row r="5517" spans="1:21" s="105" customFormat="1" x14ac:dyDescent="0.3">
      <c r="A5517"/>
      <c r="B5517"/>
      <c r="C5517"/>
      <c r="D5517"/>
      <c r="E5517"/>
      <c r="F5517"/>
      <c r="G5517"/>
      <c r="H5517"/>
      <c r="I5517"/>
      <c r="J5517" s="102"/>
      <c r="K5517"/>
      <c r="L5517" s="102"/>
      <c r="M5517" s="135"/>
      <c r="N5517"/>
      <c r="O5517"/>
      <c r="P5517"/>
      <c r="Q5517"/>
      <c r="R5517"/>
      <c r="S5517"/>
      <c r="T5517"/>
      <c r="U5517"/>
    </row>
    <row r="5518" spans="1:21" s="105" customFormat="1" x14ac:dyDescent="0.3">
      <c r="A5518"/>
      <c r="B5518"/>
      <c r="C5518"/>
      <c r="D5518"/>
      <c r="E5518"/>
      <c r="F5518"/>
      <c r="G5518"/>
      <c r="H5518"/>
      <c r="I5518"/>
      <c r="J5518" s="102"/>
      <c r="K5518"/>
      <c r="L5518" s="102"/>
      <c r="M5518" s="135"/>
      <c r="N5518"/>
      <c r="O5518"/>
      <c r="P5518"/>
      <c r="Q5518"/>
      <c r="R5518"/>
      <c r="S5518"/>
      <c r="T5518"/>
      <c r="U5518"/>
    </row>
    <row r="5519" spans="1:21" s="105" customFormat="1" x14ac:dyDescent="0.3">
      <c r="A5519"/>
      <c r="B5519"/>
      <c r="C5519"/>
      <c r="D5519"/>
      <c r="E5519"/>
      <c r="F5519"/>
      <c r="G5519"/>
      <c r="H5519"/>
      <c r="I5519"/>
      <c r="J5519" s="102"/>
      <c r="K5519"/>
      <c r="L5519" s="102"/>
      <c r="M5519" s="135"/>
      <c r="N5519"/>
      <c r="O5519"/>
      <c r="P5519"/>
      <c r="Q5519"/>
      <c r="R5519"/>
      <c r="S5519"/>
      <c r="T5519"/>
      <c r="U5519"/>
    </row>
    <row r="5520" spans="1:21" s="105" customFormat="1" x14ac:dyDescent="0.3">
      <c r="A5520"/>
      <c r="B5520"/>
      <c r="C5520"/>
      <c r="D5520"/>
      <c r="E5520"/>
      <c r="F5520"/>
      <c r="G5520"/>
      <c r="H5520"/>
      <c r="I5520"/>
      <c r="J5520" s="102"/>
      <c r="K5520"/>
      <c r="L5520" s="102"/>
      <c r="M5520" s="135"/>
      <c r="N5520"/>
      <c r="O5520"/>
      <c r="P5520"/>
      <c r="Q5520"/>
      <c r="R5520"/>
      <c r="S5520"/>
      <c r="T5520"/>
      <c r="U5520"/>
    </row>
    <row r="5521" spans="1:21" s="105" customFormat="1" x14ac:dyDescent="0.3">
      <c r="A5521"/>
      <c r="B5521"/>
      <c r="C5521"/>
      <c r="D5521"/>
      <c r="E5521"/>
      <c r="F5521"/>
      <c r="G5521"/>
      <c r="H5521"/>
      <c r="I5521"/>
      <c r="J5521" s="102"/>
      <c r="K5521"/>
      <c r="L5521" s="102"/>
      <c r="M5521" s="135"/>
      <c r="N5521"/>
      <c r="O5521"/>
      <c r="P5521"/>
      <c r="Q5521"/>
      <c r="R5521"/>
      <c r="S5521"/>
      <c r="T5521"/>
      <c r="U5521"/>
    </row>
    <row r="5522" spans="1:21" s="105" customFormat="1" x14ac:dyDescent="0.3">
      <c r="A5522"/>
      <c r="B5522"/>
      <c r="C5522"/>
      <c r="D5522"/>
      <c r="E5522"/>
      <c r="F5522"/>
      <c r="G5522"/>
      <c r="H5522"/>
      <c r="I5522"/>
      <c r="J5522" s="102"/>
      <c r="K5522"/>
      <c r="L5522" s="102"/>
      <c r="M5522" s="135"/>
      <c r="N5522"/>
      <c r="O5522"/>
      <c r="P5522"/>
      <c r="Q5522"/>
      <c r="R5522"/>
      <c r="S5522"/>
      <c r="T5522"/>
      <c r="U5522"/>
    </row>
    <row r="5523" spans="1:21" s="105" customFormat="1" x14ac:dyDescent="0.3">
      <c r="A5523"/>
      <c r="B5523"/>
      <c r="C5523"/>
      <c r="D5523"/>
      <c r="E5523"/>
      <c r="F5523"/>
      <c r="G5523"/>
      <c r="H5523"/>
      <c r="I5523"/>
      <c r="J5523" s="102"/>
      <c r="K5523"/>
      <c r="L5523" s="102"/>
      <c r="M5523" s="135"/>
      <c r="N5523"/>
      <c r="O5523"/>
      <c r="P5523"/>
      <c r="Q5523"/>
      <c r="R5523"/>
      <c r="S5523"/>
      <c r="T5523"/>
      <c r="U5523"/>
    </row>
    <row r="5524" spans="1:21" s="105" customFormat="1" x14ac:dyDescent="0.3">
      <c r="A5524"/>
      <c r="B5524"/>
      <c r="C5524"/>
      <c r="D5524"/>
      <c r="E5524"/>
      <c r="F5524"/>
      <c r="G5524"/>
      <c r="H5524"/>
      <c r="I5524"/>
      <c r="J5524" s="102"/>
      <c r="K5524"/>
      <c r="L5524" s="102"/>
      <c r="M5524" s="135"/>
      <c r="N5524"/>
      <c r="O5524"/>
      <c r="P5524"/>
      <c r="Q5524"/>
      <c r="R5524"/>
      <c r="S5524"/>
      <c r="T5524"/>
      <c r="U5524"/>
    </row>
    <row r="5525" spans="1:21" s="105" customFormat="1" x14ac:dyDescent="0.3">
      <c r="A5525"/>
      <c r="B5525"/>
      <c r="C5525"/>
      <c r="D5525"/>
      <c r="E5525"/>
      <c r="F5525"/>
      <c r="G5525"/>
      <c r="H5525"/>
      <c r="I5525"/>
      <c r="J5525" s="102"/>
      <c r="K5525"/>
      <c r="L5525" s="102"/>
      <c r="M5525" s="135"/>
      <c r="N5525"/>
      <c r="O5525"/>
      <c r="P5525"/>
      <c r="Q5525"/>
      <c r="R5525"/>
      <c r="S5525"/>
      <c r="T5525"/>
      <c r="U5525"/>
    </row>
    <row r="5526" spans="1:21" s="105" customFormat="1" x14ac:dyDescent="0.3">
      <c r="A5526"/>
      <c r="B5526"/>
      <c r="C5526"/>
      <c r="D5526"/>
      <c r="E5526"/>
      <c r="F5526"/>
      <c r="G5526"/>
      <c r="H5526"/>
      <c r="I5526"/>
      <c r="J5526" s="102"/>
      <c r="K5526"/>
      <c r="L5526" s="102"/>
      <c r="M5526" s="135"/>
      <c r="N5526"/>
      <c r="O5526"/>
      <c r="P5526"/>
      <c r="Q5526"/>
      <c r="R5526"/>
      <c r="S5526"/>
      <c r="T5526"/>
      <c r="U5526"/>
    </row>
    <row r="5527" spans="1:21" s="105" customFormat="1" x14ac:dyDescent="0.3">
      <c r="A5527"/>
      <c r="B5527"/>
      <c r="C5527"/>
      <c r="D5527"/>
      <c r="E5527"/>
      <c r="F5527"/>
      <c r="G5527"/>
      <c r="H5527"/>
      <c r="I5527"/>
      <c r="J5527" s="102"/>
      <c r="K5527"/>
      <c r="L5527" s="102"/>
      <c r="M5527" s="135"/>
      <c r="N5527"/>
      <c r="O5527"/>
      <c r="P5527"/>
      <c r="Q5527"/>
      <c r="R5527"/>
      <c r="S5527"/>
      <c r="T5527"/>
      <c r="U5527"/>
    </row>
    <row r="5528" spans="1:21" s="105" customFormat="1" x14ac:dyDescent="0.3">
      <c r="A5528"/>
      <c r="B5528"/>
      <c r="C5528"/>
      <c r="D5528"/>
      <c r="E5528"/>
      <c r="F5528"/>
      <c r="G5528"/>
      <c r="H5528"/>
      <c r="I5528"/>
      <c r="J5528" s="102"/>
      <c r="K5528"/>
      <c r="L5528" s="102"/>
      <c r="M5528" s="135"/>
      <c r="N5528"/>
      <c r="O5528"/>
      <c r="P5528"/>
      <c r="Q5528"/>
      <c r="R5528"/>
      <c r="S5528"/>
      <c r="T5528"/>
      <c r="U5528"/>
    </row>
    <row r="5529" spans="1:21" s="105" customFormat="1" x14ac:dyDescent="0.3">
      <c r="A5529"/>
      <c r="B5529"/>
      <c r="C5529"/>
      <c r="D5529"/>
      <c r="E5529"/>
      <c r="F5529"/>
      <c r="G5529"/>
      <c r="H5529"/>
      <c r="I5529"/>
      <c r="J5529" s="102"/>
      <c r="K5529"/>
      <c r="L5529" s="102"/>
      <c r="M5529" s="135"/>
      <c r="N5529"/>
      <c r="O5529"/>
      <c r="P5529"/>
      <c r="Q5529"/>
      <c r="R5529"/>
      <c r="S5529"/>
      <c r="T5529"/>
      <c r="U5529"/>
    </row>
    <row r="5530" spans="1:21" s="105" customFormat="1" x14ac:dyDescent="0.3">
      <c r="A5530"/>
      <c r="B5530"/>
      <c r="C5530"/>
      <c r="D5530"/>
      <c r="E5530"/>
      <c r="F5530"/>
      <c r="G5530"/>
      <c r="H5530"/>
      <c r="I5530"/>
      <c r="J5530" s="102"/>
      <c r="K5530"/>
      <c r="L5530" s="102"/>
      <c r="M5530" s="135"/>
      <c r="N5530"/>
      <c r="O5530"/>
      <c r="P5530"/>
      <c r="Q5530"/>
      <c r="R5530"/>
      <c r="S5530"/>
      <c r="T5530"/>
      <c r="U5530"/>
    </row>
    <row r="5531" spans="1:21" s="105" customFormat="1" x14ac:dyDescent="0.3">
      <c r="A5531"/>
      <c r="B5531"/>
      <c r="C5531"/>
      <c r="D5531"/>
      <c r="E5531"/>
      <c r="F5531"/>
      <c r="G5531"/>
      <c r="H5531"/>
      <c r="I5531"/>
      <c r="J5531" s="102"/>
      <c r="K5531"/>
      <c r="L5531" s="102"/>
      <c r="M5531" s="135"/>
      <c r="N5531"/>
      <c r="O5531"/>
      <c r="P5531"/>
      <c r="Q5531"/>
      <c r="R5531"/>
      <c r="S5531"/>
      <c r="T5531"/>
      <c r="U5531"/>
    </row>
    <row r="5532" spans="1:21" s="105" customFormat="1" x14ac:dyDescent="0.3">
      <c r="A5532"/>
      <c r="B5532"/>
      <c r="C5532"/>
      <c r="D5532"/>
      <c r="E5532"/>
      <c r="F5532"/>
      <c r="G5532"/>
      <c r="H5532"/>
      <c r="I5532"/>
      <c r="J5532" s="102"/>
      <c r="K5532"/>
      <c r="L5532" s="102"/>
      <c r="M5532" s="135"/>
      <c r="N5532"/>
      <c r="O5532"/>
      <c r="P5532"/>
      <c r="Q5532"/>
      <c r="R5532"/>
      <c r="S5532"/>
      <c r="T5532"/>
      <c r="U5532"/>
    </row>
    <row r="5533" spans="1:21" s="105" customFormat="1" x14ac:dyDescent="0.3">
      <c r="A5533"/>
      <c r="B5533"/>
      <c r="C5533"/>
      <c r="D5533"/>
      <c r="E5533"/>
      <c r="F5533"/>
      <c r="G5533"/>
      <c r="H5533"/>
      <c r="I5533"/>
      <c r="J5533" s="102"/>
      <c r="K5533"/>
      <c r="L5533" s="102"/>
      <c r="M5533" s="135"/>
      <c r="N5533"/>
      <c r="O5533"/>
      <c r="P5533"/>
      <c r="Q5533"/>
      <c r="R5533"/>
      <c r="S5533"/>
      <c r="T5533"/>
      <c r="U5533"/>
    </row>
    <row r="5534" spans="1:21" s="105" customFormat="1" x14ac:dyDescent="0.3">
      <c r="A5534"/>
      <c r="B5534"/>
      <c r="C5534"/>
      <c r="D5534"/>
      <c r="E5534"/>
      <c r="F5534"/>
      <c r="G5534"/>
      <c r="H5534"/>
      <c r="I5534"/>
      <c r="J5534" s="102"/>
      <c r="K5534"/>
      <c r="L5534" s="102"/>
      <c r="M5534" s="135"/>
      <c r="N5534"/>
      <c r="O5534"/>
      <c r="P5534"/>
      <c r="Q5534"/>
      <c r="R5534"/>
      <c r="S5534"/>
      <c r="T5534"/>
      <c r="U5534"/>
    </row>
    <row r="5535" spans="1:21" s="105" customFormat="1" x14ac:dyDescent="0.3">
      <c r="A5535"/>
      <c r="B5535"/>
      <c r="C5535"/>
      <c r="D5535"/>
      <c r="E5535"/>
      <c r="F5535"/>
      <c r="G5535"/>
      <c r="H5535"/>
      <c r="I5535"/>
      <c r="J5535" s="102"/>
      <c r="K5535"/>
      <c r="L5535" s="102"/>
      <c r="M5535" s="135"/>
      <c r="N5535"/>
      <c r="O5535"/>
      <c r="P5535"/>
      <c r="Q5535"/>
      <c r="R5535"/>
      <c r="S5535"/>
      <c r="T5535"/>
      <c r="U5535"/>
    </row>
    <row r="5536" spans="1:21" s="105" customFormat="1" x14ac:dyDescent="0.3">
      <c r="A5536"/>
      <c r="B5536"/>
      <c r="C5536"/>
      <c r="D5536"/>
      <c r="E5536"/>
      <c r="F5536"/>
      <c r="G5536"/>
      <c r="H5536"/>
      <c r="I5536"/>
      <c r="J5536" s="102"/>
      <c r="K5536"/>
      <c r="L5536" s="102"/>
      <c r="M5536" s="135"/>
      <c r="N5536"/>
      <c r="O5536"/>
      <c r="P5536"/>
      <c r="Q5536"/>
      <c r="R5536"/>
      <c r="S5536"/>
      <c r="T5536"/>
      <c r="U5536"/>
    </row>
    <row r="5537" spans="1:21" s="105" customFormat="1" x14ac:dyDescent="0.3">
      <c r="A5537"/>
      <c r="B5537"/>
      <c r="C5537"/>
      <c r="D5537"/>
      <c r="E5537"/>
      <c r="F5537"/>
      <c r="G5537"/>
      <c r="H5537"/>
      <c r="I5537"/>
      <c r="J5537" s="102"/>
      <c r="K5537"/>
      <c r="L5537" s="102"/>
      <c r="M5537" s="135"/>
      <c r="N5537"/>
      <c r="O5537"/>
      <c r="P5537"/>
      <c r="Q5537"/>
      <c r="R5537"/>
      <c r="S5537"/>
      <c r="T5537"/>
      <c r="U5537"/>
    </row>
    <row r="5538" spans="1:21" s="105" customFormat="1" x14ac:dyDescent="0.3">
      <c r="A5538"/>
      <c r="B5538"/>
      <c r="C5538"/>
      <c r="D5538"/>
      <c r="E5538"/>
      <c r="F5538"/>
      <c r="G5538"/>
      <c r="H5538"/>
      <c r="I5538"/>
      <c r="J5538" s="102"/>
      <c r="K5538"/>
      <c r="L5538" s="102"/>
      <c r="M5538" s="135"/>
      <c r="N5538"/>
      <c r="O5538"/>
      <c r="P5538"/>
      <c r="Q5538"/>
      <c r="R5538"/>
      <c r="S5538"/>
      <c r="T5538"/>
      <c r="U5538"/>
    </row>
    <row r="5539" spans="1:21" s="105" customFormat="1" x14ac:dyDescent="0.3">
      <c r="A5539"/>
      <c r="B5539"/>
      <c r="C5539"/>
      <c r="D5539"/>
      <c r="E5539"/>
      <c r="F5539"/>
      <c r="G5539"/>
      <c r="H5539"/>
      <c r="I5539"/>
      <c r="J5539" s="102"/>
      <c r="K5539"/>
      <c r="L5539" s="102"/>
      <c r="M5539" s="135"/>
      <c r="N5539"/>
      <c r="O5539"/>
      <c r="P5539"/>
      <c r="Q5539"/>
      <c r="R5539"/>
      <c r="S5539"/>
      <c r="T5539"/>
      <c r="U5539"/>
    </row>
    <row r="5540" spans="1:21" s="105" customFormat="1" x14ac:dyDescent="0.3">
      <c r="A5540"/>
      <c r="B5540"/>
      <c r="C5540"/>
      <c r="D5540"/>
      <c r="E5540"/>
      <c r="F5540"/>
      <c r="G5540"/>
      <c r="H5540"/>
      <c r="I5540"/>
      <c r="J5540" s="102"/>
      <c r="K5540"/>
      <c r="L5540" s="102"/>
      <c r="M5540" s="135"/>
      <c r="N5540"/>
      <c r="O5540"/>
      <c r="P5540"/>
      <c r="Q5540"/>
      <c r="R5540"/>
      <c r="S5540"/>
      <c r="T5540"/>
      <c r="U5540"/>
    </row>
    <row r="5541" spans="1:21" s="105" customFormat="1" x14ac:dyDescent="0.3">
      <c r="A5541"/>
      <c r="B5541"/>
      <c r="C5541"/>
      <c r="D5541"/>
      <c r="E5541"/>
      <c r="F5541"/>
      <c r="G5541"/>
      <c r="H5541"/>
      <c r="I5541"/>
      <c r="J5541" s="102"/>
      <c r="K5541"/>
      <c r="L5541" s="102"/>
      <c r="M5541" s="135"/>
      <c r="N5541"/>
      <c r="O5541"/>
      <c r="P5541"/>
      <c r="Q5541"/>
      <c r="R5541"/>
      <c r="S5541"/>
      <c r="T5541"/>
      <c r="U5541"/>
    </row>
    <row r="5542" spans="1:21" s="105" customFormat="1" x14ac:dyDescent="0.3">
      <c r="A5542"/>
      <c r="B5542"/>
      <c r="C5542"/>
      <c r="D5542"/>
      <c r="E5542"/>
      <c r="F5542"/>
      <c r="G5542"/>
      <c r="H5542"/>
      <c r="I5542"/>
      <c r="J5542" s="102"/>
      <c r="K5542"/>
      <c r="L5542" s="102"/>
      <c r="M5542" s="135"/>
      <c r="N5542"/>
      <c r="O5542"/>
      <c r="P5542"/>
      <c r="Q5542"/>
      <c r="R5542"/>
      <c r="S5542"/>
      <c r="T5542"/>
      <c r="U5542"/>
    </row>
    <row r="5543" spans="1:21" s="105" customFormat="1" x14ac:dyDescent="0.3">
      <c r="A5543"/>
      <c r="B5543"/>
      <c r="C5543"/>
      <c r="D5543"/>
      <c r="E5543"/>
      <c r="F5543"/>
      <c r="G5543"/>
      <c r="H5543"/>
      <c r="I5543"/>
      <c r="J5543" s="102"/>
      <c r="K5543"/>
      <c r="L5543" s="102"/>
      <c r="M5543" s="135"/>
      <c r="N5543"/>
      <c r="O5543"/>
      <c r="P5543"/>
      <c r="Q5543"/>
      <c r="R5543"/>
      <c r="S5543"/>
      <c r="T5543"/>
      <c r="U5543"/>
    </row>
    <row r="5544" spans="1:21" s="105" customFormat="1" x14ac:dyDescent="0.3">
      <c r="A5544"/>
      <c r="B5544"/>
      <c r="C5544"/>
      <c r="D5544"/>
      <c r="E5544"/>
      <c r="F5544"/>
      <c r="G5544"/>
      <c r="H5544"/>
      <c r="I5544"/>
      <c r="J5544" s="102"/>
      <c r="K5544"/>
      <c r="L5544" s="102"/>
      <c r="M5544" s="135"/>
      <c r="N5544"/>
      <c r="O5544"/>
      <c r="P5544"/>
      <c r="Q5544"/>
      <c r="R5544"/>
      <c r="S5544"/>
      <c r="T5544"/>
      <c r="U5544"/>
    </row>
    <row r="5545" spans="1:21" s="105" customFormat="1" x14ac:dyDescent="0.3">
      <c r="A5545"/>
      <c r="B5545"/>
      <c r="C5545"/>
      <c r="D5545"/>
      <c r="E5545"/>
      <c r="F5545"/>
      <c r="G5545"/>
      <c r="H5545"/>
      <c r="I5545"/>
      <c r="J5545" s="102"/>
      <c r="K5545"/>
      <c r="L5545" s="102"/>
      <c r="M5545" s="135"/>
      <c r="N5545"/>
      <c r="O5545"/>
      <c r="P5545"/>
      <c r="Q5545"/>
      <c r="R5545"/>
      <c r="S5545"/>
      <c r="T5545"/>
      <c r="U5545"/>
    </row>
    <row r="5546" spans="1:21" s="105" customFormat="1" x14ac:dyDescent="0.3">
      <c r="A5546"/>
      <c r="B5546"/>
      <c r="C5546"/>
      <c r="D5546"/>
      <c r="E5546"/>
      <c r="F5546"/>
      <c r="G5546"/>
      <c r="H5546"/>
      <c r="I5546"/>
      <c r="J5546" s="102"/>
      <c r="K5546"/>
      <c r="L5546" s="102"/>
      <c r="M5546" s="135"/>
      <c r="N5546"/>
      <c r="O5546"/>
      <c r="P5546"/>
      <c r="Q5546"/>
      <c r="R5546"/>
      <c r="S5546"/>
      <c r="T5546"/>
      <c r="U5546"/>
    </row>
    <row r="5547" spans="1:21" s="105" customFormat="1" x14ac:dyDescent="0.3">
      <c r="A5547"/>
      <c r="B5547"/>
      <c r="C5547"/>
      <c r="D5547"/>
      <c r="E5547"/>
      <c r="F5547"/>
      <c r="G5547"/>
      <c r="H5547"/>
      <c r="I5547"/>
      <c r="J5547" s="102"/>
      <c r="K5547"/>
      <c r="L5547" s="102"/>
      <c r="M5547" s="135"/>
      <c r="N5547"/>
      <c r="O5547"/>
      <c r="P5547"/>
      <c r="Q5547"/>
      <c r="R5547"/>
      <c r="S5547"/>
      <c r="T5547"/>
      <c r="U5547"/>
    </row>
    <row r="5548" spans="1:21" s="105" customFormat="1" x14ac:dyDescent="0.3">
      <c r="A5548"/>
      <c r="B5548"/>
      <c r="C5548"/>
      <c r="D5548"/>
      <c r="E5548"/>
      <c r="F5548"/>
      <c r="G5548"/>
      <c r="H5548"/>
      <c r="I5548"/>
      <c r="J5548" s="102"/>
      <c r="K5548"/>
      <c r="L5548" s="102"/>
      <c r="M5548" s="135"/>
      <c r="N5548"/>
      <c r="O5548"/>
      <c r="P5548"/>
      <c r="Q5548"/>
      <c r="R5548"/>
      <c r="S5548"/>
      <c r="T5548"/>
      <c r="U5548"/>
    </row>
    <row r="5549" spans="1:21" s="105" customFormat="1" x14ac:dyDescent="0.3">
      <c r="A5549"/>
      <c r="B5549"/>
      <c r="C5549"/>
      <c r="D5549"/>
      <c r="E5549"/>
      <c r="F5549"/>
      <c r="G5549"/>
      <c r="H5549"/>
      <c r="I5549"/>
      <c r="J5549" s="102"/>
      <c r="K5549"/>
      <c r="L5549" s="102"/>
      <c r="M5549" s="135"/>
      <c r="N5549"/>
      <c r="O5549"/>
      <c r="P5549"/>
      <c r="Q5549"/>
      <c r="R5549"/>
      <c r="S5549"/>
      <c r="T5549"/>
      <c r="U5549"/>
    </row>
    <row r="5550" spans="1:21" s="105" customFormat="1" x14ac:dyDescent="0.3">
      <c r="A5550"/>
      <c r="B5550"/>
      <c r="C5550"/>
      <c r="D5550"/>
      <c r="E5550"/>
      <c r="F5550"/>
      <c r="G5550"/>
      <c r="H5550"/>
      <c r="I5550"/>
      <c r="J5550" s="102"/>
      <c r="K5550"/>
      <c r="L5550" s="102"/>
      <c r="M5550" s="135"/>
      <c r="N5550"/>
      <c r="O5550"/>
      <c r="P5550"/>
      <c r="Q5550"/>
      <c r="R5550"/>
      <c r="S5550"/>
      <c r="T5550"/>
      <c r="U5550"/>
    </row>
    <row r="5551" spans="1:21" s="105" customFormat="1" x14ac:dyDescent="0.3">
      <c r="A5551"/>
      <c r="B5551"/>
      <c r="C5551"/>
      <c r="D5551"/>
      <c r="E5551"/>
      <c r="F5551"/>
      <c r="G5551"/>
      <c r="H5551"/>
      <c r="I5551"/>
      <c r="J5551" s="102"/>
      <c r="K5551"/>
      <c r="L5551" s="102"/>
      <c r="M5551" s="135"/>
      <c r="N5551"/>
      <c r="O5551"/>
      <c r="P5551"/>
      <c r="Q5551"/>
      <c r="R5551"/>
      <c r="S5551"/>
      <c r="T5551"/>
      <c r="U5551"/>
    </row>
    <row r="5552" spans="1:21" s="105" customFormat="1" x14ac:dyDescent="0.3">
      <c r="A5552"/>
      <c r="B5552"/>
      <c r="C5552"/>
      <c r="D5552"/>
      <c r="E5552"/>
      <c r="F5552"/>
      <c r="G5552"/>
      <c r="H5552"/>
      <c r="I5552"/>
      <c r="J5552" s="102"/>
      <c r="K5552"/>
      <c r="L5552" s="102"/>
      <c r="M5552" s="135"/>
      <c r="N5552"/>
      <c r="O5552"/>
      <c r="P5552"/>
      <c r="Q5552"/>
      <c r="R5552"/>
      <c r="S5552"/>
      <c r="T5552"/>
      <c r="U5552"/>
    </row>
    <row r="5553" spans="1:21" s="105" customFormat="1" x14ac:dyDescent="0.3">
      <c r="A5553"/>
      <c r="B5553"/>
      <c r="C5553"/>
      <c r="D5553"/>
      <c r="E5553"/>
      <c r="F5553"/>
      <c r="G5553"/>
      <c r="H5553"/>
      <c r="I5553"/>
      <c r="J5553" s="102"/>
      <c r="K5553"/>
      <c r="L5553" s="102"/>
      <c r="M5553" s="135"/>
      <c r="N5553"/>
      <c r="O5553"/>
      <c r="P5553"/>
      <c r="Q5553"/>
      <c r="R5553"/>
      <c r="S5553"/>
      <c r="T5553"/>
      <c r="U5553"/>
    </row>
    <row r="5554" spans="1:21" s="105" customFormat="1" x14ac:dyDescent="0.3">
      <c r="A5554"/>
      <c r="B5554"/>
      <c r="C5554"/>
      <c r="D5554"/>
      <c r="E5554"/>
      <c r="F5554"/>
      <c r="G5554"/>
      <c r="H5554"/>
      <c r="I5554"/>
      <c r="J5554" s="102"/>
      <c r="K5554"/>
      <c r="L5554" s="102"/>
      <c r="M5554" s="135"/>
      <c r="N5554"/>
      <c r="O5554"/>
      <c r="P5554"/>
      <c r="Q5554"/>
      <c r="R5554"/>
      <c r="S5554"/>
      <c r="T5554"/>
      <c r="U5554"/>
    </row>
    <row r="5555" spans="1:21" s="105" customFormat="1" x14ac:dyDescent="0.3">
      <c r="A5555"/>
      <c r="B5555"/>
      <c r="C5555"/>
      <c r="D5555"/>
      <c r="E5555"/>
      <c r="F5555"/>
      <c r="G5555"/>
      <c r="H5555"/>
      <c r="I5555"/>
      <c r="J5555" s="102"/>
      <c r="K5555"/>
      <c r="L5555" s="102"/>
      <c r="M5555" s="135"/>
      <c r="N5555"/>
      <c r="O5555"/>
      <c r="P5555"/>
      <c r="Q5555"/>
      <c r="R5555"/>
      <c r="S5555"/>
      <c r="T5555"/>
      <c r="U5555"/>
    </row>
    <row r="5556" spans="1:21" s="105" customFormat="1" x14ac:dyDescent="0.3">
      <c r="A5556"/>
      <c r="B5556"/>
      <c r="C5556"/>
      <c r="D5556"/>
      <c r="E5556"/>
      <c r="F5556"/>
      <c r="G5556"/>
      <c r="H5556"/>
      <c r="I5556"/>
      <c r="J5556" s="102"/>
      <c r="K5556"/>
      <c r="L5556" s="102"/>
      <c r="M5556" s="135"/>
      <c r="N5556"/>
      <c r="O5556"/>
      <c r="P5556"/>
      <c r="Q5556"/>
      <c r="R5556"/>
      <c r="S5556"/>
      <c r="T5556"/>
      <c r="U5556"/>
    </row>
    <row r="5557" spans="1:21" s="105" customFormat="1" x14ac:dyDescent="0.3">
      <c r="A5557"/>
      <c r="B5557"/>
      <c r="C5557"/>
      <c r="D5557"/>
      <c r="E5557"/>
      <c r="F5557"/>
      <c r="G5557"/>
      <c r="H5557"/>
      <c r="I5557"/>
      <c r="J5557" s="102"/>
      <c r="K5557"/>
      <c r="L5557" s="102"/>
      <c r="M5557" s="135"/>
      <c r="N5557"/>
      <c r="O5557"/>
      <c r="P5557"/>
      <c r="Q5557"/>
      <c r="R5557"/>
      <c r="S5557"/>
      <c r="T5557"/>
      <c r="U5557"/>
    </row>
    <row r="5558" spans="1:21" s="105" customFormat="1" x14ac:dyDescent="0.3">
      <c r="A5558"/>
      <c r="B5558"/>
      <c r="C5558"/>
      <c r="D5558"/>
      <c r="E5558"/>
      <c r="F5558"/>
      <c r="G5558"/>
      <c r="H5558"/>
      <c r="I5558"/>
      <c r="J5558" s="102"/>
      <c r="K5558"/>
      <c r="L5558" s="102"/>
      <c r="M5558" s="135"/>
      <c r="N5558"/>
      <c r="O5558"/>
      <c r="P5558"/>
      <c r="Q5558"/>
      <c r="R5558"/>
      <c r="S5558"/>
      <c r="T5558"/>
      <c r="U5558"/>
    </row>
    <row r="5559" spans="1:21" s="105" customFormat="1" x14ac:dyDescent="0.3">
      <c r="A5559"/>
      <c r="B5559"/>
      <c r="C5559"/>
      <c r="D5559"/>
      <c r="E5559"/>
      <c r="F5559"/>
      <c r="G5559"/>
      <c r="H5559"/>
      <c r="I5559"/>
      <c r="J5559" s="102"/>
      <c r="K5559"/>
      <c r="L5559" s="102"/>
      <c r="M5559" s="135"/>
      <c r="N5559"/>
      <c r="O5559"/>
      <c r="P5559"/>
      <c r="Q5559"/>
      <c r="R5559"/>
      <c r="S5559"/>
      <c r="T5559"/>
      <c r="U5559"/>
    </row>
    <row r="5560" spans="1:21" s="105" customFormat="1" x14ac:dyDescent="0.3">
      <c r="A5560"/>
      <c r="B5560"/>
      <c r="C5560"/>
      <c r="D5560"/>
      <c r="E5560"/>
      <c r="F5560"/>
      <c r="G5560"/>
      <c r="H5560"/>
      <c r="I5560"/>
      <c r="J5560" s="102"/>
      <c r="K5560"/>
      <c r="L5560" s="102"/>
      <c r="M5560" s="135"/>
      <c r="N5560"/>
      <c r="O5560"/>
      <c r="P5560"/>
      <c r="Q5560"/>
      <c r="R5560"/>
      <c r="S5560"/>
      <c r="T5560"/>
      <c r="U5560"/>
    </row>
    <row r="5561" spans="1:21" s="105" customFormat="1" x14ac:dyDescent="0.3">
      <c r="A5561"/>
      <c r="B5561"/>
      <c r="C5561"/>
      <c r="D5561"/>
      <c r="E5561"/>
      <c r="F5561"/>
      <c r="G5561"/>
      <c r="H5561"/>
      <c r="I5561"/>
      <c r="J5561" s="102"/>
      <c r="K5561"/>
      <c r="L5561" s="102"/>
      <c r="M5561" s="135"/>
      <c r="N5561"/>
      <c r="O5561"/>
      <c r="P5561"/>
      <c r="Q5561"/>
      <c r="R5561"/>
      <c r="S5561"/>
      <c r="T5561"/>
      <c r="U5561"/>
    </row>
    <row r="5562" spans="1:21" s="105" customFormat="1" x14ac:dyDescent="0.3">
      <c r="A5562"/>
      <c r="B5562"/>
      <c r="C5562"/>
      <c r="D5562"/>
      <c r="E5562"/>
      <c r="F5562"/>
      <c r="G5562"/>
      <c r="H5562"/>
      <c r="I5562"/>
      <c r="J5562" s="102"/>
      <c r="K5562"/>
      <c r="L5562" s="102"/>
      <c r="M5562" s="135"/>
      <c r="N5562"/>
      <c r="O5562"/>
      <c r="P5562"/>
      <c r="Q5562"/>
      <c r="R5562"/>
      <c r="S5562"/>
      <c r="T5562"/>
      <c r="U5562"/>
    </row>
    <row r="5563" spans="1:21" s="105" customFormat="1" x14ac:dyDescent="0.3">
      <c r="A5563"/>
      <c r="B5563"/>
      <c r="C5563"/>
      <c r="D5563"/>
      <c r="E5563"/>
      <c r="F5563"/>
      <c r="G5563"/>
      <c r="H5563"/>
      <c r="I5563"/>
      <c r="J5563" s="102"/>
      <c r="K5563"/>
      <c r="L5563" s="102"/>
      <c r="M5563" s="135"/>
      <c r="N5563"/>
      <c r="O5563"/>
      <c r="P5563"/>
      <c r="Q5563"/>
      <c r="R5563"/>
      <c r="S5563"/>
      <c r="T5563"/>
      <c r="U5563"/>
    </row>
    <row r="5564" spans="1:21" s="105" customFormat="1" x14ac:dyDescent="0.3">
      <c r="A5564"/>
      <c r="B5564"/>
      <c r="C5564"/>
      <c r="D5564"/>
      <c r="E5564"/>
      <c r="F5564"/>
      <c r="G5564"/>
      <c r="H5564"/>
      <c r="I5564"/>
      <c r="J5564" s="102"/>
      <c r="K5564"/>
      <c r="L5564" s="102"/>
      <c r="M5564" s="135"/>
      <c r="N5564"/>
      <c r="O5564"/>
      <c r="P5564"/>
      <c r="Q5564"/>
      <c r="R5564"/>
      <c r="S5564"/>
      <c r="T5564"/>
      <c r="U5564"/>
    </row>
    <row r="5565" spans="1:21" s="105" customFormat="1" x14ac:dyDescent="0.3">
      <c r="A5565"/>
      <c r="B5565"/>
      <c r="C5565"/>
      <c r="D5565"/>
      <c r="E5565"/>
      <c r="F5565"/>
      <c r="G5565"/>
      <c r="H5565"/>
      <c r="I5565"/>
      <c r="J5565" s="102"/>
      <c r="K5565"/>
      <c r="L5565" s="102"/>
      <c r="M5565" s="135"/>
      <c r="N5565"/>
      <c r="O5565"/>
      <c r="P5565"/>
      <c r="Q5565"/>
      <c r="R5565"/>
      <c r="S5565"/>
      <c r="T5565"/>
      <c r="U5565"/>
    </row>
    <row r="5566" spans="1:21" s="105" customFormat="1" x14ac:dyDescent="0.3">
      <c r="A5566"/>
      <c r="B5566"/>
      <c r="C5566"/>
      <c r="D5566"/>
      <c r="E5566"/>
      <c r="F5566"/>
      <c r="G5566"/>
      <c r="H5566"/>
      <c r="I5566"/>
      <c r="J5566" s="102"/>
      <c r="K5566"/>
      <c r="L5566" s="102"/>
      <c r="M5566" s="135"/>
      <c r="N5566"/>
      <c r="O5566"/>
      <c r="P5566"/>
      <c r="Q5566"/>
      <c r="R5566"/>
      <c r="S5566"/>
      <c r="T5566"/>
      <c r="U5566"/>
    </row>
    <row r="5567" spans="1:21" s="105" customFormat="1" x14ac:dyDescent="0.3">
      <c r="A5567"/>
      <c r="B5567"/>
      <c r="C5567"/>
      <c r="D5567"/>
      <c r="E5567"/>
      <c r="F5567"/>
      <c r="G5567"/>
      <c r="H5567"/>
      <c r="I5567"/>
      <c r="J5567" s="102"/>
      <c r="K5567"/>
      <c r="L5567" s="102"/>
      <c r="M5567" s="135"/>
      <c r="N5567"/>
      <c r="O5567"/>
      <c r="P5567"/>
      <c r="Q5567"/>
      <c r="R5567"/>
      <c r="S5567"/>
      <c r="T5567"/>
      <c r="U5567"/>
    </row>
    <row r="5568" spans="1:21" s="105" customFormat="1" x14ac:dyDescent="0.3">
      <c r="A5568"/>
      <c r="B5568"/>
      <c r="C5568"/>
      <c r="D5568"/>
      <c r="E5568"/>
      <c r="F5568"/>
      <c r="G5568"/>
      <c r="H5568"/>
      <c r="I5568"/>
      <c r="J5568" s="102"/>
      <c r="K5568"/>
      <c r="L5568" s="102"/>
      <c r="M5568" s="135"/>
      <c r="N5568"/>
      <c r="O5568"/>
      <c r="P5568"/>
      <c r="Q5568"/>
      <c r="R5568"/>
      <c r="S5568"/>
      <c r="T5568"/>
      <c r="U5568"/>
    </row>
    <row r="5569" spans="1:21" s="105" customFormat="1" x14ac:dyDescent="0.3">
      <c r="A5569"/>
      <c r="B5569"/>
      <c r="C5569"/>
      <c r="D5569"/>
      <c r="E5569"/>
      <c r="F5569"/>
      <c r="G5569"/>
      <c r="H5569"/>
      <c r="I5569"/>
      <c r="J5569" s="102"/>
      <c r="K5569"/>
      <c r="L5569" s="102"/>
      <c r="M5569" s="135"/>
      <c r="N5569"/>
      <c r="O5569"/>
      <c r="P5569"/>
      <c r="Q5569"/>
      <c r="R5569"/>
      <c r="S5569"/>
      <c r="T5569"/>
      <c r="U5569"/>
    </row>
    <row r="5570" spans="1:21" s="105" customFormat="1" x14ac:dyDescent="0.3">
      <c r="A5570"/>
      <c r="B5570"/>
      <c r="C5570"/>
      <c r="D5570"/>
      <c r="E5570"/>
      <c r="F5570"/>
      <c r="G5570"/>
      <c r="H5570"/>
      <c r="I5570"/>
      <c r="J5570" s="102"/>
      <c r="K5570"/>
      <c r="L5570" s="102"/>
      <c r="M5570" s="135"/>
      <c r="N5570"/>
      <c r="O5570"/>
      <c r="P5570"/>
      <c r="Q5570"/>
      <c r="R5570"/>
      <c r="S5570"/>
      <c r="T5570"/>
      <c r="U5570"/>
    </row>
    <row r="5571" spans="1:21" s="105" customFormat="1" x14ac:dyDescent="0.3">
      <c r="A5571"/>
      <c r="B5571"/>
      <c r="C5571"/>
      <c r="D5571"/>
      <c r="E5571"/>
      <c r="F5571"/>
      <c r="G5571"/>
      <c r="H5571"/>
      <c r="I5571"/>
      <c r="J5571" s="102"/>
      <c r="K5571"/>
      <c r="L5571" s="102"/>
      <c r="M5571" s="135"/>
      <c r="N5571"/>
      <c r="O5571"/>
      <c r="P5571"/>
      <c r="Q5571"/>
      <c r="R5571"/>
      <c r="S5571"/>
      <c r="T5571"/>
      <c r="U5571"/>
    </row>
    <row r="5572" spans="1:21" s="105" customFormat="1" x14ac:dyDescent="0.3">
      <c r="A5572"/>
      <c r="B5572"/>
      <c r="C5572"/>
      <c r="D5572"/>
      <c r="E5572"/>
      <c r="F5572"/>
      <c r="G5572"/>
      <c r="H5572"/>
      <c r="I5572"/>
      <c r="J5572" s="102"/>
      <c r="K5572"/>
      <c r="L5572" s="102"/>
      <c r="M5572" s="135"/>
      <c r="N5572"/>
      <c r="O5572"/>
      <c r="P5572"/>
      <c r="Q5572"/>
      <c r="R5572"/>
      <c r="S5572"/>
      <c r="T5572"/>
      <c r="U5572"/>
    </row>
    <row r="5573" spans="1:21" s="105" customFormat="1" x14ac:dyDescent="0.3">
      <c r="A5573"/>
      <c r="B5573"/>
      <c r="C5573"/>
      <c r="D5573"/>
      <c r="E5573"/>
      <c r="F5573"/>
      <c r="G5573"/>
      <c r="H5573"/>
      <c r="I5573"/>
      <c r="J5573" s="102"/>
      <c r="K5573"/>
      <c r="L5573" s="102"/>
      <c r="M5573" s="135"/>
      <c r="N5573"/>
      <c r="O5573"/>
      <c r="P5573"/>
      <c r="Q5573"/>
      <c r="R5573"/>
      <c r="S5573"/>
      <c r="T5573"/>
      <c r="U5573"/>
    </row>
    <row r="5574" spans="1:21" s="105" customFormat="1" x14ac:dyDescent="0.3">
      <c r="A5574"/>
      <c r="B5574"/>
      <c r="C5574"/>
      <c r="D5574"/>
      <c r="E5574"/>
      <c r="F5574"/>
      <c r="G5574"/>
      <c r="H5574"/>
      <c r="I5574"/>
      <c r="J5574" s="102"/>
      <c r="K5574"/>
      <c r="L5574" s="102"/>
      <c r="M5574" s="135"/>
      <c r="N5574"/>
      <c r="O5574"/>
      <c r="P5574"/>
      <c r="Q5574"/>
      <c r="R5574"/>
      <c r="S5574"/>
      <c r="T5574"/>
      <c r="U5574"/>
    </row>
    <row r="5575" spans="1:21" s="105" customFormat="1" x14ac:dyDescent="0.3">
      <c r="A5575"/>
      <c r="B5575"/>
      <c r="C5575"/>
      <c r="D5575"/>
      <c r="E5575"/>
      <c r="F5575"/>
      <c r="G5575"/>
      <c r="H5575"/>
      <c r="I5575"/>
      <c r="J5575" s="102"/>
      <c r="K5575"/>
      <c r="L5575" s="102"/>
      <c r="M5575" s="135"/>
      <c r="N5575"/>
      <c r="O5575"/>
      <c r="P5575"/>
      <c r="Q5575"/>
      <c r="R5575"/>
      <c r="S5575"/>
      <c r="T5575"/>
      <c r="U5575"/>
    </row>
    <row r="5576" spans="1:21" s="105" customFormat="1" x14ac:dyDescent="0.3">
      <c r="A5576"/>
      <c r="B5576"/>
      <c r="C5576"/>
      <c r="D5576"/>
      <c r="E5576"/>
      <c r="F5576"/>
      <c r="G5576"/>
      <c r="H5576"/>
      <c r="I5576"/>
      <c r="J5576" s="102"/>
      <c r="K5576"/>
      <c r="L5576" s="102"/>
      <c r="M5576" s="135"/>
      <c r="N5576"/>
      <c r="O5576"/>
      <c r="P5576"/>
      <c r="Q5576"/>
      <c r="R5576"/>
      <c r="S5576"/>
      <c r="T5576"/>
      <c r="U5576"/>
    </row>
    <row r="5577" spans="1:21" s="105" customFormat="1" x14ac:dyDescent="0.3">
      <c r="A5577"/>
      <c r="B5577"/>
      <c r="C5577"/>
      <c r="D5577"/>
      <c r="E5577"/>
      <c r="F5577"/>
      <c r="G5577"/>
      <c r="H5577"/>
      <c r="I5577"/>
      <c r="J5577" s="102"/>
      <c r="K5577"/>
      <c r="L5577" s="102"/>
      <c r="M5577" s="135"/>
      <c r="N5577"/>
      <c r="O5577"/>
      <c r="P5577"/>
      <c r="Q5577"/>
      <c r="R5577"/>
      <c r="S5577"/>
      <c r="T5577"/>
      <c r="U5577"/>
    </row>
    <row r="5578" spans="1:21" s="105" customFormat="1" x14ac:dyDescent="0.3">
      <c r="A5578"/>
      <c r="B5578"/>
      <c r="C5578"/>
      <c r="D5578"/>
      <c r="E5578"/>
      <c r="F5578"/>
      <c r="G5578"/>
      <c r="H5578"/>
      <c r="I5578"/>
      <c r="J5578" s="102"/>
      <c r="K5578"/>
      <c r="L5578" s="102"/>
      <c r="M5578" s="135"/>
      <c r="N5578"/>
      <c r="O5578"/>
      <c r="P5578"/>
      <c r="Q5578"/>
      <c r="R5578"/>
      <c r="S5578"/>
      <c r="T5578"/>
      <c r="U5578"/>
    </row>
    <row r="5579" spans="1:21" s="105" customFormat="1" x14ac:dyDescent="0.3">
      <c r="A5579"/>
      <c r="B5579"/>
      <c r="C5579"/>
      <c r="D5579"/>
      <c r="E5579"/>
      <c r="F5579"/>
      <c r="G5579"/>
      <c r="H5579"/>
      <c r="I5579"/>
      <c r="J5579" s="102"/>
      <c r="K5579"/>
      <c r="L5579" s="102"/>
      <c r="M5579" s="135"/>
      <c r="N5579"/>
      <c r="O5579"/>
      <c r="P5579"/>
      <c r="Q5579"/>
      <c r="R5579"/>
      <c r="S5579"/>
      <c r="T5579"/>
      <c r="U5579"/>
    </row>
    <row r="5580" spans="1:21" s="105" customFormat="1" x14ac:dyDescent="0.3">
      <c r="A5580"/>
      <c r="B5580"/>
      <c r="C5580"/>
      <c r="D5580"/>
      <c r="E5580"/>
      <c r="F5580"/>
      <c r="G5580"/>
      <c r="H5580"/>
      <c r="I5580"/>
      <c r="J5580" s="102"/>
      <c r="K5580"/>
      <c r="L5580" s="102"/>
      <c r="M5580" s="135"/>
      <c r="N5580"/>
      <c r="O5580"/>
      <c r="P5580"/>
      <c r="Q5580"/>
      <c r="R5580"/>
      <c r="S5580"/>
      <c r="T5580"/>
      <c r="U5580"/>
    </row>
    <row r="5581" spans="1:21" s="105" customFormat="1" x14ac:dyDescent="0.3">
      <c r="A5581"/>
      <c r="B5581"/>
      <c r="C5581"/>
      <c r="D5581"/>
      <c r="E5581"/>
      <c r="F5581"/>
      <c r="G5581"/>
      <c r="H5581"/>
      <c r="I5581"/>
      <c r="J5581" s="102"/>
      <c r="K5581"/>
      <c r="L5581" s="102"/>
      <c r="M5581" s="135"/>
      <c r="N5581"/>
      <c r="O5581"/>
      <c r="P5581"/>
      <c r="Q5581"/>
      <c r="R5581"/>
      <c r="S5581"/>
      <c r="T5581"/>
      <c r="U5581"/>
    </row>
    <row r="5582" spans="1:21" s="105" customFormat="1" x14ac:dyDescent="0.3">
      <c r="A5582"/>
      <c r="B5582"/>
      <c r="C5582"/>
      <c r="D5582"/>
      <c r="E5582"/>
      <c r="F5582"/>
      <c r="G5582"/>
      <c r="H5582"/>
      <c r="I5582"/>
      <c r="J5582" s="102"/>
      <c r="K5582"/>
      <c r="L5582" s="102"/>
      <c r="M5582" s="135"/>
      <c r="N5582"/>
      <c r="O5582"/>
      <c r="P5582"/>
      <c r="Q5582"/>
      <c r="R5582"/>
      <c r="S5582"/>
      <c r="T5582"/>
      <c r="U5582"/>
    </row>
    <row r="5583" spans="1:21" s="105" customFormat="1" x14ac:dyDescent="0.3">
      <c r="A5583"/>
      <c r="B5583"/>
      <c r="C5583"/>
      <c r="D5583"/>
      <c r="E5583"/>
      <c r="F5583"/>
      <c r="G5583"/>
      <c r="H5583"/>
      <c r="I5583"/>
      <c r="J5583" s="102"/>
      <c r="K5583"/>
      <c r="L5583" s="102"/>
      <c r="M5583" s="135"/>
      <c r="N5583"/>
      <c r="O5583"/>
      <c r="P5583"/>
      <c r="Q5583"/>
      <c r="R5583"/>
      <c r="S5583"/>
      <c r="T5583"/>
      <c r="U5583"/>
    </row>
    <row r="5584" spans="1:21" s="105" customFormat="1" x14ac:dyDescent="0.3">
      <c r="A5584"/>
      <c r="B5584"/>
      <c r="C5584"/>
      <c r="D5584"/>
      <c r="E5584"/>
      <c r="F5584"/>
      <c r="G5584"/>
      <c r="H5584"/>
      <c r="I5584"/>
      <c r="J5584" s="102"/>
      <c r="K5584"/>
      <c r="L5584" s="102"/>
      <c r="M5584" s="135"/>
      <c r="N5584"/>
      <c r="O5584"/>
      <c r="P5584"/>
      <c r="Q5584"/>
      <c r="R5584"/>
      <c r="S5584"/>
      <c r="T5584"/>
      <c r="U5584"/>
    </row>
    <row r="5585" spans="1:21" s="105" customFormat="1" x14ac:dyDescent="0.3">
      <c r="A5585"/>
      <c r="B5585"/>
      <c r="C5585"/>
      <c r="D5585"/>
      <c r="E5585"/>
      <c r="F5585"/>
      <c r="G5585"/>
      <c r="H5585"/>
      <c r="I5585"/>
      <c r="J5585" s="102"/>
      <c r="K5585"/>
      <c r="L5585" s="102"/>
      <c r="M5585" s="135"/>
      <c r="N5585"/>
      <c r="O5585"/>
      <c r="P5585"/>
      <c r="Q5585"/>
      <c r="R5585"/>
      <c r="S5585"/>
      <c r="T5585"/>
      <c r="U5585"/>
    </row>
    <row r="5586" spans="1:21" s="105" customFormat="1" x14ac:dyDescent="0.3">
      <c r="A5586"/>
      <c r="B5586"/>
      <c r="C5586"/>
      <c r="D5586"/>
      <c r="E5586"/>
      <c r="F5586"/>
      <c r="G5586"/>
      <c r="H5586"/>
      <c r="I5586"/>
      <c r="J5586" s="102"/>
      <c r="K5586"/>
      <c r="L5586" s="102"/>
      <c r="M5586" s="135"/>
      <c r="N5586"/>
      <c r="O5586"/>
      <c r="P5586"/>
      <c r="Q5586"/>
      <c r="R5586"/>
      <c r="S5586"/>
      <c r="T5586"/>
      <c r="U5586"/>
    </row>
    <row r="5587" spans="1:21" s="105" customFormat="1" x14ac:dyDescent="0.3">
      <c r="A5587"/>
      <c r="B5587"/>
      <c r="C5587"/>
      <c r="D5587"/>
      <c r="E5587"/>
      <c r="F5587"/>
      <c r="G5587"/>
      <c r="H5587"/>
      <c r="I5587"/>
      <c r="J5587" s="102"/>
      <c r="K5587"/>
      <c r="L5587" s="102"/>
      <c r="M5587" s="135"/>
      <c r="N5587"/>
      <c r="O5587"/>
      <c r="P5587"/>
      <c r="Q5587"/>
      <c r="R5587"/>
      <c r="S5587"/>
      <c r="T5587"/>
      <c r="U5587"/>
    </row>
    <row r="5588" spans="1:21" s="105" customFormat="1" x14ac:dyDescent="0.3">
      <c r="A5588"/>
      <c r="B5588"/>
      <c r="C5588"/>
      <c r="D5588"/>
      <c r="E5588"/>
      <c r="F5588"/>
      <c r="G5588"/>
      <c r="H5588"/>
      <c r="I5588"/>
      <c r="J5588" s="102"/>
      <c r="K5588"/>
      <c r="L5588" s="102"/>
      <c r="M5588" s="135"/>
      <c r="N5588"/>
      <c r="O5588"/>
      <c r="P5588"/>
      <c r="Q5588"/>
      <c r="R5588"/>
      <c r="S5588"/>
      <c r="T5588"/>
      <c r="U5588"/>
    </row>
    <row r="5589" spans="1:21" s="105" customFormat="1" x14ac:dyDescent="0.3">
      <c r="A5589"/>
      <c r="B5589"/>
      <c r="C5589"/>
      <c r="D5589"/>
      <c r="E5589"/>
      <c r="F5589"/>
      <c r="G5589"/>
      <c r="H5589"/>
      <c r="I5589"/>
      <c r="J5589" s="102"/>
      <c r="K5589"/>
      <c r="L5589" s="102"/>
      <c r="M5589" s="135"/>
      <c r="N5589"/>
      <c r="O5589"/>
      <c r="P5589"/>
      <c r="Q5589"/>
      <c r="R5589"/>
      <c r="S5589"/>
      <c r="T5589"/>
      <c r="U5589"/>
    </row>
    <row r="5590" spans="1:21" s="105" customFormat="1" x14ac:dyDescent="0.3">
      <c r="A5590"/>
      <c r="B5590"/>
      <c r="C5590"/>
      <c r="D5590"/>
      <c r="E5590"/>
      <c r="F5590"/>
      <c r="G5590"/>
      <c r="H5590"/>
      <c r="I5590"/>
      <c r="J5590" s="102"/>
      <c r="K5590"/>
      <c r="L5590" s="102"/>
      <c r="M5590" s="135"/>
      <c r="N5590"/>
      <c r="O5590"/>
      <c r="P5590"/>
      <c r="Q5590"/>
      <c r="R5590"/>
      <c r="S5590"/>
      <c r="T5590"/>
      <c r="U5590"/>
    </row>
    <row r="5591" spans="1:21" s="105" customFormat="1" x14ac:dyDescent="0.3">
      <c r="A5591"/>
      <c r="B5591"/>
      <c r="C5591"/>
      <c r="D5591"/>
      <c r="E5591"/>
      <c r="F5591"/>
      <c r="G5591"/>
      <c r="H5591"/>
      <c r="I5591"/>
      <c r="J5591" s="102"/>
      <c r="K5591"/>
      <c r="L5591" s="102"/>
      <c r="M5591" s="135"/>
      <c r="N5591"/>
      <c r="O5591"/>
      <c r="P5591"/>
      <c r="Q5591"/>
      <c r="R5591"/>
      <c r="S5591"/>
      <c r="T5591"/>
      <c r="U5591"/>
    </row>
    <row r="5592" spans="1:21" s="105" customFormat="1" x14ac:dyDescent="0.3">
      <c r="A5592"/>
      <c r="B5592"/>
      <c r="C5592"/>
      <c r="D5592"/>
      <c r="E5592"/>
      <c r="F5592"/>
      <c r="G5592"/>
      <c r="H5592"/>
      <c r="I5592"/>
      <c r="J5592" s="102"/>
      <c r="K5592"/>
      <c r="L5592" s="102"/>
      <c r="M5592" s="135"/>
      <c r="N5592"/>
      <c r="O5592"/>
      <c r="P5592"/>
      <c r="Q5592"/>
      <c r="R5592"/>
      <c r="S5592"/>
      <c r="T5592"/>
      <c r="U5592"/>
    </row>
    <row r="5593" spans="1:21" s="105" customFormat="1" x14ac:dyDescent="0.3">
      <c r="A5593"/>
      <c r="B5593"/>
      <c r="C5593"/>
      <c r="D5593"/>
      <c r="E5593"/>
      <c r="F5593"/>
      <c r="G5593"/>
      <c r="H5593"/>
      <c r="I5593"/>
      <c r="J5593" s="102"/>
      <c r="K5593"/>
      <c r="L5593" s="102"/>
      <c r="M5593" s="135"/>
      <c r="N5593"/>
      <c r="O5593"/>
      <c r="P5593"/>
      <c r="Q5593"/>
      <c r="R5593"/>
      <c r="S5593"/>
      <c r="T5593"/>
      <c r="U5593"/>
    </row>
    <row r="5594" spans="1:21" s="105" customFormat="1" x14ac:dyDescent="0.3">
      <c r="A5594"/>
      <c r="B5594"/>
      <c r="C5594"/>
      <c r="D5594"/>
      <c r="E5594"/>
      <c r="F5594"/>
      <c r="G5594"/>
      <c r="H5594"/>
      <c r="I5594"/>
      <c r="J5594" s="102"/>
      <c r="K5594"/>
      <c r="L5594" s="102"/>
      <c r="M5594" s="135"/>
      <c r="N5594"/>
      <c r="O5594"/>
      <c r="P5594"/>
      <c r="Q5594"/>
      <c r="R5594"/>
      <c r="S5594"/>
      <c r="T5594"/>
      <c r="U5594"/>
    </row>
    <row r="5595" spans="1:21" s="105" customFormat="1" x14ac:dyDescent="0.3">
      <c r="A5595"/>
      <c r="B5595"/>
      <c r="C5595"/>
      <c r="D5595"/>
      <c r="E5595"/>
      <c r="F5595"/>
      <c r="G5595"/>
      <c r="H5595"/>
      <c r="I5595"/>
      <c r="J5595" s="102"/>
      <c r="K5595"/>
      <c r="L5595" s="102"/>
      <c r="M5595" s="135"/>
      <c r="N5595"/>
      <c r="O5595"/>
      <c r="P5595"/>
      <c r="Q5595"/>
      <c r="R5595"/>
      <c r="S5595"/>
      <c r="T5595"/>
      <c r="U5595"/>
    </row>
    <row r="5596" spans="1:21" s="105" customFormat="1" x14ac:dyDescent="0.3">
      <c r="A5596"/>
      <c r="B5596"/>
      <c r="C5596"/>
      <c r="D5596"/>
      <c r="E5596"/>
      <c r="F5596"/>
      <c r="G5596"/>
      <c r="H5596"/>
      <c r="I5596"/>
      <c r="J5596" s="102"/>
      <c r="K5596"/>
      <c r="L5596" s="102"/>
      <c r="M5596" s="135"/>
      <c r="N5596"/>
      <c r="O5596"/>
      <c r="P5596"/>
      <c r="Q5596"/>
      <c r="R5596"/>
      <c r="S5596"/>
      <c r="T5596"/>
      <c r="U5596"/>
    </row>
    <row r="5597" spans="1:21" s="105" customFormat="1" x14ac:dyDescent="0.3">
      <c r="A5597"/>
      <c r="B5597"/>
      <c r="C5597"/>
      <c r="D5597"/>
      <c r="E5597"/>
      <c r="F5597"/>
      <c r="G5597"/>
      <c r="H5597"/>
      <c r="I5597"/>
      <c r="J5597" s="102"/>
      <c r="K5597"/>
      <c r="L5597" s="102"/>
      <c r="M5597" s="135"/>
      <c r="N5597"/>
      <c r="O5597"/>
      <c r="P5597"/>
      <c r="Q5597"/>
      <c r="R5597"/>
      <c r="S5597"/>
      <c r="T5597"/>
      <c r="U5597"/>
    </row>
    <row r="5598" spans="1:21" s="105" customFormat="1" x14ac:dyDescent="0.3">
      <c r="A5598"/>
      <c r="B5598"/>
      <c r="C5598"/>
      <c r="D5598"/>
      <c r="E5598"/>
      <c r="F5598"/>
      <c r="G5598"/>
      <c r="H5598"/>
      <c r="I5598"/>
      <c r="J5598" s="102"/>
      <c r="K5598"/>
      <c r="L5598" s="102"/>
      <c r="M5598" s="135"/>
      <c r="N5598"/>
      <c r="O5598"/>
      <c r="P5598"/>
      <c r="Q5598"/>
      <c r="R5598"/>
      <c r="S5598"/>
      <c r="T5598"/>
      <c r="U5598"/>
    </row>
    <row r="5599" spans="1:21" s="105" customFormat="1" x14ac:dyDescent="0.3">
      <c r="A5599"/>
      <c r="B5599"/>
      <c r="C5599"/>
      <c r="D5599"/>
      <c r="E5599"/>
      <c r="F5599"/>
      <c r="G5599"/>
      <c r="H5599"/>
      <c r="I5599"/>
      <c r="J5599" s="102"/>
      <c r="K5599"/>
      <c r="L5599" s="102"/>
      <c r="M5599" s="135"/>
      <c r="N5599"/>
      <c r="O5599"/>
      <c r="P5599"/>
      <c r="Q5599"/>
      <c r="R5599"/>
      <c r="S5599"/>
      <c r="T5599"/>
      <c r="U5599"/>
    </row>
    <row r="5600" spans="1:21" s="105" customFormat="1" x14ac:dyDescent="0.3">
      <c r="A5600"/>
      <c r="B5600"/>
      <c r="C5600"/>
      <c r="D5600"/>
      <c r="E5600"/>
      <c r="F5600"/>
      <c r="G5600"/>
      <c r="H5600"/>
      <c r="I5600"/>
      <c r="J5600" s="102"/>
      <c r="K5600"/>
      <c r="L5600" s="102"/>
      <c r="M5600" s="135"/>
      <c r="N5600"/>
      <c r="O5600"/>
      <c r="P5600"/>
      <c r="Q5600"/>
      <c r="R5600"/>
      <c r="S5600"/>
      <c r="T5600"/>
      <c r="U5600"/>
    </row>
    <row r="5601" spans="1:21" s="105" customFormat="1" x14ac:dyDescent="0.3">
      <c r="A5601"/>
      <c r="B5601"/>
      <c r="C5601"/>
      <c r="D5601"/>
      <c r="E5601"/>
      <c r="F5601"/>
      <c r="G5601"/>
      <c r="H5601"/>
      <c r="I5601"/>
      <c r="J5601" s="102"/>
      <c r="K5601"/>
      <c r="L5601" s="102"/>
      <c r="M5601" s="135"/>
      <c r="N5601"/>
      <c r="O5601"/>
      <c r="P5601"/>
      <c r="Q5601"/>
      <c r="R5601"/>
      <c r="S5601"/>
      <c r="T5601"/>
      <c r="U5601"/>
    </row>
    <row r="5602" spans="1:21" s="105" customFormat="1" x14ac:dyDescent="0.3">
      <c r="A5602"/>
      <c r="B5602"/>
      <c r="C5602"/>
      <c r="D5602"/>
      <c r="E5602"/>
      <c r="F5602"/>
      <c r="G5602"/>
      <c r="H5602"/>
      <c r="I5602"/>
      <c r="J5602" s="102"/>
      <c r="K5602"/>
      <c r="L5602" s="102"/>
      <c r="M5602" s="135"/>
      <c r="N5602"/>
      <c r="O5602"/>
      <c r="P5602"/>
      <c r="Q5602"/>
      <c r="R5602"/>
      <c r="S5602"/>
      <c r="T5602"/>
      <c r="U5602"/>
    </row>
    <row r="5603" spans="1:21" s="105" customFormat="1" x14ac:dyDescent="0.3">
      <c r="A5603"/>
      <c r="B5603"/>
      <c r="C5603"/>
      <c r="D5603"/>
      <c r="E5603"/>
      <c r="F5603"/>
      <c r="G5603"/>
      <c r="H5603"/>
      <c r="I5603"/>
      <c r="J5603" s="102"/>
      <c r="K5603"/>
      <c r="L5603" s="102"/>
      <c r="M5603" s="135"/>
      <c r="N5603"/>
      <c r="O5603"/>
      <c r="P5603"/>
      <c r="Q5603"/>
      <c r="R5603"/>
      <c r="S5603"/>
      <c r="T5603"/>
      <c r="U5603"/>
    </row>
    <row r="5604" spans="1:21" s="105" customFormat="1" x14ac:dyDescent="0.3">
      <c r="A5604"/>
      <c r="B5604"/>
      <c r="C5604"/>
      <c r="D5604"/>
      <c r="E5604"/>
      <c r="F5604"/>
      <c r="G5604"/>
      <c r="H5604"/>
      <c r="I5604"/>
      <c r="J5604" s="102"/>
      <c r="K5604"/>
      <c r="L5604" s="102"/>
      <c r="M5604" s="135"/>
      <c r="N5604"/>
      <c r="O5604"/>
      <c r="P5604"/>
      <c r="Q5604"/>
      <c r="R5604"/>
      <c r="S5604"/>
      <c r="T5604"/>
      <c r="U5604"/>
    </row>
    <row r="5605" spans="1:21" s="105" customFormat="1" x14ac:dyDescent="0.3">
      <c r="A5605"/>
      <c r="B5605"/>
      <c r="C5605"/>
      <c r="D5605"/>
      <c r="E5605"/>
      <c r="F5605"/>
      <c r="G5605"/>
      <c r="H5605"/>
      <c r="I5605"/>
      <c r="J5605" s="102"/>
      <c r="K5605"/>
      <c r="L5605" s="102"/>
      <c r="M5605" s="135"/>
      <c r="N5605"/>
      <c r="O5605"/>
      <c r="P5605"/>
      <c r="Q5605"/>
      <c r="R5605"/>
      <c r="S5605"/>
      <c r="T5605"/>
      <c r="U5605"/>
    </row>
    <row r="5606" spans="1:21" s="105" customFormat="1" x14ac:dyDescent="0.3">
      <c r="A5606"/>
      <c r="B5606"/>
      <c r="C5606"/>
      <c r="D5606"/>
      <c r="E5606"/>
      <c r="F5606"/>
      <c r="G5606"/>
      <c r="H5606"/>
      <c r="I5606"/>
      <c r="J5606" s="102"/>
      <c r="K5606"/>
      <c r="L5606" s="102"/>
      <c r="M5606" s="135"/>
      <c r="N5606"/>
      <c r="O5606"/>
      <c r="P5606"/>
      <c r="Q5606"/>
      <c r="R5606"/>
      <c r="S5606"/>
      <c r="T5606"/>
      <c r="U5606"/>
    </row>
    <row r="5607" spans="1:21" s="105" customFormat="1" x14ac:dyDescent="0.3">
      <c r="A5607"/>
      <c r="B5607"/>
      <c r="C5607"/>
      <c r="D5607"/>
      <c r="E5607"/>
      <c r="F5607"/>
      <c r="G5607"/>
      <c r="H5607"/>
      <c r="I5607"/>
      <c r="J5607" s="102"/>
      <c r="K5607"/>
      <c r="L5607" s="102"/>
      <c r="M5607" s="135"/>
      <c r="N5607"/>
      <c r="O5607"/>
      <c r="P5607"/>
      <c r="Q5607"/>
      <c r="R5607"/>
      <c r="S5607"/>
      <c r="T5607"/>
      <c r="U5607"/>
    </row>
    <row r="5608" spans="1:21" s="105" customFormat="1" x14ac:dyDescent="0.3">
      <c r="A5608"/>
      <c r="B5608"/>
      <c r="C5608"/>
      <c r="D5608"/>
      <c r="E5608"/>
      <c r="F5608"/>
      <c r="G5608"/>
      <c r="H5608"/>
      <c r="I5608"/>
      <c r="J5608" s="102"/>
      <c r="K5608"/>
      <c r="L5608" s="102"/>
      <c r="M5608" s="135"/>
      <c r="N5608"/>
      <c r="O5608"/>
      <c r="P5608"/>
      <c r="Q5608"/>
      <c r="R5608"/>
      <c r="S5608"/>
      <c r="T5608"/>
      <c r="U5608"/>
    </row>
    <row r="5609" spans="1:21" s="105" customFormat="1" x14ac:dyDescent="0.3">
      <c r="A5609"/>
      <c r="B5609"/>
      <c r="C5609"/>
      <c r="D5609"/>
      <c r="E5609"/>
      <c r="F5609"/>
      <c r="G5609"/>
      <c r="H5609"/>
      <c r="I5609"/>
      <c r="J5609" s="102"/>
      <c r="K5609"/>
      <c r="L5609" s="102"/>
      <c r="M5609" s="135"/>
      <c r="N5609"/>
      <c r="O5609"/>
      <c r="P5609"/>
      <c r="Q5609"/>
      <c r="R5609"/>
      <c r="S5609"/>
      <c r="T5609"/>
      <c r="U5609"/>
    </row>
    <row r="5610" spans="1:21" s="105" customFormat="1" x14ac:dyDescent="0.3">
      <c r="A5610"/>
      <c r="B5610"/>
      <c r="C5610"/>
      <c r="D5610"/>
      <c r="E5610"/>
      <c r="F5610"/>
      <c r="G5610"/>
      <c r="H5610"/>
      <c r="I5610"/>
      <c r="J5610" s="102"/>
      <c r="K5610"/>
      <c r="L5610" s="102"/>
      <c r="M5610" s="135"/>
      <c r="N5610"/>
      <c r="O5610"/>
      <c r="P5610"/>
      <c r="Q5610"/>
      <c r="R5610"/>
      <c r="S5610"/>
      <c r="T5610"/>
      <c r="U5610"/>
    </row>
    <row r="5611" spans="1:21" s="105" customFormat="1" x14ac:dyDescent="0.3">
      <c r="A5611"/>
      <c r="B5611"/>
      <c r="C5611"/>
      <c r="D5611"/>
      <c r="E5611"/>
      <c r="F5611"/>
      <c r="G5611"/>
      <c r="H5611"/>
      <c r="I5611"/>
      <c r="J5611" s="102"/>
      <c r="K5611"/>
      <c r="L5611" s="102"/>
      <c r="M5611" s="135"/>
      <c r="N5611"/>
      <c r="O5611"/>
      <c r="P5611"/>
      <c r="Q5611"/>
      <c r="R5611"/>
      <c r="S5611"/>
      <c r="T5611"/>
      <c r="U5611"/>
    </row>
    <row r="5612" spans="1:21" s="105" customFormat="1" x14ac:dyDescent="0.3">
      <c r="A5612"/>
      <c r="B5612"/>
      <c r="C5612"/>
      <c r="D5612"/>
      <c r="E5612"/>
      <c r="F5612"/>
      <c r="G5612"/>
      <c r="H5612"/>
      <c r="I5612"/>
      <c r="J5612" s="102"/>
      <c r="K5612"/>
      <c r="L5612" s="102"/>
      <c r="M5612" s="135"/>
      <c r="N5612"/>
      <c r="O5612"/>
      <c r="P5612"/>
      <c r="Q5612"/>
      <c r="R5612"/>
      <c r="S5612"/>
      <c r="T5612"/>
      <c r="U5612"/>
    </row>
    <row r="5613" spans="1:21" s="105" customFormat="1" x14ac:dyDescent="0.3">
      <c r="A5613"/>
      <c r="B5613"/>
      <c r="C5613"/>
      <c r="D5613"/>
      <c r="E5613"/>
      <c r="F5613"/>
      <c r="G5613"/>
      <c r="H5613"/>
      <c r="I5613"/>
      <c r="J5613" s="102"/>
      <c r="K5613"/>
      <c r="L5613" s="102"/>
      <c r="M5613" s="135"/>
      <c r="N5613"/>
      <c r="O5613"/>
      <c r="P5613"/>
      <c r="Q5613"/>
      <c r="R5613"/>
      <c r="S5613"/>
      <c r="T5613"/>
      <c r="U5613"/>
    </row>
    <row r="5614" spans="1:21" s="105" customFormat="1" x14ac:dyDescent="0.3">
      <c r="A5614"/>
      <c r="B5614"/>
      <c r="C5614"/>
      <c r="D5614"/>
      <c r="E5614"/>
      <c r="F5614"/>
      <c r="G5614"/>
      <c r="H5614"/>
      <c r="I5614"/>
      <c r="J5614" s="102"/>
      <c r="K5614"/>
      <c r="L5614" s="102"/>
      <c r="M5614" s="135"/>
      <c r="N5614"/>
      <c r="O5614"/>
      <c r="P5614"/>
      <c r="Q5614"/>
      <c r="R5614"/>
      <c r="S5614"/>
      <c r="T5614"/>
      <c r="U5614"/>
    </row>
    <row r="5615" spans="1:21" s="105" customFormat="1" x14ac:dyDescent="0.3">
      <c r="A5615"/>
      <c r="B5615"/>
      <c r="C5615"/>
      <c r="D5615"/>
      <c r="E5615"/>
      <c r="F5615"/>
      <c r="G5615"/>
      <c r="H5615"/>
      <c r="I5615"/>
      <c r="J5615" s="102"/>
      <c r="K5615"/>
      <c r="L5615" s="102"/>
      <c r="M5615" s="135"/>
      <c r="N5615"/>
      <c r="O5615"/>
      <c r="P5615"/>
      <c r="Q5615"/>
      <c r="R5615"/>
      <c r="S5615"/>
      <c r="T5615"/>
      <c r="U5615"/>
    </row>
    <row r="5616" spans="1:21" s="105" customFormat="1" x14ac:dyDescent="0.3">
      <c r="A5616"/>
      <c r="B5616"/>
      <c r="C5616"/>
      <c r="D5616"/>
      <c r="E5616"/>
      <c r="F5616"/>
      <c r="G5616"/>
      <c r="H5616"/>
      <c r="I5616"/>
      <c r="J5616" s="102"/>
      <c r="K5616"/>
      <c r="L5616" s="102"/>
      <c r="M5616" s="135"/>
      <c r="N5616"/>
      <c r="O5616"/>
      <c r="P5616"/>
      <c r="Q5616"/>
      <c r="R5616"/>
      <c r="S5616"/>
      <c r="T5616"/>
      <c r="U5616"/>
    </row>
    <row r="5617" spans="1:21" s="105" customFormat="1" x14ac:dyDescent="0.3">
      <c r="A5617"/>
      <c r="B5617"/>
      <c r="C5617"/>
      <c r="D5617"/>
      <c r="E5617"/>
      <c r="F5617"/>
      <c r="G5617"/>
      <c r="H5617"/>
      <c r="I5617"/>
      <c r="J5617" s="102"/>
      <c r="K5617"/>
      <c r="L5617" s="102"/>
      <c r="M5617" s="135"/>
      <c r="N5617"/>
      <c r="O5617"/>
      <c r="P5617"/>
      <c r="Q5617"/>
      <c r="R5617"/>
      <c r="S5617"/>
      <c r="T5617"/>
      <c r="U5617"/>
    </row>
    <row r="5618" spans="1:21" s="105" customFormat="1" x14ac:dyDescent="0.3">
      <c r="A5618"/>
      <c r="B5618"/>
      <c r="C5618"/>
      <c r="D5618"/>
      <c r="E5618"/>
      <c r="F5618"/>
      <c r="G5618"/>
      <c r="H5618"/>
      <c r="I5618"/>
      <c r="J5618" s="102"/>
      <c r="K5618"/>
      <c r="L5618" s="102"/>
      <c r="M5618" s="135"/>
      <c r="N5618"/>
      <c r="O5618"/>
      <c r="P5618"/>
      <c r="Q5618"/>
      <c r="R5618"/>
      <c r="S5618"/>
      <c r="T5618"/>
      <c r="U5618"/>
    </row>
    <row r="5619" spans="1:21" s="105" customFormat="1" x14ac:dyDescent="0.3">
      <c r="A5619"/>
      <c r="B5619"/>
      <c r="C5619"/>
      <c r="D5619"/>
      <c r="E5619"/>
      <c r="F5619"/>
      <c r="G5619"/>
      <c r="H5619"/>
      <c r="I5619"/>
      <c r="J5619" s="102"/>
      <c r="K5619"/>
      <c r="L5619" s="102"/>
      <c r="M5619" s="135"/>
      <c r="N5619"/>
      <c r="O5619"/>
      <c r="P5619"/>
      <c r="Q5619"/>
      <c r="R5619"/>
      <c r="S5619"/>
      <c r="T5619"/>
      <c r="U5619"/>
    </row>
    <row r="5620" spans="1:21" s="105" customFormat="1" x14ac:dyDescent="0.3">
      <c r="A5620"/>
      <c r="B5620"/>
      <c r="C5620"/>
      <c r="D5620"/>
      <c r="E5620"/>
      <c r="F5620"/>
      <c r="G5620"/>
      <c r="H5620"/>
      <c r="I5620"/>
      <c r="J5620" s="102"/>
      <c r="K5620"/>
      <c r="L5620" s="102"/>
      <c r="M5620" s="135"/>
      <c r="N5620"/>
      <c r="O5620"/>
      <c r="P5620"/>
      <c r="Q5620"/>
      <c r="R5620"/>
      <c r="S5620"/>
      <c r="T5620"/>
      <c r="U5620"/>
    </row>
    <row r="5621" spans="1:21" s="105" customFormat="1" x14ac:dyDescent="0.3">
      <c r="A5621"/>
      <c r="B5621"/>
      <c r="C5621"/>
      <c r="D5621"/>
      <c r="E5621"/>
      <c r="F5621"/>
      <c r="G5621"/>
      <c r="H5621"/>
      <c r="I5621"/>
      <c r="J5621" s="102"/>
      <c r="K5621"/>
      <c r="L5621" s="102"/>
      <c r="M5621" s="135"/>
      <c r="N5621"/>
      <c r="O5621"/>
      <c r="P5621"/>
      <c r="Q5621"/>
      <c r="R5621"/>
      <c r="S5621"/>
      <c r="T5621"/>
      <c r="U5621"/>
    </row>
    <row r="5622" spans="1:21" s="105" customFormat="1" x14ac:dyDescent="0.3">
      <c r="A5622"/>
      <c r="B5622"/>
      <c r="C5622"/>
      <c r="D5622"/>
      <c r="E5622"/>
      <c r="F5622"/>
      <c r="G5622"/>
      <c r="H5622"/>
      <c r="I5622"/>
      <c r="J5622" s="102"/>
      <c r="K5622"/>
      <c r="L5622" s="102"/>
      <c r="M5622" s="135"/>
      <c r="N5622"/>
      <c r="O5622"/>
      <c r="P5622"/>
      <c r="Q5622"/>
      <c r="R5622"/>
      <c r="S5622"/>
      <c r="T5622"/>
      <c r="U5622"/>
    </row>
    <row r="5623" spans="1:21" s="105" customFormat="1" x14ac:dyDescent="0.3">
      <c r="A5623"/>
      <c r="B5623"/>
      <c r="C5623"/>
      <c r="D5623"/>
      <c r="E5623"/>
      <c r="F5623"/>
      <c r="G5623"/>
      <c r="H5623"/>
      <c r="I5623"/>
      <c r="J5623" s="102"/>
      <c r="K5623"/>
      <c r="L5623" s="102"/>
      <c r="M5623" s="135"/>
      <c r="N5623"/>
      <c r="O5623"/>
      <c r="P5623"/>
      <c r="Q5623"/>
      <c r="R5623"/>
      <c r="S5623"/>
      <c r="T5623"/>
      <c r="U5623"/>
    </row>
    <row r="5624" spans="1:21" s="105" customFormat="1" x14ac:dyDescent="0.3">
      <c r="A5624"/>
      <c r="B5624"/>
      <c r="C5624"/>
      <c r="D5624"/>
      <c r="E5624"/>
      <c r="F5624"/>
      <c r="G5624"/>
      <c r="H5624"/>
      <c r="I5624"/>
      <c r="J5624" s="102"/>
      <c r="K5624"/>
      <c r="L5624" s="102"/>
      <c r="M5624" s="135"/>
      <c r="N5624"/>
      <c r="O5624"/>
      <c r="P5624"/>
      <c r="Q5624"/>
      <c r="R5624"/>
      <c r="S5624"/>
      <c r="T5624"/>
      <c r="U5624"/>
    </row>
    <row r="5625" spans="1:21" s="105" customFormat="1" x14ac:dyDescent="0.3">
      <c r="A5625"/>
      <c r="B5625"/>
      <c r="C5625"/>
      <c r="D5625"/>
      <c r="E5625"/>
      <c r="F5625"/>
      <c r="G5625"/>
      <c r="H5625"/>
      <c r="I5625"/>
      <c r="J5625" s="102"/>
      <c r="K5625"/>
      <c r="L5625" s="102"/>
      <c r="M5625" s="135"/>
      <c r="N5625"/>
      <c r="O5625"/>
      <c r="P5625"/>
      <c r="Q5625"/>
      <c r="R5625"/>
      <c r="S5625"/>
      <c r="T5625"/>
      <c r="U5625"/>
    </row>
    <row r="5626" spans="1:21" s="105" customFormat="1" x14ac:dyDescent="0.3">
      <c r="A5626"/>
      <c r="B5626"/>
      <c r="C5626"/>
      <c r="D5626"/>
      <c r="E5626"/>
      <c r="F5626"/>
      <c r="G5626"/>
      <c r="H5626"/>
      <c r="I5626"/>
      <c r="J5626" s="102"/>
      <c r="K5626"/>
      <c r="L5626" s="102"/>
      <c r="M5626" s="135"/>
      <c r="N5626"/>
      <c r="O5626"/>
      <c r="P5626"/>
      <c r="Q5626"/>
      <c r="R5626"/>
      <c r="S5626"/>
      <c r="T5626"/>
      <c r="U5626"/>
    </row>
    <row r="5627" spans="1:21" s="105" customFormat="1" x14ac:dyDescent="0.3">
      <c r="A5627"/>
      <c r="B5627"/>
      <c r="C5627"/>
      <c r="D5627"/>
      <c r="E5627"/>
      <c r="F5627"/>
      <c r="G5627"/>
      <c r="H5627"/>
      <c r="I5627"/>
      <c r="J5627" s="102"/>
      <c r="K5627"/>
      <c r="L5627" s="102"/>
      <c r="M5627" s="135"/>
      <c r="N5627"/>
      <c r="O5627"/>
      <c r="P5627"/>
      <c r="Q5627"/>
      <c r="R5627"/>
      <c r="S5627"/>
      <c r="T5627"/>
      <c r="U5627"/>
    </row>
    <row r="5628" spans="1:21" s="105" customFormat="1" x14ac:dyDescent="0.3">
      <c r="A5628"/>
      <c r="B5628"/>
      <c r="C5628"/>
      <c r="D5628"/>
      <c r="E5628"/>
      <c r="F5628"/>
      <c r="G5628"/>
      <c r="H5628"/>
      <c r="I5628"/>
      <c r="J5628" s="102"/>
      <c r="K5628"/>
      <c r="L5628" s="102"/>
      <c r="M5628" s="135"/>
      <c r="N5628"/>
      <c r="O5628"/>
      <c r="P5628"/>
      <c r="Q5628"/>
      <c r="R5628"/>
      <c r="S5628"/>
      <c r="T5628"/>
      <c r="U5628"/>
    </row>
    <row r="5629" spans="1:21" s="105" customFormat="1" x14ac:dyDescent="0.3">
      <c r="A5629"/>
      <c r="B5629"/>
      <c r="C5629"/>
      <c r="D5629"/>
      <c r="E5629"/>
      <c r="F5629"/>
      <c r="G5629"/>
      <c r="H5629"/>
      <c r="I5629"/>
      <c r="J5629" s="102"/>
      <c r="K5629"/>
      <c r="L5629" s="102"/>
      <c r="M5629" s="135"/>
      <c r="N5629"/>
      <c r="O5629"/>
      <c r="P5629"/>
      <c r="Q5629"/>
      <c r="R5629"/>
      <c r="S5629"/>
      <c r="T5629"/>
      <c r="U5629"/>
    </row>
    <row r="5630" spans="1:21" s="105" customFormat="1" x14ac:dyDescent="0.3">
      <c r="A5630"/>
      <c r="B5630"/>
      <c r="C5630"/>
      <c r="D5630"/>
      <c r="E5630"/>
      <c r="F5630"/>
      <c r="G5630"/>
      <c r="H5630"/>
      <c r="I5630"/>
      <c r="J5630" s="102"/>
      <c r="K5630"/>
      <c r="L5630" s="102"/>
      <c r="M5630" s="135"/>
      <c r="N5630"/>
      <c r="O5630"/>
      <c r="P5630"/>
      <c r="Q5630"/>
      <c r="R5630"/>
      <c r="S5630"/>
      <c r="T5630"/>
      <c r="U5630"/>
    </row>
    <row r="5631" spans="1:21" s="105" customFormat="1" x14ac:dyDescent="0.3">
      <c r="A5631"/>
      <c r="B5631"/>
      <c r="C5631"/>
      <c r="D5631"/>
      <c r="E5631"/>
      <c r="F5631"/>
      <c r="G5631"/>
      <c r="H5631"/>
      <c r="I5631"/>
      <c r="J5631" s="102"/>
      <c r="K5631"/>
      <c r="L5631" s="102"/>
      <c r="M5631" s="135"/>
      <c r="N5631"/>
      <c r="O5631"/>
      <c r="P5631"/>
      <c r="Q5631"/>
      <c r="R5631"/>
      <c r="S5631"/>
      <c r="T5631"/>
      <c r="U5631"/>
    </row>
    <row r="5632" spans="1:21" s="105" customFormat="1" x14ac:dyDescent="0.3">
      <c r="A5632"/>
      <c r="B5632"/>
      <c r="C5632"/>
      <c r="D5632"/>
      <c r="E5632"/>
      <c r="F5632"/>
      <c r="G5632"/>
      <c r="H5632"/>
      <c r="I5632"/>
      <c r="J5632" s="102"/>
      <c r="K5632"/>
      <c r="L5632" s="102"/>
      <c r="M5632" s="135"/>
      <c r="N5632"/>
      <c r="O5632"/>
      <c r="P5632"/>
      <c r="Q5632"/>
      <c r="R5632"/>
      <c r="S5632"/>
      <c r="T5632"/>
      <c r="U5632"/>
    </row>
    <row r="5633" spans="1:21" s="105" customFormat="1" x14ac:dyDescent="0.3">
      <c r="A5633"/>
      <c r="B5633"/>
      <c r="C5633"/>
      <c r="D5633"/>
      <c r="E5633"/>
      <c r="F5633"/>
      <c r="G5633"/>
      <c r="H5633"/>
      <c r="I5633"/>
      <c r="J5633" s="102"/>
      <c r="K5633"/>
      <c r="L5633" s="102"/>
      <c r="M5633" s="135"/>
      <c r="N5633"/>
      <c r="O5633"/>
      <c r="P5633"/>
      <c r="Q5633"/>
      <c r="R5633"/>
      <c r="S5633"/>
      <c r="T5633"/>
      <c r="U5633"/>
    </row>
    <row r="5634" spans="1:21" s="105" customFormat="1" x14ac:dyDescent="0.3">
      <c r="A5634"/>
      <c r="B5634"/>
      <c r="C5634"/>
      <c r="D5634"/>
      <c r="E5634"/>
      <c r="F5634"/>
      <c r="G5634"/>
      <c r="H5634"/>
      <c r="I5634"/>
      <c r="J5634" s="102"/>
      <c r="K5634"/>
      <c r="L5634" s="102"/>
      <c r="M5634" s="135"/>
      <c r="N5634"/>
      <c r="O5634"/>
      <c r="P5634"/>
      <c r="Q5634"/>
      <c r="R5634"/>
      <c r="S5634"/>
      <c r="T5634"/>
      <c r="U5634"/>
    </row>
    <row r="5635" spans="1:21" s="105" customFormat="1" x14ac:dyDescent="0.3">
      <c r="A5635"/>
      <c r="B5635"/>
      <c r="C5635"/>
      <c r="D5635"/>
      <c r="E5635"/>
      <c r="F5635"/>
      <c r="G5635"/>
      <c r="H5635"/>
      <c r="I5635"/>
      <c r="J5635" s="102"/>
      <c r="K5635"/>
      <c r="L5635" s="102"/>
      <c r="M5635" s="135"/>
      <c r="N5635"/>
      <c r="O5635"/>
      <c r="P5635"/>
      <c r="Q5635"/>
      <c r="R5635"/>
      <c r="S5635"/>
      <c r="T5635"/>
      <c r="U5635"/>
    </row>
    <row r="5636" spans="1:21" s="105" customFormat="1" x14ac:dyDescent="0.3">
      <c r="A5636"/>
      <c r="B5636"/>
      <c r="C5636"/>
      <c r="D5636"/>
      <c r="E5636"/>
      <c r="F5636"/>
      <c r="G5636"/>
      <c r="H5636"/>
      <c r="I5636"/>
      <c r="J5636" s="102"/>
      <c r="K5636"/>
      <c r="L5636" s="102"/>
      <c r="M5636" s="135"/>
      <c r="N5636"/>
      <c r="O5636"/>
      <c r="P5636"/>
      <c r="Q5636"/>
      <c r="R5636"/>
      <c r="S5636"/>
      <c r="T5636"/>
      <c r="U5636"/>
    </row>
    <row r="5637" spans="1:21" s="105" customFormat="1" x14ac:dyDescent="0.3">
      <c r="A5637"/>
      <c r="B5637"/>
      <c r="C5637"/>
      <c r="D5637"/>
      <c r="E5637"/>
      <c r="F5637"/>
      <c r="G5637"/>
      <c r="H5637"/>
      <c r="I5637"/>
      <c r="J5637" s="102"/>
      <c r="K5637"/>
      <c r="L5637" s="102"/>
      <c r="M5637" s="135"/>
      <c r="N5637"/>
      <c r="O5637"/>
      <c r="P5637"/>
      <c r="Q5637"/>
      <c r="R5637"/>
      <c r="S5637"/>
      <c r="T5637"/>
      <c r="U5637"/>
    </row>
    <row r="5638" spans="1:21" s="105" customFormat="1" x14ac:dyDescent="0.3">
      <c r="A5638"/>
      <c r="B5638"/>
      <c r="C5638"/>
      <c r="D5638"/>
      <c r="E5638"/>
      <c r="F5638"/>
      <c r="G5638"/>
      <c r="H5638"/>
      <c r="I5638"/>
      <c r="J5638" s="102"/>
      <c r="K5638"/>
      <c r="L5638" s="102"/>
      <c r="M5638" s="135"/>
      <c r="N5638"/>
      <c r="O5638"/>
      <c r="P5638"/>
      <c r="Q5638"/>
      <c r="R5638"/>
      <c r="S5638"/>
      <c r="T5638"/>
      <c r="U5638"/>
    </row>
    <row r="5639" spans="1:21" s="105" customFormat="1" x14ac:dyDescent="0.3">
      <c r="A5639"/>
      <c r="B5639"/>
      <c r="C5639"/>
      <c r="D5639"/>
      <c r="E5639"/>
      <c r="F5639"/>
      <c r="G5639"/>
      <c r="H5639"/>
      <c r="I5639"/>
      <c r="J5639" s="102"/>
      <c r="K5639"/>
      <c r="L5639" s="102"/>
      <c r="M5639" s="135"/>
      <c r="N5639"/>
      <c r="O5639"/>
      <c r="P5639"/>
      <c r="Q5639"/>
      <c r="R5639"/>
      <c r="S5639"/>
      <c r="T5639"/>
      <c r="U5639"/>
    </row>
    <row r="5640" spans="1:21" s="105" customFormat="1" x14ac:dyDescent="0.3">
      <c r="A5640"/>
      <c r="B5640"/>
      <c r="C5640"/>
      <c r="D5640"/>
      <c r="E5640"/>
      <c r="F5640"/>
      <c r="G5640"/>
      <c r="H5640"/>
      <c r="I5640"/>
      <c r="J5640" s="102"/>
      <c r="K5640"/>
      <c r="L5640" s="102"/>
      <c r="M5640" s="135"/>
      <c r="N5640"/>
      <c r="O5640"/>
      <c r="P5640"/>
      <c r="Q5640"/>
      <c r="R5640"/>
      <c r="S5640"/>
      <c r="T5640"/>
      <c r="U5640"/>
    </row>
    <row r="5641" spans="1:21" s="105" customFormat="1" x14ac:dyDescent="0.3">
      <c r="A5641"/>
      <c r="B5641"/>
      <c r="C5641"/>
      <c r="D5641"/>
      <c r="E5641"/>
      <c r="F5641"/>
      <c r="G5641"/>
      <c r="H5641"/>
      <c r="I5641"/>
      <c r="J5641" s="102"/>
      <c r="K5641"/>
      <c r="L5641" s="102"/>
      <c r="M5641" s="135"/>
      <c r="N5641"/>
      <c r="O5641"/>
      <c r="P5641"/>
      <c r="Q5641"/>
      <c r="R5641"/>
      <c r="S5641"/>
      <c r="T5641"/>
      <c r="U5641"/>
    </row>
    <row r="5642" spans="1:21" s="105" customFormat="1" x14ac:dyDescent="0.3">
      <c r="A5642"/>
      <c r="B5642"/>
      <c r="C5642"/>
      <c r="D5642"/>
      <c r="E5642"/>
      <c r="F5642"/>
      <c r="G5642"/>
      <c r="H5642"/>
      <c r="I5642"/>
      <c r="J5642" s="102"/>
      <c r="K5642"/>
      <c r="L5642" s="102"/>
      <c r="M5642" s="135"/>
      <c r="N5642"/>
      <c r="O5642"/>
      <c r="P5642"/>
      <c r="Q5642"/>
      <c r="R5642"/>
      <c r="S5642"/>
      <c r="T5642"/>
      <c r="U5642"/>
    </row>
    <row r="5643" spans="1:21" s="105" customFormat="1" x14ac:dyDescent="0.3">
      <c r="A5643"/>
      <c r="B5643"/>
      <c r="C5643"/>
      <c r="D5643"/>
      <c r="E5643"/>
      <c r="F5643"/>
      <c r="G5643"/>
      <c r="H5643"/>
      <c r="I5643"/>
      <c r="J5643" s="102"/>
      <c r="K5643"/>
      <c r="L5643" s="102"/>
      <c r="M5643" s="135"/>
      <c r="N5643"/>
      <c r="O5643"/>
      <c r="P5643"/>
      <c r="Q5643"/>
      <c r="R5643"/>
      <c r="S5643"/>
      <c r="T5643"/>
      <c r="U5643"/>
    </row>
    <row r="5644" spans="1:21" s="105" customFormat="1" x14ac:dyDescent="0.3">
      <c r="A5644"/>
      <c r="B5644"/>
      <c r="C5644"/>
      <c r="D5644"/>
      <c r="E5644"/>
      <c r="F5644"/>
      <c r="G5644"/>
      <c r="H5644"/>
      <c r="I5644"/>
      <c r="J5644" s="102"/>
      <c r="K5644"/>
      <c r="L5644" s="102"/>
      <c r="M5644" s="135"/>
      <c r="N5644"/>
      <c r="O5644"/>
      <c r="P5644"/>
      <c r="Q5644"/>
      <c r="R5644"/>
      <c r="S5644"/>
      <c r="T5644"/>
      <c r="U5644"/>
    </row>
    <row r="5645" spans="1:21" s="105" customFormat="1" x14ac:dyDescent="0.3">
      <c r="A5645"/>
      <c r="B5645"/>
      <c r="C5645"/>
      <c r="D5645"/>
      <c r="E5645"/>
      <c r="F5645"/>
      <c r="G5645"/>
      <c r="H5645"/>
      <c r="I5645"/>
      <c r="J5645" s="102"/>
      <c r="K5645"/>
      <c r="L5645" s="102"/>
      <c r="M5645" s="135"/>
      <c r="N5645"/>
      <c r="O5645"/>
      <c r="P5645"/>
      <c r="Q5645"/>
      <c r="R5645"/>
      <c r="S5645"/>
      <c r="T5645"/>
      <c r="U5645"/>
    </row>
    <row r="5646" spans="1:21" s="105" customFormat="1" x14ac:dyDescent="0.3">
      <c r="A5646"/>
      <c r="B5646"/>
      <c r="C5646"/>
      <c r="D5646"/>
      <c r="E5646"/>
      <c r="F5646"/>
      <c r="G5646"/>
      <c r="H5646"/>
      <c r="I5646"/>
      <c r="J5646" s="102"/>
      <c r="K5646"/>
      <c r="L5646" s="102"/>
      <c r="M5646" s="135"/>
      <c r="N5646"/>
      <c r="O5646"/>
      <c r="P5646"/>
      <c r="Q5646"/>
      <c r="R5646"/>
      <c r="S5646"/>
      <c r="T5646"/>
      <c r="U5646"/>
    </row>
    <row r="5647" spans="1:21" s="105" customFormat="1" x14ac:dyDescent="0.3">
      <c r="A5647"/>
      <c r="B5647"/>
      <c r="C5647"/>
      <c r="D5647"/>
      <c r="E5647"/>
      <c r="F5647"/>
      <c r="G5647"/>
      <c r="H5647"/>
      <c r="I5647"/>
      <c r="J5647" s="102"/>
      <c r="K5647"/>
      <c r="L5647" s="102"/>
      <c r="M5647" s="135"/>
      <c r="N5647"/>
      <c r="O5647"/>
      <c r="P5647"/>
      <c r="Q5647"/>
      <c r="R5647"/>
      <c r="S5647"/>
      <c r="T5647"/>
      <c r="U5647"/>
    </row>
    <row r="5648" spans="1:21" s="105" customFormat="1" x14ac:dyDescent="0.3">
      <c r="A5648"/>
      <c r="B5648"/>
      <c r="C5648"/>
      <c r="D5648"/>
      <c r="E5648"/>
      <c r="F5648"/>
      <c r="G5648"/>
      <c r="H5648"/>
      <c r="I5648"/>
      <c r="J5648" s="102"/>
      <c r="K5648"/>
      <c r="L5648" s="102"/>
      <c r="M5648" s="135"/>
      <c r="N5648"/>
      <c r="O5648"/>
      <c r="P5648"/>
      <c r="Q5648"/>
      <c r="R5648"/>
      <c r="S5648"/>
      <c r="T5648"/>
      <c r="U5648"/>
    </row>
    <row r="5649" spans="1:21" s="105" customFormat="1" x14ac:dyDescent="0.3">
      <c r="A5649"/>
      <c r="B5649"/>
      <c r="C5649"/>
      <c r="D5649"/>
      <c r="E5649"/>
      <c r="F5649"/>
      <c r="G5649"/>
      <c r="H5649"/>
      <c r="I5649"/>
      <c r="J5649" s="102"/>
      <c r="K5649"/>
      <c r="L5649" s="102"/>
      <c r="M5649" s="135"/>
      <c r="N5649"/>
      <c r="O5649"/>
      <c r="P5649"/>
      <c r="Q5649"/>
      <c r="R5649"/>
      <c r="S5649"/>
      <c r="T5649"/>
      <c r="U5649"/>
    </row>
    <row r="5650" spans="1:21" s="105" customFormat="1" x14ac:dyDescent="0.3">
      <c r="A5650"/>
      <c r="B5650"/>
      <c r="C5650"/>
      <c r="D5650"/>
      <c r="E5650"/>
      <c r="F5650"/>
      <c r="G5650"/>
      <c r="H5650"/>
      <c r="I5650"/>
      <c r="J5650" s="102"/>
      <c r="K5650"/>
      <c r="L5650" s="102"/>
      <c r="M5650" s="135"/>
      <c r="N5650"/>
      <c r="O5650"/>
      <c r="P5650"/>
      <c r="Q5650"/>
      <c r="R5650"/>
      <c r="S5650"/>
      <c r="T5650"/>
      <c r="U5650"/>
    </row>
    <row r="5651" spans="1:21" s="105" customFormat="1" x14ac:dyDescent="0.3">
      <c r="A5651"/>
      <c r="B5651"/>
      <c r="C5651"/>
      <c r="D5651"/>
      <c r="E5651"/>
      <c r="F5651"/>
      <c r="G5651"/>
      <c r="H5651"/>
      <c r="I5651"/>
      <c r="J5651" s="102"/>
      <c r="K5651"/>
      <c r="L5651" s="102"/>
      <c r="M5651" s="135"/>
      <c r="N5651"/>
      <c r="O5651"/>
      <c r="P5651"/>
      <c r="Q5651"/>
      <c r="R5651"/>
      <c r="S5651"/>
      <c r="T5651"/>
      <c r="U5651"/>
    </row>
    <row r="5652" spans="1:21" s="105" customFormat="1" x14ac:dyDescent="0.3">
      <c r="A5652"/>
      <c r="B5652"/>
      <c r="C5652"/>
      <c r="D5652"/>
      <c r="E5652"/>
      <c r="F5652"/>
      <c r="G5652"/>
      <c r="H5652"/>
      <c r="I5652"/>
      <c r="J5652" s="102"/>
      <c r="K5652"/>
      <c r="L5652" s="102"/>
      <c r="M5652" s="135"/>
      <c r="N5652"/>
      <c r="O5652"/>
      <c r="P5652"/>
      <c r="Q5652"/>
      <c r="R5652"/>
      <c r="S5652"/>
      <c r="T5652"/>
      <c r="U5652"/>
    </row>
    <row r="5653" spans="1:21" s="105" customFormat="1" x14ac:dyDescent="0.3">
      <c r="A5653"/>
      <c r="B5653"/>
      <c r="C5653"/>
      <c r="D5653"/>
      <c r="E5653"/>
      <c r="F5653"/>
      <c r="G5653"/>
      <c r="H5653"/>
      <c r="I5653"/>
      <c r="J5653" s="102"/>
      <c r="K5653"/>
      <c r="L5653" s="102"/>
      <c r="M5653" s="135"/>
      <c r="N5653"/>
      <c r="O5653"/>
      <c r="P5653"/>
      <c r="Q5653"/>
      <c r="R5653"/>
      <c r="S5653"/>
      <c r="T5653"/>
      <c r="U5653"/>
    </row>
    <row r="5654" spans="1:21" s="105" customFormat="1" x14ac:dyDescent="0.3">
      <c r="A5654"/>
      <c r="B5654"/>
      <c r="C5654"/>
      <c r="D5654"/>
      <c r="E5654"/>
      <c r="F5654"/>
      <c r="G5654"/>
      <c r="H5654"/>
      <c r="I5654"/>
      <c r="J5654" s="102"/>
      <c r="K5654"/>
      <c r="L5654" s="102"/>
      <c r="M5654" s="135"/>
      <c r="N5654"/>
      <c r="O5654"/>
      <c r="P5654"/>
      <c r="Q5654"/>
      <c r="R5654"/>
      <c r="S5654"/>
      <c r="T5654"/>
      <c r="U5654"/>
    </row>
    <row r="5655" spans="1:21" s="105" customFormat="1" x14ac:dyDescent="0.3">
      <c r="A5655"/>
      <c r="B5655"/>
      <c r="C5655"/>
      <c r="D5655"/>
      <c r="E5655"/>
      <c r="F5655"/>
      <c r="G5655"/>
      <c r="H5655"/>
      <c r="I5655"/>
      <c r="J5655" s="102"/>
      <c r="K5655"/>
      <c r="L5655" s="102"/>
      <c r="M5655" s="135"/>
      <c r="N5655"/>
      <c r="O5655"/>
      <c r="P5655"/>
      <c r="Q5655"/>
      <c r="R5655"/>
      <c r="S5655"/>
      <c r="T5655"/>
      <c r="U5655"/>
    </row>
    <row r="5656" spans="1:21" s="105" customFormat="1" x14ac:dyDescent="0.3">
      <c r="A5656"/>
      <c r="B5656"/>
      <c r="C5656"/>
      <c r="D5656"/>
      <c r="E5656"/>
      <c r="F5656"/>
      <c r="G5656"/>
      <c r="H5656"/>
      <c r="I5656"/>
      <c r="J5656" s="102"/>
      <c r="K5656"/>
      <c r="L5656" s="102"/>
      <c r="M5656" s="135"/>
      <c r="N5656"/>
      <c r="O5656"/>
      <c r="P5656"/>
      <c r="Q5656"/>
      <c r="R5656"/>
      <c r="S5656"/>
      <c r="T5656"/>
      <c r="U5656"/>
    </row>
    <row r="5657" spans="1:21" s="105" customFormat="1" x14ac:dyDescent="0.3">
      <c r="A5657"/>
      <c r="B5657"/>
      <c r="C5657"/>
      <c r="D5657"/>
      <c r="E5657"/>
      <c r="F5657"/>
      <c r="G5657"/>
      <c r="H5657"/>
      <c r="I5657"/>
      <c r="J5657" s="102"/>
      <c r="K5657"/>
      <c r="L5657" s="102"/>
      <c r="M5657" s="135"/>
      <c r="N5657"/>
      <c r="O5657"/>
      <c r="P5657"/>
      <c r="Q5657"/>
      <c r="R5657"/>
      <c r="S5657"/>
      <c r="T5657"/>
      <c r="U5657"/>
    </row>
    <row r="5658" spans="1:21" s="105" customFormat="1" x14ac:dyDescent="0.3">
      <c r="A5658"/>
      <c r="B5658"/>
      <c r="C5658"/>
      <c r="D5658"/>
      <c r="E5658"/>
      <c r="F5658"/>
      <c r="G5658"/>
      <c r="H5658"/>
      <c r="I5658"/>
      <c r="J5658" s="102"/>
      <c r="K5658"/>
      <c r="L5658" s="102"/>
      <c r="M5658" s="135"/>
      <c r="N5658"/>
      <c r="O5658"/>
      <c r="P5658"/>
      <c r="Q5658"/>
      <c r="R5658"/>
      <c r="S5658"/>
      <c r="T5658"/>
      <c r="U5658"/>
    </row>
    <row r="5659" spans="1:21" s="105" customFormat="1" x14ac:dyDescent="0.3">
      <c r="A5659"/>
      <c r="B5659"/>
      <c r="C5659"/>
      <c r="D5659"/>
      <c r="E5659"/>
      <c r="F5659"/>
      <c r="G5659"/>
      <c r="H5659"/>
      <c r="I5659"/>
      <c r="J5659" s="102"/>
      <c r="K5659"/>
      <c r="L5659" s="102"/>
      <c r="M5659" s="135"/>
      <c r="N5659"/>
      <c r="O5659"/>
      <c r="P5659"/>
      <c r="Q5659"/>
      <c r="R5659"/>
      <c r="S5659"/>
      <c r="T5659"/>
      <c r="U5659"/>
    </row>
    <row r="5660" spans="1:21" s="105" customFormat="1" x14ac:dyDescent="0.3">
      <c r="A5660"/>
      <c r="B5660"/>
      <c r="C5660"/>
      <c r="D5660"/>
      <c r="E5660"/>
      <c r="F5660"/>
      <c r="G5660"/>
      <c r="H5660"/>
      <c r="I5660"/>
      <c r="J5660" s="102"/>
      <c r="K5660"/>
      <c r="L5660" s="102"/>
      <c r="M5660" s="135"/>
      <c r="N5660"/>
      <c r="O5660"/>
      <c r="P5660"/>
      <c r="Q5660"/>
      <c r="R5660"/>
      <c r="S5660"/>
      <c r="T5660"/>
      <c r="U5660"/>
    </row>
    <row r="5661" spans="1:21" s="105" customFormat="1" x14ac:dyDescent="0.3">
      <c r="A5661"/>
      <c r="B5661"/>
      <c r="C5661"/>
      <c r="D5661"/>
      <c r="E5661"/>
      <c r="F5661"/>
      <c r="G5661"/>
      <c r="H5661"/>
      <c r="I5661"/>
      <c r="J5661" s="102"/>
      <c r="K5661"/>
      <c r="L5661" s="102"/>
      <c r="M5661" s="135"/>
      <c r="N5661"/>
      <c r="O5661"/>
      <c r="P5661"/>
      <c r="Q5661"/>
      <c r="R5661"/>
      <c r="S5661"/>
      <c r="T5661"/>
      <c r="U5661"/>
    </row>
    <row r="5662" spans="1:21" s="105" customFormat="1" x14ac:dyDescent="0.3">
      <c r="A5662"/>
      <c r="B5662"/>
      <c r="C5662"/>
      <c r="D5662"/>
      <c r="E5662"/>
      <c r="F5662"/>
      <c r="G5662"/>
      <c r="H5662"/>
      <c r="I5662"/>
      <c r="J5662" s="102"/>
      <c r="K5662"/>
      <c r="L5662" s="102"/>
      <c r="M5662" s="135"/>
      <c r="N5662"/>
      <c r="O5662"/>
      <c r="P5662"/>
      <c r="Q5662"/>
      <c r="R5662"/>
      <c r="S5662"/>
      <c r="T5662"/>
      <c r="U5662"/>
    </row>
    <row r="5663" spans="1:21" s="105" customFormat="1" x14ac:dyDescent="0.3">
      <c r="A5663"/>
      <c r="B5663"/>
      <c r="C5663"/>
      <c r="D5663"/>
      <c r="E5663"/>
      <c r="F5663"/>
      <c r="G5663"/>
      <c r="H5663"/>
      <c r="I5663"/>
      <c r="J5663" s="102"/>
      <c r="K5663"/>
      <c r="L5663" s="102"/>
      <c r="M5663" s="135"/>
      <c r="N5663"/>
      <c r="O5663"/>
      <c r="P5663"/>
      <c r="Q5663"/>
      <c r="R5663"/>
      <c r="S5663"/>
      <c r="T5663"/>
      <c r="U5663"/>
    </row>
    <row r="5664" spans="1:21" s="105" customFormat="1" x14ac:dyDescent="0.3">
      <c r="A5664"/>
      <c r="B5664"/>
      <c r="C5664"/>
      <c r="D5664"/>
      <c r="E5664"/>
      <c r="F5664"/>
      <c r="G5664"/>
      <c r="H5664"/>
      <c r="I5664"/>
      <c r="J5664" s="102"/>
      <c r="K5664"/>
      <c r="L5664" s="102"/>
      <c r="M5664" s="135"/>
      <c r="N5664"/>
      <c r="O5664"/>
      <c r="P5664"/>
      <c r="Q5664"/>
      <c r="R5664"/>
      <c r="S5664"/>
      <c r="T5664"/>
      <c r="U5664"/>
    </row>
    <row r="5665" spans="1:21" s="105" customFormat="1" x14ac:dyDescent="0.3">
      <c r="A5665"/>
      <c r="B5665"/>
      <c r="C5665"/>
      <c r="D5665"/>
      <c r="E5665"/>
      <c r="F5665"/>
      <c r="G5665"/>
      <c r="H5665"/>
      <c r="I5665"/>
      <c r="J5665" s="102"/>
      <c r="K5665"/>
      <c r="L5665" s="102"/>
      <c r="M5665" s="135"/>
      <c r="N5665"/>
      <c r="O5665"/>
      <c r="P5665"/>
      <c r="Q5665"/>
      <c r="R5665"/>
      <c r="S5665"/>
      <c r="T5665"/>
      <c r="U5665"/>
    </row>
    <row r="5666" spans="1:21" s="105" customFormat="1" x14ac:dyDescent="0.3">
      <c r="A5666"/>
      <c r="B5666"/>
      <c r="C5666"/>
      <c r="D5666"/>
      <c r="E5666"/>
      <c r="F5666"/>
      <c r="G5666"/>
      <c r="H5666"/>
      <c r="I5666"/>
      <c r="J5666" s="102"/>
      <c r="K5666"/>
      <c r="L5666" s="102"/>
      <c r="M5666" s="135"/>
      <c r="N5666"/>
      <c r="O5666"/>
      <c r="P5666"/>
      <c r="Q5666"/>
      <c r="R5666"/>
      <c r="S5666"/>
      <c r="T5666"/>
      <c r="U5666"/>
    </row>
    <row r="5667" spans="1:21" s="105" customFormat="1" x14ac:dyDescent="0.3">
      <c r="A5667"/>
      <c r="B5667"/>
      <c r="C5667"/>
      <c r="D5667"/>
      <c r="E5667"/>
      <c r="F5667"/>
      <c r="G5667"/>
      <c r="H5667"/>
      <c r="I5667"/>
      <c r="J5667" s="102"/>
      <c r="K5667"/>
      <c r="L5667" s="102"/>
      <c r="M5667" s="135"/>
      <c r="N5667"/>
      <c r="O5667"/>
      <c r="P5667"/>
      <c r="Q5667"/>
      <c r="R5667"/>
      <c r="S5667"/>
      <c r="T5667"/>
      <c r="U5667"/>
    </row>
    <row r="5668" spans="1:21" s="105" customFormat="1" x14ac:dyDescent="0.3">
      <c r="A5668"/>
      <c r="B5668"/>
      <c r="C5668"/>
      <c r="D5668"/>
      <c r="E5668"/>
      <c r="F5668"/>
      <c r="G5668"/>
      <c r="H5668"/>
      <c r="I5668"/>
      <c r="J5668" s="102"/>
      <c r="K5668"/>
      <c r="L5668" s="102"/>
      <c r="M5668" s="135"/>
      <c r="N5668"/>
      <c r="O5668"/>
      <c r="P5668"/>
      <c r="Q5668"/>
      <c r="R5668"/>
      <c r="S5668"/>
      <c r="T5668"/>
      <c r="U5668"/>
    </row>
    <row r="5669" spans="1:21" s="105" customFormat="1" x14ac:dyDescent="0.3">
      <c r="A5669"/>
      <c r="B5669"/>
      <c r="C5669"/>
      <c r="D5669"/>
      <c r="E5669"/>
      <c r="F5669"/>
      <c r="G5669"/>
      <c r="H5669"/>
      <c r="I5669"/>
      <c r="J5669" s="102"/>
      <c r="K5669"/>
      <c r="L5669" s="102"/>
      <c r="M5669" s="135"/>
      <c r="N5669"/>
      <c r="O5669"/>
      <c r="P5669"/>
      <c r="Q5669"/>
      <c r="R5669"/>
      <c r="S5669"/>
      <c r="T5669"/>
      <c r="U5669"/>
    </row>
    <row r="5670" spans="1:21" s="105" customFormat="1" x14ac:dyDescent="0.3">
      <c r="A5670"/>
      <c r="B5670"/>
      <c r="C5670"/>
      <c r="D5670"/>
      <c r="E5670"/>
      <c r="F5670"/>
      <c r="G5670"/>
      <c r="H5670"/>
      <c r="I5670"/>
      <c r="J5670" s="102"/>
      <c r="K5670"/>
      <c r="L5670" s="102"/>
      <c r="M5670" s="135"/>
      <c r="N5670"/>
      <c r="O5670"/>
      <c r="P5670"/>
      <c r="Q5670"/>
      <c r="R5670"/>
      <c r="S5670"/>
      <c r="T5670"/>
      <c r="U5670"/>
    </row>
    <row r="5671" spans="1:21" s="105" customFormat="1" x14ac:dyDescent="0.3">
      <c r="A5671"/>
      <c r="B5671"/>
      <c r="C5671"/>
      <c r="D5671"/>
      <c r="E5671"/>
      <c r="F5671"/>
      <c r="G5671"/>
      <c r="H5671"/>
      <c r="I5671"/>
      <c r="J5671" s="102"/>
      <c r="K5671"/>
      <c r="L5671" s="102"/>
      <c r="M5671" s="135"/>
      <c r="N5671"/>
      <c r="O5671"/>
      <c r="P5671"/>
      <c r="Q5671"/>
      <c r="R5671"/>
      <c r="S5671"/>
      <c r="T5671"/>
      <c r="U5671"/>
    </row>
    <row r="5672" spans="1:21" s="105" customFormat="1" x14ac:dyDescent="0.3">
      <c r="A5672"/>
      <c r="B5672"/>
      <c r="C5672"/>
      <c r="D5672"/>
      <c r="E5672"/>
      <c r="F5672"/>
      <c r="G5672"/>
      <c r="H5672"/>
      <c r="I5672"/>
      <c r="J5672" s="102"/>
      <c r="K5672"/>
      <c r="L5672" s="102"/>
      <c r="M5672" s="135"/>
      <c r="N5672"/>
      <c r="O5672"/>
      <c r="P5672"/>
      <c r="Q5672"/>
      <c r="R5672"/>
      <c r="S5672"/>
      <c r="T5672"/>
      <c r="U5672"/>
    </row>
    <row r="5673" spans="1:21" s="105" customFormat="1" x14ac:dyDescent="0.3">
      <c r="A5673"/>
      <c r="B5673"/>
      <c r="C5673"/>
      <c r="D5673"/>
      <c r="E5673"/>
      <c r="F5673"/>
      <c r="G5673"/>
      <c r="H5673"/>
      <c r="I5673"/>
      <c r="J5673" s="102"/>
      <c r="K5673"/>
      <c r="L5673" s="102"/>
      <c r="M5673" s="135"/>
      <c r="N5673"/>
      <c r="O5673"/>
      <c r="P5673"/>
      <c r="Q5673"/>
      <c r="R5673"/>
      <c r="S5673"/>
      <c r="T5673"/>
      <c r="U5673"/>
    </row>
    <row r="5674" spans="1:21" s="105" customFormat="1" x14ac:dyDescent="0.3">
      <c r="A5674"/>
      <c r="B5674"/>
      <c r="C5674"/>
      <c r="D5674"/>
      <c r="E5674"/>
      <c r="F5674"/>
      <c r="G5674"/>
      <c r="H5674"/>
      <c r="I5674"/>
      <c r="J5674" s="102"/>
      <c r="K5674"/>
      <c r="L5674" s="102"/>
      <c r="M5674" s="135"/>
      <c r="N5674"/>
      <c r="O5674"/>
      <c r="P5674"/>
      <c r="Q5674"/>
      <c r="R5674"/>
      <c r="S5674"/>
      <c r="T5674"/>
      <c r="U5674"/>
    </row>
    <row r="5675" spans="1:21" s="105" customFormat="1" x14ac:dyDescent="0.3">
      <c r="A5675"/>
      <c r="B5675"/>
      <c r="C5675"/>
      <c r="D5675"/>
      <c r="E5675"/>
      <c r="F5675"/>
      <c r="G5675"/>
      <c r="H5675"/>
      <c r="I5675"/>
      <c r="J5675" s="102"/>
      <c r="K5675"/>
      <c r="L5675" s="102"/>
      <c r="M5675" s="135"/>
      <c r="N5675"/>
      <c r="O5675"/>
      <c r="P5675"/>
      <c r="Q5675"/>
      <c r="R5675"/>
      <c r="S5675"/>
      <c r="T5675"/>
      <c r="U5675"/>
    </row>
    <row r="5676" spans="1:21" s="105" customFormat="1" x14ac:dyDescent="0.3">
      <c r="A5676"/>
      <c r="B5676"/>
      <c r="C5676"/>
      <c r="D5676"/>
      <c r="E5676"/>
      <c r="F5676"/>
      <c r="G5676"/>
      <c r="H5676"/>
      <c r="I5676"/>
      <c r="J5676" s="102"/>
      <c r="K5676"/>
      <c r="L5676" s="102"/>
      <c r="M5676" s="135"/>
      <c r="N5676"/>
      <c r="O5676"/>
      <c r="P5676"/>
      <c r="Q5676"/>
      <c r="R5676"/>
      <c r="S5676"/>
      <c r="T5676"/>
      <c r="U5676"/>
    </row>
    <row r="5677" spans="1:21" s="105" customFormat="1" x14ac:dyDescent="0.3">
      <c r="A5677"/>
      <c r="B5677"/>
      <c r="C5677"/>
      <c r="D5677"/>
      <c r="E5677"/>
      <c r="F5677"/>
      <c r="G5677"/>
      <c r="H5677"/>
      <c r="I5677"/>
      <c r="J5677" s="102"/>
      <c r="K5677"/>
      <c r="L5677" s="102"/>
      <c r="M5677" s="135"/>
      <c r="N5677"/>
      <c r="O5677"/>
      <c r="P5677"/>
      <c r="Q5677"/>
      <c r="R5677"/>
      <c r="S5677"/>
      <c r="T5677"/>
      <c r="U5677"/>
    </row>
    <row r="5678" spans="1:21" s="105" customFormat="1" x14ac:dyDescent="0.3">
      <c r="A5678"/>
      <c r="B5678"/>
      <c r="C5678"/>
      <c r="D5678"/>
      <c r="E5678"/>
      <c r="F5678"/>
      <c r="G5678"/>
      <c r="H5678"/>
      <c r="I5678"/>
      <c r="J5678" s="102"/>
      <c r="K5678"/>
      <c r="L5678" s="102"/>
      <c r="M5678" s="135"/>
      <c r="N5678"/>
      <c r="O5678"/>
      <c r="P5678"/>
      <c r="Q5678"/>
      <c r="R5678"/>
      <c r="S5678"/>
      <c r="T5678"/>
      <c r="U5678"/>
    </row>
    <row r="5679" spans="1:21" s="105" customFormat="1" x14ac:dyDescent="0.3">
      <c r="A5679"/>
      <c r="B5679"/>
      <c r="C5679"/>
      <c r="D5679"/>
      <c r="E5679"/>
      <c r="F5679"/>
      <c r="G5679"/>
      <c r="H5679"/>
      <c r="I5679"/>
      <c r="J5679" s="102"/>
      <c r="K5679"/>
      <c r="L5679" s="102"/>
      <c r="M5679" s="135"/>
      <c r="N5679"/>
      <c r="O5679"/>
      <c r="P5679"/>
      <c r="Q5679"/>
      <c r="R5679"/>
      <c r="S5679"/>
      <c r="T5679"/>
      <c r="U5679"/>
    </row>
    <row r="5680" spans="1:21" s="105" customFormat="1" x14ac:dyDescent="0.3">
      <c r="A5680"/>
      <c r="B5680"/>
      <c r="C5680"/>
      <c r="D5680"/>
      <c r="E5680"/>
      <c r="F5680"/>
      <c r="G5680"/>
      <c r="H5680"/>
      <c r="I5680"/>
      <c r="J5680" s="102"/>
      <c r="K5680"/>
      <c r="L5680" s="102"/>
      <c r="M5680" s="135"/>
      <c r="N5680"/>
      <c r="O5680"/>
      <c r="P5680"/>
      <c r="Q5680"/>
      <c r="R5680"/>
      <c r="S5680"/>
      <c r="T5680"/>
      <c r="U5680"/>
    </row>
    <row r="5681" spans="1:21" s="105" customFormat="1" x14ac:dyDescent="0.3">
      <c r="A5681"/>
      <c r="B5681"/>
      <c r="C5681"/>
      <c r="D5681"/>
      <c r="E5681"/>
      <c r="F5681"/>
      <c r="G5681"/>
      <c r="H5681"/>
      <c r="I5681"/>
      <c r="J5681" s="102"/>
      <c r="K5681"/>
      <c r="L5681" s="102"/>
      <c r="M5681" s="135"/>
      <c r="N5681"/>
      <c r="O5681"/>
      <c r="P5681"/>
      <c r="Q5681"/>
      <c r="R5681"/>
      <c r="S5681"/>
      <c r="T5681"/>
      <c r="U5681"/>
    </row>
    <row r="5682" spans="1:21" s="105" customFormat="1" x14ac:dyDescent="0.3">
      <c r="A5682"/>
      <c r="B5682"/>
      <c r="C5682"/>
      <c r="D5682"/>
      <c r="E5682"/>
      <c r="F5682"/>
      <c r="G5682"/>
      <c r="H5682"/>
      <c r="I5682"/>
      <c r="J5682" s="102"/>
      <c r="K5682"/>
      <c r="L5682" s="102"/>
      <c r="M5682" s="135"/>
      <c r="N5682"/>
      <c r="O5682"/>
      <c r="P5682"/>
      <c r="Q5682"/>
      <c r="R5682"/>
      <c r="S5682"/>
      <c r="T5682"/>
      <c r="U5682"/>
    </row>
    <row r="5683" spans="1:21" s="105" customFormat="1" x14ac:dyDescent="0.3">
      <c r="A5683"/>
      <c r="B5683"/>
      <c r="C5683"/>
      <c r="D5683"/>
      <c r="E5683"/>
      <c r="F5683"/>
      <c r="G5683"/>
      <c r="H5683"/>
      <c r="I5683"/>
      <c r="J5683" s="102"/>
      <c r="K5683"/>
      <c r="L5683" s="102"/>
      <c r="M5683" s="135"/>
      <c r="N5683"/>
      <c r="O5683"/>
      <c r="P5683"/>
      <c r="Q5683"/>
      <c r="R5683"/>
      <c r="S5683"/>
      <c r="T5683"/>
      <c r="U5683"/>
    </row>
    <row r="5684" spans="1:21" s="105" customFormat="1" x14ac:dyDescent="0.3">
      <c r="A5684"/>
      <c r="B5684"/>
      <c r="C5684"/>
      <c r="D5684"/>
      <c r="E5684"/>
      <c r="F5684"/>
      <c r="G5684"/>
      <c r="H5684"/>
      <c r="I5684"/>
      <c r="J5684" s="102"/>
      <c r="K5684"/>
      <c r="L5684" s="102"/>
      <c r="M5684" s="135"/>
      <c r="N5684"/>
      <c r="O5684"/>
      <c r="P5684"/>
      <c r="Q5684"/>
      <c r="R5684"/>
      <c r="S5684"/>
      <c r="T5684"/>
      <c r="U5684"/>
    </row>
    <row r="5685" spans="1:21" s="105" customFormat="1" x14ac:dyDescent="0.3">
      <c r="A5685"/>
      <c r="B5685"/>
      <c r="C5685"/>
      <c r="D5685"/>
      <c r="E5685"/>
      <c r="F5685"/>
      <c r="G5685"/>
      <c r="H5685"/>
      <c r="I5685"/>
      <c r="J5685" s="102"/>
      <c r="K5685"/>
      <c r="L5685" s="102"/>
      <c r="M5685" s="135"/>
      <c r="N5685"/>
      <c r="O5685"/>
      <c r="P5685"/>
      <c r="Q5685"/>
      <c r="R5685"/>
      <c r="S5685"/>
      <c r="T5685"/>
      <c r="U5685"/>
    </row>
    <row r="5686" spans="1:21" s="105" customFormat="1" x14ac:dyDescent="0.3">
      <c r="A5686"/>
      <c r="B5686"/>
      <c r="C5686"/>
      <c r="D5686"/>
      <c r="E5686"/>
      <c r="F5686"/>
      <c r="G5686"/>
      <c r="H5686"/>
      <c r="I5686"/>
      <c r="J5686" s="102"/>
      <c r="K5686"/>
      <c r="L5686" s="102"/>
      <c r="M5686" s="135"/>
      <c r="N5686"/>
      <c r="O5686"/>
      <c r="P5686"/>
      <c r="Q5686"/>
      <c r="R5686"/>
      <c r="S5686"/>
      <c r="T5686"/>
      <c r="U5686"/>
    </row>
    <row r="5687" spans="1:21" s="105" customFormat="1" x14ac:dyDescent="0.3">
      <c r="A5687"/>
      <c r="B5687"/>
      <c r="C5687"/>
      <c r="D5687"/>
      <c r="E5687"/>
      <c r="F5687"/>
      <c r="G5687"/>
      <c r="H5687"/>
      <c r="I5687"/>
      <c r="J5687" s="102"/>
      <c r="K5687"/>
      <c r="L5687" s="102"/>
      <c r="M5687" s="135"/>
      <c r="N5687"/>
      <c r="O5687"/>
      <c r="P5687"/>
      <c r="Q5687"/>
      <c r="R5687"/>
      <c r="S5687"/>
      <c r="T5687"/>
      <c r="U5687"/>
    </row>
    <row r="5688" spans="1:21" s="105" customFormat="1" x14ac:dyDescent="0.3">
      <c r="A5688"/>
      <c r="B5688"/>
      <c r="C5688"/>
      <c r="D5688"/>
      <c r="E5688"/>
      <c r="F5688"/>
      <c r="G5688"/>
      <c r="H5688"/>
      <c r="I5688"/>
      <c r="J5688" s="102"/>
      <c r="K5688"/>
      <c r="L5688" s="102"/>
      <c r="M5688" s="135"/>
      <c r="N5688"/>
      <c r="O5688"/>
      <c r="P5688"/>
      <c r="Q5688"/>
      <c r="R5688"/>
      <c r="S5688"/>
      <c r="T5688"/>
      <c r="U5688"/>
    </row>
    <row r="5689" spans="1:21" s="105" customFormat="1" x14ac:dyDescent="0.3">
      <c r="A5689"/>
      <c r="B5689"/>
      <c r="C5689"/>
      <c r="D5689"/>
      <c r="E5689"/>
      <c r="F5689"/>
      <c r="G5689"/>
      <c r="H5689"/>
      <c r="I5689"/>
      <c r="J5689" s="102"/>
      <c r="K5689"/>
      <c r="L5689" s="102"/>
      <c r="M5689" s="135"/>
      <c r="N5689"/>
      <c r="O5689"/>
      <c r="P5689"/>
      <c r="Q5689"/>
      <c r="R5689"/>
      <c r="S5689"/>
      <c r="T5689"/>
      <c r="U5689"/>
    </row>
    <row r="5690" spans="1:21" s="105" customFormat="1" x14ac:dyDescent="0.3">
      <c r="A5690"/>
      <c r="B5690"/>
      <c r="C5690"/>
      <c r="D5690"/>
      <c r="E5690"/>
      <c r="F5690"/>
      <c r="G5690"/>
      <c r="H5690"/>
      <c r="I5690"/>
      <c r="J5690" s="102"/>
      <c r="K5690"/>
      <c r="L5690" s="102"/>
      <c r="M5690" s="135"/>
      <c r="N5690"/>
      <c r="O5690"/>
      <c r="P5690"/>
      <c r="Q5690"/>
      <c r="R5690"/>
      <c r="S5690"/>
      <c r="T5690"/>
      <c r="U5690"/>
    </row>
    <row r="5691" spans="1:21" s="105" customFormat="1" x14ac:dyDescent="0.3">
      <c r="A5691"/>
      <c r="B5691"/>
      <c r="C5691"/>
      <c r="D5691"/>
      <c r="E5691"/>
      <c r="F5691"/>
      <c r="G5691"/>
      <c r="H5691"/>
      <c r="I5691"/>
      <c r="J5691" s="102"/>
      <c r="K5691"/>
      <c r="L5691" s="102"/>
      <c r="M5691" s="135"/>
      <c r="N5691"/>
      <c r="O5691"/>
      <c r="P5691"/>
      <c r="Q5691"/>
      <c r="R5691"/>
      <c r="S5691"/>
      <c r="T5691"/>
      <c r="U5691"/>
    </row>
    <row r="5692" spans="1:21" s="105" customFormat="1" x14ac:dyDescent="0.3">
      <c r="A5692"/>
      <c r="B5692"/>
      <c r="C5692"/>
      <c r="D5692"/>
      <c r="E5692"/>
      <c r="F5692"/>
      <c r="G5692"/>
      <c r="H5692"/>
      <c r="I5692"/>
      <c r="J5692" s="102"/>
      <c r="K5692"/>
      <c r="L5692" s="102"/>
      <c r="M5692" s="135"/>
      <c r="N5692"/>
      <c r="O5692"/>
      <c r="P5692"/>
      <c r="Q5692"/>
      <c r="R5692"/>
      <c r="S5692"/>
      <c r="T5692"/>
      <c r="U5692"/>
    </row>
    <row r="5693" spans="1:21" s="105" customFormat="1" x14ac:dyDescent="0.3">
      <c r="A5693"/>
      <c r="B5693"/>
      <c r="C5693"/>
      <c r="D5693"/>
      <c r="E5693"/>
      <c r="F5693"/>
      <c r="G5693"/>
      <c r="H5693"/>
      <c r="I5693"/>
      <c r="J5693" s="102"/>
      <c r="K5693"/>
      <c r="L5693" s="102"/>
      <c r="M5693" s="135"/>
      <c r="N5693"/>
      <c r="O5693"/>
      <c r="P5693"/>
      <c r="Q5693"/>
      <c r="R5693"/>
      <c r="S5693"/>
      <c r="T5693"/>
      <c r="U5693"/>
    </row>
    <row r="5694" spans="1:21" s="105" customFormat="1" x14ac:dyDescent="0.3">
      <c r="A5694"/>
      <c r="B5694"/>
      <c r="C5694"/>
      <c r="D5694"/>
      <c r="E5694"/>
      <c r="F5694"/>
      <c r="G5694"/>
      <c r="H5694"/>
      <c r="I5694"/>
      <c r="J5694" s="102"/>
      <c r="K5694"/>
      <c r="L5694" s="102"/>
      <c r="M5694" s="135"/>
      <c r="N5694"/>
      <c r="O5694"/>
      <c r="P5694"/>
      <c r="Q5694"/>
      <c r="R5694"/>
      <c r="S5694"/>
      <c r="T5694"/>
      <c r="U5694"/>
    </row>
    <row r="5695" spans="1:21" s="105" customFormat="1" x14ac:dyDescent="0.3">
      <c r="A5695"/>
      <c r="B5695"/>
      <c r="C5695"/>
      <c r="D5695"/>
      <c r="E5695"/>
      <c r="F5695"/>
      <c r="G5695"/>
      <c r="H5695"/>
      <c r="I5695"/>
      <c r="J5695" s="102"/>
      <c r="K5695"/>
      <c r="L5695" s="102"/>
      <c r="M5695" s="135"/>
      <c r="N5695"/>
      <c r="O5695"/>
      <c r="P5695"/>
      <c r="Q5695"/>
      <c r="R5695"/>
      <c r="S5695"/>
      <c r="T5695"/>
      <c r="U5695"/>
    </row>
    <row r="5696" spans="1:21" s="105" customFormat="1" x14ac:dyDescent="0.3">
      <c r="A5696"/>
      <c r="B5696"/>
      <c r="C5696"/>
      <c r="D5696"/>
      <c r="E5696"/>
      <c r="F5696"/>
      <c r="G5696"/>
      <c r="H5696"/>
      <c r="I5696"/>
      <c r="J5696" s="102"/>
      <c r="K5696"/>
      <c r="L5696" s="102"/>
      <c r="M5696" s="135"/>
      <c r="N5696"/>
      <c r="O5696"/>
      <c r="P5696"/>
      <c r="Q5696"/>
      <c r="R5696"/>
      <c r="S5696"/>
      <c r="T5696"/>
      <c r="U5696"/>
    </row>
    <row r="5697" spans="1:21" s="105" customFormat="1" x14ac:dyDescent="0.3">
      <c r="A5697"/>
      <c r="B5697"/>
      <c r="C5697"/>
      <c r="D5697"/>
      <c r="E5697"/>
      <c r="F5697"/>
      <c r="G5697"/>
      <c r="H5697"/>
      <c r="I5697"/>
      <c r="J5697" s="102"/>
      <c r="K5697"/>
      <c r="L5697" s="102"/>
      <c r="M5697" s="135"/>
      <c r="N5697"/>
      <c r="O5697"/>
      <c r="P5697"/>
      <c r="Q5697"/>
      <c r="R5697"/>
      <c r="S5697"/>
      <c r="T5697"/>
      <c r="U5697"/>
    </row>
    <row r="5698" spans="1:21" s="105" customFormat="1" x14ac:dyDescent="0.3">
      <c r="A5698"/>
      <c r="B5698"/>
      <c r="C5698"/>
      <c r="D5698"/>
      <c r="E5698"/>
      <c r="F5698"/>
      <c r="G5698"/>
      <c r="H5698"/>
      <c r="I5698"/>
      <c r="J5698" s="102"/>
      <c r="K5698"/>
      <c r="L5698" s="102"/>
      <c r="M5698" s="135"/>
      <c r="N5698"/>
      <c r="O5698"/>
      <c r="P5698"/>
      <c r="Q5698"/>
      <c r="R5698"/>
      <c r="S5698"/>
      <c r="T5698"/>
      <c r="U5698"/>
    </row>
    <row r="5699" spans="1:21" s="105" customFormat="1" x14ac:dyDescent="0.3">
      <c r="A5699"/>
      <c r="B5699"/>
      <c r="C5699"/>
      <c r="D5699"/>
      <c r="E5699"/>
      <c r="F5699"/>
      <c r="G5699"/>
      <c r="H5699"/>
      <c r="I5699"/>
      <c r="J5699" s="102"/>
      <c r="K5699"/>
      <c r="L5699" s="102"/>
      <c r="M5699" s="135"/>
      <c r="N5699"/>
      <c r="O5699"/>
      <c r="P5699"/>
      <c r="Q5699"/>
      <c r="R5699"/>
      <c r="S5699"/>
      <c r="T5699"/>
      <c r="U5699"/>
    </row>
    <row r="5700" spans="1:21" s="105" customFormat="1" x14ac:dyDescent="0.3">
      <c r="A5700"/>
      <c r="B5700"/>
      <c r="C5700"/>
      <c r="D5700"/>
      <c r="E5700"/>
      <c r="F5700"/>
      <c r="G5700"/>
      <c r="H5700"/>
      <c r="I5700"/>
      <c r="J5700" s="102"/>
      <c r="K5700"/>
      <c r="L5700" s="102"/>
      <c r="M5700" s="135"/>
      <c r="N5700"/>
      <c r="O5700"/>
      <c r="P5700"/>
      <c r="Q5700"/>
      <c r="R5700"/>
      <c r="S5700"/>
      <c r="T5700"/>
      <c r="U5700"/>
    </row>
    <row r="5701" spans="1:21" s="105" customFormat="1" x14ac:dyDescent="0.3">
      <c r="A5701"/>
      <c r="B5701"/>
      <c r="C5701"/>
      <c r="D5701"/>
      <c r="E5701"/>
      <c r="F5701"/>
      <c r="G5701"/>
      <c r="H5701"/>
      <c r="I5701"/>
      <c r="J5701" s="102"/>
      <c r="K5701"/>
      <c r="L5701" s="102"/>
      <c r="M5701" s="135"/>
      <c r="N5701"/>
      <c r="O5701"/>
      <c r="P5701"/>
      <c r="Q5701"/>
      <c r="R5701"/>
      <c r="S5701"/>
      <c r="T5701"/>
      <c r="U5701"/>
    </row>
    <row r="5702" spans="1:21" s="105" customFormat="1" x14ac:dyDescent="0.3">
      <c r="A5702"/>
      <c r="B5702"/>
      <c r="C5702"/>
      <c r="D5702"/>
      <c r="E5702"/>
      <c r="F5702"/>
      <c r="G5702"/>
      <c r="H5702"/>
      <c r="I5702"/>
      <c r="J5702" s="102"/>
      <c r="K5702"/>
      <c r="L5702" s="102"/>
      <c r="M5702" s="135"/>
      <c r="N5702"/>
      <c r="O5702"/>
      <c r="P5702"/>
      <c r="Q5702"/>
      <c r="R5702"/>
      <c r="S5702"/>
      <c r="T5702"/>
      <c r="U5702"/>
    </row>
    <row r="5703" spans="1:21" s="105" customFormat="1" x14ac:dyDescent="0.3">
      <c r="A5703"/>
      <c r="B5703"/>
      <c r="C5703"/>
      <c r="D5703"/>
      <c r="E5703"/>
      <c r="F5703"/>
      <c r="G5703"/>
      <c r="H5703"/>
      <c r="I5703"/>
      <c r="J5703" s="102"/>
      <c r="K5703"/>
      <c r="L5703" s="102"/>
      <c r="M5703" s="135"/>
      <c r="N5703"/>
      <c r="O5703"/>
      <c r="P5703"/>
      <c r="Q5703"/>
      <c r="R5703"/>
      <c r="S5703"/>
      <c r="T5703"/>
      <c r="U5703"/>
    </row>
    <row r="5704" spans="1:21" s="105" customFormat="1" x14ac:dyDescent="0.3">
      <c r="A5704"/>
      <c r="B5704"/>
      <c r="C5704"/>
      <c r="D5704"/>
      <c r="E5704"/>
      <c r="F5704"/>
      <c r="G5704"/>
      <c r="H5704"/>
      <c r="I5704"/>
      <c r="J5704" s="102"/>
      <c r="K5704"/>
      <c r="L5704" s="102"/>
      <c r="M5704" s="135"/>
      <c r="N5704"/>
      <c r="O5704"/>
      <c r="P5704"/>
      <c r="Q5704"/>
      <c r="R5704"/>
      <c r="S5704"/>
      <c r="T5704"/>
      <c r="U5704"/>
    </row>
    <row r="5705" spans="1:21" s="105" customFormat="1" x14ac:dyDescent="0.3">
      <c r="A5705"/>
      <c r="B5705"/>
      <c r="C5705"/>
      <c r="D5705"/>
      <c r="E5705"/>
      <c r="F5705"/>
      <c r="G5705"/>
      <c r="H5705"/>
      <c r="I5705"/>
      <c r="J5705" s="102"/>
      <c r="K5705"/>
      <c r="L5705" s="102"/>
      <c r="M5705" s="135"/>
      <c r="N5705"/>
      <c r="O5705"/>
      <c r="P5705"/>
      <c r="Q5705"/>
      <c r="R5705"/>
      <c r="S5705"/>
      <c r="T5705"/>
      <c r="U5705"/>
    </row>
    <row r="5706" spans="1:21" s="105" customFormat="1" x14ac:dyDescent="0.3">
      <c r="A5706"/>
      <c r="B5706"/>
      <c r="C5706"/>
      <c r="D5706"/>
      <c r="E5706"/>
      <c r="F5706"/>
      <c r="G5706"/>
      <c r="H5706"/>
      <c r="I5706"/>
      <c r="J5706" s="102"/>
      <c r="K5706"/>
      <c r="L5706" s="102"/>
      <c r="M5706" s="135"/>
      <c r="N5706"/>
      <c r="O5706"/>
      <c r="P5706"/>
      <c r="Q5706"/>
      <c r="R5706"/>
      <c r="S5706"/>
      <c r="T5706"/>
      <c r="U5706"/>
    </row>
    <row r="5707" spans="1:21" s="105" customFormat="1" x14ac:dyDescent="0.3">
      <c r="A5707"/>
      <c r="B5707"/>
      <c r="C5707"/>
      <c r="D5707"/>
      <c r="E5707"/>
      <c r="F5707"/>
      <c r="G5707"/>
      <c r="H5707"/>
      <c r="I5707"/>
      <c r="J5707" s="102"/>
      <c r="K5707"/>
      <c r="L5707" s="102"/>
      <c r="M5707" s="135"/>
      <c r="N5707"/>
      <c r="O5707"/>
      <c r="P5707"/>
      <c r="Q5707"/>
      <c r="R5707"/>
      <c r="S5707"/>
      <c r="T5707"/>
      <c r="U5707"/>
    </row>
    <row r="5708" spans="1:21" s="105" customFormat="1" x14ac:dyDescent="0.3">
      <c r="A5708"/>
      <c r="B5708"/>
      <c r="C5708"/>
      <c r="D5708"/>
      <c r="E5708"/>
      <c r="F5708"/>
      <c r="G5708"/>
      <c r="H5708"/>
      <c r="I5708"/>
      <c r="J5708" s="102"/>
      <c r="K5708"/>
      <c r="L5708" s="102"/>
      <c r="M5708" s="135"/>
      <c r="N5708"/>
      <c r="O5708"/>
      <c r="P5708"/>
      <c r="Q5708"/>
      <c r="R5708"/>
      <c r="S5708"/>
      <c r="T5708"/>
      <c r="U5708"/>
    </row>
    <row r="5709" spans="1:21" s="105" customFormat="1" x14ac:dyDescent="0.3">
      <c r="A5709"/>
      <c r="B5709"/>
      <c r="C5709"/>
      <c r="D5709"/>
      <c r="E5709"/>
      <c r="F5709"/>
      <c r="G5709"/>
      <c r="H5709"/>
      <c r="I5709"/>
      <c r="J5709" s="102"/>
      <c r="K5709"/>
      <c r="L5709" s="102"/>
      <c r="M5709" s="135"/>
      <c r="N5709"/>
      <c r="O5709"/>
      <c r="P5709"/>
      <c r="Q5709"/>
      <c r="R5709"/>
      <c r="S5709"/>
      <c r="T5709"/>
      <c r="U5709"/>
    </row>
    <row r="5710" spans="1:21" s="105" customFormat="1" x14ac:dyDescent="0.3">
      <c r="A5710"/>
      <c r="B5710"/>
      <c r="C5710"/>
      <c r="D5710"/>
      <c r="E5710"/>
      <c r="F5710"/>
      <c r="G5710"/>
      <c r="H5710"/>
      <c r="I5710"/>
      <c r="J5710" s="102"/>
      <c r="K5710"/>
      <c r="L5710" s="102"/>
      <c r="M5710" s="135"/>
      <c r="N5710"/>
      <c r="O5710"/>
      <c r="P5710"/>
      <c r="Q5710"/>
      <c r="R5710"/>
      <c r="S5710"/>
      <c r="T5710"/>
      <c r="U5710"/>
    </row>
    <row r="5711" spans="1:21" s="105" customFormat="1" x14ac:dyDescent="0.3">
      <c r="A5711"/>
      <c r="B5711"/>
      <c r="C5711"/>
      <c r="D5711"/>
      <c r="E5711"/>
      <c r="F5711"/>
      <c r="G5711"/>
      <c r="H5711"/>
      <c r="I5711"/>
      <c r="J5711" s="102"/>
      <c r="K5711"/>
      <c r="L5711" s="102"/>
      <c r="M5711" s="135"/>
      <c r="N5711"/>
      <c r="O5711"/>
      <c r="P5711"/>
      <c r="Q5711"/>
      <c r="R5711"/>
      <c r="S5711"/>
      <c r="T5711"/>
      <c r="U5711"/>
    </row>
    <row r="5712" spans="1:21" s="105" customFormat="1" x14ac:dyDescent="0.3">
      <c r="A5712"/>
      <c r="B5712"/>
      <c r="C5712"/>
      <c r="D5712"/>
      <c r="E5712"/>
      <c r="F5712"/>
      <c r="G5712"/>
      <c r="H5712"/>
      <c r="I5712"/>
      <c r="J5712" s="102"/>
      <c r="K5712"/>
      <c r="L5712" s="102"/>
      <c r="M5712" s="135"/>
      <c r="N5712"/>
      <c r="O5712"/>
      <c r="P5712"/>
      <c r="Q5712"/>
      <c r="R5712"/>
      <c r="S5712"/>
      <c r="T5712"/>
      <c r="U5712"/>
    </row>
    <row r="5713" spans="1:21" s="105" customFormat="1" x14ac:dyDescent="0.3">
      <c r="A5713"/>
      <c r="B5713"/>
      <c r="C5713"/>
      <c r="D5713"/>
      <c r="E5713"/>
      <c r="F5713"/>
      <c r="G5713"/>
      <c r="H5713"/>
      <c r="I5713"/>
      <c r="J5713" s="102"/>
      <c r="K5713"/>
      <c r="L5713" s="102"/>
      <c r="M5713" s="135"/>
      <c r="N5713"/>
      <c r="O5713"/>
      <c r="P5713"/>
      <c r="Q5713"/>
      <c r="R5713"/>
      <c r="S5713"/>
      <c r="T5713"/>
      <c r="U5713"/>
    </row>
    <row r="5714" spans="1:21" s="105" customFormat="1" x14ac:dyDescent="0.3">
      <c r="A5714"/>
      <c r="B5714"/>
      <c r="C5714"/>
      <c r="D5714"/>
      <c r="E5714"/>
      <c r="F5714"/>
      <c r="G5714"/>
      <c r="H5714"/>
      <c r="I5714"/>
      <c r="J5714" s="102"/>
      <c r="K5714"/>
      <c r="L5714" s="102"/>
      <c r="M5714" s="135"/>
      <c r="N5714"/>
      <c r="O5714"/>
      <c r="P5714"/>
      <c r="Q5714"/>
      <c r="R5714"/>
      <c r="S5714"/>
      <c r="T5714"/>
      <c r="U5714"/>
    </row>
    <row r="5715" spans="1:21" s="105" customFormat="1" x14ac:dyDescent="0.3">
      <c r="A5715"/>
      <c r="B5715"/>
      <c r="C5715"/>
      <c r="D5715"/>
      <c r="E5715"/>
      <c r="F5715"/>
      <c r="G5715"/>
      <c r="H5715"/>
      <c r="I5715"/>
      <c r="J5715" s="102"/>
      <c r="K5715"/>
      <c r="L5715" s="102"/>
      <c r="M5715" s="135"/>
      <c r="N5715"/>
      <c r="O5715"/>
      <c r="P5715"/>
      <c r="Q5715"/>
      <c r="R5715"/>
      <c r="S5715"/>
      <c r="T5715"/>
      <c r="U5715"/>
    </row>
    <row r="5716" spans="1:21" s="105" customFormat="1" x14ac:dyDescent="0.3">
      <c r="A5716"/>
      <c r="B5716"/>
      <c r="C5716"/>
      <c r="D5716"/>
      <c r="E5716"/>
      <c r="F5716"/>
      <c r="G5716"/>
      <c r="H5716"/>
      <c r="I5716"/>
      <c r="J5716" s="102"/>
      <c r="K5716"/>
      <c r="L5716" s="102"/>
      <c r="M5716" s="135"/>
      <c r="N5716"/>
      <c r="O5716"/>
      <c r="P5716"/>
      <c r="Q5716"/>
      <c r="R5716"/>
      <c r="S5716"/>
      <c r="T5716"/>
      <c r="U5716"/>
    </row>
    <row r="5717" spans="1:21" s="105" customFormat="1" x14ac:dyDescent="0.3">
      <c r="A5717"/>
      <c r="B5717"/>
      <c r="C5717"/>
      <c r="D5717"/>
      <c r="E5717"/>
      <c r="F5717"/>
      <c r="G5717"/>
      <c r="H5717"/>
      <c r="I5717"/>
      <c r="J5717" s="102"/>
      <c r="K5717"/>
      <c r="L5717" s="102"/>
      <c r="M5717" s="135"/>
      <c r="N5717"/>
      <c r="O5717"/>
      <c r="P5717"/>
      <c r="Q5717"/>
      <c r="R5717"/>
      <c r="S5717"/>
      <c r="T5717"/>
      <c r="U5717"/>
    </row>
    <row r="5718" spans="1:21" s="105" customFormat="1" x14ac:dyDescent="0.3">
      <c r="A5718"/>
      <c r="B5718"/>
      <c r="C5718"/>
      <c r="D5718"/>
      <c r="E5718"/>
      <c r="F5718"/>
      <c r="G5718"/>
      <c r="H5718"/>
      <c r="I5718"/>
      <c r="J5718" s="102"/>
      <c r="K5718"/>
      <c r="L5718" s="102"/>
      <c r="M5718" s="135"/>
      <c r="N5718"/>
      <c r="O5718"/>
      <c r="P5718"/>
      <c r="Q5718"/>
      <c r="R5718"/>
      <c r="S5718"/>
      <c r="T5718"/>
      <c r="U5718"/>
    </row>
    <row r="5719" spans="1:21" s="105" customFormat="1" x14ac:dyDescent="0.3">
      <c r="A5719"/>
      <c r="B5719"/>
      <c r="C5719"/>
      <c r="D5719"/>
      <c r="E5719"/>
      <c r="F5719"/>
      <c r="G5719"/>
      <c r="H5719"/>
      <c r="I5719"/>
      <c r="J5719" s="102"/>
      <c r="K5719"/>
      <c r="L5719" s="102"/>
      <c r="M5719" s="135"/>
      <c r="N5719"/>
      <c r="O5719"/>
      <c r="P5719"/>
      <c r="Q5719"/>
      <c r="R5719"/>
      <c r="S5719"/>
      <c r="T5719"/>
      <c r="U5719"/>
    </row>
    <row r="5720" spans="1:21" s="105" customFormat="1" x14ac:dyDescent="0.3">
      <c r="A5720"/>
      <c r="B5720"/>
      <c r="C5720"/>
      <c r="D5720"/>
      <c r="E5720"/>
      <c r="F5720"/>
      <c r="G5720"/>
      <c r="H5720"/>
      <c r="I5720"/>
      <c r="J5720" s="102"/>
      <c r="K5720"/>
      <c r="L5720" s="102"/>
      <c r="M5720" s="135"/>
      <c r="N5720"/>
      <c r="O5720"/>
      <c r="P5720"/>
      <c r="Q5720"/>
      <c r="R5720"/>
      <c r="S5720"/>
      <c r="T5720"/>
      <c r="U5720"/>
    </row>
    <row r="5721" spans="1:21" s="105" customFormat="1" x14ac:dyDescent="0.3">
      <c r="A5721"/>
      <c r="B5721"/>
      <c r="C5721"/>
      <c r="D5721"/>
      <c r="E5721"/>
      <c r="F5721"/>
      <c r="G5721"/>
      <c r="H5721"/>
      <c r="I5721"/>
      <c r="J5721" s="102"/>
      <c r="K5721"/>
      <c r="L5721" s="102"/>
      <c r="M5721" s="135"/>
      <c r="N5721"/>
      <c r="O5721"/>
      <c r="P5721"/>
      <c r="Q5721"/>
      <c r="R5721"/>
      <c r="S5721"/>
      <c r="T5721"/>
      <c r="U5721"/>
    </row>
    <row r="5722" spans="1:21" s="105" customFormat="1" x14ac:dyDescent="0.3">
      <c r="A5722"/>
      <c r="B5722"/>
      <c r="C5722"/>
      <c r="D5722"/>
      <c r="E5722"/>
      <c r="F5722"/>
      <c r="G5722"/>
      <c r="H5722"/>
      <c r="I5722"/>
      <c r="J5722" s="102"/>
      <c r="K5722"/>
      <c r="L5722" s="102"/>
      <c r="M5722" s="135"/>
      <c r="N5722"/>
      <c r="O5722"/>
      <c r="P5722"/>
      <c r="Q5722"/>
      <c r="R5722"/>
      <c r="S5722"/>
      <c r="T5722"/>
      <c r="U5722"/>
    </row>
    <row r="5723" spans="1:21" s="105" customFormat="1" x14ac:dyDescent="0.3">
      <c r="A5723"/>
      <c r="B5723"/>
      <c r="C5723"/>
      <c r="D5723"/>
      <c r="E5723"/>
      <c r="F5723"/>
      <c r="G5723"/>
      <c r="H5723"/>
      <c r="I5723"/>
      <c r="J5723" s="102"/>
      <c r="K5723"/>
      <c r="L5723" s="102"/>
      <c r="M5723" s="135"/>
      <c r="N5723"/>
      <c r="O5723"/>
      <c r="P5723"/>
      <c r="Q5723"/>
      <c r="R5723"/>
      <c r="S5723"/>
      <c r="T5723"/>
      <c r="U5723"/>
    </row>
    <row r="5724" spans="1:21" s="105" customFormat="1" x14ac:dyDescent="0.3">
      <c r="A5724"/>
      <c r="B5724"/>
      <c r="C5724"/>
      <c r="D5724"/>
      <c r="E5724"/>
      <c r="F5724"/>
      <c r="G5724"/>
      <c r="H5724"/>
      <c r="I5724"/>
      <c r="J5724" s="102"/>
      <c r="K5724"/>
      <c r="L5724" s="102"/>
      <c r="M5724" s="135"/>
      <c r="N5724"/>
      <c r="O5724"/>
      <c r="P5724"/>
      <c r="Q5724"/>
      <c r="R5724"/>
      <c r="S5724"/>
      <c r="T5724"/>
      <c r="U5724"/>
    </row>
    <row r="5725" spans="1:21" s="105" customFormat="1" x14ac:dyDescent="0.3">
      <c r="A5725"/>
      <c r="B5725"/>
      <c r="C5725"/>
      <c r="D5725"/>
      <c r="E5725"/>
      <c r="F5725"/>
      <c r="G5725"/>
      <c r="H5725"/>
      <c r="I5725"/>
      <c r="J5725" s="102"/>
      <c r="K5725"/>
      <c r="L5725" s="102"/>
      <c r="M5725" s="135"/>
      <c r="N5725"/>
      <c r="O5725"/>
      <c r="P5725"/>
      <c r="Q5725"/>
      <c r="R5725"/>
      <c r="S5725"/>
      <c r="T5725"/>
      <c r="U5725"/>
    </row>
    <row r="5726" spans="1:21" s="105" customFormat="1" x14ac:dyDescent="0.3">
      <c r="A5726"/>
      <c r="B5726"/>
      <c r="C5726"/>
      <c r="D5726"/>
      <c r="E5726"/>
      <c r="F5726"/>
      <c r="G5726"/>
      <c r="H5726"/>
      <c r="I5726"/>
      <c r="J5726" s="102"/>
      <c r="K5726"/>
      <c r="L5726" s="102"/>
      <c r="M5726" s="135"/>
      <c r="N5726"/>
      <c r="O5726"/>
      <c r="P5726"/>
      <c r="Q5726"/>
      <c r="R5726"/>
      <c r="S5726"/>
      <c r="T5726"/>
      <c r="U5726"/>
    </row>
    <row r="5727" spans="1:21" s="105" customFormat="1" x14ac:dyDescent="0.3">
      <c r="A5727"/>
      <c r="B5727"/>
      <c r="C5727"/>
      <c r="D5727"/>
      <c r="E5727"/>
      <c r="F5727"/>
      <c r="G5727"/>
      <c r="H5727"/>
      <c r="I5727"/>
      <c r="J5727" s="102"/>
      <c r="K5727"/>
      <c r="L5727" s="102"/>
      <c r="M5727" s="135"/>
      <c r="N5727"/>
      <c r="O5727"/>
      <c r="P5727"/>
      <c r="Q5727"/>
      <c r="R5727"/>
      <c r="S5727"/>
      <c r="T5727"/>
      <c r="U5727"/>
    </row>
    <row r="5728" spans="1:21" s="105" customFormat="1" x14ac:dyDescent="0.3">
      <c r="A5728"/>
      <c r="B5728"/>
      <c r="C5728"/>
      <c r="D5728"/>
      <c r="E5728"/>
      <c r="F5728"/>
      <c r="G5728"/>
      <c r="H5728"/>
      <c r="I5728"/>
      <c r="J5728" s="102"/>
      <c r="K5728"/>
      <c r="L5728" s="102"/>
      <c r="M5728" s="135"/>
      <c r="N5728"/>
      <c r="O5728"/>
      <c r="P5728"/>
      <c r="Q5728"/>
      <c r="R5728"/>
      <c r="S5728"/>
      <c r="T5728"/>
      <c r="U5728"/>
    </row>
    <row r="5729" spans="1:21" s="105" customFormat="1" x14ac:dyDescent="0.3">
      <c r="A5729"/>
      <c r="B5729"/>
      <c r="C5729"/>
      <c r="D5729"/>
      <c r="E5729"/>
      <c r="F5729"/>
      <c r="G5729"/>
      <c r="H5729"/>
      <c r="I5729"/>
      <c r="J5729" s="102"/>
      <c r="K5729"/>
      <c r="L5729" s="102"/>
      <c r="M5729" s="135"/>
      <c r="N5729"/>
      <c r="O5729"/>
      <c r="P5729"/>
      <c r="Q5729"/>
      <c r="R5729"/>
      <c r="S5729"/>
      <c r="T5729"/>
      <c r="U5729"/>
    </row>
    <row r="5730" spans="1:21" s="105" customFormat="1" x14ac:dyDescent="0.3">
      <c r="A5730"/>
      <c r="B5730"/>
      <c r="C5730"/>
      <c r="D5730"/>
      <c r="E5730"/>
      <c r="F5730"/>
      <c r="G5730"/>
      <c r="H5730"/>
      <c r="I5730"/>
      <c r="J5730" s="102"/>
      <c r="K5730"/>
      <c r="L5730" s="102"/>
      <c r="M5730" s="135"/>
      <c r="N5730"/>
      <c r="O5730"/>
      <c r="P5730"/>
      <c r="Q5730"/>
      <c r="R5730"/>
      <c r="S5730"/>
      <c r="T5730"/>
      <c r="U5730"/>
    </row>
    <row r="5731" spans="1:21" s="105" customFormat="1" x14ac:dyDescent="0.3">
      <c r="A5731"/>
      <c r="B5731"/>
      <c r="C5731"/>
      <c r="D5731"/>
      <c r="E5731"/>
      <c r="F5731"/>
      <c r="G5731"/>
      <c r="H5731"/>
      <c r="I5731"/>
      <c r="J5731" s="102"/>
      <c r="K5731"/>
      <c r="L5731" s="102"/>
      <c r="M5731" s="135"/>
      <c r="N5731"/>
      <c r="O5731"/>
      <c r="P5731"/>
      <c r="Q5731"/>
      <c r="R5731"/>
      <c r="S5731"/>
      <c r="T5731"/>
      <c r="U5731"/>
    </row>
    <row r="5732" spans="1:21" s="105" customFormat="1" x14ac:dyDescent="0.3">
      <c r="A5732"/>
      <c r="B5732"/>
      <c r="C5732"/>
      <c r="D5732"/>
      <c r="E5732"/>
      <c r="F5732"/>
      <c r="G5732"/>
      <c r="H5732"/>
      <c r="I5732"/>
      <c r="J5732" s="102"/>
      <c r="K5732"/>
      <c r="L5732" s="102"/>
      <c r="M5732" s="135"/>
      <c r="N5732"/>
      <c r="O5732"/>
      <c r="P5732"/>
      <c r="Q5732"/>
      <c r="R5732"/>
      <c r="S5732"/>
      <c r="T5732"/>
      <c r="U5732"/>
    </row>
    <row r="5733" spans="1:21" s="105" customFormat="1" x14ac:dyDescent="0.3">
      <c r="A5733"/>
      <c r="B5733"/>
      <c r="C5733"/>
      <c r="D5733"/>
      <c r="E5733"/>
      <c r="F5733"/>
      <c r="G5733"/>
      <c r="H5733"/>
      <c r="I5733"/>
      <c r="J5733" s="102"/>
      <c r="K5733"/>
      <c r="L5733" s="102"/>
      <c r="M5733" s="135"/>
      <c r="N5733"/>
      <c r="O5733"/>
      <c r="P5733"/>
      <c r="Q5733"/>
      <c r="R5733"/>
      <c r="S5733"/>
      <c r="T5733"/>
      <c r="U5733"/>
    </row>
    <row r="5734" spans="1:21" s="105" customFormat="1" x14ac:dyDescent="0.3">
      <c r="A5734"/>
      <c r="B5734"/>
      <c r="C5734"/>
      <c r="D5734"/>
      <c r="E5734"/>
      <c r="F5734"/>
      <c r="G5734"/>
      <c r="H5734"/>
      <c r="I5734"/>
      <c r="J5734" s="102"/>
      <c r="K5734"/>
      <c r="L5734" s="102"/>
      <c r="M5734" s="135"/>
      <c r="N5734"/>
      <c r="O5734"/>
      <c r="P5734"/>
      <c r="Q5734"/>
      <c r="R5734"/>
      <c r="S5734"/>
      <c r="T5734"/>
      <c r="U5734"/>
    </row>
    <row r="5735" spans="1:21" s="105" customFormat="1" x14ac:dyDescent="0.3">
      <c r="A5735"/>
      <c r="B5735"/>
      <c r="C5735"/>
      <c r="D5735"/>
      <c r="E5735"/>
      <c r="F5735"/>
      <c r="G5735"/>
      <c r="H5735"/>
      <c r="I5735"/>
      <c r="J5735" s="102"/>
      <c r="K5735"/>
      <c r="L5735" s="102"/>
      <c r="M5735" s="135"/>
      <c r="N5735"/>
      <c r="O5735"/>
      <c r="P5735"/>
      <c r="Q5735"/>
      <c r="R5735"/>
      <c r="S5735"/>
      <c r="T5735"/>
      <c r="U5735"/>
    </row>
    <row r="5736" spans="1:21" s="105" customFormat="1" x14ac:dyDescent="0.3">
      <c r="A5736"/>
      <c r="B5736"/>
      <c r="C5736"/>
      <c r="D5736"/>
      <c r="E5736"/>
      <c r="F5736"/>
      <c r="G5736"/>
      <c r="H5736"/>
      <c r="I5736"/>
      <c r="J5736" s="102"/>
      <c r="K5736"/>
      <c r="L5736" s="102"/>
      <c r="M5736" s="135"/>
      <c r="N5736"/>
      <c r="O5736"/>
      <c r="P5736"/>
      <c r="Q5736"/>
      <c r="R5736"/>
      <c r="S5736"/>
      <c r="T5736"/>
      <c r="U5736"/>
    </row>
    <row r="5737" spans="1:21" s="105" customFormat="1" x14ac:dyDescent="0.3">
      <c r="A5737"/>
      <c r="B5737"/>
      <c r="C5737"/>
      <c r="D5737"/>
      <c r="E5737"/>
      <c r="F5737"/>
      <c r="G5737"/>
      <c r="H5737"/>
      <c r="I5737"/>
      <c r="J5737" s="102"/>
      <c r="K5737"/>
      <c r="L5737" s="102"/>
      <c r="M5737" s="135"/>
      <c r="N5737"/>
      <c r="O5737"/>
      <c r="P5737"/>
      <c r="Q5737"/>
      <c r="R5737"/>
      <c r="S5737"/>
      <c r="T5737"/>
      <c r="U5737"/>
    </row>
    <row r="5738" spans="1:21" s="105" customFormat="1" x14ac:dyDescent="0.3">
      <c r="A5738"/>
      <c r="B5738"/>
      <c r="C5738"/>
      <c r="D5738"/>
      <c r="E5738"/>
      <c r="F5738"/>
      <c r="G5738"/>
      <c r="H5738"/>
      <c r="I5738"/>
      <c r="J5738" s="102"/>
      <c r="K5738"/>
      <c r="L5738" s="102"/>
      <c r="M5738" s="135"/>
      <c r="N5738"/>
      <c r="O5738"/>
      <c r="P5738"/>
      <c r="Q5738"/>
      <c r="R5738"/>
      <c r="S5738"/>
      <c r="T5738"/>
      <c r="U5738"/>
    </row>
    <row r="5739" spans="1:21" s="105" customFormat="1" x14ac:dyDescent="0.3">
      <c r="A5739"/>
      <c r="B5739"/>
      <c r="C5739"/>
      <c r="D5739"/>
      <c r="E5739"/>
      <c r="F5739"/>
      <c r="G5739"/>
      <c r="H5739"/>
      <c r="I5739"/>
      <c r="J5739" s="102"/>
      <c r="K5739"/>
      <c r="L5739" s="102"/>
      <c r="M5739" s="135"/>
      <c r="N5739"/>
      <c r="O5739"/>
      <c r="P5739"/>
      <c r="Q5739"/>
      <c r="R5739"/>
      <c r="S5739"/>
      <c r="T5739"/>
      <c r="U5739"/>
    </row>
    <row r="5740" spans="1:21" s="105" customFormat="1" x14ac:dyDescent="0.3">
      <c r="A5740"/>
      <c r="B5740"/>
      <c r="C5740"/>
      <c r="D5740"/>
      <c r="E5740"/>
      <c r="F5740"/>
      <c r="G5740"/>
      <c r="H5740"/>
      <c r="I5740"/>
      <c r="J5740" s="102"/>
      <c r="K5740"/>
      <c r="L5740" s="102"/>
      <c r="M5740" s="135"/>
      <c r="N5740"/>
      <c r="O5740"/>
      <c r="P5740"/>
      <c r="Q5740"/>
      <c r="R5740"/>
      <c r="S5740"/>
      <c r="T5740"/>
      <c r="U5740"/>
    </row>
    <row r="5741" spans="1:21" s="105" customFormat="1" x14ac:dyDescent="0.3">
      <c r="A5741"/>
      <c r="B5741"/>
      <c r="C5741"/>
      <c r="D5741"/>
      <c r="E5741"/>
      <c r="F5741"/>
      <c r="G5741"/>
      <c r="H5741"/>
      <c r="I5741"/>
      <c r="J5741" s="102"/>
      <c r="K5741"/>
      <c r="L5741" s="102"/>
      <c r="M5741" s="135"/>
      <c r="N5741"/>
      <c r="O5741"/>
      <c r="P5741"/>
      <c r="Q5741"/>
      <c r="R5741"/>
      <c r="S5741"/>
      <c r="T5741"/>
      <c r="U5741"/>
    </row>
    <row r="5742" spans="1:21" s="105" customFormat="1" x14ac:dyDescent="0.3">
      <c r="A5742"/>
      <c r="B5742"/>
      <c r="C5742"/>
      <c r="D5742"/>
      <c r="E5742"/>
      <c r="F5742"/>
      <c r="G5742"/>
      <c r="H5742"/>
      <c r="I5742"/>
      <c r="J5742" s="102"/>
      <c r="K5742"/>
      <c r="L5742" s="102"/>
      <c r="M5742" s="135"/>
      <c r="N5742"/>
      <c r="O5742"/>
      <c r="P5742"/>
      <c r="Q5742"/>
      <c r="R5742"/>
      <c r="S5742"/>
      <c r="T5742"/>
      <c r="U5742"/>
    </row>
    <row r="5743" spans="1:21" s="105" customFormat="1" x14ac:dyDescent="0.3">
      <c r="A5743"/>
      <c r="B5743"/>
      <c r="C5743"/>
      <c r="D5743"/>
      <c r="E5743"/>
      <c r="F5743"/>
      <c r="G5743"/>
      <c r="H5743"/>
      <c r="I5743"/>
      <c r="J5743" s="102"/>
      <c r="K5743"/>
      <c r="L5743" s="102"/>
      <c r="M5743" s="135"/>
      <c r="N5743"/>
      <c r="O5743"/>
      <c r="P5743"/>
      <c r="Q5743"/>
      <c r="R5743"/>
      <c r="S5743"/>
      <c r="T5743"/>
      <c r="U5743"/>
    </row>
    <row r="5744" spans="1:21" s="105" customFormat="1" x14ac:dyDescent="0.3">
      <c r="A5744"/>
      <c r="B5744"/>
      <c r="C5744"/>
      <c r="D5744"/>
      <c r="E5744"/>
      <c r="F5744"/>
      <c r="G5744"/>
      <c r="H5744"/>
      <c r="I5744"/>
      <c r="J5744" s="102"/>
      <c r="K5744"/>
      <c r="L5744" s="102"/>
      <c r="M5744" s="135"/>
      <c r="N5744"/>
      <c r="O5744"/>
      <c r="P5744"/>
      <c r="Q5744"/>
      <c r="R5744"/>
      <c r="S5744"/>
      <c r="T5744"/>
      <c r="U5744"/>
    </row>
    <row r="5745" spans="1:21" s="105" customFormat="1" x14ac:dyDescent="0.3">
      <c r="A5745"/>
      <c r="B5745"/>
      <c r="C5745"/>
      <c r="D5745"/>
      <c r="E5745"/>
      <c r="F5745"/>
      <c r="G5745"/>
      <c r="H5745"/>
      <c r="I5745"/>
      <c r="J5745" s="102"/>
      <c r="K5745"/>
      <c r="L5745" s="102"/>
      <c r="M5745" s="135"/>
      <c r="N5745"/>
      <c r="O5745"/>
      <c r="P5745"/>
      <c r="Q5745"/>
      <c r="R5745"/>
      <c r="S5745"/>
      <c r="T5745"/>
      <c r="U5745"/>
    </row>
    <row r="5746" spans="1:21" s="105" customFormat="1" x14ac:dyDescent="0.3">
      <c r="A5746"/>
      <c r="B5746"/>
      <c r="C5746"/>
      <c r="D5746"/>
      <c r="E5746"/>
      <c r="F5746"/>
      <c r="G5746"/>
      <c r="H5746"/>
      <c r="I5746"/>
      <c r="J5746" s="102"/>
      <c r="K5746"/>
      <c r="L5746" s="102"/>
      <c r="M5746" s="135"/>
      <c r="N5746"/>
      <c r="O5746"/>
      <c r="P5746"/>
      <c r="Q5746"/>
      <c r="R5746"/>
      <c r="S5746"/>
      <c r="T5746"/>
      <c r="U5746"/>
    </row>
    <row r="5747" spans="1:21" s="105" customFormat="1" x14ac:dyDescent="0.3">
      <c r="A5747"/>
      <c r="B5747"/>
      <c r="C5747"/>
      <c r="D5747"/>
      <c r="E5747"/>
      <c r="F5747"/>
      <c r="G5747"/>
      <c r="H5747"/>
      <c r="I5747"/>
      <c r="J5747" s="102"/>
      <c r="K5747"/>
      <c r="L5747" s="102"/>
      <c r="M5747" s="135"/>
      <c r="N5747"/>
      <c r="O5747"/>
      <c r="P5747"/>
      <c r="Q5747"/>
      <c r="R5747"/>
      <c r="S5747"/>
      <c r="T5747"/>
      <c r="U5747"/>
    </row>
    <row r="5748" spans="1:21" s="105" customFormat="1" x14ac:dyDescent="0.3">
      <c r="A5748"/>
      <c r="B5748"/>
      <c r="C5748"/>
      <c r="D5748"/>
      <c r="E5748"/>
      <c r="F5748"/>
      <c r="G5748"/>
      <c r="H5748"/>
      <c r="I5748"/>
      <c r="J5748" s="102"/>
      <c r="K5748"/>
      <c r="L5748" s="102"/>
      <c r="M5748" s="135"/>
      <c r="N5748"/>
      <c r="O5748"/>
      <c r="P5748"/>
      <c r="Q5748"/>
      <c r="R5748"/>
      <c r="S5748"/>
      <c r="T5748"/>
      <c r="U5748"/>
    </row>
    <row r="5749" spans="1:21" s="105" customFormat="1" x14ac:dyDescent="0.3">
      <c r="A5749"/>
      <c r="B5749"/>
      <c r="C5749"/>
      <c r="D5749"/>
      <c r="E5749"/>
      <c r="F5749"/>
      <c r="G5749"/>
      <c r="H5749"/>
      <c r="I5749"/>
      <c r="J5749" s="102"/>
      <c r="K5749"/>
      <c r="L5749" s="102"/>
      <c r="M5749" s="135"/>
      <c r="N5749"/>
      <c r="O5749"/>
      <c r="P5749"/>
      <c r="Q5749"/>
      <c r="R5749"/>
      <c r="S5749"/>
      <c r="T5749"/>
      <c r="U5749"/>
    </row>
    <row r="5750" spans="1:21" s="105" customFormat="1" x14ac:dyDescent="0.3">
      <c r="A5750"/>
      <c r="B5750"/>
      <c r="C5750"/>
      <c r="D5750"/>
      <c r="E5750"/>
      <c r="F5750"/>
      <c r="G5750"/>
      <c r="H5750"/>
      <c r="I5750"/>
      <c r="J5750" s="102"/>
      <c r="K5750"/>
      <c r="L5750" s="102"/>
      <c r="M5750" s="135"/>
      <c r="N5750"/>
      <c r="O5750"/>
      <c r="P5750"/>
      <c r="Q5750"/>
      <c r="R5750"/>
      <c r="S5750"/>
      <c r="T5750"/>
      <c r="U5750"/>
    </row>
    <row r="5751" spans="1:21" s="105" customFormat="1" x14ac:dyDescent="0.3">
      <c r="A5751"/>
      <c r="B5751"/>
      <c r="C5751"/>
      <c r="D5751"/>
      <c r="E5751"/>
      <c r="F5751"/>
      <c r="G5751"/>
      <c r="H5751"/>
      <c r="I5751"/>
      <c r="J5751" s="102"/>
      <c r="K5751"/>
      <c r="L5751" s="102"/>
      <c r="M5751" s="135"/>
      <c r="N5751"/>
      <c r="O5751"/>
      <c r="P5751"/>
      <c r="Q5751"/>
      <c r="R5751"/>
      <c r="S5751"/>
      <c r="T5751"/>
      <c r="U5751"/>
    </row>
    <row r="5752" spans="1:21" s="105" customFormat="1" x14ac:dyDescent="0.3">
      <c r="A5752"/>
      <c r="B5752"/>
      <c r="C5752"/>
      <c r="D5752"/>
      <c r="E5752"/>
      <c r="F5752"/>
      <c r="G5752"/>
      <c r="H5752"/>
      <c r="I5752"/>
      <c r="J5752" s="102"/>
      <c r="K5752"/>
      <c r="L5752" s="102"/>
      <c r="M5752" s="135"/>
      <c r="N5752"/>
      <c r="O5752"/>
      <c r="P5752"/>
      <c r="Q5752"/>
      <c r="R5752"/>
      <c r="S5752"/>
      <c r="T5752"/>
      <c r="U5752"/>
    </row>
    <row r="5753" spans="1:21" s="105" customFormat="1" x14ac:dyDescent="0.3">
      <c r="A5753"/>
      <c r="B5753"/>
      <c r="C5753"/>
      <c r="D5753"/>
      <c r="E5753"/>
      <c r="F5753"/>
      <c r="G5753"/>
      <c r="H5753"/>
      <c r="I5753"/>
      <c r="J5753" s="102"/>
      <c r="K5753"/>
      <c r="L5753" s="102"/>
      <c r="M5753" s="135"/>
      <c r="N5753"/>
      <c r="O5753"/>
      <c r="P5753"/>
      <c r="Q5753"/>
      <c r="R5753"/>
      <c r="S5753"/>
      <c r="T5753"/>
      <c r="U5753"/>
    </row>
    <row r="5754" spans="1:21" s="105" customFormat="1" x14ac:dyDescent="0.3">
      <c r="A5754"/>
      <c r="B5754"/>
      <c r="C5754"/>
      <c r="D5754"/>
      <c r="E5754"/>
      <c r="F5754"/>
      <c r="G5754"/>
      <c r="H5754"/>
      <c r="I5754"/>
      <c r="J5754" s="102"/>
      <c r="K5754"/>
      <c r="L5754" s="102"/>
      <c r="M5754" s="135"/>
      <c r="N5754"/>
      <c r="O5754"/>
      <c r="P5754"/>
      <c r="Q5754"/>
      <c r="R5754"/>
      <c r="S5754"/>
      <c r="T5754"/>
      <c r="U5754"/>
    </row>
    <row r="5755" spans="1:21" s="105" customFormat="1" x14ac:dyDescent="0.3">
      <c r="A5755"/>
      <c r="B5755"/>
      <c r="C5755"/>
      <c r="D5755"/>
      <c r="E5755"/>
      <c r="F5755"/>
      <c r="G5755"/>
      <c r="H5755"/>
      <c r="I5755"/>
      <c r="J5755" s="102"/>
      <c r="K5755"/>
      <c r="L5755" s="102"/>
      <c r="M5755" s="135"/>
      <c r="N5755"/>
      <c r="O5755"/>
      <c r="P5755"/>
      <c r="Q5755"/>
      <c r="R5755"/>
      <c r="S5755"/>
      <c r="T5755"/>
      <c r="U5755"/>
    </row>
    <row r="5756" spans="1:21" s="105" customFormat="1" x14ac:dyDescent="0.3">
      <c r="A5756"/>
      <c r="B5756"/>
      <c r="C5756"/>
      <c r="D5756"/>
      <c r="E5756"/>
      <c r="F5756"/>
      <c r="G5756"/>
      <c r="H5756"/>
      <c r="I5756"/>
      <c r="J5756" s="102"/>
      <c r="K5756"/>
      <c r="L5756" s="102"/>
      <c r="M5756" s="135"/>
      <c r="N5756"/>
      <c r="O5756"/>
      <c r="P5756"/>
      <c r="Q5756"/>
      <c r="R5756"/>
      <c r="S5756"/>
      <c r="T5756"/>
      <c r="U5756"/>
    </row>
    <row r="5757" spans="1:21" s="105" customFormat="1" x14ac:dyDescent="0.3">
      <c r="A5757"/>
      <c r="B5757"/>
      <c r="C5757"/>
      <c r="D5757"/>
      <c r="E5757"/>
      <c r="F5757"/>
      <c r="G5757"/>
      <c r="H5757"/>
      <c r="I5757"/>
      <c r="J5757" s="102"/>
      <c r="K5757"/>
      <c r="L5757" s="102"/>
      <c r="M5757" s="135"/>
      <c r="N5757"/>
      <c r="O5757"/>
      <c r="P5757"/>
      <c r="Q5757"/>
      <c r="R5757"/>
      <c r="S5757"/>
      <c r="T5757"/>
      <c r="U5757"/>
    </row>
    <row r="5758" spans="1:21" s="105" customFormat="1" x14ac:dyDescent="0.3">
      <c r="A5758"/>
      <c r="B5758"/>
      <c r="C5758"/>
      <c r="D5758"/>
      <c r="E5758"/>
      <c r="F5758"/>
      <c r="G5758"/>
      <c r="H5758"/>
      <c r="I5758"/>
      <c r="J5758" s="102"/>
      <c r="K5758"/>
      <c r="L5758" s="102"/>
      <c r="M5758" s="135"/>
      <c r="N5758"/>
      <c r="O5758"/>
      <c r="P5758"/>
      <c r="Q5758"/>
      <c r="R5758"/>
      <c r="S5758"/>
      <c r="T5758"/>
      <c r="U5758"/>
    </row>
    <row r="5759" spans="1:21" s="105" customFormat="1" x14ac:dyDescent="0.3">
      <c r="A5759"/>
      <c r="B5759"/>
      <c r="C5759"/>
      <c r="D5759"/>
      <c r="E5759"/>
      <c r="F5759"/>
      <c r="G5759"/>
      <c r="H5759"/>
      <c r="I5759"/>
      <c r="J5759" s="102"/>
      <c r="K5759"/>
      <c r="L5759" s="102"/>
      <c r="M5759" s="135"/>
      <c r="N5759"/>
      <c r="O5759"/>
      <c r="P5759"/>
      <c r="Q5759"/>
      <c r="R5759"/>
      <c r="S5759"/>
      <c r="T5759"/>
      <c r="U5759"/>
    </row>
    <row r="5760" spans="1:21" s="105" customFormat="1" x14ac:dyDescent="0.3">
      <c r="A5760"/>
      <c r="B5760"/>
      <c r="C5760"/>
      <c r="D5760"/>
      <c r="E5760"/>
      <c r="F5760"/>
      <c r="G5760"/>
      <c r="H5760"/>
      <c r="I5760"/>
      <c r="J5760" s="102"/>
      <c r="K5760"/>
      <c r="L5760" s="102"/>
      <c r="M5760" s="135"/>
      <c r="N5760"/>
      <c r="O5760"/>
      <c r="P5760"/>
      <c r="Q5760"/>
      <c r="R5760"/>
      <c r="S5760"/>
      <c r="T5760"/>
      <c r="U5760"/>
    </row>
    <row r="5761" spans="1:21" s="105" customFormat="1" x14ac:dyDescent="0.3">
      <c r="A5761"/>
      <c r="B5761"/>
      <c r="C5761"/>
      <c r="D5761"/>
      <c r="E5761"/>
      <c r="F5761"/>
      <c r="G5761"/>
      <c r="H5761"/>
      <c r="I5761"/>
      <c r="J5761" s="102"/>
      <c r="K5761"/>
      <c r="L5761" s="102"/>
      <c r="M5761" s="135"/>
      <c r="N5761"/>
      <c r="O5761"/>
      <c r="P5761"/>
      <c r="Q5761"/>
      <c r="R5761"/>
      <c r="S5761"/>
      <c r="T5761"/>
      <c r="U5761"/>
    </row>
    <row r="5762" spans="1:21" s="105" customFormat="1" x14ac:dyDescent="0.3">
      <c r="A5762"/>
      <c r="B5762"/>
      <c r="C5762"/>
      <c r="D5762"/>
      <c r="E5762"/>
      <c r="F5762"/>
      <c r="G5762"/>
      <c r="H5762"/>
      <c r="I5762"/>
      <c r="J5762" s="102"/>
      <c r="K5762"/>
      <c r="L5762" s="102"/>
      <c r="M5762" s="135"/>
      <c r="N5762"/>
      <c r="O5762"/>
      <c r="P5762"/>
      <c r="Q5762"/>
      <c r="R5762"/>
      <c r="S5762"/>
      <c r="T5762"/>
      <c r="U5762"/>
    </row>
    <row r="5763" spans="1:21" s="105" customFormat="1" x14ac:dyDescent="0.3">
      <c r="A5763"/>
      <c r="B5763"/>
      <c r="C5763"/>
      <c r="D5763"/>
      <c r="E5763"/>
      <c r="F5763"/>
      <c r="G5763"/>
      <c r="H5763"/>
      <c r="I5763"/>
      <c r="J5763" s="102"/>
      <c r="K5763"/>
      <c r="L5763" s="102"/>
      <c r="M5763" s="135"/>
      <c r="N5763"/>
      <c r="O5763"/>
      <c r="P5763"/>
      <c r="Q5763"/>
      <c r="R5763"/>
      <c r="S5763"/>
      <c r="T5763"/>
      <c r="U5763"/>
    </row>
    <row r="5764" spans="1:21" s="105" customFormat="1" x14ac:dyDescent="0.3">
      <c r="A5764"/>
      <c r="B5764"/>
      <c r="C5764"/>
      <c r="D5764"/>
      <c r="E5764"/>
      <c r="F5764"/>
      <c r="G5764"/>
      <c r="H5764"/>
      <c r="I5764"/>
      <c r="J5764" s="102"/>
      <c r="K5764"/>
      <c r="L5764" s="102"/>
      <c r="M5764" s="135"/>
      <c r="N5764"/>
      <c r="O5764"/>
      <c r="P5764"/>
      <c r="Q5764"/>
      <c r="R5764"/>
      <c r="S5764"/>
      <c r="T5764"/>
      <c r="U5764"/>
    </row>
    <row r="5765" spans="1:21" s="105" customFormat="1" x14ac:dyDescent="0.3">
      <c r="A5765"/>
      <c r="B5765"/>
      <c r="C5765"/>
      <c r="D5765"/>
      <c r="E5765"/>
      <c r="F5765"/>
      <c r="G5765"/>
      <c r="H5765"/>
      <c r="I5765"/>
      <c r="J5765" s="102"/>
      <c r="K5765"/>
      <c r="L5765" s="102"/>
      <c r="M5765" s="135"/>
      <c r="N5765"/>
      <c r="O5765"/>
      <c r="P5765"/>
      <c r="Q5765"/>
      <c r="R5765"/>
      <c r="S5765"/>
      <c r="T5765"/>
      <c r="U5765"/>
    </row>
    <row r="5766" spans="1:21" s="105" customFormat="1" x14ac:dyDescent="0.3">
      <c r="A5766"/>
      <c r="B5766"/>
      <c r="C5766"/>
      <c r="D5766"/>
      <c r="E5766"/>
      <c r="F5766"/>
      <c r="G5766"/>
      <c r="H5766"/>
      <c r="I5766"/>
      <c r="J5766" s="102"/>
      <c r="K5766"/>
      <c r="L5766" s="102"/>
      <c r="M5766" s="135"/>
      <c r="N5766"/>
      <c r="O5766"/>
      <c r="P5766"/>
      <c r="Q5766"/>
      <c r="R5766"/>
      <c r="S5766"/>
      <c r="T5766"/>
      <c r="U5766"/>
    </row>
    <row r="5767" spans="1:21" s="105" customFormat="1" x14ac:dyDescent="0.3">
      <c r="A5767"/>
      <c r="B5767"/>
      <c r="C5767"/>
      <c r="D5767"/>
      <c r="E5767"/>
      <c r="F5767"/>
      <c r="G5767"/>
      <c r="H5767"/>
      <c r="I5767"/>
      <c r="J5767" s="102"/>
      <c r="K5767"/>
      <c r="L5767" s="102"/>
      <c r="M5767" s="135"/>
      <c r="N5767"/>
      <c r="O5767"/>
      <c r="P5767"/>
      <c r="Q5767"/>
      <c r="R5767"/>
      <c r="S5767"/>
      <c r="T5767"/>
      <c r="U5767"/>
    </row>
    <row r="5768" spans="1:21" s="105" customFormat="1" x14ac:dyDescent="0.3">
      <c r="A5768"/>
      <c r="B5768"/>
      <c r="C5768"/>
      <c r="D5768"/>
      <c r="E5768"/>
      <c r="F5768"/>
      <c r="G5768"/>
      <c r="H5768"/>
      <c r="I5768"/>
      <c r="J5768" s="102"/>
      <c r="K5768"/>
      <c r="L5768" s="102"/>
      <c r="M5768" s="135"/>
      <c r="N5768"/>
      <c r="O5768"/>
      <c r="P5768"/>
      <c r="Q5768"/>
      <c r="R5768"/>
      <c r="S5768"/>
      <c r="T5768"/>
      <c r="U5768"/>
    </row>
    <row r="5769" spans="1:21" s="105" customFormat="1" x14ac:dyDescent="0.3">
      <c r="A5769"/>
      <c r="B5769"/>
      <c r="C5769"/>
      <c r="D5769"/>
      <c r="E5769"/>
      <c r="F5769"/>
      <c r="G5769"/>
      <c r="H5769"/>
      <c r="I5769"/>
      <c r="J5769" s="102"/>
      <c r="K5769"/>
      <c r="L5769" s="102"/>
      <c r="M5769" s="135"/>
      <c r="N5769"/>
      <c r="O5769"/>
      <c r="P5769"/>
      <c r="Q5769"/>
      <c r="R5769"/>
      <c r="S5769"/>
      <c r="T5769"/>
      <c r="U5769"/>
    </row>
    <row r="5770" spans="1:21" s="105" customFormat="1" x14ac:dyDescent="0.3">
      <c r="A5770"/>
      <c r="B5770"/>
      <c r="C5770"/>
      <c r="D5770"/>
      <c r="E5770"/>
      <c r="F5770"/>
      <c r="G5770"/>
      <c r="H5770"/>
      <c r="I5770"/>
      <c r="J5770" s="102"/>
      <c r="K5770"/>
      <c r="L5770" s="102"/>
      <c r="M5770" s="135"/>
      <c r="N5770"/>
      <c r="O5770"/>
      <c r="P5770"/>
      <c r="Q5770"/>
      <c r="R5770"/>
      <c r="S5770"/>
      <c r="T5770"/>
      <c r="U5770"/>
    </row>
    <row r="5771" spans="1:21" s="105" customFormat="1" x14ac:dyDescent="0.3">
      <c r="A5771"/>
      <c r="B5771"/>
      <c r="C5771"/>
      <c r="D5771"/>
      <c r="E5771"/>
      <c r="F5771"/>
      <c r="G5771"/>
      <c r="H5771"/>
      <c r="I5771"/>
      <c r="J5771" s="102"/>
      <c r="K5771"/>
      <c r="L5771" s="102"/>
      <c r="M5771" s="135"/>
      <c r="N5771"/>
      <c r="O5771"/>
      <c r="P5771"/>
      <c r="Q5771"/>
      <c r="R5771"/>
      <c r="S5771"/>
      <c r="T5771"/>
      <c r="U5771"/>
    </row>
    <row r="5772" spans="1:21" s="105" customFormat="1" x14ac:dyDescent="0.3">
      <c r="A5772"/>
      <c r="B5772"/>
      <c r="C5772"/>
      <c r="D5772"/>
      <c r="E5772"/>
      <c r="F5772"/>
      <c r="G5772"/>
      <c r="H5772"/>
      <c r="I5772"/>
      <c r="J5772" s="102"/>
      <c r="K5772"/>
      <c r="L5772" s="102"/>
      <c r="M5772" s="135"/>
      <c r="N5772"/>
      <c r="O5772"/>
      <c r="P5772"/>
      <c r="Q5772"/>
      <c r="R5772"/>
      <c r="S5772"/>
      <c r="T5772"/>
      <c r="U5772"/>
    </row>
    <row r="5773" spans="1:21" s="105" customFormat="1" x14ac:dyDescent="0.3">
      <c r="A5773"/>
      <c r="B5773"/>
      <c r="C5773"/>
      <c r="D5773"/>
      <c r="E5773"/>
      <c r="F5773"/>
      <c r="G5773"/>
      <c r="H5773"/>
      <c r="I5773"/>
      <c r="J5773" s="102"/>
      <c r="K5773"/>
      <c r="L5773" s="102"/>
      <c r="M5773" s="135"/>
      <c r="N5773"/>
      <c r="O5773"/>
      <c r="P5773"/>
      <c r="Q5773"/>
      <c r="R5773"/>
      <c r="S5773"/>
      <c r="T5773"/>
      <c r="U5773"/>
    </row>
    <row r="5774" spans="1:21" s="105" customFormat="1" x14ac:dyDescent="0.3">
      <c r="A5774"/>
      <c r="B5774"/>
      <c r="C5774"/>
      <c r="D5774"/>
      <c r="E5774"/>
      <c r="F5774"/>
      <c r="G5774"/>
      <c r="H5774"/>
      <c r="I5774"/>
      <c r="J5774" s="102"/>
      <c r="K5774"/>
      <c r="L5774" s="102"/>
      <c r="M5774" s="135"/>
      <c r="N5774"/>
      <c r="O5774"/>
      <c r="P5774"/>
      <c r="Q5774"/>
      <c r="R5774"/>
      <c r="S5774"/>
      <c r="T5774"/>
      <c r="U5774"/>
    </row>
    <row r="5775" spans="1:21" s="105" customFormat="1" x14ac:dyDescent="0.3">
      <c r="A5775"/>
      <c r="B5775"/>
      <c r="C5775"/>
      <c r="D5775"/>
      <c r="E5775"/>
      <c r="F5775"/>
      <c r="G5775"/>
      <c r="H5775"/>
      <c r="I5775"/>
      <c r="J5775" s="102"/>
      <c r="K5775"/>
      <c r="L5775" s="102"/>
      <c r="M5775" s="135"/>
      <c r="N5775"/>
      <c r="O5775"/>
      <c r="P5775"/>
      <c r="Q5775"/>
      <c r="R5775"/>
      <c r="S5775"/>
      <c r="T5775"/>
      <c r="U5775"/>
    </row>
    <row r="5776" spans="1:21" s="105" customFormat="1" x14ac:dyDescent="0.3">
      <c r="A5776"/>
      <c r="B5776"/>
      <c r="C5776"/>
      <c r="D5776"/>
      <c r="E5776"/>
      <c r="F5776"/>
      <c r="G5776"/>
      <c r="H5776"/>
      <c r="I5776"/>
      <c r="J5776" s="102"/>
      <c r="K5776"/>
      <c r="L5776" s="102"/>
      <c r="M5776" s="135"/>
      <c r="N5776"/>
      <c r="O5776"/>
      <c r="P5776"/>
      <c r="Q5776"/>
      <c r="R5776"/>
      <c r="S5776"/>
      <c r="T5776"/>
      <c r="U5776"/>
    </row>
    <row r="5777" spans="1:21" s="105" customFormat="1" x14ac:dyDescent="0.3">
      <c r="A5777"/>
      <c r="B5777"/>
      <c r="C5777"/>
      <c r="D5777"/>
      <c r="E5777"/>
      <c r="F5777"/>
      <c r="G5777"/>
      <c r="H5777"/>
      <c r="I5777"/>
      <c r="J5777" s="102"/>
      <c r="K5777"/>
      <c r="L5777" s="102"/>
      <c r="M5777" s="135"/>
      <c r="N5777"/>
      <c r="O5777"/>
      <c r="P5777"/>
      <c r="Q5777"/>
      <c r="R5777"/>
      <c r="S5777"/>
      <c r="T5777"/>
      <c r="U5777"/>
    </row>
    <row r="5778" spans="1:21" s="105" customFormat="1" x14ac:dyDescent="0.3">
      <c r="A5778"/>
      <c r="B5778"/>
      <c r="C5778"/>
      <c r="D5778"/>
      <c r="E5778"/>
      <c r="F5778"/>
      <c r="G5778"/>
      <c r="H5778"/>
      <c r="I5778"/>
      <c r="J5778" s="102"/>
      <c r="K5778"/>
      <c r="L5778" s="102"/>
      <c r="M5778" s="135"/>
      <c r="N5778"/>
      <c r="O5778"/>
      <c r="P5778"/>
      <c r="Q5778"/>
      <c r="R5778"/>
      <c r="S5778"/>
      <c r="T5778"/>
      <c r="U5778"/>
    </row>
    <row r="5779" spans="1:21" s="105" customFormat="1" x14ac:dyDescent="0.3">
      <c r="A5779"/>
      <c r="B5779"/>
      <c r="C5779"/>
      <c r="D5779"/>
      <c r="E5779"/>
      <c r="F5779"/>
      <c r="G5779"/>
      <c r="H5779"/>
      <c r="I5779"/>
      <c r="J5779" s="102"/>
      <c r="K5779"/>
      <c r="L5779" s="102"/>
      <c r="M5779" s="135"/>
      <c r="N5779"/>
      <c r="O5779"/>
      <c r="P5779"/>
      <c r="Q5779"/>
      <c r="R5779"/>
      <c r="S5779"/>
      <c r="T5779"/>
      <c r="U5779"/>
    </row>
    <row r="5780" spans="1:21" s="105" customFormat="1" x14ac:dyDescent="0.3">
      <c r="A5780"/>
      <c r="B5780"/>
      <c r="C5780"/>
      <c r="D5780"/>
      <c r="E5780"/>
      <c r="F5780"/>
      <c r="G5780"/>
      <c r="H5780"/>
      <c r="I5780"/>
      <c r="J5780" s="102"/>
      <c r="K5780"/>
      <c r="L5780" s="102"/>
      <c r="M5780" s="135"/>
      <c r="N5780"/>
      <c r="O5780"/>
      <c r="P5780"/>
      <c r="Q5780"/>
      <c r="R5780"/>
      <c r="S5780"/>
      <c r="T5780"/>
      <c r="U5780"/>
    </row>
    <row r="5781" spans="1:21" s="105" customFormat="1" x14ac:dyDescent="0.3">
      <c r="A5781"/>
      <c r="B5781"/>
      <c r="C5781"/>
      <c r="D5781"/>
      <c r="E5781"/>
      <c r="F5781"/>
      <c r="G5781"/>
      <c r="H5781"/>
      <c r="I5781"/>
      <c r="J5781" s="102"/>
      <c r="K5781"/>
      <c r="L5781" s="102"/>
      <c r="M5781" s="135"/>
      <c r="N5781"/>
      <c r="O5781"/>
      <c r="P5781"/>
      <c r="Q5781"/>
      <c r="R5781"/>
      <c r="S5781"/>
      <c r="T5781"/>
      <c r="U5781"/>
    </row>
    <row r="5782" spans="1:21" s="105" customFormat="1" x14ac:dyDescent="0.3">
      <c r="A5782"/>
      <c r="B5782"/>
      <c r="C5782"/>
      <c r="D5782"/>
      <c r="E5782"/>
      <c r="F5782"/>
      <c r="G5782"/>
      <c r="H5782"/>
      <c r="I5782"/>
      <c r="J5782" s="102"/>
      <c r="K5782"/>
      <c r="L5782" s="102"/>
      <c r="M5782" s="135"/>
      <c r="N5782"/>
      <c r="O5782"/>
      <c r="P5782"/>
      <c r="Q5782"/>
      <c r="R5782"/>
      <c r="S5782"/>
      <c r="T5782"/>
      <c r="U5782"/>
    </row>
    <row r="5783" spans="1:21" s="105" customFormat="1" x14ac:dyDescent="0.3">
      <c r="A5783"/>
      <c r="B5783"/>
      <c r="C5783"/>
      <c r="D5783"/>
      <c r="E5783"/>
      <c r="F5783"/>
      <c r="G5783"/>
      <c r="H5783"/>
      <c r="I5783"/>
      <c r="J5783" s="102"/>
      <c r="K5783"/>
      <c r="L5783" s="102"/>
      <c r="M5783" s="135"/>
      <c r="N5783"/>
      <c r="O5783"/>
      <c r="P5783"/>
      <c r="Q5783"/>
      <c r="R5783"/>
      <c r="S5783"/>
      <c r="T5783"/>
      <c r="U5783"/>
    </row>
    <row r="5784" spans="1:21" s="105" customFormat="1" x14ac:dyDescent="0.3">
      <c r="A5784"/>
      <c r="B5784"/>
      <c r="C5784"/>
      <c r="D5784"/>
      <c r="E5784"/>
      <c r="F5784"/>
      <c r="G5784"/>
      <c r="H5784"/>
      <c r="I5784"/>
      <c r="J5784" s="102"/>
      <c r="K5784"/>
      <c r="L5784" s="102"/>
      <c r="M5784" s="135"/>
      <c r="N5784"/>
      <c r="O5784"/>
      <c r="P5784"/>
      <c r="Q5784"/>
      <c r="R5784"/>
      <c r="S5784"/>
      <c r="T5784"/>
      <c r="U5784"/>
    </row>
    <row r="5785" spans="1:21" s="105" customFormat="1" x14ac:dyDescent="0.3">
      <c r="A5785"/>
      <c r="B5785"/>
      <c r="C5785"/>
      <c r="D5785"/>
      <c r="E5785"/>
      <c r="F5785"/>
      <c r="G5785"/>
      <c r="H5785"/>
      <c r="I5785"/>
      <c r="J5785" s="102"/>
      <c r="K5785"/>
      <c r="L5785" s="102"/>
      <c r="M5785" s="135"/>
      <c r="N5785"/>
      <c r="O5785"/>
      <c r="P5785"/>
      <c r="Q5785"/>
      <c r="R5785"/>
      <c r="S5785"/>
      <c r="T5785"/>
      <c r="U5785"/>
    </row>
    <row r="5786" spans="1:21" s="105" customFormat="1" x14ac:dyDescent="0.3">
      <c r="A5786"/>
      <c r="B5786"/>
      <c r="C5786"/>
      <c r="D5786"/>
      <c r="E5786"/>
      <c r="F5786"/>
      <c r="G5786"/>
      <c r="H5786"/>
      <c r="I5786"/>
      <c r="J5786" s="102"/>
      <c r="K5786"/>
      <c r="L5786" s="102"/>
      <c r="M5786" s="135"/>
      <c r="N5786"/>
      <c r="O5786"/>
      <c r="P5786"/>
      <c r="Q5786"/>
      <c r="R5786"/>
      <c r="S5786"/>
      <c r="T5786"/>
      <c r="U5786"/>
    </row>
    <row r="5787" spans="1:21" s="105" customFormat="1" x14ac:dyDescent="0.3">
      <c r="A5787"/>
      <c r="B5787"/>
      <c r="C5787"/>
      <c r="D5787"/>
      <c r="E5787"/>
      <c r="F5787"/>
      <c r="G5787"/>
      <c r="H5787"/>
      <c r="I5787"/>
      <c r="J5787" s="102"/>
      <c r="K5787"/>
      <c r="L5787" s="102"/>
      <c r="M5787" s="135"/>
      <c r="N5787"/>
      <c r="O5787"/>
      <c r="P5787"/>
      <c r="Q5787"/>
      <c r="R5787"/>
      <c r="S5787"/>
      <c r="T5787"/>
      <c r="U5787"/>
    </row>
    <row r="5788" spans="1:21" s="105" customFormat="1" x14ac:dyDescent="0.3">
      <c r="A5788"/>
      <c r="B5788"/>
      <c r="C5788"/>
      <c r="D5788"/>
      <c r="E5788"/>
      <c r="F5788"/>
      <c r="G5788"/>
      <c r="H5788"/>
      <c r="I5788"/>
      <c r="J5788" s="102"/>
      <c r="K5788"/>
      <c r="L5788" s="102"/>
      <c r="M5788" s="135"/>
      <c r="N5788"/>
      <c r="O5788"/>
      <c r="P5788"/>
      <c r="Q5788"/>
      <c r="R5788"/>
      <c r="S5788"/>
      <c r="T5788"/>
      <c r="U5788"/>
    </row>
    <row r="5789" spans="1:21" s="105" customFormat="1" x14ac:dyDescent="0.3">
      <c r="A5789"/>
      <c r="B5789"/>
      <c r="C5789"/>
      <c r="D5789"/>
      <c r="E5789"/>
      <c r="F5789"/>
      <c r="G5789"/>
      <c r="H5789"/>
      <c r="I5789"/>
      <c r="J5789" s="102"/>
      <c r="K5789"/>
      <c r="L5789" s="102"/>
      <c r="M5789" s="135"/>
      <c r="N5789"/>
      <c r="O5789"/>
      <c r="P5789"/>
      <c r="Q5789"/>
      <c r="R5789"/>
      <c r="S5789"/>
      <c r="T5789"/>
      <c r="U5789"/>
    </row>
    <row r="5790" spans="1:21" s="105" customFormat="1" x14ac:dyDescent="0.3">
      <c r="A5790"/>
      <c r="B5790"/>
      <c r="C5790"/>
      <c r="D5790"/>
      <c r="E5790"/>
      <c r="F5790"/>
      <c r="G5790"/>
      <c r="H5790"/>
      <c r="I5790"/>
      <c r="J5790" s="102"/>
      <c r="K5790"/>
      <c r="L5790" s="102"/>
      <c r="M5790" s="135"/>
      <c r="N5790"/>
      <c r="O5790"/>
      <c r="P5790"/>
      <c r="Q5790"/>
      <c r="R5790"/>
      <c r="S5790"/>
      <c r="T5790"/>
      <c r="U5790"/>
    </row>
    <row r="5791" spans="1:21" s="105" customFormat="1" x14ac:dyDescent="0.3">
      <c r="A5791"/>
      <c r="B5791"/>
      <c r="C5791"/>
      <c r="D5791"/>
      <c r="E5791"/>
      <c r="F5791"/>
      <c r="G5791"/>
      <c r="H5791"/>
      <c r="I5791"/>
      <c r="J5791" s="102"/>
      <c r="K5791"/>
      <c r="L5791" s="102"/>
      <c r="M5791" s="135"/>
      <c r="N5791"/>
      <c r="O5791"/>
      <c r="P5791"/>
      <c r="Q5791"/>
      <c r="R5791"/>
      <c r="S5791"/>
      <c r="T5791"/>
      <c r="U5791"/>
    </row>
    <row r="5792" spans="1:21" s="105" customFormat="1" x14ac:dyDescent="0.3">
      <c r="A5792"/>
      <c r="B5792"/>
      <c r="C5792"/>
      <c r="D5792"/>
      <c r="E5792"/>
      <c r="F5792"/>
      <c r="G5792"/>
      <c r="H5792"/>
      <c r="I5792"/>
      <c r="J5792" s="102"/>
      <c r="K5792"/>
      <c r="L5792" s="102"/>
      <c r="M5792" s="135"/>
      <c r="N5792"/>
      <c r="O5792"/>
      <c r="P5792"/>
      <c r="Q5792"/>
      <c r="R5792"/>
      <c r="S5792"/>
      <c r="T5792"/>
      <c r="U5792"/>
    </row>
    <row r="5793" spans="1:21" s="105" customFormat="1" x14ac:dyDescent="0.3">
      <c r="A5793"/>
      <c r="B5793"/>
      <c r="C5793"/>
      <c r="D5793"/>
      <c r="E5793"/>
      <c r="F5793"/>
      <c r="G5793"/>
      <c r="H5793"/>
      <c r="I5793"/>
      <c r="J5793" s="102"/>
      <c r="K5793"/>
      <c r="L5793" s="102"/>
      <c r="M5793" s="135"/>
      <c r="N5793"/>
      <c r="O5793"/>
      <c r="P5793"/>
      <c r="Q5793"/>
      <c r="R5793"/>
      <c r="S5793"/>
      <c r="T5793"/>
      <c r="U5793"/>
    </row>
    <row r="5794" spans="1:21" s="105" customFormat="1" x14ac:dyDescent="0.3">
      <c r="A5794"/>
      <c r="B5794"/>
      <c r="C5794"/>
      <c r="D5794"/>
      <c r="E5794"/>
      <c r="F5794"/>
      <c r="G5794"/>
      <c r="H5794"/>
      <c r="I5794"/>
      <c r="J5794" s="102"/>
      <c r="K5794"/>
      <c r="L5794" s="102"/>
      <c r="M5794" s="135"/>
      <c r="N5794"/>
      <c r="O5794"/>
      <c r="P5794"/>
      <c r="Q5794"/>
      <c r="R5794"/>
      <c r="S5794"/>
      <c r="T5794"/>
      <c r="U5794"/>
    </row>
    <row r="5795" spans="1:21" s="105" customFormat="1" x14ac:dyDescent="0.3">
      <c r="A5795"/>
      <c r="B5795"/>
      <c r="C5795"/>
      <c r="D5795"/>
      <c r="E5795"/>
      <c r="F5795"/>
      <c r="G5795"/>
      <c r="H5795"/>
      <c r="I5795"/>
      <c r="J5795" s="102"/>
      <c r="K5795"/>
      <c r="L5795" s="102"/>
      <c r="M5795" s="135"/>
      <c r="N5795"/>
      <c r="O5795"/>
      <c r="P5795"/>
      <c r="Q5795"/>
      <c r="R5795"/>
      <c r="S5795"/>
      <c r="T5795"/>
      <c r="U5795"/>
    </row>
    <row r="5796" spans="1:21" s="105" customFormat="1" x14ac:dyDescent="0.3">
      <c r="A5796"/>
      <c r="B5796"/>
      <c r="C5796"/>
      <c r="D5796"/>
      <c r="E5796"/>
      <c r="F5796"/>
      <c r="G5796"/>
      <c r="H5796"/>
      <c r="I5796"/>
      <c r="J5796" s="102"/>
      <c r="K5796"/>
      <c r="L5796" s="102"/>
      <c r="M5796" s="135"/>
      <c r="N5796"/>
      <c r="O5796"/>
      <c r="P5796"/>
      <c r="Q5796"/>
      <c r="R5796"/>
      <c r="S5796"/>
      <c r="T5796"/>
      <c r="U5796"/>
    </row>
    <row r="5797" spans="1:21" s="105" customFormat="1" x14ac:dyDescent="0.3">
      <c r="A5797"/>
      <c r="B5797"/>
      <c r="C5797"/>
      <c r="D5797"/>
      <c r="E5797"/>
      <c r="F5797"/>
      <c r="G5797"/>
      <c r="H5797"/>
      <c r="I5797"/>
      <c r="J5797" s="102"/>
      <c r="K5797"/>
      <c r="L5797" s="102"/>
      <c r="M5797" s="135"/>
      <c r="N5797"/>
      <c r="O5797"/>
      <c r="P5797"/>
      <c r="Q5797"/>
      <c r="R5797"/>
      <c r="S5797"/>
      <c r="T5797"/>
      <c r="U5797"/>
    </row>
    <row r="5798" spans="1:21" s="105" customFormat="1" x14ac:dyDescent="0.3">
      <c r="A5798"/>
      <c r="B5798"/>
      <c r="C5798"/>
      <c r="D5798"/>
      <c r="E5798"/>
      <c r="F5798"/>
      <c r="G5798"/>
      <c r="H5798"/>
      <c r="I5798"/>
      <c r="J5798" s="102"/>
      <c r="K5798"/>
      <c r="L5798" s="102"/>
      <c r="M5798" s="135"/>
      <c r="N5798"/>
      <c r="O5798"/>
      <c r="P5798"/>
      <c r="Q5798"/>
      <c r="R5798"/>
      <c r="S5798"/>
      <c r="T5798"/>
      <c r="U5798"/>
    </row>
    <row r="5799" spans="1:21" s="105" customFormat="1" x14ac:dyDescent="0.3">
      <c r="A5799"/>
      <c r="B5799"/>
      <c r="C5799"/>
      <c r="D5799"/>
      <c r="E5799"/>
      <c r="F5799"/>
      <c r="G5799"/>
      <c r="H5799"/>
      <c r="I5799"/>
      <c r="J5799" s="102"/>
      <c r="K5799"/>
      <c r="L5799" s="102"/>
      <c r="M5799" s="135"/>
      <c r="N5799"/>
      <c r="O5799"/>
      <c r="P5799"/>
      <c r="Q5799"/>
      <c r="R5799"/>
      <c r="S5799"/>
      <c r="T5799"/>
      <c r="U5799"/>
    </row>
    <row r="5800" spans="1:21" s="105" customFormat="1" x14ac:dyDescent="0.3">
      <c r="A5800"/>
      <c r="B5800"/>
      <c r="C5800"/>
      <c r="D5800"/>
      <c r="E5800"/>
      <c r="F5800"/>
      <c r="G5800"/>
      <c r="H5800"/>
      <c r="I5800"/>
      <c r="J5800" s="102"/>
      <c r="K5800"/>
      <c r="L5800" s="102"/>
      <c r="M5800" s="135"/>
      <c r="N5800"/>
      <c r="O5800"/>
      <c r="P5800"/>
      <c r="Q5800"/>
      <c r="R5800"/>
      <c r="S5800"/>
      <c r="T5800"/>
      <c r="U5800"/>
    </row>
    <row r="5801" spans="1:21" s="105" customFormat="1" x14ac:dyDescent="0.3">
      <c r="A5801"/>
      <c r="B5801"/>
      <c r="C5801"/>
      <c r="D5801"/>
      <c r="E5801"/>
      <c r="F5801"/>
      <c r="G5801"/>
      <c r="H5801"/>
      <c r="I5801"/>
      <c r="J5801" s="102"/>
      <c r="K5801"/>
      <c r="L5801" s="102"/>
      <c r="M5801" s="135"/>
      <c r="N5801"/>
      <c r="O5801"/>
      <c r="P5801"/>
      <c r="Q5801"/>
      <c r="R5801"/>
      <c r="S5801"/>
      <c r="T5801"/>
      <c r="U5801"/>
    </row>
    <row r="5802" spans="1:21" s="105" customFormat="1" x14ac:dyDescent="0.3">
      <c r="A5802"/>
      <c r="B5802"/>
      <c r="C5802"/>
      <c r="D5802"/>
      <c r="E5802"/>
      <c r="F5802"/>
      <c r="G5802"/>
      <c r="H5802"/>
      <c r="I5802"/>
      <c r="J5802" s="102"/>
      <c r="K5802"/>
      <c r="L5802" s="102"/>
      <c r="M5802" s="135"/>
      <c r="N5802"/>
      <c r="O5802"/>
      <c r="P5802"/>
      <c r="Q5802"/>
      <c r="R5802"/>
      <c r="S5802"/>
      <c r="T5802"/>
      <c r="U5802"/>
    </row>
    <row r="5803" spans="1:21" s="105" customFormat="1" x14ac:dyDescent="0.3">
      <c r="A5803"/>
      <c r="B5803"/>
      <c r="C5803"/>
      <c r="D5803"/>
      <c r="E5803"/>
      <c r="F5803"/>
      <c r="G5803"/>
      <c r="H5803"/>
      <c r="I5803"/>
      <c r="J5803" s="102"/>
      <c r="K5803"/>
      <c r="L5803" s="102"/>
      <c r="M5803" s="135"/>
      <c r="N5803"/>
      <c r="O5803"/>
      <c r="P5803"/>
      <c r="Q5803"/>
      <c r="R5803"/>
      <c r="S5803"/>
      <c r="T5803"/>
      <c r="U5803"/>
    </row>
    <row r="5804" spans="1:21" s="105" customFormat="1" x14ac:dyDescent="0.3">
      <c r="A5804"/>
      <c r="B5804"/>
      <c r="C5804"/>
      <c r="D5804"/>
      <c r="E5804"/>
      <c r="F5804"/>
      <c r="G5804"/>
      <c r="H5804"/>
      <c r="I5804"/>
      <c r="J5804" s="102"/>
      <c r="K5804"/>
      <c r="L5804" s="102"/>
      <c r="M5804" s="135"/>
      <c r="N5804"/>
      <c r="O5804"/>
      <c r="P5804"/>
      <c r="Q5804"/>
      <c r="R5804"/>
      <c r="S5804"/>
      <c r="T5804"/>
      <c r="U5804"/>
    </row>
    <row r="5805" spans="1:21" s="105" customFormat="1" x14ac:dyDescent="0.3">
      <c r="A5805"/>
      <c r="B5805"/>
      <c r="C5805"/>
      <c r="D5805"/>
      <c r="E5805"/>
      <c r="F5805"/>
      <c r="G5805"/>
      <c r="H5805"/>
      <c r="I5805"/>
      <c r="J5805" s="102"/>
      <c r="K5805"/>
      <c r="L5805" s="102"/>
      <c r="M5805" s="135"/>
      <c r="N5805"/>
      <c r="O5805"/>
      <c r="P5805"/>
      <c r="Q5805"/>
      <c r="R5805"/>
      <c r="S5805"/>
      <c r="T5805"/>
      <c r="U5805"/>
    </row>
    <row r="5806" spans="1:21" s="105" customFormat="1" x14ac:dyDescent="0.3">
      <c r="A5806"/>
      <c r="B5806"/>
      <c r="C5806"/>
      <c r="D5806"/>
      <c r="E5806"/>
      <c r="F5806"/>
      <c r="G5806"/>
      <c r="H5806"/>
      <c r="I5806"/>
      <c r="J5806" s="102"/>
      <c r="K5806"/>
      <c r="L5806" s="102"/>
      <c r="M5806" s="135"/>
      <c r="N5806"/>
      <c r="O5806"/>
      <c r="P5806"/>
      <c r="Q5806"/>
      <c r="R5806"/>
      <c r="S5806"/>
      <c r="T5806"/>
      <c r="U5806"/>
    </row>
    <row r="5807" spans="1:21" s="105" customFormat="1" x14ac:dyDescent="0.3">
      <c r="A5807"/>
      <c r="B5807"/>
      <c r="C5807"/>
      <c r="D5807"/>
      <c r="E5807"/>
      <c r="F5807"/>
      <c r="G5807"/>
      <c r="H5807"/>
      <c r="I5807"/>
      <c r="J5807" s="102"/>
      <c r="K5807"/>
      <c r="L5807" s="102"/>
      <c r="M5807" s="135"/>
      <c r="N5807"/>
      <c r="O5807"/>
      <c r="P5807"/>
      <c r="Q5807"/>
      <c r="R5807"/>
      <c r="S5807"/>
      <c r="T5807"/>
      <c r="U5807"/>
    </row>
    <row r="5808" spans="1:21" s="105" customFormat="1" x14ac:dyDescent="0.3">
      <c r="A5808"/>
      <c r="B5808"/>
      <c r="C5808"/>
      <c r="D5808"/>
      <c r="E5808"/>
      <c r="F5808"/>
      <c r="G5808"/>
      <c r="H5808"/>
      <c r="I5808"/>
      <c r="J5808" s="102"/>
      <c r="K5808"/>
      <c r="L5808" s="102"/>
      <c r="M5808" s="135"/>
      <c r="N5808"/>
      <c r="O5808"/>
      <c r="P5808"/>
      <c r="Q5808"/>
      <c r="R5808"/>
      <c r="S5808"/>
      <c r="T5808"/>
      <c r="U5808"/>
    </row>
    <row r="5809" spans="1:21" s="105" customFormat="1" x14ac:dyDescent="0.3">
      <c r="A5809"/>
      <c r="B5809"/>
      <c r="C5809"/>
      <c r="D5809"/>
      <c r="E5809"/>
      <c r="F5809"/>
      <c r="G5809"/>
      <c r="H5809"/>
      <c r="I5809"/>
      <c r="J5809" s="102"/>
      <c r="K5809"/>
      <c r="L5809" s="102"/>
      <c r="M5809" s="135"/>
      <c r="N5809"/>
      <c r="O5809"/>
      <c r="P5809"/>
      <c r="Q5809"/>
      <c r="R5809"/>
      <c r="S5809"/>
      <c r="T5809"/>
      <c r="U5809"/>
    </row>
    <row r="5810" spans="1:21" s="105" customFormat="1" x14ac:dyDescent="0.3">
      <c r="A5810"/>
      <c r="B5810"/>
      <c r="C5810"/>
      <c r="D5810"/>
      <c r="E5810"/>
      <c r="F5810"/>
      <c r="G5810"/>
      <c r="H5810"/>
      <c r="I5810"/>
      <c r="J5810" s="102"/>
      <c r="K5810"/>
      <c r="L5810" s="102"/>
      <c r="M5810" s="135"/>
      <c r="N5810"/>
      <c r="O5810"/>
      <c r="P5810"/>
      <c r="Q5810"/>
      <c r="R5810"/>
      <c r="S5810"/>
      <c r="T5810"/>
      <c r="U5810"/>
    </row>
    <row r="5811" spans="1:21" s="105" customFormat="1" x14ac:dyDescent="0.3">
      <c r="A5811"/>
      <c r="B5811"/>
      <c r="C5811"/>
      <c r="D5811"/>
      <c r="E5811"/>
      <c r="F5811"/>
      <c r="G5811"/>
      <c r="H5811"/>
      <c r="I5811"/>
      <c r="J5811" s="102"/>
      <c r="K5811"/>
      <c r="L5811" s="102"/>
      <c r="M5811" s="135"/>
      <c r="N5811"/>
      <c r="O5811"/>
      <c r="P5811"/>
      <c r="Q5811"/>
      <c r="R5811"/>
      <c r="S5811"/>
      <c r="T5811"/>
      <c r="U5811"/>
    </row>
    <row r="5812" spans="1:21" s="105" customFormat="1" x14ac:dyDescent="0.3">
      <c r="A5812"/>
      <c r="B5812"/>
      <c r="C5812"/>
      <c r="D5812"/>
      <c r="E5812"/>
      <c r="F5812"/>
      <c r="G5812"/>
      <c r="H5812"/>
      <c r="I5812"/>
      <c r="J5812" s="102"/>
      <c r="K5812"/>
      <c r="L5812" s="102"/>
      <c r="M5812" s="135"/>
      <c r="N5812"/>
      <c r="O5812"/>
      <c r="P5812"/>
      <c r="Q5812"/>
      <c r="R5812"/>
      <c r="S5812"/>
      <c r="T5812"/>
      <c r="U5812"/>
    </row>
    <row r="5813" spans="1:21" s="105" customFormat="1" x14ac:dyDescent="0.3">
      <c r="A5813"/>
      <c r="B5813"/>
      <c r="C5813"/>
      <c r="D5813"/>
      <c r="E5813"/>
      <c r="F5813"/>
      <c r="G5813"/>
      <c r="H5813"/>
      <c r="I5813"/>
      <c r="J5813" s="102"/>
      <c r="K5813"/>
      <c r="L5813" s="102"/>
      <c r="M5813" s="135"/>
      <c r="N5813"/>
      <c r="O5813"/>
      <c r="P5813"/>
      <c r="Q5813"/>
      <c r="R5813"/>
      <c r="S5813"/>
      <c r="T5813"/>
      <c r="U5813"/>
    </row>
    <row r="5814" spans="1:21" s="105" customFormat="1" x14ac:dyDescent="0.3">
      <c r="A5814"/>
      <c r="B5814"/>
      <c r="C5814"/>
      <c r="D5814"/>
      <c r="E5814"/>
      <c r="F5814"/>
      <c r="G5814"/>
      <c r="H5814"/>
      <c r="I5814"/>
      <c r="J5814" s="102"/>
      <c r="K5814"/>
      <c r="L5814" s="102"/>
      <c r="M5814" s="135"/>
      <c r="N5814"/>
      <c r="O5814"/>
      <c r="P5814"/>
      <c r="Q5814"/>
      <c r="R5814"/>
      <c r="S5814"/>
      <c r="T5814"/>
      <c r="U5814"/>
    </row>
    <row r="5815" spans="1:21" s="105" customFormat="1" x14ac:dyDescent="0.3">
      <c r="A5815"/>
      <c r="B5815"/>
      <c r="C5815"/>
      <c r="D5815"/>
      <c r="E5815"/>
      <c r="F5815"/>
      <c r="G5815"/>
      <c r="H5815"/>
      <c r="I5815"/>
      <c r="J5815" s="102"/>
      <c r="K5815"/>
      <c r="L5815" s="102"/>
      <c r="M5815" s="135"/>
      <c r="N5815"/>
      <c r="O5815"/>
      <c r="P5815"/>
      <c r="Q5815"/>
      <c r="R5815"/>
      <c r="S5815"/>
      <c r="T5815"/>
      <c r="U5815"/>
    </row>
    <row r="5816" spans="1:21" s="105" customFormat="1" x14ac:dyDescent="0.3">
      <c r="A5816"/>
      <c r="B5816"/>
      <c r="C5816"/>
      <c r="D5816"/>
      <c r="E5816"/>
      <c r="F5816"/>
      <c r="G5816"/>
      <c r="H5816"/>
      <c r="I5816"/>
      <c r="J5816" s="102"/>
      <c r="K5816"/>
      <c r="L5816" s="102"/>
      <c r="M5816" s="135"/>
      <c r="N5816"/>
      <c r="O5816"/>
      <c r="P5816"/>
      <c r="Q5816"/>
      <c r="R5816"/>
      <c r="S5816"/>
      <c r="T5816"/>
      <c r="U5816"/>
    </row>
    <row r="5817" spans="1:21" s="105" customFormat="1" x14ac:dyDescent="0.3">
      <c r="A5817"/>
      <c r="B5817"/>
      <c r="C5817"/>
      <c r="D5817"/>
      <c r="E5817"/>
      <c r="F5817"/>
      <c r="G5817"/>
      <c r="H5817"/>
      <c r="I5817"/>
      <c r="J5817" s="102"/>
      <c r="K5817"/>
      <c r="L5817" s="102"/>
      <c r="M5817" s="135"/>
      <c r="N5817"/>
      <c r="O5817"/>
      <c r="P5817"/>
      <c r="Q5817"/>
      <c r="R5817"/>
      <c r="S5817"/>
      <c r="T5817"/>
      <c r="U5817"/>
    </row>
    <row r="5818" spans="1:21" s="105" customFormat="1" x14ac:dyDescent="0.3">
      <c r="A5818"/>
      <c r="B5818"/>
      <c r="C5818"/>
      <c r="D5818"/>
      <c r="E5818"/>
      <c r="F5818"/>
      <c r="G5818"/>
      <c r="H5818"/>
      <c r="I5818"/>
      <c r="J5818" s="102"/>
      <c r="K5818"/>
      <c r="L5818" s="102"/>
      <c r="M5818" s="135"/>
      <c r="N5818"/>
      <c r="O5818"/>
      <c r="P5818"/>
      <c r="Q5818"/>
      <c r="R5818"/>
      <c r="S5818"/>
      <c r="T5818"/>
      <c r="U5818"/>
    </row>
    <row r="5819" spans="1:21" s="105" customFormat="1" x14ac:dyDescent="0.3">
      <c r="A5819"/>
      <c r="B5819"/>
      <c r="C5819"/>
      <c r="D5819"/>
      <c r="E5819"/>
      <c r="F5819"/>
      <c r="G5819"/>
      <c r="H5819"/>
      <c r="I5819"/>
      <c r="J5819" s="102"/>
      <c r="K5819"/>
      <c r="L5819" s="102"/>
      <c r="M5819" s="135"/>
      <c r="N5819"/>
      <c r="O5819"/>
      <c r="P5819"/>
      <c r="Q5819"/>
      <c r="R5819"/>
      <c r="S5819"/>
      <c r="T5819"/>
      <c r="U5819"/>
    </row>
    <row r="5820" spans="1:21" s="105" customFormat="1" x14ac:dyDescent="0.3">
      <c r="A5820"/>
      <c r="B5820"/>
      <c r="C5820"/>
      <c r="D5820"/>
      <c r="E5820"/>
      <c r="F5820"/>
      <c r="G5820"/>
      <c r="H5820"/>
      <c r="I5820"/>
      <c r="J5820" s="102"/>
      <c r="K5820"/>
      <c r="L5820" s="102"/>
      <c r="M5820" s="135"/>
      <c r="N5820"/>
      <c r="O5820"/>
      <c r="P5820"/>
      <c r="Q5820"/>
      <c r="R5820"/>
      <c r="S5820"/>
      <c r="T5820"/>
      <c r="U5820"/>
    </row>
    <row r="5821" spans="1:21" s="105" customFormat="1" x14ac:dyDescent="0.3">
      <c r="A5821"/>
      <c r="B5821"/>
      <c r="C5821"/>
      <c r="D5821"/>
      <c r="E5821"/>
      <c r="F5821"/>
      <c r="G5821"/>
      <c r="H5821"/>
      <c r="I5821"/>
      <c r="J5821" s="102"/>
      <c r="K5821"/>
      <c r="L5821" s="102"/>
      <c r="M5821" s="135"/>
      <c r="N5821"/>
      <c r="O5821"/>
      <c r="P5821"/>
      <c r="Q5821"/>
      <c r="R5821"/>
      <c r="S5821"/>
      <c r="T5821"/>
      <c r="U5821"/>
    </row>
    <row r="5822" spans="1:21" s="105" customFormat="1" x14ac:dyDescent="0.3">
      <c r="A5822"/>
      <c r="B5822"/>
      <c r="C5822"/>
      <c r="D5822"/>
      <c r="E5822"/>
      <c r="F5822"/>
      <c r="G5822"/>
      <c r="H5822"/>
      <c r="I5822"/>
      <c r="J5822" s="102"/>
      <c r="K5822"/>
      <c r="L5822" s="102"/>
      <c r="M5822" s="135"/>
      <c r="N5822"/>
      <c r="O5822"/>
      <c r="P5822"/>
      <c r="Q5822"/>
      <c r="R5822"/>
      <c r="S5822"/>
      <c r="T5822"/>
      <c r="U5822"/>
    </row>
    <row r="5823" spans="1:21" s="105" customFormat="1" x14ac:dyDescent="0.3">
      <c r="A5823"/>
      <c r="B5823"/>
      <c r="C5823"/>
      <c r="D5823"/>
      <c r="E5823"/>
      <c r="F5823"/>
      <c r="G5823"/>
      <c r="H5823"/>
      <c r="I5823"/>
      <c r="J5823" s="102"/>
      <c r="K5823"/>
      <c r="L5823" s="102"/>
      <c r="M5823" s="135"/>
      <c r="N5823"/>
      <c r="O5823"/>
      <c r="P5823"/>
      <c r="Q5823"/>
      <c r="R5823"/>
      <c r="S5823"/>
      <c r="T5823"/>
      <c r="U5823"/>
    </row>
    <row r="5824" spans="1:21" s="105" customFormat="1" x14ac:dyDescent="0.3">
      <c r="A5824"/>
      <c r="B5824"/>
      <c r="C5824"/>
      <c r="D5824"/>
      <c r="E5824"/>
      <c r="F5824"/>
      <c r="G5824"/>
      <c r="H5824"/>
      <c r="I5824"/>
      <c r="J5824" s="102"/>
      <c r="K5824"/>
      <c r="L5824" s="102"/>
      <c r="M5824" s="135"/>
      <c r="N5824"/>
      <c r="O5824"/>
      <c r="P5824"/>
      <c r="Q5824"/>
      <c r="R5824"/>
      <c r="S5824"/>
      <c r="T5824"/>
      <c r="U5824"/>
    </row>
    <row r="5825" spans="1:21" s="105" customFormat="1" x14ac:dyDescent="0.3">
      <c r="A5825"/>
      <c r="B5825"/>
      <c r="C5825"/>
      <c r="D5825"/>
      <c r="E5825"/>
      <c r="F5825"/>
      <c r="G5825"/>
      <c r="H5825"/>
      <c r="I5825"/>
      <c r="J5825" s="102"/>
      <c r="K5825"/>
      <c r="L5825" s="102"/>
      <c r="M5825" s="135"/>
      <c r="N5825"/>
      <c r="O5825"/>
      <c r="P5825"/>
      <c r="Q5825"/>
      <c r="R5825"/>
      <c r="S5825"/>
      <c r="T5825"/>
      <c r="U5825"/>
    </row>
    <row r="5826" spans="1:21" s="105" customFormat="1" x14ac:dyDescent="0.3">
      <c r="A5826"/>
      <c r="B5826"/>
      <c r="C5826"/>
      <c r="D5826"/>
      <c r="E5826"/>
      <c r="F5826"/>
      <c r="G5826"/>
      <c r="H5826"/>
      <c r="I5826"/>
      <c r="J5826" s="102"/>
      <c r="K5826"/>
      <c r="L5826" s="102"/>
      <c r="M5826" s="135"/>
      <c r="N5826"/>
      <c r="O5826"/>
      <c r="P5826"/>
      <c r="Q5826"/>
      <c r="R5826"/>
      <c r="S5826"/>
      <c r="T5826"/>
      <c r="U5826"/>
    </row>
    <row r="5827" spans="1:21" s="105" customFormat="1" x14ac:dyDescent="0.3">
      <c r="A5827"/>
      <c r="B5827"/>
      <c r="C5827"/>
      <c r="D5827"/>
      <c r="E5827"/>
      <c r="F5827"/>
      <c r="G5827"/>
      <c r="H5827"/>
      <c r="I5827"/>
      <c r="J5827" s="102"/>
      <c r="K5827"/>
      <c r="L5827" s="102"/>
      <c r="M5827" s="135"/>
      <c r="N5827"/>
      <c r="O5827"/>
      <c r="P5827"/>
      <c r="Q5827"/>
      <c r="R5827"/>
      <c r="S5827"/>
      <c r="T5827"/>
      <c r="U5827"/>
    </row>
    <row r="5828" spans="1:21" s="105" customFormat="1" x14ac:dyDescent="0.3">
      <c r="A5828"/>
      <c r="B5828"/>
      <c r="C5828"/>
      <c r="D5828"/>
      <c r="E5828"/>
      <c r="F5828"/>
      <c r="G5828"/>
      <c r="H5828"/>
      <c r="I5828"/>
      <c r="J5828" s="102"/>
      <c r="K5828"/>
      <c r="L5828" s="102"/>
      <c r="M5828" s="135"/>
      <c r="N5828"/>
      <c r="O5828"/>
      <c r="P5828"/>
      <c r="Q5828"/>
      <c r="R5828"/>
      <c r="S5828"/>
      <c r="T5828"/>
      <c r="U5828"/>
    </row>
    <row r="5829" spans="1:21" s="105" customFormat="1" x14ac:dyDescent="0.3">
      <c r="A5829"/>
      <c r="B5829"/>
      <c r="C5829"/>
      <c r="D5829"/>
      <c r="E5829"/>
      <c r="F5829"/>
      <c r="G5829"/>
      <c r="H5829"/>
      <c r="I5829"/>
      <c r="J5829" s="102"/>
      <c r="K5829"/>
      <c r="L5829" s="102"/>
      <c r="M5829" s="135"/>
      <c r="N5829"/>
      <c r="O5829"/>
      <c r="P5829"/>
      <c r="Q5829"/>
      <c r="R5829"/>
      <c r="S5829"/>
      <c r="T5829"/>
      <c r="U5829"/>
    </row>
    <row r="5830" spans="1:21" s="105" customFormat="1" x14ac:dyDescent="0.3">
      <c r="A5830"/>
      <c r="B5830"/>
      <c r="C5830"/>
      <c r="D5830"/>
      <c r="E5830"/>
      <c r="F5830"/>
      <c r="G5830"/>
      <c r="H5830"/>
      <c r="I5830"/>
      <c r="J5830" s="102"/>
      <c r="K5830"/>
      <c r="L5830" s="102"/>
      <c r="M5830" s="135"/>
      <c r="N5830"/>
      <c r="O5830"/>
      <c r="P5830"/>
      <c r="Q5830"/>
      <c r="R5830"/>
      <c r="S5830"/>
      <c r="T5830"/>
      <c r="U5830"/>
    </row>
    <row r="5831" spans="1:21" s="105" customFormat="1" x14ac:dyDescent="0.3">
      <c r="A5831"/>
      <c r="B5831"/>
      <c r="C5831"/>
      <c r="D5831"/>
      <c r="E5831"/>
      <c r="F5831"/>
      <c r="G5831"/>
      <c r="H5831"/>
      <c r="I5831"/>
      <c r="J5831" s="102"/>
      <c r="K5831"/>
      <c r="L5831" s="102"/>
      <c r="M5831" s="135"/>
      <c r="N5831"/>
      <c r="O5831"/>
      <c r="P5831"/>
      <c r="Q5831"/>
      <c r="R5831"/>
      <c r="S5831"/>
      <c r="T5831"/>
      <c r="U5831"/>
    </row>
    <row r="5832" spans="1:21" s="105" customFormat="1" x14ac:dyDescent="0.3">
      <c r="A5832"/>
      <c r="B5832"/>
      <c r="C5832"/>
      <c r="D5832"/>
      <c r="E5832"/>
      <c r="F5832"/>
      <c r="G5832"/>
      <c r="H5832"/>
      <c r="I5832"/>
      <c r="J5832" s="102"/>
      <c r="K5832"/>
      <c r="L5832" s="102"/>
      <c r="M5832" s="135"/>
      <c r="N5832"/>
      <c r="O5832"/>
      <c r="P5832"/>
      <c r="Q5832"/>
      <c r="R5832"/>
      <c r="S5832"/>
      <c r="T5832"/>
      <c r="U5832"/>
    </row>
    <row r="5833" spans="1:21" s="105" customFormat="1" x14ac:dyDescent="0.3">
      <c r="A5833"/>
      <c r="B5833"/>
      <c r="C5833"/>
      <c r="D5833"/>
      <c r="E5833"/>
      <c r="F5833"/>
      <c r="G5833"/>
      <c r="H5833"/>
      <c r="I5833"/>
      <c r="J5833" s="102"/>
      <c r="K5833"/>
      <c r="L5833" s="102"/>
      <c r="M5833" s="135"/>
      <c r="N5833"/>
      <c r="O5833"/>
      <c r="P5833"/>
      <c r="Q5833"/>
      <c r="R5833"/>
      <c r="S5833"/>
      <c r="T5833"/>
      <c r="U5833"/>
    </row>
    <row r="5834" spans="1:21" s="105" customFormat="1" x14ac:dyDescent="0.3">
      <c r="A5834"/>
      <c r="B5834"/>
      <c r="C5834"/>
      <c r="D5834"/>
      <c r="E5834"/>
      <c r="F5834"/>
      <c r="G5834"/>
      <c r="H5834"/>
      <c r="I5834"/>
      <c r="J5834" s="102"/>
      <c r="K5834"/>
      <c r="L5834" s="102"/>
      <c r="M5834" s="135"/>
      <c r="N5834"/>
      <c r="O5834"/>
      <c r="P5834"/>
      <c r="Q5834"/>
      <c r="R5834"/>
      <c r="S5834"/>
      <c r="T5834"/>
      <c r="U5834"/>
    </row>
    <row r="5835" spans="1:21" s="105" customFormat="1" x14ac:dyDescent="0.3">
      <c r="A5835"/>
      <c r="B5835"/>
      <c r="C5835"/>
      <c r="D5835"/>
      <c r="E5835"/>
      <c r="F5835"/>
      <c r="G5835"/>
      <c r="H5835"/>
      <c r="I5835"/>
      <c r="J5835" s="102"/>
      <c r="K5835"/>
      <c r="L5835" s="102"/>
      <c r="M5835" s="135"/>
      <c r="N5835"/>
      <c r="O5835"/>
      <c r="P5835"/>
      <c r="Q5835"/>
      <c r="R5835"/>
      <c r="S5835"/>
      <c r="T5835"/>
      <c r="U5835"/>
    </row>
    <row r="5836" spans="1:21" s="105" customFormat="1" x14ac:dyDescent="0.3">
      <c r="A5836"/>
      <c r="B5836"/>
      <c r="C5836"/>
      <c r="D5836"/>
      <c r="E5836"/>
      <c r="F5836"/>
      <c r="G5836"/>
      <c r="H5836"/>
      <c r="I5836"/>
      <c r="J5836" s="102"/>
      <c r="K5836"/>
      <c r="L5836" s="102"/>
      <c r="M5836" s="135"/>
      <c r="N5836"/>
      <c r="O5836"/>
      <c r="P5836"/>
      <c r="Q5836"/>
      <c r="R5836"/>
      <c r="S5836"/>
      <c r="T5836"/>
      <c r="U5836"/>
    </row>
    <row r="5837" spans="1:21" s="105" customFormat="1" x14ac:dyDescent="0.3">
      <c r="A5837"/>
      <c r="B5837"/>
      <c r="C5837"/>
      <c r="D5837"/>
      <c r="E5837"/>
      <c r="F5837"/>
      <c r="G5837"/>
      <c r="H5837"/>
      <c r="I5837"/>
      <c r="J5837" s="102"/>
      <c r="K5837"/>
      <c r="L5837" s="102"/>
      <c r="M5837" s="135"/>
      <c r="N5837"/>
      <c r="O5837"/>
      <c r="P5837"/>
      <c r="Q5837"/>
      <c r="R5837"/>
      <c r="S5837"/>
      <c r="T5837"/>
      <c r="U5837"/>
    </row>
    <row r="5838" spans="1:21" s="105" customFormat="1" x14ac:dyDescent="0.3">
      <c r="A5838"/>
      <c r="B5838"/>
      <c r="C5838"/>
      <c r="D5838"/>
      <c r="E5838"/>
      <c r="F5838"/>
      <c r="G5838"/>
      <c r="H5838"/>
      <c r="I5838"/>
      <c r="J5838" s="102"/>
      <c r="K5838"/>
      <c r="L5838" s="102"/>
      <c r="M5838" s="135"/>
      <c r="N5838"/>
      <c r="O5838"/>
      <c r="P5838"/>
      <c r="Q5838"/>
      <c r="R5838"/>
      <c r="S5838"/>
      <c r="T5838"/>
      <c r="U5838"/>
    </row>
    <row r="5839" spans="1:21" s="105" customFormat="1" x14ac:dyDescent="0.3">
      <c r="A5839"/>
      <c r="B5839"/>
      <c r="C5839"/>
      <c r="D5839"/>
      <c r="E5839"/>
      <c r="F5839"/>
      <c r="G5839"/>
      <c r="H5839"/>
      <c r="I5839"/>
      <c r="J5839" s="102"/>
      <c r="K5839"/>
      <c r="L5839" s="102"/>
      <c r="M5839" s="135"/>
      <c r="N5839"/>
      <c r="O5839"/>
      <c r="P5839"/>
      <c r="Q5839"/>
      <c r="R5839"/>
      <c r="S5839"/>
      <c r="T5839"/>
      <c r="U5839"/>
    </row>
    <row r="5840" spans="1:21" s="105" customFormat="1" x14ac:dyDescent="0.3">
      <c r="A5840"/>
      <c r="B5840"/>
      <c r="C5840"/>
      <c r="D5840"/>
      <c r="E5840"/>
      <c r="F5840"/>
      <c r="G5840"/>
      <c r="H5840"/>
      <c r="I5840"/>
      <c r="J5840" s="102"/>
      <c r="K5840"/>
      <c r="L5840" s="102"/>
      <c r="M5840" s="135"/>
      <c r="N5840"/>
      <c r="O5840"/>
      <c r="P5840"/>
      <c r="Q5840"/>
      <c r="R5840"/>
      <c r="S5840"/>
      <c r="T5840"/>
      <c r="U5840"/>
    </row>
    <row r="5841" spans="1:21" s="105" customFormat="1" x14ac:dyDescent="0.3">
      <c r="A5841"/>
      <c r="B5841"/>
      <c r="C5841"/>
      <c r="D5841"/>
      <c r="E5841"/>
      <c r="F5841"/>
      <c r="G5841"/>
      <c r="H5841"/>
      <c r="I5841"/>
      <c r="J5841" s="102"/>
      <c r="K5841"/>
      <c r="L5841" s="102"/>
      <c r="M5841" s="135"/>
      <c r="N5841"/>
      <c r="O5841"/>
      <c r="P5841"/>
      <c r="Q5841"/>
      <c r="R5841"/>
      <c r="S5841"/>
      <c r="T5841"/>
      <c r="U5841"/>
    </row>
    <row r="5842" spans="1:21" s="105" customFormat="1" x14ac:dyDescent="0.3">
      <c r="A5842"/>
      <c r="B5842"/>
      <c r="C5842"/>
      <c r="D5842"/>
      <c r="E5842"/>
      <c r="F5842"/>
      <c r="G5842"/>
      <c r="H5842"/>
      <c r="I5842"/>
      <c r="J5842" s="102"/>
      <c r="K5842"/>
      <c r="L5842" s="102"/>
      <c r="M5842" s="135"/>
      <c r="N5842"/>
      <c r="O5842"/>
      <c r="P5842"/>
      <c r="Q5842"/>
      <c r="R5842"/>
      <c r="S5842"/>
      <c r="T5842"/>
      <c r="U5842"/>
    </row>
    <row r="5843" spans="1:21" s="105" customFormat="1" x14ac:dyDescent="0.3">
      <c r="A5843"/>
      <c r="B5843"/>
      <c r="C5843"/>
      <c r="D5843"/>
      <c r="E5843"/>
      <c r="F5843"/>
      <c r="G5843"/>
      <c r="H5843"/>
      <c r="I5843"/>
      <c r="J5843" s="102"/>
      <c r="K5843"/>
      <c r="L5843" s="102"/>
      <c r="M5843" s="135"/>
      <c r="N5843"/>
      <c r="O5843"/>
      <c r="P5843"/>
      <c r="Q5843"/>
      <c r="R5843"/>
      <c r="S5843"/>
      <c r="T5843"/>
      <c r="U5843"/>
    </row>
    <row r="5844" spans="1:21" s="105" customFormat="1" x14ac:dyDescent="0.3">
      <c r="A5844"/>
      <c r="B5844"/>
      <c r="C5844"/>
      <c r="D5844"/>
      <c r="E5844"/>
      <c r="F5844"/>
      <c r="G5844"/>
      <c r="H5844"/>
      <c r="I5844"/>
      <c r="J5844" s="102"/>
      <c r="K5844"/>
      <c r="L5844" s="102"/>
      <c r="M5844" s="135"/>
      <c r="N5844"/>
      <c r="O5844"/>
      <c r="P5844"/>
      <c r="Q5844"/>
      <c r="R5844"/>
      <c r="S5844"/>
      <c r="T5844"/>
      <c r="U5844"/>
    </row>
    <row r="5845" spans="1:21" s="105" customFormat="1" x14ac:dyDescent="0.3">
      <c r="A5845"/>
      <c r="B5845"/>
      <c r="C5845"/>
      <c r="D5845"/>
      <c r="E5845"/>
      <c r="F5845"/>
      <c r="G5845"/>
      <c r="H5845"/>
      <c r="I5845"/>
      <c r="J5845" s="102"/>
      <c r="K5845"/>
      <c r="L5845" s="102"/>
      <c r="M5845" s="135"/>
      <c r="N5845"/>
      <c r="O5845"/>
      <c r="P5845"/>
      <c r="Q5845"/>
      <c r="R5845"/>
      <c r="S5845"/>
      <c r="T5845"/>
      <c r="U5845"/>
    </row>
    <row r="5846" spans="1:21" s="105" customFormat="1" x14ac:dyDescent="0.3">
      <c r="A5846"/>
      <c r="B5846"/>
      <c r="C5846"/>
      <c r="D5846"/>
      <c r="E5846"/>
      <c r="F5846"/>
      <c r="G5846"/>
      <c r="H5846"/>
      <c r="I5846"/>
      <c r="J5846" s="102"/>
      <c r="K5846"/>
      <c r="L5846" s="102"/>
      <c r="M5846" s="135"/>
      <c r="N5846"/>
      <c r="O5846"/>
      <c r="P5846"/>
      <c r="Q5846"/>
      <c r="R5846"/>
      <c r="S5846"/>
      <c r="T5846"/>
      <c r="U5846"/>
    </row>
    <row r="5847" spans="1:21" s="105" customFormat="1" x14ac:dyDescent="0.3">
      <c r="A5847"/>
      <c r="B5847"/>
      <c r="C5847"/>
      <c r="D5847"/>
      <c r="E5847"/>
      <c r="F5847"/>
      <c r="G5847"/>
      <c r="H5847"/>
      <c r="I5847"/>
      <c r="J5847" s="102"/>
      <c r="K5847"/>
      <c r="L5847" s="102"/>
      <c r="M5847" s="135"/>
      <c r="N5847"/>
      <c r="O5847"/>
      <c r="P5847"/>
      <c r="Q5847"/>
      <c r="R5847"/>
      <c r="S5847"/>
      <c r="T5847"/>
      <c r="U5847"/>
    </row>
    <row r="5848" spans="1:21" s="105" customFormat="1" x14ac:dyDescent="0.3">
      <c r="A5848"/>
      <c r="B5848"/>
      <c r="C5848"/>
      <c r="D5848"/>
      <c r="E5848"/>
      <c r="F5848"/>
      <c r="G5848"/>
      <c r="H5848"/>
      <c r="I5848"/>
      <c r="J5848" s="102"/>
      <c r="K5848"/>
      <c r="L5848" s="102"/>
      <c r="M5848" s="135"/>
      <c r="N5848"/>
      <c r="O5848"/>
      <c r="P5848"/>
      <c r="Q5848"/>
      <c r="R5848"/>
      <c r="S5848"/>
      <c r="T5848"/>
      <c r="U5848"/>
    </row>
    <row r="5849" spans="1:21" s="105" customFormat="1" x14ac:dyDescent="0.3">
      <c r="A5849"/>
      <c r="B5849"/>
      <c r="C5849"/>
      <c r="D5849"/>
      <c r="E5849"/>
      <c r="F5849"/>
      <c r="G5849"/>
      <c r="H5849"/>
      <c r="I5849"/>
      <c r="J5849" s="102"/>
      <c r="K5849"/>
      <c r="L5849" s="102"/>
      <c r="M5849" s="135"/>
      <c r="N5849"/>
      <c r="O5849"/>
      <c r="P5849"/>
      <c r="Q5849"/>
      <c r="R5849"/>
      <c r="S5849"/>
      <c r="T5849"/>
      <c r="U5849"/>
    </row>
    <row r="5850" spans="1:21" s="105" customFormat="1" x14ac:dyDescent="0.3">
      <c r="A5850"/>
      <c r="B5850"/>
      <c r="C5850"/>
      <c r="D5850"/>
      <c r="E5850"/>
      <c r="F5850"/>
      <c r="G5850"/>
      <c r="H5850"/>
      <c r="I5850"/>
      <c r="J5850" s="102"/>
      <c r="K5850"/>
      <c r="L5850" s="102"/>
      <c r="M5850" s="135"/>
      <c r="N5850"/>
      <c r="O5850"/>
      <c r="P5850"/>
      <c r="Q5850"/>
      <c r="R5850"/>
      <c r="S5850"/>
      <c r="T5850"/>
      <c r="U5850"/>
    </row>
    <row r="5851" spans="1:21" s="105" customFormat="1" x14ac:dyDescent="0.3">
      <c r="A5851"/>
      <c r="B5851"/>
      <c r="C5851"/>
      <c r="D5851"/>
      <c r="E5851"/>
      <c r="F5851"/>
      <c r="G5851"/>
      <c r="H5851"/>
      <c r="I5851"/>
      <c r="J5851" s="102"/>
      <c r="K5851"/>
      <c r="L5851" s="102"/>
      <c r="M5851" s="135"/>
      <c r="N5851"/>
      <c r="O5851"/>
      <c r="P5851"/>
      <c r="Q5851"/>
      <c r="R5851"/>
      <c r="S5851"/>
      <c r="T5851"/>
      <c r="U5851"/>
    </row>
    <row r="5852" spans="1:21" s="105" customFormat="1" x14ac:dyDescent="0.3">
      <c r="A5852"/>
      <c r="B5852"/>
      <c r="C5852"/>
      <c r="D5852"/>
      <c r="E5852"/>
      <c r="F5852"/>
      <c r="G5852"/>
      <c r="H5852"/>
      <c r="I5852"/>
      <c r="J5852" s="102"/>
      <c r="K5852"/>
      <c r="L5852" s="102"/>
      <c r="M5852" s="135"/>
      <c r="N5852"/>
      <c r="O5852"/>
      <c r="P5852"/>
      <c r="Q5852"/>
      <c r="R5852"/>
      <c r="S5852"/>
      <c r="T5852"/>
      <c r="U5852"/>
    </row>
    <row r="5853" spans="1:21" s="105" customFormat="1" x14ac:dyDescent="0.3">
      <c r="A5853"/>
      <c r="B5853"/>
      <c r="C5853"/>
      <c r="D5853"/>
      <c r="E5853"/>
      <c r="F5853"/>
      <c r="G5853"/>
      <c r="H5853"/>
      <c r="I5853"/>
      <c r="J5853" s="102"/>
      <c r="K5853"/>
      <c r="L5853" s="102"/>
      <c r="M5853" s="135"/>
      <c r="N5853"/>
      <c r="O5853"/>
      <c r="P5853"/>
      <c r="Q5853"/>
      <c r="R5853"/>
      <c r="S5853"/>
      <c r="T5853"/>
      <c r="U5853"/>
    </row>
    <row r="5854" spans="1:21" s="105" customFormat="1" x14ac:dyDescent="0.3">
      <c r="A5854"/>
      <c r="B5854"/>
      <c r="C5854"/>
      <c r="D5854"/>
      <c r="E5854"/>
      <c r="F5854"/>
      <c r="G5854"/>
      <c r="H5854"/>
      <c r="I5854"/>
      <c r="J5854" s="102"/>
      <c r="K5854"/>
      <c r="L5854" s="102"/>
      <c r="M5854" s="135"/>
      <c r="N5854"/>
      <c r="O5854"/>
      <c r="P5854"/>
      <c r="Q5854"/>
      <c r="R5854"/>
      <c r="S5854"/>
      <c r="T5854"/>
      <c r="U5854"/>
    </row>
    <row r="5855" spans="1:21" s="105" customFormat="1" x14ac:dyDescent="0.3">
      <c r="A5855"/>
      <c r="B5855"/>
      <c r="C5855"/>
      <c r="D5855"/>
      <c r="E5855"/>
      <c r="F5855"/>
      <c r="G5855"/>
      <c r="H5855"/>
      <c r="I5855"/>
      <c r="J5855" s="102"/>
      <c r="K5855"/>
      <c r="L5855" s="102"/>
      <c r="M5855" s="135"/>
      <c r="N5855"/>
      <c r="O5855"/>
      <c r="P5855"/>
      <c r="Q5855"/>
      <c r="R5855"/>
      <c r="S5855"/>
      <c r="T5855"/>
      <c r="U5855"/>
    </row>
    <row r="5856" spans="1:21" s="105" customFormat="1" x14ac:dyDescent="0.3">
      <c r="A5856"/>
      <c r="B5856"/>
      <c r="C5856"/>
      <c r="D5856"/>
      <c r="E5856"/>
      <c r="F5856"/>
      <c r="G5856"/>
      <c r="H5856"/>
      <c r="I5856"/>
      <c r="J5856" s="102"/>
      <c r="K5856"/>
      <c r="L5856" s="102"/>
      <c r="M5856" s="135"/>
      <c r="N5856"/>
      <c r="O5856"/>
      <c r="P5856"/>
      <c r="Q5856"/>
      <c r="R5856"/>
      <c r="S5856"/>
      <c r="T5856"/>
      <c r="U5856"/>
    </row>
    <row r="5857" spans="1:21" s="105" customFormat="1" x14ac:dyDescent="0.3">
      <c r="A5857"/>
      <c r="B5857"/>
      <c r="C5857"/>
      <c r="D5857"/>
      <c r="E5857"/>
      <c r="F5857"/>
      <c r="G5857"/>
      <c r="H5857"/>
      <c r="I5857"/>
      <c r="J5857" s="102"/>
      <c r="K5857"/>
      <c r="L5857" s="102"/>
      <c r="M5857" s="135"/>
      <c r="N5857"/>
      <c r="O5857"/>
      <c r="P5857"/>
      <c r="Q5857"/>
      <c r="R5857"/>
      <c r="S5857"/>
      <c r="T5857"/>
      <c r="U5857"/>
    </row>
    <row r="5858" spans="1:21" s="105" customFormat="1" x14ac:dyDescent="0.3">
      <c r="A5858"/>
      <c r="B5858"/>
      <c r="C5858"/>
      <c r="D5858"/>
      <c r="E5858"/>
      <c r="F5858"/>
      <c r="G5858"/>
      <c r="H5858"/>
      <c r="I5858"/>
      <c r="J5858" s="102"/>
      <c r="K5858"/>
      <c r="L5858" s="102"/>
      <c r="M5858" s="135"/>
      <c r="N5858"/>
      <c r="O5858"/>
      <c r="P5858"/>
      <c r="Q5858"/>
      <c r="R5858"/>
      <c r="S5858"/>
      <c r="T5858"/>
      <c r="U5858"/>
    </row>
    <row r="5859" spans="1:21" s="105" customFormat="1" x14ac:dyDescent="0.3">
      <c r="A5859"/>
      <c r="B5859"/>
      <c r="C5859"/>
      <c r="D5859"/>
      <c r="E5859"/>
      <c r="F5859"/>
      <c r="G5859"/>
      <c r="H5859"/>
      <c r="I5859"/>
      <c r="J5859" s="102"/>
      <c r="K5859"/>
      <c r="L5859" s="102"/>
      <c r="M5859" s="135"/>
      <c r="N5859"/>
      <c r="O5859"/>
      <c r="P5859"/>
      <c r="Q5859"/>
      <c r="R5859"/>
      <c r="S5859"/>
      <c r="T5859"/>
      <c r="U5859"/>
    </row>
    <row r="5860" spans="1:21" s="105" customFormat="1" x14ac:dyDescent="0.3">
      <c r="A5860"/>
      <c r="B5860"/>
      <c r="C5860"/>
      <c r="D5860"/>
      <c r="E5860"/>
      <c r="F5860"/>
      <c r="G5860"/>
      <c r="H5860"/>
      <c r="I5860"/>
      <c r="J5860" s="102"/>
      <c r="K5860"/>
      <c r="L5860" s="102"/>
      <c r="M5860" s="135"/>
      <c r="N5860"/>
      <c r="O5860"/>
      <c r="P5860"/>
      <c r="Q5860"/>
      <c r="R5860"/>
      <c r="S5860"/>
      <c r="T5860"/>
      <c r="U5860"/>
    </row>
    <row r="5861" spans="1:21" s="105" customFormat="1" x14ac:dyDescent="0.3">
      <c r="A5861"/>
      <c r="B5861"/>
      <c r="C5861"/>
      <c r="D5861"/>
      <c r="E5861"/>
      <c r="F5861"/>
      <c r="G5861"/>
      <c r="H5861"/>
      <c r="I5861"/>
      <c r="J5861" s="102"/>
      <c r="K5861"/>
      <c r="L5861" s="102"/>
      <c r="M5861" s="135"/>
      <c r="N5861"/>
      <c r="O5861"/>
      <c r="P5861"/>
      <c r="Q5861"/>
      <c r="R5861"/>
      <c r="S5861"/>
      <c r="T5861"/>
      <c r="U5861"/>
    </row>
    <row r="5862" spans="1:21" s="105" customFormat="1" x14ac:dyDescent="0.3">
      <c r="A5862"/>
      <c r="B5862"/>
      <c r="C5862"/>
      <c r="D5862"/>
      <c r="E5862"/>
      <c r="F5862"/>
      <c r="G5862"/>
      <c r="H5862"/>
      <c r="I5862"/>
      <c r="J5862" s="102"/>
      <c r="K5862"/>
      <c r="L5862" s="102"/>
      <c r="M5862" s="135"/>
      <c r="N5862"/>
      <c r="O5862"/>
      <c r="P5862"/>
      <c r="Q5862"/>
      <c r="R5862"/>
      <c r="S5862"/>
      <c r="T5862"/>
      <c r="U5862"/>
    </row>
    <row r="5863" spans="1:21" s="105" customFormat="1" x14ac:dyDescent="0.3">
      <c r="A5863"/>
      <c r="B5863"/>
      <c r="C5863"/>
      <c r="D5863"/>
      <c r="E5863"/>
      <c r="F5863"/>
      <c r="G5863"/>
      <c r="H5863"/>
      <c r="I5863"/>
      <c r="J5863" s="102"/>
      <c r="K5863"/>
      <c r="L5863" s="102"/>
      <c r="M5863" s="135"/>
      <c r="N5863"/>
      <c r="O5863"/>
      <c r="P5863"/>
      <c r="Q5863"/>
      <c r="R5863"/>
      <c r="S5863"/>
      <c r="T5863"/>
      <c r="U5863"/>
    </row>
    <row r="5864" spans="1:21" s="105" customFormat="1" x14ac:dyDescent="0.3">
      <c r="A5864"/>
      <c r="B5864"/>
      <c r="C5864"/>
      <c r="D5864"/>
      <c r="E5864"/>
      <c r="F5864"/>
      <c r="G5864"/>
      <c r="H5864"/>
      <c r="I5864"/>
      <c r="J5864" s="102"/>
      <c r="K5864"/>
      <c r="L5864" s="102"/>
      <c r="M5864" s="135"/>
      <c r="N5864"/>
      <c r="O5864"/>
      <c r="P5864"/>
      <c r="Q5864"/>
      <c r="R5864"/>
      <c r="S5864"/>
      <c r="T5864"/>
      <c r="U5864"/>
    </row>
    <row r="5865" spans="1:21" s="105" customFormat="1" x14ac:dyDescent="0.3">
      <c r="A5865"/>
      <c r="B5865"/>
      <c r="C5865"/>
      <c r="D5865"/>
      <c r="E5865"/>
      <c r="F5865"/>
      <c r="G5865"/>
      <c r="H5865"/>
      <c r="I5865"/>
      <c r="J5865" s="102"/>
      <c r="K5865"/>
      <c r="L5865" s="102"/>
      <c r="M5865" s="135"/>
      <c r="N5865"/>
      <c r="O5865"/>
      <c r="P5865"/>
      <c r="Q5865"/>
      <c r="R5865"/>
      <c r="S5865"/>
      <c r="T5865"/>
      <c r="U5865"/>
    </row>
    <row r="5866" spans="1:21" s="105" customFormat="1" x14ac:dyDescent="0.3">
      <c r="A5866"/>
      <c r="B5866"/>
      <c r="C5866"/>
      <c r="D5866"/>
      <c r="E5866"/>
      <c r="F5866"/>
      <c r="G5866"/>
      <c r="H5866"/>
      <c r="I5866"/>
      <c r="J5866" s="102"/>
      <c r="K5866"/>
      <c r="L5866" s="102"/>
      <c r="M5866" s="135"/>
      <c r="N5866"/>
      <c r="O5866"/>
      <c r="P5866"/>
      <c r="Q5866"/>
      <c r="R5866"/>
      <c r="S5866"/>
      <c r="T5866"/>
      <c r="U5866"/>
    </row>
    <row r="5867" spans="1:21" s="105" customFormat="1" x14ac:dyDescent="0.3">
      <c r="A5867"/>
      <c r="B5867"/>
      <c r="C5867"/>
      <c r="D5867"/>
      <c r="E5867"/>
      <c r="F5867"/>
      <c r="G5867"/>
      <c r="H5867"/>
      <c r="I5867"/>
      <c r="J5867" s="102"/>
      <c r="K5867"/>
      <c r="L5867" s="102"/>
      <c r="M5867" s="135"/>
      <c r="N5867"/>
      <c r="O5867"/>
      <c r="P5867"/>
      <c r="Q5867"/>
      <c r="R5867"/>
      <c r="S5867"/>
      <c r="T5867"/>
      <c r="U5867"/>
    </row>
    <row r="5868" spans="1:21" s="105" customFormat="1" x14ac:dyDescent="0.3">
      <c r="A5868"/>
      <c r="B5868"/>
      <c r="C5868"/>
      <c r="D5868"/>
      <c r="E5868"/>
      <c r="F5868"/>
      <c r="G5868"/>
      <c r="H5868"/>
      <c r="I5868"/>
      <c r="J5868" s="102"/>
      <c r="K5868"/>
      <c r="L5868" s="102"/>
      <c r="M5868" s="135"/>
      <c r="N5868"/>
      <c r="O5868"/>
      <c r="P5868"/>
      <c r="Q5868"/>
      <c r="R5868"/>
      <c r="S5868"/>
      <c r="T5868"/>
      <c r="U5868"/>
    </row>
    <row r="5869" spans="1:21" s="105" customFormat="1" x14ac:dyDescent="0.3">
      <c r="A5869"/>
      <c r="B5869"/>
      <c r="C5869"/>
      <c r="D5869"/>
      <c r="E5869"/>
      <c r="F5869"/>
      <c r="G5869"/>
      <c r="H5869"/>
      <c r="I5869"/>
      <c r="J5869" s="102"/>
      <c r="K5869"/>
      <c r="L5869" s="102"/>
      <c r="M5869" s="135"/>
      <c r="N5869"/>
      <c r="O5869"/>
      <c r="P5869"/>
      <c r="Q5869"/>
      <c r="R5869"/>
      <c r="S5869"/>
      <c r="T5869"/>
      <c r="U5869"/>
    </row>
    <row r="5870" spans="1:21" s="105" customFormat="1" x14ac:dyDescent="0.3">
      <c r="A5870"/>
      <c r="B5870"/>
      <c r="C5870"/>
      <c r="D5870"/>
      <c r="E5870"/>
      <c r="F5870"/>
      <c r="G5870"/>
      <c r="H5870"/>
      <c r="I5870"/>
      <c r="J5870" s="102"/>
      <c r="K5870"/>
      <c r="L5870" s="102"/>
      <c r="M5870" s="135"/>
      <c r="N5870"/>
      <c r="O5870"/>
      <c r="P5870"/>
      <c r="Q5870"/>
      <c r="R5870"/>
      <c r="S5870"/>
      <c r="T5870"/>
      <c r="U5870"/>
    </row>
    <row r="5871" spans="1:21" s="105" customFormat="1" x14ac:dyDescent="0.3">
      <c r="A5871"/>
      <c r="B5871"/>
      <c r="C5871"/>
      <c r="D5871"/>
      <c r="E5871"/>
      <c r="F5871"/>
      <c r="G5871"/>
      <c r="H5871"/>
      <c r="I5871"/>
      <c r="J5871" s="102"/>
      <c r="K5871"/>
      <c r="L5871" s="102"/>
      <c r="M5871" s="135"/>
      <c r="N5871"/>
      <c r="O5871"/>
      <c r="P5871"/>
      <c r="Q5871"/>
      <c r="R5871"/>
      <c r="S5871"/>
      <c r="T5871"/>
      <c r="U5871"/>
    </row>
    <row r="5872" spans="1:21" s="105" customFormat="1" x14ac:dyDescent="0.3">
      <c r="A5872"/>
      <c r="B5872"/>
      <c r="C5872"/>
      <c r="D5872"/>
      <c r="E5872"/>
      <c r="F5872"/>
      <c r="G5872"/>
      <c r="H5872"/>
      <c r="I5872"/>
      <c r="J5872" s="102"/>
      <c r="K5872"/>
      <c r="L5872" s="102"/>
      <c r="M5872" s="135"/>
      <c r="N5872"/>
      <c r="O5872"/>
      <c r="P5872"/>
      <c r="Q5872"/>
      <c r="R5872"/>
      <c r="S5872"/>
      <c r="T5872"/>
      <c r="U5872"/>
    </row>
    <row r="5873" spans="1:21" s="105" customFormat="1" x14ac:dyDescent="0.3">
      <c r="A5873"/>
      <c r="B5873"/>
      <c r="C5873"/>
      <c r="D5873"/>
      <c r="E5873"/>
      <c r="F5873"/>
      <c r="G5873"/>
      <c r="H5873"/>
      <c r="I5873"/>
      <c r="J5873" s="102"/>
      <c r="K5873"/>
      <c r="L5873" s="102"/>
      <c r="M5873" s="135"/>
      <c r="N5873"/>
      <c r="O5873"/>
      <c r="P5873"/>
      <c r="Q5873"/>
      <c r="R5873"/>
      <c r="S5873"/>
      <c r="T5873"/>
      <c r="U5873"/>
    </row>
    <row r="5874" spans="1:21" s="105" customFormat="1" x14ac:dyDescent="0.3">
      <c r="A5874"/>
      <c r="B5874"/>
      <c r="C5874"/>
      <c r="D5874"/>
      <c r="E5874"/>
      <c r="F5874"/>
      <c r="G5874"/>
      <c r="H5874"/>
      <c r="I5874"/>
      <c r="J5874" s="102"/>
      <c r="K5874"/>
      <c r="L5874" s="102"/>
      <c r="M5874" s="135"/>
      <c r="N5874"/>
      <c r="O5874"/>
      <c r="P5874"/>
      <c r="Q5874"/>
      <c r="R5874"/>
      <c r="S5874"/>
      <c r="T5874"/>
      <c r="U5874"/>
    </row>
    <row r="5875" spans="1:21" s="105" customFormat="1" x14ac:dyDescent="0.3">
      <c r="A5875"/>
      <c r="B5875"/>
      <c r="C5875"/>
      <c r="D5875"/>
      <c r="E5875"/>
      <c r="F5875"/>
      <c r="G5875"/>
      <c r="H5875"/>
      <c r="I5875"/>
      <c r="J5875" s="102"/>
      <c r="K5875"/>
      <c r="L5875" s="102"/>
      <c r="M5875" s="135"/>
      <c r="N5875"/>
      <c r="O5875"/>
      <c r="P5875"/>
      <c r="Q5875"/>
      <c r="R5875"/>
      <c r="S5875"/>
      <c r="T5875"/>
      <c r="U5875"/>
    </row>
    <row r="5876" spans="1:21" s="105" customFormat="1" x14ac:dyDescent="0.3">
      <c r="A5876"/>
      <c r="B5876"/>
      <c r="C5876"/>
      <c r="D5876"/>
      <c r="E5876"/>
      <c r="F5876"/>
      <c r="G5876"/>
      <c r="H5876"/>
      <c r="I5876"/>
      <c r="J5876" s="102"/>
      <c r="K5876"/>
      <c r="L5876" s="102"/>
      <c r="M5876" s="135"/>
      <c r="N5876"/>
      <c r="O5876"/>
      <c r="P5876"/>
      <c r="Q5876"/>
      <c r="R5876"/>
      <c r="S5876"/>
      <c r="T5876"/>
      <c r="U5876"/>
    </row>
    <row r="5877" spans="1:21" s="105" customFormat="1" x14ac:dyDescent="0.3">
      <c r="A5877"/>
      <c r="B5877"/>
      <c r="C5877"/>
      <c r="D5877"/>
      <c r="E5877"/>
      <c r="F5877"/>
      <c r="G5877"/>
      <c r="H5877"/>
      <c r="I5877"/>
      <c r="J5877" s="102"/>
      <c r="K5877"/>
      <c r="L5877" s="102"/>
      <c r="M5877" s="135"/>
      <c r="N5877"/>
      <c r="O5877"/>
      <c r="P5877"/>
      <c r="Q5877"/>
      <c r="R5877"/>
      <c r="S5877"/>
      <c r="T5877"/>
      <c r="U5877"/>
    </row>
    <row r="5878" spans="1:21" s="105" customFormat="1" x14ac:dyDescent="0.3">
      <c r="A5878"/>
      <c r="B5878"/>
      <c r="C5878"/>
      <c r="D5878"/>
      <c r="E5878"/>
      <c r="F5878"/>
      <c r="G5878"/>
      <c r="H5878"/>
      <c r="I5878"/>
      <c r="J5878" s="102"/>
      <c r="K5878"/>
      <c r="L5878" s="102"/>
      <c r="M5878" s="135"/>
      <c r="N5878"/>
      <c r="O5878"/>
      <c r="P5878"/>
      <c r="Q5878"/>
      <c r="R5878"/>
      <c r="S5878"/>
      <c r="T5878"/>
      <c r="U5878"/>
    </row>
    <row r="5879" spans="1:21" s="105" customFormat="1" x14ac:dyDescent="0.3">
      <c r="A5879"/>
      <c r="B5879"/>
      <c r="C5879"/>
      <c r="D5879"/>
      <c r="E5879"/>
      <c r="F5879"/>
      <c r="G5879"/>
      <c r="H5879"/>
      <c r="I5879"/>
      <c r="J5879" s="102"/>
      <c r="K5879"/>
      <c r="L5879" s="102"/>
      <c r="M5879" s="135"/>
      <c r="N5879"/>
      <c r="O5879"/>
      <c r="P5879"/>
      <c r="Q5879"/>
      <c r="R5879"/>
      <c r="S5879"/>
      <c r="T5879"/>
      <c r="U5879"/>
    </row>
    <row r="5880" spans="1:21" s="105" customFormat="1" x14ac:dyDescent="0.3">
      <c r="A5880"/>
      <c r="B5880"/>
      <c r="C5880"/>
      <c r="D5880"/>
      <c r="E5880"/>
      <c r="F5880"/>
      <c r="G5880"/>
      <c r="H5880"/>
      <c r="I5880"/>
      <c r="J5880" s="102"/>
      <c r="K5880"/>
      <c r="L5880" s="102"/>
      <c r="M5880" s="135"/>
      <c r="N5880"/>
      <c r="O5880"/>
      <c r="P5880"/>
      <c r="Q5880"/>
      <c r="R5880"/>
      <c r="S5880"/>
      <c r="T5880"/>
      <c r="U5880"/>
    </row>
    <row r="5881" spans="1:21" s="105" customFormat="1" x14ac:dyDescent="0.3">
      <c r="A5881"/>
      <c r="B5881"/>
      <c r="C5881"/>
      <c r="D5881"/>
      <c r="E5881"/>
      <c r="F5881"/>
      <c r="G5881"/>
      <c r="H5881"/>
      <c r="I5881"/>
      <c r="J5881" s="102"/>
      <c r="K5881"/>
      <c r="L5881" s="102"/>
      <c r="M5881" s="135"/>
      <c r="N5881"/>
      <c r="O5881"/>
      <c r="P5881"/>
      <c r="Q5881"/>
      <c r="R5881"/>
      <c r="S5881"/>
      <c r="T5881"/>
      <c r="U5881"/>
    </row>
    <row r="5882" spans="1:21" s="105" customFormat="1" x14ac:dyDescent="0.3">
      <c r="A5882"/>
      <c r="B5882"/>
      <c r="C5882"/>
      <c r="D5882"/>
      <c r="E5882"/>
      <c r="F5882"/>
      <c r="G5882"/>
      <c r="H5882"/>
      <c r="I5882"/>
      <c r="J5882" s="102"/>
      <c r="K5882"/>
      <c r="L5882" s="102"/>
      <c r="M5882" s="135"/>
      <c r="N5882"/>
      <c r="O5882"/>
      <c r="P5882"/>
      <c r="Q5882"/>
      <c r="R5882"/>
      <c r="S5882"/>
      <c r="T5882"/>
      <c r="U5882"/>
    </row>
    <row r="5883" spans="1:21" s="105" customFormat="1" x14ac:dyDescent="0.3">
      <c r="A5883"/>
      <c r="B5883"/>
      <c r="C5883"/>
      <c r="D5883"/>
      <c r="E5883"/>
      <c r="F5883"/>
      <c r="G5883"/>
      <c r="H5883"/>
      <c r="I5883"/>
      <c r="J5883" s="102"/>
      <c r="K5883"/>
      <c r="L5883" s="102"/>
      <c r="M5883" s="135"/>
      <c r="N5883"/>
      <c r="O5883"/>
      <c r="P5883"/>
      <c r="Q5883"/>
      <c r="R5883"/>
      <c r="S5883"/>
      <c r="T5883"/>
      <c r="U5883"/>
    </row>
    <row r="5884" spans="1:21" s="105" customFormat="1" x14ac:dyDescent="0.3">
      <c r="A5884"/>
      <c r="B5884"/>
      <c r="C5884"/>
      <c r="D5884"/>
      <c r="E5884"/>
      <c r="F5884"/>
      <c r="G5884"/>
      <c r="H5884"/>
      <c r="I5884"/>
      <c r="J5884" s="102"/>
      <c r="K5884"/>
      <c r="L5884" s="102"/>
      <c r="M5884" s="135"/>
      <c r="N5884"/>
      <c r="O5884"/>
      <c r="P5884"/>
      <c r="Q5884"/>
      <c r="R5884"/>
      <c r="S5884"/>
      <c r="T5884"/>
      <c r="U5884"/>
    </row>
    <row r="5885" spans="1:21" s="105" customFormat="1" x14ac:dyDescent="0.3">
      <c r="A5885"/>
      <c r="B5885"/>
      <c r="C5885"/>
      <c r="D5885"/>
      <c r="E5885"/>
      <c r="F5885"/>
      <c r="G5885"/>
      <c r="H5885"/>
      <c r="I5885"/>
      <c r="J5885" s="102"/>
      <c r="K5885"/>
      <c r="L5885" s="102"/>
      <c r="M5885" s="135"/>
      <c r="N5885"/>
      <c r="O5885"/>
      <c r="P5885"/>
      <c r="Q5885"/>
      <c r="R5885"/>
      <c r="S5885"/>
      <c r="T5885"/>
      <c r="U5885"/>
    </row>
    <row r="5886" spans="1:21" s="105" customFormat="1" x14ac:dyDescent="0.3">
      <c r="A5886"/>
      <c r="B5886"/>
      <c r="C5886"/>
      <c r="D5886"/>
      <c r="E5886"/>
      <c r="F5886"/>
      <c r="G5886"/>
      <c r="H5886"/>
      <c r="I5886"/>
      <c r="J5886" s="102"/>
      <c r="K5886"/>
      <c r="L5886" s="102"/>
      <c r="M5886" s="135"/>
      <c r="N5886"/>
      <c r="O5886"/>
      <c r="P5886"/>
      <c r="Q5886"/>
      <c r="R5886"/>
      <c r="S5886"/>
      <c r="T5886"/>
      <c r="U5886"/>
    </row>
    <row r="5887" spans="1:21" s="105" customFormat="1" x14ac:dyDescent="0.3">
      <c r="A5887"/>
      <c r="B5887"/>
      <c r="C5887"/>
      <c r="D5887"/>
      <c r="E5887"/>
      <c r="F5887"/>
      <c r="G5887"/>
      <c r="H5887"/>
      <c r="I5887"/>
      <c r="J5887" s="102"/>
      <c r="K5887"/>
      <c r="L5887" s="102"/>
      <c r="M5887" s="135"/>
      <c r="N5887"/>
      <c r="O5887"/>
      <c r="P5887"/>
      <c r="Q5887"/>
      <c r="R5887"/>
      <c r="S5887"/>
      <c r="T5887"/>
      <c r="U5887"/>
    </row>
    <row r="5888" spans="1:21" s="105" customFormat="1" x14ac:dyDescent="0.3">
      <c r="A5888"/>
      <c r="B5888"/>
      <c r="C5888"/>
      <c r="D5888"/>
      <c r="E5888"/>
      <c r="F5888"/>
      <c r="G5888"/>
      <c r="H5888"/>
      <c r="I5888"/>
      <c r="J5888" s="102"/>
      <c r="K5888"/>
      <c r="L5888" s="102"/>
      <c r="M5888" s="135"/>
      <c r="N5888"/>
      <c r="O5888"/>
      <c r="P5888"/>
      <c r="Q5888"/>
      <c r="R5888"/>
      <c r="S5888"/>
      <c r="T5888"/>
      <c r="U5888"/>
    </row>
    <row r="5889" spans="1:21" s="105" customFormat="1" x14ac:dyDescent="0.3">
      <c r="A5889"/>
      <c r="B5889"/>
      <c r="C5889"/>
      <c r="D5889"/>
      <c r="E5889"/>
      <c r="F5889"/>
      <c r="G5889"/>
      <c r="H5889"/>
      <c r="I5889"/>
      <c r="J5889" s="102"/>
      <c r="K5889"/>
      <c r="L5889" s="102"/>
      <c r="M5889" s="135"/>
      <c r="N5889"/>
      <c r="O5889"/>
      <c r="P5889"/>
      <c r="Q5889"/>
      <c r="R5889"/>
      <c r="S5889"/>
      <c r="T5889"/>
      <c r="U5889"/>
    </row>
    <row r="5890" spans="1:21" s="105" customFormat="1" x14ac:dyDescent="0.3">
      <c r="A5890"/>
      <c r="B5890"/>
      <c r="C5890"/>
      <c r="D5890"/>
      <c r="E5890"/>
      <c r="F5890"/>
      <c r="G5890"/>
      <c r="H5890"/>
      <c r="I5890"/>
      <c r="J5890" s="102"/>
      <c r="K5890"/>
      <c r="L5890" s="102"/>
      <c r="M5890" s="135"/>
      <c r="N5890"/>
      <c r="O5890"/>
      <c r="P5890"/>
      <c r="Q5890"/>
      <c r="R5890"/>
      <c r="S5890"/>
      <c r="T5890"/>
      <c r="U5890"/>
    </row>
    <row r="5891" spans="1:21" s="105" customFormat="1" x14ac:dyDescent="0.3">
      <c r="A5891"/>
      <c r="B5891"/>
      <c r="C5891"/>
      <c r="D5891"/>
      <c r="E5891"/>
      <c r="F5891"/>
      <c r="G5891"/>
      <c r="H5891"/>
      <c r="I5891"/>
      <c r="J5891" s="102"/>
      <c r="K5891"/>
      <c r="L5891" s="102"/>
      <c r="M5891" s="135"/>
      <c r="N5891"/>
      <c r="O5891"/>
      <c r="P5891"/>
      <c r="Q5891"/>
      <c r="R5891"/>
      <c r="S5891"/>
      <c r="T5891"/>
      <c r="U5891"/>
    </row>
    <row r="5892" spans="1:21" s="105" customFormat="1" x14ac:dyDescent="0.3">
      <c r="A5892"/>
      <c r="B5892"/>
      <c r="C5892"/>
      <c r="D5892"/>
      <c r="E5892"/>
      <c r="F5892"/>
      <c r="G5892"/>
      <c r="H5892"/>
      <c r="I5892"/>
      <c r="J5892" s="102"/>
      <c r="K5892"/>
      <c r="L5892" s="102"/>
      <c r="M5892" s="135"/>
      <c r="N5892"/>
      <c r="O5892"/>
      <c r="P5892"/>
      <c r="Q5892"/>
      <c r="R5892"/>
      <c r="S5892"/>
      <c r="T5892"/>
      <c r="U5892"/>
    </row>
    <row r="5893" spans="1:21" s="105" customFormat="1" x14ac:dyDescent="0.3">
      <c r="A5893"/>
      <c r="B5893"/>
      <c r="C5893"/>
      <c r="D5893"/>
      <c r="E5893"/>
      <c r="F5893"/>
      <c r="G5893"/>
      <c r="H5893"/>
      <c r="I5893"/>
      <c r="J5893" s="102"/>
      <c r="K5893"/>
      <c r="L5893" s="102"/>
      <c r="M5893" s="135"/>
      <c r="N5893"/>
      <c r="O5893"/>
      <c r="P5893"/>
      <c r="Q5893"/>
      <c r="R5893"/>
      <c r="S5893"/>
      <c r="T5893"/>
      <c r="U5893"/>
    </row>
    <row r="5894" spans="1:21" s="105" customFormat="1" x14ac:dyDescent="0.3">
      <c r="A5894"/>
      <c r="B5894"/>
      <c r="C5894"/>
      <c r="D5894"/>
      <c r="E5894"/>
      <c r="F5894"/>
      <c r="G5894"/>
      <c r="H5894"/>
      <c r="I5894"/>
      <c r="J5894" s="102"/>
      <c r="K5894"/>
      <c r="L5894" s="102"/>
      <c r="M5894" s="135"/>
      <c r="N5894"/>
      <c r="O5894"/>
      <c r="P5894"/>
      <c r="Q5894"/>
      <c r="R5894"/>
      <c r="S5894"/>
      <c r="T5894"/>
      <c r="U5894"/>
    </row>
    <row r="5895" spans="1:21" s="105" customFormat="1" x14ac:dyDescent="0.3">
      <c r="A5895"/>
      <c r="B5895"/>
      <c r="C5895"/>
      <c r="D5895"/>
      <c r="E5895"/>
      <c r="F5895"/>
      <c r="G5895"/>
      <c r="H5895"/>
      <c r="I5895"/>
      <c r="J5895" s="102"/>
      <c r="K5895"/>
      <c r="L5895" s="102"/>
      <c r="M5895" s="135"/>
      <c r="N5895"/>
      <c r="O5895"/>
      <c r="P5895"/>
      <c r="Q5895"/>
      <c r="R5895"/>
      <c r="S5895"/>
      <c r="T5895"/>
      <c r="U5895"/>
    </row>
    <row r="5896" spans="1:21" s="105" customFormat="1" x14ac:dyDescent="0.3">
      <c r="A5896"/>
      <c r="B5896"/>
      <c r="C5896"/>
      <c r="D5896"/>
      <c r="E5896"/>
      <c r="F5896"/>
      <c r="G5896"/>
      <c r="H5896"/>
      <c r="I5896"/>
      <c r="J5896" s="102"/>
      <c r="K5896"/>
      <c r="L5896" s="102"/>
      <c r="M5896" s="135"/>
      <c r="N5896"/>
      <c r="O5896"/>
      <c r="P5896"/>
      <c r="Q5896"/>
      <c r="R5896"/>
      <c r="S5896"/>
      <c r="T5896"/>
      <c r="U5896"/>
    </row>
    <row r="5897" spans="1:21" s="105" customFormat="1" x14ac:dyDescent="0.3">
      <c r="A5897"/>
      <c r="B5897"/>
      <c r="C5897"/>
      <c r="D5897"/>
      <c r="E5897"/>
      <c r="F5897"/>
      <c r="G5897"/>
      <c r="H5897"/>
      <c r="I5897"/>
      <c r="J5897" s="102"/>
      <c r="K5897"/>
      <c r="L5897" s="102"/>
      <c r="M5897" s="135"/>
      <c r="N5897"/>
      <c r="O5897"/>
      <c r="P5897"/>
      <c r="Q5897"/>
      <c r="R5897"/>
      <c r="S5897"/>
      <c r="T5897"/>
      <c r="U5897"/>
    </row>
    <row r="5898" spans="1:21" s="105" customFormat="1" x14ac:dyDescent="0.3">
      <c r="A5898"/>
      <c r="B5898"/>
      <c r="C5898"/>
      <c r="D5898"/>
      <c r="E5898"/>
      <c r="F5898"/>
      <c r="G5898"/>
      <c r="H5898"/>
      <c r="I5898"/>
      <c r="J5898" s="102"/>
      <c r="K5898"/>
      <c r="L5898" s="102"/>
      <c r="M5898" s="135"/>
      <c r="N5898"/>
      <c r="O5898"/>
      <c r="P5898"/>
      <c r="Q5898"/>
      <c r="R5898"/>
      <c r="S5898"/>
      <c r="T5898"/>
      <c r="U5898"/>
    </row>
    <row r="5899" spans="1:21" s="105" customFormat="1" x14ac:dyDescent="0.3">
      <c r="A5899"/>
      <c r="B5899"/>
      <c r="C5899"/>
      <c r="D5899"/>
      <c r="E5899"/>
      <c r="F5899"/>
      <c r="G5899"/>
      <c r="H5899"/>
      <c r="I5899"/>
      <c r="J5899" s="102"/>
      <c r="K5899"/>
      <c r="L5899" s="102"/>
      <c r="M5899" s="135"/>
      <c r="N5899"/>
      <c r="O5899"/>
      <c r="P5899"/>
      <c r="Q5899"/>
      <c r="R5899"/>
      <c r="S5899"/>
      <c r="T5899"/>
      <c r="U5899"/>
    </row>
    <row r="5900" spans="1:21" s="105" customFormat="1" x14ac:dyDescent="0.3">
      <c r="A5900"/>
      <c r="B5900"/>
      <c r="C5900"/>
      <c r="D5900"/>
      <c r="E5900"/>
      <c r="F5900"/>
      <c r="G5900"/>
      <c r="H5900"/>
      <c r="I5900"/>
      <c r="J5900" s="102"/>
      <c r="K5900"/>
      <c r="L5900" s="102"/>
      <c r="M5900" s="135"/>
      <c r="N5900"/>
      <c r="O5900"/>
      <c r="P5900"/>
      <c r="Q5900"/>
      <c r="R5900"/>
      <c r="S5900"/>
      <c r="T5900"/>
      <c r="U5900"/>
    </row>
    <row r="5901" spans="1:21" s="105" customFormat="1" x14ac:dyDescent="0.3">
      <c r="A5901"/>
      <c r="B5901"/>
      <c r="C5901"/>
      <c r="D5901"/>
      <c r="E5901"/>
      <c r="F5901"/>
      <c r="G5901"/>
      <c r="H5901"/>
      <c r="I5901"/>
      <c r="J5901" s="102"/>
      <c r="K5901"/>
      <c r="L5901" s="102"/>
      <c r="M5901" s="135"/>
      <c r="N5901"/>
      <c r="O5901"/>
      <c r="P5901"/>
      <c r="Q5901"/>
      <c r="R5901"/>
      <c r="S5901"/>
      <c r="T5901"/>
      <c r="U5901"/>
    </row>
    <row r="5902" spans="1:21" s="105" customFormat="1" x14ac:dyDescent="0.3">
      <c r="A5902"/>
      <c r="B5902"/>
      <c r="C5902"/>
      <c r="D5902"/>
      <c r="E5902"/>
      <c r="F5902"/>
      <c r="G5902"/>
      <c r="H5902"/>
      <c r="I5902"/>
      <c r="J5902" s="102"/>
      <c r="K5902"/>
      <c r="L5902" s="102"/>
      <c r="M5902" s="135"/>
      <c r="N5902"/>
      <c r="O5902"/>
      <c r="P5902"/>
      <c r="Q5902"/>
      <c r="R5902"/>
      <c r="S5902"/>
      <c r="T5902"/>
      <c r="U5902"/>
    </row>
    <row r="5903" spans="1:21" s="105" customFormat="1" x14ac:dyDescent="0.3">
      <c r="A5903"/>
      <c r="B5903"/>
      <c r="C5903"/>
      <c r="D5903"/>
      <c r="E5903"/>
      <c r="F5903"/>
      <c r="G5903"/>
      <c r="H5903"/>
      <c r="I5903"/>
      <c r="J5903" s="102"/>
      <c r="K5903"/>
      <c r="L5903" s="102"/>
      <c r="M5903" s="135"/>
      <c r="N5903"/>
      <c r="O5903"/>
      <c r="P5903"/>
      <c r="Q5903"/>
      <c r="R5903"/>
      <c r="S5903"/>
      <c r="T5903"/>
      <c r="U5903"/>
    </row>
    <row r="5904" spans="1:21" s="105" customFormat="1" x14ac:dyDescent="0.3">
      <c r="A5904"/>
      <c r="B5904"/>
      <c r="C5904"/>
      <c r="D5904"/>
      <c r="E5904"/>
      <c r="F5904"/>
      <c r="G5904"/>
      <c r="H5904"/>
      <c r="I5904"/>
      <c r="J5904" s="102"/>
      <c r="K5904"/>
      <c r="L5904" s="102"/>
      <c r="M5904" s="135"/>
      <c r="N5904"/>
      <c r="O5904"/>
      <c r="P5904"/>
      <c r="Q5904"/>
      <c r="R5904"/>
      <c r="S5904"/>
      <c r="T5904"/>
      <c r="U5904"/>
    </row>
    <row r="5905" spans="1:21" s="105" customFormat="1" x14ac:dyDescent="0.3">
      <c r="A5905"/>
      <c r="B5905"/>
      <c r="C5905"/>
      <c r="D5905"/>
      <c r="E5905"/>
      <c r="F5905"/>
      <c r="G5905"/>
      <c r="H5905"/>
      <c r="I5905"/>
      <c r="J5905" s="102"/>
      <c r="K5905"/>
      <c r="L5905" s="102"/>
      <c r="M5905" s="135"/>
      <c r="N5905"/>
      <c r="O5905"/>
      <c r="P5905"/>
      <c r="Q5905"/>
      <c r="R5905"/>
      <c r="S5905"/>
      <c r="T5905"/>
      <c r="U5905"/>
    </row>
    <row r="5906" spans="1:21" s="105" customFormat="1" x14ac:dyDescent="0.3">
      <c r="A5906"/>
      <c r="B5906"/>
      <c r="C5906"/>
      <c r="D5906"/>
      <c r="E5906"/>
      <c r="F5906"/>
      <c r="G5906"/>
      <c r="H5906"/>
      <c r="I5906"/>
      <c r="J5906" s="102"/>
      <c r="K5906"/>
      <c r="L5906" s="102"/>
      <c r="M5906" s="135"/>
      <c r="N5906"/>
      <c r="O5906"/>
      <c r="P5906"/>
      <c r="Q5906"/>
      <c r="R5906"/>
      <c r="S5906"/>
      <c r="T5906"/>
      <c r="U5906"/>
    </row>
    <row r="5907" spans="1:21" s="105" customFormat="1" x14ac:dyDescent="0.3">
      <c r="A5907"/>
      <c r="B5907"/>
      <c r="C5907"/>
      <c r="D5907"/>
      <c r="E5907"/>
      <c r="F5907"/>
      <c r="G5907"/>
      <c r="H5907"/>
      <c r="I5907"/>
      <c r="J5907" s="102"/>
      <c r="K5907"/>
      <c r="L5907" s="102"/>
      <c r="M5907" s="135"/>
      <c r="N5907"/>
      <c r="O5907"/>
      <c r="P5907"/>
      <c r="Q5907"/>
      <c r="R5907"/>
      <c r="S5907"/>
      <c r="T5907"/>
      <c r="U5907"/>
    </row>
    <row r="5908" spans="1:21" s="105" customFormat="1" x14ac:dyDescent="0.3">
      <c r="A5908"/>
      <c r="B5908"/>
      <c r="C5908"/>
      <c r="D5908"/>
      <c r="E5908"/>
      <c r="F5908"/>
      <c r="G5908"/>
      <c r="H5908"/>
      <c r="I5908"/>
      <c r="J5908" s="102"/>
      <c r="K5908"/>
      <c r="L5908" s="102"/>
      <c r="M5908" s="135"/>
      <c r="N5908"/>
      <c r="O5908"/>
      <c r="P5908"/>
      <c r="Q5908"/>
      <c r="R5908"/>
      <c r="S5908"/>
      <c r="T5908"/>
      <c r="U5908"/>
    </row>
    <row r="5909" spans="1:21" s="105" customFormat="1" x14ac:dyDescent="0.3">
      <c r="A5909"/>
      <c r="B5909"/>
      <c r="C5909"/>
      <c r="D5909"/>
      <c r="E5909"/>
      <c r="F5909"/>
      <c r="G5909"/>
      <c r="H5909"/>
      <c r="I5909"/>
      <c r="J5909" s="102"/>
      <c r="K5909"/>
      <c r="L5909" s="102"/>
      <c r="M5909" s="135"/>
      <c r="N5909"/>
      <c r="O5909"/>
      <c r="P5909"/>
      <c r="Q5909"/>
      <c r="R5909"/>
      <c r="S5909"/>
      <c r="T5909"/>
      <c r="U5909"/>
    </row>
    <row r="5910" spans="1:21" s="105" customFormat="1" x14ac:dyDescent="0.3">
      <c r="A5910"/>
      <c r="B5910"/>
      <c r="C5910"/>
      <c r="D5910"/>
      <c r="E5910"/>
      <c r="F5910"/>
      <c r="G5910"/>
      <c r="H5910"/>
      <c r="I5910"/>
      <c r="J5910" s="102"/>
      <c r="K5910"/>
      <c r="L5910" s="102"/>
      <c r="M5910" s="135"/>
      <c r="N5910"/>
      <c r="O5910"/>
      <c r="P5910"/>
      <c r="Q5910"/>
      <c r="R5910"/>
      <c r="S5910"/>
      <c r="T5910"/>
      <c r="U5910"/>
    </row>
    <row r="5911" spans="1:21" s="105" customFormat="1" x14ac:dyDescent="0.3">
      <c r="A5911"/>
      <c r="B5911"/>
      <c r="C5911"/>
      <c r="D5911"/>
      <c r="E5911"/>
      <c r="F5911"/>
      <c r="G5911"/>
      <c r="H5911"/>
      <c r="I5911"/>
      <c r="J5911" s="102"/>
      <c r="K5911"/>
      <c r="L5911" s="102"/>
      <c r="M5911" s="135"/>
      <c r="N5911"/>
      <c r="O5911"/>
      <c r="P5911"/>
      <c r="Q5911"/>
      <c r="R5911"/>
      <c r="S5911"/>
      <c r="T5911"/>
      <c r="U5911"/>
    </row>
    <row r="5912" spans="1:21" s="105" customFormat="1" x14ac:dyDescent="0.3">
      <c r="A5912"/>
      <c r="B5912"/>
      <c r="C5912"/>
      <c r="D5912"/>
      <c r="E5912"/>
      <c r="F5912"/>
      <c r="G5912"/>
      <c r="H5912"/>
      <c r="I5912"/>
      <c r="J5912" s="102"/>
      <c r="K5912"/>
      <c r="L5912" s="102"/>
      <c r="M5912" s="135"/>
      <c r="N5912"/>
      <c r="O5912"/>
      <c r="P5912"/>
      <c r="Q5912"/>
      <c r="R5912"/>
      <c r="S5912"/>
      <c r="T5912"/>
      <c r="U5912"/>
    </row>
    <row r="5913" spans="1:21" s="105" customFormat="1" x14ac:dyDescent="0.3">
      <c r="A5913"/>
      <c r="B5913"/>
      <c r="C5913"/>
      <c r="D5913"/>
      <c r="E5913"/>
      <c r="F5913"/>
      <c r="G5913"/>
      <c r="H5913"/>
      <c r="I5913"/>
      <c r="J5913" s="102"/>
      <c r="K5913"/>
      <c r="L5913" s="102"/>
      <c r="M5913" s="135"/>
      <c r="N5913"/>
      <c r="O5913"/>
      <c r="P5913"/>
      <c r="Q5913"/>
      <c r="R5913"/>
      <c r="S5913"/>
      <c r="T5913"/>
      <c r="U5913"/>
    </row>
    <row r="5914" spans="1:21" s="105" customFormat="1" x14ac:dyDescent="0.3">
      <c r="A5914"/>
      <c r="B5914"/>
      <c r="C5914"/>
      <c r="D5914"/>
      <c r="E5914"/>
      <c r="F5914"/>
      <c r="G5914"/>
      <c r="H5914"/>
      <c r="I5914"/>
      <c r="J5914" s="102"/>
      <c r="K5914"/>
      <c r="L5914" s="102"/>
      <c r="M5914" s="135"/>
      <c r="N5914"/>
      <c r="O5914"/>
      <c r="P5914"/>
      <c r="Q5914"/>
      <c r="R5914"/>
      <c r="S5914"/>
      <c r="T5914"/>
      <c r="U5914"/>
    </row>
    <row r="5915" spans="1:21" s="105" customFormat="1" x14ac:dyDescent="0.3">
      <c r="A5915"/>
      <c r="B5915"/>
      <c r="C5915"/>
      <c r="D5915"/>
      <c r="E5915"/>
      <c r="F5915"/>
      <c r="G5915"/>
      <c r="H5915"/>
      <c r="I5915"/>
      <c r="J5915" s="102"/>
      <c r="K5915"/>
      <c r="L5915" s="102"/>
      <c r="M5915" s="135"/>
      <c r="N5915"/>
      <c r="O5915"/>
      <c r="P5915"/>
      <c r="Q5915"/>
      <c r="R5915"/>
      <c r="S5915"/>
      <c r="T5915"/>
      <c r="U5915"/>
    </row>
    <row r="5916" spans="1:21" s="105" customFormat="1" x14ac:dyDescent="0.3">
      <c r="A5916"/>
      <c r="B5916"/>
      <c r="C5916"/>
      <c r="D5916"/>
      <c r="E5916"/>
      <c r="F5916"/>
      <c r="G5916"/>
      <c r="H5916"/>
      <c r="I5916"/>
      <c r="J5916" s="102"/>
      <c r="K5916"/>
      <c r="L5916" s="102"/>
      <c r="M5916" s="135"/>
      <c r="N5916"/>
      <c r="O5916"/>
      <c r="P5916"/>
      <c r="Q5916"/>
      <c r="R5916"/>
      <c r="S5916"/>
      <c r="T5916"/>
      <c r="U5916"/>
    </row>
    <row r="5917" spans="1:21" s="105" customFormat="1" x14ac:dyDescent="0.3">
      <c r="A5917"/>
      <c r="B5917"/>
      <c r="C5917"/>
      <c r="D5917"/>
      <c r="E5917"/>
      <c r="F5917"/>
      <c r="G5917"/>
      <c r="H5917"/>
      <c r="I5917"/>
      <c r="J5917" s="102"/>
      <c r="K5917"/>
      <c r="L5917" s="102"/>
      <c r="M5917" s="135"/>
      <c r="N5917"/>
      <c r="O5917"/>
      <c r="P5917"/>
      <c r="Q5917"/>
      <c r="R5917"/>
      <c r="S5917"/>
      <c r="T5917"/>
      <c r="U5917"/>
    </row>
    <row r="5918" spans="1:21" s="105" customFormat="1" x14ac:dyDescent="0.3">
      <c r="A5918"/>
      <c r="B5918"/>
      <c r="C5918"/>
      <c r="D5918"/>
      <c r="E5918"/>
      <c r="F5918"/>
      <c r="G5918"/>
      <c r="H5918"/>
      <c r="I5918"/>
      <c r="J5918" s="102"/>
      <c r="K5918"/>
      <c r="L5918" s="102"/>
      <c r="M5918" s="135"/>
      <c r="N5918"/>
      <c r="O5918"/>
      <c r="P5918"/>
      <c r="Q5918"/>
      <c r="R5918"/>
      <c r="S5918"/>
      <c r="T5918"/>
      <c r="U5918"/>
    </row>
    <row r="5919" spans="1:21" s="105" customFormat="1" x14ac:dyDescent="0.3">
      <c r="A5919"/>
      <c r="B5919"/>
      <c r="C5919"/>
      <c r="D5919"/>
      <c r="E5919"/>
      <c r="F5919"/>
      <c r="G5919"/>
      <c r="H5919"/>
      <c r="I5919"/>
      <c r="J5919" s="102"/>
      <c r="K5919"/>
      <c r="L5919" s="102"/>
      <c r="M5919" s="135"/>
      <c r="N5919"/>
      <c r="O5919"/>
      <c r="P5919"/>
      <c r="Q5919"/>
      <c r="R5919"/>
      <c r="S5919"/>
      <c r="T5919"/>
      <c r="U5919"/>
    </row>
    <row r="5920" spans="1:21" s="105" customFormat="1" x14ac:dyDescent="0.3">
      <c r="A5920"/>
      <c r="B5920"/>
      <c r="C5920"/>
      <c r="D5920"/>
      <c r="E5920"/>
      <c r="F5920"/>
      <c r="G5920"/>
      <c r="H5920"/>
      <c r="I5920"/>
      <c r="J5920" s="102"/>
      <c r="K5920"/>
      <c r="L5920" s="102"/>
      <c r="M5920" s="135"/>
      <c r="N5920"/>
      <c r="O5920"/>
      <c r="P5920"/>
      <c r="Q5920"/>
      <c r="R5920"/>
      <c r="S5920"/>
      <c r="T5920"/>
      <c r="U5920"/>
    </row>
    <row r="5921" spans="1:21" s="105" customFormat="1" x14ac:dyDescent="0.3">
      <c r="A5921"/>
      <c r="B5921"/>
      <c r="C5921"/>
      <c r="D5921"/>
      <c r="E5921"/>
      <c r="F5921"/>
      <c r="G5921"/>
      <c r="H5921"/>
      <c r="I5921"/>
      <c r="J5921" s="102"/>
      <c r="K5921"/>
      <c r="L5921" s="102"/>
      <c r="M5921" s="135"/>
      <c r="N5921"/>
      <c r="O5921"/>
      <c r="P5921"/>
      <c r="Q5921"/>
      <c r="R5921"/>
      <c r="S5921"/>
      <c r="T5921"/>
      <c r="U5921"/>
    </row>
    <row r="5922" spans="1:21" s="105" customFormat="1" x14ac:dyDescent="0.3">
      <c r="A5922"/>
      <c r="B5922"/>
      <c r="C5922"/>
      <c r="D5922"/>
      <c r="E5922"/>
      <c r="F5922"/>
      <c r="G5922"/>
      <c r="H5922"/>
      <c r="I5922"/>
      <c r="J5922" s="102"/>
      <c r="K5922"/>
      <c r="L5922" s="102"/>
      <c r="M5922" s="135"/>
      <c r="N5922"/>
      <c r="O5922"/>
      <c r="P5922"/>
      <c r="Q5922"/>
      <c r="R5922"/>
      <c r="S5922"/>
      <c r="T5922"/>
      <c r="U5922"/>
    </row>
    <row r="5923" spans="1:21" s="105" customFormat="1" x14ac:dyDescent="0.3">
      <c r="A5923"/>
      <c r="B5923"/>
      <c r="C5923"/>
      <c r="D5923"/>
      <c r="E5923"/>
      <c r="F5923"/>
      <c r="G5923"/>
      <c r="H5923"/>
      <c r="I5923"/>
      <c r="J5923" s="102"/>
      <c r="K5923"/>
      <c r="L5923" s="102"/>
      <c r="M5923" s="135"/>
      <c r="N5923"/>
      <c r="O5923"/>
      <c r="P5923"/>
      <c r="Q5923"/>
      <c r="R5923"/>
      <c r="S5923"/>
      <c r="T5923"/>
      <c r="U5923"/>
    </row>
    <row r="5924" spans="1:21" s="105" customFormat="1" x14ac:dyDescent="0.3">
      <c r="A5924"/>
      <c r="B5924"/>
      <c r="C5924"/>
      <c r="D5924"/>
      <c r="E5924"/>
      <c r="F5924"/>
      <c r="G5924"/>
      <c r="H5924"/>
      <c r="I5924"/>
      <c r="J5924" s="102"/>
      <c r="K5924"/>
      <c r="L5924" s="102"/>
      <c r="M5924" s="135"/>
      <c r="N5924"/>
      <c r="O5924"/>
      <c r="P5924"/>
      <c r="Q5924"/>
      <c r="R5924"/>
      <c r="S5924"/>
      <c r="T5924"/>
      <c r="U5924"/>
    </row>
    <row r="5925" spans="1:21" s="105" customFormat="1" x14ac:dyDescent="0.3">
      <c r="A5925"/>
      <c r="B5925"/>
      <c r="C5925"/>
      <c r="D5925"/>
      <c r="E5925"/>
      <c r="F5925"/>
      <c r="G5925"/>
      <c r="H5925"/>
      <c r="I5925"/>
      <c r="J5925" s="102"/>
      <c r="K5925"/>
      <c r="L5925" s="102"/>
      <c r="M5925" s="135"/>
      <c r="N5925"/>
      <c r="O5925"/>
      <c r="P5925"/>
      <c r="Q5925"/>
      <c r="R5925"/>
      <c r="S5925"/>
      <c r="T5925"/>
      <c r="U5925"/>
    </row>
    <row r="5926" spans="1:21" s="105" customFormat="1" x14ac:dyDescent="0.3">
      <c r="A5926"/>
      <c r="B5926"/>
      <c r="C5926"/>
      <c r="D5926"/>
      <c r="E5926"/>
      <c r="F5926"/>
      <c r="G5926"/>
      <c r="H5926"/>
      <c r="I5926"/>
      <c r="J5926" s="102"/>
      <c r="K5926"/>
      <c r="L5926" s="102"/>
      <c r="M5926" s="135"/>
      <c r="N5926"/>
      <c r="O5926"/>
      <c r="P5926"/>
      <c r="Q5926"/>
      <c r="R5926"/>
      <c r="S5926"/>
      <c r="T5926"/>
      <c r="U5926"/>
    </row>
    <row r="5927" spans="1:21" s="105" customFormat="1" x14ac:dyDescent="0.3">
      <c r="A5927"/>
      <c r="B5927"/>
      <c r="C5927"/>
      <c r="D5927"/>
      <c r="E5927"/>
      <c r="F5927"/>
      <c r="G5927"/>
      <c r="H5927"/>
      <c r="I5927"/>
      <c r="J5927" s="102"/>
      <c r="K5927"/>
      <c r="L5927" s="102"/>
      <c r="M5927" s="135"/>
      <c r="N5927"/>
      <c r="O5927"/>
      <c r="P5927"/>
      <c r="Q5927"/>
      <c r="R5927"/>
      <c r="S5927"/>
      <c r="T5927"/>
      <c r="U5927"/>
    </row>
    <row r="5928" spans="1:21" s="105" customFormat="1" x14ac:dyDescent="0.3">
      <c r="A5928"/>
      <c r="B5928"/>
      <c r="C5928"/>
      <c r="D5928"/>
      <c r="E5928"/>
      <c r="F5928"/>
      <c r="G5928"/>
      <c r="H5928"/>
      <c r="I5928"/>
      <c r="J5928" s="102"/>
      <c r="K5928"/>
      <c r="L5928" s="102"/>
      <c r="M5928" s="135"/>
      <c r="N5928"/>
      <c r="O5928"/>
      <c r="P5928"/>
      <c r="Q5928"/>
      <c r="R5928"/>
      <c r="S5928"/>
      <c r="T5928"/>
      <c r="U5928"/>
    </row>
    <row r="5929" spans="1:21" s="105" customFormat="1" x14ac:dyDescent="0.3">
      <c r="A5929"/>
      <c r="B5929"/>
      <c r="C5929"/>
      <c r="D5929"/>
      <c r="E5929"/>
      <c r="F5929"/>
      <c r="G5929"/>
      <c r="H5929"/>
      <c r="I5929"/>
      <c r="J5929" s="102"/>
      <c r="K5929"/>
      <c r="L5929" s="102"/>
      <c r="M5929" s="135"/>
      <c r="N5929"/>
      <c r="O5929"/>
      <c r="P5929"/>
      <c r="Q5929"/>
      <c r="R5929"/>
      <c r="S5929"/>
      <c r="T5929"/>
      <c r="U5929"/>
    </row>
    <row r="5930" spans="1:21" s="105" customFormat="1" x14ac:dyDescent="0.3">
      <c r="A5930"/>
      <c r="B5930"/>
      <c r="C5930"/>
      <c r="D5930"/>
      <c r="E5930"/>
      <c r="F5930"/>
      <c r="G5930"/>
      <c r="H5930"/>
      <c r="I5930"/>
      <c r="J5930" s="102"/>
      <c r="K5930"/>
      <c r="L5930" s="102"/>
      <c r="M5930" s="135"/>
      <c r="N5930"/>
      <c r="O5930"/>
      <c r="P5930"/>
      <c r="Q5930"/>
      <c r="R5930"/>
      <c r="S5930"/>
      <c r="T5930"/>
      <c r="U5930"/>
    </row>
    <row r="5931" spans="1:21" s="105" customFormat="1" x14ac:dyDescent="0.3">
      <c r="A5931"/>
      <c r="B5931"/>
      <c r="C5931"/>
      <c r="D5931"/>
      <c r="E5931"/>
      <c r="F5931"/>
      <c r="G5931"/>
      <c r="H5931"/>
      <c r="I5931"/>
      <c r="J5931" s="102"/>
      <c r="K5931"/>
      <c r="L5931" s="102"/>
      <c r="M5931" s="135"/>
      <c r="N5931"/>
      <c r="O5931"/>
      <c r="P5931"/>
      <c r="Q5931"/>
      <c r="R5931"/>
      <c r="S5931"/>
      <c r="T5931"/>
      <c r="U5931"/>
    </row>
    <row r="5932" spans="1:21" s="105" customFormat="1" x14ac:dyDescent="0.3">
      <c r="A5932"/>
      <c r="B5932"/>
      <c r="C5932"/>
      <c r="D5932"/>
      <c r="E5932"/>
      <c r="F5932"/>
      <c r="G5932"/>
      <c r="H5932"/>
      <c r="I5932"/>
      <c r="J5932" s="102"/>
      <c r="K5932"/>
      <c r="L5932" s="102"/>
      <c r="M5932" s="135"/>
      <c r="N5932"/>
      <c r="O5932"/>
      <c r="P5932"/>
      <c r="Q5932"/>
      <c r="R5932"/>
      <c r="S5932"/>
      <c r="T5932"/>
      <c r="U5932"/>
    </row>
    <row r="5933" spans="1:21" s="105" customFormat="1" x14ac:dyDescent="0.3">
      <c r="A5933"/>
      <c r="B5933"/>
      <c r="C5933"/>
      <c r="D5933"/>
      <c r="E5933"/>
      <c r="F5933"/>
      <c r="G5933"/>
      <c r="H5933"/>
      <c r="I5933"/>
      <c r="J5933" s="102"/>
      <c r="K5933"/>
      <c r="L5933" s="102"/>
      <c r="M5933" s="135"/>
      <c r="N5933"/>
      <c r="O5933"/>
      <c r="P5933"/>
      <c r="Q5933"/>
      <c r="R5933"/>
      <c r="S5933"/>
      <c r="T5933"/>
      <c r="U5933"/>
    </row>
    <row r="5934" spans="1:21" s="105" customFormat="1" x14ac:dyDescent="0.3">
      <c r="A5934"/>
      <c r="B5934"/>
      <c r="C5934"/>
      <c r="D5934"/>
      <c r="E5934"/>
      <c r="F5934"/>
      <c r="G5934"/>
      <c r="H5934"/>
      <c r="I5934"/>
      <c r="J5934" s="102"/>
      <c r="K5934"/>
      <c r="L5934" s="102"/>
      <c r="M5934" s="135"/>
      <c r="N5934"/>
      <c r="O5934"/>
      <c r="P5934"/>
      <c r="Q5934"/>
      <c r="R5934"/>
      <c r="S5934"/>
      <c r="T5934"/>
      <c r="U5934"/>
    </row>
    <row r="5935" spans="1:21" s="105" customFormat="1" x14ac:dyDescent="0.3">
      <c r="A5935"/>
      <c r="B5935"/>
      <c r="C5935"/>
      <c r="D5935"/>
      <c r="E5935"/>
      <c r="F5935"/>
      <c r="G5935"/>
      <c r="H5935"/>
      <c r="I5935"/>
      <c r="J5935" s="102"/>
      <c r="K5935"/>
      <c r="L5935" s="102"/>
      <c r="M5935" s="135"/>
      <c r="N5935"/>
      <c r="O5935"/>
      <c r="P5935"/>
      <c r="Q5935"/>
      <c r="R5935"/>
      <c r="S5935"/>
      <c r="T5935"/>
      <c r="U5935"/>
    </row>
    <row r="5936" spans="1:21" s="105" customFormat="1" x14ac:dyDescent="0.3">
      <c r="A5936"/>
      <c r="B5936"/>
      <c r="C5936"/>
      <c r="D5936"/>
      <c r="E5936"/>
      <c r="F5936"/>
      <c r="G5936"/>
      <c r="H5936"/>
      <c r="I5936"/>
      <c r="J5936" s="102"/>
      <c r="K5936"/>
      <c r="L5936" s="102"/>
      <c r="M5936" s="135"/>
      <c r="N5936"/>
      <c r="O5936"/>
      <c r="P5936"/>
      <c r="Q5936"/>
      <c r="R5936"/>
      <c r="S5936"/>
      <c r="T5936"/>
      <c r="U5936"/>
    </row>
    <row r="5937" spans="1:21" s="105" customFormat="1" x14ac:dyDescent="0.3">
      <c r="A5937"/>
      <c r="B5937"/>
      <c r="C5937"/>
      <c r="D5937"/>
      <c r="E5937"/>
      <c r="F5937"/>
      <c r="G5937"/>
      <c r="H5937"/>
      <c r="I5937"/>
      <c r="J5937" s="102"/>
      <c r="K5937"/>
      <c r="L5937" s="102"/>
      <c r="M5937" s="135"/>
      <c r="N5937"/>
      <c r="O5937"/>
      <c r="P5937"/>
      <c r="Q5937"/>
      <c r="R5937"/>
      <c r="S5937"/>
      <c r="T5937"/>
      <c r="U5937"/>
    </row>
    <row r="5938" spans="1:21" s="105" customFormat="1" x14ac:dyDescent="0.3">
      <c r="A5938"/>
      <c r="B5938"/>
      <c r="C5938"/>
      <c r="D5938"/>
      <c r="E5938"/>
      <c r="F5938"/>
      <c r="G5938"/>
      <c r="H5938"/>
      <c r="I5938"/>
      <c r="J5938" s="102"/>
      <c r="K5938"/>
      <c r="L5938" s="102"/>
      <c r="M5938" s="135"/>
      <c r="N5938"/>
      <c r="O5938"/>
      <c r="P5938"/>
      <c r="Q5938"/>
      <c r="R5938"/>
      <c r="S5938"/>
      <c r="T5938"/>
      <c r="U5938"/>
    </row>
    <row r="5939" spans="1:21" s="105" customFormat="1" x14ac:dyDescent="0.3">
      <c r="A5939"/>
      <c r="B5939"/>
      <c r="C5939"/>
      <c r="D5939"/>
      <c r="E5939"/>
      <c r="F5939"/>
      <c r="G5939"/>
      <c r="H5939"/>
      <c r="I5939"/>
      <c r="J5939" s="102"/>
      <c r="K5939"/>
      <c r="L5939" s="102"/>
      <c r="M5939" s="135"/>
      <c r="N5939"/>
      <c r="O5939"/>
      <c r="P5939"/>
      <c r="Q5939"/>
      <c r="R5939"/>
      <c r="S5939"/>
      <c r="T5939"/>
      <c r="U5939"/>
    </row>
    <row r="5940" spans="1:21" s="105" customFormat="1" x14ac:dyDescent="0.3">
      <c r="A5940"/>
      <c r="B5940"/>
      <c r="C5940"/>
      <c r="D5940"/>
      <c r="E5940"/>
      <c r="F5940"/>
      <c r="G5940"/>
      <c r="H5940"/>
      <c r="I5940"/>
      <c r="J5940" s="102"/>
      <c r="K5940"/>
      <c r="L5940" s="102"/>
      <c r="M5940" s="135"/>
      <c r="N5940"/>
      <c r="O5940"/>
      <c r="P5940"/>
      <c r="Q5940"/>
      <c r="R5940"/>
      <c r="S5940"/>
      <c r="T5940"/>
      <c r="U5940"/>
    </row>
    <row r="5941" spans="1:21" s="105" customFormat="1" x14ac:dyDescent="0.3">
      <c r="A5941"/>
      <c r="B5941"/>
      <c r="C5941"/>
      <c r="D5941"/>
      <c r="E5941"/>
      <c r="F5941"/>
      <c r="G5941"/>
      <c r="H5941"/>
      <c r="I5941"/>
      <c r="J5941" s="102"/>
      <c r="K5941"/>
      <c r="L5941" s="102"/>
      <c r="M5941" s="135"/>
      <c r="N5941"/>
      <c r="O5941"/>
      <c r="P5941"/>
      <c r="Q5941"/>
      <c r="R5941"/>
      <c r="S5941"/>
      <c r="T5941"/>
      <c r="U5941"/>
    </row>
    <row r="5942" spans="1:21" s="105" customFormat="1" x14ac:dyDescent="0.3">
      <c r="A5942"/>
      <c r="B5942"/>
      <c r="C5942"/>
      <c r="D5942"/>
      <c r="E5942"/>
      <c r="F5942"/>
      <c r="G5942"/>
      <c r="H5942"/>
      <c r="I5942"/>
      <c r="J5942" s="102"/>
      <c r="K5942"/>
      <c r="L5942" s="102"/>
      <c r="M5942" s="135"/>
      <c r="N5942"/>
      <c r="O5942"/>
      <c r="P5942"/>
      <c r="Q5942"/>
      <c r="R5942"/>
      <c r="S5942"/>
      <c r="T5942"/>
      <c r="U5942"/>
    </row>
    <row r="5943" spans="1:21" s="105" customFormat="1" x14ac:dyDescent="0.3">
      <c r="A5943"/>
      <c r="B5943"/>
      <c r="C5943"/>
      <c r="D5943"/>
      <c r="E5943"/>
      <c r="F5943"/>
      <c r="G5943"/>
      <c r="H5943"/>
      <c r="I5943"/>
      <c r="J5943" s="102"/>
      <c r="K5943"/>
      <c r="L5943" s="102"/>
      <c r="M5943" s="135"/>
      <c r="N5943"/>
      <c r="O5943"/>
      <c r="P5943"/>
      <c r="Q5943"/>
      <c r="R5943"/>
      <c r="S5943"/>
      <c r="T5943"/>
      <c r="U5943"/>
    </row>
    <row r="5944" spans="1:21" s="105" customFormat="1" x14ac:dyDescent="0.3">
      <c r="A5944"/>
      <c r="B5944"/>
      <c r="C5944"/>
      <c r="D5944"/>
      <c r="E5944"/>
      <c r="F5944"/>
      <c r="G5944"/>
      <c r="H5944"/>
      <c r="I5944"/>
      <c r="J5944" s="102"/>
      <c r="K5944"/>
      <c r="L5944" s="102"/>
      <c r="M5944" s="135"/>
      <c r="N5944"/>
      <c r="O5944"/>
      <c r="P5944"/>
      <c r="Q5944"/>
      <c r="R5944"/>
      <c r="S5944"/>
      <c r="T5944"/>
      <c r="U5944"/>
    </row>
    <row r="5945" spans="1:21" s="105" customFormat="1" x14ac:dyDescent="0.3">
      <c r="A5945"/>
      <c r="B5945"/>
      <c r="C5945"/>
      <c r="D5945"/>
      <c r="E5945"/>
      <c r="F5945"/>
      <c r="G5945"/>
      <c r="H5945"/>
      <c r="I5945"/>
      <c r="J5945" s="102"/>
      <c r="K5945"/>
      <c r="L5945" s="102"/>
      <c r="M5945" s="135"/>
      <c r="N5945"/>
      <c r="O5945"/>
      <c r="P5945"/>
      <c r="Q5945"/>
      <c r="R5945"/>
      <c r="S5945"/>
      <c r="T5945"/>
      <c r="U5945"/>
    </row>
    <row r="5946" spans="1:21" s="105" customFormat="1" x14ac:dyDescent="0.3">
      <c r="A5946"/>
      <c r="B5946"/>
      <c r="C5946"/>
      <c r="D5946"/>
      <c r="E5946"/>
      <c r="F5946"/>
      <c r="G5946"/>
      <c r="H5946"/>
      <c r="I5946"/>
      <c r="J5946" s="102"/>
      <c r="K5946"/>
      <c r="L5946" s="102"/>
      <c r="M5946" s="135"/>
      <c r="N5946"/>
      <c r="O5946"/>
      <c r="P5946"/>
      <c r="Q5946"/>
      <c r="R5946"/>
      <c r="S5946"/>
      <c r="T5946"/>
      <c r="U5946"/>
    </row>
    <row r="5947" spans="1:21" s="105" customFormat="1" x14ac:dyDescent="0.3">
      <c r="A5947"/>
      <c r="B5947"/>
      <c r="C5947"/>
      <c r="D5947"/>
      <c r="E5947"/>
      <c r="F5947"/>
      <c r="G5947"/>
      <c r="H5947"/>
      <c r="I5947"/>
      <c r="J5947" s="102"/>
      <c r="K5947"/>
      <c r="L5947" s="102"/>
      <c r="M5947" s="135"/>
      <c r="N5947"/>
      <c r="O5947"/>
      <c r="P5947"/>
      <c r="Q5947"/>
      <c r="R5947"/>
      <c r="S5947"/>
      <c r="T5947"/>
      <c r="U5947"/>
    </row>
    <row r="5948" spans="1:21" s="105" customFormat="1" x14ac:dyDescent="0.3">
      <c r="A5948"/>
      <c r="B5948"/>
      <c r="C5948"/>
      <c r="D5948"/>
      <c r="E5948"/>
      <c r="F5948"/>
      <c r="G5948"/>
      <c r="H5948"/>
      <c r="I5948"/>
      <c r="J5948" s="102"/>
      <c r="K5948"/>
      <c r="L5948" s="102"/>
      <c r="M5948" s="135"/>
      <c r="N5948"/>
      <c r="O5948"/>
      <c r="P5948"/>
      <c r="Q5948"/>
      <c r="R5948"/>
      <c r="S5948"/>
      <c r="T5948"/>
      <c r="U5948"/>
    </row>
    <row r="5949" spans="1:21" s="105" customFormat="1" x14ac:dyDescent="0.3">
      <c r="A5949"/>
      <c r="B5949"/>
      <c r="C5949"/>
      <c r="D5949"/>
      <c r="E5949"/>
      <c r="F5949"/>
      <c r="G5949"/>
      <c r="H5949"/>
      <c r="I5949"/>
      <c r="J5949" s="102"/>
      <c r="K5949"/>
      <c r="L5949" s="102"/>
      <c r="M5949" s="135"/>
      <c r="N5949"/>
      <c r="O5949"/>
      <c r="P5949"/>
      <c r="Q5949"/>
      <c r="R5949"/>
      <c r="S5949"/>
      <c r="T5949"/>
      <c r="U5949"/>
    </row>
    <row r="5950" spans="1:21" s="105" customFormat="1" x14ac:dyDescent="0.3">
      <c r="A5950"/>
      <c r="B5950"/>
      <c r="C5950"/>
      <c r="D5950"/>
      <c r="E5950"/>
      <c r="F5950"/>
      <c r="G5950"/>
      <c r="H5950"/>
      <c r="I5950"/>
      <c r="J5950" s="102"/>
      <c r="K5950"/>
      <c r="L5950" s="102"/>
      <c r="M5950" s="135"/>
      <c r="N5950"/>
      <c r="O5950"/>
      <c r="P5950"/>
      <c r="Q5950"/>
      <c r="R5950"/>
      <c r="S5950"/>
      <c r="T5950"/>
      <c r="U5950"/>
    </row>
    <row r="5951" spans="1:21" s="105" customFormat="1" x14ac:dyDescent="0.3">
      <c r="A5951"/>
      <c r="B5951"/>
      <c r="C5951"/>
      <c r="D5951"/>
      <c r="E5951"/>
      <c r="F5951"/>
      <c r="G5951"/>
      <c r="H5951"/>
      <c r="I5951"/>
      <c r="J5951" s="102"/>
      <c r="K5951"/>
      <c r="L5951" s="102"/>
      <c r="M5951" s="135"/>
      <c r="N5951"/>
      <c r="O5951"/>
      <c r="P5951"/>
      <c r="Q5951"/>
      <c r="R5951"/>
      <c r="S5951"/>
      <c r="T5951"/>
      <c r="U5951"/>
    </row>
    <row r="5952" spans="1:21" s="105" customFormat="1" x14ac:dyDescent="0.3">
      <c r="A5952"/>
      <c r="B5952"/>
      <c r="C5952"/>
      <c r="D5952"/>
      <c r="E5952"/>
      <c r="F5952"/>
      <c r="G5952"/>
      <c r="H5952"/>
      <c r="I5952"/>
      <c r="J5952" s="102"/>
      <c r="K5952"/>
      <c r="L5952" s="102"/>
      <c r="M5952" s="135"/>
      <c r="N5952"/>
      <c r="O5952"/>
      <c r="P5952"/>
      <c r="Q5952"/>
      <c r="R5952"/>
      <c r="S5952"/>
      <c r="T5952"/>
      <c r="U5952"/>
    </row>
    <row r="5953" spans="1:21" s="105" customFormat="1" x14ac:dyDescent="0.3">
      <c r="A5953"/>
      <c r="B5953"/>
      <c r="C5953"/>
      <c r="D5953"/>
      <c r="E5953"/>
      <c r="F5953"/>
      <c r="G5953"/>
      <c r="H5953"/>
      <c r="I5953"/>
      <c r="J5953" s="102"/>
      <c r="K5953"/>
      <c r="L5953" s="102"/>
      <c r="M5953" s="135"/>
      <c r="N5953"/>
      <c r="O5953"/>
      <c r="P5953"/>
      <c r="Q5953"/>
      <c r="R5953"/>
      <c r="S5953"/>
      <c r="T5953"/>
      <c r="U5953"/>
    </row>
    <row r="5954" spans="1:21" s="105" customFormat="1" x14ac:dyDescent="0.3">
      <c r="A5954"/>
      <c r="B5954"/>
      <c r="C5954"/>
      <c r="D5954"/>
      <c r="E5954"/>
      <c r="F5954"/>
      <c r="G5954"/>
      <c r="H5954"/>
      <c r="I5954"/>
      <c r="J5954" s="102"/>
      <c r="K5954"/>
      <c r="L5954" s="102"/>
      <c r="M5954" s="135"/>
      <c r="N5954"/>
      <c r="O5954"/>
      <c r="P5954"/>
      <c r="Q5954"/>
      <c r="R5954"/>
      <c r="S5954"/>
      <c r="T5954"/>
      <c r="U5954"/>
    </row>
    <row r="5955" spans="1:21" s="105" customFormat="1" x14ac:dyDescent="0.3">
      <c r="A5955"/>
      <c r="B5955"/>
      <c r="C5955"/>
      <c r="D5955"/>
      <c r="E5955"/>
      <c r="F5955"/>
      <c r="G5955"/>
      <c r="H5955"/>
      <c r="I5955"/>
      <c r="J5955" s="102"/>
      <c r="K5955"/>
      <c r="L5955" s="102"/>
      <c r="M5955" s="135"/>
      <c r="N5955"/>
      <c r="O5955"/>
      <c r="P5955"/>
      <c r="Q5955"/>
      <c r="R5955"/>
      <c r="S5955"/>
      <c r="T5955"/>
      <c r="U5955"/>
    </row>
    <row r="5956" spans="1:21" s="105" customFormat="1" x14ac:dyDescent="0.3">
      <c r="A5956"/>
      <c r="B5956"/>
      <c r="C5956"/>
      <c r="D5956"/>
      <c r="E5956"/>
      <c r="F5956"/>
      <c r="G5956"/>
      <c r="H5956"/>
      <c r="I5956"/>
      <c r="J5956" s="102"/>
      <c r="K5956"/>
      <c r="L5956" s="102"/>
      <c r="M5956" s="135"/>
      <c r="N5956"/>
      <c r="O5956"/>
      <c r="P5956"/>
      <c r="Q5956"/>
      <c r="R5956"/>
      <c r="S5956"/>
      <c r="T5956"/>
      <c r="U5956"/>
    </row>
    <row r="5957" spans="1:21" s="105" customFormat="1" x14ac:dyDescent="0.3">
      <c r="A5957"/>
      <c r="B5957"/>
      <c r="C5957"/>
      <c r="D5957"/>
      <c r="E5957"/>
      <c r="F5957"/>
      <c r="G5957"/>
      <c r="H5957"/>
      <c r="I5957"/>
      <c r="J5957" s="102"/>
      <c r="K5957"/>
      <c r="L5957" s="102"/>
      <c r="M5957" s="135"/>
      <c r="N5957"/>
      <c r="O5957"/>
      <c r="P5957"/>
      <c r="Q5957"/>
      <c r="R5957"/>
      <c r="S5957"/>
      <c r="T5957"/>
      <c r="U5957"/>
    </row>
    <row r="5958" spans="1:21" s="105" customFormat="1" x14ac:dyDescent="0.3">
      <c r="A5958"/>
      <c r="B5958"/>
      <c r="C5958"/>
      <c r="D5958"/>
      <c r="E5958"/>
      <c r="F5958"/>
      <c r="G5958"/>
      <c r="H5958"/>
      <c r="I5958"/>
      <c r="J5958" s="102"/>
      <c r="K5958"/>
      <c r="L5958" s="102"/>
      <c r="M5958" s="135"/>
      <c r="N5958"/>
      <c r="O5958"/>
      <c r="P5958"/>
      <c r="Q5958"/>
      <c r="R5958"/>
      <c r="S5958"/>
      <c r="T5958"/>
      <c r="U5958"/>
    </row>
    <row r="5959" spans="1:21" s="105" customFormat="1" x14ac:dyDescent="0.3">
      <c r="A5959"/>
      <c r="B5959"/>
      <c r="C5959"/>
      <c r="D5959"/>
      <c r="E5959"/>
      <c r="F5959"/>
      <c r="G5959"/>
      <c r="H5959"/>
      <c r="I5959"/>
      <c r="J5959" s="102"/>
      <c r="K5959"/>
      <c r="L5959" s="102"/>
      <c r="M5959" s="135"/>
      <c r="N5959"/>
      <c r="O5959"/>
      <c r="P5959"/>
      <c r="Q5959"/>
      <c r="R5959"/>
      <c r="S5959"/>
      <c r="T5959"/>
      <c r="U5959"/>
    </row>
    <row r="5960" spans="1:21" s="105" customFormat="1" x14ac:dyDescent="0.3">
      <c r="A5960"/>
      <c r="B5960"/>
      <c r="C5960"/>
      <c r="D5960"/>
      <c r="E5960"/>
      <c r="F5960"/>
      <c r="G5960"/>
      <c r="H5960"/>
      <c r="I5960"/>
      <c r="J5960" s="102"/>
      <c r="K5960"/>
      <c r="L5960" s="102"/>
      <c r="M5960" s="135"/>
      <c r="N5960"/>
      <c r="O5960"/>
      <c r="P5960"/>
      <c r="Q5960"/>
      <c r="R5960"/>
      <c r="S5960"/>
      <c r="T5960"/>
      <c r="U5960"/>
    </row>
    <row r="5961" spans="1:21" s="105" customFormat="1" x14ac:dyDescent="0.3">
      <c r="A5961"/>
      <c r="B5961"/>
      <c r="C5961"/>
      <c r="D5961"/>
      <c r="E5961"/>
      <c r="F5961"/>
      <c r="G5961"/>
      <c r="H5961"/>
      <c r="I5961"/>
      <c r="J5961" s="102"/>
      <c r="K5961"/>
      <c r="L5961" s="102"/>
      <c r="M5961" s="135"/>
      <c r="N5961"/>
      <c r="O5961"/>
      <c r="P5961"/>
      <c r="Q5961"/>
      <c r="R5961"/>
      <c r="S5961"/>
      <c r="T5961"/>
      <c r="U5961"/>
    </row>
    <row r="5962" spans="1:21" s="105" customFormat="1" x14ac:dyDescent="0.3">
      <c r="A5962"/>
      <c r="B5962"/>
      <c r="C5962"/>
      <c r="D5962"/>
      <c r="E5962"/>
      <c r="F5962"/>
      <c r="G5962"/>
      <c r="H5962"/>
      <c r="I5962"/>
      <c r="J5962" s="102"/>
      <c r="K5962"/>
      <c r="L5962" s="102"/>
      <c r="M5962" s="135"/>
      <c r="N5962"/>
      <c r="O5962"/>
      <c r="P5962"/>
      <c r="Q5962"/>
      <c r="R5962"/>
      <c r="S5962"/>
      <c r="T5962"/>
      <c r="U5962"/>
    </row>
    <row r="5963" spans="1:21" s="105" customFormat="1" x14ac:dyDescent="0.3">
      <c r="A5963"/>
      <c r="B5963"/>
      <c r="C5963"/>
      <c r="D5963"/>
      <c r="E5963"/>
      <c r="F5963"/>
      <c r="G5963"/>
      <c r="H5963"/>
      <c r="I5963"/>
      <c r="J5963" s="102"/>
      <c r="K5963"/>
      <c r="L5963" s="102"/>
      <c r="M5963" s="135"/>
      <c r="N5963"/>
      <c r="O5963"/>
      <c r="P5963"/>
      <c r="Q5963"/>
      <c r="R5963"/>
      <c r="S5963"/>
      <c r="T5963"/>
      <c r="U5963"/>
    </row>
    <row r="5964" spans="1:21" s="105" customFormat="1" x14ac:dyDescent="0.3">
      <c r="A5964"/>
      <c r="B5964"/>
      <c r="C5964"/>
      <c r="D5964"/>
      <c r="E5964"/>
      <c r="F5964"/>
      <c r="G5964"/>
      <c r="H5964"/>
      <c r="I5964"/>
      <c r="J5964" s="102"/>
      <c r="K5964"/>
      <c r="L5964" s="102"/>
      <c r="M5964" s="135"/>
      <c r="N5964"/>
      <c r="O5964"/>
      <c r="P5964"/>
      <c r="Q5964"/>
      <c r="R5964"/>
      <c r="S5964"/>
      <c r="T5964"/>
      <c r="U5964"/>
    </row>
    <row r="5965" spans="1:21" s="105" customFormat="1" x14ac:dyDescent="0.3">
      <c r="A5965"/>
      <c r="B5965"/>
      <c r="C5965"/>
      <c r="D5965"/>
      <c r="E5965"/>
      <c r="F5965"/>
      <c r="G5965"/>
      <c r="H5965"/>
      <c r="I5965"/>
      <c r="J5965" s="102"/>
      <c r="K5965"/>
      <c r="L5965" s="102"/>
      <c r="M5965" s="135"/>
      <c r="N5965"/>
      <c r="O5965"/>
      <c r="P5965"/>
      <c r="Q5965"/>
      <c r="R5965"/>
      <c r="S5965"/>
      <c r="T5965"/>
      <c r="U5965"/>
    </row>
    <row r="5966" spans="1:21" s="105" customFormat="1" x14ac:dyDescent="0.3">
      <c r="A5966"/>
      <c r="B5966"/>
      <c r="C5966"/>
      <c r="D5966"/>
      <c r="E5966"/>
      <c r="F5966"/>
      <c r="G5966"/>
      <c r="H5966"/>
      <c r="I5966"/>
      <c r="J5966" s="102"/>
      <c r="K5966"/>
      <c r="L5966" s="102"/>
      <c r="M5966" s="135"/>
      <c r="N5966"/>
      <c r="O5966"/>
      <c r="P5966"/>
      <c r="Q5966"/>
      <c r="R5966"/>
      <c r="S5966"/>
      <c r="T5966"/>
      <c r="U5966"/>
    </row>
    <row r="5967" spans="1:21" s="105" customFormat="1" x14ac:dyDescent="0.3">
      <c r="A5967"/>
      <c r="B5967"/>
      <c r="C5967"/>
      <c r="D5967"/>
      <c r="E5967"/>
      <c r="F5967"/>
      <c r="G5967"/>
      <c r="H5967"/>
      <c r="I5967"/>
      <c r="J5967" s="102"/>
      <c r="K5967"/>
      <c r="L5967" s="102"/>
      <c r="M5967" s="135"/>
      <c r="N5967"/>
      <c r="O5967"/>
      <c r="P5967"/>
      <c r="Q5967"/>
      <c r="R5967"/>
      <c r="S5967"/>
      <c r="T5967"/>
      <c r="U5967"/>
    </row>
    <row r="5968" spans="1:21" s="105" customFormat="1" x14ac:dyDescent="0.3">
      <c r="A5968"/>
      <c r="B5968"/>
      <c r="C5968"/>
      <c r="D5968"/>
      <c r="E5968"/>
      <c r="F5968"/>
      <c r="G5968"/>
      <c r="H5968"/>
      <c r="I5968"/>
      <c r="J5968" s="102"/>
      <c r="K5968"/>
      <c r="L5968" s="102"/>
      <c r="M5968" s="135"/>
      <c r="N5968"/>
      <c r="O5968"/>
      <c r="P5968"/>
      <c r="Q5968"/>
      <c r="R5968"/>
      <c r="S5968"/>
      <c r="T5968"/>
      <c r="U5968"/>
    </row>
    <row r="5969" spans="1:21" s="105" customFormat="1" x14ac:dyDescent="0.3">
      <c r="A5969"/>
      <c r="B5969"/>
      <c r="C5969"/>
      <c r="D5969"/>
      <c r="E5969"/>
      <c r="F5969"/>
      <c r="G5969"/>
      <c r="H5969"/>
      <c r="I5969"/>
      <c r="J5969" s="102"/>
      <c r="K5969"/>
      <c r="L5969" s="102"/>
      <c r="M5969" s="135"/>
      <c r="N5969"/>
      <c r="O5969"/>
      <c r="P5969"/>
      <c r="Q5969"/>
      <c r="R5969"/>
      <c r="S5969"/>
      <c r="T5969"/>
      <c r="U5969"/>
    </row>
    <row r="5970" spans="1:21" s="105" customFormat="1" x14ac:dyDescent="0.3">
      <c r="A5970"/>
      <c r="B5970"/>
      <c r="C5970"/>
      <c r="D5970"/>
      <c r="E5970"/>
      <c r="F5970"/>
      <c r="G5970"/>
      <c r="H5970"/>
      <c r="I5970"/>
      <c r="J5970" s="102"/>
      <c r="K5970"/>
      <c r="L5970" s="102"/>
      <c r="M5970" s="135"/>
      <c r="N5970"/>
      <c r="O5970"/>
      <c r="P5970"/>
      <c r="Q5970"/>
      <c r="R5970"/>
      <c r="S5970"/>
      <c r="T5970"/>
      <c r="U5970"/>
    </row>
    <row r="5971" spans="1:21" s="105" customFormat="1" x14ac:dyDescent="0.3">
      <c r="A5971"/>
      <c r="B5971"/>
      <c r="C5971"/>
      <c r="D5971"/>
      <c r="E5971"/>
      <c r="F5971"/>
      <c r="G5971"/>
      <c r="H5971"/>
      <c r="I5971"/>
      <c r="J5971" s="102"/>
      <c r="K5971"/>
      <c r="L5971" s="102"/>
      <c r="M5971" s="135"/>
      <c r="N5971"/>
      <c r="O5971"/>
      <c r="P5971"/>
      <c r="Q5971"/>
      <c r="R5971"/>
      <c r="S5971"/>
      <c r="T5971"/>
      <c r="U5971"/>
    </row>
    <row r="5972" spans="1:21" s="105" customFormat="1" x14ac:dyDescent="0.3">
      <c r="A5972"/>
      <c r="B5972"/>
      <c r="C5972"/>
      <c r="D5972"/>
      <c r="E5972"/>
      <c r="F5972"/>
      <c r="G5972"/>
      <c r="H5972"/>
      <c r="I5972"/>
      <c r="J5972" s="102"/>
      <c r="K5972"/>
      <c r="L5972" s="102"/>
      <c r="M5972" s="135"/>
      <c r="N5972"/>
      <c r="O5972"/>
      <c r="P5972"/>
      <c r="Q5972"/>
      <c r="R5972"/>
      <c r="S5972"/>
      <c r="T5972"/>
      <c r="U5972"/>
    </row>
    <row r="5973" spans="1:21" s="105" customFormat="1" x14ac:dyDescent="0.3">
      <c r="A5973"/>
      <c r="B5973"/>
      <c r="C5973"/>
      <c r="D5973"/>
      <c r="E5973"/>
      <c r="F5973"/>
      <c r="G5973"/>
      <c r="H5973"/>
      <c r="I5973"/>
      <c r="J5973" s="102"/>
      <c r="K5973"/>
      <c r="L5973" s="102"/>
      <c r="M5973" s="135"/>
      <c r="N5973"/>
      <c r="O5973"/>
      <c r="P5973"/>
      <c r="Q5973"/>
      <c r="R5973"/>
      <c r="S5973"/>
      <c r="T5973"/>
      <c r="U5973"/>
    </row>
    <row r="5974" spans="1:21" s="105" customFormat="1" x14ac:dyDescent="0.3">
      <c r="A5974"/>
      <c r="B5974"/>
      <c r="C5974"/>
      <c r="D5974"/>
      <c r="E5974"/>
      <c r="F5974"/>
      <c r="G5974"/>
      <c r="H5974"/>
      <c r="I5974"/>
      <c r="J5974" s="102"/>
      <c r="K5974"/>
      <c r="L5974" s="102"/>
      <c r="M5974" s="135"/>
      <c r="N5974"/>
      <c r="O5974"/>
      <c r="P5974"/>
      <c r="Q5974"/>
      <c r="R5974"/>
      <c r="S5974"/>
      <c r="T5974"/>
      <c r="U5974"/>
    </row>
    <row r="5975" spans="1:21" s="105" customFormat="1" x14ac:dyDescent="0.3">
      <c r="A5975"/>
      <c r="B5975"/>
      <c r="C5975"/>
      <c r="D5975"/>
      <c r="E5975"/>
      <c r="F5975"/>
      <c r="G5975"/>
      <c r="H5975"/>
      <c r="I5975"/>
      <c r="J5975" s="102"/>
      <c r="K5975"/>
      <c r="L5975" s="102"/>
      <c r="M5975" s="135"/>
      <c r="N5975"/>
      <c r="O5975"/>
      <c r="P5975"/>
      <c r="Q5975"/>
      <c r="R5975"/>
      <c r="S5975"/>
      <c r="T5975"/>
      <c r="U5975"/>
    </row>
    <row r="5976" spans="1:21" s="105" customFormat="1" x14ac:dyDescent="0.3">
      <c r="A5976"/>
      <c r="B5976"/>
      <c r="C5976"/>
      <c r="D5976"/>
      <c r="E5976"/>
      <c r="F5976"/>
      <c r="G5976"/>
      <c r="H5976"/>
      <c r="I5976"/>
      <c r="J5976" s="102"/>
      <c r="K5976"/>
      <c r="L5976" s="102"/>
      <c r="M5976" s="135"/>
      <c r="N5976"/>
      <c r="O5976"/>
      <c r="P5976"/>
      <c r="Q5976"/>
      <c r="R5976"/>
      <c r="S5976"/>
      <c r="T5976"/>
      <c r="U5976"/>
    </row>
    <row r="5977" spans="1:21" s="105" customFormat="1" x14ac:dyDescent="0.3">
      <c r="A5977"/>
      <c r="B5977"/>
      <c r="C5977"/>
      <c r="D5977"/>
      <c r="E5977"/>
      <c r="F5977"/>
      <c r="G5977"/>
      <c r="H5977"/>
      <c r="I5977"/>
      <c r="J5977" s="102"/>
      <c r="K5977"/>
      <c r="L5977" s="102"/>
      <c r="M5977" s="135"/>
      <c r="N5977"/>
      <c r="O5977"/>
      <c r="P5977"/>
      <c r="Q5977"/>
      <c r="R5977"/>
      <c r="S5977"/>
      <c r="T5977"/>
      <c r="U5977"/>
    </row>
    <row r="5978" spans="1:21" s="105" customFormat="1" x14ac:dyDescent="0.3">
      <c r="A5978"/>
      <c r="B5978"/>
      <c r="C5978"/>
      <c r="D5978"/>
      <c r="E5978"/>
      <c r="F5978"/>
      <c r="G5978"/>
      <c r="H5978"/>
      <c r="I5978"/>
      <c r="J5978" s="102"/>
      <c r="K5978"/>
      <c r="L5978" s="102"/>
      <c r="M5978" s="135"/>
      <c r="N5978"/>
      <c r="O5978"/>
      <c r="P5978"/>
      <c r="Q5978"/>
      <c r="R5978"/>
      <c r="S5978"/>
      <c r="T5978"/>
      <c r="U5978"/>
    </row>
    <row r="5979" spans="1:21" s="105" customFormat="1" x14ac:dyDescent="0.3">
      <c r="A5979"/>
      <c r="B5979"/>
      <c r="C5979"/>
      <c r="D5979"/>
      <c r="E5979"/>
      <c r="F5979"/>
      <c r="G5979"/>
      <c r="H5979"/>
      <c r="I5979"/>
      <c r="J5979" s="102"/>
      <c r="K5979"/>
      <c r="L5979" s="102"/>
      <c r="M5979" s="135"/>
      <c r="N5979"/>
      <c r="O5979"/>
      <c r="P5979"/>
      <c r="Q5979"/>
      <c r="R5979"/>
      <c r="S5979"/>
      <c r="T5979"/>
      <c r="U5979"/>
    </row>
    <row r="5980" spans="1:21" s="105" customFormat="1" x14ac:dyDescent="0.3">
      <c r="A5980"/>
      <c r="B5980"/>
      <c r="C5980"/>
      <c r="D5980"/>
      <c r="E5980"/>
      <c r="F5980"/>
      <c r="G5980"/>
      <c r="H5980"/>
      <c r="I5980"/>
      <c r="J5980" s="102"/>
      <c r="K5980"/>
      <c r="L5980" s="102"/>
      <c r="M5980" s="135"/>
      <c r="N5980"/>
      <c r="O5980"/>
      <c r="P5980"/>
      <c r="Q5980"/>
      <c r="R5980"/>
      <c r="S5980"/>
      <c r="T5980"/>
      <c r="U5980"/>
    </row>
    <row r="5981" spans="1:21" s="105" customFormat="1" x14ac:dyDescent="0.3">
      <c r="A5981"/>
      <c r="B5981"/>
      <c r="C5981"/>
      <c r="D5981"/>
      <c r="E5981"/>
      <c r="F5981"/>
      <c r="G5981"/>
      <c r="H5981"/>
      <c r="I5981"/>
      <c r="J5981" s="102"/>
      <c r="K5981"/>
      <c r="L5981" s="102"/>
      <c r="M5981" s="135"/>
      <c r="N5981"/>
      <c r="O5981"/>
      <c r="P5981"/>
      <c r="Q5981"/>
      <c r="R5981"/>
      <c r="S5981"/>
      <c r="T5981"/>
      <c r="U5981"/>
    </row>
    <row r="5982" spans="1:21" s="105" customFormat="1" x14ac:dyDescent="0.3">
      <c r="A5982"/>
      <c r="B5982"/>
      <c r="C5982"/>
      <c r="D5982"/>
      <c r="E5982"/>
      <c r="F5982"/>
      <c r="G5982"/>
      <c r="H5982"/>
      <c r="I5982"/>
      <c r="J5982" s="102"/>
      <c r="K5982"/>
      <c r="L5982" s="102"/>
      <c r="M5982" s="135"/>
      <c r="N5982"/>
      <c r="O5982"/>
      <c r="P5982"/>
      <c r="Q5982"/>
      <c r="R5982"/>
      <c r="S5982"/>
      <c r="T5982"/>
      <c r="U5982"/>
    </row>
    <row r="5983" spans="1:21" s="105" customFormat="1" x14ac:dyDescent="0.3">
      <c r="A5983"/>
      <c r="B5983"/>
      <c r="C5983"/>
      <c r="D5983"/>
      <c r="E5983"/>
      <c r="F5983"/>
      <c r="G5983"/>
      <c r="H5983"/>
      <c r="I5983"/>
      <c r="J5983" s="102"/>
      <c r="K5983"/>
      <c r="L5983" s="102"/>
      <c r="M5983" s="135"/>
      <c r="N5983"/>
      <c r="O5983"/>
      <c r="P5983"/>
      <c r="Q5983"/>
      <c r="R5983"/>
      <c r="S5983"/>
      <c r="T5983"/>
      <c r="U5983"/>
    </row>
    <row r="5984" spans="1:21" s="105" customFormat="1" x14ac:dyDescent="0.3">
      <c r="A5984"/>
      <c r="B5984"/>
      <c r="C5984"/>
      <c r="D5984"/>
      <c r="E5984"/>
      <c r="F5984"/>
      <c r="G5984"/>
      <c r="H5984"/>
      <c r="I5984"/>
      <c r="J5984" s="102"/>
      <c r="K5984"/>
      <c r="L5984" s="102"/>
      <c r="M5984" s="135"/>
      <c r="N5984"/>
      <c r="O5984"/>
      <c r="P5984"/>
      <c r="Q5984"/>
      <c r="R5984"/>
      <c r="S5984"/>
      <c r="T5984"/>
      <c r="U5984"/>
    </row>
    <row r="5985" spans="1:21" s="105" customFormat="1" x14ac:dyDescent="0.3">
      <c r="A5985"/>
      <c r="B5985"/>
      <c r="C5985"/>
      <c r="D5985"/>
      <c r="E5985"/>
      <c r="F5985"/>
      <c r="G5985"/>
      <c r="H5985"/>
      <c r="I5985"/>
      <c r="J5985" s="102"/>
      <c r="K5985"/>
      <c r="L5985" s="102"/>
      <c r="M5985" s="135"/>
      <c r="N5985"/>
      <c r="O5985"/>
      <c r="P5985"/>
      <c r="Q5985"/>
      <c r="R5985"/>
      <c r="S5985"/>
      <c r="T5985"/>
      <c r="U5985"/>
    </row>
    <row r="5986" spans="1:21" s="105" customFormat="1" x14ac:dyDescent="0.3">
      <c r="A5986"/>
      <c r="B5986"/>
      <c r="C5986"/>
      <c r="D5986"/>
      <c r="E5986"/>
      <c r="F5986"/>
      <c r="G5986"/>
      <c r="H5986"/>
      <c r="I5986"/>
      <c r="J5986" s="102"/>
      <c r="K5986"/>
      <c r="L5986" s="102"/>
      <c r="M5986" s="135"/>
      <c r="N5986"/>
      <c r="O5986"/>
      <c r="P5986"/>
      <c r="Q5986"/>
      <c r="R5986"/>
      <c r="S5986"/>
      <c r="T5986"/>
      <c r="U5986"/>
    </row>
    <row r="5987" spans="1:21" s="105" customFormat="1" x14ac:dyDescent="0.3">
      <c r="A5987"/>
      <c r="B5987"/>
      <c r="C5987"/>
      <c r="D5987"/>
      <c r="E5987"/>
      <c r="F5987"/>
      <c r="G5987"/>
      <c r="H5987"/>
      <c r="I5987"/>
      <c r="J5987" s="102"/>
      <c r="K5987"/>
      <c r="L5987" s="102"/>
      <c r="M5987" s="135"/>
      <c r="N5987"/>
      <c r="O5987"/>
      <c r="P5987"/>
      <c r="Q5987"/>
      <c r="R5987"/>
      <c r="S5987"/>
      <c r="T5987"/>
      <c r="U5987"/>
    </row>
    <row r="5988" spans="1:21" s="105" customFormat="1" x14ac:dyDescent="0.3">
      <c r="A5988"/>
      <c r="B5988"/>
      <c r="C5988"/>
      <c r="D5988"/>
      <c r="E5988"/>
      <c r="F5988"/>
      <c r="G5988"/>
      <c r="H5988"/>
      <c r="I5988"/>
      <c r="J5988" s="102"/>
      <c r="K5988"/>
      <c r="L5988" s="102"/>
      <c r="M5988" s="135"/>
      <c r="N5988"/>
      <c r="O5988"/>
      <c r="P5988"/>
      <c r="Q5988"/>
      <c r="R5988"/>
      <c r="S5988"/>
      <c r="T5988"/>
      <c r="U5988"/>
    </row>
    <row r="5989" spans="1:21" s="105" customFormat="1" x14ac:dyDescent="0.3">
      <c r="A5989"/>
      <c r="B5989"/>
      <c r="C5989"/>
      <c r="D5989"/>
      <c r="E5989"/>
      <c r="F5989"/>
      <c r="G5989"/>
      <c r="H5989"/>
      <c r="I5989"/>
      <c r="J5989" s="102"/>
      <c r="K5989"/>
      <c r="L5989" s="102"/>
      <c r="M5989" s="135"/>
      <c r="N5989"/>
      <c r="O5989"/>
      <c r="P5989"/>
      <c r="Q5989"/>
      <c r="R5989"/>
      <c r="S5989"/>
      <c r="T5989"/>
      <c r="U5989"/>
    </row>
    <row r="5990" spans="1:21" s="105" customFormat="1" x14ac:dyDescent="0.3">
      <c r="A5990"/>
      <c r="B5990"/>
      <c r="C5990"/>
      <c r="D5990"/>
      <c r="E5990"/>
      <c r="F5990"/>
      <c r="G5990"/>
      <c r="H5990"/>
      <c r="I5990"/>
      <c r="J5990" s="102"/>
      <c r="K5990"/>
      <c r="L5990" s="102"/>
      <c r="M5990" s="135"/>
      <c r="N5990"/>
      <c r="O5990"/>
      <c r="P5990"/>
      <c r="Q5990"/>
      <c r="R5990"/>
      <c r="S5990"/>
      <c r="T5990"/>
      <c r="U5990"/>
    </row>
    <row r="5991" spans="1:21" s="105" customFormat="1" x14ac:dyDescent="0.3">
      <c r="A5991"/>
      <c r="B5991"/>
      <c r="C5991"/>
      <c r="D5991"/>
      <c r="E5991"/>
      <c r="F5991"/>
      <c r="G5991"/>
      <c r="H5991"/>
      <c r="I5991"/>
      <c r="J5991" s="102"/>
      <c r="K5991"/>
      <c r="L5991" s="102"/>
      <c r="M5991" s="135"/>
      <c r="N5991"/>
      <c r="O5991"/>
      <c r="P5991"/>
      <c r="Q5991"/>
      <c r="R5991"/>
      <c r="S5991"/>
      <c r="T5991"/>
      <c r="U5991"/>
    </row>
    <row r="5992" spans="1:21" s="105" customFormat="1" x14ac:dyDescent="0.3">
      <c r="A5992"/>
      <c r="B5992"/>
      <c r="C5992"/>
      <c r="D5992"/>
      <c r="E5992"/>
      <c r="F5992"/>
      <c r="G5992"/>
      <c r="H5992"/>
      <c r="I5992"/>
      <c r="J5992" s="102"/>
      <c r="K5992"/>
      <c r="L5992" s="102"/>
      <c r="M5992" s="135"/>
      <c r="N5992"/>
      <c r="O5992"/>
      <c r="P5992"/>
      <c r="Q5992"/>
      <c r="R5992"/>
      <c r="S5992"/>
      <c r="T5992"/>
      <c r="U5992"/>
    </row>
    <row r="5993" spans="1:21" s="105" customFormat="1" x14ac:dyDescent="0.3">
      <c r="A5993"/>
      <c r="B5993"/>
      <c r="C5993"/>
      <c r="D5993"/>
      <c r="E5993"/>
      <c r="F5993"/>
      <c r="G5993"/>
      <c r="H5993"/>
      <c r="I5993"/>
      <c r="J5993" s="102"/>
      <c r="K5993"/>
      <c r="L5993" s="102"/>
      <c r="M5993" s="135"/>
      <c r="N5993"/>
      <c r="O5993"/>
      <c r="P5993"/>
      <c r="Q5993"/>
      <c r="R5993"/>
      <c r="S5993"/>
      <c r="T5993"/>
      <c r="U5993"/>
    </row>
    <row r="5994" spans="1:21" s="105" customFormat="1" x14ac:dyDescent="0.3">
      <c r="A5994"/>
      <c r="B5994"/>
      <c r="C5994"/>
      <c r="D5994"/>
      <c r="E5994"/>
      <c r="F5994"/>
      <c r="G5994"/>
      <c r="H5994"/>
      <c r="I5994"/>
      <c r="J5994" s="102"/>
      <c r="K5994"/>
      <c r="L5994" s="102"/>
      <c r="M5994" s="135"/>
      <c r="N5994"/>
      <c r="O5994"/>
      <c r="P5994"/>
      <c r="Q5994"/>
      <c r="R5994"/>
      <c r="S5994"/>
      <c r="T5994"/>
      <c r="U5994"/>
    </row>
    <row r="5995" spans="1:21" s="105" customFormat="1" x14ac:dyDescent="0.3">
      <c r="A5995"/>
      <c r="B5995"/>
      <c r="C5995"/>
      <c r="D5995"/>
      <c r="E5995"/>
      <c r="F5995"/>
      <c r="G5995"/>
      <c r="H5995"/>
      <c r="I5995"/>
      <c r="J5995" s="102"/>
      <c r="K5995"/>
      <c r="L5995" s="102"/>
      <c r="M5995" s="135"/>
      <c r="N5995"/>
      <c r="O5995"/>
      <c r="P5995"/>
      <c r="Q5995"/>
      <c r="R5995"/>
      <c r="S5995"/>
      <c r="T5995"/>
      <c r="U5995"/>
    </row>
    <row r="5996" spans="1:21" s="105" customFormat="1" x14ac:dyDescent="0.3">
      <c r="A5996"/>
      <c r="B5996"/>
      <c r="C5996"/>
      <c r="D5996"/>
      <c r="E5996"/>
      <c r="F5996"/>
      <c r="G5996"/>
      <c r="H5996"/>
      <c r="I5996"/>
      <c r="J5996" s="102"/>
      <c r="K5996"/>
      <c r="L5996" s="102"/>
      <c r="M5996" s="135"/>
      <c r="N5996"/>
      <c r="O5996"/>
      <c r="P5996"/>
      <c r="Q5996"/>
      <c r="R5996"/>
      <c r="S5996"/>
      <c r="T5996"/>
      <c r="U5996"/>
    </row>
    <row r="5997" spans="1:21" s="105" customFormat="1" x14ac:dyDescent="0.3">
      <c r="A5997"/>
      <c r="B5997"/>
      <c r="C5997"/>
      <c r="D5997"/>
      <c r="E5997"/>
      <c r="F5997"/>
      <c r="G5997"/>
      <c r="H5997"/>
      <c r="I5997"/>
      <c r="J5997" s="102"/>
      <c r="K5997"/>
      <c r="L5997" s="102"/>
      <c r="M5997" s="135"/>
      <c r="N5997"/>
      <c r="O5997"/>
      <c r="P5997"/>
      <c r="Q5997"/>
      <c r="R5997"/>
      <c r="S5997"/>
      <c r="T5997"/>
      <c r="U5997"/>
    </row>
    <row r="5998" spans="1:21" s="105" customFormat="1" x14ac:dyDescent="0.3">
      <c r="A5998"/>
      <c r="B5998"/>
      <c r="C5998"/>
      <c r="D5998"/>
      <c r="E5998"/>
      <c r="F5998"/>
      <c r="G5998"/>
      <c r="H5998"/>
      <c r="I5998"/>
      <c r="J5998" s="102"/>
      <c r="K5998"/>
      <c r="L5998" s="102"/>
      <c r="M5998" s="135"/>
      <c r="N5998"/>
      <c r="O5998"/>
      <c r="P5998"/>
      <c r="Q5998"/>
      <c r="R5998"/>
      <c r="S5998"/>
      <c r="T5998"/>
      <c r="U5998"/>
    </row>
    <row r="5999" spans="1:21" s="105" customFormat="1" x14ac:dyDescent="0.3">
      <c r="A5999"/>
      <c r="B5999"/>
      <c r="C5999"/>
      <c r="D5999"/>
      <c r="E5999"/>
      <c r="F5999"/>
      <c r="G5999"/>
      <c r="H5999"/>
      <c r="I5999"/>
      <c r="J5999" s="102"/>
      <c r="K5999"/>
      <c r="L5999" s="102"/>
      <c r="M5999" s="135"/>
      <c r="N5999"/>
      <c r="O5999"/>
      <c r="P5999"/>
      <c r="Q5999"/>
      <c r="R5999"/>
      <c r="S5999"/>
      <c r="T5999"/>
      <c r="U5999"/>
    </row>
    <row r="6000" spans="1:21" s="105" customFormat="1" x14ac:dyDescent="0.3">
      <c r="A6000"/>
      <c r="B6000"/>
      <c r="C6000"/>
      <c r="D6000"/>
      <c r="E6000"/>
      <c r="F6000"/>
      <c r="G6000"/>
      <c r="H6000"/>
      <c r="I6000"/>
      <c r="J6000" s="102"/>
      <c r="K6000"/>
      <c r="L6000" s="102"/>
      <c r="M6000" s="135"/>
      <c r="N6000"/>
      <c r="O6000"/>
      <c r="P6000"/>
      <c r="Q6000"/>
      <c r="R6000"/>
      <c r="S6000"/>
      <c r="T6000"/>
      <c r="U6000"/>
    </row>
    <row r="6001" spans="1:21" s="105" customFormat="1" x14ac:dyDescent="0.3">
      <c r="A6001"/>
      <c r="B6001"/>
      <c r="C6001"/>
      <c r="D6001"/>
      <c r="E6001"/>
      <c r="F6001"/>
      <c r="G6001"/>
      <c r="H6001"/>
      <c r="I6001"/>
      <c r="J6001" s="102"/>
      <c r="K6001"/>
      <c r="L6001" s="102"/>
      <c r="M6001" s="135"/>
      <c r="N6001"/>
      <c r="O6001"/>
      <c r="P6001"/>
      <c r="Q6001"/>
      <c r="R6001"/>
      <c r="S6001"/>
      <c r="T6001"/>
      <c r="U6001"/>
    </row>
    <row r="6002" spans="1:21" s="105" customFormat="1" x14ac:dyDescent="0.3">
      <c r="A6002"/>
      <c r="B6002"/>
      <c r="C6002"/>
      <c r="D6002"/>
      <c r="E6002"/>
      <c r="F6002"/>
      <c r="G6002"/>
      <c r="H6002"/>
      <c r="I6002"/>
      <c r="J6002" s="102"/>
      <c r="K6002"/>
      <c r="L6002" s="102"/>
      <c r="M6002" s="135"/>
      <c r="N6002"/>
      <c r="O6002"/>
      <c r="P6002"/>
      <c r="Q6002"/>
      <c r="R6002"/>
      <c r="S6002"/>
      <c r="T6002"/>
      <c r="U6002"/>
    </row>
    <row r="6003" spans="1:21" s="105" customFormat="1" x14ac:dyDescent="0.3">
      <c r="A6003"/>
      <c r="B6003"/>
      <c r="C6003"/>
      <c r="D6003"/>
      <c r="E6003"/>
      <c r="F6003"/>
      <c r="G6003"/>
      <c r="H6003"/>
      <c r="I6003"/>
      <c r="J6003" s="102"/>
      <c r="K6003"/>
      <c r="L6003" s="102"/>
      <c r="M6003" s="135"/>
      <c r="N6003"/>
      <c r="O6003"/>
      <c r="P6003"/>
      <c r="Q6003"/>
      <c r="R6003"/>
      <c r="S6003"/>
      <c r="T6003"/>
      <c r="U6003"/>
    </row>
    <row r="6004" spans="1:21" s="105" customFormat="1" x14ac:dyDescent="0.3">
      <c r="A6004"/>
      <c r="B6004"/>
      <c r="C6004"/>
      <c r="D6004"/>
      <c r="E6004"/>
      <c r="F6004"/>
      <c r="G6004"/>
      <c r="H6004"/>
      <c r="I6004"/>
      <c r="J6004" s="102"/>
      <c r="K6004"/>
      <c r="L6004" s="102"/>
      <c r="M6004" s="135"/>
      <c r="N6004"/>
      <c r="O6004"/>
      <c r="P6004"/>
      <c r="Q6004"/>
      <c r="R6004"/>
      <c r="S6004"/>
      <c r="T6004"/>
      <c r="U6004"/>
    </row>
    <row r="6005" spans="1:21" s="105" customFormat="1" x14ac:dyDescent="0.3">
      <c r="A6005"/>
      <c r="B6005"/>
      <c r="C6005"/>
      <c r="D6005"/>
      <c r="E6005"/>
      <c r="F6005"/>
      <c r="G6005"/>
      <c r="H6005"/>
      <c r="I6005"/>
      <c r="J6005" s="102"/>
      <c r="K6005"/>
      <c r="L6005" s="102"/>
      <c r="M6005" s="135"/>
      <c r="N6005"/>
      <c r="O6005"/>
      <c r="P6005"/>
      <c r="Q6005"/>
      <c r="R6005"/>
      <c r="S6005"/>
      <c r="T6005"/>
      <c r="U6005"/>
    </row>
    <row r="6006" spans="1:21" s="105" customFormat="1" x14ac:dyDescent="0.3">
      <c r="A6006"/>
      <c r="B6006"/>
      <c r="C6006"/>
      <c r="D6006"/>
      <c r="E6006"/>
      <c r="F6006"/>
      <c r="G6006"/>
      <c r="H6006"/>
      <c r="I6006"/>
      <c r="J6006" s="102"/>
      <c r="K6006"/>
      <c r="L6006" s="102"/>
      <c r="M6006" s="135"/>
      <c r="N6006"/>
      <c r="O6006"/>
      <c r="P6006"/>
      <c r="Q6006"/>
      <c r="R6006"/>
      <c r="S6006"/>
      <c r="T6006"/>
      <c r="U6006"/>
    </row>
    <row r="6007" spans="1:21" s="105" customFormat="1" x14ac:dyDescent="0.3">
      <c r="A6007"/>
      <c r="B6007"/>
      <c r="C6007"/>
      <c r="D6007"/>
      <c r="E6007"/>
      <c r="F6007"/>
      <c r="G6007"/>
      <c r="H6007"/>
      <c r="I6007"/>
      <c r="J6007" s="102"/>
      <c r="K6007"/>
      <c r="L6007" s="102"/>
      <c r="M6007" s="135"/>
      <c r="N6007"/>
      <c r="O6007"/>
      <c r="P6007"/>
      <c r="Q6007"/>
      <c r="R6007"/>
      <c r="S6007"/>
      <c r="T6007"/>
      <c r="U6007"/>
    </row>
    <row r="6008" spans="1:21" s="105" customFormat="1" x14ac:dyDescent="0.3">
      <c r="A6008"/>
      <c r="B6008"/>
      <c r="C6008"/>
      <c r="D6008"/>
      <c r="E6008"/>
      <c r="F6008"/>
      <c r="G6008"/>
      <c r="H6008"/>
      <c r="I6008"/>
      <c r="J6008" s="102"/>
      <c r="K6008"/>
      <c r="L6008" s="102"/>
      <c r="M6008" s="135"/>
      <c r="N6008"/>
      <c r="O6008"/>
      <c r="P6008"/>
      <c r="Q6008"/>
      <c r="R6008"/>
      <c r="S6008"/>
      <c r="T6008"/>
      <c r="U6008"/>
    </row>
    <row r="6009" spans="1:21" s="105" customFormat="1" x14ac:dyDescent="0.3">
      <c r="A6009"/>
      <c r="B6009"/>
      <c r="C6009"/>
      <c r="D6009"/>
      <c r="E6009"/>
      <c r="F6009"/>
      <c r="G6009"/>
      <c r="H6009"/>
      <c r="I6009"/>
      <c r="J6009" s="102"/>
      <c r="K6009"/>
      <c r="L6009" s="102"/>
      <c r="M6009" s="135"/>
      <c r="N6009"/>
      <c r="O6009"/>
      <c r="P6009"/>
      <c r="Q6009"/>
      <c r="R6009"/>
      <c r="S6009"/>
      <c r="T6009"/>
      <c r="U6009"/>
    </row>
    <row r="6010" spans="1:21" s="105" customFormat="1" x14ac:dyDescent="0.3">
      <c r="A6010"/>
      <c r="B6010"/>
      <c r="C6010"/>
      <c r="D6010"/>
      <c r="E6010"/>
      <c r="F6010"/>
      <c r="G6010"/>
      <c r="H6010"/>
      <c r="I6010"/>
      <c r="J6010" s="102"/>
      <c r="K6010"/>
      <c r="L6010" s="102"/>
      <c r="M6010" s="135"/>
      <c r="N6010"/>
      <c r="O6010"/>
      <c r="P6010"/>
      <c r="Q6010"/>
      <c r="R6010"/>
      <c r="S6010"/>
      <c r="T6010"/>
      <c r="U6010"/>
    </row>
    <row r="6011" spans="1:21" s="105" customFormat="1" x14ac:dyDescent="0.3">
      <c r="A6011"/>
      <c r="B6011"/>
      <c r="C6011"/>
      <c r="D6011"/>
      <c r="E6011"/>
      <c r="F6011"/>
      <c r="G6011"/>
      <c r="H6011"/>
      <c r="I6011"/>
      <c r="J6011" s="102"/>
      <c r="K6011"/>
      <c r="L6011" s="102"/>
      <c r="M6011" s="135"/>
      <c r="N6011"/>
      <c r="O6011"/>
      <c r="P6011"/>
      <c r="Q6011"/>
      <c r="R6011"/>
      <c r="S6011"/>
      <c r="T6011"/>
      <c r="U6011"/>
    </row>
    <row r="6012" spans="1:21" s="105" customFormat="1" x14ac:dyDescent="0.3">
      <c r="A6012"/>
      <c r="B6012"/>
      <c r="C6012"/>
      <c r="D6012"/>
      <c r="E6012"/>
      <c r="F6012"/>
      <c r="G6012"/>
      <c r="H6012"/>
      <c r="I6012"/>
      <c r="J6012" s="102"/>
      <c r="K6012"/>
      <c r="L6012" s="102"/>
      <c r="M6012" s="135"/>
      <c r="N6012"/>
      <c r="O6012"/>
      <c r="P6012"/>
      <c r="Q6012"/>
      <c r="R6012"/>
      <c r="S6012"/>
      <c r="T6012"/>
      <c r="U6012"/>
    </row>
    <row r="6013" spans="1:21" s="105" customFormat="1" x14ac:dyDescent="0.3">
      <c r="A6013"/>
      <c r="B6013"/>
      <c r="C6013"/>
      <c r="D6013"/>
      <c r="E6013"/>
      <c r="F6013"/>
      <c r="G6013"/>
      <c r="H6013"/>
      <c r="I6013"/>
      <c r="J6013" s="102"/>
      <c r="K6013"/>
      <c r="L6013" s="102"/>
      <c r="M6013" s="135"/>
      <c r="N6013"/>
      <c r="O6013"/>
      <c r="P6013"/>
      <c r="Q6013"/>
      <c r="R6013"/>
      <c r="S6013"/>
      <c r="T6013"/>
      <c r="U6013"/>
    </row>
    <row r="6014" spans="1:21" s="105" customFormat="1" x14ac:dyDescent="0.3">
      <c r="A6014"/>
      <c r="B6014"/>
      <c r="C6014"/>
      <c r="D6014"/>
      <c r="E6014"/>
      <c r="F6014"/>
      <c r="G6014"/>
      <c r="H6014"/>
      <c r="I6014"/>
      <c r="J6014" s="102"/>
      <c r="K6014"/>
      <c r="L6014" s="102"/>
      <c r="M6014" s="135"/>
      <c r="N6014"/>
      <c r="O6014"/>
      <c r="P6014"/>
      <c r="Q6014"/>
      <c r="R6014"/>
      <c r="S6014"/>
      <c r="T6014"/>
      <c r="U6014"/>
    </row>
    <row r="6015" spans="1:21" s="105" customFormat="1" x14ac:dyDescent="0.3">
      <c r="A6015"/>
      <c r="B6015"/>
      <c r="C6015"/>
      <c r="D6015"/>
      <c r="E6015"/>
      <c r="F6015"/>
      <c r="G6015"/>
      <c r="H6015"/>
      <c r="I6015"/>
      <c r="J6015" s="102"/>
      <c r="K6015"/>
      <c r="L6015" s="102"/>
      <c r="M6015" s="135"/>
      <c r="N6015"/>
      <c r="O6015"/>
      <c r="P6015"/>
      <c r="Q6015"/>
      <c r="R6015"/>
      <c r="S6015"/>
      <c r="T6015"/>
      <c r="U6015"/>
    </row>
    <row r="6016" spans="1:21" s="105" customFormat="1" x14ac:dyDescent="0.3">
      <c r="A6016"/>
      <c r="B6016"/>
      <c r="C6016"/>
      <c r="D6016"/>
      <c r="E6016"/>
      <c r="F6016"/>
      <c r="G6016"/>
      <c r="H6016"/>
      <c r="I6016"/>
      <c r="J6016" s="102"/>
      <c r="K6016"/>
      <c r="L6016" s="102"/>
      <c r="M6016" s="135"/>
      <c r="N6016"/>
      <c r="O6016"/>
      <c r="P6016"/>
      <c r="Q6016"/>
      <c r="R6016"/>
      <c r="S6016"/>
      <c r="T6016"/>
      <c r="U6016"/>
    </row>
    <row r="6017" spans="1:21" s="105" customFormat="1" x14ac:dyDescent="0.3">
      <c r="A6017"/>
      <c r="B6017"/>
      <c r="C6017"/>
      <c r="D6017"/>
      <c r="E6017"/>
      <c r="F6017"/>
      <c r="G6017"/>
      <c r="H6017"/>
      <c r="I6017"/>
      <c r="J6017" s="102"/>
      <c r="K6017"/>
      <c r="L6017" s="102"/>
      <c r="M6017" s="135"/>
      <c r="N6017"/>
      <c r="O6017"/>
      <c r="P6017"/>
      <c r="Q6017"/>
      <c r="R6017"/>
      <c r="S6017"/>
      <c r="T6017"/>
      <c r="U6017"/>
    </row>
    <row r="6018" spans="1:21" s="105" customFormat="1" x14ac:dyDescent="0.3">
      <c r="A6018"/>
      <c r="B6018"/>
      <c r="C6018"/>
      <c r="D6018"/>
      <c r="E6018"/>
      <c r="F6018"/>
      <c r="G6018"/>
      <c r="H6018"/>
      <c r="I6018"/>
      <c r="J6018" s="102"/>
      <c r="K6018"/>
      <c r="L6018" s="102"/>
      <c r="M6018" s="135"/>
      <c r="N6018"/>
      <c r="O6018"/>
      <c r="P6018"/>
      <c r="Q6018"/>
      <c r="R6018"/>
      <c r="S6018"/>
      <c r="T6018"/>
      <c r="U6018"/>
    </row>
    <row r="6019" spans="1:21" s="105" customFormat="1" x14ac:dyDescent="0.3">
      <c r="A6019"/>
      <c r="B6019"/>
      <c r="C6019"/>
      <c r="D6019"/>
      <c r="E6019"/>
      <c r="F6019"/>
      <c r="G6019"/>
      <c r="H6019"/>
      <c r="I6019"/>
      <c r="J6019" s="102"/>
      <c r="K6019"/>
      <c r="L6019" s="102"/>
      <c r="M6019" s="135"/>
      <c r="N6019"/>
      <c r="O6019"/>
      <c r="P6019"/>
      <c r="Q6019"/>
      <c r="R6019"/>
      <c r="S6019"/>
      <c r="T6019"/>
      <c r="U6019"/>
    </row>
    <row r="6020" spans="1:21" s="105" customFormat="1" x14ac:dyDescent="0.3">
      <c r="A6020"/>
      <c r="B6020"/>
      <c r="C6020"/>
      <c r="D6020"/>
      <c r="E6020"/>
      <c r="F6020"/>
      <c r="G6020"/>
      <c r="H6020"/>
      <c r="I6020"/>
      <c r="J6020" s="102"/>
      <c r="K6020"/>
      <c r="L6020" s="102"/>
      <c r="M6020" s="135"/>
      <c r="N6020"/>
      <c r="O6020"/>
      <c r="P6020"/>
      <c r="Q6020"/>
      <c r="R6020"/>
      <c r="S6020"/>
      <c r="T6020"/>
      <c r="U6020"/>
    </row>
    <row r="6021" spans="1:21" s="105" customFormat="1" x14ac:dyDescent="0.3">
      <c r="A6021"/>
      <c r="B6021"/>
      <c r="C6021"/>
      <c r="D6021"/>
      <c r="E6021"/>
      <c r="F6021"/>
      <c r="G6021"/>
      <c r="H6021"/>
      <c r="I6021"/>
      <c r="J6021" s="102"/>
      <c r="K6021"/>
      <c r="L6021" s="102"/>
      <c r="M6021" s="135"/>
      <c r="N6021"/>
      <c r="O6021"/>
      <c r="P6021"/>
      <c r="Q6021"/>
      <c r="R6021"/>
      <c r="S6021"/>
      <c r="T6021"/>
      <c r="U6021"/>
    </row>
    <row r="6022" spans="1:21" s="105" customFormat="1" x14ac:dyDescent="0.3">
      <c r="A6022"/>
      <c r="B6022"/>
      <c r="C6022"/>
      <c r="D6022"/>
      <c r="E6022"/>
      <c r="F6022"/>
      <c r="G6022"/>
      <c r="H6022"/>
      <c r="I6022"/>
      <c r="J6022" s="102"/>
      <c r="K6022"/>
      <c r="L6022" s="102"/>
      <c r="M6022" s="135"/>
      <c r="N6022"/>
      <c r="O6022"/>
      <c r="P6022"/>
      <c r="Q6022"/>
      <c r="R6022"/>
      <c r="S6022"/>
      <c r="T6022"/>
      <c r="U6022"/>
    </row>
    <row r="6023" spans="1:21" s="105" customFormat="1" x14ac:dyDescent="0.3">
      <c r="A6023"/>
      <c r="B6023"/>
      <c r="C6023"/>
      <c r="D6023"/>
      <c r="E6023"/>
      <c r="F6023"/>
      <c r="G6023"/>
      <c r="H6023"/>
      <c r="I6023"/>
      <c r="J6023" s="102"/>
      <c r="K6023"/>
      <c r="L6023" s="102"/>
      <c r="M6023" s="135"/>
      <c r="N6023"/>
      <c r="O6023"/>
      <c r="P6023"/>
      <c r="Q6023"/>
      <c r="R6023"/>
      <c r="S6023"/>
      <c r="T6023"/>
      <c r="U6023"/>
    </row>
    <row r="6024" spans="1:21" s="105" customFormat="1" x14ac:dyDescent="0.3">
      <c r="A6024"/>
      <c r="B6024"/>
      <c r="C6024"/>
      <c r="D6024"/>
      <c r="E6024"/>
      <c r="F6024"/>
      <c r="G6024"/>
      <c r="H6024"/>
      <c r="I6024"/>
      <c r="J6024" s="102"/>
      <c r="K6024"/>
      <c r="L6024" s="102"/>
      <c r="M6024" s="135"/>
      <c r="N6024"/>
      <c r="O6024"/>
      <c r="P6024"/>
      <c r="Q6024"/>
      <c r="R6024"/>
      <c r="S6024"/>
      <c r="T6024"/>
      <c r="U6024"/>
    </row>
    <row r="6025" spans="1:21" s="105" customFormat="1" x14ac:dyDescent="0.3">
      <c r="A6025"/>
      <c r="B6025"/>
      <c r="C6025"/>
      <c r="D6025"/>
      <c r="E6025"/>
      <c r="F6025"/>
      <c r="G6025"/>
      <c r="H6025"/>
      <c r="I6025"/>
      <c r="J6025" s="102"/>
      <c r="K6025"/>
      <c r="L6025" s="102"/>
      <c r="M6025" s="135"/>
      <c r="N6025"/>
      <c r="O6025"/>
      <c r="P6025"/>
      <c r="Q6025"/>
      <c r="R6025"/>
      <c r="S6025"/>
      <c r="T6025"/>
      <c r="U6025"/>
    </row>
    <row r="6026" spans="1:21" s="105" customFormat="1" x14ac:dyDescent="0.3">
      <c r="A6026"/>
      <c r="B6026"/>
      <c r="C6026"/>
      <c r="D6026"/>
      <c r="E6026"/>
      <c r="F6026"/>
      <c r="G6026"/>
      <c r="H6026"/>
      <c r="I6026"/>
      <c r="J6026" s="102"/>
      <c r="K6026"/>
      <c r="L6026" s="102"/>
      <c r="M6026" s="135"/>
      <c r="N6026"/>
      <c r="O6026"/>
      <c r="P6026"/>
      <c r="Q6026"/>
      <c r="R6026"/>
      <c r="S6026"/>
      <c r="T6026"/>
      <c r="U6026"/>
    </row>
    <row r="6027" spans="1:21" s="105" customFormat="1" x14ac:dyDescent="0.3">
      <c r="A6027"/>
      <c r="B6027"/>
      <c r="C6027"/>
      <c r="D6027"/>
      <c r="E6027"/>
      <c r="F6027"/>
      <c r="G6027"/>
      <c r="H6027"/>
      <c r="I6027"/>
      <c r="J6027" s="102"/>
      <c r="K6027"/>
      <c r="L6027" s="102"/>
      <c r="M6027" s="135"/>
      <c r="N6027"/>
      <c r="O6027"/>
      <c r="P6027"/>
      <c r="Q6027"/>
      <c r="R6027"/>
      <c r="S6027"/>
      <c r="T6027"/>
      <c r="U6027"/>
    </row>
    <row r="6028" spans="1:21" s="105" customFormat="1" x14ac:dyDescent="0.3">
      <c r="A6028"/>
      <c r="B6028"/>
      <c r="C6028"/>
      <c r="D6028"/>
      <c r="E6028"/>
      <c r="F6028"/>
      <c r="G6028"/>
      <c r="H6028"/>
      <c r="I6028"/>
      <c r="J6028" s="102"/>
      <c r="K6028"/>
      <c r="L6028" s="102"/>
      <c r="M6028" s="135"/>
      <c r="N6028"/>
      <c r="O6028"/>
      <c r="P6028"/>
      <c r="Q6028"/>
      <c r="R6028"/>
      <c r="S6028"/>
      <c r="T6028"/>
      <c r="U6028"/>
    </row>
    <row r="6029" spans="1:21" s="105" customFormat="1" x14ac:dyDescent="0.3">
      <c r="A6029"/>
      <c r="B6029"/>
      <c r="C6029"/>
      <c r="D6029"/>
      <c r="E6029"/>
      <c r="F6029"/>
      <c r="G6029"/>
      <c r="H6029"/>
      <c r="I6029"/>
      <c r="J6029" s="102"/>
      <c r="K6029"/>
      <c r="L6029" s="102"/>
      <c r="M6029" s="135"/>
      <c r="N6029"/>
      <c r="O6029"/>
      <c r="P6029"/>
      <c r="Q6029"/>
      <c r="R6029"/>
      <c r="S6029"/>
      <c r="T6029"/>
      <c r="U6029"/>
    </row>
    <row r="6030" spans="1:21" s="105" customFormat="1" x14ac:dyDescent="0.3">
      <c r="A6030"/>
      <c r="B6030"/>
      <c r="C6030"/>
      <c r="D6030"/>
      <c r="E6030"/>
      <c r="F6030"/>
      <c r="G6030"/>
      <c r="H6030"/>
      <c r="I6030"/>
      <c r="J6030" s="102"/>
      <c r="K6030"/>
      <c r="L6030" s="102"/>
      <c r="M6030" s="135"/>
      <c r="N6030"/>
      <c r="O6030"/>
      <c r="P6030"/>
      <c r="Q6030"/>
      <c r="R6030"/>
      <c r="S6030"/>
      <c r="T6030"/>
      <c r="U6030"/>
    </row>
    <row r="6031" spans="1:21" s="105" customFormat="1" x14ac:dyDescent="0.3">
      <c r="A6031"/>
      <c r="B6031"/>
      <c r="C6031"/>
      <c r="D6031"/>
      <c r="E6031"/>
      <c r="F6031"/>
      <c r="G6031"/>
      <c r="H6031"/>
      <c r="I6031"/>
      <c r="J6031" s="102"/>
      <c r="K6031"/>
      <c r="L6031" s="102"/>
      <c r="M6031" s="135"/>
      <c r="N6031"/>
      <c r="O6031"/>
      <c r="P6031"/>
      <c r="Q6031"/>
      <c r="R6031"/>
      <c r="S6031"/>
      <c r="T6031"/>
      <c r="U6031"/>
    </row>
    <row r="6032" spans="1:21" s="105" customFormat="1" x14ac:dyDescent="0.3">
      <c r="A6032"/>
      <c r="B6032"/>
      <c r="C6032"/>
      <c r="D6032"/>
      <c r="E6032"/>
      <c r="F6032"/>
      <c r="G6032"/>
      <c r="H6032"/>
      <c r="I6032"/>
      <c r="J6032" s="102"/>
      <c r="K6032"/>
      <c r="L6032" s="102"/>
      <c r="M6032" s="135"/>
      <c r="N6032"/>
      <c r="O6032"/>
      <c r="P6032"/>
      <c r="Q6032"/>
      <c r="R6032"/>
      <c r="S6032"/>
      <c r="T6032"/>
      <c r="U6032"/>
    </row>
    <row r="6033" spans="1:21" s="105" customFormat="1" x14ac:dyDescent="0.3">
      <c r="A6033"/>
      <c r="B6033"/>
      <c r="C6033"/>
      <c r="D6033"/>
      <c r="E6033"/>
      <c r="F6033"/>
      <c r="G6033"/>
      <c r="H6033"/>
      <c r="I6033"/>
      <c r="J6033" s="102"/>
      <c r="K6033"/>
      <c r="L6033" s="102"/>
      <c r="M6033" s="135"/>
      <c r="N6033"/>
      <c r="O6033"/>
      <c r="P6033"/>
      <c r="Q6033"/>
      <c r="R6033"/>
      <c r="S6033"/>
      <c r="T6033"/>
      <c r="U6033"/>
    </row>
    <row r="6034" spans="1:21" s="105" customFormat="1" x14ac:dyDescent="0.3">
      <c r="A6034"/>
      <c r="B6034"/>
      <c r="C6034"/>
      <c r="D6034"/>
      <c r="E6034"/>
      <c r="F6034"/>
      <c r="G6034"/>
      <c r="H6034"/>
      <c r="I6034"/>
      <c r="J6034" s="102"/>
      <c r="K6034"/>
      <c r="L6034" s="102"/>
      <c r="M6034" s="135"/>
      <c r="N6034"/>
      <c r="O6034"/>
      <c r="P6034"/>
      <c r="Q6034"/>
      <c r="R6034"/>
      <c r="S6034"/>
      <c r="T6034"/>
      <c r="U6034"/>
    </row>
    <row r="6035" spans="1:21" s="105" customFormat="1" x14ac:dyDescent="0.3">
      <c r="A6035"/>
      <c r="B6035"/>
      <c r="C6035"/>
      <c r="D6035"/>
      <c r="E6035"/>
      <c r="F6035"/>
      <c r="G6035"/>
      <c r="H6035"/>
      <c r="I6035"/>
      <c r="J6035" s="102"/>
      <c r="K6035"/>
      <c r="L6035" s="102"/>
      <c r="M6035" s="135"/>
      <c r="N6035"/>
      <c r="O6035"/>
      <c r="P6035"/>
      <c r="Q6035"/>
      <c r="R6035"/>
      <c r="S6035"/>
      <c r="T6035"/>
      <c r="U6035"/>
    </row>
    <row r="6036" spans="1:21" s="105" customFormat="1" x14ac:dyDescent="0.3">
      <c r="A6036"/>
      <c r="B6036"/>
      <c r="C6036"/>
      <c r="D6036"/>
      <c r="E6036"/>
      <c r="F6036"/>
      <c r="G6036"/>
      <c r="H6036"/>
      <c r="I6036"/>
      <c r="J6036" s="102"/>
      <c r="K6036"/>
      <c r="L6036" s="102"/>
      <c r="M6036" s="135"/>
      <c r="N6036"/>
      <c r="O6036"/>
      <c r="P6036"/>
      <c r="Q6036"/>
      <c r="R6036"/>
      <c r="S6036"/>
      <c r="T6036"/>
      <c r="U6036"/>
    </row>
    <row r="6037" spans="1:21" s="105" customFormat="1" x14ac:dyDescent="0.3">
      <c r="A6037"/>
      <c r="B6037"/>
      <c r="C6037"/>
      <c r="D6037"/>
      <c r="E6037"/>
      <c r="F6037"/>
      <c r="G6037"/>
      <c r="H6037"/>
      <c r="I6037"/>
      <c r="J6037" s="102"/>
      <c r="K6037"/>
      <c r="L6037" s="102"/>
      <c r="M6037" s="135"/>
      <c r="N6037"/>
      <c r="O6037"/>
      <c r="P6037"/>
      <c r="Q6037"/>
      <c r="R6037"/>
      <c r="S6037"/>
      <c r="T6037"/>
      <c r="U6037"/>
    </row>
    <row r="6038" spans="1:21" s="105" customFormat="1" x14ac:dyDescent="0.3">
      <c r="A6038"/>
      <c r="B6038"/>
      <c r="C6038"/>
      <c r="D6038"/>
      <c r="E6038"/>
      <c r="F6038"/>
      <c r="G6038"/>
      <c r="H6038"/>
      <c r="I6038"/>
      <c r="J6038" s="102"/>
      <c r="K6038"/>
      <c r="L6038" s="102"/>
      <c r="M6038" s="135"/>
      <c r="N6038"/>
      <c r="O6038"/>
      <c r="P6038"/>
      <c r="Q6038"/>
      <c r="R6038"/>
      <c r="S6038"/>
      <c r="T6038"/>
      <c r="U6038"/>
    </row>
    <row r="6039" spans="1:21" s="105" customFormat="1" x14ac:dyDescent="0.3">
      <c r="A6039"/>
      <c r="B6039"/>
      <c r="C6039"/>
      <c r="D6039"/>
      <c r="E6039"/>
      <c r="F6039"/>
      <c r="G6039"/>
      <c r="H6039"/>
      <c r="I6039"/>
      <c r="J6039" s="102"/>
      <c r="K6039"/>
      <c r="L6039" s="102"/>
      <c r="M6039" s="135"/>
      <c r="N6039"/>
      <c r="O6039"/>
      <c r="P6039"/>
      <c r="Q6039"/>
      <c r="R6039"/>
      <c r="S6039"/>
      <c r="T6039"/>
      <c r="U6039"/>
    </row>
    <row r="6040" spans="1:21" s="105" customFormat="1" x14ac:dyDescent="0.3">
      <c r="A6040"/>
      <c r="B6040"/>
      <c r="C6040"/>
      <c r="D6040"/>
      <c r="E6040"/>
      <c r="F6040"/>
      <c r="G6040"/>
      <c r="H6040"/>
      <c r="I6040"/>
      <c r="J6040" s="102"/>
      <c r="K6040"/>
      <c r="L6040" s="102"/>
      <c r="M6040" s="135"/>
      <c r="N6040"/>
      <c r="O6040"/>
      <c r="P6040"/>
      <c r="Q6040"/>
      <c r="R6040"/>
      <c r="S6040"/>
      <c r="T6040"/>
      <c r="U6040"/>
    </row>
    <row r="6041" spans="1:21" s="105" customFormat="1" x14ac:dyDescent="0.3">
      <c r="A6041"/>
      <c r="B6041"/>
      <c r="C6041"/>
      <c r="D6041"/>
      <c r="E6041"/>
      <c r="F6041"/>
      <c r="G6041"/>
      <c r="H6041"/>
      <c r="I6041"/>
      <c r="J6041" s="102"/>
      <c r="K6041"/>
      <c r="L6041" s="102"/>
      <c r="M6041" s="135"/>
      <c r="N6041"/>
      <c r="O6041"/>
      <c r="P6041"/>
      <c r="Q6041"/>
      <c r="R6041"/>
      <c r="S6041"/>
      <c r="T6041"/>
      <c r="U6041"/>
    </row>
    <row r="6042" spans="1:21" s="105" customFormat="1" x14ac:dyDescent="0.3">
      <c r="A6042"/>
      <c r="B6042"/>
      <c r="C6042"/>
      <c r="D6042"/>
      <c r="E6042"/>
      <c r="F6042"/>
      <c r="G6042"/>
      <c r="H6042"/>
      <c r="I6042"/>
      <c r="J6042" s="102"/>
      <c r="K6042"/>
      <c r="L6042" s="102"/>
      <c r="M6042" s="135"/>
      <c r="N6042"/>
      <c r="O6042"/>
      <c r="P6042"/>
      <c r="Q6042"/>
      <c r="R6042"/>
      <c r="S6042"/>
      <c r="T6042"/>
      <c r="U6042"/>
    </row>
    <row r="6043" spans="1:21" s="105" customFormat="1" x14ac:dyDescent="0.3">
      <c r="A6043"/>
      <c r="B6043"/>
      <c r="C6043"/>
      <c r="D6043"/>
      <c r="E6043"/>
      <c r="F6043"/>
      <c r="G6043"/>
      <c r="H6043"/>
      <c r="I6043"/>
      <c r="J6043" s="102"/>
      <c r="K6043"/>
      <c r="L6043" s="102"/>
      <c r="M6043" s="135"/>
      <c r="N6043"/>
      <c r="O6043"/>
      <c r="P6043"/>
      <c r="Q6043"/>
      <c r="R6043"/>
      <c r="S6043"/>
      <c r="T6043"/>
      <c r="U6043"/>
    </row>
    <row r="6044" spans="1:21" s="105" customFormat="1" x14ac:dyDescent="0.3">
      <c r="A6044"/>
      <c r="B6044"/>
      <c r="C6044"/>
      <c r="D6044"/>
      <c r="E6044"/>
      <c r="F6044"/>
      <c r="G6044"/>
      <c r="H6044"/>
      <c r="I6044"/>
      <c r="J6044" s="102"/>
      <c r="K6044"/>
      <c r="L6044" s="102"/>
      <c r="M6044" s="135"/>
      <c r="N6044"/>
      <c r="O6044"/>
      <c r="P6044"/>
      <c r="Q6044"/>
      <c r="R6044"/>
      <c r="S6044"/>
      <c r="T6044"/>
      <c r="U6044"/>
    </row>
    <row r="6045" spans="1:21" s="105" customFormat="1" x14ac:dyDescent="0.3">
      <c r="A6045"/>
      <c r="B6045"/>
      <c r="C6045"/>
      <c r="D6045"/>
      <c r="E6045"/>
      <c r="F6045"/>
      <c r="G6045"/>
      <c r="H6045"/>
      <c r="I6045"/>
      <c r="J6045" s="102"/>
      <c r="K6045"/>
      <c r="L6045" s="102"/>
      <c r="M6045" s="135"/>
      <c r="N6045"/>
      <c r="O6045"/>
      <c r="P6045"/>
      <c r="Q6045"/>
      <c r="R6045"/>
      <c r="S6045"/>
      <c r="T6045"/>
      <c r="U6045"/>
    </row>
    <row r="6046" spans="1:21" s="105" customFormat="1" x14ac:dyDescent="0.3">
      <c r="A6046"/>
      <c r="B6046"/>
      <c r="C6046"/>
      <c r="D6046"/>
      <c r="E6046"/>
      <c r="F6046"/>
      <c r="G6046"/>
      <c r="H6046"/>
      <c r="I6046"/>
      <c r="J6046" s="102"/>
      <c r="K6046"/>
      <c r="L6046" s="102"/>
      <c r="M6046" s="135"/>
      <c r="N6046"/>
      <c r="O6046"/>
      <c r="P6046"/>
      <c r="Q6046"/>
      <c r="R6046"/>
      <c r="S6046"/>
      <c r="T6046"/>
      <c r="U6046"/>
    </row>
    <row r="6047" spans="1:21" s="105" customFormat="1" x14ac:dyDescent="0.3">
      <c r="A6047"/>
      <c r="B6047"/>
      <c r="C6047"/>
      <c r="D6047"/>
      <c r="E6047"/>
      <c r="F6047"/>
      <c r="G6047"/>
      <c r="H6047"/>
      <c r="I6047"/>
      <c r="J6047" s="102"/>
      <c r="K6047"/>
      <c r="L6047" s="102"/>
      <c r="M6047" s="135"/>
      <c r="N6047"/>
      <c r="O6047"/>
      <c r="P6047"/>
      <c r="Q6047"/>
      <c r="R6047"/>
      <c r="S6047"/>
      <c r="T6047"/>
      <c r="U6047"/>
    </row>
    <row r="6048" spans="1:21" s="105" customFormat="1" x14ac:dyDescent="0.3">
      <c r="A6048"/>
      <c r="B6048"/>
      <c r="C6048"/>
      <c r="D6048"/>
      <c r="E6048"/>
      <c r="F6048"/>
      <c r="G6048"/>
      <c r="H6048"/>
      <c r="I6048"/>
      <c r="J6048" s="102"/>
      <c r="K6048"/>
      <c r="L6048" s="102"/>
      <c r="M6048" s="135"/>
      <c r="N6048"/>
      <c r="O6048"/>
      <c r="P6048"/>
      <c r="Q6048"/>
      <c r="R6048"/>
      <c r="S6048"/>
      <c r="T6048"/>
      <c r="U6048"/>
    </row>
    <row r="6049" spans="1:21" s="105" customFormat="1" x14ac:dyDescent="0.3">
      <c r="A6049"/>
      <c r="B6049"/>
      <c r="C6049"/>
      <c r="D6049"/>
      <c r="E6049"/>
      <c r="F6049"/>
      <c r="G6049"/>
      <c r="H6049"/>
      <c r="I6049"/>
      <c r="J6049" s="102"/>
      <c r="K6049"/>
      <c r="L6049" s="102"/>
      <c r="M6049" s="135"/>
      <c r="N6049"/>
      <c r="O6049"/>
      <c r="P6049"/>
      <c r="Q6049"/>
      <c r="R6049"/>
      <c r="S6049"/>
      <c r="T6049"/>
      <c r="U6049"/>
    </row>
    <row r="6050" spans="1:21" s="105" customFormat="1" x14ac:dyDescent="0.3">
      <c r="A6050"/>
      <c r="B6050"/>
      <c r="C6050"/>
      <c r="D6050"/>
      <c r="E6050"/>
      <c r="F6050"/>
      <c r="G6050"/>
      <c r="H6050"/>
      <c r="I6050"/>
      <c r="J6050" s="102"/>
      <c r="K6050"/>
      <c r="L6050" s="102"/>
      <c r="M6050" s="135"/>
      <c r="N6050"/>
      <c r="O6050"/>
      <c r="P6050"/>
      <c r="Q6050"/>
      <c r="R6050"/>
      <c r="S6050"/>
      <c r="T6050"/>
      <c r="U6050"/>
    </row>
    <row r="6051" spans="1:21" s="105" customFormat="1" x14ac:dyDescent="0.3">
      <c r="A6051"/>
      <c r="B6051"/>
      <c r="C6051"/>
      <c r="D6051"/>
      <c r="E6051"/>
      <c r="F6051"/>
      <c r="G6051"/>
      <c r="H6051"/>
      <c r="I6051"/>
      <c r="J6051" s="102"/>
      <c r="K6051"/>
      <c r="L6051" s="102"/>
      <c r="M6051" s="135"/>
      <c r="N6051"/>
      <c r="O6051"/>
      <c r="P6051"/>
      <c r="Q6051"/>
      <c r="R6051"/>
      <c r="S6051"/>
      <c r="T6051"/>
      <c r="U6051"/>
    </row>
    <row r="6052" spans="1:21" s="105" customFormat="1" x14ac:dyDescent="0.3">
      <c r="A6052"/>
      <c r="B6052"/>
      <c r="C6052"/>
      <c r="D6052"/>
      <c r="E6052"/>
      <c r="F6052"/>
      <c r="G6052"/>
      <c r="H6052"/>
      <c r="I6052"/>
      <c r="J6052" s="102"/>
      <c r="K6052"/>
      <c r="L6052" s="102"/>
      <c r="M6052" s="135"/>
      <c r="N6052"/>
      <c r="O6052"/>
      <c r="P6052"/>
      <c r="Q6052"/>
      <c r="R6052"/>
      <c r="S6052"/>
      <c r="T6052"/>
      <c r="U6052"/>
    </row>
    <row r="6053" spans="1:21" s="105" customFormat="1" x14ac:dyDescent="0.3">
      <c r="A6053"/>
      <c r="B6053"/>
      <c r="C6053"/>
      <c r="D6053"/>
      <c r="E6053"/>
      <c r="F6053"/>
      <c r="G6053"/>
      <c r="H6053"/>
      <c r="I6053"/>
      <c r="J6053" s="102"/>
      <c r="K6053"/>
      <c r="L6053" s="102"/>
      <c r="M6053" s="135"/>
      <c r="N6053"/>
      <c r="O6053"/>
      <c r="P6053"/>
      <c r="Q6053"/>
      <c r="R6053"/>
      <c r="S6053"/>
      <c r="T6053"/>
      <c r="U6053"/>
    </row>
    <row r="6054" spans="1:21" s="105" customFormat="1" x14ac:dyDescent="0.3">
      <c r="A6054"/>
      <c r="B6054"/>
      <c r="C6054"/>
      <c r="D6054"/>
      <c r="E6054"/>
      <c r="F6054"/>
      <c r="G6054"/>
      <c r="H6054"/>
      <c r="I6054"/>
      <c r="J6054" s="102"/>
      <c r="K6054"/>
      <c r="L6054" s="102"/>
      <c r="M6054" s="135"/>
      <c r="N6054"/>
      <c r="O6054"/>
      <c r="P6054"/>
      <c r="Q6054"/>
      <c r="R6054"/>
      <c r="S6054"/>
      <c r="T6054"/>
      <c r="U6054"/>
    </row>
    <row r="6055" spans="1:21" s="105" customFormat="1" x14ac:dyDescent="0.3">
      <c r="A6055"/>
      <c r="B6055"/>
      <c r="C6055"/>
      <c r="D6055"/>
      <c r="E6055"/>
      <c r="F6055"/>
      <c r="G6055"/>
      <c r="H6055"/>
      <c r="I6055"/>
      <c r="J6055" s="102"/>
      <c r="K6055"/>
      <c r="L6055" s="102"/>
      <c r="M6055" s="135"/>
      <c r="N6055"/>
      <c r="O6055"/>
      <c r="P6055"/>
      <c r="Q6055"/>
      <c r="R6055"/>
      <c r="S6055"/>
      <c r="T6055"/>
      <c r="U6055"/>
    </row>
    <row r="6056" spans="1:21" s="105" customFormat="1" x14ac:dyDescent="0.3">
      <c r="A6056"/>
      <c r="B6056"/>
      <c r="C6056"/>
      <c r="D6056"/>
      <c r="E6056"/>
      <c r="F6056"/>
      <c r="G6056"/>
      <c r="H6056"/>
      <c r="I6056"/>
      <c r="J6056" s="102"/>
      <c r="K6056"/>
      <c r="L6056" s="102"/>
      <c r="M6056" s="135"/>
      <c r="N6056"/>
      <c r="O6056"/>
      <c r="P6056"/>
      <c r="Q6056"/>
      <c r="R6056"/>
      <c r="S6056"/>
      <c r="T6056"/>
      <c r="U6056"/>
    </row>
    <row r="6057" spans="1:21" s="105" customFormat="1" x14ac:dyDescent="0.3">
      <c r="A6057"/>
      <c r="B6057"/>
      <c r="C6057"/>
      <c r="D6057"/>
      <c r="E6057"/>
      <c r="F6057"/>
      <c r="G6057"/>
      <c r="H6057"/>
      <c r="I6057"/>
      <c r="J6057" s="102"/>
      <c r="K6057"/>
      <c r="L6057" s="102"/>
      <c r="M6057" s="135"/>
      <c r="N6057"/>
      <c r="O6057"/>
      <c r="P6057"/>
      <c r="Q6057"/>
      <c r="R6057"/>
      <c r="S6057"/>
      <c r="T6057"/>
      <c r="U6057"/>
    </row>
    <row r="6058" spans="1:21" s="105" customFormat="1" x14ac:dyDescent="0.3">
      <c r="A6058"/>
      <c r="B6058"/>
      <c r="C6058"/>
      <c r="D6058"/>
      <c r="E6058"/>
      <c r="F6058"/>
      <c r="G6058"/>
      <c r="H6058"/>
      <c r="I6058"/>
      <c r="J6058" s="102"/>
      <c r="K6058"/>
      <c r="L6058" s="102"/>
      <c r="M6058" s="135"/>
      <c r="N6058"/>
      <c r="O6058"/>
      <c r="P6058"/>
      <c r="Q6058"/>
      <c r="R6058"/>
      <c r="S6058"/>
      <c r="T6058"/>
      <c r="U6058"/>
    </row>
    <row r="6059" spans="1:21" s="105" customFormat="1" x14ac:dyDescent="0.3">
      <c r="A6059"/>
      <c r="B6059"/>
      <c r="C6059"/>
      <c r="D6059"/>
      <c r="E6059"/>
      <c r="F6059"/>
      <c r="G6059"/>
      <c r="H6059"/>
      <c r="I6059"/>
      <c r="J6059" s="102"/>
      <c r="K6059"/>
      <c r="L6059" s="102"/>
      <c r="M6059" s="135"/>
      <c r="N6059"/>
      <c r="O6059"/>
      <c r="P6059"/>
      <c r="Q6059"/>
      <c r="R6059"/>
      <c r="S6059"/>
      <c r="T6059"/>
      <c r="U6059"/>
    </row>
    <row r="6060" spans="1:21" s="105" customFormat="1" x14ac:dyDescent="0.3">
      <c r="A6060"/>
      <c r="B6060"/>
      <c r="C6060"/>
      <c r="D6060"/>
      <c r="E6060"/>
      <c r="F6060"/>
      <c r="G6060"/>
      <c r="H6060"/>
      <c r="I6060"/>
      <c r="J6060" s="102"/>
      <c r="K6060"/>
      <c r="L6060" s="102"/>
      <c r="M6060" s="135"/>
      <c r="N6060"/>
      <c r="O6060"/>
      <c r="P6060"/>
      <c r="Q6060"/>
      <c r="R6060"/>
      <c r="S6060"/>
      <c r="T6060"/>
      <c r="U6060"/>
    </row>
    <row r="6061" spans="1:21" s="105" customFormat="1" x14ac:dyDescent="0.3">
      <c r="A6061"/>
      <c r="B6061"/>
      <c r="C6061"/>
      <c r="D6061"/>
      <c r="E6061"/>
      <c r="F6061"/>
      <c r="G6061"/>
      <c r="H6061"/>
      <c r="I6061"/>
      <c r="J6061" s="102"/>
      <c r="K6061"/>
      <c r="L6061" s="102"/>
      <c r="M6061" s="135"/>
      <c r="N6061"/>
      <c r="O6061"/>
      <c r="P6061"/>
      <c r="Q6061"/>
      <c r="R6061"/>
      <c r="S6061"/>
      <c r="T6061"/>
      <c r="U6061"/>
    </row>
    <row r="6062" spans="1:21" s="105" customFormat="1" x14ac:dyDescent="0.3">
      <c r="A6062"/>
      <c r="B6062"/>
      <c r="C6062"/>
      <c r="D6062"/>
      <c r="E6062"/>
      <c r="F6062"/>
      <c r="G6062"/>
      <c r="H6062"/>
      <c r="I6062"/>
      <c r="J6062" s="102"/>
      <c r="K6062"/>
      <c r="L6062" s="102"/>
      <c r="M6062" s="135"/>
      <c r="N6062"/>
      <c r="O6062"/>
      <c r="P6062"/>
      <c r="Q6062"/>
      <c r="R6062"/>
      <c r="S6062"/>
      <c r="T6062"/>
      <c r="U6062"/>
    </row>
    <row r="6063" spans="1:21" s="105" customFormat="1" x14ac:dyDescent="0.3">
      <c r="A6063"/>
      <c r="B6063"/>
      <c r="C6063"/>
      <c r="D6063"/>
      <c r="E6063"/>
      <c r="F6063"/>
      <c r="G6063"/>
      <c r="H6063"/>
      <c r="I6063"/>
      <c r="J6063" s="102"/>
      <c r="K6063"/>
      <c r="L6063" s="102"/>
      <c r="M6063" s="135"/>
      <c r="N6063"/>
      <c r="O6063"/>
      <c r="P6063"/>
      <c r="Q6063"/>
      <c r="R6063"/>
      <c r="S6063"/>
      <c r="T6063"/>
      <c r="U6063"/>
    </row>
    <row r="6064" spans="1:21" s="105" customFormat="1" x14ac:dyDescent="0.3">
      <c r="A6064"/>
      <c r="B6064"/>
      <c r="C6064"/>
      <c r="D6064"/>
      <c r="E6064"/>
      <c r="F6064"/>
      <c r="G6064"/>
      <c r="H6064"/>
      <c r="I6064"/>
      <c r="J6064" s="102"/>
      <c r="K6064"/>
      <c r="L6064" s="102"/>
      <c r="M6064" s="135"/>
      <c r="N6064"/>
      <c r="O6064"/>
      <c r="P6064"/>
      <c r="Q6064"/>
      <c r="R6064"/>
      <c r="S6064"/>
      <c r="T6064"/>
      <c r="U6064"/>
    </row>
    <row r="6065" spans="1:21" s="105" customFormat="1" x14ac:dyDescent="0.3">
      <c r="A6065"/>
      <c r="B6065"/>
      <c r="C6065"/>
      <c r="D6065"/>
      <c r="E6065"/>
      <c r="F6065"/>
      <c r="G6065"/>
      <c r="H6065"/>
      <c r="I6065"/>
      <c r="J6065" s="102"/>
      <c r="K6065"/>
      <c r="L6065" s="102"/>
      <c r="M6065" s="135"/>
      <c r="N6065"/>
      <c r="O6065"/>
      <c r="P6065"/>
      <c r="Q6065"/>
      <c r="R6065"/>
      <c r="S6065"/>
      <c r="T6065"/>
      <c r="U6065"/>
    </row>
    <row r="6066" spans="1:21" s="105" customFormat="1" x14ac:dyDescent="0.3">
      <c r="A6066"/>
      <c r="B6066"/>
      <c r="C6066"/>
      <c r="D6066"/>
      <c r="E6066"/>
      <c r="F6066"/>
      <c r="G6066"/>
      <c r="H6066"/>
      <c r="I6066"/>
      <c r="J6066" s="102"/>
      <c r="K6066"/>
      <c r="L6066" s="102"/>
      <c r="M6066" s="135"/>
      <c r="N6066"/>
      <c r="O6066"/>
      <c r="P6066"/>
      <c r="Q6066"/>
      <c r="R6066"/>
      <c r="S6066"/>
      <c r="T6066"/>
      <c r="U6066"/>
    </row>
    <row r="6067" spans="1:21" s="105" customFormat="1" x14ac:dyDescent="0.3">
      <c r="A6067"/>
      <c r="B6067"/>
      <c r="C6067"/>
      <c r="D6067"/>
      <c r="E6067"/>
      <c r="F6067"/>
      <c r="G6067"/>
      <c r="H6067"/>
      <c r="I6067"/>
      <c r="J6067" s="102"/>
      <c r="K6067"/>
      <c r="L6067" s="102"/>
      <c r="M6067" s="135"/>
      <c r="N6067"/>
      <c r="O6067"/>
      <c r="P6067"/>
      <c r="Q6067"/>
      <c r="R6067"/>
      <c r="S6067"/>
      <c r="T6067"/>
      <c r="U6067"/>
    </row>
    <row r="6068" spans="1:21" s="105" customFormat="1" x14ac:dyDescent="0.3">
      <c r="A6068"/>
      <c r="B6068"/>
      <c r="C6068"/>
      <c r="D6068"/>
      <c r="E6068"/>
      <c r="F6068"/>
      <c r="G6068"/>
      <c r="H6068"/>
      <c r="I6068"/>
      <c r="J6068" s="102"/>
      <c r="K6068"/>
      <c r="L6068" s="102"/>
      <c r="M6068" s="135"/>
      <c r="N6068"/>
      <c r="O6068"/>
      <c r="P6068"/>
      <c r="Q6068"/>
      <c r="R6068"/>
      <c r="S6068"/>
      <c r="T6068"/>
      <c r="U6068"/>
    </row>
    <row r="6069" spans="1:21" s="105" customFormat="1" x14ac:dyDescent="0.3">
      <c r="A6069"/>
      <c r="B6069"/>
      <c r="C6069"/>
      <c r="D6069"/>
      <c r="E6069"/>
      <c r="F6069"/>
      <c r="G6069"/>
      <c r="H6069"/>
      <c r="I6069"/>
      <c r="J6069" s="102"/>
      <c r="K6069"/>
      <c r="L6069" s="102"/>
      <c r="M6069" s="135"/>
      <c r="N6069"/>
      <c r="O6069"/>
      <c r="P6069"/>
      <c r="Q6069"/>
      <c r="R6069"/>
      <c r="S6069"/>
      <c r="T6069"/>
      <c r="U6069"/>
    </row>
    <row r="6070" spans="1:21" s="105" customFormat="1" x14ac:dyDescent="0.3">
      <c r="A6070"/>
      <c r="B6070"/>
      <c r="C6070"/>
      <c r="D6070"/>
      <c r="E6070"/>
      <c r="F6070"/>
      <c r="G6070"/>
      <c r="H6070"/>
      <c r="I6070"/>
      <c r="J6070" s="102"/>
      <c r="K6070"/>
      <c r="L6070" s="102"/>
      <c r="M6070" s="135"/>
      <c r="N6070"/>
      <c r="O6070"/>
      <c r="P6070"/>
      <c r="Q6070"/>
      <c r="R6070"/>
      <c r="S6070"/>
      <c r="T6070"/>
      <c r="U6070"/>
    </row>
    <row r="6071" spans="1:21" s="105" customFormat="1" x14ac:dyDescent="0.3">
      <c r="A6071"/>
      <c r="B6071"/>
      <c r="C6071"/>
      <c r="D6071"/>
      <c r="E6071"/>
      <c r="F6071"/>
      <c r="G6071"/>
      <c r="H6071"/>
      <c r="I6071"/>
      <c r="J6071" s="102"/>
      <c r="K6071"/>
      <c r="L6071" s="102"/>
      <c r="M6071" s="135"/>
      <c r="N6071"/>
      <c r="O6071"/>
      <c r="P6071"/>
      <c r="Q6071"/>
      <c r="R6071"/>
      <c r="S6071"/>
      <c r="T6071"/>
      <c r="U6071"/>
    </row>
    <row r="6072" spans="1:21" s="105" customFormat="1" x14ac:dyDescent="0.3">
      <c r="A6072"/>
      <c r="B6072"/>
      <c r="C6072"/>
      <c r="D6072"/>
      <c r="E6072"/>
      <c r="F6072"/>
      <c r="G6072"/>
      <c r="H6072"/>
      <c r="I6072"/>
      <c r="J6072" s="102"/>
      <c r="K6072"/>
      <c r="L6072" s="102"/>
      <c r="M6072" s="135"/>
      <c r="N6072"/>
      <c r="O6072"/>
      <c r="P6072"/>
      <c r="Q6072"/>
      <c r="R6072"/>
      <c r="S6072"/>
      <c r="T6072"/>
      <c r="U6072"/>
    </row>
    <row r="6073" spans="1:21" s="105" customFormat="1" x14ac:dyDescent="0.3">
      <c r="A6073"/>
      <c r="B6073"/>
      <c r="C6073"/>
      <c r="D6073"/>
      <c r="E6073"/>
      <c r="F6073"/>
      <c r="G6073"/>
      <c r="H6073"/>
      <c r="I6073"/>
      <c r="J6073" s="102"/>
      <c r="K6073"/>
      <c r="L6073" s="102"/>
      <c r="M6073" s="135"/>
      <c r="N6073"/>
      <c r="O6073"/>
      <c r="P6073"/>
      <c r="Q6073"/>
      <c r="R6073"/>
      <c r="S6073"/>
      <c r="T6073"/>
      <c r="U6073"/>
    </row>
    <row r="6074" spans="1:21" s="105" customFormat="1" x14ac:dyDescent="0.3">
      <c r="A6074"/>
      <c r="B6074"/>
      <c r="C6074"/>
      <c r="D6074"/>
      <c r="E6074"/>
      <c r="F6074"/>
      <c r="G6074"/>
      <c r="H6074"/>
      <c r="I6074"/>
      <c r="J6074" s="102"/>
      <c r="K6074"/>
      <c r="L6074" s="102"/>
      <c r="M6074" s="135"/>
      <c r="N6074"/>
      <c r="O6074"/>
      <c r="P6074"/>
      <c r="Q6074"/>
      <c r="R6074"/>
      <c r="S6074"/>
      <c r="T6074"/>
      <c r="U6074"/>
    </row>
    <row r="6075" spans="1:21" s="105" customFormat="1" x14ac:dyDescent="0.3">
      <c r="A6075"/>
      <c r="B6075"/>
      <c r="C6075"/>
      <c r="D6075"/>
      <c r="E6075"/>
      <c r="F6075"/>
      <c r="G6075"/>
      <c r="H6075"/>
      <c r="I6075"/>
      <c r="J6075" s="102"/>
      <c r="K6075"/>
      <c r="L6075" s="102"/>
      <c r="M6075" s="135"/>
      <c r="N6075"/>
      <c r="O6075"/>
      <c r="P6075"/>
      <c r="Q6075"/>
      <c r="R6075"/>
      <c r="S6075"/>
      <c r="T6075"/>
      <c r="U6075"/>
    </row>
    <row r="6076" spans="1:21" s="105" customFormat="1" x14ac:dyDescent="0.3">
      <c r="A6076"/>
      <c r="B6076"/>
      <c r="C6076"/>
      <c r="D6076"/>
      <c r="E6076"/>
      <c r="F6076"/>
      <c r="G6076"/>
      <c r="H6076"/>
      <c r="I6076"/>
      <c r="J6076" s="102"/>
      <c r="K6076"/>
      <c r="L6076" s="102"/>
      <c r="M6076" s="135"/>
      <c r="N6076"/>
      <c r="O6076"/>
      <c r="P6076"/>
      <c r="Q6076"/>
      <c r="R6076"/>
      <c r="S6076"/>
      <c r="T6076"/>
      <c r="U6076"/>
    </row>
    <row r="6077" spans="1:21" s="105" customFormat="1" x14ac:dyDescent="0.3">
      <c r="A6077"/>
      <c r="B6077"/>
      <c r="C6077"/>
      <c r="D6077"/>
      <c r="E6077"/>
      <c r="F6077"/>
      <c r="G6077"/>
      <c r="H6077"/>
      <c r="I6077"/>
      <c r="J6077" s="102"/>
      <c r="K6077"/>
      <c r="L6077" s="102"/>
      <c r="M6077" s="135"/>
      <c r="N6077"/>
      <c r="O6077"/>
      <c r="P6077"/>
      <c r="Q6077"/>
      <c r="R6077"/>
      <c r="S6077"/>
      <c r="T6077"/>
      <c r="U6077"/>
    </row>
    <row r="6078" spans="1:21" s="105" customFormat="1" x14ac:dyDescent="0.3">
      <c r="A6078"/>
      <c r="B6078"/>
      <c r="C6078"/>
      <c r="D6078"/>
      <c r="E6078"/>
      <c r="F6078"/>
      <c r="G6078"/>
      <c r="H6078"/>
      <c r="I6078"/>
      <c r="J6078" s="102"/>
      <c r="K6078"/>
      <c r="L6078" s="102"/>
      <c r="M6078" s="135"/>
      <c r="N6078"/>
      <c r="O6078"/>
      <c r="P6078"/>
      <c r="Q6078"/>
      <c r="R6078"/>
      <c r="S6078"/>
      <c r="T6078"/>
      <c r="U6078"/>
    </row>
    <row r="6079" spans="1:21" s="105" customFormat="1" x14ac:dyDescent="0.3">
      <c r="A6079"/>
      <c r="B6079"/>
      <c r="C6079"/>
      <c r="D6079"/>
      <c r="E6079"/>
      <c r="F6079"/>
      <c r="G6079"/>
      <c r="H6079"/>
      <c r="I6079"/>
      <c r="J6079" s="102"/>
      <c r="K6079"/>
      <c r="L6079" s="102"/>
      <c r="M6079" s="135"/>
      <c r="N6079"/>
      <c r="O6079"/>
      <c r="P6079"/>
      <c r="Q6079"/>
      <c r="R6079"/>
      <c r="S6079"/>
      <c r="T6079"/>
      <c r="U6079"/>
    </row>
    <row r="6080" spans="1:21" s="105" customFormat="1" x14ac:dyDescent="0.3">
      <c r="A6080"/>
      <c r="B6080"/>
      <c r="C6080"/>
      <c r="D6080"/>
      <c r="E6080"/>
      <c r="F6080"/>
      <c r="G6080"/>
      <c r="H6080"/>
      <c r="I6080"/>
      <c r="J6080" s="102"/>
      <c r="K6080"/>
      <c r="L6080" s="102"/>
      <c r="M6080" s="135"/>
      <c r="N6080"/>
      <c r="O6080"/>
      <c r="P6080"/>
      <c r="Q6080"/>
      <c r="R6080"/>
      <c r="S6080"/>
      <c r="T6080"/>
      <c r="U6080"/>
    </row>
    <row r="6081" spans="1:21" s="105" customFormat="1" x14ac:dyDescent="0.3">
      <c r="A6081"/>
      <c r="B6081"/>
      <c r="C6081"/>
      <c r="D6081"/>
      <c r="E6081"/>
      <c r="F6081"/>
      <c r="G6081"/>
      <c r="H6081"/>
      <c r="I6081"/>
      <c r="J6081" s="102"/>
      <c r="K6081"/>
      <c r="L6081" s="102"/>
      <c r="M6081" s="135"/>
      <c r="N6081"/>
      <c r="O6081"/>
      <c r="P6081"/>
      <c r="Q6081"/>
      <c r="R6081"/>
      <c r="S6081"/>
      <c r="T6081"/>
      <c r="U6081"/>
    </row>
    <row r="6082" spans="1:21" s="105" customFormat="1" x14ac:dyDescent="0.3">
      <c r="A6082"/>
      <c r="B6082"/>
      <c r="C6082"/>
      <c r="D6082"/>
      <c r="E6082"/>
      <c r="F6082"/>
      <c r="G6082"/>
      <c r="H6082"/>
      <c r="I6082"/>
      <c r="J6082" s="102"/>
      <c r="K6082"/>
      <c r="L6082" s="102"/>
      <c r="M6082" s="135"/>
      <c r="N6082"/>
      <c r="O6082"/>
      <c r="P6082"/>
      <c r="Q6082"/>
      <c r="R6082"/>
      <c r="S6082"/>
      <c r="T6082"/>
      <c r="U6082"/>
    </row>
    <row r="6083" spans="1:21" s="105" customFormat="1" x14ac:dyDescent="0.3">
      <c r="A6083"/>
      <c r="B6083"/>
      <c r="C6083"/>
      <c r="D6083"/>
      <c r="E6083"/>
      <c r="F6083"/>
      <c r="G6083"/>
      <c r="H6083"/>
      <c r="I6083"/>
      <c r="J6083" s="102"/>
      <c r="K6083"/>
      <c r="L6083" s="102"/>
      <c r="M6083" s="135"/>
      <c r="N6083"/>
      <c r="O6083"/>
      <c r="P6083"/>
      <c r="Q6083"/>
      <c r="R6083"/>
      <c r="S6083"/>
      <c r="T6083"/>
      <c r="U6083"/>
    </row>
    <row r="6084" spans="1:21" s="105" customFormat="1" x14ac:dyDescent="0.3">
      <c r="A6084"/>
      <c r="B6084"/>
      <c r="C6084"/>
      <c r="D6084"/>
      <c r="E6084"/>
      <c r="F6084"/>
      <c r="G6084"/>
      <c r="H6084"/>
      <c r="I6084"/>
      <c r="J6084" s="102"/>
      <c r="K6084"/>
      <c r="L6084" s="102"/>
      <c r="M6084" s="135"/>
      <c r="N6084"/>
      <c r="O6084"/>
      <c r="P6084"/>
      <c r="Q6084"/>
      <c r="R6084"/>
      <c r="S6084"/>
      <c r="T6084"/>
      <c r="U6084"/>
    </row>
    <row r="6085" spans="1:21" s="105" customFormat="1" x14ac:dyDescent="0.3">
      <c r="A6085"/>
      <c r="B6085"/>
      <c r="C6085"/>
      <c r="D6085"/>
      <c r="E6085"/>
      <c r="F6085"/>
      <c r="G6085"/>
      <c r="H6085"/>
      <c r="I6085"/>
      <c r="J6085" s="102"/>
      <c r="K6085"/>
      <c r="L6085" s="102"/>
      <c r="M6085" s="135"/>
      <c r="N6085"/>
      <c r="O6085"/>
      <c r="P6085"/>
      <c r="Q6085"/>
      <c r="R6085"/>
      <c r="S6085"/>
      <c r="T6085"/>
      <c r="U6085"/>
    </row>
    <row r="6086" spans="1:21" s="105" customFormat="1" x14ac:dyDescent="0.3">
      <c r="A6086"/>
      <c r="B6086"/>
      <c r="C6086"/>
      <c r="D6086"/>
      <c r="E6086"/>
      <c r="F6086"/>
      <c r="G6086"/>
      <c r="H6086"/>
      <c r="I6086"/>
      <c r="J6086" s="102"/>
      <c r="K6086"/>
      <c r="L6086" s="102"/>
      <c r="M6086" s="135"/>
      <c r="N6086"/>
      <c r="O6086"/>
      <c r="P6086"/>
      <c r="Q6086"/>
      <c r="R6086"/>
      <c r="S6086"/>
      <c r="T6086"/>
      <c r="U6086"/>
    </row>
    <row r="6087" spans="1:21" s="105" customFormat="1" x14ac:dyDescent="0.3">
      <c r="A6087"/>
      <c r="B6087"/>
      <c r="C6087"/>
      <c r="D6087"/>
      <c r="E6087"/>
      <c r="F6087"/>
      <c r="G6087"/>
      <c r="H6087"/>
      <c r="I6087"/>
      <c r="J6087" s="102"/>
      <c r="K6087"/>
      <c r="L6087" s="102"/>
      <c r="M6087" s="135"/>
      <c r="N6087"/>
      <c r="O6087"/>
      <c r="P6087"/>
      <c r="Q6087"/>
      <c r="R6087"/>
      <c r="S6087"/>
      <c r="T6087"/>
      <c r="U6087"/>
    </row>
    <row r="6088" spans="1:21" s="105" customFormat="1" x14ac:dyDescent="0.3">
      <c r="A6088"/>
      <c r="B6088"/>
      <c r="C6088"/>
      <c r="D6088"/>
      <c r="E6088"/>
      <c r="F6088"/>
      <c r="G6088"/>
      <c r="H6088"/>
      <c r="I6088"/>
      <c r="J6088" s="102"/>
      <c r="K6088"/>
      <c r="L6088" s="102"/>
      <c r="M6088" s="135"/>
      <c r="N6088"/>
      <c r="O6088"/>
      <c r="P6088"/>
      <c r="Q6088"/>
      <c r="R6088"/>
      <c r="S6088"/>
      <c r="T6088"/>
      <c r="U6088"/>
    </row>
    <row r="6089" spans="1:21" s="105" customFormat="1" x14ac:dyDescent="0.3">
      <c r="A6089"/>
      <c r="B6089"/>
      <c r="C6089"/>
      <c r="D6089"/>
      <c r="E6089"/>
      <c r="F6089"/>
      <c r="G6089"/>
      <c r="H6089"/>
      <c r="I6089"/>
      <c r="J6089" s="102"/>
      <c r="K6089"/>
      <c r="L6089" s="102"/>
      <c r="M6089" s="135"/>
      <c r="N6089"/>
      <c r="O6089"/>
      <c r="P6089"/>
      <c r="Q6089"/>
      <c r="R6089"/>
      <c r="S6089"/>
      <c r="T6089"/>
      <c r="U6089"/>
    </row>
    <row r="6090" spans="1:21" s="105" customFormat="1" x14ac:dyDescent="0.3">
      <c r="A6090"/>
      <c r="B6090"/>
      <c r="C6090"/>
      <c r="D6090"/>
      <c r="E6090"/>
      <c r="F6090"/>
      <c r="G6090"/>
      <c r="H6090"/>
      <c r="I6090"/>
      <c r="J6090" s="102"/>
      <c r="K6090"/>
      <c r="L6090" s="102"/>
      <c r="M6090" s="135"/>
      <c r="N6090"/>
      <c r="O6090"/>
      <c r="P6090"/>
      <c r="Q6090"/>
      <c r="R6090"/>
      <c r="S6090"/>
      <c r="T6090"/>
      <c r="U6090"/>
    </row>
    <row r="6091" spans="1:21" s="105" customFormat="1" x14ac:dyDescent="0.3">
      <c r="A6091"/>
      <c r="B6091"/>
      <c r="C6091"/>
      <c r="D6091"/>
      <c r="E6091"/>
      <c r="F6091"/>
      <c r="G6091"/>
      <c r="H6091"/>
      <c r="I6091"/>
      <c r="J6091" s="102"/>
      <c r="K6091"/>
      <c r="L6091" s="102"/>
      <c r="M6091" s="135"/>
      <c r="N6091"/>
      <c r="O6091"/>
      <c r="P6091"/>
      <c r="Q6091"/>
      <c r="R6091"/>
      <c r="S6091"/>
      <c r="T6091"/>
      <c r="U6091"/>
    </row>
    <row r="6092" spans="1:21" s="105" customFormat="1" x14ac:dyDescent="0.3">
      <c r="A6092"/>
      <c r="B6092"/>
      <c r="C6092"/>
      <c r="D6092"/>
      <c r="E6092"/>
      <c r="F6092"/>
      <c r="G6092"/>
      <c r="H6092"/>
      <c r="I6092"/>
      <c r="J6092" s="102"/>
      <c r="K6092"/>
      <c r="L6092" s="102"/>
      <c r="M6092" s="135"/>
      <c r="N6092"/>
      <c r="O6092"/>
      <c r="P6092"/>
      <c r="Q6092"/>
      <c r="R6092"/>
      <c r="S6092"/>
      <c r="T6092"/>
      <c r="U6092"/>
    </row>
    <row r="6093" spans="1:21" s="105" customFormat="1" x14ac:dyDescent="0.3">
      <c r="A6093"/>
      <c r="B6093"/>
      <c r="C6093"/>
      <c r="D6093"/>
      <c r="E6093"/>
      <c r="F6093"/>
      <c r="G6093"/>
      <c r="H6093"/>
      <c r="I6093"/>
      <c r="J6093" s="102"/>
      <c r="K6093"/>
      <c r="L6093" s="102"/>
      <c r="M6093" s="135"/>
      <c r="N6093"/>
      <c r="O6093"/>
      <c r="P6093"/>
      <c r="Q6093"/>
      <c r="R6093"/>
      <c r="S6093"/>
      <c r="T6093"/>
      <c r="U6093"/>
    </row>
    <row r="6094" spans="1:21" s="105" customFormat="1" x14ac:dyDescent="0.3">
      <c r="A6094"/>
      <c r="B6094"/>
      <c r="C6094"/>
      <c r="D6094"/>
      <c r="E6094"/>
      <c r="F6094"/>
      <c r="G6094"/>
      <c r="H6094"/>
      <c r="I6094"/>
      <c r="J6094" s="102"/>
      <c r="K6094"/>
      <c r="L6094" s="102"/>
      <c r="M6094" s="135"/>
      <c r="N6094"/>
      <c r="O6094"/>
      <c r="P6094"/>
      <c r="Q6094"/>
      <c r="R6094"/>
      <c r="S6094"/>
      <c r="T6094"/>
      <c r="U6094"/>
    </row>
    <row r="6095" spans="1:21" s="105" customFormat="1" x14ac:dyDescent="0.3">
      <c r="A6095"/>
      <c r="B6095"/>
      <c r="C6095"/>
      <c r="D6095"/>
      <c r="E6095"/>
      <c r="F6095"/>
      <c r="G6095"/>
      <c r="H6095"/>
      <c r="I6095"/>
      <c r="J6095" s="102"/>
      <c r="K6095"/>
      <c r="L6095" s="102"/>
      <c r="M6095" s="135"/>
      <c r="N6095"/>
      <c r="O6095"/>
      <c r="P6095"/>
      <c r="Q6095"/>
      <c r="R6095"/>
      <c r="S6095"/>
      <c r="T6095"/>
      <c r="U6095"/>
    </row>
    <row r="6096" spans="1:21" s="105" customFormat="1" x14ac:dyDescent="0.3">
      <c r="A6096"/>
      <c r="B6096"/>
      <c r="C6096"/>
      <c r="D6096"/>
      <c r="E6096"/>
      <c r="F6096"/>
      <c r="G6096"/>
      <c r="H6096"/>
      <c r="I6096"/>
      <c r="J6096" s="102"/>
      <c r="K6096"/>
      <c r="L6096" s="102"/>
      <c r="M6096" s="135"/>
      <c r="N6096"/>
      <c r="O6096"/>
      <c r="P6096"/>
      <c r="Q6096"/>
      <c r="R6096"/>
      <c r="S6096"/>
      <c r="T6096"/>
      <c r="U6096"/>
    </row>
    <row r="6097" spans="1:21" s="105" customFormat="1" x14ac:dyDescent="0.3">
      <c r="A6097"/>
      <c r="B6097"/>
      <c r="C6097"/>
      <c r="D6097"/>
      <c r="E6097"/>
      <c r="F6097"/>
      <c r="G6097"/>
      <c r="H6097"/>
      <c r="I6097"/>
      <c r="J6097" s="102"/>
      <c r="K6097"/>
      <c r="L6097" s="102"/>
      <c r="M6097" s="135"/>
      <c r="N6097"/>
      <c r="O6097"/>
      <c r="P6097"/>
      <c r="Q6097"/>
      <c r="R6097"/>
      <c r="S6097"/>
      <c r="T6097"/>
      <c r="U6097"/>
    </row>
    <row r="6098" spans="1:21" s="105" customFormat="1" x14ac:dyDescent="0.3">
      <c r="A6098"/>
      <c r="B6098"/>
      <c r="C6098"/>
      <c r="D6098"/>
      <c r="E6098"/>
      <c r="F6098"/>
      <c r="G6098"/>
      <c r="H6098"/>
      <c r="I6098"/>
      <c r="J6098" s="102"/>
      <c r="K6098"/>
      <c r="L6098" s="102"/>
      <c r="M6098" s="135"/>
      <c r="N6098"/>
      <c r="O6098"/>
      <c r="P6098"/>
      <c r="Q6098"/>
      <c r="R6098"/>
      <c r="S6098"/>
      <c r="T6098"/>
      <c r="U6098"/>
    </row>
    <row r="6099" spans="1:21" s="105" customFormat="1" x14ac:dyDescent="0.3">
      <c r="A6099"/>
      <c r="B6099"/>
      <c r="C6099"/>
      <c r="D6099"/>
      <c r="E6099"/>
      <c r="F6099"/>
      <c r="G6099"/>
      <c r="H6099"/>
      <c r="I6099"/>
      <c r="J6099" s="102"/>
      <c r="K6099"/>
      <c r="L6099" s="102"/>
      <c r="M6099" s="135"/>
      <c r="N6099"/>
      <c r="O6099"/>
      <c r="P6099"/>
      <c r="Q6099"/>
      <c r="R6099"/>
      <c r="S6099"/>
      <c r="T6099"/>
      <c r="U6099"/>
    </row>
    <row r="6100" spans="1:21" s="105" customFormat="1" x14ac:dyDescent="0.3">
      <c r="A6100"/>
      <c r="B6100"/>
      <c r="C6100"/>
      <c r="D6100"/>
      <c r="E6100"/>
      <c r="F6100"/>
      <c r="G6100"/>
      <c r="H6100"/>
      <c r="I6100"/>
      <c r="J6100" s="102"/>
      <c r="K6100"/>
      <c r="L6100" s="102"/>
      <c r="M6100" s="135"/>
      <c r="N6100"/>
      <c r="O6100"/>
      <c r="P6100"/>
      <c r="Q6100"/>
      <c r="R6100"/>
      <c r="S6100"/>
      <c r="T6100"/>
      <c r="U6100"/>
    </row>
    <row r="6101" spans="1:21" s="105" customFormat="1" x14ac:dyDescent="0.3">
      <c r="A6101"/>
      <c r="B6101"/>
      <c r="C6101"/>
      <c r="D6101"/>
      <c r="E6101"/>
      <c r="F6101"/>
      <c r="G6101"/>
      <c r="H6101"/>
      <c r="I6101"/>
      <c r="J6101" s="102"/>
      <c r="K6101"/>
      <c r="L6101" s="102"/>
      <c r="M6101" s="135"/>
      <c r="N6101"/>
      <c r="O6101"/>
      <c r="P6101"/>
      <c r="Q6101"/>
      <c r="R6101"/>
      <c r="S6101"/>
      <c r="T6101"/>
      <c r="U6101"/>
    </row>
    <row r="6102" spans="1:21" s="105" customFormat="1" x14ac:dyDescent="0.3">
      <c r="A6102"/>
      <c r="B6102"/>
      <c r="C6102"/>
      <c r="D6102"/>
      <c r="E6102"/>
      <c r="F6102"/>
      <c r="G6102"/>
      <c r="H6102"/>
      <c r="I6102"/>
      <c r="J6102" s="102"/>
      <c r="K6102"/>
      <c r="L6102" s="102"/>
      <c r="M6102" s="135"/>
      <c r="N6102"/>
      <c r="O6102"/>
      <c r="P6102"/>
      <c r="Q6102"/>
      <c r="R6102"/>
      <c r="S6102"/>
      <c r="T6102"/>
      <c r="U6102"/>
    </row>
    <row r="6103" spans="1:21" s="105" customFormat="1" x14ac:dyDescent="0.3">
      <c r="A6103"/>
      <c r="B6103"/>
      <c r="C6103"/>
      <c r="D6103"/>
      <c r="E6103"/>
      <c r="F6103"/>
      <c r="G6103"/>
      <c r="H6103"/>
      <c r="I6103"/>
      <c r="J6103" s="102"/>
      <c r="K6103"/>
      <c r="L6103" s="102"/>
      <c r="M6103" s="135"/>
      <c r="N6103"/>
      <c r="O6103"/>
      <c r="P6103"/>
      <c r="Q6103"/>
      <c r="R6103"/>
      <c r="S6103"/>
      <c r="T6103"/>
      <c r="U6103"/>
    </row>
    <row r="6104" spans="1:21" s="105" customFormat="1" x14ac:dyDescent="0.3">
      <c r="A6104"/>
      <c r="B6104"/>
      <c r="C6104"/>
      <c r="D6104"/>
      <c r="E6104"/>
      <c r="F6104"/>
      <c r="G6104"/>
      <c r="H6104"/>
      <c r="I6104"/>
      <c r="J6104" s="102"/>
      <c r="K6104"/>
      <c r="L6104" s="102"/>
      <c r="M6104" s="135"/>
      <c r="N6104"/>
      <c r="O6104"/>
      <c r="P6104"/>
      <c r="Q6104"/>
      <c r="R6104"/>
      <c r="S6104"/>
      <c r="T6104"/>
      <c r="U6104"/>
    </row>
    <row r="6105" spans="1:21" s="105" customFormat="1" x14ac:dyDescent="0.3">
      <c r="A6105"/>
      <c r="B6105"/>
      <c r="C6105"/>
      <c r="D6105"/>
      <c r="E6105"/>
      <c r="F6105"/>
      <c r="G6105"/>
      <c r="H6105"/>
      <c r="I6105"/>
      <c r="J6105" s="102"/>
      <c r="K6105"/>
      <c r="L6105" s="102"/>
      <c r="M6105" s="135"/>
      <c r="N6105"/>
      <c r="O6105"/>
      <c r="P6105"/>
      <c r="Q6105"/>
      <c r="R6105"/>
      <c r="S6105"/>
      <c r="T6105"/>
      <c r="U6105"/>
    </row>
    <row r="6106" spans="1:21" s="105" customFormat="1" x14ac:dyDescent="0.3">
      <c r="A6106"/>
      <c r="B6106"/>
      <c r="C6106"/>
      <c r="D6106"/>
      <c r="E6106"/>
      <c r="F6106"/>
      <c r="G6106"/>
      <c r="H6106"/>
      <c r="I6106"/>
      <c r="J6106" s="102"/>
      <c r="K6106"/>
      <c r="L6106" s="102"/>
      <c r="M6106" s="135"/>
      <c r="N6106"/>
      <c r="O6106"/>
      <c r="P6106"/>
      <c r="Q6106"/>
      <c r="R6106"/>
      <c r="S6106"/>
      <c r="T6106"/>
      <c r="U6106"/>
    </row>
    <row r="6107" spans="1:21" s="105" customFormat="1" x14ac:dyDescent="0.3">
      <c r="A6107"/>
      <c r="B6107"/>
      <c r="C6107"/>
      <c r="D6107"/>
      <c r="E6107"/>
      <c r="F6107"/>
      <c r="G6107"/>
      <c r="H6107"/>
      <c r="I6107"/>
      <c r="J6107" s="102"/>
      <c r="K6107"/>
      <c r="L6107" s="102"/>
      <c r="M6107" s="135"/>
      <c r="N6107"/>
      <c r="O6107"/>
      <c r="P6107"/>
      <c r="Q6107"/>
      <c r="R6107"/>
      <c r="S6107"/>
      <c r="T6107"/>
      <c r="U6107"/>
    </row>
    <row r="6108" spans="1:21" s="105" customFormat="1" x14ac:dyDescent="0.3">
      <c r="A6108"/>
      <c r="B6108"/>
      <c r="C6108"/>
      <c r="D6108"/>
      <c r="E6108"/>
      <c r="F6108"/>
      <c r="G6108"/>
      <c r="H6108"/>
      <c r="I6108"/>
      <c r="J6108" s="102"/>
      <c r="K6108"/>
      <c r="L6108" s="102"/>
      <c r="M6108" s="135"/>
      <c r="N6108"/>
      <c r="O6108"/>
      <c r="P6108"/>
      <c r="Q6108"/>
      <c r="R6108"/>
      <c r="S6108"/>
      <c r="T6108"/>
      <c r="U6108"/>
    </row>
    <row r="6109" spans="1:21" s="105" customFormat="1" x14ac:dyDescent="0.3">
      <c r="A6109"/>
      <c r="B6109"/>
      <c r="C6109"/>
      <c r="D6109"/>
      <c r="E6109"/>
      <c r="F6109"/>
      <c r="G6109"/>
      <c r="H6109"/>
      <c r="I6109"/>
      <c r="J6109" s="102"/>
      <c r="K6109"/>
      <c r="L6109" s="102"/>
      <c r="M6109" s="135"/>
      <c r="N6109"/>
      <c r="O6109"/>
      <c r="P6109"/>
      <c r="Q6109"/>
      <c r="R6109"/>
      <c r="S6109"/>
      <c r="T6109"/>
      <c r="U6109"/>
    </row>
    <row r="6110" spans="1:21" s="105" customFormat="1" x14ac:dyDescent="0.3">
      <c r="A6110"/>
      <c r="B6110"/>
      <c r="C6110"/>
      <c r="D6110"/>
      <c r="E6110"/>
      <c r="F6110"/>
      <c r="G6110"/>
      <c r="H6110"/>
      <c r="I6110"/>
      <c r="J6110" s="102"/>
      <c r="K6110"/>
      <c r="L6110" s="102"/>
      <c r="M6110" s="135"/>
      <c r="N6110"/>
      <c r="O6110"/>
      <c r="P6110"/>
      <c r="Q6110"/>
      <c r="R6110"/>
      <c r="S6110"/>
      <c r="T6110"/>
      <c r="U6110"/>
    </row>
    <row r="6111" spans="1:21" s="105" customFormat="1" x14ac:dyDescent="0.3">
      <c r="A6111"/>
      <c r="B6111"/>
      <c r="C6111"/>
      <c r="D6111"/>
      <c r="E6111"/>
      <c r="F6111"/>
      <c r="G6111"/>
      <c r="H6111"/>
      <c r="I6111"/>
      <c r="J6111" s="102"/>
      <c r="K6111"/>
      <c r="L6111" s="102"/>
      <c r="M6111" s="135"/>
      <c r="N6111"/>
      <c r="O6111"/>
      <c r="P6111"/>
      <c r="Q6111"/>
      <c r="R6111"/>
      <c r="S6111"/>
      <c r="T6111"/>
      <c r="U6111"/>
    </row>
    <row r="6112" spans="1:21" s="105" customFormat="1" x14ac:dyDescent="0.3">
      <c r="A6112"/>
      <c r="B6112"/>
      <c r="C6112"/>
      <c r="D6112"/>
      <c r="E6112"/>
      <c r="F6112"/>
      <c r="G6112"/>
      <c r="H6112"/>
      <c r="I6112"/>
      <c r="J6112" s="102"/>
      <c r="K6112"/>
      <c r="L6112" s="102"/>
      <c r="M6112" s="135"/>
      <c r="N6112"/>
      <c r="O6112"/>
      <c r="P6112"/>
      <c r="Q6112"/>
      <c r="R6112"/>
      <c r="S6112"/>
      <c r="T6112"/>
      <c r="U6112"/>
    </row>
    <row r="6113" spans="1:21" s="105" customFormat="1" x14ac:dyDescent="0.3">
      <c r="A6113"/>
      <c r="B6113"/>
      <c r="C6113"/>
      <c r="D6113"/>
      <c r="E6113"/>
      <c r="F6113"/>
      <c r="G6113"/>
      <c r="H6113"/>
      <c r="I6113"/>
      <c r="J6113" s="102"/>
      <c r="K6113"/>
      <c r="L6113" s="102"/>
      <c r="M6113" s="135"/>
      <c r="N6113"/>
      <c r="O6113"/>
      <c r="P6113"/>
      <c r="Q6113"/>
      <c r="R6113"/>
      <c r="S6113"/>
      <c r="T6113"/>
      <c r="U6113"/>
    </row>
    <row r="6114" spans="1:21" s="105" customFormat="1" x14ac:dyDescent="0.3">
      <c r="A6114"/>
      <c r="B6114"/>
      <c r="C6114"/>
      <c r="D6114"/>
      <c r="E6114"/>
      <c r="F6114"/>
      <c r="G6114"/>
      <c r="H6114"/>
      <c r="I6114"/>
      <c r="J6114" s="102"/>
      <c r="K6114"/>
      <c r="L6114" s="102"/>
      <c r="M6114" s="135"/>
      <c r="N6114"/>
      <c r="O6114"/>
      <c r="P6114"/>
      <c r="Q6114"/>
      <c r="R6114"/>
      <c r="S6114"/>
      <c r="T6114"/>
      <c r="U6114"/>
    </row>
    <row r="6115" spans="1:21" s="105" customFormat="1" x14ac:dyDescent="0.3">
      <c r="A6115"/>
      <c r="B6115"/>
      <c r="C6115"/>
      <c r="D6115"/>
      <c r="E6115"/>
      <c r="F6115"/>
      <c r="G6115"/>
      <c r="H6115"/>
      <c r="I6115"/>
      <c r="J6115" s="102"/>
      <c r="K6115"/>
      <c r="L6115" s="102"/>
      <c r="M6115" s="135"/>
      <c r="N6115"/>
      <c r="O6115"/>
      <c r="P6115"/>
      <c r="Q6115"/>
      <c r="R6115"/>
      <c r="S6115"/>
      <c r="T6115"/>
      <c r="U6115"/>
    </row>
    <row r="6116" spans="1:21" s="105" customFormat="1" x14ac:dyDescent="0.3">
      <c r="A6116"/>
      <c r="B6116"/>
      <c r="C6116"/>
      <c r="D6116"/>
      <c r="E6116"/>
      <c r="F6116"/>
      <c r="G6116"/>
      <c r="H6116"/>
      <c r="I6116"/>
      <c r="J6116" s="102"/>
      <c r="K6116"/>
      <c r="L6116" s="102"/>
      <c r="M6116" s="135"/>
      <c r="N6116"/>
      <c r="O6116"/>
      <c r="P6116"/>
      <c r="Q6116"/>
      <c r="R6116"/>
      <c r="S6116"/>
      <c r="T6116"/>
      <c r="U6116"/>
    </row>
    <row r="6117" spans="1:21" s="105" customFormat="1" x14ac:dyDescent="0.3">
      <c r="A6117"/>
      <c r="B6117"/>
      <c r="C6117"/>
      <c r="D6117"/>
      <c r="E6117"/>
      <c r="F6117"/>
      <c r="G6117"/>
      <c r="H6117"/>
      <c r="I6117"/>
      <c r="J6117" s="102"/>
      <c r="K6117"/>
      <c r="L6117" s="102"/>
      <c r="M6117" s="135"/>
      <c r="N6117"/>
      <c r="O6117"/>
      <c r="P6117"/>
      <c r="Q6117"/>
      <c r="R6117"/>
      <c r="S6117"/>
      <c r="T6117"/>
      <c r="U6117"/>
    </row>
    <row r="6118" spans="1:21" s="105" customFormat="1" x14ac:dyDescent="0.3">
      <c r="A6118"/>
      <c r="B6118"/>
      <c r="C6118"/>
      <c r="D6118"/>
      <c r="E6118"/>
      <c r="F6118"/>
      <c r="G6118"/>
      <c r="H6118"/>
      <c r="I6118"/>
      <c r="J6118" s="102"/>
      <c r="K6118"/>
      <c r="L6118" s="102"/>
      <c r="M6118" s="135"/>
      <c r="N6118"/>
      <c r="O6118"/>
      <c r="P6118"/>
      <c r="Q6118"/>
      <c r="R6118"/>
      <c r="S6118"/>
      <c r="T6118"/>
      <c r="U6118"/>
    </row>
    <row r="6119" spans="1:21" s="105" customFormat="1" x14ac:dyDescent="0.3">
      <c r="A6119"/>
      <c r="B6119"/>
      <c r="C6119"/>
      <c r="D6119"/>
      <c r="E6119"/>
      <c r="F6119"/>
      <c r="G6119"/>
      <c r="H6119"/>
      <c r="I6119"/>
      <c r="J6119" s="102"/>
      <c r="K6119"/>
      <c r="L6119" s="102"/>
      <c r="M6119" s="135"/>
      <c r="N6119"/>
      <c r="O6119"/>
      <c r="P6119"/>
      <c r="Q6119"/>
      <c r="R6119"/>
      <c r="S6119"/>
      <c r="T6119"/>
      <c r="U6119"/>
    </row>
    <row r="6120" spans="1:21" s="105" customFormat="1" x14ac:dyDescent="0.3">
      <c r="A6120"/>
      <c r="B6120"/>
      <c r="C6120"/>
      <c r="D6120"/>
      <c r="E6120"/>
      <c r="F6120"/>
      <c r="G6120"/>
      <c r="H6120"/>
      <c r="I6120"/>
      <c r="J6120" s="102"/>
      <c r="K6120"/>
      <c r="L6120" s="102"/>
      <c r="M6120" s="135"/>
      <c r="N6120"/>
      <c r="O6120"/>
      <c r="P6120"/>
      <c r="Q6120"/>
      <c r="R6120"/>
      <c r="S6120"/>
      <c r="T6120"/>
      <c r="U6120"/>
    </row>
    <row r="6121" spans="1:21" s="105" customFormat="1" x14ac:dyDescent="0.3">
      <c r="A6121"/>
      <c r="B6121"/>
      <c r="C6121"/>
      <c r="D6121"/>
      <c r="E6121"/>
      <c r="F6121"/>
      <c r="G6121"/>
      <c r="H6121"/>
      <c r="I6121"/>
      <c r="J6121" s="102"/>
      <c r="K6121"/>
      <c r="L6121" s="102"/>
      <c r="M6121" s="135"/>
      <c r="N6121"/>
      <c r="O6121"/>
      <c r="P6121"/>
      <c r="Q6121"/>
      <c r="R6121"/>
      <c r="S6121"/>
      <c r="T6121"/>
      <c r="U6121"/>
    </row>
    <row r="6122" spans="1:21" s="105" customFormat="1" x14ac:dyDescent="0.3">
      <c r="A6122"/>
      <c r="B6122"/>
      <c r="C6122"/>
      <c r="D6122"/>
      <c r="E6122"/>
      <c r="F6122"/>
      <c r="G6122"/>
      <c r="H6122"/>
      <c r="I6122"/>
      <c r="J6122" s="102"/>
      <c r="K6122"/>
      <c r="L6122" s="102"/>
      <c r="M6122" s="135"/>
      <c r="N6122"/>
      <c r="O6122"/>
      <c r="P6122"/>
      <c r="Q6122"/>
      <c r="R6122"/>
      <c r="S6122"/>
      <c r="T6122"/>
      <c r="U6122"/>
    </row>
    <row r="6123" spans="1:21" s="105" customFormat="1" x14ac:dyDescent="0.3">
      <c r="A6123"/>
      <c r="B6123"/>
      <c r="C6123"/>
      <c r="D6123"/>
      <c r="E6123"/>
      <c r="F6123"/>
      <c r="G6123"/>
      <c r="H6123"/>
      <c r="I6123"/>
      <c r="J6123" s="102"/>
      <c r="K6123"/>
      <c r="L6123" s="102"/>
      <c r="M6123" s="135"/>
      <c r="N6123"/>
      <c r="O6123"/>
      <c r="P6123"/>
      <c r="Q6123"/>
      <c r="R6123"/>
      <c r="S6123"/>
      <c r="T6123"/>
      <c r="U6123"/>
    </row>
    <row r="6124" spans="1:21" s="105" customFormat="1" x14ac:dyDescent="0.3">
      <c r="A6124"/>
      <c r="B6124"/>
      <c r="C6124"/>
      <c r="D6124"/>
      <c r="E6124"/>
      <c r="F6124"/>
      <c r="G6124"/>
      <c r="H6124"/>
      <c r="I6124"/>
      <c r="J6124" s="102"/>
      <c r="K6124"/>
      <c r="L6124" s="102"/>
      <c r="M6124" s="135"/>
      <c r="N6124"/>
      <c r="O6124"/>
      <c r="P6124"/>
      <c r="Q6124"/>
      <c r="R6124"/>
      <c r="S6124"/>
      <c r="T6124"/>
      <c r="U6124"/>
    </row>
    <row r="6125" spans="1:21" s="105" customFormat="1" x14ac:dyDescent="0.3">
      <c r="A6125"/>
      <c r="B6125"/>
      <c r="C6125"/>
      <c r="D6125"/>
      <c r="E6125"/>
      <c r="F6125"/>
      <c r="G6125"/>
      <c r="H6125"/>
      <c r="I6125"/>
      <c r="J6125" s="102"/>
      <c r="K6125"/>
      <c r="L6125" s="102"/>
      <c r="M6125" s="135"/>
      <c r="N6125"/>
      <c r="O6125"/>
      <c r="P6125"/>
      <c r="Q6125"/>
      <c r="R6125"/>
      <c r="S6125"/>
      <c r="T6125"/>
      <c r="U6125"/>
    </row>
    <row r="6126" spans="1:21" s="105" customFormat="1" x14ac:dyDescent="0.3">
      <c r="A6126"/>
      <c r="B6126"/>
      <c r="C6126"/>
      <c r="D6126"/>
      <c r="E6126"/>
      <c r="F6126"/>
      <c r="G6126"/>
      <c r="H6126"/>
      <c r="I6126"/>
      <c r="J6126" s="102"/>
      <c r="K6126"/>
      <c r="L6126" s="102"/>
      <c r="M6126" s="135"/>
      <c r="N6126"/>
      <c r="O6126"/>
      <c r="P6126"/>
      <c r="Q6126"/>
      <c r="R6126"/>
      <c r="S6126"/>
      <c r="T6126"/>
      <c r="U6126"/>
    </row>
    <row r="6127" spans="1:21" s="105" customFormat="1" x14ac:dyDescent="0.3">
      <c r="A6127"/>
      <c r="B6127"/>
      <c r="C6127"/>
      <c r="D6127"/>
      <c r="E6127"/>
      <c r="F6127"/>
      <c r="G6127"/>
      <c r="H6127"/>
      <c r="I6127"/>
      <c r="J6127" s="102"/>
      <c r="K6127"/>
      <c r="L6127" s="102"/>
      <c r="M6127" s="135"/>
      <c r="N6127"/>
      <c r="O6127"/>
      <c r="P6127"/>
      <c r="Q6127"/>
      <c r="R6127"/>
      <c r="S6127"/>
      <c r="T6127"/>
      <c r="U6127"/>
    </row>
    <row r="6128" spans="1:21" s="105" customFormat="1" x14ac:dyDescent="0.3">
      <c r="A6128"/>
      <c r="B6128"/>
      <c r="C6128"/>
      <c r="D6128"/>
      <c r="E6128"/>
      <c r="F6128"/>
      <c r="G6128"/>
      <c r="H6128"/>
      <c r="I6128"/>
      <c r="J6128" s="102"/>
      <c r="K6128"/>
      <c r="L6128" s="102"/>
      <c r="M6128" s="135"/>
      <c r="N6128"/>
      <c r="O6128"/>
      <c r="P6128"/>
      <c r="Q6128"/>
      <c r="R6128"/>
      <c r="S6128"/>
      <c r="T6128"/>
      <c r="U6128"/>
    </row>
    <row r="6129" spans="1:21" s="105" customFormat="1" x14ac:dyDescent="0.3">
      <c r="A6129"/>
      <c r="B6129"/>
      <c r="C6129"/>
      <c r="D6129"/>
      <c r="E6129"/>
      <c r="F6129"/>
      <c r="G6129"/>
      <c r="H6129"/>
      <c r="I6129"/>
      <c r="J6129" s="102"/>
      <c r="K6129"/>
      <c r="L6129" s="102"/>
      <c r="M6129" s="135"/>
      <c r="N6129"/>
      <c r="O6129"/>
      <c r="P6129"/>
      <c r="Q6129"/>
      <c r="R6129"/>
      <c r="S6129"/>
      <c r="T6129"/>
      <c r="U6129"/>
    </row>
    <row r="6130" spans="1:21" s="105" customFormat="1" x14ac:dyDescent="0.3">
      <c r="A6130"/>
      <c r="B6130"/>
      <c r="C6130"/>
      <c r="D6130"/>
      <c r="E6130"/>
      <c r="F6130"/>
      <c r="G6130"/>
      <c r="H6130"/>
      <c r="I6130"/>
      <c r="J6130" s="102"/>
      <c r="K6130"/>
      <c r="L6130" s="102"/>
      <c r="M6130" s="135"/>
      <c r="N6130"/>
      <c r="O6130"/>
      <c r="P6130"/>
      <c r="Q6130"/>
      <c r="R6130"/>
      <c r="S6130"/>
      <c r="T6130"/>
      <c r="U6130"/>
    </row>
    <row r="6131" spans="1:21" s="105" customFormat="1" x14ac:dyDescent="0.3">
      <c r="A6131"/>
      <c r="B6131"/>
      <c r="C6131"/>
      <c r="D6131"/>
      <c r="E6131"/>
      <c r="F6131"/>
      <c r="G6131"/>
      <c r="H6131"/>
      <c r="I6131"/>
      <c r="J6131" s="102"/>
      <c r="K6131"/>
      <c r="L6131" s="102"/>
      <c r="M6131" s="135"/>
      <c r="N6131"/>
      <c r="O6131"/>
      <c r="P6131"/>
      <c r="Q6131"/>
      <c r="R6131"/>
      <c r="S6131"/>
      <c r="T6131"/>
      <c r="U6131"/>
    </row>
    <row r="6132" spans="1:21" s="105" customFormat="1" x14ac:dyDescent="0.3">
      <c r="A6132"/>
      <c r="B6132"/>
      <c r="C6132"/>
      <c r="D6132"/>
      <c r="E6132"/>
      <c r="F6132"/>
      <c r="G6132"/>
      <c r="H6132"/>
      <c r="I6132"/>
      <c r="J6132" s="102"/>
      <c r="K6132"/>
      <c r="L6132" s="102"/>
      <c r="M6132" s="135"/>
      <c r="N6132"/>
      <c r="O6132"/>
      <c r="P6132"/>
      <c r="Q6132"/>
      <c r="R6132"/>
      <c r="S6132"/>
      <c r="T6132"/>
      <c r="U6132"/>
    </row>
    <row r="6133" spans="1:21" s="105" customFormat="1" x14ac:dyDescent="0.3">
      <c r="A6133"/>
      <c r="B6133"/>
      <c r="C6133"/>
      <c r="D6133"/>
      <c r="E6133"/>
      <c r="F6133"/>
      <c r="G6133"/>
      <c r="H6133"/>
      <c r="I6133"/>
      <c r="J6133" s="102"/>
      <c r="K6133"/>
      <c r="L6133" s="102"/>
      <c r="M6133" s="135"/>
      <c r="N6133"/>
      <c r="O6133"/>
      <c r="P6133"/>
      <c r="Q6133"/>
      <c r="R6133"/>
      <c r="S6133"/>
      <c r="T6133"/>
      <c r="U6133"/>
    </row>
    <row r="6134" spans="1:21" s="105" customFormat="1" x14ac:dyDescent="0.3">
      <c r="A6134"/>
      <c r="B6134"/>
      <c r="C6134"/>
      <c r="D6134"/>
      <c r="E6134"/>
      <c r="F6134"/>
      <c r="G6134"/>
      <c r="H6134"/>
      <c r="I6134"/>
      <c r="J6134" s="102"/>
      <c r="K6134"/>
      <c r="L6134" s="102"/>
      <c r="M6134" s="135"/>
      <c r="N6134"/>
      <c r="O6134"/>
      <c r="P6134"/>
      <c r="Q6134"/>
      <c r="R6134"/>
      <c r="S6134"/>
      <c r="T6134"/>
      <c r="U6134"/>
    </row>
    <row r="6135" spans="1:21" s="105" customFormat="1" x14ac:dyDescent="0.3">
      <c r="A6135"/>
      <c r="B6135"/>
      <c r="C6135"/>
      <c r="D6135"/>
      <c r="E6135"/>
      <c r="F6135"/>
      <c r="G6135"/>
      <c r="H6135"/>
      <c r="I6135"/>
      <c r="J6135" s="102"/>
      <c r="K6135"/>
      <c r="L6135" s="102"/>
      <c r="M6135" s="135"/>
      <c r="N6135"/>
      <c r="O6135"/>
      <c r="P6135"/>
      <c r="Q6135"/>
      <c r="R6135"/>
      <c r="S6135"/>
      <c r="T6135"/>
      <c r="U6135"/>
    </row>
    <row r="6136" spans="1:21" s="105" customFormat="1" x14ac:dyDescent="0.3">
      <c r="A6136"/>
      <c r="B6136"/>
      <c r="C6136"/>
      <c r="D6136"/>
      <c r="E6136"/>
      <c r="F6136"/>
      <c r="G6136"/>
      <c r="H6136"/>
      <c r="I6136"/>
      <c r="J6136" s="102"/>
      <c r="K6136"/>
      <c r="L6136" s="102"/>
      <c r="M6136" s="135"/>
      <c r="N6136"/>
      <c r="O6136"/>
      <c r="P6136"/>
      <c r="Q6136"/>
      <c r="R6136"/>
      <c r="S6136"/>
      <c r="T6136"/>
      <c r="U6136"/>
    </row>
    <row r="6137" spans="1:21" s="105" customFormat="1" x14ac:dyDescent="0.3">
      <c r="A6137"/>
      <c r="B6137"/>
      <c r="C6137"/>
      <c r="D6137"/>
      <c r="E6137"/>
      <c r="F6137"/>
      <c r="G6137"/>
      <c r="H6137"/>
      <c r="I6137"/>
      <c r="J6137" s="102"/>
      <c r="K6137"/>
      <c r="L6137" s="102"/>
      <c r="M6137" s="135"/>
      <c r="N6137"/>
      <c r="O6137"/>
      <c r="P6137"/>
      <c r="Q6137"/>
      <c r="R6137"/>
      <c r="S6137"/>
      <c r="T6137"/>
      <c r="U6137"/>
    </row>
    <row r="6138" spans="1:21" s="105" customFormat="1" x14ac:dyDescent="0.3">
      <c r="A6138"/>
      <c r="B6138"/>
      <c r="C6138"/>
      <c r="D6138"/>
      <c r="E6138"/>
      <c r="F6138"/>
      <c r="G6138"/>
      <c r="H6138"/>
      <c r="I6138"/>
      <c r="J6138" s="102"/>
      <c r="K6138"/>
      <c r="L6138" s="102"/>
      <c r="M6138" s="135"/>
      <c r="N6138"/>
      <c r="O6138"/>
      <c r="P6138"/>
      <c r="Q6138"/>
      <c r="R6138"/>
      <c r="S6138"/>
      <c r="T6138"/>
      <c r="U6138"/>
    </row>
    <row r="6139" spans="1:21" s="105" customFormat="1" x14ac:dyDescent="0.3">
      <c r="A6139"/>
      <c r="B6139"/>
      <c r="C6139"/>
      <c r="D6139"/>
      <c r="E6139"/>
      <c r="F6139"/>
      <c r="G6139"/>
      <c r="H6139"/>
      <c r="I6139"/>
      <c r="J6139" s="102"/>
      <c r="K6139"/>
      <c r="L6139" s="102"/>
      <c r="M6139" s="135"/>
      <c r="N6139"/>
      <c r="O6139"/>
      <c r="P6139"/>
      <c r="Q6139"/>
      <c r="R6139"/>
      <c r="S6139"/>
      <c r="T6139"/>
      <c r="U6139"/>
    </row>
    <row r="6140" spans="1:21" s="105" customFormat="1" x14ac:dyDescent="0.3">
      <c r="A6140"/>
      <c r="B6140"/>
      <c r="C6140"/>
      <c r="D6140"/>
      <c r="E6140"/>
      <c r="F6140"/>
      <c r="G6140"/>
      <c r="H6140"/>
      <c r="I6140"/>
      <c r="J6140" s="102"/>
      <c r="K6140"/>
      <c r="L6140" s="102"/>
      <c r="M6140" s="135"/>
      <c r="N6140"/>
      <c r="O6140"/>
      <c r="P6140"/>
      <c r="Q6140"/>
      <c r="R6140"/>
      <c r="S6140"/>
      <c r="T6140"/>
      <c r="U6140"/>
    </row>
    <row r="6141" spans="1:21" s="105" customFormat="1" x14ac:dyDescent="0.3">
      <c r="A6141"/>
      <c r="B6141"/>
      <c r="C6141"/>
      <c r="D6141"/>
      <c r="E6141"/>
      <c r="F6141"/>
      <c r="G6141"/>
      <c r="H6141"/>
      <c r="I6141"/>
      <c r="J6141" s="102"/>
      <c r="K6141"/>
      <c r="L6141" s="102"/>
      <c r="M6141" s="135"/>
      <c r="N6141"/>
      <c r="O6141"/>
      <c r="P6141"/>
      <c r="Q6141"/>
      <c r="R6141"/>
      <c r="S6141"/>
      <c r="T6141"/>
      <c r="U6141"/>
    </row>
    <row r="6142" spans="1:21" s="105" customFormat="1" x14ac:dyDescent="0.3">
      <c r="A6142"/>
      <c r="B6142"/>
      <c r="C6142"/>
      <c r="D6142"/>
      <c r="E6142"/>
      <c r="F6142"/>
      <c r="G6142"/>
      <c r="H6142"/>
      <c r="I6142"/>
      <c r="J6142" s="102"/>
      <c r="K6142"/>
      <c r="L6142" s="102"/>
      <c r="M6142" s="135"/>
      <c r="N6142"/>
      <c r="O6142"/>
      <c r="P6142"/>
      <c r="Q6142"/>
      <c r="R6142"/>
      <c r="S6142"/>
      <c r="T6142"/>
      <c r="U6142"/>
    </row>
    <row r="6143" spans="1:21" s="105" customFormat="1" x14ac:dyDescent="0.3">
      <c r="A6143"/>
      <c r="B6143"/>
      <c r="C6143"/>
      <c r="D6143"/>
      <c r="E6143"/>
      <c r="F6143"/>
      <c r="G6143"/>
      <c r="H6143"/>
      <c r="I6143"/>
      <c r="J6143" s="102"/>
      <c r="K6143"/>
      <c r="L6143" s="102"/>
      <c r="M6143" s="135"/>
      <c r="N6143"/>
      <c r="O6143"/>
      <c r="P6143"/>
      <c r="Q6143"/>
      <c r="R6143"/>
      <c r="S6143"/>
      <c r="T6143"/>
      <c r="U6143"/>
    </row>
    <row r="6144" spans="1:21" s="105" customFormat="1" x14ac:dyDescent="0.3">
      <c r="A6144"/>
      <c r="B6144"/>
      <c r="C6144"/>
      <c r="D6144"/>
      <c r="E6144"/>
      <c r="F6144"/>
      <c r="G6144"/>
      <c r="H6144"/>
      <c r="I6144"/>
      <c r="J6144" s="102"/>
      <c r="K6144"/>
      <c r="L6144" s="102"/>
      <c r="M6144" s="135"/>
      <c r="N6144"/>
      <c r="O6144"/>
      <c r="P6144"/>
      <c r="Q6144"/>
      <c r="R6144"/>
      <c r="S6144"/>
      <c r="T6144"/>
      <c r="U6144"/>
    </row>
    <row r="6145" spans="1:21" s="105" customFormat="1" x14ac:dyDescent="0.3">
      <c r="A6145"/>
      <c r="B6145"/>
      <c r="C6145"/>
      <c r="D6145"/>
      <c r="E6145"/>
      <c r="F6145"/>
      <c r="G6145"/>
      <c r="H6145"/>
      <c r="I6145"/>
      <c r="J6145" s="102"/>
      <c r="K6145"/>
      <c r="L6145" s="102"/>
      <c r="M6145" s="135"/>
      <c r="N6145"/>
      <c r="O6145"/>
      <c r="P6145"/>
      <c r="Q6145"/>
      <c r="R6145"/>
      <c r="S6145"/>
      <c r="T6145"/>
      <c r="U6145"/>
    </row>
    <row r="6146" spans="1:21" s="105" customFormat="1" x14ac:dyDescent="0.3">
      <c r="A6146"/>
      <c r="B6146"/>
      <c r="C6146"/>
      <c r="D6146"/>
      <c r="E6146"/>
      <c r="F6146"/>
      <c r="G6146"/>
      <c r="H6146"/>
      <c r="I6146"/>
      <c r="J6146" s="102"/>
      <c r="K6146"/>
      <c r="L6146" s="102"/>
      <c r="M6146" s="135"/>
      <c r="N6146"/>
      <c r="O6146"/>
      <c r="P6146"/>
      <c r="Q6146"/>
      <c r="R6146"/>
      <c r="S6146"/>
      <c r="T6146"/>
      <c r="U6146"/>
    </row>
    <row r="6147" spans="1:21" s="105" customFormat="1" x14ac:dyDescent="0.3">
      <c r="A6147"/>
      <c r="B6147"/>
      <c r="C6147"/>
      <c r="D6147"/>
      <c r="E6147"/>
      <c r="F6147"/>
      <c r="G6147"/>
      <c r="H6147"/>
      <c r="I6147"/>
      <c r="J6147" s="102"/>
      <c r="K6147"/>
      <c r="L6147" s="102"/>
      <c r="M6147" s="135"/>
      <c r="N6147"/>
      <c r="O6147"/>
      <c r="P6147"/>
      <c r="Q6147"/>
      <c r="R6147"/>
      <c r="S6147"/>
      <c r="T6147"/>
      <c r="U6147"/>
    </row>
    <row r="6148" spans="1:21" s="105" customFormat="1" x14ac:dyDescent="0.3">
      <c r="A6148"/>
      <c r="B6148"/>
      <c r="C6148"/>
      <c r="D6148"/>
      <c r="E6148"/>
      <c r="F6148"/>
      <c r="G6148"/>
      <c r="H6148"/>
      <c r="I6148"/>
      <c r="J6148" s="102"/>
      <c r="K6148"/>
      <c r="L6148" s="102"/>
      <c r="M6148" s="135"/>
      <c r="N6148"/>
      <c r="O6148"/>
      <c r="P6148"/>
      <c r="Q6148"/>
      <c r="R6148"/>
      <c r="S6148"/>
      <c r="T6148"/>
      <c r="U6148"/>
    </row>
    <row r="6149" spans="1:21" s="105" customFormat="1" x14ac:dyDescent="0.3">
      <c r="A6149"/>
      <c r="B6149"/>
      <c r="C6149"/>
      <c r="D6149"/>
      <c r="E6149"/>
      <c r="F6149"/>
      <c r="G6149"/>
      <c r="H6149"/>
      <c r="I6149"/>
      <c r="J6149" s="102"/>
      <c r="K6149"/>
      <c r="L6149" s="102"/>
      <c r="M6149" s="135"/>
      <c r="N6149"/>
      <c r="O6149"/>
      <c r="P6149"/>
      <c r="Q6149"/>
      <c r="R6149"/>
      <c r="S6149"/>
      <c r="T6149"/>
      <c r="U6149"/>
    </row>
    <row r="6150" spans="1:21" s="105" customFormat="1" x14ac:dyDescent="0.3">
      <c r="A6150"/>
      <c r="B6150"/>
      <c r="C6150"/>
      <c r="D6150"/>
      <c r="E6150"/>
      <c r="F6150"/>
      <c r="G6150"/>
      <c r="H6150"/>
      <c r="I6150"/>
      <c r="J6150" s="102"/>
      <c r="K6150"/>
      <c r="L6150" s="102"/>
      <c r="M6150" s="135"/>
      <c r="N6150"/>
      <c r="O6150"/>
      <c r="P6150"/>
      <c r="Q6150"/>
      <c r="R6150"/>
      <c r="S6150"/>
      <c r="T6150"/>
      <c r="U6150"/>
    </row>
    <row r="6151" spans="1:21" s="105" customFormat="1" x14ac:dyDescent="0.3">
      <c r="A6151"/>
      <c r="B6151"/>
      <c r="C6151"/>
      <c r="D6151"/>
      <c r="E6151"/>
      <c r="F6151"/>
      <c r="G6151"/>
      <c r="H6151"/>
      <c r="I6151"/>
      <c r="J6151" s="102"/>
      <c r="K6151"/>
      <c r="L6151" s="102"/>
      <c r="M6151" s="135"/>
      <c r="N6151"/>
      <c r="O6151"/>
      <c r="P6151"/>
      <c r="Q6151"/>
      <c r="R6151"/>
      <c r="S6151"/>
      <c r="T6151"/>
      <c r="U6151"/>
    </row>
    <row r="6152" spans="1:21" s="105" customFormat="1" x14ac:dyDescent="0.3">
      <c r="A6152"/>
      <c r="B6152"/>
      <c r="C6152"/>
      <c r="D6152"/>
      <c r="E6152"/>
      <c r="F6152"/>
      <c r="G6152"/>
      <c r="H6152"/>
      <c r="I6152"/>
      <c r="J6152" s="102"/>
      <c r="K6152"/>
      <c r="L6152" s="102"/>
      <c r="M6152" s="135"/>
      <c r="N6152"/>
      <c r="O6152"/>
      <c r="P6152"/>
      <c r="Q6152"/>
      <c r="R6152"/>
      <c r="S6152"/>
      <c r="T6152"/>
      <c r="U6152"/>
    </row>
    <row r="6153" spans="1:21" s="105" customFormat="1" x14ac:dyDescent="0.3">
      <c r="A6153"/>
      <c r="B6153"/>
      <c r="C6153"/>
      <c r="D6153"/>
      <c r="E6153"/>
      <c r="F6153"/>
      <c r="G6153"/>
      <c r="H6153"/>
      <c r="I6153"/>
      <c r="J6153" s="102"/>
      <c r="K6153"/>
      <c r="L6153" s="102"/>
      <c r="M6153" s="135"/>
      <c r="N6153"/>
      <c r="O6153"/>
      <c r="P6153"/>
      <c r="Q6153"/>
      <c r="R6153"/>
      <c r="S6153"/>
      <c r="T6153"/>
      <c r="U6153"/>
    </row>
    <row r="6154" spans="1:21" s="105" customFormat="1" x14ac:dyDescent="0.3">
      <c r="A6154"/>
      <c r="B6154"/>
      <c r="C6154"/>
      <c r="D6154"/>
      <c r="E6154"/>
      <c r="F6154"/>
      <c r="G6154"/>
      <c r="H6154"/>
      <c r="I6154"/>
      <c r="J6154" s="102"/>
      <c r="K6154"/>
      <c r="L6154" s="102"/>
      <c r="M6154" s="135"/>
      <c r="N6154"/>
      <c r="O6154"/>
      <c r="P6154"/>
      <c r="Q6154"/>
      <c r="R6154"/>
      <c r="S6154"/>
      <c r="T6154"/>
      <c r="U6154"/>
    </row>
    <row r="6155" spans="1:21" s="105" customFormat="1" x14ac:dyDescent="0.3">
      <c r="A6155"/>
      <c r="B6155"/>
      <c r="C6155"/>
      <c r="D6155"/>
      <c r="E6155"/>
      <c r="F6155"/>
      <c r="G6155"/>
      <c r="H6155"/>
      <c r="I6155"/>
      <c r="J6155" s="102"/>
      <c r="K6155"/>
      <c r="L6155" s="102"/>
      <c r="M6155" s="135"/>
      <c r="N6155"/>
      <c r="O6155"/>
      <c r="P6155"/>
      <c r="Q6155"/>
      <c r="R6155"/>
      <c r="S6155"/>
      <c r="T6155"/>
      <c r="U6155"/>
    </row>
    <row r="6156" spans="1:21" s="105" customFormat="1" x14ac:dyDescent="0.3">
      <c r="A6156"/>
      <c r="B6156"/>
      <c r="C6156"/>
      <c r="D6156"/>
      <c r="E6156"/>
      <c r="F6156"/>
      <c r="G6156"/>
      <c r="H6156"/>
      <c r="I6156"/>
      <c r="J6156" s="102"/>
      <c r="K6156"/>
      <c r="L6156" s="102"/>
      <c r="M6156" s="135"/>
      <c r="N6156"/>
      <c r="O6156"/>
      <c r="P6156"/>
      <c r="Q6156"/>
      <c r="R6156"/>
      <c r="S6156"/>
      <c r="T6156"/>
      <c r="U6156"/>
    </row>
    <row r="6157" spans="1:21" s="105" customFormat="1" x14ac:dyDescent="0.3">
      <c r="A6157"/>
      <c r="B6157"/>
      <c r="C6157"/>
      <c r="D6157"/>
      <c r="E6157"/>
      <c r="F6157"/>
      <c r="G6157"/>
      <c r="H6157"/>
      <c r="I6157"/>
      <c r="J6157" s="102"/>
      <c r="K6157"/>
      <c r="L6157" s="102"/>
      <c r="M6157" s="135"/>
      <c r="N6157"/>
      <c r="O6157"/>
      <c r="P6157"/>
      <c r="Q6157"/>
      <c r="R6157"/>
      <c r="S6157"/>
      <c r="T6157"/>
      <c r="U6157"/>
    </row>
    <row r="6158" spans="1:21" s="105" customFormat="1" x14ac:dyDescent="0.3">
      <c r="A6158"/>
      <c r="B6158"/>
      <c r="C6158"/>
      <c r="D6158"/>
      <c r="E6158"/>
      <c r="F6158"/>
      <c r="G6158"/>
      <c r="H6158"/>
      <c r="I6158"/>
      <c r="J6158" s="102"/>
      <c r="K6158"/>
      <c r="L6158" s="102"/>
      <c r="M6158" s="135"/>
      <c r="N6158"/>
      <c r="O6158"/>
      <c r="P6158"/>
      <c r="Q6158"/>
      <c r="R6158"/>
      <c r="S6158"/>
      <c r="T6158"/>
      <c r="U6158"/>
    </row>
    <row r="6159" spans="1:21" s="105" customFormat="1" x14ac:dyDescent="0.3">
      <c r="A6159"/>
      <c r="B6159"/>
      <c r="C6159"/>
      <c r="D6159"/>
      <c r="E6159"/>
      <c r="F6159"/>
      <c r="G6159"/>
      <c r="H6159"/>
      <c r="I6159"/>
      <c r="J6159" s="102"/>
      <c r="K6159"/>
      <c r="L6159" s="102"/>
      <c r="M6159" s="135"/>
      <c r="N6159"/>
      <c r="O6159"/>
      <c r="P6159"/>
      <c r="Q6159"/>
      <c r="R6159"/>
      <c r="S6159"/>
      <c r="T6159"/>
      <c r="U6159"/>
    </row>
    <row r="6160" spans="1:21" s="105" customFormat="1" x14ac:dyDescent="0.3">
      <c r="A6160"/>
      <c r="B6160"/>
      <c r="C6160"/>
      <c r="D6160"/>
      <c r="E6160"/>
      <c r="F6160"/>
      <c r="G6160"/>
      <c r="H6160"/>
      <c r="I6160"/>
      <c r="J6160" s="102"/>
      <c r="K6160"/>
      <c r="L6160" s="102"/>
      <c r="M6160" s="135"/>
      <c r="N6160"/>
      <c r="O6160"/>
      <c r="P6160"/>
      <c r="Q6160"/>
      <c r="R6160"/>
      <c r="S6160"/>
      <c r="T6160"/>
      <c r="U6160"/>
    </row>
    <row r="6161" spans="1:21" s="105" customFormat="1" x14ac:dyDescent="0.3">
      <c r="A6161"/>
      <c r="B6161"/>
      <c r="C6161"/>
      <c r="D6161"/>
      <c r="E6161"/>
      <c r="F6161"/>
      <c r="G6161"/>
      <c r="H6161"/>
      <c r="I6161"/>
      <c r="J6161" s="102"/>
      <c r="K6161"/>
      <c r="L6161" s="102"/>
      <c r="M6161" s="135"/>
      <c r="N6161"/>
      <c r="O6161"/>
      <c r="P6161"/>
      <c r="Q6161"/>
      <c r="R6161"/>
      <c r="S6161"/>
      <c r="T6161"/>
      <c r="U6161"/>
    </row>
    <row r="6162" spans="1:21" s="105" customFormat="1" x14ac:dyDescent="0.3">
      <c r="A6162"/>
      <c r="B6162"/>
      <c r="C6162"/>
      <c r="D6162"/>
      <c r="E6162"/>
      <c r="F6162"/>
      <c r="G6162"/>
      <c r="H6162"/>
      <c r="I6162"/>
      <c r="J6162" s="102"/>
      <c r="K6162"/>
      <c r="L6162" s="102"/>
      <c r="M6162" s="135"/>
      <c r="N6162"/>
      <c r="O6162"/>
      <c r="P6162"/>
      <c r="Q6162"/>
      <c r="R6162"/>
      <c r="S6162"/>
      <c r="T6162"/>
      <c r="U6162"/>
    </row>
    <row r="6163" spans="1:21" s="105" customFormat="1" x14ac:dyDescent="0.3">
      <c r="A6163"/>
      <c r="B6163"/>
      <c r="C6163"/>
      <c r="D6163"/>
      <c r="E6163"/>
      <c r="F6163"/>
      <c r="G6163"/>
      <c r="H6163"/>
      <c r="I6163"/>
      <c r="J6163" s="102"/>
      <c r="K6163"/>
      <c r="L6163" s="102"/>
      <c r="M6163" s="135"/>
      <c r="N6163"/>
      <c r="O6163"/>
      <c r="P6163"/>
      <c r="Q6163"/>
      <c r="R6163"/>
      <c r="S6163"/>
      <c r="T6163"/>
      <c r="U6163"/>
    </row>
    <row r="6164" spans="1:21" s="105" customFormat="1" x14ac:dyDescent="0.3">
      <c r="A6164"/>
      <c r="B6164"/>
      <c r="C6164"/>
      <c r="D6164"/>
      <c r="E6164"/>
      <c r="F6164"/>
      <c r="G6164"/>
      <c r="H6164"/>
      <c r="I6164"/>
      <c r="J6164" s="102"/>
      <c r="K6164"/>
      <c r="L6164" s="102"/>
      <c r="M6164" s="135"/>
      <c r="N6164"/>
      <c r="O6164"/>
      <c r="P6164"/>
      <c r="Q6164"/>
      <c r="R6164"/>
      <c r="S6164"/>
      <c r="T6164"/>
      <c r="U6164"/>
    </row>
    <row r="6165" spans="1:21" s="105" customFormat="1" x14ac:dyDescent="0.3">
      <c r="A6165"/>
      <c r="B6165"/>
      <c r="C6165"/>
      <c r="D6165"/>
      <c r="E6165"/>
      <c r="F6165"/>
      <c r="G6165"/>
      <c r="H6165"/>
      <c r="I6165"/>
      <c r="J6165" s="102"/>
      <c r="K6165"/>
      <c r="L6165" s="102"/>
      <c r="M6165" s="135"/>
      <c r="N6165"/>
      <c r="O6165"/>
      <c r="P6165"/>
      <c r="Q6165"/>
      <c r="R6165"/>
      <c r="S6165"/>
      <c r="T6165"/>
      <c r="U6165"/>
    </row>
    <row r="6166" spans="1:21" s="105" customFormat="1" x14ac:dyDescent="0.3">
      <c r="A6166"/>
      <c r="B6166"/>
      <c r="C6166"/>
      <c r="D6166"/>
      <c r="E6166"/>
      <c r="F6166"/>
      <c r="G6166"/>
      <c r="H6166"/>
      <c r="I6166"/>
      <c r="J6166" s="102"/>
      <c r="K6166"/>
      <c r="L6166" s="102"/>
      <c r="M6166" s="135"/>
      <c r="N6166"/>
      <c r="O6166"/>
      <c r="P6166"/>
      <c r="Q6166"/>
      <c r="R6166"/>
      <c r="S6166"/>
      <c r="T6166"/>
      <c r="U6166"/>
    </row>
    <row r="6167" spans="1:21" s="105" customFormat="1" x14ac:dyDescent="0.3">
      <c r="A6167"/>
      <c r="B6167"/>
      <c r="C6167"/>
      <c r="D6167"/>
      <c r="E6167"/>
      <c r="F6167"/>
      <c r="G6167"/>
      <c r="H6167"/>
      <c r="I6167"/>
      <c r="J6167" s="102"/>
      <c r="K6167"/>
      <c r="L6167" s="102"/>
      <c r="M6167" s="135"/>
      <c r="N6167"/>
      <c r="O6167"/>
      <c r="P6167"/>
      <c r="Q6167"/>
      <c r="R6167"/>
      <c r="S6167"/>
      <c r="T6167"/>
      <c r="U6167"/>
    </row>
    <row r="6168" spans="1:21" s="105" customFormat="1" x14ac:dyDescent="0.3">
      <c r="A6168"/>
      <c r="B6168"/>
      <c r="C6168"/>
      <c r="D6168"/>
      <c r="E6168"/>
      <c r="F6168"/>
      <c r="G6168"/>
      <c r="H6168"/>
      <c r="I6168"/>
      <c r="J6168" s="102"/>
      <c r="K6168"/>
      <c r="L6168" s="102"/>
      <c r="M6168" s="135"/>
      <c r="N6168"/>
      <c r="O6168"/>
      <c r="P6168"/>
      <c r="Q6168"/>
      <c r="R6168"/>
      <c r="S6168"/>
      <c r="T6168"/>
      <c r="U6168"/>
    </row>
    <row r="6169" spans="1:21" s="105" customFormat="1" x14ac:dyDescent="0.3">
      <c r="A6169"/>
      <c r="B6169"/>
      <c r="C6169"/>
      <c r="D6169"/>
      <c r="E6169"/>
      <c r="F6169"/>
      <c r="G6169"/>
      <c r="H6169"/>
      <c r="I6169"/>
      <c r="J6169" s="102"/>
      <c r="K6169"/>
      <c r="L6169" s="102"/>
      <c r="M6169" s="135"/>
      <c r="N6169"/>
      <c r="O6169"/>
      <c r="P6169"/>
      <c r="Q6169"/>
      <c r="R6169"/>
      <c r="S6169"/>
      <c r="T6169"/>
      <c r="U6169"/>
    </row>
    <row r="6170" spans="1:21" s="105" customFormat="1" x14ac:dyDescent="0.3">
      <c r="A6170"/>
      <c r="B6170"/>
      <c r="C6170"/>
      <c r="D6170"/>
      <c r="E6170"/>
      <c r="F6170"/>
      <c r="G6170"/>
      <c r="H6170"/>
      <c r="I6170"/>
      <c r="J6170" s="102"/>
      <c r="K6170"/>
      <c r="L6170" s="102"/>
      <c r="M6170" s="135"/>
      <c r="N6170"/>
      <c r="O6170"/>
      <c r="P6170"/>
      <c r="Q6170"/>
      <c r="R6170"/>
      <c r="S6170"/>
      <c r="T6170"/>
      <c r="U6170"/>
    </row>
    <row r="6171" spans="1:21" s="105" customFormat="1" x14ac:dyDescent="0.3">
      <c r="A6171"/>
      <c r="B6171"/>
      <c r="C6171"/>
      <c r="D6171"/>
      <c r="E6171"/>
      <c r="F6171"/>
      <c r="G6171"/>
      <c r="H6171"/>
      <c r="I6171"/>
      <c r="J6171" s="102"/>
      <c r="K6171"/>
      <c r="L6171" s="102"/>
      <c r="M6171" s="135"/>
      <c r="N6171"/>
      <c r="O6171"/>
      <c r="P6171"/>
      <c r="Q6171"/>
      <c r="R6171"/>
      <c r="S6171"/>
      <c r="T6171"/>
      <c r="U6171"/>
    </row>
    <row r="6172" spans="1:21" s="105" customFormat="1" x14ac:dyDescent="0.3">
      <c r="A6172"/>
      <c r="B6172"/>
      <c r="C6172"/>
      <c r="D6172"/>
      <c r="E6172"/>
      <c r="F6172"/>
      <c r="G6172"/>
      <c r="H6172"/>
      <c r="I6172"/>
      <c r="J6172" s="102"/>
      <c r="K6172"/>
      <c r="L6172" s="102"/>
      <c r="M6172" s="135"/>
      <c r="N6172"/>
      <c r="O6172"/>
      <c r="P6172"/>
      <c r="Q6172"/>
      <c r="R6172"/>
      <c r="S6172"/>
      <c r="T6172"/>
      <c r="U6172"/>
    </row>
    <row r="6173" spans="1:21" s="105" customFormat="1" x14ac:dyDescent="0.3">
      <c r="A6173"/>
      <c r="B6173"/>
      <c r="C6173"/>
      <c r="D6173"/>
      <c r="E6173"/>
      <c r="F6173"/>
      <c r="G6173"/>
      <c r="H6173"/>
      <c r="I6173"/>
      <c r="J6173" s="102"/>
      <c r="K6173"/>
      <c r="L6173" s="102"/>
      <c r="M6173" s="135"/>
      <c r="N6173"/>
      <c r="O6173"/>
      <c r="P6173"/>
      <c r="Q6173"/>
      <c r="R6173"/>
      <c r="S6173"/>
      <c r="T6173"/>
      <c r="U6173"/>
    </row>
    <row r="6174" spans="1:21" s="105" customFormat="1" x14ac:dyDescent="0.3">
      <c r="A6174"/>
      <c r="B6174"/>
      <c r="C6174"/>
      <c r="D6174"/>
      <c r="E6174"/>
      <c r="F6174"/>
      <c r="G6174"/>
      <c r="H6174"/>
      <c r="I6174"/>
      <c r="J6174" s="102"/>
      <c r="K6174"/>
      <c r="L6174" s="102"/>
      <c r="M6174" s="135"/>
      <c r="N6174"/>
      <c r="O6174"/>
      <c r="P6174"/>
      <c r="Q6174"/>
      <c r="R6174"/>
      <c r="S6174"/>
      <c r="T6174"/>
      <c r="U6174"/>
    </row>
    <row r="6175" spans="1:21" s="105" customFormat="1" x14ac:dyDescent="0.3">
      <c r="A6175"/>
      <c r="B6175"/>
      <c r="C6175"/>
      <c r="D6175"/>
      <c r="E6175"/>
      <c r="F6175"/>
      <c r="G6175"/>
      <c r="H6175"/>
      <c r="I6175"/>
      <c r="J6175" s="102"/>
      <c r="K6175"/>
      <c r="L6175" s="102"/>
      <c r="M6175" s="135"/>
      <c r="N6175"/>
      <c r="O6175"/>
      <c r="P6175"/>
      <c r="Q6175"/>
      <c r="R6175"/>
      <c r="S6175"/>
      <c r="T6175"/>
      <c r="U6175"/>
    </row>
    <row r="6176" spans="1:21" s="105" customFormat="1" x14ac:dyDescent="0.3">
      <c r="A6176"/>
      <c r="B6176"/>
      <c r="C6176"/>
      <c r="D6176"/>
      <c r="E6176"/>
      <c r="F6176"/>
      <c r="G6176"/>
      <c r="H6176"/>
      <c r="I6176"/>
      <c r="J6176" s="102"/>
      <c r="K6176"/>
      <c r="L6176" s="102"/>
      <c r="M6176" s="135"/>
      <c r="N6176"/>
      <c r="O6176"/>
      <c r="P6176"/>
      <c r="Q6176"/>
      <c r="R6176"/>
      <c r="S6176"/>
      <c r="T6176"/>
      <c r="U6176"/>
    </row>
    <row r="6177" spans="1:21" s="105" customFormat="1" x14ac:dyDescent="0.3">
      <c r="A6177"/>
      <c r="B6177"/>
      <c r="C6177"/>
      <c r="D6177"/>
      <c r="E6177"/>
      <c r="F6177"/>
      <c r="G6177"/>
      <c r="H6177"/>
      <c r="I6177"/>
      <c r="J6177" s="102"/>
      <c r="K6177"/>
      <c r="L6177" s="102"/>
      <c r="M6177" s="135"/>
      <c r="N6177"/>
      <c r="O6177"/>
      <c r="P6177"/>
      <c r="Q6177"/>
      <c r="R6177"/>
      <c r="S6177"/>
      <c r="T6177"/>
      <c r="U6177"/>
    </row>
    <row r="6178" spans="1:21" s="105" customFormat="1" x14ac:dyDescent="0.3">
      <c r="A6178"/>
      <c r="B6178"/>
      <c r="C6178"/>
      <c r="D6178"/>
      <c r="E6178"/>
      <c r="F6178"/>
      <c r="G6178"/>
      <c r="H6178"/>
      <c r="I6178"/>
      <c r="J6178" s="102"/>
      <c r="K6178"/>
      <c r="L6178" s="102"/>
      <c r="M6178" s="135"/>
      <c r="N6178"/>
      <c r="O6178"/>
      <c r="P6178"/>
      <c r="Q6178"/>
      <c r="R6178"/>
      <c r="S6178"/>
      <c r="T6178"/>
      <c r="U6178"/>
    </row>
    <row r="6179" spans="1:21" s="105" customFormat="1" x14ac:dyDescent="0.3">
      <c r="A6179"/>
      <c r="B6179"/>
      <c r="C6179"/>
      <c r="D6179"/>
      <c r="E6179"/>
      <c r="F6179"/>
      <c r="G6179"/>
      <c r="H6179"/>
      <c r="I6179"/>
      <c r="J6179" s="102"/>
      <c r="K6179"/>
      <c r="L6179" s="102"/>
      <c r="M6179" s="135"/>
      <c r="N6179"/>
      <c r="O6179"/>
      <c r="P6179"/>
      <c r="Q6179"/>
      <c r="R6179"/>
      <c r="S6179"/>
      <c r="T6179"/>
      <c r="U6179"/>
    </row>
    <row r="6180" spans="1:21" s="105" customFormat="1" x14ac:dyDescent="0.3">
      <c r="A6180"/>
      <c r="B6180"/>
      <c r="C6180"/>
      <c r="D6180"/>
      <c r="E6180"/>
      <c r="F6180"/>
      <c r="G6180"/>
      <c r="H6180"/>
      <c r="I6180"/>
      <c r="J6180" s="102"/>
      <c r="K6180"/>
      <c r="L6180" s="102"/>
      <c r="M6180" s="135"/>
      <c r="N6180"/>
      <c r="O6180"/>
      <c r="P6180"/>
      <c r="Q6180"/>
      <c r="R6180"/>
      <c r="S6180"/>
      <c r="T6180"/>
      <c r="U6180"/>
    </row>
    <row r="6181" spans="1:21" s="105" customFormat="1" x14ac:dyDescent="0.3">
      <c r="A6181"/>
      <c r="B6181"/>
      <c r="C6181"/>
      <c r="D6181"/>
      <c r="E6181"/>
      <c r="F6181"/>
      <c r="G6181"/>
      <c r="H6181"/>
      <c r="I6181"/>
      <c r="J6181" s="102"/>
      <c r="K6181"/>
      <c r="L6181" s="102"/>
      <c r="M6181" s="135"/>
      <c r="N6181"/>
      <c r="O6181"/>
      <c r="P6181"/>
      <c r="Q6181"/>
      <c r="R6181"/>
      <c r="S6181"/>
      <c r="T6181"/>
      <c r="U6181"/>
    </row>
    <row r="6182" spans="1:21" s="105" customFormat="1" x14ac:dyDescent="0.3">
      <c r="A6182"/>
      <c r="B6182"/>
      <c r="C6182"/>
      <c r="D6182"/>
      <c r="E6182"/>
      <c r="F6182"/>
      <c r="G6182"/>
      <c r="H6182"/>
      <c r="I6182"/>
      <c r="J6182" s="102"/>
      <c r="K6182"/>
      <c r="L6182" s="102"/>
      <c r="M6182" s="135"/>
      <c r="N6182"/>
      <c r="O6182"/>
      <c r="P6182"/>
      <c r="Q6182"/>
      <c r="R6182"/>
      <c r="S6182"/>
      <c r="T6182"/>
      <c r="U6182"/>
    </row>
    <row r="6183" spans="1:21" s="105" customFormat="1" x14ac:dyDescent="0.3">
      <c r="A6183"/>
      <c r="B6183"/>
      <c r="C6183"/>
      <c r="D6183"/>
      <c r="E6183"/>
      <c r="F6183"/>
      <c r="G6183"/>
      <c r="H6183"/>
      <c r="I6183"/>
      <c r="J6183" s="102"/>
      <c r="K6183"/>
      <c r="L6183" s="102"/>
      <c r="M6183" s="135"/>
      <c r="N6183"/>
      <c r="O6183"/>
      <c r="P6183"/>
      <c r="Q6183"/>
      <c r="R6183"/>
      <c r="S6183"/>
      <c r="T6183"/>
      <c r="U6183"/>
    </row>
    <row r="6184" spans="1:21" s="105" customFormat="1" x14ac:dyDescent="0.3">
      <c r="A6184"/>
      <c r="B6184"/>
      <c r="C6184"/>
      <c r="D6184"/>
      <c r="E6184"/>
      <c r="F6184"/>
      <c r="G6184"/>
      <c r="H6184"/>
      <c r="I6184"/>
      <c r="J6184" s="102"/>
      <c r="K6184"/>
      <c r="L6184" s="102"/>
      <c r="M6184" s="135"/>
      <c r="N6184"/>
      <c r="O6184"/>
      <c r="P6184"/>
      <c r="Q6184"/>
      <c r="R6184"/>
      <c r="S6184"/>
      <c r="T6184"/>
      <c r="U6184"/>
    </row>
    <row r="6185" spans="1:21" s="105" customFormat="1" x14ac:dyDescent="0.3">
      <c r="A6185"/>
      <c r="B6185"/>
      <c r="C6185"/>
      <c r="D6185"/>
      <c r="E6185"/>
      <c r="F6185"/>
      <c r="G6185"/>
      <c r="H6185"/>
      <c r="I6185"/>
      <c r="J6185" s="102"/>
      <c r="K6185"/>
      <c r="L6185" s="102"/>
      <c r="M6185" s="135"/>
      <c r="N6185"/>
      <c r="O6185"/>
      <c r="P6185"/>
      <c r="Q6185"/>
      <c r="R6185"/>
      <c r="S6185"/>
      <c r="T6185"/>
      <c r="U6185"/>
    </row>
    <row r="6186" spans="1:21" s="105" customFormat="1" x14ac:dyDescent="0.3">
      <c r="A6186"/>
      <c r="B6186"/>
      <c r="C6186"/>
      <c r="D6186"/>
      <c r="E6186"/>
      <c r="F6186"/>
      <c r="G6186"/>
      <c r="H6186"/>
      <c r="I6186"/>
      <c r="J6186" s="102"/>
      <c r="K6186"/>
      <c r="L6186" s="102"/>
      <c r="M6186" s="135"/>
      <c r="N6186"/>
      <c r="O6186"/>
      <c r="P6186"/>
      <c r="Q6186"/>
      <c r="R6186"/>
      <c r="S6186"/>
      <c r="T6186"/>
      <c r="U6186"/>
    </row>
    <row r="6187" spans="1:21" s="105" customFormat="1" x14ac:dyDescent="0.3">
      <c r="A6187"/>
      <c r="B6187"/>
      <c r="C6187"/>
      <c r="D6187"/>
      <c r="E6187"/>
      <c r="F6187"/>
      <c r="G6187"/>
      <c r="H6187"/>
      <c r="I6187"/>
      <c r="J6187" s="102"/>
      <c r="K6187"/>
      <c r="L6187" s="102"/>
      <c r="M6187" s="135"/>
      <c r="N6187"/>
      <c r="O6187"/>
      <c r="P6187"/>
      <c r="Q6187"/>
      <c r="R6187"/>
      <c r="S6187"/>
      <c r="T6187"/>
      <c r="U6187"/>
    </row>
    <row r="6188" spans="1:21" s="105" customFormat="1" x14ac:dyDescent="0.3">
      <c r="A6188"/>
      <c r="B6188"/>
      <c r="C6188"/>
      <c r="D6188"/>
      <c r="E6188"/>
      <c r="F6188"/>
      <c r="G6188"/>
      <c r="H6188"/>
      <c r="I6188"/>
      <c r="J6188" s="102"/>
      <c r="K6188"/>
      <c r="L6188" s="102"/>
      <c r="M6188" s="135"/>
      <c r="N6188"/>
      <c r="O6188"/>
      <c r="P6188"/>
      <c r="Q6188"/>
      <c r="R6188"/>
      <c r="S6188"/>
      <c r="T6188"/>
      <c r="U6188"/>
    </row>
    <row r="6189" spans="1:21" s="105" customFormat="1" x14ac:dyDescent="0.3">
      <c r="A6189"/>
      <c r="B6189"/>
      <c r="C6189"/>
      <c r="D6189"/>
      <c r="E6189"/>
      <c r="F6189"/>
      <c r="G6189"/>
      <c r="H6189"/>
      <c r="I6189"/>
      <c r="J6189" s="102"/>
      <c r="K6189"/>
      <c r="L6189" s="102"/>
      <c r="M6189" s="135"/>
      <c r="N6189"/>
      <c r="O6189"/>
      <c r="P6189"/>
      <c r="Q6189"/>
      <c r="R6189"/>
      <c r="S6189"/>
      <c r="T6189"/>
      <c r="U6189"/>
    </row>
    <row r="6190" spans="1:21" s="105" customFormat="1" x14ac:dyDescent="0.3">
      <c r="A6190"/>
      <c r="B6190"/>
      <c r="C6190"/>
      <c r="D6190"/>
      <c r="E6190"/>
      <c r="F6190"/>
      <c r="G6190"/>
      <c r="H6190"/>
      <c r="I6190"/>
      <c r="J6190" s="102"/>
      <c r="K6190"/>
      <c r="L6190" s="102"/>
      <c r="M6190" s="135"/>
      <c r="N6190"/>
      <c r="O6190"/>
      <c r="P6190"/>
      <c r="Q6190"/>
      <c r="R6190"/>
      <c r="S6190"/>
      <c r="T6190"/>
      <c r="U6190"/>
    </row>
    <row r="6191" spans="1:21" s="105" customFormat="1" x14ac:dyDescent="0.3">
      <c r="A6191"/>
      <c r="B6191"/>
      <c r="C6191"/>
      <c r="D6191"/>
      <c r="E6191"/>
      <c r="F6191"/>
      <c r="G6191"/>
      <c r="H6191"/>
      <c r="I6191"/>
      <c r="J6191" s="102"/>
      <c r="K6191"/>
      <c r="L6191" s="102"/>
      <c r="M6191" s="135"/>
      <c r="N6191"/>
      <c r="O6191"/>
      <c r="P6191"/>
      <c r="Q6191"/>
      <c r="R6191"/>
      <c r="S6191"/>
      <c r="T6191"/>
      <c r="U6191"/>
    </row>
    <row r="6192" spans="1:21" s="105" customFormat="1" x14ac:dyDescent="0.3">
      <c r="A6192"/>
      <c r="B6192"/>
      <c r="C6192"/>
      <c r="D6192"/>
      <c r="E6192"/>
      <c r="F6192"/>
      <c r="G6192"/>
      <c r="H6192"/>
      <c r="I6192"/>
      <c r="J6192" s="102"/>
      <c r="K6192"/>
      <c r="L6192" s="102"/>
      <c r="M6192" s="135"/>
      <c r="N6192"/>
      <c r="O6192"/>
      <c r="P6192"/>
      <c r="Q6192"/>
      <c r="R6192"/>
      <c r="S6192"/>
      <c r="T6192"/>
      <c r="U6192"/>
    </row>
    <row r="6193" spans="1:21" s="105" customFormat="1" x14ac:dyDescent="0.3">
      <c r="A6193"/>
      <c r="B6193"/>
      <c r="C6193"/>
      <c r="D6193"/>
      <c r="E6193"/>
      <c r="F6193"/>
      <c r="G6193"/>
      <c r="H6193"/>
      <c r="I6193"/>
      <c r="J6193" s="102"/>
      <c r="K6193"/>
      <c r="L6193" s="102"/>
      <c r="M6193" s="135"/>
      <c r="N6193"/>
      <c r="O6193"/>
      <c r="P6193"/>
      <c r="Q6193"/>
      <c r="R6193"/>
      <c r="S6193"/>
      <c r="T6193"/>
      <c r="U6193"/>
    </row>
    <row r="6194" spans="1:21" s="105" customFormat="1" x14ac:dyDescent="0.3">
      <c r="A6194"/>
      <c r="B6194"/>
      <c r="C6194"/>
      <c r="D6194"/>
      <c r="E6194"/>
      <c r="F6194"/>
      <c r="G6194"/>
      <c r="H6194"/>
      <c r="I6194"/>
      <c r="J6194" s="102"/>
      <c r="K6194"/>
      <c r="L6194" s="102"/>
      <c r="M6194" s="135"/>
      <c r="N6194"/>
      <c r="O6194"/>
      <c r="P6194"/>
      <c r="Q6194"/>
      <c r="R6194"/>
      <c r="S6194"/>
      <c r="T6194"/>
      <c r="U6194"/>
    </row>
    <row r="6195" spans="1:21" s="105" customFormat="1" x14ac:dyDescent="0.3">
      <c r="A6195"/>
      <c r="B6195"/>
      <c r="C6195"/>
      <c r="D6195"/>
      <c r="E6195"/>
      <c r="F6195"/>
      <c r="G6195"/>
      <c r="H6195"/>
      <c r="I6195"/>
      <c r="J6195" s="102"/>
      <c r="K6195"/>
      <c r="L6195" s="102"/>
      <c r="M6195" s="135"/>
      <c r="N6195"/>
      <c r="O6195"/>
      <c r="P6195"/>
      <c r="Q6195"/>
      <c r="R6195"/>
      <c r="S6195"/>
      <c r="T6195"/>
      <c r="U6195"/>
    </row>
    <row r="6196" spans="1:21" s="105" customFormat="1" x14ac:dyDescent="0.3">
      <c r="A6196"/>
      <c r="B6196"/>
      <c r="C6196"/>
      <c r="D6196"/>
      <c r="E6196"/>
      <c r="F6196"/>
      <c r="G6196"/>
      <c r="H6196"/>
      <c r="I6196"/>
      <c r="J6196" s="102"/>
      <c r="K6196"/>
      <c r="L6196" s="102"/>
      <c r="M6196" s="135"/>
      <c r="N6196"/>
      <c r="O6196"/>
      <c r="P6196"/>
      <c r="Q6196"/>
      <c r="R6196"/>
      <c r="S6196"/>
      <c r="T6196"/>
      <c r="U6196"/>
    </row>
    <row r="6197" spans="1:21" s="105" customFormat="1" x14ac:dyDescent="0.3">
      <c r="A6197"/>
      <c r="B6197"/>
      <c r="C6197"/>
      <c r="D6197"/>
      <c r="E6197"/>
      <c r="F6197"/>
      <c r="G6197"/>
      <c r="H6197"/>
      <c r="I6197"/>
      <c r="J6197" s="102"/>
      <c r="K6197"/>
      <c r="L6197" s="102"/>
      <c r="M6197" s="135"/>
      <c r="N6197"/>
      <c r="O6197"/>
      <c r="P6197"/>
      <c r="Q6197"/>
      <c r="R6197"/>
      <c r="S6197"/>
      <c r="T6197"/>
      <c r="U6197"/>
    </row>
    <row r="6198" spans="1:21" s="105" customFormat="1" x14ac:dyDescent="0.3">
      <c r="A6198"/>
      <c r="B6198"/>
      <c r="C6198"/>
      <c r="D6198"/>
      <c r="E6198"/>
      <c r="F6198"/>
      <c r="G6198"/>
      <c r="H6198"/>
      <c r="I6198"/>
      <c r="J6198" s="102"/>
      <c r="K6198"/>
      <c r="L6198" s="102"/>
      <c r="M6198" s="135"/>
      <c r="N6198"/>
      <c r="O6198"/>
      <c r="P6198"/>
      <c r="Q6198"/>
      <c r="R6198"/>
      <c r="S6198"/>
      <c r="T6198"/>
      <c r="U6198"/>
    </row>
    <row r="6199" spans="1:21" s="105" customFormat="1" x14ac:dyDescent="0.3">
      <c r="A6199"/>
      <c r="B6199"/>
      <c r="C6199"/>
      <c r="D6199"/>
      <c r="E6199"/>
      <c r="F6199"/>
      <c r="G6199"/>
      <c r="H6199"/>
      <c r="I6199"/>
      <c r="J6199" s="102"/>
      <c r="K6199"/>
      <c r="L6199" s="102"/>
      <c r="M6199" s="135"/>
      <c r="N6199"/>
      <c r="O6199"/>
      <c r="P6199"/>
      <c r="Q6199"/>
      <c r="R6199"/>
      <c r="S6199"/>
      <c r="T6199"/>
      <c r="U6199"/>
    </row>
    <row r="6200" spans="1:21" s="105" customFormat="1" x14ac:dyDescent="0.3">
      <c r="A6200"/>
      <c r="B6200"/>
      <c r="C6200"/>
      <c r="D6200"/>
      <c r="E6200"/>
      <c r="F6200"/>
      <c r="G6200"/>
      <c r="H6200"/>
      <c r="I6200"/>
      <c r="J6200" s="102"/>
      <c r="K6200"/>
      <c r="L6200" s="102"/>
      <c r="M6200" s="135"/>
      <c r="N6200"/>
      <c r="O6200"/>
      <c r="P6200"/>
      <c r="Q6200"/>
      <c r="R6200"/>
      <c r="S6200"/>
      <c r="T6200"/>
      <c r="U6200"/>
    </row>
    <row r="6201" spans="1:21" s="105" customFormat="1" x14ac:dyDescent="0.3">
      <c r="A6201"/>
      <c r="B6201"/>
      <c r="C6201"/>
      <c r="D6201"/>
      <c r="E6201"/>
      <c r="F6201"/>
      <c r="G6201"/>
      <c r="H6201"/>
      <c r="I6201"/>
      <c r="J6201" s="102"/>
      <c r="K6201"/>
      <c r="L6201" s="102"/>
      <c r="M6201" s="135"/>
      <c r="N6201"/>
      <c r="O6201"/>
      <c r="P6201"/>
      <c r="Q6201"/>
      <c r="R6201"/>
      <c r="S6201"/>
      <c r="T6201"/>
      <c r="U6201"/>
    </row>
    <row r="6202" spans="1:21" s="105" customFormat="1" x14ac:dyDescent="0.3">
      <c r="A6202"/>
      <c r="B6202"/>
      <c r="C6202"/>
      <c r="D6202"/>
      <c r="E6202"/>
      <c r="F6202"/>
      <c r="G6202"/>
      <c r="H6202"/>
      <c r="I6202"/>
      <c r="J6202" s="102"/>
      <c r="K6202"/>
      <c r="L6202" s="102"/>
      <c r="M6202" s="135"/>
      <c r="N6202"/>
      <c r="O6202"/>
      <c r="P6202"/>
      <c r="Q6202"/>
      <c r="R6202"/>
      <c r="S6202"/>
      <c r="T6202"/>
      <c r="U6202"/>
    </row>
    <row r="6203" spans="1:21" s="105" customFormat="1" x14ac:dyDescent="0.3">
      <c r="A6203"/>
      <c r="B6203"/>
      <c r="C6203"/>
      <c r="D6203"/>
      <c r="E6203"/>
      <c r="F6203"/>
      <c r="G6203"/>
      <c r="H6203"/>
      <c r="I6203"/>
      <c r="J6203" s="102"/>
      <c r="K6203"/>
      <c r="L6203" s="102"/>
      <c r="M6203" s="135"/>
      <c r="N6203"/>
      <c r="O6203"/>
      <c r="P6203"/>
      <c r="Q6203"/>
      <c r="R6203"/>
      <c r="S6203"/>
      <c r="T6203"/>
      <c r="U6203"/>
    </row>
    <row r="6204" spans="1:21" s="105" customFormat="1" x14ac:dyDescent="0.3">
      <c r="A6204"/>
      <c r="B6204"/>
      <c r="C6204"/>
      <c r="D6204"/>
      <c r="E6204"/>
      <c r="F6204"/>
      <c r="G6204"/>
      <c r="H6204"/>
      <c r="I6204"/>
      <c r="J6204" s="102"/>
      <c r="K6204"/>
      <c r="L6204" s="102"/>
      <c r="M6204" s="135"/>
      <c r="N6204"/>
      <c r="O6204"/>
      <c r="P6204"/>
      <c r="Q6204"/>
      <c r="R6204"/>
      <c r="S6204"/>
      <c r="T6204"/>
      <c r="U6204"/>
    </row>
    <row r="6205" spans="1:21" s="105" customFormat="1" x14ac:dyDescent="0.3">
      <c r="A6205"/>
      <c r="B6205"/>
      <c r="C6205"/>
      <c r="D6205"/>
      <c r="E6205"/>
      <c r="F6205"/>
      <c r="G6205"/>
      <c r="H6205"/>
      <c r="I6205"/>
      <c r="J6205" s="102"/>
      <c r="K6205"/>
      <c r="L6205" s="102"/>
      <c r="M6205" s="135"/>
      <c r="N6205"/>
      <c r="O6205"/>
      <c r="P6205"/>
      <c r="Q6205"/>
      <c r="R6205"/>
      <c r="S6205"/>
      <c r="T6205"/>
      <c r="U6205"/>
    </row>
    <row r="6206" spans="1:21" s="105" customFormat="1" x14ac:dyDescent="0.3">
      <c r="A6206"/>
      <c r="B6206"/>
      <c r="C6206"/>
      <c r="D6206"/>
      <c r="E6206"/>
      <c r="F6206"/>
      <c r="G6206"/>
      <c r="H6206"/>
      <c r="I6206"/>
      <c r="J6206" s="102"/>
      <c r="K6206"/>
      <c r="L6206" s="102"/>
      <c r="M6206" s="135"/>
      <c r="N6206"/>
      <c r="O6206"/>
      <c r="P6206"/>
      <c r="Q6206"/>
      <c r="R6206"/>
      <c r="S6206"/>
      <c r="T6206"/>
      <c r="U6206"/>
    </row>
    <row r="6207" spans="1:21" s="105" customFormat="1" x14ac:dyDescent="0.3">
      <c r="A6207"/>
      <c r="B6207"/>
      <c r="C6207"/>
      <c r="D6207"/>
      <c r="E6207"/>
      <c r="F6207"/>
      <c r="G6207"/>
      <c r="H6207"/>
      <c r="I6207"/>
      <c r="J6207" s="102"/>
      <c r="K6207"/>
      <c r="L6207" s="102"/>
      <c r="M6207" s="135"/>
      <c r="N6207"/>
      <c r="O6207"/>
      <c r="P6207"/>
      <c r="Q6207"/>
      <c r="R6207"/>
      <c r="S6207"/>
      <c r="T6207"/>
      <c r="U6207"/>
    </row>
    <row r="6208" spans="1:21" s="105" customFormat="1" x14ac:dyDescent="0.3">
      <c r="A6208"/>
      <c r="B6208"/>
      <c r="C6208"/>
      <c r="D6208"/>
      <c r="E6208"/>
      <c r="F6208"/>
      <c r="G6208"/>
      <c r="H6208"/>
      <c r="I6208"/>
      <c r="J6208" s="102"/>
      <c r="K6208"/>
      <c r="L6208" s="102"/>
      <c r="M6208" s="135"/>
      <c r="N6208"/>
      <c r="O6208"/>
      <c r="P6208"/>
      <c r="Q6208"/>
      <c r="R6208"/>
      <c r="S6208"/>
      <c r="T6208"/>
      <c r="U6208"/>
    </row>
    <row r="6209" spans="1:21" s="105" customFormat="1" x14ac:dyDescent="0.3">
      <c r="A6209"/>
      <c r="B6209"/>
      <c r="C6209"/>
      <c r="D6209"/>
      <c r="E6209"/>
      <c r="F6209"/>
      <c r="G6209"/>
      <c r="H6209"/>
      <c r="I6209"/>
      <c r="J6209" s="102"/>
      <c r="K6209"/>
      <c r="L6209" s="102"/>
      <c r="M6209" s="135"/>
      <c r="N6209"/>
      <c r="O6209"/>
      <c r="P6209"/>
      <c r="Q6209"/>
      <c r="R6209"/>
      <c r="S6209"/>
      <c r="T6209"/>
      <c r="U6209"/>
    </row>
    <row r="6210" spans="1:21" s="105" customFormat="1" x14ac:dyDescent="0.3">
      <c r="A6210"/>
      <c r="B6210"/>
      <c r="C6210"/>
      <c r="D6210"/>
      <c r="E6210"/>
      <c r="F6210"/>
      <c r="G6210"/>
      <c r="H6210"/>
      <c r="I6210"/>
      <c r="J6210" s="102"/>
      <c r="K6210"/>
      <c r="L6210" s="102"/>
      <c r="M6210" s="135"/>
      <c r="N6210"/>
      <c r="O6210"/>
      <c r="P6210"/>
      <c r="Q6210"/>
      <c r="R6210"/>
      <c r="S6210"/>
      <c r="T6210"/>
      <c r="U6210"/>
    </row>
    <row r="6211" spans="1:21" s="105" customFormat="1" x14ac:dyDescent="0.3">
      <c r="A6211"/>
      <c r="B6211"/>
      <c r="C6211"/>
      <c r="D6211"/>
      <c r="E6211"/>
      <c r="F6211"/>
      <c r="G6211"/>
      <c r="H6211"/>
      <c r="I6211"/>
      <c r="J6211" s="102"/>
      <c r="K6211"/>
      <c r="L6211" s="102"/>
      <c r="M6211" s="135"/>
      <c r="N6211"/>
      <c r="O6211"/>
      <c r="P6211"/>
      <c r="Q6211"/>
      <c r="R6211"/>
      <c r="S6211"/>
      <c r="T6211"/>
      <c r="U6211"/>
    </row>
    <row r="6212" spans="1:21" s="105" customFormat="1" x14ac:dyDescent="0.3">
      <c r="A6212"/>
      <c r="B6212"/>
      <c r="C6212"/>
      <c r="D6212"/>
      <c r="E6212"/>
      <c r="F6212"/>
      <c r="G6212"/>
      <c r="H6212"/>
      <c r="I6212"/>
      <c r="J6212" s="102"/>
      <c r="K6212"/>
      <c r="L6212" s="102"/>
      <c r="M6212" s="135"/>
      <c r="N6212"/>
      <c r="O6212"/>
      <c r="P6212"/>
      <c r="Q6212"/>
      <c r="R6212"/>
      <c r="S6212"/>
      <c r="T6212"/>
      <c r="U6212"/>
    </row>
    <row r="6213" spans="1:21" s="105" customFormat="1" x14ac:dyDescent="0.3">
      <c r="A6213"/>
      <c r="B6213"/>
      <c r="C6213"/>
      <c r="D6213"/>
      <c r="E6213"/>
      <c r="F6213"/>
      <c r="G6213"/>
      <c r="H6213"/>
      <c r="I6213"/>
      <c r="J6213" s="102"/>
      <c r="K6213"/>
      <c r="L6213" s="102"/>
      <c r="M6213" s="135"/>
      <c r="N6213"/>
      <c r="O6213"/>
      <c r="P6213"/>
      <c r="Q6213"/>
      <c r="R6213"/>
      <c r="S6213"/>
      <c r="T6213"/>
      <c r="U6213"/>
    </row>
    <row r="6214" spans="1:21" s="105" customFormat="1" x14ac:dyDescent="0.3">
      <c r="A6214"/>
      <c r="B6214"/>
      <c r="C6214"/>
      <c r="D6214"/>
      <c r="E6214"/>
      <c r="F6214"/>
      <c r="G6214"/>
      <c r="H6214"/>
      <c r="I6214"/>
      <c r="J6214" s="102"/>
      <c r="K6214"/>
      <c r="L6214" s="102"/>
      <c r="M6214" s="135"/>
      <c r="N6214"/>
      <c r="O6214"/>
      <c r="P6214"/>
      <c r="Q6214"/>
      <c r="R6214"/>
      <c r="S6214"/>
      <c r="T6214"/>
      <c r="U6214"/>
    </row>
    <row r="6215" spans="1:21" s="105" customFormat="1" x14ac:dyDescent="0.3">
      <c r="A6215"/>
      <c r="B6215"/>
      <c r="C6215"/>
      <c r="D6215"/>
      <c r="E6215"/>
      <c r="F6215"/>
      <c r="G6215"/>
      <c r="H6215"/>
      <c r="I6215"/>
      <c r="J6215" s="102"/>
      <c r="K6215"/>
      <c r="L6215" s="102"/>
      <c r="M6215" s="135"/>
      <c r="N6215"/>
      <c r="O6215"/>
      <c r="P6215"/>
      <c r="Q6215"/>
      <c r="R6215"/>
      <c r="S6215"/>
      <c r="T6215"/>
      <c r="U6215"/>
    </row>
    <row r="6216" spans="1:21" s="105" customFormat="1" x14ac:dyDescent="0.3">
      <c r="A6216"/>
      <c r="B6216"/>
      <c r="C6216"/>
      <c r="D6216"/>
      <c r="E6216"/>
      <c r="F6216"/>
      <c r="G6216"/>
      <c r="H6216"/>
      <c r="I6216"/>
      <c r="J6216" s="102"/>
      <c r="K6216"/>
      <c r="L6216" s="102"/>
      <c r="M6216" s="135"/>
      <c r="N6216"/>
      <c r="O6216"/>
      <c r="P6216"/>
      <c r="Q6216"/>
      <c r="R6216"/>
      <c r="S6216"/>
      <c r="T6216"/>
      <c r="U6216"/>
    </row>
    <row r="6217" spans="1:21" s="105" customFormat="1" x14ac:dyDescent="0.3">
      <c r="A6217"/>
      <c r="B6217"/>
      <c r="C6217"/>
      <c r="D6217"/>
      <c r="E6217"/>
      <c r="F6217"/>
      <c r="G6217"/>
      <c r="H6217"/>
      <c r="I6217"/>
      <c r="J6217" s="102"/>
      <c r="K6217"/>
      <c r="L6217" s="102"/>
      <c r="M6217" s="135"/>
      <c r="N6217"/>
      <c r="O6217"/>
      <c r="P6217"/>
      <c r="Q6217"/>
      <c r="R6217"/>
      <c r="S6217"/>
      <c r="T6217"/>
      <c r="U6217"/>
    </row>
    <row r="6218" spans="1:21" s="105" customFormat="1" x14ac:dyDescent="0.3">
      <c r="A6218"/>
      <c r="B6218"/>
      <c r="C6218"/>
      <c r="D6218"/>
      <c r="E6218"/>
      <c r="F6218"/>
      <c r="G6218"/>
      <c r="H6218"/>
      <c r="I6218"/>
      <c r="J6218" s="102"/>
      <c r="K6218"/>
      <c r="L6218" s="102"/>
      <c r="M6218" s="135"/>
      <c r="N6218"/>
      <c r="O6218"/>
      <c r="P6218"/>
      <c r="Q6218"/>
      <c r="R6218"/>
      <c r="S6218"/>
      <c r="T6218"/>
      <c r="U6218"/>
    </row>
    <row r="6219" spans="1:21" s="105" customFormat="1" x14ac:dyDescent="0.3">
      <c r="A6219"/>
      <c r="B6219"/>
      <c r="C6219"/>
      <c r="D6219"/>
      <c r="E6219"/>
      <c r="F6219"/>
      <c r="G6219"/>
      <c r="H6219"/>
      <c r="I6219"/>
      <c r="J6219" s="102"/>
      <c r="K6219"/>
      <c r="L6219" s="102"/>
      <c r="M6219" s="135"/>
      <c r="N6219"/>
      <c r="O6219"/>
      <c r="P6219"/>
      <c r="Q6219"/>
      <c r="R6219"/>
      <c r="S6219"/>
      <c r="T6219"/>
      <c r="U6219"/>
    </row>
    <row r="6220" spans="1:21" s="105" customFormat="1" x14ac:dyDescent="0.3">
      <c r="A6220"/>
      <c r="B6220"/>
      <c r="C6220"/>
      <c r="D6220"/>
      <c r="E6220"/>
      <c r="F6220"/>
      <c r="G6220"/>
      <c r="H6220"/>
      <c r="I6220"/>
      <c r="J6220" s="102"/>
      <c r="K6220"/>
      <c r="L6220" s="102"/>
      <c r="M6220" s="135"/>
      <c r="N6220"/>
      <c r="O6220"/>
      <c r="P6220"/>
      <c r="Q6220"/>
      <c r="R6220"/>
      <c r="S6220"/>
      <c r="T6220"/>
      <c r="U6220"/>
    </row>
    <row r="6221" spans="1:21" s="105" customFormat="1" x14ac:dyDescent="0.3">
      <c r="A6221"/>
      <c r="B6221"/>
      <c r="C6221"/>
      <c r="D6221"/>
      <c r="E6221"/>
      <c r="F6221"/>
      <c r="G6221"/>
      <c r="H6221"/>
      <c r="I6221"/>
      <c r="J6221" s="102"/>
      <c r="K6221"/>
      <c r="L6221" s="102"/>
      <c r="M6221" s="135"/>
      <c r="N6221"/>
      <c r="O6221"/>
      <c r="P6221"/>
      <c r="Q6221"/>
      <c r="R6221"/>
      <c r="S6221"/>
      <c r="T6221"/>
      <c r="U6221"/>
    </row>
    <row r="6222" spans="1:21" s="105" customFormat="1" x14ac:dyDescent="0.3">
      <c r="A6222"/>
      <c r="B6222"/>
      <c r="C6222"/>
      <c r="D6222"/>
      <c r="E6222"/>
      <c r="F6222"/>
      <c r="G6222"/>
      <c r="H6222"/>
      <c r="I6222"/>
      <c r="J6222" s="102"/>
      <c r="K6222"/>
      <c r="L6222" s="102"/>
      <c r="M6222" s="135"/>
      <c r="N6222"/>
      <c r="O6222"/>
      <c r="P6222"/>
      <c r="Q6222"/>
      <c r="R6222"/>
      <c r="S6222"/>
      <c r="T6222"/>
      <c r="U6222"/>
    </row>
    <row r="6223" spans="1:21" s="105" customFormat="1" x14ac:dyDescent="0.3">
      <c r="A6223"/>
      <c r="B6223"/>
      <c r="C6223"/>
      <c r="D6223"/>
      <c r="E6223"/>
      <c r="F6223"/>
      <c r="G6223"/>
      <c r="H6223"/>
      <c r="I6223"/>
      <c r="J6223" s="102"/>
      <c r="K6223"/>
      <c r="L6223" s="102"/>
      <c r="M6223" s="135"/>
      <c r="N6223"/>
      <c r="O6223"/>
      <c r="P6223"/>
      <c r="Q6223"/>
      <c r="R6223"/>
      <c r="S6223"/>
      <c r="T6223"/>
      <c r="U6223"/>
    </row>
    <row r="6224" spans="1:21" s="105" customFormat="1" x14ac:dyDescent="0.3">
      <c r="A6224"/>
      <c r="B6224"/>
      <c r="C6224"/>
      <c r="D6224"/>
      <c r="E6224"/>
      <c r="F6224"/>
      <c r="G6224"/>
      <c r="H6224"/>
      <c r="I6224"/>
      <c r="J6224" s="102"/>
      <c r="K6224"/>
      <c r="L6224" s="102"/>
      <c r="M6224" s="135"/>
      <c r="N6224"/>
      <c r="O6224"/>
      <c r="P6224"/>
      <c r="Q6224"/>
      <c r="R6224"/>
      <c r="S6224"/>
      <c r="T6224"/>
      <c r="U6224"/>
    </row>
    <row r="6225" spans="1:21" s="105" customFormat="1" x14ac:dyDescent="0.3">
      <c r="A6225"/>
      <c r="B6225"/>
      <c r="C6225"/>
      <c r="D6225"/>
      <c r="E6225"/>
      <c r="F6225"/>
      <c r="G6225"/>
      <c r="H6225"/>
      <c r="I6225"/>
      <c r="J6225" s="102"/>
      <c r="K6225"/>
      <c r="L6225" s="102"/>
      <c r="M6225" s="135"/>
      <c r="N6225"/>
      <c r="O6225"/>
      <c r="P6225"/>
      <c r="Q6225"/>
      <c r="R6225"/>
      <c r="S6225"/>
      <c r="T6225"/>
      <c r="U6225"/>
    </row>
    <row r="6226" spans="1:21" s="105" customFormat="1" x14ac:dyDescent="0.3">
      <c r="A6226"/>
      <c r="B6226"/>
      <c r="C6226"/>
      <c r="D6226"/>
      <c r="E6226"/>
      <c r="F6226"/>
      <c r="G6226"/>
      <c r="H6226"/>
      <c r="I6226"/>
      <c r="J6226" s="102"/>
      <c r="K6226"/>
      <c r="L6226" s="102"/>
      <c r="M6226" s="135"/>
      <c r="N6226"/>
      <c r="O6226"/>
      <c r="P6226"/>
      <c r="Q6226"/>
      <c r="R6226"/>
      <c r="S6226"/>
      <c r="T6226"/>
      <c r="U6226"/>
    </row>
    <row r="6227" spans="1:21" s="105" customFormat="1" x14ac:dyDescent="0.3">
      <c r="A6227"/>
      <c r="B6227"/>
      <c r="C6227"/>
      <c r="D6227"/>
      <c r="E6227"/>
      <c r="F6227"/>
      <c r="G6227"/>
      <c r="H6227"/>
      <c r="I6227"/>
      <c r="J6227" s="102"/>
      <c r="K6227"/>
      <c r="L6227" s="102"/>
      <c r="M6227" s="135"/>
      <c r="N6227"/>
      <c r="O6227"/>
      <c r="P6227"/>
      <c r="Q6227"/>
      <c r="R6227"/>
      <c r="S6227"/>
      <c r="T6227"/>
      <c r="U6227"/>
    </row>
    <row r="6228" spans="1:21" s="105" customFormat="1" x14ac:dyDescent="0.3">
      <c r="A6228"/>
      <c r="B6228"/>
      <c r="C6228"/>
      <c r="D6228"/>
      <c r="E6228"/>
      <c r="F6228"/>
      <c r="G6228"/>
      <c r="H6228"/>
      <c r="I6228"/>
      <c r="J6228" s="102"/>
      <c r="K6228"/>
      <c r="L6228" s="102"/>
      <c r="M6228" s="135"/>
      <c r="N6228"/>
      <c r="O6228"/>
      <c r="P6228"/>
      <c r="Q6228"/>
      <c r="R6228"/>
      <c r="S6228"/>
      <c r="T6228"/>
      <c r="U6228"/>
    </row>
    <row r="6229" spans="1:21" s="105" customFormat="1" x14ac:dyDescent="0.3">
      <c r="A6229"/>
      <c r="B6229"/>
      <c r="C6229"/>
      <c r="D6229"/>
      <c r="E6229"/>
      <c r="F6229"/>
      <c r="G6229"/>
      <c r="H6229"/>
      <c r="I6229"/>
      <c r="J6229" s="102"/>
      <c r="K6229"/>
      <c r="L6229" s="102"/>
      <c r="M6229" s="135"/>
      <c r="N6229"/>
      <c r="O6229"/>
      <c r="P6229"/>
      <c r="Q6229"/>
      <c r="R6229"/>
      <c r="S6229"/>
      <c r="T6229"/>
      <c r="U6229"/>
    </row>
    <row r="6230" spans="1:21" s="105" customFormat="1" x14ac:dyDescent="0.3">
      <c r="A6230"/>
      <c r="B6230"/>
      <c r="C6230"/>
      <c r="D6230"/>
      <c r="E6230"/>
      <c r="F6230"/>
      <c r="G6230"/>
      <c r="H6230"/>
      <c r="I6230"/>
      <c r="J6230" s="102"/>
      <c r="K6230"/>
      <c r="L6230" s="102"/>
      <c r="M6230" s="135"/>
      <c r="N6230"/>
      <c r="O6230"/>
      <c r="P6230"/>
      <c r="Q6230"/>
      <c r="R6230"/>
      <c r="S6230"/>
      <c r="T6230"/>
      <c r="U6230"/>
    </row>
    <row r="6231" spans="1:21" s="105" customFormat="1" x14ac:dyDescent="0.3">
      <c r="A6231"/>
      <c r="B6231"/>
      <c r="C6231"/>
      <c r="D6231"/>
      <c r="E6231"/>
      <c r="F6231"/>
      <c r="G6231"/>
      <c r="H6231"/>
      <c r="I6231"/>
      <c r="J6231" s="102"/>
      <c r="K6231"/>
      <c r="L6231" s="102"/>
      <c r="M6231" s="135"/>
      <c r="N6231"/>
      <c r="O6231"/>
      <c r="P6231"/>
      <c r="Q6231"/>
      <c r="R6231"/>
      <c r="S6231"/>
      <c r="T6231"/>
      <c r="U6231"/>
    </row>
    <row r="6232" spans="1:21" s="105" customFormat="1" x14ac:dyDescent="0.3">
      <c r="A6232"/>
      <c r="B6232"/>
      <c r="C6232"/>
      <c r="D6232"/>
      <c r="E6232"/>
      <c r="F6232"/>
      <c r="G6232"/>
      <c r="H6232"/>
      <c r="I6232"/>
      <c r="J6232" s="102"/>
      <c r="K6232"/>
      <c r="L6232" s="102"/>
      <c r="M6232" s="135"/>
      <c r="N6232"/>
      <c r="O6232"/>
      <c r="P6232"/>
      <c r="Q6232"/>
      <c r="R6232"/>
      <c r="S6232"/>
      <c r="T6232"/>
      <c r="U6232"/>
    </row>
    <row r="6233" spans="1:21" s="105" customFormat="1" x14ac:dyDescent="0.3">
      <c r="A6233"/>
      <c r="B6233"/>
      <c r="C6233"/>
      <c r="D6233"/>
      <c r="E6233"/>
      <c r="F6233"/>
      <c r="G6233"/>
      <c r="H6233"/>
      <c r="I6233"/>
      <c r="J6233" s="102"/>
      <c r="K6233"/>
      <c r="L6233" s="102"/>
      <c r="M6233" s="135"/>
      <c r="N6233"/>
      <c r="O6233"/>
      <c r="P6233"/>
      <c r="Q6233"/>
      <c r="R6233"/>
      <c r="S6233"/>
      <c r="T6233"/>
      <c r="U6233"/>
    </row>
    <row r="6234" spans="1:21" s="105" customFormat="1" x14ac:dyDescent="0.3">
      <c r="A6234"/>
      <c r="B6234"/>
      <c r="C6234"/>
      <c r="D6234"/>
      <c r="E6234"/>
      <c r="F6234"/>
      <c r="G6234"/>
      <c r="H6234"/>
      <c r="I6234"/>
      <c r="J6234" s="102"/>
      <c r="K6234"/>
      <c r="L6234" s="102"/>
      <c r="M6234" s="135"/>
      <c r="N6234"/>
      <c r="O6234"/>
      <c r="P6234"/>
      <c r="Q6234"/>
      <c r="R6234"/>
      <c r="S6234"/>
      <c r="T6234"/>
      <c r="U6234"/>
    </row>
    <row r="6235" spans="1:21" s="105" customFormat="1" x14ac:dyDescent="0.3">
      <c r="A6235"/>
      <c r="B6235"/>
      <c r="C6235"/>
      <c r="D6235"/>
      <c r="E6235"/>
      <c r="F6235"/>
      <c r="G6235"/>
      <c r="H6235"/>
      <c r="I6235"/>
      <c r="J6235" s="102"/>
      <c r="K6235"/>
      <c r="L6235" s="102"/>
      <c r="M6235" s="135"/>
      <c r="N6235"/>
      <c r="O6235"/>
      <c r="P6235"/>
      <c r="Q6235"/>
      <c r="R6235"/>
      <c r="S6235"/>
      <c r="T6235"/>
      <c r="U6235"/>
    </row>
    <row r="6236" spans="1:21" s="105" customFormat="1" x14ac:dyDescent="0.3">
      <c r="A6236"/>
      <c r="B6236"/>
      <c r="C6236"/>
      <c r="D6236"/>
      <c r="E6236"/>
      <c r="F6236"/>
      <c r="G6236"/>
      <c r="H6236"/>
      <c r="I6236"/>
      <c r="J6236" s="102"/>
      <c r="K6236"/>
      <c r="L6236" s="102"/>
      <c r="M6236" s="135"/>
      <c r="N6236"/>
      <c r="O6236"/>
      <c r="P6236"/>
      <c r="Q6236"/>
      <c r="R6236"/>
      <c r="S6236"/>
      <c r="T6236"/>
      <c r="U6236"/>
    </row>
    <row r="6237" spans="1:21" s="105" customFormat="1" x14ac:dyDescent="0.3">
      <c r="A6237"/>
      <c r="B6237"/>
      <c r="C6237"/>
      <c r="D6237"/>
      <c r="E6237"/>
      <c r="F6237"/>
      <c r="G6237"/>
      <c r="H6237"/>
      <c r="I6237"/>
      <c r="J6237" s="102"/>
      <c r="K6237"/>
      <c r="L6237" s="102"/>
      <c r="M6237" s="135"/>
      <c r="N6237"/>
      <c r="O6237"/>
      <c r="P6237"/>
      <c r="Q6237"/>
      <c r="R6237"/>
      <c r="S6237"/>
      <c r="T6237"/>
      <c r="U6237"/>
    </row>
    <row r="6238" spans="1:21" s="105" customFormat="1" x14ac:dyDescent="0.3">
      <c r="A6238"/>
      <c r="B6238"/>
      <c r="C6238"/>
      <c r="D6238"/>
      <c r="E6238"/>
      <c r="F6238"/>
      <c r="G6238"/>
      <c r="H6238"/>
      <c r="I6238"/>
      <c r="J6238" s="102"/>
      <c r="K6238"/>
      <c r="L6238" s="102"/>
      <c r="M6238" s="135"/>
      <c r="N6238"/>
      <c r="O6238"/>
      <c r="P6238"/>
      <c r="Q6238"/>
      <c r="R6238"/>
      <c r="S6238"/>
      <c r="T6238"/>
      <c r="U6238"/>
    </row>
    <row r="6239" spans="1:21" s="105" customFormat="1" x14ac:dyDescent="0.3">
      <c r="A6239"/>
      <c r="B6239"/>
      <c r="C6239"/>
      <c r="D6239"/>
      <c r="E6239"/>
      <c r="F6239"/>
      <c r="G6239"/>
      <c r="H6239"/>
      <c r="I6239"/>
      <c r="J6239" s="102"/>
      <c r="K6239"/>
      <c r="L6239" s="102"/>
      <c r="M6239" s="135"/>
      <c r="N6239"/>
      <c r="O6239"/>
      <c r="P6239"/>
      <c r="Q6239"/>
      <c r="R6239"/>
      <c r="S6239"/>
      <c r="T6239"/>
      <c r="U6239"/>
    </row>
    <row r="6240" spans="1:21" s="105" customFormat="1" x14ac:dyDescent="0.3">
      <c r="A6240"/>
      <c r="B6240"/>
      <c r="C6240"/>
      <c r="D6240"/>
      <c r="E6240"/>
      <c r="F6240"/>
      <c r="G6240"/>
      <c r="H6240"/>
      <c r="I6240"/>
      <c r="J6240" s="102"/>
      <c r="K6240"/>
      <c r="L6240" s="102"/>
      <c r="M6240" s="135"/>
      <c r="N6240"/>
      <c r="O6240"/>
      <c r="P6240"/>
      <c r="Q6240"/>
      <c r="R6240"/>
      <c r="S6240"/>
      <c r="T6240"/>
      <c r="U6240"/>
    </row>
    <row r="6241" spans="1:21" s="105" customFormat="1" x14ac:dyDescent="0.3">
      <c r="A6241"/>
      <c r="B6241"/>
      <c r="C6241"/>
      <c r="D6241"/>
      <c r="E6241"/>
      <c r="F6241"/>
      <c r="G6241"/>
      <c r="H6241"/>
      <c r="I6241"/>
      <c r="J6241" s="102"/>
      <c r="K6241"/>
      <c r="L6241" s="102"/>
      <c r="M6241" s="135"/>
      <c r="N6241"/>
      <c r="O6241"/>
      <c r="P6241"/>
      <c r="Q6241"/>
      <c r="R6241"/>
      <c r="S6241"/>
      <c r="T6241"/>
      <c r="U6241"/>
    </row>
    <row r="6242" spans="1:21" s="105" customFormat="1" x14ac:dyDescent="0.3">
      <c r="A6242"/>
      <c r="B6242"/>
      <c r="C6242"/>
      <c r="D6242"/>
      <c r="E6242"/>
      <c r="F6242"/>
      <c r="G6242"/>
      <c r="H6242"/>
      <c r="I6242"/>
      <c r="J6242" s="102"/>
      <c r="K6242"/>
      <c r="L6242" s="102"/>
      <c r="M6242" s="135"/>
      <c r="N6242"/>
      <c r="O6242"/>
      <c r="P6242"/>
      <c r="Q6242"/>
      <c r="R6242"/>
      <c r="S6242"/>
      <c r="T6242"/>
      <c r="U6242"/>
    </row>
    <row r="6243" spans="1:21" s="105" customFormat="1" x14ac:dyDescent="0.3">
      <c r="A6243"/>
      <c r="B6243"/>
      <c r="C6243"/>
      <c r="D6243"/>
      <c r="E6243"/>
      <c r="F6243"/>
      <c r="G6243"/>
      <c r="H6243"/>
      <c r="I6243"/>
      <c r="J6243" s="102"/>
      <c r="K6243"/>
      <c r="L6243" s="102"/>
      <c r="M6243" s="135"/>
      <c r="N6243"/>
      <c r="O6243"/>
      <c r="P6243"/>
      <c r="Q6243"/>
      <c r="R6243"/>
      <c r="S6243"/>
      <c r="T6243"/>
      <c r="U6243"/>
    </row>
    <row r="6244" spans="1:21" s="105" customFormat="1" x14ac:dyDescent="0.3">
      <c r="A6244"/>
      <c r="B6244"/>
      <c r="C6244"/>
      <c r="D6244"/>
      <c r="E6244"/>
      <c r="F6244"/>
      <c r="G6244"/>
      <c r="H6244"/>
      <c r="I6244"/>
      <c r="J6244" s="102"/>
      <c r="K6244"/>
      <c r="L6244" s="102"/>
      <c r="M6244" s="135"/>
      <c r="N6244"/>
      <c r="O6244"/>
      <c r="P6244"/>
      <c r="Q6244"/>
      <c r="R6244"/>
      <c r="S6244"/>
      <c r="T6244"/>
      <c r="U6244"/>
    </row>
    <row r="6245" spans="1:21" s="105" customFormat="1" x14ac:dyDescent="0.3">
      <c r="A6245"/>
      <c r="B6245"/>
      <c r="C6245"/>
      <c r="D6245"/>
      <c r="E6245"/>
      <c r="F6245"/>
      <c r="G6245"/>
      <c r="H6245"/>
      <c r="I6245"/>
      <c r="J6245" s="102"/>
      <c r="K6245"/>
      <c r="L6245" s="102"/>
      <c r="M6245" s="135"/>
      <c r="N6245"/>
      <c r="O6245"/>
      <c r="P6245"/>
      <c r="Q6245"/>
      <c r="R6245"/>
      <c r="S6245"/>
      <c r="T6245"/>
      <c r="U6245"/>
    </row>
    <row r="6246" spans="1:21" s="105" customFormat="1" x14ac:dyDescent="0.3">
      <c r="A6246"/>
      <c r="B6246"/>
      <c r="C6246"/>
      <c r="D6246"/>
      <c r="E6246"/>
      <c r="F6246"/>
      <c r="G6246"/>
      <c r="H6246"/>
      <c r="I6246"/>
      <c r="J6246" s="102"/>
      <c r="K6246"/>
      <c r="L6246" s="102"/>
      <c r="M6246" s="135"/>
      <c r="N6246"/>
      <c r="O6246"/>
      <c r="P6246"/>
      <c r="Q6246"/>
      <c r="R6246"/>
      <c r="S6246"/>
      <c r="T6246"/>
      <c r="U6246"/>
    </row>
    <row r="6247" spans="1:21" s="105" customFormat="1" x14ac:dyDescent="0.3">
      <c r="A6247"/>
      <c r="B6247"/>
      <c r="C6247"/>
      <c r="D6247"/>
      <c r="E6247"/>
      <c r="F6247"/>
      <c r="G6247"/>
      <c r="H6247"/>
      <c r="I6247"/>
      <c r="J6247" s="102"/>
      <c r="K6247"/>
      <c r="L6247" s="102"/>
      <c r="M6247" s="135"/>
      <c r="N6247"/>
      <c r="O6247"/>
      <c r="P6247"/>
      <c r="Q6247"/>
      <c r="R6247"/>
      <c r="S6247"/>
      <c r="T6247"/>
      <c r="U6247"/>
    </row>
    <row r="6248" spans="1:21" s="105" customFormat="1" x14ac:dyDescent="0.3">
      <c r="A6248"/>
      <c r="B6248"/>
      <c r="C6248"/>
      <c r="D6248"/>
      <c r="E6248"/>
      <c r="F6248"/>
      <c r="G6248"/>
      <c r="H6248"/>
      <c r="I6248"/>
      <c r="J6248" s="102"/>
      <c r="K6248"/>
      <c r="L6248" s="102"/>
      <c r="M6248" s="135"/>
      <c r="N6248"/>
      <c r="O6248"/>
      <c r="P6248"/>
      <c r="Q6248"/>
      <c r="R6248"/>
      <c r="S6248"/>
      <c r="T6248"/>
      <c r="U6248"/>
    </row>
    <row r="6249" spans="1:21" s="105" customFormat="1" x14ac:dyDescent="0.3">
      <c r="A6249"/>
      <c r="B6249"/>
      <c r="C6249"/>
      <c r="D6249"/>
      <c r="E6249"/>
      <c r="F6249"/>
      <c r="G6249"/>
      <c r="H6249"/>
      <c r="I6249"/>
      <c r="J6249" s="102"/>
      <c r="K6249"/>
      <c r="L6249" s="102"/>
      <c r="M6249" s="135"/>
      <c r="N6249"/>
      <c r="O6249"/>
      <c r="P6249"/>
      <c r="Q6249"/>
      <c r="R6249"/>
      <c r="S6249"/>
      <c r="T6249"/>
      <c r="U6249"/>
    </row>
    <row r="6250" spans="1:21" s="105" customFormat="1" x14ac:dyDescent="0.3">
      <c r="A6250"/>
      <c r="B6250"/>
      <c r="C6250"/>
      <c r="D6250"/>
      <c r="E6250"/>
      <c r="F6250"/>
      <c r="G6250"/>
      <c r="H6250"/>
      <c r="I6250"/>
      <c r="J6250" s="102"/>
      <c r="K6250"/>
      <c r="L6250" s="102"/>
      <c r="M6250" s="135"/>
      <c r="N6250"/>
      <c r="O6250"/>
      <c r="P6250"/>
      <c r="Q6250"/>
      <c r="R6250"/>
      <c r="S6250"/>
      <c r="T6250"/>
      <c r="U6250"/>
    </row>
    <row r="6251" spans="1:21" s="105" customFormat="1" x14ac:dyDescent="0.3">
      <c r="A6251"/>
      <c r="B6251"/>
      <c r="C6251"/>
      <c r="D6251"/>
      <c r="E6251"/>
      <c r="F6251"/>
      <c r="G6251"/>
      <c r="H6251"/>
      <c r="I6251"/>
      <c r="J6251" s="102"/>
      <c r="K6251"/>
      <c r="L6251" s="102"/>
      <c r="M6251" s="135"/>
      <c r="N6251"/>
      <c r="O6251"/>
      <c r="P6251"/>
      <c r="Q6251"/>
      <c r="R6251"/>
      <c r="S6251"/>
      <c r="T6251"/>
      <c r="U6251"/>
    </row>
    <row r="6252" spans="1:21" s="105" customFormat="1" x14ac:dyDescent="0.3">
      <c r="A6252"/>
      <c r="B6252"/>
      <c r="C6252"/>
      <c r="D6252"/>
      <c r="E6252"/>
      <c r="F6252"/>
      <c r="G6252"/>
      <c r="H6252"/>
      <c r="I6252"/>
      <c r="J6252" s="102"/>
      <c r="K6252"/>
      <c r="L6252" s="102"/>
      <c r="M6252" s="135"/>
      <c r="N6252"/>
      <c r="O6252"/>
      <c r="P6252"/>
      <c r="Q6252"/>
      <c r="R6252"/>
      <c r="S6252"/>
      <c r="T6252"/>
      <c r="U6252"/>
    </row>
    <row r="6253" spans="1:21" s="105" customFormat="1" x14ac:dyDescent="0.3">
      <c r="A6253"/>
      <c r="B6253"/>
      <c r="C6253"/>
      <c r="D6253"/>
      <c r="E6253"/>
      <c r="F6253"/>
      <c r="G6253"/>
      <c r="H6253"/>
      <c r="I6253"/>
      <c r="J6253" s="102"/>
      <c r="K6253"/>
      <c r="L6253" s="102"/>
      <c r="M6253" s="135"/>
      <c r="N6253"/>
      <c r="O6253"/>
      <c r="P6253"/>
      <c r="Q6253"/>
      <c r="R6253"/>
      <c r="S6253"/>
      <c r="T6253"/>
      <c r="U6253"/>
    </row>
    <row r="6254" spans="1:21" s="105" customFormat="1" x14ac:dyDescent="0.3">
      <c r="A6254"/>
      <c r="B6254"/>
      <c r="C6254"/>
      <c r="D6254"/>
      <c r="E6254"/>
      <c r="F6254"/>
      <c r="G6254"/>
      <c r="H6254"/>
      <c r="I6254"/>
      <c r="J6254" s="102"/>
      <c r="K6254"/>
      <c r="L6254" s="102"/>
      <c r="M6254" s="135"/>
      <c r="N6254"/>
      <c r="O6254"/>
      <c r="P6254"/>
      <c r="Q6254"/>
      <c r="R6254"/>
      <c r="S6254"/>
      <c r="T6254"/>
      <c r="U6254"/>
    </row>
    <row r="6255" spans="1:21" s="105" customFormat="1" x14ac:dyDescent="0.3">
      <c r="A6255"/>
      <c r="B6255"/>
      <c r="C6255"/>
      <c r="D6255"/>
      <c r="E6255"/>
      <c r="F6255"/>
      <c r="G6255"/>
      <c r="H6255"/>
      <c r="I6255"/>
      <c r="J6255" s="102"/>
      <c r="K6255"/>
      <c r="L6255" s="102"/>
      <c r="M6255" s="135"/>
      <c r="N6255"/>
      <c r="O6255"/>
      <c r="P6255"/>
      <c r="Q6255"/>
      <c r="R6255"/>
      <c r="S6255"/>
      <c r="T6255"/>
      <c r="U6255"/>
    </row>
    <row r="6256" spans="1:21" s="105" customFormat="1" x14ac:dyDescent="0.3">
      <c r="A6256"/>
      <c r="B6256"/>
      <c r="C6256"/>
      <c r="D6256"/>
      <c r="E6256"/>
      <c r="F6256"/>
      <c r="G6256"/>
      <c r="H6256"/>
      <c r="I6256"/>
      <c r="J6256" s="102"/>
      <c r="K6256"/>
      <c r="L6256" s="102"/>
      <c r="M6256" s="135"/>
      <c r="N6256"/>
      <c r="O6256"/>
      <c r="P6256"/>
      <c r="Q6256"/>
      <c r="R6256"/>
      <c r="S6256"/>
      <c r="T6256"/>
      <c r="U6256"/>
    </row>
    <row r="6257" spans="1:21" s="105" customFormat="1" x14ac:dyDescent="0.3">
      <c r="A6257"/>
      <c r="B6257"/>
      <c r="C6257"/>
      <c r="D6257"/>
      <c r="E6257"/>
      <c r="F6257"/>
      <c r="G6257"/>
      <c r="H6257"/>
      <c r="I6257"/>
      <c r="J6257" s="102"/>
      <c r="K6257"/>
      <c r="L6257" s="102"/>
      <c r="M6257" s="135"/>
      <c r="N6257"/>
      <c r="O6257"/>
      <c r="P6257"/>
      <c r="Q6257"/>
      <c r="R6257"/>
      <c r="S6257"/>
      <c r="T6257"/>
      <c r="U6257"/>
    </row>
    <row r="6258" spans="1:21" s="105" customFormat="1" x14ac:dyDescent="0.3">
      <c r="A6258"/>
      <c r="B6258"/>
      <c r="C6258"/>
      <c r="D6258"/>
      <c r="E6258"/>
      <c r="F6258"/>
      <c r="G6258"/>
      <c r="H6258"/>
      <c r="I6258"/>
      <c r="J6258" s="102"/>
      <c r="K6258"/>
      <c r="L6258" s="102"/>
      <c r="M6258" s="135"/>
      <c r="N6258"/>
      <c r="O6258"/>
      <c r="P6258"/>
      <c r="Q6258"/>
      <c r="R6258"/>
      <c r="S6258"/>
      <c r="T6258"/>
      <c r="U6258"/>
    </row>
    <row r="6259" spans="1:21" s="105" customFormat="1" x14ac:dyDescent="0.3">
      <c r="A6259"/>
      <c r="B6259"/>
      <c r="C6259"/>
      <c r="D6259"/>
      <c r="E6259"/>
      <c r="F6259"/>
      <c r="G6259"/>
      <c r="H6259"/>
      <c r="I6259"/>
      <c r="J6259" s="102"/>
      <c r="K6259"/>
      <c r="L6259" s="102"/>
      <c r="M6259" s="135"/>
      <c r="N6259"/>
      <c r="O6259"/>
      <c r="P6259"/>
      <c r="Q6259"/>
      <c r="R6259"/>
      <c r="S6259"/>
      <c r="T6259"/>
      <c r="U6259"/>
    </row>
    <row r="6260" spans="1:21" s="105" customFormat="1" x14ac:dyDescent="0.3">
      <c r="A6260"/>
      <c r="B6260"/>
      <c r="C6260"/>
      <c r="D6260"/>
      <c r="E6260"/>
      <c r="F6260"/>
      <c r="G6260"/>
      <c r="H6260"/>
      <c r="I6260"/>
      <c r="J6260" s="102"/>
      <c r="K6260"/>
      <c r="L6260" s="102"/>
      <c r="M6260" s="135"/>
      <c r="N6260"/>
      <c r="O6260"/>
      <c r="P6260"/>
      <c r="Q6260"/>
      <c r="R6260"/>
      <c r="S6260"/>
      <c r="T6260"/>
      <c r="U6260"/>
    </row>
    <row r="6261" spans="1:21" s="105" customFormat="1" x14ac:dyDescent="0.3">
      <c r="A6261"/>
      <c r="B6261"/>
      <c r="C6261"/>
      <c r="D6261"/>
      <c r="E6261"/>
      <c r="F6261"/>
      <c r="G6261"/>
      <c r="H6261"/>
      <c r="I6261"/>
      <c r="J6261" s="102"/>
      <c r="K6261"/>
      <c r="L6261" s="102"/>
      <c r="M6261" s="135"/>
      <c r="N6261"/>
      <c r="O6261"/>
      <c r="P6261"/>
      <c r="Q6261"/>
      <c r="R6261"/>
      <c r="S6261"/>
      <c r="T6261"/>
      <c r="U6261"/>
    </row>
    <row r="6262" spans="1:21" s="105" customFormat="1" x14ac:dyDescent="0.3">
      <c r="A6262"/>
      <c r="B6262"/>
      <c r="C6262"/>
      <c r="D6262"/>
      <c r="E6262"/>
      <c r="F6262"/>
      <c r="G6262"/>
      <c r="H6262"/>
      <c r="I6262"/>
      <c r="J6262" s="102"/>
      <c r="K6262"/>
      <c r="L6262" s="102"/>
      <c r="M6262" s="135"/>
      <c r="N6262"/>
      <c r="O6262"/>
      <c r="P6262"/>
      <c r="Q6262"/>
      <c r="R6262"/>
      <c r="S6262"/>
      <c r="T6262"/>
      <c r="U6262"/>
    </row>
    <row r="6263" spans="1:21" s="105" customFormat="1" x14ac:dyDescent="0.3">
      <c r="A6263"/>
      <c r="B6263"/>
      <c r="C6263"/>
      <c r="D6263"/>
      <c r="E6263"/>
      <c r="F6263"/>
      <c r="G6263"/>
      <c r="H6263"/>
      <c r="I6263"/>
      <c r="J6263" s="102"/>
      <c r="K6263"/>
      <c r="L6263" s="102"/>
      <c r="M6263" s="135"/>
      <c r="N6263"/>
      <c r="O6263"/>
      <c r="P6263"/>
      <c r="Q6263"/>
      <c r="R6263"/>
      <c r="S6263"/>
      <c r="T6263"/>
      <c r="U6263"/>
    </row>
    <row r="6264" spans="1:21" s="105" customFormat="1" x14ac:dyDescent="0.3">
      <c r="A6264"/>
      <c r="B6264"/>
      <c r="C6264"/>
      <c r="D6264"/>
      <c r="E6264"/>
      <c r="F6264"/>
      <c r="G6264"/>
      <c r="H6264"/>
      <c r="I6264"/>
      <c r="J6264" s="102"/>
      <c r="K6264"/>
      <c r="L6264" s="102"/>
      <c r="M6264" s="135"/>
      <c r="N6264"/>
      <c r="O6264"/>
      <c r="P6264"/>
      <c r="Q6264"/>
      <c r="R6264"/>
      <c r="S6264"/>
      <c r="T6264"/>
      <c r="U6264"/>
    </row>
    <row r="6265" spans="1:21" s="105" customFormat="1" x14ac:dyDescent="0.3">
      <c r="A6265"/>
      <c r="B6265"/>
      <c r="C6265"/>
      <c r="D6265"/>
      <c r="E6265"/>
      <c r="F6265"/>
      <c r="G6265"/>
      <c r="H6265"/>
      <c r="I6265"/>
      <c r="J6265" s="102"/>
      <c r="K6265"/>
      <c r="L6265" s="102"/>
      <c r="M6265" s="135"/>
      <c r="N6265"/>
      <c r="O6265"/>
      <c r="P6265"/>
      <c r="Q6265"/>
      <c r="R6265"/>
      <c r="S6265"/>
      <c r="T6265"/>
      <c r="U6265"/>
    </row>
    <row r="6266" spans="1:21" s="105" customFormat="1" x14ac:dyDescent="0.3">
      <c r="A6266"/>
      <c r="B6266"/>
      <c r="C6266"/>
      <c r="D6266"/>
      <c r="E6266"/>
      <c r="F6266"/>
      <c r="G6266"/>
      <c r="H6266"/>
      <c r="I6266"/>
      <c r="J6266" s="102"/>
      <c r="K6266"/>
      <c r="L6266" s="102"/>
      <c r="M6266" s="135"/>
      <c r="N6266"/>
      <c r="O6266"/>
      <c r="P6266"/>
      <c r="Q6266"/>
      <c r="R6266"/>
      <c r="S6266"/>
      <c r="T6266"/>
      <c r="U6266"/>
    </row>
    <row r="6267" spans="1:21" s="105" customFormat="1" x14ac:dyDescent="0.3">
      <c r="A6267"/>
      <c r="B6267"/>
      <c r="C6267"/>
      <c r="D6267"/>
      <c r="E6267"/>
      <c r="F6267"/>
      <c r="G6267"/>
      <c r="H6267"/>
      <c r="I6267"/>
      <c r="J6267" s="102"/>
      <c r="K6267"/>
      <c r="L6267" s="102"/>
      <c r="M6267" s="135"/>
      <c r="N6267"/>
      <c r="O6267"/>
      <c r="P6267"/>
      <c r="Q6267"/>
      <c r="R6267"/>
      <c r="S6267"/>
      <c r="T6267"/>
      <c r="U6267"/>
    </row>
    <row r="6268" spans="1:21" s="105" customFormat="1" x14ac:dyDescent="0.3">
      <c r="A6268"/>
      <c r="B6268"/>
      <c r="C6268"/>
      <c r="D6268"/>
      <c r="E6268"/>
      <c r="F6268"/>
      <c r="G6268"/>
      <c r="H6268"/>
      <c r="I6268"/>
      <c r="J6268" s="102"/>
      <c r="K6268"/>
      <c r="L6268" s="102"/>
      <c r="M6268" s="135"/>
      <c r="N6268"/>
      <c r="O6268"/>
      <c r="P6268"/>
      <c r="Q6268"/>
      <c r="R6268"/>
      <c r="S6268"/>
      <c r="T6268"/>
      <c r="U6268"/>
    </row>
    <row r="6269" spans="1:21" s="105" customFormat="1" x14ac:dyDescent="0.3">
      <c r="A6269"/>
      <c r="B6269"/>
      <c r="C6269"/>
      <c r="D6269"/>
      <c r="E6269"/>
      <c r="F6269"/>
      <c r="G6269"/>
      <c r="H6269"/>
      <c r="I6269"/>
      <c r="J6269" s="102"/>
      <c r="K6269"/>
      <c r="L6269" s="102"/>
      <c r="M6269" s="135"/>
      <c r="N6269"/>
      <c r="O6269"/>
      <c r="P6269"/>
      <c r="Q6269"/>
      <c r="R6269"/>
      <c r="S6269"/>
      <c r="T6269"/>
      <c r="U6269"/>
    </row>
    <row r="6270" spans="1:21" s="105" customFormat="1" x14ac:dyDescent="0.3">
      <c r="A6270"/>
      <c r="B6270"/>
      <c r="C6270"/>
      <c r="D6270"/>
      <c r="E6270"/>
      <c r="F6270"/>
      <c r="G6270"/>
      <c r="H6270"/>
      <c r="I6270"/>
      <c r="J6270" s="102"/>
      <c r="K6270"/>
      <c r="L6270" s="102"/>
      <c r="M6270" s="135"/>
      <c r="N6270"/>
      <c r="O6270"/>
      <c r="P6270"/>
      <c r="Q6270"/>
      <c r="R6270"/>
      <c r="S6270"/>
      <c r="T6270"/>
      <c r="U6270"/>
    </row>
    <row r="6271" spans="1:21" s="105" customFormat="1" x14ac:dyDescent="0.3">
      <c r="A6271"/>
      <c r="B6271"/>
      <c r="C6271"/>
      <c r="D6271"/>
      <c r="E6271"/>
      <c r="F6271"/>
      <c r="G6271"/>
      <c r="H6271"/>
      <c r="I6271"/>
      <c r="J6271" s="102"/>
      <c r="K6271"/>
      <c r="L6271" s="102"/>
      <c r="M6271" s="135"/>
      <c r="N6271"/>
      <c r="O6271"/>
      <c r="P6271"/>
      <c r="Q6271"/>
      <c r="R6271"/>
      <c r="S6271"/>
      <c r="T6271"/>
      <c r="U6271"/>
    </row>
    <row r="6272" spans="1:21" s="105" customFormat="1" x14ac:dyDescent="0.3">
      <c r="A6272"/>
      <c r="B6272"/>
      <c r="C6272"/>
      <c r="D6272"/>
      <c r="E6272"/>
      <c r="F6272"/>
      <c r="G6272"/>
      <c r="H6272"/>
      <c r="I6272"/>
      <c r="J6272" s="102"/>
      <c r="K6272"/>
      <c r="L6272" s="102"/>
      <c r="M6272" s="135"/>
      <c r="N6272"/>
      <c r="O6272"/>
      <c r="P6272"/>
      <c r="Q6272"/>
      <c r="R6272"/>
      <c r="S6272"/>
      <c r="T6272"/>
      <c r="U6272"/>
    </row>
    <row r="6273" spans="1:21" s="105" customFormat="1" x14ac:dyDescent="0.3">
      <c r="A6273"/>
      <c r="B6273"/>
      <c r="C6273"/>
      <c r="D6273"/>
      <c r="E6273"/>
      <c r="F6273"/>
      <c r="G6273"/>
      <c r="H6273"/>
      <c r="I6273"/>
      <c r="J6273" s="102"/>
      <c r="K6273"/>
      <c r="L6273" s="102"/>
      <c r="M6273" s="135"/>
      <c r="N6273"/>
      <c r="O6273"/>
      <c r="P6273"/>
      <c r="Q6273"/>
      <c r="R6273"/>
      <c r="S6273"/>
      <c r="T6273"/>
      <c r="U6273"/>
    </row>
    <row r="6274" spans="1:21" s="105" customFormat="1" x14ac:dyDescent="0.3">
      <c r="A6274"/>
      <c r="B6274"/>
      <c r="C6274"/>
      <c r="D6274"/>
      <c r="E6274"/>
      <c r="F6274"/>
      <c r="G6274"/>
      <c r="H6274"/>
      <c r="I6274"/>
      <c r="J6274" s="102"/>
      <c r="K6274"/>
      <c r="L6274" s="102"/>
      <c r="M6274" s="135"/>
      <c r="N6274"/>
      <c r="O6274"/>
      <c r="P6274"/>
      <c r="Q6274"/>
      <c r="R6274"/>
      <c r="S6274"/>
      <c r="T6274"/>
      <c r="U6274"/>
    </row>
    <row r="6275" spans="1:21" s="105" customFormat="1" x14ac:dyDescent="0.3">
      <c r="A6275"/>
      <c r="B6275"/>
      <c r="C6275"/>
      <c r="D6275"/>
      <c r="E6275"/>
      <c r="F6275"/>
      <c r="G6275"/>
      <c r="H6275"/>
      <c r="I6275"/>
      <c r="J6275" s="102"/>
      <c r="K6275"/>
      <c r="L6275" s="102"/>
      <c r="M6275" s="135"/>
      <c r="N6275"/>
      <c r="O6275"/>
      <c r="P6275"/>
      <c r="Q6275"/>
      <c r="R6275"/>
      <c r="S6275"/>
      <c r="T6275"/>
      <c r="U6275"/>
    </row>
    <row r="6276" spans="1:21" s="105" customFormat="1" x14ac:dyDescent="0.3">
      <c r="A6276"/>
      <c r="B6276"/>
      <c r="C6276"/>
      <c r="D6276"/>
      <c r="E6276"/>
      <c r="F6276"/>
      <c r="G6276"/>
      <c r="H6276"/>
      <c r="I6276"/>
      <c r="J6276" s="102"/>
      <c r="K6276"/>
      <c r="L6276" s="102"/>
      <c r="M6276" s="135"/>
      <c r="N6276"/>
      <c r="O6276"/>
      <c r="P6276"/>
      <c r="Q6276"/>
      <c r="R6276"/>
      <c r="S6276"/>
      <c r="T6276"/>
      <c r="U6276"/>
    </row>
    <row r="6277" spans="1:21" s="105" customFormat="1" x14ac:dyDescent="0.3">
      <c r="A6277"/>
      <c r="B6277"/>
      <c r="C6277"/>
      <c r="D6277"/>
      <c r="E6277"/>
      <c r="F6277"/>
      <c r="G6277"/>
      <c r="H6277"/>
      <c r="I6277"/>
      <c r="J6277" s="102"/>
      <c r="K6277"/>
      <c r="L6277" s="102"/>
      <c r="M6277" s="135"/>
      <c r="N6277"/>
      <c r="O6277"/>
      <c r="P6277"/>
      <c r="Q6277"/>
      <c r="R6277"/>
      <c r="S6277"/>
      <c r="T6277"/>
      <c r="U6277"/>
    </row>
    <row r="6278" spans="1:21" s="105" customFormat="1" x14ac:dyDescent="0.3">
      <c r="A6278"/>
      <c r="B6278"/>
      <c r="C6278"/>
      <c r="D6278"/>
      <c r="E6278"/>
      <c r="F6278"/>
      <c r="G6278"/>
      <c r="H6278"/>
      <c r="I6278"/>
      <c r="J6278" s="102"/>
      <c r="K6278"/>
      <c r="L6278" s="102"/>
      <c r="M6278" s="135"/>
      <c r="N6278"/>
      <c r="O6278"/>
      <c r="P6278"/>
      <c r="Q6278"/>
      <c r="R6278"/>
      <c r="S6278"/>
      <c r="T6278"/>
      <c r="U6278"/>
    </row>
    <row r="6279" spans="1:21" s="105" customFormat="1" x14ac:dyDescent="0.3">
      <c r="A6279"/>
      <c r="B6279"/>
      <c r="C6279"/>
      <c r="D6279"/>
      <c r="E6279"/>
      <c r="F6279"/>
      <c r="G6279"/>
      <c r="H6279"/>
      <c r="I6279"/>
      <c r="J6279" s="102"/>
      <c r="K6279"/>
      <c r="L6279" s="102"/>
      <c r="M6279" s="135"/>
      <c r="N6279"/>
      <c r="O6279"/>
      <c r="P6279"/>
      <c r="Q6279"/>
      <c r="R6279"/>
      <c r="S6279"/>
      <c r="T6279"/>
      <c r="U6279"/>
    </row>
    <row r="6280" spans="1:21" s="105" customFormat="1" x14ac:dyDescent="0.3">
      <c r="A6280"/>
      <c r="B6280"/>
      <c r="C6280"/>
      <c r="D6280"/>
      <c r="E6280"/>
      <c r="F6280"/>
      <c r="G6280"/>
      <c r="H6280"/>
      <c r="I6280"/>
      <c r="J6280" s="102"/>
      <c r="K6280"/>
      <c r="L6280" s="102"/>
      <c r="M6280" s="135"/>
      <c r="N6280"/>
      <c r="O6280"/>
      <c r="P6280"/>
      <c r="Q6280"/>
      <c r="R6280"/>
      <c r="S6280"/>
      <c r="T6280"/>
      <c r="U6280"/>
    </row>
    <row r="6281" spans="1:21" s="105" customFormat="1" x14ac:dyDescent="0.3">
      <c r="A6281"/>
      <c r="B6281"/>
      <c r="C6281"/>
      <c r="D6281"/>
      <c r="E6281"/>
      <c r="F6281"/>
      <c r="G6281"/>
      <c r="H6281"/>
      <c r="I6281"/>
      <c r="J6281" s="102"/>
      <c r="K6281"/>
      <c r="L6281" s="102"/>
      <c r="M6281" s="135"/>
      <c r="N6281"/>
      <c r="O6281"/>
      <c r="P6281"/>
      <c r="Q6281"/>
      <c r="R6281"/>
      <c r="S6281"/>
      <c r="T6281"/>
      <c r="U6281"/>
    </row>
    <row r="6282" spans="1:21" s="105" customFormat="1" x14ac:dyDescent="0.3">
      <c r="A6282"/>
      <c r="B6282"/>
      <c r="C6282"/>
      <c r="D6282"/>
      <c r="E6282"/>
      <c r="F6282"/>
      <c r="G6282"/>
      <c r="H6282"/>
      <c r="I6282"/>
      <c r="J6282" s="102"/>
      <c r="K6282"/>
      <c r="L6282" s="102"/>
      <c r="M6282" s="135"/>
      <c r="N6282"/>
      <c r="O6282"/>
      <c r="P6282"/>
      <c r="Q6282"/>
      <c r="R6282"/>
      <c r="S6282"/>
      <c r="T6282"/>
      <c r="U6282"/>
    </row>
    <row r="6283" spans="1:21" s="105" customFormat="1" x14ac:dyDescent="0.3">
      <c r="A6283"/>
      <c r="B6283"/>
      <c r="C6283"/>
      <c r="D6283"/>
      <c r="E6283"/>
      <c r="F6283"/>
      <c r="G6283"/>
      <c r="H6283"/>
      <c r="I6283"/>
      <c r="J6283" s="102"/>
      <c r="K6283"/>
      <c r="L6283" s="102"/>
      <c r="M6283" s="135"/>
      <c r="N6283"/>
      <c r="O6283"/>
      <c r="P6283"/>
      <c r="Q6283"/>
      <c r="R6283"/>
      <c r="S6283"/>
      <c r="T6283"/>
      <c r="U6283"/>
    </row>
    <row r="6284" spans="1:21" s="105" customFormat="1" x14ac:dyDescent="0.3">
      <c r="A6284"/>
      <c r="B6284"/>
      <c r="C6284"/>
      <c r="D6284"/>
      <c r="E6284"/>
      <c r="F6284"/>
      <c r="G6284"/>
      <c r="H6284"/>
      <c r="I6284"/>
      <c r="J6284" s="102"/>
      <c r="K6284"/>
      <c r="L6284" s="102"/>
      <c r="M6284" s="135"/>
      <c r="N6284"/>
      <c r="O6284"/>
      <c r="P6284"/>
      <c r="Q6284"/>
      <c r="R6284"/>
      <c r="S6284"/>
      <c r="T6284"/>
      <c r="U6284"/>
    </row>
    <row r="6285" spans="1:21" s="105" customFormat="1" x14ac:dyDescent="0.3">
      <c r="A6285"/>
      <c r="B6285"/>
      <c r="C6285"/>
      <c r="D6285"/>
      <c r="E6285"/>
      <c r="F6285"/>
      <c r="G6285"/>
      <c r="H6285"/>
      <c r="I6285"/>
      <c r="J6285" s="102"/>
      <c r="K6285"/>
      <c r="L6285" s="102"/>
      <c r="M6285" s="135"/>
      <c r="N6285"/>
      <c r="O6285"/>
      <c r="P6285"/>
      <c r="Q6285"/>
      <c r="R6285"/>
      <c r="S6285"/>
      <c r="T6285"/>
      <c r="U6285"/>
    </row>
    <row r="6286" spans="1:21" s="105" customFormat="1" x14ac:dyDescent="0.3">
      <c r="A6286"/>
      <c r="B6286"/>
      <c r="C6286"/>
      <c r="D6286"/>
      <c r="E6286"/>
      <c r="F6286"/>
      <c r="G6286"/>
      <c r="H6286"/>
      <c r="I6286"/>
      <c r="J6286" s="102"/>
      <c r="K6286"/>
      <c r="L6286" s="102"/>
      <c r="M6286" s="135"/>
      <c r="N6286"/>
      <c r="O6286"/>
      <c r="P6286"/>
      <c r="Q6286"/>
      <c r="R6286"/>
      <c r="S6286"/>
      <c r="T6286"/>
      <c r="U6286"/>
    </row>
    <row r="6287" spans="1:21" s="105" customFormat="1" x14ac:dyDescent="0.3">
      <c r="A6287"/>
      <c r="B6287"/>
      <c r="C6287"/>
      <c r="D6287"/>
      <c r="E6287"/>
      <c r="F6287"/>
      <c r="G6287"/>
      <c r="H6287"/>
      <c r="I6287"/>
      <c r="J6287" s="102"/>
      <c r="K6287"/>
      <c r="L6287" s="102"/>
      <c r="M6287" s="135"/>
      <c r="N6287"/>
      <c r="O6287"/>
      <c r="P6287"/>
      <c r="Q6287"/>
      <c r="R6287"/>
      <c r="S6287"/>
      <c r="T6287"/>
      <c r="U6287"/>
    </row>
    <row r="6288" spans="1:21" s="105" customFormat="1" x14ac:dyDescent="0.3">
      <c r="A6288"/>
      <c r="B6288"/>
      <c r="C6288"/>
      <c r="D6288"/>
      <c r="E6288"/>
      <c r="F6288"/>
      <c r="G6288"/>
      <c r="H6288"/>
      <c r="I6288"/>
      <c r="J6288" s="102"/>
      <c r="K6288"/>
      <c r="L6288" s="102"/>
      <c r="M6288" s="135"/>
      <c r="N6288"/>
      <c r="O6288"/>
      <c r="P6288"/>
      <c r="Q6288"/>
      <c r="R6288"/>
      <c r="S6288"/>
      <c r="T6288"/>
      <c r="U6288"/>
    </row>
    <row r="6289" spans="1:21" s="105" customFormat="1" x14ac:dyDescent="0.3">
      <c r="A6289"/>
      <c r="B6289"/>
      <c r="C6289"/>
      <c r="D6289"/>
      <c r="E6289"/>
      <c r="F6289"/>
      <c r="G6289"/>
      <c r="H6289"/>
      <c r="I6289"/>
      <c r="J6289" s="102"/>
      <c r="K6289"/>
      <c r="L6289" s="102"/>
      <c r="M6289" s="135"/>
      <c r="N6289"/>
      <c r="O6289"/>
      <c r="P6289"/>
      <c r="Q6289"/>
      <c r="R6289"/>
      <c r="S6289"/>
      <c r="T6289"/>
      <c r="U6289"/>
    </row>
    <row r="6290" spans="1:21" s="105" customFormat="1" x14ac:dyDescent="0.3">
      <c r="A6290"/>
      <c r="B6290"/>
      <c r="C6290"/>
      <c r="D6290"/>
      <c r="E6290"/>
      <c r="F6290"/>
      <c r="G6290"/>
      <c r="H6290"/>
      <c r="I6290"/>
      <c r="J6290" s="102"/>
      <c r="K6290"/>
      <c r="L6290" s="102"/>
      <c r="M6290" s="135"/>
      <c r="N6290"/>
      <c r="O6290"/>
      <c r="P6290"/>
      <c r="Q6290"/>
      <c r="R6290"/>
      <c r="S6290"/>
      <c r="T6290"/>
      <c r="U6290"/>
    </row>
    <row r="6291" spans="1:21" s="105" customFormat="1" x14ac:dyDescent="0.3">
      <c r="A6291"/>
      <c r="B6291"/>
      <c r="C6291"/>
      <c r="D6291"/>
      <c r="E6291"/>
      <c r="F6291"/>
      <c r="G6291"/>
      <c r="H6291"/>
      <c r="I6291"/>
      <c r="J6291" s="102"/>
      <c r="K6291"/>
      <c r="L6291" s="102"/>
      <c r="M6291" s="135"/>
      <c r="N6291"/>
      <c r="O6291"/>
      <c r="P6291"/>
      <c r="Q6291"/>
      <c r="R6291"/>
      <c r="S6291"/>
      <c r="T6291"/>
      <c r="U6291"/>
    </row>
    <row r="6292" spans="1:21" s="105" customFormat="1" x14ac:dyDescent="0.3">
      <c r="A6292"/>
      <c r="B6292"/>
      <c r="C6292"/>
      <c r="D6292"/>
      <c r="E6292"/>
      <c r="F6292"/>
      <c r="G6292"/>
      <c r="H6292"/>
      <c r="I6292"/>
      <c r="J6292" s="102"/>
      <c r="K6292"/>
      <c r="L6292" s="102"/>
      <c r="M6292" s="135"/>
      <c r="N6292"/>
      <c r="O6292"/>
      <c r="P6292"/>
      <c r="Q6292"/>
      <c r="R6292"/>
      <c r="S6292"/>
      <c r="T6292"/>
      <c r="U6292"/>
    </row>
    <row r="6293" spans="1:21" s="105" customFormat="1" x14ac:dyDescent="0.3">
      <c r="A6293"/>
      <c r="B6293"/>
      <c r="C6293"/>
      <c r="D6293"/>
      <c r="E6293"/>
      <c r="F6293"/>
      <c r="G6293"/>
      <c r="H6293"/>
      <c r="I6293"/>
      <c r="J6293" s="102"/>
      <c r="K6293"/>
      <c r="L6293" s="102"/>
      <c r="M6293" s="135"/>
      <c r="N6293"/>
      <c r="O6293"/>
      <c r="P6293"/>
      <c r="Q6293"/>
      <c r="R6293"/>
      <c r="S6293"/>
      <c r="T6293"/>
      <c r="U6293"/>
    </row>
    <row r="6294" spans="1:21" s="105" customFormat="1" x14ac:dyDescent="0.3">
      <c r="A6294"/>
      <c r="B6294"/>
      <c r="C6294"/>
      <c r="D6294"/>
      <c r="E6294"/>
      <c r="F6294"/>
      <c r="G6294"/>
      <c r="H6294"/>
      <c r="I6294"/>
      <c r="J6294" s="102"/>
      <c r="K6294"/>
      <c r="L6294" s="102"/>
      <c r="M6294" s="135"/>
      <c r="N6294"/>
      <c r="O6294"/>
      <c r="P6294"/>
      <c r="Q6294"/>
      <c r="R6294"/>
      <c r="S6294"/>
      <c r="T6294"/>
      <c r="U6294"/>
    </row>
    <row r="6295" spans="1:21" s="105" customFormat="1" x14ac:dyDescent="0.3">
      <c r="A6295"/>
      <c r="B6295"/>
      <c r="C6295"/>
      <c r="D6295"/>
      <c r="E6295"/>
      <c r="F6295"/>
      <c r="G6295"/>
      <c r="H6295"/>
      <c r="I6295"/>
      <c r="J6295" s="102"/>
      <c r="K6295"/>
      <c r="L6295" s="102"/>
      <c r="M6295" s="135"/>
      <c r="N6295"/>
      <c r="O6295"/>
      <c r="P6295"/>
      <c r="Q6295"/>
      <c r="R6295"/>
      <c r="S6295"/>
      <c r="T6295"/>
      <c r="U6295"/>
    </row>
    <row r="6296" spans="1:21" s="105" customFormat="1" x14ac:dyDescent="0.3">
      <c r="A6296"/>
      <c r="B6296"/>
      <c r="C6296"/>
      <c r="D6296"/>
      <c r="E6296"/>
      <c r="F6296"/>
      <c r="G6296"/>
      <c r="H6296"/>
      <c r="I6296"/>
      <c r="J6296" s="102"/>
      <c r="K6296"/>
      <c r="L6296" s="102"/>
      <c r="M6296" s="135"/>
      <c r="N6296"/>
      <c r="O6296"/>
      <c r="P6296"/>
      <c r="Q6296"/>
      <c r="R6296"/>
      <c r="S6296"/>
      <c r="T6296"/>
      <c r="U6296"/>
    </row>
    <row r="6297" spans="1:21" s="105" customFormat="1" x14ac:dyDescent="0.3">
      <c r="A6297"/>
      <c r="B6297"/>
      <c r="C6297"/>
      <c r="D6297"/>
      <c r="E6297"/>
      <c r="F6297"/>
      <c r="G6297"/>
      <c r="H6297"/>
      <c r="I6297"/>
      <c r="J6297" s="102"/>
      <c r="K6297"/>
      <c r="L6297" s="102"/>
      <c r="M6297" s="135"/>
      <c r="N6297"/>
      <c r="O6297"/>
      <c r="P6297"/>
      <c r="Q6297"/>
      <c r="R6297"/>
      <c r="S6297"/>
      <c r="T6297"/>
      <c r="U6297"/>
    </row>
    <row r="6298" spans="1:21" s="105" customFormat="1" x14ac:dyDescent="0.3">
      <c r="A6298"/>
      <c r="B6298"/>
      <c r="C6298"/>
      <c r="D6298"/>
      <c r="E6298"/>
      <c r="F6298"/>
      <c r="G6298"/>
      <c r="H6298"/>
      <c r="I6298"/>
      <c r="J6298" s="102"/>
      <c r="K6298"/>
      <c r="L6298" s="102"/>
      <c r="M6298" s="135"/>
      <c r="N6298"/>
      <c r="O6298"/>
      <c r="P6298"/>
      <c r="Q6298"/>
      <c r="R6298"/>
      <c r="S6298"/>
      <c r="T6298"/>
      <c r="U6298"/>
    </row>
    <row r="6299" spans="1:21" s="105" customFormat="1" x14ac:dyDescent="0.3">
      <c r="A6299"/>
      <c r="B6299"/>
      <c r="C6299"/>
      <c r="D6299"/>
      <c r="E6299"/>
      <c r="F6299"/>
      <c r="G6299"/>
      <c r="H6299"/>
      <c r="I6299"/>
      <c r="J6299" s="102"/>
      <c r="K6299"/>
      <c r="L6299" s="102"/>
      <c r="M6299" s="135"/>
      <c r="N6299"/>
      <c r="O6299"/>
      <c r="P6299"/>
      <c r="Q6299"/>
      <c r="R6299"/>
      <c r="S6299"/>
      <c r="T6299"/>
      <c r="U6299"/>
    </row>
    <row r="6300" spans="1:21" s="105" customFormat="1" x14ac:dyDescent="0.3">
      <c r="A6300"/>
      <c r="B6300"/>
      <c r="C6300"/>
      <c r="D6300"/>
      <c r="E6300"/>
      <c r="F6300"/>
      <c r="G6300"/>
      <c r="H6300"/>
      <c r="I6300"/>
      <c r="J6300" s="102"/>
      <c r="K6300"/>
      <c r="L6300" s="102"/>
      <c r="M6300" s="135"/>
      <c r="N6300"/>
      <c r="O6300"/>
      <c r="P6300"/>
      <c r="Q6300"/>
      <c r="R6300"/>
      <c r="S6300"/>
      <c r="T6300"/>
      <c r="U6300"/>
    </row>
    <row r="6301" spans="1:21" s="105" customFormat="1" x14ac:dyDescent="0.3">
      <c r="A6301"/>
      <c r="B6301"/>
      <c r="C6301"/>
      <c r="D6301"/>
      <c r="E6301"/>
      <c r="F6301"/>
      <c r="G6301"/>
      <c r="H6301"/>
      <c r="I6301"/>
      <c r="J6301" s="102"/>
      <c r="K6301"/>
      <c r="L6301" s="102"/>
      <c r="M6301" s="135"/>
      <c r="N6301"/>
      <c r="O6301"/>
      <c r="P6301"/>
      <c r="Q6301"/>
      <c r="R6301"/>
      <c r="S6301"/>
      <c r="T6301"/>
      <c r="U6301"/>
    </row>
    <row r="6302" spans="1:21" s="105" customFormat="1" x14ac:dyDescent="0.3">
      <c r="A6302"/>
      <c r="B6302"/>
      <c r="C6302"/>
      <c r="D6302"/>
      <c r="E6302"/>
      <c r="F6302"/>
      <c r="G6302"/>
      <c r="H6302"/>
      <c r="I6302"/>
      <c r="J6302" s="102"/>
      <c r="K6302"/>
      <c r="L6302" s="102"/>
      <c r="M6302" s="135"/>
      <c r="N6302"/>
      <c r="O6302"/>
      <c r="P6302"/>
      <c r="Q6302"/>
      <c r="R6302"/>
      <c r="S6302"/>
      <c r="T6302"/>
      <c r="U6302"/>
    </row>
    <row r="6303" spans="1:21" s="105" customFormat="1" x14ac:dyDescent="0.3">
      <c r="A6303"/>
      <c r="B6303"/>
      <c r="C6303"/>
      <c r="D6303"/>
      <c r="E6303"/>
      <c r="F6303"/>
      <c r="G6303"/>
      <c r="H6303"/>
      <c r="I6303"/>
      <c r="J6303" s="102"/>
      <c r="K6303"/>
      <c r="L6303" s="102"/>
      <c r="M6303" s="135"/>
      <c r="N6303"/>
      <c r="O6303"/>
      <c r="P6303"/>
      <c r="Q6303"/>
      <c r="R6303"/>
      <c r="S6303"/>
      <c r="T6303"/>
      <c r="U6303"/>
    </row>
    <row r="6304" spans="1:21" s="105" customFormat="1" x14ac:dyDescent="0.3">
      <c r="A6304"/>
      <c r="B6304"/>
      <c r="C6304"/>
      <c r="D6304"/>
      <c r="E6304"/>
      <c r="F6304"/>
      <c r="G6304"/>
      <c r="H6304"/>
      <c r="I6304"/>
      <c r="J6304" s="102"/>
      <c r="K6304"/>
      <c r="L6304" s="102"/>
      <c r="M6304" s="135"/>
      <c r="N6304"/>
      <c r="O6304"/>
      <c r="P6304"/>
      <c r="Q6304"/>
      <c r="R6304"/>
      <c r="S6304"/>
      <c r="T6304"/>
      <c r="U6304"/>
    </row>
    <row r="6305" spans="1:21" s="105" customFormat="1" x14ac:dyDescent="0.3">
      <c r="A6305"/>
      <c r="B6305"/>
      <c r="C6305"/>
      <c r="D6305"/>
      <c r="E6305"/>
      <c r="F6305"/>
      <c r="G6305"/>
      <c r="H6305"/>
      <c r="I6305"/>
      <c r="J6305" s="102"/>
      <c r="K6305"/>
      <c r="L6305" s="102"/>
      <c r="M6305" s="135"/>
      <c r="N6305"/>
      <c r="O6305"/>
      <c r="P6305"/>
      <c r="Q6305"/>
      <c r="R6305"/>
      <c r="S6305"/>
      <c r="T6305"/>
      <c r="U6305"/>
    </row>
    <row r="6306" spans="1:21" s="105" customFormat="1" x14ac:dyDescent="0.3">
      <c r="A6306"/>
      <c r="B6306"/>
      <c r="C6306"/>
      <c r="D6306"/>
      <c r="E6306"/>
      <c r="F6306"/>
      <c r="G6306"/>
      <c r="H6306"/>
      <c r="I6306"/>
      <c r="J6306" s="102"/>
      <c r="K6306"/>
      <c r="L6306" s="102"/>
      <c r="M6306" s="135"/>
      <c r="N6306"/>
      <c r="O6306"/>
      <c r="P6306"/>
      <c r="Q6306"/>
      <c r="R6306"/>
      <c r="S6306"/>
      <c r="T6306"/>
      <c r="U6306"/>
    </row>
    <row r="6307" spans="1:21" s="105" customFormat="1" x14ac:dyDescent="0.3">
      <c r="A6307"/>
      <c r="B6307"/>
      <c r="C6307"/>
      <c r="D6307"/>
      <c r="E6307"/>
      <c r="F6307"/>
      <c r="G6307"/>
      <c r="H6307"/>
      <c r="I6307"/>
      <c r="J6307" s="102"/>
      <c r="K6307"/>
      <c r="L6307" s="102"/>
      <c r="M6307" s="135"/>
      <c r="N6307"/>
      <c r="O6307"/>
      <c r="P6307"/>
      <c r="Q6307"/>
      <c r="R6307"/>
      <c r="S6307"/>
      <c r="T6307"/>
      <c r="U6307"/>
    </row>
    <row r="6308" spans="1:21" s="105" customFormat="1" x14ac:dyDescent="0.3">
      <c r="A6308"/>
      <c r="B6308"/>
      <c r="C6308"/>
      <c r="D6308"/>
      <c r="E6308"/>
      <c r="F6308"/>
      <c r="G6308"/>
      <c r="H6308"/>
      <c r="I6308"/>
      <c r="J6308" s="102"/>
      <c r="K6308"/>
      <c r="L6308" s="102"/>
      <c r="M6308" s="135"/>
      <c r="N6308"/>
      <c r="O6308"/>
      <c r="P6308"/>
      <c r="Q6308"/>
      <c r="R6308"/>
      <c r="S6308"/>
      <c r="T6308"/>
      <c r="U6308"/>
    </row>
    <row r="6309" spans="1:21" s="105" customFormat="1" x14ac:dyDescent="0.3">
      <c r="A6309"/>
      <c r="B6309"/>
      <c r="C6309"/>
      <c r="D6309"/>
      <c r="E6309"/>
      <c r="F6309"/>
      <c r="G6309"/>
      <c r="H6309"/>
      <c r="I6309"/>
      <c r="J6309" s="102"/>
      <c r="K6309"/>
      <c r="L6309" s="102"/>
      <c r="M6309" s="135"/>
      <c r="N6309"/>
      <c r="O6309"/>
      <c r="P6309"/>
      <c r="Q6309"/>
      <c r="R6309"/>
      <c r="S6309"/>
      <c r="T6309"/>
      <c r="U6309"/>
    </row>
    <row r="6310" spans="1:21" s="105" customFormat="1" x14ac:dyDescent="0.3">
      <c r="A6310"/>
      <c r="B6310"/>
      <c r="C6310"/>
      <c r="D6310"/>
      <c r="E6310"/>
      <c r="F6310"/>
      <c r="G6310"/>
      <c r="H6310"/>
      <c r="I6310"/>
      <c r="J6310" s="102"/>
      <c r="K6310"/>
      <c r="L6310" s="102"/>
      <c r="M6310" s="135"/>
      <c r="N6310"/>
      <c r="O6310"/>
      <c r="P6310"/>
      <c r="Q6310"/>
      <c r="R6310"/>
      <c r="S6310"/>
      <c r="T6310"/>
      <c r="U6310"/>
    </row>
    <row r="6311" spans="1:21" s="105" customFormat="1" x14ac:dyDescent="0.3">
      <c r="A6311"/>
      <c r="B6311"/>
      <c r="C6311"/>
      <c r="D6311"/>
      <c r="E6311"/>
      <c r="F6311"/>
      <c r="G6311"/>
      <c r="H6311"/>
      <c r="I6311"/>
      <c r="J6311" s="102"/>
      <c r="K6311"/>
      <c r="L6311" s="102"/>
      <c r="M6311" s="135"/>
      <c r="N6311"/>
      <c r="O6311"/>
      <c r="P6311"/>
      <c r="Q6311"/>
      <c r="R6311"/>
      <c r="S6311"/>
      <c r="T6311"/>
      <c r="U6311"/>
    </row>
    <row r="6312" spans="1:21" s="105" customFormat="1" x14ac:dyDescent="0.3">
      <c r="A6312"/>
      <c r="B6312"/>
      <c r="C6312"/>
      <c r="D6312"/>
      <c r="E6312"/>
      <c r="F6312"/>
      <c r="G6312"/>
      <c r="H6312"/>
      <c r="I6312"/>
      <c r="J6312" s="102"/>
      <c r="K6312"/>
      <c r="L6312" s="102"/>
      <c r="M6312" s="135"/>
      <c r="N6312"/>
      <c r="O6312"/>
      <c r="P6312"/>
      <c r="Q6312"/>
      <c r="R6312"/>
      <c r="S6312"/>
      <c r="T6312"/>
      <c r="U6312"/>
    </row>
    <row r="6313" spans="1:21" s="105" customFormat="1" x14ac:dyDescent="0.3">
      <c r="A6313"/>
      <c r="B6313"/>
      <c r="C6313"/>
      <c r="D6313"/>
      <c r="E6313"/>
      <c r="F6313"/>
      <c r="G6313"/>
      <c r="H6313"/>
      <c r="I6313"/>
      <c r="J6313" s="102"/>
      <c r="K6313"/>
      <c r="L6313" s="102"/>
      <c r="M6313" s="135"/>
      <c r="N6313"/>
      <c r="O6313"/>
      <c r="P6313"/>
      <c r="Q6313"/>
      <c r="R6313"/>
      <c r="S6313"/>
      <c r="T6313"/>
      <c r="U6313"/>
    </row>
    <row r="6314" spans="1:21" s="105" customFormat="1" x14ac:dyDescent="0.3">
      <c r="A6314"/>
      <c r="B6314"/>
      <c r="C6314"/>
      <c r="D6314"/>
      <c r="E6314"/>
      <c r="F6314"/>
      <c r="G6314"/>
      <c r="H6314"/>
      <c r="I6314"/>
      <c r="J6314" s="102"/>
      <c r="K6314"/>
      <c r="L6314" s="102"/>
      <c r="M6314" s="135"/>
      <c r="N6314"/>
      <c r="O6314"/>
      <c r="P6314"/>
      <c r="Q6314"/>
      <c r="R6314"/>
      <c r="S6314"/>
      <c r="T6314"/>
      <c r="U6314"/>
    </row>
    <row r="6315" spans="1:21" s="105" customFormat="1" x14ac:dyDescent="0.3">
      <c r="A6315"/>
      <c r="B6315"/>
      <c r="C6315"/>
      <c r="D6315"/>
      <c r="E6315"/>
      <c r="F6315"/>
      <c r="G6315"/>
      <c r="H6315"/>
      <c r="I6315"/>
      <c r="J6315" s="102"/>
      <c r="K6315"/>
      <c r="L6315" s="102"/>
      <c r="M6315" s="135"/>
      <c r="N6315"/>
      <c r="O6315"/>
      <c r="P6315"/>
      <c r="Q6315"/>
      <c r="R6315"/>
      <c r="S6315"/>
      <c r="T6315"/>
      <c r="U6315"/>
    </row>
    <row r="6316" spans="1:21" s="105" customFormat="1" x14ac:dyDescent="0.3">
      <c r="A6316"/>
      <c r="B6316"/>
      <c r="C6316"/>
      <c r="D6316"/>
      <c r="E6316"/>
      <c r="F6316"/>
      <c r="G6316"/>
      <c r="H6316"/>
      <c r="I6316"/>
      <c r="J6316" s="102"/>
      <c r="K6316"/>
      <c r="L6316" s="102"/>
      <c r="M6316" s="135"/>
      <c r="N6316"/>
      <c r="O6316"/>
      <c r="P6316"/>
      <c r="Q6316"/>
      <c r="R6316"/>
      <c r="S6316"/>
      <c r="T6316"/>
      <c r="U6316"/>
    </row>
    <row r="6317" spans="1:21" s="105" customFormat="1" x14ac:dyDescent="0.3">
      <c r="A6317"/>
      <c r="B6317"/>
      <c r="C6317"/>
      <c r="D6317"/>
      <c r="E6317"/>
      <c r="F6317"/>
      <c r="G6317"/>
      <c r="H6317"/>
      <c r="I6317"/>
      <c r="J6317" s="102"/>
      <c r="K6317"/>
      <c r="L6317" s="102"/>
      <c r="M6317" s="135"/>
      <c r="N6317"/>
      <c r="O6317"/>
      <c r="P6317"/>
      <c r="Q6317"/>
      <c r="R6317"/>
      <c r="S6317"/>
      <c r="T6317"/>
      <c r="U6317"/>
    </row>
    <row r="6318" spans="1:21" s="105" customFormat="1" x14ac:dyDescent="0.3">
      <c r="A6318"/>
      <c r="B6318"/>
      <c r="C6318"/>
      <c r="D6318"/>
      <c r="E6318"/>
      <c r="F6318"/>
      <c r="G6318"/>
      <c r="H6318"/>
      <c r="I6318"/>
      <c r="J6318" s="102"/>
      <c r="K6318"/>
      <c r="L6318" s="102"/>
      <c r="M6318" s="135"/>
      <c r="N6318"/>
      <c r="O6318"/>
      <c r="P6318"/>
      <c r="Q6318"/>
      <c r="R6318"/>
      <c r="S6318"/>
      <c r="T6318"/>
      <c r="U6318"/>
    </row>
    <row r="6319" spans="1:21" s="105" customFormat="1" x14ac:dyDescent="0.3">
      <c r="A6319"/>
      <c r="B6319"/>
      <c r="C6319"/>
      <c r="D6319"/>
      <c r="E6319"/>
      <c r="F6319"/>
      <c r="G6319"/>
      <c r="H6319"/>
      <c r="I6319"/>
      <c r="J6319" s="102"/>
      <c r="K6319"/>
      <c r="L6319" s="102"/>
      <c r="M6319" s="135"/>
      <c r="N6319"/>
      <c r="O6319"/>
      <c r="P6319"/>
      <c r="Q6319"/>
      <c r="R6319"/>
      <c r="S6319"/>
      <c r="T6319"/>
      <c r="U6319"/>
    </row>
    <row r="6320" spans="1:21" s="105" customFormat="1" x14ac:dyDescent="0.3">
      <c r="A6320"/>
      <c r="B6320"/>
      <c r="C6320"/>
      <c r="D6320"/>
      <c r="E6320"/>
      <c r="F6320"/>
      <c r="G6320"/>
      <c r="H6320"/>
      <c r="I6320"/>
      <c r="J6320" s="102"/>
      <c r="K6320"/>
      <c r="L6320" s="102"/>
      <c r="M6320" s="135"/>
      <c r="N6320"/>
      <c r="O6320"/>
      <c r="P6320"/>
      <c r="Q6320"/>
      <c r="R6320"/>
      <c r="S6320"/>
      <c r="T6320"/>
      <c r="U6320"/>
    </row>
    <row r="6321" spans="1:21" s="105" customFormat="1" x14ac:dyDescent="0.3">
      <c r="A6321"/>
      <c r="B6321"/>
      <c r="C6321"/>
      <c r="D6321"/>
      <c r="E6321"/>
      <c r="F6321"/>
      <c r="G6321"/>
      <c r="H6321"/>
      <c r="I6321"/>
      <c r="J6321" s="102"/>
      <c r="K6321"/>
      <c r="L6321" s="102"/>
      <c r="M6321" s="135"/>
      <c r="N6321"/>
      <c r="O6321"/>
      <c r="P6321"/>
      <c r="Q6321"/>
      <c r="R6321"/>
      <c r="S6321"/>
      <c r="T6321"/>
      <c r="U6321"/>
    </row>
    <row r="6322" spans="1:21" s="105" customFormat="1" x14ac:dyDescent="0.3">
      <c r="A6322"/>
      <c r="B6322"/>
      <c r="C6322"/>
      <c r="D6322"/>
      <c r="E6322"/>
      <c r="F6322"/>
      <c r="G6322"/>
      <c r="H6322"/>
      <c r="I6322"/>
      <c r="J6322" s="102"/>
      <c r="K6322"/>
      <c r="L6322" s="102"/>
      <c r="M6322" s="135"/>
      <c r="N6322"/>
      <c r="O6322"/>
      <c r="P6322"/>
      <c r="Q6322"/>
      <c r="R6322"/>
      <c r="S6322"/>
      <c r="T6322"/>
      <c r="U6322"/>
    </row>
    <row r="6323" spans="1:21" s="105" customFormat="1" x14ac:dyDescent="0.3">
      <c r="A6323"/>
      <c r="B6323"/>
      <c r="C6323"/>
      <c r="D6323"/>
      <c r="E6323"/>
      <c r="F6323"/>
      <c r="G6323"/>
      <c r="H6323"/>
      <c r="I6323"/>
      <c r="J6323" s="102"/>
      <c r="K6323"/>
      <c r="L6323" s="102"/>
      <c r="M6323" s="135"/>
      <c r="N6323"/>
      <c r="O6323"/>
      <c r="P6323"/>
      <c r="Q6323"/>
      <c r="R6323"/>
      <c r="S6323"/>
      <c r="T6323"/>
      <c r="U6323"/>
    </row>
    <row r="6324" spans="1:21" s="105" customFormat="1" x14ac:dyDescent="0.3">
      <c r="A6324"/>
      <c r="B6324"/>
      <c r="C6324"/>
      <c r="D6324"/>
      <c r="E6324"/>
      <c r="F6324"/>
      <c r="G6324"/>
      <c r="H6324"/>
      <c r="I6324"/>
      <c r="J6324" s="102"/>
      <c r="K6324"/>
      <c r="L6324" s="102"/>
      <c r="M6324" s="135"/>
      <c r="N6324"/>
      <c r="O6324"/>
      <c r="P6324"/>
      <c r="Q6324"/>
      <c r="R6324"/>
      <c r="S6324"/>
      <c r="T6324"/>
      <c r="U6324"/>
    </row>
    <row r="6325" spans="1:21" s="105" customFormat="1" x14ac:dyDescent="0.3">
      <c r="A6325"/>
      <c r="B6325"/>
      <c r="C6325"/>
      <c r="D6325"/>
      <c r="E6325"/>
      <c r="F6325"/>
      <c r="G6325"/>
      <c r="H6325"/>
      <c r="I6325"/>
      <c r="J6325" s="102"/>
      <c r="K6325"/>
      <c r="L6325" s="102"/>
      <c r="M6325" s="135"/>
      <c r="N6325"/>
      <c r="O6325"/>
      <c r="P6325"/>
      <c r="Q6325"/>
      <c r="R6325"/>
      <c r="S6325"/>
      <c r="T6325"/>
      <c r="U6325"/>
    </row>
    <row r="6326" spans="1:21" s="105" customFormat="1" x14ac:dyDescent="0.3">
      <c r="A6326"/>
      <c r="B6326"/>
      <c r="C6326"/>
      <c r="D6326"/>
      <c r="E6326"/>
      <c r="F6326"/>
      <c r="G6326"/>
      <c r="H6326"/>
      <c r="I6326"/>
      <c r="J6326" s="102"/>
      <c r="K6326"/>
      <c r="L6326" s="102"/>
      <c r="M6326" s="135"/>
      <c r="N6326"/>
      <c r="O6326"/>
      <c r="P6326"/>
      <c r="Q6326"/>
      <c r="R6326"/>
      <c r="S6326"/>
      <c r="T6326"/>
      <c r="U6326"/>
    </row>
    <row r="6327" spans="1:21" s="105" customFormat="1" x14ac:dyDescent="0.3">
      <c r="A6327"/>
      <c r="B6327"/>
      <c r="C6327"/>
      <c r="D6327"/>
      <c r="E6327"/>
      <c r="F6327"/>
      <c r="G6327"/>
      <c r="H6327"/>
      <c r="I6327"/>
      <c r="J6327" s="102"/>
      <c r="K6327"/>
      <c r="L6327" s="102"/>
      <c r="M6327" s="135"/>
      <c r="N6327"/>
      <c r="O6327"/>
      <c r="P6327"/>
      <c r="Q6327"/>
      <c r="R6327"/>
      <c r="S6327"/>
      <c r="T6327"/>
      <c r="U6327"/>
    </row>
    <row r="6328" spans="1:21" s="105" customFormat="1" x14ac:dyDescent="0.3">
      <c r="A6328"/>
      <c r="B6328"/>
      <c r="C6328"/>
      <c r="D6328"/>
      <c r="E6328"/>
      <c r="F6328"/>
      <c r="G6328"/>
      <c r="H6328"/>
      <c r="I6328"/>
      <c r="J6328" s="102"/>
      <c r="K6328"/>
      <c r="L6328" s="102"/>
      <c r="M6328" s="135"/>
      <c r="N6328"/>
      <c r="O6328"/>
      <c r="P6328"/>
      <c r="Q6328"/>
      <c r="R6328"/>
      <c r="S6328"/>
      <c r="T6328"/>
      <c r="U6328"/>
    </row>
    <row r="6329" spans="1:21" s="105" customFormat="1" x14ac:dyDescent="0.3">
      <c r="A6329"/>
      <c r="B6329"/>
      <c r="C6329"/>
      <c r="D6329"/>
      <c r="E6329"/>
      <c r="F6329"/>
      <c r="G6329"/>
      <c r="H6329"/>
      <c r="I6329"/>
      <c r="J6329" s="102"/>
      <c r="K6329"/>
      <c r="L6329" s="102"/>
      <c r="M6329" s="135"/>
      <c r="N6329"/>
      <c r="O6329"/>
      <c r="P6329"/>
      <c r="Q6329"/>
      <c r="R6329"/>
      <c r="S6329"/>
      <c r="T6329"/>
      <c r="U6329"/>
    </row>
    <row r="6330" spans="1:21" s="105" customFormat="1" x14ac:dyDescent="0.3">
      <c r="A6330"/>
      <c r="B6330"/>
      <c r="C6330"/>
      <c r="D6330"/>
      <c r="E6330"/>
      <c r="F6330"/>
      <c r="G6330"/>
      <c r="H6330"/>
      <c r="I6330"/>
      <c r="J6330" s="102"/>
      <c r="K6330"/>
      <c r="L6330" s="102"/>
      <c r="M6330" s="135"/>
      <c r="N6330"/>
      <c r="O6330"/>
      <c r="P6330"/>
      <c r="Q6330"/>
      <c r="R6330"/>
      <c r="S6330"/>
      <c r="T6330"/>
      <c r="U6330"/>
    </row>
    <row r="6331" spans="1:21" s="105" customFormat="1" x14ac:dyDescent="0.3">
      <c r="A6331"/>
      <c r="B6331"/>
      <c r="C6331"/>
      <c r="D6331"/>
      <c r="E6331"/>
      <c r="F6331"/>
      <c r="G6331"/>
      <c r="H6331"/>
      <c r="I6331"/>
      <c r="J6331" s="102"/>
      <c r="K6331"/>
      <c r="L6331" s="102"/>
      <c r="M6331" s="135"/>
      <c r="N6331"/>
      <c r="O6331"/>
      <c r="P6331"/>
      <c r="Q6331"/>
      <c r="R6331"/>
      <c r="S6331"/>
      <c r="T6331"/>
      <c r="U6331"/>
    </row>
    <row r="6332" spans="1:21" s="105" customFormat="1" x14ac:dyDescent="0.3">
      <c r="A6332"/>
      <c r="B6332"/>
      <c r="C6332"/>
      <c r="D6332"/>
      <c r="E6332"/>
      <c r="F6332"/>
      <c r="G6332"/>
      <c r="H6332"/>
      <c r="I6332"/>
      <c r="J6332" s="102"/>
      <c r="K6332"/>
      <c r="L6332" s="102"/>
      <c r="M6332" s="135"/>
      <c r="N6332"/>
      <c r="O6332"/>
      <c r="P6332"/>
      <c r="Q6332"/>
      <c r="R6332"/>
      <c r="S6332"/>
      <c r="T6332"/>
      <c r="U6332"/>
    </row>
    <row r="6333" spans="1:21" s="105" customFormat="1" x14ac:dyDescent="0.3">
      <c r="A6333"/>
      <c r="B6333"/>
      <c r="C6333"/>
      <c r="D6333"/>
      <c r="E6333"/>
      <c r="F6333"/>
      <c r="G6333"/>
      <c r="H6333"/>
      <c r="I6333"/>
      <c r="J6333" s="102"/>
      <c r="K6333"/>
      <c r="L6333" s="102"/>
      <c r="M6333" s="135"/>
      <c r="N6333"/>
      <c r="O6333"/>
      <c r="P6333"/>
      <c r="Q6333"/>
      <c r="R6333"/>
      <c r="S6333"/>
      <c r="T6333"/>
      <c r="U6333"/>
    </row>
    <row r="6334" spans="1:21" s="105" customFormat="1" x14ac:dyDescent="0.3">
      <c r="A6334"/>
      <c r="B6334"/>
      <c r="C6334"/>
      <c r="D6334"/>
      <c r="E6334"/>
      <c r="F6334"/>
      <c r="G6334"/>
      <c r="H6334"/>
      <c r="I6334"/>
      <c r="J6334" s="102"/>
      <c r="K6334"/>
      <c r="L6334" s="102"/>
      <c r="M6334" s="135"/>
      <c r="N6334"/>
      <c r="O6334"/>
      <c r="P6334"/>
      <c r="Q6334"/>
      <c r="R6334"/>
      <c r="S6334"/>
      <c r="T6334"/>
      <c r="U6334"/>
    </row>
    <row r="6335" spans="1:21" s="105" customFormat="1" x14ac:dyDescent="0.3">
      <c r="A6335"/>
      <c r="B6335"/>
      <c r="C6335"/>
      <c r="D6335"/>
      <c r="E6335"/>
      <c r="F6335"/>
      <c r="G6335"/>
      <c r="H6335"/>
      <c r="I6335"/>
      <c r="J6335" s="102"/>
      <c r="K6335"/>
      <c r="L6335" s="102"/>
      <c r="M6335" s="135"/>
      <c r="N6335"/>
      <c r="O6335"/>
      <c r="P6335"/>
      <c r="Q6335"/>
      <c r="R6335"/>
      <c r="S6335"/>
      <c r="T6335"/>
      <c r="U6335"/>
    </row>
    <row r="6336" spans="1:21" s="105" customFormat="1" x14ac:dyDescent="0.3">
      <c r="A6336"/>
      <c r="B6336"/>
      <c r="C6336"/>
      <c r="D6336"/>
      <c r="E6336"/>
      <c r="F6336"/>
      <c r="G6336"/>
      <c r="H6336"/>
      <c r="I6336"/>
      <c r="J6336" s="102"/>
      <c r="K6336"/>
      <c r="L6336" s="102"/>
      <c r="M6336" s="135"/>
      <c r="N6336"/>
      <c r="O6336"/>
      <c r="P6336"/>
      <c r="Q6336"/>
      <c r="R6336"/>
      <c r="S6336"/>
      <c r="T6336"/>
      <c r="U6336"/>
    </row>
    <row r="6337" spans="1:21" s="105" customFormat="1" x14ac:dyDescent="0.3">
      <c r="A6337"/>
      <c r="B6337"/>
      <c r="C6337"/>
      <c r="D6337"/>
      <c r="E6337"/>
      <c r="F6337"/>
      <c r="G6337"/>
      <c r="H6337"/>
      <c r="I6337"/>
      <c r="J6337" s="102"/>
      <c r="K6337"/>
      <c r="L6337" s="102"/>
      <c r="M6337" s="135"/>
      <c r="N6337"/>
      <c r="O6337"/>
      <c r="P6337"/>
      <c r="Q6337"/>
      <c r="R6337"/>
      <c r="S6337"/>
      <c r="T6337"/>
      <c r="U6337"/>
    </row>
    <row r="6338" spans="1:21" s="105" customFormat="1" x14ac:dyDescent="0.3">
      <c r="A6338"/>
      <c r="B6338"/>
      <c r="C6338"/>
      <c r="D6338"/>
      <c r="E6338"/>
      <c r="F6338"/>
      <c r="G6338"/>
      <c r="H6338"/>
      <c r="I6338"/>
      <c r="J6338" s="102"/>
      <c r="K6338"/>
      <c r="L6338" s="102"/>
      <c r="M6338" s="135"/>
      <c r="N6338"/>
      <c r="O6338"/>
      <c r="P6338"/>
      <c r="Q6338"/>
      <c r="R6338"/>
      <c r="S6338"/>
      <c r="T6338"/>
      <c r="U6338"/>
    </row>
    <row r="6339" spans="1:21" s="105" customFormat="1" x14ac:dyDescent="0.3">
      <c r="A6339"/>
      <c r="B6339"/>
      <c r="C6339"/>
      <c r="D6339"/>
      <c r="E6339"/>
      <c r="F6339"/>
      <c r="G6339"/>
      <c r="H6339"/>
      <c r="I6339"/>
      <c r="J6339" s="102"/>
      <c r="K6339"/>
      <c r="L6339" s="102"/>
      <c r="M6339" s="135"/>
      <c r="N6339"/>
      <c r="O6339"/>
      <c r="P6339"/>
      <c r="Q6339"/>
      <c r="R6339"/>
      <c r="S6339"/>
      <c r="T6339"/>
      <c r="U6339"/>
    </row>
    <row r="6340" spans="1:21" s="105" customFormat="1" x14ac:dyDescent="0.3">
      <c r="A6340"/>
      <c r="B6340"/>
      <c r="C6340"/>
      <c r="D6340"/>
      <c r="E6340"/>
      <c r="F6340"/>
      <c r="G6340"/>
      <c r="H6340"/>
      <c r="I6340"/>
      <c r="J6340" s="102"/>
      <c r="K6340"/>
      <c r="L6340" s="102"/>
      <c r="M6340" s="135"/>
      <c r="N6340"/>
      <c r="O6340"/>
      <c r="P6340"/>
      <c r="Q6340"/>
      <c r="R6340"/>
      <c r="S6340"/>
      <c r="T6340"/>
      <c r="U6340"/>
    </row>
    <row r="6341" spans="1:21" s="105" customFormat="1" x14ac:dyDescent="0.3">
      <c r="A6341"/>
      <c r="B6341"/>
      <c r="C6341"/>
      <c r="D6341"/>
      <c r="E6341"/>
      <c r="F6341"/>
      <c r="G6341"/>
      <c r="H6341"/>
      <c r="I6341"/>
      <c r="J6341" s="102"/>
      <c r="K6341"/>
      <c r="L6341" s="102"/>
      <c r="M6341" s="135"/>
      <c r="N6341"/>
      <c r="O6341"/>
      <c r="P6341"/>
      <c r="Q6341"/>
      <c r="R6341"/>
      <c r="S6341"/>
      <c r="T6341"/>
      <c r="U6341"/>
    </row>
    <row r="6342" spans="1:21" s="105" customFormat="1" x14ac:dyDescent="0.3">
      <c r="A6342"/>
      <c r="B6342"/>
      <c r="C6342"/>
      <c r="D6342"/>
      <c r="E6342"/>
      <c r="F6342"/>
      <c r="G6342"/>
      <c r="H6342"/>
      <c r="I6342"/>
      <c r="J6342" s="102"/>
      <c r="K6342"/>
      <c r="L6342" s="102"/>
      <c r="M6342" s="135"/>
      <c r="N6342"/>
      <c r="O6342"/>
      <c r="P6342"/>
      <c r="Q6342"/>
      <c r="R6342"/>
      <c r="S6342"/>
      <c r="T6342"/>
      <c r="U6342"/>
    </row>
    <row r="6343" spans="1:21" s="105" customFormat="1" x14ac:dyDescent="0.3">
      <c r="A6343"/>
      <c r="B6343"/>
      <c r="C6343"/>
      <c r="D6343"/>
      <c r="E6343"/>
      <c r="F6343"/>
      <c r="G6343"/>
      <c r="H6343"/>
      <c r="I6343"/>
      <c r="J6343" s="102"/>
      <c r="K6343"/>
      <c r="L6343" s="102"/>
      <c r="M6343" s="135"/>
      <c r="N6343"/>
      <c r="O6343"/>
      <c r="P6343"/>
      <c r="Q6343"/>
      <c r="R6343"/>
      <c r="S6343"/>
      <c r="T6343"/>
      <c r="U6343"/>
    </row>
    <row r="6344" spans="1:21" s="105" customFormat="1" x14ac:dyDescent="0.3">
      <c r="A6344"/>
      <c r="B6344"/>
      <c r="C6344"/>
      <c r="D6344"/>
      <c r="E6344"/>
      <c r="F6344"/>
      <c r="G6344"/>
      <c r="H6344"/>
      <c r="I6344"/>
      <c r="J6344" s="102"/>
      <c r="K6344"/>
      <c r="L6344" s="102"/>
      <c r="M6344" s="135"/>
      <c r="N6344"/>
      <c r="O6344"/>
      <c r="P6344"/>
      <c r="Q6344"/>
      <c r="R6344"/>
      <c r="S6344"/>
      <c r="T6344"/>
      <c r="U6344"/>
    </row>
    <row r="6345" spans="1:21" s="105" customFormat="1" x14ac:dyDescent="0.3">
      <c r="A6345"/>
      <c r="B6345"/>
      <c r="C6345"/>
      <c r="D6345"/>
      <c r="E6345"/>
      <c r="F6345"/>
      <c r="G6345"/>
      <c r="H6345"/>
      <c r="I6345"/>
      <c r="J6345" s="102"/>
      <c r="K6345"/>
      <c r="L6345" s="102"/>
      <c r="M6345" s="135"/>
      <c r="N6345"/>
      <c r="O6345"/>
      <c r="P6345"/>
      <c r="Q6345"/>
      <c r="R6345"/>
      <c r="S6345"/>
      <c r="T6345"/>
      <c r="U6345"/>
    </row>
    <row r="6346" spans="1:21" s="105" customFormat="1" x14ac:dyDescent="0.3">
      <c r="A6346"/>
      <c r="B6346"/>
      <c r="C6346"/>
      <c r="D6346"/>
      <c r="E6346"/>
      <c r="F6346"/>
      <c r="G6346"/>
      <c r="H6346"/>
      <c r="I6346"/>
      <c r="J6346" s="102"/>
      <c r="K6346"/>
      <c r="L6346" s="102"/>
      <c r="M6346" s="135"/>
      <c r="N6346"/>
      <c r="O6346"/>
      <c r="P6346"/>
      <c r="Q6346"/>
      <c r="R6346"/>
      <c r="S6346"/>
      <c r="T6346"/>
      <c r="U6346"/>
    </row>
    <row r="6347" spans="1:21" s="105" customFormat="1" x14ac:dyDescent="0.3">
      <c r="A6347"/>
      <c r="B6347"/>
      <c r="C6347"/>
      <c r="D6347"/>
      <c r="E6347"/>
      <c r="F6347"/>
      <c r="G6347"/>
      <c r="H6347"/>
      <c r="I6347"/>
      <c r="J6347" s="102"/>
      <c r="K6347"/>
      <c r="L6347" s="102"/>
      <c r="M6347" s="135"/>
      <c r="N6347"/>
      <c r="O6347"/>
      <c r="P6347"/>
      <c r="Q6347"/>
      <c r="R6347"/>
      <c r="S6347"/>
      <c r="T6347"/>
      <c r="U6347"/>
    </row>
    <row r="6348" spans="1:21" s="105" customFormat="1" x14ac:dyDescent="0.3">
      <c r="A6348"/>
      <c r="B6348"/>
      <c r="C6348"/>
      <c r="D6348"/>
      <c r="E6348"/>
      <c r="F6348"/>
      <c r="G6348"/>
      <c r="H6348"/>
      <c r="I6348"/>
      <c r="J6348" s="102"/>
      <c r="K6348"/>
      <c r="L6348" s="102"/>
      <c r="M6348" s="135"/>
      <c r="N6348"/>
      <c r="O6348"/>
      <c r="P6348"/>
      <c r="Q6348"/>
      <c r="R6348"/>
      <c r="S6348"/>
      <c r="T6348"/>
      <c r="U6348"/>
    </row>
    <row r="6349" spans="1:21" s="105" customFormat="1" x14ac:dyDescent="0.3">
      <c r="A6349"/>
      <c r="B6349"/>
      <c r="C6349"/>
      <c r="D6349"/>
      <c r="E6349"/>
      <c r="F6349"/>
      <c r="G6349"/>
      <c r="H6349"/>
      <c r="I6349"/>
      <c r="J6349" s="102"/>
      <c r="K6349"/>
      <c r="L6349" s="102"/>
      <c r="M6349" s="135"/>
      <c r="N6349"/>
      <c r="O6349"/>
      <c r="P6349"/>
      <c r="Q6349"/>
      <c r="R6349"/>
      <c r="S6349"/>
      <c r="T6349"/>
      <c r="U6349"/>
    </row>
    <row r="6350" spans="1:21" s="105" customFormat="1" x14ac:dyDescent="0.3">
      <c r="A6350"/>
      <c r="B6350"/>
      <c r="C6350"/>
      <c r="D6350"/>
      <c r="E6350"/>
      <c r="F6350"/>
      <c r="G6350"/>
      <c r="H6350"/>
      <c r="I6350"/>
      <c r="J6350" s="102"/>
      <c r="K6350"/>
      <c r="L6350" s="102"/>
      <c r="M6350" s="135"/>
      <c r="N6350"/>
      <c r="O6350"/>
      <c r="P6350"/>
      <c r="Q6350"/>
      <c r="R6350"/>
      <c r="S6350"/>
      <c r="T6350"/>
      <c r="U6350"/>
    </row>
    <row r="6351" spans="1:21" s="105" customFormat="1" x14ac:dyDescent="0.3">
      <c r="A6351"/>
      <c r="B6351"/>
      <c r="C6351"/>
      <c r="D6351"/>
      <c r="E6351"/>
      <c r="F6351"/>
      <c r="G6351"/>
      <c r="H6351"/>
      <c r="I6351"/>
      <c r="J6351" s="102"/>
      <c r="K6351"/>
      <c r="L6351" s="102"/>
      <c r="M6351" s="135"/>
      <c r="N6351"/>
      <c r="O6351"/>
      <c r="P6351"/>
      <c r="Q6351"/>
      <c r="R6351"/>
      <c r="S6351"/>
      <c r="T6351"/>
      <c r="U6351"/>
    </row>
    <row r="6352" spans="1:21" s="105" customFormat="1" x14ac:dyDescent="0.3">
      <c r="A6352"/>
      <c r="B6352"/>
      <c r="C6352"/>
      <c r="D6352"/>
      <c r="E6352"/>
      <c r="F6352"/>
      <c r="G6352"/>
      <c r="H6352"/>
      <c r="I6352"/>
      <c r="J6352" s="102"/>
      <c r="K6352"/>
      <c r="L6352" s="102"/>
      <c r="M6352" s="135"/>
      <c r="N6352"/>
      <c r="O6352"/>
      <c r="P6352"/>
      <c r="Q6352"/>
      <c r="R6352"/>
      <c r="S6352"/>
      <c r="T6352"/>
      <c r="U6352"/>
    </row>
    <row r="6353" spans="1:21" s="105" customFormat="1" x14ac:dyDescent="0.3">
      <c r="A6353"/>
      <c r="B6353"/>
      <c r="C6353"/>
      <c r="D6353"/>
      <c r="E6353"/>
      <c r="F6353"/>
      <c r="G6353"/>
      <c r="H6353"/>
      <c r="I6353"/>
      <c r="J6353" s="102"/>
      <c r="K6353"/>
      <c r="L6353" s="102"/>
      <c r="M6353" s="135"/>
      <c r="N6353"/>
      <c r="O6353"/>
      <c r="P6353"/>
      <c r="Q6353"/>
      <c r="R6353"/>
      <c r="S6353"/>
      <c r="T6353"/>
      <c r="U6353"/>
    </row>
    <row r="6354" spans="1:21" s="105" customFormat="1" x14ac:dyDescent="0.3">
      <c r="A6354"/>
      <c r="B6354"/>
      <c r="C6354"/>
      <c r="D6354"/>
      <c r="E6354"/>
      <c r="F6354"/>
      <c r="G6354"/>
      <c r="H6354"/>
      <c r="I6354"/>
      <c r="J6354" s="102"/>
      <c r="K6354"/>
      <c r="L6354" s="102"/>
      <c r="M6354" s="135"/>
      <c r="N6354"/>
      <c r="O6354"/>
      <c r="P6354"/>
      <c r="Q6354"/>
      <c r="R6354"/>
      <c r="S6354"/>
      <c r="T6354"/>
      <c r="U6354"/>
    </row>
    <row r="6355" spans="1:21" s="105" customFormat="1" x14ac:dyDescent="0.3">
      <c r="A6355"/>
      <c r="B6355"/>
      <c r="C6355"/>
      <c r="D6355"/>
      <c r="E6355"/>
      <c r="F6355"/>
      <c r="G6355"/>
      <c r="H6355"/>
      <c r="I6355"/>
      <c r="J6355" s="102"/>
      <c r="K6355"/>
      <c r="L6355" s="102"/>
      <c r="M6355" s="135"/>
      <c r="N6355"/>
      <c r="O6355"/>
      <c r="P6355"/>
      <c r="Q6355"/>
      <c r="R6355"/>
      <c r="S6355"/>
      <c r="T6355"/>
      <c r="U6355"/>
    </row>
    <row r="6356" spans="1:21" s="105" customFormat="1" x14ac:dyDescent="0.3">
      <c r="A6356"/>
      <c r="B6356"/>
      <c r="C6356"/>
      <c r="D6356"/>
      <c r="E6356"/>
      <c r="F6356"/>
      <c r="G6356"/>
      <c r="H6356"/>
      <c r="I6356"/>
      <c r="J6356" s="102"/>
      <c r="K6356"/>
      <c r="L6356" s="102"/>
      <c r="M6356" s="135"/>
      <c r="N6356"/>
      <c r="O6356"/>
      <c r="P6356"/>
      <c r="Q6356"/>
      <c r="R6356"/>
      <c r="S6356"/>
      <c r="T6356"/>
      <c r="U6356"/>
    </row>
    <row r="6357" spans="1:21" s="105" customFormat="1" x14ac:dyDescent="0.3">
      <c r="A6357"/>
      <c r="B6357"/>
      <c r="C6357"/>
      <c r="D6357"/>
      <c r="E6357"/>
      <c r="F6357"/>
      <c r="G6357"/>
      <c r="H6357"/>
      <c r="I6357"/>
      <c r="J6357" s="102"/>
      <c r="K6357"/>
      <c r="L6357" s="102"/>
      <c r="M6357" s="135"/>
      <c r="N6357"/>
      <c r="O6357"/>
      <c r="P6357"/>
      <c r="Q6357"/>
      <c r="R6357"/>
      <c r="S6357"/>
      <c r="T6357"/>
      <c r="U6357"/>
    </row>
    <row r="6358" spans="1:21" s="105" customFormat="1" x14ac:dyDescent="0.3">
      <c r="A6358"/>
      <c r="B6358"/>
      <c r="C6358"/>
      <c r="D6358"/>
      <c r="E6358"/>
      <c r="F6358"/>
      <c r="G6358"/>
      <c r="H6358"/>
      <c r="I6358"/>
      <c r="J6358" s="102"/>
      <c r="K6358"/>
      <c r="L6358" s="102"/>
      <c r="M6358" s="135"/>
      <c r="N6358"/>
      <c r="O6358"/>
      <c r="P6358"/>
      <c r="Q6358"/>
      <c r="R6358"/>
      <c r="S6358"/>
      <c r="T6358"/>
      <c r="U6358"/>
    </row>
    <row r="6359" spans="1:21" s="105" customFormat="1" x14ac:dyDescent="0.3">
      <c r="A6359"/>
      <c r="B6359"/>
      <c r="C6359"/>
      <c r="D6359"/>
      <c r="E6359"/>
      <c r="F6359"/>
      <c r="G6359"/>
      <c r="H6359"/>
      <c r="I6359"/>
      <c r="J6359" s="102"/>
      <c r="K6359"/>
      <c r="L6359" s="102"/>
      <c r="M6359" s="135"/>
      <c r="N6359"/>
      <c r="O6359"/>
      <c r="P6359"/>
      <c r="Q6359"/>
      <c r="R6359"/>
      <c r="S6359"/>
      <c r="T6359"/>
      <c r="U6359"/>
    </row>
    <row r="6360" spans="1:21" s="105" customFormat="1" x14ac:dyDescent="0.3">
      <c r="A6360"/>
      <c r="B6360"/>
      <c r="C6360"/>
      <c r="D6360"/>
      <c r="E6360"/>
      <c r="F6360"/>
      <c r="G6360"/>
      <c r="H6360"/>
      <c r="I6360"/>
      <c r="J6360" s="102"/>
      <c r="K6360"/>
      <c r="L6360" s="102"/>
      <c r="M6360" s="135"/>
      <c r="N6360"/>
      <c r="O6360"/>
      <c r="P6360"/>
      <c r="Q6360"/>
      <c r="R6360"/>
      <c r="S6360"/>
      <c r="T6360"/>
      <c r="U6360"/>
    </row>
    <row r="6361" spans="1:21" s="105" customFormat="1" x14ac:dyDescent="0.3">
      <c r="A6361"/>
      <c r="B6361"/>
      <c r="C6361"/>
      <c r="D6361"/>
      <c r="E6361"/>
      <c r="F6361"/>
      <c r="G6361"/>
      <c r="H6361"/>
      <c r="I6361"/>
      <c r="J6361" s="102"/>
      <c r="K6361"/>
      <c r="L6361" s="102"/>
      <c r="M6361" s="135"/>
      <c r="N6361"/>
      <c r="O6361"/>
      <c r="P6361"/>
      <c r="Q6361"/>
      <c r="R6361"/>
      <c r="S6361"/>
      <c r="T6361"/>
      <c r="U6361"/>
    </row>
    <row r="6362" spans="1:21" s="105" customFormat="1" x14ac:dyDescent="0.3">
      <c r="A6362"/>
      <c r="B6362"/>
      <c r="C6362"/>
      <c r="D6362"/>
      <c r="E6362"/>
      <c r="F6362"/>
      <c r="G6362"/>
      <c r="H6362"/>
      <c r="I6362"/>
      <c r="J6362" s="102"/>
      <c r="K6362"/>
      <c r="L6362" s="102"/>
      <c r="M6362" s="135"/>
      <c r="N6362"/>
      <c r="O6362"/>
      <c r="P6362"/>
      <c r="Q6362"/>
      <c r="R6362"/>
      <c r="S6362"/>
      <c r="T6362"/>
      <c r="U6362"/>
    </row>
    <row r="6363" spans="1:21" s="105" customFormat="1" x14ac:dyDescent="0.3">
      <c r="A6363"/>
      <c r="B6363"/>
      <c r="C6363"/>
      <c r="D6363"/>
      <c r="E6363"/>
      <c r="F6363"/>
      <c r="G6363"/>
      <c r="H6363"/>
      <c r="I6363"/>
      <c r="J6363" s="102"/>
      <c r="K6363"/>
      <c r="L6363" s="102"/>
      <c r="M6363" s="135"/>
      <c r="N6363"/>
      <c r="O6363"/>
      <c r="P6363"/>
      <c r="Q6363"/>
      <c r="R6363"/>
      <c r="S6363"/>
      <c r="T6363"/>
      <c r="U6363"/>
    </row>
    <row r="6364" spans="1:21" s="105" customFormat="1" x14ac:dyDescent="0.3">
      <c r="A6364"/>
      <c r="B6364"/>
      <c r="C6364"/>
      <c r="D6364"/>
      <c r="E6364"/>
      <c r="F6364"/>
      <c r="G6364"/>
      <c r="H6364"/>
      <c r="I6364"/>
      <c r="J6364" s="102"/>
      <c r="K6364"/>
      <c r="L6364" s="102"/>
      <c r="M6364" s="135"/>
      <c r="N6364"/>
      <c r="O6364"/>
      <c r="P6364"/>
      <c r="Q6364"/>
      <c r="R6364"/>
      <c r="S6364"/>
      <c r="T6364"/>
      <c r="U6364"/>
    </row>
    <row r="6365" spans="1:21" s="105" customFormat="1" x14ac:dyDescent="0.3">
      <c r="A6365"/>
      <c r="B6365"/>
      <c r="C6365"/>
      <c r="D6365"/>
      <c r="E6365"/>
      <c r="F6365"/>
      <c r="G6365"/>
      <c r="H6365"/>
      <c r="I6365"/>
      <c r="J6365" s="102"/>
      <c r="K6365"/>
      <c r="L6365" s="102"/>
      <c r="M6365" s="135"/>
      <c r="N6365"/>
      <c r="O6365"/>
      <c r="P6365"/>
      <c r="Q6365"/>
      <c r="R6365"/>
      <c r="S6365"/>
      <c r="T6365"/>
      <c r="U6365"/>
    </row>
    <row r="6366" spans="1:21" s="105" customFormat="1" x14ac:dyDescent="0.3">
      <c r="A6366"/>
      <c r="B6366"/>
      <c r="C6366"/>
      <c r="D6366"/>
      <c r="E6366"/>
      <c r="F6366"/>
      <c r="G6366"/>
      <c r="H6366"/>
      <c r="I6366"/>
      <c r="J6366" s="102"/>
      <c r="K6366"/>
      <c r="L6366" s="102"/>
      <c r="M6366" s="135"/>
      <c r="N6366"/>
      <c r="O6366"/>
      <c r="P6366"/>
      <c r="Q6366"/>
      <c r="R6366"/>
      <c r="S6366"/>
      <c r="T6366"/>
      <c r="U6366"/>
    </row>
    <row r="6367" spans="1:21" s="105" customFormat="1" x14ac:dyDescent="0.3">
      <c r="A6367"/>
      <c r="B6367"/>
      <c r="C6367"/>
      <c r="D6367"/>
      <c r="E6367"/>
      <c r="F6367"/>
      <c r="G6367"/>
      <c r="H6367"/>
      <c r="I6367"/>
      <c r="J6367" s="102"/>
      <c r="K6367"/>
      <c r="L6367" s="102"/>
      <c r="M6367" s="135"/>
      <c r="N6367"/>
      <c r="O6367"/>
      <c r="P6367"/>
      <c r="Q6367"/>
      <c r="R6367"/>
      <c r="S6367"/>
      <c r="T6367"/>
      <c r="U6367"/>
    </row>
    <row r="6368" spans="1:21" s="105" customFormat="1" x14ac:dyDescent="0.3">
      <c r="A6368"/>
      <c r="B6368"/>
      <c r="C6368"/>
      <c r="D6368"/>
      <c r="E6368"/>
      <c r="F6368"/>
      <c r="G6368"/>
      <c r="H6368"/>
      <c r="I6368"/>
      <c r="J6368" s="102"/>
      <c r="K6368"/>
      <c r="L6368" s="102"/>
      <c r="M6368" s="135"/>
      <c r="N6368"/>
      <c r="O6368"/>
      <c r="P6368"/>
      <c r="Q6368"/>
      <c r="R6368"/>
      <c r="S6368"/>
      <c r="T6368"/>
      <c r="U6368"/>
    </row>
    <row r="6369" spans="1:21" s="105" customFormat="1" x14ac:dyDescent="0.3">
      <c r="A6369"/>
      <c r="B6369"/>
      <c r="C6369"/>
      <c r="D6369"/>
      <c r="E6369"/>
      <c r="F6369"/>
      <c r="G6369"/>
      <c r="H6369"/>
      <c r="I6369"/>
      <c r="J6369" s="102"/>
      <c r="K6369"/>
      <c r="L6369" s="102"/>
      <c r="M6369" s="135"/>
      <c r="N6369"/>
      <c r="O6369"/>
      <c r="P6369"/>
      <c r="Q6369"/>
      <c r="R6369"/>
      <c r="S6369"/>
      <c r="T6369"/>
      <c r="U6369"/>
    </row>
    <row r="6370" spans="1:21" s="105" customFormat="1" x14ac:dyDescent="0.3">
      <c r="A6370"/>
      <c r="B6370"/>
      <c r="C6370"/>
      <c r="D6370"/>
      <c r="E6370"/>
      <c r="F6370"/>
      <c r="G6370"/>
      <c r="H6370"/>
      <c r="I6370"/>
      <c r="J6370" s="102"/>
      <c r="K6370"/>
      <c r="L6370" s="102"/>
      <c r="M6370" s="135"/>
      <c r="N6370"/>
      <c r="O6370"/>
      <c r="P6370"/>
      <c r="Q6370"/>
      <c r="R6370"/>
      <c r="S6370"/>
      <c r="T6370"/>
      <c r="U6370"/>
    </row>
    <row r="6371" spans="1:21" s="105" customFormat="1" x14ac:dyDescent="0.3">
      <c r="A6371"/>
      <c r="B6371"/>
      <c r="C6371"/>
      <c r="D6371"/>
      <c r="E6371"/>
      <c r="F6371"/>
      <c r="G6371"/>
      <c r="H6371"/>
      <c r="I6371"/>
      <c r="J6371" s="102"/>
      <c r="K6371"/>
      <c r="L6371" s="102"/>
      <c r="M6371" s="135"/>
      <c r="N6371"/>
      <c r="O6371"/>
      <c r="P6371"/>
      <c r="Q6371"/>
      <c r="R6371"/>
      <c r="S6371"/>
      <c r="T6371"/>
      <c r="U6371"/>
    </row>
    <row r="6372" spans="1:21" s="105" customFormat="1" x14ac:dyDescent="0.3">
      <c r="A6372"/>
      <c r="B6372"/>
      <c r="C6372"/>
      <c r="D6372"/>
      <c r="E6372"/>
      <c r="F6372"/>
      <c r="G6372"/>
      <c r="H6372"/>
      <c r="I6372"/>
      <c r="J6372" s="102"/>
      <c r="K6372"/>
      <c r="L6372" s="102"/>
      <c r="M6372" s="135"/>
      <c r="N6372"/>
      <c r="O6372"/>
      <c r="P6372"/>
      <c r="Q6372"/>
      <c r="R6372"/>
      <c r="S6372"/>
      <c r="T6372"/>
      <c r="U6372"/>
    </row>
    <row r="6373" spans="1:21" s="105" customFormat="1" x14ac:dyDescent="0.3">
      <c r="A6373"/>
      <c r="B6373"/>
      <c r="C6373"/>
      <c r="D6373"/>
      <c r="E6373"/>
      <c r="F6373"/>
      <c r="G6373"/>
      <c r="H6373"/>
      <c r="I6373"/>
      <c r="J6373" s="102"/>
      <c r="K6373"/>
      <c r="L6373" s="102"/>
      <c r="M6373" s="135"/>
      <c r="N6373"/>
      <c r="O6373"/>
      <c r="P6373"/>
      <c r="Q6373"/>
      <c r="R6373"/>
      <c r="S6373"/>
      <c r="T6373"/>
      <c r="U6373"/>
    </row>
    <row r="6374" spans="1:21" s="105" customFormat="1" x14ac:dyDescent="0.3">
      <c r="A6374"/>
      <c r="B6374"/>
      <c r="C6374"/>
      <c r="D6374"/>
      <c r="E6374"/>
      <c r="F6374"/>
      <c r="G6374"/>
      <c r="H6374"/>
      <c r="I6374"/>
      <c r="J6374" s="102"/>
      <c r="K6374"/>
      <c r="L6374" s="102"/>
      <c r="M6374" s="135"/>
      <c r="N6374"/>
      <c r="O6374"/>
      <c r="P6374"/>
      <c r="Q6374"/>
      <c r="R6374"/>
      <c r="S6374"/>
      <c r="T6374"/>
      <c r="U6374"/>
    </row>
    <row r="6375" spans="1:21" s="105" customFormat="1" x14ac:dyDescent="0.3">
      <c r="A6375"/>
      <c r="B6375"/>
      <c r="C6375"/>
      <c r="D6375"/>
      <c r="E6375"/>
      <c r="F6375"/>
      <c r="G6375"/>
      <c r="H6375"/>
      <c r="I6375"/>
      <c r="J6375" s="102"/>
      <c r="K6375"/>
      <c r="L6375" s="102"/>
      <c r="M6375" s="135"/>
      <c r="N6375"/>
      <c r="O6375"/>
      <c r="P6375"/>
      <c r="Q6375"/>
      <c r="R6375"/>
      <c r="S6375"/>
      <c r="T6375"/>
      <c r="U6375"/>
    </row>
    <row r="6376" spans="1:21" s="105" customFormat="1" x14ac:dyDescent="0.3">
      <c r="A6376"/>
      <c r="B6376"/>
      <c r="C6376"/>
      <c r="D6376"/>
      <c r="E6376"/>
      <c r="F6376"/>
      <c r="G6376"/>
      <c r="H6376"/>
      <c r="I6376"/>
      <c r="J6376" s="102"/>
      <c r="K6376"/>
      <c r="L6376" s="102"/>
      <c r="M6376" s="135"/>
      <c r="N6376"/>
      <c r="O6376"/>
      <c r="P6376"/>
      <c r="Q6376"/>
      <c r="R6376"/>
      <c r="S6376"/>
      <c r="T6376"/>
      <c r="U6376"/>
    </row>
    <row r="6377" spans="1:21" s="105" customFormat="1" x14ac:dyDescent="0.3">
      <c r="A6377"/>
      <c r="B6377"/>
      <c r="C6377"/>
      <c r="D6377"/>
      <c r="E6377"/>
      <c r="F6377"/>
      <c r="G6377"/>
      <c r="H6377"/>
      <c r="I6377"/>
      <c r="J6377" s="102"/>
      <c r="K6377"/>
      <c r="L6377" s="102"/>
      <c r="M6377" s="135"/>
      <c r="N6377"/>
      <c r="O6377"/>
      <c r="P6377"/>
      <c r="Q6377"/>
      <c r="R6377"/>
      <c r="S6377"/>
      <c r="T6377"/>
      <c r="U6377"/>
    </row>
    <row r="6378" spans="1:21" s="105" customFormat="1" x14ac:dyDescent="0.3">
      <c r="A6378"/>
      <c r="B6378"/>
      <c r="C6378"/>
      <c r="D6378"/>
      <c r="E6378"/>
      <c r="F6378"/>
      <c r="G6378"/>
      <c r="H6378"/>
      <c r="I6378"/>
      <c r="J6378" s="102"/>
      <c r="K6378"/>
      <c r="L6378" s="102"/>
      <c r="M6378" s="135"/>
      <c r="N6378"/>
      <c r="O6378"/>
      <c r="P6378"/>
      <c r="Q6378"/>
      <c r="R6378"/>
      <c r="S6378"/>
      <c r="T6378"/>
      <c r="U6378"/>
    </row>
    <row r="6379" spans="1:21" s="105" customFormat="1" x14ac:dyDescent="0.3">
      <c r="A6379"/>
      <c r="B6379"/>
      <c r="C6379"/>
      <c r="D6379"/>
      <c r="E6379"/>
      <c r="F6379"/>
      <c r="G6379"/>
      <c r="H6379"/>
      <c r="I6379"/>
      <c r="J6379" s="102"/>
      <c r="K6379"/>
      <c r="L6379" s="102"/>
      <c r="M6379" s="135"/>
      <c r="N6379"/>
      <c r="O6379"/>
      <c r="P6379"/>
      <c r="Q6379"/>
      <c r="R6379"/>
      <c r="S6379"/>
      <c r="T6379"/>
      <c r="U6379"/>
    </row>
    <row r="6380" spans="1:21" s="105" customFormat="1" x14ac:dyDescent="0.3">
      <c r="A6380"/>
      <c r="B6380"/>
      <c r="C6380"/>
      <c r="D6380"/>
      <c r="E6380"/>
      <c r="F6380"/>
      <c r="G6380"/>
      <c r="H6380"/>
      <c r="I6380"/>
      <c r="J6380" s="102"/>
      <c r="K6380"/>
      <c r="L6380" s="102"/>
      <c r="M6380" s="135"/>
      <c r="N6380"/>
      <c r="O6380"/>
      <c r="P6380"/>
      <c r="Q6380"/>
      <c r="R6380"/>
      <c r="S6380"/>
      <c r="T6380"/>
      <c r="U6380"/>
    </row>
    <row r="6381" spans="1:21" s="105" customFormat="1" x14ac:dyDescent="0.3">
      <c r="A6381"/>
      <c r="B6381"/>
      <c r="C6381"/>
      <c r="D6381"/>
      <c r="E6381"/>
      <c r="F6381"/>
      <c r="G6381"/>
      <c r="H6381"/>
      <c r="I6381"/>
      <c r="J6381" s="102"/>
      <c r="K6381"/>
      <c r="L6381" s="102"/>
      <c r="M6381" s="135"/>
      <c r="N6381"/>
      <c r="O6381"/>
      <c r="P6381"/>
      <c r="Q6381"/>
      <c r="R6381"/>
      <c r="S6381"/>
      <c r="T6381"/>
      <c r="U6381"/>
    </row>
    <row r="6382" spans="1:21" s="105" customFormat="1" x14ac:dyDescent="0.3">
      <c r="A6382"/>
      <c r="B6382"/>
      <c r="C6382"/>
      <c r="D6382"/>
      <c r="E6382"/>
      <c r="F6382"/>
      <c r="G6382"/>
      <c r="H6382"/>
      <c r="I6382"/>
      <c r="J6382" s="102"/>
      <c r="K6382"/>
      <c r="L6382" s="102"/>
      <c r="M6382" s="135"/>
      <c r="N6382"/>
      <c r="O6382"/>
      <c r="P6382"/>
      <c r="Q6382"/>
      <c r="R6382"/>
      <c r="S6382"/>
      <c r="T6382"/>
      <c r="U6382"/>
    </row>
    <row r="6383" spans="1:21" s="105" customFormat="1" x14ac:dyDescent="0.3">
      <c r="A6383"/>
      <c r="B6383"/>
      <c r="C6383"/>
      <c r="D6383"/>
      <c r="E6383"/>
      <c r="F6383"/>
      <c r="G6383"/>
      <c r="H6383"/>
      <c r="I6383"/>
      <c r="J6383" s="102"/>
      <c r="K6383"/>
      <c r="L6383" s="102"/>
      <c r="M6383" s="135"/>
      <c r="N6383"/>
      <c r="O6383"/>
      <c r="P6383"/>
      <c r="Q6383"/>
      <c r="R6383"/>
      <c r="S6383"/>
      <c r="T6383"/>
      <c r="U6383"/>
    </row>
    <row r="6384" spans="1:21" s="105" customFormat="1" x14ac:dyDescent="0.3">
      <c r="A6384"/>
      <c r="B6384"/>
      <c r="C6384"/>
      <c r="D6384"/>
      <c r="E6384"/>
      <c r="F6384"/>
      <c r="G6384"/>
      <c r="H6384"/>
      <c r="I6384"/>
      <c r="J6384" s="102"/>
      <c r="K6384"/>
      <c r="L6384" s="102"/>
      <c r="M6384" s="135"/>
      <c r="N6384"/>
      <c r="O6384"/>
      <c r="P6384"/>
      <c r="Q6384"/>
      <c r="R6384"/>
      <c r="S6384"/>
      <c r="T6384"/>
      <c r="U6384"/>
    </row>
    <row r="6385" spans="1:21" s="105" customFormat="1" x14ac:dyDescent="0.3">
      <c r="A6385"/>
      <c r="B6385"/>
      <c r="C6385"/>
      <c r="D6385"/>
      <c r="E6385"/>
      <c r="F6385"/>
      <c r="G6385"/>
      <c r="H6385"/>
      <c r="I6385"/>
      <c r="J6385" s="102"/>
      <c r="K6385"/>
      <c r="L6385" s="102"/>
      <c r="M6385" s="135"/>
      <c r="N6385"/>
      <c r="O6385"/>
      <c r="P6385"/>
      <c r="Q6385"/>
      <c r="R6385"/>
      <c r="S6385"/>
      <c r="T6385"/>
      <c r="U6385"/>
    </row>
    <row r="6386" spans="1:21" s="105" customFormat="1" x14ac:dyDescent="0.3">
      <c r="A6386"/>
      <c r="B6386"/>
      <c r="C6386"/>
      <c r="D6386"/>
      <c r="E6386"/>
      <c r="F6386"/>
      <c r="G6386"/>
      <c r="H6386"/>
      <c r="I6386"/>
      <c r="J6386" s="102"/>
      <c r="K6386"/>
      <c r="L6386" s="102"/>
      <c r="M6386" s="135"/>
      <c r="N6386"/>
      <c r="O6386"/>
      <c r="P6386"/>
      <c r="Q6386"/>
      <c r="R6386"/>
      <c r="S6386"/>
      <c r="T6386"/>
      <c r="U6386"/>
    </row>
    <row r="6387" spans="1:21" s="105" customFormat="1" x14ac:dyDescent="0.3">
      <c r="A6387"/>
      <c r="B6387"/>
      <c r="C6387"/>
      <c r="D6387"/>
      <c r="E6387"/>
      <c r="F6387"/>
      <c r="G6387"/>
      <c r="H6387"/>
      <c r="I6387"/>
      <c r="J6387" s="102"/>
      <c r="K6387"/>
      <c r="L6387" s="102"/>
      <c r="M6387" s="135"/>
      <c r="N6387"/>
      <c r="O6387"/>
      <c r="P6387"/>
      <c r="Q6387"/>
      <c r="R6387"/>
      <c r="S6387"/>
      <c r="T6387"/>
      <c r="U6387"/>
    </row>
    <row r="6388" spans="1:21" s="105" customFormat="1" x14ac:dyDescent="0.3">
      <c r="A6388"/>
      <c r="B6388"/>
      <c r="C6388"/>
      <c r="D6388"/>
      <c r="E6388"/>
      <c r="F6388"/>
      <c r="G6388"/>
      <c r="H6388"/>
      <c r="I6388"/>
      <c r="J6388" s="102"/>
      <c r="K6388"/>
      <c r="L6388" s="102"/>
      <c r="M6388" s="135"/>
      <c r="N6388"/>
      <c r="O6388"/>
      <c r="P6388"/>
      <c r="Q6388"/>
      <c r="R6388"/>
      <c r="S6388"/>
      <c r="T6388"/>
      <c r="U6388"/>
    </row>
    <row r="6389" spans="1:21" s="105" customFormat="1" x14ac:dyDescent="0.3">
      <c r="A6389"/>
      <c r="B6389"/>
      <c r="C6389"/>
      <c r="D6389"/>
      <c r="E6389"/>
      <c r="F6389"/>
      <c r="G6389"/>
      <c r="H6389"/>
      <c r="I6389"/>
      <c r="J6389" s="102"/>
      <c r="K6389"/>
      <c r="L6389" s="102"/>
      <c r="M6389" s="135"/>
      <c r="N6389"/>
      <c r="O6389"/>
      <c r="P6389"/>
      <c r="Q6389"/>
      <c r="R6389"/>
      <c r="S6389"/>
      <c r="T6389"/>
      <c r="U6389"/>
    </row>
    <row r="6390" spans="1:21" s="105" customFormat="1" x14ac:dyDescent="0.3">
      <c r="A6390"/>
      <c r="B6390"/>
      <c r="C6390"/>
      <c r="D6390"/>
      <c r="E6390"/>
      <c r="F6390"/>
      <c r="G6390"/>
      <c r="H6390"/>
      <c r="I6390"/>
      <c r="J6390" s="102"/>
      <c r="K6390"/>
      <c r="L6390" s="102"/>
      <c r="M6390" s="135"/>
      <c r="N6390"/>
      <c r="O6390"/>
      <c r="P6390"/>
      <c r="Q6390"/>
      <c r="R6390"/>
      <c r="S6390"/>
      <c r="T6390"/>
      <c r="U6390"/>
    </row>
    <row r="6391" spans="1:21" s="105" customFormat="1" x14ac:dyDescent="0.3">
      <c r="A6391"/>
      <c r="B6391"/>
      <c r="C6391"/>
      <c r="D6391"/>
      <c r="E6391"/>
      <c r="F6391"/>
      <c r="G6391"/>
      <c r="H6391"/>
      <c r="I6391"/>
      <c r="J6391" s="102"/>
      <c r="K6391"/>
      <c r="L6391" s="102"/>
      <c r="M6391" s="135"/>
      <c r="N6391"/>
      <c r="O6391"/>
      <c r="P6391"/>
      <c r="Q6391"/>
      <c r="R6391"/>
      <c r="S6391"/>
      <c r="T6391"/>
      <c r="U6391"/>
    </row>
    <row r="6392" spans="1:21" s="105" customFormat="1" x14ac:dyDescent="0.3">
      <c r="A6392"/>
      <c r="B6392"/>
      <c r="C6392"/>
      <c r="D6392"/>
      <c r="E6392"/>
      <c r="F6392"/>
      <c r="G6392"/>
      <c r="H6392"/>
      <c r="I6392"/>
      <c r="J6392" s="102"/>
      <c r="K6392"/>
      <c r="L6392" s="102"/>
      <c r="M6392" s="135"/>
      <c r="N6392"/>
      <c r="O6392"/>
      <c r="P6392"/>
      <c r="Q6392"/>
      <c r="R6392"/>
      <c r="S6392"/>
      <c r="T6392"/>
      <c r="U6392"/>
    </row>
    <row r="6393" spans="1:21" s="105" customFormat="1" x14ac:dyDescent="0.3">
      <c r="A6393"/>
      <c r="B6393"/>
      <c r="C6393"/>
      <c r="D6393"/>
      <c r="E6393"/>
      <c r="F6393"/>
      <c r="G6393"/>
      <c r="H6393"/>
      <c r="I6393"/>
      <c r="J6393" s="102"/>
      <c r="K6393"/>
      <c r="L6393" s="102"/>
      <c r="M6393" s="135"/>
      <c r="N6393"/>
      <c r="O6393"/>
      <c r="P6393"/>
      <c r="Q6393"/>
      <c r="R6393"/>
      <c r="S6393"/>
      <c r="T6393"/>
      <c r="U6393"/>
    </row>
    <row r="6394" spans="1:21" s="105" customFormat="1" x14ac:dyDescent="0.3">
      <c r="A6394"/>
      <c r="B6394"/>
      <c r="C6394"/>
      <c r="D6394"/>
      <c r="E6394"/>
      <c r="F6394"/>
      <c r="G6394"/>
      <c r="H6394"/>
      <c r="I6394"/>
      <c r="J6394" s="102"/>
      <c r="K6394"/>
      <c r="L6394" s="102"/>
      <c r="M6394" s="135"/>
      <c r="N6394"/>
      <c r="O6394"/>
      <c r="P6394"/>
      <c r="Q6394"/>
      <c r="R6394"/>
      <c r="S6394"/>
      <c r="T6394"/>
      <c r="U6394"/>
    </row>
    <row r="6395" spans="1:21" s="105" customFormat="1" x14ac:dyDescent="0.3">
      <c r="A6395"/>
      <c r="B6395"/>
      <c r="C6395"/>
      <c r="D6395"/>
      <c r="E6395"/>
      <c r="F6395"/>
      <c r="G6395"/>
      <c r="H6395"/>
      <c r="I6395"/>
      <c r="J6395" s="102"/>
      <c r="K6395"/>
      <c r="L6395" s="102"/>
      <c r="M6395" s="135"/>
      <c r="N6395"/>
      <c r="O6395"/>
      <c r="P6395"/>
      <c r="Q6395"/>
      <c r="R6395"/>
      <c r="S6395"/>
      <c r="T6395"/>
      <c r="U6395"/>
    </row>
    <row r="6396" spans="1:21" s="105" customFormat="1" x14ac:dyDescent="0.3">
      <c r="A6396"/>
      <c r="B6396"/>
      <c r="C6396"/>
      <c r="D6396"/>
      <c r="E6396"/>
      <c r="F6396"/>
      <c r="G6396"/>
      <c r="H6396"/>
      <c r="I6396"/>
      <c r="J6396" s="102"/>
      <c r="K6396"/>
      <c r="L6396" s="102"/>
      <c r="M6396" s="135"/>
      <c r="N6396"/>
      <c r="O6396"/>
      <c r="P6396"/>
      <c r="Q6396"/>
      <c r="R6396"/>
      <c r="S6396"/>
      <c r="T6396"/>
      <c r="U6396"/>
    </row>
    <row r="6397" spans="1:21" s="105" customFormat="1" x14ac:dyDescent="0.3">
      <c r="A6397"/>
      <c r="B6397"/>
      <c r="C6397"/>
      <c r="D6397"/>
      <c r="E6397"/>
      <c r="F6397"/>
      <c r="G6397"/>
      <c r="H6397"/>
      <c r="I6397"/>
      <c r="J6397" s="102"/>
      <c r="K6397"/>
      <c r="L6397" s="102"/>
      <c r="M6397" s="135"/>
      <c r="N6397"/>
      <c r="O6397"/>
      <c r="P6397"/>
      <c r="Q6397"/>
      <c r="R6397"/>
      <c r="S6397"/>
      <c r="T6397"/>
      <c r="U6397"/>
    </row>
    <row r="6398" spans="1:21" s="105" customFormat="1" x14ac:dyDescent="0.3">
      <c r="A6398"/>
      <c r="B6398"/>
      <c r="C6398"/>
      <c r="D6398"/>
      <c r="E6398"/>
      <c r="F6398"/>
      <c r="G6398"/>
      <c r="H6398"/>
      <c r="I6398"/>
      <c r="J6398" s="102"/>
      <c r="K6398"/>
      <c r="L6398" s="102"/>
      <c r="M6398" s="135"/>
      <c r="N6398"/>
      <c r="O6398"/>
      <c r="P6398"/>
      <c r="Q6398"/>
      <c r="R6398"/>
      <c r="S6398"/>
      <c r="T6398"/>
      <c r="U6398"/>
    </row>
    <row r="6399" spans="1:21" s="105" customFormat="1" x14ac:dyDescent="0.3">
      <c r="A6399"/>
      <c r="B6399"/>
      <c r="C6399"/>
      <c r="D6399"/>
      <c r="E6399"/>
      <c r="F6399"/>
      <c r="G6399"/>
      <c r="H6399"/>
      <c r="I6399"/>
      <c r="J6399" s="102"/>
      <c r="K6399"/>
      <c r="L6399" s="102"/>
      <c r="M6399" s="135"/>
      <c r="N6399"/>
      <c r="O6399"/>
      <c r="P6399"/>
      <c r="Q6399"/>
      <c r="R6399"/>
      <c r="S6399"/>
      <c r="T6399"/>
      <c r="U6399"/>
    </row>
    <row r="6400" spans="1:21" s="105" customFormat="1" x14ac:dyDescent="0.3">
      <c r="A6400"/>
      <c r="B6400"/>
      <c r="C6400"/>
      <c r="D6400"/>
      <c r="E6400"/>
      <c r="F6400"/>
      <c r="G6400"/>
      <c r="H6400"/>
      <c r="I6400"/>
      <c r="J6400" s="102"/>
      <c r="K6400"/>
      <c r="L6400" s="102"/>
      <c r="M6400" s="135"/>
      <c r="N6400"/>
      <c r="O6400"/>
      <c r="P6400"/>
      <c r="Q6400"/>
      <c r="R6400"/>
      <c r="S6400"/>
      <c r="T6400"/>
      <c r="U6400"/>
    </row>
    <row r="6401" spans="1:21" s="105" customFormat="1" x14ac:dyDescent="0.3">
      <c r="A6401"/>
      <c r="B6401"/>
      <c r="C6401"/>
      <c r="D6401"/>
      <c r="E6401"/>
      <c r="F6401"/>
      <c r="G6401"/>
      <c r="H6401"/>
      <c r="I6401"/>
      <c r="J6401" s="102"/>
      <c r="K6401"/>
      <c r="L6401" s="102"/>
      <c r="M6401" s="135"/>
      <c r="N6401"/>
      <c r="O6401"/>
      <c r="P6401"/>
      <c r="Q6401"/>
      <c r="R6401"/>
      <c r="S6401"/>
      <c r="T6401"/>
      <c r="U6401"/>
    </row>
    <row r="6402" spans="1:21" s="105" customFormat="1" x14ac:dyDescent="0.3">
      <c r="A6402"/>
      <c r="B6402"/>
      <c r="C6402"/>
      <c r="D6402"/>
      <c r="E6402"/>
      <c r="F6402"/>
      <c r="G6402"/>
      <c r="H6402"/>
      <c r="I6402"/>
      <c r="J6402" s="102"/>
      <c r="K6402"/>
      <c r="L6402" s="102"/>
      <c r="M6402" s="135"/>
      <c r="N6402"/>
      <c r="O6402"/>
      <c r="P6402"/>
      <c r="Q6402"/>
      <c r="R6402"/>
      <c r="S6402"/>
      <c r="T6402"/>
      <c r="U6402"/>
    </row>
    <row r="6403" spans="1:21" s="105" customFormat="1" x14ac:dyDescent="0.3">
      <c r="A6403"/>
      <c r="B6403"/>
      <c r="C6403"/>
      <c r="D6403"/>
      <c r="E6403"/>
      <c r="F6403"/>
      <c r="G6403"/>
      <c r="H6403"/>
      <c r="I6403"/>
      <c r="J6403" s="102"/>
      <c r="K6403"/>
      <c r="L6403" s="102"/>
      <c r="M6403" s="135"/>
      <c r="N6403"/>
      <c r="O6403"/>
      <c r="P6403"/>
      <c r="Q6403"/>
      <c r="R6403"/>
      <c r="S6403"/>
      <c r="T6403"/>
      <c r="U6403"/>
    </row>
    <row r="6404" spans="1:21" s="105" customFormat="1" x14ac:dyDescent="0.3">
      <c r="A6404"/>
      <c r="B6404"/>
      <c r="C6404"/>
      <c r="D6404"/>
      <c r="E6404"/>
      <c r="F6404"/>
      <c r="G6404"/>
      <c r="H6404"/>
      <c r="I6404"/>
      <c r="J6404" s="102"/>
      <c r="K6404"/>
      <c r="L6404" s="102"/>
      <c r="M6404" s="135"/>
      <c r="N6404"/>
      <c r="O6404"/>
      <c r="P6404"/>
      <c r="Q6404"/>
      <c r="R6404"/>
      <c r="S6404"/>
      <c r="T6404"/>
      <c r="U6404"/>
    </row>
    <row r="6405" spans="1:21" s="105" customFormat="1" x14ac:dyDescent="0.3">
      <c r="A6405"/>
      <c r="B6405"/>
      <c r="C6405"/>
      <c r="D6405"/>
      <c r="E6405"/>
      <c r="F6405"/>
      <c r="G6405"/>
      <c r="H6405"/>
      <c r="I6405"/>
      <c r="J6405" s="102"/>
      <c r="K6405"/>
      <c r="L6405" s="102"/>
      <c r="M6405" s="135"/>
      <c r="N6405"/>
      <c r="O6405"/>
      <c r="P6405"/>
      <c r="Q6405"/>
      <c r="R6405"/>
      <c r="S6405"/>
      <c r="T6405"/>
      <c r="U6405"/>
    </row>
    <row r="6406" spans="1:21" s="105" customFormat="1" x14ac:dyDescent="0.3">
      <c r="A6406"/>
      <c r="B6406"/>
      <c r="C6406"/>
      <c r="D6406"/>
      <c r="E6406"/>
      <c r="F6406"/>
      <c r="G6406"/>
      <c r="H6406"/>
      <c r="I6406"/>
      <c r="J6406" s="102"/>
      <c r="K6406"/>
      <c r="L6406" s="102"/>
      <c r="M6406" s="135"/>
      <c r="N6406"/>
      <c r="O6406"/>
      <c r="P6406"/>
      <c r="Q6406"/>
      <c r="R6406"/>
      <c r="S6406"/>
      <c r="T6406"/>
      <c r="U6406"/>
    </row>
    <row r="6407" spans="1:21" s="105" customFormat="1" x14ac:dyDescent="0.3">
      <c r="A6407"/>
      <c r="B6407"/>
      <c r="C6407"/>
      <c r="D6407"/>
      <c r="E6407"/>
      <c r="F6407"/>
      <c r="G6407"/>
      <c r="H6407"/>
      <c r="I6407"/>
      <c r="J6407" s="102"/>
      <c r="K6407"/>
      <c r="L6407" s="102"/>
      <c r="M6407" s="135"/>
      <c r="N6407"/>
      <c r="O6407"/>
      <c r="P6407"/>
      <c r="Q6407"/>
      <c r="R6407"/>
      <c r="S6407"/>
      <c r="T6407"/>
      <c r="U6407"/>
    </row>
    <row r="6408" spans="1:21" s="105" customFormat="1" x14ac:dyDescent="0.3">
      <c r="A6408"/>
      <c r="B6408"/>
      <c r="C6408"/>
      <c r="D6408"/>
      <c r="E6408"/>
      <c r="F6408"/>
      <c r="G6408"/>
      <c r="H6408"/>
      <c r="I6408"/>
      <c r="J6408" s="102"/>
      <c r="K6408"/>
      <c r="L6408" s="102"/>
      <c r="M6408" s="135"/>
      <c r="N6408"/>
      <c r="O6408"/>
      <c r="P6408"/>
      <c r="Q6408"/>
      <c r="R6408"/>
      <c r="S6408"/>
      <c r="T6408"/>
      <c r="U6408"/>
    </row>
    <row r="6409" spans="1:21" s="105" customFormat="1" x14ac:dyDescent="0.3">
      <c r="A6409"/>
      <c r="B6409"/>
      <c r="C6409"/>
      <c r="D6409"/>
      <c r="E6409"/>
      <c r="F6409"/>
      <c r="G6409"/>
      <c r="H6409"/>
      <c r="I6409"/>
      <c r="J6409" s="102"/>
      <c r="K6409"/>
      <c r="L6409" s="102"/>
      <c r="M6409" s="135"/>
      <c r="N6409"/>
      <c r="O6409"/>
      <c r="P6409"/>
      <c r="Q6409"/>
      <c r="R6409"/>
      <c r="S6409"/>
      <c r="T6409"/>
      <c r="U6409"/>
    </row>
    <row r="6410" spans="1:21" s="105" customFormat="1" x14ac:dyDescent="0.3">
      <c r="A6410"/>
      <c r="B6410"/>
      <c r="C6410"/>
      <c r="D6410"/>
      <c r="E6410"/>
      <c r="F6410"/>
      <c r="G6410"/>
      <c r="H6410"/>
      <c r="I6410"/>
      <c r="J6410" s="102"/>
      <c r="K6410"/>
      <c r="L6410" s="102"/>
      <c r="M6410" s="135"/>
      <c r="N6410"/>
      <c r="O6410"/>
      <c r="P6410"/>
      <c r="Q6410"/>
      <c r="R6410"/>
      <c r="S6410"/>
      <c r="T6410"/>
      <c r="U6410"/>
    </row>
    <row r="6411" spans="1:21" s="105" customFormat="1" x14ac:dyDescent="0.3">
      <c r="A6411"/>
      <c r="B6411"/>
      <c r="C6411"/>
      <c r="D6411"/>
      <c r="E6411"/>
      <c r="F6411"/>
      <c r="G6411"/>
      <c r="H6411"/>
      <c r="I6411"/>
      <c r="J6411" s="102"/>
      <c r="K6411"/>
      <c r="L6411" s="102"/>
      <c r="M6411" s="135"/>
      <c r="N6411"/>
      <c r="O6411"/>
      <c r="P6411"/>
      <c r="Q6411"/>
      <c r="R6411"/>
      <c r="S6411"/>
      <c r="T6411"/>
      <c r="U6411"/>
    </row>
    <row r="6412" spans="1:21" s="105" customFormat="1" x14ac:dyDescent="0.3">
      <c r="A6412"/>
      <c r="B6412"/>
      <c r="C6412"/>
      <c r="D6412"/>
      <c r="E6412"/>
      <c r="F6412"/>
      <c r="G6412"/>
      <c r="H6412"/>
      <c r="I6412"/>
      <c r="J6412" s="102"/>
      <c r="K6412"/>
      <c r="L6412" s="102"/>
      <c r="M6412" s="135"/>
      <c r="N6412"/>
      <c r="O6412"/>
      <c r="P6412"/>
      <c r="Q6412"/>
      <c r="R6412"/>
      <c r="S6412"/>
      <c r="T6412"/>
      <c r="U6412"/>
    </row>
    <row r="6413" spans="1:21" s="105" customFormat="1" x14ac:dyDescent="0.3">
      <c r="A6413"/>
      <c r="B6413"/>
      <c r="C6413"/>
      <c r="D6413"/>
      <c r="E6413"/>
      <c r="F6413"/>
      <c r="G6413"/>
      <c r="H6413"/>
      <c r="I6413"/>
      <c r="J6413" s="102"/>
      <c r="K6413"/>
      <c r="L6413" s="102"/>
      <c r="M6413" s="135"/>
      <c r="N6413"/>
      <c r="O6413"/>
      <c r="P6413"/>
      <c r="Q6413"/>
      <c r="R6413"/>
      <c r="S6413"/>
      <c r="T6413"/>
      <c r="U6413"/>
    </row>
    <row r="6414" spans="1:21" s="105" customFormat="1" x14ac:dyDescent="0.3">
      <c r="A6414"/>
      <c r="B6414"/>
      <c r="C6414"/>
      <c r="D6414"/>
      <c r="E6414"/>
      <c r="F6414"/>
      <c r="G6414"/>
      <c r="H6414"/>
      <c r="I6414"/>
      <c r="J6414" s="102"/>
      <c r="K6414"/>
      <c r="L6414" s="102"/>
      <c r="M6414" s="135"/>
      <c r="N6414"/>
      <c r="O6414"/>
      <c r="P6414"/>
      <c r="Q6414"/>
      <c r="R6414"/>
      <c r="S6414"/>
      <c r="T6414"/>
      <c r="U6414"/>
    </row>
    <row r="6415" spans="1:21" s="105" customFormat="1" x14ac:dyDescent="0.3">
      <c r="A6415"/>
      <c r="B6415"/>
      <c r="C6415"/>
      <c r="D6415"/>
      <c r="E6415"/>
      <c r="F6415"/>
      <c r="G6415"/>
      <c r="H6415"/>
      <c r="I6415"/>
      <c r="J6415" s="102"/>
      <c r="K6415"/>
      <c r="L6415" s="102"/>
      <c r="M6415" s="135"/>
      <c r="N6415"/>
      <c r="O6415"/>
      <c r="P6415"/>
      <c r="Q6415"/>
      <c r="R6415"/>
      <c r="S6415"/>
      <c r="T6415"/>
      <c r="U6415"/>
    </row>
    <row r="6416" spans="1:21" s="105" customFormat="1" x14ac:dyDescent="0.3">
      <c r="A6416"/>
      <c r="B6416"/>
      <c r="C6416"/>
      <c r="D6416"/>
      <c r="E6416"/>
      <c r="F6416"/>
      <c r="G6416"/>
      <c r="H6416"/>
      <c r="I6416"/>
      <c r="J6416" s="102"/>
      <c r="K6416"/>
      <c r="L6416" s="102"/>
      <c r="M6416" s="135"/>
      <c r="N6416"/>
      <c r="O6416"/>
      <c r="P6416"/>
      <c r="Q6416"/>
      <c r="R6416"/>
      <c r="S6416"/>
      <c r="T6416"/>
      <c r="U6416"/>
    </row>
    <row r="6417" spans="1:21" s="105" customFormat="1" x14ac:dyDescent="0.3">
      <c r="A6417"/>
      <c r="B6417"/>
      <c r="C6417"/>
      <c r="D6417"/>
      <c r="E6417"/>
      <c r="F6417"/>
      <c r="G6417"/>
      <c r="H6417"/>
      <c r="I6417"/>
      <c r="J6417" s="102"/>
      <c r="K6417"/>
      <c r="L6417" s="102"/>
      <c r="M6417" s="135"/>
      <c r="N6417"/>
      <c r="O6417"/>
      <c r="P6417"/>
      <c r="Q6417"/>
      <c r="R6417"/>
      <c r="S6417"/>
      <c r="T6417"/>
      <c r="U6417"/>
    </row>
    <row r="6418" spans="1:21" s="105" customFormat="1" x14ac:dyDescent="0.3">
      <c r="A6418"/>
      <c r="B6418"/>
      <c r="C6418"/>
      <c r="D6418"/>
      <c r="E6418"/>
      <c r="F6418"/>
      <c r="G6418"/>
      <c r="H6418"/>
      <c r="I6418"/>
      <c r="J6418" s="102"/>
      <c r="K6418"/>
      <c r="L6418" s="102"/>
      <c r="M6418" s="135"/>
      <c r="N6418"/>
      <c r="O6418"/>
      <c r="P6418"/>
      <c r="Q6418"/>
      <c r="R6418"/>
      <c r="S6418"/>
      <c r="T6418"/>
      <c r="U6418"/>
    </row>
    <row r="6419" spans="1:21" s="105" customFormat="1" x14ac:dyDescent="0.3">
      <c r="A6419"/>
      <c r="B6419"/>
      <c r="C6419"/>
      <c r="D6419"/>
      <c r="E6419"/>
      <c r="F6419"/>
      <c r="G6419"/>
      <c r="H6419"/>
      <c r="I6419"/>
      <c r="J6419" s="102"/>
      <c r="K6419"/>
      <c r="L6419" s="102"/>
      <c r="M6419" s="135"/>
      <c r="N6419"/>
      <c r="O6419"/>
      <c r="P6419"/>
      <c r="Q6419"/>
      <c r="R6419"/>
      <c r="S6419"/>
      <c r="T6419"/>
      <c r="U6419"/>
    </row>
    <row r="6420" spans="1:21" s="105" customFormat="1" x14ac:dyDescent="0.3">
      <c r="A6420"/>
      <c r="B6420"/>
      <c r="C6420"/>
      <c r="D6420"/>
      <c r="E6420"/>
      <c r="F6420"/>
      <c r="G6420"/>
      <c r="H6420"/>
      <c r="I6420"/>
      <c r="J6420" s="102"/>
      <c r="K6420"/>
      <c r="L6420" s="102"/>
      <c r="M6420" s="135"/>
      <c r="N6420"/>
      <c r="O6420"/>
      <c r="P6420"/>
      <c r="Q6420"/>
      <c r="R6420"/>
      <c r="S6420"/>
      <c r="T6420"/>
      <c r="U6420"/>
    </row>
    <row r="6421" spans="1:21" s="105" customFormat="1" x14ac:dyDescent="0.3">
      <c r="A6421"/>
      <c r="B6421"/>
      <c r="C6421"/>
      <c r="D6421"/>
      <c r="E6421"/>
      <c r="F6421"/>
      <c r="G6421"/>
      <c r="H6421"/>
      <c r="I6421"/>
      <c r="J6421" s="102"/>
      <c r="K6421"/>
      <c r="L6421" s="102"/>
      <c r="M6421" s="135"/>
      <c r="N6421"/>
      <c r="O6421"/>
      <c r="P6421"/>
      <c r="Q6421"/>
      <c r="R6421"/>
      <c r="S6421"/>
      <c r="T6421"/>
      <c r="U6421"/>
    </row>
    <row r="6422" spans="1:21" s="105" customFormat="1" x14ac:dyDescent="0.3">
      <c r="A6422"/>
      <c r="B6422"/>
      <c r="C6422"/>
      <c r="D6422"/>
      <c r="E6422"/>
      <c r="F6422"/>
      <c r="G6422"/>
      <c r="H6422"/>
      <c r="I6422"/>
      <c r="J6422" s="102"/>
      <c r="K6422"/>
      <c r="L6422" s="102"/>
      <c r="M6422" s="135"/>
      <c r="N6422"/>
      <c r="O6422"/>
      <c r="P6422"/>
      <c r="Q6422"/>
      <c r="R6422"/>
      <c r="S6422"/>
      <c r="T6422"/>
      <c r="U6422"/>
    </row>
    <row r="6423" spans="1:21" s="105" customFormat="1" x14ac:dyDescent="0.3">
      <c r="A6423"/>
      <c r="B6423"/>
      <c r="C6423"/>
      <c r="D6423"/>
      <c r="E6423"/>
      <c r="F6423"/>
      <c r="G6423"/>
      <c r="H6423"/>
      <c r="I6423"/>
      <c r="J6423" s="102"/>
      <c r="K6423"/>
      <c r="L6423" s="102"/>
      <c r="M6423" s="135"/>
      <c r="N6423"/>
      <c r="O6423"/>
      <c r="P6423"/>
      <c r="Q6423"/>
      <c r="R6423"/>
      <c r="S6423"/>
      <c r="T6423"/>
      <c r="U6423"/>
    </row>
    <row r="6424" spans="1:21" s="105" customFormat="1" x14ac:dyDescent="0.3">
      <c r="A6424"/>
      <c r="B6424"/>
      <c r="C6424"/>
      <c r="D6424"/>
      <c r="E6424"/>
      <c r="F6424"/>
      <c r="G6424"/>
      <c r="H6424"/>
      <c r="I6424"/>
      <c r="J6424" s="102"/>
      <c r="K6424"/>
      <c r="L6424" s="102"/>
      <c r="M6424" s="135"/>
      <c r="N6424"/>
      <c r="O6424"/>
      <c r="P6424"/>
      <c r="Q6424"/>
      <c r="R6424"/>
      <c r="S6424"/>
      <c r="T6424"/>
      <c r="U6424"/>
    </row>
    <row r="6425" spans="1:21" s="105" customFormat="1" x14ac:dyDescent="0.3">
      <c r="A6425"/>
      <c r="B6425"/>
      <c r="C6425"/>
      <c r="D6425"/>
      <c r="E6425"/>
      <c r="F6425"/>
      <c r="G6425"/>
      <c r="H6425"/>
      <c r="I6425"/>
      <c r="J6425" s="102"/>
      <c r="K6425"/>
      <c r="L6425" s="102"/>
      <c r="M6425" s="135"/>
      <c r="N6425"/>
      <c r="O6425"/>
      <c r="P6425"/>
      <c r="Q6425"/>
      <c r="R6425"/>
      <c r="S6425"/>
      <c r="T6425"/>
      <c r="U6425"/>
    </row>
    <row r="6426" spans="1:21" s="105" customFormat="1" x14ac:dyDescent="0.3">
      <c r="A6426"/>
      <c r="B6426"/>
      <c r="C6426"/>
      <c r="D6426"/>
      <c r="E6426"/>
      <c r="F6426"/>
      <c r="G6426"/>
      <c r="H6426"/>
      <c r="I6426"/>
      <c r="J6426" s="102"/>
      <c r="K6426"/>
      <c r="L6426" s="102"/>
      <c r="M6426" s="135"/>
      <c r="N6426"/>
      <c r="O6426"/>
      <c r="P6426"/>
      <c r="Q6426"/>
      <c r="R6426"/>
      <c r="S6426"/>
      <c r="T6426"/>
      <c r="U6426"/>
    </row>
    <row r="6427" spans="1:21" s="105" customFormat="1" x14ac:dyDescent="0.3">
      <c r="A6427"/>
      <c r="B6427"/>
      <c r="C6427"/>
      <c r="D6427"/>
      <c r="E6427"/>
      <c r="F6427"/>
      <c r="G6427"/>
      <c r="H6427"/>
      <c r="I6427"/>
      <c r="J6427" s="102"/>
      <c r="K6427"/>
      <c r="L6427" s="102"/>
      <c r="M6427" s="135"/>
      <c r="N6427"/>
      <c r="O6427"/>
      <c r="P6427"/>
      <c r="Q6427"/>
      <c r="R6427"/>
      <c r="S6427"/>
      <c r="T6427"/>
      <c r="U6427"/>
    </row>
    <row r="6428" spans="1:21" s="105" customFormat="1" x14ac:dyDescent="0.3">
      <c r="A6428"/>
      <c r="B6428"/>
      <c r="C6428"/>
      <c r="D6428"/>
      <c r="E6428"/>
      <c r="F6428"/>
      <c r="G6428"/>
      <c r="H6428"/>
      <c r="I6428"/>
      <c r="J6428" s="102"/>
      <c r="K6428"/>
      <c r="L6428" s="102"/>
      <c r="M6428" s="135"/>
      <c r="N6428"/>
      <c r="O6428"/>
      <c r="P6428"/>
      <c r="Q6428"/>
      <c r="R6428"/>
      <c r="S6428"/>
      <c r="T6428"/>
      <c r="U6428"/>
    </row>
    <row r="6429" spans="1:21" s="105" customFormat="1" x14ac:dyDescent="0.3">
      <c r="A6429"/>
      <c r="B6429"/>
      <c r="C6429"/>
      <c r="D6429"/>
      <c r="E6429"/>
      <c r="F6429"/>
      <c r="G6429"/>
      <c r="H6429"/>
      <c r="I6429"/>
      <c r="J6429" s="102"/>
      <c r="K6429"/>
      <c r="L6429" s="102"/>
      <c r="M6429" s="135"/>
      <c r="N6429"/>
      <c r="O6429"/>
      <c r="P6429"/>
      <c r="Q6429"/>
      <c r="R6429"/>
      <c r="S6429"/>
      <c r="T6429"/>
      <c r="U6429"/>
    </row>
    <row r="6430" spans="1:21" s="105" customFormat="1" x14ac:dyDescent="0.3">
      <c r="A6430"/>
      <c r="B6430"/>
      <c r="C6430"/>
      <c r="D6430"/>
      <c r="E6430"/>
      <c r="F6430"/>
      <c r="G6430"/>
      <c r="H6430"/>
      <c r="I6430"/>
      <c r="J6430" s="102"/>
      <c r="K6430"/>
      <c r="L6430" s="102"/>
      <c r="M6430" s="135"/>
      <c r="N6430"/>
      <c r="O6430"/>
      <c r="P6430"/>
      <c r="Q6430"/>
      <c r="R6430"/>
      <c r="S6430"/>
      <c r="T6430"/>
      <c r="U6430"/>
    </row>
    <row r="6431" spans="1:21" s="105" customFormat="1" x14ac:dyDescent="0.3">
      <c r="A6431"/>
      <c r="B6431"/>
      <c r="C6431"/>
      <c r="D6431"/>
      <c r="E6431"/>
      <c r="F6431"/>
      <c r="G6431"/>
      <c r="H6431"/>
      <c r="I6431"/>
      <c r="J6431" s="102"/>
      <c r="K6431"/>
      <c r="L6431" s="102"/>
      <c r="M6431" s="135"/>
      <c r="N6431"/>
      <c r="O6431"/>
      <c r="P6431"/>
      <c r="Q6431"/>
      <c r="R6431"/>
      <c r="S6431"/>
      <c r="T6431"/>
      <c r="U6431"/>
    </row>
    <row r="6432" spans="1:21" s="105" customFormat="1" x14ac:dyDescent="0.3">
      <c r="A6432"/>
      <c r="B6432"/>
      <c r="C6432"/>
      <c r="D6432"/>
      <c r="E6432"/>
      <c r="F6432"/>
      <c r="G6432"/>
      <c r="H6432"/>
      <c r="I6432"/>
      <c r="J6432" s="102"/>
      <c r="K6432"/>
      <c r="L6432" s="102"/>
      <c r="M6432" s="135"/>
      <c r="N6432"/>
      <c r="O6432"/>
      <c r="P6432"/>
      <c r="Q6432"/>
      <c r="R6432"/>
      <c r="S6432"/>
      <c r="T6432"/>
      <c r="U6432"/>
    </row>
    <row r="6433" spans="1:21" s="105" customFormat="1" x14ac:dyDescent="0.3">
      <c r="A6433"/>
      <c r="B6433"/>
      <c r="C6433"/>
      <c r="D6433"/>
      <c r="E6433"/>
      <c r="F6433"/>
      <c r="G6433"/>
      <c r="H6433"/>
      <c r="I6433"/>
      <c r="J6433" s="102"/>
      <c r="K6433"/>
      <c r="L6433" s="102"/>
      <c r="M6433" s="135"/>
      <c r="N6433"/>
      <c r="O6433"/>
      <c r="P6433"/>
      <c r="Q6433"/>
      <c r="R6433"/>
      <c r="S6433"/>
      <c r="T6433"/>
      <c r="U6433"/>
    </row>
    <row r="6434" spans="1:21" s="105" customFormat="1" x14ac:dyDescent="0.3">
      <c r="A6434"/>
      <c r="B6434"/>
      <c r="C6434"/>
      <c r="D6434"/>
      <c r="E6434"/>
      <c r="F6434"/>
      <c r="G6434"/>
      <c r="H6434"/>
      <c r="I6434"/>
      <c r="J6434" s="102"/>
      <c r="K6434"/>
      <c r="L6434" s="102"/>
      <c r="M6434" s="135"/>
      <c r="N6434"/>
      <c r="O6434"/>
      <c r="P6434"/>
      <c r="Q6434"/>
      <c r="R6434"/>
      <c r="S6434"/>
      <c r="T6434"/>
      <c r="U6434"/>
    </row>
    <row r="6435" spans="1:21" s="105" customFormat="1" x14ac:dyDescent="0.3">
      <c r="A6435"/>
      <c r="B6435"/>
      <c r="C6435"/>
      <c r="D6435"/>
      <c r="E6435"/>
      <c r="F6435"/>
      <c r="G6435"/>
      <c r="H6435"/>
      <c r="I6435"/>
      <c r="J6435" s="102"/>
      <c r="K6435"/>
      <c r="L6435" s="102"/>
      <c r="M6435" s="135"/>
      <c r="N6435"/>
      <c r="O6435"/>
      <c r="P6435"/>
      <c r="Q6435"/>
      <c r="R6435"/>
      <c r="S6435"/>
      <c r="T6435"/>
      <c r="U6435"/>
    </row>
    <row r="6436" spans="1:21" s="105" customFormat="1" x14ac:dyDescent="0.3">
      <c r="A6436"/>
      <c r="B6436"/>
      <c r="C6436"/>
      <c r="D6436"/>
      <c r="E6436"/>
      <c r="F6436"/>
      <c r="G6436"/>
      <c r="H6436"/>
      <c r="I6436"/>
      <c r="J6436" s="102"/>
      <c r="K6436"/>
      <c r="L6436" s="102"/>
      <c r="M6436" s="135"/>
      <c r="N6436"/>
      <c r="O6436"/>
      <c r="P6436"/>
      <c r="Q6436"/>
      <c r="R6436"/>
      <c r="S6436"/>
      <c r="T6436"/>
      <c r="U6436"/>
    </row>
    <row r="6437" spans="1:21" s="105" customFormat="1" x14ac:dyDescent="0.3">
      <c r="A6437"/>
      <c r="B6437"/>
      <c r="C6437"/>
      <c r="D6437"/>
      <c r="E6437"/>
      <c r="F6437"/>
      <c r="G6437"/>
      <c r="H6437"/>
      <c r="I6437"/>
      <c r="J6437" s="102"/>
      <c r="K6437"/>
      <c r="L6437" s="102"/>
      <c r="M6437" s="135"/>
      <c r="N6437"/>
      <c r="O6437"/>
      <c r="P6437"/>
      <c r="Q6437"/>
      <c r="R6437"/>
      <c r="S6437"/>
      <c r="T6437"/>
      <c r="U6437"/>
    </row>
    <row r="6438" spans="1:21" s="105" customFormat="1" x14ac:dyDescent="0.3">
      <c r="A6438"/>
      <c r="B6438"/>
      <c r="C6438"/>
      <c r="D6438"/>
      <c r="E6438"/>
      <c r="F6438"/>
      <c r="G6438"/>
      <c r="H6438"/>
      <c r="I6438"/>
      <c r="J6438" s="102"/>
      <c r="K6438"/>
      <c r="L6438" s="102"/>
      <c r="M6438" s="135"/>
      <c r="N6438"/>
      <c r="O6438"/>
      <c r="P6438"/>
      <c r="Q6438"/>
      <c r="R6438"/>
      <c r="S6438"/>
      <c r="T6438"/>
      <c r="U6438"/>
    </row>
    <row r="6439" spans="1:21" s="105" customFormat="1" x14ac:dyDescent="0.3">
      <c r="A6439"/>
      <c r="B6439"/>
      <c r="C6439"/>
      <c r="D6439"/>
      <c r="E6439"/>
      <c r="F6439"/>
      <c r="G6439"/>
      <c r="H6439"/>
      <c r="I6439"/>
      <c r="J6439" s="102"/>
      <c r="K6439"/>
      <c r="L6439" s="102"/>
      <c r="M6439" s="135"/>
      <c r="N6439"/>
      <c r="O6439"/>
      <c r="P6439"/>
      <c r="Q6439"/>
      <c r="R6439"/>
      <c r="S6439"/>
      <c r="T6439"/>
      <c r="U6439"/>
    </row>
    <row r="6440" spans="1:21" s="105" customFormat="1" x14ac:dyDescent="0.3">
      <c r="A6440"/>
      <c r="B6440"/>
      <c r="C6440"/>
      <c r="D6440"/>
      <c r="E6440"/>
      <c r="F6440"/>
      <c r="G6440"/>
      <c r="H6440"/>
      <c r="I6440"/>
      <c r="J6440" s="102"/>
      <c r="K6440"/>
      <c r="L6440" s="102"/>
      <c r="M6440" s="135"/>
      <c r="N6440"/>
      <c r="O6440"/>
      <c r="P6440"/>
      <c r="Q6440"/>
      <c r="R6440"/>
      <c r="S6440"/>
      <c r="T6440"/>
      <c r="U6440"/>
    </row>
    <row r="6441" spans="1:21" s="105" customFormat="1" x14ac:dyDescent="0.3">
      <c r="A6441"/>
      <c r="B6441"/>
      <c r="C6441"/>
      <c r="D6441"/>
      <c r="E6441"/>
      <c r="F6441"/>
      <c r="G6441"/>
      <c r="H6441"/>
      <c r="I6441"/>
      <c r="J6441" s="102"/>
      <c r="K6441"/>
      <c r="L6441" s="102"/>
      <c r="M6441" s="135"/>
      <c r="N6441"/>
      <c r="O6441"/>
      <c r="P6441"/>
      <c r="Q6441"/>
      <c r="R6441"/>
      <c r="S6441"/>
      <c r="T6441"/>
      <c r="U6441"/>
    </row>
    <row r="6442" spans="1:21" s="105" customFormat="1" x14ac:dyDescent="0.3">
      <c r="A6442"/>
      <c r="B6442"/>
      <c r="C6442"/>
      <c r="D6442"/>
      <c r="E6442"/>
      <c r="F6442"/>
      <c r="G6442"/>
      <c r="H6442"/>
      <c r="I6442"/>
      <c r="J6442" s="102"/>
      <c r="K6442"/>
      <c r="L6442" s="102"/>
      <c r="M6442" s="135"/>
      <c r="N6442"/>
      <c r="O6442"/>
      <c r="P6442"/>
      <c r="Q6442"/>
      <c r="R6442"/>
      <c r="S6442"/>
      <c r="T6442"/>
      <c r="U6442"/>
    </row>
    <row r="6443" spans="1:21" s="105" customFormat="1" x14ac:dyDescent="0.3">
      <c r="A6443"/>
      <c r="B6443"/>
      <c r="C6443"/>
      <c r="D6443"/>
      <c r="E6443"/>
      <c r="F6443"/>
      <c r="G6443"/>
      <c r="H6443"/>
      <c r="I6443"/>
      <c r="J6443" s="102"/>
      <c r="K6443"/>
      <c r="L6443" s="102"/>
      <c r="M6443" s="135"/>
      <c r="N6443"/>
      <c r="O6443"/>
      <c r="P6443"/>
      <c r="Q6443"/>
      <c r="R6443"/>
      <c r="S6443"/>
      <c r="T6443"/>
      <c r="U6443"/>
    </row>
    <row r="6444" spans="1:21" s="105" customFormat="1" x14ac:dyDescent="0.3">
      <c r="A6444"/>
      <c r="B6444"/>
      <c r="C6444"/>
      <c r="D6444"/>
      <c r="E6444"/>
      <c r="F6444"/>
      <c r="G6444"/>
      <c r="H6444"/>
      <c r="I6444"/>
      <c r="J6444" s="102"/>
      <c r="K6444"/>
      <c r="L6444" s="102"/>
      <c r="M6444" s="135"/>
      <c r="N6444"/>
      <c r="O6444"/>
      <c r="P6444"/>
      <c r="Q6444"/>
      <c r="R6444"/>
      <c r="S6444"/>
      <c r="T6444"/>
      <c r="U6444"/>
    </row>
    <row r="6445" spans="1:21" s="105" customFormat="1" x14ac:dyDescent="0.3">
      <c r="A6445"/>
      <c r="B6445"/>
      <c r="C6445"/>
      <c r="D6445"/>
      <c r="E6445"/>
      <c r="F6445"/>
      <c r="G6445"/>
      <c r="H6445"/>
      <c r="I6445"/>
      <c r="J6445" s="102"/>
      <c r="K6445"/>
      <c r="L6445" s="102"/>
      <c r="M6445" s="135"/>
      <c r="N6445"/>
      <c r="O6445"/>
      <c r="P6445"/>
      <c r="Q6445"/>
      <c r="R6445"/>
      <c r="S6445"/>
      <c r="T6445"/>
      <c r="U6445"/>
    </row>
    <row r="6446" spans="1:21" s="105" customFormat="1" x14ac:dyDescent="0.3">
      <c r="A6446"/>
      <c r="B6446"/>
      <c r="C6446"/>
      <c r="D6446"/>
      <c r="E6446"/>
      <c r="F6446"/>
      <c r="G6446"/>
      <c r="H6446"/>
      <c r="I6446"/>
      <c r="J6446" s="102"/>
      <c r="K6446"/>
      <c r="L6446" s="102"/>
      <c r="M6446" s="135"/>
      <c r="N6446"/>
      <c r="O6446"/>
      <c r="P6446"/>
      <c r="Q6446"/>
      <c r="R6446"/>
      <c r="S6446"/>
      <c r="T6446"/>
      <c r="U6446"/>
    </row>
    <row r="6447" spans="1:21" s="105" customFormat="1" x14ac:dyDescent="0.3">
      <c r="A6447"/>
      <c r="B6447"/>
      <c r="C6447"/>
      <c r="D6447"/>
      <c r="E6447"/>
      <c r="F6447"/>
      <c r="G6447"/>
      <c r="H6447"/>
      <c r="I6447"/>
      <c r="J6447" s="102"/>
      <c r="K6447"/>
      <c r="L6447" s="102"/>
      <c r="M6447" s="135"/>
      <c r="N6447"/>
      <c r="O6447"/>
      <c r="P6447"/>
      <c r="Q6447"/>
      <c r="R6447"/>
      <c r="S6447"/>
      <c r="T6447"/>
      <c r="U6447"/>
    </row>
    <row r="6448" spans="1:21" s="105" customFormat="1" x14ac:dyDescent="0.3">
      <c r="A6448"/>
      <c r="B6448"/>
      <c r="C6448"/>
      <c r="D6448"/>
      <c r="E6448"/>
      <c r="F6448"/>
      <c r="G6448"/>
      <c r="H6448"/>
      <c r="I6448"/>
      <c r="J6448" s="102"/>
      <c r="K6448"/>
      <c r="L6448" s="102"/>
      <c r="M6448" s="135"/>
      <c r="N6448"/>
      <c r="O6448"/>
      <c r="P6448"/>
      <c r="Q6448"/>
      <c r="R6448"/>
      <c r="S6448"/>
      <c r="T6448"/>
      <c r="U6448"/>
    </row>
    <row r="6449" spans="1:21" s="105" customFormat="1" x14ac:dyDescent="0.3">
      <c r="A6449"/>
      <c r="B6449"/>
      <c r="C6449"/>
      <c r="D6449"/>
      <c r="E6449"/>
      <c r="F6449"/>
      <c r="G6449"/>
      <c r="H6449"/>
      <c r="I6449"/>
      <c r="J6449" s="102"/>
      <c r="K6449"/>
      <c r="L6449" s="102"/>
      <c r="M6449" s="135"/>
      <c r="N6449"/>
      <c r="O6449"/>
      <c r="P6449"/>
      <c r="Q6449"/>
      <c r="R6449"/>
      <c r="S6449"/>
      <c r="T6449"/>
      <c r="U6449"/>
    </row>
    <row r="6450" spans="1:21" s="105" customFormat="1" x14ac:dyDescent="0.3">
      <c r="A6450"/>
      <c r="B6450"/>
      <c r="C6450"/>
      <c r="D6450"/>
      <c r="E6450"/>
      <c r="F6450"/>
      <c r="G6450"/>
      <c r="H6450"/>
      <c r="I6450"/>
      <c r="J6450" s="102"/>
      <c r="K6450"/>
      <c r="L6450" s="102"/>
      <c r="M6450" s="135"/>
      <c r="N6450"/>
      <c r="O6450"/>
      <c r="P6450"/>
      <c r="Q6450"/>
      <c r="R6450"/>
      <c r="S6450"/>
      <c r="T6450"/>
      <c r="U6450"/>
    </row>
    <row r="6451" spans="1:21" s="105" customFormat="1" x14ac:dyDescent="0.3">
      <c r="A6451"/>
      <c r="B6451"/>
      <c r="C6451"/>
      <c r="D6451"/>
      <c r="E6451"/>
      <c r="F6451"/>
      <c r="G6451"/>
      <c r="H6451"/>
      <c r="I6451"/>
      <c r="J6451" s="102"/>
      <c r="K6451"/>
      <c r="L6451" s="102"/>
      <c r="M6451" s="135"/>
      <c r="N6451"/>
      <c r="O6451"/>
      <c r="P6451"/>
      <c r="Q6451"/>
      <c r="R6451"/>
      <c r="S6451"/>
      <c r="T6451"/>
      <c r="U6451"/>
    </row>
    <row r="6452" spans="1:21" s="105" customFormat="1" x14ac:dyDescent="0.3">
      <c r="A6452"/>
      <c r="B6452"/>
      <c r="C6452"/>
      <c r="D6452"/>
      <c r="E6452"/>
      <c r="F6452"/>
      <c r="G6452"/>
      <c r="H6452"/>
      <c r="I6452"/>
      <c r="J6452" s="102"/>
      <c r="K6452"/>
      <c r="L6452" s="102"/>
      <c r="M6452" s="135"/>
      <c r="N6452"/>
      <c r="O6452"/>
      <c r="P6452"/>
      <c r="Q6452"/>
      <c r="R6452"/>
      <c r="S6452"/>
      <c r="T6452"/>
      <c r="U6452"/>
    </row>
    <row r="6453" spans="1:21" s="105" customFormat="1" x14ac:dyDescent="0.3">
      <c r="A6453"/>
      <c r="B6453"/>
      <c r="C6453"/>
      <c r="D6453"/>
      <c r="E6453"/>
      <c r="F6453"/>
      <c r="G6453"/>
      <c r="H6453"/>
      <c r="I6453"/>
      <c r="J6453" s="102"/>
      <c r="K6453"/>
      <c r="L6453" s="102"/>
      <c r="M6453" s="135"/>
      <c r="N6453"/>
      <c r="O6453"/>
      <c r="P6453"/>
      <c r="Q6453"/>
      <c r="R6453"/>
      <c r="S6453"/>
      <c r="T6453"/>
      <c r="U6453"/>
    </row>
    <row r="6454" spans="1:21" s="105" customFormat="1" x14ac:dyDescent="0.3">
      <c r="A6454"/>
      <c r="B6454"/>
      <c r="C6454"/>
      <c r="D6454"/>
      <c r="E6454"/>
      <c r="F6454"/>
      <c r="G6454"/>
      <c r="H6454"/>
      <c r="I6454"/>
      <c r="J6454" s="102"/>
      <c r="K6454"/>
      <c r="L6454" s="102"/>
      <c r="M6454" s="135"/>
      <c r="N6454"/>
      <c r="O6454"/>
      <c r="P6454"/>
      <c r="Q6454"/>
      <c r="R6454"/>
      <c r="S6454"/>
      <c r="T6454"/>
      <c r="U6454"/>
    </row>
    <row r="6455" spans="1:21" s="105" customFormat="1" x14ac:dyDescent="0.3">
      <c r="A6455"/>
      <c r="B6455"/>
      <c r="C6455"/>
      <c r="D6455"/>
      <c r="E6455"/>
      <c r="F6455"/>
      <c r="G6455"/>
      <c r="H6455"/>
      <c r="I6455"/>
      <c r="J6455" s="102"/>
      <c r="K6455"/>
      <c r="L6455" s="102"/>
      <c r="M6455" s="135"/>
      <c r="N6455"/>
      <c r="O6455"/>
      <c r="P6455"/>
      <c r="Q6455"/>
      <c r="R6455"/>
      <c r="S6455"/>
      <c r="T6455"/>
      <c r="U6455"/>
    </row>
    <row r="6456" spans="1:21" s="105" customFormat="1" x14ac:dyDescent="0.3">
      <c r="A6456"/>
      <c r="B6456"/>
      <c r="C6456"/>
      <c r="D6456"/>
      <c r="E6456"/>
      <c r="F6456"/>
      <c r="G6456"/>
      <c r="H6456"/>
      <c r="I6456"/>
      <c r="J6456" s="102"/>
      <c r="K6456"/>
      <c r="L6456" s="102"/>
      <c r="M6456" s="135"/>
      <c r="N6456"/>
      <c r="O6456"/>
      <c r="P6456"/>
      <c r="Q6456"/>
      <c r="R6456"/>
      <c r="S6456"/>
      <c r="T6456"/>
      <c r="U6456"/>
    </row>
    <row r="6457" spans="1:21" s="105" customFormat="1" x14ac:dyDescent="0.3">
      <c r="A6457"/>
      <c r="B6457"/>
      <c r="C6457"/>
      <c r="D6457"/>
      <c r="E6457"/>
      <c r="F6457"/>
      <c r="G6457"/>
      <c r="H6457"/>
      <c r="I6457"/>
      <c r="J6457" s="102"/>
      <c r="K6457"/>
      <c r="L6457" s="102"/>
      <c r="M6457" s="135"/>
      <c r="N6457"/>
      <c r="O6457"/>
      <c r="P6457"/>
      <c r="Q6457"/>
      <c r="R6457"/>
      <c r="S6457"/>
      <c r="T6457"/>
      <c r="U6457"/>
    </row>
    <row r="6458" spans="1:21" s="105" customFormat="1" x14ac:dyDescent="0.3">
      <c r="A6458"/>
      <c r="B6458"/>
      <c r="C6458"/>
      <c r="D6458"/>
      <c r="E6458"/>
      <c r="F6458"/>
      <c r="G6458"/>
      <c r="H6458"/>
      <c r="I6458"/>
      <c r="J6458" s="102"/>
      <c r="K6458"/>
      <c r="L6458" s="102"/>
      <c r="M6458" s="135"/>
      <c r="N6458"/>
      <c r="O6458"/>
      <c r="P6458"/>
      <c r="Q6458"/>
      <c r="R6458"/>
      <c r="S6458"/>
      <c r="T6458"/>
      <c r="U6458"/>
    </row>
    <row r="6459" spans="1:21" s="105" customFormat="1" x14ac:dyDescent="0.3">
      <c r="A6459"/>
      <c r="B6459"/>
      <c r="C6459"/>
      <c r="D6459"/>
      <c r="E6459"/>
      <c r="F6459"/>
      <c r="G6459"/>
      <c r="H6459"/>
      <c r="I6459"/>
      <c r="J6459" s="102"/>
      <c r="K6459"/>
      <c r="L6459" s="102"/>
      <c r="M6459" s="135"/>
      <c r="N6459"/>
      <c r="O6459"/>
      <c r="P6459"/>
      <c r="Q6459"/>
      <c r="R6459"/>
      <c r="S6459"/>
      <c r="T6459"/>
      <c r="U6459"/>
    </row>
    <row r="6460" spans="1:21" s="105" customFormat="1" x14ac:dyDescent="0.3">
      <c r="A6460"/>
      <c r="B6460"/>
      <c r="C6460"/>
      <c r="D6460"/>
      <c r="E6460"/>
      <c r="F6460"/>
      <c r="G6460"/>
      <c r="H6460"/>
      <c r="I6460"/>
      <c r="J6460" s="102"/>
      <c r="K6460"/>
      <c r="L6460" s="102"/>
      <c r="M6460" s="135"/>
      <c r="N6460"/>
      <c r="O6460"/>
      <c r="P6460"/>
      <c r="Q6460"/>
      <c r="R6460"/>
      <c r="S6460"/>
      <c r="T6460"/>
      <c r="U6460"/>
    </row>
    <row r="6461" spans="1:21" s="105" customFormat="1" x14ac:dyDescent="0.3">
      <c r="A6461"/>
      <c r="B6461"/>
      <c r="C6461"/>
      <c r="D6461"/>
      <c r="E6461"/>
      <c r="F6461"/>
      <c r="G6461"/>
      <c r="H6461"/>
      <c r="I6461"/>
      <c r="J6461" s="102"/>
      <c r="K6461"/>
      <c r="L6461" s="102"/>
      <c r="M6461" s="135"/>
      <c r="N6461"/>
      <c r="O6461"/>
      <c r="P6461"/>
      <c r="Q6461"/>
      <c r="R6461"/>
      <c r="S6461"/>
      <c r="T6461"/>
      <c r="U6461"/>
    </row>
    <row r="6462" spans="1:21" s="105" customFormat="1" x14ac:dyDescent="0.3">
      <c r="A6462"/>
      <c r="B6462"/>
      <c r="C6462"/>
      <c r="D6462"/>
      <c r="E6462"/>
      <c r="F6462"/>
      <c r="G6462"/>
      <c r="H6462"/>
      <c r="I6462"/>
      <c r="J6462" s="102"/>
      <c r="K6462"/>
      <c r="L6462" s="102"/>
      <c r="M6462" s="135"/>
      <c r="N6462"/>
      <c r="O6462"/>
      <c r="P6462"/>
      <c r="Q6462"/>
      <c r="R6462"/>
      <c r="S6462"/>
      <c r="T6462"/>
      <c r="U6462"/>
    </row>
    <row r="6463" spans="1:21" s="105" customFormat="1" x14ac:dyDescent="0.3">
      <c r="A6463"/>
      <c r="B6463"/>
      <c r="C6463"/>
      <c r="D6463"/>
      <c r="E6463"/>
      <c r="F6463"/>
      <c r="G6463"/>
      <c r="H6463"/>
      <c r="I6463"/>
      <c r="J6463" s="102"/>
      <c r="K6463"/>
      <c r="L6463" s="102"/>
      <c r="M6463" s="135"/>
      <c r="N6463"/>
      <c r="O6463"/>
      <c r="P6463"/>
      <c r="Q6463"/>
      <c r="R6463"/>
      <c r="S6463"/>
      <c r="T6463"/>
      <c r="U6463"/>
    </row>
    <row r="6464" spans="1:21" s="105" customFormat="1" x14ac:dyDescent="0.3">
      <c r="A6464"/>
      <c r="B6464"/>
      <c r="C6464"/>
      <c r="D6464"/>
      <c r="E6464"/>
      <c r="F6464"/>
      <c r="G6464"/>
      <c r="H6464"/>
      <c r="I6464"/>
      <c r="J6464" s="102"/>
      <c r="K6464"/>
      <c r="L6464" s="102"/>
      <c r="M6464" s="135"/>
      <c r="N6464"/>
      <c r="O6464"/>
      <c r="P6464"/>
      <c r="Q6464"/>
      <c r="R6464"/>
      <c r="S6464"/>
      <c r="T6464"/>
      <c r="U6464"/>
    </row>
    <row r="6465" spans="1:21" s="105" customFormat="1" x14ac:dyDescent="0.3">
      <c r="A6465"/>
      <c r="B6465"/>
      <c r="C6465"/>
      <c r="D6465"/>
      <c r="E6465"/>
      <c r="F6465"/>
      <c r="G6465"/>
      <c r="H6465"/>
      <c r="I6465"/>
      <c r="J6465" s="102"/>
      <c r="K6465"/>
      <c r="L6465" s="102"/>
      <c r="M6465" s="135"/>
      <c r="N6465"/>
      <c r="O6465"/>
      <c r="P6465"/>
      <c r="Q6465"/>
      <c r="R6465"/>
      <c r="S6465"/>
      <c r="T6465"/>
      <c r="U6465"/>
    </row>
    <row r="6466" spans="1:21" s="105" customFormat="1" x14ac:dyDescent="0.3">
      <c r="A6466"/>
      <c r="B6466"/>
      <c r="C6466"/>
      <c r="D6466"/>
      <c r="E6466"/>
      <c r="F6466"/>
      <c r="G6466"/>
      <c r="H6466"/>
      <c r="I6466"/>
      <c r="J6466" s="102"/>
      <c r="K6466"/>
      <c r="L6466" s="102"/>
      <c r="M6466" s="135"/>
      <c r="N6466"/>
      <c r="O6466"/>
      <c r="P6466"/>
      <c r="Q6466"/>
      <c r="R6466"/>
      <c r="S6466"/>
      <c r="T6466"/>
      <c r="U6466"/>
    </row>
    <row r="6467" spans="1:21" s="105" customFormat="1" x14ac:dyDescent="0.3">
      <c r="A6467"/>
      <c r="B6467"/>
      <c r="C6467"/>
      <c r="D6467"/>
      <c r="E6467"/>
      <c r="F6467"/>
      <c r="G6467"/>
      <c r="H6467"/>
      <c r="I6467"/>
      <c r="J6467" s="102"/>
      <c r="K6467"/>
      <c r="L6467" s="102"/>
      <c r="M6467" s="135"/>
      <c r="N6467"/>
      <c r="O6467"/>
      <c r="P6467"/>
      <c r="Q6467"/>
      <c r="R6467"/>
      <c r="S6467"/>
      <c r="T6467"/>
      <c r="U6467"/>
    </row>
    <row r="6468" spans="1:21" s="105" customFormat="1" x14ac:dyDescent="0.3">
      <c r="A6468"/>
      <c r="B6468"/>
      <c r="C6468"/>
      <c r="D6468"/>
      <c r="E6468"/>
      <c r="F6468"/>
      <c r="G6468"/>
      <c r="H6468"/>
      <c r="I6468"/>
      <c r="J6468" s="102"/>
      <c r="K6468"/>
      <c r="L6468" s="102"/>
      <c r="M6468" s="135"/>
      <c r="N6468"/>
      <c r="O6468"/>
      <c r="P6468"/>
      <c r="Q6468"/>
      <c r="R6468"/>
      <c r="S6468"/>
      <c r="T6468"/>
      <c r="U6468"/>
    </row>
    <row r="6469" spans="1:21" s="105" customFormat="1" x14ac:dyDescent="0.3">
      <c r="A6469"/>
      <c r="B6469"/>
      <c r="C6469"/>
      <c r="D6469"/>
      <c r="E6469"/>
      <c r="F6469"/>
      <c r="G6469"/>
      <c r="H6469"/>
      <c r="I6469"/>
      <c r="J6469" s="102"/>
      <c r="K6469"/>
      <c r="L6469" s="102"/>
      <c r="M6469" s="135"/>
      <c r="N6469"/>
      <c r="O6469"/>
      <c r="P6469"/>
      <c r="Q6469"/>
      <c r="R6469"/>
      <c r="S6469"/>
      <c r="T6469"/>
      <c r="U6469"/>
    </row>
    <row r="6470" spans="1:21" s="105" customFormat="1" x14ac:dyDescent="0.3">
      <c r="A6470"/>
      <c r="B6470"/>
      <c r="C6470"/>
      <c r="D6470"/>
      <c r="E6470"/>
      <c r="F6470"/>
      <c r="G6470"/>
      <c r="H6470"/>
      <c r="I6470"/>
      <c r="J6470" s="102"/>
      <c r="K6470"/>
      <c r="L6470" s="102"/>
      <c r="M6470" s="135"/>
      <c r="N6470"/>
      <c r="O6470"/>
      <c r="P6470"/>
      <c r="Q6470"/>
      <c r="R6470"/>
      <c r="S6470"/>
      <c r="T6470"/>
      <c r="U6470"/>
    </row>
    <row r="6471" spans="1:21" s="105" customFormat="1" x14ac:dyDescent="0.3">
      <c r="A6471"/>
      <c r="B6471"/>
      <c r="C6471"/>
      <c r="D6471"/>
      <c r="E6471"/>
      <c r="F6471"/>
      <c r="G6471"/>
      <c r="H6471"/>
      <c r="I6471"/>
      <c r="J6471" s="102"/>
      <c r="K6471"/>
      <c r="L6471" s="102"/>
      <c r="M6471" s="135"/>
      <c r="N6471"/>
      <c r="O6471"/>
      <c r="P6471"/>
      <c r="Q6471"/>
      <c r="R6471"/>
      <c r="S6471"/>
      <c r="T6471"/>
      <c r="U6471"/>
    </row>
    <row r="6472" spans="1:21" s="105" customFormat="1" x14ac:dyDescent="0.3">
      <c r="A6472"/>
      <c r="B6472"/>
      <c r="C6472"/>
      <c r="D6472"/>
      <c r="E6472"/>
      <c r="F6472"/>
      <c r="G6472"/>
      <c r="H6472"/>
      <c r="I6472"/>
      <c r="J6472" s="102"/>
      <c r="K6472"/>
      <c r="L6472" s="102"/>
      <c r="M6472" s="135"/>
      <c r="N6472"/>
      <c r="O6472"/>
      <c r="P6472"/>
      <c r="Q6472"/>
      <c r="R6472"/>
      <c r="S6472"/>
      <c r="T6472"/>
      <c r="U6472"/>
    </row>
    <row r="6473" spans="1:21" s="105" customFormat="1" x14ac:dyDescent="0.3">
      <c r="A6473"/>
      <c r="B6473"/>
      <c r="C6473"/>
      <c r="D6473"/>
      <c r="E6473"/>
      <c r="F6473"/>
      <c r="G6473"/>
      <c r="H6473"/>
      <c r="I6473"/>
      <c r="J6473" s="102"/>
      <c r="K6473"/>
      <c r="L6473" s="102"/>
      <c r="M6473" s="135"/>
      <c r="N6473"/>
      <c r="O6473"/>
      <c r="P6473"/>
      <c r="Q6473"/>
      <c r="R6473"/>
      <c r="S6473"/>
      <c r="T6473"/>
      <c r="U6473"/>
    </row>
    <row r="6474" spans="1:21" s="105" customFormat="1" x14ac:dyDescent="0.3">
      <c r="A6474"/>
      <c r="B6474"/>
      <c r="C6474"/>
      <c r="D6474"/>
      <c r="E6474"/>
      <c r="F6474"/>
      <c r="G6474"/>
      <c r="H6474"/>
      <c r="I6474"/>
      <c r="J6474" s="102"/>
      <c r="K6474"/>
      <c r="L6474" s="102"/>
      <c r="M6474" s="135"/>
      <c r="N6474"/>
      <c r="O6474"/>
      <c r="P6474"/>
      <c r="Q6474"/>
      <c r="R6474"/>
      <c r="S6474"/>
      <c r="T6474"/>
      <c r="U6474"/>
    </row>
    <row r="6475" spans="1:21" s="105" customFormat="1" x14ac:dyDescent="0.3">
      <c r="A6475"/>
      <c r="B6475"/>
      <c r="C6475"/>
      <c r="D6475"/>
      <c r="E6475"/>
      <c r="F6475"/>
      <c r="G6475"/>
      <c r="H6475"/>
      <c r="I6475"/>
      <c r="J6475" s="102"/>
      <c r="K6475"/>
      <c r="L6475" s="102"/>
      <c r="M6475" s="135"/>
      <c r="N6475"/>
      <c r="O6475"/>
      <c r="P6475"/>
      <c r="Q6475"/>
      <c r="R6475"/>
      <c r="S6475"/>
      <c r="T6475"/>
      <c r="U6475"/>
    </row>
    <row r="6476" spans="1:21" s="105" customFormat="1" x14ac:dyDescent="0.3">
      <c r="A6476"/>
      <c r="B6476"/>
      <c r="C6476"/>
      <c r="D6476"/>
      <c r="E6476"/>
      <c r="F6476"/>
      <c r="G6476"/>
      <c r="H6476"/>
      <c r="I6476"/>
      <c r="J6476" s="102"/>
      <c r="K6476"/>
      <c r="L6476" s="102"/>
      <c r="M6476" s="135"/>
      <c r="N6476"/>
      <c r="O6476"/>
      <c r="P6476"/>
      <c r="Q6476"/>
      <c r="R6476"/>
      <c r="S6476"/>
      <c r="T6476"/>
      <c r="U6476"/>
    </row>
    <row r="6477" spans="1:21" s="105" customFormat="1" x14ac:dyDescent="0.3">
      <c r="A6477"/>
      <c r="B6477"/>
      <c r="C6477"/>
      <c r="D6477"/>
      <c r="E6477"/>
      <c r="F6477"/>
      <c r="G6477"/>
      <c r="H6477"/>
      <c r="I6477"/>
      <c r="J6477" s="102"/>
      <c r="K6477"/>
      <c r="L6477" s="102"/>
      <c r="M6477" s="135"/>
      <c r="N6477"/>
      <c r="O6477"/>
      <c r="P6477"/>
      <c r="Q6477"/>
      <c r="R6477"/>
      <c r="S6477"/>
      <c r="T6477"/>
      <c r="U6477"/>
    </row>
    <row r="6478" spans="1:21" s="105" customFormat="1" x14ac:dyDescent="0.3">
      <c r="A6478"/>
      <c r="B6478"/>
      <c r="C6478"/>
      <c r="D6478"/>
      <c r="E6478"/>
      <c r="F6478"/>
      <c r="G6478"/>
      <c r="H6478"/>
      <c r="I6478"/>
      <c r="J6478" s="102"/>
      <c r="K6478"/>
      <c r="L6478" s="102"/>
      <c r="M6478" s="135"/>
      <c r="N6478"/>
      <c r="O6478"/>
      <c r="P6478"/>
      <c r="Q6478"/>
      <c r="R6478"/>
      <c r="S6478"/>
      <c r="T6478"/>
      <c r="U6478"/>
    </row>
    <row r="6479" spans="1:21" s="105" customFormat="1" x14ac:dyDescent="0.3">
      <c r="A6479"/>
      <c r="B6479"/>
      <c r="C6479"/>
      <c r="D6479"/>
      <c r="E6479"/>
      <c r="F6479"/>
      <c r="G6479"/>
      <c r="H6479"/>
      <c r="I6479"/>
      <c r="J6479" s="102"/>
      <c r="K6479"/>
      <c r="L6479" s="102"/>
      <c r="M6479" s="135"/>
      <c r="N6479"/>
      <c r="O6479"/>
      <c r="P6479"/>
      <c r="Q6479"/>
      <c r="R6479"/>
      <c r="S6479"/>
      <c r="T6479"/>
      <c r="U6479"/>
    </row>
    <row r="6480" spans="1:21" s="105" customFormat="1" x14ac:dyDescent="0.3">
      <c r="A6480"/>
      <c r="B6480"/>
      <c r="C6480"/>
      <c r="D6480"/>
      <c r="E6480"/>
      <c r="F6480"/>
      <c r="G6480"/>
      <c r="H6480"/>
      <c r="I6480"/>
      <c r="J6480" s="102"/>
      <c r="K6480"/>
      <c r="L6480" s="102"/>
      <c r="M6480" s="135"/>
      <c r="N6480"/>
      <c r="O6480"/>
      <c r="P6480"/>
      <c r="Q6480"/>
      <c r="R6480"/>
      <c r="S6480"/>
      <c r="T6480"/>
      <c r="U6480"/>
    </row>
    <row r="6481" spans="1:21" s="105" customFormat="1" x14ac:dyDescent="0.3">
      <c r="A6481"/>
      <c r="B6481"/>
      <c r="C6481"/>
      <c r="D6481"/>
      <c r="E6481"/>
      <c r="F6481"/>
      <c r="G6481"/>
      <c r="H6481"/>
      <c r="I6481"/>
      <c r="J6481" s="102"/>
      <c r="K6481"/>
      <c r="L6481" s="102"/>
      <c r="M6481" s="135"/>
      <c r="N6481"/>
      <c r="O6481"/>
      <c r="P6481"/>
      <c r="Q6481"/>
      <c r="R6481"/>
      <c r="S6481"/>
      <c r="T6481"/>
      <c r="U6481"/>
    </row>
    <row r="6482" spans="1:21" s="105" customFormat="1" x14ac:dyDescent="0.3">
      <c r="A6482"/>
      <c r="B6482"/>
      <c r="C6482"/>
      <c r="D6482"/>
      <c r="E6482"/>
      <c r="F6482"/>
      <c r="G6482"/>
      <c r="H6482"/>
      <c r="I6482"/>
      <c r="J6482" s="102"/>
      <c r="K6482"/>
      <c r="L6482" s="102"/>
      <c r="M6482" s="135"/>
      <c r="N6482"/>
      <c r="O6482"/>
      <c r="P6482"/>
      <c r="Q6482"/>
      <c r="R6482"/>
      <c r="S6482"/>
      <c r="T6482"/>
      <c r="U6482"/>
    </row>
    <row r="6483" spans="1:21" s="105" customFormat="1" x14ac:dyDescent="0.3">
      <c r="A6483"/>
      <c r="B6483"/>
      <c r="C6483"/>
      <c r="D6483"/>
      <c r="E6483"/>
      <c r="F6483"/>
      <c r="G6483"/>
      <c r="H6483"/>
      <c r="I6483"/>
      <c r="J6483" s="102"/>
      <c r="K6483"/>
      <c r="L6483" s="102"/>
      <c r="M6483" s="135"/>
      <c r="N6483"/>
      <c r="O6483"/>
      <c r="P6483"/>
      <c r="Q6483"/>
      <c r="R6483"/>
      <c r="S6483"/>
      <c r="T6483"/>
      <c r="U6483"/>
    </row>
    <row r="6484" spans="1:21" s="105" customFormat="1" x14ac:dyDescent="0.3">
      <c r="A6484"/>
      <c r="B6484"/>
      <c r="C6484"/>
      <c r="D6484"/>
      <c r="E6484"/>
      <c r="F6484"/>
      <c r="G6484"/>
      <c r="H6484"/>
      <c r="I6484"/>
      <c r="J6484" s="102"/>
      <c r="K6484"/>
      <c r="L6484" s="102"/>
      <c r="M6484" s="135"/>
      <c r="N6484"/>
      <c r="O6484"/>
      <c r="P6484"/>
      <c r="Q6484"/>
      <c r="R6484"/>
      <c r="S6484"/>
      <c r="T6484"/>
      <c r="U6484"/>
    </row>
    <row r="6485" spans="1:21" s="105" customFormat="1" x14ac:dyDescent="0.3">
      <c r="A6485"/>
      <c r="B6485"/>
      <c r="C6485"/>
      <c r="D6485"/>
      <c r="E6485"/>
      <c r="F6485"/>
      <c r="G6485"/>
      <c r="H6485"/>
      <c r="I6485"/>
      <c r="J6485" s="102"/>
      <c r="K6485"/>
      <c r="L6485" s="102"/>
      <c r="M6485" s="135"/>
      <c r="N6485"/>
      <c r="O6485"/>
      <c r="P6485"/>
      <c r="Q6485"/>
      <c r="R6485"/>
      <c r="S6485"/>
      <c r="T6485"/>
      <c r="U6485"/>
    </row>
    <row r="6486" spans="1:21" s="105" customFormat="1" x14ac:dyDescent="0.3">
      <c r="A6486"/>
      <c r="B6486"/>
      <c r="C6486"/>
      <c r="D6486"/>
      <c r="E6486"/>
      <c r="F6486"/>
      <c r="G6486"/>
      <c r="H6486"/>
      <c r="I6486"/>
      <c r="J6486" s="102"/>
      <c r="K6486"/>
      <c r="L6486" s="102"/>
      <c r="M6486" s="135"/>
      <c r="N6486"/>
      <c r="O6486"/>
      <c r="P6486"/>
      <c r="Q6486"/>
      <c r="R6486"/>
      <c r="S6486"/>
      <c r="T6486"/>
      <c r="U6486"/>
    </row>
    <row r="6487" spans="1:21" s="105" customFormat="1" x14ac:dyDescent="0.3">
      <c r="A6487"/>
      <c r="B6487"/>
      <c r="C6487"/>
      <c r="D6487"/>
      <c r="E6487"/>
      <c r="F6487"/>
      <c r="G6487"/>
      <c r="H6487"/>
      <c r="I6487"/>
      <c r="J6487" s="102"/>
      <c r="K6487"/>
      <c r="L6487" s="102"/>
      <c r="M6487" s="135"/>
      <c r="N6487"/>
      <c r="O6487"/>
      <c r="P6487"/>
      <c r="Q6487"/>
      <c r="R6487"/>
      <c r="S6487"/>
      <c r="T6487"/>
      <c r="U6487"/>
    </row>
    <row r="6488" spans="1:21" s="105" customFormat="1" x14ac:dyDescent="0.3">
      <c r="A6488"/>
      <c r="B6488"/>
      <c r="C6488"/>
      <c r="D6488"/>
      <c r="E6488"/>
      <c r="F6488"/>
      <c r="G6488"/>
      <c r="H6488"/>
      <c r="I6488"/>
      <c r="J6488" s="102"/>
      <c r="K6488"/>
      <c r="L6488" s="102"/>
      <c r="M6488" s="135"/>
      <c r="N6488"/>
      <c r="O6488"/>
      <c r="P6488"/>
      <c r="Q6488"/>
      <c r="R6488"/>
      <c r="S6488"/>
      <c r="T6488"/>
      <c r="U6488"/>
    </row>
    <row r="6489" spans="1:21" s="105" customFormat="1" x14ac:dyDescent="0.3">
      <c r="A6489"/>
      <c r="B6489"/>
      <c r="C6489"/>
      <c r="D6489"/>
      <c r="E6489"/>
      <c r="F6489"/>
      <c r="G6489"/>
      <c r="H6489"/>
      <c r="I6489"/>
      <c r="J6489" s="102"/>
      <c r="K6489"/>
      <c r="L6489" s="102"/>
      <c r="M6489" s="135"/>
      <c r="N6489"/>
      <c r="O6489"/>
      <c r="P6489"/>
      <c r="Q6489"/>
      <c r="R6489"/>
      <c r="S6489"/>
      <c r="T6489"/>
      <c r="U6489"/>
    </row>
    <row r="6490" spans="1:21" s="105" customFormat="1" x14ac:dyDescent="0.3">
      <c r="A6490"/>
      <c r="B6490"/>
      <c r="C6490"/>
      <c r="D6490"/>
      <c r="E6490"/>
      <c r="F6490"/>
      <c r="G6490"/>
      <c r="H6490"/>
      <c r="I6490"/>
      <c r="J6490" s="102"/>
      <c r="K6490"/>
      <c r="L6490" s="102"/>
      <c r="M6490" s="135"/>
      <c r="N6490"/>
      <c r="O6490"/>
      <c r="P6490"/>
      <c r="Q6490"/>
      <c r="R6490"/>
      <c r="S6490"/>
      <c r="T6490"/>
      <c r="U6490"/>
    </row>
    <row r="6491" spans="1:21" s="105" customFormat="1" x14ac:dyDescent="0.3">
      <c r="A6491"/>
      <c r="B6491"/>
      <c r="C6491"/>
      <c r="D6491"/>
      <c r="E6491"/>
      <c r="F6491"/>
      <c r="G6491"/>
      <c r="H6491"/>
      <c r="I6491"/>
      <c r="J6491" s="102"/>
      <c r="K6491"/>
      <c r="L6491" s="102"/>
      <c r="M6491" s="135"/>
      <c r="N6491"/>
      <c r="O6491"/>
      <c r="P6491"/>
      <c r="Q6491"/>
      <c r="R6491"/>
      <c r="S6491"/>
      <c r="T6491"/>
      <c r="U6491"/>
    </row>
    <row r="6492" spans="1:21" s="105" customFormat="1" x14ac:dyDescent="0.3">
      <c r="A6492"/>
      <c r="B6492"/>
      <c r="C6492"/>
      <c r="D6492"/>
      <c r="E6492"/>
      <c r="F6492"/>
      <c r="G6492"/>
      <c r="H6492"/>
      <c r="I6492"/>
      <c r="J6492" s="102"/>
      <c r="K6492"/>
      <c r="L6492" s="102"/>
      <c r="M6492" s="135"/>
      <c r="N6492"/>
      <c r="O6492"/>
      <c r="P6492"/>
      <c r="Q6492"/>
      <c r="R6492"/>
      <c r="S6492"/>
      <c r="T6492"/>
      <c r="U6492"/>
    </row>
    <row r="6493" spans="1:21" s="105" customFormat="1" x14ac:dyDescent="0.3">
      <c r="A6493"/>
      <c r="B6493"/>
      <c r="C6493"/>
      <c r="D6493"/>
      <c r="E6493"/>
      <c r="F6493"/>
      <c r="G6493"/>
      <c r="H6493"/>
      <c r="I6493"/>
      <c r="J6493" s="102"/>
      <c r="K6493"/>
      <c r="L6493" s="102"/>
      <c r="M6493" s="135"/>
      <c r="N6493"/>
      <c r="O6493"/>
      <c r="P6493"/>
      <c r="Q6493"/>
      <c r="R6493"/>
      <c r="S6493"/>
      <c r="T6493"/>
      <c r="U6493"/>
    </row>
    <row r="6494" spans="1:21" s="105" customFormat="1" x14ac:dyDescent="0.3">
      <c r="A6494"/>
      <c r="B6494"/>
      <c r="C6494"/>
      <c r="D6494"/>
      <c r="E6494"/>
      <c r="F6494"/>
      <c r="G6494"/>
      <c r="H6494"/>
      <c r="I6494"/>
      <c r="J6494" s="102"/>
      <c r="K6494"/>
      <c r="L6494" s="102"/>
      <c r="M6494" s="135"/>
      <c r="N6494"/>
      <c r="O6494"/>
      <c r="P6494"/>
      <c r="Q6494"/>
      <c r="R6494"/>
      <c r="S6494"/>
      <c r="T6494"/>
      <c r="U6494"/>
    </row>
    <row r="6495" spans="1:21" s="105" customFormat="1" x14ac:dyDescent="0.3">
      <c r="A6495"/>
      <c r="B6495"/>
      <c r="C6495"/>
      <c r="D6495"/>
      <c r="E6495"/>
      <c r="F6495"/>
      <c r="G6495"/>
      <c r="H6495"/>
      <c r="I6495"/>
      <c r="J6495" s="102"/>
      <c r="K6495"/>
      <c r="L6495" s="102"/>
      <c r="M6495" s="135"/>
      <c r="N6495"/>
      <c r="O6495"/>
      <c r="P6495"/>
      <c r="Q6495"/>
      <c r="R6495"/>
      <c r="S6495"/>
      <c r="T6495"/>
      <c r="U6495"/>
    </row>
    <row r="6496" spans="1:21" s="105" customFormat="1" x14ac:dyDescent="0.3">
      <c r="A6496"/>
      <c r="B6496"/>
      <c r="C6496"/>
      <c r="D6496"/>
      <c r="E6496"/>
      <c r="F6496"/>
      <c r="G6496"/>
      <c r="H6496"/>
      <c r="I6496"/>
      <c r="J6496" s="102"/>
      <c r="K6496"/>
      <c r="L6496" s="102"/>
      <c r="M6496" s="135"/>
      <c r="N6496"/>
      <c r="O6496"/>
      <c r="P6496"/>
      <c r="Q6496"/>
      <c r="R6496"/>
      <c r="S6496"/>
      <c r="T6496"/>
      <c r="U6496"/>
    </row>
    <row r="6497" spans="1:21" s="105" customFormat="1" x14ac:dyDescent="0.3">
      <c r="A6497"/>
      <c r="B6497"/>
      <c r="C6497"/>
      <c r="D6497"/>
      <c r="E6497"/>
      <c r="F6497"/>
      <c r="G6497"/>
      <c r="H6497"/>
      <c r="I6497"/>
      <c r="J6497" s="102"/>
      <c r="K6497"/>
      <c r="L6497" s="102"/>
      <c r="M6497" s="135"/>
      <c r="N6497"/>
      <c r="O6497"/>
      <c r="P6497"/>
      <c r="Q6497"/>
      <c r="R6497"/>
      <c r="S6497"/>
      <c r="T6497"/>
      <c r="U6497"/>
    </row>
    <row r="6498" spans="1:21" s="105" customFormat="1" x14ac:dyDescent="0.3">
      <c r="A6498"/>
      <c r="B6498"/>
      <c r="C6498"/>
      <c r="D6498"/>
      <c r="E6498"/>
      <c r="F6498"/>
      <c r="G6498"/>
      <c r="H6498"/>
      <c r="I6498"/>
      <c r="J6498" s="102"/>
      <c r="K6498"/>
      <c r="L6498" s="102"/>
      <c r="M6498" s="135"/>
      <c r="N6498"/>
      <c r="O6498"/>
      <c r="P6498"/>
      <c r="Q6498"/>
      <c r="R6498"/>
      <c r="S6498"/>
      <c r="T6498"/>
      <c r="U6498"/>
    </row>
    <row r="6499" spans="1:21" s="105" customFormat="1" x14ac:dyDescent="0.3">
      <c r="A6499"/>
      <c r="B6499"/>
      <c r="C6499"/>
      <c r="D6499"/>
      <c r="E6499"/>
      <c r="F6499"/>
      <c r="G6499"/>
      <c r="H6499"/>
      <c r="I6499"/>
      <c r="J6499" s="102"/>
      <c r="K6499"/>
      <c r="L6499" s="102"/>
      <c r="M6499" s="135"/>
      <c r="N6499"/>
      <c r="O6499"/>
      <c r="P6499"/>
      <c r="Q6499"/>
      <c r="R6499"/>
      <c r="S6499"/>
      <c r="T6499"/>
      <c r="U6499"/>
    </row>
    <row r="6500" spans="1:21" s="105" customFormat="1" x14ac:dyDescent="0.3">
      <c r="A6500"/>
      <c r="B6500"/>
      <c r="C6500"/>
      <c r="D6500"/>
      <c r="E6500"/>
      <c r="F6500"/>
      <c r="G6500"/>
      <c r="H6500"/>
      <c r="I6500"/>
      <c r="J6500" s="102"/>
      <c r="K6500"/>
      <c r="L6500" s="102"/>
      <c r="M6500" s="135"/>
      <c r="N6500"/>
      <c r="O6500"/>
      <c r="P6500"/>
      <c r="Q6500"/>
      <c r="R6500"/>
      <c r="S6500"/>
      <c r="T6500"/>
      <c r="U6500"/>
    </row>
    <row r="6501" spans="1:21" s="105" customFormat="1" x14ac:dyDescent="0.3">
      <c r="A6501"/>
      <c r="B6501"/>
      <c r="C6501"/>
      <c r="D6501"/>
      <c r="E6501"/>
      <c r="F6501"/>
      <c r="G6501"/>
      <c r="H6501"/>
      <c r="I6501"/>
      <c r="J6501" s="102"/>
      <c r="K6501"/>
      <c r="L6501" s="102"/>
      <c r="M6501" s="135"/>
      <c r="N6501"/>
      <c r="O6501"/>
      <c r="P6501"/>
      <c r="Q6501"/>
      <c r="R6501"/>
      <c r="S6501"/>
      <c r="T6501"/>
      <c r="U6501"/>
    </row>
    <row r="6502" spans="1:21" s="105" customFormat="1" x14ac:dyDescent="0.3">
      <c r="A6502"/>
      <c r="B6502"/>
      <c r="C6502"/>
      <c r="D6502"/>
      <c r="E6502"/>
      <c r="F6502"/>
      <c r="G6502"/>
      <c r="H6502"/>
      <c r="I6502"/>
      <c r="J6502" s="102"/>
      <c r="K6502"/>
      <c r="L6502" s="102"/>
      <c r="M6502" s="135"/>
      <c r="N6502"/>
      <c r="O6502"/>
      <c r="P6502"/>
      <c r="Q6502"/>
      <c r="R6502"/>
      <c r="S6502"/>
      <c r="T6502"/>
      <c r="U6502"/>
    </row>
    <row r="6503" spans="1:21" s="105" customFormat="1" x14ac:dyDescent="0.3">
      <c r="A6503"/>
      <c r="B6503"/>
      <c r="C6503"/>
      <c r="D6503"/>
      <c r="E6503"/>
      <c r="F6503"/>
      <c r="G6503"/>
      <c r="H6503"/>
      <c r="I6503"/>
      <c r="J6503" s="102"/>
      <c r="K6503"/>
      <c r="L6503" s="102"/>
      <c r="M6503" s="135"/>
      <c r="N6503"/>
      <c r="O6503"/>
      <c r="P6503"/>
      <c r="Q6503"/>
      <c r="R6503"/>
      <c r="S6503"/>
      <c r="T6503"/>
      <c r="U6503"/>
    </row>
    <row r="6504" spans="1:21" s="105" customFormat="1" x14ac:dyDescent="0.3">
      <c r="A6504"/>
      <c r="B6504"/>
      <c r="C6504"/>
      <c r="D6504"/>
      <c r="E6504"/>
      <c r="F6504"/>
      <c r="G6504"/>
      <c r="H6504"/>
      <c r="I6504"/>
      <c r="J6504" s="102"/>
      <c r="K6504"/>
      <c r="L6504" s="102"/>
      <c r="M6504" s="135"/>
      <c r="N6504"/>
      <c r="O6504"/>
      <c r="P6504"/>
      <c r="Q6504"/>
      <c r="R6504"/>
      <c r="S6504"/>
      <c r="T6504"/>
      <c r="U6504"/>
    </row>
    <row r="6505" spans="1:21" s="105" customFormat="1" x14ac:dyDescent="0.3">
      <c r="A6505"/>
      <c r="B6505"/>
      <c r="C6505"/>
      <c r="D6505"/>
      <c r="E6505"/>
      <c r="F6505"/>
      <c r="G6505"/>
      <c r="H6505"/>
      <c r="I6505"/>
      <c r="J6505" s="102"/>
      <c r="K6505"/>
      <c r="L6505" s="102"/>
      <c r="M6505" s="135"/>
      <c r="N6505"/>
      <c r="O6505"/>
      <c r="P6505"/>
      <c r="Q6505"/>
      <c r="R6505"/>
      <c r="S6505"/>
      <c r="T6505"/>
      <c r="U6505"/>
    </row>
    <row r="6506" spans="1:21" s="105" customFormat="1" x14ac:dyDescent="0.3">
      <c r="A6506"/>
      <c r="B6506"/>
      <c r="C6506"/>
      <c r="D6506"/>
      <c r="E6506"/>
      <c r="F6506"/>
      <c r="G6506"/>
      <c r="H6506"/>
      <c r="I6506"/>
      <c r="J6506" s="102"/>
      <c r="K6506"/>
      <c r="L6506" s="102"/>
      <c r="M6506" s="135"/>
      <c r="N6506"/>
      <c r="O6506"/>
      <c r="P6506"/>
      <c r="Q6506"/>
      <c r="R6506"/>
      <c r="S6506"/>
      <c r="T6506"/>
      <c r="U6506"/>
    </row>
    <row r="6507" spans="1:21" s="105" customFormat="1" x14ac:dyDescent="0.3">
      <c r="A6507"/>
      <c r="B6507"/>
      <c r="C6507"/>
      <c r="D6507"/>
      <c r="E6507"/>
      <c r="F6507"/>
      <c r="G6507"/>
      <c r="H6507"/>
      <c r="I6507"/>
      <c r="J6507" s="102"/>
      <c r="K6507"/>
      <c r="L6507" s="102"/>
      <c r="M6507" s="135"/>
      <c r="N6507"/>
      <c r="O6507"/>
      <c r="P6507"/>
      <c r="Q6507"/>
      <c r="R6507"/>
      <c r="S6507"/>
      <c r="T6507"/>
      <c r="U6507"/>
    </row>
    <row r="6508" spans="1:21" s="105" customFormat="1" x14ac:dyDescent="0.3">
      <c r="A6508"/>
      <c r="B6508"/>
      <c r="C6508"/>
      <c r="D6508"/>
      <c r="E6508"/>
      <c r="F6508"/>
      <c r="G6508"/>
      <c r="H6508"/>
      <c r="I6508"/>
      <c r="J6508" s="102"/>
      <c r="K6508"/>
      <c r="L6508" s="102"/>
      <c r="M6508" s="135"/>
      <c r="N6508"/>
      <c r="O6508"/>
      <c r="P6508"/>
      <c r="Q6508"/>
      <c r="R6508"/>
      <c r="S6508"/>
      <c r="T6508"/>
      <c r="U6508"/>
    </row>
    <row r="6509" spans="1:21" s="105" customFormat="1" x14ac:dyDescent="0.3">
      <c r="A6509"/>
      <c r="B6509"/>
      <c r="C6509"/>
      <c r="D6509"/>
      <c r="E6509"/>
      <c r="F6509"/>
      <c r="G6509"/>
      <c r="H6509"/>
      <c r="I6509"/>
      <c r="J6509" s="102"/>
      <c r="K6509"/>
      <c r="L6509" s="102"/>
      <c r="M6509" s="135"/>
      <c r="N6509"/>
      <c r="O6509"/>
      <c r="P6509"/>
      <c r="Q6509"/>
      <c r="R6509"/>
      <c r="S6509"/>
      <c r="T6509"/>
      <c r="U6509"/>
    </row>
    <row r="6510" spans="1:21" s="105" customFormat="1" x14ac:dyDescent="0.3">
      <c r="A6510"/>
      <c r="B6510"/>
      <c r="C6510"/>
      <c r="D6510"/>
      <c r="E6510"/>
      <c r="F6510"/>
      <c r="G6510"/>
      <c r="H6510"/>
      <c r="I6510"/>
      <c r="J6510" s="102"/>
      <c r="K6510"/>
      <c r="L6510" s="102"/>
      <c r="M6510" s="135"/>
      <c r="N6510"/>
      <c r="O6510"/>
      <c r="P6510"/>
      <c r="Q6510"/>
      <c r="R6510"/>
      <c r="S6510"/>
      <c r="T6510"/>
      <c r="U6510"/>
    </row>
    <row r="6511" spans="1:21" s="105" customFormat="1" x14ac:dyDescent="0.3">
      <c r="A6511"/>
      <c r="B6511"/>
      <c r="C6511"/>
      <c r="D6511"/>
      <c r="E6511"/>
      <c r="F6511"/>
      <c r="G6511"/>
      <c r="H6511"/>
      <c r="I6511"/>
      <c r="J6511" s="102"/>
      <c r="K6511"/>
      <c r="L6511" s="102"/>
      <c r="M6511" s="135"/>
      <c r="N6511"/>
      <c r="O6511"/>
      <c r="P6511"/>
      <c r="Q6511"/>
      <c r="R6511"/>
      <c r="S6511"/>
      <c r="T6511"/>
      <c r="U6511"/>
    </row>
    <row r="6512" spans="1:21" s="105" customFormat="1" x14ac:dyDescent="0.3">
      <c r="A6512"/>
      <c r="B6512"/>
      <c r="C6512"/>
      <c r="D6512"/>
      <c r="E6512"/>
      <c r="F6512"/>
      <c r="G6512"/>
      <c r="H6512"/>
      <c r="I6512"/>
      <c r="J6512" s="102"/>
      <c r="K6512"/>
      <c r="L6512" s="102"/>
      <c r="M6512" s="135"/>
      <c r="N6512"/>
      <c r="O6512"/>
      <c r="P6512"/>
      <c r="Q6512"/>
      <c r="R6512"/>
      <c r="S6512"/>
      <c r="T6512"/>
      <c r="U6512"/>
    </row>
    <row r="6513" spans="1:21" s="105" customFormat="1" x14ac:dyDescent="0.3">
      <c r="A6513"/>
      <c r="B6513"/>
      <c r="C6513"/>
      <c r="D6513"/>
      <c r="E6513"/>
      <c r="F6513"/>
      <c r="G6513"/>
      <c r="H6513"/>
      <c r="I6513"/>
      <c r="J6513" s="102"/>
      <c r="K6513"/>
      <c r="L6513" s="102"/>
      <c r="M6513" s="135"/>
      <c r="N6513"/>
      <c r="O6513"/>
      <c r="P6513"/>
      <c r="Q6513"/>
      <c r="R6513"/>
      <c r="S6513"/>
      <c r="T6513"/>
      <c r="U6513"/>
    </row>
    <row r="6514" spans="1:21" s="105" customFormat="1" x14ac:dyDescent="0.3">
      <c r="A6514"/>
      <c r="B6514"/>
      <c r="C6514"/>
      <c r="D6514"/>
      <c r="E6514"/>
      <c r="F6514"/>
      <c r="G6514"/>
      <c r="H6514"/>
      <c r="I6514"/>
      <c r="J6514" s="102"/>
      <c r="K6514"/>
      <c r="L6514" s="102"/>
      <c r="M6514" s="135"/>
      <c r="N6514"/>
      <c r="O6514"/>
      <c r="P6514"/>
      <c r="Q6514"/>
      <c r="R6514"/>
      <c r="S6514"/>
      <c r="T6514"/>
      <c r="U6514"/>
    </row>
    <row r="6515" spans="1:21" s="105" customFormat="1" x14ac:dyDescent="0.3">
      <c r="A6515"/>
      <c r="B6515"/>
      <c r="C6515"/>
      <c r="D6515"/>
      <c r="E6515"/>
      <c r="F6515"/>
      <c r="G6515"/>
      <c r="H6515"/>
      <c r="I6515"/>
      <c r="J6515" s="102"/>
      <c r="K6515"/>
      <c r="L6515" s="102"/>
      <c r="M6515" s="135"/>
      <c r="N6515"/>
      <c r="O6515"/>
      <c r="P6515"/>
      <c r="Q6515"/>
      <c r="R6515"/>
      <c r="S6515"/>
      <c r="T6515"/>
      <c r="U6515"/>
    </row>
    <row r="6516" spans="1:21" s="105" customFormat="1" x14ac:dyDescent="0.3">
      <c r="A6516"/>
      <c r="B6516"/>
      <c r="C6516"/>
      <c r="D6516"/>
      <c r="E6516"/>
      <c r="F6516"/>
      <c r="G6516"/>
      <c r="H6516"/>
      <c r="I6516"/>
      <c r="J6516" s="102"/>
      <c r="K6516"/>
      <c r="L6516" s="102"/>
      <c r="M6516" s="135"/>
      <c r="N6516"/>
      <c r="O6516"/>
      <c r="P6516"/>
      <c r="Q6516"/>
      <c r="R6516"/>
      <c r="S6516"/>
      <c r="T6516"/>
      <c r="U6516"/>
    </row>
    <row r="6517" spans="1:21" s="105" customFormat="1" x14ac:dyDescent="0.3">
      <c r="A6517"/>
      <c r="B6517"/>
      <c r="C6517"/>
      <c r="D6517"/>
      <c r="E6517"/>
      <c r="F6517"/>
      <c r="G6517"/>
      <c r="H6517"/>
      <c r="I6517"/>
      <c r="J6517" s="102"/>
      <c r="K6517"/>
      <c r="L6517" s="102"/>
      <c r="M6517" s="135"/>
      <c r="N6517"/>
      <c r="O6517"/>
      <c r="P6517"/>
      <c r="Q6517"/>
      <c r="R6517"/>
      <c r="S6517"/>
      <c r="T6517"/>
      <c r="U6517"/>
    </row>
    <row r="6518" spans="1:21" s="105" customFormat="1" x14ac:dyDescent="0.3">
      <c r="A6518"/>
      <c r="B6518"/>
      <c r="C6518"/>
      <c r="D6518"/>
      <c r="E6518"/>
      <c r="F6518"/>
      <c r="G6518"/>
      <c r="H6518"/>
      <c r="I6518"/>
      <c r="J6518" s="102"/>
      <c r="K6518"/>
      <c r="L6518" s="102"/>
      <c r="M6518" s="135"/>
      <c r="N6518"/>
      <c r="O6518"/>
      <c r="P6518"/>
      <c r="Q6518"/>
      <c r="R6518"/>
      <c r="S6518"/>
      <c r="T6518"/>
      <c r="U6518"/>
    </row>
    <row r="6519" spans="1:21" s="105" customFormat="1" x14ac:dyDescent="0.3">
      <c r="A6519"/>
      <c r="B6519"/>
      <c r="C6519"/>
      <c r="D6519"/>
      <c r="E6519"/>
      <c r="F6519"/>
      <c r="G6519"/>
      <c r="H6519"/>
      <c r="I6519"/>
      <c r="J6519" s="102"/>
      <c r="K6519"/>
      <c r="L6519" s="102"/>
      <c r="M6519" s="135"/>
      <c r="N6519"/>
      <c r="O6519"/>
      <c r="P6519"/>
      <c r="Q6519"/>
      <c r="R6519"/>
      <c r="S6519"/>
      <c r="T6519"/>
      <c r="U6519"/>
    </row>
    <row r="6520" spans="1:21" s="105" customFormat="1" x14ac:dyDescent="0.3">
      <c r="A6520"/>
      <c r="B6520"/>
      <c r="C6520"/>
      <c r="D6520"/>
      <c r="E6520"/>
      <c r="F6520"/>
      <c r="G6520"/>
      <c r="H6520"/>
      <c r="I6520"/>
      <c r="J6520" s="102"/>
      <c r="K6520"/>
      <c r="L6520" s="102"/>
      <c r="M6520" s="135"/>
      <c r="N6520"/>
      <c r="O6520"/>
      <c r="P6520"/>
      <c r="Q6520"/>
      <c r="R6520"/>
      <c r="S6520"/>
      <c r="T6520"/>
      <c r="U6520"/>
    </row>
    <row r="6521" spans="1:21" s="105" customFormat="1" x14ac:dyDescent="0.3">
      <c r="A6521"/>
      <c r="B6521"/>
      <c r="C6521"/>
      <c r="D6521"/>
      <c r="E6521"/>
      <c r="F6521"/>
      <c r="G6521"/>
      <c r="H6521"/>
      <c r="I6521"/>
      <c r="J6521" s="102"/>
      <c r="K6521"/>
      <c r="L6521" s="102"/>
      <c r="M6521" s="135"/>
      <c r="N6521"/>
      <c r="O6521"/>
      <c r="P6521"/>
      <c r="Q6521"/>
      <c r="R6521"/>
      <c r="S6521"/>
      <c r="T6521"/>
      <c r="U6521"/>
    </row>
    <row r="6522" spans="1:21" s="105" customFormat="1" x14ac:dyDescent="0.3">
      <c r="A6522"/>
      <c r="B6522"/>
      <c r="C6522"/>
      <c r="D6522"/>
      <c r="E6522"/>
      <c r="F6522"/>
      <c r="G6522"/>
      <c r="H6522"/>
      <c r="I6522"/>
      <c r="J6522" s="102"/>
      <c r="K6522"/>
      <c r="L6522" s="102"/>
      <c r="M6522" s="135"/>
      <c r="N6522"/>
      <c r="O6522"/>
      <c r="P6522"/>
      <c r="Q6522"/>
      <c r="R6522"/>
      <c r="S6522"/>
      <c r="T6522"/>
      <c r="U6522"/>
    </row>
    <row r="6523" spans="1:21" s="105" customFormat="1" x14ac:dyDescent="0.3">
      <c r="A6523"/>
      <c r="B6523"/>
      <c r="C6523"/>
      <c r="D6523"/>
      <c r="E6523"/>
      <c r="F6523"/>
      <c r="G6523"/>
      <c r="H6523"/>
      <c r="I6523"/>
      <c r="J6523" s="102"/>
      <c r="K6523"/>
      <c r="L6523" s="102"/>
      <c r="M6523" s="135"/>
      <c r="N6523"/>
      <c r="O6523"/>
      <c r="P6523"/>
      <c r="Q6523"/>
      <c r="R6523"/>
      <c r="S6523"/>
      <c r="T6523"/>
      <c r="U6523"/>
    </row>
    <row r="6524" spans="1:21" s="105" customFormat="1" x14ac:dyDescent="0.3">
      <c r="A6524"/>
      <c r="B6524"/>
      <c r="C6524"/>
      <c r="D6524"/>
      <c r="E6524"/>
      <c r="F6524"/>
      <c r="G6524"/>
      <c r="H6524"/>
      <c r="I6524"/>
      <c r="J6524" s="102"/>
      <c r="K6524"/>
      <c r="L6524" s="102"/>
      <c r="M6524" s="135"/>
      <c r="N6524"/>
      <c r="O6524"/>
      <c r="P6524"/>
      <c r="Q6524"/>
      <c r="R6524"/>
      <c r="S6524"/>
      <c r="T6524"/>
      <c r="U6524"/>
    </row>
    <row r="6525" spans="1:21" s="105" customFormat="1" x14ac:dyDescent="0.3">
      <c r="A6525"/>
      <c r="B6525"/>
      <c r="C6525"/>
      <c r="D6525"/>
      <c r="E6525"/>
      <c r="F6525"/>
      <c r="G6525"/>
      <c r="H6525"/>
      <c r="I6525"/>
      <c r="J6525" s="102"/>
      <c r="K6525"/>
      <c r="L6525" s="102"/>
      <c r="M6525" s="135"/>
      <c r="N6525"/>
      <c r="O6525"/>
      <c r="P6525"/>
      <c r="Q6525"/>
      <c r="R6525"/>
      <c r="S6525"/>
      <c r="T6525"/>
      <c r="U6525"/>
    </row>
    <row r="6526" spans="1:21" s="105" customFormat="1" x14ac:dyDescent="0.3">
      <c r="A6526"/>
      <c r="B6526"/>
      <c r="C6526"/>
      <c r="D6526"/>
      <c r="E6526"/>
      <c r="F6526"/>
      <c r="G6526"/>
      <c r="H6526"/>
      <c r="I6526"/>
      <c r="J6526" s="102"/>
      <c r="K6526"/>
      <c r="L6526" s="102"/>
      <c r="M6526" s="135"/>
      <c r="N6526"/>
      <c r="O6526"/>
      <c r="P6526"/>
      <c r="Q6526"/>
      <c r="R6526"/>
      <c r="S6526"/>
      <c r="T6526"/>
      <c r="U6526"/>
    </row>
    <row r="6527" spans="1:21" s="105" customFormat="1" x14ac:dyDescent="0.3">
      <c r="A6527"/>
      <c r="B6527"/>
      <c r="C6527"/>
      <c r="D6527"/>
      <c r="E6527"/>
      <c r="F6527"/>
      <c r="G6527"/>
      <c r="H6527"/>
      <c r="I6527"/>
      <c r="J6527" s="102"/>
      <c r="K6527"/>
      <c r="L6527" s="102"/>
      <c r="M6527" s="135"/>
      <c r="N6527"/>
      <c r="O6527"/>
      <c r="P6527"/>
      <c r="Q6527"/>
      <c r="R6527"/>
      <c r="S6527"/>
      <c r="T6527"/>
      <c r="U6527"/>
    </row>
    <row r="6528" spans="1:21" s="105" customFormat="1" x14ac:dyDescent="0.3">
      <c r="A6528"/>
      <c r="B6528"/>
      <c r="C6528"/>
      <c r="D6528"/>
      <c r="E6528"/>
      <c r="F6528"/>
      <c r="G6528"/>
      <c r="H6528"/>
      <c r="I6528"/>
      <c r="J6528" s="102"/>
      <c r="K6528"/>
      <c r="L6528" s="102"/>
      <c r="M6528" s="135"/>
      <c r="N6528"/>
      <c r="O6528"/>
      <c r="P6528"/>
      <c r="Q6528"/>
      <c r="R6528"/>
      <c r="S6528"/>
      <c r="T6528"/>
      <c r="U6528"/>
    </row>
    <row r="6529" spans="1:21" s="105" customFormat="1" x14ac:dyDescent="0.3">
      <c r="A6529"/>
      <c r="B6529"/>
      <c r="C6529"/>
      <c r="D6529"/>
      <c r="E6529"/>
      <c r="F6529"/>
      <c r="G6529"/>
      <c r="H6529"/>
      <c r="I6529"/>
      <c r="J6529" s="102"/>
      <c r="K6529"/>
      <c r="L6529" s="102"/>
      <c r="M6529" s="135"/>
      <c r="N6529"/>
      <c r="O6529"/>
      <c r="P6529"/>
      <c r="Q6529"/>
      <c r="R6529"/>
      <c r="S6529"/>
      <c r="T6529"/>
      <c r="U6529"/>
    </row>
    <row r="6530" spans="1:21" s="105" customFormat="1" x14ac:dyDescent="0.3">
      <c r="A6530"/>
      <c r="B6530"/>
      <c r="C6530"/>
      <c r="D6530"/>
      <c r="E6530"/>
      <c r="F6530"/>
      <c r="G6530"/>
      <c r="H6530"/>
      <c r="I6530"/>
      <c r="J6530" s="102"/>
      <c r="K6530"/>
      <c r="L6530" s="102"/>
      <c r="M6530" s="135"/>
      <c r="N6530"/>
      <c r="O6530"/>
      <c r="P6530"/>
      <c r="Q6530"/>
      <c r="R6530"/>
      <c r="S6530"/>
      <c r="T6530"/>
      <c r="U6530"/>
    </row>
    <row r="6531" spans="1:21" s="105" customFormat="1" x14ac:dyDescent="0.3">
      <c r="A6531"/>
      <c r="B6531"/>
      <c r="C6531"/>
      <c r="D6531"/>
      <c r="E6531"/>
      <c r="F6531"/>
      <c r="G6531"/>
      <c r="H6531"/>
      <c r="I6531"/>
      <c r="J6531" s="102"/>
      <c r="K6531"/>
      <c r="L6531" s="102"/>
      <c r="M6531" s="135"/>
      <c r="N6531"/>
      <c r="O6531"/>
      <c r="P6531"/>
      <c r="Q6531"/>
      <c r="R6531"/>
      <c r="S6531"/>
      <c r="T6531"/>
      <c r="U6531"/>
    </row>
    <row r="6532" spans="1:21" s="105" customFormat="1" x14ac:dyDescent="0.3">
      <c r="A6532"/>
      <c r="B6532"/>
      <c r="C6532"/>
      <c r="D6532"/>
      <c r="E6532"/>
      <c r="F6532"/>
      <c r="G6532"/>
      <c r="H6532"/>
      <c r="I6532"/>
      <c r="J6532" s="102"/>
      <c r="K6532"/>
      <c r="L6532" s="102"/>
      <c r="M6532" s="135"/>
      <c r="N6532"/>
      <c r="O6532"/>
      <c r="P6532"/>
      <c r="Q6532"/>
      <c r="R6532"/>
      <c r="S6532"/>
      <c r="T6532"/>
      <c r="U6532"/>
    </row>
    <row r="6533" spans="1:21" s="105" customFormat="1" x14ac:dyDescent="0.3">
      <c r="A6533"/>
      <c r="B6533"/>
      <c r="C6533"/>
      <c r="D6533"/>
      <c r="E6533"/>
      <c r="F6533"/>
      <c r="G6533"/>
      <c r="H6533"/>
      <c r="I6533"/>
      <c r="J6533" s="102"/>
      <c r="K6533"/>
      <c r="L6533" s="102"/>
      <c r="M6533" s="135"/>
      <c r="N6533"/>
      <c r="O6533"/>
      <c r="P6533"/>
      <c r="Q6533"/>
      <c r="R6533"/>
      <c r="S6533"/>
      <c r="T6533"/>
      <c r="U6533"/>
    </row>
    <row r="6534" spans="1:21" s="105" customFormat="1" x14ac:dyDescent="0.3">
      <c r="A6534"/>
      <c r="B6534"/>
      <c r="C6534"/>
      <c r="D6534"/>
      <c r="E6534"/>
      <c r="F6534"/>
      <c r="G6534"/>
      <c r="H6534"/>
      <c r="I6534"/>
      <c r="J6534" s="102"/>
      <c r="K6534"/>
      <c r="L6534" s="102"/>
      <c r="M6534" s="135"/>
      <c r="N6534"/>
      <c r="O6534"/>
      <c r="P6534"/>
      <c r="Q6534"/>
      <c r="R6534"/>
      <c r="S6534"/>
      <c r="T6534"/>
      <c r="U6534"/>
    </row>
    <row r="6535" spans="1:21" s="105" customFormat="1" x14ac:dyDescent="0.3">
      <c r="A6535"/>
      <c r="B6535"/>
      <c r="C6535"/>
      <c r="D6535"/>
      <c r="E6535"/>
      <c r="F6535"/>
      <c r="G6535"/>
      <c r="H6535"/>
      <c r="I6535"/>
      <c r="J6535" s="102"/>
      <c r="K6535"/>
      <c r="L6535" s="102"/>
      <c r="M6535" s="135"/>
      <c r="N6535"/>
      <c r="O6535"/>
      <c r="P6535"/>
      <c r="Q6535"/>
      <c r="R6535"/>
      <c r="S6535"/>
      <c r="T6535"/>
      <c r="U6535"/>
    </row>
    <row r="6536" spans="1:21" s="105" customFormat="1" x14ac:dyDescent="0.3">
      <c r="A6536"/>
      <c r="B6536"/>
      <c r="C6536"/>
      <c r="D6536"/>
      <c r="E6536"/>
      <c r="F6536"/>
      <c r="G6536"/>
      <c r="H6536"/>
      <c r="I6536"/>
      <c r="J6536" s="102"/>
      <c r="K6536"/>
      <c r="L6536" s="102"/>
      <c r="M6536" s="135"/>
      <c r="N6536"/>
      <c r="O6536"/>
      <c r="P6536"/>
      <c r="Q6536"/>
      <c r="R6536"/>
      <c r="S6536"/>
      <c r="T6536"/>
      <c r="U6536"/>
    </row>
    <row r="6537" spans="1:21" s="105" customFormat="1" x14ac:dyDescent="0.3">
      <c r="A6537"/>
      <c r="B6537"/>
      <c r="C6537"/>
      <c r="D6537"/>
      <c r="E6537"/>
      <c r="F6537"/>
      <c r="G6537"/>
      <c r="H6537"/>
      <c r="I6537"/>
      <c r="J6537" s="102"/>
      <c r="K6537"/>
      <c r="L6537" s="102"/>
      <c r="M6537" s="135"/>
      <c r="N6537"/>
      <c r="O6537"/>
      <c r="P6537"/>
      <c r="Q6537"/>
      <c r="R6537"/>
      <c r="S6537"/>
      <c r="T6537"/>
      <c r="U6537"/>
    </row>
    <row r="6538" spans="1:21" s="105" customFormat="1" x14ac:dyDescent="0.3">
      <c r="A6538"/>
      <c r="B6538"/>
      <c r="C6538"/>
      <c r="D6538"/>
      <c r="E6538"/>
      <c r="F6538"/>
      <c r="G6538"/>
      <c r="H6538"/>
      <c r="I6538"/>
      <c r="J6538" s="102"/>
      <c r="K6538"/>
      <c r="L6538" s="102"/>
      <c r="M6538" s="135"/>
      <c r="N6538"/>
      <c r="O6538"/>
      <c r="P6538"/>
      <c r="Q6538"/>
      <c r="R6538"/>
      <c r="S6538"/>
      <c r="T6538"/>
      <c r="U6538"/>
    </row>
    <row r="6539" spans="1:21" s="105" customFormat="1" x14ac:dyDescent="0.3">
      <c r="A6539"/>
      <c r="B6539"/>
      <c r="C6539"/>
      <c r="D6539"/>
      <c r="E6539"/>
      <c r="F6539"/>
      <c r="G6539"/>
      <c r="H6539"/>
      <c r="I6539"/>
      <c r="J6539" s="102"/>
      <c r="K6539"/>
      <c r="L6539" s="102"/>
      <c r="M6539" s="135"/>
      <c r="N6539"/>
      <c r="O6539"/>
      <c r="P6539"/>
      <c r="Q6539"/>
      <c r="R6539"/>
      <c r="S6539"/>
      <c r="T6539"/>
      <c r="U6539"/>
    </row>
    <row r="6540" spans="1:21" s="105" customFormat="1" x14ac:dyDescent="0.3">
      <c r="A6540"/>
      <c r="B6540"/>
      <c r="C6540"/>
      <c r="D6540"/>
      <c r="E6540"/>
      <c r="F6540"/>
      <c r="G6540"/>
      <c r="H6540"/>
      <c r="I6540"/>
      <c r="J6540" s="102"/>
      <c r="K6540"/>
      <c r="L6540" s="102"/>
      <c r="M6540" s="135"/>
      <c r="N6540"/>
      <c r="O6540"/>
      <c r="P6540"/>
      <c r="Q6540"/>
      <c r="R6540"/>
      <c r="S6540"/>
      <c r="T6540"/>
      <c r="U6540"/>
    </row>
    <row r="6541" spans="1:21" s="105" customFormat="1" x14ac:dyDescent="0.3">
      <c r="A6541"/>
      <c r="B6541"/>
      <c r="C6541"/>
      <c r="D6541"/>
      <c r="E6541"/>
      <c r="F6541"/>
      <c r="G6541"/>
      <c r="H6541"/>
      <c r="I6541"/>
      <c r="J6541" s="102"/>
      <c r="K6541"/>
      <c r="L6541" s="102"/>
      <c r="M6541" s="135"/>
      <c r="N6541"/>
      <c r="O6541"/>
      <c r="P6541"/>
      <c r="Q6541"/>
      <c r="R6541"/>
      <c r="S6541"/>
      <c r="T6541"/>
      <c r="U6541"/>
    </row>
    <row r="6542" spans="1:21" s="105" customFormat="1" x14ac:dyDescent="0.3">
      <c r="A6542"/>
      <c r="B6542"/>
      <c r="C6542"/>
      <c r="D6542"/>
      <c r="E6542"/>
      <c r="F6542"/>
      <c r="G6542"/>
      <c r="H6542"/>
      <c r="I6542"/>
      <c r="J6542" s="102"/>
      <c r="K6542"/>
      <c r="L6542" s="102"/>
      <c r="M6542" s="135"/>
      <c r="N6542"/>
      <c r="O6542"/>
      <c r="P6542"/>
      <c r="Q6542"/>
      <c r="R6542"/>
      <c r="S6542"/>
      <c r="T6542"/>
      <c r="U6542"/>
    </row>
    <row r="6543" spans="1:21" s="105" customFormat="1" x14ac:dyDescent="0.3">
      <c r="A6543"/>
      <c r="B6543"/>
      <c r="C6543"/>
      <c r="D6543"/>
      <c r="E6543"/>
      <c r="F6543"/>
      <c r="G6543"/>
      <c r="H6543"/>
      <c r="I6543"/>
      <c r="J6543" s="102"/>
      <c r="K6543"/>
      <c r="L6543" s="102"/>
      <c r="M6543" s="135"/>
      <c r="N6543"/>
      <c r="O6543"/>
      <c r="P6543"/>
      <c r="Q6543"/>
      <c r="R6543"/>
      <c r="S6543"/>
      <c r="T6543"/>
      <c r="U6543"/>
    </row>
    <row r="6544" spans="1:21" s="105" customFormat="1" x14ac:dyDescent="0.3">
      <c r="A6544"/>
      <c r="B6544"/>
      <c r="C6544"/>
      <c r="D6544"/>
      <c r="E6544"/>
      <c r="F6544"/>
      <c r="G6544"/>
      <c r="H6544"/>
      <c r="I6544"/>
      <c r="J6544" s="102"/>
      <c r="K6544"/>
      <c r="L6544" s="102"/>
      <c r="M6544" s="135"/>
      <c r="N6544"/>
      <c r="O6544"/>
      <c r="P6544"/>
      <c r="Q6544"/>
      <c r="R6544"/>
      <c r="S6544"/>
      <c r="T6544"/>
      <c r="U6544"/>
    </row>
    <row r="6545" spans="1:21" s="105" customFormat="1" x14ac:dyDescent="0.3">
      <c r="A6545"/>
      <c r="B6545"/>
      <c r="C6545"/>
      <c r="D6545"/>
      <c r="E6545"/>
      <c r="F6545"/>
      <c r="G6545"/>
      <c r="H6545"/>
      <c r="I6545"/>
      <c r="J6545" s="102"/>
      <c r="K6545"/>
      <c r="L6545" s="102"/>
      <c r="M6545" s="135"/>
      <c r="N6545"/>
      <c r="O6545"/>
      <c r="P6545"/>
      <c r="Q6545"/>
      <c r="R6545"/>
      <c r="S6545"/>
      <c r="T6545"/>
      <c r="U6545"/>
    </row>
    <row r="6546" spans="1:21" s="105" customFormat="1" x14ac:dyDescent="0.3">
      <c r="A6546"/>
      <c r="B6546"/>
      <c r="C6546"/>
      <c r="D6546"/>
      <c r="E6546"/>
      <c r="F6546"/>
      <c r="G6546"/>
      <c r="H6546"/>
      <c r="I6546"/>
      <c r="J6546" s="102"/>
      <c r="K6546"/>
      <c r="L6546" s="102"/>
      <c r="M6546" s="135"/>
      <c r="N6546"/>
      <c r="O6546"/>
      <c r="P6546"/>
      <c r="Q6546"/>
      <c r="R6546"/>
      <c r="S6546"/>
      <c r="T6546"/>
      <c r="U6546"/>
    </row>
    <row r="6547" spans="1:21" s="105" customFormat="1" x14ac:dyDescent="0.3">
      <c r="A6547"/>
      <c r="B6547"/>
      <c r="C6547"/>
      <c r="D6547"/>
      <c r="E6547"/>
      <c r="F6547"/>
      <c r="G6547"/>
      <c r="H6547"/>
      <c r="I6547"/>
      <c r="J6547" s="102"/>
      <c r="K6547"/>
      <c r="L6547" s="102"/>
      <c r="M6547" s="135"/>
      <c r="N6547"/>
      <c r="O6547"/>
      <c r="P6547"/>
      <c r="Q6547"/>
      <c r="R6547"/>
      <c r="S6547"/>
      <c r="T6547"/>
      <c r="U6547"/>
    </row>
    <row r="6548" spans="1:21" s="105" customFormat="1" x14ac:dyDescent="0.3">
      <c r="A6548"/>
      <c r="B6548"/>
      <c r="C6548"/>
      <c r="D6548"/>
      <c r="E6548"/>
      <c r="F6548"/>
      <c r="G6548"/>
      <c r="H6548"/>
      <c r="I6548"/>
      <c r="J6548" s="102"/>
      <c r="K6548"/>
      <c r="L6548" s="102"/>
      <c r="M6548" s="135"/>
      <c r="N6548"/>
      <c r="O6548"/>
      <c r="P6548"/>
      <c r="Q6548"/>
      <c r="R6548"/>
      <c r="S6548"/>
      <c r="T6548"/>
      <c r="U6548"/>
    </row>
    <row r="6549" spans="1:21" s="105" customFormat="1" x14ac:dyDescent="0.3">
      <c r="A6549"/>
      <c r="B6549"/>
      <c r="C6549"/>
      <c r="D6549"/>
      <c r="E6549"/>
      <c r="F6549"/>
      <c r="G6549"/>
      <c r="H6549"/>
      <c r="I6549"/>
      <c r="J6549" s="102"/>
      <c r="K6549"/>
      <c r="L6549" s="102"/>
      <c r="M6549" s="135"/>
      <c r="N6549"/>
      <c r="O6549"/>
      <c r="P6549"/>
      <c r="Q6549"/>
      <c r="R6549"/>
      <c r="S6549"/>
      <c r="T6549"/>
      <c r="U6549"/>
    </row>
    <row r="6550" spans="1:21" s="105" customFormat="1" x14ac:dyDescent="0.3">
      <c r="A6550"/>
      <c r="B6550"/>
      <c r="C6550"/>
      <c r="D6550"/>
      <c r="E6550"/>
      <c r="F6550"/>
      <c r="G6550"/>
      <c r="H6550"/>
      <c r="I6550"/>
      <c r="J6550" s="102"/>
      <c r="K6550"/>
      <c r="L6550" s="102"/>
      <c r="M6550" s="135"/>
      <c r="N6550"/>
      <c r="O6550"/>
      <c r="P6550"/>
      <c r="Q6550"/>
      <c r="R6550"/>
      <c r="S6550"/>
      <c r="T6550"/>
      <c r="U6550"/>
    </row>
    <row r="6551" spans="1:21" s="105" customFormat="1" x14ac:dyDescent="0.3">
      <c r="A6551"/>
      <c r="B6551"/>
      <c r="C6551"/>
      <c r="D6551"/>
      <c r="E6551"/>
      <c r="F6551"/>
      <c r="G6551"/>
      <c r="H6551"/>
      <c r="I6551"/>
      <c r="J6551" s="102"/>
      <c r="K6551"/>
      <c r="L6551" s="102"/>
      <c r="M6551" s="135"/>
      <c r="N6551"/>
      <c r="O6551"/>
      <c r="P6551"/>
      <c r="Q6551"/>
      <c r="R6551"/>
      <c r="S6551"/>
      <c r="T6551"/>
      <c r="U6551"/>
    </row>
    <row r="6552" spans="1:21" s="105" customFormat="1" x14ac:dyDescent="0.3">
      <c r="A6552"/>
      <c r="B6552"/>
      <c r="C6552"/>
      <c r="D6552"/>
      <c r="E6552"/>
      <c r="F6552"/>
      <c r="G6552"/>
      <c r="H6552"/>
      <c r="I6552"/>
      <c r="J6552" s="102"/>
      <c r="K6552"/>
      <c r="L6552" s="102"/>
      <c r="M6552" s="135"/>
      <c r="N6552"/>
      <c r="O6552"/>
      <c r="P6552"/>
      <c r="Q6552"/>
      <c r="R6552"/>
      <c r="S6552"/>
      <c r="T6552"/>
      <c r="U6552"/>
    </row>
    <row r="6553" spans="1:21" s="105" customFormat="1" x14ac:dyDescent="0.3">
      <c r="A6553"/>
      <c r="B6553"/>
      <c r="C6553"/>
      <c r="D6553"/>
      <c r="E6553"/>
      <c r="F6553"/>
      <c r="G6553"/>
      <c r="H6553"/>
      <c r="I6553"/>
      <c r="J6553" s="102"/>
      <c r="K6553"/>
      <c r="L6553" s="102"/>
      <c r="M6553" s="135"/>
      <c r="N6553"/>
      <c r="O6553"/>
      <c r="P6553"/>
      <c r="Q6553"/>
      <c r="R6553"/>
      <c r="S6553"/>
      <c r="T6553"/>
      <c r="U6553"/>
    </row>
    <row r="6554" spans="1:21" s="105" customFormat="1" x14ac:dyDescent="0.3">
      <c r="A6554"/>
      <c r="B6554"/>
      <c r="C6554"/>
      <c r="D6554"/>
      <c r="E6554"/>
      <c r="F6554"/>
      <c r="G6554"/>
      <c r="H6554"/>
      <c r="I6554"/>
      <c r="J6554" s="102"/>
      <c r="K6554"/>
      <c r="L6554" s="102"/>
      <c r="M6554" s="135"/>
      <c r="N6554"/>
      <c r="O6554"/>
      <c r="P6554"/>
      <c r="Q6554"/>
      <c r="R6554"/>
      <c r="S6554"/>
      <c r="T6554"/>
      <c r="U6554"/>
    </row>
    <row r="6555" spans="1:21" s="105" customFormat="1" x14ac:dyDescent="0.3">
      <c r="A6555"/>
      <c r="B6555"/>
      <c r="C6555"/>
      <c r="D6555"/>
      <c r="E6555"/>
      <c r="F6555"/>
      <c r="G6555"/>
      <c r="H6555"/>
      <c r="I6555"/>
      <c r="J6555" s="102"/>
      <c r="K6555"/>
      <c r="L6555" s="102"/>
      <c r="M6555" s="135"/>
      <c r="N6555"/>
      <c r="O6555"/>
      <c r="P6555"/>
      <c r="Q6555"/>
      <c r="R6555"/>
      <c r="S6555"/>
      <c r="T6555"/>
      <c r="U6555"/>
    </row>
    <row r="6556" spans="1:21" s="105" customFormat="1" x14ac:dyDescent="0.3">
      <c r="A6556"/>
      <c r="B6556"/>
      <c r="C6556"/>
      <c r="D6556"/>
      <c r="E6556"/>
      <c r="F6556"/>
      <c r="G6556"/>
      <c r="H6556"/>
      <c r="I6556"/>
      <c r="J6556" s="102"/>
      <c r="K6556"/>
      <c r="L6556" s="102"/>
      <c r="M6556" s="135"/>
      <c r="N6556"/>
      <c r="O6556"/>
      <c r="P6556"/>
      <c r="Q6556"/>
      <c r="R6556"/>
      <c r="S6556"/>
      <c r="T6556"/>
      <c r="U6556"/>
    </row>
    <row r="6557" spans="1:21" s="105" customFormat="1" x14ac:dyDescent="0.3">
      <c r="A6557"/>
      <c r="B6557"/>
      <c r="C6557"/>
      <c r="D6557"/>
      <c r="E6557"/>
      <c r="F6557"/>
      <c r="G6557"/>
      <c r="H6557"/>
      <c r="I6557"/>
      <c r="J6557" s="102"/>
      <c r="K6557"/>
      <c r="L6557" s="102"/>
      <c r="M6557" s="135"/>
      <c r="N6557"/>
      <c r="O6557"/>
      <c r="P6557"/>
      <c r="Q6557"/>
      <c r="R6557"/>
      <c r="S6557"/>
      <c r="T6557"/>
      <c r="U6557"/>
    </row>
    <row r="6558" spans="1:21" s="105" customFormat="1" x14ac:dyDescent="0.3">
      <c r="A6558"/>
      <c r="B6558"/>
      <c r="C6558"/>
      <c r="D6558"/>
      <c r="E6558"/>
      <c r="F6558"/>
      <c r="G6558"/>
      <c r="H6558"/>
      <c r="I6558"/>
      <c r="J6558" s="102"/>
      <c r="K6558"/>
      <c r="L6558" s="102"/>
      <c r="M6558" s="135"/>
      <c r="N6558"/>
      <c r="O6558"/>
      <c r="P6558"/>
      <c r="Q6558"/>
      <c r="R6558"/>
      <c r="S6558"/>
      <c r="T6558"/>
      <c r="U6558"/>
    </row>
    <row r="6559" spans="1:21" s="105" customFormat="1" x14ac:dyDescent="0.3">
      <c r="A6559"/>
      <c r="B6559"/>
      <c r="C6559"/>
      <c r="D6559"/>
      <c r="E6559"/>
      <c r="F6559"/>
      <c r="G6559"/>
      <c r="H6559"/>
      <c r="I6559"/>
      <c r="J6559" s="102"/>
      <c r="K6559"/>
      <c r="L6559" s="102"/>
      <c r="M6559" s="135"/>
      <c r="N6559"/>
      <c r="O6559"/>
      <c r="P6559"/>
      <c r="Q6559"/>
      <c r="R6559"/>
      <c r="S6559"/>
      <c r="T6559"/>
      <c r="U6559"/>
    </row>
    <row r="6560" spans="1:21" s="105" customFormat="1" x14ac:dyDescent="0.3">
      <c r="A6560"/>
      <c r="B6560"/>
      <c r="C6560"/>
      <c r="D6560"/>
      <c r="E6560"/>
      <c r="F6560"/>
      <c r="G6560"/>
      <c r="H6560"/>
      <c r="I6560"/>
      <c r="J6560" s="102"/>
      <c r="K6560"/>
      <c r="L6560" s="102"/>
      <c r="M6560" s="135"/>
      <c r="N6560"/>
      <c r="O6560"/>
      <c r="P6560"/>
      <c r="Q6560"/>
      <c r="R6560"/>
      <c r="S6560"/>
      <c r="T6560"/>
      <c r="U6560"/>
    </row>
    <row r="6561" spans="1:21" s="105" customFormat="1" x14ac:dyDescent="0.3">
      <c r="A6561"/>
      <c r="B6561"/>
      <c r="C6561"/>
      <c r="D6561"/>
      <c r="E6561"/>
      <c r="F6561"/>
      <c r="G6561"/>
      <c r="H6561"/>
      <c r="I6561"/>
      <c r="J6561" s="102"/>
      <c r="K6561"/>
      <c r="L6561" s="102"/>
      <c r="M6561" s="135"/>
      <c r="N6561"/>
      <c r="O6561"/>
      <c r="P6561"/>
      <c r="Q6561"/>
      <c r="R6561"/>
      <c r="S6561"/>
      <c r="T6561"/>
      <c r="U6561"/>
    </row>
    <row r="6562" spans="1:21" s="105" customFormat="1" x14ac:dyDescent="0.3">
      <c r="A6562"/>
      <c r="B6562"/>
      <c r="C6562"/>
      <c r="D6562"/>
      <c r="E6562"/>
      <c r="F6562"/>
      <c r="G6562"/>
      <c r="H6562"/>
      <c r="I6562"/>
      <c r="J6562" s="102"/>
      <c r="K6562"/>
      <c r="L6562" s="102"/>
      <c r="M6562" s="135"/>
      <c r="N6562"/>
      <c r="O6562"/>
      <c r="P6562"/>
      <c r="Q6562"/>
      <c r="R6562"/>
      <c r="S6562"/>
      <c r="T6562"/>
      <c r="U6562"/>
    </row>
    <row r="6563" spans="1:21" s="105" customFormat="1" x14ac:dyDescent="0.3">
      <c r="A6563"/>
      <c r="B6563"/>
      <c r="C6563"/>
      <c r="D6563"/>
      <c r="E6563"/>
      <c r="F6563"/>
      <c r="G6563"/>
      <c r="H6563"/>
      <c r="I6563"/>
      <c r="J6563" s="102"/>
      <c r="K6563"/>
      <c r="L6563" s="102"/>
      <c r="M6563" s="135"/>
      <c r="N6563"/>
      <c r="O6563"/>
      <c r="P6563"/>
      <c r="Q6563"/>
      <c r="R6563"/>
      <c r="S6563"/>
      <c r="T6563"/>
      <c r="U6563"/>
    </row>
    <row r="6564" spans="1:21" s="105" customFormat="1" x14ac:dyDescent="0.3">
      <c r="A6564"/>
      <c r="B6564"/>
      <c r="C6564"/>
      <c r="D6564"/>
      <c r="E6564"/>
      <c r="F6564"/>
      <c r="G6564"/>
      <c r="H6564"/>
      <c r="I6564"/>
      <c r="J6564" s="102"/>
      <c r="K6564"/>
      <c r="L6564" s="102"/>
      <c r="M6564" s="135"/>
      <c r="N6564"/>
      <c r="O6564"/>
      <c r="P6564"/>
      <c r="Q6564"/>
      <c r="R6564"/>
      <c r="S6564"/>
      <c r="T6564"/>
      <c r="U6564"/>
    </row>
    <row r="6565" spans="1:21" s="105" customFormat="1" x14ac:dyDescent="0.3">
      <c r="A6565"/>
      <c r="B6565"/>
      <c r="C6565"/>
      <c r="D6565"/>
      <c r="E6565"/>
      <c r="F6565"/>
      <c r="G6565"/>
      <c r="H6565"/>
      <c r="I6565"/>
      <c r="J6565" s="102"/>
      <c r="K6565"/>
      <c r="L6565" s="102"/>
      <c r="M6565" s="135"/>
      <c r="N6565"/>
      <c r="O6565"/>
      <c r="P6565"/>
      <c r="Q6565"/>
      <c r="R6565"/>
      <c r="S6565"/>
      <c r="T6565"/>
      <c r="U6565"/>
    </row>
    <row r="6566" spans="1:21" s="105" customFormat="1" x14ac:dyDescent="0.3">
      <c r="A6566"/>
      <c r="B6566"/>
      <c r="C6566"/>
      <c r="D6566"/>
      <c r="E6566"/>
      <c r="F6566"/>
      <c r="G6566"/>
      <c r="H6566"/>
      <c r="I6566"/>
      <c r="J6566" s="102"/>
      <c r="K6566"/>
      <c r="L6566" s="102"/>
      <c r="M6566" s="135"/>
      <c r="N6566"/>
      <c r="O6566"/>
      <c r="P6566"/>
      <c r="Q6566"/>
      <c r="R6566"/>
      <c r="S6566"/>
      <c r="T6566"/>
      <c r="U6566"/>
    </row>
    <row r="6567" spans="1:21" s="105" customFormat="1" x14ac:dyDescent="0.3">
      <c r="A6567"/>
      <c r="B6567"/>
      <c r="C6567"/>
      <c r="D6567"/>
      <c r="E6567"/>
      <c r="F6567"/>
      <c r="G6567"/>
      <c r="H6567"/>
      <c r="I6567"/>
      <c r="J6567" s="102"/>
      <c r="K6567"/>
      <c r="L6567" s="102"/>
      <c r="M6567" s="135"/>
      <c r="N6567"/>
      <c r="O6567"/>
      <c r="P6567"/>
      <c r="Q6567"/>
      <c r="R6567"/>
      <c r="S6567"/>
      <c r="T6567"/>
      <c r="U6567"/>
    </row>
    <row r="6568" spans="1:21" s="105" customFormat="1" x14ac:dyDescent="0.3">
      <c r="A6568"/>
      <c r="B6568"/>
      <c r="C6568"/>
      <c r="D6568"/>
      <c r="E6568"/>
      <c r="F6568"/>
      <c r="G6568"/>
      <c r="H6568"/>
      <c r="I6568"/>
      <c r="J6568" s="102"/>
      <c r="K6568"/>
      <c r="L6568" s="102"/>
      <c r="M6568" s="135"/>
      <c r="N6568"/>
      <c r="O6568"/>
      <c r="P6568"/>
      <c r="Q6568"/>
      <c r="R6568"/>
      <c r="S6568"/>
      <c r="T6568"/>
      <c r="U6568"/>
    </row>
    <row r="6569" spans="1:21" s="105" customFormat="1" x14ac:dyDescent="0.3">
      <c r="A6569"/>
      <c r="B6569"/>
      <c r="C6569"/>
      <c r="D6569"/>
      <c r="E6569"/>
      <c r="F6569"/>
      <c r="G6569"/>
      <c r="H6569"/>
      <c r="I6569"/>
      <c r="J6569" s="102"/>
      <c r="K6569"/>
      <c r="L6569" s="102"/>
      <c r="M6569" s="135"/>
      <c r="N6569"/>
      <c r="O6569"/>
      <c r="P6569"/>
      <c r="Q6569"/>
      <c r="R6569"/>
      <c r="S6569"/>
      <c r="T6569"/>
      <c r="U6569"/>
    </row>
    <row r="6570" spans="1:21" s="105" customFormat="1" x14ac:dyDescent="0.3">
      <c r="A6570"/>
      <c r="B6570"/>
      <c r="C6570"/>
      <c r="D6570"/>
      <c r="E6570"/>
      <c r="F6570"/>
      <c r="G6570"/>
      <c r="H6570"/>
      <c r="I6570"/>
      <c r="J6570" s="102"/>
      <c r="K6570"/>
      <c r="L6570" s="102"/>
      <c r="M6570" s="135"/>
      <c r="N6570"/>
      <c r="O6570"/>
      <c r="P6570"/>
      <c r="Q6570"/>
      <c r="R6570"/>
      <c r="S6570"/>
      <c r="T6570"/>
      <c r="U6570"/>
    </row>
    <row r="6571" spans="1:21" s="105" customFormat="1" x14ac:dyDescent="0.3">
      <c r="A6571"/>
      <c r="B6571"/>
      <c r="C6571"/>
      <c r="D6571"/>
      <c r="E6571"/>
      <c r="F6571"/>
      <c r="G6571"/>
      <c r="H6571"/>
      <c r="I6571"/>
      <c r="J6571" s="102"/>
      <c r="K6571"/>
      <c r="L6571" s="102"/>
      <c r="M6571" s="135"/>
      <c r="N6571"/>
      <c r="O6571"/>
      <c r="P6571"/>
      <c r="Q6571"/>
      <c r="R6571"/>
      <c r="S6571"/>
      <c r="T6571"/>
      <c r="U6571"/>
    </row>
    <row r="6572" spans="1:21" s="105" customFormat="1" x14ac:dyDescent="0.3">
      <c r="A6572"/>
      <c r="B6572"/>
      <c r="C6572"/>
      <c r="D6572"/>
      <c r="E6572"/>
      <c r="F6572"/>
      <c r="G6572"/>
      <c r="H6572"/>
      <c r="I6572"/>
      <c r="J6572" s="102"/>
      <c r="K6572"/>
      <c r="L6572" s="102"/>
      <c r="M6572" s="135"/>
      <c r="N6572"/>
      <c r="O6572"/>
      <c r="P6572"/>
      <c r="Q6572"/>
      <c r="R6572"/>
      <c r="S6572"/>
      <c r="T6572"/>
      <c r="U6572"/>
    </row>
    <row r="6573" spans="1:21" s="105" customFormat="1" x14ac:dyDescent="0.3">
      <c r="A6573"/>
      <c r="B6573"/>
      <c r="C6573"/>
      <c r="D6573"/>
      <c r="E6573"/>
      <c r="F6573"/>
      <c r="G6573"/>
      <c r="H6573"/>
      <c r="I6573"/>
      <c r="J6573" s="102"/>
      <c r="K6573"/>
      <c r="L6573" s="102"/>
      <c r="M6573" s="135"/>
      <c r="N6573"/>
      <c r="O6573"/>
      <c r="P6573"/>
      <c r="Q6573"/>
      <c r="R6573"/>
      <c r="S6573"/>
      <c r="T6573"/>
      <c r="U6573"/>
    </row>
    <row r="6574" spans="1:21" s="105" customFormat="1" x14ac:dyDescent="0.3">
      <c r="A6574"/>
      <c r="B6574"/>
      <c r="C6574"/>
      <c r="D6574"/>
      <c r="E6574"/>
      <c r="F6574"/>
      <c r="G6574"/>
      <c r="H6574"/>
      <c r="I6574"/>
      <c r="J6574" s="102"/>
      <c r="K6574"/>
      <c r="L6574" s="102"/>
      <c r="M6574" s="135"/>
      <c r="N6574"/>
      <c r="O6574"/>
      <c r="P6574"/>
      <c r="Q6574"/>
      <c r="R6574"/>
      <c r="S6574"/>
      <c r="T6574"/>
      <c r="U6574"/>
    </row>
    <row r="6575" spans="1:21" s="105" customFormat="1" x14ac:dyDescent="0.3">
      <c r="A6575"/>
      <c r="B6575"/>
      <c r="C6575"/>
      <c r="D6575"/>
      <c r="E6575"/>
      <c r="F6575"/>
      <c r="G6575"/>
      <c r="H6575"/>
      <c r="I6575"/>
      <c r="J6575" s="102"/>
      <c r="K6575"/>
      <c r="L6575" s="102"/>
      <c r="M6575" s="135"/>
      <c r="N6575"/>
      <c r="O6575"/>
      <c r="P6575"/>
      <c r="Q6575"/>
      <c r="R6575"/>
      <c r="S6575"/>
      <c r="T6575"/>
      <c r="U6575"/>
    </row>
    <row r="6576" spans="1:21" s="105" customFormat="1" x14ac:dyDescent="0.3">
      <c r="A6576"/>
      <c r="B6576"/>
      <c r="C6576"/>
      <c r="D6576"/>
      <c r="E6576"/>
      <c r="F6576"/>
      <c r="G6576"/>
      <c r="H6576"/>
      <c r="I6576"/>
      <c r="J6576" s="102"/>
      <c r="K6576"/>
      <c r="L6576" s="102"/>
      <c r="M6576" s="135"/>
      <c r="N6576"/>
      <c r="O6576"/>
      <c r="P6576"/>
      <c r="Q6576"/>
      <c r="R6576"/>
      <c r="S6576"/>
      <c r="T6576"/>
      <c r="U6576"/>
    </row>
    <row r="6577" spans="1:21" s="105" customFormat="1" x14ac:dyDescent="0.3">
      <c r="A6577"/>
      <c r="B6577"/>
      <c r="C6577"/>
      <c r="D6577"/>
      <c r="E6577"/>
      <c r="F6577"/>
      <c r="G6577"/>
      <c r="H6577"/>
      <c r="I6577"/>
      <c r="J6577" s="102"/>
      <c r="K6577"/>
      <c r="L6577" s="102"/>
      <c r="M6577" s="135"/>
      <c r="N6577"/>
      <c r="O6577"/>
      <c r="P6577"/>
      <c r="Q6577"/>
      <c r="R6577"/>
      <c r="S6577"/>
      <c r="T6577"/>
      <c r="U6577"/>
    </row>
    <row r="6578" spans="1:21" s="105" customFormat="1" x14ac:dyDescent="0.3">
      <c r="A6578"/>
      <c r="B6578"/>
      <c r="C6578"/>
      <c r="D6578"/>
      <c r="E6578"/>
      <c r="F6578"/>
      <c r="G6578"/>
      <c r="H6578"/>
      <c r="I6578"/>
      <c r="J6578" s="102"/>
      <c r="K6578"/>
      <c r="L6578" s="102"/>
      <c r="M6578" s="135"/>
      <c r="N6578"/>
      <c r="O6578"/>
      <c r="P6578"/>
      <c r="Q6578"/>
      <c r="R6578"/>
      <c r="S6578"/>
      <c r="T6578"/>
      <c r="U6578"/>
    </row>
    <row r="6579" spans="1:21" s="105" customFormat="1" x14ac:dyDescent="0.3">
      <c r="A6579"/>
      <c r="B6579"/>
      <c r="C6579"/>
      <c r="D6579"/>
      <c r="E6579"/>
      <c r="F6579"/>
      <c r="G6579"/>
      <c r="H6579"/>
      <c r="I6579"/>
      <c r="J6579" s="102"/>
      <c r="K6579"/>
      <c r="L6579" s="102"/>
      <c r="M6579" s="135"/>
      <c r="N6579"/>
      <c r="O6579"/>
      <c r="P6579"/>
      <c r="Q6579"/>
      <c r="R6579"/>
      <c r="S6579"/>
      <c r="T6579"/>
      <c r="U6579"/>
    </row>
    <row r="6580" spans="1:21" s="105" customFormat="1" x14ac:dyDescent="0.3">
      <c r="A6580"/>
      <c r="B6580"/>
      <c r="C6580"/>
      <c r="D6580"/>
      <c r="E6580"/>
      <c r="F6580"/>
      <c r="G6580"/>
      <c r="H6580"/>
      <c r="I6580"/>
      <c r="J6580" s="102"/>
      <c r="K6580"/>
      <c r="L6580" s="102"/>
      <c r="M6580" s="135"/>
      <c r="N6580"/>
      <c r="O6580"/>
      <c r="P6580"/>
      <c r="Q6580"/>
      <c r="R6580"/>
      <c r="S6580"/>
      <c r="T6580"/>
      <c r="U6580"/>
    </row>
    <row r="6581" spans="1:21" s="105" customFormat="1" x14ac:dyDescent="0.3">
      <c r="A6581"/>
      <c r="B6581"/>
      <c r="C6581"/>
      <c r="D6581"/>
      <c r="E6581"/>
      <c r="F6581"/>
      <c r="G6581"/>
      <c r="H6581"/>
      <c r="I6581"/>
      <c r="J6581" s="102"/>
      <c r="K6581"/>
      <c r="L6581" s="102"/>
      <c r="M6581" s="135"/>
      <c r="N6581"/>
      <c r="O6581"/>
      <c r="P6581"/>
      <c r="Q6581"/>
      <c r="R6581"/>
      <c r="S6581"/>
      <c r="T6581"/>
      <c r="U6581"/>
    </row>
    <row r="6582" spans="1:21" s="105" customFormat="1" x14ac:dyDescent="0.3">
      <c r="A6582"/>
      <c r="B6582"/>
      <c r="C6582"/>
      <c r="D6582"/>
      <c r="E6582"/>
      <c r="F6582"/>
      <c r="G6582"/>
      <c r="H6582"/>
      <c r="I6582"/>
      <c r="J6582" s="102"/>
      <c r="K6582"/>
      <c r="L6582" s="102"/>
      <c r="M6582" s="135"/>
      <c r="N6582"/>
      <c r="O6582"/>
      <c r="P6582"/>
      <c r="Q6582"/>
      <c r="R6582"/>
      <c r="S6582"/>
      <c r="T6582"/>
      <c r="U6582"/>
    </row>
    <row r="6583" spans="1:21" s="105" customFormat="1" x14ac:dyDescent="0.3">
      <c r="A6583"/>
      <c r="B6583"/>
      <c r="C6583"/>
      <c r="D6583"/>
      <c r="E6583"/>
      <c r="F6583"/>
      <c r="G6583"/>
      <c r="H6583"/>
      <c r="I6583"/>
      <c r="J6583" s="102"/>
      <c r="K6583"/>
      <c r="L6583" s="102"/>
      <c r="M6583" s="135"/>
      <c r="N6583"/>
      <c r="O6583"/>
      <c r="P6583"/>
      <c r="Q6583"/>
      <c r="R6583"/>
      <c r="S6583"/>
      <c r="T6583"/>
      <c r="U6583"/>
    </row>
    <row r="6584" spans="1:21" s="105" customFormat="1" x14ac:dyDescent="0.3">
      <c r="A6584"/>
      <c r="B6584"/>
      <c r="C6584"/>
      <c r="D6584"/>
      <c r="E6584"/>
      <c r="F6584"/>
      <c r="G6584"/>
      <c r="H6584"/>
      <c r="I6584"/>
      <c r="J6584" s="102"/>
      <c r="K6584"/>
      <c r="L6584" s="102"/>
      <c r="M6584" s="135"/>
      <c r="N6584"/>
      <c r="O6584"/>
      <c r="P6584"/>
      <c r="Q6584"/>
      <c r="R6584"/>
      <c r="S6584"/>
      <c r="T6584"/>
      <c r="U6584"/>
    </row>
    <row r="6585" spans="1:21" s="105" customFormat="1" x14ac:dyDescent="0.3">
      <c r="A6585"/>
      <c r="B6585"/>
      <c r="C6585"/>
      <c r="D6585"/>
      <c r="E6585"/>
      <c r="F6585"/>
      <c r="G6585"/>
      <c r="H6585"/>
      <c r="I6585"/>
      <c r="J6585" s="102"/>
      <c r="K6585"/>
      <c r="L6585" s="102"/>
      <c r="M6585" s="135"/>
      <c r="N6585"/>
      <c r="O6585"/>
      <c r="P6585"/>
      <c r="Q6585"/>
      <c r="R6585"/>
      <c r="S6585"/>
      <c r="T6585"/>
      <c r="U6585"/>
    </row>
    <row r="6586" spans="1:21" s="105" customFormat="1" x14ac:dyDescent="0.3">
      <c r="A6586"/>
      <c r="B6586"/>
      <c r="C6586"/>
      <c r="D6586"/>
      <c r="E6586"/>
      <c r="F6586"/>
      <c r="G6586"/>
      <c r="H6586"/>
      <c r="I6586"/>
      <c r="J6586" s="102"/>
      <c r="K6586"/>
      <c r="L6586" s="102"/>
      <c r="M6586" s="135"/>
      <c r="N6586"/>
      <c r="O6586"/>
      <c r="P6586"/>
      <c r="Q6586"/>
      <c r="R6586"/>
      <c r="S6586"/>
      <c r="T6586"/>
      <c r="U6586"/>
    </row>
    <row r="6587" spans="1:21" s="105" customFormat="1" x14ac:dyDescent="0.3">
      <c r="A6587"/>
      <c r="B6587"/>
      <c r="C6587"/>
      <c r="D6587"/>
      <c r="E6587"/>
      <c r="F6587"/>
      <c r="G6587"/>
      <c r="H6587"/>
      <c r="I6587"/>
      <c r="J6587" s="102"/>
      <c r="K6587"/>
      <c r="L6587" s="102"/>
      <c r="M6587" s="135"/>
      <c r="N6587"/>
      <c r="O6587"/>
      <c r="P6587"/>
      <c r="Q6587"/>
      <c r="R6587"/>
      <c r="S6587"/>
      <c r="T6587"/>
      <c r="U6587"/>
    </row>
    <row r="6588" spans="1:21" s="105" customFormat="1" x14ac:dyDescent="0.3">
      <c r="A6588"/>
      <c r="B6588"/>
      <c r="C6588"/>
      <c r="D6588"/>
      <c r="E6588"/>
      <c r="F6588"/>
      <c r="G6588"/>
      <c r="H6588"/>
      <c r="I6588"/>
      <c r="J6588" s="102"/>
      <c r="K6588"/>
      <c r="L6588" s="102"/>
      <c r="M6588" s="135"/>
      <c r="N6588"/>
      <c r="O6588"/>
      <c r="P6588"/>
      <c r="Q6588"/>
      <c r="R6588"/>
      <c r="S6588"/>
      <c r="T6588"/>
      <c r="U6588"/>
    </row>
    <row r="6589" spans="1:21" s="105" customFormat="1" x14ac:dyDescent="0.3">
      <c r="A6589"/>
      <c r="B6589"/>
      <c r="C6589"/>
      <c r="D6589"/>
      <c r="E6589"/>
      <c r="F6589"/>
      <c r="G6589"/>
      <c r="H6589"/>
      <c r="I6589"/>
      <c r="J6589" s="102"/>
      <c r="K6589"/>
      <c r="L6589" s="102"/>
      <c r="M6589" s="135"/>
      <c r="N6589"/>
      <c r="O6589"/>
      <c r="P6589"/>
      <c r="Q6589"/>
      <c r="R6589"/>
      <c r="S6589"/>
      <c r="T6589"/>
      <c r="U6589"/>
    </row>
    <row r="6590" spans="1:21" s="105" customFormat="1" x14ac:dyDescent="0.3">
      <c r="A6590"/>
      <c r="B6590"/>
      <c r="C6590"/>
      <c r="D6590"/>
      <c r="E6590"/>
      <c r="F6590"/>
      <c r="G6590"/>
      <c r="H6590"/>
      <c r="I6590"/>
      <c r="J6590" s="102"/>
      <c r="K6590"/>
      <c r="L6590" s="102"/>
      <c r="M6590" s="135"/>
      <c r="N6590"/>
      <c r="O6590"/>
      <c r="P6590"/>
      <c r="Q6590"/>
      <c r="R6590"/>
      <c r="S6590"/>
      <c r="T6590"/>
      <c r="U6590"/>
    </row>
    <row r="6591" spans="1:21" s="105" customFormat="1" x14ac:dyDescent="0.3">
      <c r="A6591"/>
      <c r="B6591"/>
      <c r="C6591"/>
      <c r="D6591"/>
      <c r="E6591"/>
      <c r="F6591"/>
      <c r="G6591"/>
      <c r="H6591"/>
      <c r="I6591"/>
      <c r="J6591" s="102"/>
      <c r="K6591"/>
      <c r="L6591" s="102"/>
      <c r="M6591" s="135"/>
      <c r="N6591"/>
      <c r="O6591"/>
      <c r="P6591"/>
      <c r="Q6591"/>
      <c r="R6591"/>
      <c r="S6591"/>
      <c r="T6591"/>
      <c r="U6591"/>
    </row>
    <row r="6592" spans="1:21" s="105" customFormat="1" x14ac:dyDescent="0.3">
      <c r="A6592"/>
      <c r="B6592"/>
      <c r="C6592"/>
      <c r="D6592"/>
      <c r="E6592"/>
      <c r="F6592"/>
      <c r="G6592"/>
      <c r="H6592"/>
      <c r="I6592"/>
      <c r="J6592" s="102"/>
      <c r="K6592"/>
      <c r="L6592" s="102"/>
      <c r="M6592" s="135"/>
      <c r="N6592"/>
      <c r="O6592"/>
      <c r="P6592"/>
      <c r="Q6592"/>
      <c r="R6592"/>
      <c r="S6592"/>
      <c r="T6592"/>
      <c r="U6592"/>
    </row>
    <row r="6593" spans="1:21" s="105" customFormat="1" x14ac:dyDescent="0.3">
      <c r="A6593"/>
      <c r="B6593"/>
      <c r="C6593"/>
      <c r="D6593"/>
      <c r="E6593"/>
      <c r="F6593"/>
      <c r="G6593"/>
      <c r="H6593"/>
      <c r="I6593"/>
      <c r="J6593" s="102"/>
      <c r="K6593"/>
      <c r="L6593" s="102"/>
      <c r="M6593" s="135"/>
      <c r="N6593"/>
      <c r="O6593"/>
      <c r="P6593"/>
      <c r="Q6593"/>
      <c r="R6593"/>
      <c r="S6593"/>
      <c r="T6593"/>
      <c r="U6593"/>
    </row>
    <row r="6594" spans="1:21" s="105" customFormat="1" x14ac:dyDescent="0.3">
      <c r="A6594"/>
      <c r="B6594"/>
      <c r="C6594"/>
      <c r="D6594"/>
      <c r="E6594"/>
      <c r="F6594"/>
      <c r="G6594"/>
      <c r="H6594"/>
      <c r="I6594"/>
      <c r="J6594" s="102"/>
      <c r="K6594"/>
      <c r="L6594" s="102"/>
      <c r="M6594" s="135"/>
      <c r="N6594"/>
      <c r="O6594"/>
      <c r="P6594"/>
      <c r="Q6594"/>
      <c r="R6594"/>
      <c r="S6594"/>
      <c r="T6594"/>
      <c r="U6594"/>
    </row>
    <row r="6595" spans="1:21" s="105" customFormat="1" x14ac:dyDescent="0.3">
      <c r="A6595"/>
      <c r="B6595"/>
      <c r="C6595"/>
      <c r="D6595"/>
      <c r="E6595"/>
      <c r="F6595"/>
      <c r="G6595"/>
      <c r="H6595"/>
      <c r="I6595"/>
      <c r="J6595" s="102"/>
      <c r="K6595"/>
      <c r="L6595" s="102"/>
      <c r="M6595" s="135"/>
      <c r="N6595"/>
      <c r="O6595"/>
      <c r="P6595"/>
      <c r="Q6595"/>
      <c r="R6595"/>
      <c r="S6595"/>
      <c r="T6595"/>
      <c r="U6595"/>
    </row>
    <row r="6596" spans="1:21" s="105" customFormat="1" x14ac:dyDescent="0.3">
      <c r="A6596"/>
      <c r="B6596"/>
      <c r="C6596"/>
      <c r="D6596"/>
      <c r="E6596"/>
      <c r="F6596"/>
      <c r="G6596"/>
      <c r="H6596"/>
      <c r="I6596"/>
      <c r="J6596" s="102"/>
      <c r="K6596"/>
      <c r="L6596" s="102"/>
      <c r="M6596" s="135"/>
      <c r="N6596"/>
      <c r="O6596"/>
      <c r="P6596"/>
      <c r="Q6596"/>
      <c r="R6596"/>
      <c r="S6596"/>
      <c r="T6596"/>
      <c r="U6596"/>
    </row>
    <row r="6597" spans="1:21" s="105" customFormat="1" x14ac:dyDescent="0.3">
      <c r="A6597"/>
      <c r="B6597"/>
      <c r="C6597"/>
      <c r="D6597"/>
      <c r="E6597"/>
      <c r="F6597"/>
      <c r="G6597"/>
      <c r="H6597"/>
      <c r="I6597"/>
      <c r="J6597" s="102"/>
      <c r="K6597"/>
      <c r="L6597" s="102"/>
      <c r="M6597" s="135"/>
      <c r="N6597"/>
      <c r="O6597"/>
      <c r="P6597"/>
      <c r="Q6597"/>
      <c r="R6597"/>
      <c r="S6597"/>
      <c r="T6597"/>
      <c r="U6597"/>
    </row>
    <row r="6598" spans="1:21" s="105" customFormat="1" x14ac:dyDescent="0.3">
      <c r="A6598"/>
      <c r="B6598"/>
      <c r="C6598"/>
      <c r="D6598"/>
      <c r="E6598"/>
      <c r="F6598"/>
      <c r="G6598"/>
      <c r="H6598"/>
      <c r="I6598"/>
      <c r="J6598" s="102"/>
      <c r="K6598"/>
      <c r="L6598" s="102"/>
      <c r="M6598" s="135"/>
      <c r="N6598"/>
      <c r="O6598"/>
      <c r="P6598"/>
      <c r="Q6598"/>
      <c r="R6598"/>
      <c r="S6598"/>
      <c r="T6598"/>
      <c r="U6598"/>
    </row>
    <row r="6599" spans="1:21" s="105" customFormat="1" x14ac:dyDescent="0.3">
      <c r="A6599"/>
      <c r="B6599"/>
      <c r="C6599"/>
      <c r="D6599"/>
      <c r="E6599"/>
      <c r="F6599"/>
      <c r="G6599"/>
      <c r="H6599"/>
      <c r="I6599"/>
      <c r="J6599" s="102"/>
      <c r="K6599"/>
      <c r="L6599" s="102"/>
      <c r="M6599" s="135"/>
      <c r="N6599"/>
      <c r="O6599"/>
      <c r="P6599"/>
      <c r="Q6599"/>
      <c r="R6599"/>
      <c r="S6599"/>
      <c r="T6599"/>
      <c r="U6599"/>
    </row>
    <row r="6600" spans="1:21" s="105" customFormat="1" x14ac:dyDescent="0.3">
      <c r="A6600"/>
      <c r="B6600"/>
      <c r="C6600"/>
      <c r="D6600"/>
      <c r="E6600"/>
      <c r="F6600"/>
      <c r="G6600"/>
      <c r="H6600"/>
      <c r="I6600"/>
      <c r="J6600" s="102"/>
      <c r="K6600"/>
      <c r="L6600" s="102"/>
      <c r="M6600" s="135"/>
      <c r="N6600"/>
      <c r="O6600"/>
      <c r="P6600"/>
      <c r="Q6600"/>
      <c r="R6600"/>
      <c r="S6600"/>
      <c r="T6600"/>
      <c r="U6600"/>
    </row>
    <row r="6601" spans="1:21" s="105" customFormat="1" x14ac:dyDescent="0.3">
      <c r="A6601"/>
      <c r="B6601"/>
      <c r="C6601"/>
      <c r="D6601"/>
      <c r="E6601"/>
      <c r="F6601"/>
      <c r="G6601"/>
      <c r="H6601"/>
      <c r="I6601"/>
      <c r="J6601" s="102"/>
      <c r="K6601"/>
      <c r="L6601" s="102"/>
      <c r="M6601" s="135"/>
      <c r="N6601"/>
      <c r="O6601"/>
      <c r="P6601"/>
      <c r="Q6601"/>
      <c r="R6601"/>
      <c r="S6601"/>
      <c r="T6601"/>
      <c r="U6601"/>
    </row>
    <row r="6602" spans="1:21" s="105" customFormat="1" x14ac:dyDescent="0.3">
      <c r="A6602"/>
      <c r="B6602"/>
      <c r="C6602"/>
      <c r="D6602"/>
      <c r="E6602"/>
      <c r="F6602"/>
      <c r="G6602"/>
      <c r="H6602"/>
      <c r="I6602"/>
      <c r="J6602" s="102"/>
      <c r="K6602"/>
      <c r="L6602" s="102"/>
      <c r="M6602" s="135"/>
      <c r="N6602"/>
      <c r="O6602"/>
      <c r="P6602"/>
      <c r="Q6602"/>
      <c r="R6602"/>
      <c r="S6602"/>
      <c r="T6602"/>
      <c r="U6602"/>
    </row>
    <row r="6603" spans="1:21" s="105" customFormat="1" x14ac:dyDescent="0.3">
      <c r="A6603"/>
      <c r="B6603"/>
      <c r="C6603"/>
      <c r="D6603"/>
      <c r="E6603"/>
      <c r="F6603"/>
      <c r="G6603"/>
      <c r="H6603"/>
      <c r="I6603"/>
      <c r="J6603" s="102"/>
      <c r="K6603"/>
      <c r="L6603" s="102"/>
      <c r="M6603" s="135"/>
      <c r="N6603"/>
      <c r="O6603"/>
      <c r="P6603"/>
      <c r="Q6603"/>
      <c r="R6603"/>
      <c r="S6603"/>
      <c r="T6603"/>
      <c r="U6603"/>
    </row>
    <row r="6604" spans="1:21" s="105" customFormat="1" x14ac:dyDescent="0.3">
      <c r="A6604"/>
      <c r="B6604"/>
      <c r="C6604"/>
      <c r="D6604"/>
      <c r="E6604"/>
      <c r="F6604"/>
      <c r="G6604"/>
      <c r="H6604"/>
      <c r="I6604"/>
      <c r="J6604" s="102"/>
      <c r="K6604"/>
      <c r="L6604" s="102"/>
      <c r="M6604" s="135"/>
      <c r="N6604"/>
      <c r="O6604"/>
      <c r="P6604"/>
      <c r="Q6604"/>
      <c r="R6604"/>
      <c r="S6604"/>
      <c r="T6604"/>
      <c r="U6604"/>
    </row>
    <row r="6605" spans="1:21" s="105" customFormat="1" x14ac:dyDescent="0.3">
      <c r="A6605"/>
      <c r="B6605"/>
      <c r="C6605"/>
      <c r="D6605"/>
      <c r="E6605"/>
      <c r="F6605"/>
      <c r="G6605"/>
      <c r="H6605"/>
      <c r="I6605"/>
      <c r="J6605" s="102"/>
      <c r="K6605"/>
      <c r="L6605" s="102"/>
      <c r="M6605" s="135"/>
      <c r="N6605"/>
      <c r="O6605"/>
      <c r="P6605"/>
      <c r="Q6605"/>
      <c r="R6605"/>
      <c r="S6605"/>
      <c r="T6605"/>
      <c r="U6605"/>
    </row>
    <row r="6606" spans="1:21" s="105" customFormat="1" x14ac:dyDescent="0.3">
      <c r="A6606"/>
      <c r="B6606"/>
      <c r="C6606"/>
      <c r="D6606"/>
      <c r="E6606"/>
      <c r="F6606"/>
      <c r="G6606"/>
      <c r="H6606"/>
      <c r="I6606"/>
      <c r="J6606" s="102"/>
      <c r="K6606"/>
      <c r="L6606" s="102"/>
      <c r="M6606" s="135"/>
      <c r="N6606"/>
      <c r="O6606"/>
      <c r="P6606"/>
      <c r="Q6606"/>
      <c r="R6606"/>
      <c r="S6606"/>
      <c r="T6606"/>
      <c r="U6606"/>
    </row>
    <row r="6607" spans="1:21" s="105" customFormat="1" x14ac:dyDescent="0.3">
      <c r="A6607"/>
      <c r="B6607"/>
      <c r="C6607"/>
      <c r="D6607"/>
      <c r="E6607"/>
      <c r="F6607"/>
      <c r="G6607"/>
      <c r="H6607"/>
      <c r="I6607"/>
      <c r="J6607" s="102"/>
      <c r="K6607"/>
      <c r="L6607" s="102"/>
      <c r="M6607" s="135"/>
      <c r="N6607"/>
      <c r="O6607"/>
      <c r="P6607"/>
      <c r="Q6607"/>
      <c r="R6607"/>
      <c r="S6607"/>
      <c r="T6607"/>
      <c r="U6607"/>
    </row>
    <row r="6608" spans="1:21" s="105" customFormat="1" x14ac:dyDescent="0.3">
      <c r="A6608"/>
      <c r="B6608"/>
      <c r="C6608"/>
      <c r="D6608"/>
      <c r="E6608"/>
      <c r="F6608"/>
      <c r="G6608"/>
      <c r="H6608"/>
      <c r="I6608"/>
      <c r="J6608" s="102"/>
      <c r="K6608"/>
      <c r="L6608" s="102"/>
      <c r="M6608" s="135"/>
      <c r="N6608"/>
      <c r="O6608"/>
      <c r="P6608"/>
      <c r="Q6608"/>
      <c r="R6608"/>
      <c r="S6608"/>
      <c r="T6608"/>
      <c r="U6608"/>
    </row>
    <row r="6609" spans="1:21" s="105" customFormat="1" x14ac:dyDescent="0.3">
      <c r="A6609"/>
      <c r="B6609"/>
      <c r="C6609"/>
      <c r="D6609"/>
      <c r="E6609"/>
      <c r="F6609"/>
      <c r="G6609"/>
      <c r="H6609"/>
      <c r="I6609"/>
      <c r="J6609" s="102"/>
      <c r="K6609"/>
      <c r="L6609" s="102"/>
      <c r="M6609" s="135"/>
      <c r="N6609"/>
      <c r="O6609"/>
      <c r="P6609"/>
      <c r="Q6609"/>
      <c r="R6609"/>
      <c r="S6609"/>
      <c r="T6609"/>
      <c r="U6609"/>
    </row>
    <row r="6610" spans="1:21" s="105" customFormat="1" x14ac:dyDescent="0.3">
      <c r="A6610"/>
      <c r="B6610"/>
      <c r="C6610"/>
      <c r="D6610"/>
      <c r="E6610"/>
      <c r="F6610"/>
      <c r="G6610"/>
      <c r="H6610"/>
      <c r="I6610"/>
      <c r="J6610" s="102"/>
      <c r="K6610"/>
      <c r="L6610" s="102"/>
      <c r="M6610" s="135"/>
      <c r="N6610"/>
      <c r="O6610"/>
      <c r="P6610"/>
      <c r="Q6610"/>
      <c r="R6610"/>
      <c r="S6610"/>
      <c r="T6610"/>
      <c r="U6610"/>
    </row>
    <row r="6611" spans="1:21" s="105" customFormat="1" x14ac:dyDescent="0.3">
      <c r="A6611"/>
      <c r="B6611"/>
      <c r="C6611"/>
      <c r="D6611"/>
      <c r="E6611"/>
      <c r="F6611"/>
      <c r="G6611"/>
      <c r="H6611"/>
      <c r="I6611"/>
      <c r="J6611" s="102"/>
      <c r="K6611"/>
      <c r="L6611" s="102"/>
      <c r="M6611" s="135"/>
      <c r="N6611"/>
      <c r="O6611"/>
      <c r="P6611"/>
      <c r="Q6611"/>
      <c r="R6611"/>
      <c r="S6611"/>
      <c r="T6611"/>
      <c r="U6611"/>
    </row>
    <row r="6612" spans="1:21" s="105" customFormat="1" x14ac:dyDescent="0.3">
      <c r="A6612"/>
      <c r="B6612"/>
      <c r="C6612"/>
      <c r="D6612"/>
      <c r="E6612"/>
      <c r="F6612"/>
      <c r="G6612"/>
      <c r="H6612"/>
      <c r="I6612"/>
      <c r="J6612" s="102"/>
      <c r="K6612"/>
      <c r="L6612" s="102"/>
      <c r="M6612" s="135"/>
      <c r="N6612"/>
      <c r="O6612"/>
      <c r="P6612"/>
      <c r="Q6612"/>
      <c r="R6612"/>
      <c r="S6612"/>
      <c r="T6612"/>
      <c r="U6612"/>
    </row>
    <row r="6613" spans="1:21" s="105" customFormat="1" x14ac:dyDescent="0.3">
      <c r="A6613"/>
      <c r="B6613"/>
      <c r="C6613"/>
      <c r="D6613"/>
      <c r="E6613"/>
      <c r="F6613"/>
      <c r="G6613"/>
      <c r="H6613"/>
      <c r="I6613"/>
      <c r="J6613" s="102"/>
      <c r="K6613"/>
      <c r="L6613" s="102"/>
      <c r="M6613" s="135"/>
      <c r="N6613"/>
      <c r="O6613"/>
      <c r="P6613"/>
      <c r="Q6613"/>
      <c r="R6613"/>
      <c r="S6613"/>
      <c r="T6613"/>
      <c r="U6613"/>
    </row>
    <row r="6614" spans="1:21" s="105" customFormat="1" x14ac:dyDescent="0.3">
      <c r="A6614"/>
      <c r="B6614"/>
      <c r="C6614"/>
      <c r="D6614"/>
      <c r="E6614"/>
      <c r="F6614"/>
      <c r="G6614"/>
      <c r="H6614"/>
      <c r="I6614"/>
      <c r="J6614" s="102"/>
      <c r="K6614"/>
      <c r="L6614" s="102"/>
      <c r="M6614" s="135"/>
      <c r="N6614"/>
      <c r="O6614"/>
      <c r="P6614"/>
      <c r="Q6614"/>
      <c r="R6614"/>
      <c r="S6614"/>
      <c r="T6614"/>
      <c r="U6614"/>
    </row>
    <row r="6615" spans="1:21" s="105" customFormat="1" x14ac:dyDescent="0.3">
      <c r="A6615"/>
      <c r="B6615"/>
      <c r="C6615"/>
      <c r="D6615"/>
      <c r="E6615"/>
      <c r="F6615"/>
      <c r="G6615"/>
      <c r="H6615"/>
      <c r="I6615"/>
      <c r="J6615" s="102"/>
      <c r="K6615"/>
      <c r="L6615" s="102"/>
      <c r="M6615" s="135"/>
      <c r="N6615"/>
      <c r="O6615"/>
      <c r="P6615"/>
      <c r="Q6615"/>
      <c r="R6615"/>
      <c r="S6615"/>
      <c r="T6615"/>
      <c r="U6615"/>
    </row>
    <row r="6616" spans="1:21" s="105" customFormat="1" x14ac:dyDescent="0.3">
      <c r="A6616"/>
      <c r="B6616"/>
      <c r="C6616"/>
      <c r="D6616"/>
      <c r="E6616"/>
      <c r="F6616"/>
      <c r="G6616"/>
      <c r="H6616"/>
      <c r="I6616"/>
      <c r="J6616" s="102"/>
      <c r="K6616"/>
      <c r="L6616" s="102"/>
      <c r="M6616" s="135"/>
      <c r="N6616"/>
      <c r="O6616"/>
      <c r="P6616"/>
      <c r="Q6616"/>
      <c r="R6616"/>
      <c r="S6616"/>
      <c r="T6616"/>
      <c r="U6616"/>
    </row>
    <row r="6617" spans="1:21" s="105" customFormat="1" x14ac:dyDescent="0.3">
      <c r="A6617"/>
      <c r="B6617"/>
      <c r="C6617"/>
      <c r="D6617"/>
      <c r="E6617"/>
      <c r="F6617"/>
      <c r="G6617"/>
      <c r="H6617"/>
      <c r="I6617"/>
      <c r="J6617" s="102"/>
      <c r="K6617"/>
      <c r="L6617" s="102"/>
      <c r="M6617" s="135"/>
      <c r="N6617"/>
      <c r="O6617"/>
      <c r="P6617"/>
      <c r="Q6617"/>
      <c r="R6617"/>
      <c r="S6617"/>
      <c r="T6617"/>
      <c r="U6617"/>
    </row>
    <row r="6618" spans="1:21" s="105" customFormat="1" x14ac:dyDescent="0.3">
      <c r="A6618"/>
      <c r="B6618"/>
      <c r="C6618"/>
      <c r="D6618"/>
      <c r="E6618"/>
      <c r="F6618"/>
      <c r="G6618"/>
      <c r="H6618"/>
      <c r="I6618"/>
      <c r="J6618" s="102"/>
      <c r="K6618"/>
      <c r="L6618" s="102"/>
      <c r="M6618" s="135"/>
      <c r="N6618"/>
      <c r="O6618"/>
      <c r="P6618"/>
      <c r="Q6618"/>
      <c r="R6618"/>
      <c r="S6618"/>
      <c r="T6618"/>
      <c r="U6618"/>
    </row>
    <row r="6619" spans="1:21" s="105" customFormat="1" x14ac:dyDescent="0.3">
      <c r="A6619"/>
      <c r="B6619"/>
      <c r="C6619"/>
      <c r="D6619"/>
      <c r="E6619"/>
      <c r="F6619"/>
      <c r="G6619"/>
      <c r="H6619"/>
      <c r="I6619"/>
      <c r="J6619" s="102"/>
      <c r="K6619"/>
      <c r="L6619" s="102"/>
      <c r="M6619" s="135"/>
      <c r="N6619"/>
      <c r="O6619"/>
      <c r="P6619"/>
      <c r="Q6619"/>
      <c r="R6619"/>
      <c r="S6619"/>
      <c r="T6619"/>
      <c r="U6619"/>
    </row>
    <row r="6620" spans="1:21" s="105" customFormat="1" x14ac:dyDescent="0.3">
      <c r="A6620"/>
      <c r="B6620"/>
      <c r="C6620"/>
      <c r="D6620"/>
      <c r="E6620"/>
      <c r="F6620"/>
      <c r="G6620"/>
      <c r="H6620"/>
      <c r="I6620"/>
      <c r="J6620" s="102"/>
      <c r="K6620"/>
      <c r="L6620" s="102"/>
      <c r="M6620" s="135"/>
      <c r="N6620"/>
      <c r="O6620"/>
      <c r="P6620"/>
      <c r="Q6620"/>
      <c r="R6620"/>
      <c r="S6620"/>
      <c r="T6620"/>
      <c r="U6620"/>
    </row>
    <row r="6621" spans="1:21" s="105" customFormat="1" x14ac:dyDescent="0.3">
      <c r="A6621"/>
      <c r="B6621"/>
      <c r="C6621"/>
      <c r="D6621"/>
      <c r="E6621"/>
      <c r="F6621"/>
      <c r="G6621"/>
      <c r="H6621"/>
      <c r="I6621"/>
      <c r="J6621" s="102"/>
      <c r="K6621"/>
      <c r="L6621" s="102"/>
      <c r="M6621" s="135"/>
      <c r="N6621"/>
      <c r="O6621"/>
      <c r="P6621"/>
      <c r="Q6621"/>
      <c r="R6621"/>
      <c r="S6621"/>
      <c r="T6621"/>
      <c r="U6621"/>
    </row>
    <row r="6622" spans="1:21" s="105" customFormat="1" x14ac:dyDescent="0.3">
      <c r="A6622"/>
      <c r="B6622"/>
      <c r="C6622"/>
      <c r="D6622"/>
      <c r="E6622"/>
      <c r="F6622"/>
      <c r="G6622"/>
      <c r="H6622"/>
      <c r="I6622"/>
      <c r="J6622" s="102"/>
      <c r="K6622"/>
      <c r="L6622" s="102"/>
      <c r="M6622" s="135"/>
      <c r="N6622"/>
      <c r="O6622"/>
      <c r="P6622"/>
      <c r="Q6622"/>
      <c r="R6622"/>
      <c r="S6622"/>
      <c r="T6622"/>
      <c r="U6622"/>
    </row>
    <row r="6623" spans="1:21" s="105" customFormat="1" x14ac:dyDescent="0.3">
      <c r="A6623"/>
      <c r="B6623"/>
      <c r="C6623"/>
      <c r="D6623"/>
      <c r="E6623"/>
      <c r="F6623"/>
      <c r="G6623"/>
      <c r="H6623"/>
      <c r="I6623"/>
      <c r="J6623" s="102"/>
      <c r="K6623"/>
      <c r="L6623" s="102"/>
      <c r="M6623" s="135"/>
      <c r="N6623"/>
      <c r="O6623"/>
      <c r="P6623"/>
      <c r="Q6623"/>
      <c r="R6623"/>
      <c r="S6623"/>
      <c r="T6623"/>
      <c r="U6623"/>
    </row>
    <row r="6624" spans="1:21" s="105" customFormat="1" x14ac:dyDescent="0.3">
      <c r="A6624"/>
      <c r="B6624"/>
      <c r="C6624"/>
      <c r="D6624"/>
      <c r="E6624"/>
      <c r="F6624"/>
      <c r="G6624"/>
      <c r="H6624"/>
      <c r="I6624"/>
      <c r="J6624" s="102"/>
      <c r="K6624"/>
      <c r="L6624" s="102"/>
      <c r="M6624" s="135"/>
      <c r="N6624"/>
      <c r="O6624"/>
      <c r="P6624"/>
      <c r="Q6624"/>
      <c r="R6624"/>
      <c r="S6624"/>
      <c r="T6624"/>
      <c r="U6624"/>
    </row>
    <row r="6625" spans="1:21" s="105" customFormat="1" x14ac:dyDescent="0.3">
      <c r="A6625"/>
      <c r="B6625"/>
      <c r="C6625"/>
      <c r="D6625"/>
      <c r="E6625"/>
      <c r="F6625"/>
      <c r="G6625"/>
      <c r="H6625"/>
      <c r="I6625"/>
      <c r="J6625" s="102"/>
      <c r="K6625"/>
      <c r="L6625" s="102"/>
      <c r="M6625" s="135"/>
      <c r="N6625"/>
      <c r="O6625"/>
      <c r="P6625"/>
      <c r="Q6625"/>
      <c r="R6625"/>
      <c r="S6625"/>
      <c r="T6625"/>
      <c r="U6625"/>
    </row>
    <row r="6626" spans="1:21" s="105" customFormat="1" x14ac:dyDescent="0.3">
      <c r="A6626"/>
      <c r="B6626"/>
      <c r="C6626"/>
      <c r="D6626"/>
      <c r="E6626"/>
      <c r="F6626"/>
      <c r="G6626"/>
      <c r="H6626"/>
      <c r="I6626"/>
      <c r="J6626" s="102"/>
      <c r="K6626"/>
      <c r="L6626" s="102"/>
      <c r="M6626" s="135"/>
      <c r="N6626"/>
      <c r="O6626"/>
      <c r="P6626"/>
      <c r="Q6626"/>
      <c r="R6626"/>
      <c r="S6626"/>
      <c r="T6626"/>
      <c r="U6626"/>
    </row>
    <row r="6627" spans="1:21" s="105" customFormat="1" x14ac:dyDescent="0.3">
      <c r="A6627"/>
      <c r="B6627"/>
      <c r="C6627"/>
      <c r="D6627"/>
      <c r="E6627"/>
      <c r="F6627"/>
      <c r="G6627"/>
      <c r="H6627"/>
      <c r="I6627"/>
      <c r="J6627" s="102"/>
      <c r="K6627"/>
      <c r="L6627" s="102"/>
      <c r="M6627" s="135"/>
      <c r="N6627"/>
      <c r="O6627"/>
      <c r="P6627"/>
      <c r="Q6627"/>
      <c r="R6627"/>
      <c r="S6627"/>
      <c r="T6627"/>
      <c r="U6627"/>
    </row>
    <row r="6628" spans="1:21" s="105" customFormat="1" x14ac:dyDescent="0.3">
      <c r="A6628"/>
      <c r="B6628"/>
      <c r="C6628"/>
      <c r="D6628"/>
      <c r="E6628"/>
      <c r="F6628"/>
      <c r="G6628"/>
      <c r="H6628"/>
      <c r="I6628"/>
      <c r="J6628" s="102"/>
      <c r="K6628"/>
      <c r="L6628" s="102"/>
      <c r="M6628" s="135"/>
      <c r="N6628"/>
      <c r="O6628"/>
      <c r="P6628"/>
      <c r="Q6628"/>
      <c r="R6628"/>
      <c r="S6628"/>
      <c r="T6628"/>
      <c r="U6628"/>
    </row>
    <row r="6629" spans="1:21" s="105" customFormat="1" x14ac:dyDescent="0.3">
      <c r="A6629"/>
      <c r="B6629"/>
      <c r="C6629"/>
      <c r="D6629"/>
      <c r="E6629"/>
      <c r="F6629"/>
      <c r="G6629"/>
      <c r="H6629"/>
      <c r="I6629"/>
      <c r="J6629" s="102"/>
      <c r="K6629"/>
      <c r="L6629" s="102"/>
      <c r="M6629" s="135"/>
      <c r="N6629"/>
      <c r="O6629"/>
      <c r="P6629"/>
      <c r="Q6629"/>
      <c r="R6629"/>
      <c r="S6629"/>
      <c r="T6629"/>
      <c r="U6629"/>
    </row>
    <row r="6630" spans="1:21" s="105" customFormat="1" x14ac:dyDescent="0.3">
      <c r="A6630"/>
      <c r="B6630"/>
      <c r="C6630"/>
      <c r="D6630"/>
      <c r="E6630"/>
      <c r="F6630"/>
      <c r="G6630"/>
      <c r="H6630"/>
      <c r="I6630"/>
      <c r="J6630" s="102"/>
      <c r="K6630"/>
      <c r="L6630" s="102"/>
      <c r="M6630" s="135"/>
      <c r="N6630"/>
      <c r="O6630"/>
      <c r="P6630"/>
      <c r="Q6630"/>
      <c r="R6630"/>
      <c r="S6630"/>
      <c r="T6630"/>
      <c r="U6630"/>
    </row>
    <row r="6631" spans="1:21" s="105" customFormat="1" x14ac:dyDescent="0.3">
      <c r="A6631"/>
      <c r="B6631"/>
      <c r="C6631"/>
      <c r="D6631"/>
      <c r="E6631"/>
      <c r="F6631"/>
      <c r="G6631"/>
      <c r="H6631"/>
      <c r="I6631"/>
      <c r="J6631" s="102"/>
      <c r="K6631"/>
      <c r="L6631" s="102"/>
      <c r="M6631" s="135"/>
      <c r="N6631"/>
      <c r="O6631"/>
      <c r="P6631"/>
      <c r="Q6631"/>
      <c r="R6631"/>
      <c r="S6631"/>
      <c r="T6631"/>
      <c r="U6631"/>
    </row>
    <row r="6632" spans="1:21" s="105" customFormat="1" x14ac:dyDescent="0.3">
      <c r="A6632"/>
      <c r="B6632"/>
      <c r="C6632"/>
      <c r="D6632"/>
      <c r="E6632"/>
      <c r="F6632"/>
      <c r="G6632"/>
      <c r="H6632"/>
      <c r="I6632"/>
      <c r="J6632" s="102"/>
      <c r="K6632"/>
      <c r="L6632" s="102"/>
      <c r="M6632" s="135"/>
      <c r="N6632"/>
      <c r="O6632"/>
      <c r="P6632"/>
      <c r="Q6632"/>
      <c r="R6632"/>
      <c r="S6632"/>
      <c r="T6632"/>
      <c r="U6632"/>
    </row>
    <row r="6633" spans="1:21" s="105" customFormat="1" x14ac:dyDescent="0.3">
      <c r="A6633"/>
      <c r="B6633"/>
      <c r="C6633"/>
      <c r="D6633"/>
      <c r="E6633"/>
      <c r="F6633"/>
      <c r="G6633"/>
      <c r="H6633"/>
      <c r="I6633"/>
      <c r="J6633" s="102"/>
      <c r="K6633"/>
      <c r="L6633" s="102"/>
      <c r="M6633" s="135"/>
      <c r="N6633"/>
      <c r="O6633"/>
      <c r="P6633"/>
      <c r="Q6633"/>
      <c r="R6633"/>
      <c r="S6633"/>
      <c r="T6633"/>
      <c r="U6633"/>
    </row>
    <row r="6634" spans="1:21" s="105" customFormat="1" x14ac:dyDescent="0.3">
      <c r="A6634"/>
      <c r="B6634"/>
      <c r="C6634"/>
      <c r="D6634"/>
      <c r="E6634"/>
      <c r="F6634"/>
      <c r="G6634"/>
      <c r="H6634"/>
      <c r="I6634"/>
      <c r="J6634" s="102"/>
      <c r="K6634"/>
      <c r="L6634" s="102"/>
      <c r="M6634" s="135"/>
      <c r="N6634"/>
      <c r="O6634"/>
      <c r="P6634"/>
      <c r="Q6634"/>
      <c r="R6634"/>
      <c r="S6634"/>
      <c r="T6634"/>
      <c r="U6634"/>
    </row>
    <row r="6635" spans="1:21" s="105" customFormat="1" x14ac:dyDescent="0.3">
      <c r="A6635"/>
      <c r="B6635"/>
      <c r="C6635"/>
      <c r="D6635"/>
      <c r="E6635"/>
      <c r="F6635"/>
      <c r="G6635"/>
      <c r="H6635"/>
      <c r="I6635"/>
      <c r="J6635" s="102"/>
      <c r="K6635"/>
      <c r="L6635" s="102"/>
      <c r="M6635" s="135"/>
      <c r="N6635"/>
      <c r="O6635"/>
      <c r="P6635"/>
      <c r="Q6635"/>
      <c r="R6635"/>
      <c r="S6635"/>
      <c r="T6635"/>
      <c r="U6635"/>
    </row>
    <row r="6636" spans="1:21" s="105" customFormat="1" x14ac:dyDescent="0.3">
      <c r="A6636"/>
      <c r="B6636"/>
      <c r="C6636"/>
      <c r="D6636"/>
      <c r="E6636"/>
      <c r="F6636"/>
      <c r="G6636"/>
      <c r="H6636"/>
      <c r="I6636"/>
      <c r="J6636" s="102"/>
      <c r="K6636"/>
      <c r="L6636" s="102"/>
      <c r="M6636" s="135"/>
      <c r="N6636"/>
      <c r="O6636"/>
      <c r="P6636"/>
      <c r="Q6636"/>
      <c r="R6636"/>
      <c r="S6636"/>
      <c r="T6636"/>
      <c r="U6636"/>
    </row>
    <row r="6637" spans="1:21" s="105" customFormat="1" x14ac:dyDescent="0.3">
      <c r="A6637"/>
      <c r="B6637"/>
      <c r="C6637"/>
      <c r="D6637"/>
      <c r="E6637"/>
      <c r="F6637"/>
      <c r="G6637"/>
      <c r="H6637"/>
      <c r="I6637"/>
      <c r="J6637" s="102"/>
      <c r="K6637"/>
      <c r="L6637" s="102"/>
      <c r="M6637" s="135"/>
      <c r="N6637"/>
      <c r="O6637"/>
      <c r="P6637"/>
      <c r="Q6637"/>
      <c r="R6637"/>
      <c r="S6637"/>
      <c r="T6637"/>
      <c r="U6637"/>
    </row>
    <row r="6638" spans="1:21" s="105" customFormat="1" x14ac:dyDescent="0.3">
      <c r="A6638"/>
      <c r="B6638"/>
      <c r="C6638"/>
      <c r="D6638"/>
      <c r="E6638"/>
      <c r="F6638"/>
      <c r="G6638"/>
      <c r="H6638"/>
      <c r="I6638"/>
      <c r="J6638" s="102"/>
      <c r="K6638"/>
      <c r="L6638" s="102"/>
      <c r="M6638" s="135"/>
      <c r="N6638"/>
      <c r="O6638"/>
      <c r="P6638"/>
      <c r="Q6638"/>
      <c r="R6638"/>
      <c r="S6638"/>
      <c r="T6638"/>
      <c r="U6638"/>
    </row>
    <row r="6639" spans="1:21" s="105" customFormat="1" x14ac:dyDescent="0.3">
      <c r="A6639"/>
      <c r="B6639"/>
      <c r="C6639"/>
      <c r="D6639"/>
      <c r="E6639"/>
      <c r="F6639"/>
      <c r="G6639"/>
      <c r="H6639"/>
      <c r="I6639"/>
      <c r="J6639" s="102"/>
      <c r="K6639"/>
      <c r="L6639" s="102"/>
      <c r="M6639" s="135"/>
      <c r="N6639"/>
      <c r="O6639"/>
      <c r="P6639"/>
      <c r="Q6639"/>
      <c r="R6639"/>
      <c r="S6639"/>
      <c r="T6639"/>
      <c r="U6639"/>
    </row>
    <row r="6640" spans="1:21" s="105" customFormat="1" x14ac:dyDescent="0.3">
      <c r="A6640"/>
      <c r="B6640"/>
      <c r="C6640"/>
      <c r="D6640"/>
      <c r="E6640"/>
      <c r="F6640"/>
      <c r="G6640"/>
      <c r="H6640"/>
      <c r="I6640"/>
      <c r="J6640" s="102"/>
      <c r="K6640"/>
      <c r="L6640" s="102"/>
      <c r="M6640" s="135"/>
      <c r="N6640"/>
      <c r="O6640"/>
      <c r="P6640"/>
      <c r="Q6640"/>
      <c r="R6640"/>
      <c r="S6640"/>
      <c r="T6640"/>
      <c r="U6640"/>
    </row>
    <row r="6641" spans="1:21" s="105" customFormat="1" x14ac:dyDescent="0.3">
      <c r="A6641"/>
      <c r="B6641"/>
      <c r="C6641"/>
      <c r="D6641"/>
      <c r="E6641"/>
      <c r="F6641"/>
      <c r="G6641"/>
      <c r="H6641"/>
      <c r="I6641"/>
      <c r="J6641" s="102"/>
      <c r="K6641"/>
      <c r="L6641" s="102"/>
      <c r="M6641" s="135"/>
      <c r="N6641"/>
      <c r="O6641"/>
      <c r="P6641"/>
      <c r="Q6641"/>
      <c r="R6641"/>
      <c r="S6641"/>
      <c r="T6641"/>
      <c r="U6641"/>
    </row>
    <row r="6642" spans="1:21" s="105" customFormat="1" x14ac:dyDescent="0.3">
      <c r="A6642"/>
      <c r="B6642"/>
      <c r="C6642"/>
      <c r="D6642"/>
      <c r="E6642"/>
      <c r="F6642"/>
      <c r="G6642"/>
      <c r="H6642"/>
      <c r="I6642"/>
      <c r="J6642" s="102"/>
      <c r="K6642"/>
      <c r="L6642" s="102"/>
      <c r="M6642" s="135"/>
      <c r="N6642"/>
      <c r="O6642"/>
      <c r="P6642"/>
      <c r="Q6642"/>
      <c r="R6642"/>
      <c r="S6642"/>
      <c r="T6642"/>
      <c r="U6642"/>
    </row>
    <row r="6643" spans="1:21" s="105" customFormat="1" x14ac:dyDescent="0.3">
      <c r="A6643"/>
      <c r="B6643"/>
      <c r="C6643"/>
      <c r="D6643"/>
      <c r="E6643"/>
      <c r="F6643"/>
      <c r="G6643"/>
      <c r="H6643"/>
      <c r="I6643"/>
      <c r="J6643" s="102"/>
      <c r="K6643"/>
      <c r="L6643" s="102"/>
      <c r="M6643" s="135"/>
      <c r="N6643"/>
      <c r="O6643"/>
      <c r="P6643"/>
      <c r="Q6643"/>
      <c r="R6643"/>
      <c r="S6643"/>
      <c r="T6643"/>
      <c r="U6643"/>
    </row>
    <row r="6644" spans="1:21" s="105" customFormat="1" x14ac:dyDescent="0.3">
      <c r="A6644"/>
      <c r="B6644"/>
      <c r="C6644"/>
      <c r="D6644"/>
      <c r="E6644"/>
      <c r="F6644"/>
      <c r="G6644"/>
      <c r="H6644"/>
      <c r="I6644"/>
      <c r="J6644" s="102"/>
      <c r="K6644"/>
      <c r="L6644" s="102"/>
      <c r="M6644" s="135"/>
      <c r="N6644"/>
      <c r="O6644"/>
      <c r="P6644"/>
      <c r="Q6644"/>
      <c r="R6644"/>
      <c r="S6644"/>
      <c r="T6644"/>
      <c r="U6644"/>
    </row>
    <row r="6645" spans="1:21" s="105" customFormat="1" x14ac:dyDescent="0.3">
      <c r="A6645"/>
      <c r="B6645"/>
      <c r="C6645"/>
      <c r="D6645"/>
      <c r="E6645"/>
      <c r="F6645"/>
      <c r="G6645"/>
      <c r="H6645"/>
      <c r="I6645"/>
      <c r="J6645" s="102"/>
      <c r="K6645"/>
      <c r="L6645" s="102"/>
      <c r="M6645" s="135"/>
      <c r="N6645"/>
      <c r="O6645"/>
      <c r="P6645"/>
      <c r="Q6645"/>
      <c r="R6645"/>
      <c r="S6645"/>
      <c r="T6645"/>
      <c r="U6645"/>
    </row>
    <row r="6646" spans="1:21" s="105" customFormat="1" x14ac:dyDescent="0.3">
      <c r="A6646"/>
      <c r="B6646"/>
      <c r="C6646"/>
      <c r="D6646"/>
      <c r="E6646"/>
      <c r="F6646"/>
      <c r="G6646"/>
      <c r="H6646"/>
      <c r="I6646"/>
      <c r="J6646" s="102"/>
      <c r="K6646"/>
      <c r="L6646" s="102"/>
      <c r="M6646" s="135"/>
      <c r="N6646"/>
      <c r="O6646"/>
      <c r="P6646"/>
      <c r="Q6646"/>
      <c r="R6646"/>
      <c r="S6646"/>
      <c r="T6646"/>
      <c r="U6646"/>
    </row>
    <row r="6647" spans="1:21" s="105" customFormat="1" x14ac:dyDescent="0.3">
      <c r="A6647"/>
      <c r="B6647"/>
      <c r="C6647"/>
      <c r="D6647"/>
      <c r="E6647"/>
      <c r="F6647"/>
      <c r="G6647"/>
      <c r="H6647"/>
      <c r="I6647"/>
      <c r="J6647" s="102"/>
      <c r="K6647"/>
      <c r="L6647" s="102"/>
      <c r="M6647" s="135"/>
      <c r="N6647"/>
      <c r="O6647"/>
      <c r="P6647"/>
      <c r="Q6647"/>
      <c r="R6647"/>
      <c r="S6647"/>
      <c r="T6647"/>
      <c r="U6647"/>
    </row>
    <row r="6648" spans="1:21" s="105" customFormat="1" x14ac:dyDescent="0.3">
      <c r="A6648"/>
      <c r="B6648"/>
      <c r="C6648"/>
      <c r="D6648"/>
      <c r="E6648"/>
      <c r="F6648"/>
      <c r="G6648"/>
      <c r="H6648"/>
      <c r="I6648"/>
      <c r="J6648" s="102"/>
      <c r="K6648"/>
      <c r="L6648" s="102"/>
      <c r="M6648" s="135"/>
      <c r="N6648"/>
      <c r="O6648"/>
      <c r="P6648"/>
      <c r="Q6648"/>
      <c r="R6648"/>
      <c r="S6648"/>
      <c r="T6648"/>
      <c r="U6648"/>
    </row>
    <row r="6649" spans="1:21" s="105" customFormat="1" x14ac:dyDescent="0.3">
      <c r="A6649"/>
      <c r="B6649"/>
      <c r="C6649"/>
      <c r="D6649"/>
      <c r="E6649"/>
      <c r="F6649"/>
      <c r="G6649"/>
      <c r="H6649"/>
      <c r="I6649"/>
      <c r="J6649" s="102"/>
      <c r="K6649"/>
      <c r="L6649" s="102"/>
      <c r="M6649" s="135"/>
      <c r="N6649"/>
      <c r="O6649"/>
      <c r="P6649"/>
      <c r="Q6649"/>
      <c r="R6649"/>
      <c r="S6649"/>
      <c r="T6649"/>
      <c r="U6649"/>
    </row>
    <row r="6650" spans="1:21" s="105" customFormat="1" x14ac:dyDescent="0.3">
      <c r="A6650"/>
      <c r="B6650"/>
      <c r="C6650"/>
      <c r="D6650"/>
      <c r="E6650"/>
      <c r="F6650"/>
      <c r="G6650"/>
      <c r="H6650"/>
      <c r="I6650"/>
      <c r="J6650" s="102"/>
      <c r="K6650"/>
      <c r="L6650" s="102"/>
      <c r="M6650" s="135"/>
      <c r="N6650"/>
      <c r="O6650"/>
      <c r="P6650"/>
      <c r="Q6650"/>
      <c r="R6650"/>
      <c r="S6650"/>
      <c r="T6650"/>
      <c r="U6650"/>
    </row>
    <row r="6651" spans="1:21" s="105" customFormat="1" x14ac:dyDescent="0.3">
      <c r="A6651"/>
      <c r="B6651"/>
      <c r="C6651"/>
      <c r="D6651"/>
      <c r="E6651"/>
      <c r="F6651"/>
      <c r="G6651"/>
      <c r="H6651"/>
      <c r="I6651"/>
      <c r="J6651" s="102"/>
      <c r="K6651"/>
      <c r="L6651" s="102"/>
      <c r="M6651" s="135"/>
      <c r="N6651"/>
      <c r="O6651"/>
      <c r="P6651"/>
      <c r="Q6651"/>
      <c r="R6651"/>
      <c r="S6651"/>
      <c r="T6651"/>
      <c r="U6651"/>
    </row>
    <row r="6652" spans="1:21" s="105" customFormat="1" x14ac:dyDescent="0.3">
      <c r="A6652"/>
      <c r="B6652"/>
      <c r="C6652"/>
      <c r="D6652"/>
      <c r="E6652"/>
      <c r="F6652"/>
      <c r="G6652"/>
      <c r="H6652"/>
      <c r="I6652"/>
      <c r="J6652" s="102"/>
      <c r="K6652"/>
      <c r="L6652" s="102"/>
      <c r="M6652" s="135"/>
      <c r="N6652"/>
      <c r="O6652"/>
      <c r="P6652"/>
      <c r="Q6652"/>
      <c r="R6652"/>
      <c r="S6652"/>
      <c r="T6652"/>
      <c r="U6652"/>
    </row>
    <row r="6653" spans="1:21" s="105" customFormat="1" x14ac:dyDescent="0.3">
      <c r="A6653"/>
      <c r="B6653"/>
      <c r="C6653"/>
      <c r="D6653"/>
      <c r="E6653"/>
      <c r="F6653"/>
      <c r="G6653"/>
      <c r="H6653"/>
      <c r="I6653"/>
      <c r="J6653" s="102"/>
      <c r="K6653"/>
      <c r="L6653" s="102"/>
      <c r="M6653" s="135"/>
      <c r="N6653"/>
      <c r="O6653"/>
      <c r="P6653"/>
      <c r="Q6653"/>
      <c r="R6653"/>
      <c r="S6653"/>
      <c r="T6653"/>
      <c r="U6653"/>
    </row>
    <row r="6654" spans="1:21" s="105" customFormat="1" x14ac:dyDescent="0.3">
      <c r="A6654"/>
      <c r="B6654"/>
      <c r="C6654"/>
      <c r="D6654"/>
      <c r="E6654"/>
      <c r="F6654"/>
      <c r="G6654"/>
      <c r="H6654"/>
      <c r="I6654"/>
      <c r="J6654" s="102"/>
      <c r="K6654"/>
      <c r="L6654" s="102"/>
      <c r="M6654" s="135"/>
      <c r="N6654"/>
      <c r="O6654"/>
      <c r="P6654"/>
      <c r="Q6654"/>
      <c r="R6654"/>
      <c r="S6654"/>
      <c r="T6654"/>
      <c r="U6654"/>
    </row>
    <row r="6655" spans="1:21" s="105" customFormat="1" x14ac:dyDescent="0.3">
      <c r="A6655"/>
      <c r="B6655"/>
      <c r="C6655"/>
      <c r="D6655"/>
      <c r="E6655"/>
      <c r="F6655"/>
      <c r="G6655"/>
      <c r="H6655"/>
      <c r="I6655"/>
      <c r="J6655" s="102"/>
      <c r="K6655"/>
      <c r="L6655" s="102"/>
      <c r="M6655" s="135"/>
      <c r="N6655"/>
      <c r="O6655"/>
      <c r="P6655"/>
      <c r="Q6655"/>
      <c r="R6655"/>
      <c r="S6655"/>
      <c r="T6655"/>
      <c r="U6655"/>
    </row>
    <row r="6656" spans="1:21" s="105" customFormat="1" x14ac:dyDescent="0.3">
      <c r="A6656"/>
      <c r="B6656"/>
      <c r="C6656"/>
      <c r="D6656"/>
      <c r="E6656"/>
      <c r="F6656"/>
      <c r="G6656"/>
      <c r="H6656"/>
      <c r="I6656"/>
      <c r="J6656" s="102"/>
      <c r="K6656"/>
      <c r="L6656" s="102"/>
      <c r="M6656" s="135"/>
      <c r="N6656"/>
      <c r="O6656"/>
      <c r="P6656"/>
      <c r="Q6656"/>
      <c r="R6656"/>
      <c r="S6656"/>
      <c r="T6656"/>
      <c r="U6656"/>
    </row>
    <row r="6657" spans="1:21" s="105" customFormat="1" x14ac:dyDescent="0.3">
      <c r="A6657"/>
      <c r="B6657"/>
      <c r="C6657"/>
      <c r="D6657"/>
      <c r="E6657"/>
      <c r="F6657"/>
      <c r="G6657"/>
      <c r="H6657"/>
      <c r="I6657"/>
      <c r="J6657" s="102"/>
      <c r="K6657"/>
      <c r="L6657" s="102"/>
      <c r="M6657" s="135"/>
      <c r="N6657"/>
      <c r="O6657"/>
      <c r="P6657"/>
      <c r="Q6657"/>
      <c r="R6657"/>
      <c r="S6657"/>
      <c r="T6657"/>
      <c r="U6657"/>
    </row>
    <row r="6658" spans="1:21" s="105" customFormat="1" x14ac:dyDescent="0.3">
      <c r="A6658"/>
      <c r="B6658"/>
      <c r="C6658"/>
      <c r="D6658"/>
      <c r="E6658"/>
      <c r="F6658"/>
      <c r="G6658"/>
      <c r="H6658"/>
      <c r="I6658"/>
      <c r="J6658" s="102"/>
      <c r="K6658"/>
      <c r="L6658" s="102"/>
      <c r="M6658" s="135"/>
      <c r="N6658"/>
      <c r="O6658"/>
      <c r="P6658"/>
      <c r="Q6658"/>
      <c r="R6658"/>
      <c r="S6658"/>
      <c r="T6658"/>
      <c r="U6658"/>
    </row>
    <row r="6659" spans="1:21" s="105" customFormat="1" x14ac:dyDescent="0.3">
      <c r="A6659"/>
      <c r="B6659"/>
      <c r="C6659"/>
      <c r="D6659"/>
      <c r="E6659"/>
      <c r="F6659"/>
      <c r="G6659"/>
      <c r="H6659"/>
      <c r="I6659"/>
      <c r="J6659" s="102"/>
      <c r="K6659"/>
      <c r="L6659" s="102"/>
      <c r="M6659" s="135"/>
      <c r="N6659"/>
      <c r="O6659"/>
      <c r="P6659"/>
      <c r="Q6659"/>
      <c r="R6659"/>
      <c r="S6659"/>
      <c r="T6659"/>
      <c r="U6659"/>
    </row>
    <row r="6660" spans="1:21" s="105" customFormat="1" x14ac:dyDescent="0.3">
      <c r="A6660"/>
      <c r="B6660"/>
      <c r="C6660"/>
      <c r="D6660"/>
      <c r="E6660"/>
      <c r="F6660"/>
      <c r="G6660"/>
      <c r="H6660"/>
      <c r="I6660"/>
      <c r="J6660" s="102"/>
      <c r="K6660"/>
      <c r="L6660" s="102"/>
      <c r="M6660" s="135"/>
      <c r="N6660"/>
      <c r="O6660"/>
      <c r="P6660"/>
      <c r="Q6660"/>
      <c r="R6660"/>
      <c r="S6660"/>
      <c r="T6660"/>
      <c r="U6660"/>
    </row>
    <row r="6661" spans="1:21" s="105" customFormat="1" x14ac:dyDescent="0.3">
      <c r="A6661"/>
      <c r="B6661"/>
      <c r="C6661"/>
      <c r="D6661"/>
      <c r="E6661"/>
      <c r="F6661"/>
      <c r="G6661"/>
      <c r="H6661"/>
      <c r="I6661"/>
      <c r="J6661" s="102"/>
      <c r="K6661"/>
      <c r="L6661" s="102"/>
      <c r="M6661" s="135"/>
      <c r="N6661"/>
      <c r="O6661"/>
      <c r="P6661"/>
      <c r="Q6661"/>
      <c r="R6661"/>
      <c r="S6661"/>
      <c r="T6661"/>
      <c r="U6661"/>
    </row>
    <row r="6662" spans="1:21" s="105" customFormat="1" x14ac:dyDescent="0.3">
      <c r="A6662"/>
      <c r="B6662"/>
      <c r="C6662"/>
      <c r="D6662"/>
      <c r="E6662"/>
      <c r="F6662"/>
      <c r="G6662"/>
      <c r="H6662"/>
      <c r="I6662"/>
      <c r="J6662" s="102"/>
      <c r="K6662"/>
      <c r="L6662" s="102"/>
      <c r="M6662" s="135"/>
      <c r="N6662"/>
      <c r="O6662"/>
      <c r="P6662"/>
      <c r="Q6662"/>
      <c r="R6662"/>
      <c r="S6662"/>
      <c r="T6662"/>
      <c r="U6662"/>
    </row>
    <row r="6663" spans="1:21" s="105" customFormat="1" x14ac:dyDescent="0.3">
      <c r="A6663"/>
      <c r="B6663"/>
      <c r="C6663"/>
      <c r="D6663"/>
      <c r="E6663"/>
      <c r="F6663"/>
      <c r="G6663"/>
      <c r="H6663"/>
      <c r="I6663"/>
      <c r="J6663" s="102"/>
      <c r="K6663"/>
      <c r="L6663" s="102"/>
      <c r="M6663" s="135"/>
      <c r="N6663"/>
      <c r="O6663"/>
      <c r="P6663"/>
      <c r="Q6663"/>
      <c r="R6663"/>
      <c r="S6663"/>
      <c r="T6663"/>
      <c r="U6663"/>
    </row>
    <row r="6664" spans="1:21" s="105" customFormat="1" x14ac:dyDescent="0.3">
      <c r="A6664"/>
      <c r="B6664"/>
      <c r="C6664"/>
      <c r="D6664"/>
      <c r="E6664"/>
      <c r="F6664"/>
      <c r="G6664"/>
      <c r="H6664"/>
      <c r="I6664"/>
      <c r="J6664" s="102"/>
      <c r="K6664"/>
      <c r="L6664" s="102"/>
      <c r="M6664" s="135"/>
      <c r="N6664"/>
      <c r="O6664"/>
      <c r="P6664"/>
      <c r="Q6664"/>
      <c r="R6664"/>
      <c r="S6664"/>
      <c r="T6664"/>
      <c r="U6664"/>
    </row>
    <row r="6665" spans="1:21" s="105" customFormat="1" x14ac:dyDescent="0.3">
      <c r="A6665"/>
      <c r="B6665"/>
      <c r="C6665"/>
      <c r="D6665"/>
      <c r="E6665"/>
      <c r="F6665"/>
      <c r="G6665"/>
      <c r="H6665"/>
      <c r="I6665"/>
      <c r="J6665" s="102"/>
      <c r="K6665"/>
      <c r="L6665" s="102"/>
      <c r="M6665" s="135"/>
      <c r="N6665"/>
      <c r="O6665"/>
      <c r="P6665"/>
      <c r="Q6665"/>
      <c r="R6665"/>
      <c r="S6665"/>
      <c r="T6665"/>
      <c r="U6665"/>
    </row>
    <row r="6666" spans="1:21" s="105" customFormat="1" x14ac:dyDescent="0.3">
      <c r="A6666"/>
      <c r="B6666"/>
      <c r="C6666"/>
      <c r="D6666"/>
      <c r="E6666"/>
      <c r="F6666"/>
      <c r="G6666"/>
      <c r="H6666"/>
      <c r="I6666"/>
      <c r="J6666" s="102"/>
      <c r="K6666"/>
      <c r="L6666" s="102"/>
      <c r="M6666" s="135"/>
      <c r="N6666"/>
      <c r="O6666"/>
      <c r="P6666"/>
      <c r="Q6666"/>
      <c r="R6666"/>
      <c r="S6666"/>
      <c r="T6666"/>
      <c r="U6666"/>
    </row>
    <row r="6667" spans="1:21" s="105" customFormat="1" x14ac:dyDescent="0.3">
      <c r="A6667"/>
      <c r="B6667"/>
      <c r="C6667"/>
      <c r="D6667"/>
      <c r="E6667"/>
      <c r="F6667"/>
      <c r="G6667"/>
      <c r="H6667"/>
      <c r="I6667"/>
      <c r="J6667" s="102"/>
      <c r="K6667"/>
      <c r="L6667" s="102"/>
      <c r="M6667" s="135"/>
      <c r="N6667"/>
      <c r="O6667"/>
      <c r="P6667"/>
      <c r="Q6667"/>
      <c r="R6667"/>
      <c r="S6667"/>
      <c r="T6667"/>
      <c r="U6667"/>
    </row>
    <row r="6668" spans="1:21" s="105" customFormat="1" x14ac:dyDescent="0.3">
      <c r="A6668"/>
      <c r="B6668"/>
      <c r="C6668"/>
      <c r="D6668"/>
      <c r="E6668"/>
      <c r="F6668"/>
      <c r="G6668"/>
      <c r="H6668"/>
      <c r="I6668"/>
      <c r="J6668" s="102"/>
      <c r="K6668"/>
      <c r="L6668" s="102"/>
      <c r="M6668" s="135"/>
      <c r="N6668"/>
      <c r="O6668"/>
      <c r="P6668"/>
      <c r="Q6668"/>
      <c r="R6668"/>
      <c r="S6668"/>
      <c r="T6668"/>
      <c r="U6668"/>
    </row>
    <row r="6669" spans="1:21" s="105" customFormat="1" x14ac:dyDescent="0.3">
      <c r="A6669"/>
      <c r="B6669"/>
      <c r="C6669"/>
      <c r="D6669"/>
      <c r="E6669"/>
      <c r="F6669"/>
      <c r="G6669"/>
      <c r="H6669"/>
      <c r="I6669"/>
      <c r="J6669" s="102"/>
      <c r="K6669"/>
      <c r="L6669" s="102"/>
      <c r="M6669" s="135"/>
      <c r="N6669"/>
      <c r="O6669"/>
      <c r="P6669"/>
      <c r="Q6669"/>
      <c r="R6669"/>
      <c r="S6669"/>
      <c r="T6669"/>
      <c r="U6669"/>
    </row>
    <row r="6670" spans="1:21" s="105" customFormat="1" x14ac:dyDescent="0.3">
      <c r="A6670"/>
      <c r="B6670"/>
      <c r="C6670"/>
      <c r="D6670"/>
      <c r="E6670"/>
      <c r="F6670"/>
      <c r="G6670"/>
      <c r="H6670"/>
      <c r="I6670"/>
      <c r="J6670" s="102"/>
      <c r="K6670"/>
      <c r="L6670" s="102"/>
      <c r="M6670" s="135"/>
      <c r="N6670"/>
      <c r="O6670"/>
      <c r="P6670"/>
      <c r="Q6670"/>
      <c r="R6670"/>
      <c r="S6670"/>
      <c r="T6670"/>
      <c r="U6670"/>
    </row>
    <row r="6671" spans="1:21" s="105" customFormat="1" x14ac:dyDescent="0.3">
      <c r="A6671"/>
      <c r="B6671"/>
      <c r="C6671"/>
      <c r="D6671"/>
      <c r="E6671"/>
      <c r="F6671"/>
      <c r="G6671"/>
      <c r="H6671"/>
      <c r="I6671"/>
      <c r="J6671" s="102"/>
      <c r="K6671"/>
      <c r="L6671" s="102"/>
      <c r="M6671" s="135"/>
      <c r="N6671"/>
      <c r="O6671"/>
      <c r="P6671"/>
      <c r="Q6671"/>
      <c r="R6671"/>
      <c r="S6671"/>
      <c r="T6671"/>
      <c r="U6671"/>
    </row>
    <row r="6672" spans="1:21" s="105" customFormat="1" x14ac:dyDescent="0.3">
      <c r="A6672"/>
      <c r="B6672"/>
      <c r="C6672"/>
      <c r="D6672"/>
      <c r="E6672"/>
      <c r="F6672"/>
      <c r="G6672"/>
      <c r="H6672"/>
      <c r="I6672"/>
      <c r="J6672" s="102"/>
      <c r="K6672"/>
      <c r="L6672" s="102"/>
      <c r="M6672" s="135"/>
      <c r="N6672"/>
      <c r="O6672"/>
      <c r="P6672"/>
      <c r="Q6672"/>
      <c r="R6672"/>
      <c r="S6672"/>
      <c r="T6672"/>
      <c r="U6672"/>
    </row>
    <row r="6673" spans="1:21" s="105" customFormat="1" x14ac:dyDescent="0.3">
      <c r="A6673"/>
      <c r="B6673"/>
      <c r="C6673"/>
      <c r="D6673"/>
      <c r="E6673"/>
      <c r="F6673"/>
      <c r="G6673"/>
      <c r="H6673"/>
      <c r="I6673"/>
      <c r="J6673" s="102"/>
      <c r="K6673"/>
      <c r="L6673" s="102"/>
      <c r="M6673" s="135"/>
      <c r="N6673"/>
      <c r="O6673"/>
      <c r="P6673"/>
      <c r="Q6673"/>
      <c r="R6673"/>
      <c r="S6673"/>
      <c r="T6673"/>
      <c r="U6673"/>
    </row>
    <row r="6674" spans="1:21" s="105" customFormat="1" x14ac:dyDescent="0.3">
      <c r="A6674"/>
      <c r="B6674"/>
      <c r="C6674"/>
      <c r="D6674"/>
      <c r="E6674"/>
      <c r="F6674"/>
      <c r="G6674"/>
      <c r="H6674"/>
      <c r="I6674"/>
      <c r="J6674" s="102"/>
      <c r="K6674"/>
      <c r="L6674" s="102"/>
      <c r="M6674" s="135"/>
      <c r="N6674"/>
      <c r="O6674"/>
      <c r="P6674"/>
      <c r="Q6674"/>
      <c r="R6674"/>
      <c r="S6674"/>
      <c r="T6674"/>
      <c r="U6674"/>
    </row>
    <row r="6675" spans="1:21" s="105" customFormat="1" x14ac:dyDescent="0.3">
      <c r="A6675"/>
      <c r="B6675"/>
      <c r="C6675"/>
      <c r="D6675"/>
      <c r="E6675"/>
      <c r="F6675"/>
      <c r="G6675"/>
      <c r="H6675"/>
      <c r="I6675"/>
      <c r="J6675" s="102"/>
      <c r="K6675"/>
      <c r="L6675" s="102"/>
      <c r="M6675" s="135"/>
      <c r="N6675"/>
      <c r="O6675"/>
      <c r="P6675"/>
      <c r="Q6675"/>
      <c r="R6675"/>
      <c r="S6675"/>
      <c r="T6675"/>
      <c r="U6675"/>
    </row>
    <row r="6676" spans="1:21" s="105" customFormat="1" x14ac:dyDescent="0.3">
      <c r="A6676"/>
      <c r="B6676"/>
      <c r="C6676"/>
      <c r="D6676"/>
      <c r="E6676"/>
      <c r="F6676"/>
      <c r="G6676"/>
      <c r="H6676"/>
      <c r="I6676"/>
      <c r="J6676" s="102"/>
      <c r="K6676"/>
      <c r="L6676" s="102"/>
      <c r="M6676" s="135"/>
      <c r="N6676"/>
      <c r="O6676"/>
      <c r="P6676"/>
      <c r="Q6676"/>
      <c r="R6676"/>
      <c r="S6676"/>
      <c r="T6676"/>
      <c r="U6676"/>
    </row>
    <row r="6677" spans="1:21" s="105" customFormat="1" x14ac:dyDescent="0.3">
      <c r="A6677"/>
      <c r="B6677"/>
      <c r="C6677"/>
      <c r="D6677"/>
      <c r="E6677"/>
      <c r="F6677"/>
      <c r="G6677"/>
      <c r="H6677"/>
      <c r="I6677"/>
      <c r="J6677" s="102"/>
      <c r="K6677"/>
      <c r="L6677" s="102"/>
      <c r="M6677" s="135"/>
      <c r="N6677"/>
      <c r="O6677"/>
      <c r="P6677"/>
      <c r="Q6677"/>
      <c r="R6677"/>
      <c r="S6677"/>
      <c r="T6677"/>
      <c r="U6677"/>
    </row>
    <row r="6678" spans="1:21" s="105" customFormat="1" x14ac:dyDescent="0.3">
      <c r="A6678"/>
      <c r="B6678"/>
      <c r="C6678"/>
      <c r="D6678"/>
      <c r="E6678"/>
      <c r="F6678"/>
      <c r="G6678"/>
      <c r="H6678"/>
      <c r="I6678"/>
      <c r="J6678" s="102"/>
      <c r="K6678"/>
      <c r="L6678" s="102"/>
      <c r="M6678" s="135"/>
      <c r="N6678"/>
      <c r="O6678"/>
      <c r="P6678"/>
      <c r="Q6678"/>
      <c r="R6678"/>
      <c r="S6678"/>
      <c r="T6678"/>
      <c r="U6678"/>
    </row>
    <row r="6679" spans="1:21" s="105" customFormat="1" x14ac:dyDescent="0.3">
      <c r="A6679"/>
      <c r="B6679"/>
      <c r="C6679"/>
      <c r="D6679"/>
      <c r="E6679"/>
      <c r="F6679"/>
      <c r="G6679"/>
      <c r="H6679"/>
      <c r="I6679"/>
      <c r="J6679" s="102"/>
      <c r="K6679"/>
      <c r="L6679" s="102"/>
      <c r="M6679" s="135"/>
      <c r="N6679"/>
      <c r="O6679"/>
      <c r="P6679"/>
      <c r="Q6679"/>
      <c r="R6679"/>
      <c r="S6679"/>
      <c r="T6679"/>
      <c r="U6679"/>
    </row>
    <row r="6680" spans="1:21" s="105" customFormat="1" x14ac:dyDescent="0.3">
      <c r="A6680"/>
      <c r="B6680"/>
      <c r="C6680"/>
      <c r="D6680"/>
      <c r="E6680"/>
      <c r="F6680"/>
      <c r="G6680"/>
      <c r="H6680"/>
      <c r="I6680"/>
      <c r="J6680" s="102"/>
      <c r="K6680"/>
      <c r="L6680" s="102"/>
      <c r="M6680" s="135"/>
      <c r="N6680"/>
      <c r="O6680"/>
      <c r="P6680"/>
      <c r="Q6680"/>
      <c r="R6680"/>
      <c r="S6680"/>
      <c r="T6680"/>
      <c r="U6680"/>
    </row>
    <row r="6681" spans="1:21" s="105" customFormat="1" x14ac:dyDescent="0.3">
      <c r="A6681"/>
      <c r="B6681"/>
      <c r="C6681"/>
      <c r="D6681"/>
      <c r="E6681"/>
      <c r="F6681"/>
      <c r="G6681"/>
      <c r="H6681"/>
      <c r="I6681"/>
      <c r="J6681" s="102"/>
      <c r="K6681"/>
      <c r="L6681" s="102"/>
      <c r="M6681" s="135"/>
      <c r="N6681"/>
      <c r="O6681"/>
      <c r="P6681"/>
      <c r="Q6681"/>
      <c r="R6681"/>
      <c r="S6681"/>
      <c r="T6681"/>
      <c r="U6681"/>
    </row>
    <row r="6682" spans="1:21" s="105" customFormat="1" x14ac:dyDescent="0.3">
      <c r="A6682"/>
      <c r="B6682"/>
      <c r="C6682"/>
      <c r="D6682"/>
      <c r="E6682"/>
      <c r="F6682"/>
      <c r="G6682"/>
      <c r="H6682"/>
      <c r="I6682"/>
      <c r="J6682" s="102"/>
      <c r="K6682"/>
      <c r="L6682" s="102"/>
      <c r="M6682" s="135"/>
      <c r="N6682"/>
      <c r="O6682"/>
      <c r="P6682"/>
      <c r="Q6682"/>
      <c r="R6682"/>
      <c r="S6682"/>
      <c r="T6682"/>
      <c r="U6682"/>
    </row>
    <row r="6683" spans="1:21" s="105" customFormat="1" x14ac:dyDescent="0.3">
      <c r="A6683"/>
      <c r="B6683"/>
      <c r="C6683"/>
      <c r="D6683"/>
      <c r="E6683"/>
      <c r="F6683"/>
      <c r="G6683"/>
      <c r="H6683"/>
      <c r="I6683"/>
      <c r="J6683" s="102"/>
      <c r="K6683"/>
      <c r="L6683" s="102"/>
      <c r="M6683" s="135"/>
      <c r="N6683"/>
      <c r="O6683"/>
      <c r="P6683"/>
      <c r="Q6683"/>
      <c r="R6683"/>
      <c r="S6683"/>
      <c r="T6683"/>
      <c r="U6683"/>
    </row>
    <row r="6684" spans="1:21" s="105" customFormat="1" x14ac:dyDescent="0.3">
      <c r="A6684"/>
      <c r="B6684"/>
      <c r="C6684"/>
      <c r="D6684"/>
      <c r="E6684"/>
      <c r="F6684"/>
      <c r="G6684"/>
      <c r="H6684"/>
      <c r="I6684"/>
      <c r="J6684" s="102"/>
      <c r="K6684"/>
      <c r="L6684" s="102"/>
      <c r="M6684" s="135"/>
      <c r="N6684"/>
      <c r="O6684"/>
      <c r="P6684"/>
      <c r="Q6684"/>
      <c r="R6684"/>
      <c r="S6684"/>
      <c r="T6684"/>
      <c r="U6684"/>
    </row>
    <row r="6685" spans="1:21" s="105" customFormat="1" x14ac:dyDescent="0.3">
      <c r="A6685"/>
      <c r="B6685"/>
      <c r="C6685"/>
      <c r="D6685"/>
      <c r="E6685"/>
      <c r="F6685"/>
      <c r="G6685"/>
      <c r="H6685"/>
      <c r="I6685"/>
      <c r="J6685" s="102"/>
      <c r="K6685"/>
      <c r="L6685" s="102"/>
      <c r="M6685" s="135"/>
      <c r="N6685"/>
      <c r="O6685"/>
      <c r="P6685"/>
      <c r="Q6685"/>
      <c r="R6685"/>
      <c r="S6685"/>
      <c r="T6685"/>
      <c r="U6685"/>
    </row>
    <row r="6686" spans="1:21" s="105" customFormat="1" x14ac:dyDescent="0.3">
      <c r="A6686"/>
      <c r="B6686"/>
      <c r="C6686"/>
      <c r="D6686"/>
      <c r="E6686"/>
      <c r="F6686"/>
      <c r="G6686"/>
      <c r="H6686"/>
      <c r="I6686"/>
      <c r="J6686" s="102"/>
      <c r="K6686"/>
      <c r="L6686" s="102"/>
      <c r="M6686" s="135"/>
      <c r="N6686"/>
      <c r="O6686"/>
      <c r="P6686"/>
      <c r="Q6686"/>
      <c r="R6686"/>
      <c r="S6686"/>
      <c r="T6686"/>
      <c r="U6686"/>
    </row>
    <row r="6687" spans="1:21" s="105" customFormat="1" x14ac:dyDescent="0.3">
      <c r="A6687"/>
      <c r="B6687"/>
      <c r="C6687"/>
      <c r="D6687"/>
      <c r="E6687"/>
      <c r="F6687"/>
      <c r="G6687"/>
      <c r="H6687"/>
      <c r="I6687"/>
      <c r="J6687" s="102"/>
      <c r="K6687"/>
      <c r="L6687" s="102"/>
      <c r="M6687" s="135"/>
      <c r="N6687"/>
      <c r="O6687"/>
      <c r="P6687"/>
      <c r="Q6687"/>
      <c r="R6687"/>
      <c r="S6687"/>
      <c r="T6687"/>
      <c r="U6687"/>
    </row>
    <row r="6688" spans="1:21" s="105" customFormat="1" x14ac:dyDescent="0.3">
      <c r="A6688"/>
      <c r="B6688"/>
      <c r="C6688"/>
      <c r="D6688"/>
      <c r="E6688"/>
      <c r="F6688"/>
      <c r="G6688"/>
      <c r="H6688"/>
      <c r="I6688"/>
      <c r="J6688" s="102"/>
      <c r="K6688"/>
      <c r="L6688" s="102"/>
      <c r="M6688" s="135"/>
      <c r="N6688"/>
      <c r="O6688"/>
      <c r="P6688"/>
      <c r="Q6688"/>
      <c r="R6688"/>
      <c r="S6688"/>
      <c r="T6688"/>
      <c r="U6688"/>
    </row>
    <row r="6689" spans="1:21" s="105" customFormat="1" x14ac:dyDescent="0.3">
      <c r="A6689"/>
      <c r="B6689"/>
      <c r="C6689"/>
      <c r="D6689"/>
      <c r="E6689"/>
      <c r="F6689"/>
      <c r="G6689"/>
      <c r="H6689"/>
      <c r="I6689"/>
      <c r="J6689" s="102"/>
      <c r="K6689"/>
      <c r="L6689" s="102"/>
      <c r="M6689" s="135"/>
      <c r="N6689"/>
      <c r="O6689"/>
      <c r="P6689"/>
      <c r="Q6689"/>
      <c r="R6689"/>
      <c r="S6689"/>
      <c r="T6689"/>
      <c r="U6689"/>
    </row>
    <row r="6690" spans="1:21" s="105" customFormat="1" x14ac:dyDescent="0.3">
      <c r="A6690"/>
      <c r="B6690"/>
      <c r="C6690"/>
      <c r="D6690"/>
      <c r="E6690"/>
      <c r="F6690"/>
      <c r="G6690"/>
      <c r="H6690"/>
      <c r="I6690"/>
      <c r="J6690" s="102"/>
      <c r="K6690"/>
      <c r="L6690" s="102"/>
      <c r="M6690" s="135"/>
      <c r="N6690"/>
      <c r="O6690"/>
      <c r="P6690"/>
      <c r="Q6690"/>
      <c r="R6690"/>
      <c r="S6690"/>
      <c r="T6690"/>
      <c r="U6690"/>
    </row>
    <row r="6691" spans="1:21" s="105" customFormat="1" x14ac:dyDescent="0.3">
      <c r="A6691"/>
      <c r="B6691"/>
      <c r="C6691"/>
      <c r="D6691"/>
      <c r="E6691"/>
      <c r="F6691"/>
      <c r="G6691"/>
      <c r="H6691"/>
      <c r="I6691"/>
      <c r="J6691" s="102"/>
      <c r="K6691"/>
      <c r="L6691" s="102"/>
      <c r="M6691" s="135"/>
      <c r="N6691"/>
      <c r="O6691"/>
      <c r="P6691"/>
      <c r="Q6691"/>
      <c r="R6691"/>
      <c r="S6691"/>
      <c r="T6691"/>
      <c r="U6691"/>
    </row>
    <row r="6692" spans="1:21" s="105" customFormat="1" x14ac:dyDescent="0.3">
      <c r="A6692"/>
      <c r="B6692"/>
      <c r="C6692"/>
      <c r="D6692"/>
      <c r="E6692"/>
      <c r="F6692"/>
      <c r="G6692"/>
      <c r="H6692"/>
      <c r="I6692"/>
      <c r="J6692" s="102"/>
      <c r="K6692"/>
      <c r="L6692" s="102"/>
      <c r="M6692" s="135"/>
      <c r="N6692"/>
      <c r="O6692"/>
      <c r="P6692"/>
      <c r="Q6692"/>
      <c r="R6692"/>
      <c r="S6692"/>
      <c r="T6692"/>
      <c r="U6692"/>
    </row>
    <row r="6693" spans="1:21" s="105" customFormat="1" x14ac:dyDescent="0.3">
      <c r="A6693"/>
      <c r="B6693"/>
      <c r="C6693"/>
      <c r="D6693"/>
      <c r="E6693"/>
      <c r="F6693"/>
      <c r="G6693"/>
      <c r="H6693"/>
      <c r="I6693"/>
      <c r="J6693" s="102"/>
      <c r="K6693"/>
      <c r="L6693" s="102"/>
      <c r="M6693" s="135"/>
      <c r="N6693"/>
      <c r="O6693"/>
      <c r="P6693"/>
      <c r="Q6693"/>
      <c r="R6693"/>
      <c r="S6693"/>
      <c r="T6693"/>
      <c r="U6693"/>
    </row>
    <row r="6694" spans="1:21" s="105" customFormat="1" x14ac:dyDescent="0.3">
      <c r="A6694"/>
      <c r="B6694"/>
      <c r="C6694"/>
      <c r="D6694"/>
      <c r="E6694"/>
      <c r="F6694"/>
      <c r="G6694"/>
      <c r="H6694"/>
      <c r="I6694"/>
      <c r="J6694" s="102"/>
      <c r="K6694"/>
      <c r="L6694" s="102"/>
      <c r="M6694" s="135"/>
      <c r="N6694"/>
      <c r="O6694"/>
      <c r="P6694"/>
      <c r="Q6694"/>
      <c r="R6694"/>
      <c r="S6694"/>
      <c r="T6694"/>
      <c r="U6694"/>
    </row>
    <row r="6695" spans="1:21" s="105" customFormat="1" x14ac:dyDescent="0.3">
      <c r="A6695"/>
      <c r="B6695"/>
      <c r="C6695"/>
      <c r="D6695"/>
      <c r="E6695"/>
      <c r="F6695"/>
      <c r="G6695"/>
      <c r="H6695"/>
      <c r="I6695"/>
      <c r="J6695" s="102"/>
      <c r="K6695"/>
      <c r="L6695" s="102"/>
      <c r="M6695" s="135"/>
      <c r="N6695"/>
      <c r="O6695"/>
      <c r="P6695"/>
      <c r="Q6695"/>
      <c r="R6695"/>
      <c r="S6695"/>
      <c r="T6695"/>
      <c r="U6695"/>
    </row>
    <row r="6696" spans="1:21" s="105" customFormat="1" x14ac:dyDescent="0.3">
      <c r="A6696"/>
      <c r="B6696"/>
      <c r="C6696"/>
      <c r="D6696"/>
      <c r="E6696"/>
      <c r="F6696"/>
      <c r="G6696"/>
      <c r="H6696"/>
      <c r="I6696"/>
      <c r="J6696" s="102"/>
      <c r="K6696"/>
      <c r="L6696" s="102"/>
      <c r="M6696" s="135"/>
      <c r="N6696"/>
      <c r="O6696"/>
      <c r="P6696"/>
      <c r="Q6696"/>
      <c r="R6696"/>
      <c r="S6696"/>
      <c r="T6696"/>
      <c r="U6696"/>
    </row>
    <row r="6697" spans="1:21" s="105" customFormat="1" x14ac:dyDescent="0.3">
      <c r="A6697"/>
      <c r="B6697"/>
      <c r="C6697"/>
      <c r="D6697"/>
      <c r="E6697"/>
      <c r="F6697"/>
      <c r="G6697"/>
      <c r="H6697"/>
      <c r="I6697"/>
      <c r="J6697" s="102"/>
      <c r="K6697"/>
      <c r="L6697" s="102"/>
      <c r="M6697" s="135"/>
      <c r="N6697"/>
      <c r="O6697"/>
      <c r="P6697"/>
      <c r="Q6697"/>
      <c r="R6697"/>
      <c r="S6697"/>
      <c r="T6697"/>
      <c r="U6697"/>
    </row>
    <row r="6698" spans="1:21" s="105" customFormat="1" x14ac:dyDescent="0.3">
      <c r="A6698"/>
      <c r="B6698"/>
      <c r="C6698"/>
      <c r="D6698"/>
      <c r="E6698"/>
      <c r="F6698"/>
      <c r="G6698"/>
      <c r="H6698"/>
      <c r="I6698"/>
      <c r="J6698" s="102"/>
      <c r="K6698"/>
      <c r="L6698" s="102"/>
      <c r="M6698" s="135"/>
      <c r="N6698"/>
      <c r="O6698"/>
      <c r="P6698"/>
      <c r="Q6698"/>
      <c r="R6698"/>
      <c r="S6698"/>
      <c r="T6698"/>
      <c r="U6698"/>
    </row>
    <row r="6699" spans="1:21" s="105" customFormat="1" x14ac:dyDescent="0.3">
      <c r="A6699"/>
      <c r="B6699"/>
      <c r="C6699"/>
      <c r="D6699"/>
      <c r="E6699"/>
      <c r="F6699"/>
      <c r="G6699"/>
      <c r="H6699"/>
      <c r="I6699"/>
      <c r="J6699" s="102"/>
      <c r="K6699"/>
      <c r="L6699" s="102"/>
      <c r="M6699" s="135"/>
      <c r="N6699"/>
      <c r="O6699"/>
      <c r="P6699"/>
      <c r="Q6699"/>
      <c r="R6699"/>
      <c r="S6699"/>
      <c r="T6699"/>
      <c r="U6699"/>
    </row>
    <row r="6700" spans="1:21" s="105" customFormat="1" x14ac:dyDescent="0.3">
      <c r="A6700"/>
      <c r="B6700"/>
      <c r="C6700"/>
      <c r="D6700"/>
      <c r="E6700"/>
      <c r="F6700"/>
      <c r="G6700"/>
      <c r="H6700"/>
      <c r="I6700"/>
      <c r="J6700" s="102"/>
      <c r="K6700"/>
      <c r="L6700" s="102"/>
      <c r="M6700" s="135"/>
      <c r="N6700"/>
      <c r="O6700"/>
      <c r="P6700"/>
      <c r="Q6700"/>
      <c r="R6700"/>
      <c r="S6700"/>
      <c r="T6700"/>
      <c r="U6700"/>
    </row>
    <row r="6701" spans="1:21" s="105" customFormat="1" x14ac:dyDescent="0.3">
      <c r="A6701"/>
      <c r="B6701"/>
      <c r="C6701"/>
      <c r="D6701"/>
      <c r="E6701"/>
      <c r="F6701"/>
      <c r="G6701"/>
      <c r="H6701"/>
      <c r="I6701"/>
      <c r="J6701" s="102"/>
      <c r="K6701"/>
      <c r="L6701" s="102"/>
      <c r="M6701" s="135"/>
      <c r="N6701"/>
      <c r="O6701"/>
      <c r="P6701"/>
      <c r="Q6701"/>
      <c r="R6701"/>
      <c r="S6701"/>
      <c r="T6701"/>
      <c r="U6701"/>
    </row>
    <row r="6702" spans="1:21" s="105" customFormat="1" x14ac:dyDescent="0.3">
      <c r="A6702"/>
      <c r="B6702"/>
      <c r="C6702"/>
      <c r="D6702"/>
      <c r="E6702"/>
      <c r="F6702"/>
      <c r="G6702"/>
      <c r="H6702"/>
      <c r="I6702"/>
      <c r="J6702" s="102"/>
      <c r="K6702"/>
      <c r="L6702" s="102"/>
      <c r="M6702" s="135"/>
      <c r="N6702"/>
      <c r="O6702"/>
      <c r="P6702"/>
      <c r="Q6702"/>
      <c r="R6702"/>
      <c r="S6702"/>
      <c r="T6702"/>
      <c r="U6702"/>
    </row>
    <row r="6703" spans="1:21" s="105" customFormat="1" x14ac:dyDescent="0.3">
      <c r="A6703"/>
      <c r="B6703"/>
      <c r="C6703"/>
      <c r="D6703"/>
      <c r="E6703"/>
      <c r="F6703"/>
      <c r="G6703"/>
      <c r="H6703"/>
      <c r="I6703"/>
      <c r="J6703" s="102"/>
      <c r="K6703"/>
      <c r="L6703" s="102"/>
      <c r="M6703" s="135"/>
      <c r="N6703"/>
      <c r="O6703"/>
      <c r="P6703"/>
      <c r="Q6703"/>
      <c r="R6703"/>
      <c r="S6703"/>
      <c r="T6703"/>
      <c r="U6703"/>
    </row>
    <row r="6704" spans="1:21" s="105" customFormat="1" x14ac:dyDescent="0.3">
      <c r="A6704"/>
      <c r="B6704"/>
      <c r="C6704"/>
      <c r="D6704"/>
      <c r="E6704"/>
      <c r="F6704"/>
      <c r="G6704"/>
      <c r="H6704"/>
      <c r="I6704"/>
      <c r="J6704" s="102"/>
      <c r="K6704"/>
      <c r="L6704" s="102"/>
      <c r="M6704" s="135"/>
      <c r="N6704"/>
      <c r="O6704"/>
      <c r="P6704"/>
      <c r="Q6704"/>
      <c r="R6704"/>
      <c r="S6704"/>
      <c r="T6704"/>
      <c r="U6704"/>
    </row>
    <row r="6705" spans="1:21" s="105" customFormat="1" x14ac:dyDescent="0.3">
      <c r="A6705"/>
      <c r="B6705"/>
      <c r="C6705"/>
      <c r="D6705"/>
      <c r="E6705"/>
      <c r="F6705"/>
      <c r="G6705"/>
      <c r="H6705"/>
      <c r="I6705"/>
      <c r="J6705" s="102"/>
      <c r="K6705"/>
      <c r="L6705" s="102"/>
      <c r="M6705" s="135"/>
      <c r="N6705"/>
      <c r="O6705"/>
      <c r="P6705"/>
      <c r="Q6705"/>
      <c r="R6705"/>
      <c r="S6705"/>
      <c r="T6705"/>
      <c r="U6705"/>
    </row>
    <row r="6706" spans="1:21" s="105" customFormat="1" x14ac:dyDescent="0.3">
      <c r="A6706"/>
      <c r="B6706"/>
      <c r="C6706"/>
      <c r="D6706"/>
      <c r="E6706"/>
      <c r="F6706"/>
      <c r="G6706"/>
      <c r="H6706"/>
      <c r="I6706"/>
      <c r="J6706" s="102"/>
      <c r="K6706"/>
      <c r="L6706" s="102"/>
      <c r="M6706" s="135"/>
      <c r="N6706"/>
      <c r="O6706"/>
      <c r="P6706"/>
      <c r="Q6706"/>
      <c r="R6706"/>
      <c r="S6706"/>
      <c r="T6706"/>
      <c r="U6706"/>
    </row>
    <row r="6707" spans="1:21" s="105" customFormat="1" x14ac:dyDescent="0.3">
      <c r="A6707"/>
      <c r="B6707"/>
      <c r="C6707"/>
      <c r="D6707"/>
      <c r="E6707"/>
      <c r="F6707"/>
      <c r="G6707"/>
      <c r="H6707"/>
      <c r="I6707"/>
      <c r="J6707" s="102"/>
      <c r="K6707"/>
      <c r="L6707" s="102"/>
      <c r="M6707" s="135"/>
      <c r="N6707"/>
      <c r="O6707"/>
      <c r="P6707"/>
      <c r="Q6707"/>
      <c r="R6707"/>
      <c r="S6707"/>
      <c r="T6707"/>
      <c r="U6707"/>
    </row>
    <row r="6708" spans="1:21" s="105" customFormat="1" x14ac:dyDescent="0.3">
      <c r="A6708"/>
      <c r="B6708"/>
      <c r="C6708"/>
      <c r="D6708"/>
      <c r="E6708"/>
      <c r="F6708"/>
      <c r="G6708"/>
      <c r="H6708"/>
      <c r="I6708"/>
      <c r="J6708" s="102"/>
      <c r="K6708"/>
      <c r="L6708" s="102"/>
      <c r="M6708" s="135"/>
      <c r="N6708"/>
      <c r="O6708"/>
      <c r="P6708"/>
      <c r="Q6708"/>
      <c r="R6708"/>
      <c r="S6708"/>
      <c r="T6708"/>
      <c r="U6708"/>
    </row>
    <row r="6709" spans="1:21" s="105" customFormat="1" x14ac:dyDescent="0.3">
      <c r="A6709"/>
      <c r="B6709"/>
      <c r="C6709"/>
      <c r="D6709"/>
      <c r="E6709"/>
      <c r="F6709"/>
      <c r="G6709"/>
      <c r="H6709"/>
      <c r="I6709"/>
      <c r="J6709" s="102"/>
      <c r="K6709"/>
      <c r="L6709" s="102"/>
      <c r="M6709" s="135"/>
      <c r="N6709"/>
      <c r="O6709"/>
      <c r="P6709"/>
      <c r="Q6709"/>
      <c r="R6709"/>
      <c r="S6709"/>
      <c r="T6709"/>
      <c r="U6709"/>
    </row>
    <row r="6710" spans="1:21" s="105" customFormat="1" x14ac:dyDescent="0.3">
      <c r="A6710"/>
      <c r="B6710"/>
      <c r="C6710"/>
      <c r="D6710"/>
      <c r="E6710"/>
      <c r="F6710"/>
      <c r="G6710"/>
      <c r="H6710"/>
      <c r="I6710"/>
      <c r="J6710" s="102"/>
      <c r="K6710"/>
      <c r="L6710" s="102"/>
      <c r="M6710" s="135"/>
      <c r="N6710"/>
      <c r="O6710"/>
      <c r="P6710"/>
      <c r="Q6710"/>
      <c r="R6710"/>
      <c r="S6710"/>
      <c r="T6710"/>
      <c r="U6710"/>
    </row>
    <row r="6711" spans="1:21" s="105" customFormat="1" x14ac:dyDescent="0.3">
      <c r="A6711"/>
      <c r="B6711"/>
      <c r="C6711"/>
      <c r="D6711"/>
      <c r="E6711"/>
      <c r="F6711"/>
      <c r="G6711"/>
      <c r="H6711"/>
      <c r="I6711"/>
      <c r="J6711" s="102"/>
      <c r="K6711"/>
      <c r="L6711" s="102"/>
      <c r="M6711" s="135"/>
      <c r="N6711"/>
      <c r="O6711"/>
      <c r="P6711"/>
      <c r="Q6711"/>
      <c r="R6711"/>
      <c r="S6711"/>
      <c r="T6711"/>
      <c r="U6711"/>
    </row>
    <row r="6712" spans="1:21" s="105" customFormat="1" x14ac:dyDescent="0.3">
      <c r="A6712"/>
      <c r="B6712"/>
      <c r="C6712"/>
      <c r="D6712"/>
      <c r="E6712"/>
      <c r="F6712"/>
      <c r="G6712"/>
      <c r="H6712"/>
      <c r="I6712"/>
      <c r="J6712" s="102"/>
      <c r="K6712"/>
      <c r="L6712" s="102"/>
      <c r="M6712" s="135"/>
      <c r="N6712"/>
      <c r="O6712"/>
      <c r="P6712"/>
      <c r="Q6712"/>
      <c r="R6712"/>
      <c r="S6712"/>
      <c r="T6712"/>
      <c r="U6712"/>
    </row>
    <row r="6713" spans="1:21" s="105" customFormat="1" x14ac:dyDescent="0.3">
      <c r="A6713"/>
      <c r="B6713"/>
      <c r="C6713"/>
      <c r="D6713"/>
      <c r="E6713"/>
      <c r="F6713"/>
      <c r="G6713"/>
      <c r="H6713"/>
      <c r="I6713"/>
      <c r="J6713" s="102"/>
      <c r="K6713"/>
      <c r="L6713" s="102"/>
      <c r="M6713" s="135"/>
      <c r="N6713"/>
      <c r="O6713"/>
      <c r="P6713"/>
      <c r="Q6713"/>
      <c r="R6713"/>
      <c r="S6713"/>
      <c r="T6713"/>
      <c r="U6713"/>
    </row>
    <row r="6714" spans="1:21" s="105" customFormat="1" x14ac:dyDescent="0.3">
      <c r="A6714"/>
      <c r="B6714"/>
      <c r="C6714"/>
      <c r="D6714"/>
      <c r="E6714"/>
      <c r="F6714"/>
      <c r="G6714"/>
      <c r="H6714"/>
      <c r="I6714"/>
      <c r="J6714" s="102"/>
      <c r="K6714"/>
      <c r="L6714" s="102"/>
      <c r="M6714" s="135"/>
      <c r="N6714"/>
      <c r="O6714"/>
      <c r="P6714"/>
      <c r="Q6714"/>
      <c r="R6714"/>
      <c r="S6714"/>
      <c r="T6714"/>
      <c r="U6714"/>
    </row>
    <row r="6715" spans="1:21" s="105" customFormat="1" x14ac:dyDescent="0.3">
      <c r="A6715"/>
      <c r="B6715"/>
      <c r="C6715"/>
      <c r="D6715"/>
      <c r="E6715"/>
      <c r="F6715"/>
      <c r="G6715"/>
      <c r="H6715"/>
      <c r="I6715"/>
      <c r="J6715" s="102"/>
      <c r="K6715"/>
      <c r="L6715" s="102"/>
      <c r="M6715" s="135"/>
      <c r="N6715"/>
      <c r="O6715"/>
      <c r="P6715"/>
      <c r="Q6715"/>
      <c r="R6715"/>
      <c r="S6715"/>
      <c r="T6715"/>
      <c r="U6715"/>
    </row>
    <row r="6716" spans="1:21" s="105" customFormat="1" x14ac:dyDescent="0.3">
      <c r="A6716"/>
      <c r="B6716"/>
      <c r="C6716"/>
      <c r="D6716"/>
      <c r="E6716"/>
      <c r="F6716"/>
      <c r="G6716"/>
      <c r="H6716"/>
      <c r="I6716"/>
      <c r="J6716" s="102"/>
      <c r="K6716"/>
      <c r="L6716" s="102"/>
      <c r="M6716" s="135"/>
      <c r="N6716"/>
      <c r="O6716"/>
      <c r="P6716"/>
      <c r="Q6716"/>
      <c r="R6716"/>
      <c r="S6716"/>
      <c r="T6716"/>
      <c r="U6716"/>
    </row>
    <row r="6717" spans="1:21" s="105" customFormat="1" x14ac:dyDescent="0.3">
      <c r="A6717"/>
      <c r="B6717"/>
      <c r="C6717"/>
      <c r="D6717"/>
      <c r="E6717"/>
      <c r="F6717"/>
      <c r="G6717"/>
      <c r="H6717"/>
      <c r="I6717"/>
      <c r="J6717" s="102"/>
      <c r="K6717"/>
      <c r="L6717" s="102"/>
      <c r="M6717" s="135"/>
      <c r="N6717"/>
      <c r="O6717"/>
      <c r="P6717"/>
      <c r="Q6717"/>
      <c r="R6717"/>
      <c r="S6717"/>
      <c r="T6717"/>
      <c r="U6717"/>
    </row>
    <row r="6718" spans="1:21" s="105" customFormat="1" x14ac:dyDescent="0.3">
      <c r="A6718"/>
      <c r="B6718"/>
      <c r="C6718"/>
      <c r="D6718"/>
      <c r="E6718"/>
      <c r="F6718"/>
      <c r="G6718"/>
      <c r="H6718"/>
      <c r="I6718"/>
      <c r="J6718" s="102"/>
      <c r="K6718"/>
      <c r="L6718" s="102"/>
      <c r="M6718" s="135"/>
      <c r="N6718"/>
      <c r="O6718"/>
      <c r="P6718"/>
      <c r="Q6718"/>
      <c r="R6718"/>
      <c r="S6718"/>
      <c r="T6718"/>
      <c r="U6718"/>
    </row>
    <row r="6719" spans="1:21" s="105" customFormat="1" x14ac:dyDescent="0.3">
      <c r="A6719"/>
      <c r="B6719"/>
      <c r="C6719"/>
      <c r="D6719"/>
      <c r="E6719"/>
      <c r="F6719"/>
      <c r="G6719"/>
      <c r="H6719"/>
      <c r="I6719"/>
      <c r="J6719" s="102"/>
      <c r="K6719"/>
      <c r="L6719" s="102"/>
      <c r="M6719" s="135"/>
      <c r="N6719"/>
      <c r="O6719"/>
      <c r="P6719"/>
      <c r="Q6719"/>
      <c r="R6719"/>
      <c r="S6719"/>
      <c r="T6719"/>
      <c r="U6719"/>
    </row>
    <row r="6720" spans="1:21" s="105" customFormat="1" x14ac:dyDescent="0.3">
      <c r="A6720"/>
      <c r="B6720"/>
      <c r="C6720"/>
      <c r="D6720"/>
      <c r="E6720"/>
      <c r="F6720"/>
      <c r="G6720"/>
      <c r="H6720"/>
      <c r="I6720"/>
      <c r="J6720" s="102"/>
      <c r="K6720"/>
      <c r="L6720" s="102"/>
      <c r="M6720" s="135"/>
      <c r="N6720"/>
      <c r="O6720"/>
      <c r="P6720"/>
      <c r="Q6720"/>
      <c r="R6720"/>
      <c r="S6720"/>
      <c r="T6720"/>
      <c r="U6720"/>
    </row>
    <row r="6721" spans="1:21" s="105" customFormat="1" x14ac:dyDescent="0.3">
      <c r="A6721"/>
      <c r="B6721"/>
      <c r="C6721"/>
      <c r="D6721"/>
      <c r="E6721"/>
      <c r="F6721"/>
      <c r="G6721"/>
      <c r="H6721"/>
      <c r="I6721"/>
      <c r="J6721" s="102"/>
      <c r="K6721"/>
      <c r="L6721" s="102"/>
      <c r="M6721" s="135"/>
      <c r="N6721"/>
      <c r="O6721"/>
      <c r="P6721"/>
      <c r="Q6721"/>
      <c r="R6721"/>
      <c r="S6721"/>
      <c r="T6721"/>
      <c r="U6721"/>
    </row>
    <row r="6722" spans="1:21" s="105" customFormat="1" x14ac:dyDescent="0.3">
      <c r="A6722"/>
      <c r="B6722"/>
      <c r="C6722"/>
      <c r="D6722"/>
      <c r="E6722"/>
      <c r="F6722"/>
      <c r="G6722"/>
      <c r="H6722"/>
      <c r="I6722"/>
      <c r="J6722" s="102"/>
      <c r="K6722"/>
      <c r="L6722" s="102"/>
      <c r="M6722" s="135"/>
      <c r="N6722"/>
      <c r="O6722"/>
      <c r="P6722"/>
      <c r="Q6722"/>
      <c r="R6722"/>
      <c r="S6722"/>
      <c r="T6722"/>
      <c r="U6722"/>
    </row>
    <row r="6723" spans="1:21" s="105" customFormat="1" x14ac:dyDescent="0.3">
      <c r="A6723"/>
      <c r="B6723"/>
      <c r="C6723"/>
      <c r="D6723"/>
      <c r="E6723"/>
      <c r="F6723"/>
      <c r="G6723"/>
      <c r="H6723"/>
      <c r="I6723"/>
      <c r="J6723" s="102"/>
      <c r="K6723"/>
      <c r="L6723" s="102"/>
      <c r="M6723" s="135"/>
      <c r="N6723"/>
      <c r="O6723"/>
      <c r="P6723"/>
      <c r="Q6723"/>
      <c r="R6723"/>
      <c r="S6723"/>
      <c r="T6723"/>
      <c r="U6723"/>
    </row>
    <row r="6724" spans="1:21" s="105" customFormat="1" x14ac:dyDescent="0.3">
      <c r="A6724"/>
      <c r="B6724"/>
      <c r="C6724"/>
      <c r="D6724"/>
      <c r="E6724"/>
      <c r="F6724"/>
      <c r="G6724"/>
      <c r="H6724"/>
      <c r="I6724"/>
      <c r="J6724" s="102"/>
      <c r="K6724"/>
      <c r="L6724" s="102"/>
      <c r="M6724" s="135"/>
      <c r="N6724"/>
      <c r="O6724"/>
      <c r="P6724"/>
      <c r="Q6724"/>
      <c r="R6724"/>
      <c r="S6724"/>
      <c r="T6724"/>
      <c r="U6724"/>
    </row>
    <row r="6725" spans="1:21" s="105" customFormat="1" x14ac:dyDescent="0.3">
      <c r="A6725"/>
      <c r="B6725"/>
      <c r="C6725"/>
      <c r="D6725"/>
      <c r="E6725"/>
      <c r="F6725"/>
      <c r="G6725"/>
      <c r="H6725"/>
      <c r="I6725"/>
      <c r="J6725" s="102"/>
      <c r="K6725"/>
      <c r="L6725" s="102"/>
      <c r="M6725" s="135"/>
      <c r="N6725"/>
      <c r="O6725"/>
      <c r="P6725"/>
      <c r="Q6725"/>
      <c r="R6725"/>
      <c r="S6725"/>
      <c r="T6725"/>
      <c r="U6725"/>
    </row>
    <row r="6726" spans="1:21" s="105" customFormat="1" x14ac:dyDescent="0.3">
      <c r="A6726"/>
      <c r="B6726"/>
      <c r="C6726"/>
      <c r="D6726"/>
      <c r="E6726"/>
      <c r="F6726"/>
      <c r="G6726"/>
      <c r="H6726"/>
      <c r="I6726"/>
      <c r="J6726" s="102"/>
      <c r="K6726"/>
      <c r="L6726" s="102"/>
      <c r="M6726" s="135"/>
      <c r="N6726"/>
      <c r="O6726"/>
      <c r="P6726"/>
      <c r="Q6726"/>
      <c r="R6726"/>
      <c r="S6726"/>
      <c r="T6726"/>
      <c r="U6726"/>
    </row>
    <row r="6727" spans="1:21" s="105" customFormat="1" x14ac:dyDescent="0.3">
      <c r="A6727"/>
      <c r="B6727"/>
      <c r="C6727"/>
      <c r="D6727"/>
      <c r="E6727"/>
      <c r="F6727"/>
      <c r="G6727"/>
      <c r="H6727"/>
      <c r="I6727"/>
      <c r="J6727" s="102"/>
      <c r="K6727"/>
      <c r="L6727" s="102"/>
      <c r="M6727" s="135"/>
      <c r="N6727"/>
      <c r="O6727"/>
      <c r="P6727"/>
      <c r="Q6727"/>
      <c r="R6727"/>
      <c r="S6727"/>
      <c r="T6727"/>
      <c r="U6727"/>
    </row>
    <row r="6728" spans="1:21" s="105" customFormat="1" x14ac:dyDescent="0.3">
      <c r="A6728"/>
      <c r="B6728"/>
      <c r="C6728"/>
      <c r="D6728"/>
      <c r="E6728"/>
      <c r="F6728"/>
      <c r="G6728"/>
      <c r="H6728"/>
      <c r="I6728"/>
      <c r="J6728" s="102"/>
      <c r="K6728"/>
      <c r="L6728" s="102"/>
      <c r="M6728" s="135"/>
      <c r="N6728"/>
      <c r="O6728"/>
      <c r="P6728"/>
      <c r="Q6728"/>
      <c r="R6728"/>
      <c r="S6728"/>
      <c r="T6728"/>
      <c r="U6728"/>
    </row>
    <row r="6729" spans="1:21" s="105" customFormat="1" x14ac:dyDescent="0.3">
      <c r="A6729"/>
      <c r="B6729"/>
      <c r="C6729"/>
      <c r="D6729"/>
      <c r="E6729"/>
      <c r="F6729"/>
      <c r="G6729"/>
      <c r="H6729"/>
      <c r="I6729"/>
      <c r="J6729" s="102"/>
      <c r="K6729"/>
      <c r="L6729" s="102"/>
      <c r="M6729" s="135"/>
      <c r="N6729"/>
      <c r="O6729"/>
      <c r="P6729"/>
      <c r="Q6729"/>
      <c r="R6729"/>
      <c r="S6729"/>
      <c r="T6729"/>
      <c r="U6729"/>
    </row>
    <row r="6730" spans="1:21" s="105" customFormat="1" x14ac:dyDescent="0.3">
      <c r="A6730"/>
      <c r="B6730"/>
      <c r="C6730"/>
      <c r="D6730"/>
      <c r="E6730"/>
      <c r="F6730"/>
      <c r="G6730"/>
      <c r="H6730"/>
      <c r="I6730"/>
      <c r="J6730" s="102"/>
      <c r="K6730"/>
      <c r="L6730" s="102"/>
      <c r="M6730" s="135"/>
      <c r="N6730"/>
      <c r="O6730"/>
      <c r="P6730"/>
      <c r="Q6730"/>
      <c r="R6730"/>
      <c r="S6730"/>
      <c r="T6730"/>
      <c r="U6730"/>
    </row>
    <row r="6731" spans="1:21" s="105" customFormat="1" x14ac:dyDescent="0.3">
      <c r="A6731"/>
      <c r="B6731"/>
      <c r="C6731"/>
      <c r="D6731"/>
      <c r="E6731"/>
      <c r="F6731"/>
      <c r="G6731"/>
      <c r="H6731"/>
      <c r="I6731"/>
      <c r="J6731" s="102"/>
      <c r="K6731"/>
      <c r="L6731" s="102"/>
      <c r="M6731" s="135"/>
      <c r="N6731"/>
      <c r="O6731"/>
      <c r="P6731"/>
      <c r="Q6731"/>
      <c r="R6731"/>
      <c r="S6731"/>
      <c r="T6731"/>
      <c r="U6731"/>
    </row>
    <row r="6732" spans="1:21" s="105" customFormat="1" x14ac:dyDescent="0.3">
      <c r="A6732"/>
      <c r="B6732"/>
      <c r="C6732"/>
      <c r="D6732"/>
      <c r="E6732"/>
      <c r="F6732"/>
      <c r="G6732"/>
      <c r="H6732"/>
      <c r="I6732"/>
      <c r="J6732" s="102"/>
      <c r="K6732"/>
      <c r="L6732" s="102"/>
      <c r="M6732" s="135"/>
      <c r="N6732"/>
      <c r="O6732"/>
      <c r="P6732"/>
      <c r="Q6732"/>
      <c r="R6732"/>
      <c r="S6732"/>
      <c r="T6732"/>
      <c r="U6732"/>
    </row>
    <row r="6733" spans="1:21" s="105" customFormat="1" x14ac:dyDescent="0.3">
      <c r="A6733"/>
      <c r="B6733"/>
      <c r="C6733"/>
      <c r="D6733"/>
      <c r="E6733"/>
      <c r="F6733"/>
      <c r="G6733"/>
      <c r="H6733"/>
      <c r="I6733"/>
      <c r="J6733" s="102"/>
      <c r="K6733"/>
      <c r="L6733" s="102"/>
      <c r="M6733" s="135"/>
      <c r="N6733"/>
      <c r="O6733"/>
      <c r="P6733"/>
      <c r="Q6733"/>
      <c r="R6733"/>
      <c r="S6733"/>
      <c r="T6733"/>
      <c r="U6733"/>
    </row>
    <row r="6734" spans="1:21" s="105" customFormat="1" x14ac:dyDescent="0.3">
      <c r="A6734"/>
      <c r="B6734"/>
      <c r="C6734"/>
      <c r="D6734"/>
      <c r="E6734"/>
      <c r="F6734"/>
      <c r="G6734"/>
      <c r="H6734"/>
      <c r="I6734"/>
      <c r="J6734" s="102"/>
      <c r="K6734"/>
      <c r="L6734" s="102"/>
      <c r="M6734" s="135"/>
      <c r="N6734"/>
      <c r="O6734"/>
      <c r="P6734"/>
      <c r="Q6734"/>
      <c r="R6734"/>
      <c r="S6734"/>
      <c r="T6734"/>
      <c r="U6734"/>
    </row>
    <row r="6735" spans="1:21" s="105" customFormat="1" x14ac:dyDescent="0.3">
      <c r="A6735"/>
      <c r="B6735"/>
      <c r="C6735"/>
      <c r="D6735"/>
      <c r="E6735"/>
      <c r="F6735"/>
      <c r="G6735"/>
      <c r="H6735"/>
      <c r="I6735"/>
      <c r="J6735" s="102"/>
      <c r="K6735"/>
      <c r="L6735" s="102"/>
      <c r="M6735" s="135"/>
      <c r="N6735"/>
      <c r="O6735"/>
      <c r="P6735"/>
      <c r="Q6735"/>
      <c r="R6735"/>
      <c r="S6735"/>
      <c r="T6735"/>
      <c r="U6735"/>
    </row>
    <row r="6736" spans="1:21" s="105" customFormat="1" x14ac:dyDescent="0.3">
      <c r="A6736"/>
      <c r="B6736"/>
      <c r="C6736"/>
      <c r="D6736"/>
      <c r="E6736"/>
      <c r="F6736"/>
      <c r="G6736"/>
      <c r="H6736"/>
      <c r="I6736"/>
      <c r="J6736" s="102"/>
      <c r="K6736"/>
      <c r="L6736" s="102"/>
      <c r="M6736" s="135"/>
      <c r="N6736"/>
      <c r="O6736"/>
      <c r="P6736"/>
      <c r="Q6736"/>
      <c r="R6736"/>
      <c r="S6736"/>
      <c r="T6736"/>
      <c r="U6736"/>
    </row>
    <row r="6737" spans="1:21" s="105" customFormat="1" x14ac:dyDescent="0.3">
      <c r="A6737"/>
      <c r="B6737"/>
      <c r="C6737"/>
      <c r="D6737"/>
      <c r="E6737"/>
      <c r="F6737"/>
      <c r="G6737"/>
      <c r="H6737"/>
      <c r="I6737"/>
      <c r="J6737" s="102"/>
      <c r="K6737"/>
      <c r="L6737" s="102"/>
      <c r="M6737" s="135"/>
      <c r="N6737"/>
      <c r="O6737"/>
      <c r="P6737"/>
      <c r="Q6737"/>
      <c r="R6737"/>
      <c r="S6737"/>
      <c r="T6737"/>
      <c r="U6737"/>
    </row>
    <row r="6738" spans="1:21" s="105" customFormat="1" x14ac:dyDescent="0.3">
      <c r="A6738"/>
      <c r="B6738"/>
      <c r="C6738"/>
      <c r="D6738"/>
      <c r="E6738"/>
      <c r="F6738"/>
      <c r="G6738"/>
      <c r="H6738"/>
      <c r="I6738"/>
      <c r="J6738" s="102"/>
      <c r="K6738"/>
      <c r="L6738" s="102"/>
      <c r="M6738" s="135"/>
      <c r="N6738"/>
      <c r="O6738"/>
      <c r="P6738"/>
      <c r="Q6738"/>
      <c r="R6738"/>
      <c r="S6738"/>
      <c r="T6738"/>
      <c r="U6738"/>
    </row>
    <row r="6739" spans="1:21" s="105" customFormat="1" x14ac:dyDescent="0.3">
      <c r="A6739"/>
      <c r="B6739"/>
      <c r="C6739"/>
      <c r="D6739"/>
      <c r="E6739"/>
      <c r="F6739"/>
      <c r="G6739"/>
      <c r="H6739"/>
      <c r="I6739"/>
      <c r="J6739" s="102"/>
      <c r="K6739"/>
      <c r="L6739" s="102"/>
      <c r="M6739" s="135"/>
      <c r="N6739"/>
      <c r="O6739"/>
      <c r="P6739"/>
      <c r="Q6739"/>
      <c r="R6739"/>
      <c r="S6739"/>
      <c r="T6739"/>
      <c r="U6739"/>
    </row>
    <row r="6740" spans="1:21" s="105" customFormat="1" x14ac:dyDescent="0.3">
      <c r="A6740"/>
      <c r="B6740"/>
      <c r="C6740"/>
      <c r="D6740"/>
      <c r="E6740"/>
      <c r="F6740"/>
      <c r="G6740"/>
      <c r="H6740"/>
      <c r="I6740"/>
      <c r="J6740" s="102"/>
      <c r="K6740"/>
      <c r="L6740" s="102"/>
      <c r="M6740" s="135"/>
      <c r="N6740"/>
      <c r="O6740"/>
      <c r="P6740"/>
      <c r="Q6740"/>
      <c r="R6740"/>
      <c r="S6740"/>
      <c r="T6740"/>
      <c r="U6740"/>
    </row>
    <row r="6741" spans="1:21" s="105" customFormat="1" x14ac:dyDescent="0.3">
      <c r="A6741"/>
      <c r="B6741"/>
      <c r="C6741"/>
      <c r="D6741"/>
      <c r="E6741"/>
      <c r="F6741"/>
      <c r="G6741"/>
      <c r="H6741"/>
      <c r="I6741"/>
      <c r="J6741" s="102"/>
      <c r="K6741"/>
      <c r="L6741" s="102"/>
      <c r="M6741" s="135"/>
      <c r="N6741"/>
      <c r="O6741"/>
      <c r="P6741"/>
      <c r="Q6741"/>
      <c r="R6741"/>
      <c r="S6741"/>
      <c r="T6741"/>
      <c r="U6741"/>
    </row>
    <row r="6742" spans="1:21" s="105" customFormat="1" x14ac:dyDescent="0.3">
      <c r="A6742"/>
      <c r="B6742"/>
      <c r="C6742"/>
      <c r="D6742"/>
      <c r="E6742"/>
      <c r="F6742"/>
      <c r="G6742"/>
      <c r="H6742"/>
      <c r="I6742"/>
      <c r="J6742" s="102"/>
      <c r="K6742"/>
      <c r="L6742" s="102"/>
      <c r="M6742" s="135"/>
      <c r="N6742"/>
      <c r="O6742"/>
      <c r="P6742"/>
      <c r="Q6742"/>
      <c r="R6742"/>
      <c r="S6742"/>
      <c r="T6742"/>
      <c r="U6742"/>
    </row>
    <row r="6743" spans="1:21" s="105" customFormat="1" x14ac:dyDescent="0.3">
      <c r="A6743"/>
      <c r="B6743"/>
      <c r="C6743"/>
      <c r="D6743"/>
      <c r="E6743"/>
      <c r="F6743"/>
      <c r="G6743"/>
      <c r="H6743"/>
      <c r="I6743"/>
      <c r="J6743" s="102"/>
      <c r="K6743"/>
      <c r="L6743" s="102"/>
      <c r="M6743" s="135"/>
      <c r="N6743"/>
      <c r="O6743"/>
      <c r="P6743"/>
      <c r="Q6743"/>
      <c r="R6743"/>
      <c r="S6743"/>
      <c r="T6743"/>
      <c r="U6743"/>
    </row>
    <row r="6744" spans="1:21" s="105" customFormat="1" x14ac:dyDescent="0.3">
      <c r="A6744"/>
      <c r="B6744"/>
      <c r="C6744"/>
      <c r="D6744"/>
      <c r="E6744"/>
      <c r="F6744"/>
      <c r="G6744"/>
      <c r="H6744"/>
      <c r="I6744"/>
      <c r="J6744" s="102"/>
      <c r="K6744"/>
      <c r="L6744" s="102"/>
      <c r="M6744" s="135"/>
      <c r="N6744"/>
      <c r="O6744"/>
      <c r="P6744"/>
      <c r="Q6744"/>
      <c r="R6744"/>
      <c r="S6744"/>
      <c r="T6744"/>
      <c r="U6744"/>
    </row>
    <row r="6745" spans="1:21" s="105" customFormat="1" x14ac:dyDescent="0.3">
      <c r="A6745"/>
      <c r="B6745"/>
      <c r="C6745"/>
      <c r="D6745"/>
      <c r="E6745"/>
      <c r="F6745"/>
      <c r="G6745"/>
      <c r="H6745"/>
      <c r="I6745"/>
      <c r="J6745" s="102"/>
      <c r="K6745"/>
      <c r="L6745" s="102"/>
      <c r="M6745" s="135"/>
      <c r="N6745"/>
      <c r="O6745"/>
      <c r="P6745"/>
      <c r="Q6745"/>
      <c r="R6745"/>
      <c r="S6745"/>
      <c r="T6745"/>
      <c r="U6745"/>
    </row>
    <row r="6746" spans="1:21" s="105" customFormat="1" x14ac:dyDescent="0.3">
      <c r="A6746"/>
      <c r="B6746"/>
      <c r="C6746"/>
      <c r="D6746"/>
      <c r="E6746"/>
      <c r="F6746"/>
      <c r="G6746"/>
      <c r="H6746"/>
      <c r="I6746"/>
      <c r="J6746" s="102"/>
      <c r="K6746"/>
      <c r="L6746" s="102"/>
      <c r="M6746" s="135"/>
      <c r="N6746"/>
      <c r="O6746"/>
      <c r="P6746"/>
      <c r="Q6746"/>
      <c r="R6746"/>
      <c r="S6746"/>
      <c r="T6746"/>
      <c r="U6746"/>
    </row>
    <row r="6747" spans="1:21" s="105" customFormat="1" x14ac:dyDescent="0.3">
      <c r="A6747"/>
      <c r="B6747"/>
      <c r="C6747"/>
      <c r="D6747"/>
      <c r="E6747"/>
      <c r="F6747"/>
      <c r="G6747"/>
      <c r="H6747"/>
      <c r="I6747"/>
      <c r="J6747" s="102"/>
      <c r="K6747"/>
      <c r="L6747" s="102"/>
      <c r="M6747" s="135"/>
      <c r="N6747"/>
      <c r="O6747"/>
      <c r="P6747"/>
      <c r="Q6747"/>
      <c r="R6747"/>
      <c r="S6747"/>
      <c r="T6747"/>
      <c r="U6747"/>
    </row>
    <row r="6748" spans="1:21" s="105" customFormat="1" x14ac:dyDescent="0.3">
      <c r="A6748"/>
      <c r="B6748"/>
      <c r="C6748"/>
      <c r="D6748"/>
      <c r="E6748"/>
      <c r="F6748"/>
      <c r="G6748"/>
      <c r="H6748"/>
      <c r="I6748"/>
      <c r="J6748" s="102"/>
      <c r="K6748"/>
      <c r="L6748" s="102"/>
      <c r="M6748" s="135"/>
      <c r="N6748"/>
      <c r="O6748"/>
      <c r="P6748"/>
      <c r="Q6748"/>
      <c r="R6748"/>
      <c r="S6748"/>
      <c r="T6748"/>
      <c r="U6748"/>
    </row>
    <row r="6749" spans="1:21" s="105" customFormat="1" x14ac:dyDescent="0.3">
      <c r="A6749"/>
      <c r="B6749"/>
      <c r="C6749"/>
      <c r="D6749"/>
      <c r="E6749"/>
      <c r="F6749"/>
      <c r="G6749"/>
      <c r="H6749"/>
      <c r="I6749"/>
      <c r="J6749" s="102"/>
      <c r="K6749"/>
      <c r="L6749" s="102"/>
      <c r="M6749" s="135"/>
      <c r="N6749"/>
      <c r="O6749"/>
      <c r="P6749"/>
      <c r="Q6749"/>
      <c r="R6749"/>
      <c r="S6749"/>
      <c r="T6749"/>
      <c r="U6749"/>
    </row>
    <row r="6750" spans="1:21" s="105" customFormat="1" x14ac:dyDescent="0.3">
      <c r="A6750"/>
      <c r="B6750"/>
      <c r="C6750"/>
      <c r="D6750"/>
      <c r="E6750"/>
      <c r="F6750"/>
      <c r="G6750"/>
      <c r="H6750"/>
      <c r="I6750"/>
      <c r="J6750" s="102"/>
      <c r="K6750"/>
      <c r="L6750" s="102"/>
      <c r="M6750" s="135"/>
      <c r="N6750"/>
      <c r="O6750"/>
      <c r="P6750"/>
      <c r="Q6750"/>
      <c r="R6750"/>
      <c r="S6750"/>
      <c r="T6750"/>
      <c r="U6750"/>
    </row>
    <row r="6751" spans="1:21" s="105" customFormat="1" x14ac:dyDescent="0.3">
      <c r="A6751"/>
      <c r="B6751"/>
      <c r="C6751"/>
      <c r="D6751"/>
      <c r="E6751"/>
      <c r="F6751"/>
      <c r="G6751"/>
      <c r="H6751"/>
      <c r="I6751"/>
      <c r="J6751" s="102"/>
      <c r="K6751"/>
      <c r="L6751" s="102"/>
      <c r="M6751" s="135"/>
      <c r="N6751"/>
      <c r="O6751"/>
      <c r="P6751"/>
      <c r="Q6751"/>
      <c r="R6751"/>
      <c r="S6751"/>
      <c r="T6751"/>
      <c r="U6751"/>
    </row>
    <row r="6752" spans="1:21" s="105" customFormat="1" x14ac:dyDescent="0.3">
      <c r="A6752"/>
      <c r="B6752"/>
      <c r="C6752"/>
      <c r="D6752"/>
      <c r="E6752"/>
      <c r="F6752"/>
      <c r="G6752"/>
      <c r="H6752"/>
      <c r="I6752"/>
      <c r="J6752" s="102"/>
      <c r="K6752"/>
      <c r="L6752" s="102"/>
      <c r="M6752" s="135"/>
      <c r="N6752"/>
      <c r="O6752"/>
      <c r="P6752"/>
      <c r="Q6752"/>
      <c r="R6752"/>
      <c r="S6752"/>
      <c r="T6752"/>
      <c r="U6752"/>
    </row>
    <row r="6753" spans="1:21" s="105" customFormat="1" x14ac:dyDescent="0.3">
      <c r="A6753"/>
      <c r="B6753"/>
      <c r="C6753"/>
      <c r="D6753"/>
      <c r="E6753"/>
      <c r="F6753"/>
      <c r="G6753"/>
      <c r="H6753"/>
      <c r="I6753"/>
      <c r="J6753" s="102"/>
      <c r="K6753"/>
      <c r="L6753" s="102"/>
      <c r="M6753" s="135"/>
      <c r="N6753"/>
      <c r="O6753"/>
      <c r="P6753"/>
      <c r="Q6753"/>
      <c r="R6753"/>
      <c r="S6753"/>
      <c r="T6753"/>
      <c r="U6753"/>
    </row>
    <row r="6754" spans="1:21" s="105" customFormat="1" x14ac:dyDescent="0.3">
      <c r="A6754"/>
      <c r="B6754"/>
      <c r="C6754"/>
      <c r="D6754"/>
      <c r="E6754"/>
      <c r="F6754"/>
      <c r="G6754"/>
      <c r="H6754"/>
      <c r="I6754"/>
      <c r="J6754" s="102"/>
      <c r="K6754"/>
      <c r="L6754" s="102"/>
      <c r="M6754" s="135"/>
      <c r="N6754"/>
      <c r="O6754"/>
      <c r="P6754"/>
      <c r="Q6754"/>
      <c r="R6754"/>
      <c r="S6754"/>
      <c r="T6754"/>
      <c r="U6754"/>
    </row>
    <row r="6755" spans="1:21" s="105" customFormat="1" x14ac:dyDescent="0.3">
      <c r="A6755"/>
      <c r="B6755"/>
      <c r="C6755"/>
      <c r="D6755"/>
      <c r="E6755"/>
      <c r="F6755"/>
      <c r="G6755"/>
      <c r="H6755"/>
      <c r="I6755"/>
      <c r="J6755" s="102"/>
      <c r="K6755"/>
      <c r="L6755" s="102"/>
      <c r="M6755" s="135"/>
      <c r="N6755"/>
      <c r="O6755"/>
      <c r="P6755"/>
      <c r="Q6755"/>
      <c r="R6755"/>
      <c r="S6755"/>
      <c r="T6755"/>
      <c r="U6755"/>
    </row>
    <row r="6756" spans="1:21" s="105" customFormat="1" x14ac:dyDescent="0.3">
      <c r="A6756"/>
      <c r="B6756"/>
      <c r="C6756"/>
      <c r="D6756"/>
      <c r="E6756"/>
      <c r="F6756"/>
      <c r="G6756"/>
      <c r="H6756"/>
      <c r="I6756"/>
      <c r="J6756" s="102"/>
      <c r="K6756"/>
      <c r="L6756" s="102"/>
      <c r="M6756" s="135"/>
      <c r="N6756"/>
      <c r="O6756"/>
      <c r="P6756"/>
      <c r="Q6756"/>
      <c r="R6756"/>
      <c r="S6756"/>
      <c r="T6756"/>
      <c r="U6756"/>
    </row>
    <row r="6757" spans="1:21" s="105" customFormat="1" x14ac:dyDescent="0.3">
      <c r="A6757"/>
      <c r="B6757"/>
      <c r="C6757"/>
      <c r="D6757"/>
      <c r="E6757"/>
      <c r="F6757"/>
      <c r="G6757"/>
      <c r="H6757"/>
      <c r="I6757"/>
      <c r="J6757" s="102"/>
      <c r="K6757"/>
      <c r="L6757" s="102"/>
      <c r="M6757" s="135"/>
      <c r="N6757"/>
      <c r="O6757"/>
      <c r="P6757"/>
      <c r="Q6757"/>
      <c r="R6757"/>
      <c r="S6757"/>
      <c r="T6757"/>
      <c r="U6757"/>
    </row>
    <row r="6758" spans="1:21" s="105" customFormat="1" x14ac:dyDescent="0.3">
      <c r="A6758"/>
      <c r="B6758"/>
      <c r="C6758"/>
      <c r="D6758"/>
      <c r="E6758"/>
      <c r="F6758"/>
      <c r="G6758"/>
      <c r="H6758"/>
      <c r="I6758"/>
      <c r="J6758" s="102"/>
      <c r="K6758"/>
      <c r="L6758" s="102"/>
      <c r="M6758" s="135"/>
      <c r="N6758"/>
      <c r="O6758"/>
      <c r="P6758"/>
      <c r="Q6758"/>
      <c r="R6758"/>
      <c r="S6758"/>
      <c r="T6758"/>
      <c r="U6758"/>
    </row>
    <row r="6759" spans="1:21" s="105" customFormat="1" x14ac:dyDescent="0.3">
      <c r="A6759"/>
      <c r="B6759"/>
      <c r="C6759"/>
      <c r="D6759"/>
      <c r="E6759"/>
      <c r="F6759"/>
      <c r="G6759"/>
      <c r="H6759"/>
      <c r="I6759"/>
      <c r="J6759" s="102"/>
      <c r="K6759"/>
      <c r="L6759" s="102"/>
      <c r="M6759" s="135"/>
      <c r="N6759"/>
      <c r="O6759"/>
      <c r="P6759"/>
      <c r="Q6759"/>
      <c r="R6759"/>
      <c r="S6759"/>
      <c r="T6759"/>
      <c r="U6759"/>
    </row>
    <row r="6760" spans="1:21" s="105" customFormat="1" x14ac:dyDescent="0.3">
      <c r="A6760"/>
      <c r="B6760"/>
      <c r="C6760"/>
      <c r="D6760"/>
      <c r="E6760"/>
      <c r="F6760"/>
      <c r="G6760"/>
      <c r="H6760"/>
      <c r="I6760"/>
      <c r="J6760" s="102"/>
      <c r="K6760"/>
      <c r="L6760" s="102"/>
      <c r="M6760" s="135"/>
      <c r="N6760"/>
      <c r="O6760"/>
      <c r="P6760"/>
      <c r="Q6760"/>
      <c r="R6760"/>
      <c r="S6760"/>
      <c r="T6760"/>
      <c r="U6760"/>
    </row>
    <row r="6761" spans="1:21" s="105" customFormat="1" x14ac:dyDescent="0.3">
      <c r="A6761"/>
      <c r="B6761"/>
      <c r="C6761"/>
      <c r="D6761"/>
      <c r="E6761"/>
      <c r="F6761"/>
      <c r="G6761"/>
      <c r="H6761"/>
      <c r="I6761"/>
      <c r="J6761" s="102"/>
      <c r="K6761"/>
      <c r="L6761" s="102"/>
      <c r="M6761" s="135"/>
      <c r="N6761"/>
      <c r="O6761"/>
      <c r="P6761"/>
      <c r="Q6761"/>
      <c r="R6761"/>
      <c r="S6761"/>
      <c r="T6761"/>
      <c r="U6761"/>
    </row>
    <row r="6762" spans="1:21" s="105" customFormat="1" x14ac:dyDescent="0.3">
      <c r="A6762"/>
      <c r="B6762"/>
      <c r="C6762"/>
      <c r="D6762"/>
      <c r="E6762"/>
      <c r="F6762"/>
      <c r="G6762"/>
      <c r="H6762"/>
      <c r="I6762"/>
      <c r="J6762" s="102"/>
      <c r="K6762"/>
      <c r="L6762" s="102"/>
      <c r="M6762" s="135"/>
      <c r="N6762"/>
      <c r="O6762"/>
      <c r="P6762"/>
      <c r="Q6762"/>
      <c r="R6762"/>
      <c r="S6762"/>
      <c r="T6762"/>
      <c r="U6762"/>
    </row>
    <row r="6763" spans="1:21" s="105" customFormat="1" x14ac:dyDescent="0.3">
      <c r="A6763"/>
      <c r="B6763"/>
      <c r="C6763"/>
      <c r="D6763"/>
      <c r="E6763"/>
      <c r="F6763"/>
      <c r="G6763"/>
      <c r="H6763"/>
      <c r="I6763"/>
      <c r="J6763" s="102"/>
      <c r="K6763"/>
      <c r="L6763" s="102"/>
      <c r="M6763" s="135"/>
      <c r="N6763"/>
      <c r="O6763"/>
      <c r="P6763"/>
      <c r="Q6763"/>
      <c r="R6763"/>
      <c r="S6763"/>
      <c r="T6763"/>
      <c r="U6763"/>
    </row>
    <row r="6764" spans="1:21" s="105" customFormat="1" x14ac:dyDescent="0.3">
      <c r="A6764"/>
      <c r="B6764"/>
      <c r="C6764"/>
      <c r="D6764"/>
      <c r="E6764"/>
      <c r="F6764"/>
      <c r="G6764"/>
      <c r="H6764"/>
      <c r="I6764"/>
      <c r="J6764" s="102"/>
      <c r="K6764"/>
      <c r="L6764" s="102"/>
      <c r="M6764" s="135"/>
      <c r="N6764"/>
      <c r="O6764"/>
      <c r="P6764"/>
      <c r="Q6764"/>
      <c r="R6764"/>
      <c r="S6764"/>
      <c r="T6764"/>
      <c r="U6764"/>
    </row>
    <row r="6765" spans="1:21" s="105" customFormat="1" x14ac:dyDescent="0.3">
      <c r="A6765"/>
      <c r="B6765"/>
      <c r="C6765"/>
      <c r="D6765"/>
      <c r="E6765"/>
      <c r="F6765"/>
      <c r="G6765"/>
      <c r="H6765"/>
      <c r="I6765"/>
      <c r="J6765" s="102"/>
      <c r="K6765"/>
      <c r="L6765" s="102"/>
      <c r="M6765" s="135"/>
      <c r="N6765"/>
      <c r="O6765"/>
      <c r="P6765"/>
      <c r="Q6765"/>
      <c r="R6765"/>
      <c r="S6765"/>
      <c r="T6765"/>
      <c r="U6765"/>
    </row>
    <row r="6766" spans="1:21" s="105" customFormat="1" x14ac:dyDescent="0.3">
      <c r="A6766"/>
      <c r="B6766"/>
      <c r="C6766"/>
      <c r="D6766"/>
      <c r="E6766"/>
      <c r="F6766"/>
      <c r="G6766"/>
      <c r="H6766"/>
      <c r="I6766"/>
      <c r="J6766" s="102"/>
      <c r="K6766"/>
      <c r="L6766" s="102"/>
      <c r="M6766" s="135"/>
      <c r="N6766"/>
      <c r="O6766"/>
      <c r="P6766"/>
      <c r="Q6766"/>
      <c r="R6766"/>
      <c r="S6766"/>
      <c r="T6766"/>
      <c r="U6766"/>
    </row>
    <row r="6767" spans="1:21" s="105" customFormat="1" x14ac:dyDescent="0.3">
      <c r="A6767"/>
      <c r="B6767"/>
      <c r="C6767"/>
      <c r="D6767"/>
      <c r="E6767"/>
      <c r="F6767"/>
      <c r="G6767"/>
      <c r="H6767"/>
      <c r="I6767"/>
      <c r="J6767" s="102"/>
      <c r="K6767"/>
      <c r="L6767" s="102"/>
      <c r="M6767" s="135"/>
      <c r="N6767"/>
      <c r="O6767"/>
      <c r="P6767"/>
      <c r="Q6767"/>
      <c r="R6767"/>
      <c r="S6767"/>
      <c r="T6767"/>
      <c r="U6767"/>
    </row>
    <row r="6768" spans="1:21" s="105" customFormat="1" x14ac:dyDescent="0.3">
      <c r="A6768"/>
      <c r="B6768"/>
      <c r="C6768"/>
      <c r="D6768"/>
      <c r="E6768"/>
      <c r="F6768"/>
      <c r="G6768"/>
      <c r="H6768"/>
      <c r="I6768"/>
      <c r="J6768" s="102"/>
      <c r="K6768"/>
      <c r="L6768" s="102"/>
      <c r="M6768" s="135"/>
      <c r="N6768"/>
      <c r="O6768"/>
      <c r="P6768"/>
      <c r="Q6768"/>
      <c r="R6768"/>
      <c r="S6768"/>
      <c r="T6768"/>
      <c r="U6768"/>
    </row>
    <row r="6769" spans="1:21" s="105" customFormat="1" x14ac:dyDescent="0.3">
      <c r="A6769"/>
      <c r="B6769"/>
      <c r="C6769"/>
      <c r="D6769"/>
      <c r="E6769"/>
      <c r="F6769"/>
      <c r="G6769"/>
      <c r="H6769"/>
      <c r="I6769"/>
      <c r="J6769" s="102"/>
      <c r="K6769"/>
      <c r="L6769" s="102"/>
      <c r="M6769" s="135"/>
      <c r="N6769"/>
      <c r="O6769"/>
      <c r="P6769"/>
      <c r="Q6769"/>
      <c r="R6769"/>
      <c r="S6769"/>
      <c r="T6769"/>
      <c r="U6769"/>
    </row>
    <row r="6770" spans="1:21" s="105" customFormat="1" x14ac:dyDescent="0.3">
      <c r="A6770"/>
      <c r="B6770"/>
      <c r="C6770"/>
      <c r="D6770"/>
      <c r="E6770"/>
      <c r="F6770"/>
      <c r="G6770"/>
      <c r="H6770"/>
      <c r="I6770"/>
      <c r="J6770" s="102"/>
      <c r="K6770"/>
      <c r="L6770" s="102"/>
      <c r="M6770" s="135"/>
      <c r="N6770"/>
      <c r="O6770"/>
      <c r="P6770"/>
      <c r="Q6770"/>
      <c r="R6770"/>
      <c r="S6770"/>
      <c r="T6770"/>
      <c r="U6770"/>
    </row>
    <row r="6771" spans="1:21" s="105" customFormat="1" x14ac:dyDescent="0.3">
      <c r="A6771"/>
      <c r="B6771"/>
      <c r="C6771"/>
      <c r="D6771"/>
      <c r="E6771"/>
      <c r="F6771"/>
      <c r="G6771"/>
      <c r="H6771"/>
      <c r="I6771"/>
      <c r="J6771" s="102"/>
      <c r="K6771"/>
      <c r="L6771" s="102"/>
      <c r="M6771" s="135"/>
      <c r="N6771"/>
      <c r="O6771"/>
      <c r="P6771"/>
      <c r="Q6771"/>
      <c r="R6771"/>
      <c r="S6771"/>
      <c r="T6771"/>
      <c r="U6771"/>
    </row>
    <row r="6772" spans="1:21" s="105" customFormat="1" x14ac:dyDescent="0.3">
      <c r="A6772"/>
      <c r="B6772"/>
      <c r="C6772"/>
      <c r="D6772"/>
      <c r="E6772"/>
      <c r="F6772"/>
      <c r="G6772"/>
      <c r="H6772"/>
      <c r="I6772"/>
      <c r="J6772" s="102"/>
      <c r="K6772"/>
      <c r="L6772" s="102"/>
      <c r="M6772" s="135"/>
      <c r="N6772"/>
      <c r="O6772"/>
      <c r="P6772"/>
      <c r="Q6772"/>
      <c r="R6772"/>
      <c r="S6772"/>
      <c r="T6772"/>
      <c r="U6772"/>
    </row>
    <row r="6773" spans="1:21" s="105" customFormat="1" x14ac:dyDescent="0.3">
      <c r="A6773"/>
      <c r="B6773"/>
      <c r="C6773"/>
      <c r="D6773"/>
      <c r="E6773"/>
      <c r="F6773"/>
      <c r="G6773"/>
      <c r="H6773"/>
      <c r="I6773"/>
      <c r="J6773" s="102"/>
      <c r="K6773"/>
      <c r="L6773" s="102"/>
      <c r="M6773" s="135"/>
      <c r="N6773"/>
      <c r="O6773"/>
      <c r="P6773"/>
      <c r="Q6773"/>
      <c r="R6773"/>
      <c r="S6773"/>
      <c r="T6773"/>
      <c r="U6773"/>
    </row>
    <row r="6774" spans="1:21" s="105" customFormat="1" x14ac:dyDescent="0.3">
      <c r="A6774"/>
      <c r="B6774"/>
      <c r="C6774"/>
      <c r="D6774"/>
      <c r="E6774"/>
      <c r="F6774"/>
      <c r="G6774"/>
      <c r="H6774"/>
      <c r="I6774"/>
      <c r="J6774" s="102"/>
      <c r="K6774"/>
      <c r="L6774" s="102"/>
      <c r="M6774" s="135"/>
      <c r="N6774"/>
      <c r="O6774"/>
      <c r="P6774"/>
      <c r="Q6774"/>
      <c r="R6774"/>
      <c r="S6774"/>
      <c r="T6774"/>
      <c r="U6774"/>
    </row>
    <row r="6775" spans="1:21" s="105" customFormat="1" x14ac:dyDescent="0.3">
      <c r="A6775"/>
      <c r="B6775"/>
      <c r="C6775"/>
      <c r="D6775"/>
      <c r="E6775"/>
      <c r="F6775"/>
      <c r="G6775"/>
      <c r="H6775"/>
      <c r="I6775"/>
      <c r="J6775" s="102"/>
      <c r="K6775"/>
      <c r="L6775" s="102"/>
      <c r="M6775" s="135"/>
      <c r="N6775"/>
      <c r="O6775"/>
      <c r="P6775"/>
      <c r="Q6775"/>
      <c r="R6775"/>
      <c r="S6775"/>
      <c r="T6775"/>
      <c r="U6775"/>
    </row>
    <row r="6776" spans="1:21" s="105" customFormat="1" x14ac:dyDescent="0.3">
      <c r="A6776"/>
      <c r="B6776"/>
      <c r="C6776"/>
      <c r="D6776"/>
      <c r="E6776"/>
      <c r="F6776"/>
      <c r="G6776"/>
      <c r="H6776"/>
      <c r="I6776"/>
      <c r="J6776" s="102"/>
      <c r="K6776"/>
      <c r="L6776" s="102"/>
      <c r="M6776" s="135"/>
      <c r="N6776"/>
      <c r="O6776"/>
      <c r="P6776"/>
      <c r="Q6776"/>
      <c r="R6776"/>
      <c r="S6776"/>
      <c r="T6776"/>
      <c r="U6776"/>
    </row>
    <row r="6777" spans="1:21" s="105" customFormat="1" x14ac:dyDescent="0.3">
      <c r="A6777"/>
      <c r="B6777"/>
      <c r="C6777"/>
      <c r="D6777"/>
      <c r="E6777"/>
      <c r="F6777"/>
      <c r="G6777"/>
      <c r="H6777"/>
      <c r="I6777"/>
      <c r="J6777" s="102"/>
      <c r="K6777"/>
      <c r="L6777" s="102"/>
      <c r="M6777" s="135"/>
      <c r="N6777"/>
      <c r="O6777"/>
      <c r="P6777"/>
      <c r="Q6777"/>
      <c r="R6777"/>
      <c r="S6777"/>
      <c r="T6777"/>
      <c r="U6777"/>
    </row>
    <row r="6778" spans="1:21" s="105" customFormat="1" x14ac:dyDescent="0.3">
      <c r="A6778"/>
      <c r="B6778"/>
      <c r="C6778"/>
      <c r="D6778"/>
      <c r="E6778"/>
      <c r="F6778"/>
      <c r="G6778"/>
      <c r="H6778"/>
      <c r="I6778"/>
      <c r="J6778" s="102"/>
      <c r="K6778"/>
      <c r="L6778" s="102"/>
      <c r="M6778" s="135"/>
      <c r="N6778"/>
      <c r="O6778"/>
      <c r="P6778"/>
      <c r="Q6778"/>
      <c r="R6778"/>
      <c r="S6778"/>
      <c r="T6778"/>
      <c r="U6778"/>
    </row>
    <row r="6779" spans="1:21" s="105" customFormat="1" x14ac:dyDescent="0.3">
      <c r="A6779"/>
      <c r="B6779"/>
      <c r="C6779"/>
      <c r="D6779"/>
      <c r="E6779"/>
      <c r="F6779"/>
      <c r="G6779"/>
      <c r="H6779"/>
      <c r="I6779"/>
      <c r="J6779" s="102"/>
      <c r="K6779"/>
      <c r="L6779" s="102"/>
      <c r="M6779" s="135"/>
      <c r="N6779"/>
      <c r="O6779"/>
      <c r="P6779"/>
      <c r="Q6779"/>
      <c r="R6779"/>
      <c r="S6779"/>
      <c r="T6779"/>
      <c r="U6779"/>
    </row>
    <row r="6780" spans="1:21" s="105" customFormat="1" x14ac:dyDescent="0.3">
      <c r="A6780"/>
      <c r="B6780"/>
      <c r="C6780"/>
      <c r="D6780"/>
      <c r="E6780"/>
      <c r="F6780"/>
      <c r="G6780"/>
      <c r="H6780"/>
      <c r="I6780"/>
      <c r="J6780" s="102"/>
      <c r="K6780"/>
      <c r="L6780" s="102"/>
      <c r="M6780" s="135"/>
      <c r="N6780"/>
      <c r="O6780"/>
      <c r="P6780"/>
      <c r="Q6780"/>
      <c r="R6780"/>
      <c r="S6780"/>
      <c r="T6780"/>
      <c r="U6780"/>
    </row>
    <row r="6781" spans="1:21" s="105" customFormat="1" x14ac:dyDescent="0.3">
      <c r="A6781"/>
      <c r="B6781"/>
      <c r="C6781"/>
      <c r="D6781"/>
      <c r="E6781"/>
      <c r="F6781"/>
      <c r="G6781"/>
      <c r="H6781"/>
      <c r="I6781"/>
      <c r="J6781" s="102"/>
      <c r="K6781"/>
      <c r="L6781" s="102"/>
      <c r="M6781" s="135"/>
      <c r="N6781"/>
      <c r="O6781"/>
      <c r="P6781"/>
      <c r="Q6781"/>
      <c r="R6781"/>
      <c r="S6781"/>
      <c r="T6781"/>
      <c r="U6781"/>
    </row>
    <row r="6782" spans="1:21" s="105" customFormat="1" x14ac:dyDescent="0.3">
      <c r="A6782"/>
      <c r="B6782"/>
      <c r="C6782"/>
      <c r="D6782"/>
      <c r="E6782"/>
      <c r="F6782"/>
      <c r="G6782"/>
      <c r="H6782"/>
      <c r="I6782"/>
      <c r="J6782" s="102"/>
      <c r="K6782"/>
      <c r="L6782" s="102"/>
      <c r="M6782" s="135"/>
      <c r="N6782"/>
      <c r="O6782"/>
      <c r="P6782"/>
      <c r="Q6782"/>
      <c r="R6782"/>
      <c r="S6782"/>
      <c r="T6782"/>
      <c r="U6782"/>
    </row>
    <row r="6783" spans="1:21" s="105" customFormat="1" x14ac:dyDescent="0.3">
      <c r="A6783"/>
      <c r="B6783"/>
      <c r="C6783"/>
      <c r="D6783"/>
      <c r="E6783"/>
      <c r="F6783"/>
      <c r="G6783"/>
      <c r="H6783"/>
      <c r="I6783"/>
      <c r="J6783" s="102"/>
      <c r="K6783"/>
      <c r="L6783" s="102"/>
      <c r="M6783" s="135"/>
      <c r="N6783"/>
      <c r="O6783"/>
      <c r="P6783"/>
      <c r="Q6783"/>
      <c r="R6783"/>
      <c r="S6783"/>
      <c r="T6783"/>
      <c r="U6783"/>
    </row>
    <row r="6784" spans="1:21" s="105" customFormat="1" x14ac:dyDescent="0.3">
      <c r="A6784"/>
      <c r="B6784"/>
      <c r="C6784"/>
      <c r="D6784"/>
      <c r="E6784"/>
      <c r="F6784"/>
      <c r="G6784"/>
      <c r="H6784"/>
      <c r="I6784"/>
      <c r="J6784" s="102"/>
      <c r="K6784"/>
      <c r="L6784" s="102"/>
      <c r="M6784" s="135"/>
      <c r="N6784"/>
      <c r="O6784"/>
      <c r="P6784"/>
      <c r="Q6784"/>
      <c r="R6784"/>
      <c r="S6784"/>
      <c r="T6784"/>
      <c r="U6784"/>
    </row>
    <row r="6785" spans="1:21" s="105" customFormat="1" x14ac:dyDescent="0.3">
      <c r="A6785"/>
      <c r="B6785"/>
      <c r="C6785"/>
      <c r="D6785"/>
      <c r="E6785"/>
      <c r="F6785"/>
      <c r="G6785"/>
      <c r="H6785"/>
      <c r="I6785"/>
      <c r="J6785" s="102"/>
      <c r="K6785"/>
      <c r="L6785" s="102"/>
      <c r="M6785" s="135"/>
      <c r="N6785"/>
      <c r="O6785"/>
      <c r="P6785"/>
      <c r="Q6785"/>
      <c r="R6785"/>
      <c r="S6785"/>
      <c r="T6785"/>
      <c r="U6785"/>
    </row>
    <row r="6786" spans="1:21" s="105" customFormat="1" x14ac:dyDescent="0.3">
      <c r="A6786"/>
      <c r="B6786"/>
      <c r="C6786"/>
      <c r="D6786"/>
      <c r="E6786"/>
      <c r="F6786"/>
      <c r="G6786"/>
      <c r="H6786"/>
      <c r="I6786"/>
      <c r="J6786" s="102"/>
      <c r="K6786"/>
      <c r="L6786" s="102"/>
      <c r="M6786" s="135"/>
      <c r="N6786"/>
      <c r="O6786"/>
      <c r="P6786"/>
      <c r="Q6786"/>
      <c r="R6786"/>
      <c r="S6786"/>
      <c r="T6786"/>
      <c r="U6786"/>
    </row>
    <row r="6787" spans="1:21" s="105" customFormat="1" x14ac:dyDescent="0.3">
      <c r="A6787"/>
      <c r="B6787"/>
      <c r="C6787"/>
      <c r="D6787"/>
      <c r="E6787"/>
      <c r="F6787"/>
      <c r="G6787"/>
      <c r="H6787"/>
      <c r="I6787"/>
      <c r="J6787" s="102"/>
      <c r="K6787"/>
      <c r="L6787" s="102"/>
      <c r="M6787" s="135"/>
      <c r="N6787"/>
      <c r="O6787"/>
      <c r="P6787"/>
      <c r="Q6787"/>
      <c r="R6787"/>
      <c r="S6787"/>
      <c r="T6787"/>
      <c r="U6787"/>
    </row>
    <row r="6788" spans="1:21" s="105" customFormat="1" x14ac:dyDescent="0.3">
      <c r="A6788"/>
      <c r="B6788"/>
      <c r="C6788"/>
      <c r="D6788"/>
      <c r="E6788"/>
      <c r="F6788"/>
      <c r="G6788"/>
      <c r="H6788"/>
      <c r="I6788"/>
      <c r="J6788" s="102"/>
      <c r="K6788"/>
      <c r="L6788" s="102"/>
      <c r="M6788" s="135"/>
      <c r="N6788"/>
      <c r="O6788"/>
      <c r="P6788"/>
      <c r="Q6788"/>
      <c r="R6788"/>
      <c r="S6788"/>
      <c r="T6788"/>
      <c r="U6788"/>
    </row>
    <row r="6789" spans="1:21" s="105" customFormat="1" x14ac:dyDescent="0.3">
      <c r="A6789"/>
      <c r="B6789"/>
      <c r="C6789"/>
      <c r="D6789"/>
      <c r="E6789"/>
      <c r="F6789"/>
      <c r="G6789"/>
      <c r="H6789"/>
      <c r="I6789"/>
      <c r="J6789" s="102"/>
      <c r="K6789"/>
      <c r="L6789" s="102"/>
      <c r="M6789" s="135"/>
      <c r="N6789"/>
      <c r="O6789"/>
      <c r="P6789"/>
      <c r="Q6789"/>
      <c r="R6789"/>
      <c r="S6789"/>
      <c r="T6789"/>
      <c r="U6789"/>
    </row>
    <row r="6790" spans="1:21" s="105" customFormat="1" x14ac:dyDescent="0.3">
      <c r="A6790"/>
      <c r="B6790"/>
      <c r="C6790"/>
      <c r="D6790"/>
      <c r="E6790"/>
      <c r="F6790"/>
      <c r="G6790"/>
      <c r="H6790"/>
      <c r="I6790"/>
      <c r="J6790" s="102"/>
      <c r="K6790"/>
      <c r="L6790" s="102"/>
      <c r="M6790" s="135"/>
      <c r="N6790"/>
      <c r="O6790"/>
      <c r="P6790"/>
      <c r="Q6790"/>
      <c r="R6790"/>
      <c r="S6790"/>
      <c r="T6790"/>
      <c r="U6790"/>
    </row>
    <row r="6791" spans="1:21" s="105" customFormat="1" x14ac:dyDescent="0.3">
      <c r="A6791"/>
      <c r="B6791"/>
      <c r="C6791"/>
      <c r="D6791"/>
      <c r="E6791"/>
      <c r="F6791"/>
      <c r="G6791"/>
      <c r="H6791"/>
      <c r="I6791"/>
      <c r="J6791" s="102"/>
      <c r="K6791"/>
      <c r="L6791" s="102"/>
      <c r="M6791" s="135"/>
      <c r="N6791"/>
      <c r="O6791"/>
      <c r="P6791"/>
      <c r="Q6791"/>
      <c r="R6791"/>
      <c r="S6791"/>
      <c r="T6791"/>
      <c r="U6791"/>
    </row>
    <row r="6792" spans="1:21" s="105" customFormat="1" x14ac:dyDescent="0.3">
      <c r="A6792"/>
      <c r="B6792"/>
      <c r="C6792"/>
      <c r="D6792"/>
      <c r="E6792"/>
      <c r="F6792"/>
      <c r="G6792"/>
      <c r="H6792"/>
      <c r="I6792"/>
      <c r="J6792" s="102"/>
      <c r="K6792"/>
      <c r="L6792" s="102"/>
      <c r="M6792" s="135"/>
      <c r="N6792"/>
      <c r="O6792"/>
      <c r="P6792"/>
      <c r="Q6792"/>
      <c r="R6792"/>
      <c r="S6792"/>
      <c r="T6792"/>
      <c r="U6792"/>
    </row>
    <row r="6793" spans="1:21" s="105" customFormat="1" x14ac:dyDescent="0.3">
      <c r="A6793"/>
      <c r="B6793"/>
      <c r="C6793"/>
      <c r="D6793"/>
      <c r="E6793"/>
      <c r="F6793"/>
      <c r="G6793"/>
      <c r="H6793"/>
      <c r="I6793"/>
      <c r="J6793" s="102"/>
      <c r="K6793"/>
      <c r="L6793" s="102"/>
      <c r="M6793" s="135"/>
      <c r="N6793"/>
      <c r="O6793"/>
      <c r="P6793"/>
      <c r="Q6793"/>
      <c r="R6793"/>
      <c r="S6793"/>
      <c r="T6793"/>
      <c r="U6793"/>
    </row>
    <row r="6794" spans="1:21" s="105" customFormat="1" x14ac:dyDescent="0.3">
      <c r="A6794"/>
      <c r="B6794"/>
      <c r="C6794"/>
      <c r="D6794"/>
      <c r="E6794"/>
      <c r="F6794"/>
      <c r="G6794"/>
      <c r="H6794"/>
      <c r="I6794"/>
      <c r="J6794" s="102"/>
      <c r="K6794"/>
      <c r="L6794" s="102"/>
      <c r="M6794" s="135"/>
      <c r="N6794"/>
      <c r="O6794"/>
      <c r="P6794"/>
      <c r="Q6794"/>
      <c r="R6794"/>
      <c r="S6794"/>
      <c r="T6794"/>
      <c r="U6794"/>
    </row>
    <row r="6795" spans="1:21" s="105" customFormat="1" x14ac:dyDescent="0.3">
      <c r="A6795"/>
      <c r="B6795"/>
      <c r="C6795"/>
      <c r="D6795"/>
      <c r="E6795"/>
      <c r="F6795"/>
      <c r="G6795"/>
      <c r="H6795"/>
      <c r="I6795"/>
      <c r="J6795" s="102"/>
      <c r="K6795"/>
      <c r="L6795" s="102"/>
      <c r="M6795" s="135"/>
      <c r="N6795"/>
      <c r="O6795"/>
      <c r="P6795"/>
      <c r="Q6795"/>
      <c r="R6795"/>
      <c r="S6795"/>
      <c r="T6795"/>
      <c r="U6795"/>
    </row>
    <row r="6796" spans="1:21" s="105" customFormat="1" x14ac:dyDescent="0.3">
      <c r="A6796"/>
      <c r="B6796"/>
      <c r="C6796"/>
      <c r="D6796"/>
      <c r="E6796"/>
      <c r="F6796"/>
      <c r="G6796"/>
      <c r="H6796"/>
      <c r="I6796"/>
      <c r="J6796" s="102"/>
      <c r="K6796"/>
      <c r="L6796" s="102"/>
      <c r="M6796" s="135"/>
      <c r="N6796"/>
      <c r="O6796"/>
      <c r="P6796"/>
      <c r="Q6796"/>
      <c r="R6796"/>
      <c r="S6796"/>
      <c r="T6796"/>
      <c r="U6796"/>
    </row>
    <row r="6797" spans="1:21" s="105" customFormat="1" x14ac:dyDescent="0.3">
      <c r="A6797"/>
      <c r="B6797"/>
      <c r="C6797"/>
      <c r="D6797"/>
      <c r="E6797"/>
      <c r="F6797"/>
      <c r="G6797"/>
      <c r="H6797"/>
      <c r="I6797"/>
      <c r="J6797" s="102"/>
      <c r="K6797"/>
      <c r="L6797" s="102"/>
      <c r="M6797" s="135"/>
      <c r="N6797"/>
      <c r="O6797"/>
      <c r="P6797"/>
      <c r="Q6797"/>
      <c r="R6797"/>
      <c r="S6797"/>
      <c r="T6797"/>
      <c r="U6797"/>
    </row>
    <row r="6798" spans="1:21" s="105" customFormat="1" x14ac:dyDescent="0.3">
      <c r="A6798"/>
      <c r="B6798"/>
      <c r="C6798"/>
      <c r="D6798"/>
      <c r="E6798"/>
      <c r="F6798"/>
      <c r="G6798"/>
      <c r="H6798"/>
      <c r="I6798"/>
      <c r="J6798" s="102"/>
      <c r="K6798"/>
      <c r="L6798" s="102"/>
      <c r="M6798" s="135"/>
      <c r="N6798"/>
      <c r="O6798"/>
      <c r="P6798"/>
      <c r="Q6798"/>
      <c r="R6798"/>
      <c r="S6798"/>
      <c r="T6798"/>
      <c r="U6798"/>
    </row>
    <row r="6799" spans="1:21" s="105" customFormat="1" x14ac:dyDescent="0.3">
      <c r="A6799"/>
      <c r="B6799"/>
      <c r="C6799"/>
      <c r="D6799"/>
      <c r="E6799"/>
      <c r="F6799"/>
      <c r="G6799"/>
      <c r="H6799"/>
      <c r="I6799"/>
      <c r="J6799" s="102"/>
      <c r="K6799"/>
      <c r="L6799" s="102"/>
      <c r="M6799" s="135"/>
      <c r="N6799"/>
      <c r="O6799"/>
      <c r="P6799"/>
      <c r="Q6799"/>
      <c r="R6799"/>
      <c r="S6799"/>
      <c r="T6799"/>
      <c r="U6799"/>
    </row>
    <row r="6800" spans="1:21" s="105" customFormat="1" x14ac:dyDescent="0.3">
      <c r="A6800"/>
      <c r="B6800"/>
      <c r="C6800"/>
      <c r="D6800"/>
      <c r="E6800"/>
      <c r="F6800"/>
      <c r="G6800"/>
      <c r="H6800"/>
      <c r="I6800"/>
      <c r="J6800" s="102"/>
      <c r="K6800"/>
      <c r="L6800" s="102"/>
      <c r="M6800" s="135"/>
      <c r="N6800"/>
      <c r="O6800"/>
      <c r="P6800"/>
      <c r="Q6800"/>
      <c r="R6800"/>
      <c r="S6800"/>
      <c r="T6800"/>
      <c r="U6800"/>
    </row>
    <row r="6801" spans="1:21" s="105" customFormat="1" x14ac:dyDescent="0.3">
      <c r="A6801"/>
      <c r="B6801"/>
      <c r="C6801"/>
      <c r="D6801"/>
      <c r="E6801"/>
      <c r="F6801"/>
      <c r="G6801"/>
      <c r="H6801"/>
      <c r="I6801"/>
      <c r="J6801" s="102"/>
      <c r="K6801"/>
      <c r="L6801" s="102"/>
      <c r="M6801" s="135"/>
      <c r="N6801"/>
      <c r="O6801"/>
      <c r="P6801"/>
      <c r="Q6801"/>
      <c r="R6801"/>
      <c r="S6801"/>
      <c r="T6801"/>
      <c r="U6801"/>
    </row>
    <row r="6802" spans="1:21" s="105" customFormat="1" x14ac:dyDescent="0.3">
      <c r="A6802"/>
      <c r="B6802"/>
      <c r="C6802"/>
      <c r="D6802"/>
      <c r="E6802"/>
      <c r="F6802"/>
      <c r="G6802"/>
      <c r="H6802"/>
      <c r="I6802"/>
      <c r="J6802" s="102"/>
      <c r="K6802"/>
      <c r="L6802" s="102"/>
      <c r="M6802" s="135"/>
      <c r="N6802"/>
      <c r="O6802"/>
      <c r="P6802"/>
      <c r="Q6802"/>
      <c r="R6802"/>
      <c r="S6802"/>
      <c r="T6802"/>
      <c r="U6802"/>
    </row>
    <row r="6803" spans="1:21" s="105" customFormat="1" x14ac:dyDescent="0.3">
      <c r="A6803"/>
      <c r="B6803"/>
      <c r="C6803"/>
      <c r="D6803"/>
      <c r="E6803"/>
      <c r="F6803"/>
      <c r="G6803"/>
      <c r="H6803"/>
      <c r="I6803"/>
      <c r="J6803" s="102"/>
      <c r="K6803"/>
      <c r="L6803" s="102"/>
      <c r="M6803" s="135"/>
      <c r="N6803"/>
      <c r="O6803"/>
      <c r="P6803"/>
      <c r="Q6803"/>
      <c r="R6803"/>
      <c r="S6803"/>
      <c r="T6803"/>
      <c r="U6803"/>
    </row>
    <row r="6804" spans="1:21" s="105" customFormat="1" x14ac:dyDescent="0.3">
      <c r="A6804"/>
      <c r="B6804"/>
      <c r="C6804"/>
      <c r="D6804"/>
      <c r="E6804"/>
      <c r="F6804"/>
      <c r="G6804"/>
      <c r="H6804"/>
      <c r="I6804"/>
      <c r="J6804" s="102"/>
      <c r="K6804"/>
      <c r="L6804" s="102"/>
      <c r="M6804" s="135"/>
      <c r="N6804"/>
      <c r="O6804"/>
      <c r="P6804"/>
      <c r="Q6804"/>
      <c r="R6804"/>
      <c r="S6804"/>
      <c r="T6804"/>
      <c r="U6804"/>
    </row>
    <row r="6805" spans="1:21" s="105" customFormat="1" x14ac:dyDescent="0.3">
      <c r="A6805"/>
      <c r="B6805"/>
      <c r="C6805"/>
      <c r="D6805"/>
      <c r="E6805"/>
      <c r="F6805"/>
      <c r="G6805"/>
      <c r="H6805"/>
      <c r="I6805"/>
      <c r="J6805" s="102"/>
      <c r="K6805"/>
      <c r="L6805" s="102"/>
      <c r="M6805" s="135"/>
      <c r="N6805"/>
      <c r="O6805"/>
      <c r="P6805"/>
      <c r="Q6805"/>
      <c r="R6805"/>
      <c r="S6805"/>
      <c r="T6805"/>
      <c r="U6805"/>
    </row>
    <row r="6806" spans="1:21" s="105" customFormat="1" x14ac:dyDescent="0.3">
      <c r="A6806"/>
      <c r="B6806"/>
      <c r="C6806"/>
      <c r="D6806"/>
      <c r="E6806"/>
      <c r="F6806"/>
      <c r="G6806"/>
      <c r="H6806"/>
      <c r="I6806"/>
      <c r="J6806" s="102"/>
      <c r="K6806"/>
      <c r="L6806" s="102"/>
      <c r="M6806" s="135"/>
      <c r="N6806"/>
      <c r="O6806"/>
      <c r="P6806"/>
      <c r="Q6806"/>
      <c r="R6806"/>
      <c r="S6806"/>
      <c r="T6806"/>
      <c r="U6806"/>
    </row>
    <row r="6807" spans="1:21" s="105" customFormat="1" x14ac:dyDescent="0.3">
      <c r="A6807"/>
      <c r="B6807"/>
      <c r="C6807"/>
      <c r="D6807"/>
      <c r="E6807"/>
      <c r="F6807"/>
      <c r="G6807"/>
      <c r="H6807"/>
      <c r="I6807"/>
      <c r="J6807" s="102"/>
      <c r="K6807"/>
      <c r="L6807" s="102"/>
      <c r="M6807" s="135"/>
      <c r="N6807"/>
      <c r="O6807"/>
      <c r="P6807"/>
      <c r="Q6807"/>
      <c r="R6807"/>
      <c r="S6807"/>
      <c r="T6807"/>
      <c r="U6807"/>
    </row>
    <row r="6808" spans="1:21" s="105" customFormat="1" x14ac:dyDescent="0.3">
      <c r="A6808"/>
      <c r="B6808"/>
      <c r="C6808"/>
      <c r="D6808"/>
      <c r="E6808"/>
      <c r="F6808"/>
      <c r="G6808"/>
      <c r="H6808"/>
      <c r="I6808"/>
      <c r="J6808" s="102"/>
      <c r="K6808"/>
      <c r="L6808" s="102"/>
      <c r="M6808" s="135"/>
      <c r="N6808"/>
      <c r="O6808"/>
      <c r="P6808"/>
      <c r="Q6808"/>
      <c r="R6808"/>
      <c r="S6808"/>
      <c r="T6808"/>
      <c r="U6808"/>
    </row>
    <row r="6809" spans="1:21" s="105" customFormat="1" x14ac:dyDescent="0.3">
      <c r="A6809"/>
      <c r="B6809"/>
      <c r="C6809"/>
      <c r="D6809"/>
      <c r="E6809"/>
      <c r="F6809"/>
      <c r="G6809"/>
      <c r="H6809"/>
      <c r="I6809"/>
      <c r="J6809" s="102"/>
      <c r="K6809"/>
      <c r="L6809" s="102"/>
      <c r="M6809" s="135"/>
      <c r="N6809"/>
      <c r="O6809"/>
      <c r="P6809"/>
      <c r="Q6809"/>
      <c r="R6809"/>
      <c r="S6809"/>
      <c r="T6809"/>
      <c r="U6809"/>
    </row>
    <row r="6810" spans="1:21" s="105" customFormat="1" x14ac:dyDescent="0.3">
      <c r="A6810"/>
      <c r="B6810"/>
      <c r="C6810"/>
      <c r="D6810"/>
      <c r="E6810"/>
      <c r="F6810"/>
      <c r="G6810"/>
      <c r="H6810"/>
      <c r="I6810"/>
      <c r="J6810" s="102"/>
      <c r="K6810"/>
      <c r="L6810" s="102"/>
      <c r="M6810" s="135"/>
      <c r="N6810"/>
      <c r="O6810"/>
      <c r="P6810"/>
      <c r="Q6810"/>
      <c r="R6810"/>
      <c r="S6810"/>
      <c r="T6810"/>
      <c r="U6810"/>
    </row>
    <row r="6811" spans="1:21" s="105" customFormat="1" x14ac:dyDescent="0.3">
      <c r="A6811"/>
      <c r="B6811"/>
      <c r="C6811"/>
      <c r="D6811"/>
      <c r="E6811"/>
      <c r="F6811"/>
      <c r="G6811"/>
      <c r="H6811"/>
      <c r="I6811"/>
      <c r="J6811" s="102"/>
      <c r="K6811"/>
      <c r="L6811" s="102"/>
      <c r="M6811" s="135"/>
      <c r="N6811"/>
      <c r="O6811"/>
      <c r="P6811"/>
      <c r="Q6811"/>
      <c r="R6811"/>
      <c r="S6811"/>
      <c r="T6811"/>
      <c r="U6811"/>
    </row>
    <row r="6812" spans="1:21" s="105" customFormat="1" x14ac:dyDescent="0.3">
      <c r="A6812"/>
      <c r="B6812"/>
      <c r="C6812"/>
      <c r="D6812"/>
      <c r="E6812"/>
      <c r="F6812"/>
      <c r="G6812"/>
      <c r="H6812"/>
      <c r="I6812"/>
      <c r="J6812" s="102"/>
      <c r="K6812"/>
      <c r="L6812" s="102"/>
      <c r="M6812" s="135"/>
      <c r="N6812"/>
      <c r="O6812"/>
      <c r="P6812"/>
      <c r="Q6812"/>
      <c r="R6812"/>
      <c r="S6812"/>
      <c r="T6812"/>
      <c r="U6812"/>
    </row>
    <row r="6813" spans="1:21" s="105" customFormat="1" x14ac:dyDescent="0.3">
      <c r="A6813"/>
      <c r="B6813"/>
      <c r="C6813"/>
      <c r="D6813"/>
      <c r="E6813"/>
      <c r="F6813"/>
      <c r="G6813"/>
      <c r="H6813"/>
      <c r="I6813"/>
      <c r="J6813" s="102"/>
      <c r="K6813"/>
      <c r="L6813" s="102"/>
      <c r="M6813" s="135"/>
      <c r="N6813"/>
      <c r="O6813"/>
      <c r="P6813"/>
      <c r="Q6813"/>
      <c r="R6813"/>
      <c r="S6813"/>
      <c r="T6813"/>
      <c r="U6813"/>
    </row>
    <row r="6814" spans="1:21" s="105" customFormat="1" x14ac:dyDescent="0.3">
      <c r="A6814"/>
      <c r="B6814"/>
      <c r="C6814"/>
      <c r="D6814"/>
      <c r="E6814"/>
      <c r="F6814"/>
      <c r="G6814"/>
      <c r="H6814"/>
      <c r="I6814"/>
      <c r="J6814" s="102"/>
      <c r="K6814"/>
      <c r="L6814" s="102"/>
      <c r="M6814" s="135"/>
      <c r="N6814"/>
      <c r="O6814"/>
      <c r="P6814"/>
      <c r="Q6814"/>
      <c r="R6814"/>
      <c r="S6814"/>
      <c r="T6814"/>
      <c r="U6814"/>
    </row>
    <row r="6815" spans="1:21" s="105" customFormat="1" x14ac:dyDescent="0.3">
      <c r="A6815"/>
      <c r="B6815"/>
      <c r="C6815"/>
      <c r="D6815"/>
      <c r="E6815"/>
      <c r="F6815"/>
      <c r="G6815"/>
      <c r="H6815"/>
      <c r="I6815"/>
      <c r="J6815" s="102"/>
      <c r="K6815"/>
      <c r="L6815" s="102"/>
      <c r="M6815" s="135"/>
      <c r="N6815"/>
      <c r="O6815"/>
      <c r="P6815"/>
      <c r="Q6815"/>
      <c r="R6815"/>
      <c r="S6815"/>
      <c r="T6815"/>
      <c r="U6815"/>
    </row>
    <row r="6816" spans="1:21" s="105" customFormat="1" x14ac:dyDescent="0.3">
      <c r="A6816"/>
      <c r="B6816"/>
      <c r="C6816"/>
      <c r="D6816"/>
      <c r="E6816"/>
      <c r="F6816"/>
      <c r="G6816"/>
      <c r="H6816"/>
      <c r="I6816"/>
      <c r="J6816" s="102"/>
      <c r="K6816"/>
      <c r="L6816" s="102"/>
      <c r="M6816" s="135"/>
      <c r="N6816"/>
      <c r="O6816"/>
      <c r="P6816"/>
      <c r="Q6816"/>
      <c r="R6816"/>
      <c r="S6816"/>
      <c r="T6816"/>
      <c r="U6816"/>
    </row>
    <row r="6817" spans="1:21" s="105" customFormat="1" x14ac:dyDescent="0.3">
      <c r="A6817"/>
      <c r="B6817"/>
      <c r="C6817"/>
      <c r="D6817"/>
      <c r="E6817"/>
      <c r="F6817"/>
      <c r="G6817"/>
      <c r="H6817"/>
      <c r="I6817"/>
      <c r="J6817" s="102"/>
      <c r="K6817"/>
      <c r="L6817" s="102"/>
      <c r="M6817" s="135"/>
      <c r="N6817"/>
      <c r="O6817"/>
      <c r="P6817"/>
      <c r="Q6817"/>
      <c r="R6817"/>
      <c r="S6817"/>
      <c r="T6817"/>
      <c r="U6817"/>
    </row>
    <row r="6818" spans="1:21" s="105" customFormat="1" x14ac:dyDescent="0.3">
      <c r="A6818"/>
      <c r="B6818"/>
      <c r="C6818"/>
      <c r="D6818"/>
      <c r="E6818"/>
      <c r="F6818"/>
      <c r="G6818"/>
      <c r="H6818"/>
      <c r="I6818"/>
      <c r="J6818" s="102"/>
      <c r="K6818"/>
      <c r="L6818" s="102"/>
      <c r="M6818" s="135"/>
      <c r="N6818"/>
      <c r="O6818"/>
      <c r="P6818"/>
      <c r="Q6818"/>
      <c r="R6818"/>
      <c r="S6818"/>
      <c r="T6818"/>
      <c r="U6818"/>
    </row>
    <row r="6819" spans="1:21" s="105" customFormat="1" x14ac:dyDescent="0.3">
      <c r="A6819"/>
      <c r="B6819"/>
      <c r="C6819"/>
      <c r="D6819"/>
      <c r="E6819"/>
      <c r="F6819"/>
      <c r="G6819"/>
      <c r="H6819"/>
      <c r="I6819"/>
      <c r="J6819" s="102"/>
      <c r="K6819"/>
      <c r="L6819" s="102"/>
      <c r="M6819" s="135"/>
      <c r="N6819"/>
      <c r="O6819"/>
      <c r="P6819"/>
      <c r="Q6819"/>
      <c r="R6819"/>
      <c r="S6819"/>
      <c r="T6819"/>
      <c r="U6819"/>
    </row>
    <row r="6820" spans="1:21" s="105" customFormat="1" x14ac:dyDescent="0.3">
      <c r="A6820"/>
      <c r="B6820"/>
      <c r="C6820"/>
      <c r="D6820"/>
      <c r="E6820"/>
      <c r="F6820"/>
      <c r="G6820"/>
      <c r="H6820"/>
      <c r="I6820"/>
      <c r="J6820" s="102"/>
      <c r="K6820"/>
      <c r="L6820" s="102"/>
      <c r="M6820" s="135"/>
      <c r="N6820"/>
      <c r="O6820"/>
      <c r="P6820"/>
      <c r="Q6820"/>
      <c r="R6820"/>
      <c r="S6820"/>
      <c r="T6820"/>
      <c r="U6820"/>
    </row>
    <row r="6821" spans="1:21" s="105" customFormat="1" x14ac:dyDescent="0.3">
      <c r="A6821"/>
      <c r="B6821"/>
      <c r="C6821"/>
      <c r="D6821"/>
      <c r="E6821"/>
      <c r="F6821"/>
      <c r="G6821"/>
      <c r="H6821"/>
      <c r="I6821"/>
      <c r="J6821" s="102"/>
      <c r="K6821"/>
      <c r="L6821" s="102"/>
      <c r="M6821" s="135"/>
      <c r="N6821"/>
      <c r="O6821"/>
      <c r="P6821"/>
      <c r="Q6821"/>
      <c r="R6821"/>
      <c r="S6821"/>
      <c r="T6821"/>
      <c r="U6821"/>
    </row>
    <row r="6822" spans="1:21" s="105" customFormat="1" x14ac:dyDescent="0.3">
      <c r="A6822"/>
      <c r="B6822"/>
      <c r="C6822"/>
      <c r="D6822"/>
      <c r="E6822"/>
      <c r="F6822"/>
      <c r="G6822"/>
      <c r="H6822"/>
      <c r="I6822"/>
      <c r="J6822" s="102"/>
      <c r="K6822"/>
      <c r="L6822" s="102"/>
      <c r="M6822" s="135"/>
      <c r="N6822"/>
      <c r="O6822"/>
      <c r="P6822"/>
      <c r="Q6822"/>
      <c r="R6822"/>
      <c r="S6822"/>
      <c r="T6822"/>
      <c r="U6822"/>
    </row>
    <row r="6823" spans="1:21" s="105" customFormat="1" x14ac:dyDescent="0.3">
      <c r="A6823"/>
      <c r="B6823"/>
      <c r="C6823"/>
      <c r="D6823"/>
      <c r="E6823"/>
      <c r="F6823"/>
      <c r="G6823"/>
      <c r="H6823"/>
      <c r="I6823"/>
      <c r="J6823" s="102"/>
      <c r="K6823"/>
      <c r="L6823" s="102"/>
      <c r="M6823" s="135"/>
      <c r="N6823"/>
      <c r="O6823"/>
      <c r="P6823"/>
      <c r="Q6823"/>
      <c r="R6823"/>
      <c r="S6823"/>
      <c r="T6823"/>
      <c r="U6823"/>
    </row>
    <row r="6824" spans="1:21" s="105" customFormat="1" x14ac:dyDescent="0.3">
      <c r="A6824"/>
      <c r="B6824"/>
      <c r="C6824"/>
      <c r="D6824"/>
      <c r="E6824"/>
      <c r="F6824"/>
      <c r="G6824"/>
      <c r="H6824"/>
      <c r="I6824"/>
      <c r="J6824" s="102"/>
      <c r="K6824"/>
      <c r="L6824" s="102"/>
      <c r="M6824" s="135"/>
      <c r="N6824"/>
      <c r="O6824"/>
      <c r="P6824"/>
      <c r="Q6824"/>
      <c r="R6824"/>
      <c r="S6824"/>
      <c r="T6824"/>
      <c r="U6824"/>
    </row>
    <row r="6825" spans="1:21" s="105" customFormat="1" x14ac:dyDescent="0.3">
      <c r="A6825"/>
      <c r="B6825"/>
      <c r="C6825"/>
      <c r="D6825"/>
      <c r="E6825"/>
      <c r="F6825"/>
      <c r="G6825"/>
      <c r="H6825"/>
      <c r="I6825"/>
      <c r="J6825" s="102"/>
      <c r="K6825"/>
      <c r="L6825" s="102"/>
      <c r="M6825" s="135"/>
      <c r="N6825"/>
      <c r="O6825"/>
      <c r="P6825"/>
      <c r="Q6825"/>
      <c r="R6825"/>
      <c r="S6825"/>
      <c r="T6825"/>
      <c r="U6825"/>
    </row>
    <row r="6826" spans="1:21" s="105" customFormat="1" x14ac:dyDescent="0.3">
      <c r="A6826"/>
      <c r="B6826"/>
      <c r="C6826"/>
      <c r="D6826"/>
      <c r="E6826"/>
      <c r="F6826"/>
      <c r="G6826"/>
      <c r="H6826"/>
      <c r="I6826"/>
      <c r="J6826" s="102"/>
      <c r="K6826"/>
      <c r="L6826" s="102"/>
      <c r="M6826" s="135"/>
      <c r="N6826"/>
      <c r="O6826"/>
      <c r="P6826"/>
      <c r="Q6826"/>
      <c r="R6826"/>
      <c r="S6826"/>
      <c r="T6826"/>
      <c r="U6826"/>
    </row>
    <row r="6827" spans="1:21" s="105" customFormat="1" x14ac:dyDescent="0.3">
      <c r="A6827"/>
      <c r="B6827"/>
      <c r="C6827"/>
      <c r="D6827"/>
      <c r="E6827"/>
      <c r="F6827"/>
      <c r="G6827"/>
      <c r="H6827"/>
      <c r="I6827"/>
      <c r="J6827" s="102"/>
      <c r="K6827"/>
      <c r="L6827" s="102"/>
      <c r="M6827" s="135"/>
      <c r="N6827"/>
      <c r="O6827"/>
      <c r="P6827"/>
      <c r="Q6827"/>
      <c r="R6827"/>
      <c r="S6827"/>
      <c r="T6827"/>
      <c r="U6827"/>
    </row>
    <row r="6828" spans="1:21" s="105" customFormat="1" x14ac:dyDescent="0.3">
      <c r="A6828"/>
      <c r="B6828"/>
      <c r="C6828"/>
      <c r="D6828"/>
      <c r="E6828"/>
      <c r="F6828"/>
      <c r="G6828"/>
      <c r="H6828"/>
      <c r="I6828"/>
      <c r="J6828" s="102"/>
      <c r="K6828"/>
      <c r="L6828" s="102"/>
      <c r="M6828" s="135"/>
      <c r="N6828"/>
      <c r="O6828"/>
      <c r="P6828"/>
      <c r="Q6828"/>
      <c r="R6828"/>
      <c r="S6828"/>
      <c r="T6828"/>
      <c r="U6828"/>
    </row>
    <row r="6829" spans="1:21" s="105" customFormat="1" x14ac:dyDescent="0.3">
      <c r="A6829"/>
      <c r="B6829"/>
      <c r="C6829"/>
      <c r="D6829"/>
      <c r="E6829"/>
      <c r="F6829"/>
      <c r="G6829"/>
      <c r="H6829"/>
      <c r="I6829"/>
      <c r="J6829" s="102"/>
      <c r="K6829"/>
      <c r="L6829" s="102"/>
      <c r="M6829" s="135"/>
      <c r="N6829"/>
      <c r="O6829"/>
      <c r="P6829"/>
      <c r="Q6829"/>
      <c r="R6829"/>
      <c r="S6829"/>
      <c r="T6829"/>
      <c r="U6829"/>
    </row>
    <row r="6830" spans="1:21" s="105" customFormat="1" x14ac:dyDescent="0.3">
      <c r="A6830"/>
      <c r="B6830"/>
      <c r="C6830"/>
      <c r="D6830"/>
      <c r="E6830"/>
      <c r="F6830"/>
      <c r="G6830"/>
      <c r="H6830"/>
      <c r="I6830"/>
      <c r="J6830" s="102"/>
      <c r="K6830"/>
      <c r="L6830" s="102"/>
      <c r="M6830" s="135"/>
      <c r="N6830"/>
      <c r="O6830"/>
      <c r="P6830"/>
      <c r="Q6830"/>
      <c r="R6830"/>
      <c r="S6830"/>
      <c r="T6830"/>
      <c r="U6830"/>
    </row>
    <row r="6831" spans="1:21" s="105" customFormat="1" x14ac:dyDescent="0.3">
      <c r="A6831"/>
      <c r="B6831"/>
      <c r="C6831"/>
      <c r="D6831"/>
      <c r="E6831"/>
      <c r="F6831"/>
      <c r="G6831"/>
      <c r="H6831"/>
      <c r="I6831"/>
      <c r="J6831" s="102"/>
      <c r="K6831"/>
      <c r="L6831" s="102"/>
      <c r="M6831" s="135"/>
      <c r="N6831"/>
      <c r="O6831"/>
      <c r="P6831"/>
      <c r="Q6831"/>
      <c r="R6831"/>
      <c r="S6831"/>
      <c r="T6831"/>
      <c r="U6831"/>
    </row>
    <row r="6832" spans="1:21" s="105" customFormat="1" x14ac:dyDescent="0.3">
      <c r="A6832"/>
      <c r="B6832"/>
      <c r="C6832"/>
      <c r="D6832"/>
      <c r="E6832"/>
      <c r="F6832"/>
      <c r="G6832"/>
      <c r="H6832"/>
      <c r="I6832"/>
      <c r="J6832" s="102"/>
      <c r="K6832"/>
      <c r="L6832" s="102"/>
      <c r="M6832" s="135"/>
      <c r="N6832"/>
      <c r="O6832"/>
      <c r="P6832"/>
      <c r="Q6832"/>
      <c r="R6832"/>
      <c r="S6832"/>
      <c r="T6832"/>
      <c r="U6832"/>
    </row>
    <row r="6833" spans="1:21" s="105" customFormat="1" x14ac:dyDescent="0.3">
      <c r="A6833"/>
      <c r="B6833"/>
      <c r="C6833"/>
      <c r="D6833"/>
      <c r="E6833"/>
      <c r="F6833"/>
      <c r="G6833"/>
      <c r="H6833"/>
      <c r="I6833"/>
      <c r="J6833" s="102"/>
      <c r="K6833"/>
      <c r="L6833" s="102"/>
      <c r="M6833" s="135"/>
      <c r="N6833"/>
      <c r="O6833"/>
      <c r="P6833"/>
      <c r="Q6833"/>
      <c r="R6833"/>
      <c r="S6833"/>
      <c r="T6833"/>
      <c r="U6833"/>
    </row>
    <row r="6834" spans="1:21" s="105" customFormat="1" x14ac:dyDescent="0.3">
      <c r="A6834"/>
      <c r="B6834"/>
      <c r="C6834"/>
      <c r="D6834"/>
      <c r="E6834"/>
      <c r="F6834"/>
      <c r="G6834"/>
      <c r="H6834"/>
      <c r="I6834"/>
      <c r="J6834" s="102"/>
      <c r="K6834"/>
      <c r="L6834" s="102"/>
      <c r="M6834" s="135"/>
      <c r="N6834"/>
      <c r="O6834"/>
      <c r="P6834"/>
      <c r="Q6834"/>
      <c r="R6834"/>
      <c r="S6834"/>
      <c r="T6834"/>
      <c r="U6834"/>
    </row>
    <row r="6835" spans="1:21" s="105" customFormat="1" x14ac:dyDescent="0.3">
      <c r="A6835"/>
      <c r="B6835"/>
      <c r="C6835"/>
      <c r="D6835"/>
      <c r="E6835"/>
      <c r="F6835"/>
      <c r="G6835"/>
      <c r="H6835"/>
      <c r="I6835"/>
      <c r="J6835" s="102"/>
      <c r="K6835"/>
      <c r="L6835" s="102"/>
      <c r="M6835" s="135"/>
      <c r="N6835"/>
      <c r="O6835"/>
      <c r="P6835"/>
      <c r="Q6835"/>
      <c r="R6835"/>
      <c r="S6835"/>
      <c r="T6835"/>
      <c r="U6835"/>
    </row>
    <row r="6836" spans="1:21" s="105" customFormat="1" x14ac:dyDescent="0.3">
      <c r="A6836"/>
      <c r="B6836"/>
      <c r="C6836"/>
      <c r="D6836"/>
      <c r="E6836"/>
      <c r="F6836"/>
      <c r="G6836"/>
      <c r="H6836"/>
      <c r="I6836"/>
      <c r="J6836" s="102"/>
      <c r="K6836"/>
      <c r="L6836" s="102"/>
      <c r="M6836" s="135"/>
      <c r="N6836"/>
      <c r="O6836"/>
      <c r="P6836"/>
      <c r="Q6836"/>
      <c r="R6836"/>
      <c r="S6836"/>
      <c r="T6836"/>
      <c r="U6836"/>
    </row>
    <row r="6837" spans="1:21" s="105" customFormat="1" x14ac:dyDescent="0.3">
      <c r="A6837"/>
      <c r="B6837"/>
      <c r="C6837"/>
      <c r="D6837"/>
      <c r="E6837"/>
      <c r="F6837"/>
      <c r="G6837"/>
      <c r="H6837"/>
      <c r="I6837"/>
      <c r="J6837" s="102"/>
      <c r="K6837"/>
      <c r="L6837" s="102"/>
      <c r="M6837" s="135"/>
      <c r="N6837"/>
      <c r="O6837"/>
      <c r="P6837"/>
      <c r="Q6837"/>
      <c r="R6837"/>
      <c r="S6837"/>
      <c r="T6837"/>
      <c r="U6837"/>
    </row>
    <row r="6838" spans="1:21" s="105" customFormat="1" x14ac:dyDescent="0.3">
      <c r="A6838"/>
      <c r="B6838"/>
      <c r="C6838"/>
      <c r="D6838"/>
      <c r="E6838"/>
      <c r="F6838"/>
      <c r="G6838"/>
      <c r="H6838"/>
      <c r="I6838"/>
      <c r="J6838" s="102"/>
      <c r="K6838"/>
      <c r="L6838" s="102"/>
      <c r="M6838" s="135"/>
      <c r="N6838"/>
      <c r="O6838"/>
      <c r="P6838"/>
      <c r="Q6838"/>
      <c r="R6838"/>
      <c r="S6838"/>
      <c r="T6838"/>
      <c r="U6838"/>
    </row>
    <row r="6839" spans="1:21" s="105" customFormat="1" x14ac:dyDescent="0.3">
      <c r="A6839"/>
      <c r="B6839"/>
      <c r="C6839"/>
      <c r="D6839"/>
      <c r="E6839"/>
      <c r="F6839"/>
      <c r="G6839"/>
      <c r="H6839"/>
      <c r="I6839"/>
      <c r="J6839" s="102"/>
      <c r="K6839"/>
      <c r="L6839" s="102"/>
      <c r="M6839" s="135"/>
      <c r="N6839"/>
      <c r="O6839"/>
      <c r="P6839"/>
      <c r="Q6839"/>
      <c r="R6839"/>
      <c r="S6839"/>
      <c r="T6839"/>
      <c r="U6839"/>
    </row>
    <row r="6840" spans="1:21" s="105" customFormat="1" x14ac:dyDescent="0.3">
      <c r="A6840"/>
      <c r="B6840"/>
      <c r="C6840"/>
      <c r="D6840"/>
      <c r="E6840"/>
      <c r="F6840"/>
      <c r="G6840"/>
      <c r="H6840"/>
      <c r="I6840"/>
      <c r="J6840" s="102"/>
      <c r="K6840"/>
      <c r="L6840" s="102"/>
      <c r="M6840" s="135"/>
      <c r="N6840"/>
      <c r="O6840"/>
      <c r="P6840"/>
      <c r="Q6840"/>
      <c r="R6840"/>
      <c r="S6840"/>
      <c r="T6840"/>
      <c r="U6840"/>
    </row>
    <row r="6841" spans="1:21" s="105" customFormat="1" x14ac:dyDescent="0.3">
      <c r="A6841"/>
      <c r="B6841"/>
      <c r="C6841"/>
      <c r="D6841"/>
      <c r="E6841"/>
      <c r="F6841"/>
      <c r="G6841"/>
      <c r="H6841"/>
      <c r="I6841"/>
      <c r="J6841" s="102"/>
      <c r="K6841"/>
      <c r="L6841" s="102"/>
      <c r="M6841" s="135"/>
      <c r="N6841"/>
      <c r="O6841"/>
      <c r="P6841"/>
      <c r="Q6841"/>
      <c r="R6841"/>
      <c r="S6841"/>
      <c r="T6841"/>
      <c r="U6841"/>
    </row>
    <row r="6842" spans="1:21" s="105" customFormat="1" x14ac:dyDescent="0.3">
      <c r="A6842"/>
      <c r="B6842"/>
      <c r="C6842"/>
      <c r="D6842"/>
      <c r="E6842"/>
      <c r="F6842"/>
      <c r="G6842"/>
      <c r="H6842"/>
      <c r="I6842"/>
      <c r="J6842" s="102"/>
      <c r="K6842"/>
      <c r="L6842" s="102"/>
      <c r="M6842" s="135"/>
      <c r="N6842"/>
      <c r="O6842"/>
      <c r="P6842"/>
      <c r="Q6842"/>
      <c r="R6842"/>
      <c r="S6842"/>
      <c r="T6842"/>
      <c r="U6842"/>
    </row>
    <row r="6843" spans="1:21" s="105" customFormat="1" x14ac:dyDescent="0.3">
      <c r="A6843"/>
      <c r="B6843"/>
      <c r="C6843"/>
      <c r="D6843"/>
      <c r="E6843"/>
      <c r="F6843"/>
      <c r="G6843"/>
      <c r="H6843"/>
      <c r="I6843"/>
      <c r="J6843" s="102"/>
      <c r="K6843"/>
      <c r="L6843" s="102"/>
      <c r="M6843" s="135"/>
      <c r="N6843"/>
      <c r="O6843"/>
      <c r="P6843"/>
      <c r="Q6843"/>
      <c r="R6843"/>
      <c r="S6843"/>
      <c r="T6843"/>
      <c r="U6843"/>
    </row>
    <row r="6844" spans="1:21" s="105" customFormat="1" x14ac:dyDescent="0.3">
      <c r="A6844"/>
      <c r="B6844"/>
      <c r="C6844"/>
      <c r="D6844"/>
      <c r="E6844"/>
      <c r="F6844"/>
      <c r="G6844"/>
      <c r="H6844"/>
      <c r="I6844"/>
      <c r="J6844" s="102"/>
      <c r="K6844"/>
      <c r="L6844" s="102"/>
      <c r="M6844" s="135"/>
      <c r="N6844"/>
      <c r="O6844"/>
      <c r="P6844"/>
      <c r="Q6844"/>
      <c r="R6844"/>
      <c r="S6844"/>
      <c r="T6844"/>
      <c r="U6844"/>
    </row>
    <row r="6845" spans="1:21" s="105" customFormat="1" x14ac:dyDescent="0.3">
      <c r="A6845"/>
      <c r="B6845"/>
      <c r="C6845"/>
      <c r="D6845"/>
      <c r="E6845"/>
      <c r="F6845"/>
      <c r="G6845"/>
      <c r="H6845"/>
      <c r="I6845"/>
      <c r="J6845" s="102"/>
      <c r="K6845"/>
      <c r="L6845" s="102"/>
      <c r="M6845" s="135"/>
      <c r="N6845"/>
      <c r="O6845"/>
      <c r="P6845"/>
      <c r="Q6845"/>
      <c r="R6845"/>
      <c r="S6845"/>
      <c r="T6845"/>
      <c r="U6845"/>
    </row>
    <row r="6846" spans="1:21" s="105" customFormat="1" x14ac:dyDescent="0.3">
      <c r="A6846"/>
      <c r="B6846"/>
      <c r="C6846"/>
      <c r="D6846"/>
      <c r="E6846"/>
      <c r="F6846"/>
      <c r="G6846"/>
      <c r="H6846"/>
      <c r="I6846"/>
      <c r="J6846" s="102"/>
      <c r="K6846"/>
      <c r="L6846" s="102"/>
      <c r="M6846" s="135"/>
      <c r="N6846"/>
      <c r="O6846"/>
      <c r="P6846"/>
      <c r="Q6846"/>
      <c r="R6846"/>
      <c r="S6846"/>
      <c r="T6846"/>
      <c r="U6846"/>
    </row>
    <row r="6847" spans="1:21" s="105" customFormat="1" x14ac:dyDescent="0.3">
      <c r="A6847"/>
      <c r="B6847"/>
      <c r="C6847"/>
      <c r="D6847"/>
      <c r="E6847"/>
      <c r="F6847"/>
      <c r="G6847"/>
      <c r="H6847"/>
      <c r="I6847"/>
      <c r="J6847" s="102"/>
      <c r="K6847"/>
      <c r="L6847" s="102"/>
      <c r="M6847" s="135"/>
      <c r="N6847"/>
      <c r="O6847"/>
      <c r="P6847"/>
      <c r="Q6847"/>
      <c r="R6847"/>
      <c r="S6847"/>
      <c r="T6847"/>
      <c r="U6847"/>
    </row>
    <row r="6848" spans="1:21" s="105" customFormat="1" x14ac:dyDescent="0.3">
      <c r="A6848"/>
      <c r="B6848"/>
      <c r="C6848"/>
      <c r="D6848"/>
      <c r="E6848"/>
      <c r="F6848"/>
      <c r="G6848"/>
      <c r="H6848"/>
      <c r="I6848"/>
      <c r="J6848" s="102"/>
      <c r="K6848"/>
      <c r="L6848" s="102"/>
      <c r="M6848" s="135"/>
      <c r="N6848"/>
      <c r="O6848"/>
      <c r="P6848"/>
      <c r="Q6848"/>
      <c r="R6848"/>
      <c r="S6848"/>
      <c r="T6848"/>
      <c r="U6848"/>
    </row>
    <row r="6849" spans="1:21" s="105" customFormat="1" x14ac:dyDescent="0.3">
      <c r="A6849"/>
      <c r="B6849"/>
      <c r="C6849"/>
      <c r="D6849"/>
      <c r="E6849"/>
      <c r="F6849"/>
      <c r="G6849"/>
      <c r="H6849"/>
      <c r="I6849"/>
      <c r="J6849" s="102"/>
      <c r="K6849"/>
      <c r="L6849" s="102"/>
      <c r="M6849" s="135"/>
      <c r="N6849"/>
      <c r="O6849"/>
      <c r="P6849"/>
      <c r="Q6849"/>
      <c r="R6849"/>
      <c r="S6849"/>
      <c r="T6849"/>
      <c r="U6849"/>
    </row>
    <row r="6850" spans="1:21" s="105" customFormat="1" x14ac:dyDescent="0.3">
      <c r="A6850"/>
      <c r="B6850"/>
      <c r="C6850"/>
      <c r="D6850"/>
      <c r="E6850"/>
      <c r="F6850"/>
      <c r="G6850"/>
      <c r="H6850"/>
      <c r="I6850"/>
      <c r="J6850" s="102"/>
      <c r="K6850"/>
      <c r="L6850" s="102"/>
      <c r="M6850" s="135"/>
      <c r="N6850"/>
      <c r="O6850"/>
      <c r="P6850"/>
      <c r="Q6850"/>
      <c r="R6850"/>
      <c r="S6850"/>
      <c r="T6850"/>
      <c r="U6850"/>
    </row>
    <row r="6851" spans="1:21" s="105" customFormat="1" x14ac:dyDescent="0.3">
      <c r="A6851"/>
      <c r="B6851"/>
      <c r="C6851"/>
      <c r="D6851"/>
      <c r="E6851"/>
      <c r="F6851"/>
      <c r="G6851"/>
      <c r="H6851"/>
      <c r="I6851"/>
      <c r="J6851" s="102"/>
      <c r="K6851"/>
      <c r="L6851" s="102"/>
      <c r="M6851" s="135"/>
      <c r="N6851"/>
      <c r="O6851"/>
      <c r="P6851"/>
      <c r="Q6851"/>
      <c r="R6851"/>
      <c r="S6851"/>
      <c r="T6851"/>
      <c r="U6851"/>
    </row>
    <row r="6852" spans="1:21" s="105" customFormat="1" x14ac:dyDescent="0.3">
      <c r="A6852"/>
      <c r="B6852"/>
      <c r="C6852"/>
      <c r="D6852"/>
      <c r="E6852"/>
      <c r="F6852"/>
      <c r="G6852"/>
      <c r="H6852"/>
      <c r="I6852"/>
      <c r="J6852" s="102"/>
      <c r="K6852"/>
      <c r="L6852" s="102"/>
      <c r="M6852" s="135"/>
      <c r="N6852"/>
      <c r="O6852"/>
      <c r="P6852"/>
      <c r="Q6852"/>
      <c r="R6852"/>
      <c r="S6852"/>
      <c r="T6852"/>
      <c r="U6852"/>
    </row>
    <row r="6853" spans="1:21" s="105" customFormat="1" x14ac:dyDescent="0.3">
      <c r="A6853"/>
      <c r="B6853"/>
      <c r="C6853"/>
      <c r="D6853"/>
      <c r="E6853"/>
      <c r="F6853"/>
      <c r="G6853"/>
      <c r="H6853"/>
      <c r="I6853"/>
      <c r="J6853" s="102"/>
      <c r="K6853"/>
      <c r="L6853" s="102"/>
      <c r="M6853" s="135"/>
      <c r="N6853"/>
      <c r="O6853"/>
      <c r="P6853"/>
      <c r="Q6853"/>
      <c r="R6853"/>
      <c r="S6853"/>
      <c r="T6853"/>
      <c r="U6853"/>
    </row>
    <row r="6854" spans="1:21" s="105" customFormat="1" x14ac:dyDescent="0.3">
      <c r="A6854"/>
      <c r="B6854"/>
      <c r="C6854"/>
      <c r="D6854"/>
      <c r="E6854"/>
      <c r="F6854"/>
      <c r="G6854"/>
      <c r="H6854"/>
      <c r="I6854"/>
      <c r="J6854" s="102"/>
      <c r="K6854"/>
      <c r="L6854" s="102"/>
      <c r="M6854" s="135"/>
      <c r="N6854"/>
      <c r="O6854"/>
      <c r="P6854"/>
      <c r="Q6854"/>
      <c r="R6854"/>
      <c r="S6854"/>
      <c r="T6854"/>
      <c r="U6854"/>
    </row>
    <row r="6855" spans="1:21" s="105" customFormat="1" x14ac:dyDescent="0.3">
      <c r="A6855"/>
      <c r="B6855"/>
      <c r="C6855"/>
      <c r="D6855"/>
      <c r="E6855"/>
      <c r="F6855"/>
      <c r="G6855"/>
      <c r="H6855"/>
      <c r="I6855"/>
      <c r="J6855" s="102"/>
      <c r="K6855"/>
      <c r="L6855" s="102"/>
      <c r="M6855" s="135"/>
      <c r="N6855"/>
      <c r="O6855"/>
      <c r="P6855"/>
      <c r="Q6855"/>
      <c r="R6855"/>
      <c r="S6855"/>
      <c r="T6855"/>
      <c r="U6855"/>
    </row>
    <row r="6856" spans="1:21" s="105" customFormat="1" x14ac:dyDescent="0.3">
      <c r="A6856"/>
      <c r="B6856"/>
      <c r="C6856"/>
      <c r="D6856"/>
      <c r="E6856"/>
      <c r="F6856"/>
      <c r="G6856"/>
      <c r="H6856"/>
      <c r="I6856"/>
      <c r="J6856" s="102"/>
      <c r="K6856"/>
      <c r="L6856" s="102"/>
      <c r="M6856" s="135"/>
      <c r="N6856"/>
      <c r="O6856"/>
      <c r="P6856"/>
      <c r="Q6856"/>
      <c r="R6856"/>
      <c r="S6856"/>
      <c r="T6856"/>
      <c r="U6856"/>
    </row>
    <row r="6857" spans="1:21" s="105" customFormat="1" x14ac:dyDescent="0.3">
      <c r="A6857"/>
      <c r="B6857"/>
      <c r="C6857"/>
      <c r="D6857"/>
      <c r="E6857"/>
      <c r="F6857"/>
      <c r="G6857"/>
      <c r="H6857"/>
      <c r="I6857"/>
      <c r="J6857" s="102"/>
      <c r="K6857"/>
      <c r="L6857" s="102"/>
      <c r="M6857" s="135"/>
      <c r="N6857"/>
      <c r="O6857"/>
      <c r="P6857"/>
      <c r="Q6857"/>
      <c r="R6857"/>
      <c r="S6857"/>
      <c r="T6857"/>
      <c r="U6857"/>
    </row>
    <row r="6858" spans="1:21" s="105" customFormat="1" x14ac:dyDescent="0.3">
      <c r="A6858"/>
      <c r="B6858"/>
      <c r="C6858"/>
      <c r="D6858"/>
      <c r="E6858"/>
      <c r="F6858"/>
      <c r="G6858"/>
      <c r="H6858"/>
      <c r="I6858"/>
      <c r="J6858" s="102"/>
      <c r="K6858"/>
      <c r="L6858" s="102"/>
      <c r="M6858" s="135"/>
      <c r="N6858"/>
      <c r="O6858"/>
      <c r="P6858"/>
      <c r="Q6858"/>
      <c r="R6858"/>
      <c r="S6858"/>
      <c r="T6858"/>
      <c r="U6858"/>
    </row>
    <row r="6859" spans="1:21" s="105" customFormat="1" x14ac:dyDescent="0.3">
      <c r="A6859"/>
      <c r="B6859"/>
      <c r="C6859"/>
      <c r="D6859"/>
      <c r="E6859"/>
      <c r="F6859"/>
      <c r="G6859"/>
      <c r="H6859"/>
      <c r="I6859"/>
      <c r="J6859" s="102"/>
      <c r="K6859"/>
      <c r="L6859" s="102"/>
      <c r="M6859" s="135"/>
      <c r="N6859"/>
      <c r="O6859"/>
      <c r="P6859"/>
      <c r="Q6859"/>
      <c r="R6859"/>
      <c r="S6859"/>
      <c r="T6859"/>
      <c r="U6859"/>
    </row>
    <row r="6860" spans="1:21" s="105" customFormat="1" x14ac:dyDescent="0.3">
      <c r="A6860"/>
      <c r="B6860"/>
      <c r="C6860"/>
      <c r="D6860"/>
      <c r="E6860"/>
      <c r="F6860"/>
      <c r="G6860"/>
      <c r="H6860"/>
      <c r="I6860"/>
      <c r="J6860" s="102"/>
      <c r="K6860"/>
      <c r="L6860" s="102"/>
      <c r="M6860" s="135"/>
      <c r="N6860"/>
      <c r="O6860"/>
      <c r="P6860"/>
      <c r="Q6860"/>
      <c r="R6860"/>
      <c r="S6860"/>
      <c r="T6860"/>
      <c r="U6860"/>
    </row>
    <row r="6861" spans="1:21" s="105" customFormat="1" x14ac:dyDescent="0.3">
      <c r="A6861"/>
      <c r="B6861"/>
      <c r="C6861"/>
      <c r="D6861"/>
      <c r="E6861"/>
      <c r="F6861"/>
      <c r="G6861"/>
      <c r="H6861"/>
      <c r="I6861"/>
      <c r="J6861" s="102"/>
      <c r="K6861"/>
      <c r="L6861" s="102"/>
      <c r="M6861" s="135"/>
      <c r="N6861"/>
      <c r="O6861"/>
      <c r="P6861"/>
      <c r="Q6861"/>
      <c r="R6861"/>
      <c r="S6861"/>
      <c r="T6861"/>
      <c r="U6861"/>
    </row>
    <row r="6862" spans="1:21" s="105" customFormat="1" x14ac:dyDescent="0.3">
      <c r="A6862"/>
      <c r="B6862"/>
      <c r="C6862"/>
      <c r="D6862"/>
      <c r="E6862"/>
      <c r="F6862"/>
      <c r="G6862"/>
      <c r="H6862"/>
      <c r="I6862"/>
      <c r="J6862" s="102"/>
      <c r="K6862"/>
      <c r="L6862" s="102"/>
      <c r="M6862" s="135"/>
      <c r="N6862"/>
      <c r="O6862"/>
      <c r="P6862"/>
      <c r="Q6862"/>
      <c r="R6862"/>
      <c r="S6862"/>
      <c r="T6862"/>
      <c r="U6862"/>
    </row>
    <row r="6863" spans="1:21" s="105" customFormat="1" x14ac:dyDescent="0.3">
      <c r="A6863"/>
      <c r="B6863"/>
      <c r="C6863"/>
      <c r="D6863"/>
      <c r="E6863"/>
      <c r="F6863"/>
      <c r="G6863"/>
      <c r="H6863"/>
      <c r="I6863"/>
      <c r="J6863" s="102"/>
      <c r="K6863"/>
      <c r="L6863" s="102"/>
      <c r="M6863" s="135"/>
      <c r="N6863"/>
      <c r="O6863"/>
      <c r="P6863"/>
      <c r="Q6863"/>
      <c r="R6863"/>
      <c r="S6863"/>
      <c r="T6863"/>
      <c r="U6863"/>
    </row>
    <row r="6864" spans="1:21" s="105" customFormat="1" x14ac:dyDescent="0.3">
      <c r="A6864"/>
      <c r="B6864"/>
      <c r="C6864"/>
      <c r="D6864"/>
      <c r="E6864"/>
      <c r="F6864"/>
      <c r="G6864"/>
      <c r="H6864"/>
      <c r="I6864"/>
      <c r="J6864" s="102"/>
      <c r="K6864"/>
      <c r="L6864" s="102"/>
      <c r="M6864" s="135"/>
      <c r="N6864"/>
      <c r="O6864"/>
      <c r="P6864"/>
      <c r="Q6864"/>
      <c r="R6864"/>
      <c r="S6864"/>
      <c r="T6864"/>
      <c r="U6864"/>
    </row>
    <row r="6865" spans="1:21" s="105" customFormat="1" x14ac:dyDescent="0.3">
      <c r="A6865"/>
      <c r="B6865"/>
      <c r="C6865"/>
      <c r="D6865"/>
      <c r="E6865"/>
      <c r="F6865"/>
      <c r="G6865"/>
      <c r="H6865"/>
      <c r="I6865"/>
      <c r="J6865" s="102"/>
      <c r="K6865"/>
      <c r="L6865" s="102"/>
      <c r="M6865" s="135"/>
      <c r="N6865"/>
      <c r="O6865"/>
      <c r="P6865"/>
      <c r="Q6865"/>
      <c r="R6865"/>
      <c r="S6865"/>
      <c r="T6865"/>
      <c r="U6865"/>
    </row>
    <row r="6866" spans="1:21" s="105" customFormat="1" x14ac:dyDescent="0.3">
      <c r="A6866"/>
      <c r="B6866"/>
      <c r="C6866"/>
      <c r="D6866"/>
      <c r="E6866"/>
      <c r="F6866"/>
      <c r="G6866"/>
      <c r="H6866"/>
      <c r="I6866"/>
      <c r="J6866" s="102"/>
      <c r="K6866"/>
      <c r="L6866" s="102"/>
      <c r="M6866" s="135"/>
      <c r="N6866"/>
      <c r="O6866"/>
      <c r="P6866"/>
      <c r="Q6866"/>
      <c r="R6866"/>
      <c r="S6866"/>
      <c r="T6866"/>
      <c r="U6866"/>
    </row>
    <row r="6867" spans="1:21" s="105" customFormat="1" x14ac:dyDescent="0.3">
      <c r="A6867"/>
      <c r="B6867"/>
      <c r="C6867"/>
      <c r="D6867"/>
      <c r="E6867"/>
      <c r="F6867"/>
      <c r="G6867"/>
      <c r="H6867"/>
      <c r="I6867"/>
      <c r="J6867" s="102"/>
      <c r="K6867"/>
      <c r="L6867" s="102"/>
      <c r="M6867" s="135"/>
      <c r="N6867"/>
      <c r="O6867"/>
      <c r="P6867"/>
      <c r="Q6867"/>
      <c r="R6867"/>
      <c r="S6867"/>
      <c r="T6867"/>
      <c r="U6867"/>
    </row>
    <row r="6868" spans="1:21" s="105" customFormat="1" x14ac:dyDescent="0.3">
      <c r="A6868"/>
      <c r="B6868"/>
      <c r="C6868"/>
      <c r="D6868"/>
      <c r="E6868"/>
      <c r="F6868"/>
      <c r="G6868"/>
      <c r="H6868"/>
      <c r="I6868"/>
      <c r="J6868" s="102"/>
      <c r="K6868"/>
      <c r="L6868" s="102"/>
      <c r="M6868" s="135"/>
      <c r="N6868"/>
      <c r="O6868"/>
      <c r="P6868"/>
      <c r="Q6868"/>
      <c r="R6868"/>
      <c r="S6868"/>
      <c r="T6868"/>
      <c r="U6868"/>
    </row>
    <row r="6869" spans="1:21" s="105" customFormat="1" x14ac:dyDescent="0.3">
      <c r="A6869"/>
      <c r="B6869"/>
      <c r="C6869"/>
      <c r="D6869"/>
      <c r="E6869"/>
      <c r="F6869"/>
      <c r="G6869"/>
      <c r="H6869"/>
      <c r="I6869"/>
      <c r="J6869" s="102"/>
      <c r="K6869"/>
      <c r="L6869" s="102"/>
      <c r="M6869" s="135"/>
      <c r="N6869"/>
      <c r="O6869"/>
      <c r="P6869"/>
      <c r="Q6869"/>
      <c r="R6869"/>
      <c r="S6869"/>
      <c r="T6869"/>
      <c r="U6869"/>
    </row>
    <row r="6870" spans="1:21" s="105" customFormat="1" x14ac:dyDescent="0.3">
      <c r="A6870"/>
      <c r="B6870"/>
      <c r="C6870"/>
      <c r="D6870"/>
      <c r="E6870"/>
      <c r="F6870"/>
      <c r="G6870"/>
      <c r="H6870"/>
      <c r="I6870"/>
      <c r="J6870" s="102"/>
      <c r="K6870"/>
      <c r="L6870" s="102"/>
      <c r="M6870" s="135"/>
      <c r="N6870"/>
      <c r="O6870"/>
      <c r="P6870"/>
      <c r="Q6870"/>
      <c r="R6870"/>
      <c r="S6870"/>
      <c r="T6870"/>
      <c r="U6870"/>
    </row>
    <row r="6871" spans="1:21" s="105" customFormat="1" x14ac:dyDescent="0.3">
      <c r="A6871"/>
      <c r="B6871"/>
      <c r="C6871"/>
      <c r="D6871"/>
      <c r="E6871"/>
      <c r="F6871"/>
      <c r="G6871"/>
      <c r="H6871"/>
      <c r="I6871"/>
      <c r="J6871" s="102"/>
      <c r="K6871"/>
      <c r="L6871" s="102"/>
      <c r="M6871" s="135"/>
      <c r="N6871"/>
      <c r="O6871"/>
      <c r="P6871"/>
      <c r="Q6871"/>
      <c r="R6871"/>
      <c r="S6871"/>
      <c r="T6871"/>
      <c r="U6871"/>
    </row>
    <row r="6872" spans="1:21" s="105" customFormat="1" x14ac:dyDescent="0.3">
      <c r="A6872"/>
      <c r="B6872"/>
      <c r="C6872"/>
      <c r="D6872"/>
      <c r="E6872"/>
      <c r="F6872"/>
      <c r="G6872"/>
      <c r="H6872"/>
      <c r="I6872"/>
      <c r="J6872" s="102"/>
      <c r="K6872"/>
      <c r="L6872" s="102"/>
      <c r="M6872" s="135"/>
      <c r="N6872"/>
      <c r="O6872"/>
      <c r="P6872"/>
      <c r="Q6872"/>
      <c r="R6872"/>
      <c r="S6872"/>
      <c r="T6872"/>
      <c r="U6872"/>
    </row>
    <row r="6873" spans="1:21" s="105" customFormat="1" x14ac:dyDescent="0.3">
      <c r="A6873"/>
      <c r="B6873"/>
      <c r="C6873"/>
      <c r="D6873"/>
      <c r="E6873"/>
      <c r="F6873"/>
      <c r="G6873"/>
      <c r="H6873"/>
      <c r="I6873"/>
      <c r="J6873" s="102"/>
      <c r="K6873"/>
      <c r="L6873" s="102"/>
      <c r="M6873" s="135"/>
      <c r="N6873"/>
      <c r="O6873"/>
      <c r="P6873"/>
      <c r="Q6873"/>
      <c r="R6873"/>
      <c r="S6873"/>
      <c r="T6873"/>
      <c r="U6873"/>
    </row>
    <row r="6874" spans="1:21" s="105" customFormat="1" x14ac:dyDescent="0.3">
      <c r="A6874"/>
      <c r="B6874"/>
      <c r="C6874"/>
      <c r="D6874"/>
      <c r="E6874"/>
      <c r="F6874"/>
      <c r="G6874"/>
      <c r="H6874"/>
      <c r="I6874"/>
      <c r="J6874" s="102"/>
      <c r="K6874"/>
      <c r="L6874" s="102"/>
      <c r="M6874" s="135"/>
      <c r="N6874"/>
      <c r="O6874"/>
      <c r="P6874"/>
      <c r="Q6874"/>
      <c r="R6874"/>
      <c r="S6874"/>
      <c r="T6874"/>
      <c r="U6874"/>
    </row>
    <row r="6875" spans="1:21" s="105" customFormat="1" x14ac:dyDescent="0.3">
      <c r="A6875"/>
      <c r="B6875"/>
      <c r="C6875"/>
      <c r="D6875"/>
      <c r="E6875"/>
      <c r="F6875"/>
      <c r="G6875"/>
      <c r="H6875"/>
      <c r="I6875"/>
      <c r="J6875" s="102"/>
      <c r="K6875"/>
      <c r="L6875" s="102"/>
      <c r="M6875" s="135"/>
      <c r="N6875"/>
      <c r="O6875"/>
      <c r="P6875"/>
      <c r="Q6875"/>
      <c r="R6875"/>
      <c r="S6875"/>
      <c r="T6875"/>
      <c r="U6875"/>
    </row>
    <row r="6876" spans="1:21" s="105" customFormat="1" x14ac:dyDescent="0.3">
      <c r="A6876"/>
      <c r="B6876"/>
      <c r="C6876"/>
      <c r="D6876"/>
      <c r="E6876"/>
      <c r="F6876"/>
      <c r="G6876"/>
      <c r="H6876"/>
      <c r="I6876"/>
      <c r="J6876" s="102"/>
      <c r="K6876"/>
      <c r="L6876" s="102"/>
      <c r="M6876" s="135"/>
      <c r="N6876"/>
      <c r="O6876"/>
      <c r="P6876"/>
      <c r="Q6876"/>
      <c r="R6876"/>
      <c r="S6876"/>
      <c r="T6876"/>
      <c r="U6876"/>
    </row>
    <row r="6877" spans="1:21" s="105" customFormat="1" x14ac:dyDescent="0.3">
      <c r="A6877"/>
      <c r="B6877"/>
      <c r="C6877"/>
      <c r="D6877"/>
      <c r="E6877"/>
      <c r="F6877"/>
      <c r="G6877"/>
      <c r="H6877"/>
      <c r="I6877"/>
      <c r="J6877" s="102"/>
      <c r="K6877"/>
      <c r="L6877" s="102"/>
      <c r="M6877" s="135"/>
      <c r="N6877"/>
      <c r="O6877"/>
      <c r="P6877"/>
      <c r="Q6877"/>
      <c r="R6877"/>
      <c r="S6877"/>
      <c r="T6877"/>
      <c r="U6877"/>
    </row>
    <row r="6878" spans="1:21" s="105" customFormat="1" x14ac:dyDescent="0.3">
      <c r="A6878"/>
      <c r="B6878"/>
      <c r="C6878"/>
      <c r="D6878"/>
      <c r="E6878"/>
      <c r="F6878"/>
      <c r="G6878"/>
      <c r="H6878"/>
      <c r="I6878"/>
      <c r="J6878" s="102"/>
      <c r="K6878"/>
      <c r="L6878" s="102"/>
      <c r="M6878" s="135"/>
      <c r="N6878"/>
      <c r="O6878"/>
      <c r="P6878"/>
      <c r="Q6878"/>
      <c r="R6878"/>
      <c r="S6878"/>
      <c r="T6878"/>
      <c r="U6878"/>
    </row>
    <row r="6879" spans="1:21" s="105" customFormat="1" x14ac:dyDescent="0.3">
      <c r="A6879"/>
      <c r="B6879"/>
      <c r="C6879"/>
      <c r="D6879"/>
      <c r="E6879"/>
      <c r="F6879"/>
      <c r="G6879"/>
      <c r="H6879"/>
      <c r="I6879"/>
      <c r="J6879" s="102"/>
      <c r="K6879"/>
      <c r="L6879" s="102"/>
      <c r="M6879" s="135"/>
      <c r="N6879"/>
      <c r="O6879"/>
      <c r="P6879"/>
      <c r="Q6879"/>
      <c r="R6879"/>
      <c r="S6879"/>
      <c r="T6879"/>
      <c r="U6879"/>
    </row>
    <row r="6880" spans="1:21" s="105" customFormat="1" x14ac:dyDescent="0.3">
      <c r="A6880"/>
      <c r="B6880"/>
      <c r="C6880"/>
      <c r="D6880"/>
      <c r="E6880"/>
      <c r="F6880"/>
      <c r="G6880"/>
      <c r="H6880"/>
      <c r="I6880"/>
      <c r="J6880" s="102"/>
      <c r="K6880"/>
      <c r="L6880" s="102"/>
      <c r="M6880" s="135"/>
      <c r="N6880"/>
      <c r="O6880"/>
      <c r="P6880"/>
      <c r="Q6880"/>
      <c r="R6880"/>
      <c r="S6880"/>
      <c r="T6880"/>
      <c r="U6880"/>
    </row>
    <row r="6881" spans="1:21" s="105" customFormat="1" x14ac:dyDescent="0.3">
      <c r="A6881"/>
      <c r="B6881"/>
      <c r="C6881"/>
      <c r="D6881"/>
      <c r="E6881"/>
      <c r="F6881"/>
      <c r="G6881"/>
      <c r="H6881"/>
      <c r="I6881"/>
      <c r="J6881" s="102"/>
      <c r="K6881"/>
      <c r="L6881" s="102"/>
      <c r="M6881" s="135"/>
      <c r="N6881"/>
      <c r="O6881"/>
      <c r="P6881"/>
      <c r="Q6881"/>
      <c r="R6881"/>
      <c r="S6881"/>
      <c r="T6881"/>
      <c r="U6881"/>
    </row>
    <row r="6882" spans="1:21" s="105" customFormat="1" x14ac:dyDescent="0.3">
      <c r="A6882"/>
      <c r="B6882"/>
      <c r="C6882"/>
      <c r="D6882"/>
      <c r="E6882"/>
      <c r="F6882"/>
      <c r="G6882"/>
      <c r="H6882"/>
      <c r="I6882"/>
      <c r="J6882" s="102"/>
      <c r="K6882"/>
      <c r="L6882" s="102"/>
      <c r="M6882" s="135"/>
      <c r="N6882"/>
      <c r="O6882"/>
      <c r="P6882"/>
      <c r="Q6882"/>
      <c r="R6882"/>
      <c r="S6882"/>
      <c r="T6882"/>
      <c r="U6882"/>
    </row>
    <row r="6883" spans="1:21" s="105" customFormat="1" x14ac:dyDescent="0.3">
      <c r="A6883"/>
      <c r="B6883"/>
      <c r="C6883"/>
      <c r="D6883"/>
      <c r="E6883"/>
      <c r="F6883"/>
      <c r="G6883"/>
      <c r="H6883"/>
      <c r="I6883"/>
      <c r="J6883" s="102"/>
      <c r="K6883"/>
      <c r="L6883" s="102"/>
      <c r="M6883" s="135"/>
      <c r="N6883"/>
      <c r="O6883"/>
      <c r="P6883"/>
      <c r="Q6883"/>
      <c r="R6883"/>
      <c r="S6883"/>
      <c r="T6883"/>
      <c r="U6883"/>
    </row>
    <row r="6884" spans="1:21" s="105" customFormat="1" x14ac:dyDescent="0.3">
      <c r="A6884"/>
      <c r="B6884"/>
      <c r="C6884"/>
      <c r="D6884"/>
      <c r="E6884"/>
      <c r="F6884"/>
      <c r="G6884"/>
      <c r="H6884"/>
      <c r="I6884"/>
      <c r="J6884" s="102"/>
      <c r="K6884"/>
      <c r="L6884" s="102"/>
      <c r="M6884" s="135"/>
      <c r="N6884"/>
      <c r="O6884"/>
      <c r="P6884"/>
      <c r="Q6884"/>
      <c r="R6884"/>
      <c r="S6884"/>
      <c r="T6884"/>
      <c r="U6884"/>
    </row>
    <row r="6885" spans="1:21" s="105" customFormat="1" x14ac:dyDescent="0.3">
      <c r="A6885"/>
      <c r="B6885"/>
      <c r="C6885"/>
      <c r="D6885"/>
      <c r="E6885"/>
      <c r="F6885"/>
      <c r="G6885"/>
      <c r="H6885"/>
      <c r="I6885"/>
      <c r="J6885" s="102"/>
      <c r="K6885"/>
      <c r="L6885" s="102"/>
      <c r="M6885" s="135"/>
      <c r="N6885"/>
      <c r="O6885"/>
      <c r="P6885"/>
      <c r="Q6885"/>
      <c r="R6885"/>
      <c r="S6885"/>
      <c r="T6885"/>
      <c r="U6885"/>
    </row>
    <row r="6886" spans="1:21" s="105" customFormat="1" x14ac:dyDescent="0.3">
      <c r="A6886"/>
      <c r="B6886"/>
      <c r="C6886"/>
      <c r="D6886"/>
      <c r="E6886"/>
      <c r="F6886"/>
      <c r="G6886"/>
      <c r="H6886"/>
      <c r="I6886"/>
      <c r="J6886" s="102"/>
      <c r="K6886"/>
      <c r="L6886" s="102"/>
      <c r="M6886" s="135"/>
      <c r="N6886"/>
      <c r="O6886"/>
      <c r="P6886"/>
      <c r="Q6886"/>
      <c r="R6886"/>
      <c r="S6886"/>
      <c r="T6886"/>
      <c r="U6886"/>
    </row>
    <row r="6887" spans="1:21" s="105" customFormat="1" x14ac:dyDescent="0.3">
      <c r="A6887"/>
      <c r="B6887"/>
      <c r="C6887"/>
      <c r="D6887"/>
      <c r="E6887"/>
      <c r="F6887"/>
      <c r="G6887"/>
      <c r="H6887"/>
      <c r="I6887"/>
      <c r="J6887" s="102"/>
      <c r="K6887"/>
      <c r="L6887" s="102"/>
      <c r="M6887" s="135"/>
      <c r="N6887"/>
      <c r="O6887"/>
      <c r="P6887"/>
      <c r="Q6887"/>
      <c r="R6887"/>
      <c r="S6887"/>
      <c r="T6887"/>
      <c r="U6887"/>
    </row>
    <row r="6888" spans="1:21" s="105" customFormat="1" x14ac:dyDescent="0.3">
      <c r="A6888"/>
      <c r="B6888"/>
      <c r="C6888"/>
      <c r="D6888"/>
      <c r="E6888"/>
      <c r="F6888"/>
      <c r="G6888"/>
      <c r="H6888"/>
      <c r="I6888"/>
      <c r="J6888" s="102"/>
      <c r="K6888"/>
      <c r="L6888" s="102"/>
      <c r="M6888" s="135"/>
      <c r="N6888"/>
      <c r="O6888"/>
      <c r="P6888"/>
      <c r="Q6888"/>
      <c r="R6888"/>
      <c r="S6888"/>
      <c r="T6888"/>
      <c r="U6888"/>
    </row>
    <row r="6889" spans="1:21" s="105" customFormat="1" x14ac:dyDescent="0.3">
      <c r="A6889"/>
      <c r="B6889"/>
      <c r="C6889"/>
      <c r="D6889"/>
      <c r="E6889"/>
      <c r="F6889"/>
      <c r="G6889"/>
      <c r="H6889"/>
      <c r="I6889"/>
      <c r="J6889" s="102"/>
      <c r="K6889"/>
      <c r="L6889" s="102"/>
      <c r="M6889" s="135"/>
      <c r="N6889"/>
      <c r="O6889"/>
      <c r="P6889"/>
      <c r="Q6889"/>
      <c r="R6889"/>
      <c r="S6889"/>
      <c r="T6889"/>
      <c r="U6889"/>
    </row>
    <row r="6890" spans="1:21" s="105" customFormat="1" x14ac:dyDescent="0.3">
      <c r="A6890"/>
      <c r="B6890"/>
      <c r="C6890"/>
      <c r="D6890"/>
      <c r="E6890"/>
      <c r="F6890"/>
      <c r="G6890"/>
      <c r="H6890"/>
      <c r="I6890"/>
      <c r="J6890" s="102"/>
      <c r="K6890"/>
      <c r="L6890" s="102"/>
      <c r="M6890" s="135"/>
      <c r="N6890"/>
      <c r="O6890"/>
      <c r="P6890"/>
      <c r="Q6890"/>
      <c r="R6890"/>
      <c r="S6890"/>
      <c r="T6890"/>
      <c r="U6890"/>
    </row>
    <row r="6891" spans="1:21" s="105" customFormat="1" x14ac:dyDescent="0.3">
      <c r="A6891"/>
      <c r="B6891"/>
      <c r="C6891"/>
      <c r="D6891"/>
      <c r="E6891"/>
      <c r="F6891"/>
      <c r="G6891"/>
      <c r="H6891"/>
      <c r="I6891"/>
      <c r="J6891" s="102"/>
      <c r="K6891"/>
      <c r="L6891" s="102"/>
      <c r="M6891" s="135"/>
      <c r="N6891"/>
      <c r="O6891"/>
      <c r="P6891"/>
      <c r="Q6891"/>
      <c r="R6891"/>
      <c r="S6891"/>
      <c r="T6891"/>
      <c r="U6891"/>
    </row>
    <row r="6892" spans="1:21" s="105" customFormat="1" x14ac:dyDescent="0.3">
      <c r="A6892"/>
      <c r="B6892"/>
      <c r="C6892"/>
      <c r="D6892"/>
      <c r="E6892"/>
      <c r="F6892"/>
      <c r="G6892"/>
      <c r="H6892"/>
      <c r="I6892"/>
      <c r="J6892" s="102"/>
      <c r="K6892"/>
      <c r="L6892" s="102"/>
      <c r="M6892" s="135"/>
      <c r="N6892"/>
      <c r="O6892"/>
      <c r="P6892"/>
      <c r="Q6892"/>
      <c r="R6892"/>
      <c r="S6892"/>
      <c r="T6892"/>
      <c r="U6892"/>
    </row>
    <row r="6893" spans="1:21" s="105" customFormat="1" x14ac:dyDescent="0.3">
      <c r="A6893"/>
      <c r="B6893"/>
      <c r="C6893"/>
      <c r="D6893"/>
      <c r="E6893"/>
      <c r="F6893"/>
      <c r="G6893"/>
      <c r="H6893"/>
      <c r="I6893"/>
      <c r="J6893" s="102"/>
      <c r="K6893"/>
      <c r="L6893" s="102"/>
      <c r="M6893" s="135"/>
      <c r="N6893"/>
      <c r="O6893"/>
      <c r="P6893"/>
      <c r="Q6893"/>
      <c r="R6893"/>
      <c r="S6893"/>
      <c r="T6893"/>
      <c r="U6893"/>
    </row>
    <row r="6894" spans="1:21" s="105" customFormat="1" x14ac:dyDescent="0.3">
      <c r="A6894"/>
      <c r="B6894"/>
      <c r="C6894"/>
      <c r="D6894"/>
      <c r="E6894"/>
      <c r="F6894"/>
      <c r="G6894"/>
      <c r="H6894"/>
      <c r="I6894"/>
      <c r="J6894" s="102"/>
      <c r="K6894"/>
      <c r="L6894" s="102"/>
      <c r="M6894" s="135"/>
      <c r="N6894"/>
      <c r="O6894"/>
      <c r="P6894"/>
      <c r="Q6894"/>
      <c r="R6894"/>
      <c r="S6894"/>
      <c r="T6894"/>
      <c r="U6894"/>
    </row>
    <row r="6895" spans="1:21" s="105" customFormat="1" x14ac:dyDescent="0.3">
      <c r="A6895"/>
      <c r="B6895"/>
      <c r="C6895"/>
      <c r="D6895"/>
      <c r="E6895"/>
      <c r="F6895"/>
      <c r="G6895"/>
      <c r="H6895"/>
      <c r="I6895"/>
      <c r="J6895" s="102"/>
      <c r="K6895"/>
      <c r="L6895" s="102"/>
      <c r="M6895" s="135"/>
      <c r="N6895"/>
      <c r="O6895"/>
      <c r="P6895"/>
      <c r="Q6895"/>
      <c r="R6895"/>
      <c r="S6895"/>
      <c r="T6895"/>
      <c r="U6895"/>
    </row>
    <row r="6896" spans="1:21" s="105" customFormat="1" x14ac:dyDescent="0.3">
      <c r="A6896"/>
      <c r="B6896"/>
      <c r="C6896"/>
      <c r="D6896"/>
      <c r="E6896"/>
      <c r="F6896"/>
      <c r="G6896"/>
      <c r="H6896"/>
      <c r="I6896"/>
      <c r="J6896" s="102"/>
      <c r="K6896"/>
      <c r="L6896" s="102"/>
      <c r="M6896" s="135"/>
      <c r="N6896"/>
      <c r="O6896"/>
      <c r="P6896"/>
      <c r="Q6896"/>
      <c r="R6896"/>
      <c r="S6896"/>
      <c r="T6896"/>
      <c r="U6896"/>
    </row>
    <row r="6897" spans="1:21" s="105" customFormat="1" x14ac:dyDescent="0.3">
      <c r="A6897"/>
      <c r="B6897"/>
      <c r="C6897"/>
      <c r="D6897"/>
      <c r="E6897"/>
      <c r="F6897"/>
      <c r="G6897"/>
      <c r="H6897"/>
      <c r="I6897"/>
      <c r="J6897" s="102"/>
      <c r="K6897"/>
      <c r="L6897" s="102"/>
      <c r="M6897" s="135"/>
      <c r="N6897"/>
      <c r="O6897"/>
      <c r="P6897"/>
      <c r="Q6897"/>
      <c r="R6897"/>
      <c r="S6897"/>
      <c r="T6897"/>
      <c r="U6897"/>
    </row>
    <row r="6898" spans="1:21" s="105" customFormat="1" x14ac:dyDescent="0.3">
      <c r="A6898"/>
      <c r="B6898"/>
      <c r="C6898"/>
      <c r="D6898"/>
      <c r="E6898"/>
      <c r="F6898"/>
      <c r="G6898"/>
      <c r="H6898"/>
      <c r="I6898"/>
      <c r="J6898" s="102"/>
      <c r="K6898"/>
      <c r="L6898" s="102"/>
      <c r="M6898" s="135"/>
      <c r="N6898"/>
      <c r="O6898"/>
      <c r="P6898"/>
      <c r="Q6898"/>
      <c r="R6898"/>
      <c r="S6898"/>
      <c r="T6898"/>
      <c r="U6898"/>
    </row>
    <row r="6899" spans="1:21" s="105" customFormat="1" x14ac:dyDescent="0.3">
      <c r="A6899"/>
      <c r="B6899"/>
      <c r="C6899"/>
      <c r="D6899"/>
      <c r="E6899"/>
      <c r="F6899"/>
      <c r="G6899"/>
      <c r="H6899"/>
      <c r="I6899"/>
      <c r="J6899" s="102"/>
      <c r="K6899"/>
      <c r="L6899" s="102"/>
      <c r="M6899" s="135"/>
      <c r="N6899"/>
      <c r="O6899"/>
      <c r="P6899"/>
      <c r="Q6899"/>
      <c r="R6899"/>
      <c r="S6899"/>
      <c r="T6899"/>
      <c r="U6899"/>
    </row>
    <row r="6900" spans="1:21" s="105" customFormat="1" x14ac:dyDescent="0.3">
      <c r="A6900"/>
      <c r="B6900"/>
      <c r="C6900"/>
      <c r="D6900"/>
      <c r="E6900"/>
      <c r="F6900"/>
      <c r="G6900"/>
      <c r="H6900"/>
      <c r="I6900"/>
      <c r="J6900" s="102"/>
      <c r="K6900"/>
      <c r="L6900" s="102"/>
      <c r="M6900" s="135"/>
      <c r="N6900"/>
      <c r="O6900"/>
      <c r="P6900"/>
      <c r="Q6900"/>
      <c r="R6900"/>
      <c r="S6900"/>
      <c r="T6900"/>
      <c r="U6900"/>
    </row>
    <row r="6901" spans="1:21" s="105" customFormat="1" x14ac:dyDescent="0.3">
      <c r="A6901"/>
      <c r="B6901"/>
      <c r="C6901"/>
      <c r="D6901"/>
      <c r="E6901"/>
      <c r="F6901"/>
      <c r="G6901"/>
      <c r="H6901"/>
      <c r="I6901"/>
      <c r="J6901" s="102"/>
      <c r="K6901"/>
      <c r="L6901" s="102"/>
      <c r="M6901" s="135"/>
      <c r="N6901"/>
      <c r="O6901"/>
      <c r="P6901"/>
      <c r="Q6901"/>
      <c r="R6901"/>
      <c r="S6901"/>
      <c r="T6901"/>
      <c r="U6901"/>
    </row>
    <row r="6902" spans="1:21" s="105" customFormat="1" x14ac:dyDescent="0.3">
      <c r="A6902"/>
      <c r="B6902"/>
      <c r="C6902"/>
      <c r="D6902"/>
      <c r="E6902"/>
      <c r="F6902"/>
      <c r="G6902"/>
      <c r="H6902"/>
      <c r="I6902"/>
      <c r="J6902" s="102"/>
      <c r="K6902"/>
      <c r="L6902" s="102"/>
      <c r="M6902" s="135"/>
      <c r="N6902"/>
      <c r="O6902"/>
      <c r="P6902"/>
      <c r="Q6902"/>
      <c r="R6902"/>
      <c r="S6902"/>
      <c r="T6902"/>
      <c r="U6902"/>
    </row>
    <row r="6903" spans="1:21" s="105" customFormat="1" x14ac:dyDescent="0.3">
      <c r="A6903"/>
      <c r="B6903"/>
      <c r="C6903"/>
      <c r="D6903"/>
      <c r="E6903"/>
      <c r="F6903"/>
      <c r="G6903"/>
      <c r="H6903"/>
      <c r="I6903"/>
      <c r="J6903" s="102"/>
      <c r="K6903"/>
      <c r="L6903" s="102"/>
      <c r="M6903" s="135"/>
      <c r="N6903"/>
      <c r="O6903"/>
      <c r="P6903"/>
      <c r="Q6903"/>
      <c r="R6903"/>
      <c r="S6903"/>
      <c r="T6903"/>
      <c r="U6903"/>
    </row>
    <row r="6904" spans="1:21" s="105" customFormat="1" x14ac:dyDescent="0.3">
      <c r="A6904"/>
      <c r="B6904"/>
      <c r="C6904"/>
      <c r="D6904"/>
      <c r="E6904"/>
      <c r="F6904"/>
      <c r="G6904"/>
      <c r="H6904"/>
      <c r="I6904"/>
      <c r="J6904" s="102"/>
      <c r="K6904"/>
      <c r="L6904" s="102"/>
      <c r="M6904" s="135"/>
      <c r="N6904"/>
      <c r="O6904"/>
      <c r="P6904"/>
      <c r="Q6904"/>
      <c r="R6904"/>
      <c r="S6904"/>
      <c r="T6904"/>
      <c r="U6904"/>
    </row>
    <row r="6905" spans="1:21" s="105" customFormat="1" x14ac:dyDescent="0.3">
      <c r="A6905"/>
      <c r="B6905"/>
      <c r="C6905"/>
      <c r="D6905"/>
      <c r="E6905"/>
      <c r="F6905"/>
      <c r="G6905"/>
      <c r="H6905"/>
      <c r="I6905"/>
      <c r="J6905" s="102"/>
      <c r="K6905"/>
      <c r="L6905" s="102"/>
      <c r="M6905" s="135"/>
      <c r="N6905"/>
      <c r="O6905"/>
      <c r="P6905"/>
      <c r="Q6905"/>
      <c r="R6905"/>
      <c r="S6905"/>
      <c r="T6905"/>
      <c r="U6905"/>
    </row>
    <row r="6906" spans="1:21" s="105" customFormat="1" x14ac:dyDescent="0.3">
      <c r="A6906"/>
      <c r="B6906"/>
      <c r="C6906"/>
      <c r="D6906"/>
      <c r="E6906"/>
      <c r="F6906"/>
      <c r="G6906"/>
      <c r="H6906"/>
      <c r="I6906"/>
      <c r="J6906" s="102"/>
      <c r="K6906"/>
      <c r="L6906" s="102"/>
      <c r="M6906" s="135"/>
      <c r="N6906"/>
      <c r="O6906"/>
      <c r="P6906"/>
      <c r="Q6906"/>
      <c r="R6906"/>
      <c r="S6906"/>
      <c r="T6906"/>
      <c r="U6906"/>
    </row>
    <row r="6907" spans="1:21" s="105" customFormat="1" x14ac:dyDescent="0.3">
      <c r="A6907"/>
      <c r="B6907"/>
      <c r="C6907"/>
      <c r="D6907"/>
      <c r="E6907"/>
      <c r="F6907"/>
      <c r="G6907"/>
      <c r="H6907"/>
      <c r="I6907"/>
      <c r="J6907" s="102"/>
      <c r="K6907"/>
      <c r="L6907" s="102"/>
      <c r="M6907" s="135"/>
      <c r="N6907"/>
      <c r="O6907"/>
      <c r="P6907"/>
      <c r="Q6907"/>
      <c r="R6907"/>
      <c r="S6907"/>
      <c r="T6907"/>
      <c r="U6907"/>
    </row>
    <row r="6908" spans="1:21" s="105" customFormat="1" x14ac:dyDescent="0.3">
      <c r="A6908"/>
      <c r="B6908"/>
      <c r="C6908"/>
      <c r="D6908"/>
      <c r="E6908"/>
      <c r="F6908"/>
      <c r="G6908"/>
      <c r="H6908"/>
      <c r="I6908"/>
      <c r="J6908" s="102"/>
      <c r="K6908"/>
      <c r="L6908" s="102"/>
      <c r="M6908" s="135"/>
      <c r="N6908"/>
      <c r="O6908"/>
      <c r="P6908"/>
      <c r="Q6908"/>
      <c r="R6908"/>
      <c r="S6908"/>
      <c r="T6908"/>
      <c r="U6908"/>
    </row>
    <row r="6909" spans="1:21" s="105" customFormat="1" x14ac:dyDescent="0.3">
      <c r="A6909"/>
      <c r="B6909"/>
      <c r="C6909"/>
      <c r="D6909"/>
      <c r="E6909"/>
      <c r="F6909"/>
      <c r="G6909"/>
      <c r="H6909"/>
      <c r="I6909"/>
      <c r="J6909" s="102"/>
      <c r="K6909"/>
      <c r="L6909" s="102"/>
      <c r="M6909" s="135"/>
      <c r="N6909"/>
      <c r="O6909"/>
      <c r="P6909"/>
      <c r="Q6909"/>
      <c r="R6909"/>
      <c r="S6909"/>
      <c r="T6909"/>
      <c r="U6909"/>
    </row>
    <row r="6910" spans="1:21" s="105" customFormat="1" x14ac:dyDescent="0.3">
      <c r="A6910"/>
      <c r="B6910"/>
      <c r="C6910"/>
      <c r="D6910"/>
      <c r="E6910"/>
      <c r="F6910"/>
      <c r="G6910"/>
      <c r="H6910"/>
      <c r="I6910"/>
      <c r="J6910" s="102"/>
      <c r="K6910"/>
      <c r="L6910" s="102"/>
      <c r="M6910" s="135"/>
      <c r="N6910"/>
      <c r="O6910"/>
      <c r="P6910"/>
      <c r="Q6910"/>
      <c r="R6910"/>
      <c r="S6910"/>
      <c r="T6910"/>
      <c r="U6910"/>
    </row>
    <row r="6911" spans="1:21" s="105" customFormat="1" x14ac:dyDescent="0.3">
      <c r="A6911"/>
      <c r="B6911"/>
      <c r="C6911"/>
      <c r="D6911"/>
      <c r="E6911"/>
      <c r="F6911"/>
      <c r="G6911"/>
      <c r="H6911"/>
      <c r="I6911"/>
      <c r="J6911" s="102"/>
      <c r="K6911"/>
      <c r="L6911" s="102"/>
      <c r="M6911" s="135"/>
      <c r="N6911"/>
      <c r="O6911"/>
      <c r="P6911"/>
      <c r="Q6911"/>
      <c r="R6911"/>
      <c r="S6911"/>
      <c r="T6911"/>
      <c r="U6911"/>
    </row>
    <row r="6912" spans="1:21" s="105" customFormat="1" x14ac:dyDescent="0.3">
      <c r="A6912"/>
      <c r="B6912"/>
      <c r="C6912"/>
      <c r="D6912"/>
      <c r="E6912"/>
      <c r="F6912"/>
      <c r="G6912"/>
      <c r="H6912"/>
      <c r="I6912"/>
      <c r="J6912" s="102"/>
      <c r="K6912"/>
      <c r="L6912" s="102"/>
      <c r="M6912" s="135"/>
      <c r="N6912"/>
      <c r="O6912"/>
      <c r="P6912"/>
      <c r="Q6912"/>
      <c r="R6912"/>
      <c r="S6912"/>
      <c r="T6912"/>
      <c r="U6912"/>
    </row>
    <row r="6913" spans="1:21" s="105" customFormat="1" x14ac:dyDescent="0.3">
      <c r="A6913"/>
      <c r="B6913"/>
      <c r="C6913"/>
      <c r="D6913"/>
      <c r="E6913"/>
      <c r="F6913"/>
      <c r="G6913"/>
      <c r="H6913"/>
      <c r="I6913"/>
      <c r="J6913" s="102"/>
      <c r="K6913"/>
      <c r="L6913" s="102"/>
      <c r="M6913" s="135"/>
      <c r="N6913"/>
      <c r="O6913"/>
      <c r="P6913"/>
      <c r="Q6913"/>
      <c r="R6913"/>
      <c r="S6913"/>
      <c r="T6913"/>
      <c r="U6913"/>
    </row>
    <row r="6914" spans="1:21" s="105" customFormat="1" x14ac:dyDescent="0.3">
      <c r="A6914"/>
      <c r="B6914"/>
      <c r="C6914"/>
      <c r="D6914"/>
      <c r="E6914"/>
      <c r="F6914"/>
      <c r="G6914"/>
      <c r="H6914"/>
      <c r="I6914"/>
      <c r="J6914" s="102"/>
      <c r="K6914"/>
      <c r="L6914" s="102"/>
      <c r="M6914" s="135"/>
      <c r="N6914"/>
      <c r="O6914"/>
      <c r="P6914"/>
      <c r="Q6914"/>
      <c r="R6914"/>
      <c r="S6914"/>
      <c r="T6914"/>
      <c r="U6914"/>
    </row>
    <row r="6915" spans="1:21" s="105" customFormat="1" x14ac:dyDescent="0.3">
      <c r="A6915"/>
      <c r="B6915"/>
      <c r="C6915"/>
      <c r="D6915"/>
      <c r="E6915"/>
      <c r="F6915"/>
      <c r="G6915"/>
      <c r="H6915"/>
      <c r="I6915"/>
      <c r="J6915" s="102"/>
      <c r="K6915"/>
      <c r="L6915" s="102"/>
      <c r="M6915" s="135"/>
      <c r="N6915"/>
      <c r="O6915"/>
      <c r="P6915"/>
      <c r="Q6915"/>
      <c r="R6915"/>
      <c r="S6915"/>
      <c r="T6915"/>
      <c r="U6915"/>
    </row>
    <row r="6916" spans="1:21" s="105" customFormat="1" x14ac:dyDescent="0.3">
      <c r="A6916"/>
      <c r="B6916"/>
      <c r="C6916"/>
      <c r="D6916"/>
      <c r="E6916"/>
      <c r="F6916"/>
      <c r="G6916"/>
      <c r="H6916"/>
      <c r="I6916"/>
      <c r="J6916" s="102"/>
      <c r="K6916"/>
      <c r="L6916" s="102"/>
      <c r="M6916" s="135"/>
      <c r="N6916"/>
      <c r="O6916"/>
      <c r="P6916"/>
      <c r="Q6916"/>
      <c r="R6916"/>
      <c r="S6916"/>
      <c r="T6916"/>
      <c r="U6916"/>
    </row>
    <row r="6917" spans="1:21" s="105" customFormat="1" x14ac:dyDescent="0.3">
      <c r="A6917"/>
      <c r="B6917"/>
      <c r="C6917"/>
      <c r="D6917"/>
      <c r="E6917"/>
      <c r="F6917"/>
      <c r="G6917"/>
      <c r="H6917"/>
      <c r="I6917"/>
      <c r="J6917" s="102"/>
      <c r="K6917"/>
      <c r="L6917" s="102"/>
      <c r="M6917" s="135"/>
      <c r="N6917"/>
      <c r="O6917"/>
      <c r="P6917"/>
      <c r="Q6917"/>
      <c r="R6917"/>
      <c r="S6917"/>
      <c r="T6917"/>
      <c r="U6917"/>
    </row>
    <row r="6918" spans="1:21" s="105" customFormat="1" x14ac:dyDescent="0.3">
      <c r="A6918"/>
      <c r="B6918"/>
      <c r="C6918"/>
      <c r="D6918"/>
      <c r="E6918"/>
      <c r="F6918"/>
      <c r="G6918"/>
      <c r="H6918"/>
      <c r="I6918"/>
      <c r="J6918" s="102"/>
      <c r="K6918"/>
      <c r="L6918" s="102"/>
      <c r="M6918" s="135"/>
      <c r="N6918"/>
      <c r="O6918"/>
      <c r="P6918"/>
      <c r="Q6918"/>
      <c r="R6918"/>
      <c r="S6918"/>
      <c r="T6918"/>
      <c r="U6918"/>
    </row>
    <row r="6919" spans="1:21" s="105" customFormat="1" x14ac:dyDescent="0.3">
      <c r="A6919"/>
      <c r="B6919"/>
      <c r="C6919"/>
      <c r="D6919"/>
      <c r="E6919"/>
      <c r="F6919"/>
      <c r="G6919"/>
      <c r="H6919"/>
      <c r="I6919"/>
      <c r="J6919" s="102"/>
      <c r="K6919"/>
      <c r="L6919" s="102"/>
      <c r="M6919" s="135"/>
      <c r="N6919"/>
      <c r="O6919"/>
      <c r="P6919"/>
      <c r="Q6919"/>
      <c r="R6919"/>
      <c r="S6919"/>
      <c r="T6919"/>
      <c r="U6919"/>
    </row>
    <row r="6920" spans="1:21" s="105" customFormat="1" x14ac:dyDescent="0.3">
      <c r="A6920"/>
      <c r="B6920"/>
      <c r="C6920"/>
      <c r="D6920"/>
      <c r="E6920"/>
      <c r="F6920"/>
      <c r="G6920"/>
      <c r="H6920"/>
      <c r="I6920"/>
      <c r="J6920" s="102"/>
      <c r="K6920"/>
      <c r="L6920" s="102"/>
      <c r="M6920" s="135"/>
      <c r="N6920"/>
      <c r="O6920"/>
      <c r="P6920"/>
      <c r="Q6920"/>
      <c r="R6920"/>
      <c r="S6920"/>
      <c r="T6920"/>
      <c r="U6920"/>
    </row>
    <row r="6921" spans="1:21" s="105" customFormat="1" x14ac:dyDescent="0.3">
      <c r="A6921"/>
      <c r="B6921"/>
      <c r="C6921"/>
      <c r="D6921"/>
      <c r="E6921"/>
      <c r="F6921"/>
      <c r="G6921"/>
      <c r="H6921"/>
      <c r="I6921"/>
      <c r="J6921" s="102"/>
      <c r="K6921"/>
      <c r="L6921" s="102"/>
      <c r="M6921" s="135"/>
      <c r="N6921"/>
      <c r="O6921"/>
      <c r="P6921"/>
      <c r="Q6921"/>
      <c r="R6921"/>
      <c r="S6921"/>
      <c r="T6921"/>
      <c r="U6921"/>
    </row>
    <row r="6922" spans="1:21" s="105" customFormat="1" x14ac:dyDescent="0.3">
      <c r="A6922"/>
      <c r="B6922"/>
      <c r="C6922"/>
      <c r="D6922"/>
      <c r="E6922"/>
      <c r="F6922"/>
      <c r="G6922"/>
      <c r="H6922"/>
      <c r="I6922"/>
      <c r="J6922" s="102"/>
      <c r="K6922"/>
      <c r="L6922" s="102"/>
      <c r="M6922" s="135"/>
      <c r="N6922"/>
      <c r="O6922"/>
      <c r="P6922"/>
      <c r="Q6922"/>
      <c r="R6922"/>
      <c r="S6922"/>
      <c r="T6922"/>
      <c r="U6922"/>
    </row>
    <row r="6923" spans="1:21" s="105" customFormat="1" x14ac:dyDescent="0.3">
      <c r="A6923"/>
      <c r="B6923"/>
      <c r="C6923"/>
      <c r="D6923"/>
      <c r="E6923"/>
      <c r="F6923"/>
      <c r="G6923"/>
      <c r="H6923"/>
      <c r="I6923"/>
      <c r="J6923" s="102"/>
      <c r="K6923"/>
      <c r="L6923" s="102"/>
      <c r="M6923" s="135"/>
      <c r="N6923"/>
      <c r="O6923"/>
      <c r="P6923"/>
      <c r="Q6923"/>
      <c r="R6923"/>
      <c r="S6923"/>
      <c r="T6923"/>
      <c r="U6923"/>
    </row>
    <row r="6924" spans="1:21" s="105" customFormat="1" x14ac:dyDescent="0.3">
      <c r="A6924"/>
      <c r="B6924"/>
      <c r="C6924"/>
      <c r="D6924"/>
      <c r="E6924"/>
      <c r="F6924"/>
      <c r="G6924"/>
      <c r="H6924"/>
      <c r="I6924"/>
      <c r="J6924" s="102"/>
      <c r="K6924"/>
      <c r="L6924" s="102"/>
      <c r="M6924" s="135"/>
      <c r="N6924"/>
      <c r="O6924"/>
      <c r="P6924"/>
      <c r="Q6924"/>
      <c r="R6924"/>
      <c r="S6924"/>
      <c r="T6924"/>
      <c r="U6924"/>
    </row>
    <row r="6925" spans="1:21" s="105" customFormat="1" x14ac:dyDescent="0.3">
      <c r="A6925"/>
      <c r="B6925"/>
      <c r="C6925"/>
      <c r="D6925"/>
      <c r="E6925"/>
      <c r="F6925"/>
      <c r="G6925"/>
      <c r="H6925"/>
      <c r="I6925"/>
      <c r="J6925" s="102"/>
      <c r="K6925"/>
      <c r="L6925" s="102"/>
      <c r="M6925" s="135"/>
      <c r="N6925"/>
      <c r="O6925"/>
      <c r="P6925"/>
      <c r="Q6925"/>
      <c r="R6925"/>
      <c r="S6925"/>
      <c r="T6925"/>
      <c r="U6925"/>
    </row>
    <row r="6926" spans="1:21" s="105" customFormat="1" x14ac:dyDescent="0.3">
      <c r="A6926"/>
      <c r="B6926"/>
      <c r="C6926"/>
      <c r="D6926"/>
      <c r="E6926"/>
      <c r="F6926"/>
      <c r="G6926"/>
      <c r="H6926"/>
      <c r="I6926"/>
      <c r="J6926" s="102"/>
      <c r="K6926"/>
      <c r="L6926" s="102"/>
      <c r="M6926" s="135"/>
      <c r="N6926"/>
      <c r="O6926"/>
      <c r="P6926"/>
      <c r="Q6926"/>
      <c r="R6926"/>
      <c r="S6926"/>
      <c r="T6926"/>
      <c r="U6926"/>
    </row>
    <row r="6927" spans="1:21" s="105" customFormat="1" x14ac:dyDescent="0.3">
      <c r="A6927"/>
      <c r="B6927"/>
      <c r="C6927"/>
      <c r="D6927"/>
      <c r="E6927"/>
      <c r="F6927"/>
      <c r="G6927"/>
      <c r="H6927"/>
      <c r="I6927"/>
      <c r="J6927" s="102"/>
      <c r="K6927"/>
      <c r="L6927" s="102"/>
      <c r="M6927" s="135"/>
      <c r="N6927"/>
      <c r="O6927"/>
      <c r="P6927"/>
      <c r="Q6927"/>
      <c r="R6927"/>
      <c r="S6927"/>
      <c r="T6927"/>
      <c r="U6927"/>
    </row>
    <row r="6928" spans="1:21" s="105" customFormat="1" x14ac:dyDescent="0.3">
      <c r="A6928"/>
      <c r="B6928"/>
      <c r="C6928"/>
      <c r="D6928"/>
      <c r="E6928"/>
      <c r="F6928"/>
      <c r="G6928"/>
      <c r="H6928"/>
      <c r="I6928"/>
      <c r="J6928" s="102"/>
      <c r="K6928"/>
      <c r="L6928" s="102"/>
      <c r="M6928" s="135"/>
      <c r="N6928"/>
      <c r="O6928"/>
      <c r="P6928"/>
      <c r="Q6928"/>
      <c r="R6928"/>
      <c r="S6928"/>
      <c r="T6928"/>
      <c r="U6928"/>
    </row>
    <row r="6929" spans="1:21" s="105" customFormat="1" x14ac:dyDescent="0.3">
      <c r="A6929"/>
      <c r="B6929"/>
      <c r="C6929"/>
      <c r="D6929"/>
      <c r="E6929"/>
      <c r="F6929"/>
      <c r="G6929"/>
      <c r="H6929"/>
      <c r="I6929"/>
      <c r="J6929" s="102"/>
      <c r="K6929"/>
      <c r="L6929" s="102"/>
      <c r="M6929" s="135"/>
      <c r="N6929"/>
      <c r="O6929"/>
      <c r="P6929"/>
      <c r="Q6929"/>
      <c r="R6929"/>
      <c r="S6929"/>
      <c r="T6929"/>
      <c r="U6929"/>
    </row>
    <row r="6930" spans="1:21" s="105" customFormat="1" x14ac:dyDescent="0.3">
      <c r="A6930"/>
      <c r="B6930"/>
      <c r="C6930"/>
      <c r="D6930"/>
      <c r="E6930"/>
      <c r="F6930"/>
      <c r="G6930"/>
      <c r="H6930"/>
      <c r="I6930"/>
      <c r="J6930" s="102"/>
      <c r="K6930"/>
      <c r="L6930" s="102"/>
      <c r="M6930" s="135"/>
      <c r="N6930"/>
      <c r="O6930"/>
      <c r="P6930"/>
      <c r="Q6930"/>
      <c r="R6930"/>
      <c r="S6930"/>
      <c r="T6930"/>
      <c r="U6930"/>
    </row>
    <row r="6931" spans="1:21" s="105" customFormat="1" x14ac:dyDescent="0.3">
      <c r="A6931"/>
      <c r="B6931"/>
      <c r="C6931"/>
      <c r="D6931"/>
      <c r="E6931"/>
      <c r="F6931"/>
      <c r="G6931"/>
      <c r="H6931"/>
      <c r="I6931"/>
      <c r="J6931" s="102"/>
      <c r="K6931"/>
      <c r="L6931" s="102"/>
      <c r="M6931" s="135"/>
      <c r="N6931"/>
      <c r="O6931"/>
      <c r="P6931"/>
      <c r="Q6931"/>
      <c r="R6931"/>
      <c r="S6931"/>
      <c r="T6931"/>
      <c r="U6931"/>
    </row>
    <row r="6932" spans="1:21" s="105" customFormat="1" x14ac:dyDescent="0.3">
      <c r="A6932"/>
      <c r="B6932"/>
      <c r="C6932"/>
      <c r="D6932"/>
      <c r="E6932"/>
      <c r="F6932"/>
      <c r="G6932"/>
      <c r="H6932"/>
      <c r="I6932"/>
      <c r="J6932" s="102"/>
      <c r="K6932"/>
      <c r="L6932" s="102"/>
      <c r="M6932" s="135"/>
      <c r="N6932"/>
      <c r="O6932"/>
      <c r="P6932"/>
      <c r="Q6932"/>
      <c r="R6932"/>
      <c r="S6932"/>
      <c r="T6932"/>
      <c r="U6932"/>
    </row>
    <row r="6933" spans="1:21" s="105" customFormat="1" x14ac:dyDescent="0.3">
      <c r="A6933"/>
      <c r="B6933"/>
      <c r="C6933"/>
      <c r="D6933"/>
      <c r="E6933"/>
      <c r="F6933"/>
      <c r="G6933"/>
      <c r="H6933"/>
      <c r="I6933"/>
      <c r="J6933" s="102"/>
      <c r="K6933"/>
      <c r="L6933" s="102"/>
      <c r="M6933" s="135"/>
      <c r="N6933"/>
      <c r="O6933"/>
      <c r="P6933"/>
      <c r="Q6933"/>
      <c r="R6933"/>
      <c r="S6933"/>
      <c r="T6933"/>
      <c r="U6933"/>
    </row>
    <row r="6934" spans="1:21" s="105" customFormat="1" x14ac:dyDescent="0.3">
      <c r="A6934"/>
      <c r="B6934"/>
      <c r="C6934"/>
      <c r="D6934"/>
      <c r="E6934"/>
      <c r="F6934"/>
      <c r="G6934"/>
      <c r="H6934"/>
      <c r="I6934"/>
      <c r="J6934" s="102"/>
      <c r="K6934"/>
      <c r="L6934" s="102"/>
      <c r="M6934" s="135"/>
      <c r="N6934"/>
      <c r="O6934"/>
      <c r="P6934"/>
      <c r="Q6934"/>
      <c r="R6934"/>
      <c r="S6934"/>
      <c r="T6934"/>
      <c r="U6934"/>
    </row>
    <row r="6935" spans="1:21" s="105" customFormat="1" x14ac:dyDescent="0.3">
      <c r="A6935"/>
      <c r="B6935"/>
      <c r="C6935"/>
      <c r="D6935"/>
      <c r="E6935"/>
      <c r="F6935"/>
      <c r="G6935"/>
      <c r="H6935"/>
      <c r="I6935"/>
      <c r="J6935" s="102"/>
      <c r="K6935"/>
      <c r="L6935" s="102"/>
      <c r="M6935" s="135"/>
      <c r="N6935"/>
      <c r="O6935"/>
      <c r="P6935"/>
      <c r="Q6935"/>
      <c r="R6935"/>
      <c r="S6935"/>
      <c r="T6935"/>
      <c r="U6935"/>
    </row>
    <row r="6936" spans="1:21" s="105" customFormat="1" x14ac:dyDescent="0.3">
      <c r="A6936"/>
      <c r="B6936"/>
      <c r="C6936"/>
      <c r="D6936"/>
      <c r="E6936"/>
      <c r="F6936"/>
      <c r="G6936"/>
      <c r="H6936"/>
      <c r="I6936"/>
      <c r="J6936" s="102"/>
      <c r="K6936"/>
      <c r="L6936" s="102"/>
      <c r="M6936" s="135"/>
      <c r="N6936"/>
      <c r="O6936"/>
      <c r="P6936"/>
      <c r="Q6936"/>
      <c r="R6936"/>
      <c r="S6936"/>
      <c r="T6936"/>
      <c r="U6936"/>
    </row>
    <row r="6937" spans="1:21" s="105" customFormat="1" x14ac:dyDescent="0.3">
      <c r="A6937"/>
      <c r="B6937"/>
      <c r="C6937"/>
      <c r="D6937"/>
      <c r="E6937"/>
      <c r="F6937"/>
      <c r="G6937"/>
      <c r="H6937"/>
      <c r="I6937"/>
      <c r="J6937" s="102"/>
      <c r="K6937"/>
      <c r="L6937" s="102"/>
      <c r="M6937" s="135"/>
      <c r="N6937"/>
      <c r="O6937"/>
      <c r="P6937"/>
      <c r="Q6937"/>
      <c r="R6937"/>
      <c r="S6937"/>
      <c r="T6937"/>
      <c r="U6937"/>
    </row>
    <row r="6938" spans="1:21" s="105" customFormat="1" x14ac:dyDescent="0.3">
      <c r="A6938"/>
      <c r="B6938"/>
      <c r="C6938"/>
      <c r="D6938"/>
      <c r="E6938"/>
      <c r="F6938"/>
      <c r="G6938"/>
      <c r="H6938"/>
      <c r="I6938"/>
      <c r="J6938" s="102"/>
      <c r="K6938"/>
      <c r="L6938" s="102"/>
      <c r="M6938" s="135"/>
      <c r="N6938"/>
      <c r="O6938"/>
      <c r="P6938"/>
      <c r="Q6938"/>
      <c r="R6938"/>
      <c r="S6938"/>
      <c r="T6938"/>
      <c r="U6938"/>
    </row>
    <row r="6939" spans="1:21" s="105" customFormat="1" x14ac:dyDescent="0.3">
      <c r="A6939"/>
      <c r="B6939"/>
      <c r="C6939"/>
      <c r="D6939"/>
      <c r="E6939"/>
      <c r="F6939"/>
      <c r="G6939"/>
      <c r="H6939"/>
      <c r="I6939"/>
      <c r="J6939" s="102"/>
      <c r="K6939"/>
      <c r="L6939" s="102"/>
      <c r="M6939" s="135"/>
      <c r="N6939"/>
      <c r="O6939"/>
      <c r="P6939"/>
      <c r="Q6939"/>
      <c r="R6939"/>
      <c r="S6939"/>
      <c r="T6939"/>
      <c r="U6939"/>
    </row>
    <row r="6940" spans="1:21" s="105" customFormat="1" x14ac:dyDescent="0.3">
      <c r="A6940"/>
      <c r="B6940"/>
      <c r="C6940"/>
      <c r="D6940"/>
      <c r="E6940"/>
      <c r="F6940"/>
      <c r="G6940"/>
      <c r="H6940"/>
      <c r="I6940"/>
      <c r="J6940" s="102"/>
      <c r="K6940"/>
      <c r="L6940" s="102"/>
      <c r="M6940" s="135"/>
      <c r="N6940"/>
      <c r="O6940"/>
      <c r="P6940"/>
      <c r="Q6940"/>
      <c r="R6940"/>
      <c r="S6940"/>
      <c r="T6940"/>
      <c r="U6940"/>
    </row>
    <row r="6941" spans="1:21" s="105" customFormat="1" x14ac:dyDescent="0.3">
      <c r="A6941"/>
      <c r="B6941"/>
      <c r="C6941"/>
      <c r="D6941"/>
      <c r="E6941"/>
      <c r="F6941"/>
      <c r="G6941"/>
      <c r="H6941"/>
      <c r="I6941"/>
      <c r="J6941" s="102"/>
      <c r="K6941"/>
      <c r="L6941" s="102"/>
      <c r="M6941" s="135"/>
      <c r="N6941"/>
      <c r="O6941"/>
      <c r="P6941"/>
      <c r="Q6941"/>
      <c r="R6941"/>
      <c r="S6941"/>
      <c r="T6941"/>
      <c r="U6941"/>
    </row>
    <row r="6942" spans="1:21" s="105" customFormat="1" x14ac:dyDescent="0.3">
      <c r="A6942"/>
      <c r="B6942"/>
      <c r="C6942"/>
      <c r="D6942"/>
      <c r="E6942"/>
      <c r="F6942"/>
      <c r="G6942"/>
      <c r="H6942"/>
      <c r="I6942"/>
      <c r="J6942" s="102"/>
      <c r="K6942"/>
      <c r="L6942" s="102"/>
      <c r="M6942" s="135"/>
      <c r="N6942"/>
      <c r="O6942"/>
      <c r="P6942"/>
      <c r="Q6942"/>
      <c r="R6942"/>
      <c r="S6942"/>
      <c r="T6942"/>
      <c r="U6942"/>
    </row>
    <row r="6943" spans="1:21" s="105" customFormat="1" x14ac:dyDescent="0.3">
      <c r="A6943"/>
      <c r="B6943"/>
      <c r="C6943"/>
      <c r="D6943"/>
      <c r="E6943"/>
      <c r="F6943"/>
      <c r="G6943"/>
      <c r="H6943"/>
      <c r="I6943"/>
      <c r="J6943" s="102"/>
      <c r="K6943"/>
      <c r="L6943" s="102"/>
      <c r="M6943" s="135"/>
      <c r="N6943"/>
      <c r="O6943"/>
      <c r="P6943"/>
      <c r="Q6943"/>
      <c r="R6943"/>
      <c r="S6943"/>
      <c r="T6943"/>
      <c r="U6943"/>
    </row>
    <row r="6944" spans="1:21" s="105" customFormat="1" x14ac:dyDescent="0.3">
      <c r="A6944"/>
      <c r="B6944"/>
      <c r="C6944"/>
      <c r="D6944"/>
      <c r="E6944"/>
      <c r="F6944"/>
      <c r="G6944"/>
      <c r="H6944"/>
      <c r="I6944"/>
      <c r="J6944" s="102"/>
      <c r="K6944"/>
      <c r="L6944" s="102"/>
      <c r="M6944" s="135"/>
      <c r="N6944"/>
      <c r="O6944"/>
      <c r="P6944"/>
      <c r="Q6944"/>
      <c r="R6944"/>
      <c r="S6944"/>
      <c r="T6944"/>
      <c r="U6944"/>
    </row>
    <row r="6945" spans="1:21" s="105" customFormat="1" x14ac:dyDescent="0.3">
      <c r="A6945"/>
      <c r="B6945"/>
      <c r="C6945"/>
      <c r="D6945"/>
      <c r="E6945"/>
      <c r="F6945"/>
      <c r="G6945"/>
      <c r="H6945"/>
      <c r="I6945"/>
      <c r="J6945" s="102"/>
      <c r="K6945"/>
      <c r="L6945" s="102"/>
      <c r="M6945" s="135"/>
      <c r="N6945"/>
      <c r="O6945"/>
      <c r="P6945"/>
      <c r="Q6945"/>
      <c r="R6945"/>
      <c r="S6945"/>
      <c r="T6945"/>
      <c r="U6945"/>
    </row>
    <row r="6946" spans="1:21" s="105" customFormat="1" x14ac:dyDescent="0.3">
      <c r="A6946"/>
      <c r="B6946"/>
      <c r="C6946"/>
      <c r="D6946"/>
      <c r="E6946"/>
      <c r="F6946"/>
      <c r="G6946"/>
      <c r="H6946"/>
      <c r="I6946"/>
      <c r="J6946" s="102"/>
      <c r="K6946"/>
      <c r="L6946" s="102"/>
      <c r="M6946" s="135"/>
      <c r="N6946"/>
      <c r="O6946"/>
      <c r="P6946"/>
      <c r="Q6946"/>
      <c r="R6946"/>
      <c r="S6946"/>
      <c r="T6946"/>
      <c r="U6946"/>
    </row>
    <row r="6947" spans="1:21" s="105" customFormat="1" x14ac:dyDescent="0.3">
      <c r="A6947"/>
      <c r="B6947"/>
      <c r="C6947"/>
      <c r="D6947"/>
      <c r="E6947"/>
      <c r="F6947"/>
      <c r="G6947"/>
      <c r="H6947"/>
      <c r="I6947"/>
      <c r="J6947" s="102"/>
      <c r="K6947"/>
      <c r="L6947" s="102"/>
      <c r="M6947" s="135"/>
      <c r="N6947"/>
      <c r="O6947"/>
      <c r="P6947"/>
      <c r="Q6947"/>
      <c r="R6947"/>
      <c r="S6947"/>
      <c r="T6947"/>
      <c r="U6947"/>
    </row>
    <row r="6948" spans="1:21" s="105" customFormat="1" x14ac:dyDescent="0.3">
      <c r="A6948"/>
      <c r="B6948"/>
      <c r="C6948"/>
      <c r="D6948"/>
      <c r="E6948"/>
      <c r="F6948"/>
      <c r="G6948"/>
      <c r="H6948"/>
      <c r="I6948"/>
      <c r="J6948" s="102"/>
      <c r="K6948"/>
      <c r="L6948" s="102"/>
      <c r="M6948" s="135"/>
      <c r="N6948"/>
      <c r="O6948"/>
      <c r="P6948"/>
      <c r="Q6948"/>
      <c r="R6948"/>
      <c r="S6948"/>
      <c r="T6948"/>
      <c r="U6948"/>
    </row>
    <row r="6949" spans="1:21" s="105" customFormat="1" x14ac:dyDescent="0.3">
      <c r="A6949"/>
      <c r="B6949"/>
      <c r="C6949"/>
      <c r="D6949"/>
      <c r="E6949"/>
      <c r="F6949"/>
      <c r="G6949"/>
      <c r="H6949"/>
      <c r="I6949"/>
      <c r="J6949" s="102"/>
      <c r="K6949"/>
      <c r="L6949" s="102"/>
      <c r="M6949" s="135"/>
      <c r="N6949"/>
      <c r="O6949"/>
      <c r="P6949"/>
      <c r="Q6949"/>
      <c r="R6949"/>
      <c r="S6949"/>
      <c r="T6949"/>
      <c r="U6949"/>
    </row>
    <row r="6950" spans="1:21" s="105" customFormat="1" x14ac:dyDescent="0.3">
      <c r="A6950"/>
      <c r="B6950"/>
      <c r="C6950"/>
      <c r="D6950"/>
      <c r="E6950"/>
      <c r="F6950"/>
      <c r="G6950"/>
      <c r="H6950"/>
      <c r="I6950"/>
      <c r="J6950" s="102"/>
      <c r="K6950"/>
      <c r="L6950" s="102"/>
      <c r="M6950" s="135"/>
      <c r="N6950"/>
      <c r="O6950"/>
      <c r="P6950"/>
      <c r="Q6950"/>
      <c r="R6950"/>
      <c r="S6950"/>
      <c r="T6950"/>
      <c r="U6950"/>
    </row>
    <row r="6951" spans="1:21" s="105" customFormat="1" x14ac:dyDescent="0.3">
      <c r="A6951"/>
      <c r="B6951"/>
      <c r="C6951"/>
      <c r="D6951"/>
      <c r="E6951"/>
      <c r="F6951"/>
      <c r="G6951"/>
      <c r="H6951"/>
      <c r="I6951"/>
      <c r="J6951" s="102"/>
      <c r="K6951"/>
      <c r="L6951" s="102"/>
      <c r="M6951" s="135"/>
      <c r="N6951"/>
      <c r="O6951"/>
      <c r="P6951"/>
      <c r="Q6951"/>
      <c r="R6951"/>
      <c r="S6951"/>
      <c r="T6951"/>
      <c r="U6951"/>
    </row>
    <row r="6952" spans="1:21" s="105" customFormat="1" x14ac:dyDescent="0.3">
      <c r="A6952"/>
      <c r="B6952"/>
      <c r="C6952"/>
      <c r="D6952"/>
      <c r="E6952"/>
      <c r="F6952"/>
      <c r="G6952"/>
      <c r="H6952"/>
      <c r="I6952"/>
      <c r="J6952" s="102"/>
      <c r="K6952"/>
      <c r="L6952" s="102"/>
      <c r="M6952" s="135"/>
      <c r="N6952"/>
      <c r="O6952"/>
      <c r="P6952"/>
      <c r="Q6952"/>
      <c r="R6952"/>
      <c r="S6952"/>
      <c r="T6952"/>
      <c r="U6952"/>
    </row>
    <row r="6953" spans="1:21" s="105" customFormat="1" x14ac:dyDescent="0.3">
      <c r="A6953"/>
      <c r="B6953"/>
      <c r="C6953"/>
      <c r="D6953"/>
      <c r="E6953"/>
      <c r="F6953"/>
      <c r="G6953"/>
      <c r="H6953"/>
      <c r="I6953"/>
      <c r="J6953" s="102"/>
      <c r="K6953"/>
      <c r="L6953" s="102"/>
      <c r="M6953" s="135"/>
      <c r="N6953"/>
      <c r="O6953"/>
      <c r="P6953"/>
      <c r="Q6953"/>
      <c r="R6953"/>
      <c r="S6953"/>
      <c r="T6953"/>
      <c r="U6953"/>
    </row>
    <row r="6954" spans="1:21" s="105" customFormat="1" x14ac:dyDescent="0.3">
      <c r="A6954"/>
      <c r="B6954"/>
      <c r="C6954"/>
      <c r="D6954"/>
      <c r="E6954"/>
      <c r="F6954"/>
      <c r="G6954"/>
      <c r="H6954"/>
      <c r="I6954"/>
      <c r="J6954" s="102"/>
      <c r="K6954"/>
      <c r="L6954" s="102"/>
      <c r="M6954" s="135"/>
      <c r="N6954"/>
      <c r="O6954"/>
      <c r="P6954"/>
      <c r="Q6954"/>
      <c r="R6954"/>
      <c r="S6954"/>
      <c r="T6954"/>
      <c r="U6954"/>
    </row>
    <row r="6955" spans="1:21" s="105" customFormat="1" x14ac:dyDescent="0.3">
      <c r="A6955"/>
      <c r="B6955"/>
      <c r="C6955"/>
      <c r="D6955"/>
      <c r="E6955"/>
      <c r="F6955"/>
      <c r="G6955"/>
      <c r="H6955"/>
      <c r="I6955"/>
      <c r="J6955" s="102"/>
      <c r="K6955"/>
      <c r="L6955" s="102"/>
      <c r="M6955" s="135"/>
      <c r="N6955"/>
      <c r="O6955"/>
      <c r="P6955"/>
      <c r="Q6955"/>
      <c r="R6955"/>
      <c r="S6955"/>
      <c r="T6955"/>
      <c r="U6955"/>
    </row>
    <row r="6956" spans="1:21" s="105" customFormat="1" x14ac:dyDescent="0.3">
      <c r="A6956"/>
      <c r="B6956"/>
      <c r="C6956"/>
      <c r="D6956"/>
      <c r="E6956"/>
      <c r="F6956"/>
      <c r="G6956"/>
      <c r="H6956"/>
      <c r="I6956"/>
      <c r="J6956" s="102"/>
      <c r="K6956"/>
      <c r="L6956" s="102"/>
      <c r="M6956" s="135"/>
      <c r="N6956"/>
      <c r="O6956"/>
      <c r="P6956"/>
      <c r="Q6956"/>
      <c r="R6956"/>
      <c r="S6956"/>
      <c r="T6956"/>
      <c r="U6956"/>
    </row>
    <row r="6957" spans="1:21" s="105" customFormat="1" x14ac:dyDescent="0.3">
      <c r="A6957"/>
      <c r="B6957"/>
      <c r="C6957"/>
      <c r="D6957"/>
      <c r="E6957"/>
      <c r="F6957"/>
      <c r="G6957"/>
      <c r="H6957"/>
      <c r="I6957"/>
      <c r="J6957" s="102"/>
      <c r="K6957"/>
      <c r="L6957" s="102"/>
      <c r="M6957" s="135"/>
      <c r="N6957"/>
      <c r="O6957"/>
      <c r="P6957"/>
      <c r="Q6957"/>
      <c r="R6957"/>
      <c r="S6957"/>
      <c r="T6957"/>
      <c r="U6957"/>
    </row>
    <row r="6958" spans="1:21" s="105" customFormat="1" x14ac:dyDescent="0.3">
      <c r="A6958"/>
      <c r="B6958"/>
      <c r="C6958"/>
      <c r="D6958"/>
      <c r="E6958"/>
      <c r="F6958"/>
      <c r="G6958"/>
      <c r="H6958"/>
      <c r="I6958"/>
      <c r="J6958" s="102"/>
      <c r="K6958"/>
      <c r="L6958" s="102"/>
      <c r="M6958" s="135"/>
      <c r="N6958"/>
      <c r="O6958"/>
      <c r="P6958"/>
      <c r="Q6958"/>
      <c r="R6958"/>
      <c r="S6958"/>
      <c r="T6958"/>
      <c r="U6958"/>
    </row>
    <row r="6959" spans="1:21" s="105" customFormat="1" x14ac:dyDescent="0.3">
      <c r="A6959"/>
      <c r="B6959"/>
      <c r="C6959"/>
      <c r="D6959"/>
      <c r="E6959"/>
      <c r="F6959"/>
      <c r="G6959"/>
      <c r="H6959"/>
      <c r="I6959"/>
      <c r="J6959" s="102"/>
      <c r="K6959"/>
      <c r="L6959" s="102"/>
      <c r="M6959" s="135"/>
      <c r="N6959"/>
      <c r="O6959"/>
      <c r="P6959"/>
      <c r="Q6959"/>
      <c r="R6959"/>
      <c r="S6959"/>
      <c r="T6959"/>
      <c r="U6959"/>
    </row>
    <row r="6960" spans="1:21" s="105" customFormat="1" x14ac:dyDescent="0.3">
      <c r="A6960"/>
      <c r="B6960"/>
      <c r="C6960"/>
      <c r="D6960"/>
      <c r="E6960"/>
      <c r="F6960"/>
      <c r="G6960"/>
      <c r="H6960"/>
      <c r="I6960"/>
      <c r="J6960" s="102"/>
      <c r="K6960"/>
      <c r="L6960" s="102"/>
      <c r="M6960" s="135"/>
      <c r="N6960"/>
      <c r="O6960"/>
      <c r="P6960"/>
      <c r="Q6960"/>
      <c r="R6960"/>
      <c r="S6960"/>
      <c r="T6960"/>
      <c r="U6960"/>
    </row>
    <row r="6961" spans="1:21" s="105" customFormat="1" x14ac:dyDescent="0.3">
      <c r="A6961"/>
      <c r="B6961"/>
      <c r="C6961"/>
      <c r="D6961"/>
      <c r="E6961"/>
      <c r="F6961"/>
      <c r="G6961"/>
      <c r="H6961"/>
      <c r="I6961"/>
      <c r="J6961" s="102"/>
      <c r="K6961"/>
      <c r="L6961" s="102"/>
      <c r="M6961" s="135"/>
      <c r="N6961"/>
      <c r="O6961"/>
      <c r="P6961"/>
      <c r="Q6961"/>
      <c r="R6961"/>
      <c r="S6961"/>
      <c r="T6961"/>
      <c r="U6961"/>
    </row>
    <row r="6962" spans="1:21" s="105" customFormat="1" x14ac:dyDescent="0.3">
      <c r="A6962"/>
      <c r="B6962"/>
      <c r="C6962"/>
      <c r="D6962"/>
      <c r="E6962"/>
      <c r="F6962"/>
      <c r="G6962"/>
      <c r="H6962"/>
      <c r="I6962"/>
      <c r="J6962" s="102"/>
      <c r="K6962"/>
      <c r="L6962" s="102"/>
      <c r="M6962" s="135"/>
      <c r="N6962"/>
      <c r="O6962"/>
      <c r="P6962"/>
      <c r="Q6962"/>
      <c r="R6962"/>
      <c r="S6962"/>
      <c r="T6962"/>
      <c r="U6962"/>
    </row>
    <row r="6963" spans="1:21" s="105" customFormat="1" x14ac:dyDescent="0.3">
      <c r="A6963"/>
      <c r="B6963"/>
      <c r="C6963"/>
      <c r="D6963"/>
      <c r="E6963"/>
      <c r="F6963"/>
      <c r="G6963"/>
      <c r="H6963"/>
      <c r="I6963"/>
      <c r="J6963" s="102"/>
      <c r="K6963"/>
      <c r="L6963" s="102"/>
      <c r="M6963" s="135"/>
      <c r="N6963"/>
      <c r="O6963"/>
      <c r="P6963"/>
      <c r="Q6963"/>
      <c r="R6963"/>
      <c r="S6963"/>
      <c r="T6963"/>
      <c r="U6963"/>
    </row>
    <row r="6964" spans="1:21" s="105" customFormat="1" x14ac:dyDescent="0.3">
      <c r="A6964"/>
      <c r="B6964"/>
      <c r="C6964"/>
      <c r="D6964"/>
      <c r="E6964"/>
      <c r="F6964"/>
      <c r="G6964"/>
      <c r="H6964"/>
      <c r="I6964"/>
      <c r="J6964" s="102"/>
      <c r="K6964"/>
      <c r="L6964" s="102"/>
      <c r="M6964" s="135"/>
      <c r="N6964"/>
      <c r="O6964"/>
      <c r="P6964"/>
      <c r="Q6964"/>
      <c r="R6964"/>
      <c r="S6964"/>
      <c r="T6964"/>
      <c r="U6964"/>
    </row>
    <row r="6965" spans="1:21" s="105" customFormat="1" x14ac:dyDescent="0.3">
      <c r="A6965"/>
      <c r="B6965"/>
      <c r="C6965"/>
      <c r="D6965"/>
      <c r="E6965"/>
      <c r="F6965"/>
      <c r="G6965"/>
      <c r="H6965"/>
      <c r="I6965"/>
      <c r="J6965" s="102"/>
      <c r="K6965"/>
      <c r="L6965" s="102"/>
      <c r="M6965" s="135"/>
      <c r="N6965"/>
      <c r="O6965"/>
      <c r="P6965"/>
      <c r="Q6965"/>
      <c r="R6965"/>
      <c r="S6965"/>
      <c r="T6965"/>
      <c r="U6965"/>
    </row>
    <row r="6966" spans="1:21" s="105" customFormat="1" x14ac:dyDescent="0.3">
      <c r="A6966"/>
      <c r="B6966"/>
      <c r="C6966"/>
      <c r="D6966"/>
      <c r="E6966"/>
      <c r="F6966"/>
      <c r="G6966"/>
      <c r="H6966"/>
      <c r="I6966"/>
      <c r="J6966" s="102"/>
      <c r="K6966"/>
      <c r="L6966" s="102"/>
      <c r="M6966" s="135"/>
      <c r="N6966"/>
      <c r="O6966"/>
      <c r="P6966"/>
      <c r="Q6966"/>
      <c r="R6966"/>
      <c r="S6966"/>
      <c r="T6966"/>
      <c r="U6966"/>
    </row>
    <row r="6967" spans="1:21" s="105" customFormat="1" x14ac:dyDescent="0.3">
      <c r="A6967"/>
      <c r="B6967"/>
      <c r="C6967"/>
      <c r="D6967"/>
      <c r="E6967"/>
      <c r="F6967"/>
      <c r="G6967"/>
      <c r="H6967"/>
      <c r="I6967"/>
      <c r="J6967" s="102"/>
      <c r="K6967"/>
      <c r="L6967" s="102"/>
      <c r="M6967" s="135"/>
      <c r="N6967"/>
      <c r="O6967"/>
      <c r="P6967"/>
      <c r="Q6967"/>
      <c r="R6967"/>
      <c r="S6967"/>
      <c r="T6967"/>
      <c r="U6967"/>
    </row>
    <row r="6968" spans="1:21" s="105" customFormat="1" x14ac:dyDescent="0.3">
      <c r="A6968"/>
      <c r="B6968"/>
      <c r="C6968"/>
      <c r="D6968"/>
      <c r="E6968"/>
      <c r="F6968"/>
      <c r="G6968"/>
      <c r="H6968"/>
      <c r="I6968"/>
      <c r="J6968" s="102"/>
      <c r="K6968"/>
      <c r="L6968" s="102"/>
      <c r="M6968" s="135"/>
      <c r="N6968"/>
      <c r="O6968"/>
      <c r="P6968"/>
      <c r="Q6968"/>
      <c r="R6968"/>
      <c r="S6968"/>
      <c r="T6968"/>
      <c r="U6968"/>
    </row>
    <row r="6969" spans="1:21" s="105" customFormat="1" x14ac:dyDescent="0.3">
      <c r="A6969"/>
      <c r="B6969"/>
      <c r="C6969"/>
      <c r="D6969"/>
      <c r="E6969"/>
      <c r="F6969"/>
      <c r="G6969"/>
      <c r="H6969"/>
      <c r="I6969"/>
      <c r="J6969" s="102"/>
      <c r="K6969"/>
      <c r="L6969" s="102"/>
      <c r="M6969" s="135"/>
      <c r="N6969"/>
      <c r="O6969"/>
      <c r="P6969"/>
      <c r="Q6969"/>
      <c r="R6969"/>
      <c r="S6969"/>
      <c r="T6969"/>
      <c r="U6969"/>
    </row>
    <row r="6970" spans="1:21" s="105" customFormat="1" x14ac:dyDescent="0.3">
      <c r="A6970"/>
      <c r="B6970"/>
      <c r="C6970"/>
      <c r="D6970"/>
      <c r="E6970"/>
      <c r="F6970"/>
      <c r="G6970"/>
      <c r="H6970"/>
      <c r="I6970"/>
      <c r="J6970" s="102"/>
      <c r="K6970"/>
      <c r="L6970" s="102"/>
      <c r="M6970" s="135"/>
      <c r="N6970"/>
      <c r="O6970"/>
      <c r="P6970"/>
      <c r="Q6970"/>
      <c r="R6970"/>
      <c r="S6970"/>
      <c r="T6970"/>
      <c r="U6970"/>
    </row>
    <row r="6971" spans="1:21" s="105" customFormat="1" x14ac:dyDescent="0.3">
      <c r="A6971"/>
      <c r="B6971"/>
      <c r="C6971"/>
      <c r="D6971"/>
      <c r="E6971"/>
      <c r="F6971"/>
      <c r="G6971"/>
      <c r="H6971"/>
      <c r="I6971"/>
      <c r="J6971" s="102"/>
      <c r="K6971"/>
      <c r="L6971" s="102"/>
      <c r="M6971" s="135"/>
      <c r="N6971"/>
      <c r="O6971"/>
      <c r="P6971"/>
      <c r="Q6971"/>
      <c r="R6971"/>
      <c r="S6971"/>
      <c r="T6971"/>
      <c r="U6971"/>
    </row>
    <row r="6972" spans="1:21" s="105" customFormat="1" x14ac:dyDescent="0.3">
      <c r="A6972"/>
      <c r="B6972"/>
      <c r="C6972"/>
      <c r="D6972"/>
      <c r="E6972"/>
      <c r="F6972"/>
      <c r="G6972"/>
      <c r="H6972"/>
      <c r="I6972"/>
      <c r="J6972" s="102"/>
      <c r="K6972"/>
      <c r="L6972" s="102"/>
      <c r="M6972" s="135"/>
      <c r="N6972"/>
      <c r="O6972"/>
      <c r="P6972"/>
      <c r="Q6972"/>
      <c r="R6972"/>
      <c r="S6972"/>
      <c r="T6972"/>
      <c r="U6972"/>
    </row>
    <row r="6973" spans="1:21" s="105" customFormat="1" x14ac:dyDescent="0.3">
      <c r="A6973"/>
      <c r="B6973"/>
      <c r="C6973"/>
      <c r="D6973"/>
      <c r="E6973"/>
      <c r="F6973"/>
      <c r="G6973"/>
      <c r="H6973"/>
      <c r="I6973"/>
      <c r="J6973" s="102"/>
      <c r="K6973"/>
      <c r="L6973" s="102"/>
      <c r="M6973" s="135"/>
      <c r="N6973"/>
      <c r="O6973"/>
      <c r="P6973"/>
      <c r="Q6973"/>
      <c r="R6973"/>
      <c r="S6973"/>
      <c r="T6973"/>
      <c r="U6973"/>
    </row>
    <row r="6974" spans="1:21" s="105" customFormat="1" x14ac:dyDescent="0.3">
      <c r="A6974"/>
      <c r="B6974"/>
      <c r="C6974"/>
      <c r="D6974"/>
      <c r="E6974"/>
      <c r="F6974"/>
      <c r="G6974"/>
      <c r="H6974"/>
      <c r="I6974"/>
      <c r="J6974" s="102"/>
      <c r="K6974"/>
      <c r="L6974" s="102"/>
      <c r="M6974" s="135"/>
      <c r="N6974"/>
      <c r="O6974"/>
      <c r="P6974"/>
      <c r="Q6974"/>
      <c r="R6974"/>
      <c r="S6974"/>
      <c r="T6974"/>
      <c r="U6974"/>
    </row>
    <row r="6975" spans="1:21" s="105" customFormat="1" x14ac:dyDescent="0.3">
      <c r="A6975"/>
      <c r="B6975"/>
      <c r="C6975"/>
      <c r="D6975"/>
      <c r="E6975"/>
      <c r="F6975"/>
      <c r="G6975"/>
      <c r="H6975"/>
      <c r="I6975"/>
      <c r="J6975" s="102"/>
      <c r="K6975"/>
      <c r="L6975" s="102"/>
      <c r="M6975" s="135"/>
      <c r="N6975"/>
      <c r="O6975"/>
      <c r="P6975"/>
      <c r="Q6975"/>
      <c r="R6975"/>
      <c r="S6975"/>
      <c r="T6975"/>
      <c r="U6975"/>
    </row>
    <row r="6976" spans="1:21" s="105" customFormat="1" x14ac:dyDescent="0.3">
      <c r="A6976"/>
      <c r="B6976"/>
      <c r="C6976"/>
      <c r="D6976"/>
      <c r="E6976"/>
      <c r="F6976"/>
      <c r="G6976"/>
      <c r="H6976"/>
      <c r="I6976"/>
      <c r="J6976" s="102"/>
      <c r="K6976"/>
      <c r="L6976" s="102"/>
      <c r="M6976" s="135"/>
      <c r="N6976"/>
      <c r="O6976"/>
      <c r="P6976"/>
      <c r="Q6976"/>
      <c r="R6976"/>
      <c r="S6976"/>
      <c r="T6976"/>
      <c r="U6976"/>
    </row>
    <row r="6977" spans="1:21" s="105" customFormat="1" x14ac:dyDescent="0.3">
      <c r="A6977"/>
      <c r="B6977"/>
      <c r="C6977"/>
      <c r="D6977"/>
      <c r="E6977"/>
      <c r="F6977"/>
      <c r="G6977"/>
      <c r="H6977"/>
      <c r="I6977"/>
      <c r="J6977" s="102"/>
      <c r="K6977"/>
      <c r="L6977" s="102"/>
      <c r="M6977" s="135"/>
      <c r="N6977"/>
      <c r="O6977"/>
      <c r="P6977"/>
      <c r="Q6977"/>
      <c r="R6977"/>
      <c r="S6977"/>
      <c r="T6977"/>
      <c r="U6977"/>
    </row>
    <row r="6978" spans="1:21" s="105" customFormat="1" x14ac:dyDescent="0.3">
      <c r="A6978"/>
      <c r="B6978"/>
      <c r="C6978"/>
      <c r="D6978"/>
      <c r="E6978"/>
      <c r="F6978"/>
      <c r="G6978"/>
      <c r="H6978"/>
      <c r="I6978"/>
      <c r="J6978" s="102"/>
      <c r="K6978"/>
      <c r="L6978" s="102"/>
      <c r="M6978" s="135"/>
      <c r="N6978"/>
      <c r="O6978"/>
      <c r="P6978"/>
      <c r="Q6978"/>
      <c r="R6978"/>
      <c r="S6978"/>
      <c r="T6978"/>
      <c r="U6978"/>
    </row>
    <row r="6979" spans="1:21" s="105" customFormat="1" x14ac:dyDescent="0.3">
      <c r="A6979"/>
      <c r="B6979"/>
      <c r="C6979"/>
      <c r="D6979"/>
      <c r="E6979"/>
      <c r="F6979"/>
      <c r="G6979"/>
      <c r="H6979"/>
      <c r="I6979"/>
      <c r="J6979" s="102"/>
      <c r="K6979"/>
      <c r="L6979" s="102"/>
      <c r="M6979" s="135"/>
      <c r="N6979"/>
      <c r="O6979"/>
      <c r="P6979"/>
      <c r="Q6979"/>
      <c r="R6979"/>
      <c r="S6979"/>
      <c r="T6979"/>
      <c r="U6979"/>
    </row>
    <row r="6980" spans="1:21" s="105" customFormat="1" x14ac:dyDescent="0.3">
      <c r="A6980"/>
      <c r="B6980"/>
      <c r="C6980"/>
      <c r="D6980"/>
      <c r="E6980"/>
      <c r="F6980"/>
      <c r="G6980"/>
      <c r="H6980"/>
      <c r="I6980"/>
      <c r="J6980" s="102"/>
      <c r="K6980"/>
      <c r="L6980" s="102"/>
      <c r="M6980" s="135"/>
      <c r="N6980"/>
      <c r="O6980"/>
      <c r="P6980"/>
      <c r="Q6980"/>
      <c r="R6980"/>
      <c r="S6980"/>
      <c r="T6980"/>
      <c r="U6980"/>
    </row>
    <row r="6981" spans="1:21" s="105" customFormat="1" x14ac:dyDescent="0.3">
      <c r="A6981"/>
      <c r="B6981"/>
      <c r="C6981"/>
      <c r="D6981"/>
      <c r="E6981"/>
      <c r="F6981"/>
      <c r="G6981"/>
      <c r="H6981"/>
      <c r="I6981"/>
      <c r="J6981" s="102"/>
      <c r="K6981"/>
      <c r="L6981" s="102"/>
      <c r="M6981" s="135"/>
      <c r="N6981"/>
      <c r="O6981"/>
      <c r="P6981"/>
      <c r="Q6981"/>
      <c r="R6981"/>
      <c r="S6981"/>
      <c r="T6981"/>
      <c r="U6981"/>
    </row>
    <row r="6982" spans="1:21" s="105" customFormat="1" x14ac:dyDescent="0.3">
      <c r="A6982"/>
      <c r="B6982"/>
      <c r="C6982"/>
      <c r="D6982"/>
      <c r="E6982"/>
      <c r="F6982"/>
      <c r="G6982"/>
      <c r="H6982"/>
      <c r="I6982"/>
      <c r="J6982" s="102"/>
      <c r="K6982"/>
      <c r="L6982" s="102"/>
      <c r="M6982" s="135"/>
      <c r="N6982"/>
      <c r="O6982"/>
      <c r="P6982"/>
      <c r="Q6982"/>
      <c r="R6982"/>
      <c r="S6982"/>
      <c r="T6982"/>
      <c r="U6982"/>
    </row>
    <row r="6983" spans="1:21" s="105" customFormat="1" x14ac:dyDescent="0.3">
      <c r="A6983"/>
      <c r="B6983"/>
      <c r="C6983"/>
      <c r="D6983"/>
      <c r="E6983"/>
      <c r="F6983"/>
      <c r="G6983"/>
      <c r="H6983"/>
      <c r="I6983"/>
      <c r="J6983" s="102"/>
      <c r="K6983"/>
      <c r="L6983" s="102"/>
      <c r="M6983" s="135"/>
      <c r="N6983"/>
      <c r="O6983"/>
      <c r="P6983"/>
      <c r="Q6983"/>
      <c r="R6983"/>
      <c r="S6983"/>
      <c r="T6983"/>
      <c r="U6983"/>
    </row>
    <row r="6984" spans="1:21" s="105" customFormat="1" x14ac:dyDescent="0.3">
      <c r="A6984"/>
      <c r="B6984"/>
      <c r="C6984"/>
      <c r="D6984"/>
      <c r="E6984"/>
      <c r="F6984"/>
      <c r="G6984"/>
      <c r="H6984"/>
      <c r="I6984"/>
      <c r="J6984" s="102"/>
      <c r="K6984"/>
      <c r="L6984" s="102"/>
      <c r="M6984" s="135"/>
      <c r="N6984"/>
      <c r="O6984"/>
      <c r="P6984"/>
      <c r="Q6984"/>
      <c r="R6984"/>
      <c r="S6984"/>
      <c r="T6984"/>
      <c r="U6984"/>
    </row>
    <row r="6985" spans="1:21" s="105" customFormat="1" x14ac:dyDescent="0.3">
      <c r="A6985"/>
      <c r="B6985"/>
      <c r="C6985"/>
      <c r="D6985"/>
      <c r="E6985"/>
      <c r="F6985"/>
      <c r="G6985"/>
      <c r="H6985"/>
      <c r="I6985"/>
      <c r="J6985" s="102"/>
      <c r="K6985"/>
      <c r="L6985" s="102"/>
      <c r="M6985" s="135"/>
      <c r="N6985"/>
      <c r="O6985"/>
      <c r="P6985"/>
      <c r="Q6985"/>
      <c r="R6985"/>
      <c r="S6985"/>
      <c r="T6985"/>
      <c r="U6985"/>
    </row>
    <row r="6986" spans="1:21" s="105" customFormat="1" x14ac:dyDescent="0.3">
      <c r="A6986"/>
      <c r="B6986"/>
      <c r="C6986"/>
      <c r="D6986"/>
      <c r="E6986"/>
      <c r="F6986"/>
      <c r="G6986"/>
      <c r="H6986"/>
      <c r="I6986"/>
      <c r="J6986" s="102"/>
      <c r="K6986"/>
      <c r="L6986" s="102"/>
      <c r="M6986" s="135"/>
      <c r="N6986"/>
      <c r="O6986"/>
      <c r="P6986"/>
      <c r="Q6986"/>
      <c r="R6986"/>
      <c r="S6986"/>
      <c r="T6986"/>
      <c r="U6986"/>
    </row>
    <row r="6987" spans="1:21" s="105" customFormat="1" x14ac:dyDescent="0.3">
      <c r="A6987"/>
      <c r="B6987"/>
      <c r="C6987"/>
      <c r="D6987"/>
      <c r="E6987"/>
      <c r="F6987"/>
      <c r="G6987"/>
      <c r="H6987"/>
      <c r="I6987"/>
      <c r="J6987" s="102"/>
      <c r="K6987"/>
      <c r="L6987" s="102"/>
      <c r="M6987" s="135"/>
      <c r="N6987"/>
      <c r="O6987"/>
      <c r="P6987"/>
      <c r="Q6987"/>
      <c r="R6987"/>
      <c r="S6987"/>
      <c r="T6987"/>
      <c r="U6987"/>
    </row>
    <row r="6988" spans="1:21" s="105" customFormat="1" x14ac:dyDescent="0.3">
      <c r="A6988"/>
      <c r="B6988"/>
      <c r="C6988"/>
      <c r="D6988"/>
      <c r="E6988"/>
      <c r="F6988"/>
      <c r="G6988"/>
      <c r="H6988"/>
      <c r="I6988"/>
      <c r="J6988" s="102"/>
      <c r="K6988"/>
      <c r="L6988" s="102"/>
      <c r="M6988" s="135"/>
      <c r="N6988"/>
      <c r="O6988"/>
      <c r="P6988"/>
      <c r="Q6988"/>
      <c r="R6988"/>
      <c r="S6988"/>
      <c r="T6988"/>
      <c r="U6988"/>
    </row>
    <row r="6989" spans="1:21" s="105" customFormat="1" x14ac:dyDescent="0.3">
      <c r="A6989"/>
      <c r="B6989"/>
      <c r="C6989"/>
      <c r="D6989"/>
      <c r="E6989"/>
      <c r="F6989"/>
      <c r="G6989"/>
      <c r="H6989"/>
      <c r="I6989"/>
      <c r="J6989" s="102"/>
      <c r="K6989"/>
      <c r="L6989" s="102"/>
      <c r="M6989" s="135"/>
      <c r="N6989"/>
      <c r="O6989"/>
      <c r="P6989"/>
      <c r="Q6989"/>
      <c r="R6989"/>
      <c r="S6989"/>
      <c r="T6989"/>
      <c r="U6989"/>
    </row>
    <row r="6990" spans="1:21" s="105" customFormat="1" x14ac:dyDescent="0.3">
      <c r="A6990"/>
      <c r="B6990"/>
      <c r="C6990"/>
      <c r="D6990"/>
      <c r="E6990"/>
      <c r="F6990"/>
      <c r="G6990"/>
      <c r="H6990"/>
      <c r="I6990"/>
      <c r="J6990" s="102"/>
      <c r="K6990"/>
      <c r="L6990" s="102"/>
      <c r="M6990" s="135"/>
      <c r="N6990"/>
      <c r="O6990"/>
      <c r="P6990"/>
      <c r="Q6990"/>
      <c r="R6990"/>
      <c r="S6990"/>
      <c r="T6990"/>
      <c r="U6990"/>
    </row>
    <row r="6991" spans="1:21" s="105" customFormat="1" x14ac:dyDescent="0.3">
      <c r="A6991"/>
      <c r="B6991"/>
      <c r="C6991"/>
      <c r="D6991"/>
      <c r="E6991"/>
      <c r="F6991"/>
      <c r="G6991"/>
      <c r="H6991"/>
      <c r="I6991"/>
      <c r="J6991" s="102"/>
      <c r="K6991"/>
      <c r="L6991" s="102"/>
      <c r="M6991" s="135"/>
      <c r="N6991"/>
      <c r="O6991"/>
      <c r="P6991"/>
      <c r="Q6991"/>
      <c r="R6991"/>
      <c r="S6991"/>
      <c r="T6991"/>
      <c r="U6991"/>
    </row>
    <row r="6992" spans="1:21" s="105" customFormat="1" x14ac:dyDescent="0.3">
      <c r="A6992"/>
      <c r="B6992"/>
      <c r="C6992"/>
      <c r="D6992"/>
      <c r="E6992"/>
      <c r="F6992"/>
      <c r="G6992"/>
      <c r="H6992"/>
      <c r="I6992"/>
      <c r="J6992" s="102"/>
      <c r="K6992"/>
      <c r="L6992" s="102"/>
      <c r="M6992" s="135"/>
      <c r="N6992"/>
      <c r="O6992"/>
      <c r="P6992"/>
      <c r="Q6992"/>
      <c r="R6992"/>
      <c r="S6992"/>
      <c r="T6992"/>
      <c r="U6992"/>
    </row>
    <row r="6993" spans="1:21" s="105" customFormat="1" x14ac:dyDescent="0.3">
      <c r="A6993"/>
      <c r="B6993"/>
      <c r="C6993"/>
      <c r="D6993"/>
      <c r="E6993"/>
      <c r="F6993"/>
      <c r="G6993"/>
      <c r="H6993"/>
      <c r="I6993"/>
      <c r="J6993" s="102"/>
      <c r="K6993"/>
      <c r="L6993" s="102"/>
      <c r="M6993" s="135"/>
      <c r="N6993"/>
      <c r="O6993"/>
      <c r="P6993"/>
      <c r="Q6993"/>
      <c r="R6993"/>
      <c r="S6993"/>
      <c r="T6993"/>
      <c r="U6993"/>
    </row>
    <row r="6994" spans="1:21" s="105" customFormat="1" x14ac:dyDescent="0.3">
      <c r="A6994"/>
      <c r="B6994"/>
      <c r="C6994"/>
      <c r="D6994"/>
      <c r="E6994"/>
      <c r="F6994"/>
      <c r="G6994"/>
      <c r="H6994"/>
      <c r="I6994"/>
      <c r="J6994" s="102"/>
      <c r="K6994"/>
      <c r="L6994" s="102"/>
      <c r="M6994" s="135"/>
      <c r="N6994"/>
      <c r="O6994"/>
      <c r="P6994"/>
      <c r="Q6994"/>
      <c r="R6994"/>
      <c r="S6994"/>
      <c r="T6994"/>
      <c r="U6994"/>
    </row>
    <row r="6995" spans="1:21" s="105" customFormat="1" x14ac:dyDescent="0.3">
      <c r="A6995"/>
      <c r="B6995"/>
      <c r="C6995"/>
      <c r="D6995"/>
      <c r="E6995"/>
      <c r="F6995"/>
      <c r="G6995"/>
      <c r="H6995"/>
      <c r="I6995"/>
      <c r="J6995" s="102"/>
      <c r="K6995"/>
      <c r="L6995" s="102"/>
      <c r="M6995" s="135"/>
      <c r="N6995"/>
      <c r="O6995"/>
      <c r="P6995"/>
      <c r="Q6995"/>
      <c r="R6995"/>
      <c r="S6995"/>
      <c r="T6995"/>
      <c r="U6995"/>
    </row>
    <row r="6996" spans="1:21" s="105" customFormat="1" x14ac:dyDescent="0.3">
      <c r="A6996"/>
      <c r="B6996"/>
      <c r="C6996"/>
      <c r="D6996"/>
      <c r="E6996"/>
      <c r="F6996"/>
      <c r="G6996"/>
      <c r="H6996"/>
      <c r="I6996"/>
      <c r="J6996" s="102"/>
      <c r="K6996"/>
      <c r="L6996" s="102"/>
      <c r="M6996" s="135"/>
      <c r="N6996"/>
      <c r="O6996"/>
      <c r="P6996"/>
      <c r="Q6996"/>
      <c r="R6996"/>
      <c r="S6996"/>
      <c r="T6996"/>
      <c r="U6996"/>
    </row>
    <row r="6997" spans="1:21" s="105" customFormat="1" x14ac:dyDescent="0.3">
      <c r="A6997"/>
      <c r="B6997"/>
      <c r="C6997"/>
      <c r="D6997"/>
      <c r="E6997"/>
      <c r="F6997"/>
      <c r="G6997"/>
      <c r="H6997"/>
      <c r="I6997"/>
      <c r="J6997" s="102"/>
      <c r="K6997"/>
      <c r="L6997" s="102"/>
      <c r="M6997" s="135"/>
      <c r="N6997"/>
      <c r="O6997"/>
      <c r="P6997"/>
      <c r="Q6997"/>
      <c r="R6997"/>
      <c r="S6997"/>
      <c r="T6997"/>
      <c r="U6997"/>
    </row>
    <row r="6998" spans="1:21" s="105" customFormat="1" x14ac:dyDescent="0.3">
      <c r="A6998"/>
      <c r="B6998"/>
      <c r="C6998"/>
      <c r="D6998"/>
      <c r="E6998"/>
      <c r="F6998"/>
      <c r="G6998"/>
      <c r="H6998"/>
      <c r="I6998"/>
      <c r="J6998" s="102"/>
      <c r="K6998"/>
      <c r="L6998" s="102"/>
      <c r="M6998" s="135"/>
      <c r="N6998"/>
      <c r="O6998"/>
      <c r="P6998"/>
      <c r="Q6998"/>
      <c r="R6998"/>
      <c r="S6998"/>
      <c r="T6998"/>
      <c r="U6998"/>
    </row>
    <row r="6999" spans="1:21" s="105" customFormat="1" x14ac:dyDescent="0.3">
      <c r="A6999"/>
      <c r="B6999"/>
      <c r="C6999"/>
      <c r="D6999"/>
      <c r="E6999"/>
      <c r="F6999"/>
      <c r="G6999"/>
      <c r="H6999"/>
      <c r="I6999"/>
      <c r="J6999" s="102"/>
      <c r="K6999"/>
      <c r="L6999" s="102"/>
      <c r="M6999" s="135"/>
      <c r="N6999"/>
      <c r="O6999"/>
      <c r="P6999"/>
      <c r="Q6999"/>
      <c r="R6999"/>
      <c r="S6999"/>
      <c r="T6999"/>
      <c r="U6999"/>
    </row>
    <row r="7000" spans="1:21" s="105" customFormat="1" x14ac:dyDescent="0.3">
      <c r="A7000"/>
      <c r="B7000"/>
      <c r="C7000"/>
      <c r="D7000"/>
      <c r="E7000"/>
      <c r="F7000"/>
      <c r="G7000"/>
      <c r="H7000"/>
      <c r="I7000"/>
      <c r="J7000" s="102"/>
      <c r="K7000"/>
      <c r="L7000" s="102"/>
      <c r="M7000" s="135"/>
      <c r="N7000"/>
      <c r="O7000"/>
      <c r="P7000"/>
      <c r="Q7000"/>
      <c r="R7000"/>
      <c r="S7000"/>
      <c r="T7000"/>
      <c r="U7000"/>
    </row>
    <row r="7001" spans="1:21" s="105" customFormat="1" x14ac:dyDescent="0.3">
      <c r="A7001"/>
      <c r="B7001"/>
      <c r="C7001"/>
      <c r="D7001"/>
      <c r="E7001"/>
      <c r="F7001"/>
      <c r="G7001"/>
      <c r="H7001"/>
      <c r="I7001"/>
      <c r="J7001" s="102"/>
      <c r="K7001"/>
      <c r="L7001" s="102"/>
      <c r="M7001" s="135"/>
      <c r="N7001"/>
      <c r="O7001"/>
      <c r="P7001"/>
      <c r="Q7001"/>
      <c r="R7001"/>
      <c r="S7001"/>
      <c r="T7001"/>
      <c r="U7001"/>
    </row>
    <row r="7002" spans="1:21" s="105" customFormat="1" x14ac:dyDescent="0.3">
      <c r="A7002"/>
      <c r="B7002"/>
      <c r="C7002"/>
      <c r="D7002"/>
      <c r="E7002"/>
      <c r="F7002"/>
      <c r="G7002"/>
      <c r="H7002"/>
      <c r="I7002"/>
      <c r="J7002" s="102"/>
      <c r="K7002"/>
      <c r="L7002" s="102"/>
      <c r="M7002" s="135"/>
      <c r="N7002"/>
      <c r="O7002"/>
      <c r="P7002"/>
      <c r="Q7002"/>
      <c r="R7002"/>
      <c r="S7002"/>
      <c r="T7002"/>
      <c r="U7002"/>
    </row>
    <row r="7003" spans="1:21" s="105" customFormat="1" x14ac:dyDescent="0.3">
      <c r="A7003"/>
      <c r="B7003"/>
      <c r="C7003"/>
      <c r="D7003"/>
      <c r="E7003"/>
      <c r="F7003"/>
      <c r="G7003"/>
      <c r="H7003"/>
      <c r="I7003"/>
      <c r="J7003" s="102"/>
      <c r="K7003"/>
      <c r="L7003" s="102"/>
      <c r="M7003" s="135"/>
      <c r="N7003"/>
      <c r="O7003"/>
      <c r="P7003"/>
      <c r="Q7003"/>
      <c r="R7003"/>
      <c r="S7003"/>
      <c r="T7003"/>
      <c r="U7003"/>
    </row>
    <row r="7004" spans="1:21" s="105" customFormat="1" x14ac:dyDescent="0.3">
      <c r="A7004"/>
      <c r="B7004"/>
      <c r="C7004"/>
      <c r="D7004"/>
      <c r="E7004"/>
      <c r="F7004"/>
      <c r="G7004"/>
      <c r="H7004"/>
      <c r="I7004"/>
      <c r="J7004" s="102"/>
      <c r="K7004"/>
      <c r="L7004" s="102"/>
      <c r="M7004" s="135"/>
      <c r="N7004"/>
      <c r="O7004"/>
      <c r="P7004"/>
      <c r="Q7004"/>
      <c r="R7004"/>
      <c r="S7004"/>
      <c r="T7004"/>
      <c r="U7004"/>
    </row>
    <row r="7005" spans="1:21" s="105" customFormat="1" x14ac:dyDescent="0.3">
      <c r="A7005"/>
      <c r="B7005"/>
      <c r="C7005"/>
      <c r="D7005"/>
      <c r="E7005"/>
      <c r="F7005"/>
      <c r="G7005"/>
      <c r="H7005"/>
      <c r="I7005"/>
      <c r="J7005" s="102"/>
      <c r="K7005"/>
      <c r="L7005" s="102"/>
      <c r="M7005" s="135"/>
      <c r="N7005"/>
      <c r="O7005"/>
      <c r="P7005"/>
      <c r="Q7005"/>
      <c r="R7005"/>
      <c r="S7005"/>
      <c r="T7005"/>
      <c r="U7005"/>
    </row>
    <row r="7006" spans="1:21" s="105" customFormat="1" x14ac:dyDescent="0.3">
      <c r="A7006"/>
      <c r="B7006"/>
      <c r="C7006"/>
      <c r="D7006"/>
      <c r="E7006"/>
      <c r="F7006"/>
      <c r="G7006"/>
      <c r="H7006"/>
      <c r="I7006"/>
      <c r="J7006" s="102"/>
      <c r="K7006"/>
      <c r="L7006" s="102"/>
      <c r="M7006" s="135"/>
      <c r="N7006"/>
      <c r="O7006"/>
      <c r="P7006"/>
      <c r="Q7006"/>
      <c r="R7006"/>
      <c r="S7006"/>
      <c r="T7006"/>
      <c r="U7006"/>
    </row>
    <row r="7007" spans="1:21" s="105" customFormat="1" x14ac:dyDescent="0.3">
      <c r="A7007"/>
      <c r="B7007"/>
      <c r="C7007"/>
      <c r="D7007"/>
      <c r="E7007"/>
      <c r="F7007"/>
      <c r="G7007"/>
      <c r="H7007"/>
      <c r="I7007"/>
      <c r="J7007" s="102"/>
      <c r="K7007"/>
      <c r="L7007" s="102"/>
      <c r="M7007" s="135"/>
      <c r="N7007"/>
      <c r="O7007"/>
      <c r="P7007"/>
      <c r="Q7007"/>
      <c r="R7007"/>
      <c r="S7007"/>
      <c r="T7007"/>
      <c r="U7007"/>
    </row>
    <row r="7008" spans="1:21" s="105" customFormat="1" x14ac:dyDescent="0.3">
      <c r="A7008"/>
      <c r="B7008"/>
      <c r="C7008"/>
      <c r="D7008"/>
      <c r="E7008"/>
      <c r="F7008"/>
      <c r="G7008"/>
      <c r="H7008"/>
      <c r="I7008"/>
      <c r="J7008" s="102"/>
      <c r="K7008"/>
      <c r="L7008" s="102"/>
      <c r="M7008" s="135"/>
      <c r="N7008"/>
      <c r="O7008"/>
      <c r="P7008"/>
      <c r="Q7008"/>
      <c r="R7008"/>
      <c r="S7008"/>
      <c r="T7008"/>
      <c r="U7008"/>
    </row>
    <row r="7009" spans="1:21" s="105" customFormat="1" x14ac:dyDescent="0.3">
      <c r="A7009"/>
      <c r="B7009"/>
      <c r="C7009"/>
      <c r="D7009"/>
      <c r="E7009"/>
      <c r="F7009"/>
      <c r="G7009"/>
      <c r="H7009"/>
      <c r="I7009"/>
      <c r="J7009" s="102"/>
      <c r="K7009"/>
      <c r="L7009" s="102"/>
      <c r="M7009" s="135"/>
      <c r="N7009"/>
      <c r="O7009"/>
      <c r="P7009"/>
      <c r="Q7009"/>
      <c r="R7009"/>
      <c r="S7009"/>
      <c r="T7009"/>
      <c r="U7009"/>
    </row>
    <row r="7010" spans="1:21" s="105" customFormat="1" x14ac:dyDescent="0.3">
      <c r="A7010"/>
      <c r="B7010"/>
      <c r="C7010"/>
      <c r="D7010"/>
      <c r="E7010"/>
      <c r="F7010"/>
      <c r="G7010"/>
      <c r="H7010"/>
      <c r="I7010"/>
      <c r="J7010" s="102"/>
      <c r="K7010"/>
      <c r="L7010" s="102"/>
      <c r="M7010" s="135"/>
      <c r="N7010"/>
      <c r="O7010"/>
      <c r="P7010"/>
      <c r="Q7010"/>
      <c r="R7010"/>
      <c r="S7010"/>
      <c r="T7010"/>
      <c r="U7010"/>
    </row>
    <row r="7011" spans="1:21" s="105" customFormat="1" x14ac:dyDescent="0.3">
      <c r="A7011"/>
      <c r="B7011"/>
      <c r="C7011"/>
      <c r="D7011"/>
      <c r="E7011"/>
      <c r="F7011"/>
      <c r="G7011"/>
      <c r="H7011"/>
      <c r="I7011"/>
      <c r="J7011" s="102"/>
      <c r="K7011"/>
      <c r="L7011" s="102"/>
      <c r="M7011" s="135"/>
      <c r="N7011"/>
      <c r="O7011"/>
      <c r="P7011"/>
      <c r="Q7011"/>
      <c r="R7011"/>
      <c r="S7011"/>
      <c r="T7011"/>
      <c r="U7011"/>
    </row>
    <row r="7012" spans="1:21" s="105" customFormat="1" x14ac:dyDescent="0.3">
      <c r="A7012"/>
      <c r="B7012"/>
      <c r="C7012"/>
      <c r="D7012"/>
      <c r="E7012"/>
      <c r="F7012"/>
      <c r="G7012"/>
      <c r="H7012"/>
      <c r="I7012"/>
      <c r="J7012" s="102"/>
      <c r="K7012"/>
      <c r="L7012" s="102"/>
      <c r="M7012" s="135"/>
      <c r="N7012"/>
      <c r="O7012"/>
      <c r="P7012"/>
      <c r="Q7012"/>
      <c r="R7012"/>
      <c r="S7012"/>
      <c r="T7012"/>
      <c r="U7012"/>
    </row>
    <row r="7013" spans="1:21" s="105" customFormat="1" x14ac:dyDescent="0.3">
      <c r="A7013"/>
      <c r="B7013"/>
      <c r="C7013"/>
      <c r="D7013"/>
      <c r="E7013"/>
      <c r="F7013"/>
      <c r="G7013"/>
      <c r="H7013"/>
      <c r="I7013"/>
      <c r="J7013" s="102"/>
      <c r="K7013"/>
      <c r="L7013" s="102"/>
      <c r="M7013" s="135"/>
      <c r="N7013"/>
      <c r="O7013"/>
      <c r="P7013"/>
      <c r="Q7013"/>
      <c r="R7013"/>
      <c r="S7013"/>
      <c r="T7013"/>
      <c r="U7013"/>
    </row>
    <row r="7014" spans="1:21" s="105" customFormat="1" x14ac:dyDescent="0.3">
      <c r="A7014"/>
      <c r="B7014"/>
      <c r="C7014"/>
      <c r="D7014"/>
      <c r="E7014"/>
      <c r="F7014"/>
      <c r="G7014"/>
      <c r="H7014"/>
      <c r="I7014"/>
      <c r="J7014" s="102"/>
      <c r="K7014"/>
      <c r="L7014" s="102"/>
      <c r="M7014" s="135"/>
      <c r="N7014"/>
      <c r="O7014"/>
      <c r="P7014"/>
      <c r="Q7014"/>
      <c r="R7014"/>
      <c r="S7014"/>
      <c r="T7014"/>
      <c r="U7014"/>
    </row>
    <row r="7015" spans="1:21" s="105" customFormat="1" x14ac:dyDescent="0.3">
      <c r="A7015"/>
      <c r="B7015"/>
      <c r="C7015"/>
      <c r="D7015"/>
      <c r="E7015"/>
      <c r="F7015"/>
      <c r="G7015"/>
      <c r="H7015"/>
      <c r="I7015"/>
      <c r="J7015" s="102"/>
      <c r="K7015"/>
      <c r="L7015" s="102"/>
      <c r="M7015" s="135"/>
      <c r="N7015"/>
      <c r="O7015"/>
      <c r="P7015"/>
      <c r="Q7015"/>
      <c r="R7015"/>
      <c r="S7015"/>
      <c r="T7015"/>
      <c r="U7015"/>
    </row>
    <row r="7016" spans="1:21" s="105" customFormat="1" x14ac:dyDescent="0.3">
      <c r="A7016"/>
      <c r="B7016"/>
      <c r="C7016"/>
      <c r="D7016"/>
      <c r="E7016"/>
      <c r="F7016"/>
      <c r="G7016"/>
      <c r="H7016"/>
      <c r="I7016"/>
      <c r="J7016" s="102"/>
      <c r="K7016"/>
      <c r="L7016" s="102"/>
      <c r="M7016" s="135"/>
      <c r="N7016"/>
      <c r="O7016"/>
      <c r="P7016"/>
      <c r="Q7016"/>
      <c r="R7016"/>
      <c r="S7016"/>
      <c r="T7016"/>
      <c r="U7016"/>
    </row>
    <row r="7017" spans="1:21" s="105" customFormat="1" x14ac:dyDescent="0.3">
      <c r="A7017"/>
      <c r="B7017"/>
      <c r="C7017"/>
      <c r="D7017"/>
      <c r="E7017"/>
      <c r="F7017"/>
      <c r="G7017"/>
      <c r="H7017"/>
      <c r="I7017"/>
      <c r="J7017" s="102"/>
      <c r="K7017"/>
      <c r="L7017" s="102"/>
      <c r="M7017" s="135"/>
      <c r="N7017"/>
      <c r="O7017"/>
      <c r="P7017"/>
      <c r="Q7017"/>
      <c r="R7017"/>
      <c r="S7017"/>
      <c r="T7017"/>
      <c r="U7017"/>
    </row>
    <row r="7018" spans="1:21" s="105" customFormat="1" x14ac:dyDescent="0.3">
      <c r="A7018"/>
      <c r="B7018"/>
      <c r="C7018"/>
      <c r="D7018"/>
      <c r="E7018"/>
      <c r="F7018"/>
      <c r="G7018"/>
      <c r="H7018"/>
      <c r="I7018"/>
      <c r="J7018" s="102"/>
      <c r="K7018"/>
      <c r="L7018" s="102"/>
      <c r="M7018" s="135"/>
      <c r="N7018"/>
      <c r="O7018"/>
      <c r="P7018"/>
      <c r="Q7018"/>
      <c r="R7018"/>
      <c r="S7018"/>
      <c r="T7018"/>
      <c r="U7018"/>
    </row>
    <row r="7019" spans="1:21" s="105" customFormat="1" x14ac:dyDescent="0.3">
      <c r="A7019"/>
      <c r="B7019"/>
      <c r="C7019"/>
      <c r="D7019"/>
      <c r="E7019"/>
      <c r="F7019"/>
      <c r="G7019"/>
      <c r="H7019"/>
      <c r="I7019"/>
      <c r="J7019" s="102"/>
      <c r="K7019"/>
      <c r="L7019" s="102"/>
      <c r="M7019" s="135"/>
      <c r="N7019"/>
      <c r="O7019"/>
      <c r="P7019"/>
      <c r="Q7019"/>
      <c r="R7019"/>
      <c r="S7019"/>
      <c r="T7019"/>
      <c r="U7019"/>
    </row>
    <row r="7020" spans="1:21" s="105" customFormat="1" x14ac:dyDescent="0.3">
      <c r="A7020"/>
      <c r="B7020"/>
      <c r="C7020"/>
      <c r="D7020"/>
      <c r="E7020"/>
      <c r="F7020"/>
      <c r="G7020"/>
      <c r="H7020"/>
      <c r="I7020"/>
      <c r="J7020" s="102"/>
      <c r="K7020"/>
      <c r="L7020" s="102"/>
      <c r="M7020" s="135"/>
      <c r="N7020"/>
      <c r="O7020"/>
      <c r="P7020"/>
      <c r="Q7020"/>
      <c r="R7020"/>
      <c r="S7020"/>
      <c r="T7020"/>
      <c r="U7020"/>
    </row>
    <row r="7021" spans="1:21" s="105" customFormat="1" x14ac:dyDescent="0.3">
      <c r="A7021"/>
      <c r="B7021"/>
      <c r="C7021"/>
      <c r="D7021"/>
      <c r="E7021"/>
      <c r="F7021"/>
      <c r="G7021"/>
      <c r="H7021"/>
      <c r="I7021"/>
      <c r="J7021" s="102"/>
      <c r="K7021"/>
      <c r="L7021" s="102"/>
      <c r="M7021" s="135"/>
      <c r="N7021"/>
      <c r="O7021"/>
      <c r="P7021"/>
      <c r="Q7021"/>
      <c r="R7021"/>
      <c r="S7021"/>
      <c r="T7021"/>
      <c r="U7021"/>
    </row>
    <row r="7022" spans="1:21" s="105" customFormat="1" x14ac:dyDescent="0.3">
      <c r="A7022"/>
      <c r="B7022"/>
      <c r="C7022"/>
      <c r="D7022"/>
      <c r="E7022"/>
      <c r="F7022"/>
      <c r="G7022"/>
      <c r="H7022"/>
      <c r="I7022"/>
      <c r="J7022" s="102"/>
      <c r="K7022"/>
      <c r="L7022" s="102"/>
      <c r="M7022" s="135"/>
      <c r="N7022"/>
      <c r="O7022"/>
      <c r="P7022"/>
      <c r="Q7022"/>
      <c r="R7022"/>
      <c r="S7022"/>
      <c r="T7022"/>
      <c r="U7022"/>
    </row>
    <row r="7023" spans="1:21" s="105" customFormat="1" x14ac:dyDescent="0.3">
      <c r="A7023"/>
      <c r="B7023"/>
      <c r="C7023"/>
      <c r="D7023"/>
      <c r="E7023"/>
      <c r="F7023"/>
      <c r="G7023"/>
      <c r="H7023"/>
      <c r="I7023"/>
      <c r="J7023" s="102"/>
      <c r="K7023"/>
      <c r="L7023" s="102"/>
      <c r="M7023" s="135"/>
      <c r="N7023"/>
      <c r="O7023"/>
      <c r="P7023"/>
      <c r="Q7023"/>
      <c r="R7023"/>
      <c r="S7023"/>
      <c r="T7023"/>
      <c r="U7023"/>
    </row>
    <row r="7024" spans="1:21" s="105" customFormat="1" x14ac:dyDescent="0.3">
      <c r="A7024"/>
      <c r="B7024"/>
      <c r="C7024"/>
      <c r="D7024"/>
      <c r="E7024"/>
      <c r="F7024"/>
      <c r="G7024"/>
      <c r="H7024"/>
      <c r="I7024"/>
      <c r="J7024" s="102"/>
      <c r="K7024"/>
      <c r="L7024" s="102"/>
      <c r="M7024" s="135"/>
      <c r="N7024"/>
      <c r="O7024"/>
      <c r="P7024"/>
      <c r="Q7024"/>
      <c r="R7024"/>
      <c r="S7024"/>
      <c r="T7024"/>
      <c r="U7024"/>
    </row>
    <row r="7025" spans="1:21" s="105" customFormat="1" x14ac:dyDescent="0.3">
      <c r="A7025"/>
      <c r="B7025"/>
      <c r="C7025"/>
      <c r="D7025"/>
      <c r="E7025"/>
      <c r="F7025"/>
      <c r="G7025"/>
      <c r="H7025"/>
      <c r="I7025"/>
      <c r="J7025" s="102"/>
      <c r="K7025"/>
      <c r="L7025" s="102"/>
      <c r="M7025" s="135"/>
      <c r="N7025"/>
      <c r="O7025"/>
      <c r="P7025"/>
      <c r="Q7025"/>
      <c r="R7025"/>
      <c r="S7025"/>
      <c r="T7025"/>
      <c r="U7025"/>
    </row>
    <row r="7026" spans="1:21" s="105" customFormat="1" x14ac:dyDescent="0.3">
      <c r="A7026"/>
      <c r="B7026"/>
      <c r="C7026"/>
      <c r="D7026"/>
      <c r="E7026"/>
      <c r="F7026"/>
      <c r="G7026"/>
      <c r="H7026"/>
      <c r="I7026"/>
      <c r="J7026" s="102"/>
      <c r="K7026"/>
      <c r="L7026" s="102"/>
      <c r="M7026" s="135"/>
      <c r="N7026"/>
      <c r="O7026"/>
      <c r="P7026"/>
      <c r="Q7026"/>
      <c r="R7026"/>
      <c r="S7026"/>
      <c r="T7026"/>
      <c r="U7026"/>
    </row>
    <row r="7027" spans="1:21" s="105" customFormat="1" x14ac:dyDescent="0.3">
      <c r="A7027"/>
      <c r="B7027"/>
      <c r="C7027"/>
      <c r="D7027"/>
      <c r="E7027"/>
      <c r="F7027"/>
      <c r="G7027"/>
      <c r="H7027"/>
      <c r="I7027"/>
      <c r="J7027" s="102"/>
      <c r="K7027"/>
      <c r="L7027" s="102"/>
      <c r="M7027" s="135"/>
      <c r="N7027"/>
      <c r="O7027"/>
      <c r="P7027"/>
      <c r="Q7027"/>
      <c r="R7027"/>
      <c r="S7027"/>
      <c r="T7027"/>
      <c r="U7027"/>
    </row>
    <row r="7028" spans="1:21" s="105" customFormat="1" x14ac:dyDescent="0.3">
      <c r="A7028"/>
      <c r="B7028"/>
      <c r="C7028"/>
      <c r="D7028"/>
      <c r="E7028"/>
      <c r="F7028"/>
      <c r="G7028"/>
      <c r="H7028"/>
      <c r="I7028"/>
      <c r="J7028" s="102"/>
      <c r="K7028"/>
      <c r="L7028" s="102"/>
      <c r="M7028" s="135"/>
      <c r="N7028"/>
      <c r="O7028"/>
      <c r="P7028"/>
      <c r="Q7028"/>
      <c r="R7028"/>
      <c r="S7028"/>
      <c r="T7028"/>
      <c r="U7028"/>
    </row>
    <row r="7029" spans="1:21" s="105" customFormat="1" x14ac:dyDescent="0.3">
      <c r="A7029"/>
      <c r="B7029"/>
      <c r="C7029"/>
      <c r="D7029"/>
      <c r="E7029"/>
      <c r="F7029"/>
      <c r="G7029"/>
      <c r="H7029"/>
      <c r="I7029"/>
      <c r="J7029" s="102"/>
      <c r="K7029"/>
      <c r="L7029" s="102"/>
      <c r="M7029" s="135"/>
      <c r="N7029"/>
      <c r="O7029"/>
      <c r="P7029"/>
      <c r="Q7029"/>
      <c r="R7029"/>
      <c r="S7029"/>
      <c r="T7029"/>
      <c r="U7029"/>
    </row>
    <row r="7030" spans="1:21" s="105" customFormat="1" x14ac:dyDescent="0.3">
      <c r="A7030"/>
      <c r="B7030"/>
      <c r="C7030"/>
      <c r="D7030"/>
      <c r="E7030"/>
      <c r="F7030"/>
      <c r="G7030"/>
      <c r="H7030"/>
      <c r="I7030"/>
      <c r="J7030" s="102"/>
      <c r="K7030"/>
      <c r="L7030" s="102"/>
      <c r="M7030" s="135"/>
      <c r="N7030"/>
      <c r="O7030"/>
      <c r="P7030"/>
      <c r="Q7030"/>
      <c r="R7030"/>
      <c r="S7030"/>
      <c r="T7030"/>
      <c r="U7030"/>
    </row>
    <row r="7031" spans="1:21" s="105" customFormat="1" x14ac:dyDescent="0.3">
      <c r="A7031"/>
      <c r="B7031"/>
      <c r="C7031"/>
      <c r="D7031"/>
      <c r="E7031"/>
      <c r="F7031"/>
      <c r="G7031"/>
      <c r="H7031"/>
      <c r="I7031"/>
      <c r="J7031" s="102"/>
      <c r="K7031"/>
      <c r="L7031" s="102"/>
      <c r="M7031" s="135"/>
      <c r="N7031"/>
      <c r="O7031"/>
      <c r="P7031"/>
      <c r="Q7031"/>
      <c r="R7031"/>
      <c r="S7031"/>
      <c r="T7031"/>
      <c r="U7031"/>
    </row>
    <row r="7032" spans="1:21" s="105" customFormat="1" x14ac:dyDescent="0.3">
      <c r="A7032"/>
      <c r="B7032"/>
      <c r="C7032"/>
      <c r="D7032"/>
      <c r="E7032"/>
      <c r="F7032"/>
      <c r="G7032"/>
      <c r="H7032"/>
      <c r="I7032"/>
      <c r="J7032" s="102"/>
      <c r="K7032"/>
      <c r="L7032" s="102"/>
      <c r="M7032" s="135"/>
      <c r="N7032"/>
      <c r="O7032"/>
      <c r="P7032"/>
      <c r="Q7032"/>
      <c r="R7032"/>
      <c r="S7032"/>
      <c r="T7032"/>
      <c r="U7032"/>
    </row>
    <row r="7033" spans="1:21" s="105" customFormat="1" x14ac:dyDescent="0.3">
      <c r="A7033"/>
      <c r="B7033"/>
      <c r="C7033"/>
      <c r="D7033"/>
      <c r="E7033"/>
      <c r="F7033"/>
      <c r="G7033"/>
      <c r="H7033"/>
      <c r="I7033"/>
      <c r="J7033" s="102"/>
      <c r="K7033"/>
      <c r="L7033" s="102"/>
      <c r="M7033" s="135"/>
      <c r="N7033"/>
      <c r="O7033"/>
      <c r="P7033"/>
      <c r="Q7033"/>
      <c r="R7033"/>
      <c r="S7033"/>
      <c r="T7033"/>
      <c r="U7033"/>
    </row>
    <row r="7034" spans="1:21" s="105" customFormat="1" x14ac:dyDescent="0.3">
      <c r="A7034"/>
      <c r="B7034"/>
      <c r="C7034"/>
      <c r="D7034"/>
      <c r="E7034"/>
      <c r="F7034"/>
      <c r="G7034"/>
      <c r="H7034"/>
      <c r="I7034"/>
      <c r="J7034" s="102"/>
      <c r="K7034"/>
      <c r="L7034" s="102"/>
      <c r="M7034" s="135"/>
      <c r="N7034"/>
      <c r="O7034"/>
      <c r="P7034"/>
      <c r="Q7034"/>
      <c r="R7034"/>
      <c r="S7034"/>
      <c r="T7034"/>
      <c r="U7034"/>
    </row>
    <row r="7035" spans="1:21" s="105" customFormat="1" x14ac:dyDescent="0.3">
      <c r="A7035"/>
      <c r="B7035"/>
      <c r="C7035"/>
      <c r="D7035"/>
      <c r="E7035"/>
      <c r="F7035"/>
      <c r="G7035"/>
      <c r="H7035"/>
      <c r="I7035"/>
      <c r="J7035" s="102"/>
      <c r="K7035"/>
      <c r="L7035" s="102"/>
      <c r="M7035" s="135"/>
      <c r="N7035"/>
      <c r="O7035"/>
      <c r="P7035"/>
      <c r="Q7035"/>
      <c r="R7035"/>
      <c r="S7035"/>
      <c r="T7035"/>
      <c r="U7035"/>
    </row>
    <row r="7036" spans="1:21" s="105" customFormat="1" x14ac:dyDescent="0.3">
      <c r="A7036"/>
      <c r="B7036"/>
      <c r="C7036"/>
      <c r="D7036"/>
      <c r="E7036"/>
      <c r="F7036"/>
      <c r="G7036"/>
      <c r="H7036"/>
      <c r="I7036"/>
      <c r="J7036" s="102"/>
      <c r="K7036"/>
      <c r="L7036" s="102"/>
      <c r="M7036" s="135"/>
      <c r="N7036"/>
      <c r="O7036"/>
      <c r="P7036"/>
      <c r="Q7036"/>
      <c r="R7036"/>
      <c r="S7036"/>
      <c r="T7036"/>
      <c r="U7036"/>
    </row>
    <row r="7037" spans="1:21" s="105" customFormat="1" x14ac:dyDescent="0.3">
      <c r="A7037"/>
      <c r="B7037"/>
      <c r="C7037"/>
      <c r="D7037"/>
      <c r="E7037"/>
      <c r="F7037"/>
      <c r="G7037"/>
      <c r="H7037"/>
      <c r="I7037"/>
      <c r="J7037" s="102"/>
      <c r="K7037"/>
      <c r="L7037" s="102"/>
      <c r="M7037" s="135"/>
      <c r="N7037"/>
      <c r="O7037"/>
      <c r="P7037"/>
      <c r="Q7037"/>
      <c r="R7037"/>
      <c r="S7037"/>
      <c r="T7037"/>
      <c r="U7037"/>
    </row>
    <row r="7038" spans="1:21" s="105" customFormat="1" x14ac:dyDescent="0.3">
      <c r="A7038"/>
      <c r="B7038"/>
      <c r="C7038"/>
      <c r="D7038"/>
      <c r="E7038"/>
      <c r="F7038"/>
      <c r="G7038"/>
      <c r="H7038"/>
      <c r="I7038"/>
      <c r="J7038" s="102"/>
      <c r="K7038"/>
      <c r="L7038" s="102"/>
      <c r="M7038" s="135"/>
      <c r="N7038"/>
      <c r="O7038"/>
      <c r="P7038"/>
      <c r="Q7038"/>
      <c r="R7038"/>
      <c r="S7038"/>
      <c r="T7038"/>
      <c r="U7038"/>
    </row>
    <row r="7039" spans="1:21" s="105" customFormat="1" x14ac:dyDescent="0.3">
      <c r="A7039"/>
      <c r="B7039"/>
      <c r="C7039"/>
      <c r="D7039"/>
      <c r="E7039"/>
      <c r="F7039"/>
      <c r="G7039"/>
      <c r="H7039"/>
      <c r="I7039"/>
      <c r="J7039" s="102"/>
      <c r="K7039"/>
      <c r="L7039" s="102"/>
      <c r="M7039" s="135"/>
      <c r="N7039"/>
      <c r="O7039"/>
      <c r="P7039"/>
      <c r="Q7039"/>
      <c r="R7039"/>
      <c r="S7039"/>
      <c r="T7039"/>
      <c r="U7039"/>
    </row>
    <row r="7040" spans="1:21" s="105" customFormat="1" x14ac:dyDescent="0.3">
      <c r="A7040"/>
      <c r="B7040"/>
      <c r="C7040"/>
      <c r="D7040"/>
      <c r="E7040"/>
      <c r="F7040"/>
      <c r="G7040"/>
      <c r="H7040"/>
      <c r="I7040"/>
      <c r="J7040" s="102"/>
      <c r="K7040"/>
      <c r="L7040" s="102"/>
      <c r="M7040" s="135"/>
      <c r="N7040"/>
      <c r="O7040"/>
      <c r="P7040"/>
      <c r="Q7040"/>
      <c r="R7040"/>
      <c r="S7040"/>
      <c r="T7040"/>
      <c r="U7040"/>
    </row>
    <row r="7041" spans="1:21" s="105" customFormat="1" x14ac:dyDescent="0.3">
      <c r="A7041"/>
      <c r="B7041"/>
      <c r="C7041"/>
      <c r="D7041"/>
      <c r="E7041"/>
      <c r="F7041"/>
      <c r="G7041"/>
      <c r="H7041"/>
      <c r="I7041"/>
      <c r="J7041" s="102"/>
      <c r="K7041"/>
      <c r="L7041" s="102"/>
      <c r="M7041" s="135"/>
      <c r="N7041"/>
      <c r="O7041"/>
      <c r="P7041"/>
      <c r="Q7041"/>
      <c r="R7041"/>
      <c r="S7041"/>
      <c r="T7041"/>
      <c r="U7041"/>
    </row>
    <row r="7042" spans="1:21" s="105" customFormat="1" x14ac:dyDescent="0.3">
      <c r="A7042"/>
      <c r="B7042"/>
      <c r="C7042"/>
      <c r="D7042"/>
      <c r="E7042"/>
      <c r="F7042"/>
      <c r="G7042"/>
      <c r="H7042"/>
      <c r="I7042"/>
      <c r="J7042" s="102"/>
      <c r="K7042"/>
      <c r="L7042" s="102"/>
      <c r="M7042" s="135"/>
      <c r="N7042"/>
      <c r="O7042"/>
      <c r="P7042"/>
      <c r="Q7042"/>
      <c r="R7042"/>
      <c r="S7042"/>
      <c r="T7042"/>
      <c r="U7042"/>
    </row>
    <row r="7043" spans="1:21" s="105" customFormat="1" x14ac:dyDescent="0.3">
      <c r="A7043"/>
      <c r="B7043"/>
      <c r="C7043"/>
      <c r="D7043"/>
      <c r="E7043"/>
      <c r="F7043"/>
      <c r="G7043"/>
      <c r="H7043"/>
      <c r="I7043"/>
      <c r="J7043" s="102"/>
      <c r="K7043"/>
      <c r="L7043" s="102"/>
      <c r="M7043" s="135"/>
      <c r="N7043"/>
      <c r="O7043"/>
      <c r="P7043"/>
      <c r="Q7043"/>
      <c r="R7043"/>
      <c r="S7043"/>
      <c r="T7043"/>
      <c r="U7043"/>
    </row>
    <row r="7044" spans="1:21" s="105" customFormat="1" x14ac:dyDescent="0.3">
      <c r="A7044"/>
      <c r="B7044"/>
      <c r="C7044"/>
      <c r="D7044"/>
      <c r="E7044"/>
      <c r="F7044"/>
      <c r="G7044"/>
      <c r="H7044"/>
      <c r="I7044"/>
      <c r="J7044" s="102"/>
      <c r="K7044"/>
      <c r="L7044" s="102"/>
      <c r="M7044" s="135"/>
      <c r="N7044"/>
      <c r="O7044"/>
      <c r="P7044"/>
      <c r="Q7044"/>
      <c r="R7044"/>
      <c r="S7044"/>
      <c r="T7044"/>
      <c r="U7044"/>
    </row>
    <row r="7045" spans="1:21" s="105" customFormat="1" x14ac:dyDescent="0.3">
      <c r="A7045"/>
      <c r="B7045"/>
      <c r="C7045"/>
      <c r="D7045"/>
      <c r="E7045"/>
      <c r="F7045"/>
      <c r="G7045"/>
      <c r="H7045"/>
      <c r="I7045"/>
      <c r="J7045" s="102"/>
      <c r="K7045"/>
      <c r="L7045" s="102"/>
      <c r="M7045" s="135"/>
      <c r="N7045"/>
      <c r="O7045"/>
      <c r="P7045"/>
      <c r="Q7045"/>
      <c r="R7045"/>
      <c r="S7045"/>
      <c r="T7045"/>
      <c r="U7045"/>
    </row>
    <row r="7046" spans="1:21" s="105" customFormat="1" x14ac:dyDescent="0.3">
      <c r="A7046"/>
      <c r="B7046"/>
      <c r="C7046"/>
      <c r="D7046"/>
      <c r="E7046"/>
      <c r="F7046"/>
      <c r="G7046"/>
      <c r="H7046"/>
      <c r="I7046"/>
      <c r="J7046" s="102"/>
      <c r="K7046"/>
      <c r="L7046" s="102"/>
      <c r="M7046" s="135"/>
      <c r="N7046"/>
      <c r="O7046"/>
      <c r="P7046"/>
      <c r="Q7046"/>
      <c r="R7046"/>
      <c r="S7046"/>
      <c r="T7046"/>
      <c r="U7046"/>
    </row>
    <row r="7047" spans="1:21" s="105" customFormat="1" x14ac:dyDescent="0.3">
      <c r="A7047"/>
      <c r="B7047"/>
      <c r="C7047"/>
      <c r="D7047"/>
      <c r="E7047"/>
      <c r="F7047"/>
      <c r="G7047"/>
      <c r="H7047"/>
      <c r="I7047"/>
      <c r="J7047" s="102"/>
      <c r="K7047"/>
      <c r="L7047" s="102"/>
      <c r="M7047" s="135"/>
      <c r="N7047"/>
      <c r="O7047"/>
      <c r="P7047"/>
      <c r="Q7047"/>
      <c r="R7047"/>
      <c r="S7047"/>
      <c r="T7047"/>
      <c r="U7047"/>
    </row>
    <row r="7048" spans="1:21" s="105" customFormat="1" x14ac:dyDescent="0.3">
      <c r="A7048"/>
      <c r="B7048"/>
      <c r="C7048"/>
      <c r="D7048"/>
      <c r="E7048"/>
      <c r="F7048"/>
      <c r="G7048"/>
      <c r="H7048"/>
      <c r="I7048"/>
      <c r="J7048" s="102"/>
      <c r="K7048"/>
      <c r="L7048" s="102"/>
      <c r="M7048" s="135"/>
      <c r="N7048"/>
      <c r="O7048"/>
      <c r="P7048"/>
      <c r="Q7048"/>
      <c r="R7048"/>
      <c r="S7048"/>
      <c r="T7048"/>
      <c r="U7048"/>
    </row>
    <row r="7049" spans="1:21" s="105" customFormat="1" x14ac:dyDescent="0.3">
      <c r="A7049"/>
      <c r="B7049"/>
      <c r="C7049"/>
      <c r="D7049"/>
      <c r="E7049"/>
      <c r="F7049"/>
      <c r="G7049"/>
      <c r="H7049"/>
      <c r="I7049"/>
      <c r="J7049" s="102"/>
      <c r="K7049"/>
      <c r="L7049" s="102"/>
      <c r="M7049" s="135"/>
      <c r="N7049"/>
      <c r="O7049"/>
      <c r="P7049"/>
      <c r="Q7049"/>
      <c r="R7049"/>
      <c r="S7049"/>
      <c r="T7049"/>
      <c r="U7049"/>
    </row>
    <row r="7050" spans="1:21" s="105" customFormat="1" x14ac:dyDescent="0.3">
      <c r="A7050"/>
      <c r="B7050"/>
      <c r="C7050"/>
      <c r="D7050"/>
      <c r="E7050"/>
      <c r="F7050"/>
      <c r="G7050"/>
      <c r="H7050"/>
      <c r="I7050"/>
      <c r="J7050" s="102"/>
      <c r="K7050"/>
      <c r="L7050" s="102"/>
      <c r="M7050" s="135"/>
      <c r="N7050"/>
      <c r="O7050"/>
      <c r="P7050"/>
      <c r="Q7050"/>
      <c r="R7050"/>
      <c r="S7050"/>
      <c r="T7050"/>
      <c r="U7050"/>
    </row>
    <row r="7051" spans="1:21" s="105" customFormat="1" x14ac:dyDescent="0.3">
      <c r="A7051"/>
      <c r="B7051"/>
      <c r="C7051"/>
      <c r="D7051"/>
      <c r="E7051"/>
      <c r="F7051"/>
      <c r="G7051"/>
      <c r="H7051"/>
      <c r="I7051"/>
      <c r="J7051" s="102"/>
      <c r="K7051"/>
      <c r="L7051" s="102"/>
      <c r="M7051" s="135"/>
      <c r="N7051"/>
      <c r="O7051"/>
      <c r="P7051"/>
      <c r="Q7051"/>
      <c r="R7051"/>
      <c r="S7051"/>
      <c r="T7051"/>
      <c r="U7051"/>
    </row>
    <row r="7052" spans="1:21" s="105" customFormat="1" x14ac:dyDescent="0.3">
      <c r="A7052"/>
      <c r="B7052"/>
      <c r="C7052"/>
      <c r="D7052"/>
      <c r="E7052"/>
      <c r="F7052"/>
      <c r="G7052"/>
      <c r="H7052"/>
      <c r="I7052"/>
      <c r="J7052" s="102"/>
      <c r="K7052"/>
      <c r="L7052" s="102"/>
      <c r="M7052" s="135"/>
      <c r="N7052"/>
      <c r="O7052"/>
      <c r="P7052"/>
      <c r="Q7052"/>
      <c r="R7052"/>
      <c r="S7052"/>
      <c r="T7052"/>
      <c r="U7052"/>
    </row>
    <row r="7053" spans="1:21" s="105" customFormat="1" x14ac:dyDescent="0.3">
      <c r="A7053"/>
      <c r="B7053"/>
      <c r="C7053"/>
      <c r="D7053"/>
      <c r="E7053"/>
      <c r="F7053"/>
      <c r="G7053"/>
      <c r="H7053"/>
      <c r="I7053"/>
      <c r="J7053" s="102"/>
      <c r="K7053"/>
      <c r="L7053" s="102"/>
      <c r="M7053" s="135"/>
      <c r="N7053"/>
      <c r="O7053"/>
      <c r="P7053"/>
      <c r="Q7053"/>
      <c r="R7053"/>
      <c r="S7053"/>
      <c r="T7053"/>
      <c r="U7053"/>
    </row>
    <row r="7054" spans="1:21" s="105" customFormat="1" x14ac:dyDescent="0.3">
      <c r="A7054"/>
      <c r="B7054"/>
      <c r="C7054"/>
      <c r="D7054"/>
      <c r="E7054"/>
      <c r="F7054"/>
      <c r="G7054"/>
      <c r="H7054"/>
      <c r="I7054"/>
      <c r="J7054" s="102"/>
      <c r="K7054"/>
      <c r="L7054" s="102"/>
      <c r="M7054" s="135"/>
      <c r="N7054"/>
      <c r="O7054"/>
      <c r="P7054"/>
      <c r="Q7054"/>
      <c r="R7054"/>
      <c r="S7054"/>
      <c r="T7054"/>
      <c r="U7054"/>
    </row>
    <row r="7055" spans="1:21" s="105" customFormat="1" x14ac:dyDescent="0.3">
      <c r="A7055"/>
      <c r="B7055"/>
      <c r="C7055"/>
      <c r="D7055"/>
      <c r="E7055"/>
      <c r="F7055"/>
      <c r="G7055"/>
      <c r="H7055"/>
      <c r="I7055"/>
      <c r="J7055" s="102"/>
      <c r="K7055"/>
      <c r="L7055" s="102"/>
      <c r="M7055" s="135"/>
      <c r="N7055"/>
      <c r="O7055"/>
      <c r="P7055"/>
      <c r="Q7055"/>
      <c r="R7055"/>
      <c r="S7055"/>
      <c r="T7055"/>
      <c r="U7055"/>
    </row>
    <row r="7056" spans="1:21" s="105" customFormat="1" x14ac:dyDescent="0.3">
      <c r="A7056"/>
      <c r="B7056"/>
      <c r="C7056"/>
      <c r="D7056"/>
      <c r="E7056"/>
      <c r="F7056"/>
      <c r="G7056"/>
      <c r="H7056"/>
      <c r="I7056"/>
      <c r="J7056" s="102"/>
      <c r="K7056"/>
      <c r="L7056" s="102"/>
      <c r="M7056" s="135"/>
      <c r="N7056"/>
      <c r="O7056"/>
      <c r="P7056"/>
      <c r="Q7056"/>
      <c r="R7056"/>
      <c r="S7056"/>
      <c r="T7056"/>
      <c r="U7056"/>
    </row>
    <row r="7057" spans="1:21" s="105" customFormat="1" x14ac:dyDescent="0.3">
      <c r="A7057"/>
      <c r="B7057"/>
      <c r="C7057"/>
      <c r="D7057"/>
      <c r="E7057"/>
      <c r="F7057"/>
      <c r="G7057"/>
      <c r="H7057"/>
      <c r="I7057"/>
      <c r="J7057" s="102"/>
      <c r="K7057"/>
      <c r="L7057" s="102"/>
      <c r="M7057" s="135"/>
      <c r="N7057"/>
      <c r="O7057"/>
      <c r="P7057"/>
      <c r="Q7057"/>
      <c r="R7057"/>
      <c r="S7057"/>
      <c r="T7057"/>
      <c r="U7057"/>
    </row>
    <row r="7058" spans="1:21" s="105" customFormat="1" x14ac:dyDescent="0.3">
      <c r="A7058"/>
      <c r="B7058"/>
      <c r="C7058"/>
      <c r="D7058"/>
      <c r="E7058"/>
      <c r="F7058"/>
      <c r="G7058"/>
      <c r="H7058"/>
      <c r="I7058"/>
      <c r="J7058" s="102"/>
      <c r="K7058"/>
      <c r="L7058" s="102"/>
      <c r="M7058" s="135"/>
      <c r="N7058"/>
      <c r="O7058"/>
      <c r="P7058"/>
      <c r="Q7058"/>
      <c r="R7058"/>
      <c r="S7058"/>
      <c r="T7058"/>
      <c r="U7058"/>
    </row>
    <row r="7059" spans="1:21" s="105" customFormat="1" x14ac:dyDescent="0.3">
      <c r="A7059"/>
      <c r="B7059"/>
      <c r="C7059"/>
      <c r="D7059"/>
      <c r="E7059"/>
      <c r="F7059"/>
      <c r="G7059"/>
      <c r="H7059"/>
      <c r="I7059"/>
      <c r="J7059" s="102"/>
      <c r="K7059"/>
      <c r="L7059" s="102"/>
      <c r="M7059" s="135"/>
      <c r="N7059"/>
      <c r="O7059"/>
      <c r="P7059"/>
      <c r="Q7059"/>
      <c r="R7059"/>
      <c r="S7059"/>
      <c r="T7059"/>
      <c r="U7059"/>
    </row>
    <row r="7060" spans="1:21" s="105" customFormat="1" x14ac:dyDescent="0.3">
      <c r="A7060"/>
      <c r="B7060"/>
      <c r="C7060"/>
      <c r="D7060"/>
      <c r="E7060"/>
      <c r="F7060"/>
      <c r="G7060"/>
      <c r="H7060"/>
      <c r="I7060"/>
      <c r="J7060" s="102"/>
      <c r="K7060"/>
      <c r="L7060" s="102"/>
      <c r="M7060" s="135"/>
      <c r="N7060"/>
      <c r="O7060"/>
      <c r="P7060"/>
      <c r="Q7060"/>
      <c r="R7060"/>
      <c r="S7060"/>
      <c r="T7060"/>
      <c r="U7060"/>
    </row>
    <row r="7061" spans="1:21" s="105" customFormat="1" x14ac:dyDescent="0.3">
      <c r="A7061"/>
      <c r="B7061"/>
      <c r="C7061"/>
      <c r="D7061"/>
      <c r="E7061"/>
      <c r="F7061"/>
      <c r="G7061"/>
      <c r="H7061"/>
      <c r="I7061"/>
      <c r="J7061" s="102"/>
      <c r="K7061"/>
      <c r="L7061" s="102"/>
      <c r="M7061" s="135"/>
      <c r="N7061"/>
      <c r="O7061"/>
      <c r="P7061"/>
      <c r="Q7061"/>
      <c r="R7061"/>
      <c r="S7061"/>
      <c r="T7061"/>
      <c r="U7061"/>
    </row>
    <row r="7062" spans="1:21" s="105" customFormat="1" x14ac:dyDescent="0.3">
      <c r="A7062"/>
      <c r="B7062"/>
      <c r="C7062"/>
      <c r="D7062"/>
      <c r="E7062"/>
      <c r="F7062"/>
      <c r="G7062"/>
      <c r="H7062"/>
      <c r="I7062"/>
      <c r="J7062" s="102"/>
      <c r="K7062"/>
      <c r="L7062" s="102"/>
      <c r="M7062" s="135"/>
      <c r="N7062"/>
      <c r="O7062"/>
      <c r="P7062"/>
      <c r="Q7062"/>
      <c r="R7062"/>
      <c r="S7062"/>
      <c r="T7062"/>
      <c r="U7062"/>
    </row>
    <row r="7063" spans="1:21" s="105" customFormat="1" x14ac:dyDescent="0.3">
      <c r="A7063"/>
      <c r="B7063"/>
      <c r="C7063"/>
      <c r="D7063"/>
      <c r="E7063"/>
      <c r="F7063"/>
      <c r="G7063"/>
      <c r="H7063"/>
      <c r="I7063"/>
      <c r="J7063" s="102"/>
      <c r="K7063"/>
      <c r="L7063" s="102"/>
      <c r="M7063" s="135"/>
      <c r="N7063"/>
      <c r="O7063"/>
      <c r="P7063"/>
      <c r="Q7063"/>
      <c r="R7063"/>
      <c r="S7063"/>
      <c r="T7063"/>
      <c r="U7063"/>
    </row>
    <row r="7064" spans="1:21" s="105" customFormat="1" x14ac:dyDescent="0.3">
      <c r="A7064"/>
      <c r="B7064"/>
      <c r="C7064"/>
      <c r="D7064"/>
      <c r="E7064"/>
      <c r="F7064"/>
      <c r="G7064"/>
      <c r="H7064"/>
      <c r="I7064"/>
      <c r="J7064" s="102"/>
      <c r="K7064"/>
      <c r="L7064" s="102"/>
      <c r="M7064" s="135"/>
      <c r="N7064"/>
      <c r="O7064"/>
      <c r="P7064"/>
      <c r="Q7064"/>
      <c r="R7064"/>
      <c r="S7064"/>
      <c r="T7064"/>
      <c r="U7064"/>
    </row>
    <row r="7065" spans="1:21" s="105" customFormat="1" x14ac:dyDescent="0.3">
      <c r="A7065"/>
      <c r="B7065"/>
      <c r="C7065"/>
      <c r="D7065"/>
      <c r="E7065"/>
      <c r="F7065"/>
      <c r="G7065"/>
      <c r="H7065"/>
      <c r="I7065"/>
      <c r="J7065" s="102"/>
      <c r="K7065"/>
      <c r="L7065" s="102"/>
      <c r="M7065" s="135"/>
      <c r="N7065"/>
      <c r="O7065"/>
      <c r="P7065"/>
      <c r="Q7065"/>
      <c r="R7065"/>
      <c r="S7065"/>
      <c r="T7065"/>
      <c r="U7065"/>
    </row>
    <row r="7066" spans="1:21" s="105" customFormat="1" x14ac:dyDescent="0.3">
      <c r="A7066"/>
      <c r="B7066"/>
      <c r="C7066"/>
      <c r="D7066"/>
      <c r="E7066"/>
      <c r="F7066"/>
      <c r="G7066"/>
      <c r="H7066"/>
      <c r="I7066"/>
      <c r="J7066" s="102"/>
      <c r="K7066"/>
      <c r="L7066" s="102"/>
      <c r="M7066" s="135"/>
      <c r="N7066"/>
      <c r="O7066"/>
      <c r="P7066"/>
      <c r="Q7066"/>
      <c r="R7066"/>
      <c r="S7066"/>
      <c r="T7066"/>
      <c r="U7066"/>
    </row>
    <row r="7067" spans="1:21" s="105" customFormat="1" x14ac:dyDescent="0.3">
      <c r="A7067"/>
      <c r="B7067"/>
      <c r="C7067"/>
      <c r="D7067"/>
      <c r="E7067"/>
      <c r="F7067"/>
      <c r="G7067"/>
      <c r="H7067"/>
      <c r="I7067"/>
      <c r="J7067" s="102"/>
      <c r="K7067"/>
      <c r="L7067" s="102"/>
      <c r="M7067" s="135"/>
      <c r="N7067"/>
      <c r="O7067"/>
      <c r="P7067"/>
      <c r="Q7067"/>
      <c r="R7067"/>
      <c r="S7067"/>
      <c r="T7067"/>
      <c r="U7067"/>
    </row>
    <row r="7068" spans="1:21" s="105" customFormat="1" x14ac:dyDescent="0.3">
      <c r="A7068"/>
      <c r="B7068"/>
      <c r="C7068"/>
      <c r="D7068"/>
      <c r="E7068"/>
      <c r="F7068"/>
      <c r="G7068"/>
      <c r="H7068"/>
      <c r="I7068"/>
      <c r="J7068" s="102"/>
      <c r="K7068"/>
      <c r="L7068" s="102"/>
      <c r="M7068" s="135"/>
      <c r="N7068"/>
      <c r="O7068"/>
      <c r="P7068"/>
      <c r="Q7068"/>
      <c r="R7068"/>
      <c r="S7068"/>
      <c r="T7068"/>
      <c r="U7068"/>
    </row>
    <row r="7069" spans="1:21" s="105" customFormat="1" x14ac:dyDescent="0.3">
      <c r="A7069"/>
      <c r="B7069"/>
      <c r="C7069"/>
      <c r="D7069"/>
      <c r="E7069"/>
      <c r="F7069"/>
      <c r="G7069"/>
      <c r="H7069"/>
      <c r="I7069"/>
      <c r="J7069" s="102"/>
      <c r="K7069"/>
      <c r="L7069" s="102"/>
      <c r="M7069" s="135"/>
      <c r="N7069"/>
      <c r="O7069"/>
      <c r="P7069"/>
      <c r="Q7069"/>
      <c r="R7069"/>
      <c r="S7069"/>
      <c r="T7069"/>
      <c r="U7069"/>
    </row>
    <row r="7070" spans="1:21" s="105" customFormat="1" x14ac:dyDescent="0.3">
      <c r="A7070"/>
      <c r="B7070"/>
      <c r="C7070"/>
      <c r="D7070"/>
      <c r="E7070"/>
      <c r="F7070"/>
      <c r="G7070"/>
      <c r="H7070"/>
      <c r="I7070"/>
      <c r="J7070" s="102"/>
      <c r="K7070"/>
      <c r="L7070" s="102"/>
      <c r="M7070" s="135"/>
      <c r="N7070"/>
      <c r="O7070"/>
      <c r="P7070"/>
      <c r="Q7070"/>
      <c r="R7070"/>
      <c r="S7070"/>
      <c r="T7070"/>
      <c r="U7070"/>
    </row>
    <row r="7071" spans="1:21" s="105" customFormat="1" x14ac:dyDescent="0.3">
      <c r="A7071"/>
      <c r="B7071"/>
      <c r="C7071"/>
      <c r="D7071"/>
      <c r="E7071"/>
      <c r="F7071"/>
      <c r="G7071"/>
      <c r="H7071"/>
      <c r="I7071"/>
      <c r="J7071" s="102"/>
      <c r="K7071"/>
      <c r="L7071" s="102"/>
      <c r="M7071" s="135"/>
      <c r="N7071"/>
      <c r="O7071"/>
      <c r="P7071"/>
      <c r="Q7071"/>
      <c r="R7071"/>
      <c r="S7071"/>
      <c r="T7071"/>
      <c r="U7071"/>
    </row>
    <row r="7072" spans="1:21" s="105" customFormat="1" x14ac:dyDescent="0.3">
      <c r="A7072"/>
      <c r="B7072"/>
      <c r="C7072"/>
      <c r="D7072"/>
      <c r="E7072"/>
      <c r="F7072"/>
      <c r="G7072"/>
      <c r="H7072"/>
      <c r="I7072"/>
      <c r="J7072" s="102"/>
      <c r="K7072"/>
      <c r="L7072" s="102"/>
      <c r="M7072" s="135"/>
      <c r="N7072"/>
      <c r="O7072"/>
      <c r="P7072"/>
      <c r="Q7072"/>
      <c r="R7072"/>
      <c r="S7072"/>
      <c r="T7072"/>
      <c r="U7072"/>
    </row>
    <row r="7073" spans="1:21" s="105" customFormat="1" x14ac:dyDescent="0.3">
      <c r="A7073"/>
      <c r="B7073"/>
      <c r="C7073"/>
      <c r="D7073"/>
      <c r="E7073"/>
      <c r="F7073"/>
      <c r="G7073"/>
      <c r="H7073"/>
      <c r="I7073"/>
      <c r="J7073" s="102"/>
      <c r="K7073"/>
      <c r="L7073" s="102"/>
      <c r="M7073" s="135"/>
      <c r="N7073"/>
      <c r="O7073"/>
      <c r="P7073"/>
      <c r="Q7073"/>
      <c r="R7073"/>
      <c r="S7073"/>
      <c r="T7073"/>
      <c r="U7073"/>
    </row>
    <row r="7074" spans="1:21" s="105" customFormat="1" x14ac:dyDescent="0.3">
      <c r="A7074"/>
      <c r="B7074"/>
      <c r="C7074"/>
      <c r="D7074"/>
      <c r="E7074"/>
      <c r="F7074"/>
      <c r="G7074"/>
      <c r="H7074"/>
      <c r="I7074"/>
      <c r="J7074" s="102"/>
      <c r="K7074"/>
      <c r="L7074" s="102"/>
      <c r="M7074" s="135"/>
      <c r="N7074"/>
      <c r="O7074"/>
      <c r="P7074"/>
      <c r="Q7074"/>
      <c r="R7074"/>
      <c r="S7074"/>
      <c r="T7074"/>
      <c r="U7074"/>
    </row>
    <row r="7075" spans="1:21" s="105" customFormat="1" x14ac:dyDescent="0.3">
      <c r="A7075"/>
      <c r="B7075"/>
      <c r="C7075"/>
      <c r="D7075"/>
      <c r="E7075"/>
      <c r="F7075"/>
      <c r="G7075"/>
      <c r="H7075"/>
      <c r="I7075"/>
      <c r="J7075" s="102"/>
      <c r="K7075"/>
      <c r="L7075" s="102"/>
      <c r="M7075" s="135"/>
      <c r="N7075"/>
      <c r="O7075"/>
      <c r="P7075"/>
      <c r="Q7075"/>
      <c r="R7075"/>
      <c r="S7075"/>
      <c r="T7075"/>
      <c r="U7075"/>
    </row>
    <row r="7076" spans="1:21" s="105" customFormat="1" x14ac:dyDescent="0.3">
      <c r="A7076"/>
      <c r="B7076"/>
      <c r="C7076"/>
      <c r="D7076"/>
      <c r="E7076"/>
      <c r="F7076"/>
      <c r="G7076"/>
      <c r="H7076"/>
      <c r="I7076"/>
      <c r="J7076" s="102"/>
      <c r="K7076"/>
      <c r="L7076" s="102"/>
      <c r="M7076" s="135"/>
      <c r="N7076"/>
      <c r="O7076"/>
      <c r="P7076"/>
      <c r="Q7076"/>
      <c r="R7076"/>
      <c r="S7076"/>
      <c r="T7076"/>
      <c r="U7076"/>
    </row>
    <row r="7077" spans="1:21" s="105" customFormat="1" x14ac:dyDescent="0.3">
      <c r="A7077"/>
      <c r="B7077"/>
      <c r="C7077"/>
      <c r="D7077"/>
      <c r="E7077"/>
      <c r="F7077"/>
      <c r="G7077"/>
      <c r="H7077"/>
      <c r="I7077"/>
      <c r="J7077" s="102"/>
      <c r="K7077"/>
      <c r="L7077" s="102"/>
      <c r="M7077" s="135"/>
      <c r="N7077"/>
      <c r="O7077"/>
      <c r="P7077"/>
      <c r="Q7077"/>
      <c r="R7077"/>
      <c r="S7077"/>
      <c r="T7077"/>
      <c r="U7077"/>
    </row>
    <row r="7078" spans="1:21" s="105" customFormat="1" x14ac:dyDescent="0.3">
      <c r="A7078"/>
      <c r="B7078"/>
      <c r="C7078"/>
      <c r="D7078"/>
      <c r="E7078"/>
      <c r="F7078"/>
      <c r="G7078"/>
      <c r="H7078"/>
      <c r="I7078"/>
      <c r="J7078" s="102"/>
      <c r="K7078"/>
      <c r="L7078" s="102"/>
      <c r="M7078" s="135"/>
      <c r="N7078"/>
      <c r="O7078"/>
      <c r="P7078"/>
      <c r="Q7078"/>
      <c r="R7078"/>
      <c r="S7078"/>
      <c r="T7078"/>
      <c r="U7078"/>
    </row>
    <row r="7079" spans="1:21" s="105" customFormat="1" x14ac:dyDescent="0.3">
      <c r="A7079"/>
      <c r="B7079"/>
      <c r="C7079"/>
      <c r="D7079"/>
      <c r="E7079"/>
      <c r="F7079"/>
      <c r="G7079"/>
      <c r="H7079"/>
      <c r="I7079"/>
      <c r="J7079" s="102"/>
      <c r="K7079"/>
      <c r="L7079" s="102"/>
      <c r="M7079" s="135"/>
      <c r="N7079"/>
      <c r="O7079"/>
      <c r="P7079"/>
      <c r="Q7079"/>
      <c r="R7079"/>
      <c r="S7079"/>
      <c r="T7079"/>
      <c r="U7079"/>
    </row>
    <row r="7080" spans="1:21" s="105" customFormat="1" x14ac:dyDescent="0.3">
      <c r="A7080"/>
      <c r="B7080"/>
      <c r="C7080"/>
      <c r="D7080"/>
      <c r="E7080"/>
      <c r="F7080"/>
      <c r="G7080"/>
      <c r="H7080"/>
      <c r="I7080"/>
      <c r="J7080" s="102"/>
      <c r="K7080"/>
      <c r="L7080" s="102"/>
      <c r="M7080" s="135"/>
      <c r="N7080"/>
      <c r="O7080"/>
      <c r="P7080"/>
      <c r="Q7080"/>
      <c r="R7080"/>
      <c r="S7080"/>
      <c r="T7080"/>
      <c r="U7080"/>
    </row>
    <row r="7081" spans="1:21" s="105" customFormat="1" x14ac:dyDescent="0.3">
      <c r="A7081"/>
      <c r="B7081"/>
      <c r="C7081"/>
      <c r="D7081"/>
      <c r="E7081"/>
      <c r="F7081"/>
      <c r="G7081"/>
      <c r="H7081"/>
      <c r="I7081"/>
      <c r="J7081" s="102"/>
      <c r="K7081"/>
      <c r="L7081" s="102"/>
      <c r="M7081" s="135"/>
      <c r="N7081"/>
      <c r="O7081"/>
      <c r="P7081"/>
      <c r="Q7081"/>
      <c r="R7081"/>
      <c r="S7081"/>
      <c r="T7081"/>
      <c r="U7081"/>
    </row>
    <row r="7082" spans="1:21" s="105" customFormat="1" x14ac:dyDescent="0.3">
      <c r="A7082"/>
      <c r="B7082"/>
      <c r="C7082"/>
      <c r="D7082"/>
      <c r="E7082"/>
      <c r="F7082"/>
      <c r="G7082"/>
      <c r="H7082"/>
      <c r="I7082"/>
      <c r="J7082" s="102"/>
      <c r="K7082"/>
      <c r="L7082" s="102"/>
      <c r="M7082" s="135"/>
      <c r="N7082"/>
      <c r="O7082"/>
      <c r="P7082"/>
      <c r="Q7082"/>
      <c r="R7082"/>
      <c r="S7082"/>
      <c r="T7082"/>
      <c r="U7082"/>
    </row>
    <row r="7083" spans="1:21" s="105" customFormat="1" x14ac:dyDescent="0.3">
      <c r="A7083"/>
      <c r="B7083"/>
      <c r="C7083"/>
      <c r="D7083"/>
      <c r="E7083"/>
      <c r="F7083"/>
      <c r="G7083"/>
      <c r="H7083"/>
      <c r="I7083"/>
      <c r="J7083" s="102"/>
      <c r="K7083"/>
      <c r="L7083" s="102"/>
      <c r="M7083" s="135"/>
      <c r="N7083"/>
      <c r="O7083"/>
      <c r="P7083"/>
      <c r="Q7083"/>
      <c r="R7083"/>
      <c r="S7083"/>
      <c r="T7083"/>
      <c r="U7083"/>
    </row>
    <row r="7084" spans="1:21" s="105" customFormat="1" x14ac:dyDescent="0.3">
      <c r="A7084"/>
      <c r="B7084"/>
      <c r="C7084"/>
      <c r="D7084"/>
      <c r="E7084"/>
      <c r="F7084"/>
      <c r="G7084"/>
      <c r="H7084"/>
      <c r="I7084"/>
      <c r="J7084" s="102"/>
      <c r="K7084"/>
      <c r="L7084" s="102"/>
      <c r="M7084" s="135"/>
      <c r="N7084"/>
      <c r="O7084"/>
      <c r="P7084"/>
      <c r="Q7084"/>
      <c r="R7084"/>
      <c r="S7084"/>
      <c r="T7084"/>
      <c r="U7084"/>
    </row>
    <row r="7085" spans="1:21" s="105" customFormat="1" x14ac:dyDescent="0.3">
      <c r="A7085"/>
      <c r="B7085"/>
      <c r="C7085"/>
      <c r="D7085"/>
      <c r="E7085"/>
      <c r="F7085"/>
      <c r="G7085"/>
      <c r="H7085"/>
      <c r="I7085"/>
      <c r="J7085" s="102"/>
      <c r="K7085"/>
      <c r="L7085" s="102"/>
      <c r="M7085" s="135"/>
      <c r="N7085"/>
      <c r="O7085"/>
      <c r="P7085"/>
      <c r="Q7085"/>
      <c r="R7085"/>
      <c r="S7085"/>
      <c r="T7085"/>
      <c r="U7085"/>
    </row>
    <row r="7086" spans="1:21" s="105" customFormat="1" x14ac:dyDescent="0.3">
      <c r="A7086"/>
      <c r="B7086"/>
      <c r="C7086"/>
      <c r="D7086"/>
      <c r="E7086"/>
      <c r="F7086"/>
      <c r="G7086"/>
      <c r="H7086"/>
      <c r="I7086"/>
      <c r="J7086" s="102"/>
      <c r="K7086"/>
      <c r="L7086" s="102"/>
      <c r="M7086" s="135"/>
      <c r="N7086"/>
      <c r="O7086"/>
      <c r="P7086"/>
      <c r="Q7086"/>
      <c r="R7086"/>
      <c r="S7086"/>
      <c r="T7086"/>
      <c r="U7086"/>
    </row>
    <row r="7087" spans="1:21" s="105" customFormat="1" x14ac:dyDescent="0.3">
      <c r="A7087"/>
      <c r="B7087"/>
      <c r="C7087"/>
      <c r="D7087"/>
      <c r="E7087"/>
      <c r="F7087"/>
      <c r="G7087"/>
      <c r="H7087"/>
      <c r="I7087"/>
      <c r="J7087" s="102"/>
      <c r="K7087"/>
      <c r="L7087" s="102"/>
      <c r="M7087" s="135"/>
      <c r="N7087"/>
      <c r="O7087"/>
      <c r="P7087"/>
      <c r="Q7087"/>
      <c r="R7087"/>
      <c r="S7087"/>
      <c r="T7087"/>
      <c r="U7087"/>
    </row>
    <row r="7088" spans="1:21" s="105" customFormat="1" x14ac:dyDescent="0.3">
      <c r="A7088"/>
      <c r="B7088"/>
      <c r="C7088"/>
      <c r="D7088"/>
      <c r="E7088"/>
      <c r="F7088"/>
      <c r="G7088"/>
      <c r="H7088"/>
      <c r="I7088"/>
      <c r="J7088" s="102"/>
      <c r="K7088"/>
      <c r="L7088" s="102"/>
      <c r="M7088" s="135"/>
      <c r="N7088"/>
      <c r="O7088"/>
      <c r="P7088"/>
      <c r="Q7088"/>
      <c r="R7088"/>
      <c r="S7088"/>
      <c r="T7088"/>
      <c r="U7088"/>
    </row>
    <row r="7089" spans="1:21" s="105" customFormat="1" x14ac:dyDescent="0.3">
      <c r="A7089"/>
      <c r="B7089"/>
      <c r="C7089"/>
      <c r="D7089"/>
      <c r="E7089"/>
      <c r="F7089"/>
      <c r="G7089"/>
      <c r="H7089"/>
      <c r="I7089"/>
      <c r="J7089" s="102"/>
      <c r="K7089"/>
      <c r="L7089" s="102"/>
      <c r="M7089" s="135"/>
      <c r="N7089"/>
      <c r="O7089"/>
      <c r="P7089"/>
      <c r="Q7089"/>
      <c r="R7089"/>
      <c r="S7089"/>
      <c r="T7089"/>
      <c r="U7089"/>
    </row>
    <row r="7090" spans="1:21" s="105" customFormat="1" x14ac:dyDescent="0.3">
      <c r="A7090"/>
      <c r="B7090"/>
      <c r="C7090"/>
      <c r="D7090"/>
      <c r="E7090"/>
      <c r="F7090"/>
      <c r="G7090"/>
      <c r="H7090"/>
      <c r="I7090"/>
      <c r="J7090" s="102"/>
      <c r="K7090"/>
      <c r="L7090" s="102"/>
      <c r="M7090" s="135"/>
      <c r="N7090"/>
      <c r="O7090"/>
      <c r="P7090"/>
      <c r="Q7090"/>
      <c r="R7090"/>
      <c r="S7090"/>
      <c r="T7090"/>
      <c r="U7090"/>
    </row>
    <row r="7091" spans="1:21" s="105" customFormat="1" x14ac:dyDescent="0.3">
      <c r="A7091"/>
      <c r="B7091"/>
      <c r="C7091"/>
      <c r="D7091"/>
      <c r="E7091"/>
      <c r="F7091"/>
      <c r="G7091"/>
      <c r="H7091"/>
      <c r="I7091"/>
      <c r="J7091" s="102"/>
      <c r="K7091"/>
      <c r="L7091" s="102"/>
      <c r="M7091" s="135"/>
      <c r="N7091"/>
      <c r="O7091"/>
      <c r="P7091"/>
      <c r="Q7091"/>
      <c r="R7091"/>
      <c r="S7091"/>
      <c r="T7091"/>
      <c r="U7091"/>
    </row>
    <row r="7092" spans="1:21" s="105" customFormat="1" x14ac:dyDescent="0.3">
      <c r="A7092"/>
      <c r="B7092"/>
      <c r="C7092"/>
      <c r="D7092"/>
      <c r="E7092"/>
      <c r="F7092"/>
      <c r="G7092"/>
      <c r="H7092"/>
      <c r="I7092"/>
      <c r="J7092" s="102"/>
      <c r="K7092"/>
      <c r="L7092" s="102"/>
      <c r="M7092" s="135"/>
      <c r="N7092"/>
      <c r="O7092"/>
      <c r="P7092"/>
      <c r="Q7092"/>
      <c r="R7092"/>
      <c r="S7092"/>
      <c r="T7092"/>
      <c r="U7092"/>
    </row>
    <row r="7093" spans="1:21" s="105" customFormat="1" x14ac:dyDescent="0.3">
      <c r="A7093"/>
      <c r="B7093"/>
      <c r="C7093"/>
      <c r="D7093"/>
      <c r="E7093"/>
      <c r="F7093"/>
      <c r="G7093"/>
      <c r="H7093"/>
      <c r="I7093"/>
      <c r="J7093" s="102"/>
      <c r="K7093"/>
      <c r="L7093" s="102"/>
      <c r="M7093" s="135"/>
      <c r="N7093"/>
      <c r="O7093"/>
      <c r="P7093"/>
      <c r="Q7093"/>
      <c r="R7093"/>
      <c r="S7093"/>
      <c r="T7093"/>
      <c r="U7093"/>
    </row>
    <row r="7094" spans="1:21" s="105" customFormat="1" x14ac:dyDescent="0.3">
      <c r="A7094"/>
      <c r="B7094"/>
      <c r="C7094"/>
      <c r="D7094"/>
      <c r="E7094"/>
      <c r="F7094"/>
      <c r="G7094"/>
      <c r="H7094"/>
      <c r="I7094"/>
      <c r="J7094" s="102"/>
      <c r="K7094"/>
      <c r="L7094" s="102"/>
      <c r="M7094" s="135"/>
      <c r="N7094"/>
      <c r="O7094"/>
      <c r="P7094"/>
      <c r="Q7094"/>
      <c r="R7094"/>
      <c r="S7094"/>
      <c r="T7094"/>
      <c r="U7094"/>
    </row>
    <row r="7095" spans="1:21" s="105" customFormat="1" x14ac:dyDescent="0.3">
      <c r="A7095"/>
      <c r="B7095"/>
      <c r="C7095"/>
      <c r="D7095"/>
      <c r="E7095"/>
      <c r="F7095"/>
      <c r="G7095"/>
      <c r="H7095"/>
      <c r="I7095"/>
      <c r="J7095" s="102"/>
      <c r="K7095"/>
      <c r="L7095" s="102"/>
      <c r="M7095" s="135"/>
      <c r="N7095"/>
      <c r="O7095"/>
      <c r="P7095"/>
      <c r="Q7095"/>
      <c r="R7095"/>
      <c r="S7095"/>
      <c r="T7095"/>
      <c r="U7095"/>
    </row>
    <row r="7096" spans="1:21" s="105" customFormat="1" x14ac:dyDescent="0.3">
      <c r="A7096"/>
      <c r="B7096"/>
      <c r="C7096"/>
      <c r="D7096"/>
      <c r="E7096"/>
      <c r="F7096"/>
      <c r="G7096"/>
      <c r="H7096"/>
      <c r="I7096"/>
      <c r="J7096" s="102"/>
      <c r="K7096"/>
      <c r="L7096" s="102"/>
      <c r="M7096" s="135"/>
      <c r="N7096"/>
      <c r="O7096"/>
      <c r="P7096"/>
      <c r="Q7096"/>
      <c r="R7096"/>
      <c r="S7096"/>
      <c r="T7096"/>
      <c r="U7096"/>
    </row>
    <row r="7097" spans="1:21" s="105" customFormat="1" x14ac:dyDescent="0.3">
      <c r="A7097"/>
      <c r="B7097"/>
      <c r="C7097"/>
      <c r="D7097"/>
      <c r="E7097"/>
      <c r="F7097"/>
      <c r="G7097"/>
      <c r="H7097"/>
      <c r="I7097"/>
      <c r="J7097" s="102"/>
      <c r="K7097"/>
      <c r="L7097" s="102"/>
      <c r="M7097" s="135"/>
      <c r="N7097"/>
      <c r="O7097"/>
      <c r="P7097"/>
      <c r="Q7097"/>
      <c r="R7097"/>
      <c r="S7097"/>
      <c r="T7097"/>
      <c r="U7097"/>
    </row>
    <row r="7098" spans="1:21" s="105" customFormat="1" x14ac:dyDescent="0.3">
      <c r="A7098"/>
      <c r="B7098"/>
      <c r="C7098"/>
      <c r="D7098"/>
      <c r="E7098"/>
      <c r="F7098"/>
      <c r="G7098"/>
      <c r="H7098"/>
      <c r="I7098"/>
      <c r="J7098" s="102"/>
      <c r="K7098"/>
      <c r="L7098" s="102"/>
      <c r="M7098" s="135"/>
      <c r="N7098"/>
      <c r="O7098"/>
      <c r="P7098"/>
      <c r="Q7098"/>
      <c r="R7098"/>
      <c r="S7098"/>
      <c r="T7098"/>
      <c r="U7098"/>
    </row>
    <row r="7099" spans="1:21" s="105" customFormat="1" x14ac:dyDescent="0.3">
      <c r="A7099"/>
      <c r="B7099"/>
      <c r="C7099"/>
      <c r="D7099"/>
      <c r="E7099"/>
      <c r="F7099"/>
      <c r="G7099"/>
      <c r="H7099"/>
      <c r="I7099"/>
      <c r="J7099" s="102"/>
      <c r="K7099"/>
      <c r="L7099" s="102"/>
      <c r="M7099" s="135"/>
      <c r="N7099"/>
      <c r="O7099"/>
      <c r="P7099"/>
      <c r="Q7099"/>
      <c r="R7099"/>
      <c r="S7099"/>
      <c r="T7099"/>
      <c r="U7099"/>
    </row>
    <row r="7100" spans="1:21" s="105" customFormat="1" x14ac:dyDescent="0.3">
      <c r="A7100"/>
      <c r="B7100"/>
      <c r="C7100"/>
      <c r="D7100"/>
      <c r="E7100"/>
      <c r="F7100"/>
      <c r="G7100"/>
      <c r="H7100"/>
      <c r="I7100"/>
      <c r="J7100" s="102"/>
      <c r="K7100"/>
      <c r="L7100" s="102"/>
      <c r="M7100" s="135"/>
      <c r="N7100"/>
      <c r="O7100"/>
      <c r="P7100"/>
      <c r="Q7100"/>
      <c r="R7100"/>
      <c r="S7100"/>
      <c r="T7100"/>
      <c r="U7100"/>
    </row>
    <row r="7101" spans="1:21" s="105" customFormat="1" x14ac:dyDescent="0.3">
      <c r="A7101"/>
      <c r="B7101"/>
      <c r="C7101"/>
      <c r="D7101"/>
      <c r="E7101"/>
      <c r="F7101"/>
      <c r="G7101"/>
      <c r="H7101"/>
      <c r="I7101"/>
      <c r="J7101" s="102"/>
      <c r="K7101"/>
      <c r="L7101" s="102"/>
      <c r="M7101" s="135"/>
      <c r="N7101"/>
      <c r="O7101"/>
      <c r="P7101"/>
      <c r="Q7101"/>
      <c r="R7101"/>
      <c r="S7101"/>
      <c r="T7101"/>
      <c r="U7101"/>
    </row>
    <row r="7102" spans="1:21" s="105" customFormat="1" x14ac:dyDescent="0.3">
      <c r="A7102"/>
      <c r="B7102"/>
      <c r="C7102"/>
      <c r="D7102"/>
      <c r="E7102"/>
      <c r="F7102"/>
      <c r="G7102"/>
      <c r="H7102"/>
      <c r="I7102"/>
      <c r="J7102" s="102"/>
      <c r="K7102"/>
      <c r="L7102" s="102"/>
      <c r="M7102" s="135"/>
      <c r="N7102"/>
      <c r="O7102"/>
      <c r="P7102"/>
      <c r="Q7102"/>
      <c r="R7102"/>
      <c r="S7102"/>
      <c r="T7102"/>
      <c r="U7102"/>
    </row>
    <row r="7103" spans="1:21" s="105" customFormat="1" x14ac:dyDescent="0.3">
      <c r="A7103"/>
      <c r="B7103"/>
      <c r="C7103"/>
      <c r="D7103"/>
      <c r="E7103"/>
      <c r="F7103"/>
      <c r="G7103"/>
      <c r="H7103"/>
      <c r="I7103"/>
      <c r="J7103" s="102"/>
      <c r="K7103"/>
      <c r="L7103" s="102"/>
      <c r="M7103" s="135"/>
      <c r="N7103"/>
      <c r="O7103"/>
      <c r="P7103"/>
      <c r="Q7103"/>
      <c r="R7103"/>
      <c r="S7103"/>
      <c r="T7103"/>
      <c r="U7103"/>
    </row>
    <row r="7104" spans="1:21" s="105" customFormat="1" x14ac:dyDescent="0.3">
      <c r="A7104"/>
      <c r="B7104"/>
      <c r="C7104"/>
      <c r="D7104"/>
      <c r="E7104"/>
      <c r="F7104"/>
      <c r="G7104"/>
      <c r="H7104"/>
      <c r="I7104"/>
      <c r="J7104" s="102"/>
      <c r="K7104"/>
      <c r="L7104" s="102"/>
      <c r="M7104" s="135"/>
      <c r="N7104"/>
      <c r="O7104"/>
      <c r="P7104"/>
      <c r="Q7104"/>
      <c r="R7104"/>
      <c r="S7104"/>
      <c r="T7104"/>
      <c r="U7104"/>
    </row>
    <row r="7105" spans="1:21" s="105" customFormat="1" x14ac:dyDescent="0.3">
      <c r="A7105"/>
      <c r="B7105"/>
      <c r="C7105"/>
      <c r="D7105"/>
      <c r="E7105"/>
      <c r="F7105"/>
      <c r="G7105"/>
      <c r="H7105"/>
      <c r="I7105"/>
      <c r="J7105" s="102"/>
      <c r="K7105"/>
      <c r="L7105" s="102"/>
      <c r="M7105" s="135"/>
      <c r="N7105"/>
      <c r="O7105"/>
      <c r="P7105"/>
      <c r="Q7105"/>
      <c r="R7105"/>
      <c r="S7105"/>
      <c r="T7105"/>
      <c r="U7105"/>
    </row>
    <row r="7106" spans="1:21" s="105" customFormat="1" x14ac:dyDescent="0.3">
      <c r="A7106"/>
      <c r="B7106"/>
      <c r="C7106"/>
      <c r="D7106"/>
      <c r="E7106"/>
      <c r="F7106"/>
      <c r="G7106"/>
      <c r="H7106"/>
      <c r="I7106"/>
      <c r="J7106" s="102"/>
      <c r="K7106"/>
      <c r="L7106" s="102"/>
      <c r="M7106" s="135"/>
      <c r="N7106"/>
      <c r="O7106"/>
      <c r="P7106"/>
      <c r="Q7106"/>
      <c r="R7106"/>
      <c r="S7106"/>
      <c r="T7106"/>
      <c r="U7106"/>
    </row>
    <row r="7107" spans="1:21" s="105" customFormat="1" x14ac:dyDescent="0.3">
      <c r="A7107"/>
      <c r="B7107"/>
      <c r="C7107"/>
      <c r="D7107"/>
      <c r="E7107"/>
      <c r="F7107"/>
      <c r="G7107"/>
      <c r="H7107"/>
      <c r="I7107"/>
      <c r="J7107" s="102"/>
      <c r="K7107"/>
      <c r="L7107" s="102"/>
      <c r="M7107" s="135"/>
      <c r="N7107"/>
      <c r="O7107"/>
      <c r="P7107"/>
      <c r="Q7107"/>
      <c r="R7107"/>
      <c r="S7107"/>
      <c r="T7107"/>
      <c r="U7107"/>
    </row>
    <row r="7108" spans="1:21" s="105" customFormat="1" x14ac:dyDescent="0.3">
      <c r="A7108"/>
      <c r="B7108"/>
      <c r="C7108"/>
      <c r="D7108"/>
      <c r="E7108"/>
      <c r="F7108"/>
      <c r="G7108"/>
      <c r="H7108"/>
      <c r="I7108"/>
      <c r="J7108" s="102"/>
      <c r="K7108"/>
      <c r="L7108" s="102"/>
      <c r="M7108" s="135"/>
      <c r="N7108"/>
      <c r="O7108"/>
      <c r="P7108"/>
      <c r="Q7108"/>
      <c r="R7108"/>
      <c r="S7108"/>
      <c r="T7108"/>
      <c r="U7108"/>
    </row>
    <row r="7109" spans="1:21" s="105" customFormat="1" x14ac:dyDescent="0.3">
      <c r="A7109"/>
      <c r="B7109"/>
      <c r="C7109"/>
      <c r="D7109"/>
      <c r="E7109"/>
      <c r="F7109"/>
      <c r="G7109"/>
      <c r="H7109"/>
      <c r="I7109"/>
      <c r="J7109" s="102"/>
      <c r="K7109"/>
      <c r="L7109" s="102"/>
      <c r="M7109" s="135"/>
      <c r="N7109"/>
      <c r="O7109"/>
      <c r="P7109"/>
      <c r="Q7109"/>
      <c r="R7109"/>
      <c r="S7109"/>
      <c r="T7109"/>
      <c r="U7109"/>
    </row>
    <row r="7110" spans="1:21" s="105" customFormat="1" x14ac:dyDescent="0.3">
      <c r="A7110"/>
      <c r="B7110"/>
      <c r="C7110"/>
      <c r="D7110"/>
      <c r="E7110"/>
      <c r="F7110"/>
      <c r="G7110"/>
      <c r="H7110"/>
      <c r="I7110"/>
      <c r="J7110" s="102"/>
      <c r="K7110"/>
      <c r="L7110" s="102"/>
      <c r="M7110" s="135"/>
      <c r="N7110"/>
      <c r="O7110"/>
      <c r="P7110"/>
      <c r="Q7110"/>
      <c r="R7110"/>
      <c r="S7110"/>
      <c r="T7110"/>
      <c r="U7110"/>
    </row>
    <row r="7111" spans="1:21" s="105" customFormat="1" x14ac:dyDescent="0.3">
      <c r="A7111"/>
      <c r="B7111"/>
      <c r="C7111"/>
      <c r="D7111"/>
      <c r="E7111"/>
      <c r="F7111"/>
      <c r="G7111"/>
      <c r="H7111"/>
      <c r="I7111"/>
      <c r="J7111" s="102"/>
      <c r="K7111"/>
      <c r="L7111" s="102"/>
      <c r="M7111" s="135"/>
      <c r="N7111"/>
      <c r="O7111"/>
      <c r="P7111"/>
      <c r="Q7111"/>
      <c r="R7111"/>
      <c r="S7111"/>
      <c r="T7111"/>
      <c r="U7111"/>
    </row>
    <row r="7112" spans="1:21" s="105" customFormat="1" x14ac:dyDescent="0.3">
      <c r="A7112"/>
      <c r="B7112"/>
      <c r="C7112"/>
      <c r="D7112"/>
      <c r="E7112"/>
      <c r="F7112"/>
      <c r="G7112"/>
      <c r="H7112"/>
      <c r="I7112"/>
      <c r="J7112" s="102"/>
      <c r="K7112"/>
      <c r="L7112" s="102"/>
      <c r="M7112" s="135"/>
      <c r="N7112"/>
      <c r="O7112"/>
      <c r="P7112"/>
      <c r="Q7112"/>
      <c r="R7112"/>
      <c r="S7112"/>
      <c r="T7112"/>
      <c r="U7112"/>
    </row>
    <row r="7113" spans="1:21" s="105" customFormat="1" x14ac:dyDescent="0.3">
      <c r="A7113"/>
      <c r="B7113"/>
      <c r="C7113"/>
      <c r="D7113"/>
      <c r="E7113"/>
      <c r="F7113"/>
      <c r="G7113"/>
      <c r="H7113"/>
      <c r="I7113"/>
      <c r="J7113" s="102"/>
      <c r="K7113"/>
      <c r="L7113" s="102"/>
      <c r="M7113" s="135"/>
      <c r="N7113"/>
      <c r="O7113"/>
      <c r="P7113"/>
      <c r="Q7113"/>
      <c r="R7113"/>
      <c r="S7113"/>
      <c r="T7113"/>
      <c r="U7113"/>
    </row>
    <row r="7114" spans="1:21" s="105" customFormat="1" x14ac:dyDescent="0.3">
      <c r="A7114"/>
      <c r="B7114"/>
      <c r="C7114"/>
      <c r="D7114"/>
      <c r="E7114"/>
      <c r="F7114"/>
      <c r="G7114"/>
      <c r="H7114"/>
      <c r="I7114"/>
      <c r="J7114" s="102"/>
      <c r="K7114"/>
      <c r="L7114" s="102"/>
      <c r="M7114" s="135"/>
      <c r="N7114"/>
      <c r="O7114"/>
      <c r="P7114"/>
      <c r="Q7114"/>
      <c r="R7114"/>
      <c r="S7114"/>
      <c r="T7114"/>
      <c r="U7114"/>
    </row>
    <row r="7115" spans="1:21" s="105" customFormat="1" x14ac:dyDescent="0.3">
      <c r="A7115"/>
      <c r="B7115"/>
      <c r="C7115"/>
      <c r="D7115"/>
      <c r="E7115"/>
      <c r="F7115"/>
      <c r="G7115"/>
      <c r="H7115"/>
      <c r="I7115"/>
      <c r="J7115" s="102"/>
      <c r="K7115"/>
      <c r="L7115" s="102"/>
      <c r="M7115" s="135"/>
      <c r="N7115"/>
      <c r="O7115"/>
      <c r="P7115"/>
      <c r="Q7115"/>
      <c r="R7115"/>
      <c r="S7115"/>
      <c r="T7115"/>
      <c r="U7115"/>
    </row>
    <row r="7116" spans="1:21" s="105" customFormat="1" x14ac:dyDescent="0.3">
      <c r="A7116"/>
      <c r="B7116"/>
      <c r="C7116"/>
      <c r="D7116"/>
      <c r="E7116"/>
      <c r="F7116"/>
      <c r="G7116"/>
      <c r="H7116"/>
      <c r="I7116"/>
      <c r="J7116" s="102"/>
      <c r="K7116"/>
      <c r="L7116" s="102"/>
      <c r="M7116" s="135"/>
      <c r="N7116"/>
      <c r="O7116"/>
      <c r="P7116"/>
      <c r="Q7116"/>
      <c r="R7116"/>
      <c r="S7116"/>
      <c r="T7116"/>
      <c r="U7116"/>
    </row>
    <row r="7117" spans="1:21" s="105" customFormat="1" x14ac:dyDescent="0.3">
      <c r="A7117"/>
      <c r="B7117"/>
      <c r="C7117"/>
      <c r="D7117"/>
      <c r="E7117"/>
      <c r="F7117"/>
      <c r="G7117"/>
      <c r="H7117"/>
      <c r="I7117"/>
      <c r="J7117" s="102"/>
      <c r="K7117"/>
      <c r="L7117" s="102"/>
      <c r="M7117" s="135"/>
      <c r="N7117"/>
      <c r="O7117"/>
      <c r="P7117"/>
      <c r="Q7117"/>
      <c r="R7117"/>
      <c r="S7117"/>
      <c r="T7117"/>
      <c r="U7117"/>
    </row>
    <row r="7118" spans="1:21" s="105" customFormat="1" x14ac:dyDescent="0.3">
      <c r="A7118"/>
      <c r="B7118"/>
      <c r="C7118"/>
      <c r="D7118"/>
      <c r="E7118"/>
      <c r="F7118"/>
      <c r="G7118"/>
      <c r="H7118"/>
      <c r="I7118"/>
      <c r="J7118" s="102"/>
      <c r="K7118"/>
      <c r="L7118" s="102"/>
      <c r="M7118" s="135"/>
      <c r="N7118"/>
      <c r="O7118"/>
      <c r="P7118"/>
      <c r="Q7118"/>
      <c r="R7118"/>
      <c r="S7118"/>
      <c r="T7118"/>
      <c r="U7118"/>
    </row>
    <row r="7119" spans="1:21" s="105" customFormat="1" x14ac:dyDescent="0.3">
      <c r="A7119"/>
      <c r="B7119"/>
      <c r="C7119"/>
      <c r="D7119"/>
      <c r="E7119"/>
      <c r="F7119"/>
      <c r="G7119"/>
      <c r="H7119"/>
      <c r="I7119"/>
      <c r="J7119" s="102"/>
      <c r="K7119"/>
      <c r="L7119" s="102"/>
      <c r="M7119" s="135"/>
      <c r="N7119"/>
      <c r="O7119"/>
      <c r="P7119"/>
      <c r="Q7119"/>
      <c r="R7119"/>
      <c r="S7119"/>
      <c r="T7119"/>
      <c r="U7119"/>
    </row>
    <row r="7120" spans="1:21" s="105" customFormat="1" x14ac:dyDescent="0.3">
      <c r="A7120"/>
      <c r="B7120"/>
      <c r="C7120"/>
      <c r="D7120"/>
      <c r="E7120"/>
      <c r="F7120"/>
      <c r="G7120"/>
      <c r="H7120"/>
      <c r="I7120"/>
      <c r="J7120" s="102"/>
      <c r="K7120"/>
      <c r="L7120" s="102"/>
      <c r="M7120" s="135"/>
      <c r="N7120"/>
      <c r="O7120"/>
      <c r="P7120"/>
      <c r="Q7120"/>
      <c r="R7120"/>
      <c r="S7120"/>
      <c r="T7120"/>
      <c r="U7120"/>
    </row>
    <row r="7121" spans="1:21" s="105" customFormat="1" x14ac:dyDescent="0.3">
      <c r="A7121"/>
      <c r="B7121"/>
      <c r="C7121"/>
      <c r="D7121"/>
      <c r="E7121"/>
      <c r="F7121"/>
      <c r="G7121"/>
      <c r="H7121"/>
      <c r="I7121"/>
      <c r="J7121" s="102"/>
      <c r="K7121"/>
      <c r="L7121" s="102"/>
      <c r="M7121" s="135"/>
      <c r="N7121"/>
      <c r="O7121"/>
      <c r="P7121"/>
      <c r="Q7121"/>
      <c r="R7121"/>
      <c r="S7121"/>
      <c r="T7121"/>
      <c r="U7121"/>
    </row>
    <row r="7122" spans="1:21" s="105" customFormat="1" x14ac:dyDescent="0.3">
      <c r="A7122"/>
      <c r="B7122"/>
      <c r="C7122"/>
      <c r="D7122"/>
      <c r="E7122"/>
      <c r="F7122"/>
      <c r="G7122"/>
      <c r="H7122"/>
      <c r="I7122"/>
      <c r="J7122" s="102"/>
      <c r="K7122"/>
      <c r="L7122" s="102"/>
      <c r="M7122" s="135"/>
      <c r="N7122"/>
      <c r="O7122"/>
      <c r="P7122"/>
      <c r="Q7122"/>
      <c r="R7122"/>
      <c r="S7122"/>
      <c r="T7122"/>
      <c r="U7122"/>
    </row>
    <row r="7123" spans="1:21" s="105" customFormat="1" x14ac:dyDescent="0.3">
      <c r="A7123"/>
      <c r="B7123"/>
      <c r="C7123"/>
      <c r="D7123"/>
      <c r="E7123"/>
      <c r="F7123"/>
      <c r="G7123"/>
      <c r="H7123"/>
      <c r="I7123"/>
      <c r="J7123" s="102"/>
      <c r="K7123"/>
      <c r="L7123" s="102"/>
      <c r="M7123" s="135"/>
      <c r="N7123"/>
      <c r="O7123"/>
      <c r="P7123"/>
      <c r="Q7123"/>
      <c r="R7123"/>
      <c r="S7123"/>
      <c r="T7123"/>
      <c r="U7123"/>
    </row>
    <row r="7124" spans="1:21" s="105" customFormat="1" x14ac:dyDescent="0.3">
      <c r="A7124"/>
      <c r="B7124"/>
      <c r="C7124"/>
      <c r="D7124"/>
      <c r="E7124"/>
      <c r="F7124"/>
      <c r="G7124"/>
      <c r="H7124"/>
      <c r="I7124"/>
      <c r="J7124" s="102"/>
      <c r="K7124"/>
      <c r="L7124" s="102"/>
      <c r="M7124" s="135"/>
      <c r="N7124"/>
      <c r="O7124"/>
      <c r="P7124"/>
      <c r="Q7124"/>
      <c r="R7124"/>
      <c r="S7124"/>
      <c r="T7124"/>
      <c r="U7124"/>
    </row>
    <row r="7125" spans="1:21" s="105" customFormat="1" x14ac:dyDescent="0.3">
      <c r="A7125"/>
      <c r="B7125"/>
      <c r="C7125"/>
      <c r="D7125"/>
      <c r="E7125"/>
      <c r="F7125"/>
      <c r="G7125"/>
      <c r="H7125"/>
      <c r="I7125"/>
      <c r="J7125" s="102"/>
      <c r="K7125"/>
      <c r="L7125" s="102"/>
      <c r="M7125" s="135"/>
      <c r="N7125"/>
      <c r="O7125"/>
      <c r="P7125"/>
      <c r="Q7125"/>
      <c r="R7125"/>
      <c r="S7125"/>
      <c r="T7125"/>
      <c r="U7125"/>
    </row>
    <row r="7126" spans="1:21" s="105" customFormat="1" x14ac:dyDescent="0.3">
      <c r="A7126"/>
      <c r="B7126"/>
      <c r="C7126"/>
      <c r="D7126"/>
      <c r="E7126"/>
      <c r="F7126"/>
      <c r="G7126"/>
      <c r="H7126"/>
      <c r="I7126"/>
      <c r="J7126" s="102"/>
      <c r="K7126"/>
      <c r="L7126" s="102"/>
      <c r="M7126" s="135"/>
      <c r="N7126"/>
      <c r="O7126"/>
      <c r="P7126"/>
      <c r="Q7126"/>
      <c r="R7126"/>
      <c r="S7126"/>
      <c r="T7126"/>
      <c r="U7126"/>
    </row>
    <row r="7127" spans="1:21" s="105" customFormat="1" x14ac:dyDescent="0.3">
      <c r="A7127"/>
      <c r="B7127"/>
      <c r="C7127"/>
      <c r="D7127"/>
      <c r="E7127"/>
      <c r="F7127"/>
      <c r="G7127"/>
      <c r="H7127"/>
      <c r="I7127"/>
      <c r="J7127" s="102"/>
      <c r="K7127"/>
      <c r="L7127" s="102"/>
      <c r="M7127" s="135"/>
      <c r="N7127"/>
      <c r="O7127"/>
      <c r="P7127"/>
      <c r="Q7127"/>
      <c r="R7127"/>
      <c r="S7127"/>
      <c r="T7127"/>
      <c r="U7127"/>
    </row>
    <row r="7128" spans="1:21" s="105" customFormat="1" x14ac:dyDescent="0.3">
      <c r="A7128"/>
      <c r="B7128"/>
      <c r="C7128"/>
      <c r="D7128"/>
      <c r="E7128"/>
      <c r="F7128"/>
      <c r="G7128"/>
      <c r="H7128"/>
      <c r="I7128"/>
      <c r="J7128" s="102"/>
      <c r="K7128"/>
      <c r="L7128" s="102"/>
      <c r="M7128" s="135"/>
      <c r="N7128"/>
      <c r="O7128"/>
      <c r="P7128"/>
      <c r="Q7128"/>
      <c r="R7128"/>
      <c r="S7128"/>
      <c r="T7128"/>
      <c r="U7128"/>
    </row>
    <row r="7129" spans="1:21" s="105" customFormat="1" x14ac:dyDescent="0.3">
      <c r="A7129"/>
      <c r="B7129"/>
      <c r="C7129"/>
      <c r="D7129"/>
      <c r="E7129"/>
      <c r="F7129"/>
      <c r="G7129"/>
      <c r="H7129"/>
      <c r="I7129"/>
      <c r="J7129" s="102"/>
      <c r="K7129"/>
      <c r="L7129" s="102"/>
      <c r="M7129" s="135"/>
      <c r="N7129"/>
      <c r="O7129"/>
      <c r="P7129"/>
      <c r="Q7129"/>
      <c r="R7129"/>
      <c r="S7129"/>
      <c r="T7129"/>
      <c r="U7129"/>
    </row>
    <row r="7130" spans="1:21" s="105" customFormat="1" x14ac:dyDescent="0.3">
      <c r="A7130"/>
      <c r="B7130"/>
      <c r="C7130"/>
      <c r="D7130"/>
      <c r="E7130"/>
      <c r="F7130"/>
      <c r="G7130"/>
      <c r="H7130"/>
      <c r="I7130"/>
      <c r="J7130" s="102"/>
      <c r="K7130"/>
      <c r="L7130" s="102"/>
      <c r="M7130" s="135"/>
      <c r="N7130"/>
      <c r="O7130"/>
      <c r="P7130"/>
      <c r="Q7130"/>
      <c r="R7130"/>
      <c r="S7130"/>
      <c r="T7130"/>
      <c r="U7130"/>
    </row>
    <row r="7131" spans="1:21" s="105" customFormat="1" x14ac:dyDescent="0.3">
      <c r="A7131"/>
      <c r="B7131"/>
      <c r="C7131"/>
      <c r="D7131"/>
      <c r="E7131"/>
      <c r="F7131"/>
      <c r="G7131"/>
      <c r="H7131"/>
      <c r="I7131"/>
      <c r="J7131" s="102"/>
      <c r="K7131"/>
      <c r="L7131" s="102"/>
      <c r="M7131" s="135"/>
      <c r="N7131"/>
      <c r="O7131"/>
      <c r="P7131"/>
      <c r="Q7131"/>
      <c r="R7131"/>
      <c r="S7131"/>
      <c r="T7131"/>
      <c r="U7131"/>
    </row>
    <row r="7132" spans="1:21" s="105" customFormat="1" x14ac:dyDescent="0.3">
      <c r="A7132"/>
      <c r="B7132"/>
      <c r="C7132"/>
      <c r="D7132"/>
      <c r="E7132"/>
      <c r="F7132"/>
      <c r="G7132"/>
      <c r="H7132"/>
      <c r="I7132"/>
      <c r="J7132" s="102"/>
      <c r="K7132"/>
      <c r="L7132" s="102"/>
      <c r="M7132" s="135"/>
      <c r="N7132"/>
      <c r="O7132"/>
      <c r="P7132"/>
      <c r="Q7132"/>
      <c r="R7132"/>
      <c r="S7132"/>
      <c r="T7132"/>
      <c r="U7132"/>
    </row>
    <row r="7133" spans="1:21" s="105" customFormat="1" x14ac:dyDescent="0.3">
      <c r="A7133"/>
      <c r="B7133"/>
      <c r="C7133"/>
      <c r="D7133"/>
      <c r="E7133"/>
      <c r="F7133"/>
      <c r="G7133"/>
      <c r="H7133"/>
      <c r="I7133"/>
      <c r="J7133" s="102"/>
      <c r="K7133"/>
      <c r="L7133" s="102"/>
      <c r="M7133" s="135"/>
      <c r="N7133"/>
      <c r="O7133"/>
      <c r="P7133"/>
      <c r="Q7133"/>
      <c r="R7133"/>
      <c r="S7133"/>
      <c r="T7133"/>
      <c r="U7133"/>
    </row>
    <row r="7134" spans="1:21" s="105" customFormat="1" x14ac:dyDescent="0.3">
      <c r="A7134"/>
      <c r="B7134"/>
      <c r="C7134"/>
      <c r="D7134"/>
      <c r="E7134"/>
      <c r="F7134"/>
      <c r="G7134"/>
      <c r="H7134"/>
      <c r="I7134"/>
      <c r="J7134" s="102"/>
      <c r="K7134"/>
      <c r="L7134" s="102"/>
      <c r="M7134" s="135"/>
      <c r="N7134"/>
      <c r="O7134"/>
      <c r="P7134"/>
      <c r="Q7134"/>
      <c r="R7134"/>
      <c r="S7134"/>
      <c r="T7134"/>
      <c r="U7134"/>
    </row>
    <row r="7135" spans="1:21" s="105" customFormat="1" x14ac:dyDescent="0.3">
      <c r="A7135"/>
      <c r="B7135"/>
      <c r="C7135"/>
      <c r="D7135"/>
      <c r="E7135"/>
      <c r="F7135"/>
      <c r="G7135"/>
      <c r="H7135"/>
      <c r="I7135"/>
      <c r="J7135" s="102"/>
      <c r="K7135"/>
      <c r="L7135" s="102"/>
      <c r="M7135" s="135"/>
      <c r="N7135"/>
      <c r="O7135"/>
      <c r="P7135"/>
      <c r="Q7135"/>
      <c r="R7135"/>
      <c r="S7135"/>
      <c r="T7135"/>
      <c r="U7135"/>
    </row>
    <row r="7136" spans="1:21" s="105" customFormat="1" x14ac:dyDescent="0.3">
      <c r="A7136"/>
      <c r="B7136"/>
      <c r="C7136"/>
      <c r="D7136"/>
      <c r="E7136"/>
      <c r="F7136"/>
      <c r="G7136"/>
      <c r="H7136"/>
      <c r="I7136"/>
      <c r="J7136" s="102"/>
      <c r="K7136"/>
      <c r="L7136" s="102"/>
      <c r="M7136" s="135"/>
      <c r="N7136"/>
      <c r="O7136"/>
      <c r="P7136"/>
      <c r="Q7136"/>
      <c r="R7136"/>
      <c r="S7136"/>
      <c r="T7136"/>
      <c r="U7136"/>
    </row>
    <row r="7137" spans="1:21" s="105" customFormat="1" x14ac:dyDescent="0.3">
      <c r="A7137"/>
      <c r="B7137"/>
      <c r="C7137"/>
      <c r="D7137"/>
      <c r="E7137"/>
      <c r="F7137"/>
      <c r="G7137"/>
      <c r="H7137"/>
      <c r="I7137"/>
      <c r="J7137" s="102"/>
      <c r="K7137"/>
      <c r="L7137" s="102"/>
      <c r="M7137" s="135"/>
      <c r="N7137"/>
      <c r="O7137"/>
      <c r="P7137"/>
      <c r="Q7137"/>
      <c r="R7137"/>
      <c r="S7137"/>
      <c r="T7137"/>
      <c r="U7137"/>
    </row>
    <row r="7138" spans="1:21" s="105" customFormat="1" x14ac:dyDescent="0.3">
      <c r="A7138"/>
      <c r="B7138"/>
      <c r="C7138"/>
      <c r="D7138"/>
      <c r="E7138"/>
      <c r="F7138"/>
      <c r="G7138"/>
      <c r="H7138"/>
      <c r="I7138"/>
      <c r="J7138" s="102"/>
      <c r="K7138"/>
      <c r="L7138" s="102"/>
      <c r="M7138" s="135"/>
      <c r="N7138"/>
      <c r="O7138"/>
      <c r="P7138"/>
      <c r="Q7138"/>
      <c r="R7138"/>
      <c r="S7138"/>
      <c r="T7138"/>
      <c r="U7138"/>
    </row>
    <row r="7139" spans="1:21" s="105" customFormat="1" x14ac:dyDescent="0.3">
      <c r="A7139"/>
      <c r="B7139"/>
      <c r="C7139"/>
      <c r="D7139"/>
      <c r="E7139"/>
      <c r="F7139"/>
      <c r="G7139"/>
      <c r="H7139"/>
      <c r="I7139"/>
      <c r="J7139" s="102"/>
      <c r="K7139"/>
      <c r="L7139" s="102"/>
      <c r="M7139" s="135"/>
      <c r="N7139"/>
      <c r="O7139"/>
      <c r="P7139"/>
      <c r="Q7139"/>
      <c r="R7139"/>
      <c r="S7139"/>
      <c r="T7139"/>
      <c r="U7139"/>
    </row>
    <row r="7140" spans="1:21" s="105" customFormat="1" x14ac:dyDescent="0.3">
      <c r="A7140"/>
      <c r="B7140"/>
      <c r="C7140"/>
      <c r="D7140"/>
      <c r="E7140"/>
      <c r="F7140"/>
      <c r="G7140"/>
      <c r="H7140"/>
      <c r="I7140"/>
      <c r="J7140" s="102"/>
      <c r="K7140"/>
      <c r="L7140" s="102"/>
      <c r="M7140" s="135"/>
      <c r="N7140"/>
      <c r="O7140"/>
      <c r="P7140"/>
      <c r="Q7140"/>
      <c r="R7140"/>
      <c r="S7140"/>
      <c r="T7140"/>
      <c r="U7140"/>
    </row>
    <row r="7141" spans="1:21" s="105" customFormat="1" x14ac:dyDescent="0.3">
      <c r="A7141"/>
      <c r="B7141"/>
      <c r="C7141"/>
      <c r="D7141"/>
      <c r="E7141"/>
      <c r="F7141"/>
      <c r="G7141"/>
      <c r="H7141"/>
      <c r="I7141"/>
      <c r="J7141" s="102"/>
      <c r="K7141"/>
      <c r="L7141" s="102"/>
      <c r="M7141" s="135"/>
      <c r="N7141"/>
      <c r="O7141"/>
      <c r="P7141"/>
      <c r="Q7141"/>
      <c r="R7141"/>
      <c r="S7141"/>
      <c r="T7141"/>
      <c r="U7141"/>
    </row>
    <row r="7142" spans="1:21" s="105" customFormat="1" x14ac:dyDescent="0.3">
      <c r="A7142"/>
      <c r="B7142"/>
      <c r="C7142"/>
      <c r="D7142"/>
      <c r="E7142"/>
      <c r="F7142"/>
      <c r="G7142"/>
      <c r="H7142"/>
      <c r="I7142"/>
      <c r="J7142" s="102"/>
      <c r="K7142"/>
      <c r="L7142" s="102"/>
      <c r="M7142" s="135"/>
      <c r="N7142"/>
      <c r="O7142"/>
      <c r="P7142"/>
      <c r="Q7142"/>
      <c r="R7142"/>
      <c r="S7142"/>
      <c r="T7142"/>
      <c r="U7142"/>
    </row>
    <row r="7143" spans="1:21" s="105" customFormat="1" x14ac:dyDescent="0.3">
      <c r="A7143"/>
      <c r="B7143"/>
      <c r="C7143"/>
      <c r="D7143"/>
      <c r="E7143"/>
      <c r="F7143"/>
      <c r="G7143"/>
      <c r="H7143"/>
      <c r="I7143"/>
      <c r="J7143" s="102"/>
      <c r="K7143"/>
      <c r="L7143" s="102"/>
      <c r="M7143" s="135"/>
      <c r="N7143"/>
      <c r="O7143"/>
      <c r="P7143"/>
      <c r="Q7143"/>
      <c r="R7143"/>
      <c r="S7143"/>
      <c r="T7143"/>
      <c r="U7143"/>
    </row>
    <row r="7144" spans="1:21" s="105" customFormat="1" x14ac:dyDescent="0.3">
      <c r="A7144"/>
      <c r="B7144"/>
      <c r="C7144"/>
      <c r="D7144"/>
      <c r="E7144"/>
      <c r="F7144"/>
      <c r="G7144"/>
      <c r="H7144"/>
      <c r="I7144"/>
      <c r="J7144" s="102"/>
      <c r="K7144"/>
      <c r="L7144" s="102"/>
      <c r="M7144" s="135"/>
      <c r="N7144"/>
      <c r="O7144"/>
      <c r="P7144"/>
      <c r="Q7144"/>
      <c r="R7144"/>
      <c r="S7144"/>
      <c r="T7144"/>
      <c r="U7144"/>
    </row>
    <row r="7145" spans="1:21" s="105" customFormat="1" x14ac:dyDescent="0.3">
      <c r="A7145"/>
      <c r="B7145"/>
      <c r="C7145"/>
      <c r="D7145"/>
      <c r="E7145"/>
      <c r="F7145"/>
      <c r="G7145"/>
      <c r="H7145"/>
      <c r="I7145"/>
      <c r="J7145" s="102"/>
      <c r="K7145"/>
      <c r="L7145" s="102"/>
      <c r="M7145" s="135"/>
      <c r="N7145"/>
      <c r="O7145"/>
      <c r="P7145"/>
      <c r="Q7145"/>
      <c r="R7145"/>
      <c r="S7145"/>
      <c r="T7145"/>
      <c r="U7145"/>
    </row>
    <row r="7146" spans="1:21" s="105" customFormat="1" x14ac:dyDescent="0.3">
      <c r="A7146"/>
      <c r="B7146"/>
      <c r="C7146"/>
      <c r="D7146"/>
      <c r="E7146"/>
      <c r="F7146"/>
      <c r="G7146"/>
      <c r="H7146"/>
      <c r="I7146"/>
      <c r="J7146" s="102"/>
      <c r="K7146"/>
      <c r="L7146" s="102"/>
      <c r="M7146" s="135"/>
      <c r="N7146"/>
      <c r="O7146"/>
      <c r="P7146"/>
      <c r="Q7146"/>
      <c r="R7146"/>
      <c r="S7146"/>
      <c r="T7146"/>
      <c r="U7146"/>
    </row>
    <row r="7147" spans="1:21" s="105" customFormat="1" x14ac:dyDescent="0.3">
      <c r="A7147"/>
      <c r="B7147"/>
      <c r="C7147"/>
      <c r="D7147"/>
      <c r="E7147"/>
      <c r="F7147"/>
      <c r="G7147"/>
      <c r="H7147"/>
      <c r="I7147"/>
      <c r="J7147" s="102"/>
      <c r="K7147"/>
      <c r="L7147" s="102"/>
      <c r="M7147" s="135"/>
      <c r="N7147"/>
      <c r="O7147"/>
      <c r="P7147"/>
      <c r="Q7147"/>
      <c r="R7147"/>
      <c r="S7147"/>
      <c r="T7147"/>
      <c r="U7147"/>
    </row>
    <row r="7148" spans="1:21" s="105" customFormat="1" x14ac:dyDescent="0.3">
      <c r="A7148"/>
      <c r="B7148"/>
      <c r="C7148"/>
      <c r="D7148"/>
      <c r="E7148"/>
      <c r="F7148"/>
      <c r="G7148"/>
      <c r="H7148"/>
      <c r="I7148"/>
      <c r="J7148" s="102"/>
      <c r="K7148"/>
      <c r="L7148" s="102"/>
      <c r="M7148" s="135"/>
      <c r="N7148"/>
      <c r="O7148"/>
      <c r="P7148"/>
      <c r="Q7148"/>
      <c r="R7148"/>
      <c r="S7148"/>
      <c r="T7148"/>
      <c r="U7148"/>
    </row>
    <row r="7149" spans="1:21" s="105" customFormat="1" x14ac:dyDescent="0.3">
      <c r="A7149"/>
      <c r="B7149"/>
      <c r="C7149"/>
      <c r="D7149"/>
      <c r="E7149"/>
      <c r="F7149"/>
      <c r="G7149"/>
      <c r="H7149"/>
      <c r="I7149"/>
      <c r="J7149" s="102"/>
      <c r="K7149"/>
      <c r="L7149" s="102"/>
      <c r="M7149" s="135"/>
      <c r="N7149"/>
      <c r="O7149"/>
      <c r="P7149"/>
      <c r="Q7149"/>
      <c r="R7149"/>
      <c r="S7149"/>
      <c r="T7149"/>
      <c r="U7149"/>
    </row>
    <row r="7150" spans="1:21" s="105" customFormat="1" x14ac:dyDescent="0.3">
      <c r="A7150"/>
      <c r="B7150"/>
      <c r="C7150"/>
      <c r="D7150"/>
      <c r="E7150"/>
      <c r="F7150"/>
      <c r="G7150"/>
      <c r="H7150"/>
      <c r="I7150"/>
      <c r="J7150" s="102"/>
      <c r="K7150"/>
      <c r="L7150" s="102"/>
      <c r="M7150" s="135"/>
      <c r="N7150"/>
      <c r="O7150"/>
      <c r="P7150"/>
      <c r="Q7150"/>
      <c r="R7150"/>
      <c r="S7150"/>
      <c r="T7150"/>
      <c r="U7150"/>
    </row>
    <row r="7151" spans="1:21" s="105" customFormat="1" x14ac:dyDescent="0.3">
      <c r="A7151"/>
      <c r="B7151"/>
      <c r="C7151"/>
      <c r="D7151"/>
      <c r="E7151"/>
      <c r="F7151"/>
      <c r="G7151"/>
      <c r="H7151"/>
      <c r="I7151"/>
      <c r="J7151" s="102"/>
      <c r="K7151"/>
      <c r="L7151" s="102"/>
      <c r="M7151" s="135"/>
      <c r="N7151"/>
      <c r="O7151"/>
      <c r="P7151"/>
      <c r="Q7151"/>
      <c r="R7151"/>
      <c r="S7151"/>
      <c r="T7151"/>
      <c r="U7151"/>
    </row>
    <row r="7152" spans="1:21" s="105" customFormat="1" x14ac:dyDescent="0.3">
      <c r="A7152"/>
      <c r="B7152"/>
      <c r="C7152"/>
      <c r="D7152"/>
      <c r="E7152"/>
      <c r="F7152"/>
      <c r="G7152"/>
      <c r="H7152"/>
      <c r="I7152"/>
      <c r="J7152" s="102"/>
      <c r="K7152"/>
      <c r="L7152" s="102"/>
      <c r="M7152" s="135"/>
      <c r="N7152"/>
      <c r="O7152"/>
      <c r="P7152"/>
      <c r="Q7152"/>
      <c r="R7152"/>
      <c r="S7152"/>
      <c r="T7152"/>
      <c r="U7152"/>
    </row>
    <row r="7153" spans="1:21" s="105" customFormat="1" x14ac:dyDescent="0.3">
      <c r="A7153"/>
      <c r="B7153"/>
      <c r="C7153"/>
      <c r="D7153"/>
      <c r="E7153"/>
      <c r="F7153"/>
      <c r="G7153"/>
      <c r="H7153"/>
      <c r="I7153"/>
      <c r="J7153" s="102"/>
      <c r="K7153"/>
      <c r="L7153" s="102"/>
      <c r="M7153" s="135"/>
      <c r="N7153"/>
      <c r="O7153"/>
      <c r="P7153"/>
      <c r="Q7153"/>
      <c r="R7153"/>
      <c r="S7153"/>
      <c r="T7153"/>
      <c r="U7153"/>
    </row>
    <row r="7154" spans="1:21" s="105" customFormat="1" x14ac:dyDescent="0.3">
      <c r="A7154"/>
      <c r="B7154"/>
      <c r="C7154"/>
      <c r="D7154"/>
      <c r="E7154"/>
      <c r="F7154"/>
      <c r="G7154"/>
      <c r="H7154"/>
      <c r="I7154"/>
      <c r="J7154" s="102"/>
      <c r="K7154"/>
      <c r="L7154" s="102"/>
      <c r="M7154" s="135"/>
      <c r="N7154"/>
      <c r="O7154"/>
      <c r="P7154"/>
      <c r="Q7154"/>
      <c r="R7154"/>
      <c r="S7154"/>
      <c r="T7154"/>
      <c r="U7154"/>
    </row>
    <row r="7155" spans="1:21" s="105" customFormat="1" x14ac:dyDescent="0.3">
      <c r="A7155"/>
      <c r="B7155"/>
      <c r="C7155"/>
      <c r="D7155"/>
      <c r="E7155"/>
      <c r="F7155"/>
      <c r="G7155"/>
      <c r="H7155"/>
      <c r="I7155"/>
      <c r="J7155" s="102"/>
      <c r="K7155"/>
      <c r="L7155" s="102"/>
      <c r="M7155" s="135"/>
      <c r="N7155"/>
      <c r="O7155"/>
      <c r="P7155"/>
      <c r="Q7155"/>
      <c r="R7155"/>
      <c r="S7155"/>
      <c r="T7155"/>
      <c r="U7155"/>
    </row>
    <row r="7156" spans="1:21" s="105" customFormat="1" x14ac:dyDescent="0.3">
      <c r="A7156"/>
      <c r="B7156"/>
      <c r="C7156"/>
      <c r="D7156"/>
      <c r="E7156"/>
      <c r="F7156"/>
      <c r="G7156"/>
      <c r="H7156"/>
      <c r="I7156"/>
      <c r="J7156" s="102"/>
      <c r="K7156"/>
      <c r="L7156" s="102"/>
      <c r="M7156" s="135"/>
      <c r="N7156"/>
      <c r="O7156"/>
      <c r="P7156"/>
      <c r="Q7156"/>
      <c r="R7156"/>
      <c r="S7156"/>
      <c r="T7156"/>
      <c r="U7156"/>
    </row>
    <row r="7157" spans="1:21" s="105" customFormat="1" x14ac:dyDescent="0.3">
      <c r="A7157"/>
      <c r="B7157"/>
      <c r="C7157"/>
      <c r="D7157"/>
      <c r="E7157"/>
      <c r="F7157"/>
      <c r="G7157"/>
      <c r="H7157"/>
      <c r="I7157"/>
      <c r="J7157" s="102"/>
      <c r="K7157"/>
      <c r="L7157" s="102"/>
      <c r="M7157" s="135"/>
      <c r="N7157"/>
      <c r="O7157"/>
      <c r="P7157"/>
      <c r="Q7157"/>
      <c r="R7157"/>
      <c r="S7157"/>
      <c r="T7157"/>
      <c r="U7157"/>
    </row>
    <row r="7158" spans="1:21" s="105" customFormat="1" x14ac:dyDescent="0.3">
      <c r="A7158"/>
      <c r="B7158"/>
      <c r="C7158"/>
      <c r="D7158"/>
      <c r="E7158"/>
      <c r="F7158"/>
      <c r="G7158"/>
      <c r="H7158"/>
      <c r="I7158"/>
      <c r="J7158" s="102"/>
      <c r="K7158"/>
      <c r="L7158" s="102"/>
      <c r="M7158" s="135"/>
      <c r="N7158"/>
      <c r="O7158"/>
      <c r="P7158"/>
      <c r="Q7158"/>
      <c r="R7158"/>
      <c r="S7158"/>
      <c r="T7158"/>
      <c r="U7158"/>
    </row>
    <row r="7159" spans="1:21" s="105" customFormat="1" x14ac:dyDescent="0.3">
      <c r="A7159"/>
      <c r="B7159"/>
      <c r="C7159"/>
      <c r="D7159"/>
      <c r="E7159"/>
      <c r="F7159"/>
      <c r="G7159"/>
      <c r="H7159"/>
      <c r="I7159"/>
      <c r="J7159" s="102"/>
      <c r="K7159"/>
      <c r="L7159" s="102"/>
      <c r="M7159" s="135"/>
      <c r="N7159"/>
      <c r="O7159"/>
      <c r="P7159"/>
      <c r="Q7159"/>
      <c r="R7159"/>
      <c r="S7159"/>
      <c r="T7159"/>
      <c r="U7159"/>
    </row>
    <row r="7160" spans="1:21" s="105" customFormat="1" x14ac:dyDescent="0.3">
      <c r="A7160"/>
      <c r="B7160"/>
      <c r="C7160"/>
      <c r="D7160"/>
      <c r="E7160"/>
      <c r="F7160"/>
      <c r="G7160"/>
      <c r="H7160"/>
      <c r="I7160"/>
      <c r="J7160" s="102"/>
      <c r="K7160"/>
      <c r="L7160" s="102"/>
      <c r="M7160" s="135"/>
      <c r="N7160"/>
      <c r="O7160"/>
      <c r="P7160"/>
      <c r="Q7160"/>
      <c r="R7160"/>
      <c r="S7160"/>
      <c r="T7160"/>
      <c r="U7160"/>
    </row>
    <row r="7161" spans="1:21" s="105" customFormat="1" x14ac:dyDescent="0.3">
      <c r="A7161"/>
      <c r="B7161"/>
      <c r="C7161"/>
      <c r="D7161"/>
      <c r="E7161"/>
      <c r="F7161"/>
      <c r="G7161"/>
      <c r="H7161"/>
      <c r="I7161"/>
      <c r="J7161" s="102"/>
      <c r="K7161"/>
      <c r="L7161" s="102"/>
      <c r="M7161" s="135"/>
      <c r="N7161"/>
      <c r="O7161"/>
      <c r="P7161"/>
      <c r="Q7161"/>
      <c r="R7161"/>
      <c r="S7161"/>
      <c r="T7161"/>
      <c r="U7161"/>
    </row>
    <row r="7162" spans="1:21" s="105" customFormat="1" x14ac:dyDescent="0.3">
      <c r="A7162"/>
      <c r="B7162"/>
      <c r="C7162"/>
      <c r="D7162"/>
      <c r="E7162"/>
      <c r="F7162"/>
      <c r="G7162"/>
      <c r="H7162"/>
      <c r="I7162"/>
      <c r="J7162" s="102"/>
      <c r="K7162"/>
      <c r="L7162" s="102"/>
      <c r="M7162" s="135"/>
      <c r="N7162"/>
      <c r="O7162"/>
      <c r="P7162"/>
      <c r="Q7162"/>
      <c r="R7162"/>
      <c r="S7162"/>
      <c r="T7162"/>
      <c r="U7162"/>
    </row>
    <row r="7163" spans="1:21" s="105" customFormat="1" x14ac:dyDescent="0.3">
      <c r="A7163"/>
      <c r="B7163"/>
      <c r="C7163"/>
      <c r="D7163"/>
      <c r="E7163"/>
      <c r="F7163"/>
      <c r="G7163"/>
      <c r="H7163"/>
      <c r="I7163"/>
      <c r="J7163" s="102"/>
      <c r="K7163"/>
      <c r="L7163" s="102"/>
      <c r="M7163" s="135"/>
      <c r="N7163"/>
      <c r="O7163"/>
      <c r="P7163"/>
      <c r="Q7163"/>
      <c r="R7163"/>
      <c r="S7163"/>
      <c r="T7163"/>
      <c r="U7163"/>
    </row>
    <row r="7164" spans="1:21" s="105" customFormat="1" x14ac:dyDescent="0.3">
      <c r="A7164"/>
      <c r="B7164"/>
      <c r="C7164"/>
      <c r="D7164"/>
      <c r="E7164"/>
      <c r="F7164"/>
      <c r="G7164"/>
      <c r="H7164"/>
      <c r="I7164"/>
      <c r="J7164" s="102"/>
      <c r="K7164"/>
      <c r="L7164" s="102"/>
      <c r="M7164" s="135"/>
      <c r="N7164"/>
      <c r="O7164"/>
      <c r="P7164"/>
      <c r="Q7164"/>
      <c r="R7164"/>
      <c r="S7164"/>
      <c r="T7164"/>
      <c r="U7164"/>
    </row>
    <row r="7165" spans="1:21" s="105" customFormat="1" x14ac:dyDescent="0.3">
      <c r="A7165"/>
      <c r="B7165"/>
      <c r="C7165"/>
      <c r="D7165"/>
      <c r="E7165"/>
      <c r="F7165"/>
      <c r="G7165"/>
      <c r="H7165"/>
      <c r="I7165"/>
      <c r="J7165" s="102"/>
      <c r="K7165"/>
      <c r="L7165" s="102"/>
      <c r="M7165" s="135"/>
      <c r="N7165"/>
      <c r="O7165"/>
      <c r="P7165"/>
      <c r="Q7165"/>
      <c r="R7165"/>
      <c r="S7165"/>
      <c r="T7165"/>
      <c r="U7165"/>
    </row>
    <row r="7166" spans="1:21" s="105" customFormat="1" x14ac:dyDescent="0.3">
      <c r="A7166"/>
      <c r="B7166"/>
      <c r="C7166"/>
      <c r="D7166"/>
      <c r="E7166"/>
      <c r="F7166"/>
      <c r="G7166"/>
      <c r="H7166"/>
      <c r="I7166"/>
      <c r="J7166" s="102"/>
      <c r="K7166"/>
      <c r="L7166" s="102"/>
      <c r="M7166" s="135"/>
      <c r="N7166"/>
      <c r="O7166"/>
      <c r="P7166"/>
      <c r="Q7166"/>
      <c r="R7166"/>
      <c r="S7166"/>
      <c r="T7166"/>
      <c r="U7166"/>
    </row>
    <row r="7167" spans="1:21" s="105" customFormat="1" x14ac:dyDescent="0.3">
      <c r="A7167"/>
      <c r="B7167"/>
      <c r="C7167"/>
      <c r="D7167"/>
      <c r="E7167"/>
      <c r="F7167"/>
      <c r="G7167"/>
      <c r="H7167"/>
      <c r="I7167"/>
      <c r="J7167" s="102"/>
      <c r="K7167"/>
      <c r="L7167" s="102"/>
      <c r="M7167" s="135"/>
      <c r="N7167"/>
      <c r="O7167"/>
      <c r="P7167"/>
      <c r="Q7167"/>
      <c r="R7167"/>
      <c r="S7167"/>
      <c r="T7167"/>
      <c r="U7167"/>
    </row>
    <row r="7168" spans="1:21" s="105" customFormat="1" x14ac:dyDescent="0.3">
      <c r="A7168"/>
      <c r="B7168"/>
      <c r="C7168"/>
      <c r="D7168"/>
      <c r="E7168"/>
      <c r="F7168"/>
      <c r="G7168"/>
      <c r="H7168"/>
      <c r="I7168"/>
      <c r="J7168" s="102"/>
      <c r="K7168"/>
      <c r="L7168" s="102"/>
      <c r="M7168" s="135"/>
      <c r="N7168"/>
      <c r="O7168"/>
      <c r="P7168"/>
      <c r="Q7168"/>
      <c r="R7168"/>
      <c r="S7168"/>
      <c r="T7168"/>
      <c r="U7168"/>
    </row>
    <row r="7169" spans="1:21" s="105" customFormat="1" x14ac:dyDescent="0.3">
      <c r="A7169"/>
      <c r="B7169"/>
      <c r="C7169"/>
      <c r="D7169"/>
      <c r="E7169"/>
      <c r="F7169"/>
      <c r="G7169"/>
      <c r="H7169"/>
      <c r="I7169"/>
      <c r="J7169" s="102"/>
      <c r="K7169"/>
      <c r="L7169" s="102"/>
      <c r="M7169" s="135"/>
      <c r="N7169"/>
      <c r="O7169"/>
      <c r="P7169"/>
      <c r="Q7169"/>
      <c r="R7169"/>
      <c r="S7169"/>
      <c r="T7169"/>
      <c r="U7169"/>
    </row>
    <row r="7170" spans="1:21" s="105" customFormat="1" x14ac:dyDescent="0.3">
      <c r="A7170"/>
      <c r="B7170"/>
      <c r="C7170"/>
      <c r="D7170"/>
      <c r="E7170"/>
      <c r="F7170"/>
      <c r="G7170"/>
      <c r="H7170"/>
      <c r="I7170"/>
      <c r="J7170" s="102"/>
      <c r="K7170"/>
      <c r="L7170" s="102"/>
      <c r="M7170" s="135"/>
      <c r="N7170"/>
      <c r="O7170"/>
      <c r="P7170"/>
      <c r="Q7170"/>
      <c r="R7170"/>
      <c r="S7170"/>
      <c r="T7170"/>
      <c r="U7170"/>
    </row>
    <row r="7171" spans="1:21" s="105" customFormat="1" x14ac:dyDescent="0.3">
      <c r="A7171"/>
      <c r="B7171"/>
      <c r="C7171"/>
      <c r="D7171"/>
      <c r="E7171"/>
      <c r="F7171"/>
      <c r="G7171"/>
      <c r="H7171"/>
      <c r="I7171"/>
      <c r="J7171" s="102"/>
      <c r="K7171"/>
      <c r="L7171" s="102"/>
      <c r="M7171" s="135"/>
      <c r="N7171"/>
      <c r="O7171"/>
      <c r="P7171"/>
      <c r="Q7171"/>
      <c r="R7171"/>
      <c r="S7171"/>
      <c r="T7171"/>
      <c r="U7171"/>
    </row>
    <row r="7172" spans="1:21" s="105" customFormat="1" x14ac:dyDescent="0.3">
      <c r="A7172"/>
      <c r="B7172"/>
      <c r="C7172"/>
      <c r="D7172"/>
      <c r="E7172"/>
      <c r="F7172"/>
      <c r="G7172"/>
      <c r="H7172"/>
      <c r="I7172"/>
      <c r="J7172" s="102"/>
      <c r="K7172"/>
      <c r="L7172" s="102"/>
      <c r="M7172" s="135"/>
      <c r="N7172"/>
      <c r="O7172"/>
      <c r="P7172"/>
      <c r="Q7172"/>
      <c r="R7172"/>
      <c r="S7172"/>
      <c r="T7172"/>
      <c r="U7172"/>
    </row>
    <row r="7173" spans="1:21" s="105" customFormat="1" x14ac:dyDescent="0.3">
      <c r="A7173"/>
      <c r="B7173"/>
      <c r="C7173"/>
      <c r="D7173"/>
      <c r="E7173"/>
      <c r="F7173"/>
      <c r="G7173"/>
      <c r="H7173"/>
      <c r="I7173"/>
      <c r="J7173" s="102"/>
      <c r="K7173"/>
      <c r="L7173" s="102"/>
      <c r="M7173" s="135"/>
      <c r="N7173"/>
      <c r="O7173"/>
      <c r="P7173"/>
      <c r="Q7173"/>
      <c r="R7173"/>
      <c r="S7173"/>
      <c r="T7173"/>
      <c r="U7173"/>
    </row>
    <row r="7174" spans="1:21" s="105" customFormat="1" x14ac:dyDescent="0.3">
      <c r="A7174"/>
      <c r="B7174"/>
      <c r="C7174"/>
      <c r="D7174"/>
      <c r="E7174"/>
      <c r="F7174"/>
      <c r="G7174"/>
      <c r="H7174"/>
      <c r="I7174"/>
      <c r="J7174" s="102"/>
      <c r="K7174"/>
      <c r="L7174" s="102"/>
      <c r="M7174" s="135"/>
      <c r="N7174"/>
      <c r="O7174"/>
      <c r="P7174"/>
      <c r="Q7174"/>
      <c r="R7174"/>
      <c r="S7174"/>
      <c r="T7174"/>
      <c r="U7174"/>
    </row>
    <row r="7175" spans="1:21" s="105" customFormat="1" x14ac:dyDescent="0.3">
      <c r="A7175"/>
      <c r="B7175"/>
      <c r="C7175"/>
      <c r="D7175"/>
      <c r="E7175"/>
      <c r="F7175"/>
      <c r="G7175"/>
      <c r="H7175"/>
      <c r="I7175"/>
      <c r="J7175" s="102"/>
      <c r="K7175"/>
      <c r="L7175" s="102"/>
      <c r="M7175" s="135"/>
      <c r="N7175"/>
      <c r="O7175"/>
      <c r="P7175"/>
      <c r="Q7175"/>
      <c r="R7175"/>
      <c r="S7175"/>
      <c r="T7175"/>
      <c r="U7175"/>
    </row>
    <row r="7176" spans="1:21" s="105" customFormat="1" x14ac:dyDescent="0.3">
      <c r="A7176"/>
      <c r="B7176"/>
      <c r="C7176"/>
      <c r="D7176"/>
      <c r="E7176"/>
      <c r="F7176"/>
      <c r="G7176"/>
      <c r="H7176"/>
      <c r="I7176"/>
      <c r="J7176" s="102"/>
      <c r="K7176"/>
      <c r="L7176" s="102"/>
      <c r="M7176" s="135"/>
      <c r="N7176"/>
      <c r="O7176"/>
      <c r="P7176"/>
      <c r="Q7176"/>
      <c r="R7176"/>
      <c r="S7176"/>
      <c r="T7176"/>
      <c r="U7176"/>
    </row>
    <row r="7177" spans="1:21" s="105" customFormat="1" x14ac:dyDescent="0.3">
      <c r="A7177"/>
      <c r="B7177"/>
      <c r="C7177"/>
      <c r="D7177"/>
      <c r="E7177"/>
      <c r="F7177"/>
      <c r="G7177"/>
      <c r="H7177"/>
      <c r="I7177"/>
      <c r="J7177" s="102"/>
      <c r="K7177"/>
      <c r="L7177" s="102"/>
      <c r="M7177" s="135"/>
      <c r="N7177"/>
      <c r="O7177"/>
      <c r="P7177"/>
      <c r="Q7177"/>
      <c r="R7177"/>
      <c r="S7177"/>
      <c r="T7177"/>
      <c r="U7177"/>
    </row>
    <row r="7178" spans="1:21" s="105" customFormat="1" x14ac:dyDescent="0.3">
      <c r="A7178"/>
      <c r="B7178"/>
      <c r="C7178"/>
      <c r="D7178"/>
      <c r="E7178"/>
      <c r="F7178"/>
      <c r="G7178"/>
      <c r="H7178"/>
      <c r="I7178"/>
      <c r="J7178" s="102"/>
      <c r="K7178"/>
      <c r="L7178" s="102"/>
      <c r="M7178" s="135"/>
      <c r="N7178"/>
      <c r="O7178"/>
      <c r="P7178"/>
      <c r="Q7178"/>
      <c r="R7178"/>
      <c r="S7178"/>
      <c r="T7178"/>
      <c r="U7178"/>
    </row>
    <row r="7179" spans="1:21" s="105" customFormat="1" x14ac:dyDescent="0.3">
      <c r="A7179"/>
      <c r="B7179"/>
      <c r="C7179"/>
      <c r="D7179"/>
      <c r="E7179"/>
      <c r="F7179"/>
      <c r="G7179"/>
      <c r="H7179"/>
      <c r="I7179"/>
      <c r="J7179" s="102"/>
      <c r="K7179"/>
      <c r="L7179" s="102"/>
      <c r="M7179" s="135"/>
      <c r="N7179"/>
      <c r="O7179"/>
      <c r="P7179"/>
      <c r="Q7179"/>
      <c r="R7179"/>
      <c r="S7179"/>
      <c r="T7179"/>
      <c r="U7179"/>
    </row>
    <row r="7180" spans="1:21" s="105" customFormat="1" x14ac:dyDescent="0.3">
      <c r="A7180"/>
      <c r="B7180"/>
      <c r="C7180"/>
      <c r="D7180"/>
      <c r="E7180"/>
      <c r="F7180"/>
      <c r="G7180"/>
      <c r="H7180"/>
      <c r="I7180"/>
      <c r="J7180" s="102"/>
      <c r="K7180"/>
      <c r="L7180" s="102"/>
      <c r="M7180" s="135"/>
      <c r="N7180"/>
      <c r="O7180"/>
      <c r="P7180"/>
      <c r="Q7180"/>
      <c r="R7180"/>
      <c r="S7180"/>
      <c r="T7180"/>
      <c r="U7180"/>
    </row>
    <row r="7181" spans="1:21" s="105" customFormat="1" x14ac:dyDescent="0.3">
      <c r="A7181"/>
      <c r="B7181"/>
      <c r="C7181"/>
      <c r="D7181"/>
      <c r="E7181"/>
      <c r="F7181"/>
      <c r="G7181"/>
      <c r="H7181"/>
      <c r="I7181"/>
      <c r="J7181" s="102"/>
      <c r="K7181"/>
      <c r="L7181" s="102"/>
      <c r="M7181" s="135"/>
      <c r="N7181"/>
      <c r="O7181"/>
      <c r="P7181"/>
      <c r="Q7181"/>
      <c r="R7181"/>
      <c r="S7181"/>
      <c r="T7181"/>
      <c r="U7181"/>
    </row>
    <row r="7182" spans="1:21" s="105" customFormat="1" x14ac:dyDescent="0.3">
      <c r="A7182"/>
      <c r="B7182"/>
      <c r="C7182"/>
      <c r="D7182"/>
      <c r="E7182"/>
      <c r="F7182"/>
      <c r="G7182"/>
      <c r="H7182"/>
      <c r="I7182"/>
      <c r="J7182" s="102"/>
      <c r="K7182"/>
      <c r="L7182" s="102"/>
      <c r="M7182" s="135"/>
      <c r="N7182"/>
      <c r="O7182"/>
      <c r="P7182"/>
      <c r="Q7182"/>
      <c r="R7182"/>
      <c r="S7182"/>
      <c r="T7182"/>
      <c r="U7182"/>
    </row>
    <row r="7183" spans="1:21" s="105" customFormat="1" x14ac:dyDescent="0.3">
      <c r="A7183"/>
      <c r="B7183"/>
      <c r="C7183"/>
      <c r="D7183"/>
      <c r="E7183"/>
      <c r="F7183"/>
      <c r="G7183"/>
      <c r="H7183"/>
      <c r="I7183"/>
      <c r="J7183" s="102"/>
      <c r="K7183"/>
      <c r="L7183" s="102"/>
      <c r="M7183" s="135"/>
      <c r="N7183"/>
      <c r="O7183"/>
      <c r="P7183"/>
      <c r="Q7183"/>
      <c r="R7183"/>
      <c r="S7183"/>
      <c r="T7183"/>
      <c r="U7183"/>
    </row>
    <row r="7184" spans="1:21" s="105" customFormat="1" x14ac:dyDescent="0.3">
      <c r="A7184"/>
      <c r="B7184"/>
      <c r="C7184"/>
      <c r="D7184"/>
      <c r="E7184"/>
      <c r="F7184"/>
      <c r="G7184"/>
      <c r="H7184"/>
      <c r="I7184"/>
      <c r="J7184" s="102"/>
      <c r="K7184"/>
      <c r="L7184" s="102"/>
      <c r="M7184" s="135"/>
      <c r="N7184"/>
      <c r="O7184"/>
      <c r="P7184"/>
      <c r="Q7184"/>
      <c r="R7184"/>
      <c r="S7184"/>
      <c r="T7184"/>
      <c r="U7184"/>
    </row>
    <row r="7185" spans="1:21" s="105" customFormat="1" x14ac:dyDescent="0.3">
      <c r="A7185"/>
      <c r="B7185"/>
      <c r="C7185"/>
      <c r="D7185"/>
      <c r="E7185"/>
      <c r="F7185"/>
      <c r="G7185"/>
      <c r="H7185"/>
      <c r="I7185"/>
      <c r="J7185" s="102"/>
      <c r="K7185"/>
      <c r="L7185" s="102"/>
      <c r="M7185" s="135"/>
      <c r="N7185"/>
      <c r="O7185"/>
      <c r="P7185"/>
      <c r="Q7185"/>
      <c r="R7185"/>
      <c r="S7185"/>
      <c r="T7185"/>
      <c r="U7185"/>
    </row>
    <row r="7186" spans="1:21" s="105" customFormat="1" x14ac:dyDescent="0.3">
      <c r="A7186"/>
      <c r="B7186"/>
      <c r="C7186"/>
      <c r="D7186"/>
      <c r="E7186"/>
      <c r="F7186"/>
      <c r="G7186"/>
      <c r="H7186"/>
      <c r="I7186"/>
      <c r="J7186" s="102"/>
      <c r="K7186"/>
      <c r="L7186" s="102"/>
      <c r="M7186" s="135"/>
      <c r="N7186"/>
      <c r="O7186"/>
      <c r="P7186"/>
      <c r="Q7186"/>
      <c r="R7186"/>
      <c r="S7186"/>
      <c r="T7186"/>
      <c r="U7186"/>
    </row>
    <row r="7187" spans="1:21" s="105" customFormat="1" x14ac:dyDescent="0.3">
      <c r="A7187"/>
      <c r="B7187"/>
      <c r="C7187"/>
      <c r="D7187"/>
      <c r="E7187"/>
      <c r="F7187"/>
      <c r="G7187"/>
      <c r="H7187"/>
      <c r="I7187"/>
      <c r="J7187" s="102"/>
      <c r="K7187"/>
      <c r="L7187" s="102"/>
      <c r="M7187" s="135"/>
      <c r="N7187"/>
      <c r="O7187"/>
      <c r="P7187"/>
      <c r="Q7187"/>
      <c r="R7187"/>
      <c r="S7187"/>
      <c r="T7187"/>
      <c r="U7187"/>
    </row>
    <row r="7188" spans="1:21" s="105" customFormat="1" x14ac:dyDescent="0.3">
      <c r="A7188"/>
      <c r="B7188"/>
      <c r="C7188"/>
      <c r="D7188"/>
      <c r="E7188"/>
      <c r="F7188"/>
      <c r="G7188"/>
      <c r="H7188"/>
      <c r="I7188"/>
      <c r="J7188" s="102"/>
      <c r="K7188"/>
      <c r="L7188" s="102"/>
      <c r="M7188" s="135"/>
      <c r="N7188"/>
      <c r="O7188"/>
      <c r="P7188"/>
      <c r="Q7188"/>
      <c r="R7188"/>
      <c r="S7188"/>
      <c r="T7188"/>
      <c r="U7188"/>
    </row>
    <row r="7189" spans="1:21" s="105" customFormat="1" x14ac:dyDescent="0.3">
      <c r="A7189"/>
      <c r="B7189"/>
      <c r="C7189"/>
      <c r="D7189"/>
      <c r="E7189"/>
      <c r="F7189"/>
      <c r="G7189"/>
      <c r="H7189"/>
      <c r="I7189"/>
      <c r="J7189" s="102"/>
      <c r="K7189"/>
      <c r="L7189" s="102"/>
      <c r="M7189" s="135"/>
      <c r="N7189"/>
      <c r="O7189"/>
      <c r="P7189"/>
      <c r="Q7189"/>
      <c r="R7189"/>
      <c r="S7189"/>
      <c r="T7189"/>
      <c r="U7189"/>
    </row>
    <row r="7190" spans="1:21" s="105" customFormat="1" x14ac:dyDescent="0.3">
      <c r="A7190"/>
      <c r="B7190"/>
      <c r="C7190"/>
      <c r="D7190"/>
      <c r="E7190"/>
      <c r="F7190"/>
      <c r="G7190"/>
      <c r="H7190"/>
      <c r="I7190"/>
      <c r="J7190" s="102"/>
      <c r="K7190"/>
      <c r="L7190" s="102"/>
      <c r="M7190" s="135"/>
      <c r="N7190"/>
      <c r="O7190"/>
      <c r="P7190"/>
      <c r="Q7190"/>
      <c r="R7190"/>
      <c r="S7190"/>
      <c r="T7190"/>
      <c r="U7190"/>
    </row>
    <row r="7191" spans="1:21" s="105" customFormat="1" x14ac:dyDescent="0.3">
      <c r="A7191"/>
      <c r="B7191"/>
      <c r="C7191"/>
      <c r="D7191"/>
      <c r="E7191"/>
      <c r="F7191"/>
      <c r="G7191"/>
      <c r="H7191"/>
      <c r="I7191"/>
      <c r="J7191" s="102"/>
      <c r="K7191"/>
      <c r="L7191" s="102"/>
      <c r="M7191" s="135"/>
      <c r="N7191"/>
      <c r="O7191"/>
      <c r="P7191"/>
      <c r="Q7191"/>
      <c r="R7191"/>
      <c r="S7191"/>
      <c r="T7191"/>
      <c r="U7191"/>
    </row>
    <row r="7192" spans="1:21" s="105" customFormat="1" x14ac:dyDescent="0.3">
      <c r="A7192"/>
      <c r="B7192"/>
      <c r="C7192"/>
      <c r="D7192"/>
      <c r="E7192"/>
      <c r="F7192"/>
      <c r="G7192"/>
      <c r="H7192"/>
      <c r="I7192"/>
      <c r="J7192" s="102"/>
      <c r="K7192"/>
      <c r="L7192" s="102"/>
      <c r="M7192" s="135"/>
      <c r="N7192"/>
      <c r="O7192"/>
      <c r="P7192"/>
      <c r="Q7192"/>
      <c r="R7192"/>
      <c r="S7192"/>
      <c r="T7192"/>
      <c r="U7192"/>
    </row>
    <row r="7193" spans="1:21" s="105" customFormat="1" x14ac:dyDescent="0.3">
      <c r="A7193"/>
      <c r="B7193"/>
      <c r="C7193"/>
      <c r="D7193"/>
      <c r="E7193"/>
      <c r="F7193"/>
      <c r="G7193"/>
      <c r="H7193"/>
      <c r="I7193"/>
      <c r="J7193" s="102"/>
      <c r="K7193"/>
      <c r="L7193" s="102"/>
      <c r="M7193" s="135"/>
      <c r="N7193"/>
      <c r="O7193"/>
      <c r="P7193"/>
      <c r="Q7193"/>
      <c r="R7193"/>
      <c r="S7193"/>
      <c r="T7193"/>
      <c r="U7193"/>
    </row>
    <row r="7194" spans="1:21" s="105" customFormat="1" x14ac:dyDescent="0.3">
      <c r="A7194"/>
      <c r="B7194"/>
      <c r="C7194"/>
      <c r="D7194"/>
      <c r="E7194"/>
      <c r="F7194"/>
      <c r="G7194"/>
      <c r="H7194"/>
      <c r="I7194"/>
      <c r="J7194" s="102"/>
      <c r="K7194"/>
      <c r="L7194" s="102"/>
      <c r="M7194" s="135"/>
      <c r="N7194"/>
      <c r="O7194"/>
      <c r="P7194"/>
      <c r="Q7194"/>
      <c r="R7194"/>
      <c r="S7194"/>
      <c r="T7194"/>
      <c r="U7194"/>
    </row>
    <row r="7195" spans="1:21" s="105" customFormat="1" x14ac:dyDescent="0.3">
      <c r="A7195"/>
      <c r="B7195"/>
      <c r="C7195"/>
      <c r="D7195"/>
      <c r="E7195"/>
      <c r="F7195"/>
      <c r="G7195"/>
      <c r="H7195"/>
      <c r="I7195"/>
      <c r="J7195" s="102"/>
      <c r="K7195"/>
      <c r="L7195" s="102"/>
      <c r="M7195" s="135"/>
      <c r="N7195"/>
      <c r="O7195"/>
      <c r="P7195"/>
      <c r="Q7195"/>
      <c r="R7195"/>
      <c r="S7195"/>
      <c r="T7195"/>
      <c r="U7195"/>
    </row>
    <row r="7196" spans="1:21" s="105" customFormat="1" x14ac:dyDescent="0.3">
      <c r="A7196"/>
      <c r="B7196"/>
      <c r="C7196"/>
      <c r="D7196"/>
      <c r="E7196"/>
      <c r="F7196"/>
      <c r="G7196"/>
      <c r="H7196"/>
      <c r="I7196"/>
      <c r="J7196" s="102"/>
      <c r="K7196"/>
      <c r="L7196" s="102"/>
      <c r="M7196" s="135"/>
      <c r="N7196"/>
      <c r="O7196"/>
      <c r="P7196"/>
      <c r="Q7196"/>
      <c r="R7196"/>
      <c r="S7196"/>
      <c r="T7196"/>
      <c r="U7196"/>
    </row>
    <row r="7197" spans="1:21" s="105" customFormat="1" x14ac:dyDescent="0.3">
      <c r="A7197"/>
      <c r="B7197"/>
      <c r="C7197"/>
      <c r="D7197"/>
      <c r="E7197"/>
      <c r="F7197"/>
      <c r="G7197"/>
      <c r="H7197"/>
      <c r="I7197"/>
      <c r="J7197" s="102"/>
      <c r="K7197"/>
      <c r="L7197" s="102"/>
      <c r="M7197" s="135"/>
      <c r="N7197"/>
      <c r="O7197"/>
      <c r="P7197"/>
      <c r="Q7197"/>
      <c r="R7197"/>
      <c r="S7197"/>
      <c r="T7197"/>
      <c r="U7197"/>
    </row>
    <row r="7198" spans="1:21" s="105" customFormat="1" x14ac:dyDescent="0.3">
      <c r="A7198"/>
      <c r="B7198"/>
      <c r="C7198"/>
      <c r="D7198"/>
      <c r="E7198"/>
      <c r="F7198"/>
      <c r="G7198"/>
      <c r="H7198"/>
      <c r="I7198"/>
      <c r="J7198" s="102"/>
      <c r="K7198"/>
      <c r="L7198" s="102"/>
      <c r="M7198" s="135"/>
      <c r="N7198"/>
      <c r="O7198"/>
      <c r="P7198"/>
      <c r="Q7198"/>
      <c r="R7198"/>
      <c r="S7198"/>
      <c r="T7198"/>
      <c r="U7198"/>
    </row>
    <row r="7199" spans="1:21" s="105" customFormat="1" x14ac:dyDescent="0.3">
      <c r="A7199"/>
      <c r="B7199"/>
      <c r="C7199"/>
      <c r="D7199"/>
      <c r="E7199"/>
      <c r="F7199"/>
      <c r="G7199"/>
      <c r="H7199"/>
      <c r="I7199"/>
      <c r="J7199" s="102"/>
      <c r="K7199"/>
      <c r="L7199" s="102"/>
      <c r="M7199" s="135"/>
      <c r="N7199"/>
      <c r="O7199"/>
      <c r="P7199"/>
      <c r="Q7199"/>
      <c r="R7199"/>
      <c r="S7199"/>
      <c r="T7199"/>
      <c r="U7199"/>
    </row>
    <row r="7200" spans="1:21" s="105" customFormat="1" x14ac:dyDescent="0.3">
      <c r="A7200"/>
      <c r="B7200"/>
      <c r="C7200"/>
      <c r="D7200"/>
      <c r="E7200"/>
      <c r="F7200"/>
      <c r="G7200"/>
      <c r="H7200"/>
      <c r="I7200"/>
      <c r="J7200" s="102"/>
      <c r="K7200"/>
      <c r="L7200" s="102"/>
      <c r="M7200" s="135"/>
      <c r="N7200"/>
      <c r="O7200"/>
      <c r="P7200"/>
      <c r="Q7200"/>
      <c r="R7200"/>
      <c r="S7200"/>
      <c r="T7200"/>
      <c r="U7200"/>
    </row>
    <row r="7201" spans="1:21" s="105" customFormat="1" x14ac:dyDescent="0.3">
      <c r="A7201"/>
      <c r="B7201"/>
      <c r="C7201"/>
      <c r="D7201"/>
      <c r="E7201"/>
      <c r="F7201"/>
      <c r="G7201"/>
      <c r="H7201"/>
      <c r="I7201"/>
      <c r="J7201" s="102"/>
      <c r="K7201"/>
      <c r="L7201" s="102"/>
      <c r="M7201" s="135"/>
      <c r="N7201"/>
      <c r="O7201"/>
      <c r="P7201"/>
      <c r="Q7201"/>
      <c r="R7201"/>
      <c r="S7201"/>
      <c r="T7201"/>
      <c r="U7201"/>
    </row>
    <row r="7202" spans="1:21" s="105" customFormat="1" x14ac:dyDescent="0.3">
      <c r="A7202"/>
      <c r="B7202"/>
      <c r="C7202"/>
      <c r="D7202"/>
      <c r="E7202"/>
      <c r="F7202"/>
      <c r="G7202"/>
      <c r="H7202"/>
      <c r="I7202"/>
      <c r="J7202" s="102"/>
      <c r="K7202"/>
      <c r="L7202" s="102"/>
      <c r="M7202" s="135"/>
      <c r="N7202"/>
      <c r="O7202"/>
      <c r="P7202"/>
      <c r="Q7202"/>
      <c r="R7202"/>
      <c r="S7202"/>
      <c r="T7202"/>
      <c r="U7202"/>
    </row>
    <row r="7203" spans="1:21" s="105" customFormat="1" x14ac:dyDescent="0.3">
      <c r="A7203"/>
      <c r="B7203"/>
      <c r="C7203"/>
      <c r="D7203"/>
      <c r="E7203"/>
      <c r="F7203"/>
      <c r="G7203"/>
      <c r="H7203"/>
      <c r="I7203"/>
      <c r="J7203" s="102"/>
      <c r="K7203"/>
      <c r="L7203" s="102"/>
      <c r="M7203" s="135"/>
      <c r="N7203"/>
      <c r="O7203"/>
      <c r="P7203"/>
      <c r="Q7203"/>
      <c r="R7203"/>
      <c r="S7203"/>
      <c r="T7203"/>
      <c r="U7203"/>
    </row>
    <row r="7204" spans="1:21" s="105" customFormat="1" x14ac:dyDescent="0.3">
      <c r="A7204"/>
      <c r="B7204"/>
      <c r="C7204"/>
      <c r="D7204"/>
      <c r="E7204"/>
      <c r="F7204"/>
      <c r="G7204"/>
      <c r="H7204"/>
      <c r="I7204"/>
      <c r="J7204" s="102"/>
      <c r="K7204"/>
      <c r="L7204" s="102"/>
      <c r="M7204" s="135"/>
      <c r="N7204"/>
      <c r="O7204"/>
      <c r="P7204"/>
      <c r="Q7204"/>
      <c r="R7204"/>
      <c r="S7204"/>
      <c r="T7204"/>
      <c r="U7204"/>
    </row>
    <row r="7205" spans="1:21" s="105" customFormat="1" x14ac:dyDescent="0.3">
      <c r="A7205"/>
      <c r="B7205"/>
      <c r="C7205"/>
      <c r="D7205"/>
      <c r="E7205"/>
      <c r="F7205"/>
      <c r="G7205"/>
      <c r="H7205"/>
      <c r="I7205"/>
      <c r="J7205" s="102"/>
      <c r="K7205"/>
      <c r="L7205" s="102"/>
      <c r="M7205" s="135"/>
      <c r="N7205"/>
      <c r="O7205"/>
      <c r="P7205"/>
      <c r="Q7205"/>
      <c r="R7205"/>
      <c r="S7205"/>
      <c r="T7205"/>
      <c r="U7205"/>
    </row>
    <row r="7206" spans="1:21" s="105" customFormat="1" x14ac:dyDescent="0.3">
      <c r="A7206"/>
      <c r="B7206"/>
      <c r="C7206"/>
      <c r="D7206"/>
      <c r="E7206"/>
      <c r="F7206"/>
      <c r="G7206"/>
      <c r="H7206"/>
      <c r="I7206"/>
      <c r="J7206" s="102"/>
      <c r="K7206"/>
      <c r="L7206" s="102"/>
      <c r="M7206" s="135"/>
      <c r="N7206"/>
      <c r="O7206"/>
      <c r="P7206"/>
      <c r="Q7206"/>
      <c r="R7206"/>
      <c r="S7206"/>
      <c r="T7206"/>
      <c r="U7206"/>
    </row>
    <row r="7207" spans="1:21" s="105" customFormat="1" x14ac:dyDescent="0.3">
      <c r="A7207"/>
      <c r="B7207"/>
      <c r="C7207"/>
      <c r="D7207"/>
      <c r="E7207"/>
      <c r="F7207"/>
      <c r="G7207"/>
      <c r="H7207"/>
      <c r="I7207"/>
      <c r="J7207" s="102"/>
      <c r="K7207"/>
      <c r="L7207" s="102"/>
      <c r="M7207" s="135"/>
      <c r="N7207"/>
      <c r="O7207"/>
      <c r="P7207"/>
      <c r="Q7207"/>
      <c r="R7207"/>
      <c r="S7207"/>
      <c r="T7207"/>
      <c r="U7207"/>
    </row>
    <row r="7208" spans="1:21" s="105" customFormat="1" x14ac:dyDescent="0.3">
      <c r="A7208"/>
      <c r="B7208"/>
      <c r="C7208"/>
      <c r="D7208"/>
      <c r="E7208"/>
      <c r="F7208"/>
      <c r="G7208"/>
      <c r="H7208"/>
      <c r="I7208"/>
      <c r="J7208" s="102"/>
      <c r="K7208"/>
      <c r="L7208" s="102"/>
      <c r="M7208" s="135"/>
      <c r="N7208"/>
      <c r="O7208"/>
      <c r="P7208"/>
      <c r="Q7208"/>
      <c r="R7208"/>
      <c r="S7208"/>
      <c r="T7208"/>
      <c r="U7208"/>
    </row>
    <row r="7209" spans="1:21" s="105" customFormat="1" x14ac:dyDescent="0.3">
      <c r="A7209"/>
      <c r="B7209"/>
      <c r="C7209"/>
      <c r="D7209"/>
      <c r="E7209"/>
      <c r="F7209"/>
      <c r="G7209"/>
      <c r="H7209"/>
      <c r="I7209"/>
      <c r="J7209" s="102"/>
      <c r="K7209"/>
      <c r="L7209" s="102"/>
      <c r="M7209" s="135"/>
      <c r="N7209"/>
      <c r="O7209"/>
      <c r="P7209"/>
      <c r="Q7209"/>
      <c r="R7209"/>
      <c r="S7209"/>
      <c r="T7209"/>
      <c r="U7209"/>
    </row>
    <row r="7210" spans="1:21" s="105" customFormat="1" x14ac:dyDescent="0.3">
      <c r="A7210"/>
      <c r="B7210"/>
      <c r="C7210"/>
      <c r="D7210"/>
      <c r="E7210"/>
      <c r="F7210"/>
      <c r="G7210"/>
      <c r="H7210"/>
      <c r="I7210"/>
      <c r="J7210" s="102"/>
      <c r="K7210"/>
      <c r="L7210" s="102"/>
      <c r="M7210" s="135"/>
      <c r="N7210"/>
      <c r="O7210"/>
      <c r="P7210"/>
      <c r="Q7210"/>
      <c r="R7210"/>
      <c r="S7210"/>
      <c r="T7210"/>
      <c r="U7210"/>
    </row>
    <row r="7211" spans="1:21" s="105" customFormat="1" x14ac:dyDescent="0.3">
      <c r="A7211"/>
      <c r="B7211"/>
      <c r="C7211"/>
      <c r="D7211"/>
      <c r="E7211"/>
      <c r="F7211"/>
      <c r="G7211"/>
      <c r="H7211"/>
      <c r="I7211"/>
      <c r="J7211" s="102"/>
      <c r="K7211"/>
      <c r="L7211" s="102"/>
      <c r="M7211" s="135"/>
      <c r="N7211"/>
      <c r="O7211"/>
      <c r="P7211"/>
      <c r="Q7211"/>
      <c r="R7211"/>
      <c r="S7211"/>
      <c r="T7211"/>
      <c r="U7211"/>
    </row>
    <row r="7212" spans="1:21" s="105" customFormat="1" x14ac:dyDescent="0.3">
      <c r="A7212"/>
      <c r="B7212"/>
      <c r="C7212"/>
      <c r="D7212"/>
      <c r="E7212"/>
      <c r="F7212"/>
      <c r="G7212"/>
      <c r="H7212"/>
      <c r="I7212"/>
      <c r="J7212" s="102"/>
      <c r="K7212"/>
      <c r="L7212" s="102"/>
      <c r="M7212" s="135"/>
      <c r="N7212"/>
      <c r="O7212"/>
      <c r="P7212"/>
      <c r="Q7212"/>
      <c r="R7212"/>
      <c r="S7212"/>
      <c r="T7212"/>
      <c r="U7212"/>
    </row>
    <row r="7213" spans="1:21" s="105" customFormat="1" x14ac:dyDescent="0.3">
      <c r="A7213"/>
      <c r="B7213"/>
      <c r="C7213"/>
      <c r="D7213"/>
      <c r="E7213"/>
      <c r="F7213"/>
      <c r="G7213"/>
      <c r="H7213"/>
      <c r="I7213"/>
      <c r="J7213" s="102"/>
      <c r="K7213"/>
      <c r="L7213" s="102"/>
      <c r="M7213" s="135"/>
      <c r="N7213"/>
      <c r="O7213"/>
      <c r="P7213"/>
      <c r="Q7213"/>
      <c r="R7213"/>
      <c r="S7213"/>
      <c r="T7213"/>
      <c r="U7213"/>
    </row>
    <row r="7214" spans="1:21" s="105" customFormat="1" x14ac:dyDescent="0.3">
      <c r="A7214"/>
      <c r="B7214"/>
      <c r="C7214"/>
      <c r="D7214"/>
      <c r="E7214"/>
      <c r="F7214"/>
      <c r="G7214"/>
      <c r="H7214"/>
      <c r="I7214"/>
      <c r="J7214" s="102"/>
      <c r="K7214"/>
      <c r="L7214" s="102"/>
      <c r="M7214" s="135"/>
      <c r="N7214"/>
      <c r="O7214"/>
      <c r="P7214"/>
      <c r="Q7214"/>
      <c r="R7214"/>
      <c r="S7214"/>
      <c r="T7214"/>
      <c r="U7214"/>
    </row>
    <row r="7215" spans="1:21" s="105" customFormat="1" x14ac:dyDescent="0.3">
      <c r="A7215"/>
      <c r="B7215"/>
      <c r="C7215"/>
      <c r="D7215"/>
      <c r="E7215"/>
      <c r="F7215"/>
      <c r="G7215"/>
      <c r="H7215"/>
      <c r="I7215"/>
      <c r="J7215" s="102"/>
      <c r="K7215"/>
      <c r="L7215" s="102"/>
      <c r="M7215" s="135"/>
      <c r="N7215"/>
      <c r="O7215"/>
      <c r="P7215"/>
      <c r="Q7215"/>
      <c r="R7215"/>
      <c r="S7215"/>
      <c r="T7215"/>
      <c r="U7215"/>
    </row>
    <row r="7216" spans="1:21" s="105" customFormat="1" x14ac:dyDescent="0.3">
      <c r="A7216"/>
      <c r="B7216"/>
      <c r="C7216"/>
      <c r="D7216"/>
      <c r="E7216"/>
      <c r="F7216"/>
      <c r="G7216"/>
      <c r="H7216"/>
      <c r="I7216"/>
      <c r="J7216" s="102"/>
      <c r="K7216"/>
      <c r="L7216" s="102"/>
      <c r="M7216" s="135"/>
      <c r="N7216"/>
      <c r="O7216"/>
      <c r="P7216"/>
      <c r="Q7216"/>
      <c r="R7216"/>
      <c r="S7216"/>
      <c r="T7216"/>
      <c r="U7216"/>
    </row>
    <row r="7217" spans="1:21" s="105" customFormat="1" x14ac:dyDescent="0.3">
      <c r="A7217"/>
      <c r="B7217"/>
      <c r="C7217"/>
      <c r="D7217"/>
      <c r="E7217"/>
      <c r="F7217"/>
      <c r="G7217"/>
      <c r="H7217"/>
      <c r="I7217"/>
      <c r="J7217" s="102"/>
      <c r="K7217"/>
      <c r="L7217" s="102"/>
      <c r="M7217" s="135"/>
      <c r="N7217"/>
      <c r="O7217"/>
      <c r="P7217"/>
      <c r="Q7217"/>
      <c r="R7217"/>
      <c r="S7217"/>
      <c r="T7217"/>
      <c r="U7217"/>
    </row>
    <row r="7218" spans="1:21" s="105" customFormat="1" x14ac:dyDescent="0.3">
      <c r="A7218"/>
      <c r="B7218"/>
      <c r="C7218"/>
      <c r="D7218"/>
      <c r="E7218"/>
      <c r="F7218"/>
      <c r="G7218"/>
      <c r="H7218"/>
      <c r="I7218"/>
      <c r="J7218" s="102"/>
      <c r="K7218"/>
      <c r="L7218" s="102"/>
      <c r="M7218" s="135"/>
      <c r="N7218"/>
      <c r="O7218"/>
      <c r="P7218"/>
      <c r="Q7218"/>
      <c r="R7218"/>
      <c r="S7218"/>
      <c r="T7218"/>
      <c r="U7218"/>
    </row>
    <row r="7219" spans="1:21" s="105" customFormat="1" x14ac:dyDescent="0.3">
      <c r="A7219"/>
      <c r="B7219"/>
      <c r="C7219"/>
      <c r="D7219"/>
      <c r="E7219"/>
      <c r="F7219"/>
      <c r="G7219"/>
      <c r="H7219"/>
      <c r="I7219"/>
      <c r="J7219" s="102"/>
      <c r="K7219"/>
      <c r="L7219" s="102"/>
      <c r="M7219" s="135"/>
      <c r="N7219"/>
      <c r="O7219"/>
      <c r="P7219"/>
      <c r="Q7219"/>
      <c r="R7219"/>
      <c r="S7219"/>
      <c r="T7219"/>
      <c r="U7219"/>
    </row>
    <row r="7220" spans="1:21" s="105" customFormat="1" x14ac:dyDescent="0.3">
      <c r="A7220"/>
      <c r="B7220"/>
      <c r="C7220"/>
      <c r="D7220"/>
      <c r="E7220"/>
      <c r="F7220"/>
      <c r="G7220"/>
      <c r="H7220"/>
      <c r="I7220"/>
      <c r="J7220" s="102"/>
      <c r="K7220"/>
      <c r="L7220" s="102"/>
      <c r="M7220" s="135"/>
      <c r="N7220"/>
      <c r="O7220"/>
      <c r="P7220"/>
      <c r="Q7220"/>
      <c r="R7220"/>
      <c r="S7220"/>
      <c r="T7220"/>
      <c r="U7220"/>
    </row>
    <row r="7221" spans="1:21" s="105" customFormat="1" x14ac:dyDescent="0.3">
      <c r="A7221"/>
      <c r="B7221"/>
      <c r="C7221"/>
      <c r="D7221"/>
      <c r="E7221"/>
      <c r="F7221"/>
      <c r="G7221"/>
      <c r="H7221"/>
      <c r="I7221"/>
      <c r="J7221" s="102"/>
      <c r="K7221"/>
      <c r="L7221" s="102"/>
      <c r="M7221" s="135"/>
      <c r="N7221"/>
      <c r="O7221"/>
      <c r="P7221"/>
      <c r="Q7221"/>
      <c r="R7221"/>
      <c r="S7221"/>
      <c r="T7221"/>
      <c r="U7221"/>
    </row>
    <row r="7222" spans="1:21" s="105" customFormat="1" x14ac:dyDescent="0.3">
      <c r="A7222"/>
      <c r="B7222"/>
      <c r="C7222"/>
      <c r="D7222"/>
      <c r="E7222"/>
      <c r="F7222"/>
      <c r="G7222"/>
      <c r="H7222"/>
      <c r="I7222"/>
      <c r="J7222" s="102"/>
      <c r="K7222"/>
      <c r="L7222" s="102"/>
      <c r="M7222" s="135"/>
      <c r="N7222"/>
      <c r="O7222"/>
      <c r="P7222"/>
      <c r="Q7222"/>
      <c r="R7222"/>
      <c r="S7222"/>
      <c r="T7222"/>
      <c r="U7222"/>
    </row>
    <row r="7223" spans="1:21" s="105" customFormat="1" x14ac:dyDescent="0.3">
      <c r="A7223"/>
      <c r="B7223"/>
      <c r="C7223"/>
      <c r="D7223"/>
      <c r="E7223"/>
      <c r="F7223"/>
      <c r="G7223"/>
      <c r="H7223"/>
      <c r="I7223"/>
      <c r="J7223" s="102"/>
      <c r="K7223"/>
      <c r="L7223" s="102"/>
      <c r="M7223" s="135"/>
      <c r="N7223"/>
      <c r="O7223"/>
      <c r="P7223"/>
      <c r="Q7223"/>
      <c r="R7223"/>
      <c r="S7223"/>
      <c r="T7223"/>
      <c r="U7223"/>
    </row>
    <row r="7224" spans="1:21" s="105" customFormat="1" x14ac:dyDescent="0.3">
      <c r="A7224"/>
      <c r="B7224"/>
      <c r="C7224"/>
      <c r="D7224"/>
      <c r="E7224"/>
      <c r="F7224"/>
      <c r="G7224"/>
      <c r="H7224"/>
      <c r="I7224"/>
      <c r="J7224" s="102"/>
      <c r="K7224"/>
      <c r="L7224" s="102"/>
      <c r="M7224" s="135"/>
      <c r="N7224"/>
      <c r="O7224"/>
      <c r="P7224"/>
      <c r="Q7224"/>
      <c r="R7224"/>
      <c r="S7224"/>
      <c r="T7224"/>
      <c r="U7224"/>
    </row>
    <row r="7225" spans="1:21" s="105" customFormat="1" x14ac:dyDescent="0.3">
      <c r="A7225"/>
      <c r="B7225"/>
      <c r="C7225"/>
      <c r="D7225"/>
      <c r="E7225"/>
      <c r="F7225"/>
      <c r="G7225"/>
      <c r="H7225"/>
      <c r="I7225"/>
      <c r="J7225" s="102"/>
      <c r="K7225"/>
      <c r="L7225" s="102"/>
      <c r="M7225" s="135"/>
      <c r="N7225"/>
      <c r="O7225"/>
      <c r="P7225"/>
      <c r="Q7225"/>
      <c r="R7225"/>
      <c r="S7225"/>
      <c r="T7225"/>
      <c r="U7225"/>
    </row>
    <row r="7226" spans="1:21" s="105" customFormat="1" x14ac:dyDescent="0.3">
      <c r="A7226"/>
      <c r="B7226"/>
      <c r="C7226"/>
      <c r="D7226"/>
      <c r="E7226"/>
      <c r="F7226"/>
      <c r="G7226"/>
      <c r="H7226"/>
      <c r="I7226"/>
      <c r="J7226" s="102"/>
      <c r="K7226"/>
      <c r="L7226" s="102"/>
      <c r="M7226" s="135"/>
      <c r="N7226"/>
      <c r="O7226"/>
      <c r="P7226"/>
      <c r="Q7226"/>
      <c r="R7226"/>
      <c r="S7226"/>
      <c r="T7226"/>
      <c r="U7226"/>
    </row>
    <row r="7227" spans="1:21" s="105" customFormat="1" x14ac:dyDescent="0.3">
      <c r="A7227"/>
      <c r="B7227"/>
      <c r="C7227"/>
      <c r="D7227"/>
      <c r="E7227"/>
      <c r="F7227"/>
      <c r="G7227"/>
      <c r="H7227"/>
      <c r="I7227"/>
      <c r="J7227" s="102"/>
      <c r="K7227"/>
      <c r="L7227" s="102"/>
      <c r="M7227" s="135"/>
      <c r="N7227"/>
      <c r="O7227"/>
      <c r="P7227"/>
      <c r="Q7227"/>
      <c r="R7227"/>
      <c r="S7227"/>
      <c r="T7227"/>
      <c r="U7227"/>
    </row>
    <row r="7228" spans="1:21" s="105" customFormat="1" x14ac:dyDescent="0.3">
      <c r="A7228"/>
      <c r="B7228"/>
      <c r="C7228"/>
      <c r="D7228"/>
      <c r="E7228"/>
      <c r="F7228"/>
      <c r="G7228"/>
      <c r="H7228"/>
      <c r="I7228"/>
      <c r="J7228" s="102"/>
      <c r="K7228"/>
      <c r="L7228" s="102"/>
      <c r="M7228" s="135"/>
      <c r="N7228"/>
      <c r="O7228"/>
      <c r="P7228"/>
      <c r="Q7228"/>
      <c r="R7228"/>
      <c r="S7228"/>
      <c r="T7228"/>
      <c r="U7228"/>
    </row>
    <row r="7229" spans="1:21" s="105" customFormat="1" x14ac:dyDescent="0.3">
      <c r="A7229"/>
      <c r="B7229"/>
      <c r="C7229"/>
      <c r="D7229"/>
      <c r="E7229"/>
      <c r="F7229"/>
      <c r="G7229"/>
      <c r="H7229"/>
      <c r="I7229"/>
      <c r="J7229" s="102"/>
      <c r="K7229"/>
      <c r="L7229" s="102"/>
      <c r="M7229" s="135"/>
      <c r="N7229"/>
      <c r="O7229"/>
      <c r="P7229"/>
      <c r="Q7229"/>
      <c r="R7229"/>
      <c r="S7229"/>
      <c r="T7229"/>
      <c r="U7229"/>
    </row>
    <row r="7230" spans="1:21" s="105" customFormat="1" x14ac:dyDescent="0.3">
      <c r="A7230"/>
      <c r="B7230"/>
      <c r="C7230"/>
      <c r="D7230"/>
      <c r="E7230"/>
      <c r="F7230"/>
      <c r="G7230"/>
      <c r="H7230"/>
      <c r="I7230"/>
      <c r="J7230" s="102"/>
      <c r="K7230"/>
      <c r="L7230" s="102"/>
      <c r="M7230" s="135"/>
      <c r="N7230"/>
      <c r="O7230"/>
      <c r="P7230"/>
      <c r="Q7230"/>
      <c r="R7230"/>
      <c r="S7230"/>
      <c r="T7230"/>
      <c r="U7230"/>
    </row>
    <row r="7231" spans="1:21" s="105" customFormat="1" x14ac:dyDescent="0.3">
      <c r="A7231"/>
      <c r="B7231"/>
      <c r="C7231"/>
      <c r="D7231"/>
      <c r="E7231"/>
      <c r="F7231"/>
      <c r="G7231"/>
      <c r="H7231"/>
      <c r="I7231"/>
      <c r="J7231" s="102"/>
      <c r="K7231"/>
      <c r="L7231" s="102"/>
      <c r="M7231" s="135"/>
      <c r="N7231"/>
      <c r="O7231"/>
      <c r="P7231"/>
      <c r="Q7231"/>
      <c r="R7231"/>
      <c r="S7231"/>
      <c r="T7231"/>
      <c r="U7231"/>
    </row>
    <row r="7232" spans="1:21" s="105" customFormat="1" x14ac:dyDescent="0.3">
      <c r="A7232"/>
      <c r="B7232"/>
      <c r="C7232"/>
      <c r="D7232"/>
      <c r="E7232"/>
      <c r="F7232"/>
      <c r="G7232"/>
      <c r="H7232"/>
      <c r="I7232"/>
      <c r="J7232" s="102"/>
      <c r="K7232"/>
      <c r="L7232" s="102"/>
      <c r="M7232" s="135"/>
      <c r="N7232"/>
      <c r="O7232"/>
      <c r="P7232"/>
      <c r="Q7232"/>
      <c r="R7232"/>
      <c r="S7232"/>
      <c r="T7232"/>
      <c r="U7232"/>
    </row>
    <row r="7233" spans="1:21" s="105" customFormat="1" x14ac:dyDescent="0.3">
      <c r="A7233"/>
      <c r="B7233"/>
      <c r="C7233"/>
      <c r="D7233"/>
      <c r="E7233"/>
      <c r="F7233"/>
      <c r="G7233"/>
      <c r="H7233"/>
      <c r="I7233"/>
      <c r="J7233" s="102"/>
      <c r="K7233"/>
      <c r="L7233" s="102"/>
      <c r="M7233" s="135"/>
      <c r="N7233"/>
      <c r="O7233"/>
      <c r="P7233"/>
      <c r="Q7233"/>
      <c r="R7233"/>
      <c r="S7233"/>
      <c r="T7233"/>
      <c r="U7233"/>
    </row>
    <row r="7234" spans="1:21" s="105" customFormat="1" x14ac:dyDescent="0.3">
      <c r="A7234"/>
      <c r="B7234"/>
      <c r="C7234"/>
      <c r="D7234"/>
      <c r="E7234"/>
      <c r="F7234"/>
      <c r="G7234"/>
      <c r="H7234"/>
      <c r="I7234"/>
      <c r="J7234" s="102"/>
      <c r="K7234"/>
      <c r="L7234" s="102"/>
      <c r="M7234" s="135"/>
      <c r="N7234"/>
      <c r="O7234"/>
      <c r="P7234"/>
      <c r="Q7234"/>
      <c r="R7234"/>
      <c r="S7234"/>
      <c r="T7234"/>
      <c r="U7234"/>
    </row>
    <row r="7235" spans="1:21" s="105" customFormat="1" x14ac:dyDescent="0.3">
      <c r="A7235"/>
      <c r="B7235"/>
      <c r="C7235"/>
      <c r="D7235"/>
      <c r="E7235"/>
      <c r="F7235"/>
      <c r="G7235"/>
      <c r="H7235"/>
      <c r="I7235"/>
      <c r="J7235" s="102"/>
      <c r="K7235"/>
      <c r="L7235" s="102"/>
      <c r="M7235" s="135"/>
      <c r="N7235"/>
      <c r="O7235"/>
      <c r="P7235"/>
      <c r="Q7235"/>
      <c r="R7235"/>
      <c r="S7235"/>
      <c r="T7235"/>
      <c r="U7235"/>
    </row>
    <row r="7236" spans="1:21" s="105" customFormat="1" x14ac:dyDescent="0.3">
      <c r="A7236"/>
      <c r="B7236"/>
      <c r="C7236"/>
      <c r="D7236"/>
      <c r="E7236"/>
      <c r="F7236"/>
      <c r="G7236"/>
      <c r="H7236"/>
      <c r="I7236"/>
      <c r="J7236" s="102"/>
      <c r="K7236"/>
      <c r="L7236" s="102"/>
      <c r="M7236" s="135"/>
      <c r="N7236"/>
      <c r="O7236"/>
      <c r="P7236"/>
      <c r="Q7236"/>
      <c r="R7236"/>
      <c r="S7236"/>
      <c r="T7236"/>
      <c r="U7236"/>
    </row>
    <row r="7237" spans="1:21" s="105" customFormat="1" x14ac:dyDescent="0.3">
      <c r="A7237"/>
      <c r="B7237"/>
      <c r="C7237"/>
      <c r="D7237"/>
      <c r="E7237"/>
      <c r="F7237"/>
      <c r="G7237"/>
      <c r="H7237"/>
      <c r="I7237"/>
      <c r="J7237" s="102"/>
      <c r="K7237"/>
      <c r="L7237" s="102"/>
      <c r="M7237" s="135"/>
      <c r="N7237"/>
      <c r="O7237"/>
      <c r="P7237"/>
      <c r="Q7237"/>
      <c r="R7237"/>
      <c r="S7237"/>
      <c r="T7237"/>
      <c r="U7237"/>
    </row>
    <row r="7238" spans="1:21" s="105" customFormat="1" x14ac:dyDescent="0.3">
      <c r="A7238"/>
      <c r="B7238"/>
      <c r="C7238"/>
      <c r="D7238"/>
      <c r="E7238"/>
      <c r="F7238"/>
      <c r="G7238"/>
      <c r="H7238"/>
      <c r="I7238"/>
      <c r="J7238" s="102"/>
      <c r="K7238"/>
      <c r="L7238" s="102"/>
      <c r="M7238" s="135"/>
      <c r="N7238"/>
      <c r="O7238"/>
      <c r="P7238"/>
      <c r="Q7238"/>
      <c r="R7238"/>
      <c r="S7238"/>
      <c r="T7238"/>
      <c r="U7238"/>
    </row>
    <row r="7239" spans="1:21" s="105" customFormat="1" x14ac:dyDescent="0.3">
      <c r="A7239"/>
      <c r="B7239"/>
      <c r="C7239"/>
      <c r="D7239"/>
      <c r="E7239"/>
      <c r="F7239"/>
      <c r="G7239"/>
      <c r="H7239"/>
      <c r="I7239"/>
      <c r="J7239" s="102"/>
      <c r="K7239"/>
      <c r="L7239" s="102"/>
      <c r="M7239" s="135"/>
      <c r="N7239"/>
      <c r="O7239"/>
      <c r="P7239"/>
      <c r="Q7239"/>
      <c r="R7239"/>
      <c r="S7239"/>
      <c r="T7239"/>
      <c r="U7239"/>
    </row>
    <row r="7240" spans="1:21" s="105" customFormat="1" x14ac:dyDescent="0.3">
      <c r="A7240"/>
      <c r="B7240"/>
      <c r="C7240"/>
      <c r="D7240"/>
      <c r="E7240"/>
      <c r="F7240"/>
      <c r="G7240"/>
      <c r="H7240"/>
      <c r="I7240"/>
      <c r="J7240" s="102"/>
      <c r="K7240"/>
      <c r="L7240" s="102"/>
      <c r="M7240" s="135"/>
      <c r="N7240"/>
      <c r="O7240"/>
      <c r="P7240"/>
      <c r="Q7240"/>
      <c r="R7240"/>
      <c r="S7240"/>
      <c r="T7240"/>
      <c r="U7240"/>
    </row>
    <row r="7241" spans="1:21" s="105" customFormat="1" x14ac:dyDescent="0.3">
      <c r="A7241"/>
      <c r="B7241"/>
      <c r="C7241"/>
      <c r="D7241"/>
      <c r="E7241"/>
      <c r="F7241"/>
      <c r="G7241"/>
      <c r="H7241"/>
      <c r="I7241"/>
      <c r="J7241" s="102"/>
      <c r="K7241"/>
      <c r="L7241" s="102"/>
      <c r="M7241" s="135"/>
      <c r="N7241"/>
      <c r="O7241"/>
      <c r="P7241"/>
      <c r="Q7241"/>
      <c r="R7241"/>
      <c r="S7241"/>
      <c r="T7241"/>
      <c r="U7241"/>
    </row>
    <row r="7242" spans="1:21" s="105" customFormat="1" x14ac:dyDescent="0.3">
      <c r="A7242"/>
      <c r="B7242"/>
      <c r="C7242"/>
      <c r="D7242"/>
      <c r="E7242"/>
      <c r="F7242"/>
      <c r="G7242"/>
      <c r="H7242"/>
      <c r="I7242"/>
      <c r="J7242" s="102"/>
      <c r="K7242"/>
      <c r="L7242" s="102"/>
      <c r="M7242" s="135"/>
      <c r="N7242"/>
      <c r="O7242"/>
      <c r="P7242"/>
      <c r="Q7242"/>
      <c r="R7242"/>
      <c r="S7242"/>
      <c r="T7242"/>
      <c r="U7242"/>
    </row>
    <row r="7243" spans="1:21" s="105" customFormat="1" x14ac:dyDescent="0.3">
      <c r="A7243"/>
      <c r="B7243"/>
      <c r="C7243"/>
      <c r="D7243"/>
      <c r="E7243"/>
      <c r="F7243"/>
      <c r="G7243"/>
      <c r="H7243"/>
      <c r="I7243"/>
      <c r="J7243" s="102"/>
      <c r="K7243"/>
      <c r="L7243" s="102"/>
      <c r="M7243" s="135"/>
      <c r="N7243"/>
      <c r="O7243"/>
      <c r="P7243"/>
      <c r="Q7243"/>
      <c r="R7243"/>
      <c r="S7243"/>
      <c r="T7243"/>
      <c r="U7243"/>
    </row>
    <row r="7244" spans="1:21" s="105" customFormat="1" x14ac:dyDescent="0.3">
      <c r="A7244"/>
      <c r="B7244"/>
      <c r="C7244"/>
      <c r="D7244"/>
      <c r="E7244"/>
      <c r="F7244"/>
      <c r="G7244"/>
      <c r="H7244"/>
      <c r="I7244"/>
      <c r="J7244" s="102"/>
      <c r="K7244"/>
      <c r="L7244" s="102"/>
      <c r="M7244" s="135"/>
      <c r="N7244"/>
      <c r="O7244"/>
      <c r="P7244"/>
      <c r="Q7244"/>
      <c r="R7244"/>
      <c r="S7244"/>
      <c r="T7244"/>
      <c r="U7244"/>
    </row>
    <row r="7245" spans="1:21" s="105" customFormat="1" x14ac:dyDescent="0.3">
      <c r="A7245"/>
      <c r="B7245"/>
      <c r="C7245"/>
      <c r="D7245"/>
      <c r="E7245"/>
      <c r="F7245"/>
      <c r="G7245"/>
      <c r="H7245"/>
      <c r="I7245"/>
      <c r="J7245" s="102"/>
      <c r="K7245"/>
      <c r="L7245" s="102"/>
      <c r="M7245" s="135"/>
      <c r="N7245"/>
      <c r="O7245"/>
      <c r="P7245"/>
      <c r="Q7245"/>
      <c r="R7245"/>
      <c r="S7245"/>
      <c r="T7245"/>
      <c r="U7245"/>
    </row>
    <row r="7246" spans="1:21" s="105" customFormat="1" x14ac:dyDescent="0.3">
      <c r="A7246"/>
      <c r="B7246"/>
      <c r="C7246"/>
      <c r="D7246"/>
      <c r="E7246"/>
      <c r="F7246"/>
      <c r="G7246"/>
      <c r="H7246"/>
      <c r="I7246"/>
      <c r="J7246" s="102"/>
      <c r="K7246"/>
      <c r="L7246" s="102"/>
      <c r="M7246" s="135"/>
      <c r="N7246"/>
      <c r="O7246"/>
      <c r="P7246"/>
      <c r="Q7246"/>
      <c r="R7246"/>
      <c r="S7246"/>
      <c r="T7246"/>
      <c r="U7246"/>
    </row>
    <row r="7247" spans="1:21" s="105" customFormat="1" x14ac:dyDescent="0.3">
      <c r="A7247"/>
      <c r="B7247"/>
      <c r="C7247"/>
      <c r="D7247"/>
      <c r="E7247"/>
      <c r="F7247"/>
      <c r="G7247"/>
      <c r="H7247"/>
      <c r="I7247"/>
      <c r="J7247" s="102"/>
      <c r="K7247"/>
      <c r="L7247" s="102"/>
      <c r="M7247" s="135"/>
      <c r="N7247"/>
      <c r="O7247"/>
      <c r="P7247"/>
      <c r="Q7247"/>
      <c r="R7247"/>
      <c r="S7247"/>
      <c r="T7247"/>
      <c r="U7247"/>
    </row>
    <row r="7248" spans="1:21" s="105" customFormat="1" x14ac:dyDescent="0.3">
      <c r="A7248"/>
      <c r="B7248"/>
      <c r="C7248"/>
      <c r="D7248"/>
      <c r="E7248"/>
      <c r="F7248"/>
      <c r="G7248"/>
      <c r="H7248"/>
      <c r="I7248"/>
      <c r="J7248" s="102"/>
      <c r="K7248"/>
      <c r="L7248" s="102"/>
      <c r="M7248" s="135"/>
      <c r="N7248"/>
      <c r="O7248"/>
      <c r="P7248"/>
      <c r="Q7248"/>
      <c r="R7248"/>
      <c r="S7248"/>
      <c r="T7248"/>
      <c r="U7248"/>
    </row>
    <row r="7249" spans="1:21" s="105" customFormat="1" x14ac:dyDescent="0.3">
      <c r="A7249"/>
      <c r="B7249"/>
      <c r="C7249"/>
      <c r="D7249"/>
      <c r="E7249"/>
      <c r="F7249"/>
      <c r="G7249"/>
      <c r="H7249"/>
      <c r="I7249"/>
      <c r="J7249" s="102"/>
      <c r="K7249"/>
      <c r="L7249" s="102"/>
      <c r="M7249" s="135"/>
      <c r="N7249"/>
      <c r="O7249"/>
      <c r="P7249"/>
      <c r="Q7249"/>
      <c r="R7249"/>
      <c r="S7249"/>
      <c r="T7249"/>
      <c r="U7249"/>
    </row>
    <row r="7250" spans="1:21" s="105" customFormat="1" x14ac:dyDescent="0.3">
      <c r="A7250"/>
      <c r="B7250"/>
      <c r="C7250"/>
      <c r="D7250"/>
      <c r="E7250"/>
      <c r="F7250"/>
      <c r="G7250"/>
      <c r="H7250"/>
      <c r="I7250"/>
      <c r="J7250" s="102"/>
      <c r="K7250"/>
      <c r="L7250" s="102"/>
      <c r="M7250" s="135"/>
      <c r="N7250"/>
      <c r="O7250"/>
      <c r="P7250"/>
      <c r="Q7250"/>
      <c r="R7250"/>
      <c r="S7250"/>
      <c r="T7250"/>
      <c r="U7250"/>
    </row>
    <row r="7251" spans="1:21" s="105" customFormat="1" x14ac:dyDescent="0.3">
      <c r="A7251"/>
      <c r="B7251"/>
      <c r="C7251"/>
      <c r="D7251"/>
      <c r="E7251"/>
      <c r="F7251"/>
      <c r="G7251"/>
      <c r="H7251"/>
      <c r="I7251"/>
      <c r="J7251" s="102"/>
      <c r="K7251"/>
      <c r="L7251" s="102"/>
      <c r="M7251" s="135"/>
      <c r="N7251"/>
      <c r="O7251"/>
      <c r="P7251"/>
      <c r="Q7251"/>
      <c r="R7251"/>
      <c r="S7251"/>
      <c r="T7251"/>
      <c r="U7251"/>
    </row>
    <row r="7252" spans="1:21" s="105" customFormat="1" x14ac:dyDescent="0.3">
      <c r="A7252"/>
      <c r="B7252"/>
      <c r="C7252"/>
      <c r="D7252"/>
      <c r="E7252"/>
      <c r="F7252"/>
      <c r="G7252"/>
      <c r="H7252"/>
      <c r="I7252"/>
      <c r="J7252" s="102"/>
      <c r="K7252"/>
      <c r="L7252" s="102"/>
      <c r="M7252" s="135"/>
      <c r="N7252"/>
      <c r="O7252"/>
      <c r="P7252"/>
      <c r="Q7252"/>
      <c r="R7252"/>
      <c r="S7252"/>
      <c r="T7252"/>
      <c r="U7252"/>
    </row>
    <row r="7253" spans="1:21" s="105" customFormat="1" x14ac:dyDescent="0.3">
      <c r="A7253"/>
      <c r="B7253"/>
      <c r="C7253"/>
      <c r="D7253"/>
      <c r="E7253"/>
      <c r="F7253"/>
      <c r="G7253"/>
      <c r="H7253"/>
      <c r="I7253"/>
      <c r="J7253" s="102"/>
      <c r="K7253"/>
      <c r="L7253" s="102"/>
      <c r="M7253" s="135"/>
      <c r="N7253"/>
      <c r="O7253"/>
      <c r="P7253"/>
      <c r="Q7253"/>
      <c r="R7253"/>
      <c r="S7253"/>
      <c r="T7253"/>
      <c r="U7253"/>
    </row>
    <row r="7254" spans="1:21" s="105" customFormat="1" x14ac:dyDescent="0.3">
      <c r="A7254"/>
      <c r="B7254"/>
      <c r="C7254"/>
      <c r="D7254"/>
      <c r="E7254"/>
      <c r="F7254"/>
      <c r="G7254"/>
      <c r="H7254"/>
      <c r="I7254"/>
      <c r="J7254" s="102"/>
      <c r="K7254"/>
      <c r="L7254" s="102"/>
      <c r="M7254" s="135"/>
      <c r="N7254"/>
      <c r="O7254"/>
      <c r="P7254"/>
      <c r="Q7254"/>
      <c r="R7254"/>
      <c r="S7254"/>
      <c r="T7254"/>
      <c r="U7254"/>
    </row>
    <row r="7255" spans="1:21" s="105" customFormat="1" x14ac:dyDescent="0.3">
      <c r="A7255"/>
      <c r="B7255"/>
      <c r="C7255"/>
      <c r="D7255"/>
      <c r="E7255"/>
      <c r="F7255"/>
      <c r="G7255"/>
      <c r="H7255"/>
      <c r="I7255"/>
      <c r="J7255" s="102"/>
      <c r="K7255"/>
      <c r="L7255" s="102"/>
      <c r="M7255" s="135"/>
      <c r="N7255"/>
      <c r="O7255"/>
      <c r="P7255"/>
      <c r="Q7255"/>
      <c r="R7255"/>
      <c r="S7255"/>
      <c r="T7255"/>
      <c r="U7255"/>
    </row>
    <row r="7256" spans="1:21" s="105" customFormat="1" x14ac:dyDescent="0.3">
      <c r="A7256"/>
      <c r="B7256"/>
      <c r="C7256"/>
      <c r="D7256"/>
      <c r="E7256"/>
      <c r="F7256"/>
      <c r="G7256"/>
      <c r="H7256"/>
      <c r="I7256"/>
      <c r="J7256" s="102"/>
      <c r="K7256"/>
      <c r="L7256" s="102"/>
      <c r="M7256" s="135"/>
      <c r="N7256"/>
      <c r="O7256"/>
      <c r="P7256"/>
      <c r="Q7256"/>
      <c r="R7256"/>
      <c r="S7256"/>
      <c r="T7256"/>
      <c r="U7256"/>
    </row>
    <row r="7257" spans="1:21" s="105" customFormat="1" x14ac:dyDescent="0.3">
      <c r="A7257"/>
      <c r="B7257"/>
      <c r="C7257"/>
      <c r="D7257"/>
      <c r="E7257"/>
      <c r="F7257"/>
      <c r="G7257"/>
      <c r="H7257"/>
      <c r="I7257"/>
      <c r="J7257" s="102"/>
      <c r="K7257"/>
      <c r="L7257" s="102"/>
      <c r="M7257" s="135"/>
      <c r="N7257"/>
      <c r="O7257"/>
      <c r="P7257"/>
      <c r="Q7257"/>
      <c r="R7257"/>
      <c r="S7257"/>
      <c r="T7257"/>
      <c r="U7257"/>
    </row>
    <row r="7258" spans="1:21" s="105" customFormat="1" x14ac:dyDescent="0.3">
      <c r="A7258"/>
      <c r="B7258"/>
      <c r="C7258"/>
      <c r="D7258"/>
      <c r="E7258"/>
      <c r="F7258"/>
      <c r="G7258"/>
      <c r="H7258"/>
      <c r="I7258"/>
      <c r="J7258" s="102"/>
      <c r="K7258"/>
      <c r="L7258" s="102"/>
      <c r="M7258" s="135"/>
      <c r="N7258"/>
      <c r="O7258"/>
      <c r="P7258"/>
      <c r="Q7258"/>
      <c r="R7258"/>
      <c r="S7258"/>
      <c r="T7258"/>
      <c r="U7258"/>
    </row>
    <row r="7259" spans="1:21" s="105" customFormat="1" x14ac:dyDescent="0.3">
      <c r="A7259"/>
      <c r="B7259"/>
      <c r="C7259"/>
      <c r="D7259"/>
      <c r="E7259"/>
      <c r="F7259"/>
      <c r="G7259"/>
      <c r="H7259"/>
      <c r="I7259"/>
      <c r="J7259" s="102"/>
      <c r="K7259"/>
      <c r="L7259" s="102"/>
      <c r="M7259" s="135"/>
      <c r="N7259"/>
      <c r="O7259"/>
      <c r="P7259"/>
      <c r="Q7259"/>
      <c r="R7259"/>
      <c r="S7259"/>
      <c r="T7259"/>
      <c r="U7259"/>
    </row>
    <row r="7260" spans="1:21" s="105" customFormat="1" x14ac:dyDescent="0.3">
      <c r="A7260"/>
      <c r="B7260"/>
      <c r="C7260"/>
      <c r="D7260"/>
      <c r="E7260"/>
      <c r="F7260"/>
      <c r="G7260"/>
      <c r="H7260"/>
      <c r="I7260"/>
      <c r="J7260" s="102"/>
      <c r="K7260"/>
      <c r="L7260" s="102"/>
      <c r="M7260" s="135"/>
      <c r="N7260"/>
      <c r="O7260"/>
      <c r="P7260"/>
      <c r="Q7260"/>
      <c r="R7260"/>
      <c r="S7260"/>
      <c r="T7260"/>
      <c r="U7260"/>
    </row>
    <row r="7261" spans="1:21" s="105" customFormat="1" x14ac:dyDescent="0.3">
      <c r="A7261"/>
      <c r="B7261"/>
      <c r="C7261"/>
      <c r="D7261"/>
      <c r="E7261"/>
      <c r="F7261"/>
      <c r="G7261"/>
      <c r="H7261"/>
      <c r="I7261"/>
      <c r="J7261" s="102"/>
      <c r="K7261"/>
      <c r="L7261" s="102"/>
      <c r="M7261" s="135"/>
      <c r="N7261"/>
      <c r="O7261"/>
      <c r="P7261"/>
      <c r="Q7261"/>
      <c r="R7261"/>
      <c r="S7261"/>
      <c r="T7261"/>
      <c r="U7261"/>
    </row>
    <row r="7262" spans="1:21" s="105" customFormat="1" x14ac:dyDescent="0.3">
      <c r="A7262"/>
      <c r="B7262"/>
      <c r="C7262"/>
      <c r="D7262"/>
      <c r="E7262"/>
      <c r="F7262"/>
      <c r="G7262"/>
      <c r="H7262"/>
      <c r="I7262"/>
      <c r="J7262" s="102"/>
      <c r="K7262"/>
      <c r="L7262" s="102"/>
      <c r="M7262" s="135"/>
      <c r="N7262"/>
      <c r="O7262"/>
      <c r="P7262"/>
      <c r="Q7262"/>
      <c r="R7262"/>
      <c r="S7262"/>
      <c r="T7262"/>
      <c r="U7262"/>
    </row>
    <row r="7263" spans="1:21" s="105" customFormat="1" x14ac:dyDescent="0.3">
      <c r="A7263"/>
      <c r="B7263"/>
      <c r="C7263"/>
      <c r="D7263"/>
      <c r="E7263"/>
      <c r="F7263"/>
      <c r="G7263"/>
      <c r="H7263"/>
      <c r="I7263"/>
      <c r="J7263" s="102"/>
      <c r="K7263"/>
      <c r="L7263" s="102"/>
      <c r="M7263" s="135"/>
      <c r="N7263"/>
      <c r="O7263"/>
      <c r="P7263"/>
      <c r="Q7263"/>
      <c r="R7263"/>
      <c r="S7263"/>
      <c r="T7263"/>
      <c r="U7263"/>
    </row>
    <row r="7264" spans="1:21" s="105" customFormat="1" x14ac:dyDescent="0.3">
      <c r="A7264"/>
      <c r="B7264"/>
      <c r="C7264"/>
      <c r="D7264"/>
      <c r="E7264"/>
      <c r="F7264"/>
      <c r="G7264"/>
      <c r="H7264"/>
      <c r="I7264"/>
      <c r="J7264" s="102"/>
      <c r="K7264"/>
      <c r="L7264" s="102"/>
      <c r="M7264" s="135"/>
      <c r="N7264"/>
      <c r="O7264"/>
      <c r="P7264"/>
      <c r="Q7264"/>
      <c r="R7264"/>
      <c r="S7264"/>
      <c r="T7264"/>
      <c r="U7264"/>
    </row>
    <row r="7265" spans="1:21" s="105" customFormat="1" x14ac:dyDescent="0.3">
      <c r="A7265"/>
      <c r="B7265"/>
      <c r="C7265"/>
      <c r="D7265"/>
      <c r="E7265"/>
      <c r="F7265"/>
      <c r="G7265"/>
      <c r="H7265"/>
      <c r="I7265"/>
      <c r="J7265" s="102"/>
      <c r="K7265"/>
      <c r="L7265" s="102"/>
      <c r="M7265" s="135"/>
      <c r="N7265"/>
      <c r="O7265"/>
      <c r="P7265"/>
      <c r="Q7265"/>
      <c r="R7265"/>
      <c r="S7265"/>
      <c r="T7265"/>
      <c r="U7265"/>
    </row>
    <row r="7266" spans="1:21" s="105" customFormat="1" x14ac:dyDescent="0.3">
      <c r="A7266"/>
      <c r="B7266"/>
      <c r="C7266"/>
      <c r="D7266"/>
      <c r="E7266"/>
      <c r="F7266"/>
      <c r="G7266"/>
      <c r="H7266"/>
      <c r="I7266"/>
      <c r="J7266" s="102"/>
      <c r="K7266"/>
      <c r="L7266" s="102"/>
      <c r="M7266" s="135"/>
      <c r="N7266"/>
      <c r="O7266"/>
      <c r="P7266"/>
      <c r="Q7266"/>
      <c r="R7266"/>
      <c r="S7266"/>
      <c r="T7266"/>
      <c r="U7266"/>
    </row>
    <row r="7267" spans="1:21" s="105" customFormat="1" x14ac:dyDescent="0.3">
      <c r="A7267"/>
      <c r="B7267"/>
      <c r="C7267"/>
      <c r="D7267"/>
      <c r="E7267"/>
      <c r="F7267"/>
      <c r="G7267"/>
      <c r="H7267"/>
      <c r="I7267"/>
      <c r="J7267" s="102"/>
      <c r="K7267"/>
      <c r="L7267" s="102"/>
      <c r="M7267" s="135"/>
      <c r="N7267"/>
      <c r="O7267"/>
      <c r="P7267"/>
      <c r="Q7267"/>
      <c r="R7267"/>
      <c r="S7267"/>
      <c r="T7267"/>
      <c r="U7267"/>
    </row>
    <row r="7268" spans="1:21" s="105" customFormat="1" x14ac:dyDescent="0.3">
      <c r="A7268"/>
      <c r="B7268"/>
      <c r="C7268"/>
      <c r="D7268"/>
      <c r="E7268"/>
      <c r="F7268"/>
      <c r="G7268"/>
      <c r="H7268"/>
      <c r="I7268"/>
      <c r="J7268" s="102"/>
      <c r="K7268"/>
      <c r="L7268" s="102"/>
      <c r="M7268" s="135"/>
      <c r="N7268"/>
      <c r="O7268"/>
      <c r="P7268"/>
      <c r="Q7268"/>
      <c r="R7268"/>
      <c r="S7268"/>
      <c r="T7268"/>
      <c r="U7268"/>
    </row>
    <row r="7269" spans="1:21" s="105" customFormat="1" x14ac:dyDescent="0.3">
      <c r="A7269"/>
      <c r="B7269"/>
      <c r="C7269"/>
      <c r="D7269"/>
      <c r="E7269"/>
      <c r="F7269"/>
      <c r="G7269"/>
      <c r="H7269"/>
      <c r="I7269"/>
      <c r="J7269" s="102"/>
      <c r="K7269"/>
      <c r="L7269" s="102"/>
      <c r="M7269" s="135"/>
      <c r="N7269"/>
      <c r="O7269"/>
      <c r="P7269"/>
      <c r="Q7269"/>
      <c r="R7269"/>
      <c r="S7269"/>
      <c r="T7269"/>
      <c r="U7269"/>
    </row>
    <row r="7270" spans="1:21" s="105" customFormat="1" x14ac:dyDescent="0.3">
      <c r="A7270"/>
      <c r="B7270"/>
      <c r="C7270"/>
      <c r="D7270"/>
      <c r="E7270"/>
      <c r="F7270"/>
      <c r="G7270"/>
      <c r="H7270"/>
      <c r="I7270"/>
      <c r="J7270" s="102"/>
      <c r="K7270"/>
      <c r="L7270" s="102"/>
      <c r="M7270" s="135"/>
      <c r="N7270"/>
      <c r="O7270"/>
      <c r="P7270"/>
      <c r="Q7270"/>
      <c r="R7270"/>
      <c r="S7270"/>
      <c r="T7270"/>
      <c r="U7270"/>
    </row>
    <row r="7271" spans="1:21" s="105" customFormat="1" x14ac:dyDescent="0.3">
      <c r="A7271"/>
      <c r="B7271"/>
      <c r="C7271"/>
      <c r="D7271"/>
      <c r="E7271"/>
      <c r="F7271"/>
      <c r="G7271"/>
      <c r="H7271"/>
      <c r="I7271"/>
      <c r="J7271" s="102"/>
      <c r="K7271"/>
      <c r="L7271" s="102"/>
      <c r="M7271" s="135"/>
      <c r="N7271"/>
      <c r="O7271"/>
      <c r="P7271"/>
      <c r="Q7271"/>
      <c r="R7271"/>
      <c r="S7271"/>
      <c r="T7271"/>
      <c r="U7271"/>
    </row>
    <row r="7272" spans="1:21" s="105" customFormat="1" x14ac:dyDescent="0.3">
      <c r="A7272"/>
      <c r="B7272"/>
      <c r="C7272"/>
      <c r="D7272"/>
      <c r="E7272"/>
      <c r="F7272"/>
      <c r="G7272"/>
      <c r="H7272"/>
      <c r="I7272"/>
      <c r="J7272" s="102"/>
      <c r="K7272"/>
      <c r="L7272" s="102"/>
      <c r="M7272" s="135"/>
      <c r="N7272"/>
      <c r="O7272"/>
      <c r="P7272"/>
      <c r="Q7272"/>
      <c r="R7272"/>
      <c r="S7272"/>
      <c r="T7272"/>
      <c r="U7272"/>
    </row>
    <row r="7273" spans="1:21" s="105" customFormat="1" x14ac:dyDescent="0.3">
      <c r="A7273"/>
      <c r="B7273"/>
      <c r="C7273"/>
      <c r="D7273"/>
      <c r="E7273"/>
      <c r="F7273"/>
      <c r="G7273"/>
      <c r="H7273"/>
      <c r="I7273"/>
      <c r="J7273" s="102"/>
      <c r="K7273"/>
      <c r="L7273" s="102"/>
      <c r="M7273" s="135"/>
      <c r="N7273"/>
      <c r="O7273"/>
      <c r="P7273"/>
      <c r="Q7273"/>
      <c r="R7273"/>
      <c r="S7273"/>
      <c r="T7273"/>
      <c r="U7273"/>
    </row>
    <row r="7274" spans="1:21" s="105" customFormat="1" x14ac:dyDescent="0.3">
      <c r="A7274"/>
      <c r="B7274"/>
      <c r="C7274"/>
      <c r="D7274"/>
      <c r="E7274"/>
      <c r="F7274"/>
      <c r="G7274"/>
      <c r="H7274"/>
      <c r="I7274"/>
      <c r="J7274" s="102"/>
      <c r="K7274"/>
      <c r="L7274" s="102"/>
      <c r="M7274" s="135"/>
      <c r="N7274"/>
      <c r="O7274"/>
      <c r="P7274"/>
      <c r="Q7274"/>
      <c r="R7274"/>
      <c r="S7274"/>
      <c r="T7274"/>
      <c r="U7274"/>
    </row>
    <row r="7275" spans="1:21" s="105" customFormat="1" x14ac:dyDescent="0.3">
      <c r="A7275"/>
      <c r="B7275"/>
      <c r="C7275"/>
      <c r="D7275"/>
      <c r="E7275"/>
      <c r="F7275"/>
      <c r="G7275"/>
      <c r="H7275"/>
      <c r="I7275"/>
      <c r="J7275" s="102"/>
      <c r="K7275"/>
      <c r="L7275" s="102"/>
      <c r="M7275" s="135"/>
      <c r="N7275"/>
      <c r="O7275"/>
      <c r="P7275"/>
      <c r="Q7275"/>
      <c r="R7275"/>
      <c r="S7275"/>
      <c r="T7275"/>
      <c r="U7275"/>
    </row>
    <row r="7276" spans="1:21" s="105" customFormat="1" x14ac:dyDescent="0.3">
      <c r="A7276"/>
      <c r="B7276"/>
      <c r="C7276"/>
      <c r="D7276"/>
      <c r="E7276"/>
      <c r="F7276"/>
      <c r="G7276"/>
      <c r="H7276"/>
      <c r="I7276"/>
      <c r="J7276" s="102"/>
      <c r="K7276"/>
      <c r="L7276" s="102"/>
      <c r="M7276" s="135"/>
      <c r="N7276"/>
      <c r="O7276"/>
      <c r="P7276"/>
      <c r="Q7276"/>
      <c r="R7276"/>
      <c r="S7276"/>
      <c r="T7276"/>
      <c r="U7276"/>
    </row>
    <row r="7277" spans="1:21" s="105" customFormat="1" x14ac:dyDescent="0.3">
      <c r="A7277"/>
      <c r="B7277"/>
      <c r="C7277"/>
      <c r="D7277"/>
      <c r="E7277"/>
      <c r="F7277"/>
      <c r="G7277"/>
      <c r="H7277"/>
      <c r="I7277"/>
      <c r="J7277" s="102"/>
      <c r="K7277"/>
      <c r="L7277" s="102"/>
      <c r="M7277" s="135"/>
      <c r="N7277"/>
      <c r="O7277"/>
      <c r="P7277"/>
      <c r="Q7277"/>
      <c r="R7277"/>
      <c r="S7277"/>
      <c r="T7277"/>
      <c r="U7277"/>
    </row>
    <row r="7278" spans="1:21" s="105" customFormat="1" x14ac:dyDescent="0.3">
      <c r="A7278"/>
      <c r="B7278"/>
      <c r="C7278"/>
      <c r="D7278"/>
      <c r="E7278"/>
      <c r="F7278"/>
      <c r="G7278"/>
      <c r="H7278"/>
      <c r="I7278"/>
      <c r="J7278" s="102"/>
      <c r="K7278"/>
      <c r="L7278" s="102"/>
      <c r="M7278" s="135"/>
      <c r="N7278"/>
      <c r="O7278"/>
      <c r="P7278"/>
      <c r="Q7278"/>
      <c r="R7278"/>
      <c r="S7278"/>
      <c r="T7278"/>
      <c r="U7278"/>
    </row>
    <row r="7279" spans="1:21" s="105" customFormat="1" x14ac:dyDescent="0.3">
      <c r="A7279"/>
      <c r="B7279"/>
      <c r="C7279"/>
      <c r="D7279"/>
      <c r="E7279"/>
      <c r="F7279"/>
      <c r="G7279"/>
      <c r="H7279"/>
      <c r="I7279"/>
      <c r="J7279" s="102"/>
      <c r="K7279"/>
      <c r="L7279" s="102"/>
      <c r="M7279" s="135"/>
      <c r="N7279"/>
      <c r="O7279"/>
      <c r="P7279"/>
      <c r="Q7279"/>
      <c r="R7279"/>
      <c r="S7279"/>
      <c r="T7279"/>
      <c r="U7279"/>
    </row>
    <row r="7280" spans="1:21" s="105" customFormat="1" x14ac:dyDescent="0.3">
      <c r="A7280"/>
      <c r="B7280"/>
      <c r="C7280"/>
      <c r="D7280"/>
      <c r="E7280"/>
      <c r="F7280"/>
      <c r="G7280"/>
      <c r="H7280"/>
      <c r="I7280"/>
      <c r="J7280" s="102"/>
      <c r="K7280"/>
      <c r="L7280" s="102"/>
      <c r="M7280" s="135"/>
      <c r="N7280"/>
      <c r="O7280"/>
      <c r="P7280"/>
      <c r="Q7280"/>
      <c r="R7280"/>
      <c r="S7280"/>
      <c r="T7280"/>
      <c r="U7280"/>
    </row>
    <row r="7281" spans="1:21" s="105" customFormat="1" x14ac:dyDescent="0.3">
      <c r="A7281"/>
      <c r="B7281"/>
      <c r="C7281"/>
      <c r="D7281"/>
      <c r="E7281"/>
      <c r="F7281"/>
      <c r="G7281"/>
      <c r="H7281"/>
      <c r="I7281"/>
      <c r="J7281" s="102"/>
      <c r="K7281"/>
      <c r="L7281" s="102"/>
      <c r="M7281" s="135"/>
      <c r="N7281"/>
      <c r="O7281"/>
      <c r="P7281"/>
      <c r="Q7281"/>
      <c r="R7281"/>
      <c r="S7281"/>
      <c r="T7281"/>
      <c r="U7281"/>
    </row>
    <row r="7282" spans="1:21" s="105" customFormat="1" x14ac:dyDescent="0.3">
      <c r="A7282"/>
      <c r="B7282"/>
      <c r="C7282"/>
      <c r="D7282"/>
      <c r="E7282"/>
      <c r="F7282"/>
      <c r="G7282"/>
      <c r="H7282"/>
      <c r="I7282"/>
      <c r="J7282" s="102"/>
      <c r="K7282"/>
      <c r="L7282" s="102"/>
      <c r="M7282" s="135"/>
      <c r="N7282"/>
      <c r="O7282"/>
      <c r="P7282"/>
      <c r="Q7282"/>
      <c r="R7282"/>
      <c r="S7282"/>
      <c r="T7282"/>
      <c r="U7282"/>
    </row>
    <row r="7283" spans="1:21" s="105" customFormat="1" x14ac:dyDescent="0.3">
      <c r="A7283"/>
      <c r="B7283"/>
      <c r="C7283"/>
      <c r="D7283"/>
      <c r="E7283"/>
      <c r="F7283"/>
      <c r="G7283"/>
      <c r="H7283"/>
      <c r="I7283"/>
      <c r="J7283" s="102"/>
      <c r="K7283"/>
      <c r="L7283" s="102"/>
      <c r="M7283" s="135"/>
      <c r="N7283"/>
      <c r="O7283"/>
      <c r="P7283"/>
      <c r="Q7283"/>
      <c r="R7283"/>
      <c r="S7283"/>
      <c r="T7283"/>
      <c r="U7283"/>
    </row>
    <row r="7284" spans="1:21" s="105" customFormat="1" x14ac:dyDescent="0.3">
      <c r="A7284"/>
      <c r="B7284"/>
      <c r="C7284"/>
      <c r="D7284"/>
      <c r="E7284"/>
      <c r="F7284"/>
      <c r="G7284"/>
      <c r="H7284"/>
      <c r="I7284"/>
      <c r="J7284" s="102"/>
      <c r="K7284"/>
      <c r="L7284" s="102"/>
      <c r="M7284" s="135"/>
      <c r="N7284"/>
      <c r="O7284"/>
      <c r="P7284"/>
      <c r="Q7284"/>
      <c r="R7284"/>
      <c r="S7284"/>
      <c r="T7284"/>
      <c r="U7284"/>
    </row>
    <row r="7285" spans="1:21" s="105" customFormat="1" x14ac:dyDescent="0.3">
      <c r="A7285"/>
      <c r="B7285"/>
      <c r="C7285"/>
      <c r="D7285"/>
      <c r="E7285"/>
      <c r="F7285"/>
      <c r="G7285"/>
      <c r="H7285"/>
      <c r="I7285"/>
      <c r="J7285" s="102"/>
      <c r="K7285"/>
      <c r="L7285" s="102"/>
      <c r="M7285" s="135"/>
      <c r="N7285"/>
      <c r="O7285"/>
      <c r="P7285"/>
      <c r="Q7285"/>
      <c r="R7285"/>
      <c r="S7285"/>
      <c r="T7285"/>
      <c r="U7285"/>
    </row>
    <row r="7286" spans="1:21" s="105" customFormat="1" x14ac:dyDescent="0.3">
      <c r="A7286"/>
      <c r="B7286"/>
      <c r="C7286"/>
      <c r="D7286"/>
      <c r="E7286"/>
      <c r="F7286"/>
      <c r="G7286"/>
      <c r="H7286"/>
      <c r="I7286"/>
      <c r="J7286" s="102"/>
      <c r="K7286"/>
      <c r="L7286" s="102"/>
      <c r="M7286" s="135"/>
      <c r="N7286"/>
      <c r="O7286"/>
      <c r="P7286"/>
      <c r="Q7286"/>
      <c r="R7286"/>
      <c r="S7286"/>
      <c r="T7286"/>
      <c r="U7286"/>
    </row>
    <row r="7287" spans="1:21" s="105" customFormat="1" x14ac:dyDescent="0.3">
      <c r="A7287"/>
      <c r="B7287"/>
      <c r="C7287"/>
      <c r="D7287"/>
      <c r="E7287"/>
      <c r="F7287"/>
      <c r="G7287"/>
      <c r="H7287"/>
      <c r="I7287"/>
      <c r="J7287" s="102"/>
      <c r="K7287"/>
      <c r="L7287" s="102"/>
      <c r="M7287" s="135"/>
      <c r="N7287"/>
      <c r="O7287"/>
      <c r="P7287"/>
      <c r="Q7287"/>
      <c r="R7287"/>
      <c r="S7287"/>
      <c r="T7287"/>
      <c r="U7287"/>
    </row>
    <row r="7288" spans="1:21" s="105" customFormat="1" x14ac:dyDescent="0.3">
      <c r="A7288"/>
      <c r="B7288"/>
      <c r="C7288"/>
      <c r="D7288"/>
      <c r="E7288"/>
      <c r="F7288"/>
      <c r="G7288"/>
      <c r="H7288"/>
      <c r="I7288"/>
      <c r="J7288" s="102"/>
      <c r="K7288"/>
      <c r="L7288" s="102"/>
      <c r="M7288" s="135"/>
      <c r="N7288"/>
      <c r="O7288"/>
      <c r="P7288"/>
      <c r="Q7288"/>
      <c r="R7288"/>
      <c r="S7288"/>
      <c r="T7288"/>
      <c r="U7288"/>
    </row>
    <row r="7289" spans="1:21" s="105" customFormat="1" x14ac:dyDescent="0.3">
      <c r="A7289"/>
      <c r="B7289"/>
      <c r="C7289"/>
      <c r="D7289"/>
      <c r="E7289"/>
      <c r="F7289"/>
      <c r="G7289"/>
      <c r="H7289"/>
      <c r="I7289"/>
      <c r="J7289" s="102"/>
      <c r="K7289"/>
      <c r="L7289" s="102"/>
      <c r="M7289" s="135"/>
      <c r="N7289"/>
      <c r="O7289"/>
      <c r="P7289"/>
      <c r="Q7289"/>
      <c r="R7289"/>
      <c r="S7289"/>
      <c r="T7289"/>
      <c r="U7289"/>
    </row>
    <row r="7290" spans="1:21" s="105" customFormat="1" x14ac:dyDescent="0.3">
      <c r="A7290"/>
      <c r="B7290"/>
      <c r="C7290"/>
      <c r="D7290"/>
      <c r="E7290"/>
      <c r="F7290"/>
      <c r="G7290"/>
      <c r="H7290"/>
      <c r="I7290"/>
      <c r="J7290" s="102"/>
      <c r="K7290"/>
      <c r="L7290" s="102"/>
      <c r="M7290" s="135"/>
      <c r="N7290"/>
      <c r="O7290"/>
      <c r="P7290"/>
      <c r="Q7290"/>
      <c r="R7290"/>
      <c r="S7290"/>
      <c r="T7290"/>
      <c r="U7290"/>
    </row>
    <row r="7291" spans="1:21" s="105" customFormat="1" x14ac:dyDescent="0.3">
      <c r="A7291"/>
      <c r="B7291"/>
      <c r="C7291"/>
      <c r="D7291"/>
      <c r="E7291"/>
      <c r="F7291"/>
      <c r="G7291"/>
      <c r="H7291"/>
      <c r="I7291"/>
      <c r="J7291" s="102"/>
      <c r="K7291"/>
      <c r="L7291" s="102"/>
      <c r="M7291" s="135"/>
      <c r="N7291"/>
      <c r="O7291"/>
      <c r="P7291"/>
      <c r="Q7291"/>
      <c r="R7291"/>
      <c r="S7291"/>
      <c r="T7291"/>
      <c r="U7291"/>
    </row>
    <row r="7292" spans="1:21" s="105" customFormat="1" x14ac:dyDescent="0.3">
      <c r="A7292"/>
      <c r="B7292"/>
      <c r="C7292"/>
      <c r="D7292"/>
      <c r="E7292"/>
      <c r="F7292"/>
      <c r="G7292"/>
      <c r="H7292"/>
      <c r="I7292"/>
      <c r="J7292" s="102"/>
      <c r="K7292"/>
      <c r="L7292" s="102"/>
      <c r="M7292" s="135"/>
      <c r="N7292"/>
      <c r="O7292"/>
      <c r="P7292"/>
      <c r="Q7292"/>
      <c r="R7292"/>
      <c r="S7292"/>
      <c r="T7292"/>
      <c r="U7292"/>
    </row>
    <row r="7293" spans="1:21" s="105" customFormat="1" x14ac:dyDescent="0.3">
      <c r="A7293"/>
      <c r="B7293"/>
      <c r="C7293"/>
      <c r="D7293"/>
      <c r="E7293"/>
      <c r="F7293"/>
      <c r="G7293"/>
      <c r="H7293"/>
      <c r="I7293"/>
      <c r="J7293" s="102"/>
      <c r="K7293"/>
      <c r="L7293" s="102"/>
      <c r="M7293" s="135"/>
      <c r="N7293"/>
      <c r="O7293"/>
      <c r="P7293"/>
      <c r="Q7293"/>
      <c r="R7293"/>
      <c r="S7293"/>
      <c r="T7293"/>
      <c r="U7293"/>
    </row>
    <row r="7294" spans="1:21" s="105" customFormat="1" x14ac:dyDescent="0.3">
      <c r="A7294"/>
      <c r="B7294"/>
      <c r="C7294"/>
      <c r="D7294"/>
      <c r="E7294"/>
      <c r="F7294"/>
      <c r="G7294"/>
      <c r="H7294"/>
      <c r="I7294"/>
      <c r="J7294" s="102"/>
      <c r="K7294"/>
      <c r="L7294" s="102"/>
      <c r="M7294" s="135"/>
      <c r="N7294"/>
      <c r="O7294"/>
      <c r="P7294"/>
      <c r="Q7294"/>
      <c r="R7294"/>
      <c r="S7294"/>
      <c r="T7294"/>
      <c r="U7294"/>
    </row>
    <row r="7295" spans="1:21" s="105" customFormat="1" x14ac:dyDescent="0.3">
      <c r="A7295"/>
      <c r="B7295"/>
      <c r="C7295"/>
      <c r="D7295"/>
      <c r="E7295"/>
      <c r="F7295"/>
      <c r="G7295"/>
      <c r="H7295"/>
      <c r="I7295"/>
      <c r="J7295" s="102"/>
      <c r="K7295"/>
      <c r="L7295" s="102"/>
      <c r="M7295" s="135"/>
      <c r="N7295"/>
      <c r="O7295"/>
      <c r="P7295"/>
      <c r="Q7295"/>
      <c r="R7295"/>
      <c r="S7295"/>
      <c r="T7295"/>
      <c r="U7295"/>
    </row>
    <row r="7296" spans="1:21" s="105" customFormat="1" x14ac:dyDescent="0.3">
      <c r="A7296"/>
      <c r="B7296"/>
      <c r="C7296"/>
      <c r="D7296"/>
      <c r="E7296"/>
      <c r="F7296"/>
      <c r="G7296"/>
      <c r="H7296"/>
      <c r="I7296"/>
      <c r="J7296" s="102"/>
      <c r="K7296"/>
      <c r="L7296" s="102"/>
      <c r="M7296" s="135"/>
      <c r="N7296"/>
      <c r="O7296"/>
      <c r="P7296"/>
      <c r="Q7296"/>
      <c r="R7296"/>
      <c r="S7296"/>
      <c r="T7296"/>
      <c r="U7296"/>
    </row>
    <row r="7297" spans="1:21" s="105" customFormat="1" x14ac:dyDescent="0.3">
      <c r="A7297"/>
      <c r="B7297"/>
      <c r="C7297"/>
      <c r="D7297"/>
      <c r="E7297"/>
      <c r="F7297"/>
      <c r="G7297"/>
      <c r="H7297"/>
      <c r="I7297"/>
      <c r="J7297" s="102"/>
      <c r="K7297"/>
      <c r="L7297" s="102"/>
      <c r="M7297" s="135"/>
      <c r="N7297"/>
      <c r="O7297"/>
      <c r="P7297"/>
      <c r="Q7297"/>
      <c r="R7297"/>
      <c r="S7297"/>
      <c r="T7297"/>
      <c r="U7297"/>
    </row>
    <row r="7298" spans="1:21" s="105" customFormat="1" x14ac:dyDescent="0.3">
      <c r="A7298"/>
      <c r="B7298"/>
      <c r="C7298"/>
      <c r="D7298"/>
      <c r="E7298"/>
      <c r="F7298"/>
      <c r="G7298"/>
      <c r="H7298"/>
      <c r="I7298"/>
      <c r="J7298" s="102"/>
      <c r="K7298"/>
      <c r="L7298" s="102"/>
      <c r="M7298" s="135"/>
      <c r="N7298"/>
      <c r="O7298"/>
      <c r="P7298"/>
      <c r="Q7298"/>
      <c r="R7298"/>
      <c r="S7298"/>
      <c r="T7298"/>
      <c r="U7298"/>
    </row>
    <row r="7299" spans="1:21" s="105" customFormat="1" x14ac:dyDescent="0.3">
      <c r="A7299"/>
      <c r="B7299"/>
      <c r="C7299"/>
      <c r="D7299"/>
      <c r="E7299"/>
      <c r="F7299"/>
      <c r="G7299"/>
      <c r="H7299"/>
      <c r="I7299"/>
      <c r="J7299" s="102"/>
      <c r="K7299"/>
      <c r="L7299" s="102"/>
      <c r="M7299" s="135"/>
      <c r="N7299"/>
      <c r="O7299"/>
      <c r="P7299"/>
      <c r="Q7299"/>
      <c r="R7299"/>
      <c r="S7299"/>
      <c r="T7299"/>
      <c r="U7299"/>
    </row>
    <row r="7300" spans="1:21" s="105" customFormat="1" x14ac:dyDescent="0.3">
      <c r="A7300"/>
      <c r="B7300"/>
      <c r="C7300"/>
      <c r="D7300"/>
      <c r="E7300"/>
      <c r="F7300"/>
      <c r="G7300"/>
      <c r="H7300"/>
      <c r="I7300"/>
      <c r="J7300" s="102"/>
      <c r="K7300"/>
      <c r="L7300" s="102"/>
      <c r="M7300" s="135"/>
      <c r="N7300"/>
      <c r="O7300"/>
      <c r="P7300"/>
      <c r="Q7300"/>
      <c r="R7300"/>
      <c r="S7300"/>
      <c r="T7300"/>
      <c r="U7300"/>
    </row>
    <row r="7301" spans="1:21" s="105" customFormat="1" x14ac:dyDescent="0.3">
      <c r="A7301"/>
      <c r="B7301"/>
      <c r="C7301"/>
      <c r="D7301"/>
      <c r="E7301"/>
      <c r="F7301"/>
      <c r="G7301"/>
      <c r="H7301"/>
      <c r="I7301"/>
      <c r="J7301" s="102"/>
      <c r="K7301"/>
      <c r="L7301" s="102"/>
      <c r="M7301" s="135"/>
      <c r="N7301"/>
      <c r="O7301"/>
      <c r="P7301"/>
      <c r="Q7301"/>
      <c r="R7301"/>
      <c r="S7301"/>
      <c r="T7301"/>
      <c r="U7301"/>
    </row>
    <row r="7302" spans="1:21" s="105" customFormat="1" x14ac:dyDescent="0.3">
      <c r="A7302"/>
      <c r="B7302"/>
      <c r="C7302"/>
      <c r="D7302"/>
      <c r="E7302"/>
      <c r="F7302"/>
      <c r="G7302"/>
      <c r="H7302"/>
      <c r="I7302"/>
      <c r="J7302" s="102"/>
      <c r="K7302"/>
      <c r="L7302" s="102"/>
      <c r="M7302" s="135"/>
      <c r="N7302"/>
      <c r="O7302"/>
      <c r="P7302"/>
      <c r="Q7302"/>
      <c r="R7302"/>
      <c r="S7302"/>
      <c r="T7302"/>
      <c r="U7302"/>
    </row>
    <row r="7303" spans="1:21" s="105" customFormat="1" x14ac:dyDescent="0.3">
      <c r="A7303"/>
      <c r="B7303"/>
      <c r="C7303"/>
      <c r="D7303"/>
      <c r="E7303"/>
      <c r="F7303"/>
      <c r="G7303"/>
      <c r="H7303"/>
      <c r="I7303"/>
      <c r="J7303" s="102"/>
      <c r="K7303"/>
      <c r="L7303" s="102"/>
      <c r="M7303" s="135"/>
      <c r="N7303"/>
      <c r="O7303"/>
      <c r="P7303"/>
      <c r="Q7303"/>
      <c r="R7303"/>
      <c r="S7303"/>
      <c r="T7303"/>
      <c r="U7303"/>
    </row>
    <row r="7304" spans="1:21" s="105" customFormat="1" x14ac:dyDescent="0.3">
      <c r="A7304"/>
      <c r="B7304"/>
      <c r="C7304"/>
      <c r="D7304"/>
      <c r="E7304"/>
      <c r="F7304"/>
      <c r="G7304"/>
      <c r="H7304"/>
      <c r="I7304"/>
      <c r="J7304" s="102"/>
      <c r="K7304"/>
      <c r="L7304" s="102"/>
      <c r="M7304" s="135"/>
      <c r="N7304"/>
      <c r="O7304"/>
      <c r="P7304"/>
      <c r="Q7304"/>
      <c r="R7304"/>
      <c r="S7304"/>
      <c r="T7304"/>
      <c r="U7304"/>
    </row>
    <row r="7305" spans="1:21" s="105" customFormat="1" x14ac:dyDescent="0.3">
      <c r="A7305"/>
      <c r="B7305"/>
      <c r="C7305"/>
      <c r="D7305"/>
      <c r="E7305"/>
      <c r="F7305"/>
      <c r="G7305"/>
      <c r="H7305"/>
      <c r="I7305"/>
      <c r="J7305" s="102"/>
      <c r="K7305"/>
      <c r="L7305" s="102"/>
      <c r="M7305" s="135"/>
      <c r="N7305"/>
      <c r="O7305"/>
      <c r="P7305"/>
      <c r="Q7305"/>
      <c r="R7305"/>
      <c r="S7305"/>
      <c r="T7305"/>
      <c r="U7305"/>
    </row>
    <row r="7306" spans="1:21" s="105" customFormat="1" x14ac:dyDescent="0.3">
      <c r="A7306"/>
      <c r="B7306"/>
      <c r="C7306"/>
      <c r="D7306"/>
      <c r="E7306"/>
      <c r="F7306"/>
      <c r="G7306"/>
      <c r="H7306"/>
      <c r="I7306"/>
      <c r="J7306" s="102"/>
      <c r="K7306"/>
      <c r="L7306" s="102"/>
      <c r="M7306" s="135"/>
      <c r="N7306"/>
      <c r="O7306"/>
      <c r="P7306"/>
      <c r="Q7306"/>
      <c r="R7306"/>
      <c r="S7306"/>
      <c r="T7306"/>
      <c r="U7306"/>
    </row>
    <row r="7307" spans="1:21" s="105" customFormat="1" x14ac:dyDescent="0.3">
      <c r="A7307"/>
      <c r="B7307"/>
      <c r="C7307"/>
      <c r="D7307"/>
      <c r="E7307"/>
      <c r="F7307"/>
      <c r="G7307"/>
      <c r="H7307"/>
      <c r="I7307"/>
      <c r="J7307" s="102"/>
      <c r="K7307"/>
      <c r="L7307" s="102"/>
      <c r="M7307" s="135"/>
      <c r="N7307"/>
      <c r="O7307"/>
      <c r="P7307"/>
      <c r="Q7307"/>
      <c r="R7307"/>
      <c r="S7307"/>
      <c r="T7307"/>
      <c r="U7307"/>
    </row>
    <row r="7308" spans="1:21" s="105" customFormat="1" x14ac:dyDescent="0.3">
      <c r="A7308"/>
      <c r="B7308"/>
      <c r="C7308"/>
      <c r="D7308"/>
      <c r="E7308"/>
      <c r="F7308"/>
      <c r="G7308"/>
      <c r="H7308"/>
      <c r="I7308"/>
      <c r="J7308" s="102"/>
      <c r="K7308"/>
      <c r="L7308" s="102"/>
      <c r="M7308" s="135"/>
      <c r="N7308"/>
      <c r="O7308"/>
      <c r="P7308"/>
      <c r="Q7308"/>
      <c r="R7308"/>
      <c r="S7308"/>
      <c r="T7308"/>
      <c r="U7308"/>
    </row>
    <row r="7309" spans="1:21" s="105" customFormat="1" x14ac:dyDescent="0.3">
      <c r="A7309"/>
      <c r="B7309"/>
      <c r="C7309"/>
      <c r="D7309"/>
      <c r="E7309"/>
      <c r="F7309"/>
      <c r="G7309"/>
      <c r="H7309"/>
      <c r="I7309"/>
      <c r="J7309" s="102"/>
      <c r="K7309"/>
      <c r="L7309" s="102"/>
      <c r="M7309" s="135"/>
      <c r="N7309"/>
      <c r="O7309"/>
      <c r="P7309"/>
      <c r="Q7309"/>
      <c r="R7309"/>
      <c r="S7309"/>
      <c r="T7309"/>
      <c r="U7309"/>
    </row>
    <row r="7310" spans="1:21" s="105" customFormat="1" x14ac:dyDescent="0.3">
      <c r="A7310"/>
      <c r="B7310"/>
      <c r="C7310"/>
      <c r="D7310"/>
      <c r="E7310"/>
      <c r="F7310"/>
      <c r="G7310"/>
      <c r="H7310"/>
      <c r="I7310"/>
      <c r="J7310" s="102"/>
      <c r="K7310"/>
      <c r="L7310" s="102"/>
      <c r="M7310" s="135"/>
      <c r="N7310"/>
      <c r="O7310"/>
      <c r="P7310"/>
      <c r="Q7310"/>
      <c r="R7310"/>
      <c r="S7310"/>
      <c r="T7310"/>
      <c r="U7310"/>
    </row>
    <row r="7311" spans="1:21" s="105" customFormat="1" x14ac:dyDescent="0.3">
      <c r="A7311"/>
      <c r="B7311"/>
      <c r="C7311"/>
      <c r="D7311"/>
      <c r="E7311"/>
      <c r="F7311"/>
      <c r="G7311"/>
      <c r="H7311"/>
      <c r="I7311"/>
      <c r="J7311" s="102"/>
      <c r="K7311"/>
      <c r="L7311" s="102"/>
      <c r="M7311" s="135"/>
      <c r="N7311"/>
      <c r="O7311"/>
      <c r="P7311"/>
      <c r="Q7311"/>
      <c r="R7311"/>
      <c r="S7311"/>
      <c r="T7311"/>
      <c r="U7311"/>
    </row>
    <row r="7312" spans="1:21" s="105" customFormat="1" x14ac:dyDescent="0.3">
      <c r="A7312"/>
      <c r="B7312"/>
      <c r="C7312"/>
      <c r="D7312"/>
      <c r="E7312"/>
      <c r="F7312"/>
      <c r="G7312"/>
      <c r="H7312"/>
      <c r="I7312"/>
      <c r="J7312" s="102"/>
      <c r="K7312"/>
      <c r="L7312" s="102"/>
      <c r="M7312" s="135"/>
      <c r="N7312"/>
      <c r="O7312"/>
      <c r="P7312"/>
      <c r="Q7312"/>
      <c r="R7312"/>
      <c r="S7312"/>
      <c r="T7312"/>
      <c r="U7312"/>
    </row>
    <row r="7313" spans="1:21" s="105" customFormat="1" x14ac:dyDescent="0.3">
      <c r="A7313"/>
      <c r="B7313"/>
      <c r="C7313"/>
      <c r="D7313"/>
      <c r="E7313"/>
      <c r="F7313"/>
      <c r="G7313"/>
      <c r="H7313"/>
      <c r="I7313"/>
      <c r="J7313" s="102"/>
      <c r="K7313"/>
      <c r="L7313" s="102"/>
      <c r="M7313" s="135"/>
      <c r="N7313"/>
      <c r="O7313"/>
      <c r="P7313"/>
      <c r="Q7313"/>
      <c r="R7313"/>
      <c r="S7313"/>
      <c r="T7313"/>
      <c r="U7313"/>
    </row>
    <row r="7314" spans="1:21" s="105" customFormat="1" x14ac:dyDescent="0.3">
      <c r="A7314"/>
      <c r="B7314"/>
      <c r="C7314"/>
      <c r="D7314"/>
      <c r="E7314"/>
      <c r="F7314"/>
      <c r="G7314"/>
      <c r="H7314"/>
      <c r="I7314"/>
      <c r="J7314" s="102"/>
      <c r="K7314"/>
      <c r="L7314" s="102"/>
      <c r="M7314" s="135"/>
      <c r="N7314"/>
      <c r="O7314"/>
      <c r="P7314"/>
      <c r="Q7314"/>
      <c r="R7314"/>
      <c r="S7314"/>
      <c r="T7314"/>
      <c r="U7314"/>
    </row>
    <row r="7315" spans="1:21" s="105" customFormat="1" x14ac:dyDescent="0.3">
      <c r="A7315"/>
      <c r="B7315"/>
      <c r="C7315"/>
      <c r="D7315"/>
      <c r="E7315"/>
      <c r="F7315"/>
      <c r="G7315"/>
      <c r="H7315"/>
      <c r="I7315"/>
      <c r="J7315" s="102"/>
      <c r="K7315"/>
      <c r="L7315" s="102"/>
      <c r="M7315" s="135"/>
      <c r="N7315"/>
      <c r="O7315"/>
      <c r="P7315"/>
      <c r="Q7315"/>
      <c r="R7315"/>
      <c r="S7315"/>
      <c r="T7315"/>
      <c r="U7315"/>
    </row>
    <row r="7316" spans="1:21" s="105" customFormat="1" x14ac:dyDescent="0.3">
      <c r="A7316"/>
      <c r="B7316"/>
      <c r="C7316"/>
      <c r="D7316"/>
      <c r="E7316"/>
      <c r="F7316"/>
      <c r="G7316"/>
      <c r="H7316"/>
      <c r="I7316"/>
      <c r="J7316" s="102"/>
      <c r="K7316"/>
      <c r="L7316" s="102"/>
      <c r="M7316" s="135"/>
      <c r="N7316"/>
      <c r="O7316"/>
      <c r="P7316"/>
      <c r="Q7316"/>
      <c r="R7316"/>
      <c r="S7316"/>
      <c r="T7316"/>
      <c r="U7316"/>
    </row>
    <row r="7317" spans="1:21" s="105" customFormat="1" x14ac:dyDescent="0.3">
      <c r="A7317"/>
      <c r="B7317"/>
      <c r="C7317"/>
      <c r="D7317"/>
      <c r="E7317"/>
      <c r="F7317"/>
      <c r="G7317"/>
      <c r="H7317"/>
      <c r="I7317"/>
      <c r="J7317" s="102"/>
      <c r="K7317"/>
      <c r="L7317" s="102"/>
      <c r="M7317" s="135"/>
      <c r="N7317"/>
      <c r="O7317"/>
      <c r="P7317"/>
      <c r="Q7317"/>
      <c r="R7317"/>
      <c r="S7317"/>
      <c r="T7317"/>
      <c r="U7317"/>
    </row>
    <row r="7318" spans="1:21" s="105" customFormat="1" x14ac:dyDescent="0.3">
      <c r="A7318"/>
      <c r="B7318"/>
      <c r="C7318"/>
      <c r="D7318"/>
      <c r="E7318"/>
      <c r="F7318"/>
      <c r="G7318"/>
      <c r="H7318"/>
      <c r="I7318"/>
      <c r="J7318" s="102"/>
      <c r="K7318"/>
      <c r="L7318" s="102"/>
      <c r="M7318" s="135"/>
      <c r="N7318"/>
      <c r="O7318"/>
      <c r="P7318"/>
      <c r="Q7318"/>
      <c r="R7318"/>
      <c r="S7318"/>
      <c r="T7318"/>
      <c r="U7318"/>
    </row>
    <row r="7319" spans="1:21" s="105" customFormat="1" x14ac:dyDescent="0.3">
      <c r="A7319"/>
      <c r="B7319"/>
      <c r="C7319"/>
      <c r="D7319"/>
      <c r="E7319"/>
      <c r="F7319"/>
      <c r="G7319"/>
      <c r="H7319"/>
      <c r="I7319"/>
      <c r="J7319" s="102"/>
      <c r="K7319"/>
      <c r="L7319" s="102"/>
      <c r="M7319" s="135"/>
      <c r="N7319"/>
      <c r="O7319"/>
      <c r="P7319"/>
      <c r="Q7319"/>
      <c r="R7319"/>
      <c r="S7319"/>
      <c r="T7319"/>
      <c r="U7319"/>
    </row>
    <row r="7320" spans="1:21" s="105" customFormat="1" x14ac:dyDescent="0.3">
      <c r="A7320"/>
      <c r="B7320"/>
      <c r="C7320"/>
      <c r="D7320"/>
      <c r="E7320"/>
      <c r="F7320"/>
      <c r="G7320"/>
      <c r="H7320"/>
      <c r="I7320"/>
      <c r="J7320" s="102"/>
      <c r="K7320"/>
      <c r="L7320" s="102"/>
      <c r="M7320" s="135"/>
      <c r="N7320"/>
      <c r="O7320"/>
      <c r="P7320"/>
      <c r="Q7320"/>
      <c r="R7320"/>
      <c r="S7320"/>
      <c r="T7320"/>
      <c r="U7320"/>
    </row>
    <row r="7321" spans="1:21" s="105" customFormat="1" x14ac:dyDescent="0.3">
      <c r="A7321"/>
      <c r="B7321"/>
      <c r="C7321"/>
      <c r="D7321"/>
      <c r="E7321"/>
      <c r="F7321"/>
      <c r="G7321"/>
      <c r="H7321"/>
      <c r="I7321"/>
      <c r="J7321" s="102"/>
      <c r="K7321"/>
      <c r="L7321" s="102"/>
      <c r="M7321" s="135"/>
      <c r="N7321"/>
      <c r="O7321"/>
      <c r="P7321"/>
      <c r="Q7321"/>
      <c r="R7321"/>
      <c r="S7321"/>
      <c r="T7321"/>
      <c r="U7321"/>
    </row>
    <row r="7322" spans="1:21" s="105" customFormat="1" x14ac:dyDescent="0.3">
      <c r="A7322"/>
      <c r="B7322"/>
      <c r="C7322"/>
      <c r="D7322"/>
      <c r="E7322"/>
      <c r="F7322"/>
      <c r="G7322"/>
      <c r="H7322"/>
      <c r="I7322"/>
      <c r="J7322" s="102"/>
      <c r="K7322"/>
      <c r="L7322" s="102"/>
      <c r="M7322" s="135"/>
      <c r="N7322"/>
      <c r="O7322"/>
      <c r="P7322"/>
      <c r="Q7322"/>
      <c r="R7322"/>
      <c r="S7322"/>
      <c r="T7322"/>
      <c r="U7322"/>
    </row>
    <row r="7323" spans="1:21" s="105" customFormat="1" x14ac:dyDescent="0.3">
      <c r="A7323"/>
      <c r="B7323"/>
      <c r="C7323"/>
      <c r="D7323"/>
      <c r="E7323"/>
      <c r="F7323"/>
      <c r="G7323"/>
      <c r="H7323"/>
      <c r="I7323"/>
      <c r="J7323" s="102"/>
      <c r="K7323"/>
      <c r="L7323" s="102"/>
      <c r="M7323" s="135"/>
      <c r="N7323"/>
      <c r="O7323"/>
      <c r="P7323"/>
      <c r="Q7323"/>
      <c r="R7323"/>
      <c r="S7323"/>
      <c r="T7323"/>
      <c r="U7323"/>
    </row>
    <row r="7324" spans="1:21" s="105" customFormat="1" x14ac:dyDescent="0.3">
      <c r="A7324"/>
      <c r="B7324"/>
      <c r="C7324"/>
      <c r="D7324"/>
      <c r="E7324"/>
      <c r="F7324"/>
      <c r="G7324"/>
      <c r="H7324"/>
      <c r="I7324"/>
      <c r="J7324" s="102"/>
      <c r="K7324"/>
      <c r="L7324" s="102"/>
      <c r="M7324" s="135"/>
      <c r="N7324"/>
      <c r="O7324"/>
      <c r="P7324"/>
      <c r="Q7324"/>
      <c r="R7324"/>
      <c r="S7324"/>
      <c r="T7324"/>
      <c r="U7324"/>
    </row>
    <row r="7325" spans="1:21" s="105" customFormat="1" x14ac:dyDescent="0.3">
      <c r="A7325"/>
      <c r="B7325"/>
      <c r="C7325"/>
      <c r="D7325"/>
      <c r="E7325"/>
      <c r="F7325"/>
      <c r="G7325"/>
      <c r="H7325"/>
      <c r="I7325"/>
      <c r="J7325" s="102"/>
      <c r="K7325"/>
      <c r="L7325" s="102"/>
      <c r="M7325" s="135"/>
      <c r="N7325"/>
      <c r="O7325"/>
      <c r="P7325"/>
      <c r="Q7325"/>
      <c r="R7325"/>
      <c r="S7325"/>
      <c r="T7325"/>
      <c r="U7325"/>
    </row>
    <row r="7326" spans="1:21" s="105" customFormat="1" x14ac:dyDescent="0.3">
      <c r="A7326"/>
      <c r="B7326"/>
      <c r="C7326"/>
      <c r="D7326"/>
      <c r="E7326"/>
      <c r="F7326"/>
      <c r="G7326"/>
      <c r="H7326"/>
      <c r="I7326"/>
      <c r="J7326" s="102"/>
      <c r="K7326"/>
      <c r="L7326" s="102"/>
      <c r="M7326" s="135"/>
      <c r="N7326"/>
      <c r="O7326"/>
      <c r="P7326"/>
      <c r="Q7326"/>
      <c r="R7326"/>
      <c r="S7326"/>
      <c r="T7326"/>
      <c r="U7326"/>
    </row>
    <row r="7327" spans="1:21" s="105" customFormat="1" x14ac:dyDescent="0.3">
      <c r="A7327"/>
      <c r="B7327"/>
      <c r="C7327"/>
      <c r="D7327"/>
      <c r="E7327"/>
      <c r="F7327"/>
      <c r="G7327"/>
      <c r="H7327"/>
      <c r="I7327"/>
      <c r="J7327" s="102"/>
      <c r="K7327"/>
      <c r="L7327" s="102"/>
      <c r="M7327" s="135"/>
      <c r="N7327"/>
      <c r="O7327"/>
      <c r="P7327"/>
      <c r="Q7327"/>
      <c r="R7327"/>
      <c r="S7327"/>
      <c r="T7327"/>
      <c r="U7327"/>
    </row>
    <row r="7328" spans="1:21" s="105" customFormat="1" x14ac:dyDescent="0.3">
      <c r="A7328"/>
      <c r="B7328"/>
      <c r="C7328"/>
      <c r="D7328"/>
      <c r="E7328"/>
      <c r="F7328"/>
      <c r="G7328"/>
      <c r="H7328"/>
      <c r="I7328"/>
      <c r="J7328" s="102"/>
      <c r="K7328"/>
      <c r="L7328" s="102"/>
      <c r="M7328" s="135"/>
      <c r="N7328"/>
      <c r="O7328"/>
      <c r="P7328"/>
      <c r="Q7328"/>
      <c r="R7328"/>
      <c r="S7328"/>
      <c r="T7328"/>
      <c r="U7328"/>
    </row>
    <row r="7329" spans="1:21" s="105" customFormat="1" x14ac:dyDescent="0.3">
      <c r="A7329"/>
      <c r="B7329"/>
      <c r="C7329"/>
      <c r="D7329"/>
      <c r="E7329"/>
      <c r="F7329"/>
      <c r="G7329"/>
      <c r="H7329"/>
      <c r="I7329"/>
      <c r="J7329" s="102"/>
      <c r="K7329"/>
      <c r="L7329" s="102"/>
      <c r="M7329" s="135"/>
      <c r="N7329"/>
      <c r="O7329"/>
      <c r="P7329"/>
      <c r="Q7329"/>
      <c r="R7329"/>
      <c r="S7329"/>
      <c r="T7329"/>
      <c r="U7329"/>
    </row>
    <row r="7330" spans="1:21" s="105" customFormat="1" x14ac:dyDescent="0.3">
      <c r="A7330"/>
      <c r="B7330"/>
      <c r="C7330"/>
      <c r="D7330"/>
      <c r="E7330"/>
      <c r="F7330"/>
      <c r="G7330"/>
      <c r="H7330"/>
      <c r="I7330"/>
      <c r="J7330" s="102"/>
      <c r="K7330"/>
      <c r="L7330" s="102"/>
      <c r="M7330" s="135"/>
      <c r="N7330"/>
      <c r="O7330"/>
      <c r="P7330"/>
      <c r="Q7330"/>
      <c r="R7330"/>
      <c r="S7330"/>
      <c r="T7330"/>
      <c r="U7330"/>
    </row>
    <row r="7331" spans="1:21" s="105" customFormat="1" x14ac:dyDescent="0.3">
      <c r="A7331"/>
      <c r="B7331"/>
      <c r="C7331"/>
      <c r="D7331"/>
      <c r="E7331"/>
      <c r="F7331"/>
      <c r="G7331"/>
      <c r="H7331"/>
      <c r="I7331"/>
      <c r="J7331" s="102"/>
      <c r="K7331"/>
      <c r="L7331" s="102"/>
      <c r="M7331" s="135"/>
      <c r="N7331"/>
      <c r="O7331"/>
      <c r="P7331"/>
      <c r="Q7331"/>
      <c r="R7331"/>
      <c r="S7331"/>
      <c r="T7331"/>
      <c r="U7331"/>
    </row>
    <row r="7332" spans="1:21" s="105" customFormat="1" x14ac:dyDescent="0.3">
      <c r="A7332"/>
      <c r="B7332"/>
      <c r="C7332"/>
      <c r="D7332"/>
      <c r="E7332"/>
      <c r="F7332"/>
      <c r="G7332"/>
      <c r="H7332"/>
      <c r="I7332"/>
      <c r="J7332" s="102"/>
      <c r="K7332"/>
      <c r="L7332" s="102"/>
      <c r="M7332" s="135"/>
      <c r="N7332"/>
      <c r="O7332"/>
      <c r="P7332"/>
      <c r="Q7332"/>
      <c r="R7332"/>
      <c r="S7332"/>
      <c r="T7332"/>
      <c r="U7332"/>
    </row>
    <row r="7333" spans="1:21" s="105" customFormat="1" x14ac:dyDescent="0.3">
      <c r="A7333"/>
      <c r="B7333"/>
      <c r="C7333"/>
      <c r="D7333"/>
      <c r="E7333"/>
      <c r="F7333"/>
      <c r="G7333"/>
      <c r="H7333"/>
      <c r="I7333"/>
      <c r="J7333" s="102"/>
      <c r="K7333"/>
      <c r="L7333" s="102"/>
      <c r="M7333" s="135"/>
      <c r="N7333"/>
      <c r="O7333"/>
      <c r="P7333"/>
      <c r="Q7333"/>
      <c r="R7333"/>
      <c r="S7333"/>
      <c r="T7333"/>
      <c r="U7333"/>
    </row>
    <row r="7334" spans="1:21" s="105" customFormat="1" x14ac:dyDescent="0.3">
      <c r="A7334"/>
      <c r="B7334"/>
      <c r="C7334"/>
      <c r="D7334"/>
      <c r="E7334"/>
      <c r="F7334"/>
      <c r="G7334"/>
      <c r="H7334"/>
      <c r="I7334"/>
      <c r="J7334" s="102"/>
      <c r="K7334"/>
      <c r="L7334" s="102"/>
      <c r="M7334" s="135"/>
      <c r="N7334"/>
      <c r="O7334"/>
      <c r="P7334"/>
      <c r="Q7334"/>
      <c r="R7334"/>
      <c r="S7334"/>
      <c r="T7334"/>
      <c r="U7334"/>
    </row>
    <row r="7335" spans="1:21" s="105" customFormat="1" x14ac:dyDescent="0.3">
      <c r="A7335"/>
      <c r="B7335"/>
      <c r="C7335"/>
      <c r="D7335"/>
      <c r="E7335"/>
      <c r="F7335"/>
      <c r="G7335"/>
      <c r="H7335"/>
      <c r="I7335"/>
      <c r="J7335" s="102"/>
      <c r="K7335"/>
      <c r="L7335" s="102"/>
      <c r="M7335" s="135"/>
      <c r="N7335"/>
      <c r="O7335"/>
      <c r="P7335"/>
      <c r="Q7335"/>
      <c r="R7335"/>
      <c r="S7335"/>
      <c r="T7335"/>
      <c r="U7335"/>
    </row>
    <row r="7336" spans="1:21" s="105" customFormat="1" x14ac:dyDescent="0.3">
      <c r="A7336"/>
      <c r="B7336"/>
      <c r="C7336"/>
      <c r="D7336"/>
      <c r="E7336"/>
      <c r="F7336"/>
      <c r="G7336"/>
      <c r="H7336"/>
      <c r="I7336"/>
      <c r="J7336" s="102"/>
      <c r="K7336"/>
      <c r="L7336" s="102"/>
      <c r="M7336" s="135"/>
      <c r="N7336"/>
      <c r="O7336"/>
      <c r="P7336"/>
      <c r="Q7336"/>
      <c r="R7336"/>
      <c r="S7336"/>
      <c r="T7336"/>
      <c r="U7336"/>
    </row>
    <row r="7337" spans="1:21" s="105" customFormat="1" x14ac:dyDescent="0.3">
      <c r="A7337"/>
      <c r="B7337"/>
      <c r="C7337"/>
      <c r="D7337"/>
      <c r="E7337"/>
      <c r="F7337"/>
      <c r="G7337"/>
      <c r="H7337"/>
      <c r="I7337"/>
      <c r="J7337" s="102"/>
      <c r="K7337"/>
      <c r="L7337" s="102"/>
      <c r="M7337" s="135"/>
      <c r="N7337"/>
      <c r="O7337"/>
      <c r="P7337"/>
      <c r="Q7337"/>
      <c r="R7337"/>
      <c r="S7337"/>
      <c r="T7337"/>
      <c r="U7337"/>
    </row>
    <row r="7338" spans="1:21" s="105" customFormat="1" x14ac:dyDescent="0.3">
      <c r="A7338"/>
      <c r="B7338"/>
      <c r="C7338"/>
      <c r="D7338"/>
      <c r="E7338"/>
      <c r="F7338"/>
      <c r="G7338"/>
      <c r="H7338"/>
      <c r="I7338"/>
      <c r="J7338" s="102"/>
      <c r="K7338"/>
      <c r="L7338" s="102"/>
      <c r="M7338" s="135"/>
      <c r="N7338"/>
      <c r="O7338"/>
      <c r="P7338"/>
      <c r="Q7338"/>
      <c r="R7338"/>
      <c r="S7338"/>
      <c r="T7338"/>
      <c r="U7338"/>
    </row>
    <row r="7339" spans="1:21" s="105" customFormat="1" x14ac:dyDescent="0.3">
      <c r="A7339"/>
      <c r="B7339"/>
      <c r="C7339"/>
      <c r="D7339"/>
      <c r="E7339"/>
      <c r="F7339"/>
      <c r="G7339"/>
      <c r="H7339"/>
      <c r="I7339"/>
      <c r="J7339" s="102"/>
      <c r="K7339"/>
      <c r="L7339" s="102"/>
      <c r="M7339" s="135"/>
      <c r="N7339"/>
      <c r="O7339"/>
      <c r="P7339"/>
      <c r="Q7339"/>
      <c r="R7339"/>
      <c r="S7339"/>
      <c r="T7339"/>
      <c r="U7339"/>
    </row>
    <row r="7340" spans="1:21" s="105" customFormat="1" x14ac:dyDescent="0.3">
      <c r="A7340"/>
      <c r="B7340"/>
      <c r="C7340"/>
      <c r="D7340"/>
      <c r="E7340"/>
      <c r="F7340"/>
      <c r="G7340"/>
      <c r="H7340"/>
      <c r="I7340"/>
      <c r="J7340" s="102"/>
      <c r="K7340"/>
      <c r="L7340" s="102"/>
      <c r="M7340" s="135"/>
      <c r="N7340"/>
      <c r="O7340"/>
      <c r="P7340"/>
      <c r="Q7340"/>
      <c r="R7340"/>
      <c r="S7340"/>
      <c r="T7340"/>
      <c r="U7340"/>
    </row>
    <row r="7341" spans="1:21" s="105" customFormat="1" x14ac:dyDescent="0.3">
      <c r="A7341"/>
      <c r="B7341"/>
      <c r="C7341"/>
      <c r="D7341"/>
      <c r="E7341"/>
      <c r="F7341"/>
      <c r="G7341"/>
      <c r="H7341"/>
      <c r="I7341"/>
      <c r="J7341" s="102"/>
      <c r="K7341"/>
      <c r="L7341" s="102"/>
      <c r="M7341" s="135"/>
      <c r="N7341"/>
      <c r="O7341"/>
      <c r="P7341"/>
      <c r="Q7341"/>
      <c r="R7341"/>
      <c r="S7341"/>
      <c r="T7341"/>
      <c r="U7341"/>
    </row>
    <row r="7342" spans="1:21" s="105" customFormat="1" x14ac:dyDescent="0.3">
      <c r="A7342"/>
      <c r="B7342"/>
      <c r="C7342"/>
      <c r="D7342"/>
      <c r="E7342"/>
      <c r="F7342"/>
      <c r="G7342"/>
      <c r="H7342"/>
      <c r="I7342"/>
      <c r="J7342" s="102"/>
      <c r="K7342"/>
      <c r="L7342" s="102"/>
      <c r="M7342" s="135"/>
      <c r="N7342"/>
      <c r="O7342"/>
      <c r="P7342"/>
      <c r="Q7342"/>
      <c r="R7342"/>
      <c r="S7342"/>
      <c r="T7342"/>
      <c r="U7342"/>
    </row>
    <row r="7343" spans="1:21" s="105" customFormat="1" x14ac:dyDescent="0.3">
      <c r="A7343"/>
      <c r="B7343"/>
      <c r="C7343"/>
      <c r="D7343"/>
      <c r="E7343"/>
      <c r="F7343"/>
      <c r="G7343"/>
      <c r="H7343"/>
      <c r="I7343"/>
      <c r="J7343" s="102"/>
      <c r="K7343"/>
      <c r="L7343" s="102"/>
      <c r="M7343" s="135"/>
      <c r="N7343"/>
      <c r="O7343"/>
      <c r="P7343"/>
      <c r="Q7343"/>
      <c r="R7343"/>
      <c r="S7343"/>
      <c r="T7343"/>
      <c r="U7343"/>
    </row>
    <row r="7344" spans="1:21" s="105" customFormat="1" x14ac:dyDescent="0.3">
      <c r="A7344"/>
      <c r="B7344"/>
      <c r="C7344"/>
      <c r="D7344"/>
      <c r="E7344"/>
      <c r="F7344"/>
      <c r="G7344"/>
      <c r="H7344"/>
      <c r="I7344"/>
      <c r="J7344" s="102"/>
      <c r="K7344"/>
      <c r="L7344" s="102"/>
      <c r="M7344" s="135"/>
      <c r="N7344"/>
      <c r="O7344"/>
      <c r="P7344"/>
      <c r="Q7344"/>
      <c r="R7344"/>
      <c r="S7344"/>
      <c r="T7344"/>
      <c r="U7344"/>
    </row>
    <row r="7345" spans="1:21" s="105" customFormat="1" x14ac:dyDescent="0.3">
      <c r="A7345"/>
      <c r="B7345"/>
      <c r="C7345"/>
      <c r="D7345"/>
      <c r="E7345"/>
      <c r="F7345"/>
      <c r="G7345"/>
      <c r="H7345"/>
      <c r="I7345"/>
      <c r="J7345" s="102"/>
      <c r="K7345"/>
      <c r="L7345" s="102"/>
      <c r="M7345" s="135"/>
      <c r="N7345"/>
      <c r="O7345"/>
      <c r="P7345"/>
      <c r="Q7345"/>
      <c r="R7345"/>
      <c r="S7345"/>
      <c r="T7345"/>
      <c r="U7345"/>
    </row>
    <row r="7346" spans="1:21" s="105" customFormat="1" x14ac:dyDescent="0.3">
      <c r="A7346"/>
      <c r="B7346"/>
      <c r="C7346"/>
      <c r="D7346"/>
      <c r="E7346"/>
      <c r="F7346"/>
      <c r="G7346"/>
      <c r="H7346"/>
      <c r="I7346"/>
      <c r="J7346" s="102"/>
      <c r="K7346"/>
      <c r="L7346" s="102"/>
      <c r="M7346" s="135"/>
      <c r="N7346"/>
      <c r="O7346"/>
      <c r="P7346"/>
      <c r="Q7346"/>
      <c r="R7346"/>
      <c r="S7346"/>
      <c r="T7346"/>
      <c r="U7346"/>
    </row>
    <row r="7347" spans="1:21" s="105" customFormat="1" x14ac:dyDescent="0.3">
      <c r="A7347"/>
      <c r="B7347"/>
      <c r="C7347"/>
      <c r="D7347"/>
      <c r="E7347"/>
      <c r="F7347"/>
      <c r="G7347"/>
      <c r="H7347"/>
      <c r="I7347"/>
      <c r="J7347" s="102"/>
      <c r="K7347"/>
      <c r="L7347" s="102"/>
      <c r="M7347" s="135"/>
      <c r="N7347"/>
      <c r="O7347"/>
      <c r="P7347"/>
      <c r="Q7347"/>
      <c r="R7347"/>
      <c r="S7347"/>
      <c r="T7347"/>
      <c r="U7347"/>
    </row>
    <row r="7348" spans="1:21" s="105" customFormat="1" x14ac:dyDescent="0.3">
      <c r="A7348"/>
      <c r="B7348"/>
      <c r="C7348"/>
      <c r="D7348"/>
      <c r="E7348"/>
      <c r="F7348"/>
      <c r="G7348"/>
      <c r="H7348"/>
      <c r="I7348"/>
      <c r="J7348" s="102"/>
      <c r="K7348"/>
      <c r="L7348" s="102"/>
      <c r="M7348" s="135"/>
      <c r="N7348"/>
      <c r="O7348"/>
      <c r="P7348"/>
      <c r="Q7348"/>
      <c r="R7348"/>
      <c r="S7348"/>
      <c r="T7348"/>
      <c r="U7348"/>
    </row>
    <row r="7349" spans="1:21" s="105" customFormat="1" x14ac:dyDescent="0.3">
      <c r="A7349"/>
      <c r="B7349"/>
      <c r="C7349"/>
      <c r="D7349"/>
      <c r="E7349"/>
      <c r="F7349"/>
      <c r="G7349"/>
      <c r="H7349"/>
      <c r="I7349"/>
      <c r="J7349" s="102"/>
      <c r="K7349"/>
      <c r="L7349" s="102"/>
      <c r="M7349" s="135"/>
      <c r="N7349"/>
      <c r="O7349"/>
      <c r="P7349"/>
      <c r="Q7349"/>
      <c r="R7349"/>
      <c r="S7349"/>
      <c r="T7349"/>
      <c r="U7349"/>
    </row>
    <row r="7350" spans="1:21" s="105" customFormat="1" x14ac:dyDescent="0.3">
      <c r="A7350"/>
      <c r="B7350"/>
      <c r="C7350"/>
      <c r="D7350"/>
      <c r="E7350"/>
      <c r="F7350"/>
      <c r="G7350"/>
      <c r="H7350"/>
      <c r="I7350"/>
      <c r="J7350" s="102"/>
      <c r="K7350"/>
      <c r="L7350" s="102"/>
      <c r="M7350" s="135"/>
      <c r="N7350"/>
      <c r="O7350"/>
      <c r="P7350"/>
      <c r="Q7350"/>
      <c r="R7350"/>
      <c r="S7350"/>
      <c r="T7350"/>
      <c r="U7350"/>
    </row>
    <row r="7351" spans="1:21" s="105" customFormat="1" x14ac:dyDescent="0.3">
      <c r="A7351"/>
      <c r="B7351"/>
      <c r="C7351"/>
      <c r="D7351"/>
      <c r="E7351"/>
      <c r="F7351"/>
      <c r="G7351"/>
      <c r="H7351"/>
      <c r="I7351"/>
      <c r="J7351" s="102"/>
      <c r="K7351"/>
      <c r="L7351" s="102"/>
      <c r="M7351" s="135"/>
      <c r="N7351"/>
      <c r="O7351"/>
      <c r="P7351"/>
      <c r="Q7351"/>
      <c r="R7351"/>
      <c r="S7351"/>
      <c r="T7351"/>
      <c r="U7351"/>
    </row>
    <row r="7352" spans="1:21" s="105" customFormat="1" x14ac:dyDescent="0.3">
      <c r="A7352"/>
      <c r="B7352"/>
      <c r="C7352"/>
      <c r="D7352"/>
      <c r="E7352"/>
      <c r="F7352"/>
      <c r="G7352"/>
      <c r="H7352"/>
      <c r="I7352"/>
      <c r="J7352" s="102"/>
      <c r="K7352"/>
      <c r="L7352" s="102"/>
      <c r="M7352" s="135"/>
      <c r="N7352"/>
      <c r="O7352"/>
      <c r="P7352"/>
      <c r="Q7352"/>
      <c r="R7352"/>
      <c r="S7352"/>
      <c r="T7352"/>
      <c r="U7352"/>
    </row>
    <row r="7353" spans="1:21" s="105" customFormat="1" x14ac:dyDescent="0.3">
      <c r="A7353"/>
      <c r="B7353"/>
      <c r="C7353"/>
      <c r="D7353"/>
      <c r="E7353"/>
      <c r="F7353"/>
      <c r="G7353"/>
      <c r="H7353"/>
      <c r="I7353"/>
      <c r="J7353" s="102"/>
      <c r="K7353"/>
      <c r="L7353" s="102"/>
      <c r="M7353" s="135"/>
      <c r="N7353"/>
      <c r="O7353"/>
      <c r="P7353"/>
      <c r="Q7353"/>
      <c r="R7353"/>
      <c r="S7353"/>
      <c r="T7353"/>
      <c r="U7353"/>
    </row>
    <row r="7354" spans="1:21" s="105" customFormat="1" x14ac:dyDescent="0.3">
      <c r="A7354"/>
      <c r="B7354"/>
      <c r="C7354"/>
      <c r="D7354"/>
      <c r="E7354"/>
      <c r="F7354"/>
      <c r="G7354"/>
      <c r="H7354"/>
      <c r="I7354"/>
      <c r="J7354" s="102"/>
      <c r="K7354"/>
      <c r="L7354" s="102"/>
      <c r="M7354" s="135"/>
      <c r="N7354"/>
      <c r="O7354"/>
      <c r="P7354"/>
      <c r="Q7354"/>
      <c r="R7354"/>
      <c r="S7354"/>
      <c r="T7354"/>
      <c r="U7354"/>
    </row>
    <row r="7355" spans="1:21" s="105" customFormat="1" x14ac:dyDescent="0.3">
      <c r="A7355"/>
      <c r="B7355"/>
      <c r="C7355"/>
      <c r="D7355"/>
      <c r="E7355"/>
      <c r="F7355"/>
      <c r="G7355"/>
      <c r="H7355"/>
      <c r="I7355"/>
      <c r="J7355" s="102"/>
      <c r="K7355"/>
      <c r="L7355" s="102"/>
      <c r="M7355" s="135"/>
      <c r="N7355"/>
      <c r="O7355"/>
      <c r="P7355"/>
      <c r="Q7355"/>
      <c r="R7355"/>
      <c r="S7355"/>
      <c r="T7355"/>
      <c r="U7355"/>
    </row>
    <row r="7356" spans="1:21" s="105" customFormat="1" x14ac:dyDescent="0.3">
      <c r="A7356"/>
      <c r="B7356"/>
      <c r="C7356"/>
      <c r="D7356"/>
      <c r="E7356"/>
      <c r="F7356"/>
      <c r="G7356"/>
      <c r="H7356"/>
      <c r="I7356"/>
      <c r="J7356" s="102"/>
      <c r="K7356"/>
      <c r="L7356" s="102"/>
      <c r="M7356" s="135"/>
      <c r="N7356"/>
      <c r="O7356"/>
      <c r="P7356"/>
      <c r="Q7356"/>
      <c r="R7356"/>
      <c r="S7356"/>
      <c r="T7356"/>
      <c r="U7356"/>
    </row>
    <row r="7357" spans="1:21" s="105" customFormat="1" x14ac:dyDescent="0.3">
      <c r="A7357"/>
      <c r="B7357"/>
      <c r="C7357"/>
      <c r="D7357"/>
      <c r="E7357"/>
      <c r="F7357"/>
      <c r="G7357"/>
      <c r="H7357"/>
      <c r="I7357"/>
      <c r="J7357" s="102"/>
      <c r="K7357"/>
      <c r="L7357" s="102"/>
      <c r="M7357" s="135"/>
      <c r="N7357"/>
      <c r="O7357"/>
      <c r="P7357"/>
      <c r="Q7357"/>
      <c r="R7357"/>
      <c r="S7357"/>
      <c r="T7357"/>
      <c r="U7357"/>
    </row>
    <row r="7358" spans="1:21" s="105" customFormat="1" x14ac:dyDescent="0.3">
      <c r="A7358"/>
      <c r="B7358"/>
      <c r="C7358"/>
      <c r="D7358"/>
      <c r="E7358"/>
      <c r="F7358"/>
      <c r="G7358"/>
      <c r="H7358"/>
      <c r="I7358"/>
      <c r="J7358" s="102"/>
      <c r="K7358"/>
      <c r="L7358" s="102"/>
      <c r="M7358" s="135"/>
      <c r="N7358"/>
      <c r="O7358"/>
      <c r="P7358"/>
      <c r="Q7358"/>
      <c r="R7358"/>
      <c r="S7358"/>
      <c r="T7358"/>
      <c r="U7358"/>
    </row>
    <row r="7359" spans="1:21" s="105" customFormat="1" x14ac:dyDescent="0.3">
      <c r="A7359"/>
      <c r="B7359"/>
      <c r="C7359"/>
      <c r="D7359"/>
      <c r="E7359"/>
      <c r="F7359"/>
      <c r="G7359"/>
      <c r="H7359"/>
      <c r="I7359"/>
      <c r="J7359" s="102"/>
      <c r="K7359"/>
      <c r="L7359" s="102"/>
      <c r="M7359" s="135"/>
      <c r="N7359"/>
      <c r="O7359"/>
      <c r="P7359"/>
      <c r="Q7359"/>
      <c r="R7359"/>
      <c r="S7359"/>
      <c r="T7359"/>
      <c r="U7359"/>
    </row>
    <row r="7360" spans="1:21" s="105" customFormat="1" x14ac:dyDescent="0.3">
      <c r="A7360"/>
      <c r="B7360"/>
      <c r="C7360"/>
      <c r="D7360"/>
      <c r="E7360"/>
      <c r="F7360"/>
      <c r="G7360"/>
      <c r="H7360"/>
      <c r="I7360"/>
      <c r="J7360" s="102"/>
      <c r="K7360"/>
      <c r="L7360" s="102"/>
      <c r="M7360" s="135"/>
      <c r="N7360"/>
      <c r="O7360"/>
      <c r="P7360"/>
      <c r="Q7360"/>
      <c r="R7360"/>
      <c r="S7360"/>
      <c r="T7360"/>
      <c r="U7360"/>
    </row>
    <row r="7361" spans="1:21" s="105" customFormat="1" x14ac:dyDescent="0.3">
      <c r="A7361"/>
      <c r="B7361"/>
      <c r="C7361"/>
      <c r="D7361"/>
      <c r="E7361"/>
      <c r="F7361"/>
      <c r="G7361"/>
      <c r="H7361"/>
      <c r="I7361"/>
      <c r="J7361" s="102"/>
      <c r="K7361"/>
      <c r="L7361" s="102"/>
      <c r="M7361" s="135"/>
      <c r="N7361"/>
      <c r="O7361"/>
      <c r="P7361"/>
      <c r="Q7361"/>
      <c r="R7361"/>
      <c r="S7361"/>
      <c r="T7361"/>
      <c r="U7361"/>
    </row>
    <row r="7362" spans="1:21" s="105" customFormat="1" x14ac:dyDescent="0.3">
      <c r="A7362"/>
      <c r="B7362"/>
      <c r="C7362"/>
      <c r="D7362"/>
      <c r="E7362"/>
      <c r="F7362"/>
      <c r="G7362"/>
      <c r="H7362"/>
      <c r="I7362"/>
      <c r="J7362" s="102"/>
      <c r="K7362"/>
      <c r="L7362" s="102"/>
      <c r="M7362" s="135"/>
      <c r="N7362"/>
      <c r="O7362"/>
      <c r="P7362"/>
      <c r="Q7362"/>
      <c r="R7362"/>
      <c r="S7362"/>
      <c r="T7362"/>
      <c r="U7362"/>
    </row>
    <row r="7363" spans="1:21" s="105" customFormat="1" x14ac:dyDescent="0.3">
      <c r="A7363"/>
      <c r="B7363"/>
      <c r="C7363"/>
      <c r="D7363"/>
      <c r="E7363"/>
      <c r="F7363"/>
      <c r="G7363"/>
      <c r="H7363"/>
      <c r="I7363"/>
      <c r="J7363" s="102"/>
      <c r="K7363"/>
      <c r="L7363" s="102"/>
      <c r="M7363" s="135"/>
      <c r="N7363"/>
      <c r="O7363"/>
      <c r="P7363"/>
      <c r="Q7363"/>
      <c r="R7363"/>
      <c r="S7363"/>
      <c r="T7363"/>
      <c r="U7363"/>
    </row>
    <row r="7364" spans="1:21" s="105" customFormat="1" x14ac:dyDescent="0.3">
      <c r="A7364"/>
      <c r="B7364"/>
      <c r="C7364"/>
      <c r="D7364"/>
      <c r="E7364"/>
      <c r="F7364"/>
      <c r="G7364"/>
      <c r="H7364"/>
      <c r="I7364"/>
      <c r="J7364" s="102"/>
      <c r="K7364"/>
      <c r="L7364" s="102"/>
      <c r="M7364" s="135"/>
      <c r="N7364"/>
      <c r="O7364"/>
      <c r="P7364"/>
      <c r="Q7364"/>
      <c r="R7364"/>
      <c r="S7364"/>
      <c r="T7364"/>
      <c r="U7364"/>
    </row>
    <row r="7365" spans="1:21" s="105" customFormat="1" x14ac:dyDescent="0.3">
      <c r="A7365"/>
      <c r="B7365"/>
      <c r="C7365"/>
      <c r="D7365"/>
      <c r="E7365"/>
      <c r="F7365"/>
      <c r="G7365"/>
      <c r="H7365"/>
      <c r="I7365"/>
      <c r="J7365" s="102"/>
      <c r="K7365"/>
      <c r="L7365" s="102"/>
      <c r="M7365" s="135"/>
      <c r="N7365"/>
      <c r="O7365"/>
      <c r="P7365"/>
      <c r="Q7365"/>
      <c r="R7365"/>
      <c r="S7365"/>
      <c r="T7365"/>
      <c r="U7365"/>
    </row>
    <row r="7366" spans="1:21" s="105" customFormat="1" x14ac:dyDescent="0.3">
      <c r="A7366"/>
      <c r="B7366"/>
      <c r="C7366"/>
      <c r="D7366"/>
      <c r="E7366"/>
      <c r="F7366"/>
      <c r="G7366"/>
      <c r="H7366"/>
      <c r="I7366"/>
      <c r="J7366" s="102"/>
      <c r="K7366"/>
      <c r="L7366" s="102"/>
      <c r="M7366" s="135"/>
      <c r="N7366"/>
      <c r="O7366"/>
      <c r="P7366"/>
      <c r="Q7366"/>
      <c r="R7366"/>
      <c r="S7366"/>
      <c r="T7366"/>
      <c r="U7366"/>
    </row>
    <row r="7367" spans="1:21" s="105" customFormat="1" x14ac:dyDescent="0.3">
      <c r="A7367"/>
      <c r="B7367"/>
      <c r="C7367"/>
      <c r="D7367"/>
      <c r="E7367"/>
      <c r="F7367"/>
      <c r="G7367"/>
      <c r="H7367"/>
      <c r="I7367"/>
      <c r="J7367" s="102"/>
      <c r="K7367"/>
      <c r="L7367" s="102"/>
      <c r="M7367" s="135"/>
      <c r="N7367"/>
      <c r="O7367"/>
      <c r="P7367"/>
      <c r="Q7367"/>
      <c r="R7367"/>
      <c r="S7367"/>
      <c r="T7367"/>
      <c r="U7367"/>
    </row>
    <row r="7368" spans="1:21" s="105" customFormat="1" x14ac:dyDescent="0.3">
      <c r="A7368"/>
      <c r="B7368"/>
      <c r="C7368"/>
      <c r="D7368"/>
      <c r="E7368"/>
      <c r="F7368"/>
      <c r="G7368"/>
      <c r="H7368"/>
      <c r="I7368"/>
      <c r="J7368" s="102"/>
      <c r="K7368"/>
      <c r="L7368" s="102"/>
      <c r="M7368" s="135"/>
      <c r="N7368"/>
      <c r="O7368"/>
      <c r="P7368"/>
      <c r="Q7368"/>
      <c r="R7368"/>
      <c r="S7368"/>
      <c r="T7368"/>
      <c r="U7368"/>
    </row>
    <row r="7369" spans="1:21" s="105" customFormat="1" x14ac:dyDescent="0.3">
      <c r="A7369"/>
      <c r="B7369"/>
      <c r="C7369"/>
      <c r="D7369"/>
      <c r="E7369"/>
      <c r="F7369"/>
      <c r="G7369"/>
      <c r="H7369"/>
      <c r="I7369"/>
      <c r="J7369" s="102"/>
      <c r="K7369"/>
      <c r="L7369" s="102"/>
      <c r="M7369" s="135"/>
      <c r="N7369"/>
      <c r="O7369"/>
      <c r="P7369"/>
      <c r="Q7369"/>
      <c r="R7369"/>
      <c r="S7369"/>
      <c r="T7369"/>
      <c r="U7369"/>
    </row>
    <row r="7370" spans="1:21" s="105" customFormat="1" x14ac:dyDescent="0.3">
      <c r="A7370"/>
      <c r="B7370"/>
      <c r="C7370"/>
      <c r="D7370"/>
      <c r="E7370"/>
      <c r="F7370"/>
      <c r="G7370"/>
      <c r="H7370"/>
      <c r="I7370"/>
      <c r="J7370" s="102"/>
      <c r="K7370"/>
      <c r="L7370" s="102"/>
      <c r="M7370" s="135"/>
      <c r="N7370"/>
      <c r="O7370"/>
      <c r="P7370"/>
      <c r="Q7370"/>
      <c r="R7370"/>
      <c r="S7370"/>
      <c r="T7370"/>
      <c r="U7370"/>
    </row>
    <row r="7371" spans="1:21" s="105" customFormat="1" x14ac:dyDescent="0.3">
      <c r="A7371"/>
      <c r="B7371"/>
      <c r="C7371"/>
      <c r="D7371"/>
      <c r="E7371"/>
      <c r="F7371"/>
      <c r="G7371"/>
      <c r="H7371"/>
      <c r="I7371"/>
      <c r="J7371" s="102"/>
      <c r="K7371"/>
      <c r="L7371" s="102"/>
      <c r="M7371" s="135"/>
      <c r="N7371"/>
      <c r="O7371"/>
      <c r="P7371"/>
      <c r="Q7371"/>
      <c r="R7371"/>
      <c r="S7371"/>
      <c r="T7371"/>
      <c r="U7371"/>
    </row>
    <row r="7372" spans="1:21" s="105" customFormat="1" x14ac:dyDescent="0.3">
      <c r="A7372"/>
      <c r="B7372"/>
      <c r="C7372"/>
      <c r="D7372"/>
      <c r="E7372"/>
      <c r="F7372"/>
      <c r="G7372"/>
      <c r="H7372"/>
      <c r="I7372"/>
      <c r="J7372" s="102"/>
      <c r="K7372"/>
      <c r="L7372" s="102"/>
      <c r="M7372" s="135"/>
      <c r="N7372"/>
      <c r="O7372"/>
      <c r="P7372"/>
      <c r="Q7372"/>
      <c r="R7372"/>
      <c r="S7372"/>
      <c r="T7372"/>
      <c r="U7372"/>
    </row>
    <row r="7373" spans="1:21" s="105" customFormat="1" x14ac:dyDescent="0.3">
      <c r="A7373"/>
      <c r="B7373"/>
      <c r="C7373"/>
      <c r="D7373"/>
      <c r="E7373"/>
      <c r="F7373"/>
      <c r="G7373"/>
      <c r="H7373"/>
      <c r="I7373"/>
      <c r="J7373" s="102"/>
      <c r="K7373"/>
      <c r="L7373" s="102"/>
      <c r="M7373" s="135"/>
      <c r="N7373"/>
      <c r="O7373"/>
      <c r="P7373"/>
      <c r="Q7373"/>
      <c r="R7373"/>
      <c r="S7373"/>
      <c r="T7373"/>
      <c r="U7373"/>
    </row>
    <row r="7374" spans="1:21" s="105" customFormat="1" x14ac:dyDescent="0.3">
      <c r="A7374"/>
      <c r="B7374"/>
      <c r="C7374"/>
      <c r="D7374"/>
      <c r="E7374"/>
      <c r="F7374"/>
      <c r="G7374"/>
      <c r="H7374"/>
      <c r="I7374"/>
      <c r="J7374" s="102"/>
      <c r="K7374"/>
      <c r="L7374" s="102"/>
      <c r="M7374" s="135"/>
      <c r="N7374"/>
      <c r="O7374"/>
      <c r="P7374"/>
      <c r="Q7374"/>
      <c r="R7374"/>
      <c r="S7374"/>
      <c r="T7374"/>
      <c r="U7374"/>
    </row>
    <row r="7375" spans="1:21" s="105" customFormat="1" x14ac:dyDescent="0.3">
      <c r="A7375"/>
      <c r="B7375"/>
      <c r="C7375"/>
      <c r="D7375"/>
      <c r="E7375"/>
      <c r="F7375"/>
      <c r="G7375"/>
      <c r="H7375"/>
      <c r="I7375"/>
      <c r="J7375" s="102"/>
      <c r="K7375"/>
      <c r="L7375" s="102"/>
      <c r="M7375" s="135"/>
      <c r="N7375"/>
      <c r="O7375"/>
      <c r="P7375"/>
      <c r="Q7375"/>
      <c r="R7375"/>
      <c r="S7375"/>
      <c r="T7375"/>
      <c r="U7375"/>
    </row>
    <row r="7376" spans="1:21" s="105" customFormat="1" x14ac:dyDescent="0.3">
      <c r="A7376"/>
      <c r="B7376"/>
      <c r="C7376"/>
      <c r="D7376"/>
      <c r="E7376"/>
      <c r="F7376"/>
      <c r="G7376"/>
      <c r="H7376"/>
      <c r="I7376"/>
      <c r="J7376" s="102"/>
      <c r="K7376"/>
      <c r="L7376" s="102"/>
      <c r="M7376" s="135"/>
      <c r="N7376"/>
      <c r="O7376"/>
      <c r="P7376"/>
      <c r="Q7376"/>
      <c r="R7376"/>
      <c r="S7376"/>
      <c r="T7376"/>
      <c r="U7376"/>
    </row>
    <row r="7377" spans="1:21" s="105" customFormat="1" x14ac:dyDescent="0.3">
      <c r="A7377"/>
      <c r="B7377"/>
      <c r="C7377"/>
      <c r="D7377"/>
      <c r="E7377"/>
      <c r="F7377"/>
      <c r="G7377"/>
      <c r="H7377"/>
      <c r="I7377"/>
      <c r="J7377" s="102"/>
      <c r="K7377"/>
      <c r="L7377" s="102"/>
      <c r="M7377" s="135"/>
      <c r="N7377"/>
      <c r="O7377"/>
      <c r="P7377"/>
      <c r="Q7377"/>
      <c r="R7377"/>
      <c r="S7377"/>
      <c r="T7377"/>
      <c r="U7377"/>
    </row>
    <row r="7378" spans="1:21" s="105" customFormat="1" x14ac:dyDescent="0.3">
      <c r="A7378"/>
      <c r="B7378"/>
      <c r="C7378"/>
      <c r="D7378"/>
      <c r="E7378"/>
      <c r="F7378"/>
      <c r="G7378"/>
      <c r="H7378"/>
      <c r="I7378"/>
      <c r="J7378" s="102"/>
      <c r="K7378"/>
      <c r="L7378" s="102"/>
      <c r="M7378" s="135"/>
      <c r="N7378"/>
      <c r="O7378"/>
      <c r="P7378"/>
      <c r="Q7378"/>
      <c r="R7378"/>
      <c r="S7378"/>
      <c r="T7378"/>
      <c r="U7378"/>
    </row>
    <row r="7379" spans="1:21" s="105" customFormat="1" x14ac:dyDescent="0.3">
      <c r="A7379"/>
      <c r="B7379"/>
      <c r="C7379"/>
      <c r="D7379"/>
      <c r="E7379"/>
      <c r="F7379"/>
      <c r="G7379"/>
      <c r="H7379"/>
      <c r="I7379"/>
      <c r="J7379" s="102"/>
      <c r="K7379"/>
      <c r="L7379" s="102"/>
      <c r="M7379" s="135"/>
      <c r="N7379"/>
      <c r="O7379"/>
      <c r="P7379"/>
      <c r="Q7379"/>
      <c r="R7379"/>
      <c r="S7379"/>
      <c r="T7379"/>
      <c r="U7379"/>
    </row>
    <row r="7380" spans="1:21" s="105" customFormat="1" x14ac:dyDescent="0.3">
      <c r="A7380"/>
      <c r="B7380"/>
      <c r="C7380"/>
      <c r="D7380"/>
      <c r="E7380"/>
      <c r="F7380"/>
      <c r="G7380"/>
      <c r="H7380"/>
      <c r="I7380"/>
      <c r="J7380" s="102"/>
      <c r="K7380"/>
      <c r="L7380" s="102"/>
      <c r="M7380" s="135"/>
      <c r="N7380"/>
      <c r="O7380"/>
      <c r="P7380"/>
      <c r="Q7380"/>
      <c r="R7380"/>
      <c r="S7380"/>
      <c r="T7380"/>
      <c r="U7380"/>
    </row>
    <row r="7381" spans="1:21" s="105" customFormat="1" x14ac:dyDescent="0.3">
      <c r="A7381"/>
      <c r="B7381"/>
      <c r="C7381"/>
      <c r="D7381"/>
      <c r="E7381"/>
      <c r="F7381"/>
      <c r="G7381"/>
      <c r="H7381"/>
      <c r="I7381"/>
      <c r="J7381" s="102"/>
      <c r="K7381"/>
      <c r="L7381" s="102"/>
      <c r="M7381" s="135"/>
      <c r="N7381"/>
      <c r="O7381"/>
      <c r="P7381"/>
      <c r="Q7381"/>
      <c r="R7381"/>
      <c r="S7381"/>
      <c r="T7381"/>
      <c r="U7381"/>
    </row>
    <row r="7382" spans="1:21" s="105" customFormat="1" x14ac:dyDescent="0.3">
      <c r="A7382"/>
      <c r="B7382"/>
      <c r="C7382"/>
      <c r="D7382"/>
      <c r="E7382"/>
      <c r="F7382"/>
      <c r="G7382"/>
      <c r="H7382"/>
      <c r="I7382"/>
      <c r="J7382" s="102"/>
      <c r="K7382"/>
      <c r="L7382" s="102"/>
      <c r="M7382" s="135"/>
      <c r="N7382"/>
      <c r="O7382"/>
      <c r="P7382"/>
      <c r="Q7382"/>
      <c r="R7382"/>
      <c r="S7382"/>
      <c r="T7382"/>
      <c r="U7382"/>
    </row>
    <row r="7383" spans="1:21" s="105" customFormat="1" x14ac:dyDescent="0.3">
      <c r="A7383"/>
      <c r="B7383"/>
      <c r="C7383"/>
      <c r="D7383"/>
      <c r="E7383"/>
      <c r="F7383"/>
      <c r="G7383"/>
      <c r="H7383"/>
      <c r="I7383"/>
      <c r="J7383" s="102"/>
      <c r="K7383"/>
      <c r="L7383" s="102"/>
      <c r="M7383" s="135"/>
      <c r="N7383"/>
      <c r="O7383"/>
      <c r="P7383"/>
      <c r="Q7383"/>
      <c r="R7383"/>
      <c r="S7383"/>
      <c r="T7383"/>
      <c r="U7383"/>
    </row>
    <row r="7384" spans="1:21" s="105" customFormat="1" x14ac:dyDescent="0.3">
      <c r="A7384"/>
      <c r="B7384"/>
      <c r="C7384"/>
      <c r="D7384"/>
      <c r="E7384"/>
      <c r="F7384"/>
      <c r="G7384"/>
      <c r="H7384"/>
      <c r="I7384"/>
      <c r="J7384" s="102"/>
      <c r="K7384"/>
      <c r="L7384" s="102"/>
      <c r="M7384" s="135"/>
      <c r="N7384"/>
      <c r="O7384"/>
      <c r="P7384"/>
      <c r="Q7384"/>
      <c r="R7384"/>
      <c r="S7384"/>
      <c r="T7384"/>
      <c r="U7384"/>
    </row>
    <row r="7385" spans="1:21" s="105" customFormat="1" x14ac:dyDescent="0.3">
      <c r="A7385"/>
      <c r="B7385"/>
      <c r="C7385"/>
      <c r="D7385"/>
      <c r="E7385"/>
      <c r="F7385"/>
      <c r="G7385"/>
      <c r="H7385"/>
      <c r="I7385"/>
      <c r="J7385" s="102"/>
      <c r="K7385"/>
      <c r="L7385" s="102"/>
      <c r="M7385" s="135"/>
      <c r="N7385"/>
      <c r="O7385"/>
      <c r="P7385"/>
      <c r="Q7385"/>
      <c r="R7385"/>
      <c r="S7385"/>
      <c r="T7385"/>
      <c r="U7385"/>
    </row>
    <row r="7386" spans="1:21" s="105" customFormat="1" x14ac:dyDescent="0.3">
      <c r="A7386"/>
      <c r="B7386"/>
      <c r="C7386"/>
      <c r="D7386"/>
      <c r="E7386"/>
      <c r="F7386"/>
      <c r="G7386"/>
      <c r="H7386"/>
      <c r="I7386"/>
      <c r="J7386" s="102"/>
      <c r="K7386"/>
      <c r="L7386" s="102"/>
      <c r="M7386" s="135"/>
      <c r="N7386"/>
      <c r="O7386"/>
      <c r="P7386"/>
      <c r="Q7386"/>
      <c r="R7386"/>
      <c r="S7386"/>
      <c r="T7386"/>
      <c r="U7386"/>
    </row>
    <row r="7387" spans="1:21" s="105" customFormat="1" x14ac:dyDescent="0.3">
      <c r="A7387"/>
      <c r="B7387"/>
      <c r="C7387"/>
      <c r="D7387"/>
      <c r="E7387"/>
      <c r="F7387"/>
      <c r="G7387"/>
      <c r="H7387"/>
      <c r="I7387"/>
      <c r="J7387" s="102"/>
      <c r="K7387"/>
      <c r="L7387" s="102"/>
      <c r="M7387" s="135"/>
      <c r="N7387"/>
      <c r="O7387"/>
      <c r="P7387"/>
      <c r="Q7387"/>
      <c r="R7387"/>
      <c r="S7387"/>
      <c r="T7387"/>
      <c r="U7387"/>
    </row>
    <row r="7388" spans="1:21" s="105" customFormat="1" x14ac:dyDescent="0.3">
      <c r="A7388"/>
      <c r="B7388"/>
      <c r="C7388"/>
      <c r="D7388"/>
      <c r="E7388"/>
      <c r="F7388"/>
      <c r="G7388"/>
      <c r="H7388"/>
      <c r="I7388"/>
      <c r="J7388" s="102"/>
      <c r="K7388"/>
      <c r="L7388" s="102"/>
      <c r="M7388" s="135"/>
      <c r="N7388"/>
      <c r="O7388"/>
      <c r="P7388"/>
      <c r="Q7388"/>
      <c r="R7388"/>
      <c r="S7388"/>
      <c r="T7388"/>
      <c r="U7388"/>
    </row>
    <row r="7389" spans="1:21" s="105" customFormat="1" x14ac:dyDescent="0.3">
      <c r="A7389"/>
      <c r="B7389"/>
      <c r="C7389"/>
      <c r="D7389"/>
      <c r="E7389"/>
      <c r="F7389"/>
      <c r="G7389"/>
      <c r="H7389"/>
      <c r="I7389"/>
      <c r="J7389" s="102"/>
      <c r="K7389"/>
      <c r="L7389" s="102"/>
      <c r="M7389" s="135"/>
      <c r="N7389"/>
      <c r="O7389"/>
      <c r="P7389"/>
      <c r="Q7389"/>
      <c r="R7389"/>
      <c r="S7389"/>
      <c r="T7389"/>
      <c r="U7389"/>
    </row>
    <row r="7390" spans="1:21" s="105" customFormat="1" x14ac:dyDescent="0.3">
      <c r="A7390"/>
      <c r="B7390"/>
      <c r="C7390"/>
      <c r="D7390"/>
      <c r="E7390"/>
      <c r="F7390"/>
      <c r="G7390"/>
      <c r="H7390"/>
      <c r="I7390"/>
      <c r="J7390" s="102"/>
      <c r="K7390"/>
      <c r="L7390" s="102"/>
      <c r="M7390" s="135"/>
      <c r="N7390"/>
      <c r="O7390"/>
      <c r="P7390"/>
      <c r="Q7390"/>
      <c r="R7390"/>
      <c r="S7390"/>
      <c r="T7390"/>
      <c r="U7390"/>
    </row>
    <row r="7391" spans="1:21" s="105" customFormat="1" x14ac:dyDescent="0.3">
      <c r="A7391"/>
      <c r="B7391"/>
      <c r="C7391"/>
      <c r="D7391"/>
      <c r="E7391"/>
      <c r="F7391"/>
      <c r="G7391"/>
      <c r="H7391"/>
      <c r="I7391"/>
      <c r="J7391" s="102"/>
      <c r="K7391"/>
      <c r="L7391" s="102"/>
      <c r="M7391" s="135"/>
      <c r="N7391"/>
      <c r="O7391"/>
      <c r="P7391"/>
      <c r="Q7391"/>
      <c r="R7391"/>
      <c r="S7391"/>
      <c r="T7391"/>
      <c r="U7391"/>
    </row>
    <row r="7392" spans="1:21" s="105" customFormat="1" x14ac:dyDescent="0.3">
      <c r="A7392"/>
      <c r="B7392"/>
      <c r="C7392"/>
      <c r="D7392"/>
      <c r="E7392"/>
      <c r="F7392"/>
      <c r="G7392"/>
      <c r="H7392"/>
      <c r="I7392"/>
      <c r="J7392" s="102"/>
      <c r="K7392"/>
      <c r="L7392" s="102"/>
      <c r="M7392" s="135"/>
      <c r="N7392"/>
      <c r="O7392"/>
      <c r="P7392"/>
      <c r="Q7392"/>
      <c r="R7392"/>
      <c r="S7392"/>
      <c r="T7392"/>
      <c r="U7392"/>
    </row>
    <row r="7393" spans="1:21" s="105" customFormat="1" x14ac:dyDescent="0.3">
      <c r="A7393"/>
      <c r="B7393"/>
      <c r="C7393"/>
      <c r="D7393"/>
      <c r="E7393"/>
      <c r="F7393"/>
      <c r="G7393"/>
      <c r="H7393"/>
      <c r="I7393"/>
      <c r="J7393" s="102"/>
      <c r="K7393"/>
      <c r="L7393" s="102"/>
      <c r="M7393" s="135"/>
      <c r="N7393"/>
      <c r="O7393"/>
      <c r="P7393"/>
      <c r="Q7393"/>
      <c r="R7393"/>
      <c r="S7393"/>
      <c r="T7393"/>
      <c r="U7393"/>
    </row>
    <row r="7394" spans="1:21" s="105" customFormat="1" x14ac:dyDescent="0.3">
      <c r="A7394"/>
      <c r="B7394"/>
      <c r="C7394"/>
      <c r="D7394"/>
      <c r="E7394"/>
      <c r="F7394"/>
      <c r="G7394"/>
      <c r="H7394"/>
      <c r="I7394"/>
      <c r="J7394" s="102"/>
      <c r="K7394"/>
      <c r="L7394" s="102"/>
      <c r="M7394" s="135"/>
      <c r="N7394"/>
      <c r="O7394"/>
      <c r="P7394"/>
      <c r="Q7394"/>
      <c r="R7394"/>
      <c r="S7394"/>
      <c r="T7394"/>
      <c r="U7394"/>
    </row>
    <row r="7395" spans="1:21" s="105" customFormat="1" x14ac:dyDescent="0.3">
      <c r="A7395"/>
      <c r="B7395"/>
      <c r="C7395"/>
      <c r="D7395"/>
      <c r="E7395"/>
      <c r="F7395"/>
      <c r="G7395"/>
      <c r="H7395"/>
      <c r="I7395"/>
      <c r="J7395" s="102"/>
      <c r="K7395"/>
      <c r="L7395" s="102"/>
      <c r="M7395" s="135"/>
      <c r="N7395"/>
      <c r="O7395"/>
      <c r="P7395"/>
      <c r="Q7395"/>
      <c r="R7395"/>
      <c r="S7395"/>
      <c r="T7395"/>
      <c r="U7395"/>
    </row>
    <row r="7396" spans="1:21" s="105" customFormat="1" x14ac:dyDescent="0.3">
      <c r="A7396"/>
      <c r="B7396"/>
      <c r="C7396"/>
      <c r="D7396"/>
      <c r="E7396"/>
      <c r="F7396"/>
      <c r="G7396"/>
      <c r="H7396"/>
      <c r="I7396"/>
      <c r="J7396" s="102"/>
      <c r="K7396"/>
      <c r="L7396" s="102"/>
      <c r="M7396" s="135"/>
      <c r="N7396"/>
      <c r="O7396"/>
      <c r="P7396"/>
      <c r="Q7396"/>
      <c r="R7396"/>
      <c r="S7396"/>
      <c r="T7396"/>
      <c r="U7396"/>
    </row>
    <row r="7397" spans="1:21" s="105" customFormat="1" x14ac:dyDescent="0.3">
      <c r="A7397"/>
      <c r="B7397"/>
      <c r="C7397"/>
      <c r="D7397"/>
      <c r="E7397"/>
      <c r="F7397"/>
      <c r="G7397"/>
      <c r="H7397"/>
      <c r="I7397"/>
      <c r="J7397" s="102"/>
      <c r="K7397"/>
      <c r="L7397" s="102"/>
      <c r="M7397" s="135"/>
      <c r="N7397"/>
      <c r="O7397"/>
      <c r="P7397"/>
      <c r="Q7397"/>
      <c r="R7397"/>
      <c r="S7397"/>
      <c r="T7397"/>
      <c r="U7397"/>
    </row>
    <row r="7398" spans="1:21" s="105" customFormat="1" x14ac:dyDescent="0.3">
      <c r="A7398"/>
      <c r="B7398"/>
      <c r="C7398"/>
      <c r="D7398"/>
      <c r="E7398"/>
      <c r="F7398"/>
      <c r="G7398"/>
      <c r="H7398"/>
      <c r="I7398"/>
      <c r="J7398" s="102"/>
      <c r="K7398"/>
      <c r="L7398" s="102"/>
      <c r="M7398" s="135"/>
      <c r="N7398"/>
      <c r="O7398"/>
      <c r="P7398"/>
      <c r="Q7398"/>
      <c r="R7398"/>
      <c r="S7398"/>
      <c r="T7398"/>
      <c r="U7398"/>
    </row>
    <row r="7399" spans="1:21" s="105" customFormat="1" x14ac:dyDescent="0.3">
      <c r="A7399"/>
      <c r="B7399"/>
      <c r="C7399"/>
      <c r="D7399"/>
      <c r="E7399"/>
      <c r="F7399"/>
      <c r="G7399"/>
      <c r="H7399"/>
      <c r="I7399"/>
      <c r="J7399" s="102"/>
      <c r="K7399"/>
      <c r="L7399" s="102"/>
      <c r="M7399" s="135"/>
      <c r="N7399"/>
      <c r="O7399"/>
      <c r="P7399"/>
      <c r="Q7399"/>
      <c r="R7399"/>
      <c r="S7399"/>
      <c r="T7399"/>
      <c r="U7399"/>
    </row>
    <row r="7400" spans="1:21" s="105" customFormat="1" x14ac:dyDescent="0.3">
      <c r="A7400"/>
      <c r="B7400"/>
      <c r="C7400"/>
      <c r="D7400"/>
      <c r="E7400"/>
      <c r="F7400"/>
      <c r="G7400"/>
      <c r="H7400"/>
      <c r="I7400"/>
      <c r="J7400" s="102"/>
      <c r="K7400"/>
      <c r="L7400" s="102"/>
      <c r="M7400" s="135"/>
      <c r="N7400"/>
      <c r="O7400"/>
      <c r="P7400"/>
      <c r="Q7400"/>
      <c r="R7400"/>
      <c r="S7400"/>
      <c r="T7400"/>
      <c r="U7400"/>
    </row>
    <row r="7401" spans="1:21" s="105" customFormat="1" x14ac:dyDescent="0.3">
      <c r="A7401"/>
      <c r="B7401"/>
      <c r="C7401"/>
      <c r="D7401"/>
      <c r="E7401"/>
      <c r="F7401"/>
      <c r="G7401"/>
      <c r="H7401"/>
      <c r="I7401"/>
      <c r="J7401" s="102"/>
      <c r="K7401"/>
      <c r="L7401" s="102"/>
      <c r="M7401" s="135"/>
      <c r="N7401"/>
      <c r="O7401"/>
      <c r="P7401"/>
      <c r="Q7401"/>
      <c r="R7401"/>
      <c r="S7401"/>
      <c r="T7401"/>
      <c r="U7401"/>
    </row>
    <row r="7402" spans="1:21" s="105" customFormat="1" x14ac:dyDescent="0.3">
      <c r="A7402"/>
      <c r="B7402"/>
      <c r="C7402"/>
      <c r="D7402"/>
      <c r="E7402"/>
      <c r="F7402"/>
      <c r="G7402"/>
      <c r="H7402"/>
      <c r="I7402"/>
      <c r="J7402" s="102"/>
      <c r="K7402"/>
      <c r="L7402" s="102"/>
      <c r="M7402" s="135"/>
      <c r="N7402"/>
      <c r="O7402"/>
      <c r="P7402"/>
      <c r="Q7402"/>
      <c r="R7402"/>
      <c r="S7402"/>
      <c r="T7402"/>
      <c r="U7402"/>
    </row>
    <row r="7403" spans="1:21" s="105" customFormat="1" x14ac:dyDescent="0.3">
      <c r="A7403"/>
      <c r="B7403"/>
      <c r="C7403"/>
      <c r="D7403"/>
      <c r="E7403"/>
      <c r="F7403"/>
      <c r="G7403"/>
      <c r="H7403"/>
      <c r="I7403"/>
      <c r="J7403" s="102"/>
      <c r="K7403"/>
      <c r="L7403" s="102"/>
      <c r="M7403" s="135"/>
      <c r="N7403"/>
      <c r="O7403"/>
      <c r="P7403"/>
      <c r="Q7403"/>
      <c r="R7403"/>
      <c r="S7403"/>
      <c r="T7403"/>
      <c r="U7403"/>
    </row>
    <row r="7404" spans="1:21" s="105" customFormat="1" x14ac:dyDescent="0.3">
      <c r="A7404"/>
      <c r="B7404"/>
      <c r="C7404"/>
      <c r="D7404"/>
      <c r="E7404"/>
      <c r="F7404"/>
      <c r="G7404"/>
      <c r="H7404"/>
      <c r="I7404"/>
      <c r="J7404" s="102"/>
      <c r="K7404"/>
      <c r="L7404" s="102"/>
      <c r="M7404" s="135"/>
      <c r="N7404"/>
      <c r="O7404"/>
      <c r="P7404"/>
      <c r="Q7404"/>
      <c r="R7404"/>
      <c r="S7404"/>
      <c r="T7404"/>
      <c r="U7404"/>
    </row>
    <row r="7405" spans="1:21" s="105" customFormat="1" x14ac:dyDescent="0.3">
      <c r="A7405"/>
      <c r="B7405"/>
      <c r="C7405"/>
      <c r="D7405"/>
      <c r="E7405"/>
      <c r="F7405"/>
      <c r="G7405"/>
      <c r="H7405"/>
      <c r="I7405"/>
      <c r="J7405" s="102"/>
      <c r="K7405"/>
      <c r="L7405" s="102"/>
      <c r="M7405" s="135"/>
      <c r="N7405"/>
      <c r="O7405"/>
      <c r="P7405"/>
      <c r="Q7405"/>
      <c r="R7405"/>
      <c r="S7405"/>
      <c r="T7405"/>
      <c r="U7405"/>
    </row>
    <row r="7406" spans="1:21" s="105" customFormat="1" x14ac:dyDescent="0.3">
      <c r="A7406"/>
      <c r="B7406"/>
      <c r="C7406"/>
      <c r="D7406"/>
      <c r="E7406"/>
      <c r="F7406"/>
      <c r="G7406"/>
      <c r="H7406"/>
      <c r="I7406"/>
      <c r="J7406" s="102"/>
      <c r="K7406"/>
      <c r="L7406" s="102"/>
      <c r="M7406" s="135"/>
      <c r="N7406"/>
      <c r="O7406"/>
      <c r="P7406"/>
      <c r="Q7406"/>
      <c r="R7406"/>
      <c r="S7406"/>
      <c r="T7406"/>
      <c r="U7406"/>
    </row>
    <row r="7407" spans="1:21" s="105" customFormat="1" x14ac:dyDescent="0.3">
      <c r="A7407"/>
      <c r="B7407"/>
      <c r="C7407"/>
      <c r="D7407"/>
      <c r="E7407"/>
      <c r="F7407"/>
      <c r="G7407"/>
      <c r="H7407"/>
      <c r="I7407"/>
      <c r="J7407" s="102"/>
      <c r="K7407"/>
      <c r="L7407" s="102"/>
      <c r="M7407" s="135"/>
      <c r="N7407"/>
      <c r="O7407"/>
      <c r="P7407"/>
      <c r="Q7407"/>
      <c r="R7407"/>
      <c r="S7407"/>
      <c r="T7407"/>
      <c r="U7407"/>
    </row>
    <row r="7408" spans="1:21" s="105" customFormat="1" x14ac:dyDescent="0.3">
      <c r="A7408"/>
      <c r="B7408"/>
      <c r="C7408"/>
      <c r="D7408"/>
      <c r="E7408"/>
      <c r="F7408"/>
      <c r="G7408"/>
      <c r="H7408"/>
      <c r="I7408"/>
      <c r="J7408" s="102"/>
      <c r="K7408"/>
      <c r="L7408" s="102"/>
      <c r="M7408" s="135"/>
      <c r="N7408"/>
      <c r="O7408"/>
      <c r="P7408"/>
      <c r="Q7408"/>
      <c r="R7408"/>
      <c r="S7408"/>
      <c r="T7408"/>
      <c r="U7408"/>
    </row>
    <row r="7409" spans="1:21" s="105" customFormat="1" x14ac:dyDescent="0.3">
      <c r="A7409"/>
      <c r="B7409"/>
      <c r="C7409"/>
      <c r="D7409"/>
      <c r="E7409"/>
      <c r="F7409"/>
      <c r="G7409"/>
      <c r="H7409"/>
      <c r="I7409"/>
      <c r="J7409" s="102"/>
      <c r="K7409"/>
      <c r="L7409" s="102"/>
      <c r="M7409" s="135"/>
      <c r="N7409"/>
      <c r="O7409"/>
      <c r="P7409"/>
      <c r="Q7409"/>
      <c r="R7409"/>
      <c r="S7409"/>
      <c r="T7409"/>
      <c r="U7409"/>
    </row>
    <row r="7410" spans="1:21" s="105" customFormat="1" x14ac:dyDescent="0.3">
      <c r="A7410"/>
      <c r="B7410"/>
      <c r="C7410"/>
      <c r="D7410"/>
      <c r="E7410"/>
      <c r="F7410"/>
      <c r="G7410"/>
      <c r="H7410"/>
      <c r="I7410"/>
      <c r="J7410" s="102"/>
      <c r="K7410"/>
      <c r="L7410" s="102"/>
      <c r="M7410" s="135"/>
      <c r="N7410"/>
      <c r="O7410"/>
      <c r="P7410"/>
      <c r="Q7410"/>
      <c r="R7410"/>
      <c r="S7410"/>
      <c r="T7410"/>
      <c r="U7410"/>
    </row>
    <row r="7411" spans="1:21" s="105" customFormat="1" x14ac:dyDescent="0.3">
      <c r="A7411"/>
      <c r="B7411"/>
      <c r="C7411"/>
      <c r="D7411"/>
      <c r="E7411"/>
      <c r="F7411"/>
      <c r="G7411"/>
      <c r="H7411"/>
      <c r="I7411"/>
      <c r="J7411" s="102"/>
      <c r="K7411"/>
      <c r="L7411" s="102"/>
      <c r="M7411" s="135"/>
      <c r="N7411"/>
      <c r="O7411"/>
      <c r="P7411"/>
      <c r="Q7411"/>
      <c r="R7411"/>
      <c r="S7411"/>
      <c r="T7411"/>
      <c r="U7411"/>
    </row>
    <row r="7412" spans="1:21" s="105" customFormat="1" x14ac:dyDescent="0.3">
      <c r="A7412"/>
      <c r="B7412"/>
      <c r="C7412"/>
      <c r="D7412"/>
      <c r="E7412"/>
      <c r="F7412"/>
      <c r="G7412"/>
      <c r="H7412"/>
      <c r="I7412"/>
      <c r="J7412" s="102"/>
      <c r="K7412"/>
      <c r="L7412" s="102"/>
      <c r="M7412" s="135"/>
      <c r="N7412"/>
      <c r="O7412"/>
      <c r="P7412"/>
      <c r="Q7412"/>
      <c r="R7412"/>
      <c r="S7412"/>
      <c r="T7412"/>
      <c r="U7412"/>
    </row>
    <row r="7413" spans="1:21" s="105" customFormat="1" x14ac:dyDescent="0.3">
      <c r="A7413"/>
      <c r="B7413"/>
      <c r="C7413"/>
      <c r="D7413"/>
      <c r="E7413"/>
      <c r="F7413"/>
      <c r="G7413"/>
      <c r="H7413"/>
      <c r="I7413"/>
      <c r="J7413" s="102"/>
      <c r="K7413"/>
      <c r="L7413" s="102"/>
      <c r="M7413" s="135"/>
      <c r="N7413"/>
      <c r="O7413"/>
      <c r="P7413"/>
      <c r="Q7413"/>
      <c r="R7413"/>
      <c r="S7413"/>
      <c r="T7413"/>
      <c r="U7413"/>
    </row>
    <row r="7414" spans="1:21" s="105" customFormat="1" x14ac:dyDescent="0.3">
      <c r="A7414"/>
      <c r="B7414"/>
      <c r="C7414"/>
      <c r="D7414"/>
      <c r="E7414"/>
      <c r="F7414"/>
      <c r="G7414"/>
      <c r="H7414"/>
      <c r="I7414"/>
      <c r="J7414" s="102"/>
      <c r="K7414"/>
      <c r="L7414" s="102"/>
      <c r="M7414" s="135"/>
      <c r="N7414"/>
      <c r="O7414"/>
      <c r="P7414"/>
      <c r="Q7414"/>
      <c r="R7414"/>
      <c r="S7414"/>
      <c r="T7414"/>
      <c r="U7414"/>
    </row>
    <row r="7415" spans="1:21" s="105" customFormat="1" x14ac:dyDescent="0.3">
      <c r="A7415"/>
      <c r="B7415"/>
      <c r="C7415"/>
      <c r="D7415"/>
      <c r="E7415"/>
      <c r="F7415"/>
      <c r="G7415"/>
      <c r="H7415"/>
      <c r="I7415"/>
      <c r="J7415" s="102"/>
      <c r="K7415"/>
      <c r="L7415" s="102"/>
      <c r="M7415" s="135"/>
      <c r="N7415"/>
      <c r="O7415"/>
      <c r="P7415"/>
      <c r="Q7415"/>
      <c r="R7415"/>
      <c r="S7415"/>
      <c r="T7415"/>
      <c r="U7415"/>
    </row>
    <row r="7416" spans="1:21" s="105" customFormat="1" x14ac:dyDescent="0.3">
      <c r="A7416"/>
      <c r="B7416"/>
      <c r="C7416"/>
      <c r="D7416"/>
      <c r="E7416"/>
      <c r="F7416"/>
      <c r="G7416"/>
      <c r="H7416"/>
      <c r="I7416"/>
      <c r="J7416" s="102"/>
      <c r="K7416"/>
      <c r="L7416" s="102"/>
      <c r="M7416" s="135"/>
      <c r="N7416"/>
      <c r="O7416"/>
      <c r="P7416"/>
      <c r="Q7416"/>
      <c r="R7416"/>
      <c r="S7416"/>
      <c r="T7416"/>
      <c r="U7416"/>
    </row>
    <row r="7417" spans="1:21" s="105" customFormat="1" x14ac:dyDescent="0.3">
      <c r="A7417"/>
      <c r="B7417"/>
      <c r="C7417"/>
      <c r="D7417"/>
      <c r="E7417"/>
      <c r="F7417"/>
      <c r="G7417"/>
      <c r="H7417"/>
      <c r="I7417"/>
      <c r="J7417" s="102"/>
      <c r="K7417"/>
      <c r="L7417" s="102"/>
      <c r="M7417" s="135"/>
      <c r="N7417"/>
      <c r="O7417"/>
      <c r="P7417"/>
      <c r="Q7417"/>
      <c r="R7417"/>
      <c r="S7417"/>
      <c r="T7417"/>
      <c r="U7417"/>
    </row>
    <row r="7418" spans="1:21" s="105" customFormat="1" x14ac:dyDescent="0.3">
      <c r="A7418"/>
      <c r="B7418"/>
      <c r="C7418"/>
      <c r="D7418"/>
      <c r="E7418"/>
      <c r="F7418"/>
      <c r="G7418"/>
      <c r="H7418"/>
      <c r="I7418"/>
      <c r="J7418" s="102"/>
      <c r="K7418"/>
      <c r="L7418" s="102"/>
      <c r="M7418" s="135"/>
      <c r="N7418"/>
      <c r="O7418"/>
      <c r="P7418"/>
      <c r="Q7418"/>
      <c r="R7418"/>
      <c r="S7418"/>
      <c r="T7418"/>
      <c r="U7418"/>
    </row>
    <row r="7419" spans="1:21" s="105" customFormat="1" x14ac:dyDescent="0.3">
      <c r="A7419"/>
      <c r="B7419"/>
      <c r="C7419"/>
      <c r="D7419"/>
      <c r="E7419"/>
      <c r="F7419"/>
      <c r="G7419"/>
      <c r="H7419"/>
      <c r="I7419"/>
      <c r="J7419" s="102"/>
      <c r="K7419"/>
      <c r="L7419" s="102"/>
      <c r="M7419" s="135"/>
      <c r="N7419"/>
      <c r="O7419"/>
      <c r="P7419"/>
      <c r="Q7419"/>
      <c r="R7419"/>
      <c r="S7419"/>
      <c r="T7419"/>
      <c r="U7419"/>
    </row>
    <row r="7420" spans="1:21" s="105" customFormat="1" x14ac:dyDescent="0.3">
      <c r="A7420"/>
      <c r="B7420"/>
      <c r="C7420"/>
      <c r="D7420"/>
      <c r="E7420"/>
      <c r="F7420"/>
      <c r="G7420"/>
      <c r="H7420"/>
      <c r="I7420"/>
      <c r="J7420" s="102"/>
      <c r="K7420"/>
      <c r="L7420" s="102"/>
      <c r="M7420" s="135"/>
      <c r="N7420"/>
      <c r="O7420"/>
      <c r="P7420"/>
      <c r="Q7420"/>
      <c r="R7420"/>
      <c r="S7420"/>
      <c r="T7420"/>
      <c r="U7420"/>
    </row>
    <row r="7421" spans="1:21" s="105" customFormat="1" x14ac:dyDescent="0.3">
      <c r="A7421"/>
      <c r="B7421"/>
      <c r="C7421"/>
      <c r="D7421"/>
      <c r="E7421"/>
      <c r="F7421"/>
      <c r="G7421"/>
      <c r="H7421"/>
      <c r="I7421"/>
      <c r="J7421" s="102"/>
      <c r="K7421"/>
      <c r="L7421" s="102"/>
      <c r="M7421" s="135"/>
      <c r="N7421"/>
      <c r="O7421"/>
      <c r="P7421"/>
      <c r="Q7421"/>
      <c r="R7421"/>
      <c r="S7421"/>
      <c r="T7421"/>
      <c r="U7421"/>
    </row>
    <row r="7422" spans="1:21" s="105" customFormat="1" x14ac:dyDescent="0.3">
      <c r="A7422"/>
      <c r="B7422"/>
      <c r="C7422"/>
      <c r="D7422"/>
      <c r="E7422"/>
      <c r="F7422"/>
      <c r="G7422"/>
      <c r="H7422"/>
      <c r="I7422"/>
      <c r="J7422" s="102"/>
      <c r="K7422"/>
      <c r="L7422" s="102"/>
      <c r="M7422" s="135"/>
      <c r="N7422"/>
      <c r="O7422"/>
      <c r="P7422"/>
      <c r="Q7422"/>
      <c r="R7422"/>
      <c r="S7422"/>
      <c r="T7422"/>
      <c r="U7422"/>
    </row>
    <row r="7423" spans="1:21" s="105" customFormat="1" x14ac:dyDescent="0.3">
      <c r="A7423"/>
      <c r="B7423"/>
      <c r="C7423"/>
      <c r="D7423"/>
      <c r="E7423"/>
      <c r="F7423"/>
      <c r="G7423"/>
      <c r="H7423"/>
      <c r="I7423"/>
      <c r="J7423" s="102"/>
      <c r="K7423"/>
      <c r="L7423" s="102"/>
      <c r="M7423" s="135"/>
      <c r="N7423"/>
      <c r="O7423"/>
      <c r="P7423"/>
      <c r="Q7423"/>
      <c r="R7423"/>
      <c r="S7423"/>
      <c r="T7423"/>
      <c r="U7423"/>
    </row>
  </sheetData>
  <sheetProtection sheet="1" objects="1" scenarios="1" selectLockedCells="1"/>
  <conditionalFormatting sqref="F2">
    <cfRule type="dataBar" priority="52">
      <dataBar>
        <cfvo type="num" val="1"/>
        <cfvo type="num" val="10"/>
        <color theme="0" tint="-0.14999847407452621"/>
      </dataBar>
    </cfRule>
  </conditionalFormatting>
  <conditionalFormatting sqref="D2">
    <cfRule type="cellIs" dxfId="7" priority="50" operator="notEqual">
      <formula>1</formula>
    </cfRule>
    <cfRule type="cellIs" dxfId="6" priority="51" operator="equal">
      <formula>1</formula>
    </cfRule>
  </conditionalFormatting>
  <conditionalFormatting sqref="F3:F35">
    <cfRule type="dataBar" priority="38">
      <dataBar>
        <cfvo type="num" val="1"/>
        <cfvo type="num" val="10"/>
        <color theme="0" tint="-0.14999847407452621"/>
      </dataBar>
    </cfRule>
  </conditionalFormatting>
  <conditionalFormatting sqref="D3:D35">
    <cfRule type="cellIs" dxfId="5" priority="36" operator="notEqual">
      <formula>1</formula>
    </cfRule>
    <cfRule type="cellIs" dxfId="4" priority="37" operator="equal">
      <formula>1</formula>
    </cfRule>
  </conditionalFormatting>
  <conditionalFormatting sqref="F36:F50">
    <cfRule type="dataBar" priority="24">
      <dataBar>
        <cfvo type="num" val="1"/>
        <cfvo type="num" val="10"/>
        <color theme="0" tint="-0.14999847407452621"/>
      </dataBar>
    </cfRule>
  </conditionalFormatting>
  <conditionalFormatting sqref="D36:D50">
    <cfRule type="cellIs" dxfId="3" priority="22" operator="notEqual">
      <formula>1</formula>
    </cfRule>
    <cfRule type="cellIs" dxfId="2" priority="23" operator="equal">
      <formula>1</formula>
    </cfRule>
  </conditionalFormatting>
  <conditionalFormatting sqref="F51:F60">
    <cfRule type="dataBar" priority="10">
      <dataBar>
        <cfvo type="num" val="1"/>
        <cfvo type="num" val="10"/>
        <color theme="0" tint="-0.14999847407452621"/>
      </dataBar>
    </cfRule>
  </conditionalFormatting>
  <conditionalFormatting sqref="D51:D60">
    <cfRule type="cellIs" dxfId="1" priority="8" operator="notEqual">
      <formula>1</formula>
    </cfRule>
    <cfRule type="cellIs" dxfId="0" priority="9" operator="equal">
      <formula>1</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53" id="{C3AFBAFE-E4DE-4611-A9DD-17D76D081CC4}">
            <x14:iconSet reverse="1">
              <x14:cfvo type="percent">
                <xm:f>0</xm:f>
              </x14:cfvo>
              <x14:cfvo type="formula">
                <xm:f>Summary!$P$5</xm:f>
              </x14:cfvo>
              <x14:cfvo type="formula">
                <xm:f>Summary!$P$4</xm:f>
              </x14:cfvo>
            </x14:iconSet>
          </x14:cfRule>
          <xm:sqref>H2:I2 K2</xm:sqref>
        </x14:conditionalFormatting>
        <x14:conditionalFormatting xmlns:xm="http://schemas.microsoft.com/office/excel/2006/main">
          <x14:cfRule type="iconSet" priority="54" id="{93374FF0-950A-4235-A9BC-B1BDCA773266}">
            <x14:iconSet>
              <x14:cfvo type="percent">
                <xm:f>0</xm:f>
              </x14:cfvo>
              <x14:cfvo type="formula">
                <xm:f>Summary!$P$3</xm:f>
              </x14:cfvo>
              <x14:cfvo type="formula">
                <xm:f>Summary!$P$2</xm:f>
              </x14:cfvo>
            </x14:iconSet>
          </x14:cfRule>
          <xm:sqref>G2</xm:sqref>
        </x14:conditionalFormatting>
        <x14:conditionalFormatting xmlns:xm="http://schemas.microsoft.com/office/excel/2006/main">
          <x14:cfRule type="iconSet" priority="55" id="{5C25FB5C-8FFB-4513-8850-616777599284}">
            <x14:iconSet reverse="1">
              <x14:cfvo type="percent">
                <xm:f>0</xm:f>
              </x14:cfvo>
              <x14:cfvo type="formula">
                <xm:f>Summary!$P$5</xm:f>
              </x14:cfvo>
              <x14:cfvo type="formula">
                <xm:f>Summary!$P$4</xm:f>
              </x14:cfvo>
            </x14:iconSet>
          </x14:cfRule>
          <xm:sqref>H2:I2 K2</xm:sqref>
        </x14:conditionalFormatting>
        <x14:conditionalFormatting xmlns:xm="http://schemas.microsoft.com/office/excel/2006/main">
          <x14:cfRule type="iconSet" priority="56" id="{65436E69-1465-48D1-958C-992828E347B8}">
            <x14:iconSet>
              <x14:cfvo type="percent">
                <xm:f>0</xm:f>
              </x14:cfvo>
              <x14:cfvo type="formula">
                <xm:f>Summary!$P$3</xm:f>
              </x14:cfvo>
              <x14:cfvo type="formula">
                <xm:f>Summary!$P$2</xm:f>
              </x14:cfvo>
            </x14:iconSet>
          </x14:cfRule>
          <xm:sqref>G2</xm:sqref>
        </x14:conditionalFormatting>
        <x14:conditionalFormatting xmlns:xm="http://schemas.microsoft.com/office/excel/2006/main">
          <x14:cfRule type="iconSet" priority="49" id="{61794CF2-E715-475B-A929-2E6FEA7C6CDD}">
            <x14:iconSet reverse="1">
              <x14:cfvo type="percent">
                <xm:f>0</xm:f>
              </x14:cfvo>
              <x14:cfvo type="formula">
                <xm:f>Summary!$P$5</xm:f>
              </x14:cfvo>
              <x14:cfvo type="formula">
                <xm:f>Summary!$P$4</xm:f>
              </x14:cfvo>
            </x14:iconSet>
          </x14:cfRule>
          <xm:sqref>H2:I2 K2</xm:sqref>
        </x14:conditionalFormatting>
        <x14:conditionalFormatting xmlns:xm="http://schemas.microsoft.com/office/excel/2006/main">
          <x14:cfRule type="iconSet" priority="48" id="{BD19A8BE-EA2F-4AEB-A184-8A2AC962E23A}">
            <x14:iconSet>
              <x14:cfvo type="percent">
                <xm:f>0</xm:f>
              </x14:cfvo>
              <x14:cfvo type="formula">
                <xm:f>Summary!$P$3</xm:f>
              </x14:cfvo>
              <x14:cfvo type="formula">
                <xm:f>Summary!$P$2</xm:f>
              </x14:cfvo>
            </x14:iconSet>
          </x14:cfRule>
          <xm:sqref>G2</xm:sqref>
        </x14:conditionalFormatting>
        <x14:conditionalFormatting xmlns:xm="http://schemas.microsoft.com/office/excel/2006/main">
          <x14:cfRule type="iconSet" priority="47" id="{23BA99E8-781D-4960-9A9E-9433D7DF456C}">
            <x14:iconSet>
              <x14:cfvo type="percent">
                <xm:f>0</xm:f>
              </x14:cfvo>
              <x14:cfvo type="formula">
                <xm:f>Summary!$P$3</xm:f>
              </x14:cfvo>
              <x14:cfvo type="formula">
                <xm:f>Summary!$P$2</xm:f>
              </x14:cfvo>
            </x14:iconSet>
          </x14:cfRule>
          <xm:sqref>G2</xm:sqref>
        </x14:conditionalFormatting>
        <x14:conditionalFormatting xmlns:xm="http://schemas.microsoft.com/office/excel/2006/main">
          <x14:cfRule type="iconSet" priority="46" id="{15D62A8C-AB36-4F5A-ABB3-9E1FF2E45DFD}">
            <x14:iconSet>
              <x14:cfvo type="percent">
                <xm:f>0</xm:f>
              </x14:cfvo>
              <x14:cfvo type="formula">
                <xm:f>Summary!$P$3</xm:f>
              </x14:cfvo>
              <x14:cfvo type="formula">
                <xm:f>Summary!$P$2</xm:f>
              </x14:cfvo>
            </x14:iconSet>
          </x14:cfRule>
          <xm:sqref>G2</xm:sqref>
        </x14:conditionalFormatting>
        <x14:conditionalFormatting xmlns:xm="http://schemas.microsoft.com/office/excel/2006/main">
          <x14:cfRule type="iconSet" priority="45" id="{39AC9D60-C2C7-4D1A-8A5A-3E593AAC9C52}">
            <x14:iconSet>
              <x14:cfvo type="percent">
                <xm:f>0</xm:f>
              </x14:cfvo>
              <x14:cfvo type="formula">
                <xm:f>Summary!$P$3</xm:f>
              </x14:cfvo>
              <x14:cfvo type="formula">
                <xm:f>Summary!$P$2</xm:f>
              </x14:cfvo>
            </x14:iconSet>
          </x14:cfRule>
          <xm:sqref>G2</xm:sqref>
        </x14:conditionalFormatting>
        <x14:conditionalFormatting xmlns:xm="http://schemas.microsoft.com/office/excel/2006/main">
          <x14:cfRule type="iconSet" priority="44" id="{7578C600-1C7C-4723-95AE-D4E97BCDCB00}">
            <x14:iconSet>
              <x14:cfvo type="percent">
                <xm:f>0</xm:f>
              </x14:cfvo>
              <x14:cfvo type="formula">
                <xm:f>Summary!$P$3</xm:f>
              </x14:cfvo>
              <x14:cfvo type="formula">
                <xm:f>Summary!$P$2</xm:f>
              </x14:cfvo>
            </x14:iconSet>
          </x14:cfRule>
          <xm:sqref>G2</xm:sqref>
        </x14:conditionalFormatting>
        <x14:conditionalFormatting xmlns:xm="http://schemas.microsoft.com/office/excel/2006/main">
          <x14:cfRule type="iconSet" priority="43" id="{1A78D282-A779-4B39-9110-0387CCBB02E2}">
            <x14:iconSet>
              <x14:cfvo type="percent">
                <xm:f>0</xm:f>
              </x14:cfvo>
              <x14:cfvo type="formula">
                <xm:f>Summary!$P$3</xm:f>
              </x14:cfvo>
              <x14:cfvo type="formula">
                <xm:f>Summary!$P$2</xm:f>
              </x14:cfvo>
            </x14:iconSet>
          </x14:cfRule>
          <xm:sqref>G2</xm:sqref>
        </x14:conditionalFormatting>
        <x14:conditionalFormatting xmlns:xm="http://schemas.microsoft.com/office/excel/2006/main">
          <x14:cfRule type="iconSet" priority="39" id="{C36D59DB-ECF4-44D7-9A20-CBB263F9E2F6}">
            <x14:iconSet reverse="1">
              <x14:cfvo type="percent">
                <xm:f>0</xm:f>
              </x14:cfvo>
              <x14:cfvo type="formula">
                <xm:f>Summary!$P$5</xm:f>
              </x14:cfvo>
              <x14:cfvo type="formula">
                <xm:f>Summary!$P$4</xm:f>
              </x14:cfvo>
            </x14:iconSet>
          </x14:cfRule>
          <xm:sqref>H3:I35 K3:K35</xm:sqref>
        </x14:conditionalFormatting>
        <x14:conditionalFormatting xmlns:xm="http://schemas.microsoft.com/office/excel/2006/main">
          <x14:cfRule type="iconSet" priority="40" id="{48AAEB77-C42A-462D-8665-3ACA6AA9322C}">
            <x14:iconSet>
              <x14:cfvo type="percent">
                <xm:f>0</xm:f>
              </x14:cfvo>
              <x14:cfvo type="formula">
                <xm:f>Summary!$P$3</xm:f>
              </x14:cfvo>
              <x14:cfvo type="formula">
                <xm:f>Summary!$P$2</xm:f>
              </x14:cfvo>
            </x14:iconSet>
          </x14:cfRule>
          <xm:sqref>G3:G35</xm:sqref>
        </x14:conditionalFormatting>
        <x14:conditionalFormatting xmlns:xm="http://schemas.microsoft.com/office/excel/2006/main">
          <x14:cfRule type="iconSet" priority="41" id="{D085258A-0D98-40D5-AEFD-CC9150F4ADE4}">
            <x14:iconSet reverse="1">
              <x14:cfvo type="percent">
                <xm:f>0</xm:f>
              </x14:cfvo>
              <x14:cfvo type="formula">
                <xm:f>Summary!$P$5</xm:f>
              </x14:cfvo>
              <x14:cfvo type="formula">
                <xm:f>Summary!$P$4</xm:f>
              </x14:cfvo>
            </x14:iconSet>
          </x14:cfRule>
          <xm:sqref>H3:I35 K3:K35</xm:sqref>
        </x14:conditionalFormatting>
        <x14:conditionalFormatting xmlns:xm="http://schemas.microsoft.com/office/excel/2006/main">
          <x14:cfRule type="iconSet" priority="42" id="{6FED3727-0FFA-421E-9137-06EA1D96EC8C}">
            <x14:iconSet>
              <x14:cfvo type="percent">
                <xm:f>0</xm:f>
              </x14:cfvo>
              <x14:cfvo type="formula">
                <xm:f>Summary!$P$3</xm:f>
              </x14:cfvo>
              <x14:cfvo type="formula">
                <xm:f>Summary!$P$2</xm:f>
              </x14:cfvo>
            </x14:iconSet>
          </x14:cfRule>
          <xm:sqref>G3:G35</xm:sqref>
        </x14:conditionalFormatting>
        <x14:conditionalFormatting xmlns:xm="http://schemas.microsoft.com/office/excel/2006/main">
          <x14:cfRule type="iconSet" priority="35" id="{27FA6D13-933E-4FA4-94B7-B83553CB488C}">
            <x14:iconSet reverse="1">
              <x14:cfvo type="percent">
                <xm:f>0</xm:f>
              </x14:cfvo>
              <x14:cfvo type="formula">
                <xm:f>Summary!$P$5</xm:f>
              </x14:cfvo>
              <x14:cfvo type="formula">
                <xm:f>Summary!$P$4</xm:f>
              </x14:cfvo>
            </x14:iconSet>
          </x14:cfRule>
          <xm:sqref>H3:I35 K3:K35</xm:sqref>
        </x14:conditionalFormatting>
        <x14:conditionalFormatting xmlns:xm="http://schemas.microsoft.com/office/excel/2006/main">
          <x14:cfRule type="iconSet" priority="34" id="{51483909-3E52-4D32-BDD3-5060CDB68B05}">
            <x14:iconSet>
              <x14:cfvo type="percent">
                <xm:f>0</xm:f>
              </x14:cfvo>
              <x14:cfvo type="formula">
                <xm:f>Summary!$P$3</xm:f>
              </x14:cfvo>
              <x14:cfvo type="formula">
                <xm:f>Summary!$P$2</xm:f>
              </x14:cfvo>
            </x14:iconSet>
          </x14:cfRule>
          <xm:sqref>G3:G35</xm:sqref>
        </x14:conditionalFormatting>
        <x14:conditionalFormatting xmlns:xm="http://schemas.microsoft.com/office/excel/2006/main">
          <x14:cfRule type="iconSet" priority="33" id="{59FA5FC1-1A59-44F1-84E4-FD71F6C0A19D}">
            <x14:iconSet>
              <x14:cfvo type="percent">
                <xm:f>0</xm:f>
              </x14:cfvo>
              <x14:cfvo type="formula">
                <xm:f>Summary!$P$3</xm:f>
              </x14:cfvo>
              <x14:cfvo type="formula">
                <xm:f>Summary!$P$2</xm:f>
              </x14:cfvo>
            </x14:iconSet>
          </x14:cfRule>
          <xm:sqref>G3:G35</xm:sqref>
        </x14:conditionalFormatting>
        <x14:conditionalFormatting xmlns:xm="http://schemas.microsoft.com/office/excel/2006/main">
          <x14:cfRule type="iconSet" priority="32" id="{6B834983-706D-4167-A97F-ED75B0088EC2}">
            <x14:iconSet>
              <x14:cfvo type="percent">
                <xm:f>0</xm:f>
              </x14:cfvo>
              <x14:cfvo type="formula">
                <xm:f>Summary!$P$3</xm:f>
              </x14:cfvo>
              <x14:cfvo type="formula">
                <xm:f>Summary!$P$2</xm:f>
              </x14:cfvo>
            </x14:iconSet>
          </x14:cfRule>
          <xm:sqref>G3:G35</xm:sqref>
        </x14:conditionalFormatting>
        <x14:conditionalFormatting xmlns:xm="http://schemas.microsoft.com/office/excel/2006/main">
          <x14:cfRule type="iconSet" priority="31" id="{EEAE6EA2-FF05-498F-86CB-F24516C3B272}">
            <x14:iconSet>
              <x14:cfvo type="percent">
                <xm:f>0</xm:f>
              </x14:cfvo>
              <x14:cfvo type="formula">
                <xm:f>Summary!$P$3</xm:f>
              </x14:cfvo>
              <x14:cfvo type="formula">
                <xm:f>Summary!$P$2</xm:f>
              </x14:cfvo>
            </x14:iconSet>
          </x14:cfRule>
          <xm:sqref>G3:G35</xm:sqref>
        </x14:conditionalFormatting>
        <x14:conditionalFormatting xmlns:xm="http://schemas.microsoft.com/office/excel/2006/main">
          <x14:cfRule type="iconSet" priority="30" id="{16F3FB65-3948-4E7F-93F0-753F4F8C61FA}">
            <x14:iconSet>
              <x14:cfvo type="percent">
                <xm:f>0</xm:f>
              </x14:cfvo>
              <x14:cfvo type="formula">
                <xm:f>Summary!$P$3</xm:f>
              </x14:cfvo>
              <x14:cfvo type="formula">
                <xm:f>Summary!$P$2</xm:f>
              </x14:cfvo>
            </x14:iconSet>
          </x14:cfRule>
          <xm:sqref>G3:G35</xm:sqref>
        </x14:conditionalFormatting>
        <x14:conditionalFormatting xmlns:xm="http://schemas.microsoft.com/office/excel/2006/main">
          <x14:cfRule type="iconSet" priority="29" id="{969A7E19-8A41-42A4-A6C1-2F95FB4C897C}">
            <x14:iconSet>
              <x14:cfvo type="percent">
                <xm:f>0</xm:f>
              </x14:cfvo>
              <x14:cfvo type="formula">
                <xm:f>Summary!$P$3</xm:f>
              </x14:cfvo>
              <x14:cfvo type="formula">
                <xm:f>Summary!$P$2</xm:f>
              </x14:cfvo>
            </x14:iconSet>
          </x14:cfRule>
          <xm:sqref>G3:G35</xm:sqref>
        </x14:conditionalFormatting>
        <x14:conditionalFormatting xmlns:xm="http://schemas.microsoft.com/office/excel/2006/main">
          <x14:cfRule type="iconSet" priority="25" id="{1D0CBBA1-575D-4F21-8262-1A0ADCDD0997}">
            <x14:iconSet reverse="1">
              <x14:cfvo type="percent">
                <xm:f>0</xm:f>
              </x14:cfvo>
              <x14:cfvo type="formula">
                <xm:f>Summary!$P$5</xm:f>
              </x14:cfvo>
              <x14:cfvo type="formula">
                <xm:f>Summary!$P$4</xm:f>
              </x14:cfvo>
            </x14:iconSet>
          </x14:cfRule>
          <xm:sqref>H36:I50 K36:K50</xm:sqref>
        </x14:conditionalFormatting>
        <x14:conditionalFormatting xmlns:xm="http://schemas.microsoft.com/office/excel/2006/main">
          <x14:cfRule type="iconSet" priority="26" id="{5DB08DEC-FD1B-48C1-B65D-CAC1DFC0F2DF}">
            <x14:iconSet>
              <x14:cfvo type="percent">
                <xm:f>0</xm:f>
              </x14:cfvo>
              <x14:cfvo type="formula">
                <xm:f>Summary!$P$3</xm:f>
              </x14:cfvo>
              <x14:cfvo type="formula">
                <xm:f>Summary!$P$2</xm:f>
              </x14:cfvo>
            </x14:iconSet>
          </x14:cfRule>
          <xm:sqref>G36:G50</xm:sqref>
        </x14:conditionalFormatting>
        <x14:conditionalFormatting xmlns:xm="http://schemas.microsoft.com/office/excel/2006/main">
          <x14:cfRule type="iconSet" priority="27" id="{7FBAB996-A071-45E6-99FD-7BD48AE7091C}">
            <x14:iconSet reverse="1">
              <x14:cfvo type="percent">
                <xm:f>0</xm:f>
              </x14:cfvo>
              <x14:cfvo type="formula">
                <xm:f>Summary!$P$5</xm:f>
              </x14:cfvo>
              <x14:cfvo type="formula">
                <xm:f>Summary!$P$4</xm:f>
              </x14:cfvo>
            </x14:iconSet>
          </x14:cfRule>
          <xm:sqref>H36:I50 K36:K50</xm:sqref>
        </x14:conditionalFormatting>
        <x14:conditionalFormatting xmlns:xm="http://schemas.microsoft.com/office/excel/2006/main">
          <x14:cfRule type="iconSet" priority="28" id="{5E8E6272-EB94-4D09-BE30-F6625B2C244F}">
            <x14:iconSet>
              <x14:cfvo type="percent">
                <xm:f>0</xm:f>
              </x14:cfvo>
              <x14:cfvo type="formula">
                <xm:f>Summary!$P$3</xm:f>
              </x14:cfvo>
              <x14:cfvo type="formula">
                <xm:f>Summary!$P$2</xm:f>
              </x14:cfvo>
            </x14:iconSet>
          </x14:cfRule>
          <xm:sqref>G36:G50</xm:sqref>
        </x14:conditionalFormatting>
        <x14:conditionalFormatting xmlns:xm="http://schemas.microsoft.com/office/excel/2006/main">
          <x14:cfRule type="iconSet" priority="21" id="{34F16748-A09A-4494-80D9-2A21C29CFD98}">
            <x14:iconSet reverse="1">
              <x14:cfvo type="percent">
                <xm:f>0</xm:f>
              </x14:cfvo>
              <x14:cfvo type="formula">
                <xm:f>Summary!$P$5</xm:f>
              </x14:cfvo>
              <x14:cfvo type="formula">
                <xm:f>Summary!$P$4</xm:f>
              </x14:cfvo>
            </x14:iconSet>
          </x14:cfRule>
          <xm:sqref>H36:I50 K36:K50</xm:sqref>
        </x14:conditionalFormatting>
        <x14:conditionalFormatting xmlns:xm="http://schemas.microsoft.com/office/excel/2006/main">
          <x14:cfRule type="iconSet" priority="20" id="{6D7F11F8-0C59-4505-832A-546F76A54DA1}">
            <x14:iconSet>
              <x14:cfvo type="percent">
                <xm:f>0</xm:f>
              </x14:cfvo>
              <x14:cfvo type="formula">
                <xm:f>Summary!$P$3</xm:f>
              </x14:cfvo>
              <x14:cfvo type="formula">
                <xm:f>Summary!$P$2</xm:f>
              </x14:cfvo>
            </x14:iconSet>
          </x14:cfRule>
          <xm:sqref>G36:G50</xm:sqref>
        </x14:conditionalFormatting>
        <x14:conditionalFormatting xmlns:xm="http://schemas.microsoft.com/office/excel/2006/main">
          <x14:cfRule type="iconSet" priority="19" id="{E89AC1C9-49B1-4E94-81B3-ADE5A7A3DB30}">
            <x14:iconSet>
              <x14:cfvo type="percent">
                <xm:f>0</xm:f>
              </x14:cfvo>
              <x14:cfvo type="formula">
                <xm:f>Summary!$P$3</xm:f>
              </x14:cfvo>
              <x14:cfvo type="formula">
                <xm:f>Summary!$P$2</xm:f>
              </x14:cfvo>
            </x14:iconSet>
          </x14:cfRule>
          <xm:sqref>G36:G50</xm:sqref>
        </x14:conditionalFormatting>
        <x14:conditionalFormatting xmlns:xm="http://schemas.microsoft.com/office/excel/2006/main">
          <x14:cfRule type="iconSet" priority="18" id="{2629EAEF-A2D7-4FCE-85E6-1D44FB2B75A0}">
            <x14:iconSet>
              <x14:cfvo type="percent">
                <xm:f>0</xm:f>
              </x14:cfvo>
              <x14:cfvo type="formula">
                <xm:f>Summary!$P$3</xm:f>
              </x14:cfvo>
              <x14:cfvo type="formula">
                <xm:f>Summary!$P$2</xm:f>
              </x14:cfvo>
            </x14:iconSet>
          </x14:cfRule>
          <xm:sqref>G36:G50</xm:sqref>
        </x14:conditionalFormatting>
        <x14:conditionalFormatting xmlns:xm="http://schemas.microsoft.com/office/excel/2006/main">
          <x14:cfRule type="iconSet" priority="17" id="{26CC2A1C-0267-4B06-B371-A023EB51319A}">
            <x14:iconSet>
              <x14:cfvo type="percent">
                <xm:f>0</xm:f>
              </x14:cfvo>
              <x14:cfvo type="formula">
                <xm:f>Summary!$P$3</xm:f>
              </x14:cfvo>
              <x14:cfvo type="formula">
                <xm:f>Summary!$P$2</xm:f>
              </x14:cfvo>
            </x14:iconSet>
          </x14:cfRule>
          <xm:sqref>G36:G50</xm:sqref>
        </x14:conditionalFormatting>
        <x14:conditionalFormatting xmlns:xm="http://schemas.microsoft.com/office/excel/2006/main">
          <x14:cfRule type="iconSet" priority="16" id="{262D5F2B-D024-4E3A-B65B-C47F66CA793A}">
            <x14:iconSet>
              <x14:cfvo type="percent">
                <xm:f>0</xm:f>
              </x14:cfvo>
              <x14:cfvo type="formula">
                <xm:f>Summary!$P$3</xm:f>
              </x14:cfvo>
              <x14:cfvo type="formula">
                <xm:f>Summary!$P$2</xm:f>
              </x14:cfvo>
            </x14:iconSet>
          </x14:cfRule>
          <xm:sqref>G36:G50</xm:sqref>
        </x14:conditionalFormatting>
        <x14:conditionalFormatting xmlns:xm="http://schemas.microsoft.com/office/excel/2006/main">
          <x14:cfRule type="iconSet" priority="15" id="{AD3A5AAD-34D6-4D8E-AF41-39E013266E47}">
            <x14:iconSet>
              <x14:cfvo type="percent">
                <xm:f>0</xm:f>
              </x14:cfvo>
              <x14:cfvo type="formula">
                <xm:f>Summary!$P$3</xm:f>
              </x14:cfvo>
              <x14:cfvo type="formula">
                <xm:f>Summary!$P$2</xm:f>
              </x14:cfvo>
            </x14:iconSet>
          </x14:cfRule>
          <xm:sqref>G36:G50</xm:sqref>
        </x14:conditionalFormatting>
        <x14:conditionalFormatting xmlns:xm="http://schemas.microsoft.com/office/excel/2006/main">
          <x14:cfRule type="iconSet" priority="11" id="{CC7CC2C7-94C8-4726-9FD9-FE22C24775DF}">
            <x14:iconSet reverse="1">
              <x14:cfvo type="percent">
                <xm:f>0</xm:f>
              </x14:cfvo>
              <x14:cfvo type="formula">
                <xm:f>Summary!$P$5</xm:f>
              </x14:cfvo>
              <x14:cfvo type="formula">
                <xm:f>Summary!$P$4</xm:f>
              </x14:cfvo>
            </x14:iconSet>
          </x14:cfRule>
          <xm:sqref>H51:I60 K51:K60</xm:sqref>
        </x14:conditionalFormatting>
        <x14:conditionalFormatting xmlns:xm="http://schemas.microsoft.com/office/excel/2006/main">
          <x14:cfRule type="iconSet" priority="12" id="{E97D0D3D-7CF9-42AB-B3AD-4A9B64F384E9}">
            <x14:iconSet>
              <x14:cfvo type="percent">
                <xm:f>0</xm:f>
              </x14:cfvo>
              <x14:cfvo type="formula">
                <xm:f>Summary!$P$3</xm:f>
              </x14:cfvo>
              <x14:cfvo type="formula">
                <xm:f>Summary!$P$2</xm:f>
              </x14:cfvo>
            </x14:iconSet>
          </x14:cfRule>
          <xm:sqref>G51:G60</xm:sqref>
        </x14:conditionalFormatting>
        <x14:conditionalFormatting xmlns:xm="http://schemas.microsoft.com/office/excel/2006/main">
          <x14:cfRule type="iconSet" priority="13" id="{2BC68D44-F8DC-4B4E-BF6E-EF9AFEF7167C}">
            <x14:iconSet reverse="1">
              <x14:cfvo type="percent">
                <xm:f>0</xm:f>
              </x14:cfvo>
              <x14:cfvo type="formula">
                <xm:f>Summary!$P$5</xm:f>
              </x14:cfvo>
              <x14:cfvo type="formula">
                <xm:f>Summary!$P$4</xm:f>
              </x14:cfvo>
            </x14:iconSet>
          </x14:cfRule>
          <xm:sqref>H51:I60 K51:K60</xm:sqref>
        </x14:conditionalFormatting>
        <x14:conditionalFormatting xmlns:xm="http://schemas.microsoft.com/office/excel/2006/main">
          <x14:cfRule type="iconSet" priority="14" id="{F9494445-E339-475D-832D-A0D90B227A29}">
            <x14:iconSet>
              <x14:cfvo type="percent">
                <xm:f>0</xm:f>
              </x14:cfvo>
              <x14:cfvo type="formula">
                <xm:f>Summary!$P$3</xm:f>
              </x14:cfvo>
              <x14:cfvo type="formula">
                <xm:f>Summary!$P$2</xm:f>
              </x14:cfvo>
            </x14:iconSet>
          </x14:cfRule>
          <xm:sqref>G51:G60</xm:sqref>
        </x14:conditionalFormatting>
        <x14:conditionalFormatting xmlns:xm="http://schemas.microsoft.com/office/excel/2006/main">
          <x14:cfRule type="iconSet" priority="7" id="{88615350-E569-4877-8E54-A019C71B88A0}">
            <x14:iconSet reverse="1">
              <x14:cfvo type="percent">
                <xm:f>0</xm:f>
              </x14:cfvo>
              <x14:cfvo type="formula">
                <xm:f>Summary!$P$5</xm:f>
              </x14:cfvo>
              <x14:cfvo type="formula">
                <xm:f>Summary!$P$4</xm:f>
              </x14:cfvo>
            </x14:iconSet>
          </x14:cfRule>
          <xm:sqref>H51:I60 K51:K60</xm:sqref>
        </x14:conditionalFormatting>
        <x14:conditionalFormatting xmlns:xm="http://schemas.microsoft.com/office/excel/2006/main">
          <x14:cfRule type="iconSet" priority="6" id="{77E619F1-1300-48CD-BB12-442D56C7B878}">
            <x14:iconSet>
              <x14:cfvo type="percent">
                <xm:f>0</xm:f>
              </x14:cfvo>
              <x14:cfvo type="formula">
                <xm:f>Summary!$P$3</xm:f>
              </x14:cfvo>
              <x14:cfvo type="formula">
                <xm:f>Summary!$P$2</xm:f>
              </x14:cfvo>
            </x14:iconSet>
          </x14:cfRule>
          <xm:sqref>G51:G60</xm:sqref>
        </x14:conditionalFormatting>
        <x14:conditionalFormatting xmlns:xm="http://schemas.microsoft.com/office/excel/2006/main">
          <x14:cfRule type="iconSet" priority="5" id="{4601BF9A-EC2F-46EE-9C45-C6F14E04D36E}">
            <x14:iconSet>
              <x14:cfvo type="percent">
                <xm:f>0</xm:f>
              </x14:cfvo>
              <x14:cfvo type="formula">
                <xm:f>Summary!$P$3</xm:f>
              </x14:cfvo>
              <x14:cfvo type="formula">
                <xm:f>Summary!$P$2</xm:f>
              </x14:cfvo>
            </x14:iconSet>
          </x14:cfRule>
          <xm:sqref>G51:G60</xm:sqref>
        </x14:conditionalFormatting>
        <x14:conditionalFormatting xmlns:xm="http://schemas.microsoft.com/office/excel/2006/main">
          <x14:cfRule type="iconSet" priority="4" id="{5CE3C2C5-1F91-44E7-A4D3-5B8F0D061DB4}">
            <x14:iconSet>
              <x14:cfvo type="percent">
                <xm:f>0</xm:f>
              </x14:cfvo>
              <x14:cfvo type="formula">
                <xm:f>Summary!$P$3</xm:f>
              </x14:cfvo>
              <x14:cfvo type="formula">
                <xm:f>Summary!$P$2</xm:f>
              </x14:cfvo>
            </x14:iconSet>
          </x14:cfRule>
          <xm:sqref>G51:G60</xm:sqref>
        </x14:conditionalFormatting>
        <x14:conditionalFormatting xmlns:xm="http://schemas.microsoft.com/office/excel/2006/main">
          <x14:cfRule type="iconSet" priority="3" id="{687798E4-4207-4B2E-9B79-29DE584BAF34}">
            <x14:iconSet>
              <x14:cfvo type="percent">
                <xm:f>0</xm:f>
              </x14:cfvo>
              <x14:cfvo type="formula">
                <xm:f>Summary!$P$3</xm:f>
              </x14:cfvo>
              <x14:cfvo type="formula">
                <xm:f>Summary!$P$2</xm:f>
              </x14:cfvo>
            </x14:iconSet>
          </x14:cfRule>
          <xm:sqref>G51:G60</xm:sqref>
        </x14:conditionalFormatting>
        <x14:conditionalFormatting xmlns:xm="http://schemas.microsoft.com/office/excel/2006/main">
          <x14:cfRule type="iconSet" priority="2" id="{9742288B-75BE-48F0-B172-B2853896AC03}">
            <x14:iconSet>
              <x14:cfvo type="percent">
                <xm:f>0</xm:f>
              </x14:cfvo>
              <x14:cfvo type="formula">
                <xm:f>Summary!$P$3</xm:f>
              </x14:cfvo>
              <x14:cfvo type="formula">
                <xm:f>Summary!$P$2</xm:f>
              </x14:cfvo>
            </x14:iconSet>
          </x14:cfRule>
          <xm:sqref>G51:G60</xm:sqref>
        </x14:conditionalFormatting>
        <x14:conditionalFormatting xmlns:xm="http://schemas.microsoft.com/office/excel/2006/main">
          <x14:cfRule type="iconSet" priority="1" id="{BE5B1D7B-FDCB-4AAB-A2DC-0B6B8327E04C}">
            <x14:iconSet>
              <x14:cfvo type="percent">
                <xm:f>0</xm:f>
              </x14:cfvo>
              <x14:cfvo type="formula">
                <xm:f>Summary!$P$3</xm:f>
              </x14:cfvo>
              <x14:cfvo type="formula">
                <xm:f>Summary!$P$2</xm:f>
              </x14:cfvo>
            </x14:iconSet>
          </x14:cfRule>
          <xm:sqref>G51:G60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7600"/>
  <sheetViews>
    <sheetView zoomScale="80" zoomScaleNormal="80" workbookViewId="0">
      <pane ySplit="1" topLeftCell="A2" activePane="bottomLeft" state="frozen"/>
      <selection pane="bottomLeft" activeCell="F3" sqref="F3"/>
    </sheetView>
  </sheetViews>
  <sheetFormatPr defaultRowHeight="14.4" x14ac:dyDescent="0.3"/>
  <cols>
    <col min="1" max="1" width="6" style="6" customWidth="1"/>
    <col min="2" max="2" width="12.5546875" style="88" customWidth="1"/>
    <col min="3" max="3" width="30.33203125" style="177" customWidth="1"/>
    <col min="4" max="4" width="17" style="181" customWidth="1"/>
    <col min="5" max="5" width="11.33203125" style="103" customWidth="1"/>
    <col min="6" max="6" width="42" style="100" customWidth="1"/>
    <col min="7" max="7" width="19.6640625" style="104" customWidth="1"/>
    <col min="8" max="11" width="10.6640625" style="104" customWidth="1"/>
    <col min="12" max="15" width="4.109375" style="104" customWidth="1"/>
    <col min="16" max="16" width="2.88671875" customWidth="1"/>
    <col min="17" max="17" width="12.88671875" customWidth="1"/>
    <col min="25" max="25" width="7.109375" customWidth="1"/>
    <col min="28" max="28" width="0" hidden="1" customWidth="1"/>
  </cols>
  <sheetData>
    <row r="1" spans="1:28" x14ac:dyDescent="0.3">
      <c r="A1" s="182" t="s">
        <v>1642</v>
      </c>
      <c r="B1" s="165" t="s">
        <v>1473</v>
      </c>
      <c r="C1" s="166" t="s">
        <v>1474</v>
      </c>
      <c r="D1" s="178" t="s">
        <v>1480</v>
      </c>
      <c r="E1" s="167" t="s">
        <v>1477</v>
      </c>
      <c r="F1" s="168" t="s">
        <v>1366</v>
      </c>
      <c r="G1" s="168" t="s">
        <v>1476</v>
      </c>
      <c r="H1" s="169" t="s">
        <v>1643</v>
      </c>
      <c r="I1" s="169" t="s">
        <v>1644</v>
      </c>
      <c r="J1" s="169" t="s">
        <v>1645</v>
      </c>
      <c r="K1" s="169" t="s">
        <v>1646</v>
      </c>
      <c r="L1" s="186" t="s">
        <v>1358</v>
      </c>
      <c r="M1" s="186" t="s">
        <v>1346</v>
      </c>
      <c r="N1" s="186" t="s">
        <v>1356</v>
      </c>
      <c r="O1" s="187" t="s">
        <v>1355</v>
      </c>
    </row>
    <row r="2" spans="1:28" ht="15" customHeight="1" x14ac:dyDescent="0.3">
      <c r="A2" s="183">
        <f>IF(E2="","",1)</f>
        <v>1</v>
      </c>
      <c r="B2" s="106">
        <v>37168</v>
      </c>
      <c r="C2" s="170" t="str">
        <f>IF(E2="","",IFERROR(VLOOKUP(E2,Data!T:U,2,FALSE),"{Not found}"))</f>
        <v>Gavin Take</v>
      </c>
      <c r="D2" s="179" t="s">
        <v>1647</v>
      </c>
      <c r="E2" s="107" t="s">
        <v>1348</v>
      </c>
      <c r="F2" s="171" t="s">
        <v>1668</v>
      </c>
      <c r="G2" s="171" t="s">
        <v>1667</v>
      </c>
      <c r="H2" s="108" t="s">
        <v>7</v>
      </c>
      <c r="I2" s="108" t="s">
        <v>20</v>
      </c>
      <c r="J2" s="108" t="s">
        <v>1648</v>
      </c>
      <c r="K2" s="108" t="s">
        <v>1649</v>
      </c>
      <c r="L2" s="188">
        <v>1</v>
      </c>
      <c r="M2" s="189">
        <v>0</v>
      </c>
      <c r="N2" s="189">
        <v>0</v>
      </c>
      <c r="O2" s="190">
        <v>0</v>
      </c>
      <c r="P2" s="89"/>
    </row>
    <row r="3" spans="1:28" ht="15" customHeight="1" thickBot="1" x14ac:dyDescent="0.35">
      <c r="A3" s="184" t="str">
        <f>IF(E3="","",A2+1)</f>
        <v/>
      </c>
      <c r="B3" s="106"/>
      <c r="C3" s="170" t="str">
        <f>IF(E3="","",IFERROR(VLOOKUP(E3,Data!T:U,2,FALSE),"{Not found}"))</f>
        <v/>
      </c>
      <c r="D3" s="179"/>
      <c r="E3" s="107"/>
      <c r="F3" s="171"/>
      <c r="G3" s="171"/>
      <c r="H3" s="108"/>
      <c r="I3" s="108"/>
      <c r="J3" s="108"/>
      <c r="K3" s="108"/>
      <c r="L3" s="188" t="str">
        <f t="shared" ref="L3:L66" si="0">IF(K3="","",IF(K3="Win",L2+1,L2))</f>
        <v/>
      </c>
      <c r="M3" s="189" t="str">
        <f t="shared" ref="M3:M66" si="1">IF(K3="","",IF(K3="Loss",M2+1,M2))</f>
        <v/>
      </c>
      <c r="N3" s="189" t="str">
        <f t="shared" ref="N3:N66" si="2">IF(K3="","",IF(OR(K3="Unfinished",K3="Teaching"),N2+1,N2))</f>
        <v/>
      </c>
      <c r="O3" s="190" t="str">
        <f t="shared" ref="O3:O66" si="3">IF(K3="","",IF(K3="Tie",O2+1,O2))</f>
        <v/>
      </c>
      <c r="AB3" t="s">
        <v>1649</v>
      </c>
    </row>
    <row r="4" spans="1:28" ht="15" customHeight="1" x14ac:dyDescent="0.3">
      <c r="A4" s="184" t="str">
        <f t="shared" ref="A4:A67" si="4">IF(E4="","",A3+1)</f>
        <v/>
      </c>
      <c r="B4" s="106"/>
      <c r="C4" s="170" t="str">
        <f>IF(E4="","",IFERROR(VLOOKUP(E4,Data!T:U,2,FALSE),"{Not found}"))</f>
        <v/>
      </c>
      <c r="D4" s="179"/>
      <c r="E4" s="107"/>
      <c r="F4" s="171"/>
      <c r="G4" s="171"/>
      <c r="H4" s="108"/>
      <c r="I4" s="108"/>
      <c r="J4" s="108"/>
      <c r="K4" s="108"/>
      <c r="L4" s="188" t="str">
        <f t="shared" si="0"/>
        <v/>
      </c>
      <c r="M4" s="189" t="str">
        <f t="shared" si="1"/>
        <v/>
      </c>
      <c r="N4" s="189" t="str">
        <f t="shared" si="2"/>
        <v/>
      </c>
      <c r="O4" s="190" t="str">
        <f t="shared" si="3"/>
        <v/>
      </c>
      <c r="Q4" s="235" t="s">
        <v>1492</v>
      </c>
      <c r="R4" s="236"/>
      <c r="S4" s="236"/>
      <c r="T4" s="236"/>
      <c r="U4" s="236"/>
      <c r="V4" s="236"/>
      <c r="W4" s="236"/>
      <c r="X4" s="236"/>
      <c r="Y4" s="237"/>
      <c r="AB4" t="s">
        <v>1650</v>
      </c>
    </row>
    <row r="5" spans="1:28" ht="15" customHeight="1" x14ac:dyDescent="0.3">
      <c r="A5" s="184" t="str">
        <f t="shared" si="4"/>
        <v/>
      </c>
      <c r="B5" s="106"/>
      <c r="C5" s="170" t="str">
        <f>IF(E5="","",IFERROR(VLOOKUP(E5,Data!T:U,2,FALSE),"{Not found}"))</f>
        <v/>
      </c>
      <c r="D5" s="179"/>
      <c r="E5" s="107"/>
      <c r="F5" s="171"/>
      <c r="G5" s="171"/>
      <c r="H5" s="108"/>
      <c r="I5" s="108"/>
      <c r="J5" s="108"/>
      <c r="K5" s="108"/>
      <c r="L5" s="188" t="str">
        <f t="shared" si="0"/>
        <v/>
      </c>
      <c r="M5" s="189" t="str">
        <f t="shared" si="1"/>
        <v/>
      </c>
      <c r="N5" s="189" t="str">
        <f t="shared" si="2"/>
        <v/>
      </c>
      <c r="O5" s="190" t="str">
        <f t="shared" si="3"/>
        <v/>
      </c>
      <c r="Q5" s="238"/>
      <c r="R5" s="239"/>
      <c r="S5" s="239"/>
      <c r="T5" s="239"/>
      <c r="U5" s="239"/>
      <c r="V5" s="239"/>
      <c r="W5" s="239"/>
      <c r="X5" s="239"/>
      <c r="Y5" s="240"/>
      <c r="AB5" t="s">
        <v>1653</v>
      </c>
    </row>
    <row r="6" spans="1:28" ht="15" customHeight="1" x14ac:dyDescent="0.3">
      <c r="A6" s="184" t="str">
        <f t="shared" si="4"/>
        <v/>
      </c>
      <c r="B6" s="106"/>
      <c r="C6" s="170" t="str">
        <f>IF(E6="","",IFERROR(VLOOKUP(E6,Data!T:U,2,FALSE),"{Not found}"))</f>
        <v/>
      </c>
      <c r="D6" s="179"/>
      <c r="E6" s="107"/>
      <c r="F6" s="171"/>
      <c r="G6" s="171"/>
      <c r="H6" s="108"/>
      <c r="I6" s="108"/>
      <c r="J6" s="108"/>
      <c r="K6" s="108"/>
      <c r="L6" s="188" t="str">
        <f t="shared" si="0"/>
        <v/>
      </c>
      <c r="M6" s="189" t="str">
        <f t="shared" si="1"/>
        <v/>
      </c>
      <c r="N6" s="189" t="str">
        <f t="shared" si="2"/>
        <v/>
      </c>
      <c r="O6" s="190" t="str">
        <f t="shared" si="3"/>
        <v/>
      </c>
      <c r="Q6" s="238"/>
      <c r="R6" s="239"/>
      <c r="S6" s="239"/>
      <c r="T6" s="239"/>
      <c r="U6" s="239"/>
      <c r="V6" s="239"/>
      <c r="W6" s="239"/>
      <c r="X6" s="239"/>
      <c r="Y6" s="240"/>
      <c r="AB6" t="s">
        <v>1652</v>
      </c>
    </row>
    <row r="7" spans="1:28" ht="15" customHeight="1" x14ac:dyDescent="0.3">
      <c r="A7" s="184" t="str">
        <f t="shared" si="4"/>
        <v/>
      </c>
      <c r="B7" s="106"/>
      <c r="C7" s="170" t="str">
        <f>IF(E7="","",IFERROR(VLOOKUP(E7,Data!T:U,2,FALSE),"{Not found}"))</f>
        <v/>
      </c>
      <c r="D7" s="179"/>
      <c r="E7" s="107"/>
      <c r="F7" s="171"/>
      <c r="G7" s="171"/>
      <c r="H7" s="108"/>
      <c r="I7" s="108"/>
      <c r="J7" s="108"/>
      <c r="K7" s="108"/>
      <c r="L7" s="188" t="str">
        <f t="shared" si="0"/>
        <v/>
      </c>
      <c r="M7" s="189" t="str">
        <f t="shared" si="1"/>
        <v/>
      </c>
      <c r="N7" s="189" t="str">
        <f t="shared" si="2"/>
        <v/>
      </c>
      <c r="O7" s="190" t="str">
        <f t="shared" si="3"/>
        <v/>
      </c>
      <c r="Q7" s="238"/>
      <c r="R7" s="239"/>
      <c r="S7" s="239"/>
      <c r="T7" s="239"/>
      <c r="U7" s="239"/>
      <c r="V7" s="239"/>
      <c r="W7" s="239"/>
      <c r="X7" s="239"/>
      <c r="Y7" s="240"/>
      <c r="AB7" t="s">
        <v>1651</v>
      </c>
    </row>
    <row r="8" spans="1:28" ht="15" customHeight="1" x14ac:dyDescent="0.3">
      <c r="A8" s="184" t="str">
        <f t="shared" si="4"/>
        <v/>
      </c>
      <c r="B8" s="106"/>
      <c r="C8" s="170" t="str">
        <f>IF(E8="","",IFERROR(VLOOKUP(E8,Data!T:U,2,FALSE),"{Not found}"))</f>
        <v/>
      </c>
      <c r="D8" s="179"/>
      <c r="E8" s="107"/>
      <c r="F8" s="171"/>
      <c r="G8" s="171"/>
      <c r="H8" s="108"/>
      <c r="I8" s="108"/>
      <c r="J8" s="108"/>
      <c r="K8" s="108"/>
      <c r="L8" s="188" t="str">
        <f t="shared" si="0"/>
        <v/>
      </c>
      <c r="M8" s="189" t="str">
        <f t="shared" si="1"/>
        <v/>
      </c>
      <c r="N8" s="189" t="str">
        <f t="shared" si="2"/>
        <v/>
      </c>
      <c r="O8" s="190" t="str">
        <f t="shared" si="3"/>
        <v/>
      </c>
      <c r="Q8" s="238"/>
      <c r="R8" s="239"/>
      <c r="S8" s="239"/>
      <c r="T8" s="239"/>
      <c r="U8" s="239"/>
      <c r="V8" s="239"/>
      <c r="W8" s="239"/>
      <c r="X8" s="239"/>
      <c r="Y8" s="240"/>
    </row>
    <row r="9" spans="1:28" ht="15" customHeight="1" x14ac:dyDescent="0.3">
      <c r="A9" s="184" t="str">
        <f t="shared" si="4"/>
        <v/>
      </c>
      <c r="B9" s="106"/>
      <c r="C9" s="170" t="str">
        <f>IF(E9="","",IFERROR(VLOOKUP(E9,Data!T:U,2,FALSE),"{Not found}"))</f>
        <v/>
      </c>
      <c r="D9" s="179"/>
      <c r="E9" s="107"/>
      <c r="F9" s="171"/>
      <c r="G9" s="171"/>
      <c r="H9" s="108"/>
      <c r="I9" s="108"/>
      <c r="J9" s="108"/>
      <c r="K9" s="108"/>
      <c r="L9" s="188" t="str">
        <f t="shared" si="0"/>
        <v/>
      </c>
      <c r="M9" s="189" t="str">
        <f t="shared" si="1"/>
        <v/>
      </c>
      <c r="N9" s="189" t="str">
        <f t="shared" si="2"/>
        <v/>
      </c>
      <c r="O9" s="190" t="str">
        <f t="shared" si="3"/>
        <v/>
      </c>
      <c r="Q9" s="244" t="s">
        <v>1493</v>
      </c>
      <c r="R9" s="245"/>
      <c r="S9" s="245"/>
      <c r="T9" s="245"/>
      <c r="U9" s="245"/>
      <c r="V9" s="245"/>
      <c r="W9" s="245"/>
      <c r="X9" s="245"/>
      <c r="Y9" s="246"/>
    </row>
    <row r="10" spans="1:28" ht="15" customHeight="1" x14ac:dyDescent="0.3">
      <c r="A10" s="184" t="str">
        <f t="shared" si="4"/>
        <v/>
      </c>
      <c r="B10" s="106"/>
      <c r="C10" s="170" t="str">
        <f>IF(E10="","",IFERROR(VLOOKUP(E10,Data!T:U,2,FALSE),"{Not found}"))</f>
        <v/>
      </c>
      <c r="D10" s="179"/>
      <c r="E10" s="107"/>
      <c r="F10" s="171"/>
      <c r="G10" s="171"/>
      <c r="H10" s="108"/>
      <c r="I10" s="108"/>
      <c r="J10" s="108"/>
      <c r="K10" s="108"/>
      <c r="L10" s="188" t="str">
        <f t="shared" si="0"/>
        <v/>
      </c>
      <c r="M10" s="189" t="str">
        <f t="shared" si="1"/>
        <v/>
      </c>
      <c r="N10" s="189" t="str">
        <f t="shared" si="2"/>
        <v/>
      </c>
      <c r="O10" s="190" t="str">
        <f t="shared" si="3"/>
        <v/>
      </c>
      <c r="Q10" s="244"/>
      <c r="R10" s="245"/>
      <c r="S10" s="245"/>
      <c r="T10" s="245"/>
      <c r="U10" s="245"/>
      <c r="V10" s="245"/>
      <c r="W10" s="245"/>
      <c r="X10" s="245"/>
      <c r="Y10" s="246"/>
    </row>
    <row r="11" spans="1:28" ht="15" customHeight="1" x14ac:dyDescent="0.3">
      <c r="A11" s="184" t="str">
        <f t="shared" si="4"/>
        <v/>
      </c>
      <c r="B11" s="106"/>
      <c r="C11" s="170" t="str">
        <f>IF(E11="","",IFERROR(VLOOKUP(E11,Data!T:U,2,FALSE),"{Not found}"))</f>
        <v/>
      </c>
      <c r="D11" s="179"/>
      <c r="E11" s="107"/>
      <c r="F11" s="171"/>
      <c r="G11" s="171"/>
      <c r="H11" s="108"/>
      <c r="I11" s="108"/>
      <c r="J11" s="108"/>
      <c r="K11" s="108"/>
      <c r="L11" s="188" t="str">
        <f t="shared" si="0"/>
        <v/>
      </c>
      <c r="M11" s="189" t="str">
        <f t="shared" si="1"/>
        <v/>
      </c>
      <c r="N11" s="189" t="str">
        <f t="shared" si="2"/>
        <v/>
      </c>
      <c r="O11" s="190" t="str">
        <f t="shared" si="3"/>
        <v/>
      </c>
      <c r="Q11" s="97"/>
      <c r="R11" s="98"/>
      <c r="S11" s="98"/>
      <c r="T11" s="98"/>
      <c r="U11" s="98"/>
      <c r="V11" s="98"/>
      <c r="W11" s="98"/>
      <c r="X11" s="98"/>
      <c r="Y11" s="99"/>
    </row>
    <row r="12" spans="1:28" ht="15" customHeight="1" x14ac:dyDescent="0.3">
      <c r="A12" s="184" t="str">
        <f t="shared" si="4"/>
        <v/>
      </c>
      <c r="B12" s="106"/>
      <c r="C12" s="170" t="str">
        <f>IF(E12="","",IFERROR(VLOOKUP(E12,Data!T:U,2,FALSE),"{Not found}"))</f>
        <v/>
      </c>
      <c r="D12" s="179"/>
      <c r="E12" s="107"/>
      <c r="F12" s="171"/>
      <c r="G12" s="171"/>
      <c r="H12" s="108"/>
      <c r="I12" s="108"/>
      <c r="J12" s="108"/>
      <c r="K12" s="108"/>
      <c r="L12" s="188" t="str">
        <f t="shared" si="0"/>
        <v/>
      </c>
      <c r="M12" s="189" t="str">
        <f t="shared" si="1"/>
        <v/>
      </c>
      <c r="N12" s="189" t="str">
        <f t="shared" si="2"/>
        <v/>
      </c>
      <c r="O12" s="190" t="str">
        <f t="shared" si="3"/>
        <v/>
      </c>
      <c r="Q12" s="232" t="s">
        <v>1478</v>
      </c>
      <c r="R12" s="233"/>
      <c r="S12" s="233"/>
      <c r="T12" s="233"/>
      <c r="U12" s="233"/>
      <c r="V12" s="233"/>
      <c r="W12" s="233"/>
      <c r="X12" s="233"/>
      <c r="Y12" s="234"/>
    </row>
    <row r="13" spans="1:28" ht="15" customHeight="1" x14ac:dyDescent="0.3">
      <c r="A13" s="184" t="str">
        <f t="shared" si="4"/>
        <v/>
      </c>
      <c r="B13" s="106"/>
      <c r="C13" s="170" t="str">
        <f>IF(E13="","",IFERROR(VLOOKUP(E13,Data!T:U,2,FALSE),"{Not found}"))</f>
        <v/>
      </c>
      <c r="D13" s="179"/>
      <c r="E13" s="107"/>
      <c r="F13" s="171"/>
      <c r="G13" s="171"/>
      <c r="H13" s="108"/>
      <c r="I13" s="108"/>
      <c r="J13" s="108"/>
      <c r="K13" s="108"/>
      <c r="L13" s="188" t="str">
        <f t="shared" si="0"/>
        <v/>
      </c>
      <c r="M13" s="189" t="str">
        <f t="shared" si="1"/>
        <v/>
      </c>
      <c r="N13" s="189" t="str">
        <f t="shared" si="2"/>
        <v/>
      </c>
      <c r="O13" s="190" t="str">
        <f t="shared" si="3"/>
        <v/>
      </c>
      <c r="Q13" s="92"/>
      <c r="R13" s="90"/>
      <c r="S13" s="90"/>
      <c r="T13" s="90"/>
      <c r="U13" s="90"/>
      <c r="V13" s="90"/>
      <c r="W13" s="90"/>
      <c r="X13" s="90"/>
      <c r="Y13" s="91"/>
    </row>
    <row r="14" spans="1:28" ht="15" customHeight="1" x14ac:dyDescent="0.3">
      <c r="A14" s="184" t="str">
        <f t="shared" si="4"/>
        <v/>
      </c>
      <c r="B14" s="106"/>
      <c r="C14" s="170" t="str">
        <f>IF(E14="","",IFERROR(VLOOKUP(E14,Data!T:U,2,FALSE),"{Not found}"))</f>
        <v/>
      </c>
      <c r="D14" s="179"/>
      <c r="E14" s="107"/>
      <c r="F14" s="171"/>
      <c r="G14" s="171"/>
      <c r="H14" s="108"/>
      <c r="I14" s="108"/>
      <c r="J14" s="108"/>
      <c r="K14" s="108"/>
      <c r="L14" s="188" t="str">
        <f t="shared" si="0"/>
        <v/>
      </c>
      <c r="M14" s="189" t="str">
        <f t="shared" si="1"/>
        <v/>
      </c>
      <c r="N14" s="189" t="str">
        <f t="shared" si="2"/>
        <v/>
      </c>
      <c r="O14" s="190" t="str">
        <f t="shared" si="3"/>
        <v/>
      </c>
      <c r="Q14" s="96" t="s">
        <v>1479</v>
      </c>
      <c r="R14" s="241" t="s">
        <v>928</v>
      </c>
      <c r="S14" s="241"/>
      <c r="T14" s="241"/>
      <c r="U14" s="241" t="s">
        <v>1480</v>
      </c>
      <c r="V14" s="241"/>
      <c r="W14" s="241"/>
      <c r="X14" s="241" t="s">
        <v>1481</v>
      </c>
      <c r="Y14" s="242"/>
    </row>
    <row r="15" spans="1:28" ht="15" customHeight="1" x14ac:dyDescent="0.3">
      <c r="A15" s="184" t="str">
        <f t="shared" si="4"/>
        <v/>
      </c>
      <c r="B15" s="106"/>
      <c r="C15" s="170" t="str">
        <f>IF(E15="","",IFERROR(VLOOKUP(E15,Data!T:U,2,FALSE),"{Not found}"))</f>
        <v/>
      </c>
      <c r="D15" s="179"/>
      <c r="E15" s="107"/>
      <c r="F15" s="171"/>
      <c r="G15" s="171"/>
      <c r="H15" s="108"/>
      <c r="I15" s="108"/>
      <c r="J15" s="108"/>
      <c r="K15" s="108"/>
      <c r="L15" s="188" t="str">
        <f t="shared" si="0"/>
        <v/>
      </c>
      <c r="M15" s="189" t="str">
        <f t="shared" si="1"/>
        <v/>
      </c>
      <c r="N15" s="189" t="str">
        <f t="shared" si="2"/>
        <v/>
      </c>
      <c r="O15" s="190" t="str">
        <f t="shared" si="3"/>
        <v/>
      </c>
      <c r="Q15" s="92" t="s">
        <v>1353</v>
      </c>
      <c r="R15" s="231" t="s">
        <v>1360</v>
      </c>
      <c r="S15" s="231"/>
      <c r="T15" s="231"/>
      <c r="U15" s="231" t="s">
        <v>1482</v>
      </c>
      <c r="V15" s="231"/>
      <c r="W15" s="231"/>
      <c r="X15" s="231" t="s">
        <v>1353</v>
      </c>
      <c r="Y15" s="243"/>
    </row>
    <row r="16" spans="1:28" ht="15" customHeight="1" x14ac:dyDescent="0.3">
      <c r="A16" s="184" t="str">
        <f t="shared" si="4"/>
        <v/>
      </c>
      <c r="B16" s="106"/>
      <c r="C16" s="170" t="str">
        <f>IF(E16="","",IFERROR(VLOOKUP(E16,Data!T:U,2,FALSE),"{Not found}"))</f>
        <v/>
      </c>
      <c r="D16" s="179"/>
      <c r="E16" s="107"/>
      <c r="F16" s="171"/>
      <c r="G16" s="171"/>
      <c r="H16" s="108"/>
      <c r="I16" s="108"/>
      <c r="J16" s="108"/>
      <c r="K16" s="108"/>
      <c r="L16" s="188" t="str">
        <f t="shared" si="0"/>
        <v/>
      </c>
      <c r="M16" s="189" t="str">
        <f t="shared" si="1"/>
        <v/>
      </c>
      <c r="N16" s="189" t="str">
        <f t="shared" si="2"/>
        <v/>
      </c>
      <c r="O16" s="190" t="str">
        <f t="shared" si="3"/>
        <v/>
      </c>
      <c r="Q16" s="92" t="s">
        <v>1353</v>
      </c>
      <c r="R16" s="231" t="s">
        <v>1483</v>
      </c>
      <c r="S16" s="231"/>
      <c r="T16" s="231"/>
      <c r="U16" s="231" t="s">
        <v>1484</v>
      </c>
      <c r="V16" s="231"/>
      <c r="W16" s="231"/>
      <c r="X16" s="231" t="s">
        <v>1485</v>
      </c>
      <c r="Y16" s="243"/>
    </row>
    <row r="17" spans="1:25" ht="15" customHeight="1" x14ac:dyDescent="0.3">
      <c r="A17" s="184" t="str">
        <f t="shared" si="4"/>
        <v/>
      </c>
      <c r="B17" s="106"/>
      <c r="C17" s="170" t="str">
        <f>IF(E17="","",IFERROR(VLOOKUP(E17,Data!T:U,2,FALSE),"{Not found}"))</f>
        <v/>
      </c>
      <c r="D17" s="179"/>
      <c r="E17" s="107"/>
      <c r="F17" s="171"/>
      <c r="G17" s="171"/>
      <c r="H17" s="108"/>
      <c r="I17" s="108"/>
      <c r="J17" s="108"/>
      <c r="K17" s="108"/>
      <c r="L17" s="188" t="str">
        <f t="shared" si="0"/>
        <v/>
      </c>
      <c r="M17" s="189" t="str">
        <f t="shared" si="1"/>
        <v/>
      </c>
      <c r="N17" s="189" t="str">
        <f t="shared" si="2"/>
        <v/>
      </c>
      <c r="O17" s="190" t="str">
        <f t="shared" si="3"/>
        <v/>
      </c>
      <c r="Q17" s="92" t="s">
        <v>1342</v>
      </c>
      <c r="R17" s="90" t="s">
        <v>1343</v>
      </c>
      <c r="S17" s="90"/>
      <c r="T17" s="90"/>
      <c r="U17" s="231" t="s">
        <v>1482</v>
      </c>
      <c r="V17" s="231"/>
      <c r="W17" s="231"/>
      <c r="X17" s="90" t="s">
        <v>1342</v>
      </c>
      <c r="Y17" s="91"/>
    </row>
    <row r="18" spans="1:25" ht="15" customHeight="1" x14ac:dyDescent="0.3">
      <c r="A18" s="184" t="str">
        <f t="shared" si="4"/>
        <v/>
      </c>
      <c r="B18" s="106"/>
      <c r="C18" s="170" t="str">
        <f>IF(E18="","",IFERROR(VLOOKUP(E18,Data!T:U,2,FALSE),"{Not found}"))</f>
        <v/>
      </c>
      <c r="D18" s="179"/>
      <c r="E18" s="107"/>
      <c r="F18" s="171"/>
      <c r="G18" s="171"/>
      <c r="H18" s="108"/>
      <c r="I18" s="108"/>
      <c r="J18" s="108"/>
      <c r="K18" s="108"/>
      <c r="L18" s="188" t="str">
        <f t="shared" si="0"/>
        <v/>
      </c>
      <c r="M18" s="189" t="str">
        <f t="shared" si="1"/>
        <v/>
      </c>
      <c r="N18" s="189" t="str">
        <f t="shared" si="2"/>
        <v/>
      </c>
      <c r="O18" s="190" t="str">
        <f t="shared" si="3"/>
        <v/>
      </c>
      <c r="Q18" s="92" t="s">
        <v>1342</v>
      </c>
      <c r="R18" s="90" t="s">
        <v>1359</v>
      </c>
      <c r="S18" s="90"/>
      <c r="T18" s="90"/>
      <c r="U18" s="231" t="s">
        <v>1484</v>
      </c>
      <c r="V18" s="231"/>
      <c r="W18" s="231"/>
      <c r="X18" s="90" t="s">
        <v>1486</v>
      </c>
      <c r="Y18" s="91"/>
    </row>
    <row r="19" spans="1:25" ht="15" customHeight="1" x14ac:dyDescent="0.3">
      <c r="A19" s="184" t="str">
        <f t="shared" si="4"/>
        <v/>
      </c>
      <c r="B19" s="106"/>
      <c r="C19" s="170" t="str">
        <f>IF(E19="","",IFERROR(VLOOKUP(E19,Data!T:U,2,FALSE),"{Not found}"))</f>
        <v/>
      </c>
      <c r="D19" s="179"/>
      <c r="E19" s="107"/>
      <c r="F19" s="171"/>
      <c r="G19" s="171"/>
      <c r="H19" s="108"/>
      <c r="I19" s="108"/>
      <c r="J19" s="108"/>
      <c r="K19" s="108"/>
      <c r="L19" s="188" t="str">
        <f t="shared" si="0"/>
        <v/>
      </c>
      <c r="M19" s="189" t="str">
        <f t="shared" si="1"/>
        <v/>
      </c>
      <c r="N19" s="189" t="str">
        <f t="shared" si="2"/>
        <v/>
      </c>
      <c r="O19" s="190" t="str">
        <f t="shared" si="3"/>
        <v/>
      </c>
      <c r="Q19" s="92" t="s">
        <v>1351</v>
      </c>
      <c r="R19" s="90" t="s">
        <v>1490</v>
      </c>
      <c r="S19" s="90"/>
      <c r="T19" s="90"/>
      <c r="U19" s="231" t="s">
        <v>1482</v>
      </c>
      <c r="V19" s="231"/>
      <c r="W19" s="231"/>
      <c r="X19" s="90" t="s">
        <v>1351</v>
      </c>
      <c r="Y19" s="91"/>
    </row>
    <row r="20" spans="1:25" ht="15" customHeight="1" x14ac:dyDescent="0.3">
      <c r="A20" s="184" t="str">
        <f t="shared" si="4"/>
        <v/>
      </c>
      <c r="B20" s="106"/>
      <c r="C20" s="170" t="str">
        <f>IF(E20="","",IFERROR(VLOOKUP(E20,Data!T:U,2,FALSE),"{Not found}"))</f>
        <v/>
      </c>
      <c r="D20" s="179"/>
      <c r="E20" s="107"/>
      <c r="F20" s="171"/>
      <c r="G20" s="171"/>
      <c r="H20" s="108"/>
      <c r="I20" s="108"/>
      <c r="J20" s="108"/>
      <c r="K20" s="108"/>
      <c r="L20" s="188" t="str">
        <f t="shared" si="0"/>
        <v/>
      </c>
      <c r="M20" s="189" t="str">
        <f t="shared" si="1"/>
        <v/>
      </c>
      <c r="N20" s="189" t="str">
        <f t="shared" si="2"/>
        <v/>
      </c>
      <c r="O20" s="190" t="str">
        <f t="shared" si="3"/>
        <v/>
      </c>
      <c r="Q20" s="92" t="s">
        <v>1351</v>
      </c>
      <c r="R20" s="90" t="s">
        <v>1350</v>
      </c>
      <c r="S20" s="90"/>
      <c r="T20" s="90"/>
      <c r="U20" s="231" t="s">
        <v>1484</v>
      </c>
      <c r="V20" s="231"/>
      <c r="W20" s="231"/>
      <c r="X20" s="90" t="s">
        <v>1487</v>
      </c>
      <c r="Y20" s="91"/>
    </row>
    <row r="21" spans="1:25" ht="15" customHeight="1" x14ac:dyDescent="0.3">
      <c r="A21" s="184" t="str">
        <f t="shared" si="4"/>
        <v/>
      </c>
      <c r="B21" s="106"/>
      <c r="C21" s="170" t="str">
        <f>IF(E21="","",IFERROR(VLOOKUP(E21,Data!T:U,2,FALSE),"{Not found}"))</f>
        <v/>
      </c>
      <c r="D21" s="179"/>
      <c r="E21" s="107"/>
      <c r="F21" s="171"/>
      <c r="G21" s="171"/>
      <c r="H21" s="108"/>
      <c r="I21" s="108"/>
      <c r="J21" s="108"/>
      <c r="K21" s="108"/>
      <c r="L21" s="188" t="str">
        <f t="shared" si="0"/>
        <v/>
      </c>
      <c r="M21" s="189" t="str">
        <f t="shared" si="1"/>
        <v/>
      </c>
      <c r="N21" s="189" t="str">
        <f t="shared" si="2"/>
        <v/>
      </c>
      <c r="O21" s="190" t="str">
        <f t="shared" si="3"/>
        <v/>
      </c>
      <c r="Q21" s="92" t="s">
        <v>1357</v>
      </c>
      <c r="R21" s="90" t="s">
        <v>1491</v>
      </c>
      <c r="S21" s="90"/>
      <c r="T21" s="90"/>
      <c r="U21" s="231" t="s">
        <v>1482</v>
      </c>
      <c r="V21" s="231"/>
      <c r="W21" s="231"/>
      <c r="X21" s="90" t="s">
        <v>1357</v>
      </c>
      <c r="Y21" s="91"/>
    </row>
    <row r="22" spans="1:25" ht="15" customHeight="1" x14ac:dyDescent="0.3">
      <c r="A22" s="184" t="str">
        <f t="shared" si="4"/>
        <v/>
      </c>
      <c r="B22" s="106"/>
      <c r="C22" s="170" t="str">
        <f>IF(E22="","",IFERROR(VLOOKUP(E22,Data!T:U,2,FALSE),"{Not found}"))</f>
        <v/>
      </c>
      <c r="D22" s="179"/>
      <c r="E22" s="107"/>
      <c r="F22" s="171"/>
      <c r="G22" s="171"/>
      <c r="H22" s="108"/>
      <c r="I22" s="108"/>
      <c r="J22" s="108"/>
      <c r="K22" s="108"/>
      <c r="L22" s="188" t="str">
        <f t="shared" si="0"/>
        <v/>
      </c>
      <c r="M22" s="189" t="str">
        <f t="shared" si="1"/>
        <v/>
      </c>
      <c r="N22" s="189" t="str">
        <f t="shared" si="2"/>
        <v/>
      </c>
      <c r="O22" s="190" t="str">
        <f t="shared" si="3"/>
        <v/>
      </c>
      <c r="Q22" s="92" t="s">
        <v>1357</v>
      </c>
      <c r="R22" s="90" t="s">
        <v>1347</v>
      </c>
      <c r="S22" s="90"/>
      <c r="T22" s="90"/>
      <c r="U22" s="231" t="s">
        <v>1484</v>
      </c>
      <c r="V22" s="231"/>
      <c r="W22" s="231"/>
      <c r="X22" s="90" t="s">
        <v>1488</v>
      </c>
      <c r="Y22" s="91"/>
    </row>
    <row r="23" spans="1:25" ht="15" customHeight="1" x14ac:dyDescent="0.3">
      <c r="A23" s="184" t="str">
        <f t="shared" si="4"/>
        <v/>
      </c>
      <c r="B23" s="106"/>
      <c r="C23" s="170" t="str">
        <f>IF(E23="","",IFERROR(VLOOKUP(E23,Data!T:U,2,FALSE),"{Not found}"))</f>
        <v/>
      </c>
      <c r="D23" s="179"/>
      <c r="E23" s="107"/>
      <c r="F23" s="171"/>
      <c r="G23" s="171"/>
      <c r="H23" s="108"/>
      <c r="I23" s="108"/>
      <c r="J23" s="108"/>
      <c r="K23" s="108"/>
      <c r="L23" s="188" t="str">
        <f t="shared" si="0"/>
        <v/>
      </c>
      <c r="M23" s="189" t="str">
        <f t="shared" si="1"/>
        <v/>
      </c>
      <c r="N23" s="189" t="str">
        <f t="shared" si="2"/>
        <v/>
      </c>
      <c r="O23" s="190" t="str">
        <f t="shared" si="3"/>
        <v/>
      </c>
      <c r="Q23" s="92" t="s">
        <v>1344</v>
      </c>
      <c r="R23" s="90" t="s">
        <v>1361</v>
      </c>
      <c r="S23" s="90"/>
      <c r="T23" s="90"/>
      <c r="U23" s="231" t="s">
        <v>1482</v>
      </c>
      <c r="V23" s="231"/>
      <c r="W23" s="231"/>
      <c r="X23" s="90" t="s">
        <v>1344</v>
      </c>
      <c r="Y23" s="91"/>
    </row>
    <row r="24" spans="1:25" ht="15" customHeight="1" x14ac:dyDescent="0.3">
      <c r="A24" s="184" t="str">
        <f t="shared" si="4"/>
        <v/>
      </c>
      <c r="B24" s="106"/>
      <c r="C24" s="170" t="str">
        <f>IF(E24="","",IFERROR(VLOOKUP(E24,Data!T:U,2,FALSE),"{Not found}"))</f>
        <v/>
      </c>
      <c r="D24" s="179"/>
      <c r="E24" s="107"/>
      <c r="F24" s="171"/>
      <c r="G24" s="171"/>
      <c r="H24" s="108"/>
      <c r="I24" s="108"/>
      <c r="J24" s="108"/>
      <c r="K24" s="108"/>
      <c r="L24" s="188" t="str">
        <f t="shared" si="0"/>
        <v/>
      </c>
      <c r="M24" s="189" t="str">
        <f t="shared" si="1"/>
        <v/>
      </c>
      <c r="N24" s="189" t="str">
        <f t="shared" si="2"/>
        <v/>
      </c>
      <c r="O24" s="190" t="str">
        <f t="shared" si="3"/>
        <v/>
      </c>
      <c r="Q24" s="92" t="s">
        <v>1344</v>
      </c>
      <c r="R24" s="90" t="s">
        <v>1345</v>
      </c>
      <c r="S24" s="90"/>
      <c r="T24" s="90"/>
      <c r="U24" s="231" t="s">
        <v>1484</v>
      </c>
      <c r="V24" s="231"/>
      <c r="W24" s="231"/>
      <c r="X24" s="90" t="s">
        <v>1489</v>
      </c>
      <c r="Y24" s="91"/>
    </row>
    <row r="25" spans="1:25" ht="15" customHeight="1" x14ac:dyDescent="0.3">
      <c r="A25" s="184" t="str">
        <f t="shared" si="4"/>
        <v/>
      </c>
      <c r="B25" s="106"/>
      <c r="C25" s="170" t="str">
        <f>IF(E25="","",IFERROR(VLOOKUP(E25,Data!T:U,2,FALSE),"{Not found}"))</f>
        <v/>
      </c>
      <c r="D25" s="179"/>
      <c r="E25" s="107"/>
      <c r="F25" s="171"/>
      <c r="G25" s="171"/>
      <c r="H25" s="108"/>
      <c r="I25" s="108"/>
      <c r="J25" s="108"/>
      <c r="K25" s="108"/>
      <c r="L25" s="188" t="str">
        <f t="shared" si="0"/>
        <v/>
      </c>
      <c r="M25" s="189" t="str">
        <f t="shared" si="1"/>
        <v/>
      </c>
      <c r="N25" s="189" t="str">
        <f t="shared" si="2"/>
        <v/>
      </c>
      <c r="O25" s="190" t="str">
        <f t="shared" si="3"/>
        <v/>
      </c>
      <c r="Q25" s="92"/>
      <c r="R25" s="90"/>
      <c r="S25" s="90"/>
      <c r="T25" s="90"/>
      <c r="U25" s="231"/>
      <c r="V25" s="231"/>
      <c r="W25" s="231"/>
      <c r="X25" s="90"/>
      <c r="Y25" s="91"/>
    </row>
    <row r="26" spans="1:25" ht="15" customHeight="1" x14ac:dyDescent="0.3">
      <c r="A26" s="184" t="str">
        <f t="shared" si="4"/>
        <v/>
      </c>
      <c r="B26" s="106"/>
      <c r="C26" s="170" t="str">
        <f>IF(E26="","",IFERROR(VLOOKUP(E26,Data!T:U,2,FALSE),"{Not found}"))</f>
        <v/>
      </c>
      <c r="D26" s="179"/>
      <c r="E26" s="107"/>
      <c r="F26" s="171"/>
      <c r="G26" s="171"/>
      <c r="H26" s="108"/>
      <c r="I26" s="108"/>
      <c r="J26" s="108"/>
      <c r="K26" s="108"/>
      <c r="L26" s="188" t="str">
        <f t="shared" si="0"/>
        <v/>
      </c>
      <c r="M26" s="189" t="str">
        <f t="shared" si="1"/>
        <v/>
      </c>
      <c r="N26" s="189" t="str">
        <f t="shared" si="2"/>
        <v/>
      </c>
      <c r="O26" s="190" t="str">
        <f t="shared" si="3"/>
        <v/>
      </c>
      <c r="Q26" s="92"/>
      <c r="R26" s="90"/>
      <c r="S26" s="90"/>
      <c r="T26" s="90"/>
      <c r="U26" s="231"/>
      <c r="V26" s="231"/>
      <c r="W26" s="231"/>
      <c r="X26" s="90"/>
      <c r="Y26" s="91"/>
    </row>
    <row r="27" spans="1:25" ht="15" customHeight="1" x14ac:dyDescent="0.3">
      <c r="A27" s="184" t="str">
        <f t="shared" si="4"/>
        <v/>
      </c>
      <c r="B27" s="106"/>
      <c r="C27" s="170" t="str">
        <f>IF(E27="","",IFERROR(VLOOKUP(E27,Data!T:U,2,FALSE),"{Not found}"))</f>
        <v/>
      </c>
      <c r="D27" s="179"/>
      <c r="E27" s="107"/>
      <c r="F27" s="171"/>
      <c r="G27" s="171"/>
      <c r="H27" s="108"/>
      <c r="I27" s="108"/>
      <c r="J27" s="108"/>
      <c r="K27" s="108"/>
      <c r="L27" s="188" t="str">
        <f t="shared" si="0"/>
        <v/>
      </c>
      <c r="M27" s="189" t="str">
        <f t="shared" si="1"/>
        <v/>
      </c>
      <c r="N27" s="189" t="str">
        <f t="shared" si="2"/>
        <v/>
      </c>
      <c r="O27" s="190" t="str">
        <f t="shared" si="3"/>
        <v/>
      </c>
      <c r="Q27" s="92"/>
      <c r="R27" s="90"/>
      <c r="S27" s="90"/>
      <c r="T27" s="90"/>
      <c r="U27" s="90"/>
      <c r="V27" s="90"/>
      <c r="W27" s="90"/>
      <c r="X27" s="90"/>
      <c r="Y27" s="91"/>
    </row>
    <row r="28" spans="1:25" ht="15" customHeight="1" x14ac:dyDescent="0.3">
      <c r="A28" s="184" t="str">
        <f t="shared" si="4"/>
        <v/>
      </c>
      <c r="B28" s="106"/>
      <c r="C28" s="170" t="str">
        <f>IF(E28="","",IFERROR(VLOOKUP(E28,Data!T:U,2,FALSE),"{Not found}"))</f>
        <v/>
      </c>
      <c r="D28" s="179"/>
      <c r="E28" s="107"/>
      <c r="F28" s="171"/>
      <c r="G28" s="171"/>
      <c r="H28" s="108"/>
      <c r="I28" s="108"/>
      <c r="J28" s="108"/>
      <c r="K28" s="108"/>
      <c r="L28" s="188" t="str">
        <f t="shared" si="0"/>
        <v/>
      </c>
      <c r="M28" s="189" t="str">
        <f t="shared" si="1"/>
        <v/>
      </c>
      <c r="N28" s="189" t="str">
        <f t="shared" si="2"/>
        <v/>
      </c>
      <c r="O28" s="190" t="str">
        <f t="shared" si="3"/>
        <v/>
      </c>
      <c r="Q28" s="92"/>
      <c r="R28" s="90"/>
      <c r="S28" s="90"/>
      <c r="T28" s="90"/>
      <c r="U28" s="90"/>
      <c r="V28" s="90"/>
      <c r="W28" s="90"/>
      <c r="X28" s="90"/>
      <c r="Y28" s="91"/>
    </row>
    <row r="29" spans="1:25" ht="15" customHeight="1" x14ac:dyDescent="0.3">
      <c r="A29" s="184" t="str">
        <f t="shared" si="4"/>
        <v/>
      </c>
      <c r="B29" s="106"/>
      <c r="C29" s="170" t="str">
        <f>IF(E29="","",IFERROR(VLOOKUP(E29,Data!T:U,2,FALSE),"{Not found}"))</f>
        <v/>
      </c>
      <c r="D29" s="179"/>
      <c r="E29" s="107"/>
      <c r="F29" s="171"/>
      <c r="G29" s="171"/>
      <c r="H29" s="108"/>
      <c r="I29" s="108"/>
      <c r="J29" s="108"/>
      <c r="K29" s="108"/>
      <c r="L29" s="188" t="str">
        <f t="shared" si="0"/>
        <v/>
      </c>
      <c r="M29" s="189" t="str">
        <f t="shared" si="1"/>
        <v/>
      </c>
      <c r="N29" s="189" t="str">
        <f t="shared" si="2"/>
        <v/>
      </c>
      <c r="O29" s="190" t="str">
        <f t="shared" si="3"/>
        <v/>
      </c>
      <c r="Q29" s="92"/>
      <c r="R29" s="90"/>
      <c r="S29" s="90"/>
      <c r="T29" s="90"/>
      <c r="U29" s="90"/>
      <c r="V29" s="90"/>
      <c r="W29" s="90"/>
      <c r="X29" s="90"/>
      <c r="Y29" s="91"/>
    </row>
    <row r="30" spans="1:25" ht="15" customHeight="1" thickBot="1" x14ac:dyDescent="0.35">
      <c r="A30" s="184" t="str">
        <f t="shared" si="4"/>
        <v/>
      </c>
      <c r="B30" s="106"/>
      <c r="C30" s="170" t="str">
        <f>IF(E30="","",IFERROR(VLOOKUP(E30,Data!T:U,2,FALSE),"{Not found}"))</f>
        <v/>
      </c>
      <c r="D30" s="179"/>
      <c r="E30" s="107"/>
      <c r="F30" s="171"/>
      <c r="G30" s="171"/>
      <c r="H30" s="108"/>
      <c r="I30" s="108"/>
      <c r="J30" s="108"/>
      <c r="K30" s="108"/>
      <c r="L30" s="188" t="str">
        <f t="shared" si="0"/>
        <v/>
      </c>
      <c r="M30" s="189" t="str">
        <f t="shared" si="1"/>
        <v/>
      </c>
      <c r="N30" s="189" t="str">
        <f t="shared" si="2"/>
        <v/>
      </c>
      <c r="O30" s="190" t="str">
        <f t="shared" si="3"/>
        <v/>
      </c>
      <c r="Q30" s="93"/>
      <c r="R30" s="94"/>
      <c r="S30" s="94"/>
      <c r="T30" s="94"/>
      <c r="U30" s="94"/>
      <c r="V30" s="94"/>
      <c r="W30" s="94"/>
      <c r="X30" s="94"/>
      <c r="Y30" s="95"/>
    </row>
    <row r="31" spans="1:25" ht="15" customHeight="1" x14ac:dyDescent="0.3">
      <c r="A31" s="184" t="str">
        <f t="shared" si="4"/>
        <v/>
      </c>
      <c r="B31" s="106"/>
      <c r="C31" s="170" t="str">
        <f>IF(E31="","",IFERROR(VLOOKUP(E31,Data!T:U,2,FALSE),"{Not found}"))</f>
        <v/>
      </c>
      <c r="D31" s="179"/>
      <c r="E31" s="107"/>
      <c r="F31" s="171"/>
      <c r="G31" s="171"/>
      <c r="H31" s="108"/>
      <c r="I31" s="108"/>
      <c r="J31" s="108"/>
      <c r="K31" s="108"/>
      <c r="L31" s="188" t="str">
        <f t="shared" si="0"/>
        <v/>
      </c>
      <c r="M31" s="189" t="str">
        <f t="shared" si="1"/>
        <v/>
      </c>
      <c r="N31" s="189" t="str">
        <f t="shared" si="2"/>
        <v/>
      </c>
      <c r="O31" s="190" t="str">
        <f t="shared" si="3"/>
        <v/>
      </c>
    </row>
    <row r="32" spans="1:25" ht="15" customHeight="1" x14ac:dyDescent="0.3">
      <c r="A32" s="184" t="str">
        <f t="shared" si="4"/>
        <v/>
      </c>
      <c r="B32" s="106"/>
      <c r="C32" s="170" t="str">
        <f>IF(E32="","",IFERROR(VLOOKUP(E32,Data!T:U,2,FALSE),"{Not found}"))</f>
        <v/>
      </c>
      <c r="D32" s="179"/>
      <c r="E32" s="107"/>
      <c r="F32" s="171"/>
      <c r="G32" s="171"/>
      <c r="H32" s="108"/>
      <c r="I32" s="108"/>
      <c r="J32" s="108"/>
      <c r="K32" s="108"/>
      <c r="L32" s="188" t="str">
        <f t="shared" si="0"/>
        <v/>
      </c>
      <c r="M32" s="189" t="str">
        <f t="shared" si="1"/>
        <v/>
      </c>
      <c r="N32" s="189" t="str">
        <f t="shared" si="2"/>
        <v/>
      </c>
      <c r="O32" s="190" t="str">
        <f t="shared" si="3"/>
        <v/>
      </c>
    </row>
    <row r="33" spans="1:15" ht="15" customHeight="1" x14ac:dyDescent="0.3">
      <c r="A33" s="184" t="str">
        <f t="shared" si="4"/>
        <v/>
      </c>
      <c r="B33" s="106"/>
      <c r="C33" s="170" t="str">
        <f>IF(E33="","",IFERROR(VLOOKUP(E33,Data!T:U,2,FALSE),"{Not found}"))</f>
        <v/>
      </c>
      <c r="D33" s="179"/>
      <c r="E33" s="107"/>
      <c r="F33" s="171"/>
      <c r="G33" s="171"/>
      <c r="H33" s="108"/>
      <c r="I33" s="108"/>
      <c r="J33" s="108"/>
      <c r="K33" s="108"/>
      <c r="L33" s="188" t="str">
        <f t="shared" si="0"/>
        <v/>
      </c>
      <c r="M33" s="189" t="str">
        <f t="shared" si="1"/>
        <v/>
      </c>
      <c r="N33" s="189" t="str">
        <f t="shared" si="2"/>
        <v/>
      </c>
      <c r="O33" s="190" t="str">
        <f t="shared" si="3"/>
        <v/>
      </c>
    </row>
    <row r="34" spans="1:15" ht="15" customHeight="1" x14ac:dyDescent="0.3">
      <c r="A34" s="184" t="str">
        <f t="shared" si="4"/>
        <v/>
      </c>
      <c r="B34" s="106"/>
      <c r="C34" s="170" t="str">
        <f>IF(E34="","",IFERROR(VLOOKUP(E34,Data!T:U,2,FALSE),"{Not found}"))</f>
        <v/>
      </c>
      <c r="D34" s="179"/>
      <c r="E34" s="107"/>
      <c r="F34" s="171"/>
      <c r="G34" s="171"/>
      <c r="H34" s="108"/>
      <c r="I34" s="108"/>
      <c r="J34" s="108"/>
      <c r="K34" s="108"/>
      <c r="L34" s="188" t="str">
        <f t="shared" si="0"/>
        <v/>
      </c>
      <c r="M34" s="189" t="str">
        <f t="shared" si="1"/>
        <v/>
      </c>
      <c r="N34" s="189" t="str">
        <f t="shared" si="2"/>
        <v/>
      </c>
      <c r="O34" s="190" t="str">
        <f t="shared" si="3"/>
        <v/>
      </c>
    </row>
    <row r="35" spans="1:15" ht="15" customHeight="1" x14ac:dyDescent="0.3">
      <c r="A35" s="184" t="str">
        <f t="shared" si="4"/>
        <v/>
      </c>
      <c r="B35" s="106"/>
      <c r="C35" s="170" t="str">
        <f>IF(E35="","",IFERROR(VLOOKUP(E35,Data!T:U,2,FALSE),"{Not found}"))</f>
        <v/>
      </c>
      <c r="D35" s="179"/>
      <c r="E35" s="107"/>
      <c r="F35" s="171"/>
      <c r="G35" s="171"/>
      <c r="H35" s="108"/>
      <c r="I35" s="108"/>
      <c r="J35" s="108"/>
      <c r="K35" s="108"/>
      <c r="L35" s="188" t="str">
        <f t="shared" si="0"/>
        <v/>
      </c>
      <c r="M35" s="189" t="str">
        <f t="shared" si="1"/>
        <v/>
      </c>
      <c r="N35" s="189" t="str">
        <f t="shared" si="2"/>
        <v/>
      </c>
      <c r="O35" s="190" t="str">
        <f t="shared" si="3"/>
        <v/>
      </c>
    </row>
    <row r="36" spans="1:15" ht="15" customHeight="1" x14ac:dyDescent="0.3">
      <c r="A36" s="184" t="str">
        <f t="shared" si="4"/>
        <v/>
      </c>
      <c r="B36" s="106"/>
      <c r="C36" s="170" t="str">
        <f>IF(E36="","",IFERROR(VLOOKUP(E36,Data!T:U,2,FALSE),"{Not found}"))</f>
        <v/>
      </c>
      <c r="D36" s="179"/>
      <c r="E36" s="107"/>
      <c r="F36" s="171"/>
      <c r="G36" s="171"/>
      <c r="H36" s="108"/>
      <c r="I36" s="108"/>
      <c r="J36" s="108"/>
      <c r="K36" s="108"/>
      <c r="L36" s="188" t="str">
        <f t="shared" si="0"/>
        <v/>
      </c>
      <c r="M36" s="189" t="str">
        <f t="shared" si="1"/>
        <v/>
      </c>
      <c r="N36" s="189" t="str">
        <f t="shared" si="2"/>
        <v/>
      </c>
      <c r="O36" s="190" t="str">
        <f t="shared" si="3"/>
        <v/>
      </c>
    </row>
    <row r="37" spans="1:15" ht="15" customHeight="1" x14ac:dyDescent="0.3">
      <c r="A37" s="184" t="str">
        <f t="shared" si="4"/>
        <v/>
      </c>
      <c r="B37" s="106"/>
      <c r="C37" s="170" t="str">
        <f>IF(E37="","",IFERROR(VLOOKUP(E37,Data!T:U,2,FALSE),"{Not found}"))</f>
        <v/>
      </c>
      <c r="D37" s="179"/>
      <c r="E37" s="107"/>
      <c r="F37" s="171"/>
      <c r="G37" s="171"/>
      <c r="H37" s="108"/>
      <c r="I37" s="108"/>
      <c r="J37" s="108"/>
      <c r="K37" s="108"/>
      <c r="L37" s="188" t="str">
        <f t="shared" si="0"/>
        <v/>
      </c>
      <c r="M37" s="189" t="str">
        <f t="shared" si="1"/>
        <v/>
      </c>
      <c r="N37" s="189" t="str">
        <f t="shared" si="2"/>
        <v/>
      </c>
      <c r="O37" s="190" t="str">
        <f t="shared" si="3"/>
        <v/>
      </c>
    </row>
    <row r="38" spans="1:15" ht="15" customHeight="1" x14ac:dyDescent="0.3">
      <c r="A38" s="184" t="str">
        <f t="shared" si="4"/>
        <v/>
      </c>
      <c r="B38" s="106"/>
      <c r="C38" s="170" t="str">
        <f>IF(E38="","",IFERROR(VLOOKUP(E38,Data!T:U,2,FALSE),"{Not found}"))</f>
        <v/>
      </c>
      <c r="D38" s="179"/>
      <c r="E38" s="107"/>
      <c r="F38" s="171"/>
      <c r="G38" s="171"/>
      <c r="H38" s="108"/>
      <c r="I38" s="108"/>
      <c r="J38" s="108"/>
      <c r="K38" s="108"/>
      <c r="L38" s="188" t="str">
        <f t="shared" si="0"/>
        <v/>
      </c>
      <c r="M38" s="189" t="str">
        <f t="shared" si="1"/>
        <v/>
      </c>
      <c r="N38" s="189" t="str">
        <f t="shared" si="2"/>
        <v/>
      </c>
      <c r="O38" s="190" t="str">
        <f t="shared" si="3"/>
        <v/>
      </c>
    </row>
    <row r="39" spans="1:15" ht="15" customHeight="1" x14ac:dyDescent="0.3">
      <c r="A39" s="184" t="str">
        <f t="shared" si="4"/>
        <v/>
      </c>
      <c r="B39" s="106"/>
      <c r="C39" s="170" t="str">
        <f>IF(E39="","",IFERROR(VLOOKUP(E39,Data!T:U,2,FALSE),"{Not found}"))</f>
        <v/>
      </c>
      <c r="D39" s="179"/>
      <c r="E39" s="107"/>
      <c r="F39" s="171"/>
      <c r="G39" s="171"/>
      <c r="H39" s="108"/>
      <c r="I39" s="108"/>
      <c r="J39" s="108"/>
      <c r="K39" s="108"/>
      <c r="L39" s="188" t="str">
        <f t="shared" si="0"/>
        <v/>
      </c>
      <c r="M39" s="189" t="str">
        <f t="shared" si="1"/>
        <v/>
      </c>
      <c r="N39" s="189" t="str">
        <f t="shared" si="2"/>
        <v/>
      </c>
      <c r="O39" s="190" t="str">
        <f t="shared" si="3"/>
        <v/>
      </c>
    </row>
    <row r="40" spans="1:15" ht="15" customHeight="1" x14ac:dyDescent="0.3">
      <c r="A40" s="184" t="str">
        <f t="shared" si="4"/>
        <v/>
      </c>
      <c r="B40" s="106"/>
      <c r="C40" s="170" t="str">
        <f>IF(E40="","",IFERROR(VLOOKUP(E40,Data!T:U,2,FALSE),"{Not found}"))</f>
        <v/>
      </c>
      <c r="D40" s="179"/>
      <c r="E40" s="107"/>
      <c r="F40" s="171"/>
      <c r="G40" s="171"/>
      <c r="H40" s="108"/>
      <c r="I40" s="108"/>
      <c r="J40" s="108"/>
      <c r="K40" s="108"/>
      <c r="L40" s="188" t="str">
        <f t="shared" si="0"/>
        <v/>
      </c>
      <c r="M40" s="189" t="str">
        <f t="shared" si="1"/>
        <v/>
      </c>
      <c r="N40" s="189" t="str">
        <f t="shared" si="2"/>
        <v/>
      </c>
      <c r="O40" s="190" t="str">
        <f t="shared" si="3"/>
        <v/>
      </c>
    </row>
    <row r="41" spans="1:15" ht="15" customHeight="1" x14ac:dyDescent="0.3">
      <c r="A41" s="184" t="str">
        <f t="shared" si="4"/>
        <v/>
      </c>
      <c r="B41" s="106"/>
      <c r="C41" s="170" t="str">
        <f>IF(E41="","",IFERROR(VLOOKUP(E41,Data!T:U,2,FALSE),"{Not found}"))</f>
        <v/>
      </c>
      <c r="D41" s="179"/>
      <c r="E41" s="107"/>
      <c r="F41" s="171"/>
      <c r="G41" s="171"/>
      <c r="H41" s="108"/>
      <c r="I41" s="108"/>
      <c r="J41" s="108"/>
      <c r="K41" s="108"/>
      <c r="L41" s="188" t="str">
        <f t="shared" si="0"/>
        <v/>
      </c>
      <c r="M41" s="189" t="str">
        <f t="shared" si="1"/>
        <v/>
      </c>
      <c r="N41" s="189" t="str">
        <f t="shared" si="2"/>
        <v/>
      </c>
      <c r="O41" s="190" t="str">
        <f t="shared" si="3"/>
        <v/>
      </c>
    </row>
    <row r="42" spans="1:15" ht="15" customHeight="1" x14ac:dyDescent="0.3">
      <c r="A42" s="184" t="str">
        <f t="shared" si="4"/>
        <v/>
      </c>
      <c r="B42" s="106"/>
      <c r="C42" s="170" t="str">
        <f>IF(E42="","",IFERROR(VLOOKUP(E42,Data!T:U,2,FALSE),"{Not found}"))</f>
        <v/>
      </c>
      <c r="D42" s="179"/>
      <c r="E42" s="107"/>
      <c r="F42" s="171"/>
      <c r="G42" s="171"/>
      <c r="H42" s="108"/>
      <c r="I42" s="108"/>
      <c r="J42" s="108"/>
      <c r="K42" s="108"/>
      <c r="L42" s="188" t="str">
        <f t="shared" si="0"/>
        <v/>
      </c>
      <c r="M42" s="189" t="str">
        <f t="shared" si="1"/>
        <v/>
      </c>
      <c r="N42" s="189" t="str">
        <f t="shared" si="2"/>
        <v/>
      </c>
      <c r="O42" s="190" t="str">
        <f t="shared" si="3"/>
        <v/>
      </c>
    </row>
    <row r="43" spans="1:15" ht="15" customHeight="1" x14ac:dyDescent="0.3">
      <c r="A43" s="184" t="str">
        <f t="shared" si="4"/>
        <v/>
      </c>
      <c r="B43" s="106"/>
      <c r="C43" s="170" t="str">
        <f>IF(E43="","",IFERROR(VLOOKUP(E43,Data!T:U,2,FALSE),"{Not found}"))</f>
        <v/>
      </c>
      <c r="D43" s="179"/>
      <c r="E43" s="107"/>
      <c r="F43" s="171"/>
      <c r="G43" s="171"/>
      <c r="H43" s="108"/>
      <c r="I43" s="108"/>
      <c r="J43" s="108"/>
      <c r="K43" s="108"/>
      <c r="L43" s="188" t="str">
        <f t="shared" si="0"/>
        <v/>
      </c>
      <c r="M43" s="189" t="str">
        <f t="shared" si="1"/>
        <v/>
      </c>
      <c r="N43" s="189" t="str">
        <f t="shared" si="2"/>
        <v/>
      </c>
      <c r="O43" s="190" t="str">
        <f t="shared" si="3"/>
        <v/>
      </c>
    </row>
    <row r="44" spans="1:15" ht="15" customHeight="1" x14ac:dyDescent="0.3">
      <c r="A44" s="184" t="str">
        <f t="shared" si="4"/>
        <v/>
      </c>
      <c r="B44" s="106"/>
      <c r="C44" s="170" t="str">
        <f>IF(E44="","",IFERROR(VLOOKUP(E44,Data!T:U,2,FALSE),"{Not found}"))</f>
        <v/>
      </c>
      <c r="D44" s="179"/>
      <c r="E44" s="107"/>
      <c r="F44" s="171"/>
      <c r="G44" s="171"/>
      <c r="H44" s="108"/>
      <c r="I44" s="108"/>
      <c r="J44" s="108"/>
      <c r="K44" s="108"/>
      <c r="L44" s="188" t="str">
        <f t="shared" si="0"/>
        <v/>
      </c>
      <c r="M44" s="189" t="str">
        <f t="shared" si="1"/>
        <v/>
      </c>
      <c r="N44" s="189" t="str">
        <f t="shared" si="2"/>
        <v/>
      </c>
      <c r="O44" s="190" t="str">
        <f t="shared" si="3"/>
        <v/>
      </c>
    </row>
    <row r="45" spans="1:15" ht="15" customHeight="1" x14ac:dyDescent="0.3">
      <c r="A45" s="184" t="str">
        <f t="shared" si="4"/>
        <v/>
      </c>
      <c r="B45" s="106"/>
      <c r="C45" s="170" t="str">
        <f>IF(E45="","",IFERROR(VLOOKUP(E45,Data!T:U,2,FALSE),"{Not found}"))</f>
        <v/>
      </c>
      <c r="D45" s="179"/>
      <c r="E45" s="107"/>
      <c r="F45" s="171"/>
      <c r="G45" s="171"/>
      <c r="H45" s="108"/>
      <c r="I45" s="108"/>
      <c r="J45" s="108"/>
      <c r="K45" s="108"/>
      <c r="L45" s="188" t="str">
        <f t="shared" si="0"/>
        <v/>
      </c>
      <c r="M45" s="189" t="str">
        <f t="shared" si="1"/>
        <v/>
      </c>
      <c r="N45" s="189" t="str">
        <f t="shared" si="2"/>
        <v/>
      </c>
      <c r="O45" s="190" t="str">
        <f t="shared" si="3"/>
        <v/>
      </c>
    </row>
    <row r="46" spans="1:15" ht="15" customHeight="1" x14ac:dyDescent="0.3">
      <c r="A46" s="184" t="str">
        <f t="shared" si="4"/>
        <v/>
      </c>
      <c r="B46" s="106"/>
      <c r="C46" s="170" t="str">
        <f>IF(E46="","",IFERROR(VLOOKUP(E46,Data!T:U,2,FALSE),"{Not found}"))</f>
        <v/>
      </c>
      <c r="D46" s="179"/>
      <c r="E46" s="107"/>
      <c r="F46" s="171"/>
      <c r="G46" s="171"/>
      <c r="H46" s="108"/>
      <c r="I46" s="108"/>
      <c r="J46" s="108"/>
      <c r="K46" s="108"/>
      <c r="L46" s="188" t="str">
        <f t="shared" si="0"/>
        <v/>
      </c>
      <c r="M46" s="189" t="str">
        <f t="shared" si="1"/>
        <v/>
      </c>
      <c r="N46" s="189" t="str">
        <f t="shared" si="2"/>
        <v/>
      </c>
      <c r="O46" s="190" t="str">
        <f t="shared" si="3"/>
        <v/>
      </c>
    </row>
    <row r="47" spans="1:15" ht="15" customHeight="1" x14ac:dyDescent="0.3">
      <c r="A47" s="184" t="str">
        <f t="shared" si="4"/>
        <v/>
      </c>
      <c r="B47" s="106"/>
      <c r="C47" s="170" t="str">
        <f>IF(E47="","",IFERROR(VLOOKUP(E47,Data!T:U,2,FALSE),"{Not found}"))</f>
        <v/>
      </c>
      <c r="D47" s="179"/>
      <c r="E47" s="107"/>
      <c r="F47" s="171"/>
      <c r="G47" s="171"/>
      <c r="H47" s="108"/>
      <c r="I47" s="108"/>
      <c r="J47" s="108"/>
      <c r="K47" s="108"/>
      <c r="L47" s="188" t="str">
        <f t="shared" si="0"/>
        <v/>
      </c>
      <c r="M47" s="189" t="str">
        <f t="shared" si="1"/>
        <v/>
      </c>
      <c r="N47" s="189" t="str">
        <f t="shared" si="2"/>
        <v/>
      </c>
      <c r="O47" s="190" t="str">
        <f t="shared" si="3"/>
        <v/>
      </c>
    </row>
    <row r="48" spans="1:15" ht="15" customHeight="1" x14ac:dyDescent="0.3">
      <c r="A48" s="184" t="str">
        <f t="shared" si="4"/>
        <v/>
      </c>
      <c r="B48" s="106"/>
      <c r="C48" s="170" t="str">
        <f>IF(E48="","",IFERROR(VLOOKUP(E48,Data!T:U,2,FALSE),"{Not found}"))</f>
        <v/>
      </c>
      <c r="D48" s="179"/>
      <c r="E48" s="107"/>
      <c r="F48" s="171"/>
      <c r="G48" s="171"/>
      <c r="H48" s="108"/>
      <c r="I48" s="108"/>
      <c r="J48" s="108"/>
      <c r="K48" s="108"/>
      <c r="L48" s="188" t="str">
        <f t="shared" si="0"/>
        <v/>
      </c>
      <c r="M48" s="189" t="str">
        <f t="shared" si="1"/>
        <v/>
      </c>
      <c r="N48" s="189" t="str">
        <f t="shared" si="2"/>
        <v/>
      </c>
      <c r="O48" s="190" t="str">
        <f t="shared" si="3"/>
        <v/>
      </c>
    </row>
    <row r="49" spans="1:15" ht="15" customHeight="1" x14ac:dyDescent="0.3">
      <c r="A49" s="184" t="str">
        <f t="shared" si="4"/>
        <v/>
      </c>
      <c r="B49" s="106"/>
      <c r="C49" s="170" t="str">
        <f>IF(E49="","",IFERROR(VLOOKUP(E49,Data!T:U,2,FALSE),"{Not found}"))</f>
        <v/>
      </c>
      <c r="D49" s="179"/>
      <c r="E49" s="107"/>
      <c r="F49" s="171"/>
      <c r="G49" s="171"/>
      <c r="H49" s="108"/>
      <c r="I49" s="108"/>
      <c r="J49" s="108"/>
      <c r="K49" s="108"/>
      <c r="L49" s="188" t="str">
        <f t="shared" si="0"/>
        <v/>
      </c>
      <c r="M49" s="189" t="str">
        <f t="shared" si="1"/>
        <v/>
      </c>
      <c r="N49" s="189" t="str">
        <f t="shared" si="2"/>
        <v/>
      </c>
      <c r="O49" s="190" t="str">
        <f t="shared" si="3"/>
        <v/>
      </c>
    </row>
    <row r="50" spans="1:15" ht="15" customHeight="1" x14ac:dyDescent="0.3">
      <c r="A50" s="184" t="str">
        <f t="shared" si="4"/>
        <v/>
      </c>
      <c r="B50" s="106"/>
      <c r="C50" s="170" t="str">
        <f>IF(E50="","",IFERROR(VLOOKUP(E50,Data!T:U,2,FALSE),"{Not found}"))</f>
        <v/>
      </c>
      <c r="D50" s="179"/>
      <c r="E50" s="107"/>
      <c r="F50" s="171"/>
      <c r="G50" s="171"/>
      <c r="H50" s="108"/>
      <c r="I50" s="108"/>
      <c r="J50" s="108"/>
      <c r="K50" s="108"/>
      <c r="L50" s="188" t="str">
        <f t="shared" si="0"/>
        <v/>
      </c>
      <c r="M50" s="189" t="str">
        <f t="shared" si="1"/>
        <v/>
      </c>
      <c r="N50" s="189" t="str">
        <f t="shared" si="2"/>
        <v/>
      </c>
      <c r="O50" s="190" t="str">
        <f t="shared" si="3"/>
        <v/>
      </c>
    </row>
    <row r="51" spans="1:15" ht="15" customHeight="1" x14ac:dyDescent="0.3">
      <c r="A51" s="184" t="str">
        <f t="shared" si="4"/>
        <v/>
      </c>
      <c r="B51" s="106"/>
      <c r="C51" s="170" t="str">
        <f>IF(E51="","",IFERROR(VLOOKUP(E51,Data!T:U,2,FALSE),"{Not found}"))</f>
        <v/>
      </c>
      <c r="D51" s="179"/>
      <c r="E51" s="107"/>
      <c r="F51" s="171"/>
      <c r="G51" s="171"/>
      <c r="H51" s="108"/>
      <c r="I51" s="108"/>
      <c r="J51" s="108"/>
      <c r="K51" s="108"/>
      <c r="L51" s="188" t="str">
        <f t="shared" si="0"/>
        <v/>
      </c>
      <c r="M51" s="189" t="str">
        <f t="shared" si="1"/>
        <v/>
      </c>
      <c r="N51" s="189" t="str">
        <f t="shared" si="2"/>
        <v/>
      </c>
      <c r="O51" s="190" t="str">
        <f t="shared" si="3"/>
        <v/>
      </c>
    </row>
    <row r="52" spans="1:15" ht="15" customHeight="1" x14ac:dyDescent="0.3">
      <c r="A52" s="184" t="str">
        <f t="shared" si="4"/>
        <v/>
      </c>
      <c r="B52" s="106"/>
      <c r="C52" s="170" t="str">
        <f>IF(E52="","",IFERROR(VLOOKUP(E52,Data!T:U,2,FALSE),"{Not found}"))</f>
        <v/>
      </c>
      <c r="D52" s="179"/>
      <c r="E52" s="107"/>
      <c r="F52" s="171"/>
      <c r="G52" s="171"/>
      <c r="H52" s="108"/>
      <c r="I52" s="108"/>
      <c r="J52" s="108"/>
      <c r="K52" s="108"/>
      <c r="L52" s="188" t="str">
        <f t="shared" si="0"/>
        <v/>
      </c>
      <c r="M52" s="189" t="str">
        <f t="shared" si="1"/>
        <v/>
      </c>
      <c r="N52" s="189" t="str">
        <f t="shared" si="2"/>
        <v/>
      </c>
      <c r="O52" s="190" t="str">
        <f t="shared" si="3"/>
        <v/>
      </c>
    </row>
    <row r="53" spans="1:15" ht="15" customHeight="1" x14ac:dyDescent="0.3">
      <c r="A53" s="184" t="str">
        <f t="shared" si="4"/>
        <v/>
      </c>
      <c r="B53" s="106"/>
      <c r="C53" s="170" t="str">
        <f>IF(E53="","",IFERROR(VLOOKUP(E53,Data!T:U,2,FALSE),"{Not found}"))</f>
        <v/>
      </c>
      <c r="D53" s="179"/>
      <c r="E53" s="107"/>
      <c r="F53" s="171"/>
      <c r="G53" s="171"/>
      <c r="H53" s="108"/>
      <c r="I53" s="108"/>
      <c r="J53" s="108"/>
      <c r="K53" s="108"/>
      <c r="L53" s="188" t="str">
        <f t="shared" si="0"/>
        <v/>
      </c>
      <c r="M53" s="189" t="str">
        <f t="shared" si="1"/>
        <v/>
      </c>
      <c r="N53" s="189" t="str">
        <f t="shared" si="2"/>
        <v/>
      </c>
      <c r="O53" s="190" t="str">
        <f t="shared" si="3"/>
        <v/>
      </c>
    </row>
    <row r="54" spans="1:15" ht="15" customHeight="1" x14ac:dyDescent="0.3">
      <c r="A54" s="184" t="str">
        <f t="shared" si="4"/>
        <v/>
      </c>
      <c r="B54" s="106"/>
      <c r="C54" s="170" t="str">
        <f>IF(E54="","",IFERROR(VLOOKUP(E54,Data!T:U,2,FALSE),"{Not found}"))</f>
        <v/>
      </c>
      <c r="D54" s="179"/>
      <c r="E54" s="107"/>
      <c r="F54" s="171"/>
      <c r="G54" s="171"/>
      <c r="H54" s="108"/>
      <c r="I54" s="108"/>
      <c r="J54" s="108"/>
      <c r="K54" s="108"/>
      <c r="L54" s="188" t="str">
        <f t="shared" si="0"/>
        <v/>
      </c>
      <c r="M54" s="189" t="str">
        <f t="shared" si="1"/>
        <v/>
      </c>
      <c r="N54" s="189" t="str">
        <f t="shared" si="2"/>
        <v/>
      </c>
      <c r="O54" s="190" t="str">
        <f t="shared" si="3"/>
        <v/>
      </c>
    </row>
    <row r="55" spans="1:15" ht="15" customHeight="1" x14ac:dyDescent="0.3">
      <c r="A55" s="184" t="str">
        <f t="shared" si="4"/>
        <v/>
      </c>
      <c r="B55" s="106"/>
      <c r="C55" s="170" t="str">
        <f>IF(E55="","",IFERROR(VLOOKUP(E55,Data!T:U,2,FALSE),"{Not found}"))</f>
        <v/>
      </c>
      <c r="D55" s="179"/>
      <c r="E55" s="107"/>
      <c r="F55" s="171"/>
      <c r="G55" s="171"/>
      <c r="H55" s="108"/>
      <c r="I55" s="108"/>
      <c r="J55" s="108"/>
      <c r="K55" s="108"/>
      <c r="L55" s="188" t="str">
        <f t="shared" si="0"/>
        <v/>
      </c>
      <c r="M55" s="189" t="str">
        <f t="shared" si="1"/>
        <v/>
      </c>
      <c r="N55" s="189" t="str">
        <f t="shared" si="2"/>
        <v/>
      </c>
      <c r="O55" s="190" t="str">
        <f t="shared" si="3"/>
        <v/>
      </c>
    </row>
    <row r="56" spans="1:15" ht="15" customHeight="1" x14ac:dyDescent="0.3">
      <c r="A56" s="184" t="str">
        <f t="shared" si="4"/>
        <v/>
      </c>
      <c r="B56" s="106"/>
      <c r="C56" s="170" t="str">
        <f>IF(E56="","",IFERROR(VLOOKUP(E56,Data!T:U,2,FALSE),"{Not found}"))</f>
        <v/>
      </c>
      <c r="D56" s="179"/>
      <c r="E56" s="107"/>
      <c r="F56" s="171"/>
      <c r="G56" s="171"/>
      <c r="H56" s="108"/>
      <c r="I56" s="108"/>
      <c r="J56" s="108"/>
      <c r="K56" s="108"/>
      <c r="L56" s="188" t="str">
        <f t="shared" si="0"/>
        <v/>
      </c>
      <c r="M56" s="189" t="str">
        <f t="shared" si="1"/>
        <v/>
      </c>
      <c r="N56" s="189" t="str">
        <f t="shared" si="2"/>
        <v/>
      </c>
      <c r="O56" s="190" t="str">
        <f t="shared" si="3"/>
        <v/>
      </c>
    </row>
    <row r="57" spans="1:15" ht="15" customHeight="1" x14ac:dyDescent="0.3">
      <c r="A57" s="184" t="str">
        <f t="shared" si="4"/>
        <v/>
      </c>
      <c r="B57" s="106"/>
      <c r="C57" s="170" t="str">
        <f>IF(E57="","",IFERROR(VLOOKUP(E57,Data!T:U,2,FALSE),"{Not found}"))</f>
        <v/>
      </c>
      <c r="D57" s="179"/>
      <c r="E57" s="107"/>
      <c r="F57" s="171"/>
      <c r="G57" s="171"/>
      <c r="H57" s="108"/>
      <c r="I57" s="108"/>
      <c r="J57" s="108"/>
      <c r="K57" s="108"/>
      <c r="L57" s="188" t="str">
        <f t="shared" si="0"/>
        <v/>
      </c>
      <c r="M57" s="189" t="str">
        <f t="shared" si="1"/>
        <v/>
      </c>
      <c r="N57" s="189" t="str">
        <f t="shared" si="2"/>
        <v/>
      </c>
      <c r="O57" s="190" t="str">
        <f t="shared" si="3"/>
        <v/>
      </c>
    </row>
    <row r="58" spans="1:15" ht="15" customHeight="1" x14ac:dyDescent="0.3">
      <c r="A58" s="184" t="str">
        <f t="shared" si="4"/>
        <v/>
      </c>
      <c r="B58" s="106"/>
      <c r="C58" s="170" t="str">
        <f>IF(E58="","",IFERROR(VLOOKUP(E58,Data!T:U,2,FALSE),"{Not found}"))</f>
        <v/>
      </c>
      <c r="D58" s="179"/>
      <c r="E58" s="107"/>
      <c r="F58" s="171"/>
      <c r="G58" s="171"/>
      <c r="H58" s="108"/>
      <c r="I58" s="108"/>
      <c r="J58" s="108"/>
      <c r="K58" s="108"/>
      <c r="L58" s="188" t="str">
        <f t="shared" si="0"/>
        <v/>
      </c>
      <c r="M58" s="189" t="str">
        <f t="shared" si="1"/>
        <v/>
      </c>
      <c r="N58" s="189" t="str">
        <f t="shared" si="2"/>
        <v/>
      </c>
      <c r="O58" s="190" t="str">
        <f t="shared" si="3"/>
        <v/>
      </c>
    </row>
    <row r="59" spans="1:15" ht="15" customHeight="1" x14ac:dyDescent="0.3">
      <c r="A59" s="184" t="str">
        <f t="shared" si="4"/>
        <v/>
      </c>
      <c r="B59" s="106"/>
      <c r="C59" s="170" t="str">
        <f>IF(E59="","",IFERROR(VLOOKUP(E59,Data!T:U,2,FALSE),"{Not found}"))</f>
        <v/>
      </c>
      <c r="D59" s="179"/>
      <c r="E59" s="107"/>
      <c r="F59" s="171"/>
      <c r="G59" s="171"/>
      <c r="H59" s="108"/>
      <c r="I59" s="108"/>
      <c r="J59" s="108"/>
      <c r="K59" s="108"/>
      <c r="L59" s="188" t="str">
        <f t="shared" si="0"/>
        <v/>
      </c>
      <c r="M59" s="189" t="str">
        <f t="shared" si="1"/>
        <v/>
      </c>
      <c r="N59" s="189" t="str">
        <f t="shared" si="2"/>
        <v/>
      </c>
      <c r="O59" s="190" t="str">
        <f t="shared" si="3"/>
        <v/>
      </c>
    </row>
    <row r="60" spans="1:15" ht="15" customHeight="1" x14ac:dyDescent="0.3">
      <c r="A60" s="184" t="str">
        <f t="shared" si="4"/>
        <v/>
      </c>
      <c r="B60" s="106"/>
      <c r="C60" s="170" t="str">
        <f>IF(E60="","",IFERROR(VLOOKUP(E60,Data!T:U,2,FALSE),"{Not found}"))</f>
        <v/>
      </c>
      <c r="D60" s="179"/>
      <c r="E60" s="107"/>
      <c r="F60" s="171"/>
      <c r="G60" s="171"/>
      <c r="H60" s="108"/>
      <c r="I60" s="108"/>
      <c r="J60" s="108"/>
      <c r="K60" s="108"/>
      <c r="L60" s="188" t="str">
        <f t="shared" si="0"/>
        <v/>
      </c>
      <c r="M60" s="189" t="str">
        <f t="shared" si="1"/>
        <v/>
      </c>
      <c r="N60" s="189" t="str">
        <f t="shared" si="2"/>
        <v/>
      </c>
      <c r="O60" s="190" t="str">
        <f t="shared" si="3"/>
        <v/>
      </c>
    </row>
    <row r="61" spans="1:15" ht="15" customHeight="1" x14ac:dyDescent="0.3">
      <c r="A61" s="184" t="str">
        <f t="shared" si="4"/>
        <v/>
      </c>
      <c r="B61" s="106"/>
      <c r="C61" s="170" t="str">
        <f>IF(E61="","",IFERROR(VLOOKUP(E61,Data!T:U,2,FALSE),"{Not found}"))</f>
        <v/>
      </c>
      <c r="D61" s="179"/>
      <c r="E61" s="107"/>
      <c r="F61" s="171"/>
      <c r="G61" s="171"/>
      <c r="H61" s="108"/>
      <c r="I61" s="108"/>
      <c r="J61" s="108"/>
      <c r="K61" s="108"/>
      <c r="L61" s="188" t="str">
        <f t="shared" si="0"/>
        <v/>
      </c>
      <c r="M61" s="189" t="str">
        <f t="shared" si="1"/>
        <v/>
      </c>
      <c r="N61" s="189" t="str">
        <f t="shared" si="2"/>
        <v/>
      </c>
      <c r="O61" s="190" t="str">
        <f t="shared" si="3"/>
        <v/>
      </c>
    </row>
    <row r="62" spans="1:15" ht="15" customHeight="1" x14ac:dyDescent="0.3">
      <c r="A62" s="184" t="str">
        <f t="shared" si="4"/>
        <v/>
      </c>
      <c r="B62" s="106"/>
      <c r="C62" s="170" t="str">
        <f>IF(E62="","",IFERROR(VLOOKUP(E62,Data!T:U,2,FALSE),"{Not found}"))</f>
        <v/>
      </c>
      <c r="D62" s="179"/>
      <c r="E62" s="107"/>
      <c r="F62" s="171"/>
      <c r="G62" s="171"/>
      <c r="H62" s="108"/>
      <c r="I62" s="108"/>
      <c r="J62" s="108"/>
      <c r="K62" s="108"/>
      <c r="L62" s="188" t="str">
        <f t="shared" si="0"/>
        <v/>
      </c>
      <c r="M62" s="189" t="str">
        <f t="shared" si="1"/>
        <v/>
      </c>
      <c r="N62" s="189" t="str">
        <f t="shared" si="2"/>
        <v/>
      </c>
      <c r="O62" s="190" t="str">
        <f t="shared" si="3"/>
        <v/>
      </c>
    </row>
    <row r="63" spans="1:15" ht="15" customHeight="1" x14ac:dyDescent="0.3">
      <c r="A63" s="184" t="str">
        <f t="shared" si="4"/>
        <v/>
      </c>
      <c r="B63" s="106"/>
      <c r="C63" s="170" t="str">
        <f>IF(E63="","",IFERROR(VLOOKUP(E63,Data!T:U,2,FALSE),"{Not found}"))</f>
        <v/>
      </c>
      <c r="D63" s="179"/>
      <c r="E63" s="107"/>
      <c r="F63" s="171"/>
      <c r="G63" s="171"/>
      <c r="H63" s="108"/>
      <c r="I63" s="108"/>
      <c r="J63" s="108"/>
      <c r="K63" s="108"/>
      <c r="L63" s="188" t="str">
        <f t="shared" si="0"/>
        <v/>
      </c>
      <c r="M63" s="189" t="str">
        <f t="shared" si="1"/>
        <v/>
      </c>
      <c r="N63" s="189" t="str">
        <f t="shared" si="2"/>
        <v/>
      </c>
      <c r="O63" s="190" t="str">
        <f t="shared" si="3"/>
        <v/>
      </c>
    </row>
    <row r="64" spans="1:15" ht="15" customHeight="1" x14ac:dyDescent="0.3">
      <c r="A64" s="184" t="str">
        <f t="shared" si="4"/>
        <v/>
      </c>
      <c r="B64" s="106"/>
      <c r="C64" s="170" t="str">
        <f>IF(E64="","",IFERROR(VLOOKUP(E64,Data!T:U,2,FALSE),"{Not found}"))</f>
        <v/>
      </c>
      <c r="D64" s="179"/>
      <c r="E64" s="107"/>
      <c r="F64" s="171"/>
      <c r="G64" s="171"/>
      <c r="H64" s="108"/>
      <c r="I64" s="108"/>
      <c r="J64" s="108"/>
      <c r="K64" s="108"/>
      <c r="L64" s="188" t="str">
        <f t="shared" si="0"/>
        <v/>
      </c>
      <c r="M64" s="189" t="str">
        <f t="shared" si="1"/>
        <v/>
      </c>
      <c r="N64" s="189" t="str">
        <f t="shared" si="2"/>
        <v/>
      </c>
      <c r="O64" s="190" t="str">
        <f t="shared" si="3"/>
        <v/>
      </c>
    </row>
    <row r="65" spans="1:15" ht="15" customHeight="1" x14ac:dyDescent="0.3">
      <c r="A65" s="184" t="str">
        <f t="shared" si="4"/>
        <v/>
      </c>
      <c r="B65" s="106"/>
      <c r="C65" s="170" t="str">
        <f>IF(E65="","",IFERROR(VLOOKUP(E65,Data!T:U,2,FALSE),"{Not found}"))</f>
        <v/>
      </c>
      <c r="D65" s="179"/>
      <c r="E65" s="107"/>
      <c r="F65" s="171"/>
      <c r="G65" s="171"/>
      <c r="H65" s="108"/>
      <c r="I65" s="108"/>
      <c r="J65" s="108"/>
      <c r="K65" s="108"/>
      <c r="L65" s="188" t="str">
        <f t="shared" si="0"/>
        <v/>
      </c>
      <c r="M65" s="189" t="str">
        <f t="shared" si="1"/>
        <v/>
      </c>
      <c r="N65" s="189" t="str">
        <f t="shared" si="2"/>
        <v/>
      </c>
      <c r="O65" s="190" t="str">
        <f t="shared" si="3"/>
        <v/>
      </c>
    </row>
    <row r="66" spans="1:15" ht="15" customHeight="1" x14ac:dyDescent="0.3">
      <c r="A66" s="184" t="str">
        <f t="shared" si="4"/>
        <v/>
      </c>
      <c r="B66" s="106"/>
      <c r="C66" s="170" t="str">
        <f>IF(E66="","",IFERROR(VLOOKUP(E66,Data!T:U,2,FALSE),"{Not found}"))</f>
        <v/>
      </c>
      <c r="D66" s="179"/>
      <c r="E66" s="107"/>
      <c r="F66" s="171"/>
      <c r="G66" s="171"/>
      <c r="H66" s="108"/>
      <c r="I66" s="108"/>
      <c r="J66" s="108"/>
      <c r="K66" s="108"/>
      <c r="L66" s="188" t="str">
        <f t="shared" si="0"/>
        <v/>
      </c>
      <c r="M66" s="189" t="str">
        <f t="shared" si="1"/>
        <v/>
      </c>
      <c r="N66" s="189" t="str">
        <f t="shared" si="2"/>
        <v/>
      </c>
      <c r="O66" s="190" t="str">
        <f t="shared" si="3"/>
        <v/>
      </c>
    </row>
    <row r="67" spans="1:15" ht="15" customHeight="1" x14ac:dyDescent="0.3">
      <c r="A67" s="184" t="str">
        <f t="shared" si="4"/>
        <v/>
      </c>
      <c r="B67" s="106"/>
      <c r="C67" s="170" t="str">
        <f>IF(E67="","",IFERROR(VLOOKUP(E67,Data!T:U,2,FALSE),"{Not found}"))</f>
        <v/>
      </c>
      <c r="D67" s="179"/>
      <c r="E67" s="107"/>
      <c r="F67" s="171"/>
      <c r="G67" s="171"/>
      <c r="H67" s="108"/>
      <c r="I67" s="108"/>
      <c r="J67" s="108"/>
      <c r="K67" s="108"/>
      <c r="L67" s="188" t="str">
        <f t="shared" ref="L67:L76" si="5">IF(K67="","",IF(K67="Win",L66+1,L66))</f>
        <v/>
      </c>
      <c r="M67" s="189" t="str">
        <f t="shared" ref="M67:M76" si="6">IF(K67="","",IF(K67="Loss",M66+1,M66))</f>
        <v/>
      </c>
      <c r="N67" s="189" t="str">
        <f t="shared" ref="N67:N76" si="7">IF(K67="","",IF(OR(K67="Unfinished",K67="Teaching"),N66+1,N66))</f>
        <v/>
      </c>
      <c r="O67" s="190" t="str">
        <f t="shared" ref="O67:O76" si="8">IF(K67="","",IF(K67="Tie",O66+1,O66))</f>
        <v/>
      </c>
    </row>
    <row r="68" spans="1:15" ht="15" customHeight="1" x14ac:dyDescent="0.3">
      <c r="A68" s="184" t="str">
        <f t="shared" ref="A68:A131" si="9">IF(E68="","",A67+1)</f>
        <v/>
      </c>
      <c r="B68" s="106"/>
      <c r="C68" s="170" t="str">
        <f>IF(E68="","",IFERROR(VLOOKUP(E68,Data!T:U,2,FALSE),"{Not found}"))</f>
        <v/>
      </c>
      <c r="D68" s="179"/>
      <c r="E68" s="107"/>
      <c r="F68" s="171"/>
      <c r="G68" s="171"/>
      <c r="H68" s="108"/>
      <c r="I68" s="108"/>
      <c r="J68" s="108"/>
      <c r="K68" s="108"/>
      <c r="L68" s="188" t="str">
        <f t="shared" si="5"/>
        <v/>
      </c>
      <c r="M68" s="189" t="str">
        <f t="shared" si="6"/>
        <v/>
      </c>
      <c r="N68" s="189" t="str">
        <f t="shared" si="7"/>
        <v/>
      </c>
      <c r="O68" s="190" t="str">
        <f t="shared" si="8"/>
        <v/>
      </c>
    </row>
    <row r="69" spans="1:15" ht="15" customHeight="1" x14ac:dyDescent="0.3">
      <c r="A69" s="184" t="str">
        <f t="shared" si="9"/>
        <v/>
      </c>
      <c r="B69" s="106"/>
      <c r="C69" s="170" t="str">
        <f>IF(E69="","",IFERROR(VLOOKUP(E69,Data!T:U,2,FALSE),"{Not found}"))</f>
        <v/>
      </c>
      <c r="D69" s="179"/>
      <c r="E69" s="107"/>
      <c r="F69" s="171"/>
      <c r="G69" s="171"/>
      <c r="H69" s="108"/>
      <c r="I69" s="108"/>
      <c r="J69" s="108"/>
      <c r="K69" s="108"/>
      <c r="L69" s="188" t="str">
        <f t="shared" si="5"/>
        <v/>
      </c>
      <c r="M69" s="189" t="str">
        <f t="shared" si="6"/>
        <v/>
      </c>
      <c r="N69" s="189" t="str">
        <f t="shared" si="7"/>
        <v/>
      </c>
      <c r="O69" s="190" t="str">
        <f t="shared" si="8"/>
        <v/>
      </c>
    </row>
    <row r="70" spans="1:15" ht="15" customHeight="1" x14ac:dyDescent="0.3">
      <c r="A70" s="184" t="str">
        <f t="shared" si="9"/>
        <v/>
      </c>
      <c r="B70" s="106"/>
      <c r="C70" s="170" t="str">
        <f>IF(E70="","",IFERROR(VLOOKUP(E70,Data!T:U,2,FALSE),"{Not found}"))</f>
        <v/>
      </c>
      <c r="D70" s="179"/>
      <c r="E70" s="107"/>
      <c r="F70" s="171"/>
      <c r="G70" s="171"/>
      <c r="H70" s="108"/>
      <c r="I70" s="108"/>
      <c r="J70" s="108"/>
      <c r="K70" s="108"/>
      <c r="L70" s="188" t="str">
        <f t="shared" si="5"/>
        <v/>
      </c>
      <c r="M70" s="189" t="str">
        <f t="shared" si="6"/>
        <v/>
      </c>
      <c r="N70" s="189" t="str">
        <f t="shared" si="7"/>
        <v/>
      </c>
      <c r="O70" s="190" t="str">
        <f t="shared" si="8"/>
        <v/>
      </c>
    </row>
    <row r="71" spans="1:15" ht="15" customHeight="1" x14ac:dyDescent="0.3">
      <c r="A71" s="184" t="str">
        <f t="shared" si="9"/>
        <v/>
      </c>
      <c r="B71" s="106"/>
      <c r="C71" s="170" t="str">
        <f>IF(E71="","",IFERROR(VLOOKUP(E71,Data!T:U,2,FALSE),"{Not found}"))</f>
        <v/>
      </c>
      <c r="D71" s="179"/>
      <c r="E71" s="107"/>
      <c r="F71" s="171"/>
      <c r="G71" s="171"/>
      <c r="H71" s="108"/>
      <c r="I71" s="108"/>
      <c r="J71" s="108"/>
      <c r="K71" s="108"/>
      <c r="L71" s="188" t="str">
        <f t="shared" si="5"/>
        <v/>
      </c>
      <c r="M71" s="189" t="str">
        <f t="shared" si="6"/>
        <v/>
      </c>
      <c r="N71" s="189" t="str">
        <f t="shared" si="7"/>
        <v/>
      </c>
      <c r="O71" s="190" t="str">
        <f t="shared" si="8"/>
        <v/>
      </c>
    </row>
    <row r="72" spans="1:15" ht="15" customHeight="1" x14ac:dyDescent="0.3">
      <c r="A72" s="184" t="str">
        <f t="shared" si="9"/>
        <v/>
      </c>
      <c r="B72" s="106"/>
      <c r="C72" s="170" t="str">
        <f>IF(E72="","",IFERROR(VLOOKUP(E72,Data!T:U,2,FALSE),"{Not found}"))</f>
        <v/>
      </c>
      <c r="D72" s="179"/>
      <c r="E72" s="107"/>
      <c r="F72" s="171"/>
      <c r="G72" s="171"/>
      <c r="H72" s="108"/>
      <c r="I72" s="108"/>
      <c r="J72" s="108"/>
      <c r="K72" s="108"/>
      <c r="L72" s="188" t="str">
        <f t="shared" si="5"/>
        <v/>
      </c>
      <c r="M72" s="189" t="str">
        <f t="shared" si="6"/>
        <v/>
      </c>
      <c r="N72" s="189" t="str">
        <f t="shared" si="7"/>
        <v/>
      </c>
      <c r="O72" s="190" t="str">
        <f t="shared" si="8"/>
        <v/>
      </c>
    </row>
    <row r="73" spans="1:15" ht="15" customHeight="1" x14ac:dyDescent="0.3">
      <c r="A73" s="184" t="str">
        <f t="shared" si="9"/>
        <v/>
      </c>
      <c r="B73" s="106"/>
      <c r="C73" s="170" t="str">
        <f>IF(E73="","",IFERROR(VLOOKUP(E73,Data!T:U,2,FALSE),"{Not found}"))</f>
        <v/>
      </c>
      <c r="D73" s="179"/>
      <c r="E73" s="107"/>
      <c r="F73" s="171"/>
      <c r="G73" s="171"/>
      <c r="H73" s="108"/>
      <c r="I73" s="108"/>
      <c r="J73" s="108"/>
      <c r="K73" s="108"/>
      <c r="L73" s="188" t="str">
        <f t="shared" si="5"/>
        <v/>
      </c>
      <c r="M73" s="189" t="str">
        <f t="shared" si="6"/>
        <v/>
      </c>
      <c r="N73" s="189" t="str">
        <f t="shared" si="7"/>
        <v/>
      </c>
      <c r="O73" s="190" t="str">
        <f t="shared" si="8"/>
        <v/>
      </c>
    </row>
    <row r="74" spans="1:15" ht="15" customHeight="1" x14ac:dyDescent="0.3">
      <c r="A74" s="184" t="str">
        <f t="shared" si="9"/>
        <v/>
      </c>
      <c r="B74" s="106"/>
      <c r="C74" s="170" t="str">
        <f>IF(E74="","",IFERROR(VLOOKUP(E74,Data!T:U,2,FALSE),"{Not found}"))</f>
        <v/>
      </c>
      <c r="D74" s="179"/>
      <c r="E74" s="107"/>
      <c r="F74" s="171"/>
      <c r="G74" s="171"/>
      <c r="H74" s="108"/>
      <c r="I74" s="108"/>
      <c r="J74" s="108"/>
      <c r="K74" s="108"/>
      <c r="L74" s="188" t="str">
        <f t="shared" si="5"/>
        <v/>
      </c>
      <c r="M74" s="189" t="str">
        <f t="shared" si="6"/>
        <v/>
      </c>
      <c r="N74" s="189" t="str">
        <f t="shared" si="7"/>
        <v/>
      </c>
      <c r="O74" s="190" t="str">
        <f t="shared" si="8"/>
        <v/>
      </c>
    </row>
    <row r="75" spans="1:15" ht="15" customHeight="1" x14ac:dyDescent="0.3">
      <c r="A75" s="184" t="str">
        <f t="shared" si="9"/>
        <v/>
      </c>
      <c r="B75" s="106"/>
      <c r="C75" s="170" t="str">
        <f>IF(E75="","",IFERROR(VLOOKUP(E75,Data!T:U,2,FALSE),"{Not found}"))</f>
        <v/>
      </c>
      <c r="D75" s="179"/>
      <c r="E75" s="107"/>
      <c r="F75" s="171"/>
      <c r="G75" s="171"/>
      <c r="H75" s="108"/>
      <c r="I75" s="108"/>
      <c r="J75" s="108"/>
      <c r="K75" s="108"/>
      <c r="L75" s="188" t="str">
        <f t="shared" si="5"/>
        <v/>
      </c>
      <c r="M75" s="189" t="str">
        <f t="shared" si="6"/>
        <v/>
      </c>
      <c r="N75" s="189" t="str">
        <f t="shared" si="7"/>
        <v/>
      </c>
      <c r="O75" s="190" t="str">
        <f t="shared" si="8"/>
        <v/>
      </c>
    </row>
    <row r="76" spans="1:15" ht="15" customHeight="1" x14ac:dyDescent="0.3">
      <c r="A76" s="184" t="str">
        <f t="shared" si="9"/>
        <v/>
      </c>
      <c r="B76" s="106"/>
      <c r="C76" s="170" t="str">
        <f>IF(E76="","",IFERROR(VLOOKUP(E76,Data!T:U,2,FALSE),"{Not found}"))</f>
        <v/>
      </c>
      <c r="D76" s="179"/>
      <c r="E76" s="107"/>
      <c r="F76" s="171"/>
      <c r="G76" s="171"/>
      <c r="H76" s="108"/>
      <c r="I76" s="108"/>
      <c r="J76" s="108"/>
      <c r="K76" s="108"/>
      <c r="L76" s="188" t="str">
        <f t="shared" si="5"/>
        <v/>
      </c>
      <c r="M76" s="189" t="str">
        <f t="shared" si="6"/>
        <v/>
      </c>
      <c r="N76" s="189" t="str">
        <f t="shared" si="7"/>
        <v/>
      </c>
      <c r="O76" s="190" t="str">
        <f t="shared" si="8"/>
        <v/>
      </c>
    </row>
    <row r="77" spans="1:15" ht="15" customHeight="1" x14ac:dyDescent="0.3">
      <c r="A77" s="184" t="str">
        <f t="shared" si="9"/>
        <v/>
      </c>
      <c r="B77" s="106"/>
      <c r="C77" s="170" t="str">
        <f>IF(E77="","",IFERROR(VLOOKUP(E77,Data!T:U,2,FALSE),"{Not found}"))</f>
        <v/>
      </c>
      <c r="D77" s="179"/>
      <c r="E77" s="107"/>
      <c r="F77" s="171"/>
      <c r="G77" s="171"/>
      <c r="H77" s="108"/>
      <c r="I77" s="108"/>
      <c r="J77" s="108"/>
      <c r="K77" s="108"/>
      <c r="L77" s="188" t="str">
        <f>IF(K77="","",IF(K77="Win",L76+1,L76))</f>
        <v/>
      </c>
      <c r="M77" s="189" t="str">
        <f t="shared" ref="M77" si="10">IF(K77="","",IF(K77="Loss",M76+1,M76))</f>
        <v/>
      </c>
      <c r="N77" s="189" t="str">
        <f t="shared" ref="N77" si="11">IF(K77="","",IF(OR(K77="Unfinished",K77="Teaching"),N76+1,N76))</f>
        <v/>
      </c>
      <c r="O77" s="190" t="str">
        <f t="shared" ref="O77" si="12">IF(K77="","",IF(K77="Tie",O76+1,O76))</f>
        <v/>
      </c>
    </row>
    <row r="78" spans="1:15" ht="15" customHeight="1" x14ac:dyDescent="0.3">
      <c r="A78" s="184" t="str">
        <f t="shared" si="9"/>
        <v/>
      </c>
      <c r="B78" s="106"/>
      <c r="C78" s="170" t="str">
        <f>IF(E78="","",IFERROR(VLOOKUP(E78,Data!T:U,2,FALSE),"{Not found}"))</f>
        <v/>
      </c>
      <c r="D78" s="179"/>
      <c r="E78" s="107"/>
      <c r="F78" s="171"/>
      <c r="G78" s="171"/>
      <c r="H78" s="108"/>
      <c r="I78" s="108"/>
      <c r="J78" s="108"/>
      <c r="K78" s="108"/>
      <c r="L78" s="188" t="str">
        <f t="shared" ref="L78:L141" si="13">IF(K78="","",IF(K78="Win",L77+1,L77))</f>
        <v/>
      </c>
      <c r="M78" s="189" t="str">
        <f t="shared" ref="M78:M141" si="14">IF(K78="","",IF(K78="Loss",M77+1,M77))</f>
        <v/>
      </c>
      <c r="N78" s="189" t="str">
        <f t="shared" ref="N78:N141" si="15">IF(K78="","",IF(OR(K78="Unfinished",K78="Teaching"),N77+1,N77))</f>
        <v/>
      </c>
      <c r="O78" s="190" t="str">
        <f t="shared" ref="O78:O141" si="16">IF(K78="","",IF(K78="Tie",O77+1,O77))</f>
        <v/>
      </c>
    </row>
    <row r="79" spans="1:15" x14ac:dyDescent="0.3">
      <c r="A79" s="184" t="str">
        <f t="shared" si="9"/>
        <v/>
      </c>
      <c r="B79" s="106"/>
      <c r="C79" s="170" t="str">
        <f>IF(E79="","",IFERROR(VLOOKUP(E79,Data!T:U,2,FALSE),"{Not found}"))</f>
        <v/>
      </c>
      <c r="D79" s="179"/>
      <c r="E79" s="107"/>
      <c r="F79" s="171"/>
      <c r="G79" s="171"/>
      <c r="H79" s="108"/>
      <c r="I79" s="108"/>
      <c r="J79" s="108"/>
      <c r="K79" s="108"/>
      <c r="L79" s="188" t="str">
        <f t="shared" si="13"/>
        <v/>
      </c>
      <c r="M79" s="189" t="str">
        <f t="shared" si="14"/>
        <v/>
      </c>
      <c r="N79" s="189" t="str">
        <f t="shared" si="15"/>
        <v/>
      </c>
      <c r="O79" s="190" t="str">
        <f t="shared" si="16"/>
        <v/>
      </c>
    </row>
    <row r="80" spans="1:15" x14ac:dyDescent="0.3">
      <c r="A80" s="184" t="str">
        <f t="shared" si="9"/>
        <v/>
      </c>
      <c r="B80" s="106"/>
      <c r="C80" s="170" t="str">
        <f>IF(E80="","",IFERROR(VLOOKUP(E80,Data!T:U,2,FALSE),"{Not found}"))</f>
        <v/>
      </c>
      <c r="D80" s="179"/>
      <c r="E80" s="107"/>
      <c r="F80" s="171"/>
      <c r="G80" s="171"/>
      <c r="H80" s="108"/>
      <c r="I80" s="108"/>
      <c r="J80" s="108"/>
      <c r="K80" s="108"/>
      <c r="L80" s="188" t="str">
        <f t="shared" si="13"/>
        <v/>
      </c>
      <c r="M80" s="189" t="str">
        <f t="shared" si="14"/>
        <v/>
      </c>
      <c r="N80" s="189" t="str">
        <f t="shared" si="15"/>
        <v/>
      </c>
      <c r="O80" s="190" t="str">
        <f t="shared" si="16"/>
        <v/>
      </c>
    </row>
    <row r="81" spans="1:15" x14ac:dyDescent="0.3">
      <c r="A81" s="184" t="str">
        <f t="shared" si="9"/>
        <v/>
      </c>
      <c r="B81" s="106"/>
      <c r="C81" s="170" t="str">
        <f>IF(E81="","",IFERROR(VLOOKUP(E81,Data!T:U,2,FALSE),"{Not found}"))</f>
        <v/>
      </c>
      <c r="D81" s="179"/>
      <c r="E81" s="107"/>
      <c r="F81" s="171"/>
      <c r="G81" s="171"/>
      <c r="H81" s="108"/>
      <c r="I81" s="108"/>
      <c r="J81" s="108"/>
      <c r="K81" s="108"/>
      <c r="L81" s="188" t="str">
        <f t="shared" si="13"/>
        <v/>
      </c>
      <c r="M81" s="189" t="str">
        <f t="shared" si="14"/>
        <v/>
      </c>
      <c r="N81" s="189" t="str">
        <f t="shared" si="15"/>
        <v/>
      </c>
      <c r="O81" s="190" t="str">
        <f t="shared" si="16"/>
        <v/>
      </c>
    </row>
    <row r="82" spans="1:15" x14ac:dyDescent="0.3">
      <c r="A82" s="184" t="str">
        <f t="shared" si="9"/>
        <v/>
      </c>
      <c r="B82" s="106"/>
      <c r="C82" s="170" t="str">
        <f>IF(E82="","",IFERROR(VLOOKUP(E82,Data!T:U,2,FALSE),"{Not found}"))</f>
        <v/>
      </c>
      <c r="D82" s="179"/>
      <c r="E82" s="107"/>
      <c r="F82" s="171"/>
      <c r="G82" s="171"/>
      <c r="H82" s="108"/>
      <c r="I82" s="108"/>
      <c r="J82" s="108"/>
      <c r="K82" s="108"/>
      <c r="L82" s="188" t="str">
        <f t="shared" si="13"/>
        <v/>
      </c>
      <c r="M82" s="189" t="str">
        <f t="shared" si="14"/>
        <v/>
      </c>
      <c r="N82" s="189" t="str">
        <f t="shared" si="15"/>
        <v/>
      </c>
      <c r="O82" s="190" t="str">
        <f t="shared" si="16"/>
        <v/>
      </c>
    </row>
    <row r="83" spans="1:15" x14ac:dyDescent="0.3">
      <c r="A83" s="184" t="str">
        <f t="shared" si="9"/>
        <v/>
      </c>
      <c r="B83" s="106"/>
      <c r="C83" s="170" t="str">
        <f>IF(E83="","",IFERROR(VLOOKUP(E83,Data!T:U,2,FALSE),"{Not found}"))</f>
        <v/>
      </c>
      <c r="D83" s="179"/>
      <c r="E83" s="107"/>
      <c r="F83" s="171"/>
      <c r="G83" s="171"/>
      <c r="H83" s="108"/>
      <c r="I83" s="108"/>
      <c r="J83" s="108"/>
      <c r="K83" s="108"/>
      <c r="L83" s="188" t="str">
        <f t="shared" si="13"/>
        <v/>
      </c>
      <c r="M83" s="189" t="str">
        <f t="shared" si="14"/>
        <v/>
      </c>
      <c r="N83" s="189" t="str">
        <f t="shared" si="15"/>
        <v/>
      </c>
      <c r="O83" s="190" t="str">
        <f t="shared" si="16"/>
        <v/>
      </c>
    </row>
    <row r="84" spans="1:15" x14ac:dyDescent="0.3">
      <c r="A84" s="184" t="str">
        <f t="shared" si="9"/>
        <v/>
      </c>
      <c r="B84" s="106"/>
      <c r="C84" s="170" t="str">
        <f>IF(E84="","",IFERROR(VLOOKUP(E84,Data!T:U,2,FALSE),"{Not found}"))</f>
        <v/>
      </c>
      <c r="D84" s="179"/>
      <c r="E84" s="107"/>
      <c r="F84" s="171"/>
      <c r="G84" s="171"/>
      <c r="H84" s="108"/>
      <c r="I84" s="108"/>
      <c r="J84" s="108"/>
      <c r="K84" s="108"/>
      <c r="L84" s="188" t="str">
        <f t="shared" si="13"/>
        <v/>
      </c>
      <c r="M84" s="189" t="str">
        <f t="shared" si="14"/>
        <v/>
      </c>
      <c r="N84" s="189" t="str">
        <f t="shared" si="15"/>
        <v/>
      </c>
      <c r="O84" s="190" t="str">
        <f t="shared" si="16"/>
        <v/>
      </c>
    </row>
    <row r="85" spans="1:15" x14ac:dyDescent="0.3">
      <c r="A85" s="184" t="str">
        <f t="shared" si="9"/>
        <v/>
      </c>
      <c r="B85" s="106"/>
      <c r="C85" s="170" t="str">
        <f>IF(E85="","",IFERROR(VLOOKUP(E85,Data!T:U,2,FALSE),"{Not found}"))</f>
        <v/>
      </c>
      <c r="D85" s="179"/>
      <c r="E85" s="107"/>
      <c r="F85" s="171"/>
      <c r="G85" s="171"/>
      <c r="H85" s="108"/>
      <c r="I85" s="108"/>
      <c r="J85" s="108"/>
      <c r="K85" s="108"/>
      <c r="L85" s="188" t="str">
        <f t="shared" si="13"/>
        <v/>
      </c>
      <c r="M85" s="189" t="str">
        <f t="shared" si="14"/>
        <v/>
      </c>
      <c r="N85" s="189" t="str">
        <f t="shared" si="15"/>
        <v/>
      </c>
      <c r="O85" s="190" t="str">
        <f t="shared" si="16"/>
        <v/>
      </c>
    </row>
    <row r="86" spans="1:15" x14ac:dyDescent="0.3">
      <c r="A86" s="184" t="str">
        <f t="shared" si="9"/>
        <v/>
      </c>
      <c r="B86" s="106"/>
      <c r="C86" s="170" t="str">
        <f>IF(E86="","",IFERROR(VLOOKUP(E86,Data!T:U,2,FALSE),"{Not found}"))</f>
        <v/>
      </c>
      <c r="D86" s="179"/>
      <c r="E86" s="107"/>
      <c r="F86" s="171"/>
      <c r="G86" s="171"/>
      <c r="H86" s="108"/>
      <c r="I86" s="108"/>
      <c r="J86" s="108"/>
      <c r="K86" s="108"/>
      <c r="L86" s="188" t="str">
        <f t="shared" si="13"/>
        <v/>
      </c>
      <c r="M86" s="189" t="str">
        <f t="shared" si="14"/>
        <v/>
      </c>
      <c r="N86" s="189" t="str">
        <f t="shared" si="15"/>
        <v/>
      </c>
      <c r="O86" s="190" t="str">
        <f t="shared" si="16"/>
        <v/>
      </c>
    </row>
    <row r="87" spans="1:15" x14ac:dyDescent="0.3">
      <c r="A87" s="184" t="str">
        <f t="shared" si="9"/>
        <v/>
      </c>
      <c r="B87" s="106"/>
      <c r="C87" s="170" t="str">
        <f>IF(E87="","",IFERROR(VLOOKUP(E87,Data!T:U,2,FALSE),"{Not found}"))</f>
        <v/>
      </c>
      <c r="D87" s="179"/>
      <c r="E87" s="107"/>
      <c r="F87" s="171"/>
      <c r="G87" s="171"/>
      <c r="H87" s="108"/>
      <c r="I87" s="108"/>
      <c r="J87" s="108"/>
      <c r="K87" s="108"/>
      <c r="L87" s="188" t="str">
        <f t="shared" si="13"/>
        <v/>
      </c>
      <c r="M87" s="189" t="str">
        <f t="shared" si="14"/>
        <v/>
      </c>
      <c r="N87" s="189" t="str">
        <f t="shared" si="15"/>
        <v/>
      </c>
      <c r="O87" s="190" t="str">
        <f t="shared" si="16"/>
        <v/>
      </c>
    </row>
    <row r="88" spans="1:15" x14ac:dyDescent="0.3">
      <c r="A88" s="184" t="str">
        <f t="shared" si="9"/>
        <v/>
      </c>
      <c r="B88" s="106"/>
      <c r="C88" s="170" t="str">
        <f>IF(E88="","",IFERROR(VLOOKUP(E88,Data!T:U,2,FALSE),"{Not found}"))</f>
        <v/>
      </c>
      <c r="D88" s="179"/>
      <c r="E88" s="107"/>
      <c r="F88" s="171"/>
      <c r="G88" s="171"/>
      <c r="H88" s="108"/>
      <c r="I88" s="108"/>
      <c r="J88" s="108"/>
      <c r="K88" s="108"/>
      <c r="L88" s="188" t="str">
        <f t="shared" si="13"/>
        <v/>
      </c>
      <c r="M88" s="189" t="str">
        <f t="shared" si="14"/>
        <v/>
      </c>
      <c r="N88" s="189" t="str">
        <f t="shared" si="15"/>
        <v/>
      </c>
      <c r="O88" s="190" t="str">
        <f t="shared" si="16"/>
        <v/>
      </c>
    </row>
    <row r="89" spans="1:15" x14ac:dyDescent="0.3">
      <c r="A89" s="184" t="str">
        <f t="shared" si="9"/>
        <v/>
      </c>
      <c r="B89" s="106"/>
      <c r="C89" s="170" t="str">
        <f>IF(E89="","",IFERROR(VLOOKUP(E89,Data!T:U,2,FALSE),"{Not found}"))</f>
        <v/>
      </c>
      <c r="D89" s="179"/>
      <c r="E89" s="107"/>
      <c r="F89" s="171"/>
      <c r="G89" s="171"/>
      <c r="H89" s="108"/>
      <c r="I89" s="108"/>
      <c r="J89" s="108"/>
      <c r="K89" s="108"/>
      <c r="L89" s="188" t="str">
        <f t="shared" si="13"/>
        <v/>
      </c>
      <c r="M89" s="189" t="str">
        <f t="shared" si="14"/>
        <v/>
      </c>
      <c r="N89" s="189" t="str">
        <f t="shared" si="15"/>
        <v/>
      </c>
      <c r="O89" s="190" t="str">
        <f t="shared" si="16"/>
        <v/>
      </c>
    </row>
    <row r="90" spans="1:15" x14ac:dyDescent="0.3">
      <c r="A90" s="184" t="str">
        <f t="shared" si="9"/>
        <v/>
      </c>
      <c r="B90" s="106"/>
      <c r="C90" s="170" t="str">
        <f>IF(E90="","",IFERROR(VLOOKUP(E90,Data!T:U,2,FALSE),"{Not found}"))</f>
        <v/>
      </c>
      <c r="D90" s="179"/>
      <c r="E90" s="107"/>
      <c r="F90" s="171"/>
      <c r="G90" s="171"/>
      <c r="H90" s="108"/>
      <c r="I90" s="108"/>
      <c r="J90" s="108"/>
      <c r="K90" s="108"/>
      <c r="L90" s="188" t="str">
        <f t="shared" si="13"/>
        <v/>
      </c>
      <c r="M90" s="189" t="str">
        <f t="shared" si="14"/>
        <v/>
      </c>
      <c r="N90" s="189" t="str">
        <f t="shared" si="15"/>
        <v/>
      </c>
      <c r="O90" s="190" t="str">
        <f t="shared" si="16"/>
        <v/>
      </c>
    </row>
    <row r="91" spans="1:15" x14ac:dyDescent="0.3">
      <c r="A91" s="184" t="str">
        <f t="shared" si="9"/>
        <v/>
      </c>
      <c r="B91" s="106"/>
      <c r="C91" s="170" t="str">
        <f>IF(E91="","",IFERROR(VLOOKUP(E91,Data!T:U,2,FALSE),"{Not found}"))</f>
        <v/>
      </c>
      <c r="D91" s="179"/>
      <c r="E91" s="107"/>
      <c r="F91" s="171"/>
      <c r="G91" s="171"/>
      <c r="H91" s="108"/>
      <c r="I91" s="108"/>
      <c r="J91" s="108"/>
      <c r="K91" s="108"/>
      <c r="L91" s="188" t="str">
        <f t="shared" si="13"/>
        <v/>
      </c>
      <c r="M91" s="189" t="str">
        <f t="shared" si="14"/>
        <v/>
      </c>
      <c r="N91" s="189" t="str">
        <f t="shared" si="15"/>
        <v/>
      </c>
      <c r="O91" s="190" t="str">
        <f t="shared" si="16"/>
        <v/>
      </c>
    </row>
    <row r="92" spans="1:15" x14ac:dyDescent="0.3">
      <c r="A92" s="184" t="str">
        <f t="shared" si="9"/>
        <v/>
      </c>
      <c r="B92" s="106"/>
      <c r="C92" s="170" t="str">
        <f>IF(E92="","",IFERROR(VLOOKUP(E92,Data!T:U,2,FALSE),"{Not found}"))</f>
        <v/>
      </c>
      <c r="D92" s="179"/>
      <c r="E92" s="107"/>
      <c r="F92" s="171"/>
      <c r="G92" s="171"/>
      <c r="H92" s="108"/>
      <c r="I92" s="108"/>
      <c r="J92" s="108"/>
      <c r="K92" s="108"/>
      <c r="L92" s="188" t="str">
        <f t="shared" si="13"/>
        <v/>
      </c>
      <c r="M92" s="189" t="str">
        <f t="shared" si="14"/>
        <v/>
      </c>
      <c r="N92" s="189" t="str">
        <f t="shared" si="15"/>
        <v/>
      </c>
      <c r="O92" s="190" t="str">
        <f t="shared" si="16"/>
        <v/>
      </c>
    </row>
    <row r="93" spans="1:15" x14ac:dyDescent="0.3">
      <c r="A93" s="184" t="str">
        <f t="shared" si="9"/>
        <v/>
      </c>
      <c r="B93" s="106"/>
      <c r="C93" s="170" t="str">
        <f>IF(E93="","",IFERROR(VLOOKUP(E93,Data!T:U,2,FALSE),"{Not found}"))</f>
        <v/>
      </c>
      <c r="D93" s="179"/>
      <c r="E93" s="107"/>
      <c r="F93" s="171"/>
      <c r="G93" s="171"/>
      <c r="H93" s="108"/>
      <c r="I93" s="108"/>
      <c r="J93" s="108"/>
      <c r="K93" s="108"/>
      <c r="L93" s="188" t="str">
        <f t="shared" si="13"/>
        <v/>
      </c>
      <c r="M93" s="189" t="str">
        <f t="shared" si="14"/>
        <v/>
      </c>
      <c r="N93" s="189" t="str">
        <f t="shared" si="15"/>
        <v/>
      </c>
      <c r="O93" s="190" t="str">
        <f t="shared" si="16"/>
        <v/>
      </c>
    </row>
    <row r="94" spans="1:15" x14ac:dyDescent="0.3">
      <c r="A94" s="184" t="str">
        <f t="shared" si="9"/>
        <v/>
      </c>
      <c r="B94" s="106"/>
      <c r="C94" s="170" t="str">
        <f>IF(E94="","",IFERROR(VLOOKUP(E94,Data!T:U,2,FALSE),"{Not found}"))</f>
        <v/>
      </c>
      <c r="D94" s="179"/>
      <c r="E94" s="107"/>
      <c r="F94" s="171"/>
      <c r="G94" s="171"/>
      <c r="H94" s="108"/>
      <c r="I94" s="108"/>
      <c r="J94" s="108"/>
      <c r="K94" s="108"/>
      <c r="L94" s="188" t="str">
        <f t="shared" si="13"/>
        <v/>
      </c>
      <c r="M94" s="189" t="str">
        <f t="shared" si="14"/>
        <v/>
      </c>
      <c r="N94" s="189" t="str">
        <f t="shared" si="15"/>
        <v/>
      </c>
      <c r="O94" s="190" t="str">
        <f t="shared" si="16"/>
        <v/>
      </c>
    </row>
    <row r="95" spans="1:15" x14ac:dyDescent="0.3">
      <c r="A95" s="184" t="str">
        <f t="shared" si="9"/>
        <v/>
      </c>
      <c r="B95" s="106"/>
      <c r="C95" s="170" t="str">
        <f>IF(E95="","",IFERROR(VLOOKUP(E95,Data!T:U,2,FALSE),"{Not found}"))</f>
        <v/>
      </c>
      <c r="D95" s="179"/>
      <c r="E95" s="107"/>
      <c r="F95" s="171"/>
      <c r="G95" s="171"/>
      <c r="H95" s="108"/>
      <c r="I95" s="108"/>
      <c r="J95" s="108"/>
      <c r="K95" s="108"/>
      <c r="L95" s="188" t="str">
        <f t="shared" si="13"/>
        <v/>
      </c>
      <c r="M95" s="189" t="str">
        <f t="shared" si="14"/>
        <v/>
      </c>
      <c r="N95" s="189" t="str">
        <f t="shared" si="15"/>
        <v/>
      </c>
      <c r="O95" s="190" t="str">
        <f t="shared" si="16"/>
        <v/>
      </c>
    </row>
    <row r="96" spans="1:15" x14ac:dyDescent="0.3">
      <c r="A96" s="184" t="str">
        <f t="shared" si="9"/>
        <v/>
      </c>
      <c r="B96" s="106"/>
      <c r="C96" s="170" t="str">
        <f>IF(E96="","",IFERROR(VLOOKUP(E96,Data!T:U,2,FALSE),"{Not found}"))</f>
        <v/>
      </c>
      <c r="D96" s="179"/>
      <c r="E96" s="107"/>
      <c r="F96" s="171"/>
      <c r="G96" s="171"/>
      <c r="H96" s="108"/>
      <c r="I96" s="108"/>
      <c r="J96" s="108"/>
      <c r="K96" s="108"/>
      <c r="L96" s="188" t="str">
        <f t="shared" si="13"/>
        <v/>
      </c>
      <c r="M96" s="189" t="str">
        <f t="shared" si="14"/>
        <v/>
      </c>
      <c r="N96" s="189" t="str">
        <f t="shared" si="15"/>
        <v/>
      </c>
      <c r="O96" s="190" t="str">
        <f t="shared" si="16"/>
        <v/>
      </c>
    </row>
    <row r="97" spans="1:15" x14ac:dyDescent="0.3">
      <c r="A97" s="184" t="str">
        <f t="shared" si="9"/>
        <v/>
      </c>
      <c r="B97" s="106"/>
      <c r="C97" s="170" t="str">
        <f>IF(E97="","",IFERROR(VLOOKUP(E97,Data!T:U,2,FALSE),"{Not found}"))</f>
        <v/>
      </c>
      <c r="D97" s="179"/>
      <c r="E97" s="107"/>
      <c r="F97" s="171"/>
      <c r="G97" s="171"/>
      <c r="H97" s="108"/>
      <c r="I97" s="108"/>
      <c r="J97" s="108"/>
      <c r="K97" s="108"/>
      <c r="L97" s="188" t="str">
        <f t="shared" si="13"/>
        <v/>
      </c>
      <c r="M97" s="189" t="str">
        <f t="shared" si="14"/>
        <v/>
      </c>
      <c r="N97" s="189" t="str">
        <f t="shared" si="15"/>
        <v/>
      </c>
      <c r="O97" s="190" t="str">
        <f t="shared" si="16"/>
        <v/>
      </c>
    </row>
    <row r="98" spans="1:15" x14ac:dyDescent="0.3">
      <c r="A98" s="184" t="str">
        <f t="shared" si="9"/>
        <v/>
      </c>
      <c r="B98" s="106"/>
      <c r="C98" s="170" t="str">
        <f>IF(E98="","",IFERROR(VLOOKUP(E98,Data!T:U,2,FALSE),"{Not found}"))</f>
        <v/>
      </c>
      <c r="D98" s="179"/>
      <c r="E98" s="107"/>
      <c r="F98" s="171"/>
      <c r="G98" s="171"/>
      <c r="H98" s="108"/>
      <c r="I98" s="108"/>
      <c r="J98" s="108"/>
      <c r="K98" s="108"/>
      <c r="L98" s="188" t="str">
        <f t="shared" si="13"/>
        <v/>
      </c>
      <c r="M98" s="189" t="str">
        <f t="shared" si="14"/>
        <v/>
      </c>
      <c r="N98" s="189" t="str">
        <f t="shared" si="15"/>
        <v/>
      </c>
      <c r="O98" s="190" t="str">
        <f t="shared" si="16"/>
        <v/>
      </c>
    </row>
    <row r="99" spans="1:15" x14ac:dyDescent="0.3">
      <c r="A99" s="184" t="str">
        <f t="shared" si="9"/>
        <v/>
      </c>
      <c r="B99" s="106"/>
      <c r="C99" s="170" t="str">
        <f>IF(E99="","",IFERROR(VLOOKUP(E99,Data!T:U,2,FALSE),"{Not found}"))</f>
        <v/>
      </c>
      <c r="D99" s="179"/>
      <c r="E99" s="107"/>
      <c r="F99" s="171"/>
      <c r="G99" s="171"/>
      <c r="H99" s="108"/>
      <c r="I99" s="108"/>
      <c r="J99" s="108"/>
      <c r="K99" s="108"/>
      <c r="L99" s="188" t="str">
        <f t="shared" si="13"/>
        <v/>
      </c>
      <c r="M99" s="189" t="str">
        <f t="shared" si="14"/>
        <v/>
      </c>
      <c r="N99" s="189" t="str">
        <f t="shared" si="15"/>
        <v/>
      </c>
      <c r="O99" s="190" t="str">
        <f t="shared" si="16"/>
        <v/>
      </c>
    </row>
    <row r="100" spans="1:15" x14ac:dyDescent="0.3">
      <c r="A100" s="184" t="str">
        <f t="shared" si="9"/>
        <v/>
      </c>
      <c r="B100" s="106"/>
      <c r="C100" s="170" t="str">
        <f>IF(E100="","",IFERROR(VLOOKUP(E100,Data!T:U,2,FALSE),"{Not found}"))</f>
        <v/>
      </c>
      <c r="D100" s="179"/>
      <c r="E100" s="107"/>
      <c r="F100" s="171"/>
      <c r="G100" s="171"/>
      <c r="H100" s="108"/>
      <c r="I100" s="108"/>
      <c r="J100" s="108"/>
      <c r="K100" s="108"/>
      <c r="L100" s="188" t="str">
        <f t="shared" si="13"/>
        <v/>
      </c>
      <c r="M100" s="189" t="str">
        <f t="shared" si="14"/>
        <v/>
      </c>
      <c r="N100" s="189" t="str">
        <f t="shared" si="15"/>
        <v/>
      </c>
      <c r="O100" s="190" t="str">
        <f t="shared" si="16"/>
        <v/>
      </c>
    </row>
    <row r="101" spans="1:15" x14ac:dyDescent="0.3">
      <c r="A101" s="184" t="str">
        <f t="shared" si="9"/>
        <v/>
      </c>
      <c r="B101" s="106"/>
      <c r="C101" s="170" t="str">
        <f>IF(E101="","",IFERROR(VLOOKUP(E101,Data!T:U,2,FALSE),"{Not found}"))</f>
        <v/>
      </c>
      <c r="D101" s="179"/>
      <c r="E101" s="107"/>
      <c r="F101" s="171"/>
      <c r="G101" s="171"/>
      <c r="H101" s="108"/>
      <c r="I101" s="108"/>
      <c r="J101" s="108"/>
      <c r="K101" s="108"/>
      <c r="L101" s="188" t="str">
        <f t="shared" si="13"/>
        <v/>
      </c>
      <c r="M101" s="189" t="str">
        <f t="shared" si="14"/>
        <v/>
      </c>
      <c r="N101" s="189" t="str">
        <f t="shared" si="15"/>
        <v/>
      </c>
      <c r="O101" s="190" t="str">
        <f t="shared" si="16"/>
        <v/>
      </c>
    </row>
    <row r="102" spans="1:15" x14ac:dyDescent="0.3">
      <c r="A102" s="184" t="str">
        <f t="shared" si="9"/>
        <v/>
      </c>
      <c r="B102" s="106"/>
      <c r="C102" s="170" t="str">
        <f>IF(E102="","",IFERROR(VLOOKUP(E102,Data!T:U,2,FALSE),"{Not found}"))</f>
        <v/>
      </c>
      <c r="D102" s="179"/>
      <c r="E102" s="107"/>
      <c r="F102" s="171"/>
      <c r="G102" s="171"/>
      <c r="H102" s="108"/>
      <c r="I102" s="108"/>
      <c r="J102" s="108"/>
      <c r="K102" s="108"/>
      <c r="L102" s="188" t="str">
        <f t="shared" si="13"/>
        <v/>
      </c>
      <c r="M102" s="189" t="str">
        <f t="shared" si="14"/>
        <v/>
      </c>
      <c r="N102" s="189" t="str">
        <f t="shared" si="15"/>
        <v/>
      </c>
      <c r="O102" s="190" t="str">
        <f t="shared" si="16"/>
        <v/>
      </c>
    </row>
    <row r="103" spans="1:15" x14ac:dyDescent="0.3">
      <c r="A103" s="184" t="str">
        <f t="shared" si="9"/>
        <v/>
      </c>
      <c r="B103" s="106"/>
      <c r="C103" s="170" t="str">
        <f>IF(E103="","",IFERROR(VLOOKUP(E103,Data!T:U,2,FALSE),"{Not found}"))</f>
        <v/>
      </c>
      <c r="D103" s="179"/>
      <c r="E103" s="107"/>
      <c r="F103" s="171"/>
      <c r="G103" s="171"/>
      <c r="H103" s="108"/>
      <c r="I103" s="108"/>
      <c r="J103" s="108"/>
      <c r="K103" s="108"/>
      <c r="L103" s="188" t="str">
        <f t="shared" si="13"/>
        <v/>
      </c>
      <c r="M103" s="189" t="str">
        <f t="shared" si="14"/>
        <v/>
      </c>
      <c r="N103" s="189" t="str">
        <f t="shared" si="15"/>
        <v/>
      </c>
      <c r="O103" s="190" t="str">
        <f t="shared" si="16"/>
        <v/>
      </c>
    </row>
    <row r="104" spans="1:15" x14ac:dyDescent="0.3">
      <c r="A104" s="184" t="str">
        <f t="shared" si="9"/>
        <v/>
      </c>
      <c r="B104" s="106"/>
      <c r="C104" s="170" t="str">
        <f>IF(E104="","",IFERROR(VLOOKUP(E104,Data!T:U,2,FALSE),"{Not found}"))</f>
        <v/>
      </c>
      <c r="D104" s="179"/>
      <c r="E104" s="107"/>
      <c r="F104" s="171"/>
      <c r="G104" s="171"/>
      <c r="H104" s="108"/>
      <c r="I104" s="108"/>
      <c r="J104" s="108"/>
      <c r="K104" s="108"/>
      <c r="L104" s="188" t="str">
        <f t="shared" si="13"/>
        <v/>
      </c>
      <c r="M104" s="189" t="str">
        <f t="shared" si="14"/>
        <v/>
      </c>
      <c r="N104" s="189" t="str">
        <f t="shared" si="15"/>
        <v/>
      </c>
      <c r="O104" s="190" t="str">
        <f t="shared" si="16"/>
        <v/>
      </c>
    </row>
    <row r="105" spans="1:15" x14ac:dyDescent="0.3">
      <c r="A105" s="184" t="str">
        <f t="shared" si="9"/>
        <v/>
      </c>
      <c r="B105" s="106"/>
      <c r="C105" s="170" t="str">
        <f>IF(E105="","",IFERROR(VLOOKUP(E105,Data!T:U,2,FALSE),"{Not found}"))</f>
        <v/>
      </c>
      <c r="D105" s="179"/>
      <c r="E105" s="107"/>
      <c r="F105" s="171"/>
      <c r="G105" s="171"/>
      <c r="H105" s="108"/>
      <c r="I105" s="108"/>
      <c r="J105" s="108"/>
      <c r="K105" s="108"/>
      <c r="L105" s="188" t="str">
        <f t="shared" si="13"/>
        <v/>
      </c>
      <c r="M105" s="189" t="str">
        <f t="shared" si="14"/>
        <v/>
      </c>
      <c r="N105" s="189" t="str">
        <f t="shared" si="15"/>
        <v/>
      </c>
      <c r="O105" s="190" t="str">
        <f t="shared" si="16"/>
        <v/>
      </c>
    </row>
    <row r="106" spans="1:15" x14ac:dyDescent="0.3">
      <c r="A106" s="184" t="str">
        <f t="shared" si="9"/>
        <v/>
      </c>
      <c r="B106" s="106"/>
      <c r="C106" s="170" t="str">
        <f>IF(E106="","",IFERROR(VLOOKUP(E106,Data!T:U,2,FALSE),"{Not found}"))</f>
        <v/>
      </c>
      <c r="D106" s="179"/>
      <c r="E106" s="107"/>
      <c r="F106" s="171"/>
      <c r="G106" s="171"/>
      <c r="H106" s="108"/>
      <c r="I106" s="108"/>
      <c r="J106" s="108"/>
      <c r="K106" s="108"/>
      <c r="L106" s="188" t="str">
        <f t="shared" si="13"/>
        <v/>
      </c>
      <c r="M106" s="189" t="str">
        <f t="shared" si="14"/>
        <v/>
      </c>
      <c r="N106" s="189" t="str">
        <f t="shared" si="15"/>
        <v/>
      </c>
      <c r="O106" s="190" t="str">
        <f t="shared" si="16"/>
        <v/>
      </c>
    </row>
    <row r="107" spans="1:15" x14ac:dyDescent="0.3">
      <c r="A107" s="184" t="str">
        <f t="shared" si="9"/>
        <v/>
      </c>
      <c r="B107" s="106"/>
      <c r="C107" s="170" t="str">
        <f>IF(E107="","",IFERROR(VLOOKUP(E107,Data!T:U,2,FALSE),"{Not found}"))</f>
        <v/>
      </c>
      <c r="D107" s="179"/>
      <c r="E107" s="107"/>
      <c r="F107" s="171"/>
      <c r="G107" s="171"/>
      <c r="H107" s="108"/>
      <c r="I107" s="108"/>
      <c r="J107" s="108"/>
      <c r="K107" s="108"/>
      <c r="L107" s="188" t="str">
        <f t="shared" si="13"/>
        <v/>
      </c>
      <c r="M107" s="189" t="str">
        <f t="shared" si="14"/>
        <v/>
      </c>
      <c r="N107" s="189" t="str">
        <f t="shared" si="15"/>
        <v/>
      </c>
      <c r="O107" s="190" t="str">
        <f t="shared" si="16"/>
        <v/>
      </c>
    </row>
    <row r="108" spans="1:15" x14ac:dyDescent="0.3">
      <c r="A108" s="184" t="str">
        <f t="shared" si="9"/>
        <v/>
      </c>
      <c r="B108" s="106"/>
      <c r="C108" s="170" t="str">
        <f>IF(E108="","",IFERROR(VLOOKUP(E108,Data!T:U,2,FALSE),"{Not found}"))</f>
        <v/>
      </c>
      <c r="D108" s="179"/>
      <c r="E108" s="107"/>
      <c r="F108" s="171"/>
      <c r="G108" s="171"/>
      <c r="H108" s="108"/>
      <c r="I108" s="108"/>
      <c r="J108" s="108"/>
      <c r="K108" s="108"/>
      <c r="L108" s="188" t="str">
        <f t="shared" si="13"/>
        <v/>
      </c>
      <c r="M108" s="189" t="str">
        <f t="shared" si="14"/>
        <v/>
      </c>
      <c r="N108" s="189" t="str">
        <f t="shared" si="15"/>
        <v/>
      </c>
      <c r="O108" s="190" t="str">
        <f t="shared" si="16"/>
        <v/>
      </c>
    </row>
    <row r="109" spans="1:15" x14ac:dyDescent="0.3">
      <c r="A109" s="184" t="str">
        <f t="shared" si="9"/>
        <v/>
      </c>
      <c r="B109" s="106"/>
      <c r="C109" s="170" t="str">
        <f>IF(E109="","",IFERROR(VLOOKUP(E109,Data!T:U,2,FALSE),"{Not found}"))</f>
        <v/>
      </c>
      <c r="D109" s="179"/>
      <c r="E109" s="107"/>
      <c r="F109" s="171"/>
      <c r="G109" s="171"/>
      <c r="H109" s="108"/>
      <c r="I109" s="108"/>
      <c r="J109" s="108"/>
      <c r="K109" s="108"/>
      <c r="L109" s="188" t="str">
        <f t="shared" si="13"/>
        <v/>
      </c>
      <c r="M109" s="189" t="str">
        <f t="shared" si="14"/>
        <v/>
      </c>
      <c r="N109" s="189" t="str">
        <f t="shared" si="15"/>
        <v/>
      </c>
      <c r="O109" s="190" t="str">
        <f t="shared" si="16"/>
        <v/>
      </c>
    </row>
    <row r="110" spans="1:15" x14ac:dyDescent="0.3">
      <c r="A110" s="184" t="str">
        <f t="shared" si="9"/>
        <v/>
      </c>
      <c r="B110" s="106"/>
      <c r="C110" s="170" t="str">
        <f>IF(E110="","",IFERROR(VLOOKUP(E110,Data!T:U,2,FALSE),"{Not found}"))</f>
        <v/>
      </c>
      <c r="D110" s="179"/>
      <c r="E110" s="107"/>
      <c r="F110" s="171"/>
      <c r="G110" s="171"/>
      <c r="H110" s="108"/>
      <c r="I110" s="108"/>
      <c r="J110" s="108"/>
      <c r="K110" s="108"/>
      <c r="L110" s="188" t="str">
        <f t="shared" si="13"/>
        <v/>
      </c>
      <c r="M110" s="189" t="str">
        <f t="shared" si="14"/>
        <v/>
      </c>
      <c r="N110" s="189" t="str">
        <f t="shared" si="15"/>
        <v/>
      </c>
      <c r="O110" s="190" t="str">
        <f t="shared" si="16"/>
        <v/>
      </c>
    </row>
    <row r="111" spans="1:15" x14ac:dyDescent="0.3">
      <c r="A111" s="184" t="str">
        <f t="shared" si="9"/>
        <v/>
      </c>
      <c r="B111" s="106"/>
      <c r="C111" s="170" t="str">
        <f>IF(E111="","",IFERROR(VLOOKUP(E111,Data!T:U,2,FALSE),"{Not found}"))</f>
        <v/>
      </c>
      <c r="D111" s="179"/>
      <c r="E111" s="107"/>
      <c r="F111" s="171"/>
      <c r="G111" s="171"/>
      <c r="H111" s="108"/>
      <c r="I111" s="108"/>
      <c r="J111" s="108"/>
      <c r="K111" s="108"/>
      <c r="L111" s="188" t="str">
        <f t="shared" si="13"/>
        <v/>
      </c>
      <c r="M111" s="189" t="str">
        <f t="shared" si="14"/>
        <v/>
      </c>
      <c r="N111" s="189" t="str">
        <f t="shared" si="15"/>
        <v/>
      </c>
      <c r="O111" s="190" t="str">
        <f t="shared" si="16"/>
        <v/>
      </c>
    </row>
    <row r="112" spans="1:15" x14ac:dyDescent="0.3">
      <c r="A112" s="184" t="str">
        <f t="shared" si="9"/>
        <v/>
      </c>
      <c r="B112" s="106"/>
      <c r="C112" s="170" t="str">
        <f>IF(E112="","",IFERROR(VLOOKUP(E112,Data!T:U,2,FALSE),"{Not found}"))</f>
        <v/>
      </c>
      <c r="D112" s="179"/>
      <c r="E112" s="107"/>
      <c r="F112" s="171"/>
      <c r="G112" s="171"/>
      <c r="H112" s="108"/>
      <c r="I112" s="108"/>
      <c r="J112" s="108"/>
      <c r="K112" s="108"/>
      <c r="L112" s="188" t="str">
        <f t="shared" si="13"/>
        <v/>
      </c>
      <c r="M112" s="189" t="str">
        <f t="shared" si="14"/>
        <v/>
      </c>
      <c r="N112" s="189" t="str">
        <f t="shared" si="15"/>
        <v/>
      </c>
      <c r="O112" s="190" t="str">
        <f t="shared" si="16"/>
        <v/>
      </c>
    </row>
    <row r="113" spans="1:15" x14ac:dyDescent="0.3">
      <c r="A113" s="184" t="str">
        <f t="shared" si="9"/>
        <v/>
      </c>
      <c r="B113" s="106"/>
      <c r="C113" s="170" t="str">
        <f>IF(E113="","",IFERROR(VLOOKUP(E113,Data!T:U,2,FALSE),"{Not found}"))</f>
        <v/>
      </c>
      <c r="D113" s="179"/>
      <c r="E113" s="107"/>
      <c r="F113" s="171"/>
      <c r="G113" s="171"/>
      <c r="H113" s="108"/>
      <c r="I113" s="108"/>
      <c r="J113" s="108"/>
      <c r="K113" s="108"/>
      <c r="L113" s="188" t="str">
        <f t="shared" si="13"/>
        <v/>
      </c>
      <c r="M113" s="189" t="str">
        <f t="shared" si="14"/>
        <v/>
      </c>
      <c r="N113" s="189" t="str">
        <f t="shared" si="15"/>
        <v/>
      </c>
      <c r="O113" s="190" t="str">
        <f t="shared" si="16"/>
        <v/>
      </c>
    </row>
    <row r="114" spans="1:15" x14ac:dyDescent="0.3">
      <c r="A114" s="184" t="str">
        <f t="shared" si="9"/>
        <v/>
      </c>
      <c r="B114" s="106"/>
      <c r="C114" s="170" t="str">
        <f>IF(E114="","",IFERROR(VLOOKUP(E114,Data!T:U,2,FALSE),"{Not found}"))</f>
        <v/>
      </c>
      <c r="D114" s="179"/>
      <c r="E114" s="107"/>
      <c r="F114" s="171"/>
      <c r="G114" s="171"/>
      <c r="H114" s="108"/>
      <c r="I114" s="108"/>
      <c r="J114" s="108"/>
      <c r="K114" s="108"/>
      <c r="L114" s="188" t="str">
        <f t="shared" si="13"/>
        <v/>
      </c>
      <c r="M114" s="189" t="str">
        <f t="shared" si="14"/>
        <v/>
      </c>
      <c r="N114" s="189" t="str">
        <f t="shared" si="15"/>
        <v/>
      </c>
      <c r="O114" s="190" t="str">
        <f t="shared" si="16"/>
        <v/>
      </c>
    </row>
    <row r="115" spans="1:15" x14ac:dyDescent="0.3">
      <c r="A115" s="184" t="str">
        <f t="shared" si="9"/>
        <v/>
      </c>
      <c r="B115" s="106"/>
      <c r="C115" s="170" t="str">
        <f>IF(E115="","",IFERROR(VLOOKUP(E115,Data!T:U,2,FALSE),"{Not found}"))</f>
        <v/>
      </c>
      <c r="D115" s="179"/>
      <c r="E115" s="107"/>
      <c r="F115" s="171"/>
      <c r="G115" s="171"/>
      <c r="H115" s="108"/>
      <c r="I115" s="108"/>
      <c r="J115" s="108"/>
      <c r="K115" s="108"/>
      <c r="L115" s="188" t="str">
        <f t="shared" si="13"/>
        <v/>
      </c>
      <c r="M115" s="189" t="str">
        <f t="shared" si="14"/>
        <v/>
      </c>
      <c r="N115" s="189" t="str">
        <f t="shared" si="15"/>
        <v/>
      </c>
      <c r="O115" s="190" t="str">
        <f t="shared" si="16"/>
        <v/>
      </c>
    </row>
    <row r="116" spans="1:15" x14ac:dyDescent="0.3">
      <c r="A116" s="184" t="str">
        <f t="shared" si="9"/>
        <v/>
      </c>
      <c r="B116" s="106"/>
      <c r="C116" s="170" t="str">
        <f>IF(E116="","",IFERROR(VLOOKUP(E116,Data!T:U,2,FALSE),"{Not found}"))</f>
        <v/>
      </c>
      <c r="D116" s="179"/>
      <c r="E116" s="107"/>
      <c r="F116" s="171"/>
      <c r="G116" s="171"/>
      <c r="H116" s="108"/>
      <c r="I116" s="108"/>
      <c r="J116" s="108"/>
      <c r="K116" s="108"/>
      <c r="L116" s="188" t="str">
        <f t="shared" si="13"/>
        <v/>
      </c>
      <c r="M116" s="189" t="str">
        <f t="shared" si="14"/>
        <v/>
      </c>
      <c r="N116" s="189" t="str">
        <f t="shared" si="15"/>
        <v/>
      </c>
      <c r="O116" s="190" t="str">
        <f t="shared" si="16"/>
        <v/>
      </c>
    </row>
    <row r="117" spans="1:15" x14ac:dyDescent="0.3">
      <c r="A117" s="184" t="str">
        <f t="shared" si="9"/>
        <v/>
      </c>
      <c r="B117" s="106"/>
      <c r="C117" s="170" t="str">
        <f>IF(E117="","",IFERROR(VLOOKUP(E117,Data!T:U,2,FALSE),"{Not found}"))</f>
        <v/>
      </c>
      <c r="D117" s="179"/>
      <c r="E117" s="107"/>
      <c r="F117" s="171"/>
      <c r="G117" s="171"/>
      <c r="H117" s="108"/>
      <c r="I117" s="108"/>
      <c r="J117" s="108"/>
      <c r="K117" s="108"/>
      <c r="L117" s="188" t="str">
        <f t="shared" si="13"/>
        <v/>
      </c>
      <c r="M117" s="189" t="str">
        <f t="shared" si="14"/>
        <v/>
      </c>
      <c r="N117" s="189" t="str">
        <f t="shared" si="15"/>
        <v/>
      </c>
      <c r="O117" s="190" t="str">
        <f t="shared" si="16"/>
        <v/>
      </c>
    </row>
    <row r="118" spans="1:15" x14ac:dyDescent="0.3">
      <c r="A118" s="184" t="str">
        <f t="shared" si="9"/>
        <v/>
      </c>
      <c r="B118" s="106"/>
      <c r="C118" s="170" t="str">
        <f>IF(E118="","",IFERROR(VLOOKUP(E118,Data!T:U,2,FALSE),"{Not found}"))</f>
        <v/>
      </c>
      <c r="D118" s="179"/>
      <c r="E118" s="107"/>
      <c r="F118" s="171"/>
      <c r="G118" s="171"/>
      <c r="H118" s="108"/>
      <c r="I118" s="108"/>
      <c r="J118" s="108"/>
      <c r="K118" s="108"/>
      <c r="L118" s="188" t="str">
        <f t="shared" si="13"/>
        <v/>
      </c>
      <c r="M118" s="189" t="str">
        <f t="shared" si="14"/>
        <v/>
      </c>
      <c r="N118" s="189" t="str">
        <f t="shared" si="15"/>
        <v/>
      </c>
      <c r="O118" s="190" t="str">
        <f t="shared" si="16"/>
        <v/>
      </c>
    </row>
    <row r="119" spans="1:15" x14ac:dyDescent="0.3">
      <c r="A119" s="184" t="str">
        <f t="shared" si="9"/>
        <v/>
      </c>
      <c r="B119" s="106"/>
      <c r="C119" s="170" t="str">
        <f>IF(E119="","",IFERROR(VLOOKUP(E119,Data!T:U,2,FALSE),"{Not found}"))</f>
        <v/>
      </c>
      <c r="D119" s="179"/>
      <c r="E119" s="107"/>
      <c r="F119" s="171"/>
      <c r="G119" s="171"/>
      <c r="H119" s="108"/>
      <c r="I119" s="108"/>
      <c r="J119" s="108"/>
      <c r="K119" s="108"/>
      <c r="L119" s="188" t="str">
        <f t="shared" si="13"/>
        <v/>
      </c>
      <c r="M119" s="189" t="str">
        <f t="shared" si="14"/>
        <v/>
      </c>
      <c r="N119" s="189" t="str">
        <f t="shared" si="15"/>
        <v/>
      </c>
      <c r="O119" s="190" t="str">
        <f t="shared" si="16"/>
        <v/>
      </c>
    </row>
    <row r="120" spans="1:15" x14ac:dyDescent="0.3">
      <c r="A120" s="184" t="str">
        <f t="shared" si="9"/>
        <v/>
      </c>
      <c r="B120" s="106"/>
      <c r="C120" s="170" t="str">
        <f>IF(E120="","",IFERROR(VLOOKUP(E120,Data!T:U,2,FALSE),"{Not found}"))</f>
        <v/>
      </c>
      <c r="D120" s="179"/>
      <c r="E120" s="107"/>
      <c r="F120" s="171"/>
      <c r="G120" s="171"/>
      <c r="H120" s="108"/>
      <c r="I120" s="108"/>
      <c r="J120" s="108"/>
      <c r="K120" s="108"/>
      <c r="L120" s="188" t="str">
        <f t="shared" si="13"/>
        <v/>
      </c>
      <c r="M120" s="189" t="str">
        <f t="shared" si="14"/>
        <v/>
      </c>
      <c r="N120" s="189" t="str">
        <f t="shared" si="15"/>
        <v/>
      </c>
      <c r="O120" s="190" t="str">
        <f t="shared" si="16"/>
        <v/>
      </c>
    </row>
    <row r="121" spans="1:15" x14ac:dyDescent="0.3">
      <c r="A121" s="184" t="str">
        <f t="shared" si="9"/>
        <v/>
      </c>
      <c r="B121" s="106"/>
      <c r="C121" s="170" t="str">
        <f>IF(E121="","",IFERROR(VLOOKUP(E121,Data!T:U,2,FALSE),"{Not found}"))</f>
        <v/>
      </c>
      <c r="D121" s="179"/>
      <c r="E121" s="107"/>
      <c r="F121" s="171"/>
      <c r="G121" s="171"/>
      <c r="H121" s="108"/>
      <c r="I121" s="108"/>
      <c r="J121" s="108"/>
      <c r="K121" s="108"/>
      <c r="L121" s="188" t="str">
        <f t="shared" si="13"/>
        <v/>
      </c>
      <c r="M121" s="189" t="str">
        <f t="shared" si="14"/>
        <v/>
      </c>
      <c r="N121" s="189" t="str">
        <f t="shared" si="15"/>
        <v/>
      </c>
      <c r="O121" s="190" t="str">
        <f t="shared" si="16"/>
        <v/>
      </c>
    </row>
    <row r="122" spans="1:15" x14ac:dyDescent="0.3">
      <c r="A122" s="184" t="str">
        <f t="shared" si="9"/>
        <v/>
      </c>
      <c r="B122" s="106"/>
      <c r="C122" s="170" t="str">
        <f>IF(E122="","",IFERROR(VLOOKUP(E122,Data!T:U,2,FALSE),"{Not found}"))</f>
        <v/>
      </c>
      <c r="D122" s="179"/>
      <c r="E122" s="107"/>
      <c r="F122" s="171"/>
      <c r="G122" s="171"/>
      <c r="H122" s="108"/>
      <c r="I122" s="108"/>
      <c r="J122" s="108"/>
      <c r="K122" s="108"/>
      <c r="L122" s="188" t="str">
        <f t="shared" si="13"/>
        <v/>
      </c>
      <c r="M122" s="189" t="str">
        <f t="shared" si="14"/>
        <v/>
      </c>
      <c r="N122" s="189" t="str">
        <f t="shared" si="15"/>
        <v/>
      </c>
      <c r="O122" s="190" t="str">
        <f t="shared" si="16"/>
        <v/>
      </c>
    </row>
    <row r="123" spans="1:15" x14ac:dyDescent="0.3">
      <c r="A123" s="184" t="str">
        <f t="shared" si="9"/>
        <v/>
      </c>
      <c r="B123" s="106"/>
      <c r="C123" s="170" t="str">
        <f>IF(E123="","",IFERROR(VLOOKUP(E123,Data!T:U,2,FALSE),"{Not found}"))</f>
        <v/>
      </c>
      <c r="D123" s="179"/>
      <c r="E123" s="107"/>
      <c r="F123" s="171"/>
      <c r="G123" s="171"/>
      <c r="H123" s="108"/>
      <c r="I123" s="108"/>
      <c r="J123" s="108"/>
      <c r="K123" s="108"/>
      <c r="L123" s="188" t="str">
        <f t="shared" si="13"/>
        <v/>
      </c>
      <c r="M123" s="189" t="str">
        <f t="shared" si="14"/>
        <v/>
      </c>
      <c r="N123" s="189" t="str">
        <f t="shared" si="15"/>
        <v/>
      </c>
      <c r="O123" s="190" t="str">
        <f t="shared" si="16"/>
        <v/>
      </c>
    </row>
    <row r="124" spans="1:15" x14ac:dyDescent="0.3">
      <c r="A124" s="184" t="str">
        <f t="shared" si="9"/>
        <v/>
      </c>
      <c r="B124" s="106"/>
      <c r="C124" s="170" t="str">
        <f>IF(E124="","",IFERROR(VLOOKUP(E124,Data!T:U,2,FALSE),"{Not found}"))</f>
        <v/>
      </c>
      <c r="D124" s="179"/>
      <c r="E124" s="107"/>
      <c r="F124" s="171"/>
      <c r="G124" s="171"/>
      <c r="H124" s="108"/>
      <c r="I124" s="108"/>
      <c r="J124" s="108"/>
      <c r="K124" s="108"/>
      <c r="L124" s="188" t="str">
        <f t="shared" si="13"/>
        <v/>
      </c>
      <c r="M124" s="189" t="str">
        <f t="shared" si="14"/>
        <v/>
      </c>
      <c r="N124" s="189" t="str">
        <f t="shared" si="15"/>
        <v/>
      </c>
      <c r="O124" s="190" t="str">
        <f t="shared" si="16"/>
        <v/>
      </c>
    </row>
    <row r="125" spans="1:15" x14ac:dyDescent="0.3">
      <c r="A125" s="184" t="str">
        <f t="shared" si="9"/>
        <v/>
      </c>
      <c r="B125" s="106"/>
      <c r="C125" s="170" t="str">
        <f>IF(E125="","",IFERROR(VLOOKUP(E125,Data!T:U,2,FALSE),"{Not found}"))</f>
        <v/>
      </c>
      <c r="D125" s="179"/>
      <c r="E125" s="107"/>
      <c r="F125" s="171"/>
      <c r="G125" s="171"/>
      <c r="H125" s="108"/>
      <c r="I125" s="108"/>
      <c r="J125" s="108"/>
      <c r="K125" s="108"/>
      <c r="L125" s="188" t="str">
        <f t="shared" si="13"/>
        <v/>
      </c>
      <c r="M125" s="189" t="str">
        <f t="shared" si="14"/>
        <v/>
      </c>
      <c r="N125" s="189" t="str">
        <f t="shared" si="15"/>
        <v/>
      </c>
      <c r="O125" s="190" t="str">
        <f t="shared" si="16"/>
        <v/>
      </c>
    </row>
    <row r="126" spans="1:15" x14ac:dyDescent="0.3">
      <c r="A126" s="184" t="str">
        <f t="shared" si="9"/>
        <v/>
      </c>
      <c r="B126" s="106"/>
      <c r="C126" s="170" t="str">
        <f>IF(E126="","",IFERROR(VLOOKUP(E126,Data!T:U,2,FALSE),"{Not found}"))</f>
        <v/>
      </c>
      <c r="D126" s="179"/>
      <c r="E126" s="107"/>
      <c r="F126" s="171"/>
      <c r="G126" s="171"/>
      <c r="H126" s="108"/>
      <c r="I126" s="108"/>
      <c r="J126" s="108"/>
      <c r="K126" s="108"/>
      <c r="L126" s="188" t="str">
        <f t="shared" si="13"/>
        <v/>
      </c>
      <c r="M126" s="189" t="str">
        <f t="shared" si="14"/>
        <v/>
      </c>
      <c r="N126" s="189" t="str">
        <f t="shared" si="15"/>
        <v/>
      </c>
      <c r="O126" s="190" t="str">
        <f t="shared" si="16"/>
        <v/>
      </c>
    </row>
    <row r="127" spans="1:15" x14ac:dyDescent="0.3">
      <c r="A127" s="184" t="str">
        <f t="shared" si="9"/>
        <v/>
      </c>
      <c r="B127" s="106"/>
      <c r="C127" s="170" t="str">
        <f>IF(E127="","",IFERROR(VLOOKUP(E127,Data!T:U,2,FALSE),"{Not found}"))</f>
        <v/>
      </c>
      <c r="D127" s="179"/>
      <c r="E127" s="107"/>
      <c r="F127" s="171"/>
      <c r="G127" s="171"/>
      <c r="H127" s="108"/>
      <c r="I127" s="108"/>
      <c r="J127" s="108"/>
      <c r="K127" s="108"/>
      <c r="L127" s="188" t="str">
        <f t="shared" si="13"/>
        <v/>
      </c>
      <c r="M127" s="189" t="str">
        <f t="shared" si="14"/>
        <v/>
      </c>
      <c r="N127" s="189" t="str">
        <f t="shared" si="15"/>
        <v/>
      </c>
      <c r="O127" s="190" t="str">
        <f t="shared" si="16"/>
        <v/>
      </c>
    </row>
    <row r="128" spans="1:15" x14ac:dyDescent="0.3">
      <c r="A128" s="184" t="str">
        <f t="shared" si="9"/>
        <v/>
      </c>
      <c r="B128" s="106"/>
      <c r="C128" s="170" t="str">
        <f>IF(E128="","",IFERROR(VLOOKUP(E128,Data!T:U,2,FALSE),"{Not found}"))</f>
        <v/>
      </c>
      <c r="D128" s="179"/>
      <c r="E128" s="107"/>
      <c r="F128" s="171"/>
      <c r="G128" s="171"/>
      <c r="H128" s="108"/>
      <c r="I128" s="108"/>
      <c r="J128" s="108"/>
      <c r="K128" s="108"/>
      <c r="L128" s="188" t="str">
        <f t="shared" si="13"/>
        <v/>
      </c>
      <c r="M128" s="189" t="str">
        <f t="shared" si="14"/>
        <v/>
      </c>
      <c r="N128" s="189" t="str">
        <f t="shared" si="15"/>
        <v/>
      </c>
      <c r="O128" s="190" t="str">
        <f t="shared" si="16"/>
        <v/>
      </c>
    </row>
    <row r="129" spans="1:15" x14ac:dyDescent="0.3">
      <c r="A129" s="184" t="str">
        <f t="shared" si="9"/>
        <v/>
      </c>
      <c r="B129" s="106"/>
      <c r="C129" s="170" t="str">
        <f>IF(E129="","",IFERROR(VLOOKUP(E129,Data!T:U,2,FALSE),"{Not found}"))</f>
        <v/>
      </c>
      <c r="D129" s="179"/>
      <c r="E129" s="107"/>
      <c r="F129" s="171"/>
      <c r="G129" s="171"/>
      <c r="H129" s="108"/>
      <c r="I129" s="108"/>
      <c r="J129" s="108"/>
      <c r="K129" s="108"/>
      <c r="L129" s="188" t="str">
        <f t="shared" si="13"/>
        <v/>
      </c>
      <c r="M129" s="189" t="str">
        <f t="shared" si="14"/>
        <v/>
      </c>
      <c r="N129" s="189" t="str">
        <f t="shared" si="15"/>
        <v/>
      </c>
      <c r="O129" s="190" t="str">
        <f t="shared" si="16"/>
        <v/>
      </c>
    </row>
    <row r="130" spans="1:15" x14ac:dyDescent="0.3">
      <c r="A130" s="184" t="str">
        <f t="shared" si="9"/>
        <v/>
      </c>
      <c r="B130" s="106"/>
      <c r="C130" s="170" t="str">
        <f>IF(E130="","",IFERROR(VLOOKUP(E130,Data!T:U,2,FALSE),"{Not found}"))</f>
        <v/>
      </c>
      <c r="D130" s="179"/>
      <c r="E130" s="107"/>
      <c r="F130" s="171"/>
      <c r="G130" s="171"/>
      <c r="H130" s="108"/>
      <c r="I130" s="108"/>
      <c r="J130" s="108"/>
      <c r="K130" s="108"/>
      <c r="L130" s="188" t="str">
        <f t="shared" si="13"/>
        <v/>
      </c>
      <c r="M130" s="189" t="str">
        <f t="shared" si="14"/>
        <v/>
      </c>
      <c r="N130" s="189" t="str">
        <f t="shared" si="15"/>
        <v/>
      </c>
      <c r="O130" s="190" t="str">
        <f t="shared" si="16"/>
        <v/>
      </c>
    </row>
    <row r="131" spans="1:15" x14ac:dyDescent="0.3">
      <c r="A131" s="184" t="str">
        <f t="shared" si="9"/>
        <v/>
      </c>
      <c r="B131" s="106"/>
      <c r="C131" s="170" t="str">
        <f>IF(E131="","",IFERROR(VLOOKUP(E131,Data!T:U,2,FALSE),"{Not found}"))</f>
        <v/>
      </c>
      <c r="D131" s="179"/>
      <c r="E131" s="107"/>
      <c r="F131" s="171"/>
      <c r="G131" s="171"/>
      <c r="H131" s="108"/>
      <c r="I131" s="108"/>
      <c r="J131" s="108"/>
      <c r="K131" s="108"/>
      <c r="L131" s="188" t="str">
        <f t="shared" si="13"/>
        <v/>
      </c>
      <c r="M131" s="189" t="str">
        <f t="shared" si="14"/>
        <v/>
      </c>
      <c r="N131" s="189" t="str">
        <f t="shared" si="15"/>
        <v/>
      </c>
      <c r="O131" s="190" t="str">
        <f t="shared" si="16"/>
        <v/>
      </c>
    </row>
    <row r="132" spans="1:15" x14ac:dyDescent="0.3">
      <c r="A132" s="184" t="str">
        <f t="shared" ref="A132:A195" si="17">IF(E132="","",A131+1)</f>
        <v/>
      </c>
      <c r="B132" s="106"/>
      <c r="C132" s="170" t="str">
        <f>IF(E132="","",IFERROR(VLOOKUP(E132,Data!T:U,2,FALSE),"{Not found}"))</f>
        <v/>
      </c>
      <c r="D132" s="179"/>
      <c r="E132" s="107"/>
      <c r="F132" s="171"/>
      <c r="G132" s="171"/>
      <c r="H132" s="108"/>
      <c r="I132" s="108"/>
      <c r="J132" s="108"/>
      <c r="K132" s="108"/>
      <c r="L132" s="188" t="str">
        <f t="shared" si="13"/>
        <v/>
      </c>
      <c r="M132" s="189" t="str">
        <f t="shared" si="14"/>
        <v/>
      </c>
      <c r="N132" s="189" t="str">
        <f t="shared" si="15"/>
        <v/>
      </c>
      <c r="O132" s="190" t="str">
        <f t="shared" si="16"/>
        <v/>
      </c>
    </row>
    <row r="133" spans="1:15" x14ac:dyDescent="0.3">
      <c r="A133" s="184" t="str">
        <f t="shared" si="17"/>
        <v/>
      </c>
      <c r="B133" s="106"/>
      <c r="C133" s="170" t="str">
        <f>IF(E133="","",IFERROR(VLOOKUP(E133,Data!T:U,2,FALSE),"{Not found}"))</f>
        <v/>
      </c>
      <c r="D133" s="179"/>
      <c r="E133" s="107"/>
      <c r="F133" s="171"/>
      <c r="G133" s="171"/>
      <c r="H133" s="108"/>
      <c r="I133" s="108"/>
      <c r="J133" s="108"/>
      <c r="K133" s="108"/>
      <c r="L133" s="188" t="str">
        <f t="shared" si="13"/>
        <v/>
      </c>
      <c r="M133" s="189" t="str">
        <f t="shared" si="14"/>
        <v/>
      </c>
      <c r="N133" s="189" t="str">
        <f t="shared" si="15"/>
        <v/>
      </c>
      <c r="O133" s="190" t="str">
        <f t="shared" si="16"/>
        <v/>
      </c>
    </row>
    <row r="134" spans="1:15" x14ac:dyDescent="0.3">
      <c r="A134" s="184" t="str">
        <f t="shared" si="17"/>
        <v/>
      </c>
      <c r="B134" s="106"/>
      <c r="C134" s="170" t="str">
        <f>IF(E134="","",IFERROR(VLOOKUP(E134,Data!T:U,2,FALSE),"{Not found}"))</f>
        <v/>
      </c>
      <c r="D134" s="179"/>
      <c r="E134" s="107"/>
      <c r="F134" s="171"/>
      <c r="G134" s="171"/>
      <c r="H134" s="108"/>
      <c r="I134" s="108"/>
      <c r="J134" s="108"/>
      <c r="K134" s="108"/>
      <c r="L134" s="188" t="str">
        <f t="shared" si="13"/>
        <v/>
      </c>
      <c r="M134" s="189" t="str">
        <f t="shared" si="14"/>
        <v/>
      </c>
      <c r="N134" s="189" t="str">
        <f t="shared" si="15"/>
        <v/>
      </c>
      <c r="O134" s="190" t="str">
        <f t="shared" si="16"/>
        <v/>
      </c>
    </row>
    <row r="135" spans="1:15" x14ac:dyDescent="0.3">
      <c r="A135" s="184" t="str">
        <f t="shared" si="17"/>
        <v/>
      </c>
      <c r="B135" s="106"/>
      <c r="C135" s="170" t="str">
        <f>IF(E135="","",IFERROR(VLOOKUP(E135,Data!T:U,2,FALSE),"{Not found}"))</f>
        <v/>
      </c>
      <c r="D135" s="179"/>
      <c r="E135" s="107"/>
      <c r="F135" s="171"/>
      <c r="G135" s="171"/>
      <c r="H135" s="108"/>
      <c r="I135" s="108"/>
      <c r="J135" s="108"/>
      <c r="K135" s="108"/>
      <c r="L135" s="188" t="str">
        <f t="shared" si="13"/>
        <v/>
      </c>
      <c r="M135" s="189" t="str">
        <f t="shared" si="14"/>
        <v/>
      </c>
      <c r="N135" s="189" t="str">
        <f t="shared" si="15"/>
        <v/>
      </c>
      <c r="O135" s="190" t="str">
        <f t="shared" si="16"/>
        <v/>
      </c>
    </row>
    <row r="136" spans="1:15" x14ac:dyDescent="0.3">
      <c r="A136" s="184" t="str">
        <f t="shared" si="17"/>
        <v/>
      </c>
      <c r="B136" s="106"/>
      <c r="C136" s="170" t="str">
        <f>IF(E136="","",IFERROR(VLOOKUP(E136,Data!T:U,2,FALSE),"{Not found}"))</f>
        <v/>
      </c>
      <c r="D136" s="179"/>
      <c r="E136" s="107"/>
      <c r="F136" s="171"/>
      <c r="G136" s="171"/>
      <c r="H136" s="108"/>
      <c r="I136" s="108"/>
      <c r="J136" s="108"/>
      <c r="K136" s="108"/>
      <c r="L136" s="188" t="str">
        <f t="shared" si="13"/>
        <v/>
      </c>
      <c r="M136" s="189" t="str">
        <f t="shared" si="14"/>
        <v/>
      </c>
      <c r="N136" s="189" t="str">
        <f t="shared" si="15"/>
        <v/>
      </c>
      <c r="O136" s="190" t="str">
        <f t="shared" si="16"/>
        <v/>
      </c>
    </row>
    <row r="137" spans="1:15" x14ac:dyDescent="0.3">
      <c r="A137" s="184" t="str">
        <f t="shared" si="17"/>
        <v/>
      </c>
      <c r="B137" s="106"/>
      <c r="C137" s="170" t="str">
        <f>IF(E137="","",IFERROR(VLOOKUP(E137,Data!T:U,2,FALSE),"{Not found}"))</f>
        <v/>
      </c>
      <c r="D137" s="179"/>
      <c r="E137" s="107"/>
      <c r="F137" s="171"/>
      <c r="G137" s="171"/>
      <c r="H137" s="108"/>
      <c r="I137" s="108"/>
      <c r="J137" s="108"/>
      <c r="K137" s="108"/>
      <c r="L137" s="188" t="str">
        <f t="shared" si="13"/>
        <v/>
      </c>
      <c r="M137" s="189" t="str">
        <f t="shared" si="14"/>
        <v/>
      </c>
      <c r="N137" s="189" t="str">
        <f t="shared" si="15"/>
        <v/>
      </c>
      <c r="O137" s="190" t="str">
        <f t="shared" si="16"/>
        <v/>
      </c>
    </row>
    <row r="138" spans="1:15" x14ac:dyDescent="0.3">
      <c r="A138" s="184" t="str">
        <f t="shared" si="17"/>
        <v/>
      </c>
      <c r="B138" s="106"/>
      <c r="C138" s="170" t="str">
        <f>IF(E138="","",IFERROR(VLOOKUP(E138,Data!T:U,2,FALSE),"{Not found}"))</f>
        <v/>
      </c>
      <c r="D138" s="179"/>
      <c r="E138" s="107"/>
      <c r="F138" s="171"/>
      <c r="G138" s="171"/>
      <c r="H138" s="108"/>
      <c r="I138" s="108"/>
      <c r="J138" s="108"/>
      <c r="K138" s="108"/>
      <c r="L138" s="188" t="str">
        <f t="shared" si="13"/>
        <v/>
      </c>
      <c r="M138" s="189" t="str">
        <f t="shared" si="14"/>
        <v/>
      </c>
      <c r="N138" s="189" t="str">
        <f t="shared" si="15"/>
        <v/>
      </c>
      <c r="O138" s="190" t="str">
        <f t="shared" si="16"/>
        <v/>
      </c>
    </row>
    <row r="139" spans="1:15" x14ac:dyDescent="0.3">
      <c r="A139" s="184" t="str">
        <f t="shared" si="17"/>
        <v/>
      </c>
      <c r="B139" s="106"/>
      <c r="C139" s="170" t="str">
        <f>IF(E139="","",IFERROR(VLOOKUP(E139,Data!T:U,2,FALSE),"{Not found}"))</f>
        <v/>
      </c>
      <c r="D139" s="179"/>
      <c r="E139" s="107"/>
      <c r="F139" s="171"/>
      <c r="G139" s="171"/>
      <c r="H139" s="108"/>
      <c r="I139" s="108"/>
      <c r="J139" s="108"/>
      <c r="K139" s="108"/>
      <c r="L139" s="188" t="str">
        <f t="shared" si="13"/>
        <v/>
      </c>
      <c r="M139" s="189" t="str">
        <f t="shared" si="14"/>
        <v/>
      </c>
      <c r="N139" s="189" t="str">
        <f t="shared" si="15"/>
        <v/>
      </c>
      <c r="O139" s="190" t="str">
        <f t="shared" si="16"/>
        <v/>
      </c>
    </row>
    <row r="140" spans="1:15" x14ac:dyDescent="0.3">
      <c r="A140" s="184" t="str">
        <f t="shared" si="17"/>
        <v/>
      </c>
      <c r="B140" s="106"/>
      <c r="C140" s="170" t="str">
        <f>IF(E140="","",IFERROR(VLOOKUP(E140,Data!T:U,2,FALSE),"{Not found}"))</f>
        <v/>
      </c>
      <c r="D140" s="179"/>
      <c r="E140" s="107"/>
      <c r="F140" s="171"/>
      <c r="G140" s="171"/>
      <c r="H140" s="108"/>
      <c r="I140" s="108"/>
      <c r="J140" s="108"/>
      <c r="K140" s="108"/>
      <c r="L140" s="188" t="str">
        <f t="shared" si="13"/>
        <v/>
      </c>
      <c r="M140" s="189" t="str">
        <f t="shared" si="14"/>
        <v/>
      </c>
      <c r="N140" s="189" t="str">
        <f t="shared" si="15"/>
        <v/>
      </c>
      <c r="O140" s="190" t="str">
        <f t="shared" si="16"/>
        <v/>
      </c>
    </row>
    <row r="141" spans="1:15" x14ac:dyDescent="0.3">
      <c r="A141" s="184" t="str">
        <f t="shared" si="17"/>
        <v/>
      </c>
      <c r="B141" s="106"/>
      <c r="C141" s="170" t="str">
        <f>IF(E141="","",IFERROR(VLOOKUP(E141,Data!T:U,2,FALSE),"{Not found}"))</f>
        <v/>
      </c>
      <c r="D141" s="179"/>
      <c r="E141" s="107"/>
      <c r="F141" s="171"/>
      <c r="G141" s="171"/>
      <c r="H141" s="108"/>
      <c r="I141" s="108"/>
      <c r="J141" s="108"/>
      <c r="K141" s="108"/>
      <c r="L141" s="188" t="str">
        <f t="shared" si="13"/>
        <v/>
      </c>
      <c r="M141" s="189" t="str">
        <f t="shared" si="14"/>
        <v/>
      </c>
      <c r="N141" s="189" t="str">
        <f t="shared" si="15"/>
        <v/>
      </c>
      <c r="O141" s="190" t="str">
        <f t="shared" si="16"/>
        <v/>
      </c>
    </row>
    <row r="142" spans="1:15" x14ac:dyDescent="0.3">
      <c r="A142" s="184" t="str">
        <f t="shared" si="17"/>
        <v/>
      </c>
      <c r="B142" s="106"/>
      <c r="C142" s="170" t="str">
        <f>IF(E142="","",IFERROR(VLOOKUP(E142,Data!T:U,2,FALSE),"{Not found}"))</f>
        <v/>
      </c>
      <c r="D142" s="179"/>
      <c r="E142" s="107"/>
      <c r="F142" s="171"/>
      <c r="G142" s="171"/>
      <c r="H142" s="108"/>
      <c r="I142" s="108"/>
      <c r="J142" s="108"/>
      <c r="K142" s="108"/>
      <c r="L142" s="188" t="str">
        <f t="shared" ref="L142:L205" si="18">IF(K142="","",IF(K142="Win",L141+1,L141))</f>
        <v/>
      </c>
      <c r="M142" s="189" t="str">
        <f t="shared" ref="M142:M205" si="19">IF(K142="","",IF(K142="Loss",M141+1,M141))</f>
        <v/>
      </c>
      <c r="N142" s="189" t="str">
        <f t="shared" ref="N142:N205" si="20">IF(K142="","",IF(OR(K142="Unfinished",K142="Teaching"),N141+1,N141))</f>
        <v/>
      </c>
      <c r="O142" s="190" t="str">
        <f t="shared" ref="O142:O205" si="21">IF(K142="","",IF(K142="Tie",O141+1,O141))</f>
        <v/>
      </c>
    </row>
    <row r="143" spans="1:15" x14ac:dyDescent="0.3">
      <c r="A143" s="184" t="str">
        <f t="shared" si="17"/>
        <v/>
      </c>
      <c r="B143" s="106"/>
      <c r="C143" s="170" t="str">
        <f>IF(E143="","",IFERROR(VLOOKUP(E143,Data!T:U,2,FALSE),"{Not found}"))</f>
        <v/>
      </c>
      <c r="D143" s="179"/>
      <c r="E143" s="107"/>
      <c r="F143" s="171"/>
      <c r="G143" s="171"/>
      <c r="H143" s="108"/>
      <c r="I143" s="108"/>
      <c r="J143" s="108"/>
      <c r="K143" s="108"/>
      <c r="L143" s="188" t="str">
        <f t="shared" si="18"/>
        <v/>
      </c>
      <c r="M143" s="189" t="str">
        <f t="shared" si="19"/>
        <v/>
      </c>
      <c r="N143" s="189" t="str">
        <f t="shared" si="20"/>
        <v/>
      </c>
      <c r="O143" s="190" t="str">
        <f t="shared" si="21"/>
        <v/>
      </c>
    </row>
    <row r="144" spans="1:15" x14ac:dyDescent="0.3">
      <c r="A144" s="184" t="str">
        <f t="shared" si="17"/>
        <v/>
      </c>
      <c r="B144" s="106"/>
      <c r="C144" s="170" t="str">
        <f>IF(E144="","",IFERROR(VLOOKUP(E144,Data!T:U,2,FALSE),"{Not found}"))</f>
        <v/>
      </c>
      <c r="D144" s="179"/>
      <c r="E144" s="107"/>
      <c r="F144" s="171"/>
      <c r="G144" s="171"/>
      <c r="H144" s="108"/>
      <c r="I144" s="108"/>
      <c r="J144" s="108"/>
      <c r="K144" s="108"/>
      <c r="L144" s="188" t="str">
        <f t="shared" si="18"/>
        <v/>
      </c>
      <c r="M144" s="189" t="str">
        <f t="shared" si="19"/>
        <v/>
      </c>
      <c r="N144" s="189" t="str">
        <f t="shared" si="20"/>
        <v/>
      </c>
      <c r="O144" s="190" t="str">
        <f t="shared" si="21"/>
        <v/>
      </c>
    </row>
    <row r="145" spans="1:15" x14ac:dyDescent="0.3">
      <c r="A145" s="184" t="str">
        <f t="shared" si="17"/>
        <v/>
      </c>
      <c r="B145" s="106"/>
      <c r="C145" s="170" t="str">
        <f>IF(E145="","",IFERROR(VLOOKUP(E145,Data!T:U,2,FALSE),"{Not found}"))</f>
        <v/>
      </c>
      <c r="D145" s="179"/>
      <c r="E145" s="107"/>
      <c r="F145" s="171"/>
      <c r="G145" s="171"/>
      <c r="H145" s="108"/>
      <c r="I145" s="108"/>
      <c r="J145" s="108"/>
      <c r="K145" s="108"/>
      <c r="L145" s="188" t="str">
        <f t="shared" si="18"/>
        <v/>
      </c>
      <c r="M145" s="189" t="str">
        <f t="shared" si="19"/>
        <v/>
      </c>
      <c r="N145" s="189" t="str">
        <f t="shared" si="20"/>
        <v/>
      </c>
      <c r="O145" s="190" t="str">
        <f t="shared" si="21"/>
        <v/>
      </c>
    </row>
    <row r="146" spans="1:15" x14ac:dyDescent="0.3">
      <c r="A146" s="184" t="str">
        <f t="shared" si="17"/>
        <v/>
      </c>
      <c r="B146" s="106"/>
      <c r="C146" s="170" t="str">
        <f>IF(E146="","",IFERROR(VLOOKUP(E146,Data!T:U,2,FALSE),"{Not found}"))</f>
        <v/>
      </c>
      <c r="D146" s="179"/>
      <c r="E146" s="107"/>
      <c r="F146" s="171"/>
      <c r="G146" s="171"/>
      <c r="H146" s="108"/>
      <c r="I146" s="108"/>
      <c r="J146" s="108"/>
      <c r="K146" s="108"/>
      <c r="L146" s="188" t="str">
        <f t="shared" si="18"/>
        <v/>
      </c>
      <c r="M146" s="189" t="str">
        <f t="shared" si="19"/>
        <v/>
      </c>
      <c r="N146" s="189" t="str">
        <f t="shared" si="20"/>
        <v/>
      </c>
      <c r="O146" s="190" t="str">
        <f t="shared" si="21"/>
        <v/>
      </c>
    </row>
    <row r="147" spans="1:15" x14ac:dyDescent="0.3">
      <c r="A147" s="184" t="str">
        <f t="shared" si="17"/>
        <v/>
      </c>
      <c r="B147" s="106"/>
      <c r="C147" s="170" t="str">
        <f>IF(E147="","",IFERROR(VLOOKUP(E147,Data!T:U,2,FALSE),"{Not found}"))</f>
        <v/>
      </c>
      <c r="D147" s="179"/>
      <c r="E147" s="107"/>
      <c r="F147" s="171"/>
      <c r="G147" s="171"/>
      <c r="H147" s="108"/>
      <c r="I147" s="108"/>
      <c r="J147" s="108"/>
      <c r="K147" s="108"/>
      <c r="L147" s="188" t="str">
        <f t="shared" si="18"/>
        <v/>
      </c>
      <c r="M147" s="189" t="str">
        <f t="shared" si="19"/>
        <v/>
      </c>
      <c r="N147" s="189" t="str">
        <f t="shared" si="20"/>
        <v/>
      </c>
      <c r="O147" s="190" t="str">
        <f t="shared" si="21"/>
        <v/>
      </c>
    </row>
    <row r="148" spans="1:15" x14ac:dyDescent="0.3">
      <c r="A148" s="184" t="str">
        <f t="shared" si="17"/>
        <v/>
      </c>
      <c r="B148" s="106"/>
      <c r="C148" s="170" t="str">
        <f>IF(E148="","",IFERROR(VLOOKUP(E148,Data!T:U,2,FALSE),"{Not found}"))</f>
        <v/>
      </c>
      <c r="D148" s="179"/>
      <c r="E148" s="107"/>
      <c r="F148" s="171"/>
      <c r="G148" s="171"/>
      <c r="H148" s="108"/>
      <c r="I148" s="108"/>
      <c r="J148" s="108"/>
      <c r="K148" s="108"/>
      <c r="L148" s="188" t="str">
        <f t="shared" si="18"/>
        <v/>
      </c>
      <c r="M148" s="189" t="str">
        <f t="shared" si="19"/>
        <v/>
      </c>
      <c r="N148" s="189" t="str">
        <f t="shared" si="20"/>
        <v/>
      </c>
      <c r="O148" s="190" t="str">
        <f t="shared" si="21"/>
        <v/>
      </c>
    </row>
    <row r="149" spans="1:15" x14ac:dyDescent="0.3">
      <c r="A149" s="184" t="str">
        <f t="shared" si="17"/>
        <v/>
      </c>
      <c r="B149" s="106"/>
      <c r="C149" s="170" t="str">
        <f>IF(E149="","",IFERROR(VLOOKUP(E149,Data!T:U,2,FALSE),"{Not found}"))</f>
        <v/>
      </c>
      <c r="D149" s="179"/>
      <c r="E149" s="107"/>
      <c r="F149" s="171"/>
      <c r="G149" s="171"/>
      <c r="H149" s="108"/>
      <c r="I149" s="108"/>
      <c r="J149" s="108"/>
      <c r="K149" s="108"/>
      <c r="L149" s="188" t="str">
        <f t="shared" si="18"/>
        <v/>
      </c>
      <c r="M149" s="189" t="str">
        <f t="shared" si="19"/>
        <v/>
      </c>
      <c r="N149" s="189" t="str">
        <f t="shared" si="20"/>
        <v/>
      </c>
      <c r="O149" s="190" t="str">
        <f t="shared" si="21"/>
        <v/>
      </c>
    </row>
    <row r="150" spans="1:15" x14ac:dyDescent="0.3">
      <c r="A150" s="184" t="str">
        <f t="shared" si="17"/>
        <v/>
      </c>
      <c r="B150" s="106"/>
      <c r="C150" s="170" t="str">
        <f>IF(E150="","",IFERROR(VLOOKUP(E150,Data!T:U,2,FALSE),"{Not found}"))</f>
        <v/>
      </c>
      <c r="D150" s="179"/>
      <c r="E150" s="107"/>
      <c r="F150" s="171"/>
      <c r="G150" s="171"/>
      <c r="H150" s="108"/>
      <c r="I150" s="108"/>
      <c r="J150" s="108"/>
      <c r="K150" s="108"/>
      <c r="L150" s="188" t="str">
        <f t="shared" si="18"/>
        <v/>
      </c>
      <c r="M150" s="189" t="str">
        <f t="shared" si="19"/>
        <v/>
      </c>
      <c r="N150" s="189" t="str">
        <f t="shared" si="20"/>
        <v/>
      </c>
      <c r="O150" s="190" t="str">
        <f t="shared" si="21"/>
        <v/>
      </c>
    </row>
    <row r="151" spans="1:15" x14ac:dyDescent="0.3">
      <c r="A151" s="184" t="str">
        <f t="shared" si="17"/>
        <v/>
      </c>
      <c r="B151" s="106"/>
      <c r="C151" s="170" t="str">
        <f>IF(E151="","",IFERROR(VLOOKUP(E151,Data!T:U,2,FALSE),"{Not found}"))</f>
        <v/>
      </c>
      <c r="D151" s="179"/>
      <c r="E151" s="107"/>
      <c r="F151" s="171"/>
      <c r="G151" s="171"/>
      <c r="H151" s="108"/>
      <c r="I151" s="108"/>
      <c r="J151" s="108"/>
      <c r="K151" s="108"/>
      <c r="L151" s="188" t="str">
        <f t="shared" si="18"/>
        <v/>
      </c>
      <c r="M151" s="189" t="str">
        <f t="shared" si="19"/>
        <v/>
      </c>
      <c r="N151" s="189" t="str">
        <f t="shared" si="20"/>
        <v/>
      </c>
      <c r="O151" s="190" t="str">
        <f t="shared" si="21"/>
        <v/>
      </c>
    </row>
    <row r="152" spans="1:15" x14ac:dyDescent="0.3">
      <c r="A152" s="184" t="str">
        <f t="shared" si="17"/>
        <v/>
      </c>
      <c r="B152" s="106"/>
      <c r="C152" s="170" t="str">
        <f>IF(E152="","",IFERROR(VLOOKUP(E152,Data!T:U,2,FALSE),"{Not found}"))</f>
        <v/>
      </c>
      <c r="D152" s="179"/>
      <c r="E152" s="107"/>
      <c r="F152" s="171"/>
      <c r="G152" s="171"/>
      <c r="H152" s="108"/>
      <c r="I152" s="108"/>
      <c r="J152" s="108"/>
      <c r="K152" s="108"/>
      <c r="L152" s="188" t="str">
        <f t="shared" si="18"/>
        <v/>
      </c>
      <c r="M152" s="189" t="str">
        <f t="shared" si="19"/>
        <v/>
      </c>
      <c r="N152" s="189" t="str">
        <f t="shared" si="20"/>
        <v/>
      </c>
      <c r="O152" s="190" t="str">
        <f t="shared" si="21"/>
        <v/>
      </c>
    </row>
    <row r="153" spans="1:15" x14ac:dyDescent="0.3">
      <c r="A153" s="184" t="str">
        <f t="shared" si="17"/>
        <v/>
      </c>
      <c r="B153" s="106"/>
      <c r="C153" s="170" t="str">
        <f>IF(E153="","",IFERROR(VLOOKUP(E153,Data!T:U,2,FALSE),"{Not found}"))</f>
        <v/>
      </c>
      <c r="D153" s="179"/>
      <c r="E153" s="107"/>
      <c r="F153" s="171"/>
      <c r="G153" s="171"/>
      <c r="H153" s="108"/>
      <c r="I153" s="108"/>
      <c r="J153" s="108"/>
      <c r="K153" s="108"/>
      <c r="L153" s="188" t="str">
        <f t="shared" si="18"/>
        <v/>
      </c>
      <c r="M153" s="189" t="str">
        <f t="shared" si="19"/>
        <v/>
      </c>
      <c r="N153" s="189" t="str">
        <f t="shared" si="20"/>
        <v/>
      </c>
      <c r="O153" s="190" t="str">
        <f t="shared" si="21"/>
        <v/>
      </c>
    </row>
    <row r="154" spans="1:15" x14ac:dyDescent="0.3">
      <c r="A154" s="184" t="str">
        <f t="shared" si="17"/>
        <v/>
      </c>
      <c r="B154" s="106"/>
      <c r="C154" s="170" t="str">
        <f>IF(E154="","",IFERROR(VLOOKUP(E154,Data!T:U,2,FALSE),"{Not found}"))</f>
        <v/>
      </c>
      <c r="D154" s="179"/>
      <c r="E154" s="107"/>
      <c r="F154" s="171"/>
      <c r="G154" s="171"/>
      <c r="H154" s="108"/>
      <c r="I154" s="108"/>
      <c r="J154" s="108"/>
      <c r="K154" s="108"/>
      <c r="L154" s="188" t="str">
        <f t="shared" si="18"/>
        <v/>
      </c>
      <c r="M154" s="189" t="str">
        <f t="shared" si="19"/>
        <v/>
      </c>
      <c r="N154" s="189" t="str">
        <f t="shared" si="20"/>
        <v/>
      </c>
      <c r="O154" s="190" t="str">
        <f t="shared" si="21"/>
        <v/>
      </c>
    </row>
    <row r="155" spans="1:15" x14ac:dyDescent="0.3">
      <c r="A155" s="184" t="str">
        <f t="shared" si="17"/>
        <v/>
      </c>
      <c r="B155" s="106"/>
      <c r="C155" s="170" t="str">
        <f>IF(E155="","",IFERROR(VLOOKUP(E155,Data!T:U,2,FALSE),"{Not found}"))</f>
        <v/>
      </c>
      <c r="D155" s="179"/>
      <c r="E155" s="107"/>
      <c r="F155" s="171"/>
      <c r="G155" s="171"/>
      <c r="H155" s="108"/>
      <c r="I155" s="108"/>
      <c r="J155" s="108"/>
      <c r="K155" s="108"/>
      <c r="L155" s="188" t="str">
        <f t="shared" si="18"/>
        <v/>
      </c>
      <c r="M155" s="189" t="str">
        <f t="shared" si="19"/>
        <v/>
      </c>
      <c r="N155" s="189" t="str">
        <f t="shared" si="20"/>
        <v/>
      </c>
      <c r="O155" s="190" t="str">
        <f t="shared" si="21"/>
        <v/>
      </c>
    </row>
    <row r="156" spans="1:15" x14ac:dyDescent="0.3">
      <c r="A156" s="184" t="str">
        <f t="shared" si="17"/>
        <v/>
      </c>
      <c r="B156" s="106"/>
      <c r="C156" s="170" t="str">
        <f>IF(E156="","",IFERROR(VLOOKUP(E156,Data!T:U,2,FALSE),"{Not found}"))</f>
        <v/>
      </c>
      <c r="D156" s="179"/>
      <c r="E156" s="107"/>
      <c r="F156" s="171"/>
      <c r="G156" s="171"/>
      <c r="H156" s="108"/>
      <c r="I156" s="108"/>
      <c r="J156" s="108"/>
      <c r="K156" s="108"/>
      <c r="L156" s="188" t="str">
        <f t="shared" si="18"/>
        <v/>
      </c>
      <c r="M156" s="189" t="str">
        <f t="shared" si="19"/>
        <v/>
      </c>
      <c r="N156" s="189" t="str">
        <f t="shared" si="20"/>
        <v/>
      </c>
      <c r="O156" s="190" t="str">
        <f t="shared" si="21"/>
        <v/>
      </c>
    </row>
    <row r="157" spans="1:15" x14ac:dyDescent="0.3">
      <c r="A157" s="184" t="str">
        <f t="shared" si="17"/>
        <v/>
      </c>
      <c r="B157" s="106"/>
      <c r="C157" s="170" t="str">
        <f>IF(E157="","",IFERROR(VLOOKUP(E157,Data!T:U,2,FALSE),"{Not found}"))</f>
        <v/>
      </c>
      <c r="D157" s="179"/>
      <c r="E157" s="107"/>
      <c r="F157" s="171"/>
      <c r="G157" s="171"/>
      <c r="H157" s="108"/>
      <c r="I157" s="108"/>
      <c r="J157" s="108"/>
      <c r="K157" s="108"/>
      <c r="L157" s="188" t="str">
        <f t="shared" si="18"/>
        <v/>
      </c>
      <c r="M157" s="189" t="str">
        <f t="shared" si="19"/>
        <v/>
      </c>
      <c r="N157" s="189" t="str">
        <f t="shared" si="20"/>
        <v/>
      </c>
      <c r="O157" s="190" t="str">
        <f t="shared" si="21"/>
        <v/>
      </c>
    </row>
    <row r="158" spans="1:15" x14ac:dyDescent="0.3">
      <c r="A158" s="184" t="str">
        <f t="shared" si="17"/>
        <v/>
      </c>
      <c r="B158" s="106"/>
      <c r="C158" s="170" t="str">
        <f>IF(E158="","",IFERROR(VLOOKUP(E158,Data!T:U,2,FALSE),"{Not found}"))</f>
        <v/>
      </c>
      <c r="D158" s="179"/>
      <c r="E158" s="107"/>
      <c r="F158" s="171"/>
      <c r="G158" s="171"/>
      <c r="H158" s="108"/>
      <c r="I158" s="108"/>
      <c r="J158" s="108"/>
      <c r="K158" s="108"/>
      <c r="L158" s="188" t="str">
        <f t="shared" si="18"/>
        <v/>
      </c>
      <c r="M158" s="189" t="str">
        <f t="shared" si="19"/>
        <v/>
      </c>
      <c r="N158" s="189" t="str">
        <f t="shared" si="20"/>
        <v/>
      </c>
      <c r="O158" s="190" t="str">
        <f t="shared" si="21"/>
        <v/>
      </c>
    </row>
    <row r="159" spans="1:15" x14ac:dyDescent="0.3">
      <c r="A159" s="184" t="str">
        <f t="shared" si="17"/>
        <v/>
      </c>
      <c r="B159" s="106"/>
      <c r="C159" s="170" t="str">
        <f>IF(E159="","",IFERROR(VLOOKUP(E159,Data!T:U,2,FALSE),"{Not found}"))</f>
        <v/>
      </c>
      <c r="D159" s="179"/>
      <c r="E159" s="107"/>
      <c r="F159" s="171"/>
      <c r="G159" s="171"/>
      <c r="H159" s="108"/>
      <c r="I159" s="108"/>
      <c r="J159" s="108"/>
      <c r="K159" s="108"/>
      <c r="L159" s="188" t="str">
        <f t="shared" si="18"/>
        <v/>
      </c>
      <c r="M159" s="189" t="str">
        <f t="shared" si="19"/>
        <v/>
      </c>
      <c r="N159" s="189" t="str">
        <f t="shared" si="20"/>
        <v/>
      </c>
      <c r="O159" s="190" t="str">
        <f t="shared" si="21"/>
        <v/>
      </c>
    </row>
    <row r="160" spans="1:15" x14ac:dyDescent="0.3">
      <c r="A160" s="184" t="str">
        <f t="shared" si="17"/>
        <v/>
      </c>
      <c r="B160" s="106"/>
      <c r="C160" s="170" t="str">
        <f>IF(E160="","",IFERROR(VLOOKUP(E160,Data!T:U,2,FALSE),"{Not found}"))</f>
        <v/>
      </c>
      <c r="D160" s="179"/>
      <c r="E160" s="107"/>
      <c r="F160" s="171"/>
      <c r="G160" s="171"/>
      <c r="H160" s="108"/>
      <c r="I160" s="108"/>
      <c r="J160" s="108"/>
      <c r="K160" s="108"/>
      <c r="L160" s="188" t="str">
        <f t="shared" si="18"/>
        <v/>
      </c>
      <c r="M160" s="189" t="str">
        <f t="shared" si="19"/>
        <v/>
      </c>
      <c r="N160" s="189" t="str">
        <f t="shared" si="20"/>
        <v/>
      </c>
      <c r="O160" s="190" t="str">
        <f t="shared" si="21"/>
        <v/>
      </c>
    </row>
    <row r="161" spans="1:15" x14ac:dyDescent="0.3">
      <c r="A161" s="184" t="str">
        <f t="shared" si="17"/>
        <v/>
      </c>
      <c r="B161" s="106"/>
      <c r="C161" s="170" t="str">
        <f>IF(E161="","",IFERROR(VLOOKUP(E161,Data!T:U,2,FALSE),"{Not found}"))</f>
        <v/>
      </c>
      <c r="D161" s="179"/>
      <c r="E161" s="107"/>
      <c r="F161" s="171"/>
      <c r="G161" s="171"/>
      <c r="H161" s="108"/>
      <c r="I161" s="108"/>
      <c r="J161" s="108"/>
      <c r="K161" s="108"/>
      <c r="L161" s="188" t="str">
        <f t="shared" si="18"/>
        <v/>
      </c>
      <c r="M161" s="189" t="str">
        <f t="shared" si="19"/>
        <v/>
      </c>
      <c r="N161" s="189" t="str">
        <f t="shared" si="20"/>
        <v/>
      </c>
      <c r="O161" s="190" t="str">
        <f t="shared" si="21"/>
        <v/>
      </c>
    </row>
    <row r="162" spans="1:15" x14ac:dyDescent="0.3">
      <c r="A162" s="184" t="str">
        <f t="shared" si="17"/>
        <v/>
      </c>
      <c r="B162" s="106"/>
      <c r="C162" s="170" t="str">
        <f>IF(E162="","",IFERROR(VLOOKUP(E162,Data!T:U,2,FALSE),"{Not found}"))</f>
        <v/>
      </c>
      <c r="D162" s="179"/>
      <c r="E162" s="107"/>
      <c r="F162" s="171"/>
      <c r="G162" s="171"/>
      <c r="H162" s="108"/>
      <c r="I162" s="108"/>
      <c r="J162" s="108"/>
      <c r="K162" s="108"/>
      <c r="L162" s="188" t="str">
        <f t="shared" si="18"/>
        <v/>
      </c>
      <c r="M162" s="189" t="str">
        <f t="shared" si="19"/>
        <v/>
      </c>
      <c r="N162" s="189" t="str">
        <f t="shared" si="20"/>
        <v/>
      </c>
      <c r="O162" s="190" t="str">
        <f t="shared" si="21"/>
        <v/>
      </c>
    </row>
    <row r="163" spans="1:15" x14ac:dyDescent="0.3">
      <c r="A163" s="184" t="str">
        <f t="shared" si="17"/>
        <v/>
      </c>
      <c r="B163" s="106"/>
      <c r="C163" s="170" t="str">
        <f>IF(E163="","",IFERROR(VLOOKUP(E163,Data!T:U,2,FALSE),"{Not found}"))</f>
        <v/>
      </c>
      <c r="D163" s="179"/>
      <c r="E163" s="107"/>
      <c r="F163" s="171"/>
      <c r="G163" s="171"/>
      <c r="H163" s="108"/>
      <c r="I163" s="108"/>
      <c r="J163" s="108"/>
      <c r="K163" s="108"/>
      <c r="L163" s="188" t="str">
        <f t="shared" si="18"/>
        <v/>
      </c>
      <c r="M163" s="189" t="str">
        <f t="shared" si="19"/>
        <v/>
      </c>
      <c r="N163" s="189" t="str">
        <f t="shared" si="20"/>
        <v/>
      </c>
      <c r="O163" s="190" t="str">
        <f t="shared" si="21"/>
        <v/>
      </c>
    </row>
    <row r="164" spans="1:15" x14ac:dyDescent="0.3">
      <c r="A164" s="184" t="str">
        <f t="shared" si="17"/>
        <v/>
      </c>
      <c r="B164" s="106"/>
      <c r="C164" s="170" t="str">
        <f>IF(E164="","",IFERROR(VLOOKUP(E164,Data!T:U,2,FALSE),"{Not found}"))</f>
        <v/>
      </c>
      <c r="D164" s="179"/>
      <c r="E164" s="107"/>
      <c r="F164" s="171"/>
      <c r="G164" s="171"/>
      <c r="H164" s="108"/>
      <c r="I164" s="108"/>
      <c r="J164" s="108"/>
      <c r="K164" s="108"/>
      <c r="L164" s="188" t="str">
        <f t="shared" si="18"/>
        <v/>
      </c>
      <c r="M164" s="189" t="str">
        <f t="shared" si="19"/>
        <v/>
      </c>
      <c r="N164" s="189" t="str">
        <f t="shared" si="20"/>
        <v/>
      </c>
      <c r="O164" s="190" t="str">
        <f t="shared" si="21"/>
        <v/>
      </c>
    </row>
    <row r="165" spans="1:15" x14ac:dyDescent="0.3">
      <c r="A165" s="184" t="str">
        <f t="shared" si="17"/>
        <v/>
      </c>
      <c r="B165" s="106"/>
      <c r="C165" s="170" t="str">
        <f>IF(E165="","",IFERROR(VLOOKUP(E165,Data!T:U,2,FALSE),"{Not found}"))</f>
        <v/>
      </c>
      <c r="D165" s="179"/>
      <c r="E165" s="107"/>
      <c r="F165" s="171"/>
      <c r="G165" s="171"/>
      <c r="H165" s="108"/>
      <c r="I165" s="108"/>
      <c r="J165" s="108"/>
      <c r="K165" s="108"/>
      <c r="L165" s="188" t="str">
        <f t="shared" si="18"/>
        <v/>
      </c>
      <c r="M165" s="189" t="str">
        <f t="shared" si="19"/>
        <v/>
      </c>
      <c r="N165" s="189" t="str">
        <f t="shared" si="20"/>
        <v/>
      </c>
      <c r="O165" s="190" t="str">
        <f t="shared" si="21"/>
        <v/>
      </c>
    </row>
    <row r="166" spans="1:15" x14ac:dyDescent="0.3">
      <c r="A166" s="184" t="str">
        <f t="shared" si="17"/>
        <v/>
      </c>
      <c r="B166" s="106"/>
      <c r="C166" s="170" t="str">
        <f>IF(E166="","",IFERROR(VLOOKUP(E166,Data!T:U,2,FALSE),"{Not found}"))</f>
        <v/>
      </c>
      <c r="D166" s="179"/>
      <c r="E166" s="107"/>
      <c r="F166" s="171"/>
      <c r="G166" s="171"/>
      <c r="H166" s="108"/>
      <c r="I166" s="108"/>
      <c r="J166" s="108"/>
      <c r="K166" s="108"/>
      <c r="L166" s="188" t="str">
        <f t="shared" si="18"/>
        <v/>
      </c>
      <c r="M166" s="189" t="str">
        <f t="shared" si="19"/>
        <v/>
      </c>
      <c r="N166" s="189" t="str">
        <f t="shared" si="20"/>
        <v/>
      </c>
      <c r="O166" s="190" t="str">
        <f t="shared" si="21"/>
        <v/>
      </c>
    </row>
    <row r="167" spans="1:15" x14ac:dyDescent="0.3">
      <c r="A167" s="184" t="str">
        <f t="shared" si="17"/>
        <v/>
      </c>
      <c r="B167" s="106"/>
      <c r="C167" s="170" t="str">
        <f>IF(E167="","",IFERROR(VLOOKUP(E167,Data!T:U,2,FALSE),"{Not found}"))</f>
        <v/>
      </c>
      <c r="D167" s="179"/>
      <c r="E167" s="107"/>
      <c r="F167" s="171"/>
      <c r="G167" s="171"/>
      <c r="H167" s="108"/>
      <c r="I167" s="108"/>
      <c r="J167" s="108"/>
      <c r="K167" s="108"/>
      <c r="L167" s="188" t="str">
        <f t="shared" si="18"/>
        <v/>
      </c>
      <c r="M167" s="189" t="str">
        <f t="shared" si="19"/>
        <v/>
      </c>
      <c r="N167" s="189" t="str">
        <f t="shared" si="20"/>
        <v/>
      </c>
      <c r="O167" s="190" t="str">
        <f t="shared" si="21"/>
        <v/>
      </c>
    </row>
    <row r="168" spans="1:15" x14ac:dyDescent="0.3">
      <c r="A168" s="184" t="str">
        <f t="shared" si="17"/>
        <v/>
      </c>
      <c r="B168" s="106"/>
      <c r="C168" s="170" t="str">
        <f>IF(E168="","",IFERROR(VLOOKUP(E168,Data!T:U,2,FALSE),"{Not found}"))</f>
        <v/>
      </c>
      <c r="D168" s="179"/>
      <c r="E168" s="107"/>
      <c r="F168" s="171"/>
      <c r="G168" s="171"/>
      <c r="H168" s="108"/>
      <c r="I168" s="108"/>
      <c r="J168" s="108"/>
      <c r="K168" s="108"/>
      <c r="L168" s="188" t="str">
        <f t="shared" si="18"/>
        <v/>
      </c>
      <c r="M168" s="189" t="str">
        <f t="shared" si="19"/>
        <v/>
      </c>
      <c r="N168" s="189" t="str">
        <f t="shared" si="20"/>
        <v/>
      </c>
      <c r="O168" s="190" t="str">
        <f t="shared" si="21"/>
        <v/>
      </c>
    </row>
    <row r="169" spans="1:15" x14ac:dyDescent="0.3">
      <c r="A169" s="184" t="str">
        <f t="shared" si="17"/>
        <v/>
      </c>
      <c r="B169" s="106"/>
      <c r="C169" s="170" t="str">
        <f>IF(E169="","",IFERROR(VLOOKUP(E169,Data!T:U,2,FALSE),"{Not found}"))</f>
        <v/>
      </c>
      <c r="D169" s="179"/>
      <c r="E169" s="107"/>
      <c r="F169" s="171"/>
      <c r="G169" s="171"/>
      <c r="H169" s="108"/>
      <c r="I169" s="108"/>
      <c r="J169" s="108"/>
      <c r="K169" s="108"/>
      <c r="L169" s="188" t="str">
        <f t="shared" si="18"/>
        <v/>
      </c>
      <c r="M169" s="189" t="str">
        <f t="shared" si="19"/>
        <v/>
      </c>
      <c r="N169" s="189" t="str">
        <f t="shared" si="20"/>
        <v/>
      </c>
      <c r="O169" s="190" t="str">
        <f t="shared" si="21"/>
        <v/>
      </c>
    </row>
    <row r="170" spans="1:15" x14ac:dyDescent="0.3">
      <c r="A170" s="184" t="str">
        <f t="shared" si="17"/>
        <v/>
      </c>
      <c r="B170" s="106"/>
      <c r="C170" s="170" t="str">
        <f>IF(E170="","",IFERROR(VLOOKUP(E170,Data!T:U,2,FALSE),"{Not found}"))</f>
        <v/>
      </c>
      <c r="D170" s="179"/>
      <c r="E170" s="107"/>
      <c r="F170" s="171"/>
      <c r="G170" s="171"/>
      <c r="H170" s="108"/>
      <c r="I170" s="108"/>
      <c r="J170" s="108"/>
      <c r="K170" s="108"/>
      <c r="L170" s="188" t="str">
        <f t="shared" si="18"/>
        <v/>
      </c>
      <c r="M170" s="189" t="str">
        <f t="shared" si="19"/>
        <v/>
      </c>
      <c r="N170" s="189" t="str">
        <f t="shared" si="20"/>
        <v/>
      </c>
      <c r="O170" s="190" t="str">
        <f t="shared" si="21"/>
        <v/>
      </c>
    </row>
    <row r="171" spans="1:15" x14ac:dyDescent="0.3">
      <c r="A171" s="184" t="str">
        <f t="shared" si="17"/>
        <v/>
      </c>
      <c r="B171" s="106"/>
      <c r="C171" s="170" t="str">
        <f>IF(E171="","",IFERROR(VLOOKUP(E171,Data!T:U,2,FALSE),"{Not found}"))</f>
        <v/>
      </c>
      <c r="D171" s="179"/>
      <c r="E171" s="107"/>
      <c r="F171" s="171"/>
      <c r="G171" s="171"/>
      <c r="H171" s="108"/>
      <c r="I171" s="108"/>
      <c r="J171" s="108"/>
      <c r="K171" s="108"/>
      <c r="L171" s="188" t="str">
        <f t="shared" si="18"/>
        <v/>
      </c>
      <c r="M171" s="189" t="str">
        <f t="shared" si="19"/>
        <v/>
      </c>
      <c r="N171" s="189" t="str">
        <f t="shared" si="20"/>
        <v/>
      </c>
      <c r="O171" s="190" t="str">
        <f t="shared" si="21"/>
        <v/>
      </c>
    </row>
    <row r="172" spans="1:15" x14ac:dyDescent="0.3">
      <c r="A172" s="184" t="str">
        <f t="shared" si="17"/>
        <v/>
      </c>
      <c r="B172" s="106"/>
      <c r="C172" s="170" t="str">
        <f>IF(E172="","",IFERROR(VLOOKUP(E172,Data!T:U,2,FALSE),"{Not found}"))</f>
        <v/>
      </c>
      <c r="D172" s="179"/>
      <c r="E172" s="107"/>
      <c r="F172" s="171"/>
      <c r="G172" s="171"/>
      <c r="H172" s="108"/>
      <c r="I172" s="108"/>
      <c r="J172" s="108"/>
      <c r="K172" s="108"/>
      <c r="L172" s="188" t="str">
        <f t="shared" si="18"/>
        <v/>
      </c>
      <c r="M172" s="189" t="str">
        <f t="shared" si="19"/>
        <v/>
      </c>
      <c r="N172" s="189" t="str">
        <f t="shared" si="20"/>
        <v/>
      </c>
      <c r="O172" s="190" t="str">
        <f t="shared" si="21"/>
        <v/>
      </c>
    </row>
    <row r="173" spans="1:15" x14ac:dyDescent="0.3">
      <c r="A173" s="184" t="str">
        <f t="shared" si="17"/>
        <v/>
      </c>
      <c r="B173" s="106"/>
      <c r="C173" s="170" t="str">
        <f>IF(E173="","",IFERROR(VLOOKUP(E173,Data!T:U,2,FALSE),"{Not found}"))</f>
        <v/>
      </c>
      <c r="D173" s="179"/>
      <c r="E173" s="107"/>
      <c r="F173" s="171"/>
      <c r="G173" s="171"/>
      <c r="H173" s="108"/>
      <c r="I173" s="108"/>
      <c r="J173" s="108"/>
      <c r="K173" s="108"/>
      <c r="L173" s="188" t="str">
        <f t="shared" si="18"/>
        <v/>
      </c>
      <c r="M173" s="189" t="str">
        <f t="shared" si="19"/>
        <v/>
      </c>
      <c r="N173" s="189" t="str">
        <f t="shared" si="20"/>
        <v/>
      </c>
      <c r="O173" s="190" t="str">
        <f t="shared" si="21"/>
        <v/>
      </c>
    </row>
    <row r="174" spans="1:15" x14ac:dyDescent="0.3">
      <c r="A174" s="184" t="str">
        <f t="shared" si="17"/>
        <v/>
      </c>
      <c r="B174" s="106"/>
      <c r="C174" s="170" t="str">
        <f>IF(E174="","",IFERROR(VLOOKUP(E174,Data!T:U,2,FALSE),"{Not found}"))</f>
        <v/>
      </c>
      <c r="D174" s="179"/>
      <c r="E174" s="107"/>
      <c r="F174" s="171"/>
      <c r="G174" s="171"/>
      <c r="H174" s="108"/>
      <c r="I174" s="108"/>
      <c r="J174" s="108"/>
      <c r="K174" s="108"/>
      <c r="L174" s="188" t="str">
        <f t="shared" si="18"/>
        <v/>
      </c>
      <c r="M174" s="189" t="str">
        <f t="shared" si="19"/>
        <v/>
      </c>
      <c r="N174" s="189" t="str">
        <f t="shared" si="20"/>
        <v/>
      </c>
      <c r="O174" s="190" t="str">
        <f t="shared" si="21"/>
        <v/>
      </c>
    </row>
    <row r="175" spans="1:15" x14ac:dyDescent="0.3">
      <c r="A175" s="184" t="str">
        <f t="shared" si="17"/>
        <v/>
      </c>
      <c r="B175" s="106"/>
      <c r="C175" s="170" t="str">
        <f>IF(E175="","",IFERROR(VLOOKUP(E175,Data!T:U,2,FALSE),"{Not found}"))</f>
        <v/>
      </c>
      <c r="D175" s="179"/>
      <c r="E175" s="107"/>
      <c r="F175" s="171"/>
      <c r="G175" s="171"/>
      <c r="H175" s="108"/>
      <c r="I175" s="108"/>
      <c r="J175" s="108"/>
      <c r="K175" s="108"/>
      <c r="L175" s="188" t="str">
        <f t="shared" si="18"/>
        <v/>
      </c>
      <c r="M175" s="189" t="str">
        <f t="shared" si="19"/>
        <v/>
      </c>
      <c r="N175" s="189" t="str">
        <f t="shared" si="20"/>
        <v/>
      </c>
      <c r="O175" s="190" t="str">
        <f t="shared" si="21"/>
        <v/>
      </c>
    </row>
    <row r="176" spans="1:15" x14ac:dyDescent="0.3">
      <c r="A176" s="184" t="str">
        <f t="shared" si="17"/>
        <v/>
      </c>
      <c r="B176" s="106"/>
      <c r="C176" s="170" t="str">
        <f>IF(E176="","",IFERROR(VLOOKUP(E176,Data!T:U,2,FALSE),"{Not found}"))</f>
        <v/>
      </c>
      <c r="D176" s="179"/>
      <c r="E176" s="107"/>
      <c r="F176" s="171"/>
      <c r="G176" s="171"/>
      <c r="H176" s="108"/>
      <c r="I176" s="108"/>
      <c r="J176" s="108"/>
      <c r="K176" s="108"/>
      <c r="L176" s="188" t="str">
        <f t="shared" si="18"/>
        <v/>
      </c>
      <c r="M176" s="189" t="str">
        <f t="shared" si="19"/>
        <v/>
      </c>
      <c r="N176" s="189" t="str">
        <f t="shared" si="20"/>
        <v/>
      </c>
      <c r="O176" s="190" t="str">
        <f t="shared" si="21"/>
        <v/>
      </c>
    </row>
    <row r="177" spans="1:15" x14ac:dyDescent="0.3">
      <c r="A177" s="184" t="str">
        <f t="shared" si="17"/>
        <v/>
      </c>
      <c r="B177" s="106"/>
      <c r="C177" s="170" t="str">
        <f>IF(E177="","",IFERROR(VLOOKUP(E177,Data!T:U,2,FALSE),"{Not found}"))</f>
        <v/>
      </c>
      <c r="D177" s="179"/>
      <c r="E177" s="107"/>
      <c r="F177" s="171"/>
      <c r="G177" s="171"/>
      <c r="H177" s="108"/>
      <c r="I177" s="108"/>
      <c r="J177" s="108"/>
      <c r="K177" s="108"/>
      <c r="L177" s="188" t="str">
        <f t="shared" si="18"/>
        <v/>
      </c>
      <c r="M177" s="189" t="str">
        <f t="shared" si="19"/>
        <v/>
      </c>
      <c r="N177" s="189" t="str">
        <f t="shared" si="20"/>
        <v/>
      </c>
      <c r="O177" s="190" t="str">
        <f t="shared" si="21"/>
        <v/>
      </c>
    </row>
    <row r="178" spans="1:15" x14ac:dyDescent="0.3">
      <c r="A178" s="184" t="str">
        <f t="shared" si="17"/>
        <v/>
      </c>
      <c r="B178" s="106"/>
      <c r="C178" s="170" t="str">
        <f>IF(E178="","",IFERROR(VLOOKUP(E178,Data!T:U,2,FALSE),"{Not found}"))</f>
        <v/>
      </c>
      <c r="D178" s="179"/>
      <c r="E178" s="107"/>
      <c r="F178" s="171"/>
      <c r="G178" s="171"/>
      <c r="H178" s="108"/>
      <c r="I178" s="108"/>
      <c r="J178" s="108"/>
      <c r="K178" s="108"/>
      <c r="L178" s="188" t="str">
        <f t="shared" si="18"/>
        <v/>
      </c>
      <c r="M178" s="189" t="str">
        <f t="shared" si="19"/>
        <v/>
      </c>
      <c r="N178" s="189" t="str">
        <f t="shared" si="20"/>
        <v/>
      </c>
      <c r="O178" s="190" t="str">
        <f t="shared" si="21"/>
        <v/>
      </c>
    </row>
    <row r="179" spans="1:15" x14ac:dyDescent="0.3">
      <c r="A179" s="184" t="str">
        <f t="shared" si="17"/>
        <v/>
      </c>
      <c r="B179" s="106"/>
      <c r="C179" s="170" t="str">
        <f>IF(E179="","",IFERROR(VLOOKUP(E179,Data!T:U,2,FALSE),"{Not found}"))</f>
        <v/>
      </c>
      <c r="D179" s="179"/>
      <c r="E179" s="107"/>
      <c r="F179" s="171"/>
      <c r="G179" s="171"/>
      <c r="H179" s="108"/>
      <c r="I179" s="108"/>
      <c r="J179" s="108"/>
      <c r="K179" s="108"/>
      <c r="L179" s="188" t="str">
        <f t="shared" si="18"/>
        <v/>
      </c>
      <c r="M179" s="189" t="str">
        <f t="shared" si="19"/>
        <v/>
      </c>
      <c r="N179" s="189" t="str">
        <f t="shared" si="20"/>
        <v/>
      </c>
      <c r="O179" s="190" t="str">
        <f t="shared" si="21"/>
        <v/>
      </c>
    </row>
    <row r="180" spans="1:15" x14ac:dyDescent="0.3">
      <c r="A180" s="184" t="str">
        <f t="shared" si="17"/>
        <v/>
      </c>
      <c r="B180" s="106"/>
      <c r="C180" s="170" t="str">
        <f>IF(E180="","",IFERROR(VLOOKUP(E180,Data!T:U,2,FALSE),"{Not found}"))</f>
        <v/>
      </c>
      <c r="D180" s="179"/>
      <c r="E180" s="107"/>
      <c r="F180" s="171"/>
      <c r="G180" s="171"/>
      <c r="H180" s="108"/>
      <c r="I180" s="108"/>
      <c r="J180" s="108"/>
      <c r="K180" s="108"/>
      <c r="L180" s="188" t="str">
        <f t="shared" si="18"/>
        <v/>
      </c>
      <c r="M180" s="189" t="str">
        <f t="shared" si="19"/>
        <v/>
      </c>
      <c r="N180" s="189" t="str">
        <f t="shared" si="20"/>
        <v/>
      </c>
      <c r="O180" s="190" t="str">
        <f t="shared" si="21"/>
        <v/>
      </c>
    </row>
    <row r="181" spans="1:15" x14ac:dyDescent="0.3">
      <c r="A181" s="184" t="str">
        <f t="shared" si="17"/>
        <v/>
      </c>
      <c r="B181" s="106"/>
      <c r="C181" s="170" t="str">
        <f>IF(E181="","",IFERROR(VLOOKUP(E181,Data!T:U,2,FALSE),"{Not found}"))</f>
        <v/>
      </c>
      <c r="D181" s="179"/>
      <c r="E181" s="107"/>
      <c r="F181" s="171"/>
      <c r="G181" s="171"/>
      <c r="H181" s="108"/>
      <c r="I181" s="108"/>
      <c r="J181" s="108"/>
      <c r="K181" s="108"/>
      <c r="L181" s="188" t="str">
        <f t="shared" si="18"/>
        <v/>
      </c>
      <c r="M181" s="189" t="str">
        <f t="shared" si="19"/>
        <v/>
      </c>
      <c r="N181" s="189" t="str">
        <f t="shared" si="20"/>
        <v/>
      </c>
      <c r="O181" s="190" t="str">
        <f t="shared" si="21"/>
        <v/>
      </c>
    </row>
    <row r="182" spans="1:15" x14ac:dyDescent="0.3">
      <c r="A182" s="184" t="str">
        <f t="shared" si="17"/>
        <v/>
      </c>
      <c r="B182" s="106"/>
      <c r="C182" s="170" t="str">
        <f>IF(E182="","",IFERROR(VLOOKUP(E182,Data!T:U,2,FALSE),"{Not found}"))</f>
        <v/>
      </c>
      <c r="D182" s="179"/>
      <c r="E182" s="107"/>
      <c r="F182" s="171"/>
      <c r="G182" s="171"/>
      <c r="H182" s="108"/>
      <c r="I182" s="108"/>
      <c r="J182" s="108"/>
      <c r="K182" s="108"/>
      <c r="L182" s="188" t="str">
        <f t="shared" si="18"/>
        <v/>
      </c>
      <c r="M182" s="189" t="str">
        <f t="shared" si="19"/>
        <v/>
      </c>
      <c r="N182" s="189" t="str">
        <f t="shared" si="20"/>
        <v/>
      </c>
      <c r="O182" s="190" t="str">
        <f t="shared" si="21"/>
        <v/>
      </c>
    </row>
    <row r="183" spans="1:15" x14ac:dyDescent="0.3">
      <c r="A183" s="184" t="str">
        <f t="shared" si="17"/>
        <v/>
      </c>
      <c r="B183" s="106"/>
      <c r="C183" s="170" t="str">
        <f>IF(E183="","",IFERROR(VLOOKUP(E183,Data!T:U,2,FALSE),"{Not found}"))</f>
        <v/>
      </c>
      <c r="D183" s="179"/>
      <c r="E183" s="107"/>
      <c r="F183" s="171"/>
      <c r="G183" s="171"/>
      <c r="H183" s="108"/>
      <c r="I183" s="108"/>
      <c r="J183" s="108"/>
      <c r="K183" s="108"/>
      <c r="L183" s="188" t="str">
        <f t="shared" si="18"/>
        <v/>
      </c>
      <c r="M183" s="189" t="str">
        <f t="shared" si="19"/>
        <v/>
      </c>
      <c r="N183" s="189" t="str">
        <f t="shared" si="20"/>
        <v/>
      </c>
      <c r="O183" s="190" t="str">
        <f t="shared" si="21"/>
        <v/>
      </c>
    </row>
    <row r="184" spans="1:15" x14ac:dyDescent="0.3">
      <c r="A184" s="184" t="str">
        <f t="shared" si="17"/>
        <v/>
      </c>
      <c r="B184" s="106"/>
      <c r="C184" s="170" t="str">
        <f>IF(E184="","",IFERROR(VLOOKUP(E184,Data!T:U,2,FALSE),"{Not found}"))</f>
        <v/>
      </c>
      <c r="D184" s="179"/>
      <c r="E184" s="107"/>
      <c r="F184" s="171"/>
      <c r="G184" s="171"/>
      <c r="H184" s="108"/>
      <c r="I184" s="108"/>
      <c r="J184" s="108"/>
      <c r="K184" s="108"/>
      <c r="L184" s="188" t="str">
        <f t="shared" si="18"/>
        <v/>
      </c>
      <c r="M184" s="189" t="str">
        <f t="shared" si="19"/>
        <v/>
      </c>
      <c r="N184" s="189" t="str">
        <f t="shared" si="20"/>
        <v/>
      </c>
      <c r="O184" s="190" t="str">
        <f t="shared" si="21"/>
        <v/>
      </c>
    </row>
    <row r="185" spans="1:15" x14ac:dyDescent="0.3">
      <c r="A185" s="184" t="str">
        <f t="shared" si="17"/>
        <v/>
      </c>
      <c r="B185" s="106"/>
      <c r="C185" s="170" t="str">
        <f>IF(E185="","",IFERROR(VLOOKUP(E185,Data!T:U,2,FALSE),"{Not found}"))</f>
        <v/>
      </c>
      <c r="D185" s="179"/>
      <c r="E185" s="107"/>
      <c r="F185" s="171"/>
      <c r="G185" s="171"/>
      <c r="H185" s="108"/>
      <c r="I185" s="108"/>
      <c r="J185" s="108"/>
      <c r="K185" s="108"/>
      <c r="L185" s="188" t="str">
        <f t="shared" si="18"/>
        <v/>
      </c>
      <c r="M185" s="189" t="str">
        <f t="shared" si="19"/>
        <v/>
      </c>
      <c r="N185" s="189" t="str">
        <f t="shared" si="20"/>
        <v/>
      </c>
      <c r="O185" s="190" t="str">
        <f t="shared" si="21"/>
        <v/>
      </c>
    </row>
    <row r="186" spans="1:15" x14ac:dyDescent="0.3">
      <c r="A186" s="184" t="str">
        <f t="shared" si="17"/>
        <v/>
      </c>
      <c r="B186" s="106"/>
      <c r="C186" s="170" t="str">
        <f>IF(E186="","",IFERROR(VLOOKUP(E186,Data!T:U,2,FALSE),"{Not found}"))</f>
        <v/>
      </c>
      <c r="D186" s="179"/>
      <c r="E186" s="107"/>
      <c r="F186" s="171"/>
      <c r="G186" s="171"/>
      <c r="H186" s="108"/>
      <c r="I186" s="108"/>
      <c r="J186" s="108"/>
      <c r="K186" s="108"/>
      <c r="L186" s="188" t="str">
        <f t="shared" si="18"/>
        <v/>
      </c>
      <c r="M186" s="189" t="str">
        <f t="shared" si="19"/>
        <v/>
      </c>
      <c r="N186" s="189" t="str">
        <f t="shared" si="20"/>
        <v/>
      </c>
      <c r="O186" s="190" t="str">
        <f t="shared" si="21"/>
        <v/>
      </c>
    </row>
    <row r="187" spans="1:15" x14ac:dyDescent="0.3">
      <c r="A187" s="184" t="str">
        <f t="shared" si="17"/>
        <v/>
      </c>
      <c r="B187" s="106"/>
      <c r="C187" s="170" t="str">
        <f>IF(E187="","",IFERROR(VLOOKUP(E187,Data!T:U,2,FALSE),"{Not found}"))</f>
        <v/>
      </c>
      <c r="D187" s="179"/>
      <c r="E187" s="107"/>
      <c r="F187" s="171"/>
      <c r="G187" s="171"/>
      <c r="H187" s="108"/>
      <c r="I187" s="108"/>
      <c r="J187" s="108"/>
      <c r="K187" s="108"/>
      <c r="L187" s="188" t="str">
        <f t="shared" si="18"/>
        <v/>
      </c>
      <c r="M187" s="189" t="str">
        <f t="shared" si="19"/>
        <v/>
      </c>
      <c r="N187" s="189" t="str">
        <f t="shared" si="20"/>
        <v/>
      </c>
      <c r="O187" s="190" t="str">
        <f t="shared" si="21"/>
        <v/>
      </c>
    </row>
    <row r="188" spans="1:15" x14ac:dyDescent="0.3">
      <c r="A188" s="184" t="str">
        <f t="shared" si="17"/>
        <v/>
      </c>
      <c r="B188" s="106"/>
      <c r="C188" s="170" t="str">
        <f>IF(E188="","",IFERROR(VLOOKUP(E188,Data!T:U,2,FALSE),"{Not found}"))</f>
        <v/>
      </c>
      <c r="D188" s="179"/>
      <c r="E188" s="107"/>
      <c r="F188" s="171"/>
      <c r="G188" s="171"/>
      <c r="H188" s="108"/>
      <c r="I188" s="108"/>
      <c r="J188" s="108"/>
      <c r="K188" s="108"/>
      <c r="L188" s="188" t="str">
        <f t="shared" si="18"/>
        <v/>
      </c>
      <c r="M188" s="189" t="str">
        <f t="shared" si="19"/>
        <v/>
      </c>
      <c r="N188" s="189" t="str">
        <f t="shared" si="20"/>
        <v/>
      </c>
      <c r="O188" s="190" t="str">
        <f t="shared" si="21"/>
        <v/>
      </c>
    </row>
    <row r="189" spans="1:15" x14ac:dyDescent="0.3">
      <c r="A189" s="184" t="str">
        <f t="shared" si="17"/>
        <v/>
      </c>
      <c r="B189" s="106"/>
      <c r="C189" s="170" t="str">
        <f>IF(E189="","",IFERROR(VLOOKUP(E189,Data!T:U,2,FALSE),"{Not found}"))</f>
        <v/>
      </c>
      <c r="D189" s="179"/>
      <c r="E189" s="107"/>
      <c r="F189" s="171"/>
      <c r="G189" s="171"/>
      <c r="H189" s="108"/>
      <c r="I189" s="108"/>
      <c r="J189" s="108"/>
      <c r="K189" s="108"/>
      <c r="L189" s="188" t="str">
        <f t="shared" si="18"/>
        <v/>
      </c>
      <c r="M189" s="189" t="str">
        <f t="shared" si="19"/>
        <v/>
      </c>
      <c r="N189" s="189" t="str">
        <f t="shared" si="20"/>
        <v/>
      </c>
      <c r="O189" s="190" t="str">
        <f t="shared" si="21"/>
        <v/>
      </c>
    </row>
    <row r="190" spans="1:15" x14ac:dyDescent="0.3">
      <c r="A190" s="184" t="str">
        <f t="shared" si="17"/>
        <v/>
      </c>
      <c r="B190" s="106"/>
      <c r="C190" s="170" t="str">
        <f>IF(E190="","",IFERROR(VLOOKUP(E190,Data!T:U,2,FALSE),"{Not found}"))</f>
        <v/>
      </c>
      <c r="D190" s="179"/>
      <c r="E190" s="107"/>
      <c r="F190" s="171"/>
      <c r="G190" s="171"/>
      <c r="H190" s="108"/>
      <c r="I190" s="108"/>
      <c r="J190" s="108"/>
      <c r="K190" s="108"/>
      <c r="L190" s="188" t="str">
        <f t="shared" si="18"/>
        <v/>
      </c>
      <c r="M190" s="189" t="str">
        <f t="shared" si="19"/>
        <v/>
      </c>
      <c r="N190" s="189" t="str">
        <f t="shared" si="20"/>
        <v/>
      </c>
      <c r="O190" s="190" t="str">
        <f t="shared" si="21"/>
        <v/>
      </c>
    </row>
    <row r="191" spans="1:15" x14ac:dyDescent="0.3">
      <c r="A191" s="184" t="str">
        <f t="shared" si="17"/>
        <v/>
      </c>
      <c r="B191" s="106"/>
      <c r="C191" s="170" t="str">
        <f>IF(E191="","",IFERROR(VLOOKUP(E191,Data!T:U,2,FALSE),"{Not found}"))</f>
        <v/>
      </c>
      <c r="D191" s="179"/>
      <c r="E191" s="107"/>
      <c r="F191" s="171"/>
      <c r="G191" s="171"/>
      <c r="H191" s="108"/>
      <c r="I191" s="108"/>
      <c r="J191" s="108"/>
      <c r="K191" s="108"/>
      <c r="L191" s="188" t="str">
        <f t="shared" si="18"/>
        <v/>
      </c>
      <c r="M191" s="189" t="str">
        <f t="shared" si="19"/>
        <v/>
      </c>
      <c r="N191" s="189" t="str">
        <f t="shared" si="20"/>
        <v/>
      </c>
      <c r="O191" s="190" t="str">
        <f t="shared" si="21"/>
        <v/>
      </c>
    </row>
    <row r="192" spans="1:15" x14ac:dyDescent="0.3">
      <c r="A192" s="184" t="str">
        <f t="shared" si="17"/>
        <v/>
      </c>
      <c r="B192" s="106"/>
      <c r="C192" s="170" t="str">
        <f>IF(E192="","",IFERROR(VLOOKUP(E192,Data!T:U,2,FALSE),"{Not found}"))</f>
        <v/>
      </c>
      <c r="D192" s="179"/>
      <c r="E192" s="107"/>
      <c r="F192" s="171"/>
      <c r="G192" s="171"/>
      <c r="H192" s="108"/>
      <c r="I192" s="108"/>
      <c r="J192" s="108"/>
      <c r="K192" s="108"/>
      <c r="L192" s="188" t="str">
        <f t="shared" si="18"/>
        <v/>
      </c>
      <c r="M192" s="189" t="str">
        <f t="shared" si="19"/>
        <v/>
      </c>
      <c r="N192" s="189" t="str">
        <f t="shared" si="20"/>
        <v/>
      </c>
      <c r="O192" s="190" t="str">
        <f t="shared" si="21"/>
        <v/>
      </c>
    </row>
    <row r="193" spans="1:15" x14ac:dyDescent="0.3">
      <c r="A193" s="184" t="str">
        <f t="shared" si="17"/>
        <v/>
      </c>
      <c r="B193" s="106"/>
      <c r="C193" s="170" t="str">
        <f>IF(E193="","",IFERROR(VLOOKUP(E193,Data!T:U,2,FALSE),"{Not found}"))</f>
        <v/>
      </c>
      <c r="D193" s="179"/>
      <c r="E193" s="107"/>
      <c r="F193" s="171"/>
      <c r="G193" s="171"/>
      <c r="H193" s="108"/>
      <c r="I193" s="108"/>
      <c r="J193" s="108"/>
      <c r="K193" s="108"/>
      <c r="L193" s="188" t="str">
        <f t="shared" si="18"/>
        <v/>
      </c>
      <c r="M193" s="189" t="str">
        <f t="shared" si="19"/>
        <v/>
      </c>
      <c r="N193" s="189" t="str">
        <f t="shared" si="20"/>
        <v/>
      </c>
      <c r="O193" s="190" t="str">
        <f t="shared" si="21"/>
        <v/>
      </c>
    </row>
    <row r="194" spans="1:15" x14ac:dyDescent="0.3">
      <c r="A194" s="184" t="str">
        <f t="shared" si="17"/>
        <v/>
      </c>
      <c r="B194" s="106"/>
      <c r="C194" s="170" t="str">
        <f>IF(E194="","",IFERROR(VLOOKUP(E194,Data!T:U,2,FALSE),"{Not found}"))</f>
        <v/>
      </c>
      <c r="D194" s="179"/>
      <c r="E194" s="107"/>
      <c r="F194" s="171"/>
      <c r="G194" s="171"/>
      <c r="H194" s="108"/>
      <c r="I194" s="108"/>
      <c r="J194" s="108"/>
      <c r="K194" s="108"/>
      <c r="L194" s="188" t="str">
        <f t="shared" si="18"/>
        <v/>
      </c>
      <c r="M194" s="189" t="str">
        <f t="shared" si="19"/>
        <v/>
      </c>
      <c r="N194" s="189" t="str">
        <f t="shared" si="20"/>
        <v/>
      </c>
      <c r="O194" s="190" t="str">
        <f t="shared" si="21"/>
        <v/>
      </c>
    </row>
    <row r="195" spans="1:15" x14ac:dyDescent="0.3">
      <c r="A195" s="184" t="str">
        <f t="shared" si="17"/>
        <v/>
      </c>
      <c r="B195" s="106"/>
      <c r="C195" s="170" t="str">
        <f>IF(E195="","",IFERROR(VLOOKUP(E195,Data!T:U,2,FALSE),"{Not found}"))</f>
        <v/>
      </c>
      <c r="D195" s="179"/>
      <c r="E195" s="107"/>
      <c r="F195" s="171"/>
      <c r="G195" s="171"/>
      <c r="H195" s="108"/>
      <c r="I195" s="108"/>
      <c r="J195" s="108"/>
      <c r="K195" s="108"/>
      <c r="L195" s="188" t="str">
        <f t="shared" si="18"/>
        <v/>
      </c>
      <c r="M195" s="189" t="str">
        <f t="shared" si="19"/>
        <v/>
      </c>
      <c r="N195" s="189" t="str">
        <f t="shared" si="20"/>
        <v/>
      </c>
      <c r="O195" s="190" t="str">
        <f t="shared" si="21"/>
        <v/>
      </c>
    </row>
    <row r="196" spans="1:15" x14ac:dyDescent="0.3">
      <c r="A196" s="184" t="str">
        <f t="shared" ref="A196:A259" si="22">IF(E196="","",A195+1)</f>
        <v/>
      </c>
      <c r="B196" s="106"/>
      <c r="C196" s="170" t="str">
        <f>IF(E196="","",IFERROR(VLOOKUP(E196,Data!T:U,2,FALSE),"{Not found}"))</f>
        <v/>
      </c>
      <c r="D196" s="179"/>
      <c r="E196" s="107"/>
      <c r="F196" s="171"/>
      <c r="G196" s="171"/>
      <c r="H196" s="108"/>
      <c r="I196" s="108"/>
      <c r="J196" s="108"/>
      <c r="K196" s="108"/>
      <c r="L196" s="188" t="str">
        <f t="shared" si="18"/>
        <v/>
      </c>
      <c r="M196" s="189" t="str">
        <f t="shared" si="19"/>
        <v/>
      </c>
      <c r="N196" s="189" t="str">
        <f t="shared" si="20"/>
        <v/>
      </c>
      <c r="O196" s="190" t="str">
        <f t="shared" si="21"/>
        <v/>
      </c>
    </row>
    <row r="197" spans="1:15" x14ac:dyDescent="0.3">
      <c r="A197" s="184" t="str">
        <f t="shared" si="22"/>
        <v/>
      </c>
      <c r="B197" s="106"/>
      <c r="C197" s="170" t="str">
        <f>IF(E197="","",IFERROR(VLOOKUP(E197,Data!T:U,2,FALSE),"{Not found}"))</f>
        <v/>
      </c>
      <c r="D197" s="179"/>
      <c r="E197" s="107"/>
      <c r="F197" s="171"/>
      <c r="G197" s="171"/>
      <c r="H197" s="108"/>
      <c r="I197" s="108"/>
      <c r="J197" s="108"/>
      <c r="K197" s="108"/>
      <c r="L197" s="188" t="str">
        <f t="shared" si="18"/>
        <v/>
      </c>
      <c r="M197" s="189" t="str">
        <f t="shared" si="19"/>
        <v/>
      </c>
      <c r="N197" s="189" t="str">
        <f t="shared" si="20"/>
        <v/>
      </c>
      <c r="O197" s="190" t="str">
        <f t="shared" si="21"/>
        <v/>
      </c>
    </row>
    <row r="198" spans="1:15" x14ac:dyDescent="0.3">
      <c r="A198" s="184" t="str">
        <f t="shared" si="22"/>
        <v/>
      </c>
      <c r="B198" s="106"/>
      <c r="C198" s="170" t="str">
        <f>IF(E198="","",IFERROR(VLOOKUP(E198,Data!T:U,2,FALSE),"{Not found}"))</f>
        <v/>
      </c>
      <c r="D198" s="179"/>
      <c r="E198" s="107"/>
      <c r="F198" s="171"/>
      <c r="G198" s="171"/>
      <c r="H198" s="108"/>
      <c r="I198" s="108"/>
      <c r="J198" s="108"/>
      <c r="K198" s="108"/>
      <c r="L198" s="188" t="str">
        <f t="shared" si="18"/>
        <v/>
      </c>
      <c r="M198" s="189" t="str">
        <f t="shared" si="19"/>
        <v/>
      </c>
      <c r="N198" s="189" t="str">
        <f t="shared" si="20"/>
        <v/>
      </c>
      <c r="O198" s="190" t="str">
        <f t="shared" si="21"/>
        <v/>
      </c>
    </row>
    <row r="199" spans="1:15" x14ac:dyDescent="0.3">
      <c r="A199" s="184" t="str">
        <f t="shared" si="22"/>
        <v/>
      </c>
      <c r="B199" s="106"/>
      <c r="C199" s="170" t="str">
        <f>IF(E199="","",IFERROR(VLOOKUP(E199,Data!T:U,2,FALSE),"{Not found}"))</f>
        <v/>
      </c>
      <c r="D199" s="179"/>
      <c r="E199" s="107"/>
      <c r="F199" s="171"/>
      <c r="G199" s="171"/>
      <c r="H199" s="108"/>
      <c r="I199" s="108"/>
      <c r="J199" s="108"/>
      <c r="K199" s="108"/>
      <c r="L199" s="188" t="str">
        <f t="shared" si="18"/>
        <v/>
      </c>
      <c r="M199" s="189" t="str">
        <f t="shared" si="19"/>
        <v/>
      </c>
      <c r="N199" s="189" t="str">
        <f t="shared" si="20"/>
        <v/>
      </c>
      <c r="O199" s="190" t="str">
        <f t="shared" si="21"/>
        <v/>
      </c>
    </row>
    <row r="200" spans="1:15" x14ac:dyDescent="0.3">
      <c r="A200" s="184" t="str">
        <f t="shared" si="22"/>
        <v/>
      </c>
      <c r="B200" s="106"/>
      <c r="C200" s="170" t="str">
        <f>IF(E200="","",IFERROR(VLOOKUP(E200,Data!T:U,2,FALSE),"{Not found}"))</f>
        <v/>
      </c>
      <c r="D200" s="179"/>
      <c r="E200" s="107"/>
      <c r="F200" s="171"/>
      <c r="G200" s="171"/>
      <c r="H200" s="108"/>
      <c r="I200" s="108"/>
      <c r="J200" s="108"/>
      <c r="K200" s="108"/>
      <c r="L200" s="188" t="str">
        <f t="shared" si="18"/>
        <v/>
      </c>
      <c r="M200" s="189" t="str">
        <f t="shared" si="19"/>
        <v/>
      </c>
      <c r="N200" s="189" t="str">
        <f t="shared" si="20"/>
        <v/>
      </c>
      <c r="O200" s="190" t="str">
        <f t="shared" si="21"/>
        <v/>
      </c>
    </row>
    <row r="201" spans="1:15" x14ac:dyDescent="0.3">
      <c r="A201" s="184" t="str">
        <f t="shared" si="22"/>
        <v/>
      </c>
      <c r="B201" s="106"/>
      <c r="C201" s="170" t="str">
        <f>IF(E201="","",IFERROR(VLOOKUP(E201,Data!T:U,2,FALSE),"{Not found}"))</f>
        <v/>
      </c>
      <c r="D201" s="179"/>
      <c r="E201" s="107"/>
      <c r="F201" s="171"/>
      <c r="G201" s="171"/>
      <c r="H201" s="108"/>
      <c r="I201" s="108"/>
      <c r="J201" s="108"/>
      <c r="K201" s="108"/>
      <c r="L201" s="188" t="str">
        <f t="shared" si="18"/>
        <v/>
      </c>
      <c r="M201" s="189" t="str">
        <f t="shared" si="19"/>
        <v/>
      </c>
      <c r="N201" s="189" t="str">
        <f t="shared" si="20"/>
        <v/>
      </c>
      <c r="O201" s="190" t="str">
        <f t="shared" si="21"/>
        <v/>
      </c>
    </row>
    <row r="202" spans="1:15" x14ac:dyDescent="0.3">
      <c r="A202" s="184" t="str">
        <f t="shared" si="22"/>
        <v/>
      </c>
      <c r="B202" s="106"/>
      <c r="C202" s="170" t="str">
        <f>IF(E202="","",IFERROR(VLOOKUP(E202,Data!T:U,2,FALSE),"{Not found}"))</f>
        <v/>
      </c>
      <c r="D202" s="179"/>
      <c r="E202" s="107"/>
      <c r="F202" s="171"/>
      <c r="G202" s="171"/>
      <c r="H202" s="108"/>
      <c r="I202" s="108"/>
      <c r="J202" s="108"/>
      <c r="K202" s="108"/>
      <c r="L202" s="188" t="str">
        <f t="shared" si="18"/>
        <v/>
      </c>
      <c r="M202" s="189" t="str">
        <f t="shared" si="19"/>
        <v/>
      </c>
      <c r="N202" s="189" t="str">
        <f t="shared" si="20"/>
        <v/>
      </c>
      <c r="O202" s="190" t="str">
        <f t="shared" si="21"/>
        <v/>
      </c>
    </row>
    <row r="203" spans="1:15" x14ac:dyDescent="0.3">
      <c r="A203" s="184" t="str">
        <f t="shared" si="22"/>
        <v/>
      </c>
      <c r="B203" s="106"/>
      <c r="C203" s="170" t="str">
        <f>IF(E203="","",IFERROR(VLOOKUP(E203,Data!T:U,2,FALSE),"{Not found}"))</f>
        <v/>
      </c>
      <c r="D203" s="179"/>
      <c r="E203" s="107"/>
      <c r="F203" s="171"/>
      <c r="G203" s="171"/>
      <c r="H203" s="108"/>
      <c r="I203" s="108"/>
      <c r="J203" s="108"/>
      <c r="K203" s="108"/>
      <c r="L203" s="188" t="str">
        <f t="shared" si="18"/>
        <v/>
      </c>
      <c r="M203" s="189" t="str">
        <f t="shared" si="19"/>
        <v/>
      </c>
      <c r="N203" s="189" t="str">
        <f t="shared" si="20"/>
        <v/>
      </c>
      <c r="O203" s="190" t="str">
        <f t="shared" si="21"/>
        <v/>
      </c>
    </row>
    <row r="204" spans="1:15" x14ac:dyDescent="0.3">
      <c r="A204" s="184" t="str">
        <f t="shared" si="22"/>
        <v/>
      </c>
      <c r="B204" s="106"/>
      <c r="C204" s="170" t="str">
        <f>IF(E204="","",IFERROR(VLOOKUP(E204,Data!T:U,2,FALSE),"{Not found}"))</f>
        <v/>
      </c>
      <c r="D204" s="179"/>
      <c r="E204" s="107"/>
      <c r="F204" s="171"/>
      <c r="G204" s="171"/>
      <c r="H204" s="108"/>
      <c r="I204" s="108"/>
      <c r="J204" s="108"/>
      <c r="K204" s="108"/>
      <c r="L204" s="188" t="str">
        <f t="shared" si="18"/>
        <v/>
      </c>
      <c r="M204" s="189" t="str">
        <f t="shared" si="19"/>
        <v/>
      </c>
      <c r="N204" s="189" t="str">
        <f t="shared" si="20"/>
        <v/>
      </c>
      <c r="O204" s="190" t="str">
        <f t="shared" si="21"/>
        <v/>
      </c>
    </row>
    <row r="205" spans="1:15" x14ac:dyDescent="0.3">
      <c r="A205" s="184" t="str">
        <f t="shared" si="22"/>
        <v/>
      </c>
      <c r="B205" s="106"/>
      <c r="C205" s="170" t="str">
        <f>IF(E205="","",IFERROR(VLOOKUP(E205,Data!T:U,2,FALSE),"{Not found}"))</f>
        <v/>
      </c>
      <c r="D205" s="179"/>
      <c r="E205" s="107"/>
      <c r="F205" s="171"/>
      <c r="G205" s="171"/>
      <c r="H205" s="108"/>
      <c r="I205" s="108"/>
      <c r="J205" s="108"/>
      <c r="K205" s="108"/>
      <c r="L205" s="188" t="str">
        <f t="shared" si="18"/>
        <v/>
      </c>
      <c r="M205" s="189" t="str">
        <f t="shared" si="19"/>
        <v/>
      </c>
      <c r="N205" s="189" t="str">
        <f t="shared" si="20"/>
        <v/>
      </c>
      <c r="O205" s="190" t="str">
        <f t="shared" si="21"/>
        <v/>
      </c>
    </row>
    <row r="206" spans="1:15" x14ac:dyDescent="0.3">
      <c r="A206" s="184" t="str">
        <f t="shared" si="22"/>
        <v/>
      </c>
      <c r="B206" s="106"/>
      <c r="C206" s="170" t="str">
        <f>IF(E206="","",IFERROR(VLOOKUP(E206,Data!T:U,2,FALSE),"{Not found}"))</f>
        <v/>
      </c>
      <c r="D206" s="179"/>
      <c r="E206" s="107"/>
      <c r="F206" s="171"/>
      <c r="G206" s="171"/>
      <c r="H206" s="108"/>
      <c r="I206" s="108"/>
      <c r="J206" s="108"/>
      <c r="K206" s="108"/>
      <c r="L206" s="188" t="str">
        <f t="shared" ref="L206:L238" si="23">IF(K206="","",IF(K206="Win",L205+1,L205))</f>
        <v/>
      </c>
      <c r="M206" s="189" t="str">
        <f t="shared" ref="M206:M238" si="24">IF(K206="","",IF(K206="Loss",M205+1,M205))</f>
        <v/>
      </c>
      <c r="N206" s="189" t="str">
        <f t="shared" ref="N206:N238" si="25">IF(K206="","",IF(OR(K206="Unfinished",K206="Teaching"),N205+1,N205))</f>
        <v/>
      </c>
      <c r="O206" s="190" t="str">
        <f t="shared" ref="O206:O238" si="26">IF(K206="","",IF(K206="Tie",O205+1,O205))</f>
        <v/>
      </c>
    </row>
    <row r="207" spans="1:15" x14ac:dyDescent="0.3">
      <c r="A207" s="184" t="str">
        <f t="shared" si="22"/>
        <v/>
      </c>
      <c r="B207" s="106"/>
      <c r="C207" s="170" t="str">
        <f>IF(E207="","",IFERROR(VLOOKUP(E207,Data!T:U,2,FALSE),"{Not found}"))</f>
        <v/>
      </c>
      <c r="D207" s="179"/>
      <c r="E207" s="107"/>
      <c r="F207" s="171"/>
      <c r="G207" s="171"/>
      <c r="H207" s="108"/>
      <c r="I207" s="108"/>
      <c r="J207" s="108"/>
      <c r="K207" s="108"/>
      <c r="L207" s="188" t="str">
        <f t="shared" si="23"/>
        <v/>
      </c>
      <c r="M207" s="189" t="str">
        <f t="shared" si="24"/>
        <v/>
      </c>
      <c r="N207" s="189" t="str">
        <f t="shared" si="25"/>
        <v/>
      </c>
      <c r="O207" s="190" t="str">
        <f t="shared" si="26"/>
        <v/>
      </c>
    </row>
    <row r="208" spans="1:15" x14ac:dyDescent="0.3">
      <c r="A208" s="184" t="str">
        <f t="shared" si="22"/>
        <v/>
      </c>
      <c r="B208" s="106"/>
      <c r="C208" s="170" t="str">
        <f>IF(E208="","",IFERROR(VLOOKUP(E208,Data!T:U,2,FALSE),"{Not found}"))</f>
        <v/>
      </c>
      <c r="D208" s="179"/>
      <c r="E208" s="107"/>
      <c r="F208" s="171"/>
      <c r="G208" s="171"/>
      <c r="H208" s="108"/>
      <c r="I208" s="108"/>
      <c r="J208" s="108"/>
      <c r="K208" s="108"/>
      <c r="L208" s="188" t="str">
        <f t="shared" si="23"/>
        <v/>
      </c>
      <c r="M208" s="189" t="str">
        <f t="shared" si="24"/>
        <v/>
      </c>
      <c r="N208" s="189" t="str">
        <f t="shared" si="25"/>
        <v/>
      </c>
      <c r="O208" s="190" t="str">
        <f t="shared" si="26"/>
        <v/>
      </c>
    </row>
    <row r="209" spans="1:15" x14ac:dyDescent="0.3">
      <c r="A209" s="184" t="str">
        <f t="shared" si="22"/>
        <v/>
      </c>
      <c r="B209" s="106"/>
      <c r="C209" s="170" t="str">
        <f>IF(E209="","",IFERROR(VLOOKUP(E209,Data!T:U,2,FALSE),"{Not found}"))</f>
        <v/>
      </c>
      <c r="D209" s="179"/>
      <c r="E209" s="107"/>
      <c r="F209" s="171"/>
      <c r="G209" s="171"/>
      <c r="H209" s="108"/>
      <c r="I209" s="108"/>
      <c r="J209" s="108"/>
      <c r="K209" s="108"/>
      <c r="L209" s="188" t="str">
        <f t="shared" si="23"/>
        <v/>
      </c>
      <c r="M209" s="189" t="str">
        <f t="shared" si="24"/>
        <v/>
      </c>
      <c r="N209" s="189" t="str">
        <f t="shared" si="25"/>
        <v/>
      </c>
      <c r="O209" s="190" t="str">
        <f t="shared" si="26"/>
        <v/>
      </c>
    </row>
    <row r="210" spans="1:15" x14ac:dyDescent="0.3">
      <c r="A210" s="184" t="str">
        <f t="shared" si="22"/>
        <v/>
      </c>
      <c r="B210" s="106"/>
      <c r="C210" s="170" t="str">
        <f>IF(E210="","",IFERROR(VLOOKUP(E210,Data!T:U,2,FALSE),"{Not found}"))</f>
        <v/>
      </c>
      <c r="D210" s="179"/>
      <c r="E210" s="107"/>
      <c r="F210" s="171"/>
      <c r="G210" s="171"/>
      <c r="H210" s="108"/>
      <c r="I210" s="108"/>
      <c r="J210" s="108"/>
      <c r="K210" s="108"/>
      <c r="L210" s="188" t="str">
        <f t="shared" si="23"/>
        <v/>
      </c>
      <c r="M210" s="189" t="str">
        <f t="shared" si="24"/>
        <v/>
      </c>
      <c r="N210" s="189" t="str">
        <f t="shared" si="25"/>
        <v/>
      </c>
      <c r="O210" s="190" t="str">
        <f t="shared" si="26"/>
        <v/>
      </c>
    </row>
    <row r="211" spans="1:15" x14ac:dyDescent="0.3">
      <c r="A211" s="184" t="str">
        <f t="shared" si="22"/>
        <v/>
      </c>
      <c r="B211" s="106"/>
      <c r="C211" s="170" t="str">
        <f>IF(E211="","",IFERROR(VLOOKUP(E211,Data!T:U,2,FALSE),"{Not found}"))</f>
        <v/>
      </c>
      <c r="D211" s="179"/>
      <c r="E211" s="107"/>
      <c r="F211" s="171"/>
      <c r="G211" s="171"/>
      <c r="H211" s="108"/>
      <c r="I211" s="108"/>
      <c r="J211" s="108"/>
      <c r="K211" s="108"/>
      <c r="L211" s="188" t="str">
        <f t="shared" si="23"/>
        <v/>
      </c>
      <c r="M211" s="189" t="str">
        <f t="shared" si="24"/>
        <v/>
      </c>
      <c r="N211" s="189" t="str">
        <f t="shared" si="25"/>
        <v/>
      </c>
      <c r="O211" s="190" t="str">
        <f t="shared" si="26"/>
        <v/>
      </c>
    </row>
    <row r="212" spans="1:15" x14ac:dyDescent="0.3">
      <c r="A212" s="184" t="str">
        <f t="shared" si="22"/>
        <v/>
      </c>
      <c r="B212" s="106"/>
      <c r="C212" s="170" t="str">
        <f>IF(E212="","",IFERROR(VLOOKUP(E212,Data!T:U,2,FALSE),"{Not found}"))</f>
        <v/>
      </c>
      <c r="D212" s="179"/>
      <c r="E212" s="107"/>
      <c r="F212" s="171"/>
      <c r="G212" s="171"/>
      <c r="H212" s="108"/>
      <c r="I212" s="108"/>
      <c r="J212" s="108"/>
      <c r="K212" s="108"/>
      <c r="L212" s="188" t="str">
        <f t="shared" si="23"/>
        <v/>
      </c>
      <c r="M212" s="189" t="str">
        <f t="shared" si="24"/>
        <v/>
      </c>
      <c r="N212" s="189" t="str">
        <f t="shared" si="25"/>
        <v/>
      </c>
      <c r="O212" s="190" t="str">
        <f t="shared" si="26"/>
        <v/>
      </c>
    </row>
    <row r="213" spans="1:15" x14ac:dyDescent="0.3">
      <c r="A213" s="184" t="str">
        <f t="shared" si="22"/>
        <v/>
      </c>
      <c r="B213" s="106"/>
      <c r="C213" s="170" t="str">
        <f>IF(E213="","",IFERROR(VLOOKUP(E213,Data!T:U,2,FALSE),"{Not found}"))</f>
        <v/>
      </c>
      <c r="D213" s="179"/>
      <c r="E213" s="107"/>
      <c r="F213" s="171"/>
      <c r="G213" s="171"/>
      <c r="H213" s="108"/>
      <c r="I213" s="108"/>
      <c r="J213" s="108"/>
      <c r="K213" s="108"/>
      <c r="L213" s="188" t="str">
        <f t="shared" si="23"/>
        <v/>
      </c>
      <c r="M213" s="189" t="str">
        <f t="shared" si="24"/>
        <v/>
      </c>
      <c r="N213" s="189" t="str">
        <f t="shared" si="25"/>
        <v/>
      </c>
      <c r="O213" s="190" t="str">
        <f t="shared" si="26"/>
        <v/>
      </c>
    </row>
    <row r="214" spans="1:15" x14ac:dyDescent="0.3">
      <c r="A214" s="184" t="str">
        <f t="shared" si="22"/>
        <v/>
      </c>
      <c r="B214" s="106"/>
      <c r="C214" s="170" t="str">
        <f>IF(E214="","",IFERROR(VLOOKUP(E214,Data!T:U,2,FALSE),"{Not found}"))</f>
        <v/>
      </c>
      <c r="D214" s="179"/>
      <c r="E214" s="107"/>
      <c r="F214" s="171"/>
      <c r="G214" s="171"/>
      <c r="H214" s="108"/>
      <c r="I214" s="108"/>
      <c r="J214" s="108"/>
      <c r="K214" s="108"/>
      <c r="L214" s="188" t="str">
        <f t="shared" si="23"/>
        <v/>
      </c>
      <c r="M214" s="189" t="str">
        <f t="shared" si="24"/>
        <v/>
      </c>
      <c r="N214" s="189" t="str">
        <f t="shared" si="25"/>
        <v/>
      </c>
      <c r="O214" s="190" t="str">
        <f t="shared" si="26"/>
        <v/>
      </c>
    </row>
    <row r="215" spans="1:15" x14ac:dyDescent="0.3">
      <c r="A215" s="184" t="str">
        <f t="shared" si="22"/>
        <v/>
      </c>
      <c r="B215" s="106"/>
      <c r="C215" s="170" t="str">
        <f>IF(E215="","",IFERROR(VLOOKUP(E215,Data!T:U,2,FALSE),"{Not found}"))</f>
        <v/>
      </c>
      <c r="D215" s="179"/>
      <c r="E215" s="107"/>
      <c r="F215" s="171"/>
      <c r="G215" s="171"/>
      <c r="H215" s="108"/>
      <c r="I215" s="108"/>
      <c r="J215" s="108"/>
      <c r="K215" s="108"/>
      <c r="L215" s="188" t="str">
        <f t="shared" si="23"/>
        <v/>
      </c>
      <c r="M215" s="189" t="str">
        <f t="shared" si="24"/>
        <v/>
      </c>
      <c r="N215" s="189" t="str">
        <f t="shared" si="25"/>
        <v/>
      </c>
      <c r="O215" s="190" t="str">
        <f t="shared" si="26"/>
        <v/>
      </c>
    </row>
    <row r="216" spans="1:15" x14ac:dyDescent="0.3">
      <c r="A216" s="184" t="str">
        <f t="shared" si="22"/>
        <v/>
      </c>
      <c r="B216" s="106"/>
      <c r="C216" s="170" t="str">
        <f>IF(E216="","",IFERROR(VLOOKUP(E216,Data!T:U,2,FALSE),"{Not found}"))</f>
        <v/>
      </c>
      <c r="D216" s="179"/>
      <c r="E216" s="107"/>
      <c r="F216" s="171"/>
      <c r="G216" s="171"/>
      <c r="H216" s="108"/>
      <c r="I216" s="108"/>
      <c r="J216" s="108"/>
      <c r="K216" s="108"/>
      <c r="L216" s="188" t="str">
        <f t="shared" si="23"/>
        <v/>
      </c>
      <c r="M216" s="189" t="str">
        <f t="shared" si="24"/>
        <v/>
      </c>
      <c r="N216" s="189" t="str">
        <f t="shared" si="25"/>
        <v/>
      </c>
      <c r="O216" s="190" t="str">
        <f t="shared" si="26"/>
        <v/>
      </c>
    </row>
    <row r="217" spans="1:15" x14ac:dyDescent="0.3">
      <c r="A217" s="184" t="str">
        <f t="shared" si="22"/>
        <v/>
      </c>
      <c r="B217" s="106"/>
      <c r="C217" s="170" t="str">
        <f>IF(E217="","",IFERROR(VLOOKUP(E217,Data!T:U,2,FALSE),"{Not found}"))</f>
        <v/>
      </c>
      <c r="D217" s="179"/>
      <c r="E217" s="107"/>
      <c r="F217" s="171"/>
      <c r="G217" s="171"/>
      <c r="H217" s="108"/>
      <c r="I217" s="108"/>
      <c r="J217" s="108"/>
      <c r="K217" s="108"/>
      <c r="L217" s="188" t="str">
        <f t="shared" si="23"/>
        <v/>
      </c>
      <c r="M217" s="189" t="str">
        <f t="shared" si="24"/>
        <v/>
      </c>
      <c r="N217" s="189" t="str">
        <f t="shared" si="25"/>
        <v/>
      </c>
      <c r="O217" s="190" t="str">
        <f t="shared" si="26"/>
        <v/>
      </c>
    </row>
    <row r="218" spans="1:15" x14ac:dyDescent="0.3">
      <c r="A218" s="184" t="str">
        <f t="shared" si="22"/>
        <v/>
      </c>
      <c r="B218" s="106"/>
      <c r="C218" s="170" t="str">
        <f>IF(E218="","",IFERROR(VLOOKUP(E218,Data!T:U,2,FALSE),"{Not found}"))</f>
        <v/>
      </c>
      <c r="D218" s="179"/>
      <c r="E218" s="107"/>
      <c r="F218" s="171"/>
      <c r="G218" s="171"/>
      <c r="H218" s="108"/>
      <c r="I218" s="108"/>
      <c r="J218" s="108"/>
      <c r="K218" s="108"/>
      <c r="L218" s="188" t="str">
        <f t="shared" si="23"/>
        <v/>
      </c>
      <c r="M218" s="189" t="str">
        <f t="shared" si="24"/>
        <v/>
      </c>
      <c r="N218" s="189" t="str">
        <f t="shared" si="25"/>
        <v/>
      </c>
      <c r="O218" s="190" t="str">
        <f t="shared" si="26"/>
        <v/>
      </c>
    </row>
    <row r="219" spans="1:15" x14ac:dyDescent="0.3">
      <c r="A219" s="184" t="str">
        <f t="shared" si="22"/>
        <v/>
      </c>
      <c r="B219" s="106"/>
      <c r="C219" s="170" t="str">
        <f>IF(E219="","",IFERROR(VLOOKUP(E219,Data!T:U,2,FALSE),"{Not found}"))</f>
        <v/>
      </c>
      <c r="D219" s="179"/>
      <c r="E219" s="107"/>
      <c r="F219" s="171"/>
      <c r="G219" s="171"/>
      <c r="H219" s="108"/>
      <c r="I219" s="108"/>
      <c r="J219" s="108"/>
      <c r="K219" s="108"/>
      <c r="L219" s="188" t="str">
        <f t="shared" si="23"/>
        <v/>
      </c>
      <c r="M219" s="189" t="str">
        <f t="shared" si="24"/>
        <v/>
      </c>
      <c r="N219" s="189" t="str">
        <f t="shared" si="25"/>
        <v/>
      </c>
      <c r="O219" s="190" t="str">
        <f t="shared" si="26"/>
        <v/>
      </c>
    </row>
    <row r="220" spans="1:15" x14ac:dyDescent="0.3">
      <c r="A220" s="184" t="str">
        <f t="shared" si="22"/>
        <v/>
      </c>
      <c r="B220" s="106"/>
      <c r="C220" s="170" t="str">
        <f>IF(E220="","",IFERROR(VLOOKUP(E220,Data!T:U,2,FALSE),"{Not found}"))</f>
        <v/>
      </c>
      <c r="D220" s="179"/>
      <c r="E220" s="107"/>
      <c r="F220" s="171"/>
      <c r="G220" s="171"/>
      <c r="H220" s="108"/>
      <c r="I220" s="108"/>
      <c r="J220" s="108"/>
      <c r="K220" s="108"/>
      <c r="L220" s="188" t="str">
        <f t="shared" si="23"/>
        <v/>
      </c>
      <c r="M220" s="189" t="str">
        <f t="shared" si="24"/>
        <v/>
      </c>
      <c r="N220" s="189" t="str">
        <f t="shared" si="25"/>
        <v/>
      </c>
      <c r="O220" s="190" t="str">
        <f t="shared" si="26"/>
        <v/>
      </c>
    </row>
    <row r="221" spans="1:15" x14ac:dyDescent="0.3">
      <c r="A221" s="184" t="str">
        <f t="shared" si="22"/>
        <v/>
      </c>
      <c r="B221" s="106"/>
      <c r="C221" s="170" t="str">
        <f>IF(E221="","",IFERROR(VLOOKUP(E221,Data!T:U,2,FALSE),"{Not found}"))</f>
        <v/>
      </c>
      <c r="D221" s="179"/>
      <c r="E221" s="107"/>
      <c r="F221" s="171"/>
      <c r="G221" s="171"/>
      <c r="H221" s="108"/>
      <c r="I221" s="108"/>
      <c r="J221" s="108"/>
      <c r="K221" s="108"/>
      <c r="L221" s="188" t="str">
        <f t="shared" si="23"/>
        <v/>
      </c>
      <c r="M221" s="189" t="str">
        <f t="shared" si="24"/>
        <v/>
      </c>
      <c r="N221" s="189" t="str">
        <f t="shared" si="25"/>
        <v/>
      </c>
      <c r="O221" s="190" t="str">
        <f t="shared" si="26"/>
        <v/>
      </c>
    </row>
    <row r="222" spans="1:15" x14ac:dyDescent="0.3">
      <c r="A222" s="184" t="str">
        <f t="shared" si="22"/>
        <v/>
      </c>
      <c r="B222" s="106"/>
      <c r="C222" s="170" t="str">
        <f>IF(E222="","",IFERROR(VLOOKUP(E222,Data!T:U,2,FALSE),"{Not found}"))</f>
        <v/>
      </c>
      <c r="D222" s="179"/>
      <c r="E222" s="107"/>
      <c r="F222" s="171"/>
      <c r="G222" s="171"/>
      <c r="H222" s="108"/>
      <c r="I222" s="108"/>
      <c r="J222" s="108"/>
      <c r="K222" s="108"/>
      <c r="L222" s="188" t="str">
        <f t="shared" si="23"/>
        <v/>
      </c>
      <c r="M222" s="189" t="str">
        <f t="shared" si="24"/>
        <v/>
      </c>
      <c r="N222" s="189" t="str">
        <f t="shared" si="25"/>
        <v/>
      </c>
      <c r="O222" s="190" t="str">
        <f t="shared" si="26"/>
        <v/>
      </c>
    </row>
    <row r="223" spans="1:15" x14ac:dyDescent="0.3">
      <c r="A223" s="184" t="str">
        <f t="shared" si="22"/>
        <v/>
      </c>
      <c r="B223" s="106"/>
      <c r="C223" s="170" t="str">
        <f>IF(E223="","",IFERROR(VLOOKUP(E223,Data!T:U,2,FALSE),"{Not found}"))</f>
        <v/>
      </c>
      <c r="D223" s="179"/>
      <c r="E223" s="107"/>
      <c r="F223" s="171"/>
      <c r="G223" s="171"/>
      <c r="H223" s="108"/>
      <c r="I223" s="108"/>
      <c r="J223" s="108"/>
      <c r="K223" s="108"/>
      <c r="L223" s="188" t="str">
        <f t="shared" si="23"/>
        <v/>
      </c>
      <c r="M223" s="189" t="str">
        <f t="shared" si="24"/>
        <v/>
      </c>
      <c r="N223" s="189" t="str">
        <f t="shared" si="25"/>
        <v/>
      </c>
      <c r="O223" s="190" t="str">
        <f t="shared" si="26"/>
        <v/>
      </c>
    </row>
    <row r="224" spans="1:15" x14ac:dyDescent="0.3">
      <c r="A224" s="184" t="str">
        <f t="shared" si="22"/>
        <v/>
      </c>
      <c r="B224" s="106"/>
      <c r="C224" s="170" t="str">
        <f>IF(E224="","",IFERROR(VLOOKUP(E224,Data!T:U,2,FALSE),"{Not found}"))</f>
        <v/>
      </c>
      <c r="D224" s="179"/>
      <c r="E224" s="107"/>
      <c r="F224" s="171"/>
      <c r="G224" s="171"/>
      <c r="H224" s="108"/>
      <c r="I224" s="108"/>
      <c r="J224" s="108"/>
      <c r="K224" s="108"/>
      <c r="L224" s="188" t="str">
        <f t="shared" si="23"/>
        <v/>
      </c>
      <c r="M224" s="189" t="str">
        <f t="shared" si="24"/>
        <v/>
      </c>
      <c r="N224" s="189" t="str">
        <f t="shared" si="25"/>
        <v/>
      </c>
      <c r="O224" s="190" t="str">
        <f t="shared" si="26"/>
        <v/>
      </c>
    </row>
    <row r="225" spans="1:15" x14ac:dyDescent="0.3">
      <c r="A225" s="184" t="str">
        <f t="shared" si="22"/>
        <v/>
      </c>
      <c r="B225" s="106"/>
      <c r="C225" s="170" t="str">
        <f>IF(E225="","",IFERROR(VLOOKUP(E225,Data!T:U,2,FALSE),"{Not found}"))</f>
        <v/>
      </c>
      <c r="D225" s="179"/>
      <c r="E225" s="107"/>
      <c r="F225" s="171"/>
      <c r="G225" s="171"/>
      <c r="H225" s="108"/>
      <c r="I225" s="108"/>
      <c r="J225" s="108"/>
      <c r="K225" s="108"/>
      <c r="L225" s="188" t="str">
        <f t="shared" si="23"/>
        <v/>
      </c>
      <c r="M225" s="189" t="str">
        <f t="shared" si="24"/>
        <v/>
      </c>
      <c r="N225" s="189" t="str">
        <f t="shared" si="25"/>
        <v/>
      </c>
      <c r="O225" s="190" t="str">
        <f t="shared" si="26"/>
        <v/>
      </c>
    </row>
    <row r="226" spans="1:15" x14ac:dyDescent="0.3">
      <c r="A226" s="184" t="str">
        <f t="shared" si="22"/>
        <v/>
      </c>
      <c r="B226" s="106"/>
      <c r="C226" s="170" t="str">
        <f>IF(E226="","",IFERROR(VLOOKUP(E226,Data!T:U,2,FALSE),"{Not found}"))</f>
        <v/>
      </c>
      <c r="D226" s="179"/>
      <c r="E226" s="107"/>
      <c r="F226" s="171"/>
      <c r="G226" s="171"/>
      <c r="H226" s="108"/>
      <c r="I226" s="108"/>
      <c r="J226" s="108"/>
      <c r="K226" s="108"/>
      <c r="L226" s="188" t="str">
        <f t="shared" si="23"/>
        <v/>
      </c>
      <c r="M226" s="189" t="str">
        <f t="shared" si="24"/>
        <v/>
      </c>
      <c r="N226" s="189" t="str">
        <f t="shared" si="25"/>
        <v/>
      </c>
      <c r="O226" s="190" t="str">
        <f t="shared" si="26"/>
        <v/>
      </c>
    </row>
    <row r="227" spans="1:15" x14ac:dyDescent="0.3">
      <c r="A227" s="184" t="str">
        <f t="shared" si="22"/>
        <v/>
      </c>
      <c r="B227" s="106"/>
      <c r="C227" s="170" t="str">
        <f>IF(E227="","",IFERROR(VLOOKUP(E227,Data!T:U,2,FALSE),"{Not found}"))</f>
        <v/>
      </c>
      <c r="D227" s="179"/>
      <c r="E227" s="107"/>
      <c r="F227" s="171"/>
      <c r="G227" s="171"/>
      <c r="H227" s="108"/>
      <c r="I227" s="108"/>
      <c r="J227" s="108"/>
      <c r="K227" s="108"/>
      <c r="L227" s="188" t="str">
        <f t="shared" si="23"/>
        <v/>
      </c>
      <c r="M227" s="189" t="str">
        <f t="shared" si="24"/>
        <v/>
      </c>
      <c r="N227" s="189" t="str">
        <f t="shared" si="25"/>
        <v/>
      </c>
      <c r="O227" s="190" t="str">
        <f t="shared" si="26"/>
        <v/>
      </c>
    </row>
    <row r="228" spans="1:15" x14ac:dyDescent="0.3">
      <c r="A228" s="184" t="str">
        <f t="shared" si="22"/>
        <v/>
      </c>
      <c r="B228" s="106"/>
      <c r="C228" s="170" t="str">
        <f>IF(E228="","",IFERROR(VLOOKUP(E228,Data!T:U,2,FALSE),"{Not found}"))</f>
        <v/>
      </c>
      <c r="D228" s="179"/>
      <c r="E228" s="107"/>
      <c r="F228" s="171"/>
      <c r="G228" s="171"/>
      <c r="H228" s="108"/>
      <c r="I228" s="108"/>
      <c r="J228" s="108"/>
      <c r="K228" s="108"/>
      <c r="L228" s="188" t="str">
        <f t="shared" si="23"/>
        <v/>
      </c>
      <c r="M228" s="189" t="str">
        <f t="shared" si="24"/>
        <v/>
      </c>
      <c r="N228" s="189" t="str">
        <f t="shared" si="25"/>
        <v/>
      </c>
      <c r="O228" s="190" t="str">
        <f t="shared" si="26"/>
        <v/>
      </c>
    </row>
    <row r="229" spans="1:15" x14ac:dyDescent="0.3">
      <c r="A229" s="184" t="str">
        <f t="shared" si="22"/>
        <v/>
      </c>
      <c r="B229" s="106"/>
      <c r="C229" s="170" t="str">
        <f>IF(E229="","",IFERROR(VLOOKUP(E229,Data!T:U,2,FALSE),"{Not found}"))</f>
        <v/>
      </c>
      <c r="D229" s="179"/>
      <c r="E229" s="107"/>
      <c r="F229" s="171"/>
      <c r="G229" s="171"/>
      <c r="H229" s="108"/>
      <c r="I229" s="108"/>
      <c r="J229" s="108"/>
      <c r="K229" s="108"/>
      <c r="L229" s="188" t="str">
        <f t="shared" si="23"/>
        <v/>
      </c>
      <c r="M229" s="189" t="str">
        <f t="shared" si="24"/>
        <v/>
      </c>
      <c r="N229" s="189" t="str">
        <f t="shared" si="25"/>
        <v/>
      </c>
      <c r="O229" s="190" t="str">
        <f t="shared" si="26"/>
        <v/>
      </c>
    </row>
    <row r="230" spans="1:15" x14ac:dyDescent="0.3">
      <c r="A230" s="184" t="str">
        <f t="shared" si="22"/>
        <v/>
      </c>
      <c r="B230" s="106"/>
      <c r="C230" s="170" t="str">
        <f>IF(E230="","",IFERROR(VLOOKUP(E230,Data!T:U,2,FALSE),"{Not found}"))</f>
        <v/>
      </c>
      <c r="D230" s="179"/>
      <c r="E230" s="107"/>
      <c r="F230" s="171"/>
      <c r="G230" s="171"/>
      <c r="H230" s="108"/>
      <c r="I230" s="108"/>
      <c r="J230" s="108"/>
      <c r="K230" s="108"/>
      <c r="L230" s="188" t="str">
        <f t="shared" si="23"/>
        <v/>
      </c>
      <c r="M230" s="189" t="str">
        <f t="shared" si="24"/>
        <v/>
      </c>
      <c r="N230" s="189" t="str">
        <f t="shared" si="25"/>
        <v/>
      </c>
      <c r="O230" s="190" t="str">
        <f t="shared" si="26"/>
        <v/>
      </c>
    </row>
    <row r="231" spans="1:15" x14ac:dyDescent="0.3">
      <c r="A231" s="184" t="str">
        <f t="shared" si="22"/>
        <v/>
      </c>
      <c r="B231" s="106"/>
      <c r="C231" s="170" t="str">
        <f>IF(E231="","",IFERROR(VLOOKUP(E231,Data!T:U,2,FALSE),"{Not found}"))</f>
        <v/>
      </c>
      <c r="D231" s="179"/>
      <c r="E231" s="107"/>
      <c r="F231" s="171"/>
      <c r="G231" s="171"/>
      <c r="H231" s="108"/>
      <c r="I231" s="108"/>
      <c r="J231" s="108"/>
      <c r="K231" s="108"/>
      <c r="L231" s="188" t="str">
        <f t="shared" si="23"/>
        <v/>
      </c>
      <c r="M231" s="189" t="str">
        <f t="shared" si="24"/>
        <v/>
      </c>
      <c r="N231" s="189" t="str">
        <f t="shared" si="25"/>
        <v/>
      </c>
      <c r="O231" s="190" t="str">
        <f t="shared" si="26"/>
        <v/>
      </c>
    </row>
    <row r="232" spans="1:15" x14ac:dyDescent="0.3">
      <c r="A232" s="184" t="str">
        <f t="shared" si="22"/>
        <v/>
      </c>
      <c r="B232" s="106"/>
      <c r="C232" s="170" t="str">
        <f>IF(E232="","",IFERROR(VLOOKUP(E232,Data!T:U,2,FALSE),"{Not found}"))</f>
        <v/>
      </c>
      <c r="D232" s="179"/>
      <c r="E232" s="107"/>
      <c r="F232" s="171"/>
      <c r="G232" s="171"/>
      <c r="H232" s="108"/>
      <c r="I232" s="108"/>
      <c r="J232" s="108"/>
      <c r="K232" s="108"/>
      <c r="L232" s="188" t="str">
        <f t="shared" si="23"/>
        <v/>
      </c>
      <c r="M232" s="189" t="str">
        <f t="shared" si="24"/>
        <v/>
      </c>
      <c r="N232" s="189" t="str">
        <f t="shared" si="25"/>
        <v/>
      </c>
      <c r="O232" s="190" t="str">
        <f t="shared" si="26"/>
        <v/>
      </c>
    </row>
    <row r="233" spans="1:15" x14ac:dyDescent="0.3">
      <c r="A233" s="184" t="str">
        <f t="shared" si="22"/>
        <v/>
      </c>
      <c r="B233" s="106"/>
      <c r="C233" s="170" t="str">
        <f>IF(E233="","",IFERROR(VLOOKUP(E233,Data!T:U,2,FALSE),"{Not found}"))</f>
        <v/>
      </c>
      <c r="D233" s="179"/>
      <c r="E233" s="107"/>
      <c r="F233" s="171"/>
      <c r="G233" s="171"/>
      <c r="H233" s="108"/>
      <c r="I233" s="108"/>
      <c r="J233" s="108"/>
      <c r="K233" s="108"/>
      <c r="L233" s="188" t="str">
        <f t="shared" si="23"/>
        <v/>
      </c>
      <c r="M233" s="189" t="str">
        <f t="shared" si="24"/>
        <v/>
      </c>
      <c r="N233" s="189" t="str">
        <f t="shared" si="25"/>
        <v/>
      </c>
      <c r="O233" s="190" t="str">
        <f t="shared" si="26"/>
        <v/>
      </c>
    </row>
    <row r="234" spans="1:15" x14ac:dyDescent="0.3">
      <c r="A234" s="184" t="str">
        <f t="shared" si="22"/>
        <v/>
      </c>
      <c r="B234" s="106"/>
      <c r="C234" s="170" t="str">
        <f>IF(E234="","",IFERROR(VLOOKUP(E234,Data!T:U,2,FALSE),"{Not found}"))</f>
        <v/>
      </c>
      <c r="D234" s="179"/>
      <c r="E234" s="107"/>
      <c r="F234" s="171"/>
      <c r="G234" s="171"/>
      <c r="H234" s="108"/>
      <c r="I234" s="108"/>
      <c r="J234" s="108"/>
      <c r="K234" s="108"/>
      <c r="L234" s="188" t="str">
        <f t="shared" si="23"/>
        <v/>
      </c>
      <c r="M234" s="189" t="str">
        <f t="shared" si="24"/>
        <v/>
      </c>
      <c r="N234" s="189" t="str">
        <f t="shared" si="25"/>
        <v/>
      </c>
      <c r="O234" s="190" t="str">
        <f t="shared" si="26"/>
        <v/>
      </c>
    </row>
    <row r="235" spans="1:15" x14ac:dyDescent="0.3">
      <c r="A235" s="184" t="str">
        <f t="shared" si="22"/>
        <v/>
      </c>
      <c r="B235" s="106"/>
      <c r="C235" s="170" t="str">
        <f>IF(E235="","",IFERROR(VLOOKUP(E235,Data!T:U,2,FALSE),"{Not found}"))</f>
        <v/>
      </c>
      <c r="D235" s="179"/>
      <c r="E235" s="107"/>
      <c r="F235" s="171"/>
      <c r="G235" s="171"/>
      <c r="H235" s="108"/>
      <c r="I235" s="108"/>
      <c r="J235" s="108"/>
      <c r="K235" s="108"/>
      <c r="L235" s="188" t="str">
        <f t="shared" si="23"/>
        <v/>
      </c>
      <c r="M235" s="189" t="str">
        <f t="shared" si="24"/>
        <v/>
      </c>
      <c r="N235" s="189" t="str">
        <f t="shared" si="25"/>
        <v/>
      </c>
      <c r="O235" s="190" t="str">
        <f t="shared" si="26"/>
        <v/>
      </c>
    </row>
    <row r="236" spans="1:15" x14ac:dyDescent="0.3">
      <c r="A236" s="184" t="str">
        <f t="shared" si="22"/>
        <v/>
      </c>
      <c r="B236" s="106"/>
      <c r="C236" s="170" t="str">
        <f>IF(E236="","",IFERROR(VLOOKUP(E236,Data!T:U,2,FALSE),"{Not found}"))</f>
        <v/>
      </c>
      <c r="D236" s="179"/>
      <c r="E236" s="107"/>
      <c r="F236" s="171"/>
      <c r="G236" s="171"/>
      <c r="H236" s="108"/>
      <c r="I236" s="108"/>
      <c r="J236" s="108"/>
      <c r="K236" s="108"/>
      <c r="L236" s="188" t="str">
        <f t="shared" si="23"/>
        <v/>
      </c>
      <c r="M236" s="189" t="str">
        <f t="shared" si="24"/>
        <v/>
      </c>
      <c r="N236" s="189" t="str">
        <f t="shared" si="25"/>
        <v/>
      </c>
      <c r="O236" s="190" t="str">
        <f t="shared" si="26"/>
        <v/>
      </c>
    </row>
    <row r="237" spans="1:15" x14ac:dyDescent="0.3">
      <c r="A237" s="184" t="str">
        <f t="shared" si="22"/>
        <v/>
      </c>
      <c r="B237" s="106"/>
      <c r="C237" s="170" t="str">
        <f>IF(E237="","",IFERROR(VLOOKUP(E237,Data!T:U,2,FALSE),"{Not found}"))</f>
        <v/>
      </c>
      <c r="D237" s="179"/>
      <c r="E237" s="107"/>
      <c r="F237" s="171"/>
      <c r="G237" s="171"/>
      <c r="H237" s="108"/>
      <c r="I237" s="108"/>
      <c r="J237" s="108"/>
      <c r="K237" s="108"/>
      <c r="L237" s="188" t="str">
        <f t="shared" si="23"/>
        <v/>
      </c>
      <c r="M237" s="189" t="str">
        <f t="shared" si="24"/>
        <v/>
      </c>
      <c r="N237" s="189" t="str">
        <f t="shared" si="25"/>
        <v/>
      </c>
      <c r="O237" s="190" t="str">
        <f t="shared" si="26"/>
        <v/>
      </c>
    </row>
    <row r="238" spans="1:15" x14ac:dyDescent="0.3">
      <c r="A238" s="184" t="str">
        <f t="shared" si="22"/>
        <v/>
      </c>
      <c r="B238" s="106"/>
      <c r="C238" s="170" t="str">
        <f>IF(E238="","",IFERROR(VLOOKUP(E238,Data!T:U,2,FALSE),"{Not found}"))</f>
        <v/>
      </c>
      <c r="D238" s="179"/>
      <c r="E238" s="107"/>
      <c r="F238" s="171"/>
      <c r="G238" s="171"/>
      <c r="H238" s="108"/>
      <c r="I238" s="108"/>
      <c r="J238" s="108"/>
      <c r="K238" s="108"/>
      <c r="L238" s="188" t="str">
        <f t="shared" si="23"/>
        <v/>
      </c>
      <c r="M238" s="189" t="str">
        <f t="shared" si="24"/>
        <v/>
      </c>
      <c r="N238" s="189" t="str">
        <f t="shared" si="25"/>
        <v/>
      </c>
      <c r="O238" s="190" t="str">
        <f t="shared" si="26"/>
        <v/>
      </c>
    </row>
    <row r="239" spans="1:15" x14ac:dyDescent="0.3">
      <c r="A239" s="184" t="str">
        <f t="shared" si="22"/>
        <v/>
      </c>
      <c r="B239" s="106"/>
      <c r="C239" s="170" t="str">
        <f>IF(E239="","",IFERROR(VLOOKUP(E239,Data!T:U,2,FALSE),"{Not found}"))</f>
        <v/>
      </c>
      <c r="D239" s="179"/>
      <c r="E239" s="107"/>
      <c r="F239" s="171"/>
      <c r="G239" s="171"/>
      <c r="H239" s="108"/>
      <c r="I239" s="108"/>
      <c r="J239" s="108"/>
      <c r="K239" s="108"/>
      <c r="L239" s="188" t="str">
        <f t="shared" ref="L239:L302" si="27">IF(K239="","",IF(K239="Win",L238+1,L238))</f>
        <v/>
      </c>
      <c r="M239" s="189" t="str">
        <f t="shared" ref="M239:M302" si="28">IF(K239="","",IF(K239="Loss",M238+1,M238))</f>
        <v/>
      </c>
      <c r="N239" s="189" t="str">
        <f t="shared" ref="N239:N302" si="29">IF(K239="","",IF(OR(K239="Unfinished",K239="Teaching"),N238+1,N238))</f>
        <v/>
      </c>
      <c r="O239" s="190" t="str">
        <f t="shared" ref="O239:O302" si="30">IF(K239="","",IF(K239="Tie",O238+1,O238))</f>
        <v/>
      </c>
    </row>
    <row r="240" spans="1:15" x14ac:dyDescent="0.3">
      <c r="A240" s="184" t="str">
        <f t="shared" si="22"/>
        <v/>
      </c>
      <c r="B240" s="106"/>
      <c r="C240" s="170" t="str">
        <f>IF(E240="","",IFERROR(VLOOKUP(E240,Data!T:U,2,FALSE),"{Not found}"))</f>
        <v/>
      </c>
      <c r="D240" s="179"/>
      <c r="E240" s="107"/>
      <c r="F240" s="171"/>
      <c r="G240" s="171"/>
      <c r="H240" s="108"/>
      <c r="I240" s="108"/>
      <c r="J240" s="108"/>
      <c r="K240" s="108"/>
      <c r="L240" s="188" t="str">
        <f t="shared" si="27"/>
        <v/>
      </c>
      <c r="M240" s="189" t="str">
        <f t="shared" si="28"/>
        <v/>
      </c>
      <c r="N240" s="189" t="str">
        <f t="shared" si="29"/>
        <v/>
      </c>
      <c r="O240" s="190" t="str">
        <f t="shared" si="30"/>
        <v/>
      </c>
    </row>
    <row r="241" spans="1:15" x14ac:dyDescent="0.3">
      <c r="A241" s="184" t="str">
        <f t="shared" si="22"/>
        <v/>
      </c>
      <c r="B241" s="106"/>
      <c r="C241" s="170" t="str">
        <f>IF(E241="","",IFERROR(VLOOKUP(E241,Data!T:U,2,FALSE),"{Not found}"))</f>
        <v/>
      </c>
      <c r="D241" s="179"/>
      <c r="E241" s="107"/>
      <c r="F241" s="171"/>
      <c r="G241" s="171"/>
      <c r="H241" s="108"/>
      <c r="I241" s="108"/>
      <c r="J241" s="108"/>
      <c r="K241" s="108"/>
      <c r="L241" s="188" t="str">
        <f t="shared" si="27"/>
        <v/>
      </c>
      <c r="M241" s="189" t="str">
        <f t="shared" si="28"/>
        <v/>
      </c>
      <c r="N241" s="189" t="str">
        <f t="shared" si="29"/>
        <v/>
      </c>
      <c r="O241" s="190" t="str">
        <f t="shared" si="30"/>
        <v/>
      </c>
    </row>
    <row r="242" spans="1:15" x14ac:dyDescent="0.3">
      <c r="A242" s="184" t="str">
        <f t="shared" si="22"/>
        <v/>
      </c>
      <c r="B242" s="106"/>
      <c r="C242" s="170" t="str">
        <f>IF(E242="","",IFERROR(VLOOKUP(E242,Data!T:U,2,FALSE),"{Not found}"))</f>
        <v/>
      </c>
      <c r="D242" s="179"/>
      <c r="E242" s="107"/>
      <c r="F242" s="171"/>
      <c r="G242" s="171"/>
      <c r="H242" s="108"/>
      <c r="I242" s="108"/>
      <c r="J242" s="108"/>
      <c r="K242" s="108"/>
      <c r="L242" s="188" t="str">
        <f t="shared" si="27"/>
        <v/>
      </c>
      <c r="M242" s="189" t="str">
        <f t="shared" si="28"/>
        <v/>
      </c>
      <c r="N242" s="189" t="str">
        <f t="shared" si="29"/>
        <v/>
      </c>
      <c r="O242" s="190" t="str">
        <f t="shared" si="30"/>
        <v/>
      </c>
    </row>
    <row r="243" spans="1:15" x14ac:dyDescent="0.3">
      <c r="A243" s="184" t="str">
        <f t="shared" si="22"/>
        <v/>
      </c>
      <c r="B243" s="106"/>
      <c r="C243" s="170" t="str">
        <f>IF(E243="","",IFERROR(VLOOKUP(E243,Data!T:U,2,FALSE),"{Not found}"))</f>
        <v/>
      </c>
      <c r="D243" s="179"/>
      <c r="E243" s="107"/>
      <c r="F243" s="171"/>
      <c r="G243" s="171"/>
      <c r="H243" s="108"/>
      <c r="I243" s="108"/>
      <c r="J243" s="108"/>
      <c r="K243" s="108"/>
      <c r="L243" s="188" t="str">
        <f t="shared" si="27"/>
        <v/>
      </c>
      <c r="M243" s="189" t="str">
        <f t="shared" si="28"/>
        <v/>
      </c>
      <c r="N243" s="189" t="str">
        <f t="shared" si="29"/>
        <v/>
      </c>
      <c r="O243" s="190" t="str">
        <f t="shared" si="30"/>
        <v/>
      </c>
    </row>
    <row r="244" spans="1:15" x14ac:dyDescent="0.3">
      <c r="A244" s="184" t="str">
        <f t="shared" si="22"/>
        <v/>
      </c>
      <c r="B244" s="106"/>
      <c r="C244" s="170" t="str">
        <f>IF(E244="","",IFERROR(VLOOKUP(E244,Data!T:U,2,FALSE),"{Not found}"))</f>
        <v/>
      </c>
      <c r="D244" s="179"/>
      <c r="E244" s="107"/>
      <c r="F244" s="171"/>
      <c r="G244" s="171"/>
      <c r="H244" s="108"/>
      <c r="I244" s="108"/>
      <c r="J244" s="108"/>
      <c r="K244" s="108"/>
      <c r="L244" s="188" t="str">
        <f t="shared" si="27"/>
        <v/>
      </c>
      <c r="M244" s="189" t="str">
        <f t="shared" si="28"/>
        <v/>
      </c>
      <c r="N244" s="189" t="str">
        <f t="shared" si="29"/>
        <v/>
      </c>
      <c r="O244" s="190" t="str">
        <f t="shared" si="30"/>
        <v/>
      </c>
    </row>
    <row r="245" spans="1:15" x14ac:dyDescent="0.3">
      <c r="A245" s="184" t="str">
        <f t="shared" si="22"/>
        <v/>
      </c>
      <c r="B245" s="106"/>
      <c r="C245" s="170" t="str">
        <f>IF(E245="","",IFERROR(VLOOKUP(E245,Data!T:U,2,FALSE),"{Not found}"))</f>
        <v/>
      </c>
      <c r="D245" s="179"/>
      <c r="E245" s="107"/>
      <c r="F245" s="171"/>
      <c r="G245" s="171"/>
      <c r="H245" s="108"/>
      <c r="I245" s="108"/>
      <c r="J245" s="108"/>
      <c r="K245" s="108"/>
      <c r="L245" s="188" t="str">
        <f t="shared" si="27"/>
        <v/>
      </c>
      <c r="M245" s="189" t="str">
        <f t="shared" si="28"/>
        <v/>
      </c>
      <c r="N245" s="189" t="str">
        <f t="shared" si="29"/>
        <v/>
      </c>
      <c r="O245" s="190" t="str">
        <f t="shared" si="30"/>
        <v/>
      </c>
    </row>
    <row r="246" spans="1:15" x14ac:dyDescent="0.3">
      <c r="A246" s="184" t="str">
        <f t="shared" si="22"/>
        <v/>
      </c>
      <c r="B246" s="106"/>
      <c r="C246" s="170" t="str">
        <f>IF(E246="","",IFERROR(VLOOKUP(E246,Data!T:U,2,FALSE),"{Not found}"))</f>
        <v/>
      </c>
      <c r="D246" s="179"/>
      <c r="E246" s="107"/>
      <c r="F246" s="171"/>
      <c r="G246" s="171"/>
      <c r="H246" s="108"/>
      <c r="I246" s="108"/>
      <c r="J246" s="108"/>
      <c r="K246" s="108"/>
      <c r="L246" s="188" t="str">
        <f t="shared" si="27"/>
        <v/>
      </c>
      <c r="M246" s="189" t="str">
        <f t="shared" si="28"/>
        <v/>
      </c>
      <c r="N246" s="189" t="str">
        <f t="shared" si="29"/>
        <v/>
      </c>
      <c r="O246" s="190" t="str">
        <f t="shared" si="30"/>
        <v/>
      </c>
    </row>
    <row r="247" spans="1:15" x14ac:dyDescent="0.3">
      <c r="A247" s="184" t="str">
        <f t="shared" si="22"/>
        <v/>
      </c>
      <c r="B247" s="106"/>
      <c r="C247" s="170" t="str">
        <f>IF(E247="","",IFERROR(VLOOKUP(E247,Data!T:U,2,FALSE),"{Not found}"))</f>
        <v/>
      </c>
      <c r="D247" s="179"/>
      <c r="E247" s="107"/>
      <c r="F247" s="171"/>
      <c r="G247" s="171"/>
      <c r="H247" s="108"/>
      <c r="I247" s="108"/>
      <c r="J247" s="108"/>
      <c r="K247" s="108"/>
      <c r="L247" s="188" t="str">
        <f t="shared" si="27"/>
        <v/>
      </c>
      <c r="M247" s="189" t="str">
        <f t="shared" si="28"/>
        <v/>
      </c>
      <c r="N247" s="189" t="str">
        <f t="shared" si="29"/>
        <v/>
      </c>
      <c r="O247" s="190" t="str">
        <f t="shared" si="30"/>
        <v/>
      </c>
    </row>
    <row r="248" spans="1:15" x14ac:dyDescent="0.3">
      <c r="A248" s="184" t="str">
        <f t="shared" si="22"/>
        <v/>
      </c>
      <c r="B248" s="106"/>
      <c r="C248" s="170" t="str">
        <f>IF(E248="","",IFERROR(VLOOKUP(E248,Data!T:U,2,FALSE),"{Not found}"))</f>
        <v/>
      </c>
      <c r="D248" s="179"/>
      <c r="E248" s="107"/>
      <c r="F248" s="171"/>
      <c r="G248" s="171"/>
      <c r="H248" s="108"/>
      <c r="I248" s="108"/>
      <c r="J248" s="108"/>
      <c r="K248" s="108"/>
      <c r="L248" s="188" t="str">
        <f t="shared" si="27"/>
        <v/>
      </c>
      <c r="M248" s="189" t="str">
        <f t="shared" si="28"/>
        <v/>
      </c>
      <c r="N248" s="189" t="str">
        <f t="shared" si="29"/>
        <v/>
      </c>
      <c r="O248" s="190" t="str">
        <f t="shared" si="30"/>
        <v/>
      </c>
    </row>
    <row r="249" spans="1:15" x14ac:dyDescent="0.3">
      <c r="A249" s="184" t="str">
        <f t="shared" si="22"/>
        <v/>
      </c>
      <c r="B249" s="106"/>
      <c r="C249" s="170" t="str">
        <f>IF(E249="","",IFERROR(VLOOKUP(E249,Data!T:U,2,FALSE),"{Not found}"))</f>
        <v/>
      </c>
      <c r="D249" s="179"/>
      <c r="E249" s="107"/>
      <c r="F249" s="171"/>
      <c r="G249" s="171"/>
      <c r="H249" s="108"/>
      <c r="I249" s="108"/>
      <c r="J249" s="108"/>
      <c r="K249" s="108"/>
      <c r="L249" s="188" t="str">
        <f t="shared" si="27"/>
        <v/>
      </c>
      <c r="M249" s="189" t="str">
        <f t="shared" si="28"/>
        <v/>
      </c>
      <c r="N249" s="189" t="str">
        <f t="shared" si="29"/>
        <v/>
      </c>
      <c r="O249" s="190" t="str">
        <f t="shared" si="30"/>
        <v/>
      </c>
    </row>
    <row r="250" spans="1:15" x14ac:dyDescent="0.3">
      <c r="A250" s="184" t="str">
        <f t="shared" si="22"/>
        <v/>
      </c>
      <c r="B250" s="106"/>
      <c r="C250" s="170" t="str">
        <f>IF(E250="","",IFERROR(VLOOKUP(E250,Data!T:U,2,FALSE),"{Not found}"))</f>
        <v/>
      </c>
      <c r="D250" s="179"/>
      <c r="E250" s="107"/>
      <c r="F250" s="171"/>
      <c r="G250" s="171"/>
      <c r="H250" s="108"/>
      <c r="I250" s="108"/>
      <c r="J250" s="108"/>
      <c r="K250" s="108"/>
      <c r="L250" s="188" t="str">
        <f t="shared" si="27"/>
        <v/>
      </c>
      <c r="M250" s="189" t="str">
        <f t="shared" si="28"/>
        <v/>
      </c>
      <c r="N250" s="189" t="str">
        <f t="shared" si="29"/>
        <v/>
      </c>
      <c r="O250" s="190" t="str">
        <f t="shared" si="30"/>
        <v/>
      </c>
    </row>
    <row r="251" spans="1:15" x14ac:dyDescent="0.3">
      <c r="A251" s="184" t="str">
        <f t="shared" si="22"/>
        <v/>
      </c>
      <c r="B251" s="106"/>
      <c r="C251" s="170" t="str">
        <f>IF(E251="","",IFERROR(VLOOKUP(E251,Data!T:U,2,FALSE),"{Not found}"))</f>
        <v/>
      </c>
      <c r="D251" s="179"/>
      <c r="E251" s="107"/>
      <c r="F251" s="171"/>
      <c r="G251" s="171"/>
      <c r="H251" s="108"/>
      <c r="I251" s="108"/>
      <c r="J251" s="108"/>
      <c r="K251" s="108"/>
      <c r="L251" s="188" t="str">
        <f t="shared" si="27"/>
        <v/>
      </c>
      <c r="M251" s="189" t="str">
        <f t="shared" si="28"/>
        <v/>
      </c>
      <c r="N251" s="189" t="str">
        <f t="shared" si="29"/>
        <v/>
      </c>
      <c r="O251" s="190" t="str">
        <f t="shared" si="30"/>
        <v/>
      </c>
    </row>
    <row r="252" spans="1:15" x14ac:dyDescent="0.3">
      <c r="A252" s="184" t="str">
        <f t="shared" si="22"/>
        <v/>
      </c>
      <c r="B252" s="106"/>
      <c r="C252" s="170" t="str">
        <f>IF(E252="","",IFERROR(VLOOKUP(E252,Data!T:U,2,FALSE),"{Not found}"))</f>
        <v/>
      </c>
      <c r="D252" s="179"/>
      <c r="E252" s="107"/>
      <c r="F252" s="171"/>
      <c r="G252" s="171"/>
      <c r="H252" s="108"/>
      <c r="I252" s="108"/>
      <c r="J252" s="108"/>
      <c r="K252" s="108"/>
      <c r="L252" s="188" t="str">
        <f t="shared" si="27"/>
        <v/>
      </c>
      <c r="M252" s="189" t="str">
        <f t="shared" si="28"/>
        <v/>
      </c>
      <c r="N252" s="189" t="str">
        <f t="shared" si="29"/>
        <v/>
      </c>
      <c r="O252" s="190" t="str">
        <f t="shared" si="30"/>
        <v/>
      </c>
    </row>
    <row r="253" spans="1:15" x14ac:dyDescent="0.3">
      <c r="A253" s="184" t="str">
        <f t="shared" si="22"/>
        <v/>
      </c>
      <c r="B253" s="106"/>
      <c r="C253" s="170" t="str">
        <f>IF(E253="","",IFERROR(VLOOKUP(E253,Data!T:U,2,FALSE),"{Not found}"))</f>
        <v/>
      </c>
      <c r="D253" s="179"/>
      <c r="E253" s="107"/>
      <c r="F253" s="171"/>
      <c r="G253" s="171"/>
      <c r="H253" s="108"/>
      <c r="I253" s="108"/>
      <c r="J253" s="108"/>
      <c r="K253" s="108"/>
      <c r="L253" s="188" t="str">
        <f t="shared" si="27"/>
        <v/>
      </c>
      <c r="M253" s="189" t="str">
        <f t="shared" si="28"/>
        <v/>
      </c>
      <c r="N253" s="189" t="str">
        <f t="shared" si="29"/>
        <v/>
      </c>
      <c r="O253" s="190" t="str">
        <f t="shared" si="30"/>
        <v/>
      </c>
    </row>
    <row r="254" spans="1:15" x14ac:dyDescent="0.3">
      <c r="A254" s="184" t="str">
        <f t="shared" si="22"/>
        <v/>
      </c>
      <c r="B254" s="106"/>
      <c r="C254" s="170" t="str">
        <f>IF(E254="","",IFERROR(VLOOKUP(E254,Data!T:U,2,FALSE),"{Not found}"))</f>
        <v/>
      </c>
      <c r="D254" s="179"/>
      <c r="E254" s="107"/>
      <c r="F254" s="171"/>
      <c r="G254" s="171"/>
      <c r="H254" s="108"/>
      <c r="I254" s="108"/>
      <c r="J254" s="108"/>
      <c r="K254" s="108"/>
      <c r="L254" s="188" t="str">
        <f t="shared" si="27"/>
        <v/>
      </c>
      <c r="M254" s="189" t="str">
        <f t="shared" si="28"/>
        <v/>
      </c>
      <c r="N254" s="189" t="str">
        <f t="shared" si="29"/>
        <v/>
      </c>
      <c r="O254" s="190" t="str">
        <f t="shared" si="30"/>
        <v/>
      </c>
    </row>
    <row r="255" spans="1:15" x14ac:dyDescent="0.3">
      <c r="A255" s="184" t="str">
        <f t="shared" si="22"/>
        <v/>
      </c>
      <c r="B255" s="106"/>
      <c r="C255" s="170" t="str">
        <f>IF(E255="","",IFERROR(VLOOKUP(E255,Data!T:U,2,FALSE),"{Not found}"))</f>
        <v/>
      </c>
      <c r="D255" s="179"/>
      <c r="E255" s="107"/>
      <c r="F255" s="171"/>
      <c r="G255" s="171"/>
      <c r="H255" s="108"/>
      <c r="I255" s="108"/>
      <c r="J255" s="108"/>
      <c r="K255" s="108"/>
      <c r="L255" s="188" t="str">
        <f t="shared" si="27"/>
        <v/>
      </c>
      <c r="M255" s="189" t="str">
        <f t="shared" si="28"/>
        <v/>
      </c>
      <c r="N255" s="189" t="str">
        <f t="shared" si="29"/>
        <v/>
      </c>
      <c r="O255" s="190" t="str">
        <f t="shared" si="30"/>
        <v/>
      </c>
    </row>
    <row r="256" spans="1:15" x14ac:dyDescent="0.3">
      <c r="A256" s="184" t="str">
        <f t="shared" si="22"/>
        <v/>
      </c>
      <c r="B256" s="106"/>
      <c r="C256" s="170" t="str">
        <f>IF(E256="","",IFERROR(VLOOKUP(E256,Data!T:U,2,FALSE),"{Not found}"))</f>
        <v/>
      </c>
      <c r="D256" s="179"/>
      <c r="E256" s="107"/>
      <c r="F256" s="171"/>
      <c r="G256" s="171"/>
      <c r="H256" s="108"/>
      <c r="I256" s="108"/>
      <c r="J256" s="108"/>
      <c r="K256" s="108"/>
      <c r="L256" s="188" t="str">
        <f t="shared" si="27"/>
        <v/>
      </c>
      <c r="M256" s="189" t="str">
        <f t="shared" si="28"/>
        <v/>
      </c>
      <c r="N256" s="189" t="str">
        <f t="shared" si="29"/>
        <v/>
      </c>
      <c r="O256" s="190" t="str">
        <f t="shared" si="30"/>
        <v/>
      </c>
    </row>
    <row r="257" spans="1:15" x14ac:dyDescent="0.3">
      <c r="A257" s="184" t="str">
        <f t="shared" si="22"/>
        <v/>
      </c>
      <c r="B257" s="106"/>
      <c r="C257" s="170" t="str">
        <f>IF(E257="","",IFERROR(VLOOKUP(E257,Data!T:U,2,FALSE),"{Not found}"))</f>
        <v/>
      </c>
      <c r="D257" s="179"/>
      <c r="E257" s="107"/>
      <c r="F257" s="171"/>
      <c r="G257" s="171"/>
      <c r="H257" s="108"/>
      <c r="I257" s="108"/>
      <c r="J257" s="108"/>
      <c r="K257" s="108"/>
      <c r="L257" s="188" t="str">
        <f t="shared" si="27"/>
        <v/>
      </c>
      <c r="M257" s="189" t="str">
        <f t="shared" si="28"/>
        <v/>
      </c>
      <c r="N257" s="189" t="str">
        <f t="shared" si="29"/>
        <v/>
      </c>
      <c r="O257" s="190" t="str">
        <f t="shared" si="30"/>
        <v/>
      </c>
    </row>
    <row r="258" spans="1:15" x14ac:dyDescent="0.3">
      <c r="A258" s="184" t="str">
        <f t="shared" si="22"/>
        <v/>
      </c>
      <c r="B258" s="106"/>
      <c r="C258" s="170" t="str">
        <f>IF(E258="","",IFERROR(VLOOKUP(E258,Data!T:U,2,FALSE),"{Not found}"))</f>
        <v/>
      </c>
      <c r="D258" s="179"/>
      <c r="E258" s="107"/>
      <c r="F258" s="171"/>
      <c r="G258" s="171"/>
      <c r="H258" s="108"/>
      <c r="I258" s="108"/>
      <c r="J258" s="108"/>
      <c r="K258" s="108"/>
      <c r="L258" s="188" t="str">
        <f t="shared" si="27"/>
        <v/>
      </c>
      <c r="M258" s="189" t="str">
        <f t="shared" si="28"/>
        <v/>
      </c>
      <c r="N258" s="189" t="str">
        <f t="shared" si="29"/>
        <v/>
      </c>
      <c r="O258" s="190" t="str">
        <f t="shared" si="30"/>
        <v/>
      </c>
    </row>
    <row r="259" spans="1:15" x14ac:dyDescent="0.3">
      <c r="A259" s="184" t="str">
        <f t="shared" si="22"/>
        <v/>
      </c>
      <c r="B259" s="106"/>
      <c r="C259" s="170" t="str">
        <f>IF(E259="","",IFERROR(VLOOKUP(E259,Data!T:U,2,FALSE),"{Not found}"))</f>
        <v/>
      </c>
      <c r="D259" s="179"/>
      <c r="E259" s="107"/>
      <c r="F259" s="171"/>
      <c r="G259" s="171"/>
      <c r="H259" s="108"/>
      <c r="I259" s="108"/>
      <c r="J259" s="108"/>
      <c r="K259" s="108"/>
      <c r="L259" s="188" t="str">
        <f t="shared" si="27"/>
        <v/>
      </c>
      <c r="M259" s="189" t="str">
        <f t="shared" si="28"/>
        <v/>
      </c>
      <c r="N259" s="189" t="str">
        <f t="shared" si="29"/>
        <v/>
      </c>
      <c r="O259" s="190" t="str">
        <f t="shared" si="30"/>
        <v/>
      </c>
    </row>
    <row r="260" spans="1:15" x14ac:dyDescent="0.3">
      <c r="A260" s="184" t="str">
        <f t="shared" ref="A260:A323" si="31">IF(E260="","",A259+1)</f>
        <v/>
      </c>
      <c r="B260" s="106"/>
      <c r="C260" s="170" t="str">
        <f>IF(E260="","",IFERROR(VLOOKUP(E260,Data!T:U,2,FALSE),"{Not found}"))</f>
        <v/>
      </c>
      <c r="D260" s="179"/>
      <c r="E260" s="107"/>
      <c r="F260" s="171"/>
      <c r="G260" s="171"/>
      <c r="H260" s="108"/>
      <c r="I260" s="108"/>
      <c r="J260" s="108"/>
      <c r="K260" s="108"/>
      <c r="L260" s="188" t="str">
        <f t="shared" si="27"/>
        <v/>
      </c>
      <c r="M260" s="189" t="str">
        <f t="shared" si="28"/>
        <v/>
      </c>
      <c r="N260" s="189" t="str">
        <f t="shared" si="29"/>
        <v/>
      </c>
      <c r="O260" s="190" t="str">
        <f t="shared" si="30"/>
        <v/>
      </c>
    </row>
    <row r="261" spans="1:15" x14ac:dyDescent="0.3">
      <c r="A261" s="184" t="str">
        <f t="shared" si="31"/>
        <v/>
      </c>
      <c r="B261" s="106"/>
      <c r="C261" s="170" t="str">
        <f>IF(E261="","",IFERROR(VLOOKUP(E261,Data!T:U,2,FALSE),"{Not found}"))</f>
        <v/>
      </c>
      <c r="D261" s="179"/>
      <c r="E261" s="107"/>
      <c r="F261" s="171"/>
      <c r="G261" s="171"/>
      <c r="H261" s="108"/>
      <c r="I261" s="108"/>
      <c r="J261" s="108"/>
      <c r="K261" s="108"/>
      <c r="L261" s="188" t="str">
        <f t="shared" si="27"/>
        <v/>
      </c>
      <c r="M261" s="189" t="str">
        <f t="shared" si="28"/>
        <v/>
      </c>
      <c r="N261" s="189" t="str">
        <f t="shared" si="29"/>
        <v/>
      </c>
      <c r="O261" s="190" t="str">
        <f t="shared" si="30"/>
        <v/>
      </c>
    </row>
    <row r="262" spans="1:15" x14ac:dyDescent="0.3">
      <c r="A262" s="184" t="str">
        <f t="shared" si="31"/>
        <v/>
      </c>
      <c r="B262" s="106"/>
      <c r="C262" s="170" t="str">
        <f>IF(E262="","",IFERROR(VLOOKUP(E262,Data!T:U,2,FALSE),"{Not found}"))</f>
        <v/>
      </c>
      <c r="D262" s="179"/>
      <c r="E262" s="107"/>
      <c r="F262" s="171"/>
      <c r="G262" s="171"/>
      <c r="H262" s="108"/>
      <c r="I262" s="108"/>
      <c r="J262" s="108"/>
      <c r="K262" s="108"/>
      <c r="L262" s="188" t="str">
        <f t="shared" si="27"/>
        <v/>
      </c>
      <c r="M262" s="189" t="str">
        <f t="shared" si="28"/>
        <v/>
      </c>
      <c r="N262" s="189" t="str">
        <f t="shared" si="29"/>
        <v/>
      </c>
      <c r="O262" s="190" t="str">
        <f t="shared" si="30"/>
        <v/>
      </c>
    </row>
    <row r="263" spans="1:15" x14ac:dyDescent="0.3">
      <c r="A263" s="184" t="str">
        <f t="shared" si="31"/>
        <v/>
      </c>
      <c r="B263" s="106"/>
      <c r="C263" s="170" t="str">
        <f>IF(E263="","",IFERROR(VLOOKUP(E263,Data!T:U,2,FALSE),"{Not found}"))</f>
        <v/>
      </c>
      <c r="D263" s="179"/>
      <c r="E263" s="107"/>
      <c r="F263" s="171"/>
      <c r="G263" s="171"/>
      <c r="H263" s="108"/>
      <c r="I263" s="108"/>
      <c r="J263" s="108"/>
      <c r="K263" s="108"/>
      <c r="L263" s="188" t="str">
        <f t="shared" si="27"/>
        <v/>
      </c>
      <c r="M263" s="189" t="str">
        <f t="shared" si="28"/>
        <v/>
      </c>
      <c r="N263" s="189" t="str">
        <f t="shared" si="29"/>
        <v/>
      </c>
      <c r="O263" s="190" t="str">
        <f t="shared" si="30"/>
        <v/>
      </c>
    </row>
    <row r="264" spans="1:15" x14ac:dyDescent="0.3">
      <c r="A264" s="184" t="str">
        <f t="shared" si="31"/>
        <v/>
      </c>
      <c r="B264" s="106"/>
      <c r="C264" s="170" t="str">
        <f>IF(E264="","",IFERROR(VLOOKUP(E264,Data!T:U,2,FALSE),"{Not found}"))</f>
        <v/>
      </c>
      <c r="D264" s="179"/>
      <c r="E264" s="107"/>
      <c r="F264" s="171"/>
      <c r="G264" s="171"/>
      <c r="H264" s="108"/>
      <c r="I264" s="108"/>
      <c r="J264" s="108"/>
      <c r="K264" s="108"/>
      <c r="L264" s="188" t="str">
        <f t="shared" si="27"/>
        <v/>
      </c>
      <c r="M264" s="189" t="str">
        <f t="shared" si="28"/>
        <v/>
      </c>
      <c r="N264" s="189" t="str">
        <f t="shared" si="29"/>
        <v/>
      </c>
      <c r="O264" s="190" t="str">
        <f t="shared" si="30"/>
        <v/>
      </c>
    </row>
    <row r="265" spans="1:15" x14ac:dyDescent="0.3">
      <c r="A265" s="184" t="str">
        <f t="shared" si="31"/>
        <v/>
      </c>
      <c r="B265" s="106"/>
      <c r="C265" s="170" t="str">
        <f>IF(E265="","",IFERROR(VLOOKUP(E265,Data!T:U,2,FALSE),"{Not found}"))</f>
        <v/>
      </c>
      <c r="D265" s="179"/>
      <c r="E265" s="107"/>
      <c r="F265" s="171"/>
      <c r="G265" s="171"/>
      <c r="H265" s="108"/>
      <c r="I265" s="108"/>
      <c r="J265" s="108"/>
      <c r="K265" s="108"/>
      <c r="L265" s="188" t="str">
        <f t="shared" si="27"/>
        <v/>
      </c>
      <c r="M265" s="189" t="str">
        <f t="shared" si="28"/>
        <v/>
      </c>
      <c r="N265" s="189" t="str">
        <f t="shared" si="29"/>
        <v/>
      </c>
      <c r="O265" s="190" t="str">
        <f t="shared" si="30"/>
        <v/>
      </c>
    </row>
    <row r="266" spans="1:15" x14ac:dyDescent="0.3">
      <c r="A266" s="184" t="str">
        <f t="shared" si="31"/>
        <v/>
      </c>
      <c r="B266" s="106"/>
      <c r="C266" s="170" t="str">
        <f>IF(E266="","",IFERROR(VLOOKUP(E266,Data!T:U,2,FALSE),"{Not found}"))</f>
        <v/>
      </c>
      <c r="D266" s="179"/>
      <c r="E266" s="107"/>
      <c r="F266" s="171"/>
      <c r="G266" s="171"/>
      <c r="H266" s="108"/>
      <c r="I266" s="108"/>
      <c r="J266" s="108"/>
      <c r="K266" s="108"/>
      <c r="L266" s="188" t="str">
        <f t="shared" si="27"/>
        <v/>
      </c>
      <c r="M266" s="189" t="str">
        <f t="shared" si="28"/>
        <v/>
      </c>
      <c r="N266" s="189" t="str">
        <f t="shared" si="29"/>
        <v/>
      </c>
      <c r="O266" s="190" t="str">
        <f t="shared" si="30"/>
        <v/>
      </c>
    </row>
    <row r="267" spans="1:15" x14ac:dyDescent="0.3">
      <c r="A267" s="184" t="str">
        <f t="shared" si="31"/>
        <v/>
      </c>
      <c r="B267" s="106"/>
      <c r="C267" s="170" t="str">
        <f>IF(E267="","",IFERROR(VLOOKUP(E267,Data!T:U,2,FALSE),"{Not found}"))</f>
        <v/>
      </c>
      <c r="D267" s="179"/>
      <c r="E267" s="107"/>
      <c r="F267" s="171"/>
      <c r="G267" s="171"/>
      <c r="H267" s="108"/>
      <c r="I267" s="108"/>
      <c r="J267" s="108"/>
      <c r="K267" s="108"/>
      <c r="L267" s="188" t="str">
        <f t="shared" si="27"/>
        <v/>
      </c>
      <c r="M267" s="189" t="str">
        <f t="shared" si="28"/>
        <v/>
      </c>
      <c r="N267" s="189" t="str">
        <f t="shared" si="29"/>
        <v/>
      </c>
      <c r="O267" s="190" t="str">
        <f t="shared" si="30"/>
        <v/>
      </c>
    </row>
    <row r="268" spans="1:15" x14ac:dyDescent="0.3">
      <c r="A268" s="184" t="str">
        <f t="shared" si="31"/>
        <v/>
      </c>
      <c r="B268" s="106"/>
      <c r="C268" s="170" t="str">
        <f>IF(E268="","",IFERROR(VLOOKUP(E268,Data!T:U,2,FALSE),"{Not found}"))</f>
        <v/>
      </c>
      <c r="D268" s="179"/>
      <c r="E268" s="107"/>
      <c r="F268" s="171"/>
      <c r="G268" s="171"/>
      <c r="H268" s="108"/>
      <c r="I268" s="108"/>
      <c r="J268" s="108"/>
      <c r="K268" s="108"/>
      <c r="L268" s="188" t="str">
        <f t="shared" si="27"/>
        <v/>
      </c>
      <c r="M268" s="189" t="str">
        <f t="shared" si="28"/>
        <v/>
      </c>
      <c r="N268" s="189" t="str">
        <f t="shared" si="29"/>
        <v/>
      </c>
      <c r="O268" s="190" t="str">
        <f t="shared" si="30"/>
        <v/>
      </c>
    </row>
    <row r="269" spans="1:15" x14ac:dyDescent="0.3">
      <c r="A269" s="184" t="str">
        <f t="shared" si="31"/>
        <v/>
      </c>
      <c r="B269" s="106"/>
      <c r="C269" s="170" t="str">
        <f>IF(E269="","",IFERROR(VLOOKUP(E269,Data!T:U,2,FALSE),"{Not found}"))</f>
        <v/>
      </c>
      <c r="D269" s="179"/>
      <c r="E269" s="107"/>
      <c r="F269" s="171"/>
      <c r="G269" s="171"/>
      <c r="H269" s="108"/>
      <c r="I269" s="108"/>
      <c r="J269" s="108"/>
      <c r="K269" s="108"/>
      <c r="L269" s="188" t="str">
        <f t="shared" si="27"/>
        <v/>
      </c>
      <c r="M269" s="189" t="str">
        <f t="shared" si="28"/>
        <v/>
      </c>
      <c r="N269" s="189" t="str">
        <f t="shared" si="29"/>
        <v/>
      </c>
      <c r="O269" s="190" t="str">
        <f t="shared" si="30"/>
        <v/>
      </c>
    </row>
    <row r="270" spans="1:15" x14ac:dyDescent="0.3">
      <c r="A270" s="184" t="str">
        <f t="shared" si="31"/>
        <v/>
      </c>
      <c r="B270" s="106"/>
      <c r="C270" s="170" t="str">
        <f>IF(E270="","",IFERROR(VLOOKUP(E270,Data!T:U,2,FALSE),"{Not found}"))</f>
        <v/>
      </c>
      <c r="D270" s="179"/>
      <c r="E270" s="107"/>
      <c r="F270" s="171"/>
      <c r="G270" s="171"/>
      <c r="H270" s="108"/>
      <c r="I270" s="108"/>
      <c r="J270" s="108"/>
      <c r="K270" s="108"/>
      <c r="L270" s="188" t="str">
        <f t="shared" si="27"/>
        <v/>
      </c>
      <c r="M270" s="189" t="str">
        <f t="shared" si="28"/>
        <v/>
      </c>
      <c r="N270" s="189" t="str">
        <f t="shared" si="29"/>
        <v/>
      </c>
      <c r="O270" s="190" t="str">
        <f t="shared" si="30"/>
        <v/>
      </c>
    </row>
    <row r="271" spans="1:15" x14ac:dyDescent="0.3">
      <c r="A271" s="184" t="str">
        <f t="shared" si="31"/>
        <v/>
      </c>
      <c r="B271" s="106"/>
      <c r="C271" s="170" t="str">
        <f>IF(E271="","",IFERROR(VLOOKUP(E271,Data!T:U,2,FALSE),"{Not found}"))</f>
        <v/>
      </c>
      <c r="D271" s="179"/>
      <c r="E271" s="107"/>
      <c r="F271" s="171"/>
      <c r="G271" s="171"/>
      <c r="H271" s="108"/>
      <c r="I271" s="108"/>
      <c r="J271" s="108"/>
      <c r="K271" s="108"/>
      <c r="L271" s="188" t="str">
        <f t="shared" si="27"/>
        <v/>
      </c>
      <c r="M271" s="189" t="str">
        <f t="shared" si="28"/>
        <v/>
      </c>
      <c r="N271" s="189" t="str">
        <f t="shared" si="29"/>
        <v/>
      </c>
      <c r="O271" s="190" t="str">
        <f t="shared" si="30"/>
        <v/>
      </c>
    </row>
    <row r="272" spans="1:15" x14ac:dyDescent="0.3">
      <c r="A272" s="184" t="str">
        <f t="shared" si="31"/>
        <v/>
      </c>
      <c r="B272" s="106"/>
      <c r="C272" s="170" t="str">
        <f>IF(E272="","",IFERROR(VLOOKUP(E272,Data!T:U,2,FALSE),"{Not found}"))</f>
        <v/>
      </c>
      <c r="D272" s="179"/>
      <c r="E272" s="107"/>
      <c r="F272" s="171"/>
      <c r="G272" s="171"/>
      <c r="H272" s="108"/>
      <c r="I272" s="108"/>
      <c r="J272" s="108"/>
      <c r="K272" s="108"/>
      <c r="L272" s="188" t="str">
        <f t="shared" si="27"/>
        <v/>
      </c>
      <c r="M272" s="189" t="str">
        <f t="shared" si="28"/>
        <v/>
      </c>
      <c r="N272" s="189" t="str">
        <f t="shared" si="29"/>
        <v/>
      </c>
      <c r="O272" s="190" t="str">
        <f t="shared" si="30"/>
        <v/>
      </c>
    </row>
    <row r="273" spans="1:15" x14ac:dyDescent="0.3">
      <c r="A273" s="184" t="str">
        <f t="shared" si="31"/>
        <v/>
      </c>
      <c r="B273" s="106"/>
      <c r="C273" s="170" t="str">
        <f>IF(E273="","",IFERROR(VLOOKUP(E273,Data!T:U,2,FALSE),"{Not found}"))</f>
        <v/>
      </c>
      <c r="D273" s="179"/>
      <c r="E273" s="107"/>
      <c r="F273" s="171"/>
      <c r="G273" s="171"/>
      <c r="H273" s="108"/>
      <c r="I273" s="108"/>
      <c r="J273" s="108"/>
      <c r="K273" s="108"/>
      <c r="L273" s="188" t="str">
        <f t="shared" si="27"/>
        <v/>
      </c>
      <c r="M273" s="189" t="str">
        <f t="shared" si="28"/>
        <v/>
      </c>
      <c r="N273" s="189" t="str">
        <f t="shared" si="29"/>
        <v/>
      </c>
      <c r="O273" s="190" t="str">
        <f t="shared" si="30"/>
        <v/>
      </c>
    </row>
    <row r="274" spans="1:15" x14ac:dyDescent="0.3">
      <c r="A274" s="184" t="str">
        <f t="shared" si="31"/>
        <v/>
      </c>
      <c r="B274" s="106"/>
      <c r="C274" s="170" t="str">
        <f>IF(E274="","",IFERROR(VLOOKUP(E274,Data!T:U,2,FALSE),"{Not found}"))</f>
        <v/>
      </c>
      <c r="D274" s="179"/>
      <c r="E274" s="107"/>
      <c r="F274" s="171"/>
      <c r="G274" s="171"/>
      <c r="H274" s="108"/>
      <c r="I274" s="108"/>
      <c r="J274" s="108"/>
      <c r="K274" s="108"/>
      <c r="L274" s="188" t="str">
        <f t="shared" si="27"/>
        <v/>
      </c>
      <c r="M274" s="189" t="str">
        <f t="shared" si="28"/>
        <v/>
      </c>
      <c r="N274" s="189" t="str">
        <f t="shared" si="29"/>
        <v/>
      </c>
      <c r="O274" s="190" t="str">
        <f t="shared" si="30"/>
        <v/>
      </c>
    </row>
    <row r="275" spans="1:15" x14ac:dyDescent="0.3">
      <c r="A275" s="184" t="str">
        <f t="shared" si="31"/>
        <v/>
      </c>
      <c r="B275" s="106"/>
      <c r="C275" s="170" t="str">
        <f>IF(E275="","",IFERROR(VLOOKUP(E275,Data!T:U,2,FALSE),"{Not found}"))</f>
        <v/>
      </c>
      <c r="D275" s="179"/>
      <c r="E275" s="107"/>
      <c r="F275" s="171"/>
      <c r="G275" s="171"/>
      <c r="H275" s="108"/>
      <c r="I275" s="108"/>
      <c r="J275" s="108"/>
      <c r="K275" s="108"/>
      <c r="L275" s="188" t="str">
        <f t="shared" si="27"/>
        <v/>
      </c>
      <c r="M275" s="189" t="str">
        <f t="shared" si="28"/>
        <v/>
      </c>
      <c r="N275" s="189" t="str">
        <f t="shared" si="29"/>
        <v/>
      </c>
      <c r="O275" s="190" t="str">
        <f t="shared" si="30"/>
        <v/>
      </c>
    </row>
    <row r="276" spans="1:15" x14ac:dyDescent="0.3">
      <c r="A276" s="184" t="str">
        <f t="shared" si="31"/>
        <v/>
      </c>
      <c r="B276" s="106"/>
      <c r="C276" s="170" t="str">
        <f>IF(E276="","",IFERROR(VLOOKUP(E276,Data!T:U,2,FALSE),"{Not found}"))</f>
        <v/>
      </c>
      <c r="D276" s="179"/>
      <c r="E276" s="107"/>
      <c r="F276" s="171"/>
      <c r="G276" s="171"/>
      <c r="H276" s="108"/>
      <c r="I276" s="108"/>
      <c r="J276" s="108"/>
      <c r="K276" s="108"/>
      <c r="L276" s="188" t="str">
        <f t="shared" si="27"/>
        <v/>
      </c>
      <c r="M276" s="189" t="str">
        <f t="shared" si="28"/>
        <v/>
      </c>
      <c r="N276" s="189" t="str">
        <f t="shared" si="29"/>
        <v/>
      </c>
      <c r="O276" s="190" t="str">
        <f t="shared" si="30"/>
        <v/>
      </c>
    </row>
    <row r="277" spans="1:15" x14ac:dyDescent="0.3">
      <c r="A277" s="184" t="str">
        <f t="shared" si="31"/>
        <v/>
      </c>
      <c r="B277" s="106"/>
      <c r="C277" s="170" t="str">
        <f>IF(E277="","",IFERROR(VLOOKUP(E277,Data!T:U,2,FALSE),"{Not found}"))</f>
        <v/>
      </c>
      <c r="D277" s="179"/>
      <c r="E277" s="107"/>
      <c r="F277" s="171"/>
      <c r="G277" s="171"/>
      <c r="H277" s="108"/>
      <c r="I277" s="108"/>
      <c r="J277" s="108"/>
      <c r="K277" s="108"/>
      <c r="L277" s="188" t="str">
        <f t="shared" si="27"/>
        <v/>
      </c>
      <c r="M277" s="189" t="str">
        <f t="shared" si="28"/>
        <v/>
      </c>
      <c r="N277" s="189" t="str">
        <f t="shared" si="29"/>
        <v/>
      </c>
      <c r="O277" s="190" t="str">
        <f t="shared" si="30"/>
        <v/>
      </c>
    </row>
    <row r="278" spans="1:15" x14ac:dyDescent="0.3">
      <c r="A278" s="184" t="str">
        <f t="shared" si="31"/>
        <v/>
      </c>
      <c r="B278" s="106"/>
      <c r="C278" s="170" t="str">
        <f>IF(E278="","",IFERROR(VLOOKUP(E278,Data!T:U,2,FALSE),"{Not found}"))</f>
        <v/>
      </c>
      <c r="D278" s="179"/>
      <c r="E278" s="107"/>
      <c r="F278" s="171"/>
      <c r="G278" s="171"/>
      <c r="H278" s="108"/>
      <c r="I278" s="108"/>
      <c r="J278" s="108"/>
      <c r="K278" s="108"/>
      <c r="L278" s="188" t="str">
        <f t="shared" si="27"/>
        <v/>
      </c>
      <c r="M278" s="189" t="str">
        <f t="shared" si="28"/>
        <v/>
      </c>
      <c r="N278" s="189" t="str">
        <f t="shared" si="29"/>
        <v/>
      </c>
      <c r="O278" s="190" t="str">
        <f t="shared" si="30"/>
        <v/>
      </c>
    </row>
    <row r="279" spans="1:15" x14ac:dyDescent="0.3">
      <c r="A279" s="184" t="str">
        <f t="shared" si="31"/>
        <v/>
      </c>
      <c r="B279" s="106"/>
      <c r="C279" s="170" t="str">
        <f>IF(E279="","",IFERROR(VLOOKUP(E279,Data!T:U,2,FALSE),"{Not found}"))</f>
        <v/>
      </c>
      <c r="D279" s="179"/>
      <c r="E279" s="107"/>
      <c r="F279" s="171"/>
      <c r="G279" s="171"/>
      <c r="H279" s="108"/>
      <c r="I279" s="108"/>
      <c r="J279" s="108"/>
      <c r="K279" s="108"/>
      <c r="L279" s="188" t="str">
        <f t="shared" si="27"/>
        <v/>
      </c>
      <c r="M279" s="189" t="str">
        <f t="shared" si="28"/>
        <v/>
      </c>
      <c r="N279" s="189" t="str">
        <f t="shared" si="29"/>
        <v/>
      </c>
      <c r="O279" s="190" t="str">
        <f t="shared" si="30"/>
        <v/>
      </c>
    </row>
    <row r="280" spans="1:15" x14ac:dyDescent="0.3">
      <c r="A280" s="184" t="str">
        <f t="shared" si="31"/>
        <v/>
      </c>
      <c r="B280" s="106"/>
      <c r="C280" s="170" t="str">
        <f>IF(E280="","",IFERROR(VLOOKUP(E280,Data!T:U,2,FALSE),"{Not found}"))</f>
        <v/>
      </c>
      <c r="D280" s="179"/>
      <c r="E280" s="107"/>
      <c r="F280" s="171"/>
      <c r="G280" s="171"/>
      <c r="H280" s="108"/>
      <c r="I280" s="108"/>
      <c r="J280" s="108"/>
      <c r="K280" s="108"/>
      <c r="L280" s="188" t="str">
        <f t="shared" si="27"/>
        <v/>
      </c>
      <c r="M280" s="189" t="str">
        <f t="shared" si="28"/>
        <v/>
      </c>
      <c r="N280" s="189" t="str">
        <f t="shared" si="29"/>
        <v/>
      </c>
      <c r="O280" s="190" t="str">
        <f t="shared" si="30"/>
        <v/>
      </c>
    </row>
    <row r="281" spans="1:15" x14ac:dyDescent="0.3">
      <c r="A281" s="184" t="str">
        <f t="shared" si="31"/>
        <v/>
      </c>
      <c r="B281" s="106"/>
      <c r="C281" s="170" t="str">
        <f>IF(E281="","",IFERROR(VLOOKUP(E281,Data!T:U,2,FALSE),"{Not found}"))</f>
        <v/>
      </c>
      <c r="D281" s="179"/>
      <c r="E281" s="107"/>
      <c r="F281" s="171"/>
      <c r="G281" s="171"/>
      <c r="H281" s="108"/>
      <c r="I281" s="108"/>
      <c r="J281" s="108"/>
      <c r="K281" s="108"/>
      <c r="L281" s="188" t="str">
        <f t="shared" si="27"/>
        <v/>
      </c>
      <c r="M281" s="189" t="str">
        <f t="shared" si="28"/>
        <v/>
      </c>
      <c r="N281" s="189" t="str">
        <f t="shared" si="29"/>
        <v/>
      </c>
      <c r="O281" s="190" t="str">
        <f t="shared" si="30"/>
        <v/>
      </c>
    </row>
    <row r="282" spans="1:15" x14ac:dyDescent="0.3">
      <c r="A282" s="184" t="str">
        <f t="shared" si="31"/>
        <v/>
      </c>
      <c r="B282" s="106"/>
      <c r="C282" s="170" t="str">
        <f>IF(E282="","",IFERROR(VLOOKUP(E282,Data!T:U,2,FALSE),"{Not found}"))</f>
        <v/>
      </c>
      <c r="D282" s="179"/>
      <c r="E282" s="107"/>
      <c r="F282" s="171"/>
      <c r="G282" s="171"/>
      <c r="H282" s="108"/>
      <c r="I282" s="108"/>
      <c r="J282" s="108"/>
      <c r="K282" s="108"/>
      <c r="L282" s="188" t="str">
        <f t="shared" si="27"/>
        <v/>
      </c>
      <c r="M282" s="189" t="str">
        <f t="shared" si="28"/>
        <v/>
      </c>
      <c r="N282" s="189" t="str">
        <f t="shared" si="29"/>
        <v/>
      </c>
      <c r="O282" s="190" t="str">
        <f t="shared" si="30"/>
        <v/>
      </c>
    </row>
    <row r="283" spans="1:15" x14ac:dyDescent="0.3">
      <c r="A283" s="184" t="str">
        <f t="shared" si="31"/>
        <v/>
      </c>
      <c r="B283" s="106"/>
      <c r="C283" s="170" t="str">
        <f>IF(E283="","",IFERROR(VLOOKUP(E283,Data!T:U,2,FALSE),"{Not found}"))</f>
        <v/>
      </c>
      <c r="D283" s="179"/>
      <c r="E283" s="107"/>
      <c r="F283" s="171"/>
      <c r="G283" s="171"/>
      <c r="H283" s="108"/>
      <c r="I283" s="108"/>
      <c r="J283" s="108"/>
      <c r="K283" s="108"/>
      <c r="L283" s="188" t="str">
        <f t="shared" si="27"/>
        <v/>
      </c>
      <c r="M283" s="189" t="str">
        <f t="shared" si="28"/>
        <v/>
      </c>
      <c r="N283" s="189" t="str">
        <f t="shared" si="29"/>
        <v/>
      </c>
      <c r="O283" s="190" t="str">
        <f t="shared" si="30"/>
        <v/>
      </c>
    </row>
    <row r="284" spans="1:15" x14ac:dyDescent="0.3">
      <c r="A284" s="184" t="str">
        <f t="shared" si="31"/>
        <v/>
      </c>
      <c r="B284" s="106"/>
      <c r="C284" s="170" t="str">
        <f>IF(E284="","",IFERROR(VLOOKUP(E284,Data!T:U,2,FALSE),"{Not found}"))</f>
        <v/>
      </c>
      <c r="D284" s="179"/>
      <c r="E284" s="107"/>
      <c r="F284" s="171"/>
      <c r="G284" s="171"/>
      <c r="H284" s="108"/>
      <c r="I284" s="108"/>
      <c r="J284" s="108"/>
      <c r="K284" s="108"/>
      <c r="L284" s="188" t="str">
        <f t="shared" si="27"/>
        <v/>
      </c>
      <c r="M284" s="189" t="str">
        <f t="shared" si="28"/>
        <v/>
      </c>
      <c r="N284" s="189" t="str">
        <f t="shared" si="29"/>
        <v/>
      </c>
      <c r="O284" s="190" t="str">
        <f t="shared" si="30"/>
        <v/>
      </c>
    </row>
    <row r="285" spans="1:15" x14ac:dyDescent="0.3">
      <c r="A285" s="184" t="str">
        <f t="shared" si="31"/>
        <v/>
      </c>
      <c r="B285" s="106"/>
      <c r="C285" s="170" t="str">
        <f>IF(E285="","",IFERROR(VLOOKUP(E285,Data!T:U,2,FALSE),"{Not found}"))</f>
        <v/>
      </c>
      <c r="D285" s="179"/>
      <c r="E285" s="107"/>
      <c r="F285" s="171"/>
      <c r="G285" s="171"/>
      <c r="H285" s="108"/>
      <c r="I285" s="108"/>
      <c r="J285" s="108"/>
      <c r="K285" s="108"/>
      <c r="L285" s="188" t="str">
        <f t="shared" si="27"/>
        <v/>
      </c>
      <c r="M285" s="189" t="str">
        <f t="shared" si="28"/>
        <v/>
      </c>
      <c r="N285" s="189" t="str">
        <f t="shared" si="29"/>
        <v/>
      </c>
      <c r="O285" s="190" t="str">
        <f t="shared" si="30"/>
        <v/>
      </c>
    </row>
    <row r="286" spans="1:15" x14ac:dyDescent="0.3">
      <c r="A286" s="184" t="str">
        <f t="shared" si="31"/>
        <v/>
      </c>
      <c r="B286" s="106"/>
      <c r="C286" s="170" t="str">
        <f>IF(E286="","",IFERROR(VLOOKUP(E286,Data!T:U,2,FALSE),"{Not found}"))</f>
        <v/>
      </c>
      <c r="D286" s="179"/>
      <c r="E286" s="107"/>
      <c r="F286" s="171"/>
      <c r="G286" s="171"/>
      <c r="H286" s="108"/>
      <c r="I286" s="108"/>
      <c r="J286" s="108"/>
      <c r="K286" s="108"/>
      <c r="L286" s="188" t="str">
        <f t="shared" si="27"/>
        <v/>
      </c>
      <c r="M286" s="189" t="str">
        <f t="shared" si="28"/>
        <v/>
      </c>
      <c r="N286" s="189" t="str">
        <f t="shared" si="29"/>
        <v/>
      </c>
      <c r="O286" s="190" t="str">
        <f t="shared" si="30"/>
        <v/>
      </c>
    </row>
    <row r="287" spans="1:15" x14ac:dyDescent="0.3">
      <c r="A287" s="184" t="str">
        <f t="shared" si="31"/>
        <v/>
      </c>
      <c r="B287" s="106"/>
      <c r="C287" s="170" t="str">
        <f>IF(E287="","",IFERROR(VLOOKUP(E287,Data!T:U,2,FALSE),"{Not found}"))</f>
        <v/>
      </c>
      <c r="D287" s="179"/>
      <c r="E287" s="107"/>
      <c r="F287" s="171"/>
      <c r="G287" s="171"/>
      <c r="H287" s="108"/>
      <c r="I287" s="108"/>
      <c r="J287" s="108"/>
      <c r="K287" s="108"/>
      <c r="L287" s="188" t="str">
        <f t="shared" si="27"/>
        <v/>
      </c>
      <c r="M287" s="189" t="str">
        <f t="shared" si="28"/>
        <v/>
      </c>
      <c r="N287" s="189" t="str">
        <f t="shared" si="29"/>
        <v/>
      </c>
      <c r="O287" s="190" t="str">
        <f t="shared" si="30"/>
        <v/>
      </c>
    </row>
    <row r="288" spans="1:15" x14ac:dyDescent="0.3">
      <c r="A288" s="184" t="str">
        <f t="shared" si="31"/>
        <v/>
      </c>
      <c r="B288" s="106"/>
      <c r="C288" s="170" t="str">
        <f>IF(E288="","",IFERROR(VLOOKUP(E288,Data!T:U,2,FALSE),"{Not found}"))</f>
        <v/>
      </c>
      <c r="D288" s="179"/>
      <c r="E288" s="107"/>
      <c r="F288" s="171"/>
      <c r="G288" s="171"/>
      <c r="H288" s="108"/>
      <c r="I288" s="108"/>
      <c r="J288" s="108"/>
      <c r="K288" s="108"/>
      <c r="L288" s="188" t="str">
        <f t="shared" si="27"/>
        <v/>
      </c>
      <c r="M288" s="189" t="str">
        <f t="shared" si="28"/>
        <v/>
      </c>
      <c r="N288" s="189" t="str">
        <f t="shared" si="29"/>
        <v/>
      </c>
      <c r="O288" s="190" t="str">
        <f t="shared" si="30"/>
        <v/>
      </c>
    </row>
    <row r="289" spans="1:15" x14ac:dyDescent="0.3">
      <c r="A289" s="184" t="str">
        <f t="shared" si="31"/>
        <v/>
      </c>
      <c r="B289" s="106"/>
      <c r="C289" s="170" t="str">
        <f>IF(E289="","",IFERROR(VLOOKUP(E289,Data!T:U,2,FALSE),"{Not found}"))</f>
        <v/>
      </c>
      <c r="D289" s="179"/>
      <c r="E289" s="107"/>
      <c r="F289" s="171"/>
      <c r="G289" s="171"/>
      <c r="H289" s="108"/>
      <c r="I289" s="108"/>
      <c r="J289" s="108"/>
      <c r="K289" s="108"/>
      <c r="L289" s="188" t="str">
        <f t="shared" si="27"/>
        <v/>
      </c>
      <c r="M289" s="189" t="str">
        <f t="shared" si="28"/>
        <v/>
      </c>
      <c r="N289" s="189" t="str">
        <f t="shared" si="29"/>
        <v/>
      </c>
      <c r="O289" s="190" t="str">
        <f t="shared" si="30"/>
        <v/>
      </c>
    </row>
    <row r="290" spans="1:15" x14ac:dyDescent="0.3">
      <c r="A290" s="184" t="str">
        <f t="shared" si="31"/>
        <v/>
      </c>
      <c r="B290" s="106"/>
      <c r="C290" s="170" t="str">
        <f>IF(E290="","",IFERROR(VLOOKUP(E290,Data!T:U,2,FALSE),"{Not found}"))</f>
        <v/>
      </c>
      <c r="D290" s="179"/>
      <c r="E290" s="107"/>
      <c r="F290" s="171"/>
      <c r="G290" s="171"/>
      <c r="H290" s="108"/>
      <c r="I290" s="108"/>
      <c r="J290" s="108"/>
      <c r="K290" s="108"/>
      <c r="L290" s="188" t="str">
        <f t="shared" si="27"/>
        <v/>
      </c>
      <c r="M290" s="189" t="str">
        <f t="shared" si="28"/>
        <v/>
      </c>
      <c r="N290" s="189" t="str">
        <f t="shared" si="29"/>
        <v/>
      </c>
      <c r="O290" s="190" t="str">
        <f t="shared" si="30"/>
        <v/>
      </c>
    </row>
    <row r="291" spans="1:15" x14ac:dyDescent="0.3">
      <c r="A291" s="184" t="str">
        <f t="shared" si="31"/>
        <v/>
      </c>
      <c r="B291" s="106"/>
      <c r="C291" s="170" t="str">
        <f>IF(E291="","",IFERROR(VLOOKUP(E291,Data!T:U,2,FALSE),"{Not found}"))</f>
        <v/>
      </c>
      <c r="D291" s="179"/>
      <c r="E291" s="107"/>
      <c r="F291" s="171"/>
      <c r="G291" s="171"/>
      <c r="H291" s="108"/>
      <c r="I291" s="108"/>
      <c r="J291" s="108"/>
      <c r="K291" s="108"/>
      <c r="L291" s="188" t="str">
        <f t="shared" si="27"/>
        <v/>
      </c>
      <c r="M291" s="189" t="str">
        <f t="shared" si="28"/>
        <v/>
      </c>
      <c r="N291" s="189" t="str">
        <f t="shared" si="29"/>
        <v/>
      </c>
      <c r="O291" s="190" t="str">
        <f t="shared" si="30"/>
        <v/>
      </c>
    </row>
    <row r="292" spans="1:15" x14ac:dyDescent="0.3">
      <c r="A292" s="184" t="str">
        <f t="shared" si="31"/>
        <v/>
      </c>
      <c r="B292" s="106"/>
      <c r="C292" s="170" t="str">
        <f>IF(E292="","",IFERROR(VLOOKUP(E292,Data!T:U,2,FALSE),"{Not found}"))</f>
        <v/>
      </c>
      <c r="D292" s="179"/>
      <c r="E292" s="107"/>
      <c r="F292" s="171"/>
      <c r="G292" s="171"/>
      <c r="H292" s="108"/>
      <c r="I292" s="108"/>
      <c r="J292" s="108"/>
      <c r="K292" s="108"/>
      <c r="L292" s="188" t="str">
        <f t="shared" si="27"/>
        <v/>
      </c>
      <c r="M292" s="189" t="str">
        <f t="shared" si="28"/>
        <v/>
      </c>
      <c r="N292" s="189" t="str">
        <f t="shared" si="29"/>
        <v/>
      </c>
      <c r="O292" s="190" t="str">
        <f t="shared" si="30"/>
        <v/>
      </c>
    </row>
    <row r="293" spans="1:15" x14ac:dyDescent="0.3">
      <c r="A293" s="184" t="str">
        <f t="shared" si="31"/>
        <v/>
      </c>
      <c r="B293" s="106"/>
      <c r="C293" s="170" t="str">
        <f>IF(E293="","",IFERROR(VLOOKUP(E293,Data!T:U,2,FALSE),"{Not found}"))</f>
        <v/>
      </c>
      <c r="D293" s="179"/>
      <c r="E293" s="107"/>
      <c r="F293" s="171"/>
      <c r="G293" s="171"/>
      <c r="H293" s="108"/>
      <c r="I293" s="108"/>
      <c r="J293" s="108"/>
      <c r="K293" s="108"/>
      <c r="L293" s="188" t="str">
        <f t="shared" si="27"/>
        <v/>
      </c>
      <c r="M293" s="189" t="str">
        <f t="shared" si="28"/>
        <v/>
      </c>
      <c r="N293" s="189" t="str">
        <f t="shared" si="29"/>
        <v/>
      </c>
      <c r="O293" s="190" t="str">
        <f t="shared" si="30"/>
        <v/>
      </c>
    </row>
    <row r="294" spans="1:15" x14ac:dyDescent="0.3">
      <c r="A294" s="184" t="str">
        <f t="shared" si="31"/>
        <v/>
      </c>
      <c r="B294" s="106"/>
      <c r="C294" s="170" t="str">
        <f>IF(E294="","",IFERROR(VLOOKUP(E294,Data!T:U,2,FALSE),"{Not found}"))</f>
        <v/>
      </c>
      <c r="D294" s="179"/>
      <c r="E294" s="107"/>
      <c r="F294" s="171"/>
      <c r="G294" s="171"/>
      <c r="H294" s="108"/>
      <c r="I294" s="108"/>
      <c r="J294" s="108"/>
      <c r="K294" s="108"/>
      <c r="L294" s="188" t="str">
        <f t="shared" si="27"/>
        <v/>
      </c>
      <c r="M294" s="189" t="str">
        <f t="shared" si="28"/>
        <v/>
      </c>
      <c r="N294" s="189" t="str">
        <f t="shared" si="29"/>
        <v/>
      </c>
      <c r="O294" s="190" t="str">
        <f t="shared" si="30"/>
        <v/>
      </c>
    </row>
    <row r="295" spans="1:15" x14ac:dyDescent="0.3">
      <c r="A295" s="184" t="str">
        <f t="shared" si="31"/>
        <v/>
      </c>
      <c r="B295" s="106"/>
      <c r="C295" s="170" t="str">
        <f>IF(E295="","",IFERROR(VLOOKUP(E295,Data!T:U,2,FALSE),"{Not found}"))</f>
        <v/>
      </c>
      <c r="D295" s="179"/>
      <c r="E295" s="107"/>
      <c r="F295" s="171"/>
      <c r="G295" s="171"/>
      <c r="H295" s="108"/>
      <c r="I295" s="108"/>
      <c r="J295" s="108"/>
      <c r="K295" s="108"/>
      <c r="L295" s="188" t="str">
        <f t="shared" si="27"/>
        <v/>
      </c>
      <c r="M295" s="189" t="str">
        <f t="shared" si="28"/>
        <v/>
      </c>
      <c r="N295" s="189" t="str">
        <f t="shared" si="29"/>
        <v/>
      </c>
      <c r="O295" s="190" t="str">
        <f t="shared" si="30"/>
        <v/>
      </c>
    </row>
    <row r="296" spans="1:15" x14ac:dyDescent="0.3">
      <c r="A296" s="184" t="str">
        <f t="shared" si="31"/>
        <v/>
      </c>
      <c r="B296" s="106"/>
      <c r="C296" s="170" t="str">
        <f>IF(E296="","",IFERROR(VLOOKUP(E296,Data!T:U,2,FALSE),"{Not found}"))</f>
        <v/>
      </c>
      <c r="D296" s="179"/>
      <c r="E296" s="107"/>
      <c r="F296" s="171"/>
      <c r="G296" s="171"/>
      <c r="H296" s="108"/>
      <c r="I296" s="108"/>
      <c r="J296" s="108"/>
      <c r="K296" s="108"/>
      <c r="L296" s="188" t="str">
        <f t="shared" si="27"/>
        <v/>
      </c>
      <c r="M296" s="189" t="str">
        <f t="shared" si="28"/>
        <v/>
      </c>
      <c r="N296" s="189" t="str">
        <f t="shared" si="29"/>
        <v/>
      </c>
      <c r="O296" s="190" t="str">
        <f t="shared" si="30"/>
        <v/>
      </c>
    </row>
    <row r="297" spans="1:15" x14ac:dyDescent="0.3">
      <c r="A297" s="184" t="str">
        <f t="shared" si="31"/>
        <v/>
      </c>
      <c r="B297" s="106"/>
      <c r="C297" s="170" t="str">
        <f>IF(E297="","",IFERROR(VLOOKUP(E297,Data!T:U,2,FALSE),"{Not found}"))</f>
        <v/>
      </c>
      <c r="D297" s="179"/>
      <c r="E297" s="107"/>
      <c r="F297" s="171"/>
      <c r="G297" s="171"/>
      <c r="H297" s="108"/>
      <c r="I297" s="108"/>
      <c r="J297" s="108"/>
      <c r="K297" s="108"/>
      <c r="L297" s="188" t="str">
        <f t="shared" si="27"/>
        <v/>
      </c>
      <c r="M297" s="189" t="str">
        <f t="shared" si="28"/>
        <v/>
      </c>
      <c r="N297" s="189" t="str">
        <f t="shared" si="29"/>
        <v/>
      </c>
      <c r="O297" s="190" t="str">
        <f t="shared" si="30"/>
        <v/>
      </c>
    </row>
    <row r="298" spans="1:15" x14ac:dyDescent="0.3">
      <c r="A298" s="184" t="str">
        <f t="shared" si="31"/>
        <v/>
      </c>
      <c r="B298" s="106"/>
      <c r="C298" s="170" t="str">
        <f>IF(E298="","",IFERROR(VLOOKUP(E298,Data!T:U,2,FALSE),"{Not found}"))</f>
        <v/>
      </c>
      <c r="D298" s="179"/>
      <c r="E298" s="107"/>
      <c r="F298" s="171"/>
      <c r="G298" s="171"/>
      <c r="H298" s="108"/>
      <c r="I298" s="108"/>
      <c r="J298" s="108"/>
      <c r="K298" s="108"/>
      <c r="L298" s="188" t="str">
        <f t="shared" si="27"/>
        <v/>
      </c>
      <c r="M298" s="189" t="str">
        <f t="shared" si="28"/>
        <v/>
      </c>
      <c r="N298" s="189" t="str">
        <f t="shared" si="29"/>
        <v/>
      </c>
      <c r="O298" s="190" t="str">
        <f t="shared" si="30"/>
        <v/>
      </c>
    </row>
    <row r="299" spans="1:15" x14ac:dyDescent="0.3">
      <c r="A299" s="184" t="str">
        <f t="shared" si="31"/>
        <v/>
      </c>
      <c r="B299" s="106"/>
      <c r="C299" s="170" t="str">
        <f>IF(E299="","",IFERROR(VLOOKUP(E299,Data!T:U,2,FALSE),"{Not found}"))</f>
        <v/>
      </c>
      <c r="D299" s="179"/>
      <c r="E299" s="107"/>
      <c r="F299" s="171"/>
      <c r="G299" s="171"/>
      <c r="H299" s="108"/>
      <c r="I299" s="108"/>
      <c r="J299" s="108"/>
      <c r="K299" s="108"/>
      <c r="L299" s="188" t="str">
        <f t="shared" si="27"/>
        <v/>
      </c>
      <c r="M299" s="189" t="str">
        <f t="shared" si="28"/>
        <v/>
      </c>
      <c r="N299" s="189" t="str">
        <f t="shared" si="29"/>
        <v/>
      </c>
      <c r="O299" s="190" t="str">
        <f t="shared" si="30"/>
        <v/>
      </c>
    </row>
    <row r="300" spans="1:15" x14ac:dyDescent="0.3">
      <c r="A300" s="184" t="str">
        <f t="shared" si="31"/>
        <v/>
      </c>
      <c r="B300" s="106"/>
      <c r="C300" s="170" t="str">
        <f>IF(E300="","",IFERROR(VLOOKUP(E300,Data!T:U,2,FALSE),"{Not found}"))</f>
        <v/>
      </c>
      <c r="D300" s="179"/>
      <c r="E300" s="107"/>
      <c r="F300" s="171"/>
      <c r="G300" s="171"/>
      <c r="H300" s="108"/>
      <c r="I300" s="108"/>
      <c r="J300" s="108"/>
      <c r="K300" s="108"/>
      <c r="L300" s="188" t="str">
        <f t="shared" si="27"/>
        <v/>
      </c>
      <c r="M300" s="189" t="str">
        <f t="shared" si="28"/>
        <v/>
      </c>
      <c r="N300" s="189" t="str">
        <f t="shared" si="29"/>
        <v/>
      </c>
      <c r="O300" s="190" t="str">
        <f t="shared" si="30"/>
        <v/>
      </c>
    </row>
    <row r="301" spans="1:15" x14ac:dyDescent="0.3">
      <c r="A301" s="184" t="str">
        <f t="shared" si="31"/>
        <v/>
      </c>
      <c r="B301" s="106"/>
      <c r="C301" s="170" t="str">
        <f>IF(E301="","",IFERROR(VLOOKUP(E301,Data!T:U,2,FALSE),"{Not found}"))</f>
        <v/>
      </c>
      <c r="D301" s="179"/>
      <c r="E301" s="107"/>
      <c r="F301" s="171"/>
      <c r="G301" s="171"/>
      <c r="H301" s="108"/>
      <c r="I301" s="108"/>
      <c r="J301" s="108"/>
      <c r="K301" s="108"/>
      <c r="L301" s="188" t="str">
        <f t="shared" si="27"/>
        <v/>
      </c>
      <c r="M301" s="189" t="str">
        <f t="shared" si="28"/>
        <v/>
      </c>
      <c r="N301" s="189" t="str">
        <f t="shared" si="29"/>
        <v/>
      </c>
      <c r="O301" s="190" t="str">
        <f t="shared" si="30"/>
        <v/>
      </c>
    </row>
    <row r="302" spans="1:15" x14ac:dyDescent="0.3">
      <c r="A302" s="184" t="str">
        <f t="shared" si="31"/>
        <v/>
      </c>
      <c r="B302" s="106"/>
      <c r="C302" s="170" t="str">
        <f>IF(E302="","",IFERROR(VLOOKUP(E302,Data!T:U,2,FALSE),"{Not found}"))</f>
        <v/>
      </c>
      <c r="D302" s="179"/>
      <c r="E302" s="107"/>
      <c r="F302" s="171"/>
      <c r="G302" s="171"/>
      <c r="H302" s="108"/>
      <c r="I302" s="108"/>
      <c r="J302" s="108"/>
      <c r="K302" s="108"/>
      <c r="L302" s="188" t="str">
        <f t="shared" si="27"/>
        <v/>
      </c>
      <c r="M302" s="189" t="str">
        <f t="shared" si="28"/>
        <v/>
      </c>
      <c r="N302" s="189" t="str">
        <f t="shared" si="29"/>
        <v/>
      </c>
      <c r="O302" s="190" t="str">
        <f t="shared" si="30"/>
        <v/>
      </c>
    </row>
    <row r="303" spans="1:15" x14ac:dyDescent="0.3">
      <c r="A303" s="184" t="str">
        <f t="shared" si="31"/>
        <v/>
      </c>
      <c r="B303" s="106"/>
      <c r="C303" s="170" t="str">
        <f>IF(E303="","",IFERROR(VLOOKUP(E303,Data!T:U,2,FALSE),"{Not found}"))</f>
        <v/>
      </c>
      <c r="D303" s="179"/>
      <c r="E303" s="107"/>
      <c r="F303" s="171"/>
      <c r="G303" s="171"/>
      <c r="H303" s="108"/>
      <c r="I303" s="108"/>
      <c r="J303" s="108"/>
      <c r="K303" s="108"/>
      <c r="L303" s="188" t="str">
        <f t="shared" ref="L303:L350" si="32">IF(K303="","",IF(K303="Win",L302+1,L302))</f>
        <v/>
      </c>
      <c r="M303" s="189" t="str">
        <f t="shared" ref="M303:M350" si="33">IF(K303="","",IF(K303="Loss",M302+1,M302))</f>
        <v/>
      </c>
      <c r="N303" s="189" t="str">
        <f t="shared" ref="N303:N350" si="34">IF(K303="","",IF(OR(K303="Unfinished",K303="Teaching"),N302+1,N302))</f>
        <v/>
      </c>
      <c r="O303" s="190" t="str">
        <f t="shared" ref="O303:O350" si="35">IF(K303="","",IF(K303="Tie",O302+1,O302))</f>
        <v/>
      </c>
    </row>
    <row r="304" spans="1:15" x14ac:dyDescent="0.3">
      <c r="A304" s="184" t="str">
        <f t="shared" si="31"/>
        <v/>
      </c>
      <c r="B304" s="106"/>
      <c r="C304" s="170" t="str">
        <f>IF(E304="","",IFERROR(VLOOKUP(E304,Data!T:U,2,FALSE),"{Not found}"))</f>
        <v/>
      </c>
      <c r="D304" s="179"/>
      <c r="E304" s="107"/>
      <c r="F304" s="171"/>
      <c r="G304" s="171"/>
      <c r="H304" s="108"/>
      <c r="I304" s="108"/>
      <c r="J304" s="108"/>
      <c r="K304" s="108"/>
      <c r="L304" s="188" t="str">
        <f t="shared" si="32"/>
        <v/>
      </c>
      <c r="M304" s="189" t="str">
        <f t="shared" si="33"/>
        <v/>
      </c>
      <c r="N304" s="189" t="str">
        <f t="shared" si="34"/>
        <v/>
      </c>
      <c r="O304" s="190" t="str">
        <f t="shared" si="35"/>
        <v/>
      </c>
    </row>
    <row r="305" spans="1:15" x14ac:dyDescent="0.3">
      <c r="A305" s="184" t="str">
        <f t="shared" si="31"/>
        <v/>
      </c>
      <c r="B305" s="106"/>
      <c r="C305" s="170" t="str">
        <f>IF(E305="","",IFERROR(VLOOKUP(E305,Data!T:U,2,FALSE),"{Not found}"))</f>
        <v/>
      </c>
      <c r="D305" s="179"/>
      <c r="E305" s="107"/>
      <c r="F305" s="171"/>
      <c r="G305" s="171"/>
      <c r="H305" s="108"/>
      <c r="I305" s="108"/>
      <c r="J305" s="108"/>
      <c r="K305" s="108"/>
      <c r="L305" s="188" t="str">
        <f t="shared" si="32"/>
        <v/>
      </c>
      <c r="M305" s="189" t="str">
        <f t="shared" si="33"/>
        <v/>
      </c>
      <c r="N305" s="189" t="str">
        <f t="shared" si="34"/>
        <v/>
      </c>
      <c r="O305" s="190" t="str">
        <f t="shared" si="35"/>
        <v/>
      </c>
    </row>
    <row r="306" spans="1:15" x14ac:dyDescent="0.3">
      <c r="A306" s="184" t="str">
        <f t="shared" si="31"/>
        <v/>
      </c>
      <c r="B306" s="106"/>
      <c r="C306" s="170" t="str">
        <f>IF(E306="","",IFERROR(VLOOKUP(E306,Data!T:U,2,FALSE),"{Not found}"))</f>
        <v/>
      </c>
      <c r="D306" s="179"/>
      <c r="E306" s="107"/>
      <c r="F306" s="171"/>
      <c r="G306" s="171"/>
      <c r="H306" s="108"/>
      <c r="I306" s="108"/>
      <c r="J306" s="108"/>
      <c r="K306" s="108"/>
      <c r="L306" s="188" t="str">
        <f t="shared" si="32"/>
        <v/>
      </c>
      <c r="M306" s="189" t="str">
        <f t="shared" si="33"/>
        <v/>
      </c>
      <c r="N306" s="189" t="str">
        <f t="shared" si="34"/>
        <v/>
      </c>
      <c r="O306" s="190" t="str">
        <f t="shared" si="35"/>
        <v/>
      </c>
    </row>
    <row r="307" spans="1:15" x14ac:dyDescent="0.3">
      <c r="A307" s="184" t="str">
        <f t="shared" si="31"/>
        <v/>
      </c>
      <c r="B307" s="106"/>
      <c r="C307" s="170" t="str">
        <f>IF(E307="","",IFERROR(VLOOKUP(E307,Data!T:U,2,FALSE),"{Not found}"))</f>
        <v/>
      </c>
      <c r="D307" s="179"/>
      <c r="E307" s="107"/>
      <c r="F307" s="171"/>
      <c r="G307" s="171"/>
      <c r="H307" s="108"/>
      <c r="I307" s="108"/>
      <c r="J307" s="108"/>
      <c r="K307" s="108"/>
      <c r="L307" s="188" t="str">
        <f t="shared" si="32"/>
        <v/>
      </c>
      <c r="M307" s="189" t="str">
        <f t="shared" si="33"/>
        <v/>
      </c>
      <c r="N307" s="189" t="str">
        <f t="shared" si="34"/>
        <v/>
      </c>
      <c r="O307" s="190" t="str">
        <f t="shared" si="35"/>
        <v/>
      </c>
    </row>
    <row r="308" spans="1:15" x14ac:dyDescent="0.3">
      <c r="A308" s="184" t="str">
        <f t="shared" si="31"/>
        <v/>
      </c>
      <c r="B308" s="106"/>
      <c r="C308" s="170" t="str">
        <f>IF(E308="","",IFERROR(VLOOKUP(E308,Data!T:U,2,FALSE),"{Not found}"))</f>
        <v/>
      </c>
      <c r="D308" s="179"/>
      <c r="E308" s="107"/>
      <c r="F308" s="171"/>
      <c r="G308" s="171"/>
      <c r="H308" s="108"/>
      <c r="I308" s="108"/>
      <c r="J308" s="108"/>
      <c r="K308" s="108"/>
      <c r="L308" s="188" t="str">
        <f t="shared" si="32"/>
        <v/>
      </c>
      <c r="M308" s="189" t="str">
        <f t="shared" si="33"/>
        <v/>
      </c>
      <c r="N308" s="189" t="str">
        <f t="shared" si="34"/>
        <v/>
      </c>
      <c r="O308" s="190" t="str">
        <f t="shared" si="35"/>
        <v/>
      </c>
    </row>
    <row r="309" spans="1:15" x14ac:dyDescent="0.3">
      <c r="A309" s="184" t="str">
        <f t="shared" si="31"/>
        <v/>
      </c>
      <c r="B309" s="106"/>
      <c r="C309" s="170" t="str">
        <f>IF(E309="","",IFERROR(VLOOKUP(E309,Data!T:U,2,FALSE),"{Not found}"))</f>
        <v/>
      </c>
      <c r="D309" s="179"/>
      <c r="E309" s="107"/>
      <c r="F309" s="171"/>
      <c r="G309" s="171"/>
      <c r="H309" s="108"/>
      <c r="I309" s="108"/>
      <c r="J309" s="108"/>
      <c r="K309" s="108"/>
      <c r="L309" s="188" t="str">
        <f t="shared" si="32"/>
        <v/>
      </c>
      <c r="M309" s="189" t="str">
        <f t="shared" si="33"/>
        <v/>
      </c>
      <c r="N309" s="189" t="str">
        <f t="shared" si="34"/>
        <v/>
      </c>
      <c r="O309" s="190" t="str">
        <f t="shared" si="35"/>
        <v/>
      </c>
    </row>
    <row r="310" spans="1:15" x14ac:dyDescent="0.3">
      <c r="A310" s="184" t="str">
        <f t="shared" si="31"/>
        <v/>
      </c>
      <c r="B310" s="106"/>
      <c r="C310" s="170" t="str">
        <f>IF(E310="","",IFERROR(VLOOKUP(E310,Data!T:U,2,FALSE),"{Not found}"))</f>
        <v/>
      </c>
      <c r="D310" s="179"/>
      <c r="E310" s="107"/>
      <c r="F310" s="171"/>
      <c r="G310" s="171"/>
      <c r="H310" s="108"/>
      <c r="I310" s="108"/>
      <c r="J310" s="108"/>
      <c r="K310" s="108"/>
      <c r="L310" s="188" t="str">
        <f t="shared" si="32"/>
        <v/>
      </c>
      <c r="M310" s="189" t="str">
        <f t="shared" si="33"/>
        <v/>
      </c>
      <c r="N310" s="189" t="str">
        <f t="shared" si="34"/>
        <v/>
      </c>
      <c r="O310" s="190" t="str">
        <f t="shared" si="35"/>
        <v/>
      </c>
    </row>
    <row r="311" spans="1:15" x14ac:dyDescent="0.3">
      <c r="A311" s="184" t="str">
        <f t="shared" si="31"/>
        <v/>
      </c>
      <c r="B311" s="106"/>
      <c r="C311" s="170" t="str">
        <f>IF(E311="","",IFERROR(VLOOKUP(E311,Data!T:U,2,FALSE),"{Not found}"))</f>
        <v/>
      </c>
      <c r="D311" s="179"/>
      <c r="E311" s="107"/>
      <c r="F311" s="171"/>
      <c r="G311" s="171"/>
      <c r="H311" s="108"/>
      <c r="I311" s="108"/>
      <c r="J311" s="108"/>
      <c r="K311" s="108"/>
      <c r="L311" s="188" t="str">
        <f t="shared" si="32"/>
        <v/>
      </c>
      <c r="M311" s="189" t="str">
        <f t="shared" si="33"/>
        <v/>
      </c>
      <c r="N311" s="189" t="str">
        <f t="shared" si="34"/>
        <v/>
      </c>
      <c r="O311" s="190" t="str">
        <f t="shared" si="35"/>
        <v/>
      </c>
    </row>
    <row r="312" spans="1:15" x14ac:dyDescent="0.3">
      <c r="A312" s="184" t="str">
        <f t="shared" si="31"/>
        <v/>
      </c>
      <c r="B312" s="106"/>
      <c r="C312" s="170" t="str">
        <f>IF(E312="","",IFERROR(VLOOKUP(E312,Data!T:U,2,FALSE),"{Not found}"))</f>
        <v/>
      </c>
      <c r="D312" s="179"/>
      <c r="E312" s="107"/>
      <c r="F312" s="171"/>
      <c r="G312" s="171"/>
      <c r="H312" s="108"/>
      <c r="I312" s="108"/>
      <c r="J312" s="108"/>
      <c r="K312" s="108"/>
      <c r="L312" s="188" t="str">
        <f t="shared" si="32"/>
        <v/>
      </c>
      <c r="M312" s="189" t="str">
        <f t="shared" si="33"/>
        <v/>
      </c>
      <c r="N312" s="189" t="str">
        <f t="shared" si="34"/>
        <v/>
      </c>
      <c r="O312" s="190" t="str">
        <f t="shared" si="35"/>
        <v/>
      </c>
    </row>
    <row r="313" spans="1:15" x14ac:dyDescent="0.3">
      <c r="A313" s="184" t="str">
        <f t="shared" si="31"/>
        <v/>
      </c>
      <c r="B313" s="106"/>
      <c r="C313" s="170" t="str">
        <f>IF(E313="","",IFERROR(VLOOKUP(E313,Data!T:U,2,FALSE),"{Not found}"))</f>
        <v/>
      </c>
      <c r="D313" s="179"/>
      <c r="E313" s="107"/>
      <c r="F313" s="171"/>
      <c r="G313" s="171"/>
      <c r="H313" s="108"/>
      <c r="I313" s="108"/>
      <c r="J313" s="108"/>
      <c r="K313" s="108"/>
      <c r="L313" s="188" t="str">
        <f t="shared" si="32"/>
        <v/>
      </c>
      <c r="M313" s="189" t="str">
        <f t="shared" si="33"/>
        <v/>
      </c>
      <c r="N313" s="189" t="str">
        <f t="shared" si="34"/>
        <v/>
      </c>
      <c r="O313" s="190" t="str">
        <f t="shared" si="35"/>
        <v/>
      </c>
    </row>
    <row r="314" spans="1:15" x14ac:dyDescent="0.3">
      <c r="A314" s="184" t="str">
        <f t="shared" si="31"/>
        <v/>
      </c>
      <c r="B314" s="106"/>
      <c r="C314" s="170" t="str">
        <f>IF(E314="","",IFERROR(VLOOKUP(E314,Data!T:U,2,FALSE),"{Not found}"))</f>
        <v/>
      </c>
      <c r="D314" s="179"/>
      <c r="E314" s="107"/>
      <c r="F314" s="171"/>
      <c r="G314" s="171"/>
      <c r="H314" s="108"/>
      <c r="I314" s="108"/>
      <c r="J314" s="108"/>
      <c r="K314" s="108"/>
      <c r="L314" s="188" t="str">
        <f t="shared" si="32"/>
        <v/>
      </c>
      <c r="M314" s="189" t="str">
        <f t="shared" si="33"/>
        <v/>
      </c>
      <c r="N314" s="189" t="str">
        <f t="shared" si="34"/>
        <v/>
      </c>
      <c r="O314" s="190" t="str">
        <f t="shared" si="35"/>
        <v/>
      </c>
    </row>
    <row r="315" spans="1:15" x14ac:dyDescent="0.3">
      <c r="A315" s="184" t="str">
        <f t="shared" si="31"/>
        <v/>
      </c>
      <c r="B315" s="106"/>
      <c r="C315" s="170" t="str">
        <f>IF(E315="","",IFERROR(VLOOKUP(E315,Data!T:U,2,FALSE),"{Not found}"))</f>
        <v/>
      </c>
      <c r="D315" s="179"/>
      <c r="E315" s="107"/>
      <c r="F315" s="171"/>
      <c r="G315" s="171"/>
      <c r="H315" s="108"/>
      <c r="I315" s="108"/>
      <c r="J315" s="108"/>
      <c r="K315" s="108"/>
      <c r="L315" s="188" t="str">
        <f t="shared" si="32"/>
        <v/>
      </c>
      <c r="M315" s="189" t="str">
        <f t="shared" si="33"/>
        <v/>
      </c>
      <c r="N315" s="189" t="str">
        <f t="shared" si="34"/>
        <v/>
      </c>
      <c r="O315" s="190" t="str">
        <f t="shared" si="35"/>
        <v/>
      </c>
    </row>
    <row r="316" spans="1:15" x14ac:dyDescent="0.3">
      <c r="A316" s="184" t="str">
        <f t="shared" si="31"/>
        <v/>
      </c>
      <c r="B316" s="106"/>
      <c r="C316" s="170" t="str">
        <f>IF(E316="","",IFERROR(VLOOKUP(E316,Data!T:U,2,FALSE),"{Not found}"))</f>
        <v/>
      </c>
      <c r="D316" s="179"/>
      <c r="E316" s="107"/>
      <c r="F316" s="171"/>
      <c r="G316" s="171"/>
      <c r="H316" s="108"/>
      <c r="I316" s="108"/>
      <c r="J316" s="108"/>
      <c r="K316" s="108"/>
      <c r="L316" s="188" t="str">
        <f t="shared" si="32"/>
        <v/>
      </c>
      <c r="M316" s="189" t="str">
        <f t="shared" si="33"/>
        <v/>
      </c>
      <c r="N316" s="189" t="str">
        <f t="shared" si="34"/>
        <v/>
      </c>
      <c r="O316" s="190" t="str">
        <f t="shared" si="35"/>
        <v/>
      </c>
    </row>
    <row r="317" spans="1:15" x14ac:dyDescent="0.3">
      <c r="A317" s="184" t="str">
        <f t="shared" si="31"/>
        <v/>
      </c>
      <c r="B317" s="106"/>
      <c r="C317" s="170" t="str">
        <f>IF(E317="","",IFERROR(VLOOKUP(E317,Data!T:U,2,FALSE),"{Not found}"))</f>
        <v/>
      </c>
      <c r="D317" s="179"/>
      <c r="E317" s="107"/>
      <c r="F317" s="171"/>
      <c r="G317" s="171"/>
      <c r="H317" s="108"/>
      <c r="I317" s="108"/>
      <c r="J317" s="108"/>
      <c r="K317" s="108"/>
      <c r="L317" s="188" t="str">
        <f t="shared" si="32"/>
        <v/>
      </c>
      <c r="M317" s="189" t="str">
        <f t="shared" si="33"/>
        <v/>
      </c>
      <c r="N317" s="189" t="str">
        <f t="shared" si="34"/>
        <v/>
      </c>
      <c r="O317" s="190" t="str">
        <f t="shared" si="35"/>
        <v/>
      </c>
    </row>
    <row r="318" spans="1:15" x14ac:dyDescent="0.3">
      <c r="A318" s="184" t="str">
        <f t="shared" si="31"/>
        <v/>
      </c>
      <c r="B318" s="106"/>
      <c r="C318" s="170" t="str">
        <f>IF(E318="","",IFERROR(VLOOKUP(E318,Data!T:U,2,FALSE),"{Not found}"))</f>
        <v/>
      </c>
      <c r="D318" s="179"/>
      <c r="E318" s="107"/>
      <c r="F318" s="171"/>
      <c r="G318" s="171"/>
      <c r="H318" s="108"/>
      <c r="I318" s="108"/>
      <c r="J318" s="108"/>
      <c r="K318" s="108"/>
      <c r="L318" s="188" t="str">
        <f t="shared" si="32"/>
        <v/>
      </c>
      <c r="M318" s="189" t="str">
        <f t="shared" si="33"/>
        <v/>
      </c>
      <c r="N318" s="189" t="str">
        <f t="shared" si="34"/>
        <v/>
      </c>
      <c r="O318" s="190" t="str">
        <f t="shared" si="35"/>
        <v/>
      </c>
    </row>
    <row r="319" spans="1:15" x14ac:dyDescent="0.3">
      <c r="A319" s="184" t="str">
        <f t="shared" si="31"/>
        <v/>
      </c>
      <c r="B319" s="106"/>
      <c r="C319" s="170" t="str">
        <f>IF(E319="","",IFERROR(VLOOKUP(E319,Data!T:U,2,FALSE),"{Not found}"))</f>
        <v/>
      </c>
      <c r="D319" s="179"/>
      <c r="E319" s="107"/>
      <c r="F319" s="171"/>
      <c r="G319" s="171"/>
      <c r="H319" s="108"/>
      <c r="I319" s="108"/>
      <c r="J319" s="108"/>
      <c r="K319" s="108"/>
      <c r="L319" s="188" t="str">
        <f t="shared" si="32"/>
        <v/>
      </c>
      <c r="M319" s="189" t="str">
        <f t="shared" si="33"/>
        <v/>
      </c>
      <c r="N319" s="189" t="str">
        <f t="shared" si="34"/>
        <v/>
      </c>
      <c r="O319" s="190" t="str">
        <f t="shared" si="35"/>
        <v/>
      </c>
    </row>
    <row r="320" spans="1:15" x14ac:dyDescent="0.3">
      <c r="A320" s="184" t="str">
        <f t="shared" si="31"/>
        <v/>
      </c>
      <c r="B320" s="106"/>
      <c r="C320" s="170" t="str">
        <f>IF(E320="","",IFERROR(VLOOKUP(E320,Data!T:U,2,FALSE),"{Not found}"))</f>
        <v/>
      </c>
      <c r="D320" s="179"/>
      <c r="E320" s="107"/>
      <c r="F320" s="171"/>
      <c r="G320" s="171"/>
      <c r="H320" s="108"/>
      <c r="I320" s="108"/>
      <c r="J320" s="108"/>
      <c r="K320" s="108"/>
      <c r="L320" s="188" t="str">
        <f t="shared" si="32"/>
        <v/>
      </c>
      <c r="M320" s="189" t="str">
        <f t="shared" si="33"/>
        <v/>
      </c>
      <c r="N320" s="189" t="str">
        <f t="shared" si="34"/>
        <v/>
      </c>
      <c r="O320" s="190" t="str">
        <f t="shared" si="35"/>
        <v/>
      </c>
    </row>
    <row r="321" spans="1:15" x14ac:dyDescent="0.3">
      <c r="A321" s="184" t="str">
        <f t="shared" si="31"/>
        <v/>
      </c>
      <c r="B321" s="106"/>
      <c r="C321" s="170" t="str">
        <f>IF(E321="","",IFERROR(VLOOKUP(E321,Data!T:U,2,FALSE),"{Not found}"))</f>
        <v/>
      </c>
      <c r="D321" s="179"/>
      <c r="E321" s="107"/>
      <c r="F321" s="171"/>
      <c r="G321" s="171"/>
      <c r="H321" s="108"/>
      <c r="I321" s="108"/>
      <c r="J321" s="108"/>
      <c r="K321" s="108"/>
      <c r="L321" s="188" t="str">
        <f t="shared" si="32"/>
        <v/>
      </c>
      <c r="M321" s="189" t="str">
        <f t="shared" si="33"/>
        <v/>
      </c>
      <c r="N321" s="189" t="str">
        <f t="shared" si="34"/>
        <v/>
      </c>
      <c r="O321" s="190" t="str">
        <f t="shared" si="35"/>
        <v/>
      </c>
    </row>
    <row r="322" spans="1:15" x14ac:dyDescent="0.3">
      <c r="A322" s="184" t="str">
        <f t="shared" si="31"/>
        <v/>
      </c>
      <c r="B322" s="106"/>
      <c r="C322" s="170" t="str">
        <f>IF(E322="","",IFERROR(VLOOKUP(E322,Data!T:U,2,FALSE),"{Not found}"))</f>
        <v/>
      </c>
      <c r="D322" s="179"/>
      <c r="E322" s="107"/>
      <c r="F322" s="171"/>
      <c r="G322" s="171"/>
      <c r="H322" s="108"/>
      <c r="I322" s="108"/>
      <c r="J322" s="108"/>
      <c r="K322" s="108"/>
      <c r="L322" s="188" t="str">
        <f t="shared" si="32"/>
        <v/>
      </c>
      <c r="M322" s="189" t="str">
        <f t="shared" si="33"/>
        <v/>
      </c>
      <c r="N322" s="189" t="str">
        <f t="shared" si="34"/>
        <v/>
      </c>
      <c r="O322" s="190" t="str">
        <f t="shared" si="35"/>
        <v/>
      </c>
    </row>
    <row r="323" spans="1:15" x14ac:dyDescent="0.3">
      <c r="A323" s="184" t="str">
        <f t="shared" si="31"/>
        <v/>
      </c>
      <c r="B323" s="106"/>
      <c r="C323" s="170" t="str">
        <f>IF(E323="","",IFERROR(VLOOKUP(E323,Data!T:U,2,FALSE),"{Not found}"))</f>
        <v/>
      </c>
      <c r="D323" s="179"/>
      <c r="E323" s="107"/>
      <c r="F323" s="171"/>
      <c r="G323" s="171"/>
      <c r="H323" s="108"/>
      <c r="I323" s="108"/>
      <c r="J323" s="108"/>
      <c r="K323" s="108"/>
      <c r="L323" s="188" t="str">
        <f t="shared" si="32"/>
        <v/>
      </c>
      <c r="M323" s="189" t="str">
        <f t="shared" si="33"/>
        <v/>
      </c>
      <c r="N323" s="189" t="str">
        <f t="shared" si="34"/>
        <v/>
      </c>
      <c r="O323" s="190" t="str">
        <f t="shared" si="35"/>
        <v/>
      </c>
    </row>
    <row r="324" spans="1:15" x14ac:dyDescent="0.3">
      <c r="A324" s="184" t="str">
        <f t="shared" ref="A324:A350" si="36">IF(E324="","",A323+1)</f>
        <v/>
      </c>
      <c r="B324" s="106"/>
      <c r="C324" s="170" t="str">
        <f>IF(E324="","",IFERROR(VLOOKUP(E324,Data!T:U,2,FALSE),"{Not found}"))</f>
        <v/>
      </c>
      <c r="D324" s="179"/>
      <c r="E324" s="107"/>
      <c r="F324" s="171"/>
      <c r="G324" s="171"/>
      <c r="H324" s="108"/>
      <c r="I324" s="108"/>
      <c r="J324" s="108"/>
      <c r="K324" s="108"/>
      <c r="L324" s="188" t="str">
        <f t="shared" si="32"/>
        <v/>
      </c>
      <c r="M324" s="189" t="str">
        <f t="shared" si="33"/>
        <v/>
      </c>
      <c r="N324" s="189" t="str">
        <f t="shared" si="34"/>
        <v/>
      </c>
      <c r="O324" s="190" t="str">
        <f t="shared" si="35"/>
        <v/>
      </c>
    </row>
    <row r="325" spans="1:15" x14ac:dyDescent="0.3">
      <c r="A325" s="184" t="str">
        <f t="shared" si="36"/>
        <v/>
      </c>
      <c r="B325" s="106"/>
      <c r="C325" s="170" t="str">
        <f>IF(E325="","",IFERROR(VLOOKUP(E325,Data!T:U,2,FALSE),"{Not found}"))</f>
        <v/>
      </c>
      <c r="D325" s="179"/>
      <c r="E325" s="107"/>
      <c r="F325" s="171"/>
      <c r="G325" s="171"/>
      <c r="H325" s="108"/>
      <c r="I325" s="108"/>
      <c r="J325" s="108"/>
      <c r="K325" s="108"/>
      <c r="L325" s="188" t="str">
        <f t="shared" si="32"/>
        <v/>
      </c>
      <c r="M325" s="189" t="str">
        <f t="shared" si="33"/>
        <v/>
      </c>
      <c r="N325" s="189" t="str">
        <f t="shared" si="34"/>
        <v/>
      </c>
      <c r="O325" s="190" t="str">
        <f t="shared" si="35"/>
        <v/>
      </c>
    </row>
    <row r="326" spans="1:15" x14ac:dyDescent="0.3">
      <c r="A326" s="184" t="str">
        <f t="shared" si="36"/>
        <v/>
      </c>
      <c r="B326" s="106"/>
      <c r="C326" s="170" t="str">
        <f>IF(E326="","",IFERROR(VLOOKUP(E326,Data!T:U,2,FALSE),"{Not found}"))</f>
        <v/>
      </c>
      <c r="D326" s="179"/>
      <c r="E326" s="107"/>
      <c r="F326" s="171"/>
      <c r="G326" s="171"/>
      <c r="H326" s="108"/>
      <c r="I326" s="108"/>
      <c r="J326" s="108"/>
      <c r="K326" s="108"/>
      <c r="L326" s="188" t="str">
        <f t="shared" si="32"/>
        <v/>
      </c>
      <c r="M326" s="189" t="str">
        <f t="shared" si="33"/>
        <v/>
      </c>
      <c r="N326" s="189" t="str">
        <f t="shared" si="34"/>
        <v/>
      </c>
      <c r="O326" s="190" t="str">
        <f t="shared" si="35"/>
        <v/>
      </c>
    </row>
    <row r="327" spans="1:15" x14ac:dyDescent="0.3">
      <c r="A327" s="184" t="str">
        <f t="shared" si="36"/>
        <v/>
      </c>
      <c r="B327" s="106"/>
      <c r="C327" s="170" t="str">
        <f>IF(E327="","",IFERROR(VLOOKUP(E327,Data!T:U,2,FALSE),"{Not found}"))</f>
        <v/>
      </c>
      <c r="D327" s="179"/>
      <c r="E327" s="107"/>
      <c r="F327" s="171"/>
      <c r="G327" s="171"/>
      <c r="H327" s="108"/>
      <c r="I327" s="108"/>
      <c r="J327" s="108"/>
      <c r="K327" s="108"/>
      <c r="L327" s="188" t="str">
        <f t="shared" si="32"/>
        <v/>
      </c>
      <c r="M327" s="189" t="str">
        <f t="shared" si="33"/>
        <v/>
      </c>
      <c r="N327" s="189" t="str">
        <f t="shared" si="34"/>
        <v/>
      </c>
      <c r="O327" s="190" t="str">
        <f t="shared" si="35"/>
        <v/>
      </c>
    </row>
    <row r="328" spans="1:15" x14ac:dyDescent="0.3">
      <c r="A328" s="184" t="str">
        <f t="shared" si="36"/>
        <v/>
      </c>
      <c r="B328" s="106"/>
      <c r="C328" s="170" t="str">
        <f>IF(E328="","",IFERROR(VLOOKUP(E328,Data!T:U,2,FALSE),"{Not found}"))</f>
        <v/>
      </c>
      <c r="D328" s="179"/>
      <c r="E328" s="107"/>
      <c r="F328" s="171"/>
      <c r="G328" s="171"/>
      <c r="H328" s="108"/>
      <c r="I328" s="108"/>
      <c r="J328" s="108"/>
      <c r="K328" s="108"/>
      <c r="L328" s="188" t="str">
        <f t="shared" si="32"/>
        <v/>
      </c>
      <c r="M328" s="189" t="str">
        <f t="shared" si="33"/>
        <v/>
      </c>
      <c r="N328" s="189" t="str">
        <f t="shared" si="34"/>
        <v/>
      </c>
      <c r="O328" s="190" t="str">
        <f t="shared" si="35"/>
        <v/>
      </c>
    </row>
    <row r="329" spans="1:15" x14ac:dyDescent="0.3">
      <c r="A329" s="184" t="str">
        <f t="shared" si="36"/>
        <v/>
      </c>
      <c r="B329" s="106"/>
      <c r="C329" s="170" t="str">
        <f>IF(E329="","",IFERROR(VLOOKUP(E329,Data!T:U,2,FALSE),"{Not found}"))</f>
        <v/>
      </c>
      <c r="D329" s="179"/>
      <c r="E329" s="107"/>
      <c r="F329" s="171"/>
      <c r="G329" s="171"/>
      <c r="H329" s="108"/>
      <c r="I329" s="108"/>
      <c r="J329" s="108"/>
      <c r="K329" s="108"/>
      <c r="L329" s="188" t="str">
        <f t="shared" si="32"/>
        <v/>
      </c>
      <c r="M329" s="189" t="str">
        <f t="shared" si="33"/>
        <v/>
      </c>
      <c r="N329" s="189" t="str">
        <f t="shared" si="34"/>
        <v/>
      </c>
      <c r="O329" s="190" t="str">
        <f t="shared" si="35"/>
        <v/>
      </c>
    </row>
    <row r="330" spans="1:15" x14ac:dyDescent="0.3">
      <c r="A330" s="184" t="str">
        <f t="shared" si="36"/>
        <v/>
      </c>
      <c r="B330" s="106"/>
      <c r="C330" s="170" t="str">
        <f>IF(E330="","",IFERROR(VLOOKUP(E330,Data!T:U,2,FALSE),"{Not found}"))</f>
        <v/>
      </c>
      <c r="D330" s="179"/>
      <c r="E330" s="107"/>
      <c r="F330" s="171"/>
      <c r="G330" s="171"/>
      <c r="H330" s="108"/>
      <c r="I330" s="108"/>
      <c r="J330" s="108"/>
      <c r="K330" s="108"/>
      <c r="L330" s="188" t="str">
        <f t="shared" si="32"/>
        <v/>
      </c>
      <c r="M330" s="189" t="str">
        <f t="shared" si="33"/>
        <v/>
      </c>
      <c r="N330" s="189" t="str">
        <f t="shared" si="34"/>
        <v/>
      </c>
      <c r="O330" s="190" t="str">
        <f t="shared" si="35"/>
        <v/>
      </c>
    </row>
    <row r="331" spans="1:15" x14ac:dyDescent="0.3">
      <c r="A331" s="184" t="str">
        <f t="shared" si="36"/>
        <v/>
      </c>
      <c r="B331" s="106"/>
      <c r="C331" s="170" t="str">
        <f>IF(E331="","",IFERROR(VLOOKUP(E331,Data!T:U,2,FALSE),"{Not found}"))</f>
        <v/>
      </c>
      <c r="D331" s="179"/>
      <c r="E331" s="107"/>
      <c r="F331" s="171"/>
      <c r="G331" s="171"/>
      <c r="H331" s="108"/>
      <c r="I331" s="108"/>
      <c r="J331" s="108"/>
      <c r="K331" s="108"/>
      <c r="L331" s="188" t="str">
        <f t="shared" si="32"/>
        <v/>
      </c>
      <c r="M331" s="189" t="str">
        <f t="shared" si="33"/>
        <v/>
      </c>
      <c r="N331" s="189" t="str">
        <f t="shared" si="34"/>
        <v/>
      </c>
      <c r="O331" s="190" t="str">
        <f t="shared" si="35"/>
        <v/>
      </c>
    </row>
    <row r="332" spans="1:15" x14ac:dyDescent="0.3">
      <c r="A332" s="184" t="str">
        <f t="shared" si="36"/>
        <v/>
      </c>
      <c r="B332" s="106"/>
      <c r="C332" s="170" t="str">
        <f>IF(E332="","",IFERROR(VLOOKUP(E332,Data!T:U,2,FALSE),"{Not found}"))</f>
        <v/>
      </c>
      <c r="D332" s="179"/>
      <c r="E332" s="107"/>
      <c r="F332" s="171"/>
      <c r="G332" s="171"/>
      <c r="H332" s="108"/>
      <c r="I332" s="108"/>
      <c r="J332" s="108"/>
      <c r="K332" s="108"/>
      <c r="L332" s="188" t="str">
        <f t="shared" si="32"/>
        <v/>
      </c>
      <c r="M332" s="189" t="str">
        <f t="shared" si="33"/>
        <v/>
      </c>
      <c r="N332" s="189" t="str">
        <f t="shared" si="34"/>
        <v/>
      </c>
      <c r="O332" s="190" t="str">
        <f t="shared" si="35"/>
        <v/>
      </c>
    </row>
    <row r="333" spans="1:15" x14ac:dyDescent="0.3">
      <c r="A333" s="184" t="str">
        <f t="shared" si="36"/>
        <v/>
      </c>
      <c r="B333" s="106"/>
      <c r="C333" s="170" t="str">
        <f>IF(E333="","",IFERROR(VLOOKUP(E333,Data!T:U,2,FALSE),"{Not found}"))</f>
        <v/>
      </c>
      <c r="D333" s="179"/>
      <c r="E333" s="107"/>
      <c r="F333" s="171"/>
      <c r="G333" s="171"/>
      <c r="H333" s="108"/>
      <c r="I333" s="108"/>
      <c r="J333" s="108"/>
      <c r="K333" s="108"/>
      <c r="L333" s="188" t="str">
        <f t="shared" si="32"/>
        <v/>
      </c>
      <c r="M333" s="189" t="str">
        <f t="shared" si="33"/>
        <v/>
      </c>
      <c r="N333" s="189" t="str">
        <f t="shared" si="34"/>
        <v/>
      </c>
      <c r="O333" s="190" t="str">
        <f t="shared" si="35"/>
        <v/>
      </c>
    </row>
    <row r="334" spans="1:15" x14ac:dyDescent="0.3">
      <c r="A334" s="184" t="str">
        <f t="shared" si="36"/>
        <v/>
      </c>
      <c r="B334" s="106"/>
      <c r="C334" s="170" t="str">
        <f>IF(E334="","",IFERROR(VLOOKUP(E334,Data!T:U,2,FALSE),"{Not found}"))</f>
        <v/>
      </c>
      <c r="D334" s="179"/>
      <c r="E334" s="107"/>
      <c r="F334" s="171"/>
      <c r="G334" s="171"/>
      <c r="H334" s="108"/>
      <c r="I334" s="108"/>
      <c r="J334" s="108"/>
      <c r="K334" s="108"/>
      <c r="L334" s="188" t="str">
        <f t="shared" si="32"/>
        <v/>
      </c>
      <c r="M334" s="189" t="str">
        <f t="shared" si="33"/>
        <v/>
      </c>
      <c r="N334" s="189" t="str">
        <f t="shared" si="34"/>
        <v/>
      </c>
      <c r="O334" s="190" t="str">
        <f t="shared" si="35"/>
        <v/>
      </c>
    </row>
    <row r="335" spans="1:15" x14ac:dyDescent="0.3">
      <c r="A335" s="184" t="str">
        <f t="shared" si="36"/>
        <v/>
      </c>
      <c r="B335" s="106"/>
      <c r="C335" s="170" t="str">
        <f>IF(E335="","",IFERROR(VLOOKUP(E335,Data!T:U,2,FALSE),"{Not found}"))</f>
        <v/>
      </c>
      <c r="D335" s="179"/>
      <c r="E335" s="107"/>
      <c r="F335" s="171"/>
      <c r="G335" s="171"/>
      <c r="H335" s="108"/>
      <c r="I335" s="108"/>
      <c r="J335" s="108"/>
      <c r="K335" s="108"/>
      <c r="L335" s="188" t="str">
        <f t="shared" si="32"/>
        <v/>
      </c>
      <c r="M335" s="189" t="str">
        <f t="shared" si="33"/>
        <v/>
      </c>
      <c r="N335" s="189" t="str">
        <f t="shared" si="34"/>
        <v/>
      </c>
      <c r="O335" s="190" t="str">
        <f t="shared" si="35"/>
        <v/>
      </c>
    </row>
    <row r="336" spans="1:15" x14ac:dyDescent="0.3">
      <c r="A336" s="184" t="str">
        <f t="shared" si="36"/>
        <v/>
      </c>
      <c r="B336" s="106"/>
      <c r="C336" s="170" t="str">
        <f>IF(E336="","",IFERROR(VLOOKUP(E336,Data!T:U,2,FALSE),"{Not found}"))</f>
        <v/>
      </c>
      <c r="D336" s="179"/>
      <c r="E336" s="107"/>
      <c r="F336" s="171"/>
      <c r="G336" s="171"/>
      <c r="H336" s="108"/>
      <c r="I336" s="108"/>
      <c r="J336" s="108"/>
      <c r="K336" s="108"/>
      <c r="L336" s="188" t="str">
        <f t="shared" si="32"/>
        <v/>
      </c>
      <c r="M336" s="189" t="str">
        <f t="shared" si="33"/>
        <v/>
      </c>
      <c r="N336" s="189" t="str">
        <f t="shared" si="34"/>
        <v/>
      </c>
      <c r="O336" s="190" t="str">
        <f t="shared" si="35"/>
        <v/>
      </c>
    </row>
    <row r="337" spans="1:15" x14ac:dyDescent="0.3">
      <c r="A337" s="184" t="str">
        <f t="shared" si="36"/>
        <v/>
      </c>
      <c r="B337" s="106"/>
      <c r="C337" s="170" t="str">
        <f>IF(E337="","",IFERROR(VLOOKUP(E337,Data!T:U,2,FALSE),"{Not found}"))</f>
        <v/>
      </c>
      <c r="D337" s="179"/>
      <c r="E337" s="107"/>
      <c r="F337" s="171"/>
      <c r="G337" s="171"/>
      <c r="H337" s="108"/>
      <c r="I337" s="108"/>
      <c r="J337" s="108"/>
      <c r="K337" s="108"/>
      <c r="L337" s="188" t="str">
        <f t="shared" si="32"/>
        <v/>
      </c>
      <c r="M337" s="189" t="str">
        <f t="shared" si="33"/>
        <v/>
      </c>
      <c r="N337" s="189" t="str">
        <f t="shared" si="34"/>
        <v/>
      </c>
      <c r="O337" s="190" t="str">
        <f t="shared" si="35"/>
        <v/>
      </c>
    </row>
    <row r="338" spans="1:15" x14ac:dyDescent="0.3">
      <c r="A338" s="184" t="str">
        <f t="shared" si="36"/>
        <v/>
      </c>
      <c r="B338" s="106"/>
      <c r="C338" s="170" t="str">
        <f>IF(E338="","",IFERROR(VLOOKUP(E338,Data!T:U,2,FALSE),"{Not found}"))</f>
        <v/>
      </c>
      <c r="D338" s="179"/>
      <c r="E338" s="107"/>
      <c r="F338" s="171"/>
      <c r="G338" s="171"/>
      <c r="H338" s="108"/>
      <c r="I338" s="108"/>
      <c r="J338" s="108"/>
      <c r="K338" s="108"/>
      <c r="L338" s="188" t="str">
        <f t="shared" si="32"/>
        <v/>
      </c>
      <c r="M338" s="189" t="str">
        <f t="shared" si="33"/>
        <v/>
      </c>
      <c r="N338" s="189" t="str">
        <f t="shared" si="34"/>
        <v/>
      </c>
      <c r="O338" s="190" t="str">
        <f t="shared" si="35"/>
        <v/>
      </c>
    </row>
    <row r="339" spans="1:15" x14ac:dyDescent="0.3">
      <c r="A339" s="184" t="str">
        <f t="shared" si="36"/>
        <v/>
      </c>
      <c r="B339" s="106"/>
      <c r="C339" s="170" t="str">
        <f>IF(E339="","",IFERROR(VLOOKUP(E339,Data!T:U,2,FALSE),"{Not found}"))</f>
        <v/>
      </c>
      <c r="D339" s="179"/>
      <c r="E339" s="107"/>
      <c r="F339" s="171"/>
      <c r="G339" s="171"/>
      <c r="H339" s="108"/>
      <c r="I339" s="108"/>
      <c r="J339" s="108"/>
      <c r="K339" s="108"/>
      <c r="L339" s="188" t="str">
        <f t="shared" si="32"/>
        <v/>
      </c>
      <c r="M339" s="189" t="str">
        <f t="shared" si="33"/>
        <v/>
      </c>
      <c r="N339" s="189" t="str">
        <f t="shared" si="34"/>
        <v/>
      </c>
      <c r="O339" s="190" t="str">
        <f t="shared" si="35"/>
        <v/>
      </c>
    </row>
    <row r="340" spans="1:15" x14ac:dyDescent="0.3">
      <c r="A340" s="184" t="str">
        <f t="shared" si="36"/>
        <v/>
      </c>
      <c r="B340" s="106"/>
      <c r="C340" s="170" t="str">
        <f>IF(E340="","",IFERROR(VLOOKUP(E340,Data!T:U,2,FALSE),"{Not found}"))</f>
        <v/>
      </c>
      <c r="D340" s="179"/>
      <c r="E340" s="107"/>
      <c r="F340" s="171"/>
      <c r="G340" s="171"/>
      <c r="H340" s="108"/>
      <c r="I340" s="108"/>
      <c r="J340" s="108"/>
      <c r="K340" s="108"/>
      <c r="L340" s="188" t="str">
        <f t="shared" si="32"/>
        <v/>
      </c>
      <c r="M340" s="189" t="str">
        <f t="shared" si="33"/>
        <v/>
      </c>
      <c r="N340" s="189" t="str">
        <f t="shared" si="34"/>
        <v/>
      </c>
      <c r="O340" s="190" t="str">
        <f t="shared" si="35"/>
        <v/>
      </c>
    </row>
    <row r="341" spans="1:15" x14ac:dyDescent="0.3">
      <c r="A341" s="184" t="str">
        <f t="shared" si="36"/>
        <v/>
      </c>
      <c r="B341" s="106"/>
      <c r="C341" s="170" t="str">
        <f>IF(E341="","",IFERROR(VLOOKUP(E341,Data!T:U,2,FALSE),"{Not found}"))</f>
        <v/>
      </c>
      <c r="D341" s="179"/>
      <c r="E341" s="107"/>
      <c r="F341" s="171"/>
      <c r="G341" s="171"/>
      <c r="H341" s="108"/>
      <c r="I341" s="108"/>
      <c r="J341" s="108"/>
      <c r="K341" s="108"/>
      <c r="L341" s="188" t="str">
        <f t="shared" si="32"/>
        <v/>
      </c>
      <c r="M341" s="189" t="str">
        <f t="shared" si="33"/>
        <v/>
      </c>
      <c r="N341" s="189" t="str">
        <f t="shared" si="34"/>
        <v/>
      </c>
      <c r="O341" s="190" t="str">
        <f t="shared" si="35"/>
        <v/>
      </c>
    </row>
    <row r="342" spans="1:15" x14ac:dyDescent="0.3">
      <c r="A342" s="184" t="str">
        <f t="shared" si="36"/>
        <v/>
      </c>
      <c r="B342" s="106"/>
      <c r="C342" s="170" t="str">
        <f>IF(E342="","",IFERROR(VLOOKUP(E342,Data!T:U,2,FALSE),"{Not found}"))</f>
        <v/>
      </c>
      <c r="D342" s="179"/>
      <c r="E342" s="107"/>
      <c r="F342" s="171"/>
      <c r="G342" s="171"/>
      <c r="H342" s="108"/>
      <c r="I342" s="108"/>
      <c r="J342" s="108"/>
      <c r="K342" s="108"/>
      <c r="L342" s="188" t="str">
        <f t="shared" si="32"/>
        <v/>
      </c>
      <c r="M342" s="189" t="str">
        <f t="shared" si="33"/>
        <v/>
      </c>
      <c r="N342" s="189" t="str">
        <f t="shared" si="34"/>
        <v/>
      </c>
      <c r="O342" s="190" t="str">
        <f t="shared" si="35"/>
        <v/>
      </c>
    </row>
    <row r="343" spans="1:15" x14ac:dyDescent="0.3">
      <c r="A343" s="184" t="str">
        <f t="shared" si="36"/>
        <v/>
      </c>
      <c r="B343" s="106"/>
      <c r="C343" s="170" t="str">
        <f>IF(E343="","",IFERROR(VLOOKUP(E343,Data!T:U,2,FALSE),"{Not found}"))</f>
        <v/>
      </c>
      <c r="D343" s="179"/>
      <c r="E343" s="107"/>
      <c r="F343" s="171"/>
      <c r="G343" s="171"/>
      <c r="H343" s="108"/>
      <c r="I343" s="108"/>
      <c r="J343" s="108"/>
      <c r="K343" s="108"/>
      <c r="L343" s="188" t="str">
        <f t="shared" si="32"/>
        <v/>
      </c>
      <c r="M343" s="189" t="str">
        <f t="shared" si="33"/>
        <v/>
      </c>
      <c r="N343" s="189" t="str">
        <f t="shared" si="34"/>
        <v/>
      </c>
      <c r="O343" s="190" t="str">
        <f t="shared" si="35"/>
        <v/>
      </c>
    </row>
    <row r="344" spans="1:15" x14ac:dyDescent="0.3">
      <c r="A344" s="184" t="str">
        <f t="shared" si="36"/>
        <v/>
      </c>
      <c r="B344" s="106"/>
      <c r="C344" s="170" t="str">
        <f>IF(E344="","",IFERROR(VLOOKUP(E344,Data!T:U,2,FALSE),"{Not found}"))</f>
        <v/>
      </c>
      <c r="D344" s="179"/>
      <c r="E344" s="107"/>
      <c r="F344" s="171"/>
      <c r="G344" s="171"/>
      <c r="H344" s="108"/>
      <c r="I344" s="108"/>
      <c r="J344" s="108"/>
      <c r="K344" s="108"/>
      <c r="L344" s="188" t="str">
        <f t="shared" si="32"/>
        <v/>
      </c>
      <c r="M344" s="189" t="str">
        <f t="shared" si="33"/>
        <v/>
      </c>
      <c r="N344" s="189" t="str">
        <f t="shared" si="34"/>
        <v/>
      </c>
      <c r="O344" s="190" t="str">
        <f t="shared" si="35"/>
        <v/>
      </c>
    </row>
    <row r="345" spans="1:15" x14ac:dyDescent="0.3">
      <c r="A345" s="184" t="str">
        <f t="shared" si="36"/>
        <v/>
      </c>
      <c r="B345" s="106"/>
      <c r="C345" s="170" t="str">
        <f>IF(E345="","",IFERROR(VLOOKUP(E345,Data!T:U,2,FALSE),"{Not found}"))</f>
        <v/>
      </c>
      <c r="D345" s="179"/>
      <c r="E345" s="107"/>
      <c r="F345" s="171"/>
      <c r="G345" s="171"/>
      <c r="H345" s="108"/>
      <c r="I345" s="108"/>
      <c r="J345" s="108"/>
      <c r="K345" s="108"/>
      <c r="L345" s="188" t="str">
        <f t="shared" si="32"/>
        <v/>
      </c>
      <c r="M345" s="189" t="str">
        <f t="shared" si="33"/>
        <v/>
      </c>
      <c r="N345" s="189" t="str">
        <f t="shared" si="34"/>
        <v/>
      </c>
      <c r="O345" s="190" t="str">
        <f t="shared" si="35"/>
        <v/>
      </c>
    </row>
    <row r="346" spans="1:15" x14ac:dyDescent="0.3">
      <c r="A346" s="184" t="str">
        <f t="shared" si="36"/>
        <v/>
      </c>
      <c r="B346" s="106"/>
      <c r="C346" s="170" t="str">
        <f>IF(E346="","",IFERROR(VLOOKUP(E346,Data!T:U,2,FALSE),"{Not found}"))</f>
        <v/>
      </c>
      <c r="D346" s="179"/>
      <c r="E346" s="107"/>
      <c r="F346" s="171"/>
      <c r="G346" s="171"/>
      <c r="H346" s="108"/>
      <c r="I346" s="108"/>
      <c r="J346" s="108"/>
      <c r="K346" s="108"/>
      <c r="L346" s="188" t="str">
        <f t="shared" si="32"/>
        <v/>
      </c>
      <c r="M346" s="189" t="str">
        <f t="shared" si="33"/>
        <v/>
      </c>
      <c r="N346" s="189" t="str">
        <f t="shared" si="34"/>
        <v/>
      </c>
      <c r="O346" s="190" t="str">
        <f t="shared" si="35"/>
        <v/>
      </c>
    </row>
    <row r="347" spans="1:15" x14ac:dyDescent="0.3">
      <c r="A347" s="184" t="str">
        <f t="shared" si="36"/>
        <v/>
      </c>
      <c r="B347" s="106"/>
      <c r="C347" s="170" t="str">
        <f>IF(E347="","",IFERROR(VLOOKUP(E347,Data!T:U,2,FALSE),"{Not found}"))</f>
        <v/>
      </c>
      <c r="D347" s="179"/>
      <c r="E347" s="107"/>
      <c r="F347" s="171"/>
      <c r="G347" s="171"/>
      <c r="H347" s="108"/>
      <c r="I347" s="108"/>
      <c r="J347" s="108"/>
      <c r="K347" s="108"/>
      <c r="L347" s="188" t="str">
        <f t="shared" si="32"/>
        <v/>
      </c>
      <c r="M347" s="189" t="str">
        <f t="shared" si="33"/>
        <v/>
      </c>
      <c r="N347" s="189" t="str">
        <f t="shared" si="34"/>
        <v/>
      </c>
      <c r="O347" s="190" t="str">
        <f t="shared" si="35"/>
        <v/>
      </c>
    </row>
    <row r="348" spans="1:15" x14ac:dyDescent="0.3">
      <c r="A348" s="184" t="str">
        <f t="shared" si="36"/>
        <v/>
      </c>
      <c r="B348" s="106"/>
      <c r="C348" s="170" t="str">
        <f>IF(E348="","",IFERROR(VLOOKUP(E348,Data!T:U,2,FALSE),"{Not found}"))</f>
        <v/>
      </c>
      <c r="D348" s="179"/>
      <c r="E348" s="107"/>
      <c r="F348" s="171"/>
      <c r="G348" s="171"/>
      <c r="H348" s="108"/>
      <c r="I348" s="108"/>
      <c r="J348" s="108"/>
      <c r="K348" s="108"/>
      <c r="L348" s="188" t="str">
        <f t="shared" si="32"/>
        <v/>
      </c>
      <c r="M348" s="189" t="str">
        <f t="shared" si="33"/>
        <v/>
      </c>
      <c r="N348" s="189" t="str">
        <f t="shared" si="34"/>
        <v/>
      </c>
      <c r="O348" s="190" t="str">
        <f t="shared" si="35"/>
        <v/>
      </c>
    </row>
    <row r="349" spans="1:15" x14ac:dyDescent="0.3">
      <c r="A349" s="184" t="str">
        <f t="shared" si="36"/>
        <v/>
      </c>
      <c r="B349" s="106"/>
      <c r="C349" s="170" t="str">
        <f>IF(E349="","",IFERROR(VLOOKUP(E349,Data!T:U,2,FALSE),"{Not found}"))</f>
        <v/>
      </c>
      <c r="D349" s="179"/>
      <c r="E349" s="107"/>
      <c r="F349" s="171"/>
      <c r="G349" s="171"/>
      <c r="H349" s="108"/>
      <c r="I349" s="108"/>
      <c r="J349" s="108"/>
      <c r="K349" s="108"/>
      <c r="L349" s="188" t="str">
        <f t="shared" si="32"/>
        <v/>
      </c>
      <c r="M349" s="189" t="str">
        <f t="shared" si="33"/>
        <v/>
      </c>
      <c r="N349" s="189" t="str">
        <f t="shared" si="34"/>
        <v/>
      </c>
      <c r="O349" s="190" t="str">
        <f t="shared" si="35"/>
        <v/>
      </c>
    </row>
    <row r="350" spans="1:15" ht="15" thickBot="1" x14ac:dyDescent="0.35">
      <c r="A350" s="185" t="str">
        <f t="shared" si="36"/>
        <v/>
      </c>
      <c r="B350" s="172"/>
      <c r="C350" s="173" t="str">
        <f>IF(E350="","",IFERROR(VLOOKUP(E350,Data!T:U,2,FALSE),"{Not found}"))</f>
        <v/>
      </c>
      <c r="D350" s="180"/>
      <c r="E350" s="174"/>
      <c r="F350" s="175"/>
      <c r="G350" s="175"/>
      <c r="H350" s="176"/>
      <c r="I350" s="176"/>
      <c r="J350" s="176"/>
      <c r="K350" s="108"/>
      <c r="L350" s="191" t="str">
        <f t="shared" si="32"/>
        <v/>
      </c>
      <c r="M350" s="192" t="str">
        <f t="shared" si="33"/>
        <v/>
      </c>
      <c r="N350" s="192" t="str">
        <f t="shared" si="34"/>
        <v/>
      </c>
      <c r="O350" s="193" t="str">
        <f t="shared" si="35"/>
        <v/>
      </c>
    </row>
    <row r="351" spans="1:15" x14ac:dyDescent="0.3">
      <c r="C351" s="177" t="str">
        <f>IFERROR(VLOOKUP(E351,Data!T:U,2,FALSE),"")</f>
        <v/>
      </c>
    </row>
    <row r="352" spans="1:15" x14ac:dyDescent="0.3">
      <c r="C352" s="177" t="str">
        <f>IFERROR(VLOOKUP(E352,Data!T:U,2,FALSE),"")</f>
        <v/>
      </c>
    </row>
    <row r="353" spans="3:3" x14ac:dyDescent="0.3">
      <c r="C353" s="177" t="str">
        <f>IFERROR(VLOOKUP(E353,Data!T:U,2,FALSE),"")</f>
        <v/>
      </c>
    </row>
    <row r="354" spans="3:3" x14ac:dyDescent="0.3">
      <c r="C354" s="177" t="str">
        <f>IFERROR(VLOOKUP(E354,Data!T:U,2,FALSE),"")</f>
        <v/>
      </c>
    </row>
    <row r="355" spans="3:3" x14ac:dyDescent="0.3">
      <c r="C355" s="177" t="str">
        <f>IFERROR(VLOOKUP(E355,Data!T:U,2,FALSE),"")</f>
        <v/>
      </c>
    </row>
    <row r="356" spans="3:3" x14ac:dyDescent="0.3">
      <c r="C356" s="177" t="str">
        <f>IFERROR(VLOOKUP(E356,Data!T:U,2,FALSE),"")</f>
        <v/>
      </c>
    </row>
    <row r="357" spans="3:3" x14ac:dyDescent="0.3">
      <c r="C357" s="177" t="str">
        <f>IFERROR(VLOOKUP(E357,Data!T:U,2,FALSE),"")</f>
        <v/>
      </c>
    </row>
    <row r="358" spans="3:3" x14ac:dyDescent="0.3">
      <c r="C358" s="177" t="str">
        <f>IFERROR(VLOOKUP(E358,Data!T:U,2,FALSE),"")</f>
        <v/>
      </c>
    </row>
    <row r="359" spans="3:3" x14ac:dyDescent="0.3">
      <c r="C359" s="177" t="str">
        <f>IFERROR(VLOOKUP(E359,Data!T:U,2,FALSE),"")</f>
        <v/>
      </c>
    </row>
    <row r="360" spans="3:3" x14ac:dyDescent="0.3">
      <c r="C360" s="177" t="str">
        <f>IFERROR(VLOOKUP(E360,Data!T:U,2,FALSE),"")</f>
        <v/>
      </c>
    </row>
    <row r="361" spans="3:3" x14ac:dyDescent="0.3">
      <c r="C361" s="177" t="str">
        <f>IFERROR(VLOOKUP(E361,Data!T:U,2,FALSE),"")</f>
        <v/>
      </c>
    </row>
    <row r="362" spans="3:3" x14ac:dyDescent="0.3">
      <c r="C362" s="177" t="str">
        <f>IFERROR(VLOOKUP(E362,Data!T:U,2,FALSE),"")</f>
        <v/>
      </c>
    </row>
    <row r="363" spans="3:3" x14ac:dyDescent="0.3">
      <c r="C363" s="177" t="str">
        <f>IFERROR(VLOOKUP(E363,Data!T:U,2,FALSE),"")</f>
        <v/>
      </c>
    </row>
    <row r="364" spans="3:3" x14ac:dyDescent="0.3">
      <c r="C364" s="177" t="str">
        <f>IFERROR(VLOOKUP(E364,Data!T:U,2,FALSE),"")</f>
        <v/>
      </c>
    </row>
    <row r="365" spans="3:3" x14ac:dyDescent="0.3">
      <c r="C365" s="177" t="str">
        <f>IFERROR(VLOOKUP(E365,Data!T:U,2,FALSE),"")</f>
        <v/>
      </c>
    </row>
    <row r="366" spans="3:3" x14ac:dyDescent="0.3">
      <c r="C366" s="177" t="str">
        <f>IFERROR(VLOOKUP(E366,Data!T:U,2,FALSE),"")</f>
        <v/>
      </c>
    </row>
    <row r="367" spans="3:3" x14ac:dyDescent="0.3">
      <c r="C367" s="177" t="str">
        <f>IFERROR(VLOOKUP(E367,Data!T:U,2,FALSE),"")</f>
        <v/>
      </c>
    </row>
    <row r="368" spans="3:3" x14ac:dyDescent="0.3">
      <c r="C368" s="177" t="str">
        <f>IFERROR(VLOOKUP(E368,Data!T:U,2,FALSE),"")</f>
        <v/>
      </c>
    </row>
    <row r="369" spans="3:3" x14ac:dyDescent="0.3">
      <c r="C369" s="177" t="str">
        <f>IFERROR(VLOOKUP(E369,Data!T:U,2,FALSE),"")</f>
        <v/>
      </c>
    </row>
    <row r="370" spans="3:3" x14ac:dyDescent="0.3">
      <c r="C370" s="177" t="str">
        <f>IFERROR(VLOOKUP(E370,Data!T:U,2,FALSE),"")</f>
        <v/>
      </c>
    </row>
    <row r="371" spans="3:3" x14ac:dyDescent="0.3">
      <c r="C371" s="177" t="str">
        <f>IFERROR(VLOOKUP(E371,Data!T:U,2,FALSE),"")</f>
        <v/>
      </c>
    </row>
    <row r="372" spans="3:3" x14ac:dyDescent="0.3">
      <c r="C372" s="177" t="str">
        <f>IFERROR(VLOOKUP(E372,Data!T:U,2,FALSE),"")</f>
        <v/>
      </c>
    </row>
    <row r="373" spans="3:3" x14ac:dyDescent="0.3">
      <c r="C373" s="177" t="str">
        <f>IFERROR(VLOOKUP(E373,Data!T:U,2,FALSE),"")</f>
        <v/>
      </c>
    </row>
    <row r="374" spans="3:3" x14ac:dyDescent="0.3">
      <c r="C374" s="177" t="str">
        <f>IFERROR(VLOOKUP(E374,Data!T:U,2,FALSE),"")</f>
        <v/>
      </c>
    </row>
    <row r="375" spans="3:3" x14ac:dyDescent="0.3">
      <c r="C375" s="177" t="str">
        <f>IFERROR(VLOOKUP(E375,Data!T:U,2,FALSE),"")</f>
        <v/>
      </c>
    </row>
    <row r="376" spans="3:3" x14ac:dyDescent="0.3">
      <c r="C376" s="177" t="str">
        <f>IFERROR(VLOOKUP(E376,Data!T:U,2,FALSE),"")</f>
        <v/>
      </c>
    </row>
    <row r="377" spans="3:3" x14ac:dyDescent="0.3">
      <c r="C377" s="177" t="str">
        <f>IFERROR(VLOOKUP(E377,Data!T:U,2,FALSE),"")</f>
        <v/>
      </c>
    </row>
    <row r="378" spans="3:3" x14ac:dyDescent="0.3">
      <c r="C378" s="177" t="str">
        <f>IFERROR(VLOOKUP(E378,Data!T:U,2,FALSE),"")</f>
        <v/>
      </c>
    </row>
    <row r="379" spans="3:3" x14ac:dyDescent="0.3">
      <c r="C379" s="177" t="str">
        <f>IFERROR(VLOOKUP(E379,Data!T:U,2,FALSE),"")</f>
        <v/>
      </c>
    </row>
    <row r="380" spans="3:3" x14ac:dyDescent="0.3">
      <c r="C380" s="177" t="str">
        <f>IFERROR(VLOOKUP(E380,Data!T:U,2,FALSE),"")</f>
        <v/>
      </c>
    </row>
    <row r="381" spans="3:3" x14ac:dyDescent="0.3">
      <c r="C381" s="177" t="str">
        <f>IFERROR(VLOOKUP(E381,Data!T:U,2,FALSE),"")</f>
        <v/>
      </c>
    </row>
    <row r="382" spans="3:3" x14ac:dyDescent="0.3">
      <c r="C382" s="177" t="str">
        <f>IFERROR(VLOOKUP(E382,Data!T:U,2,FALSE),"")</f>
        <v/>
      </c>
    </row>
    <row r="383" spans="3:3" x14ac:dyDescent="0.3">
      <c r="C383" s="177" t="str">
        <f>IFERROR(VLOOKUP(E383,Data!T:U,2,FALSE),"")</f>
        <v/>
      </c>
    </row>
    <row r="384" spans="3:3" x14ac:dyDescent="0.3">
      <c r="C384" s="177" t="str">
        <f>IFERROR(VLOOKUP(E384,Data!T:U,2,FALSE),"")</f>
        <v/>
      </c>
    </row>
    <row r="385" spans="3:3" x14ac:dyDescent="0.3">
      <c r="C385" s="177" t="str">
        <f>IFERROR(VLOOKUP(E385,Data!T:U,2,FALSE),"")</f>
        <v/>
      </c>
    </row>
    <row r="386" spans="3:3" x14ac:dyDescent="0.3">
      <c r="C386" s="177" t="str">
        <f>IFERROR(VLOOKUP(E386,Data!T:U,2,FALSE),"")</f>
        <v/>
      </c>
    </row>
    <row r="387" spans="3:3" x14ac:dyDescent="0.3">
      <c r="C387" s="177" t="str">
        <f>IFERROR(VLOOKUP(E387,Data!T:U,2,FALSE),"")</f>
        <v/>
      </c>
    </row>
    <row r="388" spans="3:3" x14ac:dyDescent="0.3">
      <c r="C388" s="177" t="str">
        <f>IFERROR(VLOOKUP(E388,Data!T:U,2,FALSE),"")</f>
        <v/>
      </c>
    </row>
    <row r="389" spans="3:3" x14ac:dyDescent="0.3">
      <c r="C389" s="177" t="str">
        <f>IFERROR(VLOOKUP(E389,Data!T:U,2,FALSE),"")</f>
        <v/>
      </c>
    </row>
    <row r="390" spans="3:3" x14ac:dyDescent="0.3">
      <c r="C390" s="177" t="str">
        <f>IFERROR(VLOOKUP(E390,Data!T:U,2,FALSE),"")</f>
        <v/>
      </c>
    </row>
    <row r="391" spans="3:3" x14ac:dyDescent="0.3">
      <c r="C391" s="177" t="str">
        <f>IFERROR(VLOOKUP(E391,Data!T:U,2,FALSE),"")</f>
        <v/>
      </c>
    </row>
    <row r="392" spans="3:3" x14ac:dyDescent="0.3">
      <c r="C392" s="177" t="str">
        <f>IFERROR(VLOOKUP(E392,Data!T:U,2,FALSE),"")</f>
        <v/>
      </c>
    </row>
    <row r="393" spans="3:3" x14ac:dyDescent="0.3">
      <c r="C393" s="177" t="str">
        <f>IFERROR(VLOOKUP(E393,Data!T:U,2,FALSE),"")</f>
        <v/>
      </c>
    </row>
    <row r="394" spans="3:3" x14ac:dyDescent="0.3">
      <c r="C394" s="177" t="str">
        <f>IFERROR(VLOOKUP(E394,Data!T:U,2,FALSE),"")</f>
        <v/>
      </c>
    </row>
    <row r="395" spans="3:3" x14ac:dyDescent="0.3">
      <c r="C395" s="177" t="str">
        <f>IFERROR(VLOOKUP(E395,Data!T:U,2,FALSE),"")</f>
        <v/>
      </c>
    </row>
    <row r="396" spans="3:3" x14ac:dyDescent="0.3">
      <c r="C396" s="177" t="str">
        <f>IFERROR(VLOOKUP(E396,Data!T:U,2,FALSE),"")</f>
        <v/>
      </c>
    </row>
    <row r="397" spans="3:3" x14ac:dyDescent="0.3">
      <c r="C397" s="177" t="str">
        <f>IFERROR(VLOOKUP(E397,Data!T:U,2,FALSE),"")</f>
        <v/>
      </c>
    </row>
    <row r="398" spans="3:3" x14ac:dyDescent="0.3">
      <c r="C398" s="177" t="str">
        <f>IFERROR(VLOOKUP(E398,Data!T:U,2,FALSE),"")</f>
        <v/>
      </c>
    </row>
    <row r="399" spans="3:3" x14ac:dyDescent="0.3">
      <c r="C399" s="177" t="str">
        <f>IFERROR(VLOOKUP(E399,Data!T:U,2,FALSE),"")</f>
        <v/>
      </c>
    </row>
    <row r="400" spans="3:3" x14ac:dyDescent="0.3">
      <c r="C400" s="177" t="str">
        <f>IFERROR(VLOOKUP(E400,Data!T:U,2,FALSE),"")</f>
        <v/>
      </c>
    </row>
    <row r="401" spans="3:3" x14ac:dyDescent="0.3">
      <c r="C401" s="177" t="str">
        <f>IFERROR(VLOOKUP(E401,Data!T:U,2,FALSE),"")</f>
        <v/>
      </c>
    </row>
    <row r="402" spans="3:3" x14ac:dyDescent="0.3">
      <c r="C402" s="177" t="str">
        <f>IFERROR(VLOOKUP(E402,Data!T:U,2,FALSE),"")</f>
        <v/>
      </c>
    </row>
    <row r="403" spans="3:3" x14ac:dyDescent="0.3">
      <c r="C403" s="177" t="str">
        <f>IFERROR(VLOOKUP(E403,Data!T:U,2,FALSE),"")</f>
        <v/>
      </c>
    </row>
    <row r="404" spans="3:3" x14ac:dyDescent="0.3">
      <c r="C404" s="177" t="str">
        <f>IFERROR(VLOOKUP(E404,Data!T:U,2,FALSE),"")</f>
        <v/>
      </c>
    </row>
    <row r="405" spans="3:3" x14ac:dyDescent="0.3">
      <c r="C405" s="177" t="str">
        <f>IFERROR(VLOOKUP(E405,Data!T:U,2,FALSE),"")</f>
        <v/>
      </c>
    </row>
    <row r="406" spans="3:3" x14ac:dyDescent="0.3">
      <c r="C406" s="177" t="str">
        <f>IFERROR(VLOOKUP(E406,Data!T:U,2,FALSE),"")</f>
        <v/>
      </c>
    </row>
    <row r="407" spans="3:3" x14ac:dyDescent="0.3">
      <c r="C407" s="177" t="str">
        <f>IFERROR(VLOOKUP(E407,Data!T:U,2,FALSE),"")</f>
        <v/>
      </c>
    </row>
    <row r="408" spans="3:3" x14ac:dyDescent="0.3">
      <c r="C408" s="177" t="str">
        <f>IFERROR(VLOOKUP(E408,Data!T:U,2,FALSE),"")</f>
        <v/>
      </c>
    </row>
    <row r="409" spans="3:3" x14ac:dyDescent="0.3">
      <c r="C409" s="177" t="str">
        <f>IFERROR(VLOOKUP(E409,Data!T:U,2,FALSE),"")</f>
        <v/>
      </c>
    </row>
    <row r="410" spans="3:3" x14ac:dyDescent="0.3">
      <c r="C410" s="177" t="str">
        <f>IFERROR(VLOOKUP(E410,Data!T:U,2,FALSE),"")</f>
        <v/>
      </c>
    </row>
    <row r="411" spans="3:3" x14ac:dyDescent="0.3">
      <c r="C411" s="177" t="str">
        <f>IFERROR(VLOOKUP(E411,Data!T:U,2,FALSE),"")</f>
        <v/>
      </c>
    </row>
    <row r="412" spans="3:3" x14ac:dyDescent="0.3">
      <c r="C412" s="177" t="str">
        <f>IFERROR(VLOOKUP(E412,Data!T:U,2,FALSE),"")</f>
        <v/>
      </c>
    </row>
    <row r="413" spans="3:3" x14ac:dyDescent="0.3">
      <c r="C413" s="177" t="str">
        <f>IFERROR(VLOOKUP(E413,Data!T:U,2,FALSE),"")</f>
        <v/>
      </c>
    </row>
    <row r="414" spans="3:3" x14ac:dyDescent="0.3">
      <c r="C414" s="177" t="str">
        <f>IFERROR(VLOOKUP(E414,Data!T:U,2,FALSE),"")</f>
        <v/>
      </c>
    </row>
    <row r="415" spans="3:3" x14ac:dyDescent="0.3">
      <c r="C415" s="177" t="str">
        <f>IFERROR(VLOOKUP(E415,Data!T:U,2,FALSE),"")</f>
        <v/>
      </c>
    </row>
    <row r="416" spans="3:3" x14ac:dyDescent="0.3">
      <c r="C416" s="177" t="str">
        <f>IFERROR(VLOOKUP(E416,Data!T:U,2,FALSE),"")</f>
        <v/>
      </c>
    </row>
    <row r="417" spans="3:3" x14ac:dyDescent="0.3">
      <c r="C417" s="177" t="str">
        <f>IFERROR(VLOOKUP(E417,Data!T:U,2,FALSE),"")</f>
        <v/>
      </c>
    </row>
    <row r="418" spans="3:3" x14ac:dyDescent="0.3">
      <c r="C418" s="177" t="str">
        <f>IFERROR(VLOOKUP(E418,Data!T:U,2,FALSE),"")</f>
        <v/>
      </c>
    </row>
    <row r="419" spans="3:3" x14ac:dyDescent="0.3">
      <c r="C419" s="177" t="str">
        <f>IFERROR(VLOOKUP(E419,Data!T:U,2,FALSE),"")</f>
        <v/>
      </c>
    </row>
    <row r="420" spans="3:3" x14ac:dyDescent="0.3">
      <c r="C420" s="177" t="str">
        <f>IFERROR(VLOOKUP(E420,Data!T:U,2,FALSE),"")</f>
        <v/>
      </c>
    </row>
    <row r="421" spans="3:3" x14ac:dyDescent="0.3">
      <c r="C421" s="177" t="str">
        <f>IFERROR(VLOOKUP(E421,Data!T:U,2,FALSE),"")</f>
        <v/>
      </c>
    </row>
    <row r="422" spans="3:3" x14ac:dyDescent="0.3">
      <c r="C422" s="177" t="str">
        <f>IFERROR(VLOOKUP(E422,Data!T:U,2,FALSE),"")</f>
        <v/>
      </c>
    </row>
    <row r="423" spans="3:3" x14ac:dyDescent="0.3">
      <c r="C423" s="177" t="str">
        <f>IFERROR(VLOOKUP(E423,Data!T:U,2,FALSE),"")</f>
        <v/>
      </c>
    </row>
    <row r="424" spans="3:3" x14ac:dyDescent="0.3">
      <c r="C424" s="177" t="str">
        <f>IFERROR(VLOOKUP(E424,Data!T:U,2,FALSE),"")</f>
        <v/>
      </c>
    </row>
    <row r="425" spans="3:3" x14ac:dyDescent="0.3">
      <c r="C425" s="177" t="str">
        <f>IFERROR(VLOOKUP(E425,Data!T:U,2,FALSE),"")</f>
        <v/>
      </c>
    </row>
    <row r="426" spans="3:3" x14ac:dyDescent="0.3">
      <c r="C426" s="177" t="str">
        <f>IFERROR(VLOOKUP(E426,Data!T:U,2,FALSE),"")</f>
        <v/>
      </c>
    </row>
    <row r="427" spans="3:3" x14ac:dyDescent="0.3">
      <c r="C427" s="177" t="str">
        <f>IFERROR(VLOOKUP(E427,Data!T:U,2,FALSE),"")</f>
        <v/>
      </c>
    </row>
    <row r="428" spans="3:3" x14ac:dyDescent="0.3">
      <c r="C428" s="177" t="str">
        <f>IFERROR(VLOOKUP(E428,Data!T:U,2,FALSE),"")</f>
        <v/>
      </c>
    </row>
    <row r="429" spans="3:3" x14ac:dyDescent="0.3">
      <c r="C429" s="177" t="str">
        <f>IFERROR(VLOOKUP(E429,Data!T:U,2,FALSE),"")</f>
        <v/>
      </c>
    </row>
    <row r="430" spans="3:3" x14ac:dyDescent="0.3">
      <c r="C430" s="177" t="str">
        <f>IFERROR(VLOOKUP(E430,Data!T:U,2,FALSE),"")</f>
        <v/>
      </c>
    </row>
    <row r="431" spans="3:3" x14ac:dyDescent="0.3">
      <c r="C431" s="177" t="str">
        <f>IFERROR(VLOOKUP(E431,Data!T:U,2,FALSE),"")</f>
        <v/>
      </c>
    </row>
    <row r="432" spans="3:3" x14ac:dyDescent="0.3">
      <c r="C432" s="177" t="str">
        <f>IFERROR(VLOOKUP(E432,Data!T:U,2,FALSE),"")</f>
        <v/>
      </c>
    </row>
    <row r="433" spans="3:3" x14ac:dyDescent="0.3">
      <c r="C433" s="177" t="str">
        <f>IFERROR(VLOOKUP(E433,Data!T:U,2,FALSE),"")</f>
        <v/>
      </c>
    </row>
    <row r="434" spans="3:3" x14ac:dyDescent="0.3">
      <c r="C434" s="177" t="str">
        <f>IFERROR(VLOOKUP(E434,Data!T:U,2,FALSE),"")</f>
        <v/>
      </c>
    </row>
    <row r="435" spans="3:3" x14ac:dyDescent="0.3">
      <c r="C435" s="177" t="str">
        <f>IFERROR(VLOOKUP(E435,Data!T:U,2,FALSE),"")</f>
        <v/>
      </c>
    </row>
    <row r="436" spans="3:3" x14ac:dyDescent="0.3">
      <c r="C436" s="177" t="str">
        <f>IFERROR(VLOOKUP(E436,Data!T:U,2,FALSE),"")</f>
        <v/>
      </c>
    </row>
    <row r="437" spans="3:3" x14ac:dyDescent="0.3">
      <c r="C437" s="177" t="str">
        <f>IFERROR(VLOOKUP(E437,Data!T:U,2,FALSE),"")</f>
        <v/>
      </c>
    </row>
    <row r="438" spans="3:3" x14ac:dyDescent="0.3">
      <c r="C438" s="177" t="str">
        <f>IFERROR(VLOOKUP(E438,Data!T:U,2,FALSE),"")</f>
        <v/>
      </c>
    </row>
    <row r="439" spans="3:3" x14ac:dyDescent="0.3">
      <c r="C439" s="177" t="str">
        <f>IFERROR(VLOOKUP(E439,Data!T:U,2,FALSE),"")</f>
        <v/>
      </c>
    </row>
    <row r="440" spans="3:3" x14ac:dyDescent="0.3">
      <c r="C440" s="177" t="str">
        <f>IFERROR(VLOOKUP(E440,Data!T:U,2,FALSE),"")</f>
        <v/>
      </c>
    </row>
    <row r="441" spans="3:3" x14ac:dyDescent="0.3">
      <c r="C441" s="177" t="str">
        <f>IFERROR(VLOOKUP(E441,Data!T:U,2,FALSE),"")</f>
        <v/>
      </c>
    </row>
    <row r="442" spans="3:3" x14ac:dyDescent="0.3">
      <c r="C442" s="177" t="str">
        <f>IFERROR(VLOOKUP(E442,Data!T:U,2,FALSE),"")</f>
        <v/>
      </c>
    </row>
    <row r="443" spans="3:3" x14ac:dyDescent="0.3">
      <c r="C443" s="177" t="str">
        <f>IFERROR(VLOOKUP(E443,Data!T:U,2,FALSE),"")</f>
        <v/>
      </c>
    </row>
    <row r="444" spans="3:3" x14ac:dyDescent="0.3">
      <c r="C444" s="177" t="str">
        <f>IFERROR(VLOOKUP(E444,Data!T:U,2,FALSE),"")</f>
        <v/>
      </c>
    </row>
    <row r="445" spans="3:3" x14ac:dyDescent="0.3">
      <c r="C445" s="177" t="str">
        <f>IFERROR(VLOOKUP(E445,Data!T:U,2,FALSE),"")</f>
        <v/>
      </c>
    </row>
    <row r="446" spans="3:3" x14ac:dyDescent="0.3">
      <c r="C446" s="177" t="str">
        <f>IFERROR(VLOOKUP(E446,Data!T:U,2,FALSE),"")</f>
        <v/>
      </c>
    </row>
    <row r="447" spans="3:3" x14ac:dyDescent="0.3">
      <c r="C447" s="177" t="str">
        <f>IFERROR(VLOOKUP(E447,Data!T:U,2,FALSE),"")</f>
        <v/>
      </c>
    </row>
    <row r="448" spans="3:3" x14ac:dyDescent="0.3">
      <c r="C448" s="177" t="str">
        <f>IFERROR(VLOOKUP(E448,Data!T:U,2,FALSE),"")</f>
        <v/>
      </c>
    </row>
    <row r="449" spans="3:3" x14ac:dyDescent="0.3">
      <c r="C449" s="177" t="str">
        <f>IFERROR(VLOOKUP(E449,Data!T:U,2,FALSE),"")</f>
        <v/>
      </c>
    </row>
    <row r="450" spans="3:3" x14ac:dyDescent="0.3">
      <c r="C450" s="177" t="str">
        <f>IFERROR(VLOOKUP(E450,Data!T:U,2,FALSE),"")</f>
        <v/>
      </c>
    </row>
    <row r="451" spans="3:3" x14ac:dyDescent="0.3">
      <c r="C451" s="177" t="str">
        <f>IFERROR(VLOOKUP(E451,Data!T:U,2,FALSE),"")</f>
        <v/>
      </c>
    </row>
    <row r="452" spans="3:3" x14ac:dyDescent="0.3">
      <c r="C452" s="177" t="str">
        <f>IFERROR(VLOOKUP(E452,Data!T:U,2,FALSE),"")</f>
        <v/>
      </c>
    </row>
    <row r="453" spans="3:3" x14ac:dyDescent="0.3">
      <c r="C453" s="177" t="str">
        <f>IFERROR(VLOOKUP(E453,Data!T:U,2,FALSE),"")</f>
        <v/>
      </c>
    </row>
    <row r="454" spans="3:3" x14ac:dyDescent="0.3">
      <c r="C454" s="177" t="str">
        <f>IFERROR(VLOOKUP(E454,Data!T:U,2,FALSE),"")</f>
        <v/>
      </c>
    </row>
    <row r="455" spans="3:3" x14ac:dyDescent="0.3">
      <c r="C455" s="177" t="str">
        <f>IFERROR(VLOOKUP(E455,Data!T:U,2,FALSE),"")</f>
        <v/>
      </c>
    </row>
    <row r="456" spans="3:3" x14ac:dyDescent="0.3">
      <c r="C456" s="177" t="str">
        <f>IFERROR(VLOOKUP(E456,Data!T:U,2,FALSE),"")</f>
        <v/>
      </c>
    </row>
    <row r="457" spans="3:3" x14ac:dyDescent="0.3">
      <c r="C457" s="177" t="str">
        <f>IFERROR(VLOOKUP(E457,Data!T:U,2,FALSE),"")</f>
        <v/>
      </c>
    </row>
    <row r="458" spans="3:3" x14ac:dyDescent="0.3">
      <c r="C458" s="177" t="str">
        <f>IFERROR(VLOOKUP(E458,Data!T:U,2,FALSE),"")</f>
        <v/>
      </c>
    </row>
    <row r="459" spans="3:3" x14ac:dyDescent="0.3">
      <c r="C459" s="177" t="str">
        <f>IFERROR(VLOOKUP(E459,Data!T:U,2,FALSE),"")</f>
        <v/>
      </c>
    </row>
    <row r="460" spans="3:3" x14ac:dyDescent="0.3">
      <c r="C460" s="177" t="str">
        <f>IFERROR(VLOOKUP(E460,Data!T:U,2,FALSE),"")</f>
        <v/>
      </c>
    </row>
    <row r="461" spans="3:3" x14ac:dyDescent="0.3">
      <c r="C461" s="177" t="str">
        <f>IFERROR(VLOOKUP(E461,Data!T:U,2,FALSE),"")</f>
        <v/>
      </c>
    </row>
    <row r="462" spans="3:3" x14ac:dyDescent="0.3">
      <c r="C462" s="177" t="str">
        <f>IFERROR(VLOOKUP(E462,Data!T:U,2,FALSE),"")</f>
        <v/>
      </c>
    </row>
    <row r="463" spans="3:3" x14ac:dyDescent="0.3">
      <c r="C463" s="177" t="str">
        <f>IFERROR(VLOOKUP(E463,Data!T:U,2,FALSE),"")</f>
        <v/>
      </c>
    </row>
    <row r="464" spans="3:3" x14ac:dyDescent="0.3">
      <c r="C464" s="177" t="str">
        <f>IFERROR(VLOOKUP(E464,Data!T:U,2,FALSE),"")</f>
        <v/>
      </c>
    </row>
    <row r="465" spans="3:3" x14ac:dyDescent="0.3">
      <c r="C465" s="177" t="str">
        <f>IFERROR(VLOOKUP(E465,Data!T:U,2,FALSE),"")</f>
        <v/>
      </c>
    </row>
    <row r="466" spans="3:3" x14ac:dyDescent="0.3">
      <c r="C466" s="177" t="str">
        <f>IFERROR(VLOOKUP(E466,Data!T:U,2,FALSE),"")</f>
        <v/>
      </c>
    </row>
    <row r="467" spans="3:3" x14ac:dyDescent="0.3">
      <c r="C467" s="177" t="str">
        <f>IFERROR(VLOOKUP(E467,Data!T:U,2,FALSE),"")</f>
        <v/>
      </c>
    </row>
    <row r="468" spans="3:3" x14ac:dyDescent="0.3">
      <c r="C468" s="177" t="str">
        <f>IFERROR(VLOOKUP(E468,Data!T:U,2,FALSE),"")</f>
        <v/>
      </c>
    </row>
    <row r="469" spans="3:3" x14ac:dyDescent="0.3">
      <c r="C469" s="177" t="str">
        <f>IFERROR(VLOOKUP(E469,Data!T:U,2,FALSE),"")</f>
        <v/>
      </c>
    </row>
    <row r="470" spans="3:3" x14ac:dyDescent="0.3">
      <c r="C470" s="177" t="str">
        <f>IFERROR(VLOOKUP(E470,Data!T:U,2,FALSE),"")</f>
        <v/>
      </c>
    </row>
    <row r="471" spans="3:3" x14ac:dyDescent="0.3">
      <c r="C471" s="177" t="str">
        <f>IFERROR(VLOOKUP(E471,Data!T:U,2,FALSE),"")</f>
        <v/>
      </c>
    </row>
    <row r="472" spans="3:3" x14ac:dyDescent="0.3">
      <c r="C472" s="177" t="str">
        <f>IFERROR(VLOOKUP(E472,Data!T:U,2,FALSE),"")</f>
        <v/>
      </c>
    </row>
    <row r="473" spans="3:3" x14ac:dyDescent="0.3">
      <c r="C473" s="177" t="str">
        <f>IFERROR(VLOOKUP(E473,Data!T:U,2,FALSE),"")</f>
        <v/>
      </c>
    </row>
    <row r="474" spans="3:3" x14ac:dyDescent="0.3">
      <c r="C474" s="177" t="str">
        <f>IFERROR(VLOOKUP(E474,Data!T:U,2,FALSE),"")</f>
        <v/>
      </c>
    </row>
    <row r="475" spans="3:3" x14ac:dyDescent="0.3">
      <c r="C475" s="177" t="str">
        <f>IFERROR(VLOOKUP(E475,Data!T:U,2,FALSE),"")</f>
        <v/>
      </c>
    </row>
    <row r="476" spans="3:3" x14ac:dyDescent="0.3">
      <c r="C476" s="177" t="str">
        <f>IFERROR(VLOOKUP(E476,Data!T:U,2,FALSE),"")</f>
        <v/>
      </c>
    </row>
    <row r="477" spans="3:3" x14ac:dyDescent="0.3">
      <c r="C477" s="177" t="str">
        <f>IFERROR(VLOOKUP(E477,Data!T:U,2,FALSE),"")</f>
        <v/>
      </c>
    </row>
    <row r="478" spans="3:3" x14ac:dyDescent="0.3">
      <c r="C478" s="177" t="str">
        <f>IFERROR(VLOOKUP(E478,Data!T:U,2,FALSE),"")</f>
        <v/>
      </c>
    </row>
    <row r="479" spans="3:3" x14ac:dyDescent="0.3">
      <c r="C479" s="177" t="str">
        <f>IFERROR(VLOOKUP(E479,Data!T:U,2,FALSE),"")</f>
        <v/>
      </c>
    </row>
    <row r="480" spans="3:3" x14ac:dyDescent="0.3">
      <c r="C480" s="177" t="str">
        <f>IFERROR(VLOOKUP(E480,Data!T:U,2,FALSE),"")</f>
        <v/>
      </c>
    </row>
    <row r="481" spans="3:3" x14ac:dyDescent="0.3">
      <c r="C481" s="177" t="str">
        <f>IFERROR(VLOOKUP(E481,Data!T:U,2,FALSE),"")</f>
        <v/>
      </c>
    </row>
    <row r="482" spans="3:3" x14ac:dyDescent="0.3">
      <c r="C482" s="177" t="str">
        <f>IFERROR(VLOOKUP(E482,Data!T:U,2,FALSE),"")</f>
        <v/>
      </c>
    </row>
    <row r="483" spans="3:3" x14ac:dyDescent="0.3">
      <c r="C483" s="177" t="str">
        <f>IFERROR(VLOOKUP(E483,Data!T:U,2,FALSE),"")</f>
        <v/>
      </c>
    </row>
    <row r="484" spans="3:3" x14ac:dyDescent="0.3">
      <c r="C484" s="177" t="str">
        <f>IFERROR(VLOOKUP(E484,Data!T:U,2,FALSE),"")</f>
        <v/>
      </c>
    </row>
    <row r="485" spans="3:3" x14ac:dyDescent="0.3">
      <c r="C485" s="177" t="str">
        <f>IFERROR(VLOOKUP(E485,Data!T:U,2,FALSE),"")</f>
        <v/>
      </c>
    </row>
    <row r="486" spans="3:3" x14ac:dyDescent="0.3">
      <c r="C486" s="177" t="str">
        <f>IFERROR(VLOOKUP(E486,Data!T:U,2,FALSE),"")</f>
        <v/>
      </c>
    </row>
    <row r="487" spans="3:3" x14ac:dyDescent="0.3">
      <c r="C487" s="177" t="str">
        <f>IFERROR(VLOOKUP(E487,Data!T:U,2,FALSE),"")</f>
        <v/>
      </c>
    </row>
    <row r="488" spans="3:3" x14ac:dyDescent="0.3">
      <c r="C488" s="177" t="str">
        <f>IFERROR(VLOOKUP(E488,Data!T:U,2,FALSE),"")</f>
        <v/>
      </c>
    </row>
    <row r="489" spans="3:3" x14ac:dyDescent="0.3">
      <c r="C489" s="177" t="str">
        <f>IFERROR(VLOOKUP(E489,Data!T:U,2,FALSE),"")</f>
        <v/>
      </c>
    </row>
    <row r="490" spans="3:3" x14ac:dyDescent="0.3">
      <c r="C490" s="177" t="str">
        <f>IFERROR(VLOOKUP(E490,Data!T:U,2,FALSE),"")</f>
        <v/>
      </c>
    </row>
    <row r="491" spans="3:3" x14ac:dyDescent="0.3">
      <c r="C491" s="177" t="str">
        <f>IFERROR(VLOOKUP(E491,Data!T:U,2,FALSE),"")</f>
        <v/>
      </c>
    </row>
    <row r="492" spans="3:3" x14ac:dyDescent="0.3">
      <c r="C492" s="177" t="str">
        <f>IFERROR(VLOOKUP(E492,Data!T:U,2,FALSE),"")</f>
        <v/>
      </c>
    </row>
    <row r="493" spans="3:3" x14ac:dyDescent="0.3">
      <c r="C493" s="177" t="str">
        <f>IFERROR(VLOOKUP(E493,Data!T:U,2,FALSE),"")</f>
        <v/>
      </c>
    </row>
    <row r="494" spans="3:3" x14ac:dyDescent="0.3">
      <c r="C494" s="177" t="str">
        <f>IFERROR(VLOOKUP(E494,Data!T:U,2,FALSE),"")</f>
        <v/>
      </c>
    </row>
    <row r="495" spans="3:3" x14ac:dyDescent="0.3">
      <c r="C495" s="177" t="str">
        <f>IFERROR(VLOOKUP(E495,Data!T:U,2,FALSE),"")</f>
        <v/>
      </c>
    </row>
    <row r="496" spans="3:3" x14ac:dyDescent="0.3">
      <c r="C496" s="177" t="str">
        <f>IFERROR(VLOOKUP(E496,Data!T:U,2,FALSE),"")</f>
        <v/>
      </c>
    </row>
    <row r="497" spans="3:3" x14ac:dyDescent="0.3">
      <c r="C497" s="177" t="str">
        <f>IFERROR(VLOOKUP(E497,Data!T:U,2,FALSE),"")</f>
        <v/>
      </c>
    </row>
    <row r="498" spans="3:3" x14ac:dyDescent="0.3">
      <c r="C498" s="177" t="str">
        <f>IFERROR(VLOOKUP(E498,Data!T:U,2,FALSE),"")</f>
        <v/>
      </c>
    </row>
    <row r="499" spans="3:3" x14ac:dyDescent="0.3">
      <c r="C499" s="177" t="str">
        <f>IFERROR(VLOOKUP(E499,Data!T:U,2,FALSE),"")</f>
        <v/>
      </c>
    </row>
    <row r="500" spans="3:3" x14ac:dyDescent="0.3">
      <c r="C500" s="177" t="str">
        <f>IFERROR(VLOOKUP(E500,Data!T:U,2,FALSE),"")</f>
        <v/>
      </c>
    </row>
    <row r="501" spans="3:3" x14ac:dyDescent="0.3">
      <c r="C501" s="177" t="str">
        <f>IFERROR(VLOOKUP(E501,Data!T:U,2,FALSE),"")</f>
        <v/>
      </c>
    </row>
    <row r="502" spans="3:3" x14ac:dyDescent="0.3">
      <c r="C502" s="177" t="str">
        <f>IFERROR(VLOOKUP(E502,Data!T:U,2,FALSE),"")</f>
        <v/>
      </c>
    </row>
    <row r="503" spans="3:3" x14ac:dyDescent="0.3">
      <c r="C503" s="177" t="str">
        <f>IFERROR(VLOOKUP(E503,Data!T:U,2,FALSE),"")</f>
        <v/>
      </c>
    </row>
    <row r="504" spans="3:3" x14ac:dyDescent="0.3">
      <c r="C504" s="177" t="str">
        <f>IFERROR(VLOOKUP(E504,Data!T:U,2,FALSE),"")</f>
        <v/>
      </c>
    </row>
    <row r="505" spans="3:3" x14ac:dyDescent="0.3">
      <c r="C505" s="177" t="str">
        <f>IFERROR(VLOOKUP(E505,Data!T:U,2,FALSE),"")</f>
        <v/>
      </c>
    </row>
    <row r="506" spans="3:3" x14ac:dyDescent="0.3">
      <c r="C506" s="177" t="str">
        <f>IFERROR(VLOOKUP(E506,Data!T:U,2,FALSE),"")</f>
        <v/>
      </c>
    </row>
    <row r="507" spans="3:3" x14ac:dyDescent="0.3">
      <c r="C507" s="177" t="str">
        <f>IFERROR(VLOOKUP(E507,Data!T:U,2,FALSE),"")</f>
        <v/>
      </c>
    </row>
    <row r="508" spans="3:3" x14ac:dyDescent="0.3">
      <c r="C508" s="177" t="str">
        <f>IFERROR(VLOOKUP(E508,Data!T:U,2,FALSE),"")</f>
        <v/>
      </c>
    </row>
    <row r="509" spans="3:3" x14ac:dyDescent="0.3">
      <c r="C509" s="177" t="str">
        <f>IFERROR(VLOOKUP(E509,Data!T:U,2,FALSE),"")</f>
        <v/>
      </c>
    </row>
    <row r="510" spans="3:3" x14ac:dyDescent="0.3">
      <c r="C510" s="177" t="str">
        <f>IFERROR(VLOOKUP(E510,Data!T:U,2,FALSE),"")</f>
        <v/>
      </c>
    </row>
    <row r="511" spans="3:3" x14ac:dyDescent="0.3">
      <c r="C511" s="177" t="str">
        <f>IFERROR(VLOOKUP(E511,Data!T:U,2,FALSE),"")</f>
        <v/>
      </c>
    </row>
    <row r="512" spans="3:3" x14ac:dyDescent="0.3">
      <c r="C512" s="177" t="str">
        <f>IFERROR(VLOOKUP(E512,Data!T:U,2,FALSE),"")</f>
        <v/>
      </c>
    </row>
    <row r="513" spans="3:3" x14ac:dyDescent="0.3">
      <c r="C513" s="177" t="str">
        <f>IFERROR(VLOOKUP(E513,Data!T:U,2,FALSE),"")</f>
        <v/>
      </c>
    </row>
    <row r="514" spans="3:3" x14ac:dyDescent="0.3">
      <c r="C514" s="177" t="str">
        <f>IFERROR(VLOOKUP(E514,Data!T:U,2,FALSE),"")</f>
        <v/>
      </c>
    </row>
    <row r="515" spans="3:3" x14ac:dyDescent="0.3">
      <c r="C515" s="177" t="str">
        <f>IFERROR(VLOOKUP(E515,Data!T:U,2,FALSE),"")</f>
        <v/>
      </c>
    </row>
    <row r="516" spans="3:3" x14ac:dyDescent="0.3">
      <c r="C516" s="177" t="str">
        <f>IFERROR(VLOOKUP(E516,Data!T:U,2,FALSE),"")</f>
        <v/>
      </c>
    </row>
    <row r="517" spans="3:3" x14ac:dyDescent="0.3">
      <c r="C517" s="177" t="str">
        <f>IFERROR(VLOOKUP(E517,Data!T:U,2,FALSE),"")</f>
        <v/>
      </c>
    </row>
    <row r="518" spans="3:3" x14ac:dyDescent="0.3">
      <c r="C518" s="177" t="str">
        <f>IFERROR(VLOOKUP(E518,Data!T:U,2,FALSE),"")</f>
        <v/>
      </c>
    </row>
    <row r="519" spans="3:3" x14ac:dyDescent="0.3">
      <c r="C519" s="177" t="str">
        <f>IFERROR(VLOOKUP(E519,Data!T:U,2,FALSE),"")</f>
        <v/>
      </c>
    </row>
    <row r="520" spans="3:3" x14ac:dyDescent="0.3">
      <c r="C520" s="177" t="str">
        <f>IFERROR(VLOOKUP(E520,Data!T:U,2,FALSE),"")</f>
        <v/>
      </c>
    </row>
    <row r="521" spans="3:3" x14ac:dyDescent="0.3">
      <c r="C521" s="177" t="str">
        <f>IFERROR(VLOOKUP(E521,Data!T:U,2,FALSE),"")</f>
        <v/>
      </c>
    </row>
    <row r="522" spans="3:3" x14ac:dyDescent="0.3">
      <c r="C522" s="177" t="str">
        <f>IFERROR(VLOOKUP(E522,Data!T:U,2,FALSE),"")</f>
        <v/>
      </c>
    </row>
    <row r="523" spans="3:3" x14ac:dyDescent="0.3">
      <c r="C523" s="177" t="str">
        <f>IFERROR(VLOOKUP(E523,Data!T:U,2,FALSE),"")</f>
        <v/>
      </c>
    </row>
    <row r="524" spans="3:3" x14ac:dyDescent="0.3">
      <c r="C524" s="177" t="str">
        <f>IFERROR(VLOOKUP(E524,Data!T:U,2,FALSE),"")</f>
        <v/>
      </c>
    </row>
    <row r="525" spans="3:3" x14ac:dyDescent="0.3">
      <c r="C525" s="177" t="str">
        <f>IFERROR(VLOOKUP(E525,Data!T:U,2,FALSE),"")</f>
        <v/>
      </c>
    </row>
    <row r="526" spans="3:3" x14ac:dyDescent="0.3">
      <c r="C526" s="177" t="str">
        <f>IFERROR(VLOOKUP(E526,Data!T:U,2,FALSE),"")</f>
        <v/>
      </c>
    </row>
    <row r="527" spans="3:3" x14ac:dyDescent="0.3">
      <c r="C527" s="177" t="str">
        <f>IFERROR(VLOOKUP(E527,Data!T:U,2,FALSE),"")</f>
        <v/>
      </c>
    </row>
    <row r="528" spans="3:3" x14ac:dyDescent="0.3">
      <c r="C528" s="177" t="str">
        <f>IFERROR(VLOOKUP(E528,Data!T:U,2,FALSE),"")</f>
        <v/>
      </c>
    </row>
    <row r="529" spans="3:3" x14ac:dyDescent="0.3">
      <c r="C529" s="177" t="str">
        <f>IFERROR(VLOOKUP(E529,Data!T:U,2,FALSE),"")</f>
        <v/>
      </c>
    </row>
    <row r="530" spans="3:3" x14ac:dyDescent="0.3">
      <c r="C530" s="177" t="str">
        <f>IFERROR(VLOOKUP(E530,Data!T:U,2,FALSE),"")</f>
        <v/>
      </c>
    </row>
    <row r="531" spans="3:3" x14ac:dyDescent="0.3">
      <c r="C531" s="177" t="str">
        <f>IFERROR(VLOOKUP(E531,Data!T:U,2,FALSE),"")</f>
        <v/>
      </c>
    </row>
    <row r="532" spans="3:3" x14ac:dyDescent="0.3">
      <c r="C532" s="177" t="str">
        <f>IFERROR(VLOOKUP(E532,Data!T:U,2,FALSE),"")</f>
        <v/>
      </c>
    </row>
    <row r="533" spans="3:3" x14ac:dyDescent="0.3">
      <c r="C533" s="177" t="str">
        <f>IFERROR(VLOOKUP(E533,Data!T:U,2,FALSE),"")</f>
        <v/>
      </c>
    </row>
    <row r="534" spans="3:3" x14ac:dyDescent="0.3">
      <c r="C534" s="177" t="str">
        <f>IFERROR(VLOOKUP(E534,Data!T:U,2,FALSE),"")</f>
        <v/>
      </c>
    </row>
    <row r="535" spans="3:3" x14ac:dyDescent="0.3">
      <c r="C535" s="177" t="str">
        <f>IFERROR(VLOOKUP(E535,Data!T:U,2,FALSE),"")</f>
        <v/>
      </c>
    </row>
    <row r="536" spans="3:3" x14ac:dyDescent="0.3">
      <c r="C536" s="177" t="str">
        <f>IFERROR(VLOOKUP(E536,Data!T:U,2,FALSE),"")</f>
        <v/>
      </c>
    </row>
    <row r="537" spans="3:3" x14ac:dyDescent="0.3">
      <c r="C537" s="177" t="str">
        <f>IFERROR(VLOOKUP(E537,Data!T:U,2,FALSE),"")</f>
        <v/>
      </c>
    </row>
    <row r="538" spans="3:3" x14ac:dyDescent="0.3">
      <c r="C538" s="177" t="str">
        <f>IFERROR(VLOOKUP(E538,Data!T:U,2,FALSE),"")</f>
        <v/>
      </c>
    </row>
    <row r="539" spans="3:3" x14ac:dyDescent="0.3">
      <c r="C539" s="177" t="str">
        <f>IFERROR(VLOOKUP(E539,Data!T:U,2,FALSE),"")</f>
        <v/>
      </c>
    </row>
    <row r="540" spans="3:3" x14ac:dyDescent="0.3">
      <c r="C540" s="177" t="str">
        <f>IFERROR(VLOOKUP(E540,Data!T:U,2,FALSE),"")</f>
        <v/>
      </c>
    </row>
    <row r="541" spans="3:3" x14ac:dyDescent="0.3">
      <c r="C541" s="177" t="str">
        <f>IFERROR(VLOOKUP(E541,Data!T:U,2,FALSE),"")</f>
        <v/>
      </c>
    </row>
    <row r="542" spans="3:3" x14ac:dyDescent="0.3">
      <c r="C542" s="177" t="str">
        <f>IFERROR(VLOOKUP(E542,Data!T:U,2,FALSE),"")</f>
        <v/>
      </c>
    </row>
    <row r="543" spans="3:3" x14ac:dyDescent="0.3">
      <c r="C543" s="177" t="str">
        <f>IFERROR(VLOOKUP(E543,Data!T:U,2,FALSE),"")</f>
        <v/>
      </c>
    </row>
    <row r="544" spans="3:3" x14ac:dyDescent="0.3">
      <c r="C544" s="177" t="str">
        <f>IFERROR(VLOOKUP(E544,Data!T:U,2,FALSE),"")</f>
        <v/>
      </c>
    </row>
    <row r="545" spans="3:3" x14ac:dyDescent="0.3">
      <c r="C545" s="177" t="str">
        <f>IFERROR(VLOOKUP(E545,Data!T:U,2,FALSE),"")</f>
        <v/>
      </c>
    </row>
    <row r="546" spans="3:3" x14ac:dyDescent="0.3">
      <c r="C546" s="177" t="str">
        <f>IFERROR(VLOOKUP(E546,Data!T:U,2,FALSE),"")</f>
        <v/>
      </c>
    </row>
    <row r="547" spans="3:3" x14ac:dyDescent="0.3">
      <c r="C547" s="177" t="str">
        <f>IFERROR(VLOOKUP(E547,Data!T:U,2,FALSE),"")</f>
        <v/>
      </c>
    </row>
    <row r="548" spans="3:3" x14ac:dyDescent="0.3">
      <c r="C548" s="177" t="str">
        <f>IFERROR(VLOOKUP(E548,Data!T:U,2,FALSE),"")</f>
        <v/>
      </c>
    </row>
    <row r="549" spans="3:3" x14ac:dyDescent="0.3">
      <c r="C549" s="177" t="str">
        <f>IFERROR(VLOOKUP(E549,Data!T:U,2,FALSE),"")</f>
        <v/>
      </c>
    </row>
    <row r="550" spans="3:3" x14ac:dyDescent="0.3">
      <c r="C550" s="177" t="str">
        <f>IFERROR(VLOOKUP(E550,Data!T:U,2,FALSE),"")</f>
        <v/>
      </c>
    </row>
    <row r="551" spans="3:3" x14ac:dyDescent="0.3">
      <c r="C551" s="177" t="str">
        <f>IFERROR(VLOOKUP(E551,Data!T:U,2,FALSE),"")</f>
        <v/>
      </c>
    </row>
    <row r="552" spans="3:3" x14ac:dyDescent="0.3">
      <c r="C552" s="177" t="str">
        <f>IFERROR(VLOOKUP(E552,Data!T:U,2,FALSE),"")</f>
        <v/>
      </c>
    </row>
    <row r="553" spans="3:3" x14ac:dyDescent="0.3">
      <c r="C553" s="177" t="str">
        <f>IFERROR(VLOOKUP(E553,Data!T:U,2,FALSE),"")</f>
        <v/>
      </c>
    </row>
    <row r="554" spans="3:3" x14ac:dyDescent="0.3">
      <c r="C554" s="177" t="str">
        <f>IFERROR(VLOOKUP(E554,Data!T:U,2,FALSE),"")</f>
        <v/>
      </c>
    </row>
    <row r="555" spans="3:3" x14ac:dyDescent="0.3">
      <c r="C555" s="177" t="str">
        <f>IFERROR(VLOOKUP(E555,Data!T:U,2,FALSE),"")</f>
        <v/>
      </c>
    </row>
    <row r="556" spans="3:3" x14ac:dyDescent="0.3">
      <c r="C556" s="177" t="str">
        <f>IFERROR(VLOOKUP(E556,Data!T:U,2,FALSE),"")</f>
        <v/>
      </c>
    </row>
    <row r="557" spans="3:3" x14ac:dyDescent="0.3">
      <c r="C557" s="177" t="str">
        <f>IFERROR(VLOOKUP(E557,Data!T:U,2,FALSE),"")</f>
        <v/>
      </c>
    </row>
    <row r="558" spans="3:3" x14ac:dyDescent="0.3">
      <c r="C558" s="177" t="str">
        <f>IFERROR(VLOOKUP(E558,Data!T:U,2,FALSE),"")</f>
        <v/>
      </c>
    </row>
    <row r="559" spans="3:3" x14ac:dyDescent="0.3">
      <c r="C559" s="177" t="str">
        <f>IFERROR(VLOOKUP(E559,Data!T:U,2,FALSE),"")</f>
        <v/>
      </c>
    </row>
    <row r="560" spans="3:3" x14ac:dyDescent="0.3">
      <c r="C560" s="177" t="str">
        <f>IFERROR(VLOOKUP(E560,Data!T:U,2,FALSE),"")</f>
        <v/>
      </c>
    </row>
    <row r="561" spans="3:3" x14ac:dyDescent="0.3">
      <c r="C561" s="177" t="str">
        <f>IFERROR(VLOOKUP(E561,Data!T:U,2,FALSE),"")</f>
        <v/>
      </c>
    </row>
    <row r="562" spans="3:3" x14ac:dyDescent="0.3">
      <c r="C562" s="177" t="str">
        <f>IFERROR(VLOOKUP(E562,Data!T:U,2,FALSE),"")</f>
        <v/>
      </c>
    </row>
    <row r="563" spans="3:3" x14ac:dyDescent="0.3">
      <c r="C563" s="177" t="str">
        <f>IFERROR(VLOOKUP(E563,Data!T:U,2,FALSE),"")</f>
        <v/>
      </c>
    </row>
    <row r="564" spans="3:3" x14ac:dyDescent="0.3">
      <c r="C564" s="177" t="str">
        <f>IFERROR(VLOOKUP(E564,Data!T:U,2,FALSE),"")</f>
        <v/>
      </c>
    </row>
    <row r="565" spans="3:3" x14ac:dyDescent="0.3">
      <c r="C565" s="177" t="str">
        <f>IFERROR(VLOOKUP(E565,Data!T:U,2,FALSE),"")</f>
        <v/>
      </c>
    </row>
    <row r="566" spans="3:3" x14ac:dyDescent="0.3">
      <c r="C566" s="177" t="str">
        <f>IFERROR(VLOOKUP(E566,Data!T:U,2,FALSE),"")</f>
        <v/>
      </c>
    </row>
    <row r="567" spans="3:3" x14ac:dyDescent="0.3">
      <c r="C567" s="177" t="str">
        <f>IFERROR(VLOOKUP(E567,Data!T:U,2,FALSE),"")</f>
        <v/>
      </c>
    </row>
    <row r="568" spans="3:3" x14ac:dyDescent="0.3">
      <c r="C568" s="177" t="str">
        <f>IFERROR(VLOOKUP(E568,Data!T:U,2,FALSE),"")</f>
        <v/>
      </c>
    </row>
    <row r="569" spans="3:3" x14ac:dyDescent="0.3">
      <c r="C569" s="177" t="str">
        <f>IFERROR(VLOOKUP(E569,Data!T:U,2,FALSE),"")</f>
        <v/>
      </c>
    </row>
    <row r="570" spans="3:3" x14ac:dyDescent="0.3">
      <c r="C570" s="177" t="str">
        <f>IFERROR(VLOOKUP(E570,Data!T:U,2,FALSE),"")</f>
        <v/>
      </c>
    </row>
    <row r="571" spans="3:3" x14ac:dyDescent="0.3">
      <c r="C571" s="177" t="str">
        <f>IFERROR(VLOOKUP(E571,Data!T:U,2,FALSE),"")</f>
        <v/>
      </c>
    </row>
    <row r="572" spans="3:3" x14ac:dyDescent="0.3">
      <c r="C572" s="177" t="str">
        <f>IFERROR(VLOOKUP(E572,Data!T:U,2,FALSE),"")</f>
        <v/>
      </c>
    </row>
    <row r="573" spans="3:3" x14ac:dyDescent="0.3">
      <c r="C573" s="177" t="str">
        <f>IFERROR(VLOOKUP(E573,Data!T:U,2,FALSE),"")</f>
        <v/>
      </c>
    </row>
    <row r="574" spans="3:3" x14ac:dyDescent="0.3">
      <c r="C574" s="177" t="str">
        <f>IFERROR(VLOOKUP(E574,Data!T:U,2,FALSE),"")</f>
        <v/>
      </c>
    </row>
    <row r="575" spans="3:3" x14ac:dyDescent="0.3">
      <c r="C575" s="177" t="str">
        <f>IFERROR(VLOOKUP(E575,Data!T:U,2,FALSE),"")</f>
        <v/>
      </c>
    </row>
    <row r="576" spans="3:3" x14ac:dyDescent="0.3">
      <c r="C576" s="177" t="str">
        <f>IFERROR(VLOOKUP(E576,Data!T:U,2,FALSE),"")</f>
        <v/>
      </c>
    </row>
    <row r="577" spans="3:3" x14ac:dyDescent="0.3">
      <c r="C577" s="177" t="str">
        <f>IFERROR(VLOOKUP(E577,Data!T:U,2,FALSE),"")</f>
        <v/>
      </c>
    </row>
    <row r="578" spans="3:3" x14ac:dyDescent="0.3">
      <c r="C578" s="177" t="str">
        <f>IFERROR(VLOOKUP(E578,Data!T:U,2,FALSE),"")</f>
        <v/>
      </c>
    </row>
    <row r="579" spans="3:3" x14ac:dyDescent="0.3">
      <c r="C579" s="177" t="str">
        <f>IFERROR(VLOOKUP(E579,Data!T:U,2,FALSE),"")</f>
        <v/>
      </c>
    </row>
    <row r="580" spans="3:3" x14ac:dyDescent="0.3">
      <c r="C580" s="177" t="str">
        <f>IFERROR(VLOOKUP(E580,Data!T:U,2,FALSE),"")</f>
        <v/>
      </c>
    </row>
    <row r="581" spans="3:3" x14ac:dyDescent="0.3">
      <c r="C581" s="177" t="str">
        <f>IFERROR(VLOOKUP(E581,Data!T:U,2,FALSE),"")</f>
        <v/>
      </c>
    </row>
    <row r="582" spans="3:3" x14ac:dyDescent="0.3">
      <c r="C582" s="177" t="str">
        <f>IFERROR(VLOOKUP(E582,Data!T:U,2,FALSE),"")</f>
        <v/>
      </c>
    </row>
    <row r="583" spans="3:3" x14ac:dyDescent="0.3">
      <c r="C583" s="177" t="str">
        <f>IFERROR(VLOOKUP(E583,Data!T:U,2,FALSE),"")</f>
        <v/>
      </c>
    </row>
    <row r="584" spans="3:3" x14ac:dyDescent="0.3">
      <c r="C584" s="177" t="str">
        <f>IFERROR(VLOOKUP(E584,Data!T:U,2,FALSE),"")</f>
        <v/>
      </c>
    </row>
    <row r="585" spans="3:3" x14ac:dyDescent="0.3">
      <c r="C585" s="177" t="str">
        <f>IFERROR(VLOOKUP(E585,Data!T:U,2,FALSE),"")</f>
        <v/>
      </c>
    </row>
    <row r="586" spans="3:3" x14ac:dyDescent="0.3">
      <c r="C586" s="177" t="str">
        <f>IFERROR(VLOOKUP(E586,Data!T:U,2,FALSE),"")</f>
        <v/>
      </c>
    </row>
    <row r="587" spans="3:3" x14ac:dyDescent="0.3">
      <c r="C587" s="177" t="str">
        <f>IFERROR(VLOOKUP(E587,Data!T:U,2,FALSE),"")</f>
        <v/>
      </c>
    </row>
    <row r="588" spans="3:3" x14ac:dyDescent="0.3">
      <c r="C588" s="177" t="str">
        <f>IFERROR(VLOOKUP(E588,Data!T:U,2,FALSE),"")</f>
        <v/>
      </c>
    </row>
    <row r="589" spans="3:3" x14ac:dyDescent="0.3">
      <c r="C589" s="177" t="str">
        <f>IFERROR(VLOOKUP(E589,Data!T:U,2,FALSE),"")</f>
        <v/>
      </c>
    </row>
    <row r="590" spans="3:3" x14ac:dyDescent="0.3">
      <c r="C590" s="177" t="str">
        <f>IFERROR(VLOOKUP(E590,Data!T:U,2,FALSE),"")</f>
        <v/>
      </c>
    </row>
    <row r="591" spans="3:3" x14ac:dyDescent="0.3">
      <c r="C591" s="177" t="str">
        <f>IFERROR(VLOOKUP(E591,Data!T:U,2,FALSE),"")</f>
        <v/>
      </c>
    </row>
    <row r="592" spans="3:3" x14ac:dyDescent="0.3">
      <c r="C592" s="177" t="str">
        <f>IFERROR(VLOOKUP(E592,Data!T:U,2,FALSE),"")</f>
        <v/>
      </c>
    </row>
    <row r="593" spans="3:3" x14ac:dyDescent="0.3">
      <c r="C593" s="177" t="str">
        <f>IFERROR(VLOOKUP(E593,Data!T:U,2,FALSE),"")</f>
        <v/>
      </c>
    </row>
    <row r="594" spans="3:3" x14ac:dyDescent="0.3">
      <c r="C594" s="177" t="str">
        <f>IFERROR(VLOOKUP(E594,Data!T:U,2,FALSE),"")</f>
        <v/>
      </c>
    </row>
    <row r="595" spans="3:3" x14ac:dyDescent="0.3">
      <c r="C595" s="177" t="str">
        <f>IFERROR(VLOOKUP(E595,Data!T:U,2,FALSE),"")</f>
        <v/>
      </c>
    </row>
    <row r="596" spans="3:3" x14ac:dyDescent="0.3">
      <c r="C596" s="177" t="str">
        <f>IFERROR(VLOOKUP(E596,Data!T:U,2,FALSE),"")</f>
        <v/>
      </c>
    </row>
    <row r="597" spans="3:3" x14ac:dyDescent="0.3">
      <c r="C597" s="177" t="str">
        <f>IFERROR(VLOOKUP(E597,Data!T:U,2,FALSE),"")</f>
        <v/>
      </c>
    </row>
    <row r="598" spans="3:3" x14ac:dyDescent="0.3">
      <c r="C598" s="177" t="str">
        <f>IFERROR(VLOOKUP(E598,Data!T:U,2,FALSE),"")</f>
        <v/>
      </c>
    </row>
    <row r="599" spans="3:3" x14ac:dyDescent="0.3">
      <c r="C599" s="177" t="str">
        <f>IFERROR(VLOOKUP(E599,Data!T:U,2,FALSE),"")</f>
        <v/>
      </c>
    </row>
    <row r="600" spans="3:3" x14ac:dyDescent="0.3">
      <c r="C600" s="177" t="str">
        <f>IFERROR(VLOOKUP(E600,Data!T:U,2,FALSE),"")</f>
        <v/>
      </c>
    </row>
    <row r="601" spans="3:3" x14ac:dyDescent="0.3">
      <c r="C601" s="177" t="str">
        <f>IFERROR(VLOOKUP(E601,Data!T:U,2,FALSE),"")</f>
        <v/>
      </c>
    </row>
    <row r="602" spans="3:3" x14ac:dyDescent="0.3">
      <c r="C602" s="177" t="str">
        <f>IFERROR(VLOOKUP(E602,Data!T:U,2,FALSE),"")</f>
        <v/>
      </c>
    </row>
    <row r="603" spans="3:3" x14ac:dyDescent="0.3">
      <c r="C603" s="177" t="str">
        <f>IFERROR(VLOOKUP(E603,Data!T:U,2,FALSE),"")</f>
        <v/>
      </c>
    </row>
    <row r="604" spans="3:3" x14ac:dyDescent="0.3">
      <c r="C604" s="177" t="str">
        <f>IFERROR(VLOOKUP(E604,Data!T:U,2,FALSE),"")</f>
        <v/>
      </c>
    </row>
    <row r="605" spans="3:3" x14ac:dyDescent="0.3">
      <c r="C605" s="177" t="str">
        <f>IFERROR(VLOOKUP(E605,Data!T:U,2,FALSE),"")</f>
        <v/>
      </c>
    </row>
    <row r="606" spans="3:3" x14ac:dyDescent="0.3">
      <c r="C606" s="177" t="str">
        <f>IFERROR(VLOOKUP(E606,Data!T:U,2,FALSE),"")</f>
        <v/>
      </c>
    </row>
    <row r="607" spans="3:3" x14ac:dyDescent="0.3">
      <c r="C607" s="177" t="str">
        <f>IFERROR(VLOOKUP(E607,Data!T:U,2,FALSE),"")</f>
        <v/>
      </c>
    </row>
    <row r="608" spans="3:3" x14ac:dyDescent="0.3">
      <c r="C608" s="177" t="str">
        <f>IFERROR(VLOOKUP(E608,Data!T:U,2,FALSE),"")</f>
        <v/>
      </c>
    </row>
    <row r="609" spans="3:3" x14ac:dyDescent="0.3">
      <c r="C609" s="177" t="str">
        <f>IFERROR(VLOOKUP(E609,Data!T:U,2,FALSE),"")</f>
        <v/>
      </c>
    </row>
    <row r="610" spans="3:3" x14ac:dyDescent="0.3">
      <c r="C610" s="177" t="str">
        <f>IFERROR(VLOOKUP(E610,Data!T:U,2,FALSE),"")</f>
        <v/>
      </c>
    </row>
    <row r="611" spans="3:3" x14ac:dyDescent="0.3">
      <c r="C611" s="177" t="str">
        <f>IFERROR(VLOOKUP(E611,Data!T:U,2,FALSE),"")</f>
        <v/>
      </c>
    </row>
    <row r="612" spans="3:3" x14ac:dyDescent="0.3">
      <c r="C612" s="177" t="str">
        <f>IFERROR(VLOOKUP(E612,Data!T:U,2,FALSE),"")</f>
        <v/>
      </c>
    </row>
    <row r="613" spans="3:3" x14ac:dyDescent="0.3">
      <c r="C613" s="177" t="str">
        <f>IFERROR(VLOOKUP(E613,Data!T:U,2,FALSE),"")</f>
        <v/>
      </c>
    </row>
    <row r="614" spans="3:3" x14ac:dyDescent="0.3">
      <c r="C614" s="177" t="str">
        <f>IFERROR(VLOOKUP(E614,Data!T:U,2,FALSE),"")</f>
        <v/>
      </c>
    </row>
    <row r="615" spans="3:3" x14ac:dyDescent="0.3">
      <c r="C615" s="177" t="str">
        <f>IFERROR(VLOOKUP(E615,Data!T:U,2,FALSE),"")</f>
        <v/>
      </c>
    </row>
    <row r="616" spans="3:3" x14ac:dyDescent="0.3">
      <c r="C616" s="177" t="str">
        <f>IFERROR(VLOOKUP(E616,Data!T:U,2,FALSE),"")</f>
        <v/>
      </c>
    </row>
    <row r="617" spans="3:3" x14ac:dyDescent="0.3">
      <c r="C617" s="177" t="str">
        <f>IFERROR(VLOOKUP(E617,Data!T:U,2,FALSE),"")</f>
        <v/>
      </c>
    </row>
    <row r="618" spans="3:3" x14ac:dyDescent="0.3">
      <c r="C618" s="177" t="str">
        <f>IFERROR(VLOOKUP(E618,Data!T:U,2,FALSE),"")</f>
        <v/>
      </c>
    </row>
    <row r="619" spans="3:3" x14ac:dyDescent="0.3">
      <c r="C619" s="177" t="str">
        <f>IFERROR(VLOOKUP(E619,Data!T:U,2,FALSE),"")</f>
        <v/>
      </c>
    </row>
    <row r="620" spans="3:3" x14ac:dyDescent="0.3">
      <c r="C620" s="177" t="str">
        <f>IFERROR(VLOOKUP(E620,Data!T:U,2,FALSE),"")</f>
        <v/>
      </c>
    </row>
    <row r="621" spans="3:3" x14ac:dyDescent="0.3">
      <c r="C621" s="177" t="str">
        <f>IFERROR(VLOOKUP(E621,Data!T:U,2,FALSE),"")</f>
        <v/>
      </c>
    </row>
    <row r="622" spans="3:3" x14ac:dyDescent="0.3">
      <c r="C622" s="177" t="str">
        <f>IFERROR(VLOOKUP(E622,Data!T:U,2,FALSE),"")</f>
        <v/>
      </c>
    </row>
    <row r="623" spans="3:3" x14ac:dyDescent="0.3">
      <c r="C623" s="177" t="str">
        <f>IFERROR(VLOOKUP(E623,Data!T:U,2,FALSE),"")</f>
        <v/>
      </c>
    </row>
    <row r="624" spans="3:3" x14ac:dyDescent="0.3">
      <c r="C624" s="177" t="str">
        <f>IFERROR(VLOOKUP(E624,Data!T:U,2,FALSE),"")</f>
        <v/>
      </c>
    </row>
    <row r="625" spans="3:3" x14ac:dyDescent="0.3">
      <c r="C625" s="177" t="str">
        <f>IFERROR(VLOOKUP(E625,Data!T:U,2,FALSE),"")</f>
        <v/>
      </c>
    </row>
    <row r="626" spans="3:3" x14ac:dyDescent="0.3">
      <c r="C626" s="177" t="str">
        <f>IFERROR(VLOOKUP(E626,Data!T:U,2,FALSE),"")</f>
        <v/>
      </c>
    </row>
    <row r="627" spans="3:3" x14ac:dyDescent="0.3">
      <c r="C627" s="177" t="str">
        <f>IFERROR(VLOOKUP(E627,Data!T:U,2,FALSE),"")</f>
        <v/>
      </c>
    </row>
    <row r="628" spans="3:3" x14ac:dyDescent="0.3">
      <c r="C628" s="177" t="str">
        <f>IFERROR(VLOOKUP(E628,Data!T:U,2,FALSE),"")</f>
        <v/>
      </c>
    </row>
    <row r="629" spans="3:3" x14ac:dyDescent="0.3">
      <c r="C629" s="177" t="str">
        <f>IFERROR(VLOOKUP(E629,Data!T:U,2,FALSE),"")</f>
        <v/>
      </c>
    </row>
    <row r="630" spans="3:3" x14ac:dyDescent="0.3">
      <c r="C630" s="177" t="str">
        <f>IFERROR(VLOOKUP(E630,Data!T:U,2,FALSE),"")</f>
        <v/>
      </c>
    </row>
    <row r="631" spans="3:3" x14ac:dyDescent="0.3">
      <c r="C631" s="177" t="str">
        <f>IFERROR(VLOOKUP(E631,Data!T:U,2,FALSE),"")</f>
        <v/>
      </c>
    </row>
    <row r="632" spans="3:3" x14ac:dyDescent="0.3">
      <c r="C632" s="177" t="str">
        <f>IFERROR(VLOOKUP(E632,Data!T:U,2,FALSE),"")</f>
        <v/>
      </c>
    </row>
    <row r="633" spans="3:3" x14ac:dyDescent="0.3">
      <c r="C633" s="177" t="str">
        <f>IFERROR(VLOOKUP(E633,Data!T:U,2,FALSE),"")</f>
        <v/>
      </c>
    </row>
    <row r="634" spans="3:3" x14ac:dyDescent="0.3">
      <c r="C634" s="177" t="str">
        <f>IFERROR(VLOOKUP(E634,Data!T:U,2,FALSE),"")</f>
        <v/>
      </c>
    </row>
    <row r="635" spans="3:3" x14ac:dyDescent="0.3">
      <c r="C635" s="177" t="str">
        <f>IFERROR(VLOOKUP(E635,Data!T:U,2,FALSE),"")</f>
        <v/>
      </c>
    </row>
    <row r="636" spans="3:3" x14ac:dyDescent="0.3">
      <c r="C636" s="177" t="str">
        <f>IFERROR(VLOOKUP(E636,Data!T:U,2,FALSE),"")</f>
        <v/>
      </c>
    </row>
    <row r="637" spans="3:3" x14ac:dyDescent="0.3">
      <c r="C637" s="177" t="str">
        <f>IFERROR(VLOOKUP(E637,Data!T:U,2,FALSE),"")</f>
        <v/>
      </c>
    </row>
    <row r="638" spans="3:3" x14ac:dyDescent="0.3">
      <c r="C638" s="177" t="str">
        <f>IFERROR(VLOOKUP(E638,Data!T:U,2,FALSE),"")</f>
        <v/>
      </c>
    </row>
    <row r="639" spans="3:3" x14ac:dyDescent="0.3">
      <c r="C639" s="177" t="str">
        <f>IFERROR(VLOOKUP(E639,Data!T:U,2,FALSE),"")</f>
        <v/>
      </c>
    </row>
    <row r="640" spans="3:3" x14ac:dyDescent="0.3">
      <c r="C640" s="177" t="str">
        <f>IFERROR(VLOOKUP(E640,Data!T:U,2,FALSE),"")</f>
        <v/>
      </c>
    </row>
    <row r="641" spans="3:3" x14ac:dyDescent="0.3">
      <c r="C641" s="177" t="str">
        <f>IFERROR(VLOOKUP(E641,Data!T:U,2,FALSE),"")</f>
        <v/>
      </c>
    </row>
    <row r="642" spans="3:3" x14ac:dyDescent="0.3">
      <c r="C642" s="177" t="str">
        <f>IFERROR(VLOOKUP(E642,Data!T:U,2,FALSE),"")</f>
        <v/>
      </c>
    </row>
    <row r="643" spans="3:3" x14ac:dyDescent="0.3">
      <c r="C643" s="177" t="str">
        <f>IFERROR(VLOOKUP(E643,Data!T:U,2,FALSE),"")</f>
        <v/>
      </c>
    </row>
    <row r="644" spans="3:3" x14ac:dyDescent="0.3">
      <c r="C644" s="177" t="str">
        <f>IFERROR(VLOOKUP(E644,Data!T:U,2,FALSE),"")</f>
        <v/>
      </c>
    </row>
    <row r="645" spans="3:3" x14ac:dyDescent="0.3">
      <c r="C645" s="177" t="str">
        <f>IFERROR(VLOOKUP(E645,Data!T:U,2,FALSE),"")</f>
        <v/>
      </c>
    </row>
    <row r="646" spans="3:3" x14ac:dyDescent="0.3">
      <c r="C646" s="177" t="str">
        <f>IFERROR(VLOOKUP(E646,Data!T:U,2,FALSE),"")</f>
        <v/>
      </c>
    </row>
    <row r="647" spans="3:3" x14ac:dyDescent="0.3">
      <c r="C647" s="177" t="str">
        <f>IFERROR(VLOOKUP(E647,Data!T:U,2,FALSE),"")</f>
        <v/>
      </c>
    </row>
    <row r="648" spans="3:3" x14ac:dyDescent="0.3">
      <c r="C648" s="177" t="str">
        <f>IFERROR(VLOOKUP(E648,Data!T:U,2,FALSE),"")</f>
        <v/>
      </c>
    </row>
    <row r="649" spans="3:3" x14ac:dyDescent="0.3">
      <c r="C649" s="177" t="str">
        <f>IFERROR(VLOOKUP(E649,Data!T:U,2,FALSE),"")</f>
        <v/>
      </c>
    </row>
    <row r="650" spans="3:3" x14ac:dyDescent="0.3">
      <c r="C650" s="177" t="str">
        <f>IFERROR(VLOOKUP(E650,Data!T:U,2,FALSE),"")</f>
        <v/>
      </c>
    </row>
    <row r="651" spans="3:3" x14ac:dyDescent="0.3">
      <c r="C651" s="177" t="str">
        <f>IFERROR(VLOOKUP(E651,Data!T:U,2,FALSE),"")</f>
        <v/>
      </c>
    </row>
    <row r="652" spans="3:3" x14ac:dyDescent="0.3">
      <c r="C652" s="177" t="str">
        <f>IFERROR(VLOOKUP(E652,Data!T:U,2,FALSE),"")</f>
        <v/>
      </c>
    </row>
    <row r="653" spans="3:3" x14ac:dyDescent="0.3">
      <c r="C653" s="177" t="str">
        <f>IFERROR(VLOOKUP(E653,Data!T:U,2,FALSE),"")</f>
        <v/>
      </c>
    </row>
    <row r="654" spans="3:3" x14ac:dyDescent="0.3">
      <c r="C654" s="177" t="str">
        <f>IFERROR(VLOOKUP(E654,Data!T:U,2,FALSE),"")</f>
        <v/>
      </c>
    </row>
    <row r="655" spans="3:3" x14ac:dyDescent="0.3">
      <c r="C655" s="177" t="str">
        <f>IFERROR(VLOOKUP(E655,Data!T:U,2,FALSE),"")</f>
        <v/>
      </c>
    </row>
    <row r="656" spans="3:3" x14ac:dyDescent="0.3">
      <c r="C656" s="177" t="str">
        <f>IFERROR(VLOOKUP(E656,Data!T:U,2,FALSE),"")</f>
        <v/>
      </c>
    </row>
    <row r="657" spans="3:3" x14ac:dyDescent="0.3">
      <c r="C657" s="177" t="str">
        <f>IFERROR(VLOOKUP(E657,Data!T:U,2,FALSE),"")</f>
        <v/>
      </c>
    </row>
    <row r="658" spans="3:3" x14ac:dyDescent="0.3">
      <c r="C658" s="177" t="str">
        <f>IFERROR(VLOOKUP(E658,Data!T:U,2,FALSE),"")</f>
        <v/>
      </c>
    </row>
    <row r="659" spans="3:3" x14ac:dyDescent="0.3">
      <c r="C659" s="177" t="str">
        <f>IFERROR(VLOOKUP(E659,Data!T:U,2,FALSE),"")</f>
        <v/>
      </c>
    </row>
    <row r="660" spans="3:3" x14ac:dyDescent="0.3">
      <c r="C660" s="177" t="str">
        <f>IFERROR(VLOOKUP(E660,Data!T:U,2,FALSE),"")</f>
        <v/>
      </c>
    </row>
    <row r="661" spans="3:3" x14ac:dyDescent="0.3">
      <c r="C661" s="177" t="str">
        <f>IFERROR(VLOOKUP(E661,Data!T:U,2,FALSE),"")</f>
        <v/>
      </c>
    </row>
    <row r="662" spans="3:3" x14ac:dyDescent="0.3">
      <c r="C662" s="177" t="str">
        <f>IFERROR(VLOOKUP(E662,Data!T:U,2,FALSE),"")</f>
        <v/>
      </c>
    </row>
    <row r="663" spans="3:3" x14ac:dyDescent="0.3">
      <c r="C663" s="177" t="str">
        <f>IFERROR(VLOOKUP(E663,Data!T:U,2,FALSE),"")</f>
        <v/>
      </c>
    </row>
    <row r="664" spans="3:3" x14ac:dyDescent="0.3">
      <c r="C664" s="177" t="str">
        <f>IFERROR(VLOOKUP(E664,Data!T:U,2,FALSE),"")</f>
        <v/>
      </c>
    </row>
    <row r="665" spans="3:3" x14ac:dyDescent="0.3">
      <c r="C665" s="177" t="str">
        <f>IFERROR(VLOOKUP(E665,Data!T:U,2,FALSE),"")</f>
        <v/>
      </c>
    </row>
    <row r="666" spans="3:3" x14ac:dyDescent="0.3">
      <c r="C666" s="177" t="str">
        <f>IFERROR(VLOOKUP(E666,Data!T:U,2,FALSE),"")</f>
        <v/>
      </c>
    </row>
    <row r="667" spans="3:3" x14ac:dyDescent="0.3">
      <c r="C667" s="177" t="str">
        <f>IFERROR(VLOOKUP(E667,Data!T:U,2,FALSE),"")</f>
        <v/>
      </c>
    </row>
    <row r="668" spans="3:3" x14ac:dyDescent="0.3">
      <c r="C668" s="177" t="str">
        <f>IFERROR(VLOOKUP(E668,Data!T:U,2,FALSE),"")</f>
        <v/>
      </c>
    </row>
    <row r="669" spans="3:3" x14ac:dyDescent="0.3">
      <c r="C669" s="177" t="str">
        <f>IFERROR(VLOOKUP(E669,Data!T:U,2,FALSE),"")</f>
        <v/>
      </c>
    </row>
    <row r="670" spans="3:3" x14ac:dyDescent="0.3">
      <c r="C670" s="177" t="str">
        <f>IFERROR(VLOOKUP(E670,Data!T:U,2,FALSE),"")</f>
        <v/>
      </c>
    </row>
    <row r="671" spans="3:3" x14ac:dyDescent="0.3">
      <c r="C671" s="177" t="str">
        <f>IFERROR(VLOOKUP(E671,Data!T:U,2,FALSE),"")</f>
        <v/>
      </c>
    </row>
    <row r="672" spans="3:3" x14ac:dyDescent="0.3">
      <c r="C672" s="177" t="str">
        <f>IFERROR(VLOOKUP(E672,Data!T:U,2,FALSE),"")</f>
        <v/>
      </c>
    </row>
    <row r="673" spans="3:3" x14ac:dyDescent="0.3">
      <c r="C673" s="177" t="str">
        <f>IFERROR(VLOOKUP(E673,Data!T:U,2,FALSE),"")</f>
        <v/>
      </c>
    </row>
    <row r="674" spans="3:3" x14ac:dyDescent="0.3">
      <c r="C674" s="177" t="str">
        <f>IFERROR(VLOOKUP(E674,Data!T:U,2,FALSE),"")</f>
        <v/>
      </c>
    </row>
    <row r="675" spans="3:3" x14ac:dyDescent="0.3">
      <c r="C675" s="177" t="str">
        <f>IFERROR(VLOOKUP(E675,Data!T:U,2,FALSE),"")</f>
        <v/>
      </c>
    </row>
    <row r="676" spans="3:3" x14ac:dyDescent="0.3">
      <c r="C676" s="177" t="str">
        <f>IFERROR(VLOOKUP(E676,Data!T:U,2,FALSE),"")</f>
        <v/>
      </c>
    </row>
    <row r="677" spans="3:3" x14ac:dyDescent="0.3">
      <c r="C677" s="177" t="str">
        <f>IFERROR(VLOOKUP(E677,Data!T:U,2,FALSE),"")</f>
        <v/>
      </c>
    </row>
    <row r="678" spans="3:3" x14ac:dyDescent="0.3">
      <c r="C678" s="177" t="str">
        <f>IFERROR(VLOOKUP(E678,Data!T:U,2,FALSE),"")</f>
        <v/>
      </c>
    </row>
    <row r="679" spans="3:3" x14ac:dyDescent="0.3">
      <c r="C679" s="177" t="str">
        <f>IFERROR(VLOOKUP(E679,Data!T:U,2,FALSE),"")</f>
        <v/>
      </c>
    </row>
    <row r="680" spans="3:3" x14ac:dyDescent="0.3">
      <c r="C680" s="177" t="str">
        <f>IFERROR(VLOOKUP(E680,Data!T:U,2,FALSE),"")</f>
        <v/>
      </c>
    </row>
    <row r="681" spans="3:3" x14ac:dyDescent="0.3">
      <c r="C681" s="177" t="str">
        <f>IFERROR(VLOOKUP(E681,Data!T:U,2,FALSE),"")</f>
        <v/>
      </c>
    </row>
    <row r="682" spans="3:3" x14ac:dyDescent="0.3">
      <c r="C682" s="177" t="str">
        <f>IFERROR(VLOOKUP(E682,Data!T:U,2,FALSE),"")</f>
        <v/>
      </c>
    </row>
    <row r="683" spans="3:3" x14ac:dyDescent="0.3">
      <c r="C683" s="177" t="str">
        <f>IFERROR(VLOOKUP(E683,Data!T:U,2,FALSE),"")</f>
        <v/>
      </c>
    </row>
    <row r="684" spans="3:3" x14ac:dyDescent="0.3">
      <c r="C684" s="177" t="str">
        <f>IFERROR(VLOOKUP(E684,Data!T:U,2,FALSE),"")</f>
        <v/>
      </c>
    </row>
    <row r="685" spans="3:3" x14ac:dyDescent="0.3">
      <c r="C685" s="177" t="str">
        <f>IFERROR(VLOOKUP(E685,Data!T:U,2,FALSE),"")</f>
        <v/>
      </c>
    </row>
    <row r="686" spans="3:3" x14ac:dyDescent="0.3">
      <c r="C686" s="177" t="str">
        <f>IFERROR(VLOOKUP(E686,Data!T:U,2,FALSE),"")</f>
        <v/>
      </c>
    </row>
    <row r="687" spans="3:3" x14ac:dyDescent="0.3">
      <c r="C687" s="177" t="str">
        <f>IFERROR(VLOOKUP(E687,Data!T:U,2,FALSE),"")</f>
        <v/>
      </c>
    </row>
    <row r="688" spans="3:3" x14ac:dyDescent="0.3">
      <c r="C688" s="177" t="str">
        <f>IFERROR(VLOOKUP(E688,Data!T:U,2,FALSE),"")</f>
        <v/>
      </c>
    </row>
    <row r="689" spans="3:3" x14ac:dyDescent="0.3">
      <c r="C689" s="177" t="str">
        <f>IFERROR(VLOOKUP(E689,Data!T:U,2,FALSE),"")</f>
        <v/>
      </c>
    </row>
    <row r="690" spans="3:3" x14ac:dyDescent="0.3">
      <c r="C690" s="177" t="str">
        <f>IFERROR(VLOOKUP(E690,Data!T:U,2,FALSE),"")</f>
        <v/>
      </c>
    </row>
    <row r="691" spans="3:3" x14ac:dyDescent="0.3">
      <c r="C691" s="177" t="str">
        <f>IFERROR(VLOOKUP(E691,Data!T:U,2,FALSE),"")</f>
        <v/>
      </c>
    </row>
    <row r="692" spans="3:3" x14ac:dyDescent="0.3">
      <c r="C692" s="177" t="str">
        <f>IFERROR(VLOOKUP(E692,Data!T:U,2,FALSE),"")</f>
        <v/>
      </c>
    </row>
    <row r="693" spans="3:3" x14ac:dyDescent="0.3">
      <c r="C693" s="177" t="str">
        <f>IFERROR(VLOOKUP(E693,Data!T:U,2,FALSE),"")</f>
        <v/>
      </c>
    </row>
    <row r="694" spans="3:3" x14ac:dyDescent="0.3">
      <c r="C694" s="177" t="str">
        <f>IFERROR(VLOOKUP(E694,Data!T:U,2,FALSE),"")</f>
        <v/>
      </c>
    </row>
    <row r="695" spans="3:3" x14ac:dyDescent="0.3">
      <c r="C695" s="177" t="str">
        <f>IFERROR(VLOOKUP(E695,Data!T:U,2,FALSE),"")</f>
        <v/>
      </c>
    </row>
    <row r="696" spans="3:3" x14ac:dyDescent="0.3">
      <c r="C696" s="177" t="str">
        <f>IFERROR(VLOOKUP(E696,Data!T:U,2,FALSE),"")</f>
        <v/>
      </c>
    </row>
    <row r="697" spans="3:3" x14ac:dyDescent="0.3">
      <c r="C697" s="177" t="str">
        <f>IFERROR(VLOOKUP(E697,Data!T:U,2,FALSE),"")</f>
        <v/>
      </c>
    </row>
    <row r="698" spans="3:3" x14ac:dyDescent="0.3">
      <c r="C698" s="177" t="str">
        <f>IFERROR(VLOOKUP(E698,Data!T:U,2,FALSE),"")</f>
        <v/>
      </c>
    </row>
    <row r="699" spans="3:3" x14ac:dyDescent="0.3">
      <c r="C699" s="177" t="str">
        <f>IFERROR(VLOOKUP(E699,Data!T:U,2,FALSE),"")</f>
        <v/>
      </c>
    </row>
    <row r="700" spans="3:3" x14ac:dyDescent="0.3">
      <c r="C700" s="177" t="str">
        <f>IFERROR(VLOOKUP(E700,Data!T:U,2,FALSE),"")</f>
        <v/>
      </c>
    </row>
    <row r="701" spans="3:3" x14ac:dyDescent="0.3">
      <c r="C701" s="177" t="str">
        <f>IFERROR(VLOOKUP(E701,Data!T:U,2,FALSE),"")</f>
        <v/>
      </c>
    </row>
    <row r="702" spans="3:3" x14ac:dyDescent="0.3">
      <c r="C702" s="177" t="str">
        <f>IFERROR(VLOOKUP(E702,Data!T:U,2,FALSE),"")</f>
        <v/>
      </c>
    </row>
    <row r="703" spans="3:3" x14ac:dyDescent="0.3">
      <c r="C703" s="177" t="str">
        <f>IFERROR(VLOOKUP(E703,Data!T:U,2,FALSE),"")</f>
        <v/>
      </c>
    </row>
    <row r="704" spans="3:3" x14ac:dyDescent="0.3">
      <c r="C704" s="177" t="str">
        <f>IFERROR(VLOOKUP(E704,Data!T:U,2,FALSE),"")</f>
        <v/>
      </c>
    </row>
    <row r="705" spans="3:3" x14ac:dyDescent="0.3">
      <c r="C705" s="177" t="str">
        <f>IFERROR(VLOOKUP(E705,Data!T:U,2,FALSE),"")</f>
        <v/>
      </c>
    </row>
    <row r="706" spans="3:3" x14ac:dyDescent="0.3">
      <c r="C706" s="177" t="str">
        <f>IFERROR(VLOOKUP(E706,Data!T:U,2,FALSE),"")</f>
        <v/>
      </c>
    </row>
    <row r="707" spans="3:3" x14ac:dyDescent="0.3">
      <c r="C707" s="177" t="str">
        <f>IFERROR(VLOOKUP(E707,Data!T:U,2,FALSE),"")</f>
        <v/>
      </c>
    </row>
    <row r="708" spans="3:3" x14ac:dyDescent="0.3">
      <c r="C708" s="177" t="str">
        <f>IFERROR(VLOOKUP(E708,Data!T:U,2,FALSE),"")</f>
        <v/>
      </c>
    </row>
    <row r="709" spans="3:3" x14ac:dyDescent="0.3">
      <c r="C709" s="177" t="str">
        <f>IFERROR(VLOOKUP(E709,Data!T:U,2,FALSE),"")</f>
        <v/>
      </c>
    </row>
    <row r="710" spans="3:3" x14ac:dyDescent="0.3">
      <c r="C710" s="177" t="str">
        <f>IFERROR(VLOOKUP(E710,Data!T:U,2,FALSE),"")</f>
        <v/>
      </c>
    </row>
    <row r="711" spans="3:3" x14ac:dyDescent="0.3">
      <c r="C711" s="177" t="str">
        <f>IFERROR(VLOOKUP(E711,Data!T:U,2,FALSE),"")</f>
        <v/>
      </c>
    </row>
    <row r="712" spans="3:3" x14ac:dyDescent="0.3">
      <c r="C712" s="177" t="str">
        <f>IFERROR(VLOOKUP(E712,Data!T:U,2,FALSE),"")</f>
        <v/>
      </c>
    </row>
    <row r="713" spans="3:3" x14ac:dyDescent="0.3">
      <c r="C713" s="177" t="str">
        <f>IFERROR(VLOOKUP(E713,Data!T:U,2,FALSE),"")</f>
        <v/>
      </c>
    </row>
    <row r="714" spans="3:3" x14ac:dyDescent="0.3">
      <c r="C714" s="177" t="str">
        <f>IFERROR(VLOOKUP(E714,Data!T:U,2,FALSE),"")</f>
        <v/>
      </c>
    </row>
    <row r="715" spans="3:3" x14ac:dyDescent="0.3">
      <c r="C715" s="177" t="str">
        <f>IFERROR(VLOOKUP(E715,Data!T:U,2,FALSE),"")</f>
        <v/>
      </c>
    </row>
    <row r="716" spans="3:3" x14ac:dyDescent="0.3">
      <c r="C716" s="177" t="str">
        <f>IFERROR(VLOOKUP(E716,Data!T:U,2,FALSE),"")</f>
        <v/>
      </c>
    </row>
    <row r="717" spans="3:3" x14ac:dyDescent="0.3">
      <c r="C717" s="177" t="str">
        <f>IFERROR(VLOOKUP(E717,Data!T:U,2,FALSE),"")</f>
        <v/>
      </c>
    </row>
    <row r="718" spans="3:3" x14ac:dyDescent="0.3">
      <c r="C718" s="177" t="str">
        <f>IFERROR(VLOOKUP(E718,Data!T:U,2,FALSE),"")</f>
        <v/>
      </c>
    </row>
    <row r="719" spans="3:3" x14ac:dyDescent="0.3">
      <c r="C719" s="177" t="str">
        <f>IFERROR(VLOOKUP(E719,Data!T:U,2,FALSE),"")</f>
        <v/>
      </c>
    </row>
    <row r="720" spans="3:3" x14ac:dyDescent="0.3">
      <c r="C720" s="177" t="str">
        <f>IFERROR(VLOOKUP(E720,Data!T:U,2,FALSE),"")</f>
        <v/>
      </c>
    </row>
    <row r="721" spans="3:3" x14ac:dyDescent="0.3">
      <c r="C721" s="177" t="str">
        <f>IFERROR(VLOOKUP(E721,Data!T:U,2,FALSE),"")</f>
        <v/>
      </c>
    </row>
    <row r="722" spans="3:3" x14ac:dyDescent="0.3">
      <c r="C722" s="177" t="str">
        <f>IFERROR(VLOOKUP(E722,Data!T:U,2,FALSE),"")</f>
        <v/>
      </c>
    </row>
    <row r="723" spans="3:3" x14ac:dyDescent="0.3">
      <c r="C723" s="177" t="str">
        <f>IFERROR(VLOOKUP(E723,Data!T:U,2,FALSE),"")</f>
        <v/>
      </c>
    </row>
    <row r="724" spans="3:3" x14ac:dyDescent="0.3">
      <c r="C724" s="177" t="str">
        <f>IFERROR(VLOOKUP(E724,Data!T:U,2,FALSE),"")</f>
        <v/>
      </c>
    </row>
    <row r="725" spans="3:3" x14ac:dyDescent="0.3">
      <c r="C725" s="177" t="str">
        <f>IFERROR(VLOOKUP(E725,Data!T:U,2,FALSE),"")</f>
        <v/>
      </c>
    </row>
    <row r="726" spans="3:3" x14ac:dyDescent="0.3">
      <c r="C726" s="177" t="str">
        <f>IFERROR(VLOOKUP(E726,Data!T:U,2,FALSE),"")</f>
        <v/>
      </c>
    </row>
    <row r="727" spans="3:3" x14ac:dyDescent="0.3">
      <c r="C727" s="177" t="str">
        <f>IFERROR(VLOOKUP(E727,Data!T:U,2,FALSE),"")</f>
        <v/>
      </c>
    </row>
    <row r="728" spans="3:3" x14ac:dyDescent="0.3">
      <c r="C728" s="177" t="str">
        <f>IFERROR(VLOOKUP(E728,Data!T:U,2,FALSE),"")</f>
        <v/>
      </c>
    </row>
    <row r="729" spans="3:3" x14ac:dyDescent="0.3">
      <c r="C729" s="177" t="str">
        <f>IFERROR(VLOOKUP(E729,Data!T:U,2,FALSE),"")</f>
        <v/>
      </c>
    </row>
    <row r="730" spans="3:3" x14ac:dyDescent="0.3">
      <c r="C730" s="177" t="str">
        <f>IFERROR(VLOOKUP(E730,Data!T:U,2,FALSE),"")</f>
        <v/>
      </c>
    </row>
    <row r="731" spans="3:3" x14ac:dyDescent="0.3">
      <c r="C731" s="177" t="str">
        <f>IFERROR(VLOOKUP(E731,Data!T:U,2,FALSE),"")</f>
        <v/>
      </c>
    </row>
    <row r="732" spans="3:3" x14ac:dyDescent="0.3">
      <c r="C732" s="177" t="str">
        <f>IFERROR(VLOOKUP(E732,Data!T:U,2,FALSE),"")</f>
        <v/>
      </c>
    </row>
    <row r="733" spans="3:3" x14ac:dyDescent="0.3">
      <c r="C733" s="177" t="str">
        <f>IFERROR(VLOOKUP(E733,Data!T:U,2,FALSE),"")</f>
        <v/>
      </c>
    </row>
    <row r="734" spans="3:3" x14ac:dyDescent="0.3">
      <c r="C734" s="177" t="str">
        <f>IFERROR(VLOOKUP(E734,Data!T:U,2,FALSE),"")</f>
        <v/>
      </c>
    </row>
    <row r="735" spans="3:3" x14ac:dyDescent="0.3">
      <c r="C735" s="177" t="str">
        <f>IFERROR(VLOOKUP(E735,Data!T:U,2,FALSE),"")</f>
        <v/>
      </c>
    </row>
    <row r="736" spans="3:3" x14ac:dyDescent="0.3">
      <c r="C736" s="177" t="str">
        <f>IFERROR(VLOOKUP(E736,Data!T:U,2,FALSE),"")</f>
        <v/>
      </c>
    </row>
    <row r="737" spans="3:3" x14ac:dyDescent="0.3">
      <c r="C737" s="177" t="str">
        <f>IFERROR(VLOOKUP(E737,Data!T:U,2,FALSE),"")</f>
        <v/>
      </c>
    </row>
    <row r="738" spans="3:3" x14ac:dyDescent="0.3">
      <c r="C738" s="177" t="str">
        <f>IFERROR(VLOOKUP(E738,Data!T:U,2,FALSE),"")</f>
        <v/>
      </c>
    </row>
    <row r="739" spans="3:3" x14ac:dyDescent="0.3">
      <c r="C739" s="177" t="str">
        <f>IFERROR(VLOOKUP(E739,Data!T:U,2,FALSE),"")</f>
        <v/>
      </c>
    </row>
    <row r="740" spans="3:3" x14ac:dyDescent="0.3">
      <c r="C740" s="177" t="str">
        <f>IFERROR(VLOOKUP(E740,Data!T:U,2,FALSE),"")</f>
        <v/>
      </c>
    </row>
    <row r="741" spans="3:3" x14ac:dyDescent="0.3">
      <c r="C741" s="177" t="str">
        <f>IFERROR(VLOOKUP(E741,Data!T:U,2,FALSE),"")</f>
        <v/>
      </c>
    </row>
    <row r="742" spans="3:3" x14ac:dyDescent="0.3">
      <c r="C742" s="177" t="str">
        <f>IFERROR(VLOOKUP(E742,Data!T:U,2,FALSE),"")</f>
        <v/>
      </c>
    </row>
    <row r="743" spans="3:3" x14ac:dyDescent="0.3">
      <c r="C743" s="177" t="str">
        <f>IFERROR(VLOOKUP(E743,Data!T:U,2,FALSE),"")</f>
        <v/>
      </c>
    </row>
    <row r="744" spans="3:3" x14ac:dyDescent="0.3">
      <c r="C744" s="177" t="str">
        <f>IFERROR(VLOOKUP(E744,Data!T:U,2,FALSE),"")</f>
        <v/>
      </c>
    </row>
    <row r="745" spans="3:3" x14ac:dyDescent="0.3">
      <c r="C745" s="177" t="str">
        <f>IFERROR(VLOOKUP(E745,Data!T:U,2,FALSE),"")</f>
        <v/>
      </c>
    </row>
    <row r="746" spans="3:3" x14ac:dyDescent="0.3">
      <c r="C746" s="177" t="str">
        <f>IFERROR(VLOOKUP(E746,Data!T:U,2,FALSE),"")</f>
        <v/>
      </c>
    </row>
    <row r="747" spans="3:3" x14ac:dyDescent="0.3">
      <c r="C747" s="177" t="str">
        <f>IFERROR(VLOOKUP(E747,Data!T:U,2,FALSE),"")</f>
        <v/>
      </c>
    </row>
    <row r="748" spans="3:3" x14ac:dyDescent="0.3">
      <c r="C748" s="177" t="str">
        <f>IFERROR(VLOOKUP(E748,Data!T:U,2,FALSE),"")</f>
        <v/>
      </c>
    </row>
    <row r="749" spans="3:3" x14ac:dyDescent="0.3">
      <c r="C749" s="177" t="str">
        <f>IFERROR(VLOOKUP(E749,Data!T:U,2,FALSE),"")</f>
        <v/>
      </c>
    </row>
    <row r="750" spans="3:3" x14ac:dyDescent="0.3">
      <c r="C750" s="177" t="str">
        <f>IFERROR(VLOOKUP(E750,Data!T:U,2,FALSE),"")</f>
        <v/>
      </c>
    </row>
    <row r="751" spans="3:3" x14ac:dyDescent="0.3">
      <c r="C751" s="177" t="str">
        <f>IFERROR(VLOOKUP(E751,Data!T:U,2,FALSE),"")</f>
        <v/>
      </c>
    </row>
    <row r="752" spans="3:3" x14ac:dyDescent="0.3">
      <c r="C752" s="177" t="str">
        <f>IFERROR(VLOOKUP(E752,Data!T:U,2,FALSE),"")</f>
        <v/>
      </c>
    </row>
    <row r="753" spans="3:3" x14ac:dyDescent="0.3">
      <c r="C753" s="177" t="str">
        <f>IFERROR(VLOOKUP(E753,Data!T:U,2,FALSE),"")</f>
        <v/>
      </c>
    </row>
    <row r="754" spans="3:3" x14ac:dyDescent="0.3">
      <c r="C754" s="177" t="str">
        <f>IFERROR(VLOOKUP(E754,Data!T:U,2,FALSE),"")</f>
        <v/>
      </c>
    </row>
    <row r="755" spans="3:3" x14ac:dyDescent="0.3">
      <c r="C755" s="177" t="str">
        <f>IFERROR(VLOOKUP(E755,Data!T:U,2,FALSE),"")</f>
        <v/>
      </c>
    </row>
    <row r="756" spans="3:3" x14ac:dyDescent="0.3">
      <c r="C756" s="177" t="str">
        <f>IFERROR(VLOOKUP(E756,Data!T:U,2,FALSE),"")</f>
        <v/>
      </c>
    </row>
    <row r="757" spans="3:3" x14ac:dyDescent="0.3">
      <c r="C757" s="177" t="str">
        <f>IFERROR(VLOOKUP(E757,Data!T:U,2,FALSE),"")</f>
        <v/>
      </c>
    </row>
    <row r="758" spans="3:3" x14ac:dyDescent="0.3">
      <c r="C758" s="177" t="str">
        <f>IFERROR(VLOOKUP(E758,Data!T:U,2,FALSE),"")</f>
        <v/>
      </c>
    </row>
    <row r="759" spans="3:3" x14ac:dyDescent="0.3">
      <c r="C759" s="177" t="str">
        <f>IFERROR(VLOOKUP(E759,Data!T:U,2,FALSE),"")</f>
        <v/>
      </c>
    </row>
    <row r="760" spans="3:3" x14ac:dyDescent="0.3">
      <c r="C760" s="177" t="str">
        <f>IFERROR(VLOOKUP(E760,Data!T:U,2,FALSE),"")</f>
        <v/>
      </c>
    </row>
    <row r="761" spans="3:3" x14ac:dyDescent="0.3">
      <c r="C761" s="177" t="str">
        <f>IFERROR(VLOOKUP(E761,Data!T:U,2,FALSE),"")</f>
        <v/>
      </c>
    </row>
    <row r="762" spans="3:3" x14ac:dyDescent="0.3">
      <c r="C762" s="177" t="str">
        <f>IFERROR(VLOOKUP(E762,Data!T:U,2,FALSE),"")</f>
        <v/>
      </c>
    </row>
    <row r="763" spans="3:3" x14ac:dyDescent="0.3">
      <c r="C763" s="177" t="str">
        <f>IFERROR(VLOOKUP(E763,Data!T:U,2,FALSE),"")</f>
        <v/>
      </c>
    </row>
    <row r="764" spans="3:3" x14ac:dyDescent="0.3">
      <c r="C764" s="177" t="str">
        <f>IFERROR(VLOOKUP(E764,Data!T:U,2,FALSE),"")</f>
        <v/>
      </c>
    </row>
    <row r="765" spans="3:3" x14ac:dyDescent="0.3">
      <c r="C765" s="177" t="str">
        <f>IFERROR(VLOOKUP(E765,Data!T:U,2,FALSE),"")</f>
        <v/>
      </c>
    </row>
    <row r="766" spans="3:3" x14ac:dyDescent="0.3">
      <c r="C766" s="177" t="str">
        <f>IFERROR(VLOOKUP(E766,Data!T:U,2,FALSE),"")</f>
        <v/>
      </c>
    </row>
    <row r="767" spans="3:3" x14ac:dyDescent="0.3">
      <c r="C767" s="177" t="str">
        <f>IFERROR(VLOOKUP(E767,Data!T:U,2,FALSE),"")</f>
        <v/>
      </c>
    </row>
    <row r="768" spans="3:3" x14ac:dyDescent="0.3">
      <c r="C768" s="177" t="str">
        <f>IFERROR(VLOOKUP(E768,Data!T:U,2,FALSE),"")</f>
        <v/>
      </c>
    </row>
    <row r="769" spans="3:3" x14ac:dyDescent="0.3">
      <c r="C769" s="177" t="str">
        <f>IFERROR(VLOOKUP(E769,Data!T:U,2,FALSE),"")</f>
        <v/>
      </c>
    </row>
    <row r="770" spans="3:3" x14ac:dyDescent="0.3">
      <c r="C770" s="177" t="str">
        <f>IFERROR(VLOOKUP(E770,Data!T:U,2,FALSE),"")</f>
        <v/>
      </c>
    </row>
    <row r="771" spans="3:3" x14ac:dyDescent="0.3">
      <c r="C771" s="177" t="str">
        <f>IFERROR(VLOOKUP(E771,Data!T:U,2,FALSE),"")</f>
        <v/>
      </c>
    </row>
    <row r="772" spans="3:3" x14ac:dyDescent="0.3">
      <c r="C772" s="177" t="str">
        <f>IFERROR(VLOOKUP(E772,Data!T:U,2,FALSE),"")</f>
        <v/>
      </c>
    </row>
    <row r="773" spans="3:3" x14ac:dyDescent="0.3">
      <c r="C773" s="177" t="str">
        <f>IFERROR(VLOOKUP(E773,Data!T:U,2,FALSE),"")</f>
        <v/>
      </c>
    </row>
    <row r="774" spans="3:3" x14ac:dyDescent="0.3">
      <c r="C774" s="177" t="str">
        <f>IFERROR(VLOOKUP(E774,Data!T:U,2,FALSE),"")</f>
        <v/>
      </c>
    </row>
    <row r="775" spans="3:3" x14ac:dyDescent="0.3">
      <c r="C775" s="177" t="str">
        <f>IFERROR(VLOOKUP(E775,Data!T:U,2,FALSE),"")</f>
        <v/>
      </c>
    </row>
    <row r="776" spans="3:3" x14ac:dyDescent="0.3">
      <c r="C776" s="177" t="str">
        <f>IFERROR(VLOOKUP(E776,Data!T:U,2,FALSE),"")</f>
        <v/>
      </c>
    </row>
    <row r="777" spans="3:3" x14ac:dyDescent="0.3">
      <c r="C777" s="177" t="str">
        <f>IFERROR(VLOOKUP(E777,Data!T:U,2,FALSE),"")</f>
        <v/>
      </c>
    </row>
    <row r="778" spans="3:3" x14ac:dyDescent="0.3">
      <c r="C778" s="177" t="str">
        <f>IFERROR(VLOOKUP(E778,Data!T:U,2,FALSE),"")</f>
        <v/>
      </c>
    </row>
    <row r="779" spans="3:3" x14ac:dyDescent="0.3">
      <c r="C779" s="177" t="str">
        <f>IFERROR(VLOOKUP(E779,Data!T:U,2,FALSE),"")</f>
        <v/>
      </c>
    </row>
    <row r="780" spans="3:3" x14ac:dyDescent="0.3">
      <c r="C780" s="177" t="str">
        <f>IFERROR(VLOOKUP(E780,Data!T:U,2,FALSE),"")</f>
        <v/>
      </c>
    </row>
    <row r="781" spans="3:3" x14ac:dyDescent="0.3">
      <c r="C781" s="177" t="str">
        <f>IFERROR(VLOOKUP(E781,Data!T:U,2,FALSE),"")</f>
        <v/>
      </c>
    </row>
    <row r="782" spans="3:3" x14ac:dyDescent="0.3">
      <c r="C782" s="177" t="str">
        <f>IFERROR(VLOOKUP(E782,Data!T:U,2,FALSE),"")</f>
        <v/>
      </c>
    </row>
    <row r="783" spans="3:3" x14ac:dyDescent="0.3">
      <c r="C783" s="177" t="str">
        <f>IFERROR(VLOOKUP(E783,Data!T:U,2,FALSE),"")</f>
        <v/>
      </c>
    </row>
    <row r="784" spans="3:3" x14ac:dyDescent="0.3">
      <c r="C784" s="177" t="str">
        <f>IFERROR(VLOOKUP(E784,Data!T:U,2,FALSE),"")</f>
        <v/>
      </c>
    </row>
    <row r="785" spans="3:3" x14ac:dyDescent="0.3">
      <c r="C785" s="177" t="str">
        <f>IFERROR(VLOOKUP(E785,Data!T:U,2,FALSE),"")</f>
        <v/>
      </c>
    </row>
    <row r="786" spans="3:3" x14ac:dyDescent="0.3">
      <c r="C786" s="177" t="str">
        <f>IFERROR(VLOOKUP(E786,Data!T:U,2,FALSE),"")</f>
        <v/>
      </c>
    </row>
    <row r="787" spans="3:3" x14ac:dyDescent="0.3">
      <c r="C787" s="177" t="str">
        <f>IFERROR(VLOOKUP(E787,Data!T:U,2,FALSE),"")</f>
        <v/>
      </c>
    </row>
    <row r="788" spans="3:3" x14ac:dyDescent="0.3">
      <c r="C788" s="177" t="str">
        <f>IFERROR(VLOOKUP(E788,Data!T:U,2,FALSE),"")</f>
        <v/>
      </c>
    </row>
    <row r="789" spans="3:3" x14ac:dyDescent="0.3">
      <c r="C789" s="177" t="str">
        <f>IFERROR(VLOOKUP(E789,Data!T:U,2,FALSE),"")</f>
        <v/>
      </c>
    </row>
    <row r="790" spans="3:3" x14ac:dyDescent="0.3">
      <c r="C790" s="177" t="str">
        <f>IFERROR(VLOOKUP(E790,Data!T:U,2,FALSE),"")</f>
        <v/>
      </c>
    </row>
    <row r="791" spans="3:3" x14ac:dyDescent="0.3">
      <c r="C791" s="177" t="str">
        <f>IFERROR(VLOOKUP(E791,Data!T:U,2,FALSE),"")</f>
        <v/>
      </c>
    </row>
    <row r="792" spans="3:3" x14ac:dyDescent="0.3">
      <c r="C792" s="177" t="str">
        <f>IFERROR(VLOOKUP(E792,Data!T:U,2,FALSE),"")</f>
        <v/>
      </c>
    </row>
    <row r="793" spans="3:3" x14ac:dyDescent="0.3">
      <c r="C793" s="177" t="str">
        <f>IFERROR(VLOOKUP(E793,Data!T:U,2,FALSE),"")</f>
        <v/>
      </c>
    </row>
    <row r="794" spans="3:3" x14ac:dyDescent="0.3">
      <c r="C794" s="177" t="str">
        <f>IFERROR(VLOOKUP(E794,Data!T:U,2,FALSE),"")</f>
        <v/>
      </c>
    </row>
    <row r="795" spans="3:3" x14ac:dyDescent="0.3">
      <c r="C795" s="177" t="str">
        <f>IFERROR(VLOOKUP(E795,Data!T:U,2,FALSE),"")</f>
        <v/>
      </c>
    </row>
    <row r="796" spans="3:3" x14ac:dyDescent="0.3">
      <c r="C796" s="177" t="str">
        <f>IFERROR(VLOOKUP(E796,Data!T:U,2,FALSE),"")</f>
        <v/>
      </c>
    </row>
    <row r="797" spans="3:3" x14ac:dyDescent="0.3">
      <c r="C797" s="177" t="str">
        <f>IFERROR(VLOOKUP(E797,Data!T:U,2,FALSE),"")</f>
        <v/>
      </c>
    </row>
    <row r="798" spans="3:3" x14ac:dyDescent="0.3">
      <c r="C798" s="177" t="str">
        <f>IFERROR(VLOOKUP(E798,Data!T:U,2,FALSE),"")</f>
        <v/>
      </c>
    </row>
    <row r="799" spans="3:3" x14ac:dyDescent="0.3">
      <c r="C799" s="177" t="str">
        <f>IFERROR(VLOOKUP(E799,Data!T:U,2,FALSE),"")</f>
        <v/>
      </c>
    </row>
    <row r="800" spans="3:3" x14ac:dyDescent="0.3">
      <c r="C800" s="177" t="str">
        <f>IFERROR(VLOOKUP(E800,Data!T:U,2,FALSE),"")</f>
        <v/>
      </c>
    </row>
    <row r="801" spans="3:3" x14ac:dyDescent="0.3">
      <c r="C801" s="177" t="str">
        <f>IFERROR(VLOOKUP(E801,Data!T:U,2,FALSE),"")</f>
        <v/>
      </c>
    </row>
    <row r="802" spans="3:3" x14ac:dyDescent="0.3">
      <c r="C802" s="177" t="str">
        <f>IFERROR(VLOOKUP(E802,Data!T:U,2,FALSE),"")</f>
        <v/>
      </c>
    </row>
    <row r="803" spans="3:3" x14ac:dyDescent="0.3">
      <c r="C803" s="177" t="str">
        <f>IFERROR(VLOOKUP(E803,Data!T:U,2,FALSE),"")</f>
        <v/>
      </c>
    </row>
    <row r="804" spans="3:3" x14ac:dyDescent="0.3">
      <c r="C804" s="177" t="str">
        <f>IFERROR(VLOOKUP(E804,Data!T:U,2,FALSE),"")</f>
        <v/>
      </c>
    </row>
    <row r="805" spans="3:3" x14ac:dyDescent="0.3">
      <c r="C805" s="177" t="str">
        <f>IFERROR(VLOOKUP(E805,Data!T:U,2,FALSE),"")</f>
        <v/>
      </c>
    </row>
    <row r="806" spans="3:3" x14ac:dyDescent="0.3">
      <c r="C806" s="177" t="str">
        <f>IFERROR(VLOOKUP(E806,Data!T:U,2,FALSE),"")</f>
        <v/>
      </c>
    </row>
    <row r="807" spans="3:3" x14ac:dyDescent="0.3">
      <c r="C807" s="177" t="str">
        <f>IFERROR(VLOOKUP(E807,Data!T:U,2,FALSE),"")</f>
        <v/>
      </c>
    </row>
    <row r="808" spans="3:3" x14ac:dyDescent="0.3">
      <c r="C808" s="177" t="str">
        <f>IFERROR(VLOOKUP(E808,Data!T:U,2,FALSE),"")</f>
        <v/>
      </c>
    </row>
    <row r="809" spans="3:3" x14ac:dyDescent="0.3">
      <c r="C809" s="177" t="str">
        <f>IFERROR(VLOOKUP(E809,Data!T:U,2,FALSE),"")</f>
        <v/>
      </c>
    </row>
    <row r="810" spans="3:3" x14ac:dyDescent="0.3">
      <c r="C810" s="177" t="str">
        <f>IFERROR(VLOOKUP(E810,Data!T:U,2,FALSE),"")</f>
        <v/>
      </c>
    </row>
    <row r="811" spans="3:3" x14ac:dyDescent="0.3">
      <c r="C811" s="177" t="str">
        <f>IFERROR(VLOOKUP(E811,Data!T:U,2,FALSE),"")</f>
        <v/>
      </c>
    </row>
    <row r="812" spans="3:3" x14ac:dyDescent="0.3">
      <c r="C812" s="177" t="str">
        <f>IFERROR(VLOOKUP(E812,Data!T:U,2,FALSE),"")</f>
        <v/>
      </c>
    </row>
    <row r="813" spans="3:3" x14ac:dyDescent="0.3">
      <c r="C813" s="177" t="str">
        <f>IFERROR(VLOOKUP(E813,Data!T:U,2,FALSE),"")</f>
        <v/>
      </c>
    </row>
    <row r="814" spans="3:3" x14ac:dyDescent="0.3">
      <c r="C814" s="177" t="str">
        <f>IFERROR(VLOOKUP(E814,Data!T:U,2,FALSE),"")</f>
        <v/>
      </c>
    </row>
    <row r="815" spans="3:3" x14ac:dyDescent="0.3">
      <c r="C815" s="177" t="str">
        <f>IFERROR(VLOOKUP(E815,Data!T:U,2,FALSE),"")</f>
        <v/>
      </c>
    </row>
    <row r="816" spans="3:3" x14ac:dyDescent="0.3">
      <c r="C816" s="177" t="str">
        <f>IFERROR(VLOOKUP(E816,Data!T:U,2,FALSE),"")</f>
        <v/>
      </c>
    </row>
    <row r="817" spans="3:3" x14ac:dyDescent="0.3">
      <c r="C817" s="177" t="str">
        <f>IFERROR(VLOOKUP(E817,Data!T:U,2,FALSE),"")</f>
        <v/>
      </c>
    </row>
    <row r="818" spans="3:3" x14ac:dyDescent="0.3">
      <c r="C818" s="177" t="str">
        <f>IFERROR(VLOOKUP(E818,Data!T:U,2,FALSE),"")</f>
        <v/>
      </c>
    </row>
    <row r="819" spans="3:3" x14ac:dyDescent="0.3">
      <c r="C819" s="177" t="str">
        <f>IFERROR(VLOOKUP(E819,Data!T:U,2,FALSE),"")</f>
        <v/>
      </c>
    </row>
    <row r="820" spans="3:3" x14ac:dyDescent="0.3">
      <c r="C820" s="177" t="str">
        <f>IFERROR(VLOOKUP(E820,Data!T:U,2,FALSE),"")</f>
        <v/>
      </c>
    </row>
    <row r="821" spans="3:3" x14ac:dyDescent="0.3">
      <c r="C821" s="177" t="str">
        <f>IFERROR(VLOOKUP(E821,Data!T:U,2,FALSE),"")</f>
        <v/>
      </c>
    </row>
    <row r="822" spans="3:3" x14ac:dyDescent="0.3">
      <c r="C822" s="177" t="str">
        <f>IFERROR(VLOOKUP(E822,Data!T:U,2,FALSE),"")</f>
        <v/>
      </c>
    </row>
    <row r="823" spans="3:3" x14ac:dyDescent="0.3">
      <c r="C823" s="177" t="str">
        <f>IFERROR(VLOOKUP(E823,Data!T:U,2,FALSE),"")</f>
        <v/>
      </c>
    </row>
    <row r="824" spans="3:3" x14ac:dyDescent="0.3">
      <c r="C824" s="177" t="str">
        <f>IFERROR(VLOOKUP(E824,Data!T:U,2,FALSE),"")</f>
        <v/>
      </c>
    </row>
    <row r="825" spans="3:3" x14ac:dyDescent="0.3">
      <c r="C825" s="177" t="str">
        <f>IFERROR(VLOOKUP(E825,Data!T:U,2,FALSE),"")</f>
        <v/>
      </c>
    </row>
    <row r="826" spans="3:3" x14ac:dyDescent="0.3">
      <c r="C826" s="177" t="str">
        <f>IFERROR(VLOOKUP(E826,Data!T:U,2,FALSE),"")</f>
        <v/>
      </c>
    </row>
    <row r="827" spans="3:3" x14ac:dyDescent="0.3">
      <c r="C827" s="177" t="str">
        <f>IFERROR(VLOOKUP(E827,Data!T:U,2,FALSE),"")</f>
        <v/>
      </c>
    </row>
    <row r="828" spans="3:3" x14ac:dyDescent="0.3">
      <c r="C828" s="177" t="str">
        <f>IFERROR(VLOOKUP(E828,Data!T:U,2,FALSE),"")</f>
        <v/>
      </c>
    </row>
    <row r="829" spans="3:3" x14ac:dyDescent="0.3">
      <c r="C829" s="177" t="str">
        <f>IFERROR(VLOOKUP(E829,Data!T:U,2,FALSE),"")</f>
        <v/>
      </c>
    </row>
    <row r="830" spans="3:3" x14ac:dyDescent="0.3">
      <c r="C830" s="177" t="str">
        <f>IFERROR(VLOOKUP(E830,Data!T:U,2,FALSE),"")</f>
        <v/>
      </c>
    </row>
    <row r="831" spans="3:3" x14ac:dyDescent="0.3">
      <c r="C831" s="177" t="str">
        <f>IFERROR(VLOOKUP(E831,Data!T:U,2,FALSE),"")</f>
        <v/>
      </c>
    </row>
    <row r="832" spans="3:3" x14ac:dyDescent="0.3">
      <c r="C832" s="177" t="str">
        <f>IFERROR(VLOOKUP(E832,Data!T:U,2,FALSE),"")</f>
        <v/>
      </c>
    </row>
    <row r="833" spans="3:3" x14ac:dyDescent="0.3">
      <c r="C833" s="177" t="str">
        <f>IFERROR(VLOOKUP(E833,Data!T:U,2,FALSE),"")</f>
        <v/>
      </c>
    </row>
    <row r="834" spans="3:3" x14ac:dyDescent="0.3">
      <c r="C834" s="177" t="str">
        <f>IFERROR(VLOOKUP(E834,Data!T:U,2,FALSE),"")</f>
        <v/>
      </c>
    </row>
    <row r="835" spans="3:3" x14ac:dyDescent="0.3">
      <c r="C835" s="177" t="str">
        <f>IFERROR(VLOOKUP(E835,Data!T:U,2,FALSE),"")</f>
        <v/>
      </c>
    </row>
    <row r="836" spans="3:3" x14ac:dyDescent="0.3">
      <c r="C836" s="177" t="str">
        <f>IFERROR(VLOOKUP(E836,Data!T:U,2,FALSE),"")</f>
        <v/>
      </c>
    </row>
    <row r="837" spans="3:3" x14ac:dyDescent="0.3">
      <c r="C837" s="177" t="str">
        <f>IFERROR(VLOOKUP(E837,Data!T:U,2,FALSE),"")</f>
        <v/>
      </c>
    </row>
    <row r="838" spans="3:3" x14ac:dyDescent="0.3">
      <c r="C838" s="177" t="str">
        <f>IFERROR(VLOOKUP(E838,Data!T:U,2,FALSE),"")</f>
        <v/>
      </c>
    </row>
    <row r="839" spans="3:3" x14ac:dyDescent="0.3">
      <c r="C839" s="177" t="str">
        <f>IFERROR(VLOOKUP(E839,Data!T:U,2,FALSE),"")</f>
        <v/>
      </c>
    </row>
    <row r="840" spans="3:3" x14ac:dyDescent="0.3">
      <c r="C840" s="177" t="str">
        <f>IFERROR(VLOOKUP(E840,Data!T:U,2,FALSE),"")</f>
        <v/>
      </c>
    </row>
    <row r="841" spans="3:3" x14ac:dyDescent="0.3">
      <c r="C841" s="177" t="str">
        <f>IFERROR(VLOOKUP(E841,Data!T:U,2,FALSE),"")</f>
        <v/>
      </c>
    </row>
    <row r="842" spans="3:3" x14ac:dyDescent="0.3">
      <c r="C842" s="177" t="str">
        <f>IFERROR(VLOOKUP(E842,Data!T:U,2,FALSE),"")</f>
        <v/>
      </c>
    </row>
    <row r="843" spans="3:3" x14ac:dyDescent="0.3">
      <c r="C843" s="177" t="str">
        <f>IFERROR(VLOOKUP(E843,Data!T:U,2,FALSE),"")</f>
        <v/>
      </c>
    </row>
    <row r="844" spans="3:3" x14ac:dyDescent="0.3">
      <c r="C844" s="177" t="str">
        <f>IFERROR(VLOOKUP(E844,Data!T:U,2,FALSE),"")</f>
        <v/>
      </c>
    </row>
    <row r="845" spans="3:3" x14ac:dyDescent="0.3">
      <c r="C845" s="177" t="str">
        <f>IFERROR(VLOOKUP(E845,Data!T:U,2,FALSE),"")</f>
        <v/>
      </c>
    </row>
    <row r="846" spans="3:3" x14ac:dyDescent="0.3">
      <c r="C846" s="177" t="str">
        <f>IFERROR(VLOOKUP(E846,Data!T:U,2,FALSE),"")</f>
        <v/>
      </c>
    </row>
    <row r="847" spans="3:3" x14ac:dyDescent="0.3">
      <c r="C847" s="177" t="str">
        <f>IFERROR(VLOOKUP(E847,Data!T:U,2,FALSE),"")</f>
        <v/>
      </c>
    </row>
    <row r="848" spans="3:3" x14ac:dyDescent="0.3">
      <c r="C848" s="177" t="str">
        <f>IFERROR(VLOOKUP(E848,Data!T:U,2,FALSE),"")</f>
        <v/>
      </c>
    </row>
    <row r="849" spans="3:3" x14ac:dyDescent="0.3">
      <c r="C849" s="177" t="str">
        <f>IFERROR(VLOOKUP(E849,Data!T:U,2,FALSE),"")</f>
        <v/>
      </c>
    </row>
    <row r="850" spans="3:3" x14ac:dyDescent="0.3">
      <c r="C850" s="177" t="str">
        <f>IFERROR(VLOOKUP(E850,Data!T:U,2,FALSE),"")</f>
        <v/>
      </c>
    </row>
    <row r="851" spans="3:3" x14ac:dyDescent="0.3">
      <c r="C851" s="177" t="str">
        <f>IFERROR(VLOOKUP(E851,Data!T:U,2,FALSE),"")</f>
        <v/>
      </c>
    </row>
    <row r="852" spans="3:3" x14ac:dyDescent="0.3">
      <c r="C852" s="177" t="str">
        <f>IFERROR(VLOOKUP(E852,Data!T:U,2,FALSE),"")</f>
        <v/>
      </c>
    </row>
    <row r="853" spans="3:3" x14ac:dyDescent="0.3">
      <c r="C853" s="177" t="str">
        <f>IFERROR(VLOOKUP(E853,Data!T:U,2,FALSE),"")</f>
        <v/>
      </c>
    </row>
    <row r="854" spans="3:3" x14ac:dyDescent="0.3">
      <c r="C854" s="177" t="str">
        <f>IFERROR(VLOOKUP(E854,Data!T:U,2,FALSE),"")</f>
        <v/>
      </c>
    </row>
    <row r="855" spans="3:3" x14ac:dyDescent="0.3">
      <c r="C855" s="177" t="str">
        <f>IFERROR(VLOOKUP(E855,Data!T:U,2,FALSE),"")</f>
        <v/>
      </c>
    </row>
    <row r="856" spans="3:3" x14ac:dyDescent="0.3">
      <c r="C856" s="177" t="str">
        <f>IFERROR(VLOOKUP(E856,Data!T:U,2,FALSE),"")</f>
        <v/>
      </c>
    </row>
    <row r="857" spans="3:3" x14ac:dyDescent="0.3">
      <c r="C857" s="177" t="str">
        <f>IFERROR(VLOOKUP(E857,Data!T:U,2,FALSE),"")</f>
        <v/>
      </c>
    </row>
    <row r="858" spans="3:3" x14ac:dyDescent="0.3">
      <c r="C858" s="177" t="str">
        <f>IFERROR(VLOOKUP(E858,Data!T:U,2,FALSE),"")</f>
        <v/>
      </c>
    </row>
    <row r="859" spans="3:3" x14ac:dyDescent="0.3">
      <c r="C859" s="177" t="str">
        <f>IFERROR(VLOOKUP(E859,Data!T:U,2,FALSE),"")</f>
        <v/>
      </c>
    </row>
    <row r="860" spans="3:3" x14ac:dyDescent="0.3">
      <c r="C860" s="177" t="str">
        <f>IFERROR(VLOOKUP(E860,Data!T:U,2,FALSE),"")</f>
        <v/>
      </c>
    </row>
    <row r="861" spans="3:3" x14ac:dyDescent="0.3">
      <c r="C861" s="177" t="str">
        <f>IFERROR(VLOOKUP(E861,Data!T:U,2,FALSE),"")</f>
        <v/>
      </c>
    </row>
    <row r="862" spans="3:3" x14ac:dyDescent="0.3">
      <c r="C862" s="177" t="str">
        <f>IFERROR(VLOOKUP(E862,Data!T:U,2,FALSE),"")</f>
        <v/>
      </c>
    </row>
    <row r="863" spans="3:3" x14ac:dyDescent="0.3">
      <c r="C863" s="177" t="str">
        <f>IFERROR(VLOOKUP(E863,Data!T:U,2,FALSE),"")</f>
        <v/>
      </c>
    </row>
    <row r="864" spans="3:3" x14ac:dyDescent="0.3">
      <c r="C864" s="177" t="str">
        <f>IFERROR(VLOOKUP(E864,Data!T:U,2,FALSE),"")</f>
        <v/>
      </c>
    </row>
    <row r="865" spans="3:3" x14ac:dyDescent="0.3">
      <c r="C865" s="177" t="str">
        <f>IFERROR(VLOOKUP(E865,Data!T:U,2,FALSE),"")</f>
        <v/>
      </c>
    </row>
    <row r="866" spans="3:3" x14ac:dyDescent="0.3">
      <c r="C866" s="177" t="str">
        <f>IFERROR(VLOOKUP(E866,Data!T:U,2,FALSE),"")</f>
        <v/>
      </c>
    </row>
    <row r="867" spans="3:3" x14ac:dyDescent="0.3">
      <c r="C867" s="177" t="str">
        <f>IFERROR(VLOOKUP(E867,Data!T:U,2,FALSE),"")</f>
        <v/>
      </c>
    </row>
    <row r="868" spans="3:3" x14ac:dyDescent="0.3">
      <c r="C868" s="177" t="str">
        <f>IFERROR(VLOOKUP(E868,Data!T:U,2,FALSE),"")</f>
        <v/>
      </c>
    </row>
    <row r="869" spans="3:3" x14ac:dyDescent="0.3">
      <c r="C869" s="177" t="str">
        <f>IFERROR(VLOOKUP(E869,Data!T:U,2,FALSE),"")</f>
        <v/>
      </c>
    </row>
    <row r="870" spans="3:3" x14ac:dyDescent="0.3">
      <c r="C870" s="177" t="str">
        <f>IFERROR(VLOOKUP(E870,Data!T:U,2,FALSE),"")</f>
        <v/>
      </c>
    </row>
    <row r="871" spans="3:3" x14ac:dyDescent="0.3">
      <c r="C871" s="177" t="str">
        <f>IFERROR(VLOOKUP(E871,Data!T:U,2,FALSE),"")</f>
        <v/>
      </c>
    </row>
    <row r="872" spans="3:3" x14ac:dyDescent="0.3">
      <c r="C872" s="177" t="str">
        <f>IFERROR(VLOOKUP(E872,Data!T:U,2,FALSE),"")</f>
        <v/>
      </c>
    </row>
    <row r="873" spans="3:3" x14ac:dyDescent="0.3">
      <c r="C873" s="177" t="str">
        <f>IFERROR(VLOOKUP(E873,Data!T:U,2,FALSE),"")</f>
        <v/>
      </c>
    </row>
    <row r="874" spans="3:3" x14ac:dyDescent="0.3">
      <c r="C874" s="177" t="str">
        <f>IFERROR(VLOOKUP(E874,Data!T:U,2,FALSE),"")</f>
        <v/>
      </c>
    </row>
    <row r="875" spans="3:3" x14ac:dyDescent="0.3">
      <c r="C875" s="177" t="str">
        <f>IFERROR(VLOOKUP(E875,Data!T:U,2,FALSE),"")</f>
        <v/>
      </c>
    </row>
    <row r="876" spans="3:3" x14ac:dyDescent="0.3">
      <c r="C876" s="177" t="str">
        <f>IFERROR(VLOOKUP(E876,Data!T:U,2,FALSE),"")</f>
        <v/>
      </c>
    </row>
    <row r="877" spans="3:3" x14ac:dyDescent="0.3">
      <c r="C877" s="177" t="str">
        <f>IFERROR(VLOOKUP(E877,Data!T:U,2,FALSE),"")</f>
        <v/>
      </c>
    </row>
    <row r="878" spans="3:3" x14ac:dyDescent="0.3">
      <c r="C878" s="177" t="str">
        <f>IFERROR(VLOOKUP(E878,Data!T:U,2,FALSE),"")</f>
        <v/>
      </c>
    </row>
    <row r="879" spans="3:3" x14ac:dyDescent="0.3">
      <c r="C879" s="177" t="str">
        <f>IFERROR(VLOOKUP(E879,Data!T:U,2,FALSE),"")</f>
        <v/>
      </c>
    </row>
    <row r="880" spans="3:3" x14ac:dyDescent="0.3">
      <c r="C880" s="177" t="str">
        <f>IFERROR(VLOOKUP(E880,Data!T:U,2,FALSE),"")</f>
        <v/>
      </c>
    </row>
    <row r="881" spans="3:3" x14ac:dyDescent="0.3">
      <c r="C881" s="177" t="str">
        <f>IFERROR(VLOOKUP(E881,Data!T:U,2,FALSE),"")</f>
        <v/>
      </c>
    </row>
    <row r="882" spans="3:3" x14ac:dyDescent="0.3">
      <c r="C882" s="177" t="str">
        <f>IFERROR(VLOOKUP(E882,Data!T:U,2,FALSE),"")</f>
        <v/>
      </c>
    </row>
    <row r="883" spans="3:3" x14ac:dyDescent="0.3">
      <c r="C883" s="177" t="str">
        <f>IFERROR(VLOOKUP(E883,Data!T:U,2,FALSE),"")</f>
        <v/>
      </c>
    </row>
    <row r="884" spans="3:3" x14ac:dyDescent="0.3">
      <c r="C884" s="177" t="str">
        <f>IFERROR(VLOOKUP(E884,Data!T:U,2,FALSE),"")</f>
        <v/>
      </c>
    </row>
    <row r="885" spans="3:3" x14ac:dyDescent="0.3">
      <c r="C885" s="177" t="str">
        <f>IFERROR(VLOOKUP(E885,Data!T:U,2,FALSE),"")</f>
        <v/>
      </c>
    </row>
    <row r="886" spans="3:3" x14ac:dyDescent="0.3">
      <c r="C886" s="177" t="str">
        <f>IFERROR(VLOOKUP(E886,Data!T:U,2,FALSE),"")</f>
        <v/>
      </c>
    </row>
    <row r="887" spans="3:3" x14ac:dyDescent="0.3">
      <c r="C887" s="177" t="str">
        <f>IFERROR(VLOOKUP(E887,Data!T:U,2,FALSE),"")</f>
        <v/>
      </c>
    </row>
    <row r="888" spans="3:3" x14ac:dyDescent="0.3">
      <c r="C888" s="177" t="str">
        <f>IFERROR(VLOOKUP(E888,Data!T:U,2,FALSE),"")</f>
        <v/>
      </c>
    </row>
    <row r="889" spans="3:3" x14ac:dyDescent="0.3">
      <c r="C889" s="177" t="str">
        <f>IFERROR(VLOOKUP(E889,Data!T:U,2,FALSE),"")</f>
        <v/>
      </c>
    </row>
    <row r="890" spans="3:3" x14ac:dyDescent="0.3">
      <c r="C890" s="177" t="str">
        <f>IFERROR(VLOOKUP(E890,Data!T:U,2,FALSE),"")</f>
        <v/>
      </c>
    </row>
    <row r="891" spans="3:3" x14ac:dyDescent="0.3">
      <c r="C891" s="177" t="str">
        <f>IFERROR(VLOOKUP(E891,Data!T:U,2,FALSE),"")</f>
        <v/>
      </c>
    </row>
    <row r="892" spans="3:3" x14ac:dyDescent="0.3">
      <c r="C892" s="177" t="str">
        <f>IFERROR(VLOOKUP(E892,Data!T:U,2,FALSE),"")</f>
        <v/>
      </c>
    </row>
    <row r="893" spans="3:3" x14ac:dyDescent="0.3">
      <c r="C893" s="177" t="str">
        <f>IFERROR(VLOOKUP(E893,Data!T:U,2,FALSE),"")</f>
        <v/>
      </c>
    </row>
    <row r="894" spans="3:3" x14ac:dyDescent="0.3">
      <c r="C894" s="177" t="str">
        <f>IFERROR(VLOOKUP(E894,Data!T:U,2,FALSE),"")</f>
        <v/>
      </c>
    </row>
    <row r="895" spans="3:3" x14ac:dyDescent="0.3">
      <c r="C895" s="177" t="str">
        <f>IFERROR(VLOOKUP(E895,Data!T:U,2,FALSE),"")</f>
        <v/>
      </c>
    </row>
    <row r="896" spans="3:3" x14ac:dyDescent="0.3">
      <c r="C896" s="177" t="str">
        <f>IFERROR(VLOOKUP(E896,Data!T:U,2,FALSE),"")</f>
        <v/>
      </c>
    </row>
    <row r="897" spans="3:3" x14ac:dyDescent="0.3">
      <c r="C897" s="177" t="str">
        <f>IFERROR(VLOOKUP(E897,Data!T:U,2,FALSE),"")</f>
        <v/>
      </c>
    </row>
    <row r="898" spans="3:3" x14ac:dyDescent="0.3">
      <c r="C898" s="177" t="str">
        <f>IFERROR(VLOOKUP(E898,Data!T:U,2,FALSE),"")</f>
        <v/>
      </c>
    </row>
    <row r="899" spans="3:3" x14ac:dyDescent="0.3">
      <c r="C899" s="177" t="str">
        <f>IFERROR(VLOOKUP(E899,Data!T:U,2,FALSE),"")</f>
        <v/>
      </c>
    </row>
    <row r="900" spans="3:3" x14ac:dyDescent="0.3">
      <c r="C900" s="177" t="str">
        <f>IFERROR(VLOOKUP(E900,Data!T:U,2,FALSE),"")</f>
        <v/>
      </c>
    </row>
    <row r="901" spans="3:3" x14ac:dyDescent="0.3">
      <c r="C901" s="177" t="str">
        <f>IFERROR(VLOOKUP(E901,Data!T:U,2,FALSE),"")</f>
        <v/>
      </c>
    </row>
    <row r="902" spans="3:3" x14ac:dyDescent="0.3">
      <c r="C902" s="177" t="str">
        <f>IFERROR(VLOOKUP(E902,Data!T:U,2,FALSE),"")</f>
        <v/>
      </c>
    </row>
    <row r="903" spans="3:3" x14ac:dyDescent="0.3">
      <c r="C903" s="177" t="str">
        <f>IFERROR(VLOOKUP(E903,Data!T:U,2,FALSE),"")</f>
        <v/>
      </c>
    </row>
    <row r="904" spans="3:3" x14ac:dyDescent="0.3">
      <c r="C904" s="177" t="str">
        <f>IFERROR(VLOOKUP(E904,Data!T:U,2,FALSE),"")</f>
        <v/>
      </c>
    </row>
    <row r="905" spans="3:3" x14ac:dyDescent="0.3">
      <c r="C905" s="177" t="str">
        <f>IFERROR(VLOOKUP(E905,Data!T:U,2,FALSE),"")</f>
        <v/>
      </c>
    </row>
    <row r="906" spans="3:3" x14ac:dyDescent="0.3">
      <c r="C906" s="177" t="str">
        <f>IFERROR(VLOOKUP(E906,Data!T:U,2,FALSE),"")</f>
        <v/>
      </c>
    </row>
    <row r="907" spans="3:3" x14ac:dyDescent="0.3">
      <c r="C907" s="177" t="str">
        <f>IFERROR(VLOOKUP(E907,Data!T:U,2,FALSE),"")</f>
        <v/>
      </c>
    </row>
    <row r="908" spans="3:3" x14ac:dyDescent="0.3">
      <c r="C908" s="177" t="str">
        <f>IFERROR(VLOOKUP(E908,Data!T:U,2,FALSE),"")</f>
        <v/>
      </c>
    </row>
    <row r="909" spans="3:3" x14ac:dyDescent="0.3">
      <c r="C909" s="177" t="str">
        <f>IFERROR(VLOOKUP(E909,Data!T:U,2,FALSE),"")</f>
        <v/>
      </c>
    </row>
    <row r="910" spans="3:3" x14ac:dyDescent="0.3">
      <c r="C910" s="177" t="str">
        <f>IFERROR(VLOOKUP(E910,Data!T:U,2,FALSE),"")</f>
        <v/>
      </c>
    </row>
    <row r="911" spans="3:3" x14ac:dyDescent="0.3">
      <c r="C911" s="177" t="str">
        <f>IFERROR(VLOOKUP(E911,Data!T:U,2,FALSE),"")</f>
        <v/>
      </c>
    </row>
    <row r="912" spans="3:3" x14ac:dyDescent="0.3">
      <c r="C912" s="177" t="str">
        <f>IFERROR(VLOOKUP(E912,Data!T:U,2,FALSE),"")</f>
        <v/>
      </c>
    </row>
    <row r="913" spans="3:3" x14ac:dyDescent="0.3">
      <c r="C913" s="177" t="str">
        <f>IFERROR(VLOOKUP(E913,Data!T:U,2,FALSE),"")</f>
        <v/>
      </c>
    </row>
    <row r="914" spans="3:3" x14ac:dyDescent="0.3">
      <c r="C914" s="177" t="str">
        <f>IFERROR(VLOOKUP(E914,Data!T:U,2,FALSE),"")</f>
        <v/>
      </c>
    </row>
    <row r="915" spans="3:3" x14ac:dyDescent="0.3">
      <c r="C915" s="177" t="str">
        <f>IFERROR(VLOOKUP(E915,Data!T:U,2,FALSE),"")</f>
        <v/>
      </c>
    </row>
    <row r="916" spans="3:3" x14ac:dyDescent="0.3">
      <c r="C916" s="177" t="str">
        <f>IFERROR(VLOOKUP(E916,Data!T:U,2,FALSE),"")</f>
        <v/>
      </c>
    </row>
    <row r="917" spans="3:3" x14ac:dyDescent="0.3">
      <c r="C917" s="177" t="str">
        <f>IFERROR(VLOOKUP(E917,Data!T:U,2,FALSE),"")</f>
        <v/>
      </c>
    </row>
    <row r="918" spans="3:3" x14ac:dyDescent="0.3">
      <c r="C918" s="177" t="str">
        <f>IFERROR(VLOOKUP(E918,Data!T:U,2,FALSE),"")</f>
        <v/>
      </c>
    </row>
    <row r="919" spans="3:3" x14ac:dyDescent="0.3">
      <c r="C919" s="177" t="str">
        <f>IFERROR(VLOOKUP(E919,Data!T:U,2,FALSE),"")</f>
        <v/>
      </c>
    </row>
    <row r="920" spans="3:3" x14ac:dyDescent="0.3">
      <c r="C920" s="177" t="str">
        <f>IFERROR(VLOOKUP(E920,Data!T:U,2,FALSE),"")</f>
        <v/>
      </c>
    </row>
    <row r="921" spans="3:3" x14ac:dyDescent="0.3">
      <c r="C921" s="177" t="str">
        <f>IFERROR(VLOOKUP(E921,Data!T:U,2,FALSE),"")</f>
        <v/>
      </c>
    </row>
    <row r="922" spans="3:3" x14ac:dyDescent="0.3">
      <c r="C922" s="177" t="str">
        <f>IFERROR(VLOOKUP(E922,Data!T:U,2,FALSE),"")</f>
        <v/>
      </c>
    </row>
    <row r="923" spans="3:3" x14ac:dyDescent="0.3">
      <c r="C923" s="177" t="str">
        <f>IFERROR(VLOOKUP(E923,Data!T:U,2,FALSE),"")</f>
        <v/>
      </c>
    </row>
    <row r="924" spans="3:3" x14ac:dyDescent="0.3">
      <c r="C924" s="177" t="str">
        <f>IFERROR(VLOOKUP(E924,Data!T:U,2,FALSE),"")</f>
        <v/>
      </c>
    </row>
    <row r="925" spans="3:3" x14ac:dyDescent="0.3">
      <c r="C925" s="177" t="str">
        <f>IFERROR(VLOOKUP(E925,Data!T:U,2,FALSE),"")</f>
        <v/>
      </c>
    </row>
    <row r="926" spans="3:3" x14ac:dyDescent="0.3">
      <c r="C926" s="177" t="str">
        <f>IFERROR(VLOOKUP(E926,Data!T:U,2,FALSE),"")</f>
        <v/>
      </c>
    </row>
    <row r="927" spans="3:3" x14ac:dyDescent="0.3">
      <c r="C927" s="177" t="str">
        <f>IFERROR(VLOOKUP(E927,Data!T:U,2,FALSE),"")</f>
        <v/>
      </c>
    </row>
    <row r="928" spans="3:3" x14ac:dyDescent="0.3">
      <c r="C928" s="177" t="str">
        <f>IFERROR(VLOOKUP(E928,Data!T:U,2,FALSE),"")</f>
        <v/>
      </c>
    </row>
    <row r="929" spans="3:3" x14ac:dyDescent="0.3">
      <c r="C929" s="177" t="str">
        <f>IFERROR(VLOOKUP(E929,Data!T:U,2,FALSE),"")</f>
        <v/>
      </c>
    </row>
    <row r="930" spans="3:3" x14ac:dyDescent="0.3">
      <c r="C930" s="177" t="str">
        <f>IFERROR(VLOOKUP(E930,Data!T:U,2,FALSE),"")</f>
        <v/>
      </c>
    </row>
    <row r="931" spans="3:3" x14ac:dyDescent="0.3">
      <c r="C931" s="177" t="str">
        <f>IFERROR(VLOOKUP(E931,Data!T:U,2,FALSE),"")</f>
        <v/>
      </c>
    </row>
    <row r="932" spans="3:3" x14ac:dyDescent="0.3">
      <c r="C932" s="177" t="str">
        <f>IFERROR(VLOOKUP(E932,Data!T:U,2,FALSE),"")</f>
        <v/>
      </c>
    </row>
    <row r="933" spans="3:3" x14ac:dyDescent="0.3">
      <c r="C933" s="177" t="str">
        <f>IFERROR(VLOOKUP(E933,Data!T:U,2,FALSE),"")</f>
        <v/>
      </c>
    </row>
    <row r="934" spans="3:3" x14ac:dyDescent="0.3">
      <c r="C934" s="177" t="str">
        <f>IFERROR(VLOOKUP(E934,Data!T:U,2,FALSE),"")</f>
        <v/>
      </c>
    </row>
    <row r="935" spans="3:3" x14ac:dyDescent="0.3">
      <c r="C935" s="177" t="str">
        <f>IFERROR(VLOOKUP(E935,Data!T:U,2,FALSE),"")</f>
        <v/>
      </c>
    </row>
    <row r="936" spans="3:3" x14ac:dyDescent="0.3">
      <c r="C936" s="177" t="str">
        <f>IFERROR(VLOOKUP(E936,Data!T:U,2,FALSE),"")</f>
        <v/>
      </c>
    </row>
    <row r="937" spans="3:3" x14ac:dyDescent="0.3">
      <c r="C937" s="177" t="str">
        <f>IFERROR(VLOOKUP(E937,Data!T:U,2,FALSE),"")</f>
        <v/>
      </c>
    </row>
    <row r="938" spans="3:3" x14ac:dyDescent="0.3">
      <c r="C938" s="177" t="str">
        <f>IFERROR(VLOOKUP(E938,Data!T:U,2,FALSE),"")</f>
        <v/>
      </c>
    </row>
    <row r="939" spans="3:3" x14ac:dyDescent="0.3">
      <c r="C939" s="177" t="str">
        <f>IFERROR(VLOOKUP(E939,Data!T:U,2,FALSE),"")</f>
        <v/>
      </c>
    </row>
    <row r="940" spans="3:3" x14ac:dyDescent="0.3">
      <c r="C940" s="177" t="str">
        <f>IFERROR(VLOOKUP(E940,Data!T:U,2,FALSE),"")</f>
        <v/>
      </c>
    </row>
    <row r="941" spans="3:3" x14ac:dyDescent="0.3">
      <c r="C941" s="177" t="str">
        <f>IFERROR(VLOOKUP(E941,Data!T:U,2,FALSE),"")</f>
        <v/>
      </c>
    </row>
    <row r="942" spans="3:3" x14ac:dyDescent="0.3">
      <c r="C942" s="177" t="str">
        <f>IFERROR(VLOOKUP(E942,Data!T:U,2,FALSE),"")</f>
        <v/>
      </c>
    </row>
    <row r="943" spans="3:3" x14ac:dyDescent="0.3">
      <c r="C943" s="177" t="str">
        <f>IFERROR(VLOOKUP(E943,Data!T:U,2,FALSE),"")</f>
        <v/>
      </c>
    </row>
    <row r="944" spans="3:3" x14ac:dyDescent="0.3">
      <c r="C944" s="177" t="str">
        <f>IFERROR(VLOOKUP(E944,Data!T:U,2,FALSE),"")</f>
        <v/>
      </c>
    </row>
    <row r="945" spans="3:3" x14ac:dyDescent="0.3">
      <c r="C945" s="177" t="str">
        <f>IFERROR(VLOOKUP(E945,Data!T:U,2,FALSE),"")</f>
        <v/>
      </c>
    </row>
    <row r="946" spans="3:3" x14ac:dyDescent="0.3">
      <c r="C946" s="177" t="str">
        <f>IFERROR(VLOOKUP(E946,Data!T:U,2,FALSE),"")</f>
        <v/>
      </c>
    </row>
    <row r="947" spans="3:3" x14ac:dyDescent="0.3">
      <c r="C947" s="177" t="str">
        <f>IFERROR(VLOOKUP(E947,Data!T:U,2,FALSE),"")</f>
        <v/>
      </c>
    </row>
    <row r="948" spans="3:3" x14ac:dyDescent="0.3">
      <c r="C948" s="177" t="str">
        <f>IFERROR(VLOOKUP(E948,Data!T:U,2,FALSE),"")</f>
        <v/>
      </c>
    </row>
    <row r="949" spans="3:3" x14ac:dyDescent="0.3">
      <c r="C949" s="177" t="str">
        <f>IFERROR(VLOOKUP(E949,Data!T:U,2,FALSE),"")</f>
        <v/>
      </c>
    </row>
    <row r="950" spans="3:3" x14ac:dyDescent="0.3">
      <c r="C950" s="177" t="str">
        <f>IFERROR(VLOOKUP(E950,Data!T:U,2,FALSE),"")</f>
        <v/>
      </c>
    </row>
    <row r="951" spans="3:3" x14ac:dyDescent="0.3">
      <c r="C951" s="177" t="str">
        <f>IFERROR(VLOOKUP(E951,Data!T:U,2,FALSE),"")</f>
        <v/>
      </c>
    </row>
    <row r="952" spans="3:3" x14ac:dyDescent="0.3">
      <c r="C952" s="177" t="str">
        <f>IFERROR(VLOOKUP(E952,Data!T:U,2,FALSE),"")</f>
        <v/>
      </c>
    </row>
    <row r="953" spans="3:3" x14ac:dyDescent="0.3">
      <c r="C953" s="177" t="str">
        <f>IFERROR(VLOOKUP(E953,Data!T:U,2,FALSE),"")</f>
        <v/>
      </c>
    </row>
    <row r="954" spans="3:3" x14ac:dyDescent="0.3">
      <c r="C954" s="177" t="str">
        <f>IFERROR(VLOOKUP(E954,Data!T:U,2,FALSE),"")</f>
        <v/>
      </c>
    </row>
    <row r="955" spans="3:3" x14ac:dyDescent="0.3">
      <c r="C955" s="177" t="str">
        <f>IFERROR(VLOOKUP(E955,Data!T:U,2,FALSE),"")</f>
        <v/>
      </c>
    </row>
    <row r="956" spans="3:3" x14ac:dyDescent="0.3">
      <c r="C956" s="177" t="str">
        <f>IFERROR(VLOOKUP(E956,Data!T:U,2,FALSE),"")</f>
        <v/>
      </c>
    </row>
    <row r="957" spans="3:3" x14ac:dyDescent="0.3">
      <c r="C957" s="177" t="str">
        <f>IFERROR(VLOOKUP(E957,Data!T:U,2,FALSE),"")</f>
        <v/>
      </c>
    </row>
    <row r="958" spans="3:3" x14ac:dyDescent="0.3">
      <c r="C958" s="177" t="str">
        <f>IFERROR(VLOOKUP(E958,Data!T:U,2,FALSE),"")</f>
        <v/>
      </c>
    </row>
    <row r="959" spans="3:3" x14ac:dyDescent="0.3">
      <c r="C959" s="177" t="str">
        <f>IFERROR(VLOOKUP(E959,Data!T:U,2,FALSE),"")</f>
        <v/>
      </c>
    </row>
    <row r="960" spans="3:3" x14ac:dyDescent="0.3">
      <c r="C960" s="177" t="str">
        <f>IFERROR(VLOOKUP(E960,Data!T:U,2,FALSE),"")</f>
        <v/>
      </c>
    </row>
    <row r="961" spans="3:3" x14ac:dyDescent="0.3">
      <c r="C961" s="177" t="str">
        <f>IFERROR(VLOOKUP(E961,Data!T:U,2,FALSE),"")</f>
        <v/>
      </c>
    </row>
    <row r="962" spans="3:3" x14ac:dyDescent="0.3">
      <c r="C962" s="177" t="str">
        <f>IFERROR(VLOOKUP(E962,Data!T:U,2,FALSE),"")</f>
        <v/>
      </c>
    </row>
    <row r="963" spans="3:3" x14ac:dyDescent="0.3">
      <c r="C963" s="177" t="str">
        <f>IFERROR(VLOOKUP(E963,Data!T:U,2,FALSE),"")</f>
        <v/>
      </c>
    </row>
    <row r="964" spans="3:3" x14ac:dyDescent="0.3">
      <c r="C964" s="177" t="str">
        <f>IFERROR(VLOOKUP(E964,Data!T:U,2,FALSE),"")</f>
        <v/>
      </c>
    </row>
    <row r="965" spans="3:3" x14ac:dyDescent="0.3">
      <c r="C965" s="177" t="str">
        <f>IFERROR(VLOOKUP(E965,Data!T:U,2,FALSE),"")</f>
        <v/>
      </c>
    </row>
    <row r="966" spans="3:3" x14ac:dyDescent="0.3">
      <c r="C966" s="177" t="str">
        <f>IFERROR(VLOOKUP(E966,Data!T:U,2,FALSE),"")</f>
        <v/>
      </c>
    </row>
    <row r="967" spans="3:3" x14ac:dyDescent="0.3">
      <c r="C967" s="177" t="str">
        <f>IFERROR(VLOOKUP(E967,Data!T:U,2,FALSE),"")</f>
        <v/>
      </c>
    </row>
    <row r="968" spans="3:3" x14ac:dyDescent="0.3">
      <c r="C968" s="177" t="str">
        <f>IFERROR(VLOOKUP(E968,Data!T:U,2,FALSE),"")</f>
        <v/>
      </c>
    </row>
    <row r="969" spans="3:3" x14ac:dyDescent="0.3">
      <c r="C969" s="177" t="str">
        <f>IFERROR(VLOOKUP(E969,Data!T:U,2,FALSE),"")</f>
        <v/>
      </c>
    </row>
    <row r="970" spans="3:3" x14ac:dyDescent="0.3">
      <c r="C970" s="177" t="str">
        <f>IFERROR(VLOOKUP(E970,Data!T:U,2,FALSE),"")</f>
        <v/>
      </c>
    </row>
    <row r="971" spans="3:3" x14ac:dyDescent="0.3">
      <c r="C971" s="177" t="str">
        <f>IFERROR(VLOOKUP(E971,Data!T:U,2,FALSE),"")</f>
        <v/>
      </c>
    </row>
    <row r="972" spans="3:3" x14ac:dyDescent="0.3">
      <c r="C972" s="177" t="str">
        <f>IFERROR(VLOOKUP(E972,Data!T:U,2,FALSE),"")</f>
        <v/>
      </c>
    </row>
    <row r="973" spans="3:3" x14ac:dyDescent="0.3">
      <c r="C973" s="177" t="str">
        <f>IFERROR(VLOOKUP(E973,Data!T:U,2,FALSE),"")</f>
        <v/>
      </c>
    </row>
    <row r="974" spans="3:3" x14ac:dyDescent="0.3">
      <c r="C974" s="177" t="str">
        <f>IFERROR(VLOOKUP(E974,Data!T:U,2,FALSE),"")</f>
        <v/>
      </c>
    </row>
    <row r="975" spans="3:3" x14ac:dyDescent="0.3">
      <c r="C975" s="177" t="str">
        <f>IFERROR(VLOOKUP(E975,Data!T:U,2,FALSE),"")</f>
        <v/>
      </c>
    </row>
    <row r="976" spans="3:3" x14ac:dyDescent="0.3">
      <c r="C976" s="177" t="str">
        <f>IFERROR(VLOOKUP(E976,Data!T:U,2,FALSE),"")</f>
        <v/>
      </c>
    </row>
    <row r="977" spans="3:3" x14ac:dyDescent="0.3">
      <c r="C977" s="177" t="str">
        <f>IFERROR(VLOOKUP(E977,Data!T:U,2,FALSE),"")</f>
        <v/>
      </c>
    </row>
    <row r="978" spans="3:3" x14ac:dyDescent="0.3">
      <c r="C978" s="177" t="str">
        <f>IFERROR(VLOOKUP(E978,Data!T:U,2,FALSE),"")</f>
        <v/>
      </c>
    </row>
    <row r="979" spans="3:3" x14ac:dyDescent="0.3">
      <c r="C979" s="177" t="str">
        <f>IFERROR(VLOOKUP(E979,Data!T:U,2,FALSE),"")</f>
        <v/>
      </c>
    </row>
    <row r="980" spans="3:3" x14ac:dyDescent="0.3">
      <c r="C980" s="177" t="str">
        <f>IFERROR(VLOOKUP(E980,Data!T:U,2,FALSE),"")</f>
        <v/>
      </c>
    </row>
    <row r="981" spans="3:3" x14ac:dyDescent="0.3">
      <c r="C981" s="177" t="str">
        <f>IFERROR(VLOOKUP(E981,Data!T:U,2,FALSE),"")</f>
        <v/>
      </c>
    </row>
    <row r="982" spans="3:3" x14ac:dyDescent="0.3">
      <c r="C982" s="177" t="str">
        <f>IFERROR(VLOOKUP(E982,Data!T:U,2,FALSE),"")</f>
        <v/>
      </c>
    </row>
    <row r="983" spans="3:3" x14ac:dyDescent="0.3">
      <c r="C983" s="177" t="str">
        <f>IFERROR(VLOOKUP(E983,Data!T:U,2,FALSE),"")</f>
        <v/>
      </c>
    </row>
    <row r="984" spans="3:3" x14ac:dyDescent="0.3">
      <c r="C984" s="177" t="str">
        <f>IFERROR(VLOOKUP(E984,Data!T:U,2,FALSE),"")</f>
        <v/>
      </c>
    </row>
    <row r="985" spans="3:3" x14ac:dyDescent="0.3">
      <c r="C985" s="177" t="str">
        <f>IFERROR(VLOOKUP(E985,Data!T:U,2,FALSE),"")</f>
        <v/>
      </c>
    </row>
    <row r="986" spans="3:3" x14ac:dyDescent="0.3">
      <c r="C986" s="177" t="str">
        <f>IFERROR(VLOOKUP(E986,Data!T:U,2,FALSE),"")</f>
        <v/>
      </c>
    </row>
    <row r="987" spans="3:3" x14ac:dyDescent="0.3">
      <c r="C987" s="177" t="str">
        <f>IFERROR(VLOOKUP(E987,Data!T:U,2,FALSE),"")</f>
        <v/>
      </c>
    </row>
    <row r="988" spans="3:3" x14ac:dyDescent="0.3">
      <c r="C988" s="177" t="str">
        <f>IFERROR(VLOOKUP(E988,Data!T:U,2,FALSE),"")</f>
        <v/>
      </c>
    </row>
    <row r="989" spans="3:3" x14ac:dyDescent="0.3">
      <c r="C989" s="177" t="str">
        <f>IFERROR(VLOOKUP(E989,Data!T:U,2,FALSE),"")</f>
        <v/>
      </c>
    </row>
    <row r="990" spans="3:3" x14ac:dyDescent="0.3">
      <c r="C990" s="177" t="str">
        <f>IFERROR(VLOOKUP(E990,Data!T:U,2,FALSE),"")</f>
        <v/>
      </c>
    </row>
    <row r="991" spans="3:3" x14ac:dyDescent="0.3">
      <c r="C991" s="177" t="str">
        <f>IFERROR(VLOOKUP(E991,Data!T:U,2,FALSE),"")</f>
        <v/>
      </c>
    </row>
    <row r="992" spans="3:3" x14ac:dyDescent="0.3">
      <c r="C992" s="177" t="str">
        <f>IFERROR(VLOOKUP(E992,Data!T:U,2,FALSE),"")</f>
        <v/>
      </c>
    </row>
    <row r="993" spans="3:3" x14ac:dyDescent="0.3">
      <c r="C993" s="177" t="str">
        <f>IFERROR(VLOOKUP(E993,Data!T:U,2,FALSE),"")</f>
        <v/>
      </c>
    </row>
    <row r="994" spans="3:3" x14ac:dyDescent="0.3">
      <c r="C994" s="177" t="str">
        <f>IFERROR(VLOOKUP(E994,Data!T:U,2,FALSE),"")</f>
        <v/>
      </c>
    </row>
    <row r="995" spans="3:3" x14ac:dyDescent="0.3">
      <c r="C995" s="177" t="str">
        <f>IFERROR(VLOOKUP(E995,Data!T:U,2,FALSE),"")</f>
        <v/>
      </c>
    </row>
    <row r="996" spans="3:3" x14ac:dyDescent="0.3">
      <c r="C996" s="177" t="str">
        <f>IFERROR(VLOOKUP(E996,Data!T:U,2,FALSE),"")</f>
        <v/>
      </c>
    </row>
    <row r="997" spans="3:3" x14ac:dyDescent="0.3">
      <c r="C997" s="177" t="str">
        <f>IFERROR(VLOOKUP(E997,Data!T:U,2,FALSE),"")</f>
        <v/>
      </c>
    </row>
    <row r="998" spans="3:3" x14ac:dyDescent="0.3">
      <c r="C998" s="177" t="str">
        <f>IFERROR(VLOOKUP(E998,Data!T:U,2,FALSE),"")</f>
        <v/>
      </c>
    </row>
    <row r="999" spans="3:3" x14ac:dyDescent="0.3">
      <c r="C999" s="177" t="str">
        <f>IFERROR(VLOOKUP(E999,Data!T:U,2,FALSE),"")</f>
        <v/>
      </c>
    </row>
    <row r="1000" spans="3:3" x14ac:dyDescent="0.3">
      <c r="C1000" s="177" t="str">
        <f>IFERROR(VLOOKUP(E1000,Data!T:U,2,FALSE),"")</f>
        <v/>
      </c>
    </row>
    <row r="1001" spans="3:3" x14ac:dyDescent="0.3">
      <c r="C1001" s="177" t="str">
        <f>IFERROR(VLOOKUP(E1001,Data!T:U,2,FALSE),"")</f>
        <v/>
      </c>
    </row>
    <row r="1002" spans="3:3" x14ac:dyDescent="0.3">
      <c r="C1002" s="177" t="str">
        <f>IFERROR(VLOOKUP(E1002,Data!T:U,2,FALSE),"")</f>
        <v/>
      </c>
    </row>
    <row r="1003" spans="3:3" x14ac:dyDescent="0.3">
      <c r="C1003" s="177" t="str">
        <f>IFERROR(VLOOKUP(E1003,Data!T:U,2,FALSE),"")</f>
        <v/>
      </c>
    </row>
    <row r="1004" spans="3:3" x14ac:dyDescent="0.3">
      <c r="C1004" s="177" t="str">
        <f>IFERROR(VLOOKUP(E1004,Data!T:U,2,FALSE),"")</f>
        <v/>
      </c>
    </row>
    <row r="1005" spans="3:3" x14ac:dyDescent="0.3">
      <c r="C1005" s="177" t="str">
        <f>IFERROR(VLOOKUP(E1005,Data!T:U,2,FALSE),"")</f>
        <v/>
      </c>
    </row>
    <row r="1006" spans="3:3" x14ac:dyDescent="0.3">
      <c r="C1006" s="177" t="str">
        <f>IFERROR(VLOOKUP(E1006,Data!T:U,2,FALSE),"")</f>
        <v/>
      </c>
    </row>
    <row r="1007" spans="3:3" x14ac:dyDescent="0.3">
      <c r="C1007" s="177" t="str">
        <f>IFERROR(VLOOKUP(E1007,Data!T:U,2,FALSE),"")</f>
        <v/>
      </c>
    </row>
    <row r="1008" spans="3:3" x14ac:dyDescent="0.3">
      <c r="C1008" s="177" t="str">
        <f>IFERROR(VLOOKUP(E1008,Data!T:U,2,FALSE),"")</f>
        <v/>
      </c>
    </row>
    <row r="1009" spans="3:3" x14ac:dyDescent="0.3">
      <c r="C1009" s="177" t="str">
        <f>IFERROR(VLOOKUP(E1009,Data!T:U,2,FALSE),"")</f>
        <v/>
      </c>
    </row>
    <row r="1010" spans="3:3" x14ac:dyDescent="0.3">
      <c r="C1010" s="177" t="str">
        <f>IFERROR(VLOOKUP(E1010,Data!T:U,2,FALSE),"")</f>
        <v/>
      </c>
    </row>
    <row r="1011" spans="3:3" x14ac:dyDescent="0.3">
      <c r="C1011" s="177" t="str">
        <f>IFERROR(VLOOKUP(E1011,Data!T:U,2,FALSE),"")</f>
        <v/>
      </c>
    </row>
    <row r="1012" spans="3:3" x14ac:dyDescent="0.3">
      <c r="C1012" s="177" t="str">
        <f>IFERROR(VLOOKUP(E1012,Data!T:U,2,FALSE),"")</f>
        <v/>
      </c>
    </row>
    <row r="1013" spans="3:3" x14ac:dyDescent="0.3">
      <c r="C1013" s="177" t="str">
        <f>IFERROR(VLOOKUP(E1013,Data!T:U,2,FALSE),"")</f>
        <v/>
      </c>
    </row>
    <row r="1014" spans="3:3" x14ac:dyDescent="0.3">
      <c r="C1014" s="177" t="str">
        <f>IFERROR(VLOOKUP(E1014,Data!T:U,2,FALSE),"")</f>
        <v/>
      </c>
    </row>
    <row r="1015" spans="3:3" x14ac:dyDescent="0.3">
      <c r="C1015" s="177" t="str">
        <f>IFERROR(VLOOKUP(E1015,Data!T:U,2,FALSE),"")</f>
        <v/>
      </c>
    </row>
    <row r="1016" spans="3:3" x14ac:dyDescent="0.3">
      <c r="C1016" s="177" t="str">
        <f>IFERROR(VLOOKUP(E1016,Data!T:U,2,FALSE),"")</f>
        <v/>
      </c>
    </row>
    <row r="1017" spans="3:3" x14ac:dyDescent="0.3">
      <c r="C1017" s="177" t="str">
        <f>IFERROR(VLOOKUP(E1017,Data!T:U,2,FALSE),"")</f>
        <v/>
      </c>
    </row>
    <row r="1018" spans="3:3" x14ac:dyDescent="0.3">
      <c r="C1018" s="177" t="str">
        <f>IFERROR(VLOOKUP(E1018,Data!T:U,2,FALSE),"")</f>
        <v/>
      </c>
    </row>
    <row r="1019" spans="3:3" x14ac:dyDescent="0.3">
      <c r="C1019" s="177" t="str">
        <f>IFERROR(VLOOKUP(E1019,Data!T:U,2,FALSE),"")</f>
        <v/>
      </c>
    </row>
    <row r="1020" spans="3:3" x14ac:dyDescent="0.3">
      <c r="C1020" s="177" t="str">
        <f>IFERROR(VLOOKUP(E1020,Data!T:U,2,FALSE),"")</f>
        <v/>
      </c>
    </row>
    <row r="1021" spans="3:3" x14ac:dyDescent="0.3">
      <c r="C1021" s="177" t="str">
        <f>IFERROR(VLOOKUP(E1021,Data!T:U,2,FALSE),"")</f>
        <v/>
      </c>
    </row>
    <row r="1022" spans="3:3" x14ac:dyDescent="0.3">
      <c r="C1022" s="177" t="str">
        <f>IFERROR(VLOOKUP(E1022,Data!T:U,2,FALSE),"")</f>
        <v/>
      </c>
    </row>
    <row r="1023" spans="3:3" x14ac:dyDescent="0.3">
      <c r="C1023" s="177" t="str">
        <f>IFERROR(VLOOKUP(E1023,Data!T:U,2,FALSE),"")</f>
        <v/>
      </c>
    </row>
    <row r="1024" spans="3:3" x14ac:dyDescent="0.3">
      <c r="C1024" s="177" t="str">
        <f>IFERROR(VLOOKUP(E1024,Data!T:U,2,FALSE),"")</f>
        <v/>
      </c>
    </row>
    <row r="1025" spans="3:3" x14ac:dyDescent="0.3">
      <c r="C1025" s="177" t="str">
        <f>IFERROR(VLOOKUP(E1025,Data!T:U,2,FALSE),"")</f>
        <v/>
      </c>
    </row>
    <row r="1026" spans="3:3" x14ac:dyDescent="0.3">
      <c r="C1026" s="177" t="str">
        <f>IFERROR(VLOOKUP(E1026,Data!T:U,2,FALSE),"")</f>
        <v/>
      </c>
    </row>
    <row r="1027" spans="3:3" x14ac:dyDescent="0.3">
      <c r="C1027" s="177" t="str">
        <f>IFERROR(VLOOKUP(E1027,Data!T:U,2,FALSE),"")</f>
        <v/>
      </c>
    </row>
    <row r="1028" spans="3:3" x14ac:dyDescent="0.3">
      <c r="C1028" s="177" t="str">
        <f>IFERROR(VLOOKUP(E1028,Data!T:U,2,FALSE),"")</f>
        <v/>
      </c>
    </row>
    <row r="1029" spans="3:3" x14ac:dyDescent="0.3">
      <c r="C1029" s="177" t="str">
        <f>IFERROR(VLOOKUP(E1029,Data!T:U,2,FALSE),"")</f>
        <v/>
      </c>
    </row>
    <row r="1030" spans="3:3" x14ac:dyDescent="0.3">
      <c r="C1030" s="177" t="str">
        <f>IFERROR(VLOOKUP(E1030,Data!T:U,2,FALSE),"")</f>
        <v/>
      </c>
    </row>
    <row r="1031" spans="3:3" x14ac:dyDescent="0.3">
      <c r="C1031" s="177" t="str">
        <f>IFERROR(VLOOKUP(E1031,Data!T:U,2,FALSE),"")</f>
        <v/>
      </c>
    </row>
    <row r="1032" spans="3:3" x14ac:dyDescent="0.3">
      <c r="C1032" s="177" t="str">
        <f>IFERROR(VLOOKUP(E1032,Data!T:U,2,FALSE),"")</f>
        <v/>
      </c>
    </row>
    <row r="1033" spans="3:3" x14ac:dyDescent="0.3">
      <c r="C1033" s="177" t="str">
        <f>IFERROR(VLOOKUP(E1033,Data!T:U,2,FALSE),"")</f>
        <v/>
      </c>
    </row>
    <row r="1034" spans="3:3" x14ac:dyDescent="0.3">
      <c r="C1034" s="177" t="str">
        <f>IFERROR(VLOOKUP(E1034,Data!T:U,2,FALSE),"")</f>
        <v/>
      </c>
    </row>
    <row r="1035" spans="3:3" x14ac:dyDescent="0.3">
      <c r="C1035" s="177" t="str">
        <f>IFERROR(VLOOKUP(E1035,Data!T:U,2,FALSE),"")</f>
        <v/>
      </c>
    </row>
    <row r="1036" spans="3:3" x14ac:dyDescent="0.3">
      <c r="C1036" s="177" t="str">
        <f>IFERROR(VLOOKUP(E1036,Data!T:U,2,FALSE),"")</f>
        <v/>
      </c>
    </row>
    <row r="1037" spans="3:3" x14ac:dyDescent="0.3">
      <c r="C1037" s="177" t="str">
        <f>IFERROR(VLOOKUP(E1037,Data!T:U,2,FALSE),"")</f>
        <v/>
      </c>
    </row>
    <row r="1038" spans="3:3" x14ac:dyDescent="0.3">
      <c r="C1038" s="177" t="str">
        <f>IFERROR(VLOOKUP(E1038,Data!T:U,2,FALSE),"")</f>
        <v/>
      </c>
    </row>
    <row r="1039" spans="3:3" x14ac:dyDescent="0.3">
      <c r="C1039" s="177" t="str">
        <f>IFERROR(VLOOKUP(E1039,Data!T:U,2,FALSE),"")</f>
        <v/>
      </c>
    </row>
    <row r="1040" spans="3:3" x14ac:dyDescent="0.3">
      <c r="C1040" s="177" t="str">
        <f>IFERROR(VLOOKUP(E1040,Data!T:U,2,FALSE),"")</f>
        <v/>
      </c>
    </row>
    <row r="1041" spans="3:3" x14ac:dyDescent="0.3">
      <c r="C1041" s="177" t="str">
        <f>IFERROR(VLOOKUP(E1041,Data!T:U,2,FALSE),"")</f>
        <v/>
      </c>
    </row>
    <row r="1042" spans="3:3" x14ac:dyDescent="0.3">
      <c r="C1042" s="177" t="str">
        <f>IFERROR(VLOOKUP(E1042,Data!T:U,2,FALSE),"")</f>
        <v/>
      </c>
    </row>
    <row r="1043" spans="3:3" x14ac:dyDescent="0.3">
      <c r="C1043" s="177" t="str">
        <f>IFERROR(VLOOKUP(E1043,Data!T:U,2,FALSE),"")</f>
        <v/>
      </c>
    </row>
    <row r="1044" spans="3:3" x14ac:dyDescent="0.3">
      <c r="C1044" s="177" t="str">
        <f>IFERROR(VLOOKUP(E1044,Data!T:U,2,FALSE),"")</f>
        <v/>
      </c>
    </row>
    <row r="1045" spans="3:3" x14ac:dyDescent="0.3">
      <c r="C1045" s="177" t="str">
        <f>IFERROR(VLOOKUP(E1045,Data!T:U,2,FALSE),"")</f>
        <v/>
      </c>
    </row>
    <row r="1046" spans="3:3" x14ac:dyDescent="0.3">
      <c r="C1046" s="177" t="str">
        <f>IFERROR(VLOOKUP(E1046,Data!T:U,2,FALSE),"")</f>
        <v/>
      </c>
    </row>
    <row r="1047" spans="3:3" x14ac:dyDescent="0.3">
      <c r="C1047" s="177" t="str">
        <f>IFERROR(VLOOKUP(E1047,Data!T:U,2,FALSE),"")</f>
        <v/>
      </c>
    </row>
    <row r="1048" spans="3:3" x14ac:dyDescent="0.3">
      <c r="C1048" s="177" t="str">
        <f>IFERROR(VLOOKUP(E1048,Data!T:U,2,FALSE),"")</f>
        <v/>
      </c>
    </row>
    <row r="1049" spans="3:3" x14ac:dyDescent="0.3">
      <c r="C1049" s="177" t="str">
        <f>IFERROR(VLOOKUP(E1049,Data!T:U,2,FALSE),"")</f>
        <v/>
      </c>
    </row>
    <row r="1050" spans="3:3" x14ac:dyDescent="0.3">
      <c r="C1050" s="177" t="str">
        <f>IFERROR(VLOOKUP(E1050,Data!T:U,2,FALSE),"")</f>
        <v/>
      </c>
    </row>
    <row r="1051" spans="3:3" x14ac:dyDescent="0.3">
      <c r="C1051" s="177" t="str">
        <f>IFERROR(VLOOKUP(E1051,Data!T:U,2,FALSE),"")</f>
        <v/>
      </c>
    </row>
    <row r="1052" spans="3:3" x14ac:dyDescent="0.3">
      <c r="C1052" s="177" t="str">
        <f>IFERROR(VLOOKUP(E1052,Data!T:U,2,FALSE),"")</f>
        <v/>
      </c>
    </row>
    <row r="1053" spans="3:3" x14ac:dyDescent="0.3">
      <c r="C1053" s="177" t="str">
        <f>IFERROR(VLOOKUP(E1053,Data!T:U,2,FALSE),"")</f>
        <v/>
      </c>
    </row>
    <row r="1054" spans="3:3" x14ac:dyDescent="0.3">
      <c r="C1054" s="177" t="str">
        <f>IFERROR(VLOOKUP(E1054,Data!T:U,2,FALSE),"")</f>
        <v/>
      </c>
    </row>
    <row r="1055" spans="3:3" x14ac:dyDescent="0.3">
      <c r="C1055" s="177" t="str">
        <f>IFERROR(VLOOKUP(E1055,Data!T:U,2,FALSE),"")</f>
        <v/>
      </c>
    </row>
    <row r="1056" spans="3:3" x14ac:dyDescent="0.3">
      <c r="C1056" s="177" t="str">
        <f>IFERROR(VLOOKUP(E1056,Data!T:U,2,FALSE),"")</f>
        <v/>
      </c>
    </row>
    <row r="1057" spans="3:3" x14ac:dyDescent="0.3">
      <c r="C1057" s="177" t="str">
        <f>IFERROR(VLOOKUP(E1057,Data!T:U,2,FALSE),"")</f>
        <v/>
      </c>
    </row>
    <row r="1058" spans="3:3" x14ac:dyDescent="0.3">
      <c r="C1058" s="177" t="str">
        <f>IFERROR(VLOOKUP(E1058,Data!T:U,2,FALSE),"")</f>
        <v/>
      </c>
    </row>
    <row r="1059" spans="3:3" x14ac:dyDescent="0.3">
      <c r="C1059" s="177" t="str">
        <f>IFERROR(VLOOKUP(E1059,Data!T:U,2,FALSE),"")</f>
        <v/>
      </c>
    </row>
    <row r="1060" spans="3:3" x14ac:dyDescent="0.3">
      <c r="C1060" s="177" t="str">
        <f>IFERROR(VLOOKUP(E1060,Data!T:U,2,FALSE),"")</f>
        <v/>
      </c>
    </row>
    <row r="1061" spans="3:3" x14ac:dyDescent="0.3">
      <c r="C1061" s="177" t="str">
        <f>IFERROR(VLOOKUP(E1061,Data!T:U,2,FALSE),"")</f>
        <v/>
      </c>
    </row>
    <row r="1062" spans="3:3" x14ac:dyDescent="0.3">
      <c r="C1062" s="177" t="str">
        <f>IFERROR(VLOOKUP(E1062,Data!T:U,2,FALSE),"")</f>
        <v/>
      </c>
    </row>
    <row r="1063" spans="3:3" x14ac:dyDescent="0.3">
      <c r="C1063" s="177" t="str">
        <f>IFERROR(VLOOKUP(E1063,Data!T:U,2,FALSE),"")</f>
        <v/>
      </c>
    </row>
    <row r="1064" spans="3:3" x14ac:dyDescent="0.3">
      <c r="C1064" s="177" t="str">
        <f>IFERROR(VLOOKUP(E1064,Data!T:U,2,FALSE),"")</f>
        <v/>
      </c>
    </row>
    <row r="1065" spans="3:3" x14ac:dyDescent="0.3">
      <c r="C1065" s="177" t="str">
        <f>IFERROR(VLOOKUP(E1065,Data!T:U,2,FALSE),"")</f>
        <v/>
      </c>
    </row>
    <row r="1066" spans="3:3" x14ac:dyDescent="0.3">
      <c r="C1066" s="177" t="str">
        <f>IFERROR(VLOOKUP(E1066,Data!T:U,2,FALSE),"")</f>
        <v/>
      </c>
    </row>
    <row r="1067" spans="3:3" x14ac:dyDescent="0.3">
      <c r="C1067" s="177" t="str">
        <f>IFERROR(VLOOKUP(E1067,Data!T:U,2,FALSE),"")</f>
        <v/>
      </c>
    </row>
    <row r="1068" spans="3:3" x14ac:dyDescent="0.3">
      <c r="C1068" s="177" t="str">
        <f>IFERROR(VLOOKUP(E1068,Data!T:U,2,FALSE),"")</f>
        <v/>
      </c>
    </row>
    <row r="1069" spans="3:3" x14ac:dyDescent="0.3">
      <c r="C1069" s="177" t="str">
        <f>IFERROR(VLOOKUP(E1069,Data!T:U,2,FALSE),"")</f>
        <v/>
      </c>
    </row>
    <row r="1070" spans="3:3" x14ac:dyDescent="0.3">
      <c r="C1070" s="177" t="str">
        <f>IFERROR(VLOOKUP(E1070,Data!T:U,2,FALSE),"")</f>
        <v/>
      </c>
    </row>
    <row r="1071" spans="3:3" x14ac:dyDescent="0.3">
      <c r="C1071" s="177" t="str">
        <f>IFERROR(VLOOKUP(E1071,Data!T:U,2,FALSE),"")</f>
        <v/>
      </c>
    </row>
    <row r="1072" spans="3:3" x14ac:dyDescent="0.3">
      <c r="C1072" s="177" t="str">
        <f>IFERROR(VLOOKUP(E1072,Data!T:U,2,FALSE),"")</f>
        <v/>
      </c>
    </row>
    <row r="1073" spans="3:3" x14ac:dyDescent="0.3">
      <c r="C1073" s="177" t="str">
        <f>IFERROR(VLOOKUP(E1073,Data!T:U,2,FALSE),"")</f>
        <v/>
      </c>
    </row>
    <row r="1074" spans="3:3" x14ac:dyDescent="0.3">
      <c r="C1074" s="177" t="str">
        <f>IFERROR(VLOOKUP(E1074,Data!T:U,2,FALSE),"")</f>
        <v/>
      </c>
    </row>
    <row r="1075" spans="3:3" x14ac:dyDescent="0.3">
      <c r="C1075" s="177" t="str">
        <f>IFERROR(VLOOKUP(E1075,Data!T:U,2,FALSE),"")</f>
        <v/>
      </c>
    </row>
    <row r="1076" spans="3:3" x14ac:dyDescent="0.3">
      <c r="C1076" s="177" t="str">
        <f>IFERROR(VLOOKUP(E1076,Data!T:U,2,FALSE),"")</f>
        <v/>
      </c>
    </row>
    <row r="1077" spans="3:3" x14ac:dyDescent="0.3">
      <c r="C1077" s="177" t="str">
        <f>IFERROR(VLOOKUP(E1077,Data!T:U,2,FALSE),"")</f>
        <v/>
      </c>
    </row>
    <row r="1078" spans="3:3" x14ac:dyDescent="0.3">
      <c r="C1078" s="177" t="str">
        <f>IFERROR(VLOOKUP(E1078,Data!T:U,2,FALSE),"")</f>
        <v/>
      </c>
    </row>
    <row r="1079" spans="3:3" x14ac:dyDescent="0.3">
      <c r="C1079" s="177" t="str">
        <f>IFERROR(VLOOKUP(E1079,Data!T:U,2,FALSE),"")</f>
        <v/>
      </c>
    </row>
    <row r="1080" spans="3:3" x14ac:dyDescent="0.3">
      <c r="C1080" s="177" t="str">
        <f>IFERROR(VLOOKUP(E1080,Data!T:U,2,FALSE),"")</f>
        <v/>
      </c>
    </row>
    <row r="1081" spans="3:3" x14ac:dyDescent="0.3">
      <c r="C1081" s="177" t="str">
        <f>IFERROR(VLOOKUP(E1081,Data!T:U,2,FALSE),"")</f>
        <v/>
      </c>
    </row>
    <row r="1082" spans="3:3" x14ac:dyDescent="0.3">
      <c r="C1082" s="177" t="str">
        <f>IFERROR(VLOOKUP(E1082,Data!T:U,2,FALSE),"")</f>
        <v/>
      </c>
    </row>
    <row r="1083" spans="3:3" x14ac:dyDescent="0.3">
      <c r="C1083" s="177" t="str">
        <f>IFERROR(VLOOKUP(E1083,Data!T:U,2,FALSE),"")</f>
        <v/>
      </c>
    </row>
    <row r="1084" spans="3:3" x14ac:dyDescent="0.3">
      <c r="C1084" s="177" t="str">
        <f>IFERROR(VLOOKUP(E1084,Data!T:U,2,FALSE),"")</f>
        <v/>
      </c>
    </row>
    <row r="1085" spans="3:3" x14ac:dyDescent="0.3">
      <c r="C1085" s="177" t="str">
        <f>IFERROR(VLOOKUP(E1085,Data!T:U,2,FALSE),"")</f>
        <v/>
      </c>
    </row>
    <row r="1086" spans="3:3" x14ac:dyDescent="0.3">
      <c r="C1086" s="177" t="str">
        <f>IFERROR(VLOOKUP(E1086,Data!T:U,2,FALSE),"")</f>
        <v/>
      </c>
    </row>
    <row r="1087" spans="3:3" x14ac:dyDescent="0.3">
      <c r="C1087" s="177" t="str">
        <f>IFERROR(VLOOKUP(E1087,Data!T:U,2,FALSE),"")</f>
        <v/>
      </c>
    </row>
    <row r="1088" spans="3:3" x14ac:dyDescent="0.3">
      <c r="C1088" s="177" t="str">
        <f>IFERROR(VLOOKUP(E1088,Data!T:U,2,FALSE),"")</f>
        <v/>
      </c>
    </row>
    <row r="1089" spans="3:3" x14ac:dyDescent="0.3">
      <c r="C1089" s="177" t="str">
        <f>IFERROR(VLOOKUP(E1089,Data!T:U,2,FALSE),"")</f>
        <v/>
      </c>
    </row>
    <row r="1090" spans="3:3" x14ac:dyDescent="0.3">
      <c r="C1090" s="177" t="str">
        <f>IFERROR(VLOOKUP(E1090,Data!T:U,2,FALSE),"")</f>
        <v/>
      </c>
    </row>
    <row r="1091" spans="3:3" x14ac:dyDescent="0.3">
      <c r="C1091" s="177" t="str">
        <f>IFERROR(VLOOKUP(E1091,Data!T:U,2,FALSE),"")</f>
        <v/>
      </c>
    </row>
    <row r="1092" spans="3:3" x14ac:dyDescent="0.3">
      <c r="C1092" s="177" t="str">
        <f>IFERROR(VLOOKUP(E1092,Data!T:U,2,FALSE),"")</f>
        <v/>
      </c>
    </row>
    <row r="1093" spans="3:3" x14ac:dyDescent="0.3">
      <c r="C1093" s="177" t="str">
        <f>IFERROR(VLOOKUP(E1093,Data!T:U,2,FALSE),"")</f>
        <v/>
      </c>
    </row>
    <row r="1094" spans="3:3" x14ac:dyDescent="0.3">
      <c r="C1094" s="177" t="str">
        <f>IFERROR(VLOOKUP(E1094,Data!T:U,2,FALSE),"")</f>
        <v/>
      </c>
    </row>
    <row r="1095" spans="3:3" x14ac:dyDescent="0.3">
      <c r="C1095" s="177" t="str">
        <f>IFERROR(VLOOKUP(E1095,Data!T:U,2,FALSE),"")</f>
        <v/>
      </c>
    </row>
    <row r="1096" spans="3:3" x14ac:dyDescent="0.3">
      <c r="C1096" s="177" t="str">
        <f>IFERROR(VLOOKUP(E1096,Data!T:U,2,FALSE),"")</f>
        <v/>
      </c>
    </row>
    <row r="1097" spans="3:3" x14ac:dyDescent="0.3">
      <c r="C1097" s="177" t="str">
        <f>IFERROR(VLOOKUP(E1097,Data!T:U,2,FALSE),"")</f>
        <v/>
      </c>
    </row>
    <row r="1098" spans="3:3" x14ac:dyDescent="0.3">
      <c r="C1098" s="177" t="str">
        <f>IFERROR(VLOOKUP(E1098,Data!T:U,2,FALSE),"")</f>
        <v/>
      </c>
    </row>
    <row r="1099" spans="3:3" x14ac:dyDescent="0.3">
      <c r="C1099" s="177" t="str">
        <f>IFERROR(VLOOKUP(E1099,Data!T:U,2,FALSE),"")</f>
        <v/>
      </c>
    </row>
    <row r="1100" spans="3:3" x14ac:dyDescent="0.3">
      <c r="C1100" s="177" t="str">
        <f>IFERROR(VLOOKUP(E1100,Data!T:U,2,FALSE),"")</f>
        <v/>
      </c>
    </row>
    <row r="1101" spans="3:3" x14ac:dyDescent="0.3">
      <c r="C1101" s="177" t="str">
        <f>IFERROR(VLOOKUP(E1101,Data!T:U,2,FALSE),"")</f>
        <v/>
      </c>
    </row>
    <row r="1102" spans="3:3" x14ac:dyDescent="0.3">
      <c r="C1102" s="177" t="str">
        <f>IFERROR(VLOOKUP(E1102,Data!T:U,2,FALSE),"")</f>
        <v/>
      </c>
    </row>
    <row r="1103" spans="3:3" x14ac:dyDescent="0.3">
      <c r="C1103" s="177" t="str">
        <f>IFERROR(VLOOKUP(E1103,Data!T:U,2,FALSE),"")</f>
        <v/>
      </c>
    </row>
    <row r="1104" spans="3:3" x14ac:dyDescent="0.3">
      <c r="C1104" s="177" t="str">
        <f>IFERROR(VLOOKUP(E1104,Data!T:U,2,FALSE),"")</f>
        <v/>
      </c>
    </row>
    <row r="1105" spans="3:3" x14ac:dyDescent="0.3">
      <c r="C1105" s="177" t="str">
        <f>IFERROR(VLOOKUP(E1105,Data!T:U,2,FALSE),"")</f>
        <v/>
      </c>
    </row>
    <row r="1106" spans="3:3" x14ac:dyDescent="0.3">
      <c r="C1106" s="177" t="str">
        <f>IFERROR(VLOOKUP(E1106,Data!T:U,2,FALSE),"")</f>
        <v/>
      </c>
    </row>
    <row r="1107" spans="3:3" x14ac:dyDescent="0.3">
      <c r="C1107" s="177" t="str">
        <f>IFERROR(VLOOKUP(E1107,Data!T:U,2,FALSE),"")</f>
        <v/>
      </c>
    </row>
    <row r="1108" spans="3:3" x14ac:dyDescent="0.3">
      <c r="C1108" s="177" t="str">
        <f>IFERROR(VLOOKUP(E1108,Data!T:U,2,FALSE),"")</f>
        <v/>
      </c>
    </row>
    <row r="1109" spans="3:3" x14ac:dyDescent="0.3">
      <c r="C1109" s="177" t="str">
        <f>IFERROR(VLOOKUP(E1109,Data!T:U,2,FALSE),"")</f>
        <v/>
      </c>
    </row>
    <row r="1110" spans="3:3" x14ac:dyDescent="0.3">
      <c r="C1110" s="177" t="str">
        <f>IFERROR(VLOOKUP(E1110,Data!T:U,2,FALSE),"")</f>
        <v/>
      </c>
    </row>
    <row r="1111" spans="3:3" x14ac:dyDescent="0.3">
      <c r="C1111" s="177" t="str">
        <f>IFERROR(VLOOKUP(E1111,Data!T:U,2,FALSE),"")</f>
        <v/>
      </c>
    </row>
    <row r="1112" spans="3:3" x14ac:dyDescent="0.3">
      <c r="C1112" s="177" t="str">
        <f>IFERROR(VLOOKUP(E1112,Data!T:U,2,FALSE),"")</f>
        <v/>
      </c>
    </row>
    <row r="1113" spans="3:3" x14ac:dyDescent="0.3">
      <c r="C1113" s="177" t="str">
        <f>IFERROR(VLOOKUP(E1113,Data!T:U,2,FALSE),"")</f>
        <v/>
      </c>
    </row>
    <row r="1114" spans="3:3" x14ac:dyDescent="0.3">
      <c r="C1114" s="177" t="str">
        <f>IFERROR(VLOOKUP(E1114,Data!T:U,2,FALSE),"")</f>
        <v/>
      </c>
    </row>
    <row r="1115" spans="3:3" x14ac:dyDescent="0.3">
      <c r="C1115" s="177" t="str">
        <f>IFERROR(VLOOKUP(E1115,Data!T:U,2,FALSE),"")</f>
        <v/>
      </c>
    </row>
    <row r="1116" spans="3:3" x14ac:dyDescent="0.3">
      <c r="C1116" s="177" t="str">
        <f>IFERROR(VLOOKUP(E1116,Data!T:U,2,FALSE),"")</f>
        <v/>
      </c>
    </row>
    <row r="1117" spans="3:3" x14ac:dyDescent="0.3">
      <c r="C1117" s="177" t="str">
        <f>IFERROR(VLOOKUP(E1117,Data!T:U,2,FALSE),"")</f>
        <v/>
      </c>
    </row>
    <row r="1118" spans="3:3" x14ac:dyDescent="0.3">
      <c r="C1118" s="177" t="str">
        <f>IFERROR(VLOOKUP(E1118,Data!T:U,2,FALSE),"")</f>
        <v/>
      </c>
    </row>
    <row r="1119" spans="3:3" x14ac:dyDescent="0.3">
      <c r="C1119" s="177" t="str">
        <f>IFERROR(VLOOKUP(E1119,Data!T:U,2,FALSE),"")</f>
        <v/>
      </c>
    </row>
    <row r="1120" spans="3:3" x14ac:dyDescent="0.3">
      <c r="C1120" s="177" t="str">
        <f>IFERROR(VLOOKUP(E1120,Data!T:U,2,FALSE),"")</f>
        <v/>
      </c>
    </row>
    <row r="1121" spans="3:3" x14ac:dyDescent="0.3">
      <c r="C1121" s="177" t="str">
        <f>IFERROR(VLOOKUP(E1121,Data!T:U,2,FALSE),"")</f>
        <v/>
      </c>
    </row>
    <row r="1122" spans="3:3" x14ac:dyDescent="0.3">
      <c r="C1122" s="177" t="str">
        <f>IFERROR(VLOOKUP(E1122,Data!T:U,2,FALSE),"")</f>
        <v/>
      </c>
    </row>
    <row r="1123" spans="3:3" x14ac:dyDescent="0.3">
      <c r="C1123" s="177" t="str">
        <f>IFERROR(VLOOKUP(E1123,Data!T:U,2,FALSE),"")</f>
        <v/>
      </c>
    </row>
    <row r="1124" spans="3:3" x14ac:dyDescent="0.3">
      <c r="C1124" s="177" t="str">
        <f>IFERROR(VLOOKUP(E1124,Data!T:U,2,FALSE),"")</f>
        <v/>
      </c>
    </row>
    <row r="1125" spans="3:3" x14ac:dyDescent="0.3">
      <c r="C1125" s="177" t="str">
        <f>IFERROR(VLOOKUP(E1125,Data!T:U,2,FALSE),"")</f>
        <v/>
      </c>
    </row>
    <row r="1126" spans="3:3" x14ac:dyDescent="0.3">
      <c r="C1126" s="177" t="str">
        <f>IFERROR(VLOOKUP(E1126,Data!T:U,2,FALSE),"")</f>
        <v/>
      </c>
    </row>
    <row r="1127" spans="3:3" x14ac:dyDescent="0.3">
      <c r="C1127" s="177" t="str">
        <f>IFERROR(VLOOKUP(E1127,Data!T:U,2,FALSE),"")</f>
        <v/>
      </c>
    </row>
    <row r="1128" spans="3:3" x14ac:dyDescent="0.3">
      <c r="C1128" s="177" t="str">
        <f>IFERROR(VLOOKUP(E1128,Data!T:U,2,FALSE),"")</f>
        <v/>
      </c>
    </row>
    <row r="1129" spans="3:3" x14ac:dyDescent="0.3">
      <c r="C1129" s="177" t="str">
        <f>IFERROR(VLOOKUP(E1129,Data!T:U,2,FALSE),"")</f>
        <v/>
      </c>
    </row>
    <row r="1130" spans="3:3" x14ac:dyDescent="0.3">
      <c r="C1130" s="177" t="str">
        <f>IFERROR(VLOOKUP(E1130,Data!T:U,2,FALSE),"")</f>
        <v/>
      </c>
    </row>
    <row r="1131" spans="3:3" x14ac:dyDescent="0.3">
      <c r="C1131" s="177" t="str">
        <f>IFERROR(VLOOKUP(E1131,Data!T:U,2,FALSE),"")</f>
        <v/>
      </c>
    </row>
    <row r="1132" spans="3:3" x14ac:dyDescent="0.3">
      <c r="C1132" s="177" t="str">
        <f>IFERROR(VLOOKUP(E1132,Data!T:U,2,FALSE),"")</f>
        <v/>
      </c>
    </row>
    <row r="1133" spans="3:3" x14ac:dyDescent="0.3">
      <c r="C1133" s="177" t="str">
        <f>IFERROR(VLOOKUP(E1133,Data!T:U,2,FALSE),"")</f>
        <v/>
      </c>
    </row>
    <row r="1134" spans="3:3" x14ac:dyDescent="0.3">
      <c r="C1134" s="177" t="str">
        <f>IFERROR(VLOOKUP(E1134,Data!T:U,2,FALSE),"")</f>
        <v/>
      </c>
    </row>
    <row r="1135" spans="3:3" x14ac:dyDescent="0.3">
      <c r="C1135" s="177" t="str">
        <f>IFERROR(VLOOKUP(E1135,Data!T:U,2,FALSE),"")</f>
        <v/>
      </c>
    </row>
    <row r="1136" spans="3:3" x14ac:dyDescent="0.3">
      <c r="C1136" s="177" t="str">
        <f>IFERROR(VLOOKUP(E1136,Data!T:U,2,FALSE),"")</f>
        <v/>
      </c>
    </row>
    <row r="1137" spans="3:3" x14ac:dyDescent="0.3">
      <c r="C1137" s="177" t="str">
        <f>IFERROR(VLOOKUP(E1137,Data!T:U,2,FALSE),"")</f>
        <v/>
      </c>
    </row>
    <row r="1138" spans="3:3" x14ac:dyDescent="0.3">
      <c r="C1138" s="177" t="str">
        <f>IFERROR(VLOOKUP(E1138,Data!T:U,2,FALSE),"")</f>
        <v/>
      </c>
    </row>
    <row r="1139" spans="3:3" x14ac:dyDescent="0.3">
      <c r="C1139" s="177" t="str">
        <f>IFERROR(VLOOKUP(E1139,Data!T:U,2,FALSE),"")</f>
        <v/>
      </c>
    </row>
    <row r="1140" spans="3:3" x14ac:dyDescent="0.3">
      <c r="C1140" s="177" t="str">
        <f>IFERROR(VLOOKUP(E1140,Data!T:U,2,FALSE),"")</f>
        <v/>
      </c>
    </row>
    <row r="1141" spans="3:3" x14ac:dyDescent="0.3">
      <c r="C1141" s="177" t="str">
        <f>IFERROR(VLOOKUP(E1141,Data!T:U,2,FALSE),"")</f>
        <v/>
      </c>
    </row>
    <row r="1142" spans="3:3" x14ac:dyDescent="0.3">
      <c r="C1142" s="177" t="str">
        <f>IFERROR(VLOOKUP(E1142,Data!T:U,2,FALSE),"")</f>
        <v/>
      </c>
    </row>
    <row r="1143" spans="3:3" x14ac:dyDescent="0.3">
      <c r="C1143" s="177" t="str">
        <f>IFERROR(VLOOKUP(E1143,Data!T:U,2,FALSE),"")</f>
        <v/>
      </c>
    </row>
    <row r="1144" spans="3:3" x14ac:dyDescent="0.3">
      <c r="C1144" s="177" t="str">
        <f>IFERROR(VLOOKUP(E1144,Data!T:U,2,FALSE),"")</f>
        <v/>
      </c>
    </row>
    <row r="1145" spans="3:3" x14ac:dyDescent="0.3">
      <c r="C1145" s="177" t="str">
        <f>IFERROR(VLOOKUP(E1145,Data!T:U,2,FALSE),"")</f>
        <v/>
      </c>
    </row>
    <row r="1146" spans="3:3" x14ac:dyDescent="0.3">
      <c r="C1146" s="177" t="str">
        <f>IFERROR(VLOOKUP(E1146,Data!T:U,2,FALSE),"")</f>
        <v/>
      </c>
    </row>
    <row r="1147" spans="3:3" x14ac:dyDescent="0.3">
      <c r="C1147" s="177" t="str">
        <f>IFERROR(VLOOKUP(E1147,Data!T:U,2,FALSE),"")</f>
        <v/>
      </c>
    </row>
    <row r="1148" spans="3:3" x14ac:dyDescent="0.3">
      <c r="C1148" s="177" t="str">
        <f>IFERROR(VLOOKUP(E1148,Data!T:U,2,FALSE),"")</f>
        <v/>
      </c>
    </row>
    <row r="1149" spans="3:3" x14ac:dyDescent="0.3">
      <c r="C1149" s="177" t="str">
        <f>IFERROR(VLOOKUP(E1149,Data!T:U,2,FALSE),"")</f>
        <v/>
      </c>
    </row>
    <row r="1150" spans="3:3" x14ac:dyDescent="0.3">
      <c r="C1150" s="177" t="str">
        <f>IFERROR(VLOOKUP(E1150,Data!T:U,2,FALSE),"")</f>
        <v/>
      </c>
    </row>
    <row r="1151" spans="3:3" x14ac:dyDescent="0.3">
      <c r="C1151" s="177" t="str">
        <f>IFERROR(VLOOKUP(E1151,Data!T:U,2,FALSE),"")</f>
        <v/>
      </c>
    </row>
    <row r="1152" spans="3:3" x14ac:dyDescent="0.3">
      <c r="C1152" s="177" t="str">
        <f>IFERROR(VLOOKUP(E1152,Data!T:U,2,FALSE),"")</f>
        <v/>
      </c>
    </row>
    <row r="1153" spans="3:3" x14ac:dyDescent="0.3">
      <c r="C1153" s="177" t="str">
        <f>IFERROR(VLOOKUP(E1153,Data!T:U,2,FALSE),"")</f>
        <v/>
      </c>
    </row>
    <row r="1154" spans="3:3" x14ac:dyDescent="0.3">
      <c r="C1154" s="177" t="str">
        <f>IFERROR(VLOOKUP(E1154,Data!T:U,2,FALSE),"")</f>
        <v/>
      </c>
    </row>
    <row r="1155" spans="3:3" x14ac:dyDescent="0.3">
      <c r="C1155" s="177" t="str">
        <f>IFERROR(VLOOKUP(E1155,Data!T:U,2,FALSE),"")</f>
        <v/>
      </c>
    </row>
    <row r="1156" spans="3:3" x14ac:dyDescent="0.3">
      <c r="C1156" s="177" t="str">
        <f>IFERROR(VLOOKUP(E1156,Data!T:U,2,FALSE),"")</f>
        <v/>
      </c>
    </row>
    <row r="1157" spans="3:3" x14ac:dyDescent="0.3">
      <c r="C1157" s="177" t="str">
        <f>IFERROR(VLOOKUP(E1157,Data!T:U,2,FALSE),"")</f>
        <v/>
      </c>
    </row>
    <row r="1158" spans="3:3" x14ac:dyDescent="0.3">
      <c r="C1158" s="177" t="str">
        <f>IFERROR(VLOOKUP(E1158,Data!T:U,2,FALSE),"")</f>
        <v/>
      </c>
    </row>
    <row r="1159" spans="3:3" x14ac:dyDescent="0.3">
      <c r="C1159" s="177" t="str">
        <f>IFERROR(VLOOKUP(E1159,Data!T:U,2,FALSE),"")</f>
        <v/>
      </c>
    </row>
    <row r="1160" spans="3:3" x14ac:dyDescent="0.3">
      <c r="C1160" s="177" t="str">
        <f>IFERROR(VLOOKUP(E1160,Data!T:U,2,FALSE),"")</f>
        <v/>
      </c>
    </row>
    <row r="1161" spans="3:3" x14ac:dyDescent="0.3">
      <c r="C1161" s="177" t="str">
        <f>IFERROR(VLOOKUP(E1161,Data!T:U,2,FALSE),"")</f>
        <v/>
      </c>
    </row>
    <row r="1162" spans="3:3" x14ac:dyDescent="0.3">
      <c r="C1162" s="177" t="str">
        <f>IFERROR(VLOOKUP(E1162,Data!T:U,2,FALSE),"")</f>
        <v/>
      </c>
    </row>
    <row r="1163" spans="3:3" x14ac:dyDescent="0.3">
      <c r="C1163" s="177" t="str">
        <f>IFERROR(VLOOKUP(E1163,Data!T:U,2,FALSE),"")</f>
        <v/>
      </c>
    </row>
    <row r="1164" spans="3:3" x14ac:dyDescent="0.3">
      <c r="C1164" s="177" t="str">
        <f>IFERROR(VLOOKUP(E1164,Data!T:U,2,FALSE),"")</f>
        <v/>
      </c>
    </row>
    <row r="1165" spans="3:3" x14ac:dyDescent="0.3">
      <c r="C1165" s="177" t="str">
        <f>IFERROR(VLOOKUP(E1165,Data!T:U,2,FALSE),"")</f>
        <v/>
      </c>
    </row>
    <row r="1166" spans="3:3" x14ac:dyDescent="0.3">
      <c r="C1166" s="177" t="str">
        <f>IFERROR(VLOOKUP(E1166,Data!T:U,2,FALSE),"")</f>
        <v/>
      </c>
    </row>
    <row r="1167" spans="3:3" x14ac:dyDescent="0.3">
      <c r="C1167" s="177" t="str">
        <f>IFERROR(VLOOKUP(E1167,Data!T:U,2,FALSE),"")</f>
        <v/>
      </c>
    </row>
    <row r="1168" spans="3:3" x14ac:dyDescent="0.3">
      <c r="C1168" s="177" t="str">
        <f>IFERROR(VLOOKUP(E1168,Data!T:U,2,FALSE),"")</f>
        <v/>
      </c>
    </row>
    <row r="1169" spans="3:3" x14ac:dyDescent="0.3">
      <c r="C1169" s="177" t="str">
        <f>IFERROR(VLOOKUP(E1169,Data!T:U,2,FALSE),"")</f>
        <v/>
      </c>
    </row>
    <row r="1170" spans="3:3" x14ac:dyDescent="0.3">
      <c r="C1170" s="177" t="str">
        <f>IFERROR(VLOOKUP(E1170,Data!T:U,2,FALSE),"")</f>
        <v/>
      </c>
    </row>
    <row r="1171" spans="3:3" x14ac:dyDescent="0.3">
      <c r="C1171" s="177" t="str">
        <f>IFERROR(VLOOKUP(E1171,Data!T:U,2,FALSE),"")</f>
        <v/>
      </c>
    </row>
    <row r="1172" spans="3:3" x14ac:dyDescent="0.3">
      <c r="C1172" s="177" t="str">
        <f>IFERROR(VLOOKUP(E1172,Data!T:U,2,FALSE),"")</f>
        <v/>
      </c>
    </row>
    <row r="1173" spans="3:3" x14ac:dyDescent="0.3">
      <c r="C1173" s="177" t="str">
        <f>IFERROR(VLOOKUP(E1173,Data!T:U,2,FALSE),"")</f>
        <v/>
      </c>
    </row>
    <row r="1174" spans="3:3" x14ac:dyDescent="0.3">
      <c r="C1174" s="177" t="str">
        <f>IFERROR(VLOOKUP(E1174,Data!T:U,2,FALSE),"")</f>
        <v/>
      </c>
    </row>
    <row r="1175" spans="3:3" x14ac:dyDescent="0.3">
      <c r="C1175" s="177" t="str">
        <f>IFERROR(VLOOKUP(E1175,Data!T:U,2,FALSE),"")</f>
        <v/>
      </c>
    </row>
    <row r="1176" spans="3:3" x14ac:dyDescent="0.3">
      <c r="C1176" s="177" t="str">
        <f>IFERROR(VLOOKUP(E1176,Data!T:U,2,FALSE),"")</f>
        <v/>
      </c>
    </row>
    <row r="1177" spans="3:3" x14ac:dyDescent="0.3">
      <c r="C1177" s="177" t="str">
        <f>IFERROR(VLOOKUP(E1177,Data!T:U,2,FALSE),"")</f>
        <v/>
      </c>
    </row>
    <row r="1178" spans="3:3" x14ac:dyDescent="0.3">
      <c r="C1178" s="177" t="str">
        <f>IFERROR(VLOOKUP(E1178,Data!T:U,2,FALSE),"")</f>
        <v/>
      </c>
    </row>
    <row r="1179" spans="3:3" x14ac:dyDescent="0.3">
      <c r="C1179" s="177" t="str">
        <f>IFERROR(VLOOKUP(E1179,Data!T:U,2,FALSE),"")</f>
        <v/>
      </c>
    </row>
    <row r="1180" spans="3:3" x14ac:dyDescent="0.3">
      <c r="C1180" s="177" t="str">
        <f>IFERROR(VLOOKUP(E1180,Data!T:U,2,FALSE),"")</f>
        <v/>
      </c>
    </row>
    <row r="1181" spans="3:3" x14ac:dyDescent="0.3">
      <c r="C1181" s="177" t="str">
        <f>IFERROR(VLOOKUP(E1181,Data!T:U,2,FALSE),"")</f>
        <v/>
      </c>
    </row>
    <row r="1182" spans="3:3" x14ac:dyDescent="0.3">
      <c r="C1182" s="177" t="str">
        <f>IFERROR(VLOOKUP(E1182,Data!T:U,2,FALSE),"")</f>
        <v/>
      </c>
    </row>
    <row r="1183" spans="3:3" x14ac:dyDescent="0.3">
      <c r="C1183" s="177" t="str">
        <f>IFERROR(VLOOKUP(E1183,Data!T:U,2,FALSE),"")</f>
        <v/>
      </c>
    </row>
    <row r="1184" spans="3:3" x14ac:dyDescent="0.3">
      <c r="C1184" s="177" t="str">
        <f>IFERROR(VLOOKUP(E1184,Data!T:U,2,FALSE),"")</f>
        <v/>
      </c>
    </row>
    <row r="1185" spans="3:3" x14ac:dyDescent="0.3">
      <c r="C1185" s="177" t="str">
        <f>IFERROR(VLOOKUP(E1185,Data!T:U,2,FALSE),"")</f>
        <v/>
      </c>
    </row>
    <row r="1186" spans="3:3" x14ac:dyDescent="0.3">
      <c r="C1186" s="177" t="str">
        <f>IFERROR(VLOOKUP(E1186,Data!T:U,2,FALSE),"")</f>
        <v/>
      </c>
    </row>
    <row r="1187" spans="3:3" x14ac:dyDescent="0.3">
      <c r="C1187" s="177" t="str">
        <f>IFERROR(VLOOKUP(E1187,Data!T:U,2,FALSE),"")</f>
        <v/>
      </c>
    </row>
    <row r="1188" spans="3:3" x14ac:dyDescent="0.3">
      <c r="C1188" s="177" t="str">
        <f>IFERROR(VLOOKUP(E1188,Data!T:U,2,FALSE),"")</f>
        <v/>
      </c>
    </row>
    <row r="1189" spans="3:3" x14ac:dyDescent="0.3">
      <c r="C1189" s="177" t="str">
        <f>IFERROR(VLOOKUP(E1189,Data!T:U,2,FALSE),"")</f>
        <v/>
      </c>
    </row>
    <row r="1190" spans="3:3" x14ac:dyDescent="0.3">
      <c r="C1190" s="177" t="str">
        <f>IFERROR(VLOOKUP(E1190,Data!T:U,2,FALSE),"")</f>
        <v/>
      </c>
    </row>
    <row r="1191" spans="3:3" x14ac:dyDescent="0.3">
      <c r="C1191" s="177" t="str">
        <f>IFERROR(VLOOKUP(E1191,Data!T:U,2,FALSE),"")</f>
        <v/>
      </c>
    </row>
    <row r="1192" spans="3:3" x14ac:dyDescent="0.3">
      <c r="C1192" s="177" t="str">
        <f>IFERROR(VLOOKUP(E1192,Data!T:U,2,FALSE),"")</f>
        <v/>
      </c>
    </row>
    <row r="1193" spans="3:3" x14ac:dyDescent="0.3">
      <c r="C1193" s="177" t="str">
        <f>IFERROR(VLOOKUP(E1193,Data!T:U,2,FALSE),"")</f>
        <v/>
      </c>
    </row>
    <row r="1194" spans="3:3" x14ac:dyDescent="0.3">
      <c r="C1194" s="177" t="str">
        <f>IFERROR(VLOOKUP(E1194,Data!T:U,2,FALSE),"")</f>
        <v/>
      </c>
    </row>
    <row r="1195" spans="3:3" x14ac:dyDescent="0.3">
      <c r="C1195" s="177" t="str">
        <f>IFERROR(VLOOKUP(E1195,Data!T:U,2,FALSE),"")</f>
        <v/>
      </c>
    </row>
    <row r="1196" spans="3:3" x14ac:dyDescent="0.3">
      <c r="C1196" s="177" t="str">
        <f>IFERROR(VLOOKUP(E1196,Data!T:U,2,FALSE),"")</f>
        <v/>
      </c>
    </row>
    <row r="1197" spans="3:3" x14ac:dyDescent="0.3">
      <c r="C1197" s="177" t="str">
        <f>IFERROR(VLOOKUP(E1197,Data!T:U,2,FALSE),"")</f>
        <v/>
      </c>
    </row>
    <row r="1198" spans="3:3" x14ac:dyDescent="0.3">
      <c r="C1198" s="177" t="str">
        <f>IFERROR(VLOOKUP(E1198,Data!T:U,2,FALSE),"")</f>
        <v/>
      </c>
    </row>
    <row r="1199" spans="3:3" x14ac:dyDescent="0.3">
      <c r="C1199" s="177" t="str">
        <f>IFERROR(VLOOKUP(E1199,Data!T:U,2,FALSE),"")</f>
        <v/>
      </c>
    </row>
    <row r="1200" spans="3:3" x14ac:dyDescent="0.3">
      <c r="C1200" s="177" t="str">
        <f>IFERROR(VLOOKUP(E1200,Data!T:U,2,FALSE),"")</f>
        <v/>
      </c>
    </row>
    <row r="1201" spans="3:3" x14ac:dyDescent="0.3">
      <c r="C1201" s="177" t="str">
        <f>IFERROR(VLOOKUP(E1201,Data!T:U,2,FALSE),"")</f>
        <v/>
      </c>
    </row>
    <row r="1202" spans="3:3" x14ac:dyDescent="0.3">
      <c r="C1202" s="177" t="str">
        <f>IFERROR(VLOOKUP(E1202,Data!T:U,2,FALSE),"")</f>
        <v/>
      </c>
    </row>
    <row r="1203" spans="3:3" x14ac:dyDescent="0.3">
      <c r="C1203" s="177" t="str">
        <f>IFERROR(VLOOKUP(E1203,Data!T:U,2,FALSE),"")</f>
        <v/>
      </c>
    </row>
    <row r="1204" spans="3:3" x14ac:dyDescent="0.3">
      <c r="C1204" s="177" t="str">
        <f>IFERROR(VLOOKUP(E1204,Data!T:U,2,FALSE),"")</f>
        <v/>
      </c>
    </row>
    <row r="1205" spans="3:3" x14ac:dyDescent="0.3">
      <c r="C1205" s="177" t="str">
        <f>IFERROR(VLOOKUP(E1205,Data!T:U,2,FALSE),"")</f>
        <v/>
      </c>
    </row>
    <row r="1206" spans="3:3" x14ac:dyDescent="0.3">
      <c r="C1206" s="177" t="str">
        <f>IFERROR(VLOOKUP(E1206,Data!T:U,2,FALSE),"")</f>
        <v/>
      </c>
    </row>
    <row r="1207" spans="3:3" x14ac:dyDescent="0.3">
      <c r="C1207" s="177" t="str">
        <f>IFERROR(VLOOKUP(E1207,Data!T:U,2,FALSE),"")</f>
        <v/>
      </c>
    </row>
    <row r="1208" spans="3:3" x14ac:dyDescent="0.3">
      <c r="C1208" s="177" t="str">
        <f>IFERROR(VLOOKUP(E1208,Data!T:U,2,FALSE),"")</f>
        <v/>
      </c>
    </row>
    <row r="1209" spans="3:3" x14ac:dyDescent="0.3">
      <c r="C1209" s="177" t="str">
        <f>IFERROR(VLOOKUP(E1209,Data!T:U,2,FALSE),"")</f>
        <v/>
      </c>
    </row>
    <row r="1210" spans="3:3" x14ac:dyDescent="0.3">
      <c r="C1210" s="177" t="str">
        <f>IFERROR(VLOOKUP(E1210,Data!T:U,2,FALSE),"")</f>
        <v/>
      </c>
    </row>
    <row r="1211" spans="3:3" x14ac:dyDescent="0.3">
      <c r="C1211" s="177" t="str">
        <f>IFERROR(VLOOKUP(E1211,Data!T:U,2,FALSE),"")</f>
        <v/>
      </c>
    </row>
    <row r="1212" spans="3:3" x14ac:dyDescent="0.3">
      <c r="C1212" s="177" t="str">
        <f>IFERROR(VLOOKUP(E1212,Data!T:U,2,FALSE),"")</f>
        <v/>
      </c>
    </row>
    <row r="1213" spans="3:3" x14ac:dyDescent="0.3">
      <c r="C1213" s="177" t="str">
        <f>IFERROR(VLOOKUP(E1213,Data!T:U,2,FALSE),"")</f>
        <v/>
      </c>
    </row>
    <row r="1214" spans="3:3" x14ac:dyDescent="0.3">
      <c r="C1214" s="177" t="str">
        <f>IFERROR(VLOOKUP(E1214,Data!T:U,2,FALSE),"")</f>
        <v/>
      </c>
    </row>
    <row r="1215" spans="3:3" x14ac:dyDescent="0.3">
      <c r="C1215" s="177" t="str">
        <f>IFERROR(VLOOKUP(E1215,Data!T:U,2,FALSE),"")</f>
        <v/>
      </c>
    </row>
    <row r="1216" spans="3:3" x14ac:dyDescent="0.3">
      <c r="C1216" s="177" t="str">
        <f>IFERROR(VLOOKUP(E1216,Data!T:U,2,FALSE),"")</f>
        <v/>
      </c>
    </row>
    <row r="1217" spans="3:3" x14ac:dyDescent="0.3">
      <c r="C1217" s="177" t="str">
        <f>IFERROR(VLOOKUP(E1217,Data!T:U,2,FALSE),"")</f>
        <v/>
      </c>
    </row>
    <row r="1218" spans="3:3" x14ac:dyDescent="0.3">
      <c r="C1218" s="177" t="str">
        <f>IFERROR(VLOOKUP(E1218,Data!T:U,2,FALSE),"")</f>
        <v/>
      </c>
    </row>
    <row r="1219" spans="3:3" x14ac:dyDescent="0.3">
      <c r="C1219" s="177" t="str">
        <f>IFERROR(VLOOKUP(E1219,Data!T:U,2,FALSE),"")</f>
        <v/>
      </c>
    </row>
    <row r="1220" spans="3:3" x14ac:dyDescent="0.3">
      <c r="C1220" s="177" t="str">
        <f>IFERROR(VLOOKUP(E1220,Data!T:U,2,FALSE),"")</f>
        <v/>
      </c>
    </row>
    <row r="1221" spans="3:3" x14ac:dyDescent="0.3">
      <c r="C1221" s="177" t="str">
        <f>IFERROR(VLOOKUP(E1221,Data!T:U,2,FALSE),"")</f>
        <v/>
      </c>
    </row>
    <row r="1222" spans="3:3" x14ac:dyDescent="0.3">
      <c r="C1222" s="177" t="str">
        <f>IFERROR(VLOOKUP(E1222,Data!T:U,2,FALSE),"")</f>
        <v/>
      </c>
    </row>
    <row r="1223" spans="3:3" x14ac:dyDescent="0.3">
      <c r="C1223" s="177" t="str">
        <f>IFERROR(VLOOKUP(E1223,Data!T:U,2,FALSE),"")</f>
        <v/>
      </c>
    </row>
    <row r="1224" spans="3:3" x14ac:dyDescent="0.3">
      <c r="C1224" s="177" t="str">
        <f>IFERROR(VLOOKUP(E1224,Data!T:U,2,FALSE),"")</f>
        <v/>
      </c>
    </row>
    <row r="1225" spans="3:3" x14ac:dyDescent="0.3">
      <c r="C1225" s="177" t="str">
        <f>IFERROR(VLOOKUP(E1225,Data!T:U,2,FALSE),"")</f>
        <v/>
      </c>
    </row>
    <row r="1226" spans="3:3" x14ac:dyDescent="0.3">
      <c r="C1226" s="177" t="str">
        <f>IFERROR(VLOOKUP(E1226,Data!T:U,2,FALSE),"")</f>
        <v/>
      </c>
    </row>
    <row r="1227" spans="3:3" x14ac:dyDescent="0.3">
      <c r="C1227" s="177" t="str">
        <f>IFERROR(VLOOKUP(E1227,Data!T:U,2,FALSE),"")</f>
        <v/>
      </c>
    </row>
    <row r="1228" spans="3:3" x14ac:dyDescent="0.3">
      <c r="C1228" s="177" t="str">
        <f>IFERROR(VLOOKUP(E1228,Data!T:U,2,FALSE),"")</f>
        <v/>
      </c>
    </row>
    <row r="1229" spans="3:3" x14ac:dyDescent="0.3">
      <c r="C1229" s="177" t="str">
        <f>IFERROR(VLOOKUP(E1229,Data!T:U,2,FALSE),"")</f>
        <v/>
      </c>
    </row>
    <row r="1230" spans="3:3" x14ac:dyDescent="0.3">
      <c r="C1230" s="177" t="str">
        <f>IFERROR(VLOOKUP(E1230,Data!T:U,2,FALSE),"")</f>
        <v/>
      </c>
    </row>
    <row r="1231" spans="3:3" x14ac:dyDescent="0.3">
      <c r="C1231" s="177" t="str">
        <f>IFERROR(VLOOKUP(E1231,Data!T:U,2,FALSE),"")</f>
        <v/>
      </c>
    </row>
    <row r="1232" spans="3:3" x14ac:dyDescent="0.3">
      <c r="C1232" s="177" t="str">
        <f>IFERROR(VLOOKUP(E1232,Data!T:U,2,FALSE),"")</f>
        <v/>
      </c>
    </row>
    <row r="1233" spans="3:3" x14ac:dyDescent="0.3">
      <c r="C1233" s="177" t="str">
        <f>IFERROR(VLOOKUP(E1233,Data!T:U,2,FALSE),"")</f>
        <v/>
      </c>
    </row>
    <row r="1234" spans="3:3" x14ac:dyDescent="0.3">
      <c r="C1234" s="177" t="str">
        <f>IFERROR(VLOOKUP(E1234,Data!T:U,2,FALSE),"")</f>
        <v/>
      </c>
    </row>
    <row r="1235" spans="3:3" x14ac:dyDescent="0.3">
      <c r="C1235" s="177" t="str">
        <f>IFERROR(VLOOKUP(E1235,Data!T:U,2,FALSE),"")</f>
        <v/>
      </c>
    </row>
    <row r="1236" spans="3:3" x14ac:dyDescent="0.3">
      <c r="C1236" s="177" t="str">
        <f>IFERROR(VLOOKUP(E1236,Data!T:U,2,FALSE),"")</f>
        <v/>
      </c>
    </row>
    <row r="1237" spans="3:3" x14ac:dyDescent="0.3">
      <c r="C1237" s="177" t="str">
        <f>IFERROR(VLOOKUP(E1237,Data!T:U,2,FALSE),"")</f>
        <v/>
      </c>
    </row>
    <row r="1238" spans="3:3" x14ac:dyDescent="0.3">
      <c r="C1238" s="177" t="str">
        <f>IFERROR(VLOOKUP(E1238,Data!T:U,2,FALSE),"")</f>
        <v/>
      </c>
    </row>
    <row r="1239" spans="3:3" x14ac:dyDescent="0.3">
      <c r="C1239" s="177" t="str">
        <f>IFERROR(VLOOKUP(E1239,Data!T:U,2,FALSE),"")</f>
        <v/>
      </c>
    </row>
    <row r="1240" spans="3:3" x14ac:dyDescent="0.3">
      <c r="C1240" s="177" t="str">
        <f>IFERROR(VLOOKUP(E1240,Data!T:U,2,FALSE),"")</f>
        <v/>
      </c>
    </row>
    <row r="1241" spans="3:3" x14ac:dyDescent="0.3">
      <c r="C1241" s="177" t="str">
        <f>IFERROR(VLOOKUP(E1241,Data!T:U,2,FALSE),"")</f>
        <v/>
      </c>
    </row>
    <row r="1242" spans="3:3" x14ac:dyDescent="0.3">
      <c r="C1242" s="177" t="str">
        <f>IFERROR(VLOOKUP(E1242,Data!T:U,2,FALSE),"")</f>
        <v/>
      </c>
    </row>
    <row r="1243" spans="3:3" x14ac:dyDescent="0.3">
      <c r="C1243" s="177" t="str">
        <f>IFERROR(VLOOKUP(E1243,Data!T:U,2,FALSE),"")</f>
        <v/>
      </c>
    </row>
    <row r="1244" spans="3:3" x14ac:dyDescent="0.3">
      <c r="C1244" s="177" t="str">
        <f>IFERROR(VLOOKUP(E1244,Data!T:U,2,FALSE),"")</f>
        <v/>
      </c>
    </row>
    <row r="1245" spans="3:3" x14ac:dyDescent="0.3">
      <c r="C1245" s="177" t="str">
        <f>IFERROR(VLOOKUP(E1245,Data!T:U,2,FALSE),"")</f>
        <v/>
      </c>
    </row>
    <row r="1246" spans="3:3" x14ac:dyDescent="0.3">
      <c r="C1246" s="177" t="str">
        <f>IFERROR(VLOOKUP(E1246,Data!T:U,2,FALSE),"")</f>
        <v/>
      </c>
    </row>
    <row r="1247" spans="3:3" x14ac:dyDescent="0.3">
      <c r="C1247" s="177" t="str">
        <f>IFERROR(VLOOKUP(E1247,Data!T:U,2,FALSE),"")</f>
        <v/>
      </c>
    </row>
    <row r="1248" spans="3:3" x14ac:dyDescent="0.3">
      <c r="C1248" s="177" t="str">
        <f>IFERROR(VLOOKUP(E1248,Data!T:U,2,FALSE),"")</f>
        <v/>
      </c>
    </row>
    <row r="1249" spans="3:3" x14ac:dyDescent="0.3">
      <c r="C1249" s="177" t="str">
        <f>IFERROR(VLOOKUP(E1249,Data!T:U,2,FALSE),"")</f>
        <v/>
      </c>
    </row>
    <row r="1250" spans="3:3" x14ac:dyDescent="0.3">
      <c r="C1250" s="177" t="str">
        <f>IFERROR(VLOOKUP(E1250,Data!T:U,2,FALSE),"")</f>
        <v/>
      </c>
    </row>
    <row r="1251" spans="3:3" x14ac:dyDescent="0.3">
      <c r="C1251" s="177" t="str">
        <f>IFERROR(VLOOKUP(E1251,Data!T:U,2,FALSE),"")</f>
        <v/>
      </c>
    </row>
    <row r="1252" spans="3:3" x14ac:dyDescent="0.3">
      <c r="C1252" s="177" t="str">
        <f>IFERROR(VLOOKUP(E1252,Data!T:U,2,FALSE),"")</f>
        <v/>
      </c>
    </row>
    <row r="1253" spans="3:3" x14ac:dyDescent="0.3">
      <c r="C1253" s="177" t="str">
        <f>IFERROR(VLOOKUP(E1253,Data!T:U,2,FALSE),"")</f>
        <v/>
      </c>
    </row>
    <row r="1254" spans="3:3" x14ac:dyDescent="0.3">
      <c r="C1254" s="177" t="str">
        <f>IFERROR(VLOOKUP(E1254,Data!T:U,2,FALSE),"")</f>
        <v/>
      </c>
    </row>
    <row r="1255" spans="3:3" x14ac:dyDescent="0.3">
      <c r="C1255" s="177" t="str">
        <f>IFERROR(VLOOKUP(E1255,Data!T:U,2,FALSE),"")</f>
        <v/>
      </c>
    </row>
    <row r="1256" spans="3:3" x14ac:dyDescent="0.3">
      <c r="C1256" s="177" t="str">
        <f>IFERROR(VLOOKUP(E1256,Data!T:U,2,FALSE),"")</f>
        <v/>
      </c>
    </row>
    <row r="1257" spans="3:3" x14ac:dyDescent="0.3">
      <c r="C1257" s="177" t="str">
        <f>IFERROR(VLOOKUP(E1257,Data!T:U,2,FALSE),"")</f>
        <v/>
      </c>
    </row>
    <row r="1258" spans="3:3" x14ac:dyDescent="0.3">
      <c r="C1258" s="177" t="str">
        <f>IFERROR(VLOOKUP(E1258,Data!T:U,2,FALSE),"")</f>
        <v/>
      </c>
    </row>
    <row r="1259" spans="3:3" x14ac:dyDescent="0.3">
      <c r="C1259" s="177" t="str">
        <f>IFERROR(VLOOKUP(E1259,Data!T:U,2,FALSE),"")</f>
        <v/>
      </c>
    </row>
    <row r="1260" spans="3:3" x14ac:dyDescent="0.3">
      <c r="C1260" s="177" t="str">
        <f>IFERROR(VLOOKUP(E1260,Data!T:U,2,FALSE),"")</f>
        <v/>
      </c>
    </row>
    <row r="1261" spans="3:3" x14ac:dyDescent="0.3">
      <c r="C1261" s="177" t="str">
        <f>IFERROR(VLOOKUP(E1261,Data!T:U,2,FALSE),"")</f>
        <v/>
      </c>
    </row>
    <row r="1262" spans="3:3" x14ac:dyDescent="0.3">
      <c r="C1262" s="177" t="str">
        <f>IFERROR(VLOOKUP(E1262,Data!T:U,2,FALSE),"")</f>
        <v/>
      </c>
    </row>
    <row r="1263" spans="3:3" x14ac:dyDescent="0.3">
      <c r="C1263" s="177" t="str">
        <f>IFERROR(VLOOKUP(E1263,Data!T:U,2,FALSE),"")</f>
        <v/>
      </c>
    </row>
    <row r="1264" spans="3:3" x14ac:dyDescent="0.3">
      <c r="C1264" s="177" t="str">
        <f>IFERROR(VLOOKUP(E1264,Data!T:U,2,FALSE),"")</f>
        <v/>
      </c>
    </row>
    <row r="1265" spans="3:3" x14ac:dyDescent="0.3">
      <c r="C1265" s="177" t="str">
        <f>IFERROR(VLOOKUP(E1265,Data!T:U,2,FALSE),"")</f>
        <v/>
      </c>
    </row>
    <row r="1266" spans="3:3" x14ac:dyDescent="0.3">
      <c r="C1266" s="177" t="str">
        <f>IFERROR(VLOOKUP(E1266,Data!T:U,2,FALSE),"")</f>
        <v/>
      </c>
    </row>
    <row r="1267" spans="3:3" x14ac:dyDescent="0.3">
      <c r="C1267" s="177" t="str">
        <f>IFERROR(VLOOKUP(E1267,Data!T:U,2,FALSE),"")</f>
        <v/>
      </c>
    </row>
    <row r="1268" spans="3:3" x14ac:dyDescent="0.3">
      <c r="C1268" s="177" t="str">
        <f>IFERROR(VLOOKUP(E1268,Data!T:U,2,FALSE),"")</f>
        <v/>
      </c>
    </row>
    <row r="1269" spans="3:3" x14ac:dyDescent="0.3">
      <c r="C1269" s="177" t="str">
        <f>IFERROR(VLOOKUP(E1269,Data!T:U,2,FALSE),"")</f>
        <v/>
      </c>
    </row>
    <row r="1270" spans="3:3" x14ac:dyDescent="0.3">
      <c r="C1270" s="177" t="str">
        <f>IFERROR(VLOOKUP(E1270,Data!T:U,2,FALSE),"")</f>
        <v/>
      </c>
    </row>
    <row r="1271" spans="3:3" x14ac:dyDescent="0.3">
      <c r="C1271" s="177" t="str">
        <f>IFERROR(VLOOKUP(E1271,Data!T:U,2,FALSE),"")</f>
        <v/>
      </c>
    </row>
    <row r="1272" spans="3:3" x14ac:dyDescent="0.3">
      <c r="C1272" s="177" t="str">
        <f>IFERROR(VLOOKUP(E1272,Data!T:U,2,FALSE),"")</f>
        <v/>
      </c>
    </row>
    <row r="1273" spans="3:3" x14ac:dyDescent="0.3">
      <c r="C1273" s="177" t="str">
        <f>IFERROR(VLOOKUP(E1273,Data!T:U,2,FALSE),"")</f>
        <v/>
      </c>
    </row>
    <row r="1274" spans="3:3" x14ac:dyDescent="0.3">
      <c r="C1274" s="177" t="str">
        <f>IFERROR(VLOOKUP(E1274,Data!T:U,2,FALSE),"")</f>
        <v/>
      </c>
    </row>
    <row r="1275" spans="3:3" x14ac:dyDescent="0.3">
      <c r="C1275" s="177" t="str">
        <f>IFERROR(VLOOKUP(E1275,Data!T:U,2,FALSE),"")</f>
        <v/>
      </c>
    </row>
    <row r="1276" spans="3:3" x14ac:dyDescent="0.3">
      <c r="C1276" s="177" t="str">
        <f>IFERROR(VLOOKUP(E1276,Data!T:U,2,FALSE),"")</f>
        <v/>
      </c>
    </row>
    <row r="1277" spans="3:3" x14ac:dyDescent="0.3">
      <c r="C1277" s="177" t="str">
        <f>IFERROR(VLOOKUP(E1277,Data!T:U,2,FALSE),"")</f>
        <v/>
      </c>
    </row>
    <row r="1278" spans="3:3" x14ac:dyDescent="0.3">
      <c r="C1278" s="177" t="str">
        <f>IFERROR(VLOOKUP(E1278,Data!T:U,2,FALSE),"")</f>
        <v/>
      </c>
    </row>
    <row r="1279" spans="3:3" x14ac:dyDescent="0.3">
      <c r="C1279" s="177" t="str">
        <f>IFERROR(VLOOKUP(E1279,Data!T:U,2,FALSE),"")</f>
        <v/>
      </c>
    </row>
    <row r="1280" spans="3:3" x14ac:dyDescent="0.3">
      <c r="C1280" s="177" t="str">
        <f>IFERROR(VLOOKUP(E1280,Data!T:U,2,FALSE),"")</f>
        <v/>
      </c>
    </row>
    <row r="1281" spans="3:3" x14ac:dyDescent="0.3">
      <c r="C1281" s="177" t="str">
        <f>IFERROR(VLOOKUP(E1281,Data!T:U,2,FALSE),"")</f>
        <v/>
      </c>
    </row>
    <row r="1282" spans="3:3" x14ac:dyDescent="0.3">
      <c r="C1282" s="177" t="str">
        <f>IFERROR(VLOOKUP(E1282,Data!T:U,2,FALSE),"")</f>
        <v/>
      </c>
    </row>
    <row r="1283" spans="3:3" x14ac:dyDescent="0.3">
      <c r="C1283" s="177" t="str">
        <f>IFERROR(VLOOKUP(E1283,Data!T:U,2,FALSE),"")</f>
        <v/>
      </c>
    </row>
    <row r="1284" spans="3:3" x14ac:dyDescent="0.3">
      <c r="C1284" s="177" t="str">
        <f>IFERROR(VLOOKUP(E1284,Data!T:U,2,FALSE),"")</f>
        <v/>
      </c>
    </row>
    <row r="1285" spans="3:3" x14ac:dyDescent="0.3">
      <c r="C1285" s="177" t="str">
        <f>IFERROR(VLOOKUP(E1285,Data!T:U,2,FALSE),"")</f>
        <v/>
      </c>
    </row>
    <row r="1286" spans="3:3" x14ac:dyDescent="0.3">
      <c r="C1286" s="177" t="str">
        <f>IFERROR(VLOOKUP(E1286,Data!T:U,2,FALSE),"")</f>
        <v/>
      </c>
    </row>
    <row r="1287" spans="3:3" x14ac:dyDescent="0.3">
      <c r="C1287" s="177" t="str">
        <f>IFERROR(VLOOKUP(E1287,Data!T:U,2,FALSE),"")</f>
        <v/>
      </c>
    </row>
    <row r="1288" spans="3:3" x14ac:dyDescent="0.3">
      <c r="C1288" s="177" t="str">
        <f>IFERROR(VLOOKUP(E1288,Data!T:U,2,FALSE),"")</f>
        <v/>
      </c>
    </row>
    <row r="1289" spans="3:3" x14ac:dyDescent="0.3">
      <c r="C1289" s="177" t="str">
        <f>IFERROR(VLOOKUP(E1289,Data!T:U,2,FALSE),"")</f>
        <v/>
      </c>
    </row>
    <row r="1290" spans="3:3" x14ac:dyDescent="0.3">
      <c r="C1290" s="177" t="str">
        <f>IFERROR(VLOOKUP(E1290,Data!T:U,2,FALSE),"")</f>
        <v/>
      </c>
    </row>
    <row r="1291" spans="3:3" x14ac:dyDescent="0.3">
      <c r="C1291" s="177" t="str">
        <f>IFERROR(VLOOKUP(E1291,Data!T:U,2,FALSE),"")</f>
        <v/>
      </c>
    </row>
    <row r="1292" spans="3:3" x14ac:dyDescent="0.3">
      <c r="C1292" s="177" t="str">
        <f>IFERROR(VLOOKUP(E1292,Data!T:U,2,FALSE),"")</f>
        <v/>
      </c>
    </row>
    <row r="1293" spans="3:3" x14ac:dyDescent="0.3">
      <c r="C1293" s="177" t="str">
        <f>IFERROR(VLOOKUP(E1293,Data!T:U,2,FALSE),"")</f>
        <v/>
      </c>
    </row>
    <row r="1294" spans="3:3" x14ac:dyDescent="0.3">
      <c r="C1294" s="177" t="str">
        <f>IFERROR(VLOOKUP(E1294,Data!T:U,2,FALSE),"")</f>
        <v/>
      </c>
    </row>
    <row r="1295" spans="3:3" x14ac:dyDescent="0.3">
      <c r="C1295" s="177" t="str">
        <f>IFERROR(VLOOKUP(E1295,Data!T:U,2,FALSE),"")</f>
        <v/>
      </c>
    </row>
    <row r="1296" spans="3:3" x14ac:dyDescent="0.3">
      <c r="C1296" s="177" t="str">
        <f>IFERROR(VLOOKUP(E1296,Data!T:U,2,FALSE),"")</f>
        <v/>
      </c>
    </row>
    <row r="1297" spans="3:3" x14ac:dyDescent="0.3">
      <c r="C1297" s="177" t="str">
        <f>IFERROR(VLOOKUP(E1297,Data!T:U,2,FALSE),"")</f>
        <v/>
      </c>
    </row>
    <row r="1298" spans="3:3" x14ac:dyDescent="0.3">
      <c r="C1298" s="177" t="str">
        <f>IFERROR(VLOOKUP(E1298,Data!T:U,2,FALSE),"")</f>
        <v/>
      </c>
    </row>
    <row r="1299" spans="3:3" x14ac:dyDescent="0.3">
      <c r="C1299" s="177" t="str">
        <f>IFERROR(VLOOKUP(E1299,Data!T:U,2,FALSE),"")</f>
        <v/>
      </c>
    </row>
    <row r="1300" spans="3:3" x14ac:dyDescent="0.3">
      <c r="C1300" s="177" t="str">
        <f>IFERROR(VLOOKUP(E1300,Data!T:U,2,FALSE),"")</f>
        <v/>
      </c>
    </row>
    <row r="1301" spans="3:3" x14ac:dyDescent="0.3">
      <c r="C1301" s="177" t="str">
        <f>IFERROR(VLOOKUP(E1301,Data!T:U,2,FALSE),"")</f>
        <v/>
      </c>
    </row>
    <row r="1302" spans="3:3" x14ac:dyDescent="0.3">
      <c r="C1302" s="177" t="str">
        <f>IFERROR(VLOOKUP(E1302,Data!T:U,2,FALSE),"")</f>
        <v/>
      </c>
    </row>
    <row r="1303" spans="3:3" x14ac:dyDescent="0.3">
      <c r="C1303" s="177" t="str">
        <f>IFERROR(VLOOKUP(E1303,Data!T:U,2,FALSE),"")</f>
        <v/>
      </c>
    </row>
    <row r="1304" spans="3:3" x14ac:dyDescent="0.3">
      <c r="C1304" s="177" t="str">
        <f>IFERROR(VLOOKUP(E1304,Data!T:U,2,FALSE),"")</f>
        <v/>
      </c>
    </row>
    <row r="1305" spans="3:3" x14ac:dyDescent="0.3">
      <c r="C1305" s="177" t="str">
        <f>IFERROR(VLOOKUP(E1305,Data!T:U,2,FALSE),"")</f>
        <v/>
      </c>
    </row>
    <row r="1306" spans="3:3" x14ac:dyDescent="0.3">
      <c r="C1306" s="177" t="str">
        <f>IFERROR(VLOOKUP(E1306,Data!T:U,2,FALSE),"")</f>
        <v/>
      </c>
    </row>
    <row r="1307" spans="3:3" x14ac:dyDescent="0.3">
      <c r="C1307" s="177" t="str">
        <f>IFERROR(VLOOKUP(E1307,Data!T:U,2,FALSE),"")</f>
        <v/>
      </c>
    </row>
    <row r="1308" spans="3:3" x14ac:dyDescent="0.3">
      <c r="C1308" s="177" t="str">
        <f>IFERROR(VLOOKUP(E1308,Data!T:U,2,FALSE),"")</f>
        <v/>
      </c>
    </row>
    <row r="1309" spans="3:3" x14ac:dyDescent="0.3">
      <c r="C1309" s="177" t="str">
        <f>IFERROR(VLOOKUP(E1309,Data!T:U,2,FALSE),"")</f>
        <v/>
      </c>
    </row>
    <row r="1310" spans="3:3" x14ac:dyDescent="0.3">
      <c r="C1310" s="177" t="str">
        <f>IFERROR(VLOOKUP(E1310,Data!T:U,2,FALSE),"")</f>
        <v/>
      </c>
    </row>
    <row r="1311" spans="3:3" x14ac:dyDescent="0.3">
      <c r="C1311" s="177" t="str">
        <f>IFERROR(VLOOKUP(E1311,Data!T:U,2,FALSE),"")</f>
        <v/>
      </c>
    </row>
    <row r="1312" spans="3:3" x14ac:dyDescent="0.3">
      <c r="C1312" s="177" t="str">
        <f>IFERROR(VLOOKUP(E1312,Data!T:U,2,FALSE),"")</f>
        <v/>
      </c>
    </row>
    <row r="1313" spans="3:3" x14ac:dyDescent="0.3">
      <c r="C1313" s="177" t="str">
        <f>IFERROR(VLOOKUP(E1313,Data!T:U,2,FALSE),"")</f>
        <v/>
      </c>
    </row>
    <row r="1314" spans="3:3" x14ac:dyDescent="0.3">
      <c r="C1314" s="177" t="str">
        <f>IFERROR(VLOOKUP(E1314,Data!T:U,2,FALSE),"")</f>
        <v/>
      </c>
    </row>
    <row r="1315" spans="3:3" x14ac:dyDescent="0.3">
      <c r="C1315" s="177" t="str">
        <f>IFERROR(VLOOKUP(E1315,Data!T:U,2,FALSE),"")</f>
        <v/>
      </c>
    </row>
    <row r="1316" spans="3:3" x14ac:dyDescent="0.3">
      <c r="C1316" s="177" t="str">
        <f>IFERROR(VLOOKUP(E1316,Data!T:U,2,FALSE),"")</f>
        <v/>
      </c>
    </row>
    <row r="1317" spans="3:3" x14ac:dyDescent="0.3">
      <c r="C1317" s="177" t="str">
        <f>IFERROR(VLOOKUP(E1317,Data!T:U,2,FALSE),"")</f>
        <v/>
      </c>
    </row>
    <row r="1318" spans="3:3" x14ac:dyDescent="0.3">
      <c r="C1318" s="177" t="str">
        <f>IFERROR(VLOOKUP(E1318,Data!T:U,2,FALSE),"")</f>
        <v/>
      </c>
    </row>
    <row r="1319" spans="3:3" x14ac:dyDescent="0.3">
      <c r="C1319" s="177" t="str">
        <f>IFERROR(VLOOKUP(E1319,Data!T:U,2,FALSE),"")</f>
        <v/>
      </c>
    </row>
    <row r="1320" spans="3:3" x14ac:dyDescent="0.3">
      <c r="C1320" s="177" t="str">
        <f>IFERROR(VLOOKUP(E1320,Data!T:U,2,FALSE),"")</f>
        <v/>
      </c>
    </row>
    <row r="1321" spans="3:3" x14ac:dyDescent="0.3">
      <c r="C1321" s="177" t="str">
        <f>IFERROR(VLOOKUP(E1321,Data!T:U,2,FALSE),"")</f>
        <v/>
      </c>
    </row>
    <row r="1322" spans="3:3" x14ac:dyDescent="0.3">
      <c r="C1322" s="177" t="str">
        <f>IFERROR(VLOOKUP(E1322,Data!T:U,2,FALSE),"")</f>
        <v/>
      </c>
    </row>
    <row r="1323" spans="3:3" x14ac:dyDescent="0.3">
      <c r="C1323" s="177" t="str">
        <f>IFERROR(VLOOKUP(E1323,Data!T:U,2,FALSE),"")</f>
        <v/>
      </c>
    </row>
    <row r="1324" spans="3:3" x14ac:dyDescent="0.3">
      <c r="C1324" s="177" t="str">
        <f>IFERROR(VLOOKUP(E1324,Data!T:U,2,FALSE),"")</f>
        <v/>
      </c>
    </row>
    <row r="1325" spans="3:3" x14ac:dyDescent="0.3">
      <c r="C1325" s="177" t="str">
        <f>IFERROR(VLOOKUP(E1325,Data!T:U,2,FALSE),"")</f>
        <v/>
      </c>
    </row>
    <row r="1326" spans="3:3" x14ac:dyDescent="0.3">
      <c r="C1326" s="177" t="str">
        <f>IFERROR(VLOOKUP(E1326,Data!T:U,2,FALSE),"")</f>
        <v/>
      </c>
    </row>
    <row r="1327" spans="3:3" x14ac:dyDescent="0.3">
      <c r="C1327" s="177" t="str">
        <f>IFERROR(VLOOKUP(E1327,Data!T:U,2,FALSE),"")</f>
        <v/>
      </c>
    </row>
    <row r="1328" spans="3:3" x14ac:dyDescent="0.3">
      <c r="C1328" s="177" t="str">
        <f>IFERROR(VLOOKUP(E1328,Data!T:U,2,FALSE),"")</f>
        <v/>
      </c>
    </row>
    <row r="1329" spans="3:3" x14ac:dyDescent="0.3">
      <c r="C1329" s="177" t="str">
        <f>IFERROR(VLOOKUP(E1329,Data!T:U,2,FALSE),"")</f>
        <v/>
      </c>
    </row>
    <row r="1330" spans="3:3" x14ac:dyDescent="0.3">
      <c r="C1330" s="177" t="str">
        <f>IFERROR(VLOOKUP(E1330,Data!T:U,2,FALSE),"")</f>
        <v/>
      </c>
    </row>
    <row r="1331" spans="3:3" x14ac:dyDescent="0.3">
      <c r="C1331" s="177" t="str">
        <f>IFERROR(VLOOKUP(E1331,Data!T:U,2,FALSE),"")</f>
        <v/>
      </c>
    </row>
    <row r="1332" spans="3:3" x14ac:dyDescent="0.3">
      <c r="C1332" s="177" t="str">
        <f>IFERROR(VLOOKUP(E1332,Data!T:U,2,FALSE),"")</f>
        <v/>
      </c>
    </row>
    <row r="1333" spans="3:3" x14ac:dyDescent="0.3">
      <c r="C1333" s="177" t="str">
        <f>IFERROR(VLOOKUP(E1333,Data!T:U,2,FALSE),"")</f>
        <v/>
      </c>
    </row>
    <row r="1334" spans="3:3" x14ac:dyDescent="0.3">
      <c r="C1334" s="177" t="str">
        <f>IFERROR(VLOOKUP(E1334,Data!T:U,2,FALSE),"")</f>
        <v/>
      </c>
    </row>
    <row r="1335" spans="3:3" x14ac:dyDescent="0.3">
      <c r="C1335" s="177" t="str">
        <f>IFERROR(VLOOKUP(E1335,Data!T:U,2,FALSE),"")</f>
        <v/>
      </c>
    </row>
    <row r="1336" spans="3:3" x14ac:dyDescent="0.3">
      <c r="C1336" s="177" t="str">
        <f>IFERROR(VLOOKUP(E1336,Data!T:U,2,FALSE),"")</f>
        <v/>
      </c>
    </row>
    <row r="1337" spans="3:3" x14ac:dyDescent="0.3">
      <c r="C1337" s="177" t="str">
        <f>IFERROR(VLOOKUP(E1337,Data!T:U,2,FALSE),"")</f>
        <v/>
      </c>
    </row>
    <row r="1338" spans="3:3" x14ac:dyDescent="0.3">
      <c r="C1338" s="177" t="str">
        <f>IFERROR(VLOOKUP(E1338,Data!T:U,2,FALSE),"")</f>
        <v/>
      </c>
    </row>
    <row r="1339" spans="3:3" x14ac:dyDescent="0.3">
      <c r="C1339" s="177" t="str">
        <f>IFERROR(VLOOKUP(E1339,Data!T:U,2,FALSE),"")</f>
        <v/>
      </c>
    </row>
    <row r="1340" spans="3:3" x14ac:dyDescent="0.3">
      <c r="C1340" s="177" t="str">
        <f>IFERROR(VLOOKUP(E1340,Data!T:U,2,FALSE),"")</f>
        <v/>
      </c>
    </row>
    <row r="1341" spans="3:3" x14ac:dyDescent="0.3">
      <c r="C1341" s="177" t="str">
        <f>IFERROR(VLOOKUP(E1341,Data!T:U,2,FALSE),"")</f>
        <v/>
      </c>
    </row>
    <row r="1342" spans="3:3" x14ac:dyDescent="0.3">
      <c r="C1342" s="177" t="str">
        <f>IFERROR(VLOOKUP(E1342,Data!T:U,2,FALSE),"")</f>
        <v/>
      </c>
    </row>
    <row r="1343" spans="3:3" x14ac:dyDescent="0.3">
      <c r="C1343" s="177" t="str">
        <f>IFERROR(VLOOKUP(E1343,Data!T:U,2,FALSE),"")</f>
        <v/>
      </c>
    </row>
    <row r="1344" spans="3:3" x14ac:dyDescent="0.3">
      <c r="C1344" s="177" t="str">
        <f>IFERROR(VLOOKUP(E1344,Data!T:U,2,FALSE),"")</f>
        <v/>
      </c>
    </row>
    <row r="1345" spans="3:3" x14ac:dyDescent="0.3">
      <c r="C1345" s="177" t="str">
        <f>IFERROR(VLOOKUP(E1345,Data!T:U,2,FALSE),"")</f>
        <v/>
      </c>
    </row>
    <row r="1346" spans="3:3" x14ac:dyDescent="0.3">
      <c r="C1346" s="177" t="str">
        <f>IFERROR(VLOOKUP(E1346,Data!T:U,2,FALSE),"")</f>
        <v/>
      </c>
    </row>
    <row r="1347" spans="3:3" x14ac:dyDescent="0.3">
      <c r="C1347" s="177" t="str">
        <f>IFERROR(VLOOKUP(E1347,Data!T:U,2,FALSE),"")</f>
        <v/>
      </c>
    </row>
    <row r="1348" spans="3:3" x14ac:dyDescent="0.3">
      <c r="C1348" s="177" t="str">
        <f>IFERROR(VLOOKUP(E1348,Data!T:U,2,FALSE),"")</f>
        <v/>
      </c>
    </row>
    <row r="1349" spans="3:3" x14ac:dyDescent="0.3">
      <c r="C1349" s="177" t="str">
        <f>IFERROR(VLOOKUP(E1349,Data!T:U,2,FALSE),"")</f>
        <v/>
      </c>
    </row>
    <row r="1350" spans="3:3" x14ac:dyDescent="0.3">
      <c r="C1350" s="177" t="str">
        <f>IFERROR(VLOOKUP(E1350,Data!T:U,2,FALSE),"")</f>
        <v/>
      </c>
    </row>
    <row r="1351" spans="3:3" x14ac:dyDescent="0.3">
      <c r="C1351" s="177" t="str">
        <f>IFERROR(VLOOKUP(E1351,Data!T:U,2,FALSE),"")</f>
        <v/>
      </c>
    </row>
    <row r="1352" spans="3:3" x14ac:dyDescent="0.3">
      <c r="C1352" s="177" t="str">
        <f>IFERROR(VLOOKUP(E1352,Data!T:U,2,FALSE),"")</f>
        <v/>
      </c>
    </row>
    <row r="1353" spans="3:3" x14ac:dyDescent="0.3">
      <c r="C1353" s="177" t="str">
        <f>IFERROR(VLOOKUP(E1353,Data!T:U,2,FALSE),"")</f>
        <v/>
      </c>
    </row>
    <row r="1354" spans="3:3" x14ac:dyDescent="0.3">
      <c r="C1354" s="177" t="str">
        <f>IFERROR(VLOOKUP(E1354,Data!T:U,2,FALSE),"")</f>
        <v/>
      </c>
    </row>
    <row r="1355" spans="3:3" x14ac:dyDescent="0.3">
      <c r="C1355" s="177" t="str">
        <f>IFERROR(VLOOKUP(E1355,Data!T:U,2,FALSE),"")</f>
        <v/>
      </c>
    </row>
    <row r="1356" spans="3:3" x14ac:dyDescent="0.3">
      <c r="C1356" s="177" t="str">
        <f>IFERROR(VLOOKUP(E1356,Data!T:U,2,FALSE),"")</f>
        <v/>
      </c>
    </row>
    <row r="1357" spans="3:3" x14ac:dyDescent="0.3">
      <c r="C1357" s="177" t="str">
        <f>IFERROR(VLOOKUP(E1357,Data!T:U,2,FALSE),"")</f>
        <v/>
      </c>
    </row>
    <row r="1358" spans="3:3" x14ac:dyDescent="0.3">
      <c r="C1358" s="177" t="str">
        <f>IFERROR(VLOOKUP(E1358,Data!T:U,2,FALSE),"")</f>
        <v/>
      </c>
    </row>
    <row r="1359" spans="3:3" x14ac:dyDescent="0.3">
      <c r="C1359" s="177" t="str">
        <f>IFERROR(VLOOKUP(E1359,Data!T:U,2,FALSE),"")</f>
        <v/>
      </c>
    </row>
    <row r="1360" spans="3:3" x14ac:dyDescent="0.3">
      <c r="C1360" s="177" t="str">
        <f>IFERROR(VLOOKUP(E1360,Data!T:U,2,FALSE),"")</f>
        <v/>
      </c>
    </row>
    <row r="1361" spans="3:3" x14ac:dyDescent="0.3">
      <c r="C1361" s="177" t="str">
        <f>IFERROR(VLOOKUP(E1361,Data!T:U,2,FALSE),"")</f>
        <v/>
      </c>
    </row>
    <row r="1362" spans="3:3" x14ac:dyDescent="0.3">
      <c r="C1362" s="177" t="str">
        <f>IFERROR(VLOOKUP(E1362,Data!T:U,2,FALSE),"")</f>
        <v/>
      </c>
    </row>
    <row r="1363" spans="3:3" x14ac:dyDescent="0.3">
      <c r="C1363" s="177" t="str">
        <f>IFERROR(VLOOKUP(E1363,Data!T:U,2,FALSE),"")</f>
        <v/>
      </c>
    </row>
    <row r="1364" spans="3:3" x14ac:dyDescent="0.3">
      <c r="C1364" s="177" t="str">
        <f>IFERROR(VLOOKUP(E1364,Data!T:U,2,FALSE),"")</f>
        <v/>
      </c>
    </row>
    <row r="1365" spans="3:3" x14ac:dyDescent="0.3">
      <c r="C1365" s="177" t="str">
        <f>IFERROR(VLOOKUP(E1365,Data!T:U,2,FALSE),"")</f>
        <v/>
      </c>
    </row>
    <row r="1366" spans="3:3" x14ac:dyDescent="0.3">
      <c r="C1366" s="177" t="str">
        <f>IFERROR(VLOOKUP(E1366,Data!T:U,2,FALSE),"")</f>
        <v/>
      </c>
    </row>
    <row r="1367" spans="3:3" x14ac:dyDescent="0.3">
      <c r="C1367" s="177" t="str">
        <f>IFERROR(VLOOKUP(E1367,Data!T:U,2,FALSE),"")</f>
        <v/>
      </c>
    </row>
    <row r="1368" spans="3:3" x14ac:dyDescent="0.3">
      <c r="C1368" s="177" t="str">
        <f>IFERROR(VLOOKUP(E1368,Data!T:U,2,FALSE),"")</f>
        <v/>
      </c>
    </row>
    <row r="1369" spans="3:3" x14ac:dyDescent="0.3">
      <c r="C1369" s="177" t="str">
        <f>IFERROR(VLOOKUP(E1369,Data!T:U,2,FALSE),"")</f>
        <v/>
      </c>
    </row>
    <row r="1370" spans="3:3" x14ac:dyDescent="0.3">
      <c r="C1370" s="177" t="str">
        <f>IFERROR(VLOOKUP(E1370,Data!T:U,2,FALSE),"")</f>
        <v/>
      </c>
    </row>
    <row r="1371" spans="3:3" x14ac:dyDescent="0.3">
      <c r="C1371" s="177" t="str">
        <f>IFERROR(VLOOKUP(E1371,Data!T:U,2,FALSE),"")</f>
        <v/>
      </c>
    </row>
    <row r="1372" spans="3:3" x14ac:dyDescent="0.3">
      <c r="C1372" s="177" t="str">
        <f>IFERROR(VLOOKUP(E1372,Data!T:U,2,FALSE),"")</f>
        <v/>
      </c>
    </row>
    <row r="1373" spans="3:3" x14ac:dyDescent="0.3">
      <c r="C1373" s="177" t="str">
        <f>IFERROR(VLOOKUP(E1373,Data!T:U,2,FALSE),"")</f>
        <v/>
      </c>
    </row>
    <row r="1374" spans="3:3" x14ac:dyDescent="0.3">
      <c r="C1374" s="177" t="str">
        <f>IFERROR(VLOOKUP(E1374,Data!T:U,2,FALSE),"")</f>
        <v/>
      </c>
    </row>
    <row r="1375" spans="3:3" x14ac:dyDescent="0.3">
      <c r="C1375" s="177" t="str">
        <f>IFERROR(VLOOKUP(E1375,Data!T:U,2,FALSE),"")</f>
        <v/>
      </c>
    </row>
    <row r="1376" spans="3:3" x14ac:dyDescent="0.3">
      <c r="C1376" s="177" t="str">
        <f>IFERROR(VLOOKUP(E1376,Data!T:U,2,FALSE),"")</f>
        <v/>
      </c>
    </row>
    <row r="1377" spans="3:3" x14ac:dyDescent="0.3">
      <c r="C1377" s="177" t="str">
        <f>IFERROR(VLOOKUP(E1377,Data!T:U,2,FALSE),"")</f>
        <v/>
      </c>
    </row>
    <row r="1378" spans="3:3" x14ac:dyDescent="0.3">
      <c r="C1378" s="177" t="str">
        <f>IFERROR(VLOOKUP(E1378,Data!T:U,2,FALSE),"")</f>
        <v/>
      </c>
    </row>
    <row r="1379" spans="3:3" x14ac:dyDescent="0.3">
      <c r="C1379" s="177" t="str">
        <f>IFERROR(VLOOKUP(E1379,Data!T:U,2,FALSE),"")</f>
        <v/>
      </c>
    </row>
    <row r="1380" spans="3:3" x14ac:dyDescent="0.3">
      <c r="C1380" s="177" t="str">
        <f>IFERROR(VLOOKUP(E1380,Data!T:U,2,FALSE),"")</f>
        <v/>
      </c>
    </row>
    <row r="1381" spans="3:3" x14ac:dyDescent="0.3">
      <c r="C1381" s="177" t="str">
        <f>IFERROR(VLOOKUP(E1381,Data!T:U,2,FALSE),"")</f>
        <v/>
      </c>
    </row>
    <row r="1382" spans="3:3" x14ac:dyDescent="0.3">
      <c r="C1382" s="177" t="str">
        <f>IFERROR(VLOOKUP(E1382,Data!T:U,2,FALSE),"")</f>
        <v/>
      </c>
    </row>
    <row r="1383" spans="3:3" x14ac:dyDescent="0.3">
      <c r="C1383" s="177" t="str">
        <f>IFERROR(VLOOKUP(E1383,Data!T:U,2,FALSE),"")</f>
        <v/>
      </c>
    </row>
    <row r="1384" spans="3:3" x14ac:dyDescent="0.3">
      <c r="C1384" s="177" t="str">
        <f>IFERROR(VLOOKUP(E1384,Data!T:U,2,FALSE),"")</f>
        <v/>
      </c>
    </row>
    <row r="1385" spans="3:3" x14ac:dyDescent="0.3">
      <c r="C1385" s="177" t="str">
        <f>IFERROR(VLOOKUP(E1385,Data!T:U,2,FALSE),"")</f>
        <v/>
      </c>
    </row>
    <row r="1386" spans="3:3" x14ac:dyDescent="0.3">
      <c r="C1386" s="177" t="str">
        <f>IFERROR(VLOOKUP(E1386,Data!T:U,2,FALSE),"")</f>
        <v/>
      </c>
    </row>
    <row r="1387" spans="3:3" x14ac:dyDescent="0.3">
      <c r="C1387" s="177" t="str">
        <f>IFERROR(VLOOKUP(E1387,Data!T:U,2,FALSE),"")</f>
        <v/>
      </c>
    </row>
    <row r="1388" spans="3:3" x14ac:dyDescent="0.3">
      <c r="C1388" s="177" t="str">
        <f>IFERROR(VLOOKUP(E1388,Data!T:U,2,FALSE),"")</f>
        <v/>
      </c>
    </row>
    <row r="1389" spans="3:3" x14ac:dyDescent="0.3">
      <c r="C1389" s="177" t="str">
        <f>IFERROR(VLOOKUP(E1389,Data!T:U,2,FALSE),"")</f>
        <v/>
      </c>
    </row>
    <row r="1390" spans="3:3" x14ac:dyDescent="0.3">
      <c r="C1390" s="177" t="str">
        <f>IFERROR(VLOOKUP(E1390,Data!T:U,2,FALSE),"")</f>
        <v/>
      </c>
    </row>
    <row r="1391" spans="3:3" x14ac:dyDescent="0.3">
      <c r="C1391" s="177" t="str">
        <f>IFERROR(VLOOKUP(E1391,Data!T:U,2,FALSE),"")</f>
        <v/>
      </c>
    </row>
    <row r="1392" spans="3:3" x14ac:dyDescent="0.3">
      <c r="C1392" s="177" t="str">
        <f>IFERROR(VLOOKUP(E1392,Data!T:U,2,FALSE),"")</f>
        <v/>
      </c>
    </row>
    <row r="1393" spans="3:3" x14ac:dyDescent="0.3">
      <c r="C1393" s="177" t="str">
        <f>IFERROR(VLOOKUP(E1393,Data!T:U,2,FALSE),"")</f>
        <v/>
      </c>
    </row>
    <row r="1394" spans="3:3" x14ac:dyDescent="0.3">
      <c r="C1394" s="177" t="str">
        <f>IFERROR(VLOOKUP(E1394,Data!T:U,2,FALSE),"")</f>
        <v/>
      </c>
    </row>
    <row r="1395" spans="3:3" x14ac:dyDescent="0.3">
      <c r="C1395" s="177" t="str">
        <f>IFERROR(VLOOKUP(E1395,Data!T:U,2,FALSE),"")</f>
        <v/>
      </c>
    </row>
    <row r="1396" spans="3:3" x14ac:dyDescent="0.3">
      <c r="C1396" s="177" t="str">
        <f>IFERROR(VLOOKUP(E1396,Data!T:U,2,FALSE),"")</f>
        <v/>
      </c>
    </row>
    <row r="1397" spans="3:3" x14ac:dyDescent="0.3">
      <c r="C1397" s="177" t="str">
        <f>IFERROR(VLOOKUP(E1397,Data!T:U,2,FALSE),"")</f>
        <v/>
      </c>
    </row>
    <row r="1398" spans="3:3" x14ac:dyDescent="0.3">
      <c r="C1398" s="177" t="str">
        <f>IFERROR(VLOOKUP(E1398,Data!T:U,2,FALSE),"")</f>
        <v/>
      </c>
    </row>
    <row r="1399" spans="3:3" x14ac:dyDescent="0.3">
      <c r="C1399" s="177" t="str">
        <f>IFERROR(VLOOKUP(E1399,Data!T:U,2,FALSE),"")</f>
        <v/>
      </c>
    </row>
    <row r="1400" spans="3:3" x14ac:dyDescent="0.3">
      <c r="C1400" s="177" t="str">
        <f>IFERROR(VLOOKUP(E1400,Data!T:U,2,FALSE),"")</f>
        <v/>
      </c>
    </row>
    <row r="1401" spans="3:3" x14ac:dyDescent="0.3">
      <c r="C1401" s="177" t="str">
        <f>IFERROR(VLOOKUP(E1401,Data!T:U,2,FALSE),"")</f>
        <v/>
      </c>
    </row>
    <row r="1402" spans="3:3" x14ac:dyDescent="0.3">
      <c r="C1402" s="177" t="str">
        <f>IFERROR(VLOOKUP(E1402,Data!T:U,2,FALSE),"")</f>
        <v/>
      </c>
    </row>
    <row r="1403" spans="3:3" x14ac:dyDescent="0.3">
      <c r="C1403" s="177" t="str">
        <f>IFERROR(VLOOKUP(E1403,Data!T:U,2,FALSE),"")</f>
        <v/>
      </c>
    </row>
    <row r="1404" spans="3:3" x14ac:dyDescent="0.3">
      <c r="C1404" s="177" t="str">
        <f>IFERROR(VLOOKUP(E1404,Data!T:U,2,FALSE),"")</f>
        <v/>
      </c>
    </row>
    <row r="1405" spans="3:3" x14ac:dyDescent="0.3">
      <c r="C1405" s="177" t="str">
        <f>IFERROR(VLOOKUP(E1405,Data!T:U,2,FALSE),"")</f>
        <v/>
      </c>
    </row>
    <row r="1406" spans="3:3" x14ac:dyDescent="0.3">
      <c r="C1406" s="177" t="str">
        <f>IFERROR(VLOOKUP(E1406,Data!T:U,2,FALSE),"")</f>
        <v/>
      </c>
    </row>
    <row r="1407" spans="3:3" x14ac:dyDescent="0.3">
      <c r="C1407" s="177" t="str">
        <f>IFERROR(VLOOKUP(E1407,Data!T:U,2,FALSE),"")</f>
        <v/>
      </c>
    </row>
    <row r="1408" spans="3:3" x14ac:dyDescent="0.3">
      <c r="C1408" s="177" t="str">
        <f>IFERROR(VLOOKUP(E1408,Data!T:U,2,FALSE),"")</f>
        <v/>
      </c>
    </row>
    <row r="1409" spans="3:3" x14ac:dyDescent="0.3">
      <c r="C1409" s="177" t="str">
        <f>IFERROR(VLOOKUP(E1409,Data!T:U,2,FALSE),"")</f>
        <v/>
      </c>
    </row>
    <row r="1410" spans="3:3" x14ac:dyDescent="0.3">
      <c r="C1410" s="177" t="str">
        <f>IFERROR(VLOOKUP(E1410,Data!T:U,2,FALSE),"")</f>
        <v/>
      </c>
    </row>
    <row r="1411" spans="3:3" x14ac:dyDescent="0.3">
      <c r="C1411" s="177" t="str">
        <f>IFERROR(VLOOKUP(E1411,Data!T:U,2,FALSE),"")</f>
        <v/>
      </c>
    </row>
    <row r="1412" spans="3:3" x14ac:dyDescent="0.3">
      <c r="C1412" s="177" t="str">
        <f>IFERROR(VLOOKUP(E1412,Data!T:U,2,FALSE),"")</f>
        <v/>
      </c>
    </row>
    <row r="1413" spans="3:3" x14ac:dyDescent="0.3">
      <c r="C1413" s="177" t="str">
        <f>IFERROR(VLOOKUP(E1413,Data!T:U,2,FALSE),"")</f>
        <v/>
      </c>
    </row>
    <row r="1414" spans="3:3" x14ac:dyDescent="0.3">
      <c r="C1414" s="177" t="str">
        <f>IFERROR(VLOOKUP(E1414,Data!T:U,2,FALSE),"")</f>
        <v/>
      </c>
    </row>
    <row r="1415" spans="3:3" x14ac:dyDescent="0.3">
      <c r="C1415" s="177" t="str">
        <f>IFERROR(VLOOKUP(E1415,Data!T:U,2,FALSE),"")</f>
        <v/>
      </c>
    </row>
    <row r="1416" spans="3:3" x14ac:dyDescent="0.3">
      <c r="C1416" s="177" t="str">
        <f>IFERROR(VLOOKUP(E1416,Data!T:U,2,FALSE),"")</f>
        <v/>
      </c>
    </row>
    <row r="1417" spans="3:3" x14ac:dyDescent="0.3">
      <c r="C1417" s="177" t="str">
        <f>IFERROR(VLOOKUP(E1417,Data!T:U,2,FALSE),"")</f>
        <v/>
      </c>
    </row>
    <row r="1418" spans="3:3" x14ac:dyDescent="0.3">
      <c r="C1418" s="177" t="str">
        <f>IFERROR(VLOOKUP(E1418,Data!T:U,2,FALSE),"")</f>
        <v/>
      </c>
    </row>
    <row r="1419" spans="3:3" x14ac:dyDescent="0.3">
      <c r="C1419" s="177" t="str">
        <f>IFERROR(VLOOKUP(E1419,Data!T:U,2,FALSE),"")</f>
        <v/>
      </c>
    </row>
    <row r="1420" spans="3:3" x14ac:dyDescent="0.3">
      <c r="C1420" s="177" t="str">
        <f>IFERROR(VLOOKUP(E1420,Data!T:U,2,FALSE),"")</f>
        <v/>
      </c>
    </row>
    <row r="1421" spans="3:3" x14ac:dyDescent="0.3">
      <c r="C1421" s="177" t="str">
        <f>IFERROR(VLOOKUP(E1421,Data!T:U,2,FALSE),"")</f>
        <v/>
      </c>
    </row>
    <row r="1422" spans="3:3" x14ac:dyDescent="0.3">
      <c r="C1422" s="177" t="str">
        <f>IFERROR(VLOOKUP(E1422,Data!T:U,2,FALSE),"")</f>
        <v/>
      </c>
    </row>
    <row r="1423" spans="3:3" x14ac:dyDescent="0.3">
      <c r="C1423" s="177" t="str">
        <f>IFERROR(VLOOKUP(E1423,Data!T:U,2,FALSE),"")</f>
        <v/>
      </c>
    </row>
    <row r="1424" spans="3:3" x14ac:dyDescent="0.3">
      <c r="C1424" s="177" t="str">
        <f>IFERROR(VLOOKUP(E1424,Data!T:U,2,FALSE),"")</f>
        <v/>
      </c>
    </row>
    <row r="1425" spans="3:3" x14ac:dyDescent="0.3">
      <c r="C1425" s="177" t="str">
        <f>IFERROR(VLOOKUP(E1425,Data!T:U,2,FALSE),"")</f>
        <v/>
      </c>
    </row>
    <row r="1426" spans="3:3" x14ac:dyDescent="0.3">
      <c r="C1426" s="177" t="str">
        <f>IFERROR(VLOOKUP(E1426,Data!T:U,2,FALSE),"")</f>
        <v/>
      </c>
    </row>
    <row r="1427" spans="3:3" x14ac:dyDescent="0.3">
      <c r="C1427" s="177" t="str">
        <f>IFERROR(VLOOKUP(E1427,Data!T:U,2,FALSE),"")</f>
        <v/>
      </c>
    </row>
    <row r="1428" spans="3:3" x14ac:dyDescent="0.3">
      <c r="C1428" s="177" t="str">
        <f>IFERROR(VLOOKUP(E1428,Data!T:U,2,FALSE),"")</f>
        <v/>
      </c>
    </row>
    <row r="1429" spans="3:3" x14ac:dyDescent="0.3">
      <c r="C1429" s="177" t="str">
        <f>IFERROR(VLOOKUP(E1429,Data!T:U,2,FALSE),"")</f>
        <v/>
      </c>
    </row>
    <row r="1430" spans="3:3" x14ac:dyDescent="0.3">
      <c r="C1430" s="177" t="str">
        <f>IFERROR(VLOOKUP(E1430,Data!T:U,2,FALSE),"")</f>
        <v/>
      </c>
    </row>
    <row r="1431" spans="3:3" x14ac:dyDescent="0.3">
      <c r="C1431" s="177" t="str">
        <f>IFERROR(VLOOKUP(E1431,Data!T:U,2,FALSE),"")</f>
        <v/>
      </c>
    </row>
    <row r="1432" spans="3:3" x14ac:dyDescent="0.3">
      <c r="C1432" s="177" t="str">
        <f>IFERROR(VLOOKUP(E1432,Data!T:U,2,FALSE),"")</f>
        <v/>
      </c>
    </row>
    <row r="1433" spans="3:3" x14ac:dyDescent="0.3">
      <c r="C1433" s="177" t="str">
        <f>IFERROR(VLOOKUP(E1433,Data!T:U,2,FALSE),"")</f>
        <v/>
      </c>
    </row>
    <row r="1434" spans="3:3" x14ac:dyDescent="0.3">
      <c r="C1434" s="177" t="str">
        <f>IFERROR(VLOOKUP(E1434,Data!T:U,2,FALSE),"")</f>
        <v/>
      </c>
    </row>
    <row r="1435" spans="3:3" x14ac:dyDescent="0.3">
      <c r="C1435" s="177" t="str">
        <f>IFERROR(VLOOKUP(E1435,Data!T:U,2,FALSE),"")</f>
        <v/>
      </c>
    </row>
    <row r="1436" spans="3:3" x14ac:dyDescent="0.3">
      <c r="C1436" s="177" t="str">
        <f>IFERROR(VLOOKUP(E1436,Data!T:U,2,FALSE),"")</f>
        <v/>
      </c>
    </row>
    <row r="1437" spans="3:3" x14ac:dyDescent="0.3">
      <c r="C1437" s="177" t="str">
        <f>IFERROR(VLOOKUP(E1437,Data!T:U,2,FALSE),"")</f>
        <v/>
      </c>
    </row>
    <row r="1438" spans="3:3" x14ac:dyDescent="0.3">
      <c r="C1438" s="177" t="str">
        <f>IFERROR(VLOOKUP(E1438,Data!T:U,2,FALSE),"")</f>
        <v/>
      </c>
    </row>
    <row r="1439" spans="3:3" x14ac:dyDescent="0.3">
      <c r="C1439" s="177" t="str">
        <f>IFERROR(VLOOKUP(E1439,Data!T:U,2,FALSE),"")</f>
        <v/>
      </c>
    </row>
    <row r="1440" spans="3:3" x14ac:dyDescent="0.3">
      <c r="C1440" s="177" t="str">
        <f>IFERROR(VLOOKUP(E1440,Data!T:U,2,FALSE),"")</f>
        <v/>
      </c>
    </row>
    <row r="1441" spans="3:3" x14ac:dyDescent="0.3">
      <c r="C1441" s="177" t="str">
        <f>IFERROR(VLOOKUP(E1441,Data!T:U,2,FALSE),"")</f>
        <v/>
      </c>
    </row>
    <row r="1442" spans="3:3" x14ac:dyDescent="0.3">
      <c r="C1442" s="177" t="str">
        <f>IFERROR(VLOOKUP(E1442,Data!T:U,2,FALSE),"")</f>
        <v/>
      </c>
    </row>
    <row r="1443" spans="3:3" x14ac:dyDescent="0.3">
      <c r="C1443" s="177" t="str">
        <f>IFERROR(VLOOKUP(E1443,Data!T:U,2,FALSE),"")</f>
        <v/>
      </c>
    </row>
    <row r="1444" spans="3:3" x14ac:dyDescent="0.3">
      <c r="C1444" s="177" t="str">
        <f>IFERROR(VLOOKUP(E1444,Data!T:U,2,FALSE),"")</f>
        <v/>
      </c>
    </row>
    <row r="1445" spans="3:3" x14ac:dyDescent="0.3">
      <c r="C1445" s="177" t="str">
        <f>IFERROR(VLOOKUP(E1445,Data!T:U,2,FALSE),"")</f>
        <v/>
      </c>
    </row>
    <row r="1446" spans="3:3" x14ac:dyDescent="0.3">
      <c r="C1446" s="177" t="str">
        <f>IFERROR(VLOOKUP(E1446,Data!T:U,2,FALSE),"")</f>
        <v/>
      </c>
    </row>
    <row r="1447" spans="3:3" x14ac:dyDescent="0.3">
      <c r="C1447" s="177" t="str">
        <f>IFERROR(VLOOKUP(E1447,Data!T:U,2,FALSE),"")</f>
        <v/>
      </c>
    </row>
    <row r="1448" spans="3:3" x14ac:dyDescent="0.3">
      <c r="C1448" s="177" t="str">
        <f>IFERROR(VLOOKUP(E1448,Data!T:U,2,FALSE),"")</f>
        <v/>
      </c>
    </row>
    <row r="1449" spans="3:3" x14ac:dyDescent="0.3">
      <c r="C1449" s="177" t="str">
        <f>IFERROR(VLOOKUP(E1449,Data!T:U,2,FALSE),"")</f>
        <v/>
      </c>
    </row>
    <row r="1450" spans="3:3" x14ac:dyDescent="0.3">
      <c r="C1450" s="177" t="str">
        <f>IFERROR(VLOOKUP(E1450,Data!T:U,2,FALSE),"")</f>
        <v/>
      </c>
    </row>
    <row r="1451" spans="3:3" x14ac:dyDescent="0.3">
      <c r="C1451" s="177" t="str">
        <f>IFERROR(VLOOKUP(E1451,Data!T:U,2,FALSE),"")</f>
        <v/>
      </c>
    </row>
    <row r="1452" spans="3:3" x14ac:dyDescent="0.3">
      <c r="C1452" s="177" t="str">
        <f>IFERROR(VLOOKUP(E1452,Data!T:U,2,FALSE),"")</f>
        <v/>
      </c>
    </row>
    <row r="1453" spans="3:3" x14ac:dyDescent="0.3">
      <c r="C1453" s="177" t="str">
        <f>IFERROR(VLOOKUP(E1453,Data!T:U,2,FALSE),"")</f>
        <v/>
      </c>
    </row>
    <row r="1454" spans="3:3" x14ac:dyDescent="0.3">
      <c r="C1454" s="177" t="str">
        <f>IFERROR(VLOOKUP(E1454,Data!T:U,2,FALSE),"")</f>
        <v/>
      </c>
    </row>
    <row r="1455" spans="3:3" x14ac:dyDescent="0.3">
      <c r="C1455" s="177" t="str">
        <f>IFERROR(VLOOKUP(E1455,Data!T:U,2,FALSE),"")</f>
        <v/>
      </c>
    </row>
    <row r="1456" spans="3:3" x14ac:dyDescent="0.3">
      <c r="C1456" s="177" t="str">
        <f>IFERROR(VLOOKUP(E1456,Data!T:U,2,FALSE),"")</f>
        <v/>
      </c>
    </row>
    <row r="1457" spans="3:3" x14ac:dyDescent="0.3">
      <c r="C1457" s="177" t="str">
        <f>IFERROR(VLOOKUP(E1457,Data!T:U,2,FALSE),"")</f>
        <v/>
      </c>
    </row>
    <row r="1458" spans="3:3" x14ac:dyDescent="0.3">
      <c r="C1458" s="177" t="str">
        <f>IFERROR(VLOOKUP(E1458,Data!T:U,2,FALSE),"")</f>
        <v/>
      </c>
    </row>
    <row r="1459" spans="3:3" x14ac:dyDescent="0.3">
      <c r="C1459" s="177" t="str">
        <f>IFERROR(VLOOKUP(E1459,Data!T:U,2,FALSE),"")</f>
        <v/>
      </c>
    </row>
    <row r="1460" spans="3:3" x14ac:dyDescent="0.3">
      <c r="C1460" s="177" t="str">
        <f>IFERROR(VLOOKUP(E1460,Data!T:U,2,FALSE),"")</f>
        <v/>
      </c>
    </row>
    <row r="1461" spans="3:3" x14ac:dyDescent="0.3">
      <c r="C1461" s="177" t="str">
        <f>IFERROR(VLOOKUP(E1461,Data!T:U,2,FALSE),"")</f>
        <v/>
      </c>
    </row>
    <row r="1462" spans="3:3" x14ac:dyDescent="0.3">
      <c r="C1462" s="177" t="str">
        <f>IFERROR(VLOOKUP(E1462,Data!T:U,2,FALSE),"")</f>
        <v/>
      </c>
    </row>
    <row r="1463" spans="3:3" x14ac:dyDescent="0.3">
      <c r="C1463" s="177" t="str">
        <f>IFERROR(VLOOKUP(E1463,Data!T:U,2,FALSE),"")</f>
        <v/>
      </c>
    </row>
    <row r="1464" spans="3:3" x14ac:dyDescent="0.3">
      <c r="C1464" s="177" t="str">
        <f>IFERROR(VLOOKUP(E1464,Data!T:U,2,FALSE),"")</f>
        <v/>
      </c>
    </row>
    <row r="1465" spans="3:3" x14ac:dyDescent="0.3">
      <c r="C1465" s="177" t="str">
        <f>IFERROR(VLOOKUP(E1465,Data!T:U,2,FALSE),"")</f>
        <v/>
      </c>
    </row>
    <row r="1466" spans="3:3" x14ac:dyDescent="0.3">
      <c r="C1466" s="177" t="str">
        <f>IFERROR(VLOOKUP(E1466,Data!T:U,2,FALSE),"")</f>
        <v/>
      </c>
    </row>
    <row r="1467" spans="3:3" x14ac:dyDescent="0.3">
      <c r="C1467" s="177" t="str">
        <f>IFERROR(VLOOKUP(E1467,Data!T:U,2,FALSE),"")</f>
        <v/>
      </c>
    </row>
    <row r="1468" spans="3:3" x14ac:dyDescent="0.3">
      <c r="C1468" s="177" t="str">
        <f>IFERROR(VLOOKUP(E1468,Data!T:U,2,FALSE),"")</f>
        <v/>
      </c>
    </row>
    <row r="1469" spans="3:3" x14ac:dyDescent="0.3">
      <c r="C1469" s="177" t="str">
        <f>IFERROR(VLOOKUP(E1469,Data!T:U,2,FALSE),"")</f>
        <v/>
      </c>
    </row>
    <row r="1470" spans="3:3" x14ac:dyDescent="0.3">
      <c r="C1470" s="177" t="str">
        <f>IFERROR(VLOOKUP(E1470,Data!T:U,2,FALSE),"")</f>
        <v/>
      </c>
    </row>
    <row r="1471" spans="3:3" x14ac:dyDescent="0.3">
      <c r="C1471" s="177" t="str">
        <f>IFERROR(VLOOKUP(E1471,Data!T:U,2,FALSE),"")</f>
        <v/>
      </c>
    </row>
    <row r="1472" spans="3:3" x14ac:dyDescent="0.3">
      <c r="C1472" s="177" t="str">
        <f>IFERROR(VLOOKUP(E1472,Data!T:U,2,FALSE),"")</f>
        <v/>
      </c>
    </row>
    <row r="1473" spans="3:3" x14ac:dyDescent="0.3">
      <c r="C1473" s="177" t="str">
        <f>IFERROR(VLOOKUP(E1473,Data!T:U,2,FALSE),"")</f>
        <v/>
      </c>
    </row>
    <row r="1474" spans="3:3" x14ac:dyDescent="0.3">
      <c r="C1474" s="177" t="str">
        <f>IFERROR(VLOOKUP(E1474,Data!T:U,2,FALSE),"")</f>
        <v/>
      </c>
    </row>
    <row r="1475" spans="3:3" x14ac:dyDescent="0.3">
      <c r="C1475" s="177" t="str">
        <f>IFERROR(VLOOKUP(E1475,Data!T:U,2,FALSE),"")</f>
        <v/>
      </c>
    </row>
    <row r="1476" spans="3:3" x14ac:dyDescent="0.3">
      <c r="C1476" s="177" t="str">
        <f>IFERROR(VLOOKUP(E1476,Data!T:U,2,FALSE),"")</f>
        <v/>
      </c>
    </row>
    <row r="1477" spans="3:3" x14ac:dyDescent="0.3">
      <c r="C1477" s="177" t="str">
        <f>IFERROR(VLOOKUP(E1477,Data!T:U,2,FALSE),"")</f>
        <v/>
      </c>
    </row>
    <row r="1478" spans="3:3" x14ac:dyDescent="0.3">
      <c r="C1478" s="177" t="str">
        <f>IFERROR(VLOOKUP(E1478,Data!T:U,2,FALSE),"")</f>
        <v/>
      </c>
    </row>
    <row r="1479" spans="3:3" x14ac:dyDescent="0.3">
      <c r="C1479" s="177" t="str">
        <f>IFERROR(VLOOKUP(E1479,Data!T:U,2,FALSE),"")</f>
        <v/>
      </c>
    </row>
    <row r="1480" spans="3:3" x14ac:dyDescent="0.3">
      <c r="C1480" s="177" t="str">
        <f>IFERROR(VLOOKUP(E1480,Data!T:U,2,FALSE),"")</f>
        <v/>
      </c>
    </row>
    <row r="1481" spans="3:3" x14ac:dyDescent="0.3">
      <c r="C1481" s="177" t="str">
        <f>IFERROR(VLOOKUP(E1481,Data!T:U,2,FALSE),"")</f>
        <v/>
      </c>
    </row>
    <row r="1482" spans="3:3" x14ac:dyDescent="0.3">
      <c r="C1482" s="177" t="str">
        <f>IFERROR(VLOOKUP(E1482,Data!T:U,2,FALSE),"")</f>
        <v/>
      </c>
    </row>
    <row r="1483" spans="3:3" x14ac:dyDescent="0.3">
      <c r="C1483" s="177" t="str">
        <f>IFERROR(VLOOKUP(E1483,Data!T:U,2,FALSE),"")</f>
        <v/>
      </c>
    </row>
    <row r="1484" spans="3:3" x14ac:dyDescent="0.3">
      <c r="C1484" s="177" t="str">
        <f>IFERROR(VLOOKUP(E1484,Data!T:U,2,FALSE),"")</f>
        <v/>
      </c>
    </row>
    <row r="1485" spans="3:3" x14ac:dyDescent="0.3">
      <c r="C1485" s="177" t="str">
        <f>IFERROR(VLOOKUP(E1485,Data!T:U,2,FALSE),"")</f>
        <v/>
      </c>
    </row>
    <row r="1486" spans="3:3" x14ac:dyDescent="0.3">
      <c r="C1486" s="177" t="str">
        <f>IFERROR(VLOOKUP(E1486,Data!T:U,2,FALSE),"")</f>
        <v/>
      </c>
    </row>
    <row r="1487" spans="3:3" x14ac:dyDescent="0.3">
      <c r="C1487" s="177" t="str">
        <f>IFERROR(VLOOKUP(E1487,Data!T:U,2,FALSE),"")</f>
        <v/>
      </c>
    </row>
    <row r="1488" spans="3:3" x14ac:dyDescent="0.3">
      <c r="C1488" s="177" t="str">
        <f>IFERROR(VLOOKUP(E1488,Data!T:U,2,FALSE),"")</f>
        <v/>
      </c>
    </row>
    <row r="1489" spans="3:3" x14ac:dyDescent="0.3">
      <c r="C1489" s="177" t="str">
        <f>IFERROR(VLOOKUP(E1489,Data!T:U,2,FALSE),"")</f>
        <v/>
      </c>
    </row>
    <row r="1490" spans="3:3" x14ac:dyDescent="0.3">
      <c r="C1490" s="177" t="str">
        <f>IFERROR(VLOOKUP(E1490,Data!T:U,2,FALSE),"")</f>
        <v/>
      </c>
    </row>
    <row r="1491" spans="3:3" x14ac:dyDescent="0.3">
      <c r="C1491" s="177" t="str">
        <f>IFERROR(VLOOKUP(E1491,Data!T:U,2,FALSE),"")</f>
        <v/>
      </c>
    </row>
    <row r="1492" spans="3:3" x14ac:dyDescent="0.3">
      <c r="C1492" s="177" t="str">
        <f>IFERROR(VLOOKUP(E1492,Data!T:U,2,FALSE),"")</f>
        <v/>
      </c>
    </row>
    <row r="1493" spans="3:3" x14ac:dyDescent="0.3">
      <c r="C1493" s="177" t="str">
        <f>IFERROR(VLOOKUP(E1493,Data!T:U,2,FALSE),"")</f>
        <v/>
      </c>
    </row>
    <row r="1494" spans="3:3" x14ac:dyDescent="0.3">
      <c r="C1494" s="177" t="str">
        <f>IFERROR(VLOOKUP(E1494,Data!T:U,2,FALSE),"")</f>
        <v/>
      </c>
    </row>
    <row r="1495" spans="3:3" x14ac:dyDescent="0.3">
      <c r="C1495" s="177" t="str">
        <f>IFERROR(VLOOKUP(E1495,Data!T:U,2,FALSE),"")</f>
        <v/>
      </c>
    </row>
    <row r="1496" spans="3:3" x14ac:dyDescent="0.3">
      <c r="C1496" s="177" t="str">
        <f>IFERROR(VLOOKUP(E1496,Data!T:U,2,FALSE),"")</f>
        <v/>
      </c>
    </row>
    <row r="1497" spans="3:3" x14ac:dyDescent="0.3">
      <c r="C1497" s="177" t="str">
        <f>IFERROR(VLOOKUP(E1497,Data!T:U,2,FALSE),"")</f>
        <v/>
      </c>
    </row>
    <row r="1498" spans="3:3" x14ac:dyDescent="0.3">
      <c r="C1498" s="177" t="str">
        <f>IFERROR(VLOOKUP(E1498,Data!T:U,2,FALSE),"")</f>
        <v/>
      </c>
    </row>
    <row r="1499" spans="3:3" x14ac:dyDescent="0.3">
      <c r="C1499" s="177" t="str">
        <f>IFERROR(VLOOKUP(E1499,Data!T:U,2,FALSE),"")</f>
        <v/>
      </c>
    </row>
    <row r="1500" spans="3:3" x14ac:dyDescent="0.3">
      <c r="C1500" s="177" t="str">
        <f>IFERROR(VLOOKUP(E1500,Data!T:U,2,FALSE),"")</f>
        <v/>
      </c>
    </row>
    <row r="1501" spans="3:3" x14ac:dyDescent="0.3">
      <c r="C1501" s="177" t="str">
        <f>IFERROR(VLOOKUP(E1501,Data!T:U,2,FALSE),"")</f>
        <v/>
      </c>
    </row>
    <row r="1502" spans="3:3" x14ac:dyDescent="0.3">
      <c r="C1502" s="177" t="str">
        <f>IFERROR(VLOOKUP(E1502,Data!T:U,2,FALSE),"")</f>
        <v/>
      </c>
    </row>
    <row r="1503" spans="3:3" x14ac:dyDescent="0.3">
      <c r="C1503" s="177" t="str">
        <f>IFERROR(VLOOKUP(E1503,Data!T:U,2,FALSE),"")</f>
        <v/>
      </c>
    </row>
    <row r="1504" spans="3:3" x14ac:dyDescent="0.3">
      <c r="C1504" s="177" t="str">
        <f>IFERROR(VLOOKUP(E1504,Data!T:U,2,FALSE),"")</f>
        <v/>
      </c>
    </row>
    <row r="1505" spans="3:3" x14ac:dyDescent="0.3">
      <c r="C1505" s="177" t="str">
        <f>IFERROR(VLOOKUP(E1505,Data!T:U,2,FALSE),"")</f>
        <v/>
      </c>
    </row>
    <row r="1506" spans="3:3" x14ac:dyDescent="0.3">
      <c r="C1506" s="177" t="str">
        <f>IFERROR(VLOOKUP(E1506,Data!T:U,2,FALSE),"")</f>
        <v/>
      </c>
    </row>
    <row r="1507" spans="3:3" x14ac:dyDescent="0.3">
      <c r="C1507" s="177" t="str">
        <f>IFERROR(VLOOKUP(E1507,Data!T:U,2,FALSE),"")</f>
        <v/>
      </c>
    </row>
    <row r="1508" spans="3:3" x14ac:dyDescent="0.3">
      <c r="C1508" s="177" t="str">
        <f>IFERROR(VLOOKUP(E1508,Data!T:U,2,FALSE),"")</f>
        <v/>
      </c>
    </row>
    <row r="1509" spans="3:3" x14ac:dyDescent="0.3">
      <c r="C1509" s="177" t="str">
        <f>IFERROR(VLOOKUP(E1509,Data!T:U,2,FALSE),"")</f>
        <v/>
      </c>
    </row>
    <row r="1510" spans="3:3" x14ac:dyDescent="0.3">
      <c r="C1510" s="177" t="str">
        <f>IFERROR(VLOOKUP(E1510,Data!T:U,2,FALSE),"")</f>
        <v/>
      </c>
    </row>
    <row r="1511" spans="3:3" x14ac:dyDescent="0.3">
      <c r="C1511" s="177" t="str">
        <f>IFERROR(VLOOKUP(E1511,Data!T:U,2,FALSE),"")</f>
        <v/>
      </c>
    </row>
    <row r="1512" spans="3:3" x14ac:dyDescent="0.3">
      <c r="C1512" s="177" t="str">
        <f>IFERROR(VLOOKUP(E1512,Data!T:U,2,FALSE),"")</f>
        <v/>
      </c>
    </row>
    <row r="1513" spans="3:3" x14ac:dyDescent="0.3">
      <c r="C1513" s="177" t="str">
        <f>IFERROR(VLOOKUP(E1513,Data!T:U,2,FALSE),"")</f>
        <v/>
      </c>
    </row>
    <row r="1514" spans="3:3" x14ac:dyDescent="0.3">
      <c r="C1514" s="177" t="str">
        <f>IFERROR(VLOOKUP(E1514,Data!T:U,2,FALSE),"")</f>
        <v/>
      </c>
    </row>
    <row r="1515" spans="3:3" x14ac:dyDescent="0.3">
      <c r="C1515" s="177" t="str">
        <f>IFERROR(VLOOKUP(E1515,Data!T:U,2,FALSE),"")</f>
        <v/>
      </c>
    </row>
    <row r="1516" spans="3:3" x14ac:dyDescent="0.3">
      <c r="C1516" s="177" t="str">
        <f>IFERROR(VLOOKUP(E1516,Data!T:U,2,FALSE),"")</f>
        <v/>
      </c>
    </row>
    <row r="1517" spans="3:3" x14ac:dyDescent="0.3">
      <c r="C1517" s="177" t="str">
        <f>IFERROR(VLOOKUP(E1517,Data!T:U,2,FALSE),"")</f>
        <v/>
      </c>
    </row>
    <row r="1518" spans="3:3" x14ac:dyDescent="0.3">
      <c r="C1518" s="177" t="str">
        <f>IFERROR(VLOOKUP(E1518,Data!T:U,2,FALSE),"")</f>
        <v/>
      </c>
    </row>
    <row r="1519" spans="3:3" x14ac:dyDescent="0.3">
      <c r="C1519" s="177" t="str">
        <f>IFERROR(VLOOKUP(E1519,Data!T:U,2,FALSE),"")</f>
        <v/>
      </c>
    </row>
    <row r="1520" spans="3:3" x14ac:dyDescent="0.3">
      <c r="C1520" s="177" t="str">
        <f>IFERROR(VLOOKUP(E1520,Data!T:U,2,FALSE),"")</f>
        <v/>
      </c>
    </row>
    <row r="1521" spans="3:3" x14ac:dyDescent="0.3">
      <c r="C1521" s="177" t="str">
        <f>IFERROR(VLOOKUP(E1521,Data!T:U,2,FALSE),"")</f>
        <v/>
      </c>
    </row>
    <row r="1522" spans="3:3" x14ac:dyDescent="0.3">
      <c r="C1522" s="177" t="str">
        <f>IFERROR(VLOOKUP(E1522,Data!T:U,2,FALSE),"")</f>
        <v/>
      </c>
    </row>
    <row r="1523" spans="3:3" x14ac:dyDescent="0.3">
      <c r="C1523" s="177" t="str">
        <f>IFERROR(VLOOKUP(E1523,Data!T:U,2,FALSE),"")</f>
        <v/>
      </c>
    </row>
    <row r="1524" spans="3:3" x14ac:dyDescent="0.3">
      <c r="C1524" s="177" t="str">
        <f>IFERROR(VLOOKUP(E1524,Data!T:U,2,FALSE),"")</f>
        <v/>
      </c>
    </row>
    <row r="1525" spans="3:3" x14ac:dyDescent="0.3">
      <c r="C1525" s="177" t="str">
        <f>IFERROR(VLOOKUP(E1525,Data!T:U,2,FALSE),"")</f>
        <v/>
      </c>
    </row>
    <row r="1526" spans="3:3" x14ac:dyDescent="0.3">
      <c r="C1526" s="177" t="str">
        <f>IFERROR(VLOOKUP(E1526,Data!T:U,2,FALSE),"")</f>
        <v/>
      </c>
    </row>
    <row r="1527" spans="3:3" x14ac:dyDescent="0.3">
      <c r="C1527" s="177" t="str">
        <f>IFERROR(VLOOKUP(E1527,Data!T:U,2,FALSE),"")</f>
        <v/>
      </c>
    </row>
    <row r="1528" spans="3:3" x14ac:dyDescent="0.3">
      <c r="C1528" s="177" t="str">
        <f>IFERROR(VLOOKUP(E1528,Data!T:U,2,FALSE),"")</f>
        <v/>
      </c>
    </row>
    <row r="1529" spans="3:3" x14ac:dyDescent="0.3">
      <c r="C1529" s="177" t="str">
        <f>IFERROR(VLOOKUP(E1529,Data!T:U,2,FALSE),"")</f>
        <v/>
      </c>
    </row>
    <row r="1530" spans="3:3" x14ac:dyDescent="0.3">
      <c r="C1530" s="177" t="str">
        <f>IFERROR(VLOOKUP(E1530,Data!T:U,2,FALSE),"")</f>
        <v/>
      </c>
    </row>
    <row r="1531" spans="3:3" x14ac:dyDescent="0.3">
      <c r="C1531" s="177" t="str">
        <f>IFERROR(VLOOKUP(E1531,Data!T:U,2,FALSE),"")</f>
        <v/>
      </c>
    </row>
    <row r="1532" spans="3:3" x14ac:dyDescent="0.3">
      <c r="C1532" s="177" t="str">
        <f>IFERROR(VLOOKUP(E1532,Data!T:U,2,FALSE),"")</f>
        <v/>
      </c>
    </row>
    <row r="1533" spans="3:3" x14ac:dyDescent="0.3">
      <c r="C1533" s="177" t="str">
        <f>IFERROR(VLOOKUP(E1533,Data!T:U,2,FALSE),"")</f>
        <v/>
      </c>
    </row>
    <row r="1534" spans="3:3" x14ac:dyDescent="0.3">
      <c r="C1534" s="177" t="str">
        <f>IFERROR(VLOOKUP(E1534,Data!T:U,2,FALSE),"")</f>
        <v/>
      </c>
    </row>
    <row r="1535" spans="3:3" x14ac:dyDescent="0.3">
      <c r="C1535" s="177" t="str">
        <f>IFERROR(VLOOKUP(E1535,Data!T:U,2,FALSE),"")</f>
        <v/>
      </c>
    </row>
    <row r="1536" spans="3:3" x14ac:dyDescent="0.3">
      <c r="C1536" s="177" t="str">
        <f>IFERROR(VLOOKUP(E1536,Data!T:U,2,FALSE),"")</f>
        <v/>
      </c>
    </row>
    <row r="1537" spans="3:3" x14ac:dyDescent="0.3">
      <c r="C1537" s="177" t="str">
        <f>IFERROR(VLOOKUP(E1537,Data!T:U,2,FALSE),"")</f>
        <v/>
      </c>
    </row>
    <row r="1538" spans="3:3" x14ac:dyDescent="0.3">
      <c r="C1538" s="177" t="str">
        <f>IFERROR(VLOOKUP(E1538,Data!T:U,2,FALSE),"")</f>
        <v/>
      </c>
    </row>
    <row r="1539" spans="3:3" x14ac:dyDescent="0.3">
      <c r="C1539" s="177" t="str">
        <f>IFERROR(VLOOKUP(E1539,Data!T:U,2,FALSE),"")</f>
        <v/>
      </c>
    </row>
    <row r="1540" spans="3:3" x14ac:dyDescent="0.3">
      <c r="C1540" s="177" t="str">
        <f>IFERROR(VLOOKUP(E1540,Data!T:U,2,FALSE),"")</f>
        <v/>
      </c>
    </row>
    <row r="1541" spans="3:3" x14ac:dyDescent="0.3">
      <c r="C1541" s="177" t="str">
        <f>IFERROR(VLOOKUP(E1541,Data!T:U,2,FALSE),"")</f>
        <v/>
      </c>
    </row>
    <row r="1542" spans="3:3" x14ac:dyDescent="0.3">
      <c r="C1542" s="177" t="str">
        <f>IFERROR(VLOOKUP(E1542,Data!T:U,2,FALSE),"")</f>
        <v/>
      </c>
    </row>
    <row r="1543" spans="3:3" x14ac:dyDescent="0.3">
      <c r="C1543" s="177" t="str">
        <f>IFERROR(VLOOKUP(E1543,Data!T:U,2,FALSE),"")</f>
        <v/>
      </c>
    </row>
    <row r="1544" spans="3:3" x14ac:dyDescent="0.3">
      <c r="C1544" s="177" t="str">
        <f>IFERROR(VLOOKUP(E1544,Data!T:U,2,FALSE),"")</f>
        <v/>
      </c>
    </row>
    <row r="1545" spans="3:3" x14ac:dyDescent="0.3">
      <c r="C1545" s="177" t="str">
        <f>IFERROR(VLOOKUP(E1545,Data!T:U,2,FALSE),"")</f>
        <v/>
      </c>
    </row>
    <row r="1546" spans="3:3" x14ac:dyDescent="0.3">
      <c r="C1546" s="177" t="str">
        <f>IFERROR(VLOOKUP(E1546,Data!T:U,2,FALSE),"")</f>
        <v/>
      </c>
    </row>
    <row r="1547" spans="3:3" x14ac:dyDescent="0.3">
      <c r="C1547" s="177" t="str">
        <f>IFERROR(VLOOKUP(E1547,Data!T:U,2,FALSE),"")</f>
        <v/>
      </c>
    </row>
    <row r="1548" spans="3:3" x14ac:dyDescent="0.3">
      <c r="C1548" s="177" t="str">
        <f>IFERROR(VLOOKUP(E1548,Data!T:U,2,FALSE),"")</f>
        <v/>
      </c>
    </row>
    <row r="1549" spans="3:3" x14ac:dyDescent="0.3">
      <c r="C1549" s="177" t="str">
        <f>IFERROR(VLOOKUP(E1549,Data!T:U,2,FALSE),"")</f>
        <v/>
      </c>
    </row>
    <row r="1550" spans="3:3" x14ac:dyDescent="0.3">
      <c r="C1550" s="177" t="str">
        <f>IFERROR(VLOOKUP(E1550,Data!T:U,2,FALSE),"")</f>
        <v/>
      </c>
    </row>
    <row r="1551" spans="3:3" x14ac:dyDescent="0.3">
      <c r="C1551" s="177" t="str">
        <f>IFERROR(VLOOKUP(E1551,Data!T:U,2,FALSE),"")</f>
        <v/>
      </c>
    </row>
    <row r="1552" spans="3:3" x14ac:dyDescent="0.3">
      <c r="C1552" s="177" t="str">
        <f>IFERROR(VLOOKUP(E1552,Data!T:U,2,FALSE),"")</f>
        <v/>
      </c>
    </row>
    <row r="1553" spans="3:3" x14ac:dyDescent="0.3">
      <c r="C1553" s="177" t="str">
        <f>IFERROR(VLOOKUP(E1553,Data!T:U,2,FALSE),"")</f>
        <v/>
      </c>
    </row>
    <row r="1554" spans="3:3" x14ac:dyDescent="0.3">
      <c r="C1554" s="177" t="str">
        <f>IFERROR(VLOOKUP(E1554,Data!T:U,2,FALSE),"")</f>
        <v/>
      </c>
    </row>
    <row r="1555" spans="3:3" x14ac:dyDescent="0.3">
      <c r="C1555" s="177" t="str">
        <f>IFERROR(VLOOKUP(E1555,Data!T:U,2,FALSE),"")</f>
        <v/>
      </c>
    </row>
    <row r="1556" spans="3:3" x14ac:dyDescent="0.3">
      <c r="C1556" s="177" t="str">
        <f>IFERROR(VLOOKUP(E1556,Data!T:U,2,FALSE),"")</f>
        <v/>
      </c>
    </row>
    <row r="1557" spans="3:3" x14ac:dyDescent="0.3">
      <c r="C1557" s="177" t="str">
        <f>IFERROR(VLOOKUP(E1557,Data!T:U,2,FALSE),"")</f>
        <v/>
      </c>
    </row>
    <row r="1558" spans="3:3" x14ac:dyDescent="0.3">
      <c r="C1558" s="177" t="str">
        <f>IFERROR(VLOOKUP(E1558,Data!T:U,2,FALSE),"")</f>
        <v/>
      </c>
    </row>
    <row r="1559" spans="3:3" x14ac:dyDescent="0.3">
      <c r="C1559" s="177" t="str">
        <f>IFERROR(VLOOKUP(E1559,Data!T:U,2,FALSE),"")</f>
        <v/>
      </c>
    </row>
    <row r="1560" spans="3:3" x14ac:dyDescent="0.3">
      <c r="C1560" s="177" t="str">
        <f>IFERROR(VLOOKUP(E1560,Data!T:U,2,FALSE),"")</f>
        <v/>
      </c>
    </row>
    <row r="1561" spans="3:3" x14ac:dyDescent="0.3">
      <c r="C1561" s="177" t="str">
        <f>IFERROR(VLOOKUP(E1561,Data!T:U,2,FALSE),"")</f>
        <v/>
      </c>
    </row>
    <row r="1562" spans="3:3" x14ac:dyDescent="0.3">
      <c r="C1562" s="177" t="str">
        <f>IFERROR(VLOOKUP(E1562,Data!T:U,2,FALSE),"")</f>
        <v/>
      </c>
    </row>
    <row r="1563" spans="3:3" x14ac:dyDescent="0.3">
      <c r="C1563" s="177" t="str">
        <f>IFERROR(VLOOKUP(E1563,Data!T:U,2,FALSE),"")</f>
        <v/>
      </c>
    </row>
    <row r="1564" spans="3:3" x14ac:dyDescent="0.3">
      <c r="C1564" s="177" t="str">
        <f>IFERROR(VLOOKUP(E1564,Data!T:U,2,FALSE),"")</f>
        <v/>
      </c>
    </row>
    <row r="1565" spans="3:3" x14ac:dyDescent="0.3">
      <c r="C1565" s="177" t="str">
        <f>IFERROR(VLOOKUP(E1565,Data!T:U,2,FALSE),"")</f>
        <v/>
      </c>
    </row>
    <row r="1566" spans="3:3" x14ac:dyDescent="0.3">
      <c r="C1566" s="177" t="str">
        <f>IFERROR(VLOOKUP(E1566,Data!T:U,2,FALSE),"")</f>
        <v/>
      </c>
    </row>
    <row r="1567" spans="3:3" x14ac:dyDescent="0.3">
      <c r="C1567" s="177" t="str">
        <f>IFERROR(VLOOKUP(E1567,Data!T:U,2,FALSE),"")</f>
        <v/>
      </c>
    </row>
    <row r="1568" spans="3:3" x14ac:dyDescent="0.3">
      <c r="C1568" s="177" t="str">
        <f>IFERROR(VLOOKUP(E1568,Data!T:U,2,FALSE),"")</f>
        <v/>
      </c>
    </row>
    <row r="1569" spans="3:3" x14ac:dyDescent="0.3">
      <c r="C1569" s="177" t="str">
        <f>IFERROR(VLOOKUP(E1569,Data!T:U,2,FALSE),"")</f>
        <v/>
      </c>
    </row>
    <row r="1570" spans="3:3" x14ac:dyDescent="0.3">
      <c r="C1570" s="177" t="str">
        <f>IFERROR(VLOOKUP(E1570,Data!T:U,2,FALSE),"")</f>
        <v/>
      </c>
    </row>
    <row r="1571" spans="3:3" x14ac:dyDescent="0.3">
      <c r="C1571" s="177" t="str">
        <f>IFERROR(VLOOKUP(E1571,Data!T:U,2,FALSE),"")</f>
        <v/>
      </c>
    </row>
    <row r="1572" spans="3:3" x14ac:dyDescent="0.3">
      <c r="C1572" s="177" t="str">
        <f>IFERROR(VLOOKUP(E1572,Data!T:U,2,FALSE),"")</f>
        <v/>
      </c>
    </row>
    <row r="1573" spans="3:3" x14ac:dyDescent="0.3">
      <c r="C1573" s="177" t="str">
        <f>IFERROR(VLOOKUP(E1573,Data!T:U,2,FALSE),"")</f>
        <v/>
      </c>
    </row>
    <row r="1574" spans="3:3" x14ac:dyDescent="0.3">
      <c r="C1574" s="177" t="str">
        <f>IFERROR(VLOOKUP(E1574,Data!T:U,2,FALSE),"")</f>
        <v/>
      </c>
    </row>
    <row r="1575" spans="3:3" x14ac:dyDescent="0.3">
      <c r="C1575" s="177" t="str">
        <f>IFERROR(VLOOKUP(E1575,Data!T:U,2,FALSE),"")</f>
        <v/>
      </c>
    </row>
    <row r="1576" spans="3:3" x14ac:dyDescent="0.3">
      <c r="C1576" s="177" t="str">
        <f>IFERROR(VLOOKUP(E1576,Data!T:U,2,FALSE),"")</f>
        <v/>
      </c>
    </row>
    <row r="1577" spans="3:3" x14ac:dyDescent="0.3">
      <c r="C1577" s="177" t="str">
        <f>IFERROR(VLOOKUP(E1577,Data!T:U,2,FALSE),"")</f>
        <v/>
      </c>
    </row>
    <row r="1578" spans="3:3" x14ac:dyDescent="0.3">
      <c r="C1578" s="177" t="str">
        <f>IFERROR(VLOOKUP(E1578,Data!T:U,2,FALSE),"")</f>
        <v/>
      </c>
    </row>
    <row r="1579" spans="3:3" x14ac:dyDescent="0.3">
      <c r="C1579" s="177" t="str">
        <f>IFERROR(VLOOKUP(E1579,Data!T:U,2,FALSE),"")</f>
        <v/>
      </c>
    </row>
    <row r="1580" spans="3:3" x14ac:dyDescent="0.3">
      <c r="C1580" s="177" t="str">
        <f>IFERROR(VLOOKUP(E1580,Data!T:U,2,FALSE),"")</f>
        <v/>
      </c>
    </row>
    <row r="1581" spans="3:3" x14ac:dyDescent="0.3">
      <c r="C1581" s="177" t="str">
        <f>IFERROR(VLOOKUP(E1581,Data!T:U,2,FALSE),"")</f>
        <v/>
      </c>
    </row>
    <row r="1582" spans="3:3" x14ac:dyDescent="0.3">
      <c r="C1582" s="177" t="str">
        <f>IFERROR(VLOOKUP(E1582,Data!T:U,2,FALSE),"")</f>
        <v/>
      </c>
    </row>
    <row r="1583" spans="3:3" x14ac:dyDescent="0.3">
      <c r="C1583" s="177" t="str">
        <f>IFERROR(VLOOKUP(E1583,Data!T:U,2,FALSE),"")</f>
        <v/>
      </c>
    </row>
    <row r="1584" spans="3:3" x14ac:dyDescent="0.3">
      <c r="C1584" s="177" t="str">
        <f>IFERROR(VLOOKUP(E1584,Data!T:U,2,FALSE),"")</f>
        <v/>
      </c>
    </row>
    <row r="1585" spans="3:3" x14ac:dyDescent="0.3">
      <c r="C1585" s="177" t="str">
        <f>IFERROR(VLOOKUP(E1585,Data!T:U,2,FALSE),"")</f>
        <v/>
      </c>
    </row>
    <row r="1586" spans="3:3" x14ac:dyDescent="0.3">
      <c r="C1586" s="177" t="str">
        <f>IFERROR(VLOOKUP(E1586,Data!T:U,2,FALSE),"")</f>
        <v/>
      </c>
    </row>
    <row r="1587" spans="3:3" x14ac:dyDescent="0.3">
      <c r="C1587" s="177" t="str">
        <f>IFERROR(VLOOKUP(E1587,Data!T:U,2,FALSE),"")</f>
        <v/>
      </c>
    </row>
    <row r="1588" spans="3:3" x14ac:dyDescent="0.3">
      <c r="C1588" s="177" t="str">
        <f>IFERROR(VLOOKUP(E1588,Data!T:U,2,FALSE),"")</f>
        <v/>
      </c>
    </row>
    <row r="1589" spans="3:3" x14ac:dyDescent="0.3">
      <c r="C1589" s="177" t="str">
        <f>IFERROR(VLOOKUP(E1589,Data!T:U,2,FALSE),"")</f>
        <v/>
      </c>
    </row>
    <row r="1590" spans="3:3" x14ac:dyDescent="0.3">
      <c r="C1590" s="177" t="str">
        <f>IFERROR(VLOOKUP(E1590,Data!T:U,2,FALSE),"")</f>
        <v/>
      </c>
    </row>
    <row r="1591" spans="3:3" x14ac:dyDescent="0.3">
      <c r="C1591" s="177" t="str">
        <f>IFERROR(VLOOKUP(E1591,Data!T:U,2,FALSE),"")</f>
        <v/>
      </c>
    </row>
    <row r="1592" spans="3:3" x14ac:dyDescent="0.3">
      <c r="C1592" s="177" t="str">
        <f>IFERROR(VLOOKUP(E1592,Data!T:U,2,FALSE),"")</f>
        <v/>
      </c>
    </row>
    <row r="1593" spans="3:3" x14ac:dyDescent="0.3">
      <c r="C1593" s="177" t="str">
        <f>IFERROR(VLOOKUP(E1593,Data!T:U,2,FALSE),"")</f>
        <v/>
      </c>
    </row>
    <row r="1594" spans="3:3" x14ac:dyDescent="0.3">
      <c r="C1594" s="177" t="str">
        <f>IFERROR(VLOOKUP(E1594,Data!T:U,2,FALSE),"")</f>
        <v/>
      </c>
    </row>
    <row r="1595" spans="3:3" x14ac:dyDescent="0.3">
      <c r="C1595" s="177" t="str">
        <f>IFERROR(VLOOKUP(E1595,Data!T:U,2,FALSE),"")</f>
        <v/>
      </c>
    </row>
    <row r="1596" spans="3:3" x14ac:dyDescent="0.3">
      <c r="C1596" s="177" t="str">
        <f>IFERROR(VLOOKUP(E1596,Data!T:U,2,FALSE),"")</f>
        <v/>
      </c>
    </row>
    <row r="1597" spans="3:3" x14ac:dyDescent="0.3">
      <c r="C1597" s="177" t="str">
        <f>IFERROR(VLOOKUP(E1597,Data!T:U,2,FALSE),"")</f>
        <v/>
      </c>
    </row>
    <row r="1598" spans="3:3" x14ac:dyDescent="0.3">
      <c r="C1598" s="177" t="str">
        <f>IFERROR(VLOOKUP(E1598,Data!T:U,2,FALSE),"")</f>
        <v/>
      </c>
    </row>
    <row r="1599" spans="3:3" x14ac:dyDescent="0.3">
      <c r="C1599" s="177" t="str">
        <f>IFERROR(VLOOKUP(E1599,Data!T:U,2,FALSE),"")</f>
        <v/>
      </c>
    </row>
    <row r="1600" spans="3:3" x14ac:dyDescent="0.3">
      <c r="C1600" s="177" t="str">
        <f>IFERROR(VLOOKUP(E1600,Data!T:U,2,FALSE),"")</f>
        <v/>
      </c>
    </row>
    <row r="1601" spans="3:3" x14ac:dyDescent="0.3">
      <c r="C1601" s="177" t="str">
        <f>IFERROR(VLOOKUP(E1601,Data!T:U,2,FALSE),"")</f>
        <v/>
      </c>
    </row>
    <row r="1602" spans="3:3" x14ac:dyDescent="0.3">
      <c r="C1602" s="177" t="str">
        <f>IFERROR(VLOOKUP(E1602,Data!T:U,2,FALSE),"")</f>
        <v/>
      </c>
    </row>
    <row r="1603" spans="3:3" x14ac:dyDescent="0.3">
      <c r="C1603" s="177" t="str">
        <f>IFERROR(VLOOKUP(E1603,Data!T:U,2,FALSE),"")</f>
        <v/>
      </c>
    </row>
    <row r="1604" spans="3:3" x14ac:dyDescent="0.3">
      <c r="C1604" s="177" t="str">
        <f>IFERROR(VLOOKUP(E1604,Data!T:U,2,FALSE),"")</f>
        <v/>
      </c>
    </row>
    <row r="1605" spans="3:3" x14ac:dyDescent="0.3">
      <c r="C1605" s="177" t="str">
        <f>IFERROR(VLOOKUP(E1605,Data!T:U,2,FALSE),"")</f>
        <v/>
      </c>
    </row>
    <row r="1606" spans="3:3" x14ac:dyDescent="0.3">
      <c r="C1606" s="177" t="str">
        <f>IFERROR(VLOOKUP(E1606,Data!T:U,2,FALSE),"")</f>
        <v/>
      </c>
    </row>
    <row r="1607" spans="3:3" x14ac:dyDescent="0.3">
      <c r="C1607" s="177" t="str">
        <f>IFERROR(VLOOKUP(E1607,Data!T:U,2,FALSE),"")</f>
        <v/>
      </c>
    </row>
    <row r="1608" spans="3:3" x14ac:dyDescent="0.3">
      <c r="C1608" s="177" t="str">
        <f>IFERROR(VLOOKUP(E1608,Data!T:U,2,FALSE),"")</f>
        <v/>
      </c>
    </row>
    <row r="1609" spans="3:3" x14ac:dyDescent="0.3">
      <c r="C1609" s="177" t="str">
        <f>IFERROR(VLOOKUP(E1609,Data!T:U,2,FALSE),"")</f>
        <v/>
      </c>
    </row>
    <row r="1610" spans="3:3" x14ac:dyDescent="0.3">
      <c r="C1610" s="177" t="str">
        <f>IFERROR(VLOOKUP(E1610,Data!T:U,2,FALSE),"")</f>
        <v/>
      </c>
    </row>
    <row r="1611" spans="3:3" x14ac:dyDescent="0.3">
      <c r="C1611" s="177" t="str">
        <f>IFERROR(VLOOKUP(E1611,Data!T:U,2,FALSE),"")</f>
        <v/>
      </c>
    </row>
    <row r="1612" spans="3:3" x14ac:dyDescent="0.3">
      <c r="C1612" s="177" t="str">
        <f>IFERROR(VLOOKUP(E1612,Data!T:U,2,FALSE),"")</f>
        <v/>
      </c>
    </row>
    <row r="1613" spans="3:3" x14ac:dyDescent="0.3">
      <c r="C1613" s="177" t="str">
        <f>IFERROR(VLOOKUP(E1613,Data!T:U,2,FALSE),"")</f>
        <v/>
      </c>
    </row>
    <row r="1614" spans="3:3" x14ac:dyDescent="0.3">
      <c r="C1614" s="177" t="str">
        <f>IFERROR(VLOOKUP(E1614,Data!T:U,2,FALSE),"")</f>
        <v/>
      </c>
    </row>
    <row r="1615" spans="3:3" x14ac:dyDescent="0.3">
      <c r="C1615" s="177" t="str">
        <f>IFERROR(VLOOKUP(E1615,Data!T:U,2,FALSE),"")</f>
        <v/>
      </c>
    </row>
    <row r="1616" spans="3:3" x14ac:dyDescent="0.3">
      <c r="C1616" s="177" t="str">
        <f>IFERROR(VLOOKUP(E1616,Data!T:U,2,FALSE),"")</f>
        <v/>
      </c>
    </row>
    <row r="1617" spans="3:3" x14ac:dyDescent="0.3">
      <c r="C1617" s="177" t="str">
        <f>IFERROR(VLOOKUP(E1617,Data!T:U,2,FALSE),"")</f>
        <v/>
      </c>
    </row>
    <row r="1618" spans="3:3" x14ac:dyDescent="0.3">
      <c r="C1618" s="177" t="str">
        <f>IFERROR(VLOOKUP(E1618,Data!T:U,2,FALSE),"")</f>
        <v/>
      </c>
    </row>
    <row r="1619" spans="3:3" x14ac:dyDescent="0.3">
      <c r="C1619" s="177" t="str">
        <f>IFERROR(VLOOKUP(E1619,Data!T:U,2,FALSE),"")</f>
        <v/>
      </c>
    </row>
    <row r="1620" spans="3:3" x14ac:dyDescent="0.3">
      <c r="C1620" s="177" t="str">
        <f>IFERROR(VLOOKUP(E1620,Data!T:U,2,FALSE),"")</f>
        <v/>
      </c>
    </row>
    <row r="1621" spans="3:3" x14ac:dyDescent="0.3">
      <c r="C1621" s="177" t="str">
        <f>IFERROR(VLOOKUP(E1621,Data!T:U,2,FALSE),"")</f>
        <v/>
      </c>
    </row>
    <row r="1622" spans="3:3" x14ac:dyDescent="0.3">
      <c r="C1622" s="177" t="str">
        <f>IFERROR(VLOOKUP(E1622,Data!T:U,2,FALSE),"")</f>
        <v/>
      </c>
    </row>
    <row r="1623" spans="3:3" x14ac:dyDescent="0.3">
      <c r="C1623" s="177" t="str">
        <f>IFERROR(VLOOKUP(E1623,Data!T:U,2,FALSE),"")</f>
        <v/>
      </c>
    </row>
    <row r="1624" spans="3:3" x14ac:dyDescent="0.3">
      <c r="C1624" s="177" t="str">
        <f>IFERROR(VLOOKUP(E1624,Data!T:U,2,FALSE),"")</f>
        <v/>
      </c>
    </row>
    <row r="1625" spans="3:3" x14ac:dyDescent="0.3">
      <c r="C1625" s="177" t="str">
        <f>IFERROR(VLOOKUP(E1625,Data!T:U,2,FALSE),"")</f>
        <v/>
      </c>
    </row>
    <row r="1626" spans="3:3" x14ac:dyDescent="0.3">
      <c r="C1626" s="177" t="str">
        <f>IFERROR(VLOOKUP(E1626,Data!T:U,2,FALSE),"")</f>
        <v/>
      </c>
    </row>
    <row r="1627" spans="3:3" x14ac:dyDescent="0.3">
      <c r="C1627" s="177" t="str">
        <f>IFERROR(VLOOKUP(E1627,Data!T:U,2,FALSE),"")</f>
        <v/>
      </c>
    </row>
    <row r="1628" spans="3:3" x14ac:dyDescent="0.3">
      <c r="C1628" s="177" t="str">
        <f>IFERROR(VLOOKUP(E1628,Data!T:U,2,FALSE),"")</f>
        <v/>
      </c>
    </row>
    <row r="1629" spans="3:3" x14ac:dyDescent="0.3">
      <c r="C1629" s="177" t="str">
        <f>IFERROR(VLOOKUP(E1629,Data!T:U,2,FALSE),"")</f>
        <v/>
      </c>
    </row>
    <row r="1630" spans="3:3" x14ac:dyDescent="0.3">
      <c r="C1630" s="177" t="str">
        <f>IFERROR(VLOOKUP(E1630,Data!T:U,2,FALSE),"")</f>
        <v/>
      </c>
    </row>
    <row r="1631" spans="3:3" x14ac:dyDescent="0.3">
      <c r="C1631" s="177" t="str">
        <f>IFERROR(VLOOKUP(E1631,Data!T:U,2,FALSE),"")</f>
        <v/>
      </c>
    </row>
    <row r="1632" spans="3:3" x14ac:dyDescent="0.3">
      <c r="C1632" s="177" t="str">
        <f>IFERROR(VLOOKUP(E1632,Data!T:U,2,FALSE),"")</f>
        <v/>
      </c>
    </row>
    <row r="1633" spans="3:3" x14ac:dyDescent="0.3">
      <c r="C1633" s="177" t="str">
        <f>IFERROR(VLOOKUP(E1633,Data!T:U,2,FALSE),"")</f>
        <v/>
      </c>
    </row>
    <row r="1634" spans="3:3" x14ac:dyDescent="0.3">
      <c r="C1634" s="177" t="str">
        <f>IFERROR(VLOOKUP(E1634,Data!T:U,2,FALSE),"")</f>
        <v/>
      </c>
    </row>
    <row r="1635" spans="3:3" x14ac:dyDescent="0.3">
      <c r="C1635" s="177" t="str">
        <f>IFERROR(VLOOKUP(E1635,Data!T:U,2,FALSE),"")</f>
        <v/>
      </c>
    </row>
    <row r="1636" spans="3:3" x14ac:dyDescent="0.3">
      <c r="C1636" s="177" t="str">
        <f>IFERROR(VLOOKUP(E1636,Data!T:U,2,FALSE),"")</f>
        <v/>
      </c>
    </row>
    <row r="1637" spans="3:3" x14ac:dyDescent="0.3">
      <c r="C1637" s="177" t="str">
        <f>IFERROR(VLOOKUP(E1637,Data!T:U,2,FALSE),"")</f>
        <v/>
      </c>
    </row>
    <row r="1638" spans="3:3" x14ac:dyDescent="0.3">
      <c r="C1638" s="177" t="str">
        <f>IFERROR(VLOOKUP(E1638,Data!T:U,2,FALSE),"")</f>
        <v/>
      </c>
    </row>
    <row r="1639" spans="3:3" x14ac:dyDescent="0.3">
      <c r="C1639" s="177" t="str">
        <f>IFERROR(VLOOKUP(E1639,Data!T:U,2,FALSE),"")</f>
        <v/>
      </c>
    </row>
    <row r="1640" spans="3:3" x14ac:dyDescent="0.3">
      <c r="C1640" s="177" t="str">
        <f>IFERROR(VLOOKUP(E1640,Data!T:U,2,FALSE),"")</f>
        <v/>
      </c>
    </row>
    <row r="1641" spans="3:3" x14ac:dyDescent="0.3">
      <c r="C1641" s="177" t="str">
        <f>IFERROR(VLOOKUP(E1641,Data!T:U,2,FALSE),"")</f>
        <v/>
      </c>
    </row>
    <row r="1642" spans="3:3" x14ac:dyDescent="0.3">
      <c r="C1642" s="177" t="str">
        <f>IFERROR(VLOOKUP(E1642,Data!T:U,2,FALSE),"")</f>
        <v/>
      </c>
    </row>
    <row r="1643" spans="3:3" x14ac:dyDescent="0.3">
      <c r="C1643" s="177" t="str">
        <f>IFERROR(VLOOKUP(E1643,Data!T:U,2,FALSE),"")</f>
        <v/>
      </c>
    </row>
    <row r="1644" spans="3:3" x14ac:dyDescent="0.3">
      <c r="C1644" s="177" t="str">
        <f>IFERROR(VLOOKUP(E1644,Data!T:U,2,FALSE),"")</f>
        <v/>
      </c>
    </row>
    <row r="1645" spans="3:3" x14ac:dyDescent="0.3">
      <c r="C1645" s="177" t="str">
        <f>IFERROR(VLOOKUP(E1645,Data!T:U,2,FALSE),"")</f>
        <v/>
      </c>
    </row>
    <row r="1646" spans="3:3" x14ac:dyDescent="0.3">
      <c r="C1646" s="177" t="str">
        <f>IFERROR(VLOOKUP(E1646,Data!T:U,2,FALSE),"")</f>
        <v/>
      </c>
    </row>
    <row r="1647" spans="3:3" x14ac:dyDescent="0.3">
      <c r="C1647" s="177" t="str">
        <f>IFERROR(VLOOKUP(E1647,Data!T:U,2,FALSE),"")</f>
        <v/>
      </c>
    </row>
    <row r="1648" spans="3:3" x14ac:dyDescent="0.3">
      <c r="C1648" s="177" t="str">
        <f>IFERROR(VLOOKUP(E1648,Data!T:U,2,FALSE),"")</f>
        <v/>
      </c>
    </row>
    <row r="1649" spans="3:3" x14ac:dyDescent="0.3">
      <c r="C1649" s="177" t="str">
        <f>IFERROR(VLOOKUP(E1649,Data!T:U,2,FALSE),"")</f>
        <v/>
      </c>
    </row>
    <row r="1650" spans="3:3" x14ac:dyDescent="0.3">
      <c r="C1650" s="177" t="str">
        <f>IFERROR(VLOOKUP(E1650,Data!T:U,2,FALSE),"")</f>
        <v/>
      </c>
    </row>
    <row r="1651" spans="3:3" x14ac:dyDescent="0.3">
      <c r="C1651" s="177" t="str">
        <f>IFERROR(VLOOKUP(E1651,Data!T:U,2,FALSE),"")</f>
        <v/>
      </c>
    </row>
    <row r="1652" spans="3:3" x14ac:dyDescent="0.3">
      <c r="C1652" s="177" t="str">
        <f>IFERROR(VLOOKUP(E1652,Data!T:U,2,FALSE),"")</f>
        <v/>
      </c>
    </row>
    <row r="1653" spans="3:3" x14ac:dyDescent="0.3">
      <c r="C1653" s="177" t="str">
        <f>IFERROR(VLOOKUP(E1653,Data!T:U,2,FALSE),"")</f>
        <v/>
      </c>
    </row>
    <row r="1654" spans="3:3" x14ac:dyDescent="0.3">
      <c r="C1654" s="177" t="str">
        <f>IFERROR(VLOOKUP(E1654,Data!T:U,2,FALSE),"")</f>
        <v/>
      </c>
    </row>
    <row r="1655" spans="3:3" x14ac:dyDescent="0.3">
      <c r="C1655" s="177" t="str">
        <f>IFERROR(VLOOKUP(E1655,Data!T:U,2,FALSE),"")</f>
        <v/>
      </c>
    </row>
    <row r="1656" spans="3:3" x14ac:dyDescent="0.3">
      <c r="C1656" s="177" t="str">
        <f>IFERROR(VLOOKUP(E1656,Data!T:U,2,FALSE),"")</f>
        <v/>
      </c>
    </row>
    <row r="1657" spans="3:3" x14ac:dyDescent="0.3">
      <c r="C1657" s="177" t="str">
        <f>IFERROR(VLOOKUP(E1657,Data!T:U,2,FALSE),"")</f>
        <v/>
      </c>
    </row>
    <row r="1658" spans="3:3" x14ac:dyDescent="0.3">
      <c r="C1658" s="177" t="str">
        <f>IFERROR(VLOOKUP(E1658,Data!T:U,2,FALSE),"")</f>
        <v/>
      </c>
    </row>
    <row r="1659" spans="3:3" x14ac:dyDescent="0.3">
      <c r="C1659" s="177" t="str">
        <f>IFERROR(VLOOKUP(E1659,Data!T:U,2,FALSE),"")</f>
        <v/>
      </c>
    </row>
    <row r="1660" spans="3:3" x14ac:dyDescent="0.3">
      <c r="C1660" s="177" t="str">
        <f>IFERROR(VLOOKUP(E1660,Data!T:U,2,FALSE),"")</f>
        <v/>
      </c>
    </row>
    <row r="1661" spans="3:3" x14ac:dyDescent="0.3">
      <c r="C1661" s="177" t="str">
        <f>IFERROR(VLOOKUP(E1661,Data!T:U,2,FALSE),"")</f>
        <v/>
      </c>
    </row>
    <row r="1662" spans="3:3" x14ac:dyDescent="0.3">
      <c r="C1662" s="177" t="str">
        <f>IFERROR(VLOOKUP(E1662,Data!T:U,2,FALSE),"")</f>
        <v/>
      </c>
    </row>
    <row r="1663" spans="3:3" x14ac:dyDescent="0.3">
      <c r="C1663" s="177" t="str">
        <f>IFERROR(VLOOKUP(E1663,Data!T:U,2,FALSE),"")</f>
        <v/>
      </c>
    </row>
    <row r="1664" spans="3:3" x14ac:dyDescent="0.3">
      <c r="C1664" s="177" t="str">
        <f>IFERROR(VLOOKUP(E1664,Data!T:U,2,FALSE),"")</f>
        <v/>
      </c>
    </row>
    <row r="1665" spans="3:3" x14ac:dyDescent="0.3">
      <c r="C1665" s="177" t="str">
        <f>IFERROR(VLOOKUP(E1665,Data!T:U,2,FALSE),"")</f>
        <v/>
      </c>
    </row>
    <row r="1666" spans="3:3" x14ac:dyDescent="0.3">
      <c r="C1666" s="177" t="str">
        <f>IFERROR(VLOOKUP(E1666,Data!T:U,2,FALSE),"")</f>
        <v/>
      </c>
    </row>
    <row r="1667" spans="3:3" x14ac:dyDescent="0.3">
      <c r="C1667" s="177" t="str">
        <f>IFERROR(VLOOKUP(E1667,Data!T:U,2,FALSE),"")</f>
        <v/>
      </c>
    </row>
    <row r="1668" spans="3:3" x14ac:dyDescent="0.3">
      <c r="C1668" s="177" t="str">
        <f>IFERROR(VLOOKUP(E1668,Data!T:U,2,FALSE),"")</f>
        <v/>
      </c>
    </row>
    <row r="1669" spans="3:3" x14ac:dyDescent="0.3">
      <c r="C1669" s="177" t="str">
        <f>IFERROR(VLOOKUP(E1669,Data!T:U,2,FALSE),"")</f>
        <v/>
      </c>
    </row>
    <row r="1670" spans="3:3" x14ac:dyDescent="0.3">
      <c r="C1670" s="177" t="str">
        <f>IFERROR(VLOOKUP(E1670,Data!T:U,2,FALSE),"")</f>
        <v/>
      </c>
    </row>
    <row r="1671" spans="3:3" x14ac:dyDescent="0.3">
      <c r="C1671" s="177" t="str">
        <f>IFERROR(VLOOKUP(E1671,Data!T:U,2,FALSE),"")</f>
        <v/>
      </c>
    </row>
    <row r="1672" spans="3:3" x14ac:dyDescent="0.3">
      <c r="C1672" s="177" t="str">
        <f>IFERROR(VLOOKUP(E1672,Data!T:U,2,FALSE),"")</f>
        <v/>
      </c>
    </row>
    <row r="1673" spans="3:3" x14ac:dyDescent="0.3">
      <c r="C1673" s="177" t="str">
        <f>IFERROR(VLOOKUP(E1673,Data!T:U,2,FALSE),"")</f>
        <v/>
      </c>
    </row>
    <row r="1674" spans="3:3" x14ac:dyDescent="0.3">
      <c r="C1674" s="177" t="str">
        <f>IFERROR(VLOOKUP(E1674,Data!T:U,2,FALSE),"")</f>
        <v/>
      </c>
    </row>
    <row r="1675" spans="3:3" x14ac:dyDescent="0.3">
      <c r="C1675" s="177" t="str">
        <f>IFERROR(VLOOKUP(E1675,Data!T:U,2,FALSE),"")</f>
        <v/>
      </c>
    </row>
    <row r="1676" spans="3:3" x14ac:dyDescent="0.3">
      <c r="C1676" s="177" t="str">
        <f>IFERROR(VLOOKUP(E1676,Data!T:U,2,FALSE),"")</f>
        <v/>
      </c>
    </row>
    <row r="1677" spans="3:3" x14ac:dyDescent="0.3">
      <c r="C1677" s="177" t="str">
        <f>IFERROR(VLOOKUP(E1677,Data!T:U,2,FALSE),"")</f>
        <v/>
      </c>
    </row>
    <row r="1678" spans="3:3" x14ac:dyDescent="0.3">
      <c r="C1678" s="177" t="str">
        <f>IFERROR(VLOOKUP(E1678,Data!T:U,2,FALSE),"")</f>
        <v/>
      </c>
    </row>
    <row r="1679" spans="3:3" x14ac:dyDescent="0.3">
      <c r="C1679" s="177" t="str">
        <f>IFERROR(VLOOKUP(E1679,Data!T:U,2,FALSE),"")</f>
        <v/>
      </c>
    </row>
    <row r="1680" spans="3:3" x14ac:dyDescent="0.3">
      <c r="C1680" s="177" t="str">
        <f>IFERROR(VLOOKUP(E1680,Data!T:U,2,FALSE),"")</f>
        <v/>
      </c>
    </row>
    <row r="1681" spans="3:3" x14ac:dyDescent="0.3">
      <c r="C1681" s="177" t="str">
        <f>IFERROR(VLOOKUP(E1681,Data!T:U,2,FALSE),"")</f>
        <v/>
      </c>
    </row>
    <row r="1682" spans="3:3" x14ac:dyDescent="0.3">
      <c r="C1682" s="177" t="str">
        <f>IFERROR(VLOOKUP(E1682,Data!T:U,2,FALSE),"")</f>
        <v/>
      </c>
    </row>
    <row r="1683" spans="3:3" x14ac:dyDescent="0.3">
      <c r="C1683" s="177" t="str">
        <f>IFERROR(VLOOKUP(E1683,Data!T:U,2,FALSE),"")</f>
        <v/>
      </c>
    </row>
    <row r="1684" spans="3:3" x14ac:dyDescent="0.3">
      <c r="C1684" s="177" t="str">
        <f>IFERROR(VLOOKUP(E1684,Data!T:U,2,FALSE),"")</f>
        <v/>
      </c>
    </row>
    <row r="1685" spans="3:3" x14ac:dyDescent="0.3">
      <c r="C1685" s="177" t="str">
        <f>IFERROR(VLOOKUP(E1685,Data!T:U,2,FALSE),"")</f>
        <v/>
      </c>
    </row>
    <row r="1686" spans="3:3" x14ac:dyDescent="0.3">
      <c r="C1686" s="177" t="str">
        <f>IFERROR(VLOOKUP(E1686,Data!T:U,2,FALSE),"")</f>
        <v/>
      </c>
    </row>
    <row r="1687" spans="3:3" x14ac:dyDescent="0.3">
      <c r="C1687" s="177" t="str">
        <f>IFERROR(VLOOKUP(E1687,Data!T:U,2,FALSE),"")</f>
        <v/>
      </c>
    </row>
    <row r="1688" spans="3:3" x14ac:dyDescent="0.3">
      <c r="C1688" s="177" t="str">
        <f>IFERROR(VLOOKUP(E1688,Data!T:U,2,FALSE),"")</f>
        <v/>
      </c>
    </row>
    <row r="1689" spans="3:3" x14ac:dyDescent="0.3">
      <c r="C1689" s="177" t="str">
        <f>IFERROR(VLOOKUP(E1689,Data!T:U,2,FALSE),"")</f>
        <v/>
      </c>
    </row>
    <row r="1690" spans="3:3" x14ac:dyDescent="0.3">
      <c r="C1690" s="177" t="str">
        <f>IFERROR(VLOOKUP(E1690,Data!T:U,2,FALSE),"")</f>
        <v/>
      </c>
    </row>
    <row r="1691" spans="3:3" x14ac:dyDescent="0.3">
      <c r="C1691" s="177" t="str">
        <f>IFERROR(VLOOKUP(E1691,Data!T:U,2,FALSE),"")</f>
        <v/>
      </c>
    </row>
    <row r="1692" spans="3:3" x14ac:dyDescent="0.3">
      <c r="C1692" s="177" t="str">
        <f>IFERROR(VLOOKUP(E1692,Data!T:U,2,FALSE),"")</f>
        <v/>
      </c>
    </row>
    <row r="1693" spans="3:3" x14ac:dyDescent="0.3">
      <c r="C1693" s="177" t="str">
        <f>IFERROR(VLOOKUP(E1693,Data!T:U,2,FALSE),"")</f>
        <v/>
      </c>
    </row>
    <row r="1694" spans="3:3" x14ac:dyDescent="0.3">
      <c r="C1694" s="177" t="str">
        <f>IFERROR(VLOOKUP(E1694,Data!T:U,2,FALSE),"")</f>
        <v/>
      </c>
    </row>
    <row r="1695" spans="3:3" x14ac:dyDescent="0.3">
      <c r="C1695" s="177" t="str">
        <f>IFERROR(VLOOKUP(E1695,Data!T:U,2,FALSE),"")</f>
        <v/>
      </c>
    </row>
    <row r="1696" spans="3:3" x14ac:dyDescent="0.3">
      <c r="C1696" s="177" t="str">
        <f>IFERROR(VLOOKUP(E1696,Data!T:U,2,FALSE),"")</f>
        <v/>
      </c>
    </row>
    <row r="1697" spans="3:3" x14ac:dyDescent="0.3">
      <c r="C1697" s="177" t="str">
        <f>IFERROR(VLOOKUP(E1697,Data!T:U,2,FALSE),"")</f>
        <v/>
      </c>
    </row>
    <row r="1698" spans="3:3" x14ac:dyDescent="0.3">
      <c r="C1698" s="177" t="str">
        <f>IFERROR(VLOOKUP(E1698,Data!T:U,2,FALSE),"")</f>
        <v/>
      </c>
    </row>
    <row r="1699" spans="3:3" x14ac:dyDescent="0.3">
      <c r="C1699" s="177" t="str">
        <f>IFERROR(VLOOKUP(E1699,Data!T:U,2,FALSE),"")</f>
        <v/>
      </c>
    </row>
    <row r="1700" spans="3:3" x14ac:dyDescent="0.3">
      <c r="C1700" s="177" t="str">
        <f>IFERROR(VLOOKUP(E1700,Data!T:U,2,FALSE),"")</f>
        <v/>
      </c>
    </row>
    <row r="1701" spans="3:3" x14ac:dyDescent="0.3">
      <c r="C1701" s="177" t="str">
        <f>IFERROR(VLOOKUP(E1701,Data!T:U,2,FALSE),"")</f>
        <v/>
      </c>
    </row>
    <row r="1702" spans="3:3" x14ac:dyDescent="0.3">
      <c r="C1702" s="177" t="str">
        <f>IFERROR(VLOOKUP(E1702,Data!T:U,2,FALSE),"")</f>
        <v/>
      </c>
    </row>
    <row r="1703" spans="3:3" x14ac:dyDescent="0.3">
      <c r="C1703" s="177" t="str">
        <f>IFERROR(VLOOKUP(E1703,Data!T:U,2,FALSE),"")</f>
        <v/>
      </c>
    </row>
    <row r="1704" spans="3:3" x14ac:dyDescent="0.3">
      <c r="C1704" s="177" t="str">
        <f>IFERROR(VLOOKUP(E1704,Data!T:U,2,FALSE),"")</f>
        <v/>
      </c>
    </row>
    <row r="1705" spans="3:3" x14ac:dyDescent="0.3">
      <c r="C1705" s="177" t="str">
        <f>IFERROR(VLOOKUP(E1705,Data!T:U,2,FALSE),"")</f>
        <v/>
      </c>
    </row>
    <row r="1706" spans="3:3" x14ac:dyDescent="0.3">
      <c r="C1706" s="177" t="str">
        <f>IFERROR(VLOOKUP(E1706,Data!T:U,2,FALSE),"")</f>
        <v/>
      </c>
    </row>
    <row r="1707" spans="3:3" x14ac:dyDescent="0.3">
      <c r="C1707" s="177" t="str">
        <f>IFERROR(VLOOKUP(E1707,Data!T:U,2,FALSE),"")</f>
        <v/>
      </c>
    </row>
    <row r="1708" spans="3:3" x14ac:dyDescent="0.3">
      <c r="C1708" s="177" t="str">
        <f>IFERROR(VLOOKUP(E1708,Data!T:U,2,FALSE),"")</f>
        <v/>
      </c>
    </row>
    <row r="1709" spans="3:3" x14ac:dyDescent="0.3">
      <c r="C1709" s="177" t="str">
        <f>IFERROR(VLOOKUP(E1709,Data!T:U,2,FALSE),"")</f>
        <v/>
      </c>
    </row>
    <row r="1710" spans="3:3" x14ac:dyDescent="0.3">
      <c r="C1710" s="177" t="str">
        <f>IFERROR(VLOOKUP(E1710,Data!T:U,2,FALSE),"")</f>
        <v/>
      </c>
    </row>
    <row r="1711" spans="3:3" x14ac:dyDescent="0.3">
      <c r="C1711" s="177" t="str">
        <f>IFERROR(VLOOKUP(E1711,Data!T:U,2,FALSE),"")</f>
        <v/>
      </c>
    </row>
    <row r="1712" spans="3:3" x14ac:dyDescent="0.3">
      <c r="C1712" s="177" t="str">
        <f>IFERROR(VLOOKUP(E1712,Data!T:U,2,FALSE),"")</f>
        <v/>
      </c>
    </row>
    <row r="1713" spans="3:3" x14ac:dyDescent="0.3">
      <c r="C1713" s="177" t="str">
        <f>IFERROR(VLOOKUP(E1713,Data!T:U,2,FALSE),"")</f>
        <v/>
      </c>
    </row>
    <row r="1714" spans="3:3" x14ac:dyDescent="0.3">
      <c r="C1714" s="177" t="str">
        <f>IFERROR(VLOOKUP(E1714,Data!T:U,2,FALSE),"")</f>
        <v/>
      </c>
    </row>
    <row r="1715" spans="3:3" x14ac:dyDescent="0.3">
      <c r="C1715" s="177" t="str">
        <f>IFERROR(VLOOKUP(E1715,Data!T:U,2,FALSE),"")</f>
        <v/>
      </c>
    </row>
    <row r="1716" spans="3:3" x14ac:dyDescent="0.3">
      <c r="C1716" s="177" t="str">
        <f>IFERROR(VLOOKUP(E1716,Data!T:U,2,FALSE),"")</f>
        <v/>
      </c>
    </row>
    <row r="1717" spans="3:3" x14ac:dyDescent="0.3">
      <c r="C1717" s="177" t="str">
        <f>IFERROR(VLOOKUP(E1717,Data!T:U,2,FALSE),"")</f>
        <v/>
      </c>
    </row>
    <row r="1718" spans="3:3" x14ac:dyDescent="0.3">
      <c r="C1718" s="177" t="str">
        <f>IFERROR(VLOOKUP(E1718,Data!T:U,2,FALSE),"")</f>
        <v/>
      </c>
    </row>
    <row r="1719" spans="3:3" x14ac:dyDescent="0.3">
      <c r="C1719" s="177" t="str">
        <f>IFERROR(VLOOKUP(E1719,Data!T:U,2,FALSE),"")</f>
        <v/>
      </c>
    </row>
    <row r="1720" spans="3:3" x14ac:dyDescent="0.3">
      <c r="C1720" s="177" t="str">
        <f>IFERROR(VLOOKUP(E1720,Data!T:U,2,FALSE),"")</f>
        <v/>
      </c>
    </row>
    <row r="1721" spans="3:3" x14ac:dyDescent="0.3">
      <c r="C1721" s="177" t="str">
        <f>IFERROR(VLOOKUP(E1721,Data!T:U,2,FALSE),"")</f>
        <v/>
      </c>
    </row>
    <row r="1722" spans="3:3" x14ac:dyDescent="0.3">
      <c r="C1722" s="177" t="str">
        <f>IFERROR(VLOOKUP(E1722,Data!T:U,2,FALSE),"")</f>
        <v/>
      </c>
    </row>
    <row r="1723" spans="3:3" x14ac:dyDescent="0.3">
      <c r="C1723" s="177" t="str">
        <f>IFERROR(VLOOKUP(E1723,Data!T:U,2,FALSE),"")</f>
        <v/>
      </c>
    </row>
    <row r="1724" spans="3:3" x14ac:dyDescent="0.3">
      <c r="C1724" s="177" t="str">
        <f>IFERROR(VLOOKUP(E1724,Data!T:U,2,FALSE),"")</f>
        <v/>
      </c>
    </row>
    <row r="1725" spans="3:3" x14ac:dyDescent="0.3">
      <c r="C1725" s="177" t="str">
        <f>IFERROR(VLOOKUP(E1725,Data!T:U,2,FALSE),"")</f>
        <v/>
      </c>
    </row>
    <row r="1726" spans="3:3" x14ac:dyDescent="0.3">
      <c r="C1726" s="177" t="str">
        <f>IFERROR(VLOOKUP(E1726,Data!T:U,2,FALSE),"")</f>
        <v/>
      </c>
    </row>
    <row r="1727" spans="3:3" x14ac:dyDescent="0.3">
      <c r="C1727" s="177" t="str">
        <f>IFERROR(VLOOKUP(E1727,Data!T:U,2,FALSE),"")</f>
        <v/>
      </c>
    </row>
    <row r="1728" spans="3:3" x14ac:dyDescent="0.3">
      <c r="C1728" s="177" t="str">
        <f>IFERROR(VLOOKUP(E1728,Data!T:U,2,FALSE),"")</f>
        <v/>
      </c>
    </row>
    <row r="1729" spans="3:3" x14ac:dyDescent="0.3">
      <c r="C1729" s="177" t="str">
        <f>IFERROR(VLOOKUP(E1729,Data!T:U,2,FALSE),"")</f>
        <v/>
      </c>
    </row>
    <row r="1730" spans="3:3" x14ac:dyDescent="0.3">
      <c r="C1730" s="177" t="str">
        <f>IFERROR(VLOOKUP(E1730,Data!T:U,2,FALSE),"")</f>
        <v/>
      </c>
    </row>
    <row r="1731" spans="3:3" x14ac:dyDescent="0.3">
      <c r="C1731" s="177" t="str">
        <f>IFERROR(VLOOKUP(E1731,Data!T:U,2,FALSE),"")</f>
        <v/>
      </c>
    </row>
    <row r="1732" spans="3:3" x14ac:dyDescent="0.3">
      <c r="C1732" s="177" t="str">
        <f>IFERROR(VLOOKUP(E1732,Data!T:U,2,FALSE),"")</f>
        <v/>
      </c>
    </row>
    <row r="1733" spans="3:3" x14ac:dyDescent="0.3">
      <c r="C1733" s="177" t="str">
        <f>IFERROR(VLOOKUP(E1733,Data!T:U,2,FALSE),"")</f>
        <v/>
      </c>
    </row>
    <row r="1734" spans="3:3" x14ac:dyDescent="0.3">
      <c r="C1734" s="177" t="str">
        <f>IFERROR(VLOOKUP(E1734,Data!T:U,2,FALSE),"")</f>
        <v/>
      </c>
    </row>
    <row r="1735" spans="3:3" x14ac:dyDescent="0.3">
      <c r="C1735" s="177" t="str">
        <f>IFERROR(VLOOKUP(E1735,Data!T:U,2,FALSE),"")</f>
        <v/>
      </c>
    </row>
    <row r="1736" spans="3:3" x14ac:dyDescent="0.3">
      <c r="C1736" s="177" t="str">
        <f>IFERROR(VLOOKUP(E1736,Data!T:U,2,FALSE),"")</f>
        <v/>
      </c>
    </row>
    <row r="1737" spans="3:3" x14ac:dyDescent="0.3">
      <c r="C1737" s="177" t="str">
        <f>IFERROR(VLOOKUP(E1737,Data!T:U,2,FALSE),"")</f>
        <v/>
      </c>
    </row>
    <row r="1738" spans="3:3" x14ac:dyDescent="0.3">
      <c r="C1738" s="177" t="str">
        <f>IFERROR(VLOOKUP(E1738,Data!T:U,2,FALSE),"")</f>
        <v/>
      </c>
    </row>
    <row r="1739" spans="3:3" x14ac:dyDescent="0.3">
      <c r="C1739" s="177" t="str">
        <f>IFERROR(VLOOKUP(E1739,Data!T:U,2,FALSE),"")</f>
        <v/>
      </c>
    </row>
    <row r="1740" spans="3:3" x14ac:dyDescent="0.3">
      <c r="C1740" s="177" t="str">
        <f>IFERROR(VLOOKUP(E1740,Data!T:U,2,FALSE),"")</f>
        <v/>
      </c>
    </row>
    <row r="1741" spans="3:3" x14ac:dyDescent="0.3">
      <c r="C1741" s="177" t="str">
        <f>IFERROR(VLOOKUP(E1741,Data!T:U,2,FALSE),"")</f>
        <v/>
      </c>
    </row>
    <row r="1742" spans="3:3" x14ac:dyDescent="0.3">
      <c r="C1742" s="177" t="str">
        <f>IFERROR(VLOOKUP(E1742,Data!T:U,2,FALSE),"")</f>
        <v/>
      </c>
    </row>
    <row r="1743" spans="3:3" x14ac:dyDescent="0.3">
      <c r="C1743" s="177" t="str">
        <f>IFERROR(VLOOKUP(E1743,Data!T:U,2,FALSE),"")</f>
        <v/>
      </c>
    </row>
    <row r="1744" spans="3:3" x14ac:dyDescent="0.3">
      <c r="C1744" s="177" t="str">
        <f>IFERROR(VLOOKUP(E1744,Data!T:U,2,FALSE),"")</f>
        <v/>
      </c>
    </row>
    <row r="1745" spans="3:3" x14ac:dyDescent="0.3">
      <c r="C1745" s="177" t="str">
        <f>IFERROR(VLOOKUP(E1745,Data!T:U,2,FALSE),"")</f>
        <v/>
      </c>
    </row>
    <row r="1746" spans="3:3" x14ac:dyDescent="0.3">
      <c r="C1746" s="177" t="str">
        <f>IFERROR(VLOOKUP(E1746,Data!T:U,2,FALSE),"")</f>
        <v/>
      </c>
    </row>
    <row r="1747" spans="3:3" x14ac:dyDescent="0.3">
      <c r="C1747" s="177" t="str">
        <f>IFERROR(VLOOKUP(E1747,Data!T:U,2,FALSE),"")</f>
        <v/>
      </c>
    </row>
    <row r="1748" spans="3:3" x14ac:dyDescent="0.3">
      <c r="C1748" s="177" t="str">
        <f>IFERROR(VLOOKUP(E1748,Data!T:U,2,FALSE),"")</f>
        <v/>
      </c>
    </row>
    <row r="1749" spans="3:3" x14ac:dyDescent="0.3">
      <c r="C1749" s="177" t="str">
        <f>IFERROR(VLOOKUP(E1749,Data!T:U,2,FALSE),"")</f>
        <v/>
      </c>
    </row>
    <row r="1750" spans="3:3" x14ac:dyDescent="0.3">
      <c r="C1750" s="177" t="str">
        <f>IFERROR(VLOOKUP(E1750,Data!T:U,2,FALSE),"")</f>
        <v/>
      </c>
    </row>
    <row r="1751" spans="3:3" x14ac:dyDescent="0.3">
      <c r="C1751" s="177" t="str">
        <f>IFERROR(VLOOKUP(E1751,Data!T:U,2,FALSE),"")</f>
        <v/>
      </c>
    </row>
    <row r="1752" spans="3:3" x14ac:dyDescent="0.3">
      <c r="C1752" s="177" t="str">
        <f>IFERROR(VLOOKUP(E1752,Data!T:U,2,FALSE),"")</f>
        <v/>
      </c>
    </row>
    <row r="1753" spans="3:3" x14ac:dyDescent="0.3">
      <c r="C1753" s="177" t="str">
        <f>IFERROR(VLOOKUP(E1753,Data!T:U,2,FALSE),"")</f>
        <v/>
      </c>
    </row>
    <row r="1754" spans="3:3" x14ac:dyDescent="0.3">
      <c r="C1754" s="177" t="str">
        <f>IFERROR(VLOOKUP(E1754,Data!T:U,2,FALSE),"")</f>
        <v/>
      </c>
    </row>
    <row r="1755" spans="3:3" x14ac:dyDescent="0.3">
      <c r="C1755" s="177" t="str">
        <f>IFERROR(VLOOKUP(E1755,Data!T:U,2,FALSE),"")</f>
        <v/>
      </c>
    </row>
    <row r="1756" spans="3:3" x14ac:dyDescent="0.3">
      <c r="C1756" s="177" t="str">
        <f>IFERROR(VLOOKUP(E1756,Data!T:U,2,FALSE),"")</f>
        <v/>
      </c>
    </row>
    <row r="1757" spans="3:3" x14ac:dyDescent="0.3">
      <c r="C1757" s="177" t="str">
        <f>IFERROR(VLOOKUP(E1757,Data!T:U,2,FALSE),"")</f>
        <v/>
      </c>
    </row>
    <row r="1758" spans="3:3" x14ac:dyDescent="0.3">
      <c r="C1758" s="177" t="str">
        <f>IFERROR(VLOOKUP(E1758,Data!T:U,2,FALSE),"")</f>
        <v/>
      </c>
    </row>
    <row r="1759" spans="3:3" x14ac:dyDescent="0.3">
      <c r="C1759" s="177" t="str">
        <f>IFERROR(VLOOKUP(E1759,Data!T:U,2,FALSE),"")</f>
        <v/>
      </c>
    </row>
    <row r="1760" spans="3:3" x14ac:dyDescent="0.3">
      <c r="C1760" s="177" t="str">
        <f>IFERROR(VLOOKUP(E1760,Data!T:U,2,FALSE),"")</f>
        <v/>
      </c>
    </row>
    <row r="1761" spans="3:3" x14ac:dyDescent="0.3">
      <c r="C1761" s="177" t="str">
        <f>IFERROR(VLOOKUP(E1761,Data!T:U,2,FALSE),"")</f>
        <v/>
      </c>
    </row>
    <row r="1762" spans="3:3" x14ac:dyDescent="0.3">
      <c r="C1762" s="177" t="str">
        <f>IFERROR(VLOOKUP(E1762,Data!T:U,2,FALSE),"")</f>
        <v/>
      </c>
    </row>
    <row r="1763" spans="3:3" x14ac:dyDescent="0.3">
      <c r="C1763" s="177" t="str">
        <f>IFERROR(VLOOKUP(E1763,Data!T:U,2,FALSE),"")</f>
        <v/>
      </c>
    </row>
    <row r="1764" spans="3:3" x14ac:dyDescent="0.3">
      <c r="C1764" s="177" t="str">
        <f>IFERROR(VLOOKUP(E1764,Data!T:U,2,FALSE),"")</f>
        <v/>
      </c>
    </row>
    <row r="1765" spans="3:3" x14ac:dyDescent="0.3">
      <c r="C1765" s="177" t="str">
        <f>IFERROR(VLOOKUP(E1765,Data!T:U,2,FALSE),"")</f>
        <v/>
      </c>
    </row>
    <row r="1766" spans="3:3" x14ac:dyDescent="0.3">
      <c r="C1766" s="177" t="str">
        <f>IFERROR(VLOOKUP(E1766,Data!T:U,2,FALSE),"")</f>
        <v/>
      </c>
    </row>
    <row r="1767" spans="3:3" x14ac:dyDescent="0.3">
      <c r="C1767" s="177" t="str">
        <f>IFERROR(VLOOKUP(E1767,Data!T:U,2,FALSE),"")</f>
        <v/>
      </c>
    </row>
    <row r="1768" spans="3:3" x14ac:dyDescent="0.3">
      <c r="C1768" s="177" t="str">
        <f>IFERROR(VLOOKUP(E1768,Data!T:U,2,FALSE),"")</f>
        <v/>
      </c>
    </row>
    <row r="1769" spans="3:3" x14ac:dyDescent="0.3">
      <c r="C1769" s="177" t="str">
        <f>IFERROR(VLOOKUP(E1769,Data!T:U,2,FALSE),"")</f>
        <v/>
      </c>
    </row>
    <row r="1770" spans="3:3" x14ac:dyDescent="0.3">
      <c r="C1770" s="177" t="str">
        <f>IFERROR(VLOOKUP(E1770,Data!T:U,2,FALSE),"")</f>
        <v/>
      </c>
    </row>
    <row r="1771" spans="3:3" x14ac:dyDescent="0.3">
      <c r="C1771" s="177" t="str">
        <f>IFERROR(VLOOKUP(E1771,Data!T:U,2,FALSE),"")</f>
        <v/>
      </c>
    </row>
    <row r="1772" spans="3:3" x14ac:dyDescent="0.3">
      <c r="C1772" s="177" t="str">
        <f>IFERROR(VLOOKUP(E1772,Data!T:U,2,FALSE),"")</f>
        <v/>
      </c>
    </row>
    <row r="1773" spans="3:3" x14ac:dyDescent="0.3">
      <c r="C1773" s="177" t="str">
        <f>IFERROR(VLOOKUP(E1773,Data!T:U,2,FALSE),"")</f>
        <v/>
      </c>
    </row>
    <row r="1774" spans="3:3" x14ac:dyDescent="0.3">
      <c r="C1774" s="177" t="str">
        <f>IFERROR(VLOOKUP(E1774,Data!T:U,2,FALSE),"")</f>
        <v/>
      </c>
    </row>
    <row r="1775" spans="3:3" x14ac:dyDescent="0.3">
      <c r="C1775" s="177" t="str">
        <f>IFERROR(VLOOKUP(E1775,Data!T:U,2,FALSE),"")</f>
        <v/>
      </c>
    </row>
    <row r="1776" spans="3:3" x14ac:dyDescent="0.3">
      <c r="C1776" s="177" t="str">
        <f>IFERROR(VLOOKUP(E1776,Data!T:U,2,FALSE),"")</f>
        <v/>
      </c>
    </row>
    <row r="1777" spans="3:3" x14ac:dyDescent="0.3">
      <c r="C1777" s="177" t="str">
        <f>IFERROR(VLOOKUP(E1777,Data!T:U,2,FALSE),"")</f>
        <v/>
      </c>
    </row>
    <row r="1778" spans="3:3" x14ac:dyDescent="0.3">
      <c r="C1778" s="177" t="str">
        <f>IFERROR(VLOOKUP(E1778,Data!T:U,2,FALSE),"")</f>
        <v/>
      </c>
    </row>
    <row r="1779" spans="3:3" x14ac:dyDescent="0.3">
      <c r="C1779" s="177" t="str">
        <f>IFERROR(VLOOKUP(E1779,Data!T:U,2,FALSE),"")</f>
        <v/>
      </c>
    </row>
    <row r="1780" spans="3:3" x14ac:dyDescent="0.3">
      <c r="C1780" s="177" t="str">
        <f>IFERROR(VLOOKUP(E1780,Data!T:U,2,FALSE),"")</f>
        <v/>
      </c>
    </row>
    <row r="1781" spans="3:3" x14ac:dyDescent="0.3">
      <c r="C1781" s="177" t="str">
        <f>IFERROR(VLOOKUP(E1781,Data!T:U,2,FALSE),"")</f>
        <v/>
      </c>
    </row>
    <row r="1782" spans="3:3" x14ac:dyDescent="0.3">
      <c r="C1782" s="177" t="str">
        <f>IFERROR(VLOOKUP(E1782,Data!T:U,2,FALSE),"")</f>
        <v/>
      </c>
    </row>
    <row r="1783" spans="3:3" x14ac:dyDescent="0.3">
      <c r="C1783" s="177" t="str">
        <f>IFERROR(VLOOKUP(E1783,Data!T:U,2,FALSE),"")</f>
        <v/>
      </c>
    </row>
    <row r="1784" spans="3:3" x14ac:dyDescent="0.3">
      <c r="C1784" s="177" t="str">
        <f>IFERROR(VLOOKUP(E1784,Data!T:U,2,FALSE),"")</f>
        <v/>
      </c>
    </row>
    <row r="1785" spans="3:3" x14ac:dyDescent="0.3">
      <c r="C1785" s="177" t="str">
        <f>IFERROR(VLOOKUP(E1785,Data!T:U,2,FALSE),"")</f>
        <v/>
      </c>
    </row>
    <row r="1786" spans="3:3" x14ac:dyDescent="0.3">
      <c r="C1786" s="177" t="str">
        <f>IFERROR(VLOOKUP(E1786,Data!T:U,2,FALSE),"")</f>
        <v/>
      </c>
    </row>
    <row r="1787" spans="3:3" x14ac:dyDescent="0.3">
      <c r="C1787" s="177" t="str">
        <f>IFERROR(VLOOKUP(E1787,Data!T:U,2,FALSE),"")</f>
        <v/>
      </c>
    </row>
    <row r="1788" spans="3:3" x14ac:dyDescent="0.3">
      <c r="C1788" s="177" t="str">
        <f>IFERROR(VLOOKUP(E1788,Data!T:U,2,FALSE),"")</f>
        <v/>
      </c>
    </row>
    <row r="1789" spans="3:3" x14ac:dyDescent="0.3">
      <c r="C1789" s="177" t="str">
        <f>IFERROR(VLOOKUP(E1789,Data!T:U,2,FALSE),"")</f>
        <v/>
      </c>
    </row>
    <row r="1790" spans="3:3" x14ac:dyDescent="0.3">
      <c r="C1790" s="177" t="str">
        <f>IFERROR(VLOOKUP(E1790,Data!T:U,2,FALSE),"")</f>
        <v/>
      </c>
    </row>
    <row r="1791" spans="3:3" x14ac:dyDescent="0.3">
      <c r="C1791" s="177" t="str">
        <f>IFERROR(VLOOKUP(E1791,Data!T:U,2,FALSE),"")</f>
        <v/>
      </c>
    </row>
    <row r="1792" spans="3:3" x14ac:dyDescent="0.3">
      <c r="C1792" s="177" t="str">
        <f>IFERROR(VLOOKUP(E1792,Data!T:U,2,FALSE),"")</f>
        <v/>
      </c>
    </row>
    <row r="1793" spans="3:3" x14ac:dyDescent="0.3">
      <c r="C1793" s="177" t="str">
        <f>IFERROR(VLOOKUP(E1793,Data!T:U,2,FALSE),"")</f>
        <v/>
      </c>
    </row>
    <row r="1794" spans="3:3" x14ac:dyDescent="0.3">
      <c r="C1794" s="177" t="str">
        <f>IFERROR(VLOOKUP(E1794,Data!T:U,2,FALSE),"")</f>
        <v/>
      </c>
    </row>
    <row r="1795" spans="3:3" x14ac:dyDescent="0.3">
      <c r="C1795" s="177" t="str">
        <f>IFERROR(VLOOKUP(E1795,Data!T:U,2,FALSE),"")</f>
        <v/>
      </c>
    </row>
    <row r="1796" spans="3:3" x14ac:dyDescent="0.3">
      <c r="C1796" s="177" t="str">
        <f>IFERROR(VLOOKUP(E1796,Data!T:U,2,FALSE),"")</f>
        <v/>
      </c>
    </row>
    <row r="1797" spans="3:3" x14ac:dyDescent="0.3">
      <c r="C1797" s="177" t="str">
        <f>IFERROR(VLOOKUP(E1797,Data!T:U,2,FALSE),"")</f>
        <v/>
      </c>
    </row>
    <row r="1798" spans="3:3" x14ac:dyDescent="0.3">
      <c r="C1798" s="177" t="str">
        <f>IFERROR(VLOOKUP(E1798,Data!T:U,2,FALSE),"")</f>
        <v/>
      </c>
    </row>
    <row r="1799" spans="3:3" x14ac:dyDescent="0.3">
      <c r="C1799" s="177" t="str">
        <f>IFERROR(VLOOKUP(E1799,Data!T:U,2,FALSE),"")</f>
        <v/>
      </c>
    </row>
    <row r="1800" spans="3:3" x14ac:dyDescent="0.3">
      <c r="C1800" s="177" t="str">
        <f>IFERROR(VLOOKUP(E1800,Data!T:U,2,FALSE),"")</f>
        <v/>
      </c>
    </row>
    <row r="1801" spans="3:3" x14ac:dyDescent="0.3">
      <c r="C1801" s="177" t="str">
        <f>IFERROR(VLOOKUP(E1801,Data!T:U,2,FALSE),"")</f>
        <v/>
      </c>
    </row>
    <row r="1802" spans="3:3" x14ac:dyDescent="0.3">
      <c r="C1802" s="177" t="str">
        <f>IFERROR(VLOOKUP(E1802,Data!T:U,2,FALSE),"")</f>
        <v/>
      </c>
    </row>
    <row r="1803" spans="3:3" x14ac:dyDescent="0.3">
      <c r="C1803" s="177" t="str">
        <f>IFERROR(VLOOKUP(E1803,Data!T:U,2,FALSE),"")</f>
        <v/>
      </c>
    </row>
    <row r="1804" spans="3:3" x14ac:dyDescent="0.3">
      <c r="C1804" s="177" t="str">
        <f>IFERROR(VLOOKUP(E1804,Data!T:U,2,FALSE),"")</f>
        <v/>
      </c>
    </row>
    <row r="1805" spans="3:3" x14ac:dyDescent="0.3">
      <c r="C1805" s="177" t="str">
        <f>IFERROR(VLOOKUP(E1805,Data!T:U,2,FALSE),"")</f>
        <v/>
      </c>
    </row>
    <row r="1806" spans="3:3" x14ac:dyDescent="0.3">
      <c r="C1806" s="177" t="str">
        <f>IFERROR(VLOOKUP(E1806,Data!T:U,2,FALSE),"")</f>
        <v/>
      </c>
    </row>
    <row r="1807" spans="3:3" x14ac:dyDescent="0.3">
      <c r="C1807" s="177" t="str">
        <f>IFERROR(VLOOKUP(E1807,Data!T:U,2,FALSE),"")</f>
        <v/>
      </c>
    </row>
    <row r="1808" spans="3:3" x14ac:dyDescent="0.3">
      <c r="C1808" s="177" t="str">
        <f>IFERROR(VLOOKUP(E1808,Data!T:U,2,FALSE),"")</f>
        <v/>
      </c>
    </row>
    <row r="1809" spans="3:3" x14ac:dyDescent="0.3">
      <c r="C1809" s="177" t="str">
        <f>IFERROR(VLOOKUP(E1809,Data!T:U,2,FALSE),"")</f>
        <v/>
      </c>
    </row>
    <row r="1810" spans="3:3" x14ac:dyDescent="0.3">
      <c r="C1810" s="177" t="str">
        <f>IFERROR(VLOOKUP(E1810,Data!T:U,2,FALSE),"")</f>
        <v/>
      </c>
    </row>
    <row r="1811" spans="3:3" x14ac:dyDescent="0.3">
      <c r="C1811" s="177" t="str">
        <f>IFERROR(VLOOKUP(E1811,Data!T:U,2,FALSE),"")</f>
        <v/>
      </c>
    </row>
    <row r="1812" spans="3:3" x14ac:dyDescent="0.3">
      <c r="C1812" s="177" t="str">
        <f>IFERROR(VLOOKUP(E1812,Data!T:U,2,FALSE),"")</f>
        <v/>
      </c>
    </row>
    <row r="1813" spans="3:3" x14ac:dyDescent="0.3">
      <c r="C1813" s="177" t="str">
        <f>IFERROR(VLOOKUP(E1813,Data!T:U,2,FALSE),"")</f>
        <v/>
      </c>
    </row>
    <row r="1814" spans="3:3" x14ac:dyDescent="0.3">
      <c r="C1814" s="177" t="str">
        <f>IFERROR(VLOOKUP(E1814,Data!T:U,2,FALSE),"")</f>
        <v/>
      </c>
    </row>
    <row r="1815" spans="3:3" x14ac:dyDescent="0.3">
      <c r="C1815" s="177" t="str">
        <f>IFERROR(VLOOKUP(E1815,Data!T:U,2,FALSE),"")</f>
        <v/>
      </c>
    </row>
    <row r="1816" spans="3:3" x14ac:dyDescent="0.3">
      <c r="C1816" s="177" t="str">
        <f>IFERROR(VLOOKUP(E1816,Data!T:U,2,FALSE),"")</f>
        <v/>
      </c>
    </row>
    <row r="1817" spans="3:3" x14ac:dyDescent="0.3">
      <c r="C1817" s="177" t="str">
        <f>IFERROR(VLOOKUP(E1817,Data!T:U,2,FALSE),"")</f>
        <v/>
      </c>
    </row>
    <row r="1818" spans="3:3" x14ac:dyDescent="0.3">
      <c r="C1818" s="177" t="str">
        <f>IFERROR(VLOOKUP(E1818,Data!T:U,2,FALSE),"")</f>
        <v/>
      </c>
    </row>
    <row r="1819" spans="3:3" x14ac:dyDescent="0.3">
      <c r="C1819" s="177" t="str">
        <f>IFERROR(VLOOKUP(E1819,Data!T:U,2,FALSE),"")</f>
        <v/>
      </c>
    </row>
    <row r="1820" spans="3:3" x14ac:dyDescent="0.3">
      <c r="C1820" s="177" t="str">
        <f>IFERROR(VLOOKUP(E1820,Data!T:U,2,FALSE),"")</f>
        <v/>
      </c>
    </row>
    <row r="1821" spans="3:3" x14ac:dyDescent="0.3">
      <c r="C1821" s="177" t="str">
        <f>IFERROR(VLOOKUP(E1821,Data!T:U,2,FALSE),"")</f>
        <v/>
      </c>
    </row>
    <row r="1822" spans="3:3" x14ac:dyDescent="0.3">
      <c r="C1822" s="177" t="str">
        <f>IFERROR(VLOOKUP(E1822,Data!T:U,2,FALSE),"")</f>
        <v/>
      </c>
    </row>
    <row r="1823" spans="3:3" x14ac:dyDescent="0.3">
      <c r="C1823" s="177" t="str">
        <f>IFERROR(VLOOKUP(E1823,Data!T:U,2,FALSE),"")</f>
        <v/>
      </c>
    </row>
    <row r="1824" spans="3:3" x14ac:dyDescent="0.3">
      <c r="C1824" s="177" t="str">
        <f>IFERROR(VLOOKUP(E1824,Data!T:U,2,FALSE),"")</f>
        <v/>
      </c>
    </row>
    <row r="1825" spans="3:3" x14ac:dyDescent="0.3">
      <c r="C1825" s="177" t="str">
        <f>IFERROR(VLOOKUP(E1825,Data!T:U,2,FALSE),"")</f>
        <v/>
      </c>
    </row>
    <row r="1826" spans="3:3" x14ac:dyDescent="0.3">
      <c r="C1826" s="177" t="str">
        <f>IFERROR(VLOOKUP(E1826,Data!T:U,2,FALSE),"")</f>
        <v/>
      </c>
    </row>
    <row r="1827" spans="3:3" x14ac:dyDescent="0.3">
      <c r="C1827" s="177" t="str">
        <f>IFERROR(VLOOKUP(E1827,Data!T:U,2,FALSE),"")</f>
        <v/>
      </c>
    </row>
    <row r="1828" spans="3:3" x14ac:dyDescent="0.3">
      <c r="C1828" s="177" t="str">
        <f>IFERROR(VLOOKUP(E1828,Data!T:U,2,FALSE),"")</f>
        <v/>
      </c>
    </row>
    <row r="1829" spans="3:3" x14ac:dyDescent="0.3">
      <c r="C1829" s="177" t="str">
        <f>IFERROR(VLOOKUP(E1829,Data!T:U,2,FALSE),"")</f>
        <v/>
      </c>
    </row>
    <row r="1830" spans="3:3" x14ac:dyDescent="0.3">
      <c r="C1830" s="177" t="str">
        <f>IFERROR(VLOOKUP(E1830,Data!T:U,2,FALSE),"")</f>
        <v/>
      </c>
    </row>
    <row r="1831" spans="3:3" x14ac:dyDescent="0.3">
      <c r="C1831" s="177" t="str">
        <f>IFERROR(VLOOKUP(E1831,Data!T:U,2,FALSE),"")</f>
        <v/>
      </c>
    </row>
    <row r="1832" spans="3:3" x14ac:dyDescent="0.3">
      <c r="C1832" s="177" t="str">
        <f>IFERROR(VLOOKUP(E1832,Data!T:U,2,FALSE),"")</f>
        <v/>
      </c>
    </row>
    <row r="1833" spans="3:3" x14ac:dyDescent="0.3">
      <c r="C1833" s="177" t="str">
        <f>IFERROR(VLOOKUP(E1833,Data!T:U,2,FALSE),"")</f>
        <v/>
      </c>
    </row>
    <row r="1834" spans="3:3" x14ac:dyDescent="0.3">
      <c r="C1834" s="177" t="str">
        <f>IFERROR(VLOOKUP(E1834,Data!T:U,2,FALSE),"")</f>
        <v/>
      </c>
    </row>
    <row r="1835" spans="3:3" x14ac:dyDescent="0.3">
      <c r="C1835" s="177" t="str">
        <f>IFERROR(VLOOKUP(E1835,Data!T:U,2,FALSE),"")</f>
        <v/>
      </c>
    </row>
    <row r="1836" spans="3:3" x14ac:dyDescent="0.3">
      <c r="C1836" s="177" t="str">
        <f>IFERROR(VLOOKUP(E1836,Data!T:U,2,FALSE),"")</f>
        <v/>
      </c>
    </row>
    <row r="1837" spans="3:3" x14ac:dyDescent="0.3">
      <c r="C1837" s="177" t="str">
        <f>IFERROR(VLOOKUP(E1837,Data!T:U,2,FALSE),"")</f>
        <v/>
      </c>
    </row>
    <row r="1838" spans="3:3" x14ac:dyDescent="0.3">
      <c r="C1838" s="177" t="str">
        <f>IFERROR(VLOOKUP(E1838,Data!T:U,2,FALSE),"")</f>
        <v/>
      </c>
    </row>
    <row r="1839" spans="3:3" x14ac:dyDescent="0.3">
      <c r="C1839" s="177" t="str">
        <f>IFERROR(VLOOKUP(E1839,Data!T:U,2,FALSE),"")</f>
        <v/>
      </c>
    </row>
    <row r="1840" spans="3:3" x14ac:dyDescent="0.3">
      <c r="C1840" s="177" t="str">
        <f>IFERROR(VLOOKUP(E1840,Data!T:U,2,FALSE),"")</f>
        <v/>
      </c>
    </row>
    <row r="1841" spans="3:3" x14ac:dyDescent="0.3">
      <c r="C1841" s="177" t="str">
        <f>IFERROR(VLOOKUP(E1841,Data!T:U,2,FALSE),"")</f>
        <v/>
      </c>
    </row>
    <row r="1842" spans="3:3" x14ac:dyDescent="0.3">
      <c r="C1842" s="177" t="str">
        <f>IFERROR(VLOOKUP(E1842,Data!T:U,2,FALSE),"")</f>
        <v/>
      </c>
    </row>
    <row r="1843" spans="3:3" x14ac:dyDescent="0.3">
      <c r="C1843" s="177" t="str">
        <f>IFERROR(VLOOKUP(E1843,Data!T:U,2,FALSE),"")</f>
        <v/>
      </c>
    </row>
    <row r="1844" spans="3:3" x14ac:dyDescent="0.3">
      <c r="C1844" s="177" t="str">
        <f>IFERROR(VLOOKUP(E1844,Data!T:U,2,FALSE),"")</f>
        <v/>
      </c>
    </row>
    <row r="1845" spans="3:3" x14ac:dyDescent="0.3">
      <c r="C1845" s="177" t="str">
        <f>IFERROR(VLOOKUP(E1845,Data!T:U,2,FALSE),"")</f>
        <v/>
      </c>
    </row>
    <row r="1846" spans="3:3" x14ac:dyDescent="0.3">
      <c r="C1846" s="177" t="str">
        <f>IFERROR(VLOOKUP(E1846,Data!T:U,2,FALSE),"")</f>
        <v/>
      </c>
    </row>
    <row r="1847" spans="3:3" x14ac:dyDescent="0.3">
      <c r="C1847" s="177" t="str">
        <f>IFERROR(VLOOKUP(E1847,Data!T:U,2,FALSE),"")</f>
        <v/>
      </c>
    </row>
    <row r="1848" spans="3:3" x14ac:dyDescent="0.3">
      <c r="C1848" s="177" t="str">
        <f>IFERROR(VLOOKUP(E1848,Data!T:U,2,FALSE),"")</f>
        <v/>
      </c>
    </row>
    <row r="1849" spans="3:3" x14ac:dyDescent="0.3">
      <c r="C1849" s="177" t="str">
        <f>IFERROR(VLOOKUP(E1849,Data!T:U,2,FALSE),"")</f>
        <v/>
      </c>
    </row>
    <row r="1850" spans="3:3" x14ac:dyDescent="0.3">
      <c r="C1850" s="177" t="str">
        <f>IFERROR(VLOOKUP(E1850,Data!T:U,2,FALSE),"")</f>
        <v/>
      </c>
    </row>
    <row r="1851" spans="3:3" x14ac:dyDescent="0.3">
      <c r="C1851" s="177" t="str">
        <f>IFERROR(VLOOKUP(E1851,Data!T:U,2,FALSE),"")</f>
        <v/>
      </c>
    </row>
    <row r="1852" spans="3:3" x14ac:dyDescent="0.3">
      <c r="C1852" s="177" t="str">
        <f>IFERROR(VLOOKUP(E1852,Data!T:U,2,FALSE),"")</f>
        <v/>
      </c>
    </row>
    <row r="1853" spans="3:3" x14ac:dyDescent="0.3">
      <c r="C1853" s="177" t="str">
        <f>IFERROR(VLOOKUP(E1853,Data!T:U,2,FALSE),"")</f>
        <v/>
      </c>
    </row>
    <row r="1854" spans="3:3" x14ac:dyDescent="0.3">
      <c r="C1854" s="177" t="str">
        <f>IFERROR(VLOOKUP(E1854,Data!T:U,2,FALSE),"")</f>
        <v/>
      </c>
    </row>
    <row r="1855" spans="3:3" x14ac:dyDescent="0.3">
      <c r="C1855" s="177" t="str">
        <f>IFERROR(VLOOKUP(E1855,Data!T:U,2,FALSE),"")</f>
        <v/>
      </c>
    </row>
    <row r="1856" spans="3:3" x14ac:dyDescent="0.3">
      <c r="C1856" s="177" t="str">
        <f>IFERROR(VLOOKUP(E1856,Data!T:U,2,FALSE),"")</f>
        <v/>
      </c>
    </row>
    <row r="1857" spans="3:3" x14ac:dyDescent="0.3">
      <c r="C1857" s="177" t="str">
        <f>IFERROR(VLOOKUP(E1857,Data!T:U,2,FALSE),"")</f>
        <v/>
      </c>
    </row>
    <row r="1858" spans="3:3" x14ac:dyDescent="0.3">
      <c r="C1858" s="177" t="str">
        <f>IFERROR(VLOOKUP(E1858,Data!T:U,2,FALSE),"")</f>
        <v/>
      </c>
    </row>
    <row r="1859" spans="3:3" x14ac:dyDescent="0.3">
      <c r="C1859" s="177" t="str">
        <f>IFERROR(VLOOKUP(E1859,Data!T:U,2,FALSE),"")</f>
        <v/>
      </c>
    </row>
    <row r="1860" spans="3:3" x14ac:dyDescent="0.3">
      <c r="C1860" s="177" t="str">
        <f>IFERROR(VLOOKUP(E1860,Data!T:U,2,FALSE),"")</f>
        <v/>
      </c>
    </row>
    <row r="1861" spans="3:3" x14ac:dyDescent="0.3">
      <c r="C1861" s="177" t="str">
        <f>IFERROR(VLOOKUP(E1861,Data!T:U,2,FALSE),"")</f>
        <v/>
      </c>
    </row>
    <row r="1862" spans="3:3" x14ac:dyDescent="0.3">
      <c r="C1862" s="177" t="str">
        <f>IFERROR(VLOOKUP(E1862,Data!T:U,2,FALSE),"")</f>
        <v/>
      </c>
    </row>
    <row r="1863" spans="3:3" x14ac:dyDescent="0.3">
      <c r="C1863" s="177" t="str">
        <f>IFERROR(VLOOKUP(E1863,Data!T:U,2,FALSE),"")</f>
        <v/>
      </c>
    </row>
    <row r="1864" spans="3:3" x14ac:dyDescent="0.3">
      <c r="C1864" s="177" t="str">
        <f>IFERROR(VLOOKUP(E1864,Data!T:U,2,FALSE),"")</f>
        <v/>
      </c>
    </row>
    <row r="1865" spans="3:3" x14ac:dyDescent="0.3">
      <c r="C1865" s="177" t="str">
        <f>IFERROR(VLOOKUP(E1865,Data!T:U,2,FALSE),"")</f>
        <v/>
      </c>
    </row>
    <row r="1866" spans="3:3" x14ac:dyDescent="0.3">
      <c r="C1866" s="177" t="str">
        <f>IFERROR(VLOOKUP(E1866,Data!T:U,2,FALSE),"")</f>
        <v/>
      </c>
    </row>
    <row r="1867" spans="3:3" x14ac:dyDescent="0.3">
      <c r="C1867" s="177" t="str">
        <f>IFERROR(VLOOKUP(E1867,Data!T:U,2,FALSE),"")</f>
        <v/>
      </c>
    </row>
    <row r="1868" spans="3:3" x14ac:dyDescent="0.3">
      <c r="C1868" s="177" t="str">
        <f>IFERROR(VLOOKUP(E1868,Data!T:U,2,FALSE),"")</f>
        <v/>
      </c>
    </row>
    <row r="1869" spans="3:3" x14ac:dyDescent="0.3">
      <c r="C1869" s="177" t="str">
        <f>IFERROR(VLOOKUP(E1869,Data!T:U,2,FALSE),"")</f>
        <v/>
      </c>
    </row>
    <row r="1870" spans="3:3" x14ac:dyDescent="0.3">
      <c r="C1870" s="177" t="str">
        <f>IFERROR(VLOOKUP(E1870,Data!T:U,2,FALSE),"")</f>
        <v/>
      </c>
    </row>
    <row r="1871" spans="3:3" x14ac:dyDescent="0.3">
      <c r="C1871" s="177" t="str">
        <f>IFERROR(VLOOKUP(E1871,Data!T:U,2,FALSE),"")</f>
        <v/>
      </c>
    </row>
    <row r="1872" spans="3:3" x14ac:dyDescent="0.3">
      <c r="C1872" s="177" t="str">
        <f>IFERROR(VLOOKUP(E1872,Data!T:U,2,FALSE),"")</f>
        <v/>
      </c>
    </row>
    <row r="1873" spans="3:3" x14ac:dyDescent="0.3">
      <c r="C1873" s="177" t="str">
        <f>IFERROR(VLOOKUP(E1873,Data!T:U,2,FALSE),"")</f>
        <v/>
      </c>
    </row>
    <row r="1874" spans="3:3" x14ac:dyDescent="0.3">
      <c r="C1874" s="177" t="str">
        <f>IFERROR(VLOOKUP(E1874,Data!T:U,2,FALSE),"")</f>
        <v/>
      </c>
    </row>
    <row r="1875" spans="3:3" x14ac:dyDescent="0.3">
      <c r="C1875" s="177" t="str">
        <f>IFERROR(VLOOKUP(E1875,Data!T:U,2,FALSE),"")</f>
        <v/>
      </c>
    </row>
    <row r="1876" spans="3:3" x14ac:dyDescent="0.3">
      <c r="C1876" s="177" t="str">
        <f>IFERROR(VLOOKUP(E1876,Data!T:U,2,FALSE),"")</f>
        <v/>
      </c>
    </row>
    <row r="1877" spans="3:3" x14ac:dyDescent="0.3">
      <c r="C1877" s="177" t="str">
        <f>IFERROR(VLOOKUP(E1877,Data!T:U,2,FALSE),"")</f>
        <v/>
      </c>
    </row>
    <row r="1878" spans="3:3" x14ac:dyDescent="0.3">
      <c r="C1878" s="177" t="str">
        <f>IFERROR(VLOOKUP(E1878,Data!T:U,2,FALSE),"")</f>
        <v/>
      </c>
    </row>
    <row r="1879" spans="3:3" x14ac:dyDescent="0.3">
      <c r="C1879" s="177" t="str">
        <f>IFERROR(VLOOKUP(E1879,Data!T:U,2,FALSE),"")</f>
        <v/>
      </c>
    </row>
    <row r="1880" spans="3:3" x14ac:dyDescent="0.3">
      <c r="C1880" s="177" t="str">
        <f>IFERROR(VLOOKUP(E1880,Data!T:U,2,FALSE),"")</f>
        <v/>
      </c>
    </row>
    <row r="1881" spans="3:3" x14ac:dyDescent="0.3">
      <c r="C1881" s="177" t="str">
        <f>IFERROR(VLOOKUP(E1881,Data!T:U,2,FALSE),"")</f>
        <v/>
      </c>
    </row>
    <row r="1882" spans="3:3" x14ac:dyDescent="0.3">
      <c r="C1882" s="177" t="str">
        <f>IFERROR(VLOOKUP(E1882,Data!T:U,2,FALSE),"")</f>
        <v/>
      </c>
    </row>
    <row r="1883" spans="3:3" x14ac:dyDescent="0.3">
      <c r="C1883" s="177" t="str">
        <f>IFERROR(VLOOKUP(E1883,Data!T:U,2,FALSE),"")</f>
        <v/>
      </c>
    </row>
    <row r="1884" spans="3:3" x14ac:dyDescent="0.3">
      <c r="C1884" s="177" t="str">
        <f>IFERROR(VLOOKUP(E1884,Data!T:U,2,FALSE),"")</f>
        <v/>
      </c>
    </row>
    <row r="1885" spans="3:3" x14ac:dyDescent="0.3">
      <c r="C1885" s="177" t="str">
        <f>IFERROR(VLOOKUP(E1885,Data!T:U,2,FALSE),"")</f>
        <v/>
      </c>
    </row>
    <row r="1886" spans="3:3" x14ac:dyDescent="0.3">
      <c r="C1886" s="177" t="str">
        <f>IFERROR(VLOOKUP(E1886,Data!T:U,2,FALSE),"")</f>
        <v/>
      </c>
    </row>
    <row r="1887" spans="3:3" x14ac:dyDescent="0.3">
      <c r="C1887" s="177" t="str">
        <f>IFERROR(VLOOKUP(E1887,Data!T:U,2,FALSE),"")</f>
        <v/>
      </c>
    </row>
    <row r="1888" spans="3:3" x14ac:dyDescent="0.3">
      <c r="C1888" s="177" t="str">
        <f>IFERROR(VLOOKUP(E1888,Data!T:U,2,FALSE),"")</f>
        <v/>
      </c>
    </row>
    <row r="1889" spans="3:3" x14ac:dyDescent="0.3">
      <c r="C1889" s="177" t="str">
        <f>IFERROR(VLOOKUP(E1889,Data!T:U,2,FALSE),"")</f>
        <v/>
      </c>
    </row>
    <row r="1890" spans="3:3" x14ac:dyDescent="0.3">
      <c r="C1890" s="177" t="str">
        <f>IFERROR(VLOOKUP(E1890,Data!T:U,2,FALSE),"")</f>
        <v/>
      </c>
    </row>
    <row r="1891" spans="3:3" x14ac:dyDescent="0.3">
      <c r="C1891" s="177" t="str">
        <f>IFERROR(VLOOKUP(E1891,Data!T:U,2,FALSE),"")</f>
        <v/>
      </c>
    </row>
    <row r="1892" spans="3:3" x14ac:dyDescent="0.3">
      <c r="C1892" s="177" t="str">
        <f>IFERROR(VLOOKUP(E1892,Data!T:U,2,FALSE),"")</f>
        <v/>
      </c>
    </row>
    <row r="1893" spans="3:3" x14ac:dyDescent="0.3">
      <c r="C1893" s="177" t="str">
        <f>IFERROR(VLOOKUP(E1893,Data!T:U,2,FALSE),"")</f>
        <v/>
      </c>
    </row>
    <row r="1894" spans="3:3" x14ac:dyDescent="0.3">
      <c r="C1894" s="177" t="str">
        <f>IFERROR(VLOOKUP(E1894,Data!T:U,2,FALSE),"")</f>
        <v/>
      </c>
    </row>
    <row r="1895" spans="3:3" x14ac:dyDescent="0.3">
      <c r="C1895" s="177" t="str">
        <f>IFERROR(VLOOKUP(E1895,Data!T:U,2,FALSE),"")</f>
        <v/>
      </c>
    </row>
    <row r="1896" spans="3:3" x14ac:dyDescent="0.3">
      <c r="C1896" s="177" t="str">
        <f>IFERROR(VLOOKUP(E1896,Data!T:U,2,FALSE),"")</f>
        <v/>
      </c>
    </row>
    <row r="1897" spans="3:3" x14ac:dyDescent="0.3">
      <c r="C1897" s="177" t="str">
        <f>IFERROR(VLOOKUP(E1897,Data!T:U,2,FALSE),"")</f>
        <v/>
      </c>
    </row>
    <row r="1898" spans="3:3" x14ac:dyDescent="0.3">
      <c r="C1898" s="177" t="str">
        <f>IFERROR(VLOOKUP(E1898,Data!T:U,2,FALSE),"")</f>
        <v/>
      </c>
    </row>
    <row r="1899" spans="3:3" x14ac:dyDescent="0.3">
      <c r="C1899" s="177" t="str">
        <f>IFERROR(VLOOKUP(E1899,Data!T:U,2,FALSE),"")</f>
        <v/>
      </c>
    </row>
    <row r="1900" spans="3:3" x14ac:dyDescent="0.3">
      <c r="C1900" s="177" t="str">
        <f>IFERROR(VLOOKUP(E1900,Data!T:U,2,FALSE),"")</f>
        <v/>
      </c>
    </row>
    <row r="1901" spans="3:3" x14ac:dyDescent="0.3">
      <c r="C1901" s="177" t="str">
        <f>IFERROR(VLOOKUP(E1901,Data!T:U,2,FALSE),"")</f>
        <v/>
      </c>
    </row>
    <row r="1902" spans="3:3" x14ac:dyDescent="0.3">
      <c r="C1902" s="177" t="str">
        <f>IFERROR(VLOOKUP(E1902,Data!T:U,2,FALSE),"")</f>
        <v/>
      </c>
    </row>
    <row r="1903" spans="3:3" x14ac:dyDescent="0.3">
      <c r="C1903" s="177" t="str">
        <f>IFERROR(VLOOKUP(E1903,Data!T:U,2,FALSE),"")</f>
        <v/>
      </c>
    </row>
    <row r="1904" spans="3:3" x14ac:dyDescent="0.3">
      <c r="C1904" s="177" t="str">
        <f>IFERROR(VLOOKUP(E1904,Data!T:U,2,FALSE),"")</f>
        <v/>
      </c>
    </row>
    <row r="1905" spans="3:3" x14ac:dyDescent="0.3">
      <c r="C1905" s="177" t="str">
        <f>IFERROR(VLOOKUP(E1905,Data!T:U,2,FALSE),"")</f>
        <v/>
      </c>
    </row>
    <row r="1906" spans="3:3" x14ac:dyDescent="0.3">
      <c r="C1906" s="177" t="str">
        <f>IFERROR(VLOOKUP(E1906,Data!T:U,2,FALSE),"")</f>
        <v/>
      </c>
    </row>
    <row r="1907" spans="3:3" x14ac:dyDescent="0.3">
      <c r="C1907" s="177" t="str">
        <f>IFERROR(VLOOKUP(E1907,Data!T:U,2,FALSE),"")</f>
        <v/>
      </c>
    </row>
    <row r="1908" spans="3:3" x14ac:dyDescent="0.3">
      <c r="C1908" s="177" t="str">
        <f>IFERROR(VLOOKUP(E1908,Data!T:U,2,FALSE),"")</f>
        <v/>
      </c>
    </row>
    <row r="1909" spans="3:3" x14ac:dyDescent="0.3">
      <c r="C1909" s="177" t="str">
        <f>IFERROR(VLOOKUP(E1909,Data!T:U,2,FALSE),"")</f>
        <v/>
      </c>
    </row>
    <row r="1910" spans="3:3" x14ac:dyDescent="0.3">
      <c r="C1910" s="177" t="str">
        <f>IFERROR(VLOOKUP(E1910,Data!T:U,2,FALSE),"")</f>
        <v/>
      </c>
    </row>
    <row r="1911" spans="3:3" x14ac:dyDescent="0.3">
      <c r="C1911" s="177" t="str">
        <f>IFERROR(VLOOKUP(E1911,Data!T:U,2,FALSE),"")</f>
        <v/>
      </c>
    </row>
    <row r="1912" spans="3:3" x14ac:dyDescent="0.3">
      <c r="C1912" s="177" t="str">
        <f>IFERROR(VLOOKUP(E1912,Data!T:U,2,FALSE),"")</f>
        <v/>
      </c>
    </row>
    <row r="1913" spans="3:3" x14ac:dyDescent="0.3">
      <c r="C1913" s="177" t="str">
        <f>IFERROR(VLOOKUP(E1913,Data!T:U,2,FALSE),"")</f>
        <v/>
      </c>
    </row>
    <row r="1914" spans="3:3" x14ac:dyDescent="0.3">
      <c r="C1914" s="177" t="str">
        <f>IFERROR(VLOOKUP(E1914,Data!T:U,2,FALSE),"")</f>
        <v/>
      </c>
    </row>
    <row r="1915" spans="3:3" x14ac:dyDescent="0.3">
      <c r="C1915" s="177" t="str">
        <f>IFERROR(VLOOKUP(E1915,Data!T:U,2,FALSE),"")</f>
        <v/>
      </c>
    </row>
    <row r="1916" spans="3:3" x14ac:dyDescent="0.3">
      <c r="C1916" s="177" t="str">
        <f>IFERROR(VLOOKUP(E1916,Data!T:U,2,FALSE),"")</f>
        <v/>
      </c>
    </row>
    <row r="1917" spans="3:3" x14ac:dyDescent="0.3">
      <c r="C1917" s="177" t="str">
        <f>IFERROR(VLOOKUP(E1917,Data!T:U,2,FALSE),"")</f>
        <v/>
      </c>
    </row>
    <row r="1918" spans="3:3" x14ac:dyDescent="0.3">
      <c r="C1918" s="177" t="str">
        <f>IFERROR(VLOOKUP(E1918,Data!T:U,2,FALSE),"")</f>
        <v/>
      </c>
    </row>
    <row r="1919" spans="3:3" x14ac:dyDescent="0.3">
      <c r="C1919" s="177" t="str">
        <f>IFERROR(VLOOKUP(E1919,Data!T:U,2,FALSE),"")</f>
        <v/>
      </c>
    </row>
    <row r="1920" spans="3:3" x14ac:dyDescent="0.3">
      <c r="C1920" s="177" t="str">
        <f>IFERROR(VLOOKUP(E1920,Data!T:U,2,FALSE),"")</f>
        <v/>
      </c>
    </row>
    <row r="1921" spans="3:3" x14ac:dyDescent="0.3">
      <c r="C1921" s="177" t="str">
        <f>IFERROR(VLOOKUP(E1921,Data!T:U,2,FALSE),"")</f>
        <v/>
      </c>
    </row>
    <row r="1922" spans="3:3" x14ac:dyDescent="0.3">
      <c r="C1922" s="177" t="str">
        <f>IFERROR(VLOOKUP(E1922,Data!T:U,2,FALSE),"")</f>
        <v/>
      </c>
    </row>
    <row r="1923" spans="3:3" x14ac:dyDescent="0.3">
      <c r="C1923" s="177" t="str">
        <f>IFERROR(VLOOKUP(E1923,Data!T:U,2,FALSE),"")</f>
        <v/>
      </c>
    </row>
    <row r="1924" spans="3:3" x14ac:dyDescent="0.3">
      <c r="C1924" s="177" t="str">
        <f>IFERROR(VLOOKUP(E1924,Data!T:U,2,FALSE),"")</f>
        <v/>
      </c>
    </row>
    <row r="1925" spans="3:3" x14ac:dyDescent="0.3">
      <c r="C1925" s="177" t="str">
        <f>IFERROR(VLOOKUP(E1925,Data!T:U,2,FALSE),"")</f>
        <v/>
      </c>
    </row>
    <row r="1926" spans="3:3" x14ac:dyDescent="0.3">
      <c r="C1926" s="177" t="str">
        <f>IFERROR(VLOOKUP(E1926,Data!T:U,2,FALSE),"")</f>
        <v/>
      </c>
    </row>
    <row r="1927" spans="3:3" x14ac:dyDescent="0.3">
      <c r="C1927" s="177" t="str">
        <f>IFERROR(VLOOKUP(E1927,Data!T:U,2,FALSE),"")</f>
        <v/>
      </c>
    </row>
    <row r="1928" spans="3:3" x14ac:dyDescent="0.3">
      <c r="C1928" s="177" t="str">
        <f>IFERROR(VLOOKUP(E1928,Data!T:U,2,FALSE),"")</f>
        <v/>
      </c>
    </row>
    <row r="1929" spans="3:3" x14ac:dyDescent="0.3">
      <c r="C1929" s="177" t="str">
        <f>IFERROR(VLOOKUP(E1929,Data!T:U,2,FALSE),"")</f>
        <v/>
      </c>
    </row>
    <row r="1930" spans="3:3" x14ac:dyDescent="0.3">
      <c r="C1930" s="177" t="str">
        <f>IFERROR(VLOOKUP(E1930,Data!T:U,2,FALSE),"")</f>
        <v/>
      </c>
    </row>
    <row r="1931" spans="3:3" x14ac:dyDescent="0.3">
      <c r="C1931" s="177" t="str">
        <f>IFERROR(VLOOKUP(E1931,Data!T:U,2,FALSE),"")</f>
        <v/>
      </c>
    </row>
    <row r="1932" spans="3:3" x14ac:dyDescent="0.3">
      <c r="C1932" s="177" t="str">
        <f>IFERROR(VLOOKUP(E1932,Data!T:U,2,FALSE),"")</f>
        <v/>
      </c>
    </row>
    <row r="1933" spans="3:3" x14ac:dyDescent="0.3">
      <c r="C1933" s="177" t="str">
        <f>IFERROR(VLOOKUP(E1933,Data!T:U,2,FALSE),"")</f>
        <v/>
      </c>
    </row>
    <row r="1934" spans="3:3" x14ac:dyDescent="0.3">
      <c r="C1934" s="177" t="str">
        <f>IFERROR(VLOOKUP(E1934,Data!T:U,2,FALSE),"")</f>
        <v/>
      </c>
    </row>
    <row r="1935" spans="3:3" x14ac:dyDescent="0.3">
      <c r="C1935" s="177" t="str">
        <f>IFERROR(VLOOKUP(E1935,Data!T:U,2,FALSE),"")</f>
        <v/>
      </c>
    </row>
    <row r="1936" spans="3:3" x14ac:dyDescent="0.3">
      <c r="C1936" s="177" t="str">
        <f>IFERROR(VLOOKUP(E1936,Data!T:U,2,FALSE),"")</f>
        <v/>
      </c>
    </row>
    <row r="1937" spans="3:3" x14ac:dyDescent="0.3">
      <c r="C1937" s="177" t="str">
        <f>IFERROR(VLOOKUP(E1937,Data!T:U,2,FALSE),"")</f>
        <v/>
      </c>
    </row>
    <row r="1938" spans="3:3" x14ac:dyDescent="0.3">
      <c r="C1938" s="177" t="str">
        <f>IFERROR(VLOOKUP(E1938,Data!T:U,2,FALSE),"")</f>
        <v/>
      </c>
    </row>
    <row r="1939" spans="3:3" x14ac:dyDescent="0.3">
      <c r="C1939" s="177" t="str">
        <f>IFERROR(VLOOKUP(E1939,Data!T:U,2,FALSE),"")</f>
        <v/>
      </c>
    </row>
    <row r="1940" spans="3:3" x14ac:dyDescent="0.3">
      <c r="C1940" s="177" t="str">
        <f>IFERROR(VLOOKUP(E1940,Data!T:U,2,FALSE),"")</f>
        <v/>
      </c>
    </row>
    <row r="1941" spans="3:3" x14ac:dyDescent="0.3">
      <c r="C1941" s="177" t="str">
        <f>IFERROR(VLOOKUP(E1941,Data!T:U,2,FALSE),"")</f>
        <v/>
      </c>
    </row>
    <row r="1942" spans="3:3" x14ac:dyDescent="0.3">
      <c r="C1942" s="177" t="str">
        <f>IFERROR(VLOOKUP(E1942,Data!T:U,2,FALSE),"")</f>
        <v/>
      </c>
    </row>
    <row r="1943" spans="3:3" x14ac:dyDescent="0.3">
      <c r="C1943" s="177" t="str">
        <f>IFERROR(VLOOKUP(E1943,Data!T:U,2,FALSE),"")</f>
        <v/>
      </c>
    </row>
    <row r="1944" spans="3:3" x14ac:dyDescent="0.3">
      <c r="C1944" s="177" t="str">
        <f>IFERROR(VLOOKUP(E1944,Data!T:U,2,FALSE),"")</f>
        <v/>
      </c>
    </row>
    <row r="1945" spans="3:3" x14ac:dyDescent="0.3">
      <c r="C1945" s="177" t="str">
        <f>IFERROR(VLOOKUP(E1945,Data!T:U,2,FALSE),"")</f>
        <v/>
      </c>
    </row>
    <row r="1946" spans="3:3" x14ac:dyDescent="0.3">
      <c r="C1946" s="177" t="str">
        <f>IFERROR(VLOOKUP(E1946,Data!T:U,2,FALSE),"")</f>
        <v/>
      </c>
    </row>
    <row r="1947" spans="3:3" x14ac:dyDescent="0.3">
      <c r="C1947" s="177" t="str">
        <f>IFERROR(VLOOKUP(E1947,Data!T:U,2,FALSE),"")</f>
        <v/>
      </c>
    </row>
    <row r="1948" spans="3:3" x14ac:dyDescent="0.3">
      <c r="C1948" s="177" t="str">
        <f>IFERROR(VLOOKUP(E1948,Data!T:U,2,FALSE),"")</f>
        <v/>
      </c>
    </row>
    <row r="1949" spans="3:3" x14ac:dyDescent="0.3">
      <c r="C1949" s="177" t="str">
        <f>IFERROR(VLOOKUP(E1949,Data!T:U,2,FALSE),"")</f>
        <v/>
      </c>
    </row>
    <row r="1950" spans="3:3" x14ac:dyDescent="0.3">
      <c r="C1950" s="177" t="str">
        <f>IFERROR(VLOOKUP(E1950,Data!T:U,2,FALSE),"")</f>
        <v/>
      </c>
    </row>
    <row r="1951" spans="3:3" x14ac:dyDescent="0.3">
      <c r="C1951" s="177" t="str">
        <f>IFERROR(VLOOKUP(E1951,Data!T:U,2,FALSE),"")</f>
        <v/>
      </c>
    </row>
    <row r="1952" spans="3:3" x14ac:dyDescent="0.3">
      <c r="C1952" s="177" t="str">
        <f>IFERROR(VLOOKUP(E1952,Data!T:U,2,FALSE),"")</f>
        <v/>
      </c>
    </row>
    <row r="1953" spans="3:3" x14ac:dyDescent="0.3">
      <c r="C1953" s="177" t="str">
        <f>IFERROR(VLOOKUP(E1953,Data!T:U,2,FALSE),"")</f>
        <v/>
      </c>
    </row>
    <row r="1954" spans="3:3" x14ac:dyDescent="0.3">
      <c r="C1954" s="177" t="str">
        <f>IFERROR(VLOOKUP(E1954,Data!T:U,2,FALSE),"")</f>
        <v/>
      </c>
    </row>
    <row r="1955" spans="3:3" x14ac:dyDescent="0.3">
      <c r="C1955" s="177" t="str">
        <f>IFERROR(VLOOKUP(E1955,Data!T:U,2,FALSE),"")</f>
        <v/>
      </c>
    </row>
    <row r="1956" spans="3:3" x14ac:dyDescent="0.3">
      <c r="C1956" s="177" t="str">
        <f>IFERROR(VLOOKUP(E1956,Data!T:U,2,FALSE),"")</f>
        <v/>
      </c>
    </row>
    <row r="1957" spans="3:3" x14ac:dyDescent="0.3">
      <c r="C1957" s="177" t="str">
        <f>IFERROR(VLOOKUP(E1957,Data!T:U,2,FALSE),"")</f>
        <v/>
      </c>
    </row>
    <row r="1958" spans="3:3" x14ac:dyDescent="0.3">
      <c r="C1958" s="177" t="str">
        <f>IFERROR(VLOOKUP(E1958,Data!T:U,2,FALSE),"")</f>
        <v/>
      </c>
    </row>
    <row r="1959" spans="3:3" x14ac:dyDescent="0.3">
      <c r="C1959" s="177" t="str">
        <f>IFERROR(VLOOKUP(E1959,Data!T:U,2,FALSE),"")</f>
        <v/>
      </c>
    </row>
    <row r="1960" spans="3:3" x14ac:dyDescent="0.3">
      <c r="C1960" s="177" t="str">
        <f>IFERROR(VLOOKUP(E1960,Data!T:U,2,FALSE),"")</f>
        <v/>
      </c>
    </row>
    <row r="1961" spans="3:3" x14ac:dyDescent="0.3">
      <c r="C1961" s="177" t="str">
        <f>IFERROR(VLOOKUP(E1961,Data!T:U,2,FALSE),"")</f>
        <v/>
      </c>
    </row>
    <row r="1962" spans="3:3" x14ac:dyDescent="0.3">
      <c r="C1962" s="177" t="str">
        <f>IFERROR(VLOOKUP(E1962,Data!T:U,2,FALSE),"")</f>
        <v/>
      </c>
    </row>
    <row r="1963" spans="3:3" x14ac:dyDescent="0.3">
      <c r="C1963" s="177" t="str">
        <f>IFERROR(VLOOKUP(E1963,Data!T:U,2,FALSE),"")</f>
        <v/>
      </c>
    </row>
    <row r="1964" spans="3:3" x14ac:dyDescent="0.3">
      <c r="C1964" s="177" t="str">
        <f>IFERROR(VLOOKUP(E1964,Data!T:U,2,FALSE),"")</f>
        <v/>
      </c>
    </row>
    <row r="1965" spans="3:3" x14ac:dyDescent="0.3">
      <c r="C1965" s="177" t="str">
        <f>IFERROR(VLOOKUP(E1965,Data!T:U,2,FALSE),"")</f>
        <v/>
      </c>
    </row>
    <row r="1966" spans="3:3" x14ac:dyDescent="0.3">
      <c r="C1966" s="177" t="str">
        <f>IFERROR(VLOOKUP(E1966,Data!T:U,2,FALSE),"")</f>
        <v/>
      </c>
    </row>
    <row r="1967" spans="3:3" x14ac:dyDescent="0.3">
      <c r="C1967" s="177" t="str">
        <f>IFERROR(VLOOKUP(E1967,Data!T:U,2,FALSE),"")</f>
        <v/>
      </c>
    </row>
    <row r="1968" spans="3:3" x14ac:dyDescent="0.3">
      <c r="C1968" s="177" t="str">
        <f>IFERROR(VLOOKUP(E1968,Data!T:U,2,FALSE),"")</f>
        <v/>
      </c>
    </row>
    <row r="1969" spans="3:3" x14ac:dyDescent="0.3">
      <c r="C1969" s="177" t="str">
        <f>IFERROR(VLOOKUP(E1969,Data!T:U,2,FALSE),"")</f>
        <v/>
      </c>
    </row>
    <row r="1970" spans="3:3" x14ac:dyDescent="0.3">
      <c r="C1970" s="177" t="str">
        <f>IFERROR(VLOOKUP(E1970,Data!T:U,2,FALSE),"")</f>
        <v/>
      </c>
    </row>
    <row r="1971" spans="3:3" x14ac:dyDescent="0.3">
      <c r="C1971" s="177" t="str">
        <f>IFERROR(VLOOKUP(E1971,Data!T:U,2,FALSE),"")</f>
        <v/>
      </c>
    </row>
    <row r="1972" spans="3:3" x14ac:dyDescent="0.3">
      <c r="C1972" s="177" t="str">
        <f>IFERROR(VLOOKUP(E1972,Data!T:U,2,FALSE),"")</f>
        <v/>
      </c>
    </row>
    <row r="1973" spans="3:3" x14ac:dyDescent="0.3">
      <c r="C1973" s="177" t="str">
        <f>IFERROR(VLOOKUP(E1973,Data!T:U,2,FALSE),"")</f>
        <v/>
      </c>
    </row>
    <row r="1974" spans="3:3" x14ac:dyDescent="0.3">
      <c r="C1974" s="177" t="str">
        <f>IFERROR(VLOOKUP(E1974,Data!T:U,2,FALSE),"")</f>
        <v/>
      </c>
    </row>
    <row r="1975" spans="3:3" x14ac:dyDescent="0.3">
      <c r="C1975" s="177" t="str">
        <f>IFERROR(VLOOKUP(E1975,Data!T:U,2,FALSE),"")</f>
        <v/>
      </c>
    </row>
    <row r="1976" spans="3:3" x14ac:dyDescent="0.3">
      <c r="C1976" s="177" t="str">
        <f>IFERROR(VLOOKUP(E1976,Data!T:U,2,FALSE),"")</f>
        <v/>
      </c>
    </row>
    <row r="1977" spans="3:3" x14ac:dyDescent="0.3">
      <c r="C1977" s="177" t="str">
        <f>IFERROR(VLOOKUP(E1977,Data!T:U,2,FALSE),"")</f>
        <v/>
      </c>
    </row>
    <row r="1978" spans="3:3" x14ac:dyDescent="0.3">
      <c r="C1978" s="177" t="str">
        <f>IFERROR(VLOOKUP(E1978,Data!T:U,2,FALSE),"")</f>
        <v/>
      </c>
    </row>
    <row r="1979" spans="3:3" x14ac:dyDescent="0.3">
      <c r="C1979" s="177" t="str">
        <f>IFERROR(VLOOKUP(E1979,Data!T:U,2,FALSE),"")</f>
        <v/>
      </c>
    </row>
    <row r="1980" spans="3:3" x14ac:dyDescent="0.3">
      <c r="C1980" s="177" t="str">
        <f>IFERROR(VLOOKUP(E1980,Data!T:U,2,FALSE),"")</f>
        <v/>
      </c>
    </row>
    <row r="1981" spans="3:3" x14ac:dyDescent="0.3">
      <c r="C1981" s="177" t="str">
        <f>IFERROR(VLOOKUP(E1981,Data!T:U,2,FALSE),"")</f>
        <v/>
      </c>
    </row>
    <row r="1982" spans="3:3" x14ac:dyDescent="0.3">
      <c r="C1982" s="177" t="str">
        <f>IFERROR(VLOOKUP(E1982,Data!T:U,2,FALSE),"")</f>
        <v/>
      </c>
    </row>
    <row r="1983" spans="3:3" x14ac:dyDescent="0.3">
      <c r="C1983" s="177" t="str">
        <f>IFERROR(VLOOKUP(E1983,Data!T:U,2,FALSE),"")</f>
        <v/>
      </c>
    </row>
    <row r="1984" spans="3:3" x14ac:dyDescent="0.3">
      <c r="C1984" s="177" t="str">
        <f>IFERROR(VLOOKUP(E1984,Data!T:U,2,FALSE),"")</f>
        <v/>
      </c>
    </row>
    <row r="1985" spans="3:3" x14ac:dyDescent="0.3">
      <c r="C1985" s="177" t="str">
        <f>IFERROR(VLOOKUP(E1985,Data!T:U,2,FALSE),"")</f>
        <v/>
      </c>
    </row>
    <row r="1986" spans="3:3" x14ac:dyDescent="0.3">
      <c r="C1986" s="177" t="str">
        <f>IFERROR(VLOOKUP(E1986,Data!T:U,2,FALSE),"")</f>
        <v/>
      </c>
    </row>
    <row r="1987" spans="3:3" x14ac:dyDescent="0.3">
      <c r="C1987" s="177" t="str">
        <f>IFERROR(VLOOKUP(E1987,Data!T:U,2,FALSE),"")</f>
        <v/>
      </c>
    </row>
    <row r="1988" spans="3:3" x14ac:dyDescent="0.3">
      <c r="C1988" s="177" t="str">
        <f>IFERROR(VLOOKUP(E1988,Data!T:U,2,FALSE),"")</f>
        <v/>
      </c>
    </row>
    <row r="1989" spans="3:3" x14ac:dyDescent="0.3">
      <c r="C1989" s="177" t="str">
        <f>IFERROR(VLOOKUP(E1989,Data!T:U,2,FALSE),"")</f>
        <v/>
      </c>
    </row>
    <row r="1990" spans="3:3" x14ac:dyDescent="0.3">
      <c r="C1990" s="177" t="str">
        <f>IFERROR(VLOOKUP(E1990,Data!T:U,2,FALSE),"")</f>
        <v/>
      </c>
    </row>
    <row r="1991" spans="3:3" x14ac:dyDescent="0.3">
      <c r="C1991" s="177" t="str">
        <f>IFERROR(VLOOKUP(E1991,Data!T:U,2,FALSE),"")</f>
        <v/>
      </c>
    </row>
    <row r="1992" spans="3:3" x14ac:dyDescent="0.3">
      <c r="C1992" s="177" t="str">
        <f>IFERROR(VLOOKUP(E1992,Data!T:U,2,FALSE),"")</f>
        <v/>
      </c>
    </row>
    <row r="1993" spans="3:3" x14ac:dyDescent="0.3">
      <c r="C1993" s="177" t="str">
        <f>IFERROR(VLOOKUP(E1993,Data!T:U,2,FALSE),"")</f>
        <v/>
      </c>
    </row>
    <row r="1994" spans="3:3" x14ac:dyDescent="0.3">
      <c r="C1994" s="177" t="str">
        <f>IFERROR(VLOOKUP(E1994,Data!T:U,2,FALSE),"")</f>
        <v/>
      </c>
    </row>
    <row r="1995" spans="3:3" x14ac:dyDescent="0.3">
      <c r="C1995" s="177" t="str">
        <f>IFERROR(VLOOKUP(E1995,Data!T:U,2,FALSE),"")</f>
        <v/>
      </c>
    </row>
    <row r="1996" spans="3:3" x14ac:dyDescent="0.3">
      <c r="C1996" s="177" t="str">
        <f>IFERROR(VLOOKUP(E1996,Data!T:U,2,FALSE),"")</f>
        <v/>
      </c>
    </row>
    <row r="1997" spans="3:3" x14ac:dyDescent="0.3">
      <c r="C1997" s="177" t="str">
        <f>IFERROR(VLOOKUP(E1997,Data!T:U,2,FALSE),"")</f>
        <v/>
      </c>
    </row>
    <row r="1998" spans="3:3" x14ac:dyDescent="0.3">
      <c r="C1998" s="177" t="str">
        <f>IFERROR(VLOOKUP(E1998,Data!T:U,2,FALSE),"")</f>
        <v/>
      </c>
    </row>
    <row r="1999" spans="3:3" x14ac:dyDescent="0.3">
      <c r="C1999" s="177" t="str">
        <f>IFERROR(VLOOKUP(E1999,Data!T:U,2,FALSE),"")</f>
        <v/>
      </c>
    </row>
    <row r="2000" spans="3:3" x14ac:dyDescent="0.3">
      <c r="C2000" s="177" t="str">
        <f>IFERROR(VLOOKUP(E2000,Data!T:U,2,FALSE),"")</f>
        <v/>
      </c>
    </row>
    <row r="2001" spans="3:3" x14ac:dyDescent="0.3">
      <c r="C2001" s="177" t="str">
        <f>IFERROR(VLOOKUP(E2001,Data!T:U,2,FALSE),"")</f>
        <v/>
      </c>
    </row>
    <row r="2002" spans="3:3" x14ac:dyDescent="0.3">
      <c r="C2002" s="177" t="str">
        <f>IFERROR(VLOOKUP(E2002,Data!T:U,2,FALSE),"")</f>
        <v/>
      </c>
    </row>
    <row r="2003" spans="3:3" x14ac:dyDescent="0.3">
      <c r="C2003" s="177" t="str">
        <f>IFERROR(VLOOKUP(E2003,Data!T:U,2,FALSE),"")</f>
        <v/>
      </c>
    </row>
    <row r="2004" spans="3:3" x14ac:dyDescent="0.3">
      <c r="C2004" s="177" t="str">
        <f>IFERROR(VLOOKUP(E2004,Data!T:U,2,FALSE),"")</f>
        <v/>
      </c>
    </row>
    <row r="2005" spans="3:3" x14ac:dyDescent="0.3">
      <c r="C2005" s="177" t="str">
        <f>IFERROR(VLOOKUP(E2005,Data!T:U,2,FALSE),"")</f>
        <v/>
      </c>
    </row>
    <row r="2006" spans="3:3" x14ac:dyDescent="0.3">
      <c r="C2006" s="177" t="str">
        <f>IFERROR(VLOOKUP(E2006,Data!T:U,2,FALSE),"")</f>
        <v/>
      </c>
    </row>
    <row r="2007" spans="3:3" x14ac:dyDescent="0.3">
      <c r="C2007" s="177" t="str">
        <f>IFERROR(VLOOKUP(E2007,Data!T:U,2,FALSE),"")</f>
        <v/>
      </c>
    </row>
    <row r="2008" spans="3:3" x14ac:dyDescent="0.3">
      <c r="C2008" s="177" t="str">
        <f>IFERROR(VLOOKUP(E2008,Data!T:U,2,FALSE),"")</f>
        <v/>
      </c>
    </row>
    <row r="2009" spans="3:3" x14ac:dyDescent="0.3">
      <c r="C2009" s="177" t="str">
        <f>IFERROR(VLOOKUP(E2009,Data!T:U,2,FALSE),"")</f>
        <v/>
      </c>
    </row>
    <row r="2010" spans="3:3" x14ac:dyDescent="0.3">
      <c r="C2010" s="177" t="str">
        <f>IFERROR(VLOOKUP(E2010,Data!T:U,2,FALSE),"")</f>
        <v/>
      </c>
    </row>
    <row r="2011" spans="3:3" x14ac:dyDescent="0.3">
      <c r="C2011" s="177" t="str">
        <f>IFERROR(VLOOKUP(E2011,Data!T:U,2,FALSE),"")</f>
        <v/>
      </c>
    </row>
    <row r="2012" spans="3:3" x14ac:dyDescent="0.3">
      <c r="C2012" s="177" t="str">
        <f>IFERROR(VLOOKUP(E2012,Data!T:U,2,FALSE),"")</f>
        <v/>
      </c>
    </row>
    <row r="2013" spans="3:3" x14ac:dyDescent="0.3">
      <c r="C2013" s="177" t="str">
        <f>IFERROR(VLOOKUP(E2013,Data!T:U,2,FALSE),"")</f>
        <v/>
      </c>
    </row>
    <row r="2014" spans="3:3" x14ac:dyDescent="0.3">
      <c r="C2014" s="177" t="str">
        <f>IFERROR(VLOOKUP(E2014,Data!T:U,2,FALSE),"")</f>
        <v/>
      </c>
    </row>
    <row r="2015" spans="3:3" x14ac:dyDescent="0.3">
      <c r="C2015" s="177" t="str">
        <f>IFERROR(VLOOKUP(E2015,Data!T:U,2,FALSE),"")</f>
        <v/>
      </c>
    </row>
    <row r="2016" spans="3:3" x14ac:dyDescent="0.3">
      <c r="C2016" s="177" t="str">
        <f>IFERROR(VLOOKUP(E2016,Data!T:U,2,FALSE),"")</f>
        <v/>
      </c>
    </row>
    <row r="2017" spans="3:3" x14ac:dyDescent="0.3">
      <c r="C2017" s="177" t="str">
        <f>IFERROR(VLOOKUP(E2017,Data!T:U,2,FALSE),"")</f>
        <v/>
      </c>
    </row>
    <row r="2018" spans="3:3" x14ac:dyDescent="0.3">
      <c r="C2018" s="177" t="str">
        <f>IFERROR(VLOOKUP(E2018,Data!T:U,2,FALSE),"")</f>
        <v/>
      </c>
    </row>
    <row r="2019" spans="3:3" x14ac:dyDescent="0.3">
      <c r="C2019" s="177" t="str">
        <f>IFERROR(VLOOKUP(E2019,Data!T:U,2,FALSE),"")</f>
        <v/>
      </c>
    </row>
    <row r="2020" spans="3:3" x14ac:dyDescent="0.3">
      <c r="C2020" s="177" t="str">
        <f>IFERROR(VLOOKUP(E2020,Data!T:U,2,FALSE),"")</f>
        <v/>
      </c>
    </row>
    <row r="2021" spans="3:3" x14ac:dyDescent="0.3">
      <c r="C2021" s="177" t="str">
        <f>IFERROR(VLOOKUP(E2021,Data!T:U,2,FALSE),"")</f>
        <v/>
      </c>
    </row>
    <row r="2022" spans="3:3" x14ac:dyDescent="0.3">
      <c r="C2022" s="177" t="str">
        <f>IFERROR(VLOOKUP(E2022,Data!T:U,2,FALSE),"")</f>
        <v/>
      </c>
    </row>
    <row r="2023" spans="3:3" x14ac:dyDescent="0.3">
      <c r="C2023" s="177" t="str">
        <f>IFERROR(VLOOKUP(E2023,Data!T:U,2,FALSE),"")</f>
        <v/>
      </c>
    </row>
    <row r="2024" spans="3:3" x14ac:dyDescent="0.3">
      <c r="C2024" s="177" t="str">
        <f>IFERROR(VLOOKUP(E2024,Data!T:U,2,FALSE),"")</f>
        <v/>
      </c>
    </row>
    <row r="2025" spans="3:3" x14ac:dyDescent="0.3">
      <c r="C2025" s="177" t="str">
        <f>IFERROR(VLOOKUP(E2025,Data!T:U,2,FALSE),"")</f>
        <v/>
      </c>
    </row>
    <row r="2026" spans="3:3" x14ac:dyDescent="0.3">
      <c r="C2026" s="177" t="str">
        <f>IFERROR(VLOOKUP(E2026,Data!T:U,2,FALSE),"")</f>
        <v/>
      </c>
    </row>
    <row r="2027" spans="3:3" x14ac:dyDescent="0.3">
      <c r="C2027" s="177" t="str">
        <f>IFERROR(VLOOKUP(E2027,Data!T:U,2,FALSE),"")</f>
        <v/>
      </c>
    </row>
    <row r="2028" spans="3:3" x14ac:dyDescent="0.3">
      <c r="C2028" s="177" t="str">
        <f>IFERROR(VLOOKUP(E2028,Data!T:U,2,FALSE),"")</f>
        <v/>
      </c>
    </row>
    <row r="2029" spans="3:3" x14ac:dyDescent="0.3">
      <c r="C2029" s="177" t="str">
        <f>IFERROR(VLOOKUP(E2029,Data!T:U,2,FALSE),"")</f>
        <v/>
      </c>
    </row>
    <row r="2030" spans="3:3" x14ac:dyDescent="0.3">
      <c r="C2030" s="177" t="str">
        <f>IFERROR(VLOOKUP(E2030,Data!T:U,2,FALSE),"")</f>
        <v/>
      </c>
    </row>
    <row r="2031" spans="3:3" x14ac:dyDescent="0.3">
      <c r="C2031" s="177" t="str">
        <f>IFERROR(VLOOKUP(E2031,Data!T:U,2,FALSE),"")</f>
        <v/>
      </c>
    </row>
    <row r="2032" spans="3:3" x14ac:dyDescent="0.3">
      <c r="C2032" s="177" t="str">
        <f>IFERROR(VLOOKUP(E2032,Data!T:U,2,FALSE),"")</f>
        <v/>
      </c>
    </row>
    <row r="2033" spans="3:3" x14ac:dyDescent="0.3">
      <c r="C2033" s="177" t="str">
        <f>IFERROR(VLOOKUP(E2033,Data!T:U,2,FALSE),"")</f>
        <v/>
      </c>
    </row>
    <row r="2034" spans="3:3" x14ac:dyDescent="0.3">
      <c r="C2034" s="177" t="str">
        <f>IFERROR(VLOOKUP(E2034,Data!T:U,2,FALSE),"")</f>
        <v/>
      </c>
    </row>
    <row r="2035" spans="3:3" x14ac:dyDescent="0.3">
      <c r="C2035" s="177" t="str">
        <f>IFERROR(VLOOKUP(E2035,Data!T:U,2,FALSE),"")</f>
        <v/>
      </c>
    </row>
    <row r="2036" spans="3:3" x14ac:dyDescent="0.3">
      <c r="C2036" s="177" t="str">
        <f>IFERROR(VLOOKUP(E2036,Data!T:U,2,FALSE),"")</f>
        <v/>
      </c>
    </row>
    <row r="2037" spans="3:3" x14ac:dyDescent="0.3">
      <c r="C2037" s="177" t="str">
        <f>IFERROR(VLOOKUP(E2037,Data!T:U,2,FALSE),"")</f>
        <v/>
      </c>
    </row>
    <row r="2038" spans="3:3" x14ac:dyDescent="0.3">
      <c r="C2038" s="177" t="str">
        <f>IFERROR(VLOOKUP(E2038,Data!T:U,2,FALSE),"")</f>
        <v/>
      </c>
    </row>
    <row r="2039" spans="3:3" x14ac:dyDescent="0.3">
      <c r="C2039" s="177" t="str">
        <f>IFERROR(VLOOKUP(E2039,Data!T:U,2,FALSE),"")</f>
        <v/>
      </c>
    </row>
    <row r="2040" spans="3:3" x14ac:dyDescent="0.3">
      <c r="C2040" s="177" t="str">
        <f>IFERROR(VLOOKUP(E2040,Data!T:U,2,FALSE),"")</f>
        <v/>
      </c>
    </row>
    <row r="2041" spans="3:3" x14ac:dyDescent="0.3">
      <c r="C2041" s="177" t="str">
        <f>IFERROR(VLOOKUP(E2041,Data!T:U,2,FALSE),"")</f>
        <v/>
      </c>
    </row>
    <row r="2042" spans="3:3" x14ac:dyDescent="0.3">
      <c r="C2042" s="177" t="str">
        <f>IFERROR(VLOOKUP(E2042,Data!T:U,2,FALSE),"")</f>
        <v/>
      </c>
    </row>
    <row r="2043" spans="3:3" x14ac:dyDescent="0.3">
      <c r="C2043" s="177" t="str">
        <f>IFERROR(VLOOKUP(E2043,Data!T:U,2,FALSE),"")</f>
        <v/>
      </c>
    </row>
    <row r="2044" spans="3:3" x14ac:dyDescent="0.3">
      <c r="C2044" s="177" t="str">
        <f>IFERROR(VLOOKUP(E2044,Data!T:U,2,FALSE),"")</f>
        <v/>
      </c>
    </row>
    <row r="2045" spans="3:3" x14ac:dyDescent="0.3">
      <c r="C2045" s="177" t="str">
        <f>IFERROR(VLOOKUP(E2045,Data!T:U,2,FALSE),"")</f>
        <v/>
      </c>
    </row>
    <row r="2046" spans="3:3" x14ac:dyDescent="0.3">
      <c r="C2046" s="177" t="str">
        <f>IFERROR(VLOOKUP(E2046,Data!T:U,2,FALSE),"")</f>
        <v/>
      </c>
    </row>
    <row r="2047" spans="3:3" x14ac:dyDescent="0.3">
      <c r="C2047" s="177" t="str">
        <f>IFERROR(VLOOKUP(E2047,Data!T:U,2,FALSE),"")</f>
        <v/>
      </c>
    </row>
    <row r="2048" spans="3:3" x14ac:dyDescent="0.3">
      <c r="C2048" s="177" t="str">
        <f>IFERROR(VLOOKUP(E2048,Data!T:U,2,FALSE),"")</f>
        <v/>
      </c>
    </row>
    <row r="2049" spans="3:3" x14ac:dyDescent="0.3">
      <c r="C2049" s="177" t="str">
        <f>IFERROR(VLOOKUP(E2049,Data!T:U,2,FALSE),"")</f>
        <v/>
      </c>
    </row>
    <row r="2050" spans="3:3" x14ac:dyDescent="0.3">
      <c r="C2050" s="177" t="str">
        <f>IFERROR(VLOOKUP(E2050,Data!T:U,2,FALSE),"")</f>
        <v/>
      </c>
    </row>
    <row r="2051" spans="3:3" x14ac:dyDescent="0.3">
      <c r="C2051" s="177" t="str">
        <f>IFERROR(VLOOKUP(E2051,Data!T:U,2,FALSE),"")</f>
        <v/>
      </c>
    </row>
    <row r="2052" spans="3:3" x14ac:dyDescent="0.3">
      <c r="C2052" s="177" t="str">
        <f>IFERROR(VLOOKUP(E2052,Data!T:U,2,FALSE),"")</f>
        <v/>
      </c>
    </row>
    <row r="2053" spans="3:3" x14ac:dyDescent="0.3">
      <c r="C2053" s="177" t="str">
        <f>IFERROR(VLOOKUP(E2053,Data!T:U,2,FALSE),"")</f>
        <v/>
      </c>
    </row>
    <row r="2054" spans="3:3" x14ac:dyDescent="0.3">
      <c r="C2054" s="177" t="str">
        <f>IFERROR(VLOOKUP(E2054,Data!T:U,2,FALSE),"")</f>
        <v/>
      </c>
    </row>
    <row r="2055" spans="3:3" x14ac:dyDescent="0.3">
      <c r="C2055" s="177" t="str">
        <f>IFERROR(VLOOKUP(E2055,Data!T:U,2,FALSE),"")</f>
        <v/>
      </c>
    </row>
    <row r="2056" spans="3:3" x14ac:dyDescent="0.3">
      <c r="C2056" s="177" t="str">
        <f>IFERROR(VLOOKUP(E2056,Data!T:U,2,FALSE),"")</f>
        <v/>
      </c>
    </row>
    <row r="2057" spans="3:3" x14ac:dyDescent="0.3">
      <c r="C2057" s="177" t="str">
        <f>IFERROR(VLOOKUP(E2057,Data!T:U,2,FALSE),"")</f>
        <v/>
      </c>
    </row>
    <row r="2058" spans="3:3" x14ac:dyDescent="0.3">
      <c r="C2058" s="177" t="str">
        <f>IFERROR(VLOOKUP(E2058,Data!T:U,2,FALSE),"")</f>
        <v/>
      </c>
    </row>
    <row r="2059" spans="3:3" x14ac:dyDescent="0.3">
      <c r="C2059" s="177" t="str">
        <f>IFERROR(VLOOKUP(E2059,Data!T:U,2,FALSE),"")</f>
        <v/>
      </c>
    </row>
    <row r="2060" spans="3:3" x14ac:dyDescent="0.3">
      <c r="C2060" s="177" t="str">
        <f>IFERROR(VLOOKUP(E2060,Data!T:U,2,FALSE),"")</f>
        <v/>
      </c>
    </row>
    <row r="2061" spans="3:3" x14ac:dyDescent="0.3">
      <c r="C2061" s="177" t="str">
        <f>IFERROR(VLOOKUP(E2061,Data!T:U,2,FALSE),"")</f>
        <v/>
      </c>
    </row>
    <row r="2062" spans="3:3" x14ac:dyDescent="0.3">
      <c r="C2062" s="177" t="str">
        <f>IFERROR(VLOOKUP(E2062,Data!T:U,2,FALSE),"")</f>
        <v/>
      </c>
    </row>
    <row r="2063" spans="3:3" x14ac:dyDescent="0.3">
      <c r="C2063" s="177" t="str">
        <f>IFERROR(VLOOKUP(E2063,Data!T:U,2,FALSE),"")</f>
        <v/>
      </c>
    </row>
    <row r="2064" spans="3:3" x14ac:dyDescent="0.3">
      <c r="C2064" s="177" t="str">
        <f>IFERROR(VLOOKUP(E2064,Data!T:U,2,FALSE),"")</f>
        <v/>
      </c>
    </row>
    <row r="2065" spans="3:3" x14ac:dyDescent="0.3">
      <c r="C2065" s="177" t="str">
        <f>IFERROR(VLOOKUP(E2065,Data!T:U,2,FALSE),"")</f>
        <v/>
      </c>
    </row>
    <row r="2066" spans="3:3" x14ac:dyDescent="0.3">
      <c r="C2066" s="177" t="str">
        <f>IFERROR(VLOOKUP(E2066,Data!T:U,2,FALSE),"")</f>
        <v/>
      </c>
    </row>
    <row r="2067" spans="3:3" x14ac:dyDescent="0.3">
      <c r="C2067" s="177" t="str">
        <f>IFERROR(VLOOKUP(E2067,Data!T:U,2,FALSE),"")</f>
        <v/>
      </c>
    </row>
    <row r="2068" spans="3:3" x14ac:dyDescent="0.3">
      <c r="C2068" s="177" t="str">
        <f>IFERROR(VLOOKUP(E2068,Data!T:U,2,FALSE),"")</f>
        <v/>
      </c>
    </row>
    <row r="2069" spans="3:3" x14ac:dyDescent="0.3">
      <c r="C2069" s="177" t="str">
        <f>IFERROR(VLOOKUP(E2069,Data!T:U,2,FALSE),"")</f>
        <v/>
      </c>
    </row>
    <row r="2070" spans="3:3" x14ac:dyDescent="0.3">
      <c r="C2070" s="177" t="str">
        <f>IFERROR(VLOOKUP(E2070,Data!T:U,2,FALSE),"")</f>
        <v/>
      </c>
    </row>
    <row r="2071" spans="3:3" x14ac:dyDescent="0.3">
      <c r="C2071" s="177" t="str">
        <f>IFERROR(VLOOKUP(E2071,Data!T:U,2,FALSE),"")</f>
        <v/>
      </c>
    </row>
    <row r="2072" spans="3:3" x14ac:dyDescent="0.3">
      <c r="C2072" s="177" t="str">
        <f>IFERROR(VLOOKUP(E2072,Data!T:U,2,FALSE),"")</f>
        <v/>
      </c>
    </row>
    <row r="2073" spans="3:3" x14ac:dyDescent="0.3">
      <c r="C2073" s="177" t="str">
        <f>IFERROR(VLOOKUP(E2073,Data!T:U,2,FALSE),"")</f>
        <v/>
      </c>
    </row>
    <row r="2074" spans="3:3" x14ac:dyDescent="0.3">
      <c r="C2074" s="177" t="str">
        <f>IFERROR(VLOOKUP(E2074,Data!T:U,2,FALSE),"")</f>
        <v/>
      </c>
    </row>
    <row r="2075" spans="3:3" x14ac:dyDescent="0.3">
      <c r="C2075" s="177" t="str">
        <f>IFERROR(VLOOKUP(E2075,Data!T:U,2,FALSE),"")</f>
        <v/>
      </c>
    </row>
    <row r="2076" spans="3:3" x14ac:dyDescent="0.3">
      <c r="C2076" s="177" t="str">
        <f>IFERROR(VLOOKUP(E2076,Data!T:U,2,FALSE),"")</f>
        <v/>
      </c>
    </row>
    <row r="2077" spans="3:3" x14ac:dyDescent="0.3">
      <c r="C2077" s="177" t="str">
        <f>IFERROR(VLOOKUP(E2077,Data!T:U,2,FALSE),"")</f>
        <v/>
      </c>
    </row>
    <row r="2078" spans="3:3" x14ac:dyDescent="0.3">
      <c r="C2078" s="177" t="str">
        <f>IFERROR(VLOOKUP(E2078,Data!T:U,2,FALSE),"")</f>
        <v/>
      </c>
    </row>
    <row r="2079" spans="3:3" x14ac:dyDescent="0.3">
      <c r="C2079" s="177" t="str">
        <f>IFERROR(VLOOKUP(E2079,Data!T:U,2,FALSE),"")</f>
        <v/>
      </c>
    </row>
    <row r="2080" spans="3:3" x14ac:dyDescent="0.3">
      <c r="C2080" s="177" t="str">
        <f>IFERROR(VLOOKUP(E2080,Data!T:U,2,FALSE),"")</f>
        <v/>
      </c>
    </row>
    <row r="2081" spans="3:3" x14ac:dyDescent="0.3">
      <c r="C2081" s="177" t="str">
        <f>IFERROR(VLOOKUP(E2081,Data!T:U,2,FALSE),"")</f>
        <v/>
      </c>
    </row>
    <row r="2082" spans="3:3" x14ac:dyDescent="0.3">
      <c r="C2082" s="177" t="str">
        <f>IFERROR(VLOOKUP(E2082,Data!T:U,2,FALSE),"")</f>
        <v/>
      </c>
    </row>
    <row r="2083" spans="3:3" x14ac:dyDescent="0.3">
      <c r="C2083" s="177" t="str">
        <f>IFERROR(VLOOKUP(E2083,Data!T:U,2,FALSE),"")</f>
        <v/>
      </c>
    </row>
    <row r="2084" spans="3:3" x14ac:dyDescent="0.3">
      <c r="C2084" s="177" t="str">
        <f>IFERROR(VLOOKUP(E2084,Data!T:U,2,FALSE),"")</f>
        <v/>
      </c>
    </row>
    <row r="2085" spans="3:3" x14ac:dyDescent="0.3">
      <c r="C2085" s="177" t="str">
        <f>IFERROR(VLOOKUP(E2085,Data!T:U,2,FALSE),"")</f>
        <v/>
      </c>
    </row>
    <row r="2086" spans="3:3" x14ac:dyDescent="0.3">
      <c r="C2086" s="177" t="str">
        <f>IFERROR(VLOOKUP(E2086,Data!T:U,2,FALSE),"")</f>
        <v/>
      </c>
    </row>
    <row r="2087" spans="3:3" x14ac:dyDescent="0.3">
      <c r="C2087" s="177" t="str">
        <f>IFERROR(VLOOKUP(E2087,Data!T:U,2,FALSE),"")</f>
        <v/>
      </c>
    </row>
    <row r="2088" spans="3:3" x14ac:dyDescent="0.3">
      <c r="C2088" s="177" t="str">
        <f>IFERROR(VLOOKUP(E2088,Data!T:U,2,FALSE),"")</f>
        <v/>
      </c>
    </row>
    <row r="2089" spans="3:3" x14ac:dyDescent="0.3">
      <c r="C2089" s="177" t="str">
        <f>IFERROR(VLOOKUP(E2089,Data!T:U,2,FALSE),"")</f>
        <v/>
      </c>
    </row>
    <row r="2090" spans="3:3" x14ac:dyDescent="0.3">
      <c r="C2090" s="177" t="str">
        <f>IFERROR(VLOOKUP(E2090,Data!T:U,2,FALSE),"")</f>
        <v/>
      </c>
    </row>
    <row r="2091" spans="3:3" x14ac:dyDescent="0.3">
      <c r="C2091" s="177" t="str">
        <f>IFERROR(VLOOKUP(E2091,Data!T:U,2,FALSE),"")</f>
        <v/>
      </c>
    </row>
    <row r="2092" spans="3:3" x14ac:dyDescent="0.3">
      <c r="C2092" s="177" t="str">
        <f>IFERROR(VLOOKUP(E2092,Data!T:U,2,FALSE),"")</f>
        <v/>
      </c>
    </row>
    <row r="2093" spans="3:3" x14ac:dyDescent="0.3">
      <c r="C2093" s="177" t="str">
        <f>IFERROR(VLOOKUP(E2093,Data!T:U,2,FALSE),"")</f>
        <v/>
      </c>
    </row>
    <row r="2094" spans="3:3" x14ac:dyDescent="0.3">
      <c r="C2094" s="177" t="str">
        <f>IFERROR(VLOOKUP(E2094,Data!T:U,2,FALSE),"")</f>
        <v/>
      </c>
    </row>
    <row r="2095" spans="3:3" x14ac:dyDescent="0.3">
      <c r="C2095" s="177" t="str">
        <f>IFERROR(VLOOKUP(E2095,Data!T:U,2,FALSE),"")</f>
        <v/>
      </c>
    </row>
    <row r="2096" spans="3:3" x14ac:dyDescent="0.3">
      <c r="C2096" s="177" t="str">
        <f>IFERROR(VLOOKUP(E2096,Data!T:U,2,FALSE),"")</f>
        <v/>
      </c>
    </row>
    <row r="2097" spans="3:3" x14ac:dyDescent="0.3">
      <c r="C2097" s="177" t="str">
        <f>IFERROR(VLOOKUP(E2097,Data!T:U,2,FALSE),"")</f>
        <v/>
      </c>
    </row>
    <row r="2098" spans="3:3" x14ac:dyDescent="0.3">
      <c r="C2098" s="177" t="str">
        <f>IFERROR(VLOOKUP(E2098,Data!T:U,2,FALSE),"")</f>
        <v/>
      </c>
    </row>
    <row r="2099" spans="3:3" x14ac:dyDescent="0.3">
      <c r="C2099" s="177" t="str">
        <f>IFERROR(VLOOKUP(E2099,Data!T:U,2,FALSE),"")</f>
        <v/>
      </c>
    </row>
    <row r="2100" spans="3:3" x14ac:dyDescent="0.3">
      <c r="C2100" s="177" t="str">
        <f>IFERROR(VLOOKUP(E2100,Data!T:U,2,FALSE),"")</f>
        <v/>
      </c>
    </row>
    <row r="2101" spans="3:3" x14ac:dyDescent="0.3">
      <c r="C2101" s="177" t="str">
        <f>IFERROR(VLOOKUP(E2101,Data!T:U,2,FALSE),"")</f>
        <v/>
      </c>
    </row>
    <row r="2102" spans="3:3" x14ac:dyDescent="0.3">
      <c r="C2102" s="177" t="str">
        <f>IFERROR(VLOOKUP(E2102,Data!T:U,2,FALSE),"")</f>
        <v/>
      </c>
    </row>
    <row r="2103" spans="3:3" x14ac:dyDescent="0.3">
      <c r="C2103" s="177" t="str">
        <f>IFERROR(VLOOKUP(E2103,Data!T:U,2,FALSE),"")</f>
        <v/>
      </c>
    </row>
    <row r="2104" spans="3:3" x14ac:dyDescent="0.3">
      <c r="C2104" s="177" t="str">
        <f>IFERROR(VLOOKUP(E2104,Data!T:U,2,FALSE),"")</f>
        <v/>
      </c>
    </row>
    <row r="2105" spans="3:3" x14ac:dyDescent="0.3">
      <c r="C2105" s="177" t="str">
        <f>IFERROR(VLOOKUP(E2105,Data!T:U,2,FALSE),"")</f>
        <v/>
      </c>
    </row>
    <row r="2106" spans="3:3" x14ac:dyDescent="0.3">
      <c r="C2106" s="177" t="str">
        <f>IFERROR(VLOOKUP(E2106,Data!T:U,2,FALSE),"")</f>
        <v/>
      </c>
    </row>
    <row r="2107" spans="3:3" x14ac:dyDescent="0.3">
      <c r="C2107" s="177" t="str">
        <f>IFERROR(VLOOKUP(E2107,Data!T:U,2,FALSE),"")</f>
        <v/>
      </c>
    </row>
    <row r="2108" spans="3:3" x14ac:dyDescent="0.3">
      <c r="C2108" s="177" t="str">
        <f>IFERROR(VLOOKUP(E2108,Data!T:U,2,FALSE),"")</f>
        <v/>
      </c>
    </row>
    <row r="2109" spans="3:3" x14ac:dyDescent="0.3">
      <c r="C2109" s="177" t="str">
        <f>IFERROR(VLOOKUP(E2109,Data!T:U,2,FALSE),"")</f>
        <v/>
      </c>
    </row>
    <row r="2110" spans="3:3" x14ac:dyDescent="0.3">
      <c r="C2110" s="177" t="str">
        <f>IFERROR(VLOOKUP(E2110,Data!T:U,2,FALSE),"")</f>
        <v/>
      </c>
    </row>
    <row r="2111" spans="3:3" x14ac:dyDescent="0.3">
      <c r="C2111" s="177" t="str">
        <f>IFERROR(VLOOKUP(E2111,Data!T:U,2,FALSE),"")</f>
        <v/>
      </c>
    </row>
    <row r="2112" spans="3:3" x14ac:dyDescent="0.3">
      <c r="C2112" s="177" t="str">
        <f>IFERROR(VLOOKUP(E2112,Data!T:U,2,FALSE),"")</f>
        <v/>
      </c>
    </row>
    <row r="2113" spans="3:3" x14ac:dyDescent="0.3">
      <c r="C2113" s="177" t="str">
        <f>IFERROR(VLOOKUP(E2113,Data!T:U,2,FALSE),"")</f>
        <v/>
      </c>
    </row>
    <row r="2114" spans="3:3" x14ac:dyDescent="0.3">
      <c r="C2114" s="177" t="str">
        <f>IFERROR(VLOOKUP(E2114,Data!T:U,2,FALSE),"")</f>
        <v/>
      </c>
    </row>
    <row r="2115" spans="3:3" x14ac:dyDescent="0.3">
      <c r="C2115" s="177" t="str">
        <f>IFERROR(VLOOKUP(E2115,Data!T:U,2,FALSE),"")</f>
        <v/>
      </c>
    </row>
    <row r="2116" spans="3:3" x14ac:dyDescent="0.3">
      <c r="C2116" s="177" t="str">
        <f>IFERROR(VLOOKUP(E2116,Data!T:U,2,FALSE),"")</f>
        <v/>
      </c>
    </row>
    <row r="2117" spans="3:3" x14ac:dyDescent="0.3">
      <c r="C2117" s="177" t="str">
        <f>IFERROR(VLOOKUP(E2117,Data!T:U,2,FALSE),"")</f>
        <v/>
      </c>
    </row>
    <row r="2118" spans="3:3" x14ac:dyDescent="0.3">
      <c r="C2118" s="177" t="str">
        <f>IFERROR(VLOOKUP(E2118,Data!T:U,2,FALSE),"")</f>
        <v/>
      </c>
    </row>
    <row r="2119" spans="3:3" x14ac:dyDescent="0.3">
      <c r="C2119" s="177" t="str">
        <f>IFERROR(VLOOKUP(E2119,Data!T:U,2,FALSE),"")</f>
        <v/>
      </c>
    </row>
    <row r="2120" spans="3:3" x14ac:dyDescent="0.3">
      <c r="C2120" s="177" t="str">
        <f>IFERROR(VLOOKUP(E2120,Data!T:U,2,FALSE),"")</f>
        <v/>
      </c>
    </row>
    <row r="2121" spans="3:3" x14ac:dyDescent="0.3">
      <c r="C2121" s="177" t="str">
        <f>IFERROR(VLOOKUP(E2121,Data!T:U,2,FALSE),"")</f>
        <v/>
      </c>
    </row>
    <row r="2122" spans="3:3" x14ac:dyDescent="0.3">
      <c r="C2122" s="177" t="str">
        <f>IFERROR(VLOOKUP(E2122,Data!T:U,2,FALSE),"")</f>
        <v/>
      </c>
    </row>
    <row r="2123" spans="3:3" x14ac:dyDescent="0.3">
      <c r="C2123" s="177" t="str">
        <f>IFERROR(VLOOKUP(E2123,Data!T:U,2,FALSE),"")</f>
        <v/>
      </c>
    </row>
    <row r="2124" spans="3:3" x14ac:dyDescent="0.3">
      <c r="C2124" s="177" t="str">
        <f>IFERROR(VLOOKUP(E2124,Data!T:U,2,FALSE),"")</f>
        <v/>
      </c>
    </row>
    <row r="2125" spans="3:3" x14ac:dyDescent="0.3">
      <c r="C2125" s="177" t="str">
        <f>IFERROR(VLOOKUP(E2125,Data!T:U,2,FALSE),"")</f>
        <v/>
      </c>
    </row>
    <row r="2126" spans="3:3" x14ac:dyDescent="0.3">
      <c r="C2126" s="177" t="str">
        <f>IFERROR(VLOOKUP(E2126,Data!T:U,2,FALSE),"")</f>
        <v/>
      </c>
    </row>
    <row r="2127" spans="3:3" x14ac:dyDescent="0.3">
      <c r="C2127" s="177" t="str">
        <f>IFERROR(VLOOKUP(E2127,Data!T:U,2,FALSE),"")</f>
        <v/>
      </c>
    </row>
    <row r="2128" spans="3:3" x14ac:dyDescent="0.3">
      <c r="C2128" s="177" t="str">
        <f>IFERROR(VLOOKUP(E2128,Data!T:U,2,FALSE),"")</f>
        <v/>
      </c>
    </row>
    <row r="2129" spans="3:3" x14ac:dyDescent="0.3">
      <c r="C2129" s="177" t="str">
        <f>IFERROR(VLOOKUP(E2129,Data!T:U,2,FALSE),"")</f>
        <v/>
      </c>
    </row>
    <row r="2130" spans="3:3" x14ac:dyDescent="0.3">
      <c r="C2130" s="177" t="str">
        <f>IFERROR(VLOOKUP(E2130,Data!T:U,2,FALSE),"")</f>
        <v/>
      </c>
    </row>
    <row r="2131" spans="3:3" x14ac:dyDescent="0.3">
      <c r="C2131" s="177" t="str">
        <f>IFERROR(VLOOKUP(E2131,Data!T:U,2,FALSE),"")</f>
        <v/>
      </c>
    </row>
    <row r="2132" spans="3:3" x14ac:dyDescent="0.3">
      <c r="C2132" s="177" t="str">
        <f>IFERROR(VLOOKUP(E2132,Data!T:U,2,FALSE),"")</f>
        <v/>
      </c>
    </row>
    <row r="2133" spans="3:3" x14ac:dyDescent="0.3">
      <c r="C2133" s="177" t="str">
        <f>IFERROR(VLOOKUP(E2133,Data!T:U,2,FALSE),"")</f>
        <v/>
      </c>
    </row>
    <row r="2134" spans="3:3" x14ac:dyDescent="0.3">
      <c r="C2134" s="177" t="str">
        <f>IFERROR(VLOOKUP(E2134,Data!T:U,2,FALSE),"")</f>
        <v/>
      </c>
    </row>
    <row r="2135" spans="3:3" x14ac:dyDescent="0.3">
      <c r="C2135" s="177" t="str">
        <f>IFERROR(VLOOKUP(E2135,Data!T:U,2,FALSE),"")</f>
        <v/>
      </c>
    </row>
    <row r="2136" spans="3:3" x14ac:dyDescent="0.3">
      <c r="C2136" s="177" t="str">
        <f>IFERROR(VLOOKUP(E2136,Data!T:U,2,FALSE),"")</f>
        <v/>
      </c>
    </row>
    <row r="2137" spans="3:3" x14ac:dyDescent="0.3">
      <c r="C2137" s="177" t="str">
        <f>IFERROR(VLOOKUP(E2137,Data!T:U,2,FALSE),"")</f>
        <v/>
      </c>
    </row>
    <row r="2138" spans="3:3" x14ac:dyDescent="0.3">
      <c r="C2138" s="177" t="str">
        <f>IFERROR(VLOOKUP(E2138,Data!T:U,2,FALSE),"")</f>
        <v/>
      </c>
    </row>
    <row r="2139" spans="3:3" x14ac:dyDescent="0.3">
      <c r="C2139" s="177" t="str">
        <f>IFERROR(VLOOKUP(E2139,Data!T:U,2,FALSE),"")</f>
        <v/>
      </c>
    </row>
    <row r="2140" spans="3:3" x14ac:dyDescent="0.3">
      <c r="C2140" s="177" t="str">
        <f>IFERROR(VLOOKUP(E2140,Data!T:U,2,FALSE),"")</f>
        <v/>
      </c>
    </row>
    <row r="2141" spans="3:3" x14ac:dyDescent="0.3">
      <c r="C2141" s="177" t="str">
        <f>IFERROR(VLOOKUP(E2141,Data!T:U,2,FALSE),"")</f>
        <v/>
      </c>
    </row>
    <row r="2142" spans="3:3" x14ac:dyDescent="0.3">
      <c r="C2142" s="177" t="str">
        <f>IFERROR(VLOOKUP(E2142,Data!T:U,2,FALSE),"")</f>
        <v/>
      </c>
    </row>
    <row r="2143" spans="3:3" x14ac:dyDescent="0.3">
      <c r="C2143" s="177" t="str">
        <f>IFERROR(VLOOKUP(E2143,Data!T:U,2,FALSE),"")</f>
        <v/>
      </c>
    </row>
    <row r="2144" spans="3:3" x14ac:dyDescent="0.3">
      <c r="C2144" s="177" t="str">
        <f>IFERROR(VLOOKUP(E2144,Data!T:U,2,FALSE),"")</f>
        <v/>
      </c>
    </row>
    <row r="2145" spans="3:3" x14ac:dyDescent="0.3">
      <c r="C2145" s="177" t="str">
        <f>IFERROR(VLOOKUP(E2145,Data!T:U,2,FALSE),"")</f>
        <v/>
      </c>
    </row>
    <row r="2146" spans="3:3" x14ac:dyDescent="0.3">
      <c r="C2146" s="177" t="str">
        <f>IFERROR(VLOOKUP(E2146,Data!T:U,2,FALSE),"")</f>
        <v/>
      </c>
    </row>
    <row r="2147" spans="3:3" x14ac:dyDescent="0.3">
      <c r="C2147" s="177" t="str">
        <f>IFERROR(VLOOKUP(E2147,Data!T:U,2,FALSE),"")</f>
        <v/>
      </c>
    </row>
    <row r="2148" spans="3:3" x14ac:dyDescent="0.3">
      <c r="C2148" s="177" t="str">
        <f>IFERROR(VLOOKUP(E2148,Data!T:U,2,FALSE),"")</f>
        <v/>
      </c>
    </row>
    <row r="2149" spans="3:3" x14ac:dyDescent="0.3">
      <c r="C2149" s="177" t="str">
        <f>IFERROR(VLOOKUP(E2149,Data!T:U,2,FALSE),"")</f>
        <v/>
      </c>
    </row>
    <row r="2150" spans="3:3" x14ac:dyDescent="0.3">
      <c r="C2150" s="177" t="str">
        <f>IFERROR(VLOOKUP(E2150,Data!T:U,2,FALSE),"")</f>
        <v/>
      </c>
    </row>
    <row r="2151" spans="3:3" x14ac:dyDescent="0.3">
      <c r="C2151" s="177" t="str">
        <f>IFERROR(VLOOKUP(E2151,Data!T:U,2,FALSE),"")</f>
        <v/>
      </c>
    </row>
    <row r="2152" spans="3:3" x14ac:dyDescent="0.3">
      <c r="C2152" s="177" t="str">
        <f>IFERROR(VLOOKUP(E2152,Data!T:U,2,FALSE),"")</f>
        <v/>
      </c>
    </row>
    <row r="2153" spans="3:3" x14ac:dyDescent="0.3">
      <c r="C2153" s="177" t="str">
        <f>IFERROR(VLOOKUP(E2153,Data!T:U,2,FALSE),"")</f>
        <v/>
      </c>
    </row>
    <row r="2154" spans="3:3" x14ac:dyDescent="0.3">
      <c r="C2154" s="177" t="str">
        <f>IFERROR(VLOOKUP(E2154,Data!T:U,2,FALSE),"")</f>
        <v/>
      </c>
    </row>
    <row r="2155" spans="3:3" x14ac:dyDescent="0.3">
      <c r="C2155" s="177" t="str">
        <f>IFERROR(VLOOKUP(E2155,Data!T:U,2,FALSE),"")</f>
        <v/>
      </c>
    </row>
    <row r="2156" spans="3:3" x14ac:dyDescent="0.3">
      <c r="C2156" s="177" t="str">
        <f>IFERROR(VLOOKUP(E2156,Data!T:U,2,FALSE),"")</f>
        <v/>
      </c>
    </row>
    <row r="2157" spans="3:3" x14ac:dyDescent="0.3">
      <c r="C2157" s="177" t="str">
        <f>IFERROR(VLOOKUP(E2157,Data!T:U,2,FALSE),"")</f>
        <v/>
      </c>
    </row>
    <row r="2158" spans="3:3" x14ac:dyDescent="0.3">
      <c r="C2158" s="177" t="str">
        <f>IFERROR(VLOOKUP(E2158,Data!T:U,2,FALSE),"")</f>
        <v/>
      </c>
    </row>
    <row r="2159" spans="3:3" x14ac:dyDescent="0.3">
      <c r="C2159" s="177" t="str">
        <f>IFERROR(VLOOKUP(E2159,Data!T:U,2,FALSE),"")</f>
        <v/>
      </c>
    </row>
    <row r="2160" spans="3:3" x14ac:dyDescent="0.3">
      <c r="C2160" s="177" t="str">
        <f>IFERROR(VLOOKUP(E2160,Data!T:U,2,FALSE),"")</f>
        <v/>
      </c>
    </row>
    <row r="2161" spans="3:3" x14ac:dyDescent="0.3">
      <c r="C2161" s="177" t="str">
        <f>IFERROR(VLOOKUP(E2161,Data!T:U,2,FALSE),"")</f>
        <v/>
      </c>
    </row>
    <row r="2162" spans="3:3" x14ac:dyDescent="0.3">
      <c r="C2162" s="177" t="str">
        <f>IFERROR(VLOOKUP(E2162,Data!T:U,2,FALSE),"")</f>
        <v/>
      </c>
    </row>
    <row r="2163" spans="3:3" x14ac:dyDescent="0.3">
      <c r="C2163" s="177" t="str">
        <f>IFERROR(VLOOKUP(E2163,Data!T:U,2,FALSE),"")</f>
        <v/>
      </c>
    </row>
    <row r="2164" spans="3:3" x14ac:dyDescent="0.3">
      <c r="C2164" s="177" t="str">
        <f>IFERROR(VLOOKUP(E2164,Data!T:U,2,FALSE),"")</f>
        <v/>
      </c>
    </row>
    <row r="2165" spans="3:3" x14ac:dyDescent="0.3">
      <c r="C2165" s="177" t="str">
        <f>IFERROR(VLOOKUP(E2165,Data!T:U,2,FALSE),"")</f>
        <v/>
      </c>
    </row>
    <row r="2166" spans="3:3" x14ac:dyDescent="0.3">
      <c r="C2166" s="177" t="str">
        <f>IFERROR(VLOOKUP(E2166,Data!T:U,2,FALSE),"")</f>
        <v/>
      </c>
    </row>
    <row r="2167" spans="3:3" x14ac:dyDescent="0.3">
      <c r="C2167" s="177" t="str">
        <f>IFERROR(VLOOKUP(E2167,Data!T:U,2,FALSE),"")</f>
        <v/>
      </c>
    </row>
    <row r="2168" spans="3:3" x14ac:dyDescent="0.3">
      <c r="C2168" s="177" t="str">
        <f>IFERROR(VLOOKUP(E2168,Data!T:U,2,FALSE),"")</f>
        <v/>
      </c>
    </row>
    <row r="2169" spans="3:3" x14ac:dyDescent="0.3">
      <c r="C2169" s="177" t="str">
        <f>IFERROR(VLOOKUP(E2169,Data!T:U,2,FALSE),"")</f>
        <v/>
      </c>
    </row>
    <row r="2170" spans="3:3" x14ac:dyDescent="0.3">
      <c r="C2170" s="177" t="str">
        <f>IFERROR(VLOOKUP(E2170,Data!T:U,2,FALSE),"")</f>
        <v/>
      </c>
    </row>
    <row r="2171" spans="3:3" x14ac:dyDescent="0.3">
      <c r="C2171" s="177" t="str">
        <f>IFERROR(VLOOKUP(E2171,Data!T:U,2,FALSE),"")</f>
        <v/>
      </c>
    </row>
    <row r="2172" spans="3:3" x14ac:dyDescent="0.3">
      <c r="C2172" s="177" t="str">
        <f>IFERROR(VLOOKUP(E2172,Data!T:U,2,FALSE),"")</f>
        <v/>
      </c>
    </row>
    <row r="2173" spans="3:3" x14ac:dyDescent="0.3">
      <c r="C2173" s="177" t="str">
        <f>IFERROR(VLOOKUP(E2173,Data!T:U,2,FALSE),"")</f>
        <v/>
      </c>
    </row>
    <row r="2174" spans="3:3" x14ac:dyDescent="0.3">
      <c r="C2174" s="177" t="str">
        <f>IFERROR(VLOOKUP(E2174,Data!T:U,2,FALSE),"")</f>
        <v/>
      </c>
    </row>
    <row r="2175" spans="3:3" x14ac:dyDescent="0.3">
      <c r="C2175" s="177" t="str">
        <f>IFERROR(VLOOKUP(E2175,Data!T:U,2,FALSE),"")</f>
        <v/>
      </c>
    </row>
    <row r="2176" spans="3:3" x14ac:dyDescent="0.3">
      <c r="C2176" s="177" t="str">
        <f>IFERROR(VLOOKUP(E2176,Data!T:U,2,FALSE),"")</f>
        <v/>
      </c>
    </row>
    <row r="2177" spans="3:3" x14ac:dyDescent="0.3">
      <c r="C2177" s="177" t="str">
        <f>IFERROR(VLOOKUP(E2177,Data!T:U,2,FALSE),"")</f>
        <v/>
      </c>
    </row>
    <row r="2178" spans="3:3" x14ac:dyDescent="0.3">
      <c r="C2178" s="177" t="str">
        <f>IFERROR(VLOOKUP(E2178,Data!T:U,2,FALSE),"")</f>
        <v/>
      </c>
    </row>
    <row r="2179" spans="3:3" x14ac:dyDescent="0.3">
      <c r="C2179" s="177" t="str">
        <f>IFERROR(VLOOKUP(E2179,Data!T:U,2,FALSE),"")</f>
        <v/>
      </c>
    </row>
    <row r="2180" spans="3:3" x14ac:dyDescent="0.3">
      <c r="C2180" s="177" t="str">
        <f>IFERROR(VLOOKUP(E2180,Data!T:U,2,FALSE),"")</f>
        <v/>
      </c>
    </row>
    <row r="2181" spans="3:3" x14ac:dyDescent="0.3">
      <c r="C2181" s="177" t="str">
        <f>IFERROR(VLOOKUP(E2181,Data!T:U,2,FALSE),"")</f>
        <v/>
      </c>
    </row>
    <row r="2182" spans="3:3" x14ac:dyDescent="0.3">
      <c r="C2182" s="177" t="str">
        <f>IFERROR(VLOOKUP(E2182,Data!T:U,2,FALSE),"")</f>
        <v/>
      </c>
    </row>
    <row r="2183" spans="3:3" x14ac:dyDescent="0.3">
      <c r="C2183" s="177" t="str">
        <f>IFERROR(VLOOKUP(E2183,Data!T:U,2,FALSE),"")</f>
        <v/>
      </c>
    </row>
    <row r="2184" spans="3:3" x14ac:dyDescent="0.3">
      <c r="C2184" s="177" t="str">
        <f>IFERROR(VLOOKUP(E2184,Data!T:U,2,FALSE),"")</f>
        <v/>
      </c>
    </row>
    <row r="2185" spans="3:3" x14ac:dyDescent="0.3">
      <c r="C2185" s="177" t="str">
        <f>IFERROR(VLOOKUP(E2185,Data!T:U,2,FALSE),"")</f>
        <v/>
      </c>
    </row>
    <row r="2186" spans="3:3" x14ac:dyDescent="0.3">
      <c r="C2186" s="177" t="str">
        <f>IFERROR(VLOOKUP(E2186,Data!T:U,2,FALSE),"")</f>
        <v/>
      </c>
    </row>
    <row r="2187" spans="3:3" x14ac:dyDescent="0.3">
      <c r="C2187" s="177" t="str">
        <f>IFERROR(VLOOKUP(E2187,Data!T:U,2,FALSE),"")</f>
        <v/>
      </c>
    </row>
    <row r="2188" spans="3:3" x14ac:dyDescent="0.3">
      <c r="C2188" s="177" t="str">
        <f>IFERROR(VLOOKUP(E2188,Data!T:U,2,FALSE),"")</f>
        <v/>
      </c>
    </row>
    <row r="2189" spans="3:3" x14ac:dyDescent="0.3">
      <c r="C2189" s="177" t="str">
        <f>IFERROR(VLOOKUP(E2189,Data!T:U,2,FALSE),"")</f>
        <v/>
      </c>
    </row>
    <row r="2190" spans="3:3" x14ac:dyDescent="0.3">
      <c r="C2190" s="177" t="str">
        <f>IFERROR(VLOOKUP(E2190,Data!T:U,2,FALSE),"")</f>
        <v/>
      </c>
    </row>
    <row r="2191" spans="3:3" x14ac:dyDescent="0.3">
      <c r="C2191" s="177" t="str">
        <f>IFERROR(VLOOKUP(E2191,Data!T:U,2,FALSE),"")</f>
        <v/>
      </c>
    </row>
    <row r="2192" spans="3:3" x14ac:dyDescent="0.3">
      <c r="C2192" s="177" t="str">
        <f>IFERROR(VLOOKUP(E2192,Data!T:U,2,FALSE),"")</f>
        <v/>
      </c>
    </row>
    <row r="2193" spans="3:3" x14ac:dyDescent="0.3">
      <c r="C2193" s="177" t="str">
        <f>IFERROR(VLOOKUP(E2193,Data!T:U,2,FALSE),"")</f>
        <v/>
      </c>
    </row>
    <row r="2194" spans="3:3" x14ac:dyDescent="0.3">
      <c r="C2194" s="177" t="str">
        <f>IFERROR(VLOOKUP(E2194,Data!T:U,2,FALSE),"")</f>
        <v/>
      </c>
    </row>
    <row r="2195" spans="3:3" x14ac:dyDescent="0.3">
      <c r="C2195" s="177" t="str">
        <f>IFERROR(VLOOKUP(E2195,Data!T:U,2,FALSE),"")</f>
        <v/>
      </c>
    </row>
    <row r="2196" spans="3:3" x14ac:dyDescent="0.3">
      <c r="C2196" s="177" t="str">
        <f>IFERROR(VLOOKUP(E2196,Data!T:U,2,FALSE),"")</f>
        <v/>
      </c>
    </row>
    <row r="2197" spans="3:3" x14ac:dyDescent="0.3">
      <c r="C2197" s="177" t="str">
        <f>IFERROR(VLOOKUP(E2197,Data!T:U,2,FALSE),"")</f>
        <v/>
      </c>
    </row>
    <row r="2198" spans="3:3" x14ac:dyDescent="0.3">
      <c r="C2198" s="177" t="str">
        <f>IFERROR(VLOOKUP(E2198,Data!T:U,2,FALSE),"")</f>
        <v/>
      </c>
    </row>
    <row r="2199" spans="3:3" x14ac:dyDescent="0.3">
      <c r="C2199" s="177" t="str">
        <f>IFERROR(VLOOKUP(E2199,Data!T:U,2,FALSE),"")</f>
        <v/>
      </c>
    </row>
    <row r="2200" spans="3:3" x14ac:dyDescent="0.3">
      <c r="C2200" s="177" t="str">
        <f>IFERROR(VLOOKUP(E2200,Data!T:U,2,FALSE),"")</f>
        <v/>
      </c>
    </row>
    <row r="2201" spans="3:3" x14ac:dyDescent="0.3">
      <c r="C2201" s="177" t="str">
        <f>IFERROR(VLOOKUP(E2201,Data!T:U,2,FALSE),"")</f>
        <v/>
      </c>
    </row>
    <row r="2202" spans="3:3" x14ac:dyDescent="0.3">
      <c r="C2202" s="177" t="str">
        <f>IFERROR(VLOOKUP(E2202,Data!T:U,2,FALSE),"")</f>
        <v/>
      </c>
    </row>
    <row r="2203" spans="3:3" x14ac:dyDescent="0.3">
      <c r="C2203" s="177" t="str">
        <f>IFERROR(VLOOKUP(E2203,Data!T:U,2,FALSE),"")</f>
        <v/>
      </c>
    </row>
    <row r="2204" spans="3:3" x14ac:dyDescent="0.3">
      <c r="C2204" s="177" t="str">
        <f>IFERROR(VLOOKUP(E2204,Data!T:U,2,FALSE),"")</f>
        <v/>
      </c>
    </row>
    <row r="2205" spans="3:3" x14ac:dyDescent="0.3">
      <c r="C2205" s="177" t="str">
        <f>IFERROR(VLOOKUP(E2205,Data!T:U,2,FALSE),"")</f>
        <v/>
      </c>
    </row>
    <row r="2206" spans="3:3" x14ac:dyDescent="0.3">
      <c r="C2206" s="177" t="str">
        <f>IFERROR(VLOOKUP(E2206,Data!T:U,2,FALSE),"")</f>
        <v/>
      </c>
    </row>
    <row r="2207" spans="3:3" x14ac:dyDescent="0.3">
      <c r="C2207" s="177" t="str">
        <f>IFERROR(VLOOKUP(E2207,Data!T:U,2,FALSE),"")</f>
        <v/>
      </c>
    </row>
    <row r="2208" spans="3:3" x14ac:dyDescent="0.3">
      <c r="C2208" s="177" t="str">
        <f>IFERROR(VLOOKUP(E2208,Data!T:U,2,FALSE),"")</f>
        <v/>
      </c>
    </row>
    <row r="2209" spans="3:3" x14ac:dyDescent="0.3">
      <c r="C2209" s="177" t="str">
        <f>IFERROR(VLOOKUP(E2209,Data!T:U,2,FALSE),"")</f>
        <v/>
      </c>
    </row>
    <row r="2210" spans="3:3" x14ac:dyDescent="0.3">
      <c r="C2210" s="177" t="str">
        <f>IFERROR(VLOOKUP(E2210,Data!T:U,2,FALSE),"")</f>
        <v/>
      </c>
    </row>
    <row r="2211" spans="3:3" x14ac:dyDescent="0.3">
      <c r="C2211" s="177" t="str">
        <f>IFERROR(VLOOKUP(E2211,Data!T:U,2,FALSE),"")</f>
        <v/>
      </c>
    </row>
    <row r="2212" spans="3:3" x14ac:dyDescent="0.3">
      <c r="C2212" s="177" t="str">
        <f>IFERROR(VLOOKUP(E2212,Data!T:U,2,FALSE),"")</f>
        <v/>
      </c>
    </row>
    <row r="2213" spans="3:3" x14ac:dyDescent="0.3">
      <c r="C2213" s="177" t="str">
        <f>IFERROR(VLOOKUP(E2213,Data!T:U,2,FALSE),"")</f>
        <v/>
      </c>
    </row>
    <row r="2214" spans="3:3" x14ac:dyDescent="0.3">
      <c r="C2214" s="177" t="str">
        <f>IFERROR(VLOOKUP(E2214,Data!T:U,2,FALSE),"")</f>
        <v/>
      </c>
    </row>
    <row r="2215" spans="3:3" x14ac:dyDescent="0.3">
      <c r="C2215" s="177" t="str">
        <f>IFERROR(VLOOKUP(E2215,Data!T:U,2,FALSE),"")</f>
        <v/>
      </c>
    </row>
    <row r="2216" spans="3:3" x14ac:dyDescent="0.3">
      <c r="C2216" s="177" t="str">
        <f>IFERROR(VLOOKUP(E2216,Data!T:U,2,FALSE),"")</f>
        <v/>
      </c>
    </row>
    <row r="2217" spans="3:3" x14ac:dyDescent="0.3">
      <c r="C2217" s="177" t="str">
        <f>IFERROR(VLOOKUP(E2217,Data!T:U,2,FALSE),"")</f>
        <v/>
      </c>
    </row>
    <row r="2218" spans="3:3" x14ac:dyDescent="0.3">
      <c r="C2218" s="177" t="str">
        <f>IFERROR(VLOOKUP(E2218,Data!T:U,2,FALSE),"")</f>
        <v/>
      </c>
    </row>
    <row r="2219" spans="3:3" x14ac:dyDescent="0.3">
      <c r="C2219" s="177" t="str">
        <f>IFERROR(VLOOKUP(E2219,Data!T:U,2,FALSE),"")</f>
        <v/>
      </c>
    </row>
    <row r="2220" spans="3:3" x14ac:dyDescent="0.3">
      <c r="C2220" s="177" t="str">
        <f>IFERROR(VLOOKUP(E2220,Data!T:U,2,FALSE),"")</f>
        <v/>
      </c>
    </row>
    <row r="2221" spans="3:3" x14ac:dyDescent="0.3">
      <c r="C2221" s="177" t="str">
        <f>IFERROR(VLOOKUP(E2221,Data!T:U,2,FALSE),"")</f>
        <v/>
      </c>
    </row>
    <row r="2222" spans="3:3" x14ac:dyDescent="0.3">
      <c r="C2222" s="177" t="str">
        <f>IFERROR(VLOOKUP(E2222,Data!T:U,2,FALSE),"")</f>
        <v/>
      </c>
    </row>
    <row r="2223" spans="3:3" x14ac:dyDescent="0.3">
      <c r="C2223" s="177" t="str">
        <f>IFERROR(VLOOKUP(E2223,Data!T:U,2,FALSE),"")</f>
        <v/>
      </c>
    </row>
    <row r="2224" spans="3:3" x14ac:dyDescent="0.3">
      <c r="C2224" s="177" t="str">
        <f>IFERROR(VLOOKUP(E2224,Data!T:U,2,FALSE),"")</f>
        <v/>
      </c>
    </row>
    <row r="2225" spans="3:3" x14ac:dyDescent="0.3">
      <c r="C2225" s="177" t="str">
        <f>IFERROR(VLOOKUP(E2225,Data!T:U,2,FALSE),"")</f>
        <v/>
      </c>
    </row>
    <row r="2226" spans="3:3" x14ac:dyDescent="0.3">
      <c r="C2226" s="177" t="str">
        <f>IFERROR(VLOOKUP(E2226,Data!T:U,2,FALSE),"")</f>
        <v/>
      </c>
    </row>
    <row r="2227" spans="3:3" x14ac:dyDescent="0.3">
      <c r="C2227" s="177" t="str">
        <f>IFERROR(VLOOKUP(E2227,Data!T:U,2,FALSE),"")</f>
        <v/>
      </c>
    </row>
    <row r="2228" spans="3:3" x14ac:dyDescent="0.3">
      <c r="C2228" s="177" t="str">
        <f>IFERROR(VLOOKUP(E2228,Data!T:U,2,FALSE),"")</f>
        <v/>
      </c>
    </row>
    <row r="2229" spans="3:3" x14ac:dyDescent="0.3">
      <c r="C2229" s="177" t="str">
        <f>IFERROR(VLOOKUP(E2229,Data!T:U,2,FALSE),"")</f>
        <v/>
      </c>
    </row>
    <row r="2230" spans="3:3" x14ac:dyDescent="0.3">
      <c r="C2230" s="177" t="str">
        <f>IFERROR(VLOOKUP(E2230,Data!T:U,2,FALSE),"")</f>
        <v/>
      </c>
    </row>
    <row r="2231" spans="3:3" x14ac:dyDescent="0.3">
      <c r="C2231" s="177" t="str">
        <f>IFERROR(VLOOKUP(E2231,Data!T:U,2,FALSE),"")</f>
        <v/>
      </c>
    </row>
    <row r="2232" spans="3:3" x14ac:dyDescent="0.3">
      <c r="C2232" s="177" t="str">
        <f>IFERROR(VLOOKUP(E2232,Data!T:U,2,FALSE),"")</f>
        <v/>
      </c>
    </row>
    <row r="2233" spans="3:3" x14ac:dyDescent="0.3">
      <c r="C2233" s="177" t="str">
        <f>IFERROR(VLOOKUP(E2233,Data!T:U,2,FALSE),"")</f>
        <v/>
      </c>
    </row>
    <row r="2234" spans="3:3" x14ac:dyDescent="0.3">
      <c r="C2234" s="177" t="str">
        <f>IFERROR(VLOOKUP(E2234,Data!T:U,2,FALSE),"")</f>
        <v/>
      </c>
    </row>
    <row r="2235" spans="3:3" x14ac:dyDescent="0.3">
      <c r="C2235" s="177" t="str">
        <f>IFERROR(VLOOKUP(E2235,Data!T:U,2,FALSE),"")</f>
        <v/>
      </c>
    </row>
    <row r="2236" spans="3:3" x14ac:dyDescent="0.3">
      <c r="C2236" s="177" t="str">
        <f>IFERROR(VLOOKUP(E2236,Data!T:U,2,FALSE),"")</f>
        <v/>
      </c>
    </row>
    <row r="2237" spans="3:3" x14ac:dyDescent="0.3">
      <c r="C2237" s="177" t="str">
        <f>IFERROR(VLOOKUP(E2237,Data!T:U,2,FALSE),"")</f>
        <v/>
      </c>
    </row>
    <row r="2238" spans="3:3" x14ac:dyDescent="0.3">
      <c r="C2238" s="177" t="str">
        <f>IFERROR(VLOOKUP(E2238,Data!T:U,2,FALSE),"")</f>
        <v/>
      </c>
    </row>
    <row r="2239" spans="3:3" x14ac:dyDescent="0.3">
      <c r="C2239" s="177" t="str">
        <f>IFERROR(VLOOKUP(E2239,Data!T:U,2,FALSE),"")</f>
        <v/>
      </c>
    </row>
    <row r="2240" spans="3:3" x14ac:dyDescent="0.3">
      <c r="C2240" s="177" t="str">
        <f>IFERROR(VLOOKUP(E2240,Data!T:U,2,FALSE),"")</f>
        <v/>
      </c>
    </row>
    <row r="2241" spans="3:3" x14ac:dyDescent="0.3">
      <c r="C2241" s="177" t="str">
        <f>IFERROR(VLOOKUP(E2241,Data!T:U,2,FALSE),"")</f>
        <v/>
      </c>
    </row>
    <row r="2242" spans="3:3" x14ac:dyDescent="0.3">
      <c r="C2242" s="177" t="str">
        <f>IFERROR(VLOOKUP(E2242,Data!T:U,2,FALSE),"")</f>
        <v/>
      </c>
    </row>
    <row r="2243" spans="3:3" x14ac:dyDescent="0.3">
      <c r="C2243" s="177" t="str">
        <f>IFERROR(VLOOKUP(E2243,Data!T:U,2,FALSE),"")</f>
        <v/>
      </c>
    </row>
    <row r="2244" spans="3:3" x14ac:dyDescent="0.3">
      <c r="C2244" s="177" t="str">
        <f>IFERROR(VLOOKUP(E2244,Data!T:U,2,FALSE),"")</f>
        <v/>
      </c>
    </row>
    <row r="2245" spans="3:3" x14ac:dyDescent="0.3">
      <c r="C2245" s="177" t="str">
        <f>IFERROR(VLOOKUP(E2245,Data!T:U,2,FALSE),"")</f>
        <v/>
      </c>
    </row>
    <row r="2246" spans="3:3" x14ac:dyDescent="0.3">
      <c r="C2246" s="177" t="str">
        <f>IFERROR(VLOOKUP(E2246,Data!T:U,2,FALSE),"")</f>
        <v/>
      </c>
    </row>
    <row r="2247" spans="3:3" x14ac:dyDescent="0.3">
      <c r="C2247" s="177" t="str">
        <f>IFERROR(VLOOKUP(E2247,Data!T:U,2,FALSE),"")</f>
        <v/>
      </c>
    </row>
    <row r="2248" spans="3:3" x14ac:dyDescent="0.3">
      <c r="C2248" s="177" t="str">
        <f>IFERROR(VLOOKUP(E2248,Data!T:U,2,FALSE),"")</f>
        <v/>
      </c>
    </row>
    <row r="2249" spans="3:3" x14ac:dyDescent="0.3">
      <c r="C2249" s="177" t="str">
        <f>IFERROR(VLOOKUP(E2249,Data!T:U,2,FALSE),"")</f>
        <v/>
      </c>
    </row>
    <row r="2250" spans="3:3" x14ac:dyDescent="0.3">
      <c r="C2250" s="177" t="str">
        <f>IFERROR(VLOOKUP(E2250,Data!T:U,2,FALSE),"")</f>
        <v/>
      </c>
    </row>
    <row r="2251" spans="3:3" x14ac:dyDescent="0.3">
      <c r="C2251" s="177" t="str">
        <f>IFERROR(VLOOKUP(E2251,Data!T:U,2,FALSE),"")</f>
        <v/>
      </c>
    </row>
    <row r="2252" spans="3:3" x14ac:dyDescent="0.3">
      <c r="C2252" s="177" t="str">
        <f>IFERROR(VLOOKUP(E2252,Data!T:U,2,FALSE),"")</f>
        <v/>
      </c>
    </row>
    <row r="2253" spans="3:3" x14ac:dyDescent="0.3">
      <c r="C2253" s="177" t="str">
        <f>IFERROR(VLOOKUP(E2253,Data!T:U,2,FALSE),"")</f>
        <v/>
      </c>
    </row>
    <row r="2254" spans="3:3" x14ac:dyDescent="0.3">
      <c r="C2254" s="177" t="str">
        <f>IFERROR(VLOOKUP(E2254,Data!T:U,2,FALSE),"")</f>
        <v/>
      </c>
    </row>
    <row r="2255" spans="3:3" x14ac:dyDescent="0.3">
      <c r="C2255" s="177" t="str">
        <f>IFERROR(VLOOKUP(E2255,Data!T:U,2,FALSE),"")</f>
        <v/>
      </c>
    </row>
    <row r="2256" spans="3:3" x14ac:dyDescent="0.3">
      <c r="C2256" s="177" t="str">
        <f>IFERROR(VLOOKUP(E2256,Data!T:U,2,FALSE),"")</f>
        <v/>
      </c>
    </row>
    <row r="2257" spans="3:3" x14ac:dyDescent="0.3">
      <c r="C2257" s="177" t="str">
        <f>IFERROR(VLOOKUP(E2257,Data!T:U,2,FALSE),"")</f>
        <v/>
      </c>
    </row>
    <row r="2258" spans="3:3" x14ac:dyDescent="0.3">
      <c r="C2258" s="177" t="str">
        <f>IFERROR(VLOOKUP(E2258,Data!T:U,2,FALSE),"")</f>
        <v/>
      </c>
    </row>
    <row r="2259" spans="3:3" x14ac:dyDescent="0.3">
      <c r="C2259" s="177" t="str">
        <f>IFERROR(VLOOKUP(E2259,Data!T:U,2,FALSE),"")</f>
        <v/>
      </c>
    </row>
    <row r="2260" spans="3:3" x14ac:dyDescent="0.3">
      <c r="C2260" s="177" t="str">
        <f>IFERROR(VLOOKUP(E2260,Data!T:U,2,FALSE),"")</f>
        <v/>
      </c>
    </row>
    <row r="2261" spans="3:3" x14ac:dyDescent="0.3">
      <c r="C2261" s="177" t="str">
        <f>IFERROR(VLOOKUP(E2261,Data!T:U,2,FALSE),"")</f>
        <v/>
      </c>
    </row>
    <row r="2262" spans="3:3" x14ac:dyDescent="0.3">
      <c r="C2262" s="177" t="str">
        <f>IFERROR(VLOOKUP(E2262,Data!T:U,2,FALSE),"")</f>
        <v/>
      </c>
    </row>
    <row r="2263" spans="3:3" x14ac:dyDescent="0.3">
      <c r="C2263" s="177" t="str">
        <f>IFERROR(VLOOKUP(E2263,Data!T:U,2,FALSE),"")</f>
        <v/>
      </c>
    </row>
    <row r="2264" spans="3:3" x14ac:dyDescent="0.3">
      <c r="C2264" s="177" t="str">
        <f>IFERROR(VLOOKUP(E2264,Data!T:U,2,FALSE),"")</f>
        <v/>
      </c>
    </row>
    <row r="2265" spans="3:3" x14ac:dyDescent="0.3">
      <c r="C2265" s="177" t="str">
        <f>IFERROR(VLOOKUP(E2265,Data!T:U,2,FALSE),"")</f>
        <v/>
      </c>
    </row>
    <row r="2266" spans="3:3" x14ac:dyDescent="0.3">
      <c r="C2266" s="177" t="str">
        <f>IFERROR(VLOOKUP(E2266,Data!T:U,2,FALSE),"")</f>
        <v/>
      </c>
    </row>
    <row r="2267" spans="3:3" x14ac:dyDescent="0.3">
      <c r="C2267" s="177" t="str">
        <f>IFERROR(VLOOKUP(E2267,Data!T:U,2,FALSE),"")</f>
        <v/>
      </c>
    </row>
    <row r="2268" spans="3:3" x14ac:dyDescent="0.3">
      <c r="C2268" s="177" t="str">
        <f>IFERROR(VLOOKUP(E2268,Data!T:U,2,FALSE),"")</f>
        <v/>
      </c>
    </row>
    <row r="2269" spans="3:3" x14ac:dyDescent="0.3">
      <c r="C2269" s="177" t="str">
        <f>IFERROR(VLOOKUP(E2269,Data!T:U,2,FALSE),"")</f>
        <v/>
      </c>
    </row>
    <row r="2270" spans="3:3" x14ac:dyDescent="0.3">
      <c r="C2270" s="177" t="str">
        <f>IFERROR(VLOOKUP(E2270,Data!T:U,2,FALSE),"")</f>
        <v/>
      </c>
    </row>
    <row r="2271" spans="3:3" x14ac:dyDescent="0.3">
      <c r="C2271" s="177" t="str">
        <f>IFERROR(VLOOKUP(E2271,Data!T:U,2,FALSE),"")</f>
        <v/>
      </c>
    </row>
    <row r="2272" spans="3:3" x14ac:dyDescent="0.3">
      <c r="C2272" s="177" t="str">
        <f>IFERROR(VLOOKUP(E2272,Data!T:U,2,FALSE),"")</f>
        <v/>
      </c>
    </row>
    <row r="2273" spans="3:3" x14ac:dyDescent="0.3">
      <c r="C2273" s="177" t="str">
        <f>IFERROR(VLOOKUP(E2273,Data!T:U,2,FALSE),"")</f>
        <v/>
      </c>
    </row>
    <row r="2274" spans="3:3" x14ac:dyDescent="0.3">
      <c r="C2274" s="177" t="str">
        <f>IFERROR(VLOOKUP(E2274,Data!T:U,2,FALSE),"")</f>
        <v/>
      </c>
    </row>
    <row r="2275" spans="3:3" x14ac:dyDescent="0.3">
      <c r="C2275" s="177" t="str">
        <f>IFERROR(VLOOKUP(E2275,Data!T:U,2,FALSE),"")</f>
        <v/>
      </c>
    </row>
    <row r="2276" spans="3:3" x14ac:dyDescent="0.3">
      <c r="C2276" s="177" t="str">
        <f>IFERROR(VLOOKUP(E2276,Data!T:U,2,FALSE),"")</f>
        <v/>
      </c>
    </row>
    <row r="2277" spans="3:3" x14ac:dyDescent="0.3">
      <c r="C2277" s="177" t="str">
        <f>IFERROR(VLOOKUP(E2277,Data!T:U,2,FALSE),"")</f>
        <v/>
      </c>
    </row>
    <row r="2278" spans="3:3" x14ac:dyDescent="0.3">
      <c r="C2278" s="177" t="str">
        <f>IFERROR(VLOOKUP(E2278,Data!T:U,2,FALSE),"")</f>
        <v/>
      </c>
    </row>
    <row r="2279" spans="3:3" x14ac:dyDescent="0.3">
      <c r="C2279" s="177" t="str">
        <f>IFERROR(VLOOKUP(E2279,Data!T:U,2,FALSE),"")</f>
        <v/>
      </c>
    </row>
    <row r="2280" spans="3:3" x14ac:dyDescent="0.3">
      <c r="C2280" s="177" t="str">
        <f>IFERROR(VLOOKUP(E2280,Data!T:U,2,FALSE),"")</f>
        <v/>
      </c>
    </row>
    <row r="2281" spans="3:3" x14ac:dyDescent="0.3">
      <c r="C2281" s="177" t="str">
        <f>IFERROR(VLOOKUP(E2281,Data!T:U,2,FALSE),"")</f>
        <v/>
      </c>
    </row>
    <row r="2282" spans="3:3" x14ac:dyDescent="0.3">
      <c r="C2282" s="177" t="str">
        <f>IFERROR(VLOOKUP(E2282,Data!T:U,2,FALSE),"")</f>
        <v/>
      </c>
    </row>
    <row r="2283" spans="3:3" x14ac:dyDescent="0.3">
      <c r="C2283" s="177" t="str">
        <f>IFERROR(VLOOKUP(E2283,Data!T:U,2,FALSE),"")</f>
        <v/>
      </c>
    </row>
    <row r="2284" spans="3:3" x14ac:dyDescent="0.3">
      <c r="C2284" s="177" t="str">
        <f>IFERROR(VLOOKUP(E2284,Data!T:U,2,FALSE),"")</f>
        <v/>
      </c>
    </row>
    <row r="2285" spans="3:3" x14ac:dyDescent="0.3">
      <c r="C2285" s="177" t="str">
        <f>IFERROR(VLOOKUP(E2285,Data!T:U,2,FALSE),"")</f>
        <v/>
      </c>
    </row>
    <row r="2286" spans="3:3" x14ac:dyDescent="0.3">
      <c r="C2286" s="177" t="str">
        <f>IFERROR(VLOOKUP(E2286,Data!T:U,2,FALSE),"")</f>
        <v/>
      </c>
    </row>
    <row r="2287" spans="3:3" x14ac:dyDescent="0.3">
      <c r="C2287" s="177" t="str">
        <f>IFERROR(VLOOKUP(E2287,Data!T:U,2,FALSE),"")</f>
        <v/>
      </c>
    </row>
    <row r="2288" spans="3:3" x14ac:dyDescent="0.3">
      <c r="C2288" s="177" t="str">
        <f>IFERROR(VLOOKUP(E2288,Data!T:U,2,FALSE),"")</f>
        <v/>
      </c>
    </row>
    <row r="2289" spans="3:3" x14ac:dyDescent="0.3">
      <c r="C2289" s="177" t="str">
        <f>IFERROR(VLOOKUP(E2289,Data!T:U,2,FALSE),"")</f>
        <v/>
      </c>
    </row>
    <row r="2290" spans="3:3" x14ac:dyDescent="0.3">
      <c r="C2290" s="177" t="str">
        <f>IFERROR(VLOOKUP(E2290,Data!T:U,2,FALSE),"")</f>
        <v/>
      </c>
    </row>
    <row r="2291" spans="3:3" x14ac:dyDescent="0.3">
      <c r="C2291" s="177" t="str">
        <f>IFERROR(VLOOKUP(E2291,Data!T:U,2,FALSE),"")</f>
        <v/>
      </c>
    </row>
    <row r="2292" spans="3:3" x14ac:dyDescent="0.3">
      <c r="C2292" s="177" t="str">
        <f>IFERROR(VLOOKUP(E2292,Data!T:U,2,FALSE),"")</f>
        <v/>
      </c>
    </row>
    <row r="2293" spans="3:3" x14ac:dyDescent="0.3">
      <c r="C2293" s="177" t="str">
        <f>IFERROR(VLOOKUP(E2293,Data!T:U,2,FALSE),"")</f>
        <v/>
      </c>
    </row>
    <row r="2294" spans="3:3" x14ac:dyDescent="0.3">
      <c r="C2294" s="177" t="str">
        <f>IFERROR(VLOOKUP(E2294,Data!T:U,2,FALSE),"")</f>
        <v/>
      </c>
    </row>
    <row r="2295" spans="3:3" x14ac:dyDescent="0.3">
      <c r="C2295" s="177" t="str">
        <f>IFERROR(VLOOKUP(E2295,Data!T:U,2,FALSE),"")</f>
        <v/>
      </c>
    </row>
    <row r="2296" spans="3:3" x14ac:dyDescent="0.3">
      <c r="C2296" s="177" t="str">
        <f>IFERROR(VLOOKUP(E2296,Data!T:U,2,FALSE),"")</f>
        <v/>
      </c>
    </row>
    <row r="2297" spans="3:3" x14ac:dyDescent="0.3">
      <c r="C2297" s="177" t="str">
        <f>IFERROR(VLOOKUP(E2297,Data!T:U,2,FALSE),"")</f>
        <v/>
      </c>
    </row>
    <row r="2298" spans="3:3" x14ac:dyDescent="0.3">
      <c r="C2298" s="177" t="str">
        <f>IFERROR(VLOOKUP(E2298,Data!T:U,2,FALSE),"")</f>
        <v/>
      </c>
    </row>
    <row r="2299" spans="3:3" x14ac:dyDescent="0.3">
      <c r="C2299" s="177" t="str">
        <f>IFERROR(VLOOKUP(E2299,Data!T:U,2,FALSE),"")</f>
        <v/>
      </c>
    </row>
    <row r="2300" spans="3:3" x14ac:dyDescent="0.3">
      <c r="C2300" s="177" t="str">
        <f>IFERROR(VLOOKUP(E2300,Data!T:U,2,FALSE),"")</f>
        <v/>
      </c>
    </row>
    <row r="2301" spans="3:3" x14ac:dyDescent="0.3">
      <c r="C2301" s="177" t="str">
        <f>IFERROR(VLOOKUP(E2301,Data!T:U,2,FALSE),"")</f>
        <v/>
      </c>
    </row>
    <row r="2302" spans="3:3" x14ac:dyDescent="0.3">
      <c r="C2302" s="177" t="str">
        <f>IFERROR(VLOOKUP(E2302,Data!T:U,2,FALSE),"")</f>
        <v/>
      </c>
    </row>
    <row r="2303" spans="3:3" x14ac:dyDescent="0.3">
      <c r="C2303" s="177" t="str">
        <f>IFERROR(VLOOKUP(E2303,Data!T:U,2,FALSE),"")</f>
        <v/>
      </c>
    </row>
    <row r="2304" spans="3:3" x14ac:dyDescent="0.3">
      <c r="C2304" s="177" t="str">
        <f>IFERROR(VLOOKUP(E2304,Data!T:U,2,FALSE),"")</f>
        <v/>
      </c>
    </row>
    <row r="2305" spans="3:3" x14ac:dyDescent="0.3">
      <c r="C2305" s="177" t="str">
        <f>IFERROR(VLOOKUP(E2305,Data!T:U,2,FALSE),"")</f>
        <v/>
      </c>
    </row>
    <row r="2306" spans="3:3" x14ac:dyDescent="0.3">
      <c r="C2306" s="177" t="str">
        <f>IFERROR(VLOOKUP(E2306,Data!T:U,2,FALSE),"")</f>
        <v/>
      </c>
    </row>
    <row r="2307" spans="3:3" x14ac:dyDescent="0.3">
      <c r="C2307" s="177" t="str">
        <f>IFERROR(VLOOKUP(E2307,Data!T:U,2,FALSE),"")</f>
        <v/>
      </c>
    </row>
    <row r="2308" spans="3:3" x14ac:dyDescent="0.3">
      <c r="C2308" s="177" t="str">
        <f>IFERROR(VLOOKUP(E2308,Data!T:U,2,FALSE),"")</f>
        <v/>
      </c>
    </row>
    <row r="2309" spans="3:3" x14ac:dyDescent="0.3">
      <c r="C2309" s="177" t="str">
        <f>IFERROR(VLOOKUP(E2309,Data!T:U,2,FALSE),"")</f>
        <v/>
      </c>
    </row>
    <row r="2310" spans="3:3" x14ac:dyDescent="0.3">
      <c r="C2310" s="177" t="str">
        <f>IFERROR(VLOOKUP(E2310,Data!T:U,2,FALSE),"")</f>
        <v/>
      </c>
    </row>
    <row r="2311" spans="3:3" x14ac:dyDescent="0.3">
      <c r="C2311" s="177" t="str">
        <f>IFERROR(VLOOKUP(E2311,Data!T:U,2,FALSE),"")</f>
        <v/>
      </c>
    </row>
    <row r="2312" spans="3:3" x14ac:dyDescent="0.3">
      <c r="C2312" s="177" t="str">
        <f>IFERROR(VLOOKUP(E2312,Data!T:U,2,FALSE),"")</f>
        <v/>
      </c>
    </row>
    <row r="2313" spans="3:3" x14ac:dyDescent="0.3">
      <c r="C2313" s="177" t="str">
        <f>IFERROR(VLOOKUP(E2313,Data!T:U,2,FALSE),"")</f>
        <v/>
      </c>
    </row>
    <row r="2314" spans="3:3" x14ac:dyDescent="0.3">
      <c r="C2314" s="177" t="str">
        <f>IFERROR(VLOOKUP(E2314,Data!T:U,2,FALSE),"")</f>
        <v/>
      </c>
    </row>
    <row r="2315" spans="3:3" x14ac:dyDescent="0.3">
      <c r="C2315" s="177" t="str">
        <f>IFERROR(VLOOKUP(E2315,Data!T:U,2,FALSE),"")</f>
        <v/>
      </c>
    </row>
    <row r="2316" spans="3:3" x14ac:dyDescent="0.3">
      <c r="C2316" s="177" t="str">
        <f>IFERROR(VLOOKUP(E2316,Data!T:U,2,FALSE),"")</f>
        <v/>
      </c>
    </row>
    <row r="2317" spans="3:3" x14ac:dyDescent="0.3">
      <c r="C2317" s="177" t="str">
        <f>IFERROR(VLOOKUP(E2317,Data!T:U,2,FALSE),"")</f>
        <v/>
      </c>
    </row>
    <row r="2318" spans="3:3" x14ac:dyDescent="0.3">
      <c r="C2318" s="177" t="str">
        <f>IFERROR(VLOOKUP(E2318,Data!T:U,2,FALSE),"")</f>
        <v/>
      </c>
    </row>
    <row r="2319" spans="3:3" x14ac:dyDescent="0.3">
      <c r="C2319" s="177" t="str">
        <f>IFERROR(VLOOKUP(E2319,Data!T:U,2,FALSE),"")</f>
        <v/>
      </c>
    </row>
    <row r="2320" spans="3:3" x14ac:dyDescent="0.3">
      <c r="C2320" s="177" t="str">
        <f>IFERROR(VLOOKUP(E2320,Data!T:U,2,FALSE),"")</f>
        <v/>
      </c>
    </row>
    <row r="2321" spans="3:3" x14ac:dyDescent="0.3">
      <c r="C2321" s="177" t="str">
        <f>IFERROR(VLOOKUP(E2321,Data!T:U,2,FALSE),"")</f>
        <v/>
      </c>
    </row>
    <row r="2322" spans="3:3" x14ac:dyDescent="0.3">
      <c r="C2322" s="177" t="str">
        <f>IFERROR(VLOOKUP(E2322,Data!T:U,2,FALSE),"")</f>
        <v/>
      </c>
    </row>
    <row r="2323" spans="3:3" x14ac:dyDescent="0.3">
      <c r="C2323" s="177" t="str">
        <f>IFERROR(VLOOKUP(E2323,Data!T:U,2,FALSE),"")</f>
        <v/>
      </c>
    </row>
    <row r="2324" spans="3:3" x14ac:dyDescent="0.3">
      <c r="C2324" s="177" t="str">
        <f>IFERROR(VLOOKUP(E2324,Data!T:U,2,FALSE),"")</f>
        <v/>
      </c>
    </row>
    <row r="2325" spans="3:3" x14ac:dyDescent="0.3">
      <c r="C2325" s="177" t="str">
        <f>IFERROR(VLOOKUP(E2325,Data!T:U,2,FALSE),"")</f>
        <v/>
      </c>
    </row>
    <row r="2326" spans="3:3" x14ac:dyDescent="0.3">
      <c r="C2326" s="177" t="str">
        <f>IFERROR(VLOOKUP(E2326,Data!T:U,2,FALSE),"")</f>
        <v/>
      </c>
    </row>
    <row r="2327" spans="3:3" x14ac:dyDescent="0.3">
      <c r="C2327" s="177" t="str">
        <f>IFERROR(VLOOKUP(E2327,Data!T:U,2,FALSE),"")</f>
        <v/>
      </c>
    </row>
    <row r="2328" spans="3:3" x14ac:dyDescent="0.3">
      <c r="C2328" s="177" t="str">
        <f>IFERROR(VLOOKUP(E2328,Data!T:U,2,FALSE),"")</f>
        <v/>
      </c>
    </row>
    <row r="2329" spans="3:3" x14ac:dyDescent="0.3">
      <c r="C2329" s="177" t="str">
        <f>IFERROR(VLOOKUP(E2329,Data!T:U,2,FALSE),"")</f>
        <v/>
      </c>
    </row>
    <row r="2330" spans="3:3" x14ac:dyDescent="0.3">
      <c r="C2330" s="177" t="str">
        <f>IFERROR(VLOOKUP(E2330,Data!T:U,2,FALSE),"")</f>
        <v/>
      </c>
    </row>
    <row r="2331" spans="3:3" x14ac:dyDescent="0.3">
      <c r="C2331" s="177" t="str">
        <f>IFERROR(VLOOKUP(E2331,Data!T:U,2,FALSE),"")</f>
        <v/>
      </c>
    </row>
    <row r="2332" spans="3:3" x14ac:dyDescent="0.3">
      <c r="C2332" s="177" t="str">
        <f>IFERROR(VLOOKUP(E2332,Data!T:U,2,FALSE),"")</f>
        <v/>
      </c>
    </row>
    <row r="2333" spans="3:3" x14ac:dyDescent="0.3">
      <c r="C2333" s="177" t="str">
        <f>IFERROR(VLOOKUP(E2333,Data!T:U,2,FALSE),"")</f>
        <v/>
      </c>
    </row>
    <row r="2334" spans="3:3" x14ac:dyDescent="0.3">
      <c r="C2334" s="177" t="str">
        <f>IFERROR(VLOOKUP(E2334,Data!T:U,2,FALSE),"")</f>
        <v/>
      </c>
    </row>
    <row r="2335" spans="3:3" x14ac:dyDescent="0.3">
      <c r="C2335" s="177" t="str">
        <f>IFERROR(VLOOKUP(E2335,Data!T:U,2,FALSE),"")</f>
        <v/>
      </c>
    </row>
    <row r="2336" spans="3:3" x14ac:dyDescent="0.3">
      <c r="C2336" s="177" t="str">
        <f>IFERROR(VLOOKUP(E2336,Data!T:U,2,FALSE),"")</f>
        <v/>
      </c>
    </row>
    <row r="2337" spans="3:3" x14ac:dyDescent="0.3">
      <c r="C2337" s="177" t="str">
        <f>IFERROR(VLOOKUP(E2337,Data!T:U,2,FALSE),"")</f>
        <v/>
      </c>
    </row>
    <row r="2338" spans="3:3" x14ac:dyDescent="0.3">
      <c r="C2338" s="177" t="str">
        <f>IFERROR(VLOOKUP(E2338,Data!T:U,2,FALSE),"")</f>
        <v/>
      </c>
    </row>
    <row r="2339" spans="3:3" x14ac:dyDescent="0.3">
      <c r="C2339" s="177" t="str">
        <f>IFERROR(VLOOKUP(E2339,Data!T:U,2,FALSE),"")</f>
        <v/>
      </c>
    </row>
    <row r="2340" spans="3:3" x14ac:dyDescent="0.3">
      <c r="C2340" s="177" t="str">
        <f>IFERROR(VLOOKUP(E2340,Data!T:U,2,FALSE),"")</f>
        <v/>
      </c>
    </row>
    <row r="2341" spans="3:3" x14ac:dyDescent="0.3">
      <c r="C2341" s="177" t="str">
        <f>IFERROR(VLOOKUP(E2341,Data!T:U,2,FALSE),"")</f>
        <v/>
      </c>
    </row>
    <row r="2342" spans="3:3" x14ac:dyDescent="0.3">
      <c r="C2342" s="177" t="str">
        <f>IFERROR(VLOOKUP(E2342,Data!T:U,2,FALSE),"")</f>
        <v/>
      </c>
    </row>
    <row r="2343" spans="3:3" x14ac:dyDescent="0.3">
      <c r="C2343" s="177" t="str">
        <f>IFERROR(VLOOKUP(E2343,Data!T:U,2,FALSE),"")</f>
        <v/>
      </c>
    </row>
    <row r="2344" spans="3:3" x14ac:dyDescent="0.3">
      <c r="C2344" s="177" t="str">
        <f>IFERROR(VLOOKUP(E2344,Data!T:U,2,FALSE),"")</f>
        <v/>
      </c>
    </row>
    <row r="2345" spans="3:3" x14ac:dyDescent="0.3">
      <c r="C2345" s="177" t="str">
        <f>IFERROR(VLOOKUP(E2345,Data!T:U,2,FALSE),"")</f>
        <v/>
      </c>
    </row>
    <row r="2346" spans="3:3" x14ac:dyDescent="0.3">
      <c r="C2346" s="177" t="str">
        <f>IFERROR(VLOOKUP(E2346,Data!T:U,2,FALSE),"")</f>
        <v/>
      </c>
    </row>
    <row r="2347" spans="3:3" x14ac:dyDescent="0.3">
      <c r="C2347" s="177" t="str">
        <f>IFERROR(VLOOKUP(E2347,Data!T:U,2,FALSE),"")</f>
        <v/>
      </c>
    </row>
    <row r="2348" spans="3:3" x14ac:dyDescent="0.3">
      <c r="C2348" s="177" t="str">
        <f>IFERROR(VLOOKUP(E2348,Data!T:U,2,FALSE),"")</f>
        <v/>
      </c>
    </row>
    <row r="2349" spans="3:3" x14ac:dyDescent="0.3">
      <c r="C2349" s="177" t="str">
        <f>IFERROR(VLOOKUP(E2349,Data!T:U,2,FALSE),"")</f>
        <v/>
      </c>
    </row>
    <row r="2350" spans="3:3" x14ac:dyDescent="0.3">
      <c r="C2350" s="177" t="str">
        <f>IFERROR(VLOOKUP(E2350,Data!T:U,2,FALSE),"")</f>
        <v/>
      </c>
    </row>
    <row r="2351" spans="3:3" x14ac:dyDescent="0.3">
      <c r="C2351" s="177" t="str">
        <f>IFERROR(VLOOKUP(E2351,Data!T:U,2,FALSE),"")</f>
        <v/>
      </c>
    </row>
    <row r="2352" spans="3:3" x14ac:dyDescent="0.3">
      <c r="C2352" s="177" t="str">
        <f>IFERROR(VLOOKUP(E2352,Data!T:U,2,FALSE),"")</f>
        <v/>
      </c>
    </row>
    <row r="2353" spans="3:3" x14ac:dyDescent="0.3">
      <c r="C2353" s="177" t="str">
        <f>IFERROR(VLOOKUP(E2353,Data!T:U,2,FALSE),"")</f>
        <v/>
      </c>
    </row>
    <row r="2354" spans="3:3" x14ac:dyDescent="0.3">
      <c r="C2354" s="177" t="str">
        <f>IFERROR(VLOOKUP(E2354,Data!T:U,2,FALSE),"")</f>
        <v/>
      </c>
    </row>
    <row r="2355" spans="3:3" x14ac:dyDescent="0.3">
      <c r="C2355" s="177" t="str">
        <f>IFERROR(VLOOKUP(E2355,Data!T:U,2,FALSE),"")</f>
        <v/>
      </c>
    </row>
    <row r="2356" spans="3:3" x14ac:dyDescent="0.3">
      <c r="C2356" s="177" t="str">
        <f>IFERROR(VLOOKUP(E2356,Data!T:U,2,FALSE),"")</f>
        <v/>
      </c>
    </row>
    <row r="2357" spans="3:3" x14ac:dyDescent="0.3">
      <c r="C2357" s="177" t="str">
        <f>IFERROR(VLOOKUP(E2357,Data!T:U,2,FALSE),"")</f>
        <v/>
      </c>
    </row>
    <row r="2358" spans="3:3" x14ac:dyDescent="0.3">
      <c r="C2358" s="177" t="str">
        <f>IFERROR(VLOOKUP(E2358,Data!T:U,2,FALSE),"")</f>
        <v/>
      </c>
    </row>
    <row r="2359" spans="3:3" x14ac:dyDescent="0.3">
      <c r="C2359" s="177" t="str">
        <f>IFERROR(VLOOKUP(E2359,Data!T:U,2,FALSE),"")</f>
        <v/>
      </c>
    </row>
    <row r="2360" spans="3:3" x14ac:dyDescent="0.3">
      <c r="C2360" s="177" t="str">
        <f>IFERROR(VLOOKUP(E2360,Data!T:U,2,FALSE),"")</f>
        <v/>
      </c>
    </row>
    <row r="2361" spans="3:3" x14ac:dyDescent="0.3">
      <c r="C2361" s="177" t="str">
        <f>IFERROR(VLOOKUP(E2361,Data!T:U,2,FALSE),"")</f>
        <v/>
      </c>
    </row>
    <row r="2362" spans="3:3" x14ac:dyDescent="0.3">
      <c r="C2362" s="177" t="str">
        <f>IFERROR(VLOOKUP(E2362,Data!T:U,2,FALSE),"")</f>
        <v/>
      </c>
    </row>
    <row r="2363" spans="3:3" x14ac:dyDescent="0.3">
      <c r="C2363" s="177" t="str">
        <f>IFERROR(VLOOKUP(E2363,Data!T:U,2,FALSE),"")</f>
        <v/>
      </c>
    </row>
    <row r="2364" spans="3:3" x14ac:dyDescent="0.3">
      <c r="C2364" s="177" t="str">
        <f>IFERROR(VLOOKUP(E2364,Data!T:U,2,FALSE),"")</f>
        <v/>
      </c>
    </row>
    <row r="2365" spans="3:3" x14ac:dyDescent="0.3">
      <c r="C2365" s="177" t="str">
        <f>IFERROR(VLOOKUP(E2365,Data!T:U,2,FALSE),"")</f>
        <v/>
      </c>
    </row>
    <row r="2366" spans="3:3" x14ac:dyDescent="0.3">
      <c r="C2366" s="177" t="str">
        <f>IFERROR(VLOOKUP(E2366,Data!T:U,2,FALSE),"")</f>
        <v/>
      </c>
    </row>
    <row r="2367" spans="3:3" x14ac:dyDescent="0.3">
      <c r="C2367" s="177" t="str">
        <f>IFERROR(VLOOKUP(E2367,Data!T:U,2,FALSE),"")</f>
        <v/>
      </c>
    </row>
    <row r="2368" spans="3:3" x14ac:dyDescent="0.3">
      <c r="C2368" s="177" t="str">
        <f>IFERROR(VLOOKUP(E2368,Data!T:U,2,FALSE),"")</f>
        <v/>
      </c>
    </row>
    <row r="2369" spans="3:3" x14ac:dyDescent="0.3">
      <c r="C2369" s="177" t="str">
        <f>IFERROR(VLOOKUP(E2369,Data!T:U,2,FALSE),"")</f>
        <v/>
      </c>
    </row>
    <row r="2370" spans="3:3" x14ac:dyDescent="0.3">
      <c r="C2370" s="177" t="str">
        <f>IFERROR(VLOOKUP(E2370,Data!T:U,2,FALSE),"")</f>
        <v/>
      </c>
    </row>
    <row r="2371" spans="3:3" x14ac:dyDescent="0.3">
      <c r="C2371" s="177" t="str">
        <f>IFERROR(VLOOKUP(E2371,Data!T:U,2,FALSE),"")</f>
        <v/>
      </c>
    </row>
    <row r="2372" spans="3:3" x14ac:dyDescent="0.3">
      <c r="C2372" s="177" t="str">
        <f>IFERROR(VLOOKUP(E2372,Data!T:U,2,FALSE),"")</f>
        <v/>
      </c>
    </row>
    <row r="2373" spans="3:3" x14ac:dyDescent="0.3">
      <c r="C2373" s="177" t="str">
        <f>IFERROR(VLOOKUP(E2373,Data!T:U,2,FALSE),"")</f>
        <v/>
      </c>
    </row>
    <row r="2374" spans="3:3" x14ac:dyDescent="0.3">
      <c r="C2374" s="177" t="str">
        <f>IFERROR(VLOOKUP(E2374,Data!T:U,2,FALSE),"")</f>
        <v/>
      </c>
    </row>
    <row r="2375" spans="3:3" x14ac:dyDescent="0.3">
      <c r="C2375" s="177" t="str">
        <f>IFERROR(VLOOKUP(E2375,Data!T:U,2,FALSE),"")</f>
        <v/>
      </c>
    </row>
    <row r="2376" spans="3:3" x14ac:dyDescent="0.3">
      <c r="C2376" s="177" t="str">
        <f>IFERROR(VLOOKUP(E2376,Data!T:U,2,FALSE),"")</f>
        <v/>
      </c>
    </row>
    <row r="2377" spans="3:3" x14ac:dyDescent="0.3">
      <c r="C2377" s="177" t="str">
        <f>IFERROR(VLOOKUP(E2377,Data!T:U,2,FALSE),"")</f>
        <v/>
      </c>
    </row>
    <row r="2378" spans="3:3" x14ac:dyDescent="0.3">
      <c r="C2378" s="177" t="str">
        <f>IFERROR(VLOOKUP(E2378,Data!T:U,2,FALSE),"")</f>
        <v/>
      </c>
    </row>
    <row r="2379" spans="3:3" x14ac:dyDescent="0.3">
      <c r="C2379" s="177" t="str">
        <f>IFERROR(VLOOKUP(E2379,Data!T:U,2,FALSE),"")</f>
        <v/>
      </c>
    </row>
    <row r="2380" spans="3:3" x14ac:dyDescent="0.3">
      <c r="C2380" s="177" t="str">
        <f>IFERROR(VLOOKUP(E2380,Data!T:U,2,FALSE),"")</f>
        <v/>
      </c>
    </row>
    <row r="2381" spans="3:3" x14ac:dyDescent="0.3">
      <c r="C2381" s="177" t="str">
        <f>IFERROR(VLOOKUP(E2381,Data!T:U,2,FALSE),"")</f>
        <v/>
      </c>
    </row>
    <row r="2382" spans="3:3" x14ac:dyDescent="0.3">
      <c r="C2382" s="177" t="str">
        <f>IFERROR(VLOOKUP(E2382,Data!T:U,2,FALSE),"")</f>
        <v/>
      </c>
    </row>
    <row r="2383" spans="3:3" x14ac:dyDescent="0.3">
      <c r="C2383" s="177" t="str">
        <f>IFERROR(VLOOKUP(E2383,Data!T:U,2,FALSE),"")</f>
        <v/>
      </c>
    </row>
    <row r="2384" spans="3:3" x14ac:dyDescent="0.3">
      <c r="C2384" s="177" t="str">
        <f>IFERROR(VLOOKUP(E2384,Data!T:U,2,FALSE),"")</f>
        <v/>
      </c>
    </row>
    <row r="2385" spans="3:3" x14ac:dyDescent="0.3">
      <c r="C2385" s="177" t="str">
        <f>IFERROR(VLOOKUP(E2385,Data!T:U,2,FALSE),"")</f>
        <v/>
      </c>
    </row>
    <row r="2386" spans="3:3" x14ac:dyDescent="0.3">
      <c r="C2386" s="177" t="str">
        <f>IFERROR(VLOOKUP(E2386,Data!T:U,2,FALSE),"")</f>
        <v/>
      </c>
    </row>
    <row r="2387" spans="3:3" x14ac:dyDescent="0.3">
      <c r="C2387" s="177" t="str">
        <f>IFERROR(VLOOKUP(E2387,Data!T:U,2,FALSE),"")</f>
        <v/>
      </c>
    </row>
    <row r="2388" spans="3:3" x14ac:dyDescent="0.3">
      <c r="C2388" s="177" t="str">
        <f>IFERROR(VLOOKUP(E2388,Data!T:U,2,FALSE),"")</f>
        <v/>
      </c>
    </row>
    <row r="2389" spans="3:3" x14ac:dyDescent="0.3">
      <c r="C2389" s="177" t="str">
        <f>IFERROR(VLOOKUP(E2389,Data!T:U,2,FALSE),"")</f>
        <v/>
      </c>
    </row>
    <row r="2390" spans="3:3" x14ac:dyDescent="0.3">
      <c r="C2390" s="177" t="str">
        <f>IFERROR(VLOOKUP(E2390,Data!T:U,2,FALSE),"")</f>
        <v/>
      </c>
    </row>
    <row r="2391" spans="3:3" x14ac:dyDescent="0.3">
      <c r="C2391" s="177" t="str">
        <f>IFERROR(VLOOKUP(E2391,Data!T:U,2,FALSE),"")</f>
        <v/>
      </c>
    </row>
    <row r="2392" spans="3:3" x14ac:dyDescent="0.3">
      <c r="C2392" s="177" t="str">
        <f>IFERROR(VLOOKUP(E2392,Data!T:U,2,FALSE),"")</f>
        <v/>
      </c>
    </row>
    <row r="2393" spans="3:3" x14ac:dyDescent="0.3">
      <c r="C2393" s="177" t="str">
        <f>IFERROR(VLOOKUP(E2393,Data!T:U,2,FALSE),"")</f>
        <v/>
      </c>
    </row>
    <row r="2394" spans="3:3" x14ac:dyDescent="0.3">
      <c r="C2394" s="177" t="str">
        <f>IFERROR(VLOOKUP(E2394,Data!T:U,2,FALSE),"")</f>
        <v/>
      </c>
    </row>
    <row r="2395" spans="3:3" x14ac:dyDescent="0.3">
      <c r="C2395" s="177" t="str">
        <f>IFERROR(VLOOKUP(E2395,Data!T:U,2,FALSE),"")</f>
        <v/>
      </c>
    </row>
    <row r="2396" spans="3:3" x14ac:dyDescent="0.3">
      <c r="C2396" s="177" t="str">
        <f>IFERROR(VLOOKUP(E2396,Data!T:U,2,FALSE),"")</f>
        <v/>
      </c>
    </row>
    <row r="2397" spans="3:3" x14ac:dyDescent="0.3">
      <c r="C2397" s="177" t="str">
        <f>IFERROR(VLOOKUP(E2397,Data!T:U,2,FALSE),"")</f>
        <v/>
      </c>
    </row>
    <row r="2398" spans="3:3" x14ac:dyDescent="0.3">
      <c r="C2398" s="177" t="str">
        <f>IFERROR(VLOOKUP(E2398,Data!T:U,2,FALSE),"")</f>
        <v/>
      </c>
    </row>
    <row r="2399" spans="3:3" x14ac:dyDescent="0.3">
      <c r="C2399" s="177" t="str">
        <f>IFERROR(VLOOKUP(E2399,Data!T:U,2,FALSE),"")</f>
        <v/>
      </c>
    </row>
    <row r="2400" spans="3:3" x14ac:dyDescent="0.3">
      <c r="C2400" s="177" t="str">
        <f>IFERROR(VLOOKUP(E2400,Data!T:U,2,FALSE),"")</f>
        <v/>
      </c>
    </row>
    <row r="2401" spans="3:3" x14ac:dyDescent="0.3">
      <c r="C2401" s="177" t="str">
        <f>IFERROR(VLOOKUP(E2401,Data!T:U,2,FALSE),"")</f>
        <v/>
      </c>
    </row>
    <row r="2402" spans="3:3" x14ac:dyDescent="0.3">
      <c r="C2402" s="177" t="str">
        <f>IFERROR(VLOOKUP(E2402,Data!T:U,2,FALSE),"")</f>
        <v/>
      </c>
    </row>
    <row r="2403" spans="3:3" x14ac:dyDescent="0.3">
      <c r="C2403" s="177" t="str">
        <f>IFERROR(VLOOKUP(E2403,Data!T:U,2,FALSE),"")</f>
        <v/>
      </c>
    </row>
    <row r="2404" spans="3:3" x14ac:dyDescent="0.3">
      <c r="C2404" s="177" t="str">
        <f>IFERROR(VLOOKUP(E2404,Data!T:U,2,FALSE),"")</f>
        <v/>
      </c>
    </row>
    <row r="2405" spans="3:3" x14ac:dyDescent="0.3">
      <c r="C2405" s="177" t="str">
        <f>IFERROR(VLOOKUP(E2405,Data!T:U,2,FALSE),"")</f>
        <v/>
      </c>
    </row>
    <row r="2406" spans="3:3" x14ac:dyDescent="0.3">
      <c r="C2406" s="177" t="str">
        <f>IFERROR(VLOOKUP(E2406,Data!T:U,2,FALSE),"")</f>
        <v/>
      </c>
    </row>
    <row r="2407" spans="3:3" x14ac:dyDescent="0.3">
      <c r="C2407" s="177" t="str">
        <f>IFERROR(VLOOKUP(E2407,Data!T:U,2,FALSE),"")</f>
        <v/>
      </c>
    </row>
    <row r="2408" spans="3:3" x14ac:dyDescent="0.3">
      <c r="C2408" s="177" t="str">
        <f>IFERROR(VLOOKUP(E2408,Data!T:U,2,FALSE),"")</f>
        <v/>
      </c>
    </row>
    <row r="2409" spans="3:3" x14ac:dyDescent="0.3">
      <c r="C2409" s="177" t="str">
        <f>IFERROR(VLOOKUP(E2409,Data!T:U,2,FALSE),"")</f>
        <v/>
      </c>
    </row>
    <row r="2410" spans="3:3" x14ac:dyDescent="0.3">
      <c r="C2410" s="177" t="str">
        <f>IFERROR(VLOOKUP(E2410,Data!T:U,2,FALSE),"")</f>
        <v/>
      </c>
    </row>
    <row r="2411" spans="3:3" x14ac:dyDescent="0.3">
      <c r="C2411" s="177" t="str">
        <f>IFERROR(VLOOKUP(E2411,Data!T:U,2,FALSE),"")</f>
        <v/>
      </c>
    </row>
    <row r="2412" spans="3:3" x14ac:dyDescent="0.3">
      <c r="C2412" s="177" t="str">
        <f>IFERROR(VLOOKUP(E2412,Data!T:U,2,FALSE),"")</f>
        <v/>
      </c>
    </row>
    <row r="2413" spans="3:3" x14ac:dyDescent="0.3">
      <c r="C2413" s="177" t="str">
        <f>IFERROR(VLOOKUP(E2413,Data!T:U,2,FALSE),"")</f>
        <v/>
      </c>
    </row>
    <row r="2414" spans="3:3" x14ac:dyDescent="0.3">
      <c r="C2414" s="177" t="str">
        <f>IFERROR(VLOOKUP(E2414,Data!T:U,2,FALSE),"")</f>
        <v/>
      </c>
    </row>
    <row r="2415" spans="3:3" x14ac:dyDescent="0.3">
      <c r="C2415" s="177" t="str">
        <f>IFERROR(VLOOKUP(E2415,Data!T:U,2,FALSE),"")</f>
        <v/>
      </c>
    </row>
    <row r="2416" spans="3:3" x14ac:dyDescent="0.3">
      <c r="C2416" s="177" t="str">
        <f>IFERROR(VLOOKUP(E2416,Data!T:U,2,FALSE),"")</f>
        <v/>
      </c>
    </row>
    <row r="2417" spans="3:3" x14ac:dyDescent="0.3">
      <c r="C2417" s="177" t="str">
        <f>IFERROR(VLOOKUP(E2417,Data!T:U,2,FALSE),"")</f>
        <v/>
      </c>
    </row>
    <row r="2418" spans="3:3" x14ac:dyDescent="0.3">
      <c r="C2418" s="177" t="str">
        <f>IFERROR(VLOOKUP(E2418,Data!T:U,2,FALSE),"")</f>
        <v/>
      </c>
    </row>
    <row r="2419" spans="3:3" x14ac:dyDescent="0.3">
      <c r="C2419" s="177" t="str">
        <f>IFERROR(VLOOKUP(E2419,Data!T:U,2,FALSE),"")</f>
        <v/>
      </c>
    </row>
    <row r="2420" spans="3:3" x14ac:dyDescent="0.3">
      <c r="C2420" s="177" t="str">
        <f>IFERROR(VLOOKUP(E2420,Data!T:U,2,FALSE),"")</f>
        <v/>
      </c>
    </row>
    <row r="2421" spans="3:3" x14ac:dyDescent="0.3">
      <c r="C2421" s="177" t="str">
        <f>IFERROR(VLOOKUP(E2421,Data!T:U,2,FALSE),"")</f>
        <v/>
      </c>
    </row>
    <row r="2422" spans="3:3" x14ac:dyDescent="0.3">
      <c r="C2422" s="177" t="str">
        <f>IFERROR(VLOOKUP(E2422,Data!T:U,2,FALSE),"")</f>
        <v/>
      </c>
    </row>
    <row r="2423" spans="3:3" x14ac:dyDescent="0.3">
      <c r="C2423" s="177" t="str">
        <f>IFERROR(VLOOKUP(E2423,Data!T:U,2,FALSE),"")</f>
        <v/>
      </c>
    </row>
    <row r="2424" spans="3:3" x14ac:dyDescent="0.3">
      <c r="C2424" s="177" t="str">
        <f>IFERROR(VLOOKUP(E2424,Data!T:U,2,FALSE),"")</f>
        <v/>
      </c>
    </row>
    <row r="2425" spans="3:3" x14ac:dyDescent="0.3">
      <c r="C2425" s="177" t="str">
        <f>IFERROR(VLOOKUP(E2425,Data!T:U,2,FALSE),"")</f>
        <v/>
      </c>
    </row>
    <row r="2426" spans="3:3" x14ac:dyDescent="0.3">
      <c r="C2426" s="177" t="str">
        <f>IFERROR(VLOOKUP(E2426,Data!T:U,2,FALSE),"")</f>
        <v/>
      </c>
    </row>
    <row r="2427" spans="3:3" x14ac:dyDescent="0.3">
      <c r="C2427" s="177" t="str">
        <f>IFERROR(VLOOKUP(E2427,Data!T:U,2,FALSE),"")</f>
        <v/>
      </c>
    </row>
    <row r="2428" spans="3:3" x14ac:dyDescent="0.3">
      <c r="C2428" s="177" t="str">
        <f>IFERROR(VLOOKUP(E2428,Data!T:U,2,FALSE),"")</f>
        <v/>
      </c>
    </row>
    <row r="2429" spans="3:3" x14ac:dyDescent="0.3">
      <c r="C2429" s="177" t="str">
        <f>IFERROR(VLOOKUP(E2429,Data!T:U,2,FALSE),"")</f>
        <v/>
      </c>
    </row>
    <row r="2430" spans="3:3" x14ac:dyDescent="0.3">
      <c r="C2430" s="177" t="str">
        <f>IFERROR(VLOOKUP(E2430,Data!T:U,2,FALSE),"")</f>
        <v/>
      </c>
    </row>
    <row r="2431" spans="3:3" x14ac:dyDescent="0.3">
      <c r="C2431" s="177" t="str">
        <f>IFERROR(VLOOKUP(E2431,Data!T:U,2,FALSE),"")</f>
        <v/>
      </c>
    </row>
    <row r="2432" spans="3:3" x14ac:dyDescent="0.3">
      <c r="C2432" s="177" t="str">
        <f>IFERROR(VLOOKUP(E2432,Data!T:U,2,FALSE),"")</f>
        <v/>
      </c>
    </row>
    <row r="2433" spans="3:3" x14ac:dyDescent="0.3">
      <c r="C2433" s="177" t="str">
        <f>IFERROR(VLOOKUP(E2433,Data!T:U,2,FALSE),"")</f>
        <v/>
      </c>
    </row>
    <row r="2434" spans="3:3" x14ac:dyDescent="0.3">
      <c r="C2434" s="177" t="str">
        <f>IFERROR(VLOOKUP(E2434,Data!T:U,2,FALSE),"")</f>
        <v/>
      </c>
    </row>
    <row r="2435" spans="3:3" x14ac:dyDescent="0.3">
      <c r="C2435" s="177" t="str">
        <f>IFERROR(VLOOKUP(E2435,Data!T:U,2,FALSE),"")</f>
        <v/>
      </c>
    </row>
    <row r="2436" spans="3:3" x14ac:dyDescent="0.3">
      <c r="C2436" s="177" t="str">
        <f>IFERROR(VLOOKUP(E2436,Data!T:U,2,FALSE),"")</f>
        <v/>
      </c>
    </row>
    <row r="2437" spans="3:3" x14ac:dyDescent="0.3">
      <c r="C2437" s="177" t="str">
        <f>IFERROR(VLOOKUP(E2437,Data!T:U,2,FALSE),"")</f>
        <v/>
      </c>
    </row>
    <row r="2438" spans="3:3" x14ac:dyDescent="0.3">
      <c r="C2438" s="177" t="str">
        <f>IFERROR(VLOOKUP(E2438,Data!T:U,2,FALSE),"")</f>
        <v/>
      </c>
    </row>
    <row r="2439" spans="3:3" x14ac:dyDescent="0.3">
      <c r="C2439" s="177" t="str">
        <f>IFERROR(VLOOKUP(E2439,Data!T:U,2,FALSE),"")</f>
        <v/>
      </c>
    </row>
    <row r="2440" spans="3:3" x14ac:dyDescent="0.3">
      <c r="C2440" s="177" t="str">
        <f>IFERROR(VLOOKUP(E2440,Data!T:U,2,FALSE),"")</f>
        <v/>
      </c>
    </row>
    <row r="2441" spans="3:3" x14ac:dyDescent="0.3">
      <c r="C2441" s="177" t="str">
        <f>IFERROR(VLOOKUP(E2441,Data!T:U,2,FALSE),"")</f>
        <v/>
      </c>
    </row>
    <row r="2442" spans="3:3" x14ac:dyDescent="0.3">
      <c r="C2442" s="177" t="str">
        <f>IFERROR(VLOOKUP(E2442,Data!T:U,2,FALSE),"")</f>
        <v/>
      </c>
    </row>
    <row r="2443" spans="3:3" x14ac:dyDescent="0.3">
      <c r="C2443" s="177" t="str">
        <f>IFERROR(VLOOKUP(E2443,Data!T:U,2,FALSE),"")</f>
        <v/>
      </c>
    </row>
    <row r="2444" spans="3:3" x14ac:dyDescent="0.3">
      <c r="C2444" s="177" t="str">
        <f>IFERROR(VLOOKUP(E2444,Data!T:U,2,FALSE),"")</f>
        <v/>
      </c>
    </row>
    <row r="2445" spans="3:3" x14ac:dyDescent="0.3">
      <c r="C2445" s="177" t="str">
        <f>IFERROR(VLOOKUP(E2445,Data!T:U,2,FALSE),"")</f>
        <v/>
      </c>
    </row>
    <row r="2446" spans="3:3" x14ac:dyDescent="0.3">
      <c r="C2446" s="177" t="str">
        <f>IFERROR(VLOOKUP(E2446,Data!T:U,2,FALSE),"")</f>
        <v/>
      </c>
    </row>
    <row r="2447" spans="3:3" x14ac:dyDescent="0.3">
      <c r="C2447" s="177" t="str">
        <f>IFERROR(VLOOKUP(E2447,Data!T:U,2,FALSE),"")</f>
        <v/>
      </c>
    </row>
    <row r="2448" spans="3:3" x14ac:dyDescent="0.3">
      <c r="C2448" s="177" t="str">
        <f>IFERROR(VLOOKUP(E2448,Data!T:U,2,FALSE),"")</f>
        <v/>
      </c>
    </row>
    <row r="2449" spans="3:3" x14ac:dyDescent="0.3">
      <c r="C2449" s="177" t="str">
        <f>IFERROR(VLOOKUP(E2449,Data!T:U,2,FALSE),"")</f>
        <v/>
      </c>
    </row>
    <row r="2450" spans="3:3" x14ac:dyDescent="0.3">
      <c r="C2450" s="177" t="str">
        <f>IFERROR(VLOOKUP(E2450,Data!T:U,2,FALSE),"")</f>
        <v/>
      </c>
    </row>
    <row r="2451" spans="3:3" x14ac:dyDescent="0.3">
      <c r="C2451" s="177" t="str">
        <f>IFERROR(VLOOKUP(E2451,Data!T:U,2,FALSE),"")</f>
        <v/>
      </c>
    </row>
    <row r="2452" spans="3:3" x14ac:dyDescent="0.3">
      <c r="C2452" s="177" t="str">
        <f>IFERROR(VLOOKUP(E2452,Data!T:U,2,FALSE),"")</f>
        <v/>
      </c>
    </row>
    <row r="2453" spans="3:3" x14ac:dyDescent="0.3">
      <c r="C2453" s="177" t="str">
        <f>IFERROR(VLOOKUP(E2453,Data!T:U,2,FALSE),"")</f>
        <v/>
      </c>
    </row>
    <row r="2454" spans="3:3" x14ac:dyDescent="0.3">
      <c r="C2454" s="177" t="str">
        <f>IFERROR(VLOOKUP(E2454,Data!T:U,2,FALSE),"")</f>
        <v/>
      </c>
    </row>
    <row r="2455" spans="3:3" x14ac:dyDescent="0.3">
      <c r="C2455" s="177" t="str">
        <f>IFERROR(VLOOKUP(E2455,Data!T:U,2,FALSE),"")</f>
        <v/>
      </c>
    </row>
    <row r="2456" spans="3:3" x14ac:dyDescent="0.3">
      <c r="C2456" s="177" t="str">
        <f>IFERROR(VLOOKUP(E2456,Data!T:U,2,FALSE),"")</f>
        <v/>
      </c>
    </row>
    <row r="2457" spans="3:3" x14ac:dyDescent="0.3">
      <c r="C2457" s="177" t="str">
        <f>IFERROR(VLOOKUP(E2457,Data!T:U,2,FALSE),"")</f>
        <v/>
      </c>
    </row>
    <row r="2458" spans="3:3" x14ac:dyDescent="0.3">
      <c r="C2458" s="177" t="str">
        <f>IFERROR(VLOOKUP(E2458,Data!T:U,2,FALSE),"")</f>
        <v/>
      </c>
    </row>
    <row r="2459" spans="3:3" x14ac:dyDescent="0.3">
      <c r="C2459" s="177" t="str">
        <f>IFERROR(VLOOKUP(E2459,Data!T:U,2,FALSE),"")</f>
        <v/>
      </c>
    </row>
    <row r="2460" spans="3:3" x14ac:dyDescent="0.3">
      <c r="C2460" s="177" t="str">
        <f>IFERROR(VLOOKUP(E2460,Data!T:U,2,FALSE),"")</f>
        <v/>
      </c>
    </row>
    <row r="2461" spans="3:3" x14ac:dyDescent="0.3">
      <c r="C2461" s="177" t="str">
        <f>IFERROR(VLOOKUP(E2461,Data!T:U,2,FALSE),"")</f>
        <v/>
      </c>
    </row>
    <row r="2462" spans="3:3" x14ac:dyDescent="0.3">
      <c r="C2462" s="177" t="str">
        <f>IFERROR(VLOOKUP(E2462,Data!T:U,2,FALSE),"")</f>
        <v/>
      </c>
    </row>
    <row r="2463" spans="3:3" x14ac:dyDescent="0.3">
      <c r="C2463" s="177" t="str">
        <f>IFERROR(VLOOKUP(E2463,Data!T:U,2,FALSE),"")</f>
        <v/>
      </c>
    </row>
    <row r="2464" spans="3:3" x14ac:dyDescent="0.3">
      <c r="C2464" s="177" t="str">
        <f>IFERROR(VLOOKUP(E2464,Data!T:U,2,FALSE),"")</f>
        <v/>
      </c>
    </row>
    <row r="2465" spans="3:3" x14ac:dyDescent="0.3">
      <c r="C2465" s="177" t="str">
        <f>IFERROR(VLOOKUP(E2465,Data!T:U,2,FALSE),"")</f>
        <v/>
      </c>
    </row>
    <row r="2466" spans="3:3" x14ac:dyDescent="0.3">
      <c r="C2466" s="177" t="str">
        <f>IFERROR(VLOOKUP(E2466,Data!T:U,2,FALSE),"")</f>
        <v/>
      </c>
    </row>
    <row r="2467" spans="3:3" x14ac:dyDescent="0.3">
      <c r="C2467" s="177" t="str">
        <f>IFERROR(VLOOKUP(E2467,Data!T:U,2,FALSE),"")</f>
        <v/>
      </c>
    </row>
    <row r="2468" spans="3:3" x14ac:dyDescent="0.3">
      <c r="C2468" s="177" t="str">
        <f>IFERROR(VLOOKUP(E2468,Data!T:U,2,FALSE),"")</f>
        <v/>
      </c>
    </row>
    <row r="2469" spans="3:3" x14ac:dyDescent="0.3">
      <c r="C2469" s="177" t="str">
        <f>IFERROR(VLOOKUP(E2469,Data!T:U,2,FALSE),"")</f>
        <v/>
      </c>
    </row>
    <row r="2470" spans="3:3" x14ac:dyDescent="0.3">
      <c r="C2470" s="177" t="str">
        <f>IFERROR(VLOOKUP(E2470,Data!T:U,2,FALSE),"")</f>
        <v/>
      </c>
    </row>
    <row r="2471" spans="3:3" x14ac:dyDescent="0.3">
      <c r="C2471" s="177" t="str">
        <f>IFERROR(VLOOKUP(E2471,Data!T:U,2,FALSE),"")</f>
        <v/>
      </c>
    </row>
    <row r="2472" spans="3:3" x14ac:dyDescent="0.3">
      <c r="C2472" s="177" t="str">
        <f>IFERROR(VLOOKUP(E2472,Data!T:U,2,FALSE),"")</f>
        <v/>
      </c>
    </row>
    <row r="2473" spans="3:3" x14ac:dyDescent="0.3">
      <c r="C2473" s="177" t="str">
        <f>IFERROR(VLOOKUP(E2473,Data!T:U,2,FALSE),"")</f>
        <v/>
      </c>
    </row>
    <row r="2474" spans="3:3" x14ac:dyDescent="0.3">
      <c r="C2474" s="177" t="str">
        <f>IFERROR(VLOOKUP(E2474,Data!T:U,2,FALSE),"")</f>
        <v/>
      </c>
    </row>
    <row r="2475" spans="3:3" x14ac:dyDescent="0.3">
      <c r="C2475" s="177" t="str">
        <f>IFERROR(VLOOKUP(E2475,Data!T:U,2,FALSE),"")</f>
        <v/>
      </c>
    </row>
    <row r="2476" spans="3:3" x14ac:dyDescent="0.3">
      <c r="C2476" s="177" t="str">
        <f>IFERROR(VLOOKUP(E2476,Data!T:U,2,FALSE),"")</f>
        <v/>
      </c>
    </row>
    <row r="2477" spans="3:3" x14ac:dyDescent="0.3">
      <c r="C2477" s="177" t="str">
        <f>IFERROR(VLOOKUP(E2477,Data!T:U,2,FALSE),"")</f>
        <v/>
      </c>
    </row>
    <row r="2478" spans="3:3" x14ac:dyDescent="0.3">
      <c r="C2478" s="177" t="str">
        <f>IFERROR(VLOOKUP(E2478,Data!T:U,2,FALSE),"")</f>
        <v/>
      </c>
    </row>
    <row r="2479" spans="3:3" x14ac:dyDescent="0.3">
      <c r="C2479" s="177" t="str">
        <f>IFERROR(VLOOKUP(E2479,Data!T:U,2,FALSE),"")</f>
        <v/>
      </c>
    </row>
    <row r="2480" spans="3:3" x14ac:dyDescent="0.3">
      <c r="C2480" s="177" t="str">
        <f>IFERROR(VLOOKUP(E2480,Data!T:U,2,FALSE),"")</f>
        <v/>
      </c>
    </row>
    <row r="2481" spans="3:3" x14ac:dyDescent="0.3">
      <c r="C2481" s="177" t="str">
        <f>IFERROR(VLOOKUP(E2481,Data!T:U,2,FALSE),"")</f>
        <v/>
      </c>
    </row>
    <row r="2482" spans="3:3" x14ac:dyDescent="0.3">
      <c r="C2482" s="177" t="str">
        <f>IFERROR(VLOOKUP(E2482,Data!T:U,2,FALSE),"")</f>
        <v/>
      </c>
    </row>
    <row r="2483" spans="3:3" x14ac:dyDescent="0.3">
      <c r="C2483" s="177" t="str">
        <f>IFERROR(VLOOKUP(E2483,Data!T:U,2,FALSE),"")</f>
        <v/>
      </c>
    </row>
    <row r="2484" spans="3:3" x14ac:dyDescent="0.3">
      <c r="C2484" s="177" t="str">
        <f>IFERROR(VLOOKUP(E2484,Data!T:U,2,FALSE),"")</f>
        <v/>
      </c>
    </row>
    <row r="2485" spans="3:3" x14ac:dyDescent="0.3">
      <c r="C2485" s="177" t="str">
        <f>IFERROR(VLOOKUP(E2485,Data!T:U,2,FALSE),"")</f>
        <v/>
      </c>
    </row>
    <row r="2486" spans="3:3" x14ac:dyDescent="0.3">
      <c r="C2486" s="177" t="str">
        <f>IFERROR(VLOOKUP(E2486,Data!T:U,2,FALSE),"")</f>
        <v/>
      </c>
    </row>
    <row r="2487" spans="3:3" x14ac:dyDescent="0.3">
      <c r="C2487" s="177" t="str">
        <f>IFERROR(VLOOKUP(E2487,Data!T:U,2,FALSE),"")</f>
        <v/>
      </c>
    </row>
    <row r="2488" spans="3:3" x14ac:dyDescent="0.3">
      <c r="C2488" s="177" t="str">
        <f>IFERROR(VLOOKUP(E2488,Data!T:U,2,FALSE),"")</f>
        <v/>
      </c>
    </row>
    <row r="2489" spans="3:3" x14ac:dyDescent="0.3">
      <c r="C2489" s="177" t="str">
        <f>IFERROR(VLOOKUP(E2489,Data!T:U,2,FALSE),"")</f>
        <v/>
      </c>
    </row>
    <row r="2490" spans="3:3" x14ac:dyDescent="0.3">
      <c r="C2490" s="177" t="str">
        <f>IFERROR(VLOOKUP(E2490,Data!T:U,2,FALSE),"")</f>
        <v/>
      </c>
    </row>
    <row r="2491" spans="3:3" x14ac:dyDescent="0.3">
      <c r="C2491" s="177" t="str">
        <f>IFERROR(VLOOKUP(E2491,Data!T:U,2,FALSE),"")</f>
        <v/>
      </c>
    </row>
    <row r="2492" spans="3:3" x14ac:dyDescent="0.3">
      <c r="C2492" s="177" t="str">
        <f>IFERROR(VLOOKUP(E2492,Data!T:U,2,FALSE),"")</f>
        <v/>
      </c>
    </row>
    <row r="2493" spans="3:3" x14ac:dyDescent="0.3">
      <c r="C2493" s="177" t="str">
        <f>IFERROR(VLOOKUP(E2493,Data!T:U,2,FALSE),"")</f>
        <v/>
      </c>
    </row>
    <row r="2494" spans="3:3" x14ac:dyDescent="0.3">
      <c r="C2494" s="177" t="str">
        <f>IFERROR(VLOOKUP(E2494,Data!T:U,2,FALSE),"")</f>
        <v/>
      </c>
    </row>
    <row r="2495" spans="3:3" x14ac:dyDescent="0.3">
      <c r="C2495" s="177" t="str">
        <f>IFERROR(VLOOKUP(E2495,Data!T:U,2,FALSE),"")</f>
        <v/>
      </c>
    </row>
    <row r="2496" spans="3:3" x14ac:dyDescent="0.3">
      <c r="C2496" s="177" t="str">
        <f>IFERROR(VLOOKUP(E2496,Data!T:U,2,FALSE),"")</f>
        <v/>
      </c>
    </row>
    <row r="2497" spans="3:3" x14ac:dyDescent="0.3">
      <c r="C2497" s="177" t="str">
        <f>IFERROR(VLOOKUP(E2497,Data!T:U,2,FALSE),"")</f>
        <v/>
      </c>
    </row>
    <row r="2498" spans="3:3" x14ac:dyDescent="0.3">
      <c r="C2498" s="177" t="str">
        <f>IFERROR(VLOOKUP(E2498,Data!T:U,2,FALSE),"")</f>
        <v/>
      </c>
    </row>
    <row r="2499" spans="3:3" x14ac:dyDescent="0.3">
      <c r="C2499" s="177" t="str">
        <f>IFERROR(VLOOKUP(E2499,Data!T:U,2,FALSE),"")</f>
        <v/>
      </c>
    </row>
    <row r="2500" spans="3:3" x14ac:dyDescent="0.3">
      <c r="C2500" s="177" t="str">
        <f>IFERROR(VLOOKUP(E2500,Data!T:U,2,FALSE),"")</f>
        <v/>
      </c>
    </row>
    <row r="2501" spans="3:3" x14ac:dyDescent="0.3">
      <c r="C2501" s="177" t="str">
        <f>IFERROR(VLOOKUP(E2501,Data!T:U,2,FALSE),"")</f>
        <v/>
      </c>
    </row>
    <row r="2502" spans="3:3" x14ac:dyDescent="0.3">
      <c r="C2502" s="177" t="str">
        <f>IFERROR(VLOOKUP(E2502,Data!T:U,2,FALSE),"")</f>
        <v/>
      </c>
    </row>
    <row r="2503" spans="3:3" x14ac:dyDescent="0.3">
      <c r="C2503" s="177" t="str">
        <f>IFERROR(VLOOKUP(E2503,Data!T:U,2,FALSE),"")</f>
        <v/>
      </c>
    </row>
    <row r="2504" spans="3:3" x14ac:dyDescent="0.3">
      <c r="C2504" s="177" t="str">
        <f>IFERROR(VLOOKUP(E2504,Data!T:U,2,FALSE),"")</f>
        <v/>
      </c>
    </row>
    <row r="2505" spans="3:3" x14ac:dyDescent="0.3">
      <c r="C2505" s="177" t="str">
        <f>IFERROR(VLOOKUP(E2505,Data!T:U,2,FALSE),"")</f>
        <v/>
      </c>
    </row>
    <row r="2506" spans="3:3" x14ac:dyDescent="0.3">
      <c r="C2506" s="177" t="str">
        <f>IFERROR(VLOOKUP(E2506,Data!T:U,2,FALSE),"")</f>
        <v/>
      </c>
    </row>
    <row r="2507" spans="3:3" x14ac:dyDescent="0.3">
      <c r="C2507" s="177" t="str">
        <f>IFERROR(VLOOKUP(E2507,Data!T:U,2,FALSE),"")</f>
        <v/>
      </c>
    </row>
    <row r="2508" spans="3:3" x14ac:dyDescent="0.3">
      <c r="C2508" s="177" t="str">
        <f>IFERROR(VLOOKUP(E2508,Data!T:U,2,FALSE),"")</f>
        <v/>
      </c>
    </row>
    <row r="2509" spans="3:3" x14ac:dyDescent="0.3">
      <c r="C2509" s="177" t="str">
        <f>IFERROR(VLOOKUP(E2509,Data!T:U,2,FALSE),"")</f>
        <v/>
      </c>
    </row>
    <row r="2510" spans="3:3" x14ac:dyDescent="0.3">
      <c r="C2510" s="177" t="str">
        <f>IFERROR(VLOOKUP(E2510,Data!T:U,2,FALSE),"")</f>
        <v/>
      </c>
    </row>
    <row r="2511" spans="3:3" x14ac:dyDescent="0.3">
      <c r="C2511" s="177" t="str">
        <f>IFERROR(VLOOKUP(E2511,Data!T:U,2,FALSE),"")</f>
        <v/>
      </c>
    </row>
    <row r="2512" spans="3:3" x14ac:dyDescent="0.3">
      <c r="C2512" s="177" t="str">
        <f>IFERROR(VLOOKUP(E2512,Data!T:U,2,FALSE),"")</f>
        <v/>
      </c>
    </row>
    <row r="2513" spans="3:3" x14ac:dyDescent="0.3">
      <c r="C2513" s="177" t="str">
        <f>IFERROR(VLOOKUP(E2513,Data!T:U,2,FALSE),"")</f>
        <v/>
      </c>
    </row>
    <row r="2514" spans="3:3" x14ac:dyDescent="0.3">
      <c r="C2514" s="177" t="str">
        <f>IFERROR(VLOOKUP(E2514,Data!T:U,2,FALSE),"")</f>
        <v/>
      </c>
    </row>
    <row r="2515" spans="3:3" x14ac:dyDescent="0.3">
      <c r="C2515" s="177" t="str">
        <f>IFERROR(VLOOKUP(E2515,Data!T:U,2,FALSE),"")</f>
        <v/>
      </c>
    </row>
    <row r="2516" spans="3:3" x14ac:dyDescent="0.3">
      <c r="C2516" s="177" t="str">
        <f>IFERROR(VLOOKUP(E2516,Data!T:U,2,FALSE),"")</f>
        <v/>
      </c>
    </row>
    <row r="2517" spans="3:3" x14ac:dyDescent="0.3">
      <c r="C2517" s="177" t="str">
        <f>IFERROR(VLOOKUP(E2517,Data!T:U,2,FALSE),"")</f>
        <v/>
      </c>
    </row>
    <row r="2518" spans="3:3" x14ac:dyDescent="0.3">
      <c r="C2518" s="177" t="str">
        <f>IFERROR(VLOOKUP(E2518,Data!T:U,2,FALSE),"")</f>
        <v/>
      </c>
    </row>
    <row r="2519" spans="3:3" x14ac:dyDescent="0.3">
      <c r="C2519" s="177" t="str">
        <f>IFERROR(VLOOKUP(E2519,Data!T:U,2,FALSE),"")</f>
        <v/>
      </c>
    </row>
    <row r="2520" spans="3:3" x14ac:dyDescent="0.3">
      <c r="C2520" s="177" t="str">
        <f>IFERROR(VLOOKUP(E2520,Data!T:U,2,FALSE),"")</f>
        <v/>
      </c>
    </row>
    <row r="2521" spans="3:3" x14ac:dyDescent="0.3">
      <c r="C2521" s="177" t="str">
        <f>IFERROR(VLOOKUP(E2521,Data!T:U,2,FALSE),"")</f>
        <v/>
      </c>
    </row>
    <row r="2522" spans="3:3" x14ac:dyDescent="0.3">
      <c r="C2522" s="177" t="str">
        <f>IFERROR(VLOOKUP(E2522,Data!T:U,2,FALSE),"")</f>
        <v/>
      </c>
    </row>
    <row r="2523" spans="3:3" x14ac:dyDescent="0.3">
      <c r="C2523" s="177" t="str">
        <f>IFERROR(VLOOKUP(E2523,Data!T:U,2,FALSE),"")</f>
        <v/>
      </c>
    </row>
    <row r="2524" spans="3:3" x14ac:dyDescent="0.3">
      <c r="C2524" s="177" t="str">
        <f>IFERROR(VLOOKUP(E2524,Data!T:U,2,FALSE),"")</f>
        <v/>
      </c>
    </row>
    <row r="2525" spans="3:3" x14ac:dyDescent="0.3">
      <c r="C2525" s="177" t="str">
        <f>IFERROR(VLOOKUP(E2525,Data!T:U,2,FALSE),"")</f>
        <v/>
      </c>
    </row>
    <row r="2526" spans="3:3" x14ac:dyDescent="0.3">
      <c r="C2526" s="177" t="str">
        <f>IFERROR(VLOOKUP(E2526,Data!T:U,2,FALSE),"")</f>
        <v/>
      </c>
    </row>
    <row r="2527" spans="3:3" x14ac:dyDescent="0.3">
      <c r="C2527" s="177" t="str">
        <f>IFERROR(VLOOKUP(E2527,Data!T:U,2,FALSE),"")</f>
        <v/>
      </c>
    </row>
    <row r="2528" spans="3:3" x14ac:dyDescent="0.3">
      <c r="C2528" s="177" t="str">
        <f>IFERROR(VLOOKUP(E2528,Data!T:U,2,FALSE),"")</f>
        <v/>
      </c>
    </row>
    <row r="2529" spans="3:3" x14ac:dyDescent="0.3">
      <c r="C2529" s="177" t="str">
        <f>IFERROR(VLOOKUP(E2529,Data!T:U,2,FALSE),"")</f>
        <v/>
      </c>
    </row>
    <row r="2530" spans="3:3" x14ac:dyDescent="0.3">
      <c r="C2530" s="177" t="str">
        <f>IFERROR(VLOOKUP(E2530,Data!T:U,2,FALSE),"")</f>
        <v/>
      </c>
    </row>
    <row r="2531" spans="3:3" x14ac:dyDescent="0.3">
      <c r="C2531" s="177" t="str">
        <f>IFERROR(VLOOKUP(E2531,Data!T:U,2,FALSE),"")</f>
        <v/>
      </c>
    </row>
    <row r="2532" spans="3:3" x14ac:dyDescent="0.3">
      <c r="C2532" s="177" t="str">
        <f>IFERROR(VLOOKUP(E2532,Data!T:U,2,FALSE),"")</f>
        <v/>
      </c>
    </row>
    <row r="2533" spans="3:3" x14ac:dyDescent="0.3">
      <c r="C2533" s="177" t="str">
        <f>IFERROR(VLOOKUP(E2533,Data!T:U,2,FALSE),"")</f>
        <v/>
      </c>
    </row>
    <row r="2534" spans="3:3" x14ac:dyDescent="0.3">
      <c r="C2534" s="177" t="str">
        <f>IFERROR(VLOOKUP(E2534,Data!T:U,2,FALSE),"")</f>
        <v/>
      </c>
    </row>
    <row r="2535" spans="3:3" x14ac:dyDescent="0.3">
      <c r="C2535" s="177" t="str">
        <f>IFERROR(VLOOKUP(E2535,Data!T:U,2,FALSE),"")</f>
        <v/>
      </c>
    </row>
    <row r="2536" spans="3:3" x14ac:dyDescent="0.3">
      <c r="C2536" s="177" t="str">
        <f>IFERROR(VLOOKUP(E2536,Data!T:U,2,FALSE),"")</f>
        <v/>
      </c>
    </row>
    <row r="2537" spans="3:3" x14ac:dyDescent="0.3">
      <c r="C2537" s="177" t="str">
        <f>IFERROR(VLOOKUP(E2537,Data!T:U,2,FALSE),"")</f>
        <v/>
      </c>
    </row>
    <row r="2538" spans="3:3" x14ac:dyDescent="0.3">
      <c r="C2538" s="177" t="str">
        <f>IFERROR(VLOOKUP(E2538,Data!T:U,2,FALSE),"")</f>
        <v/>
      </c>
    </row>
    <row r="2539" spans="3:3" x14ac:dyDescent="0.3">
      <c r="C2539" s="177" t="str">
        <f>IFERROR(VLOOKUP(E2539,Data!T:U,2,FALSE),"")</f>
        <v/>
      </c>
    </row>
    <row r="2540" spans="3:3" x14ac:dyDescent="0.3">
      <c r="C2540" s="177" t="str">
        <f>IFERROR(VLOOKUP(E2540,Data!T:U,2,FALSE),"")</f>
        <v/>
      </c>
    </row>
    <row r="2541" spans="3:3" x14ac:dyDescent="0.3">
      <c r="C2541" s="177" t="str">
        <f>IFERROR(VLOOKUP(E2541,Data!T:U,2,FALSE),"")</f>
        <v/>
      </c>
    </row>
    <row r="2542" spans="3:3" x14ac:dyDescent="0.3">
      <c r="C2542" s="177" t="str">
        <f>IFERROR(VLOOKUP(E2542,Data!T:U,2,FALSE),"")</f>
        <v/>
      </c>
    </row>
    <row r="2543" spans="3:3" x14ac:dyDescent="0.3">
      <c r="C2543" s="177" t="str">
        <f>IFERROR(VLOOKUP(E2543,Data!T:U,2,FALSE),"")</f>
        <v/>
      </c>
    </row>
    <row r="2544" spans="3:3" x14ac:dyDescent="0.3">
      <c r="C2544" s="177" t="str">
        <f>IFERROR(VLOOKUP(E2544,Data!T:U,2,FALSE),"")</f>
        <v/>
      </c>
    </row>
    <row r="2545" spans="3:3" x14ac:dyDescent="0.3">
      <c r="C2545" s="177" t="str">
        <f>IFERROR(VLOOKUP(E2545,Data!T:U,2,FALSE),"")</f>
        <v/>
      </c>
    </row>
    <row r="2546" spans="3:3" x14ac:dyDescent="0.3">
      <c r="C2546" s="177" t="str">
        <f>IFERROR(VLOOKUP(E2546,Data!T:U,2,FALSE),"")</f>
        <v/>
      </c>
    </row>
    <row r="2547" spans="3:3" x14ac:dyDescent="0.3">
      <c r="C2547" s="177" t="str">
        <f>IFERROR(VLOOKUP(E2547,Data!T:U,2,FALSE),"")</f>
        <v/>
      </c>
    </row>
    <row r="2548" spans="3:3" x14ac:dyDescent="0.3">
      <c r="C2548" s="177" t="str">
        <f>IFERROR(VLOOKUP(E2548,Data!T:U,2,FALSE),"")</f>
        <v/>
      </c>
    </row>
    <row r="2549" spans="3:3" x14ac:dyDescent="0.3">
      <c r="C2549" s="177" t="str">
        <f>IFERROR(VLOOKUP(E2549,Data!T:U,2,FALSE),"")</f>
        <v/>
      </c>
    </row>
    <row r="2550" spans="3:3" x14ac:dyDescent="0.3">
      <c r="C2550" s="177" t="str">
        <f>IFERROR(VLOOKUP(E2550,Data!T:U,2,FALSE),"")</f>
        <v/>
      </c>
    </row>
    <row r="2551" spans="3:3" x14ac:dyDescent="0.3">
      <c r="C2551" s="177" t="str">
        <f>IFERROR(VLOOKUP(E2551,Data!T:U,2,FALSE),"")</f>
        <v/>
      </c>
    </row>
    <row r="2552" spans="3:3" x14ac:dyDescent="0.3">
      <c r="C2552" s="177" t="str">
        <f>IFERROR(VLOOKUP(E2552,Data!T:U,2,FALSE),"")</f>
        <v/>
      </c>
    </row>
    <row r="2553" spans="3:3" x14ac:dyDescent="0.3">
      <c r="C2553" s="177" t="str">
        <f>IFERROR(VLOOKUP(E2553,Data!T:U,2,FALSE),"")</f>
        <v/>
      </c>
    </row>
    <row r="2554" spans="3:3" x14ac:dyDescent="0.3">
      <c r="C2554" s="177" t="str">
        <f>IFERROR(VLOOKUP(E2554,Data!T:U,2,FALSE),"")</f>
        <v/>
      </c>
    </row>
    <row r="2555" spans="3:3" x14ac:dyDescent="0.3">
      <c r="C2555" s="177" t="str">
        <f>IFERROR(VLOOKUP(E2555,Data!T:U,2,FALSE),"")</f>
        <v/>
      </c>
    </row>
    <row r="2556" spans="3:3" x14ac:dyDescent="0.3">
      <c r="C2556" s="177" t="str">
        <f>IFERROR(VLOOKUP(E2556,Data!T:U,2,FALSE),"")</f>
        <v/>
      </c>
    </row>
    <row r="2557" spans="3:3" x14ac:dyDescent="0.3">
      <c r="C2557" s="177" t="str">
        <f>IFERROR(VLOOKUP(E2557,Data!T:U,2,FALSE),"")</f>
        <v/>
      </c>
    </row>
    <row r="2558" spans="3:3" x14ac:dyDescent="0.3">
      <c r="C2558" s="177" t="str">
        <f>IFERROR(VLOOKUP(E2558,Data!T:U,2,FALSE),"")</f>
        <v/>
      </c>
    </row>
    <row r="2559" spans="3:3" x14ac:dyDescent="0.3">
      <c r="C2559" s="177" t="str">
        <f>IFERROR(VLOOKUP(E2559,Data!T:U,2,FALSE),"")</f>
        <v/>
      </c>
    </row>
    <row r="2560" spans="3:3" x14ac:dyDescent="0.3">
      <c r="C2560" s="177" t="str">
        <f>IFERROR(VLOOKUP(E2560,Data!T:U,2,FALSE),"")</f>
        <v/>
      </c>
    </row>
    <row r="2561" spans="3:3" x14ac:dyDescent="0.3">
      <c r="C2561" s="177" t="str">
        <f>IFERROR(VLOOKUP(E2561,Data!T:U,2,FALSE),"")</f>
        <v/>
      </c>
    </row>
    <row r="2562" spans="3:3" x14ac:dyDescent="0.3">
      <c r="C2562" s="177" t="str">
        <f>IFERROR(VLOOKUP(E2562,Data!T:U,2,FALSE),"")</f>
        <v/>
      </c>
    </row>
    <row r="2563" spans="3:3" x14ac:dyDescent="0.3">
      <c r="C2563" s="177" t="str">
        <f>IFERROR(VLOOKUP(E2563,Data!T:U,2,FALSE),"")</f>
        <v/>
      </c>
    </row>
    <row r="2564" spans="3:3" x14ac:dyDescent="0.3">
      <c r="C2564" s="177" t="str">
        <f>IFERROR(VLOOKUP(E2564,Data!T:U,2,FALSE),"")</f>
        <v/>
      </c>
    </row>
    <row r="2565" spans="3:3" x14ac:dyDescent="0.3">
      <c r="C2565" s="177" t="str">
        <f>IFERROR(VLOOKUP(E2565,Data!T:U,2,FALSE),"")</f>
        <v/>
      </c>
    </row>
    <row r="2566" spans="3:3" x14ac:dyDescent="0.3">
      <c r="C2566" s="177" t="str">
        <f>IFERROR(VLOOKUP(E2566,Data!T:U,2,FALSE),"")</f>
        <v/>
      </c>
    </row>
    <row r="2567" spans="3:3" x14ac:dyDescent="0.3">
      <c r="C2567" s="177" t="str">
        <f>IFERROR(VLOOKUP(E2567,Data!T:U,2,FALSE),"")</f>
        <v/>
      </c>
    </row>
    <row r="2568" spans="3:3" x14ac:dyDescent="0.3">
      <c r="C2568" s="177" t="str">
        <f>IFERROR(VLOOKUP(E2568,Data!T:U,2,FALSE),"")</f>
        <v/>
      </c>
    </row>
    <row r="2569" spans="3:3" x14ac:dyDescent="0.3">
      <c r="C2569" s="177" t="str">
        <f>IFERROR(VLOOKUP(E2569,Data!T:U,2,FALSE),"")</f>
        <v/>
      </c>
    </row>
    <row r="2570" spans="3:3" x14ac:dyDescent="0.3">
      <c r="C2570" s="177" t="str">
        <f>IFERROR(VLOOKUP(E2570,Data!T:U,2,FALSE),"")</f>
        <v/>
      </c>
    </row>
    <row r="2571" spans="3:3" x14ac:dyDescent="0.3">
      <c r="C2571" s="177" t="str">
        <f>IFERROR(VLOOKUP(E2571,Data!T:U,2,FALSE),"")</f>
        <v/>
      </c>
    </row>
    <row r="2572" spans="3:3" x14ac:dyDescent="0.3">
      <c r="C2572" s="177" t="str">
        <f>IFERROR(VLOOKUP(E2572,Data!T:U,2,FALSE),"")</f>
        <v/>
      </c>
    </row>
    <row r="2573" spans="3:3" x14ac:dyDescent="0.3">
      <c r="C2573" s="177" t="str">
        <f>IFERROR(VLOOKUP(E2573,Data!T:U,2,FALSE),"")</f>
        <v/>
      </c>
    </row>
    <row r="2574" spans="3:3" x14ac:dyDescent="0.3">
      <c r="C2574" s="177" t="str">
        <f>IFERROR(VLOOKUP(E2574,Data!T:U,2,FALSE),"")</f>
        <v/>
      </c>
    </row>
    <row r="2575" spans="3:3" x14ac:dyDescent="0.3">
      <c r="C2575" s="177" t="str">
        <f>IFERROR(VLOOKUP(E2575,Data!T:U,2,FALSE),"")</f>
        <v/>
      </c>
    </row>
    <row r="2576" spans="3:3" x14ac:dyDescent="0.3">
      <c r="C2576" s="177" t="str">
        <f>IFERROR(VLOOKUP(E2576,Data!T:U,2,FALSE),"")</f>
        <v/>
      </c>
    </row>
    <row r="2577" spans="3:3" x14ac:dyDescent="0.3">
      <c r="C2577" s="177" t="str">
        <f>IFERROR(VLOOKUP(E2577,Data!T:U,2,FALSE),"")</f>
        <v/>
      </c>
    </row>
    <row r="2578" spans="3:3" x14ac:dyDescent="0.3">
      <c r="C2578" s="177" t="str">
        <f>IFERROR(VLOOKUP(E2578,Data!T:U,2,FALSE),"")</f>
        <v/>
      </c>
    </row>
    <row r="2579" spans="3:3" x14ac:dyDescent="0.3">
      <c r="C2579" s="177" t="str">
        <f>IFERROR(VLOOKUP(E2579,Data!T:U,2,FALSE),"")</f>
        <v/>
      </c>
    </row>
    <row r="2580" spans="3:3" x14ac:dyDescent="0.3">
      <c r="C2580" s="177" t="str">
        <f>IFERROR(VLOOKUP(E2580,Data!T:U,2,FALSE),"")</f>
        <v/>
      </c>
    </row>
    <row r="2581" spans="3:3" x14ac:dyDescent="0.3">
      <c r="C2581" s="177" t="str">
        <f>IFERROR(VLOOKUP(E2581,Data!T:U,2,FALSE),"")</f>
        <v/>
      </c>
    </row>
    <row r="2582" spans="3:3" x14ac:dyDescent="0.3">
      <c r="C2582" s="177" t="str">
        <f>IFERROR(VLOOKUP(E2582,Data!T:U,2,FALSE),"")</f>
        <v/>
      </c>
    </row>
    <row r="2583" spans="3:3" x14ac:dyDescent="0.3">
      <c r="C2583" s="177" t="str">
        <f>IFERROR(VLOOKUP(E2583,Data!T:U,2,FALSE),"")</f>
        <v/>
      </c>
    </row>
    <row r="2584" spans="3:3" x14ac:dyDescent="0.3">
      <c r="C2584" s="177" t="str">
        <f>IFERROR(VLOOKUP(E2584,Data!T:U,2,FALSE),"")</f>
        <v/>
      </c>
    </row>
    <row r="2585" spans="3:3" x14ac:dyDescent="0.3">
      <c r="C2585" s="177" t="str">
        <f>IFERROR(VLOOKUP(E2585,Data!T:U,2,FALSE),"")</f>
        <v/>
      </c>
    </row>
    <row r="2586" spans="3:3" x14ac:dyDescent="0.3">
      <c r="C2586" s="177" t="str">
        <f>IFERROR(VLOOKUP(E2586,Data!T:U,2,FALSE),"")</f>
        <v/>
      </c>
    </row>
    <row r="2587" spans="3:3" x14ac:dyDescent="0.3">
      <c r="C2587" s="177" t="str">
        <f>IFERROR(VLOOKUP(E2587,Data!T:U,2,FALSE),"")</f>
        <v/>
      </c>
    </row>
    <row r="2588" spans="3:3" x14ac:dyDescent="0.3">
      <c r="C2588" s="177" t="str">
        <f>IFERROR(VLOOKUP(E2588,Data!T:U,2,FALSE),"")</f>
        <v/>
      </c>
    </row>
    <row r="2589" spans="3:3" x14ac:dyDescent="0.3">
      <c r="C2589" s="177" t="str">
        <f>IFERROR(VLOOKUP(E2589,Data!T:U,2,FALSE),"")</f>
        <v/>
      </c>
    </row>
    <row r="2590" spans="3:3" x14ac:dyDescent="0.3">
      <c r="C2590" s="177" t="str">
        <f>IFERROR(VLOOKUP(E2590,Data!T:U,2,FALSE),"")</f>
        <v/>
      </c>
    </row>
    <row r="2591" spans="3:3" x14ac:dyDescent="0.3">
      <c r="C2591" s="177" t="str">
        <f>IFERROR(VLOOKUP(E2591,Data!T:U,2,FALSE),"")</f>
        <v/>
      </c>
    </row>
    <row r="2592" spans="3:3" x14ac:dyDescent="0.3">
      <c r="C2592" s="177" t="str">
        <f>IFERROR(VLOOKUP(E2592,Data!T:U,2,FALSE),"")</f>
        <v/>
      </c>
    </row>
    <row r="2593" spans="3:3" x14ac:dyDescent="0.3">
      <c r="C2593" s="177" t="str">
        <f>IFERROR(VLOOKUP(E2593,Data!T:U,2,FALSE),"")</f>
        <v/>
      </c>
    </row>
    <row r="2594" spans="3:3" x14ac:dyDescent="0.3">
      <c r="C2594" s="177" t="str">
        <f>IFERROR(VLOOKUP(E2594,Data!T:U,2,FALSE),"")</f>
        <v/>
      </c>
    </row>
    <row r="2595" spans="3:3" x14ac:dyDescent="0.3">
      <c r="C2595" s="177" t="str">
        <f>IFERROR(VLOOKUP(E2595,Data!T:U,2,FALSE),"")</f>
        <v/>
      </c>
    </row>
    <row r="2596" spans="3:3" x14ac:dyDescent="0.3">
      <c r="C2596" s="177" t="str">
        <f>IFERROR(VLOOKUP(E2596,Data!T:U,2,FALSE),"")</f>
        <v/>
      </c>
    </row>
    <row r="2597" spans="3:3" x14ac:dyDescent="0.3">
      <c r="C2597" s="177" t="str">
        <f>IFERROR(VLOOKUP(E2597,Data!T:U,2,FALSE),"")</f>
        <v/>
      </c>
    </row>
    <row r="2598" spans="3:3" x14ac:dyDescent="0.3">
      <c r="C2598" s="177" t="str">
        <f>IFERROR(VLOOKUP(E2598,Data!T:U,2,FALSE),"")</f>
        <v/>
      </c>
    </row>
    <row r="2599" spans="3:3" x14ac:dyDescent="0.3">
      <c r="C2599" s="177" t="str">
        <f>IFERROR(VLOOKUP(E2599,Data!T:U,2,FALSE),"")</f>
        <v/>
      </c>
    </row>
    <row r="2600" spans="3:3" x14ac:dyDescent="0.3">
      <c r="C2600" s="177" t="str">
        <f>IFERROR(VLOOKUP(E2600,Data!T:U,2,FALSE),"")</f>
        <v/>
      </c>
    </row>
    <row r="2601" spans="3:3" x14ac:dyDescent="0.3">
      <c r="C2601" s="177" t="str">
        <f>IFERROR(VLOOKUP(E2601,Data!T:U,2,FALSE),"")</f>
        <v/>
      </c>
    </row>
    <row r="2602" spans="3:3" x14ac:dyDescent="0.3">
      <c r="C2602" s="177" t="str">
        <f>IFERROR(VLOOKUP(E2602,Data!T:U,2,FALSE),"")</f>
        <v/>
      </c>
    </row>
    <row r="2603" spans="3:3" x14ac:dyDescent="0.3">
      <c r="C2603" s="177" t="str">
        <f>IFERROR(VLOOKUP(E2603,Data!T:U,2,FALSE),"")</f>
        <v/>
      </c>
    </row>
    <row r="2604" spans="3:3" x14ac:dyDescent="0.3">
      <c r="C2604" s="177" t="str">
        <f>IFERROR(VLOOKUP(E2604,Data!T:U,2,FALSE),"")</f>
        <v/>
      </c>
    </row>
    <row r="2605" spans="3:3" x14ac:dyDescent="0.3">
      <c r="C2605" s="177" t="str">
        <f>IFERROR(VLOOKUP(E2605,Data!T:U,2,FALSE),"")</f>
        <v/>
      </c>
    </row>
    <row r="2606" spans="3:3" x14ac:dyDescent="0.3">
      <c r="C2606" s="177" t="str">
        <f>IFERROR(VLOOKUP(E2606,Data!T:U,2,FALSE),"")</f>
        <v/>
      </c>
    </row>
    <row r="2607" spans="3:3" x14ac:dyDescent="0.3">
      <c r="C2607" s="177" t="str">
        <f>IFERROR(VLOOKUP(E2607,Data!T:U,2,FALSE),"")</f>
        <v/>
      </c>
    </row>
    <row r="2608" spans="3:3" x14ac:dyDescent="0.3">
      <c r="C2608" s="177" t="str">
        <f>IFERROR(VLOOKUP(E2608,Data!T:U,2,FALSE),"")</f>
        <v/>
      </c>
    </row>
    <row r="2609" spans="3:3" x14ac:dyDescent="0.3">
      <c r="C2609" s="177" t="str">
        <f>IFERROR(VLOOKUP(E2609,Data!T:U,2,FALSE),"")</f>
        <v/>
      </c>
    </row>
    <row r="2610" spans="3:3" x14ac:dyDescent="0.3">
      <c r="C2610" s="177" t="str">
        <f>IFERROR(VLOOKUP(E2610,Data!T:U,2,FALSE),"")</f>
        <v/>
      </c>
    </row>
    <row r="2611" spans="3:3" x14ac:dyDescent="0.3">
      <c r="C2611" s="177" t="str">
        <f>IFERROR(VLOOKUP(E2611,Data!T:U,2,FALSE),"")</f>
        <v/>
      </c>
    </row>
    <row r="2612" spans="3:3" x14ac:dyDescent="0.3">
      <c r="C2612" s="177" t="str">
        <f>IFERROR(VLOOKUP(E2612,Data!T:U,2,FALSE),"")</f>
        <v/>
      </c>
    </row>
    <row r="2613" spans="3:3" x14ac:dyDescent="0.3">
      <c r="C2613" s="177" t="str">
        <f>IFERROR(VLOOKUP(E2613,Data!T:U,2,FALSE),"")</f>
        <v/>
      </c>
    </row>
    <row r="2614" spans="3:3" x14ac:dyDescent="0.3">
      <c r="C2614" s="177" t="str">
        <f>IFERROR(VLOOKUP(E2614,Data!T:U,2,FALSE),"")</f>
        <v/>
      </c>
    </row>
    <row r="2615" spans="3:3" x14ac:dyDescent="0.3">
      <c r="C2615" s="177" t="str">
        <f>IFERROR(VLOOKUP(E2615,Data!T:U,2,FALSE),"")</f>
        <v/>
      </c>
    </row>
    <row r="2616" spans="3:3" x14ac:dyDescent="0.3">
      <c r="C2616" s="177" t="str">
        <f>IFERROR(VLOOKUP(E2616,Data!T:U,2,FALSE),"")</f>
        <v/>
      </c>
    </row>
    <row r="2617" spans="3:3" x14ac:dyDescent="0.3">
      <c r="C2617" s="177" t="str">
        <f>IFERROR(VLOOKUP(E2617,Data!T:U,2,FALSE),"")</f>
        <v/>
      </c>
    </row>
    <row r="2618" spans="3:3" x14ac:dyDescent="0.3">
      <c r="C2618" s="177" t="str">
        <f>IFERROR(VLOOKUP(E2618,Data!T:U,2,FALSE),"")</f>
        <v/>
      </c>
    </row>
    <row r="2619" spans="3:3" x14ac:dyDescent="0.3">
      <c r="C2619" s="177" t="str">
        <f>IFERROR(VLOOKUP(E2619,Data!T:U,2,FALSE),"")</f>
        <v/>
      </c>
    </row>
    <row r="2620" spans="3:3" x14ac:dyDescent="0.3">
      <c r="C2620" s="177" t="str">
        <f>IFERROR(VLOOKUP(E2620,Data!T:U,2,FALSE),"")</f>
        <v/>
      </c>
    </row>
    <row r="2621" spans="3:3" x14ac:dyDescent="0.3">
      <c r="C2621" s="177" t="str">
        <f>IFERROR(VLOOKUP(E2621,Data!T:U,2,FALSE),"")</f>
        <v/>
      </c>
    </row>
    <row r="2622" spans="3:3" x14ac:dyDescent="0.3">
      <c r="C2622" s="177" t="str">
        <f>IFERROR(VLOOKUP(E2622,Data!T:U,2,FALSE),"")</f>
        <v/>
      </c>
    </row>
    <row r="2623" spans="3:3" x14ac:dyDescent="0.3">
      <c r="C2623" s="177" t="str">
        <f>IFERROR(VLOOKUP(E2623,Data!T:U,2,FALSE),"")</f>
        <v/>
      </c>
    </row>
    <row r="2624" spans="3:3" x14ac:dyDescent="0.3">
      <c r="C2624" s="177" t="str">
        <f>IFERROR(VLOOKUP(E2624,Data!T:U,2,FALSE),"")</f>
        <v/>
      </c>
    </row>
    <row r="2625" spans="3:3" x14ac:dyDescent="0.3">
      <c r="C2625" s="177" t="str">
        <f>IFERROR(VLOOKUP(E2625,Data!T:U,2,FALSE),"")</f>
        <v/>
      </c>
    </row>
    <row r="2626" spans="3:3" x14ac:dyDescent="0.3">
      <c r="C2626" s="177" t="str">
        <f>IFERROR(VLOOKUP(E2626,Data!T:U,2,FALSE),"")</f>
        <v/>
      </c>
    </row>
    <row r="2627" spans="3:3" x14ac:dyDescent="0.3">
      <c r="C2627" s="177" t="str">
        <f>IFERROR(VLOOKUP(E2627,Data!T:U,2,FALSE),"")</f>
        <v/>
      </c>
    </row>
    <row r="2628" spans="3:3" x14ac:dyDescent="0.3">
      <c r="C2628" s="177" t="str">
        <f>IFERROR(VLOOKUP(E2628,Data!T:U,2,FALSE),"")</f>
        <v/>
      </c>
    </row>
    <row r="2629" spans="3:3" x14ac:dyDescent="0.3">
      <c r="C2629" s="177" t="str">
        <f>IFERROR(VLOOKUP(E2629,Data!T:U,2,FALSE),"")</f>
        <v/>
      </c>
    </row>
    <row r="2630" spans="3:3" x14ac:dyDescent="0.3">
      <c r="C2630" s="177" t="str">
        <f>IFERROR(VLOOKUP(E2630,Data!T:U,2,FALSE),"")</f>
        <v/>
      </c>
    </row>
    <row r="2631" spans="3:3" x14ac:dyDescent="0.3">
      <c r="C2631" s="177" t="str">
        <f>IFERROR(VLOOKUP(E2631,Data!T:U,2,FALSE),"")</f>
        <v/>
      </c>
    </row>
    <row r="2632" spans="3:3" x14ac:dyDescent="0.3">
      <c r="C2632" s="177" t="str">
        <f>IFERROR(VLOOKUP(E2632,Data!T:U,2,FALSE),"")</f>
        <v/>
      </c>
    </row>
    <row r="2633" spans="3:3" x14ac:dyDescent="0.3">
      <c r="C2633" s="177" t="str">
        <f>IFERROR(VLOOKUP(E2633,Data!T:U,2,FALSE),"")</f>
        <v/>
      </c>
    </row>
    <row r="2634" spans="3:3" x14ac:dyDescent="0.3">
      <c r="C2634" s="177" t="str">
        <f>IFERROR(VLOOKUP(E2634,Data!T:U,2,FALSE),"")</f>
        <v/>
      </c>
    </row>
    <row r="2635" spans="3:3" x14ac:dyDescent="0.3">
      <c r="C2635" s="177" t="str">
        <f>IFERROR(VLOOKUP(E2635,Data!T:U,2,FALSE),"")</f>
        <v/>
      </c>
    </row>
    <row r="2636" spans="3:3" x14ac:dyDescent="0.3">
      <c r="C2636" s="177" t="str">
        <f>IFERROR(VLOOKUP(E2636,Data!T:U,2,FALSE),"")</f>
        <v/>
      </c>
    </row>
    <row r="2637" spans="3:3" x14ac:dyDescent="0.3">
      <c r="C2637" s="177" t="str">
        <f>IFERROR(VLOOKUP(E2637,Data!T:U,2,FALSE),"")</f>
        <v/>
      </c>
    </row>
    <row r="2638" spans="3:3" x14ac:dyDescent="0.3">
      <c r="C2638" s="177" t="str">
        <f>IFERROR(VLOOKUP(E2638,Data!T:U,2,FALSE),"")</f>
        <v/>
      </c>
    </row>
    <row r="2639" spans="3:3" x14ac:dyDescent="0.3">
      <c r="C2639" s="177" t="str">
        <f>IFERROR(VLOOKUP(E2639,Data!T:U,2,FALSE),"")</f>
        <v/>
      </c>
    </row>
    <row r="2640" spans="3:3" x14ac:dyDescent="0.3">
      <c r="C2640" s="177" t="str">
        <f>IFERROR(VLOOKUP(E2640,Data!T:U,2,FALSE),"")</f>
        <v/>
      </c>
    </row>
    <row r="2641" spans="3:3" x14ac:dyDescent="0.3">
      <c r="C2641" s="177" t="str">
        <f>IFERROR(VLOOKUP(E2641,Data!T:U,2,FALSE),"")</f>
        <v/>
      </c>
    </row>
    <row r="2642" spans="3:3" x14ac:dyDescent="0.3">
      <c r="C2642" s="177" t="str">
        <f>IFERROR(VLOOKUP(E2642,Data!T:U,2,FALSE),"")</f>
        <v/>
      </c>
    </row>
    <row r="2643" spans="3:3" x14ac:dyDescent="0.3">
      <c r="C2643" s="177" t="str">
        <f>IFERROR(VLOOKUP(E2643,Data!T:U,2,FALSE),"")</f>
        <v/>
      </c>
    </row>
    <row r="2644" spans="3:3" x14ac:dyDescent="0.3">
      <c r="C2644" s="177" t="str">
        <f>IFERROR(VLOOKUP(E2644,Data!T:U,2,FALSE),"")</f>
        <v/>
      </c>
    </row>
    <row r="2645" spans="3:3" x14ac:dyDescent="0.3">
      <c r="C2645" s="177" t="str">
        <f>IFERROR(VLOOKUP(E2645,Data!T:U,2,FALSE),"")</f>
        <v/>
      </c>
    </row>
    <row r="2646" spans="3:3" x14ac:dyDescent="0.3">
      <c r="C2646" s="177" t="str">
        <f>IFERROR(VLOOKUP(E2646,Data!T:U,2,FALSE),"")</f>
        <v/>
      </c>
    </row>
    <row r="2647" spans="3:3" x14ac:dyDescent="0.3">
      <c r="C2647" s="177" t="str">
        <f>IFERROR(VLOOKUP(E2647,Data!T:U,2,FALSE),"")</f>
        <v/>
      </c>
    </row>
    <row r="2648" spans="3:3" x14ac:dyDescent="0.3">
      <c r="C2648" s="177" t="str">
        <f>IFERROR(VLOOKUP(E2648,Data!T:U,2,FALSE),"")</f>
        <v/>
      </c>
    </row>
    <row r="2649" spans="3:3" x14ac:dyDescent="0.3">
      <c r="C2649" s="177" t="str">
        <f>IFERROR(VLOOKUP(E2649,Data!T:U,2,FALSE),"")</f>
        <v/>
      </c>
    </row>
    <row r="2650" spans="3:3" x14ac:dyDescent="0.3">
      <c r="C2650" s="177" t="str">
        <f>IFERROR(VLOOKUP(E2650,Data!T:U,2,FALSE),"")</f>
        <v/>
      </c>
    </row>
    <row r="2651" spans="3:3" x14ac:dyDescent="0.3">
      <c r="C2651" s="177" t="str">
        <f>IFERROR(VLOOKUP(E2651,Data!T:U,2,FALSE),"")</f>
        <v/>
      </c>
    </row>
    <row r="2652" spans="3:3" x14ac:dyDescent="0.3">
      <c r="C2652" s="177" t="str">
        <f>IFERROR(VLOOKUP(E2652,Data!T:U,2,FALSE),"")</f>
        <v/>
      </c>
    </row>
    <row r="2653" spans="3:3" x14ac:dyDescent="0.3">
      <c r="C2653" s="177" t="str">
        <f>IFERROR(VLOOKUP(E2653,Data!T:U,2,FALSE),"")</f>
        <v/>
      </c>
    </row>
    <row r="2654" spans="3:3" x14ac:dyDescent="0.3">
      <c r="C2654" s="177" t="str">
        <f>IFERROR(VLOOKUP(E2654,Data!T:U,2,FALSE),"")</f>
        <v/>
      </c>
    </row>
    <row r="2655" spans="3:3" x14ac:dyDescent="0.3">
      <c r="C2655" s="177" t="str">
        <f>IFERROR(VLOOKUP(E2655,Data!T:U,2,FALSE),"")</f>
        <v/>
      </c>
    </row>
    <row r="2656" spans="3:3" x14ac:dyDescent="0.3">
      <c r="C2656" s="177" t="str">
        <f>IFERROR(VLOOKUP(E2656,Data!T:U,2,FALSE),"")</f>
        <v/>
      </c>
    </row>
    <row r="2657" spans="3:3" x14ac:dyDescent="0.3">
      <c r="C2657" s="177" t="str">
        <f>IFERROR(VLOOKUP(E2657,Data!T:U,2,FALSE),"")</f>
        <v/>
      </c>
    </row>
    <row r="2658" spans="3:3" x14ac:dyDescent="0.3">
      <c r="C2658" s="177" t="str">
        <f>IFERROR(VLOOKUP(E2658,Data!T:U,2,FALSE),"")</f>
        <v/>
      </c>
    </row>
    <row r="2659" spans="3:3" x14ac:dyDescent="0.3">
      <c r="C2659" s="177" t="str">
        <f>IFERROR(VLOOKUP(E2659,Data!T:U,2,FALSE),"")</f>
        <v/>
      </c>
    </row>
    <row r="2660" spans="3:3" x14ac:dyDescent="0.3">
      <c r="C2660" s="177" t="str">
        <f>IFERROR(VLOOKUP(E2660,Data!T:U,2,FALSE),"")</f>
        <v/>
      </c>
    </row>
    <row r="2661" spans="3:3" x14ac:dyDescent="0.3">
      <c r="C2661" s="177" t="str">
        <f>IFERROR(VLOOKUP(E2661,Data!T:U,2,FALSE),"")</f>
        <v/>
      </c>
    </row>
    <row r="2662" spans="3:3" x14ac:dyDescent="0.3">
      <c r="C2662" s="177" t="str">
        <f>IFERROR(VLOOKUP(E2662,Data!T:U,2,FALSE),"")</f>
        <v/>
      </c>
    </row>
    <row r="2663" spans="3:3" x14ac:dyDescent="0.3">
      <c r="C2663" s="177" t="str">
        <f>IFERROR(VLOOKUP(E2663,Data!T:U,2,FALSE),"")</f>
        <v/>
      </c>
    </row>
    <row r="2664" spans="3:3" x14ac:dyDescent="0.3">
      <c r="C2664" s="177" t="str">
        <f>IFERROR(VLOOKUP(E2664,Data!T:U,2,FALSE),"")</f>
        <v/>
      </c>
    </row>
    <row r="2665" spans="3:3" x14ac:dyDescent="0.3">
      <c r="C2665" s="177" t="str">
        <f>IFERROR(VLOOKUP(E2665,Data!T:U,2,FALSE),"")</f>
        <v/>
      </c>
    </row>
    <row r="2666" spans="3:3" x14ac:dyDescent="0.3">
      <c r="C2666" s="177" t="str">
        <f>IFERROR(VLOOKUP(E2666,Data!T:U,2,FALSE),"")</f>
        <v/>
      </c>
    </row>
    <row r="2667" spans="3:3" x14ac:dyDescent="0.3">
      <c r="C2667" s="177" t="str">
        <f>IFERROR(VLOOKUP(E2667,Data!T:U,2,FALSE),"")</f>
        <v/>
      </c>
    </row>
    <row r="2668" spans="3:3" x14ac:dyDescent="0.3">
      <c r="C2668" s="177" t="str">
        <f>IFERROR(VLOOKUP(E2668,Data!T:U,2,FALSE),"")</f>
        <v/>
      </c>
    </row>
    <row r="2669" spans="3:3" x14ac:dyDescent="0.3">
      <c r="C2669" s="177" t="str">
        <f>IFERROR(VLOOKUP(E2669,Data!T:U,2,FALSE),"")</f>
        <v/>
      </c>
    </row>
    <row r="2670" spans="3:3" x14ac:dyDescent="0.3">
      <c r="C2670" s="177" t="str">
        <f>IFERROR(VLOOKUP(E2670,Data!T:U,2,FALSE),"")</f>
        <v/>
      </c>
    </row>
    <row r="2671" spans="3:3" x14ac:dyDescent="0.3">
      <c r="C2671" s="177" t="str">
        <f>IFERROR(VLOOKUP(E2671,Data!T:U,2,FALSE),"")</f>
        <v/>
      </c>
    </row>
    <row r="2672" spans="3:3" x14ac:dyDescent="0.3">
      <c r="C2672" s="177" t="str">
        <f>IFERROR(VLOOKUP(E2672,Data!T:U,2,FALSE),"")</f>
        <v/>
      </c>
    </row>
    <row r="2673" spans="3:3" x14ac:dyDescent="0.3">
      <c r="C2673" s="177" t="str">
        <f>IFERROR(VLOOKUP(E2673,Data!T:U,2,FALSE),"")</f>
        <v/>
      </c>
    </row>
    <row r="2674" spans="3:3" x14ac:dyDescent="0.3">
      <c r="C2674" s="177" t="str">
        <f>IFERROR(VLOOKUP(E2674,Data!T:U,2,FALSE),"")</f>
        <v/>
      </c>
    </row>
    <row r="2675" spans="3:3" x14ac:dyDescent="0.3">
      <c r="C2675" s="177" t="str">
        <f>IFERROR(VLOOKUP(E2675,Data!T:U,2,FALSE),"")</f>
        <v/>
      </c>
    </row>
    <row r="2676" spans="3:3" x14ac:dyDescent="0.3">
      <c r="C2676" s="177" t="str">
        <f>IFERROR(VLOOKUP(E2676,Data!T:U,2,FALSE),"")</f>
        <v/>
      </c>
    </row>
    <row r="2677" spans="3:3" x14ac:dyDescent="0.3">
      <c r="C2677" s="177" t="str">
        <f>IFERROR(VLOOKUP(E2677,Data!T:U,2,FALSE),"")</f>
        <v/>
      </c>
    </row>
    <row r="2678" spans="3:3" x14ac:dyDescent="0.3">
      <c r="C2678" s="177" t="str">
        <f>IFERROR(VLOOKUP(E2678,Data!T:U,2,FALSE),"")</f>
        <v/>
      </c>
    </row>
    <row r="2679" spans="3:3" x14ac:dyDescent="0.3">
      <c r="C2679" s="177" t="str">
        <f>IFERROR(VLOOKUP(E2679,Data!T:U,2,FALSE),"")</f>
        <v/>
      </c>
    </row>
    <row r="2680" spans="3:3" x14ac:dyDescent="0.3">
      <c r="C2680" s="177" t="str">
        <f>IFERROR(VLOOKUP(E2680,Data!T:U,2,FALSE),"")</f>
        <v/>
      </c>
    </row>
    <row r="2681" spans="3:3" x14ac:dyDescent="0.3">
      <c r="C2681" s="177" t="str">
        <f>IFERROR(VLOOKUP(E2681,Data!T:U,2,FALSE),"")</f>
        <v/>
      </c>
    </row>
    <row r="2682" spans="3:3" x14ac:dyDescent="0.3">
      <c r="C2682" s="177" t="str">
        <f>IFERROR(VLOOKUP(E2682,Data!T:U,2,FALSE),"")</f>
        <v/>
      </c>
    </row>
    <row r="2683" spans="3:3" x14ac:dyDescent="0.3">
      <c r="C2683" s="177" t="str">
        <f>IFERROR(VLOOKUP(E2683,Data!T:U,2,FALSE),"")</f>
        <v/>
      </c>
    </row>
    <row r="2684" spans="3:3" x14ac:dyDescent="0.3">
      <c r="C2684" s="177" t="str">
        <f>IFERROR(VLOOKUP(E2684,Data!T:U,2,FALSE),"")</f>
        <v/>
      </c>
    </row>
    <row r="2685" spans="3:3" x14ac:dyDescent="0.3">
      <c r="C2685" s="177" t="str">
        <f>IFERROR(VLOOKUP(E2685,Data!T:U,2,FALSE),"")</f>
        <v/>
      </c>
    </row>
    <row r="2686" spans="3:3" x14ac:dyDescent="0.3">
      <c r="C2686" s="177" t="str">
        <f>IFERROR(VLOOKUP(E2686,Data!T:U,2,FALSE),"")</f>
        <v/>
      </c>
    </row>
    <row r="2687" spans="3:3" x14ac:dyDescent="0.3">
      <c r="C2687" s="177" t="str">
        <f>IFERROR(VLOOKUP(E2687,Data!T:U,2,FALSE),"")</f>
        <v/>
      </c>
    </row>
    <row r="2688" spans="3:3" x14ac:dyDescent="0.3">
      <c r="C2688" s="177" t="str">
        <f>IFERROR(VLOOKUP(E2688,Data!T:U,2,FALSE),"")</f>
        <v/>
      </c>
    </row>
    <row r="2689" spans="3:3" x14ac:dyDescent="0.3">
      <c r="C2689" s="177" t="str">
        <f>IFERROR(VLOOKUP(E2689,Data!T:U,2,FALSE),"")</f>
        <v/>
      </c>
    </row>
    <row r="2690" spans="3:3" x14ac:dyDescent="0.3">
      <c r="C2690" s="177" t="str">
        <f>IFERROR(VLOOKUP(E2690,Data!T:U,2,FALSE),"")</f>
        <v/>
      </c>
    </row>
    <row r="2691" spans="3:3" x14ac:dyDescent="0.3">
      <c r="C2691" s="177" t="str">
        <f>IFERROR(VLOOKUP(E2691,Data!T:U,2,FALSE),"")</f>
        <v/>
      </c>
    </row>
    <row r="2692" spans="3:3" x14ac:dyDescent="0.3">
      <c r="C2692" s="177" t="str">
        <f>IFERROR(VLOOKUP(E2692,Data!T:U,2,FALSE),"")</f>
        <v/>
      </c>
    </row>
    <row r="2693" spans="3:3" x14ac:dyDescent="0.3">
      <c r="C2693" s="177" t="str">
        <f>IFERROR(VLOOKUP(E2693,Data!T:U,2,FALSE),"")</f>
        <v/>
      </c>
    </row>
    <row r="2694" spans="3:3" x14ac:dyDescent="0.3">
      <c r="C2694" s="177" t="str">
        <f>IFERROR(VLOOKUP(E2694,Data!T:U,2,FALSE),"")</f>
        <v/>
      </c>
    </row>
    <row r="2695" spans="3:3" x14ac:dyDescent="0.3">
      <c r="C2695" s="177" t="str">
        <f>IFERROR(VLOOKUP(E2695,Data!T:U,2,FALSE),"")</f>
        <v/>
      </c>
    </row>
    <row r="2696" spans="3:3" x14ac:dyDescent="0.3">
      <c r="C2696" s="177" t="str">
        <f>IFERROR(VLOOKUP(E2696,Data!T:U,2,FALSE),"")</f>
        <v/>
      </c>
    </row>
    <row r="2697" spans="3:3" x14ac:dyDescent="0.3">
      <c r="C2697" s="177" t="str">
        <f>IFERROR(VLOOKUP(E2697,Data!T:U,2,FALSE),"")</f>
        <v/>
      </c>
    </row>
    <row r="2698" spans="3:3" x14ac:dyDescent="0.3">
      <c r="C2698" s="177" t="str">
        <f>IFERROR(VLOOKUP(E2698,Data!T:U,2,FALSE),"")</f>
        <v/>
      </c>
    </row>
    <row r="2699" spans="3:3" x14ac:dyDescent="0.3">
      <c r="C2699" s="177" t="str">
        <f>IFERROR(VLOOKUP(E2699,Data!T:U,2,FALSE),"")</f>
        <v/>
      </c>
    </row>
    <row r="2700" spans="3:3" x14ac:dyDescent="0.3">
      <c r="C2700" s="177" t="str">
        <f>IFERROR(VLOOKUP(E2700,Data!T:U,2,FALSE),"")</f>
        <v/>
      </c>
    </row>
    <row r="2701" spans="3:3" x14ac:dyDescent="0.3">
      <c r="C2701" s="177" t="str">
        <f>IFERROR(VLOOKUP(E2701,Data!T:U,2,FALSE),"")</f>
        <v/>
      </c>
    </row>
    <row r="2702" spans="3:3" x14ac:dyDescent="0.3">
      <c r="C2702" s="177" t="str">
        <f>IFERROR(VLOOKUP(E2702,Data!T:U,2,FALSE),"")</f>
        <v/>
      </c>
    </row>
    <row r="2703" spans="3:3" x14ac:dyDescent="0.3">
      <c r="C2703" s="177" t="str">
        <f>IFERROR(VLOOKUP(E2703,Data!T:U,2,FALSE),"")</f>
        <v/>
      </c>
    </row>
    <row r="2704" spans="3:3" x14ac:dyDescent="0.3">
      <c r="C2704" s="177" t="str">
        <f>IFERROR(VLOOKUP(E2704,Data!T:U,2,FALSE),"")</f>
        <v/>
      </c>
    </row>
    <row r="2705" spans="3:3" x14ac:dyDescent="0.3">
      <c r="C2705" s="177" t="str">
        <f>IFERROR(VLOOKUP(E2705,Data!T:U,2,FALSE),"")</f>
        <v/>
      </c>
    </row>
    <row r="2706" spans="3:3" x14ac:dyDescent="0.3">
      <c r="C2706" s="177" t="str">
        <f>IFERROR(VLOOKUP(E2706,Data!T:U,2,FALSE),"")</f>
        <v/>
      </c>
    </row>
    <row r="2707" spans="3:3" x14ac:dyDescent="0.3">
      <c r="C2707" s="177" t="str">
        <f>IFERROR(VLOOKUP(E2707,Data!T:U,2,FALSE),"")</f>
        <v/>
      </c>
    </row>
    <row r="2708" spans="3:3" x14ac:dyDescent="0.3">
      <c r="C2708" s="177" t="str">
        <f>IFERROR(VLOOKUP(E2708,Data!T:U,2,FALSE),"")</f>
        <v/>
      </c>
    </row>
    <row r="2709" spans="3:3" x14ac:dyDescent="0.3">
      <c r="C2709" s="177" t="str">
        <f>IFERROR(VLOOKUP(E2709,Data!T:U,2,FALSE),"")</f>
        <v/>
      </c>
    </row>
    <row r="2710" spans="3:3" x14ac:dyDescent="0.3">
      <c r="C2710" s="177" t="str">
        <f>IFERROR(VLOOKUP(E2710,Data!T:U,2,FALSE),"")</f>
        <v/>
      </c>
    </row>
    <row r="2711" spans="3:3" x14ac:dyDescent="0.3">
      <c r="C2711" s="177" t="str">
        <f>IFERROR(VLOOKUP(E2711,Data!T:U,2,FALSE),"")</f>
        <v/>
      </c>
    </row>
    <row r="2712" spans="3:3" x14ac:dyDescent="0.3">
      <c r="C2712" s="177" t="str">
        <f>IFERROR(VLOOKUP(E2712,Data!T:U,2,FALSE),"")</f>
        <v/>
      </c>
    </row>
    <row r="2713" spans="3:3" x14ac:dyDescent="0.3">
      <c r="C2713" s="177" t="str">
        <f>IFERROR(VLOOKUP(E2713,Data!T:U,2,FALSE),"")</f>
        <v/>
      </c>
    </row>
    <row r="2714" spans="3:3" x14ac:dyDescent="0.3">
      <c r="C2714" s="177" t="str">
        <f>IFERROR(VLOOKUP(E2714,Data!T:U,2,FALSE),"")</f>
        <v/>
      </c>
    </row>
    <row r="2715" spans="3:3" x14ac:dyDescent="0.3">
      <c r="C2715" s="177" t="str">
        <f>IFERROR(VLOOKUP(E2715,Data!T:U,2,FALSE),"")</f>
        <v/>
      </c>
    </row>
    <row r="2716" spans="3:3" x14ac:dyDescent="0.3">
      <c r="C2716" s="177" t="str">
        <f>IFERROR(VLOOKUP(E2716,Data!T:U,2,FALSE),"")</f>
        <v/>
      </c>
    </row>
    <row r="2717" spans="3:3" x14ac:dyDescent="0.3">
      <c r="C2717" s="177" t="str">
        <f>IFERROR(VLOOKUP(E2717,Data!T:U,2,FALSE),"")</f>
        <v/>
      </c>
    </row>
    <row r="2718" spans="3:3" x14ac:dyDescent="0.3">
      <c r="C2718" s="177" t="str">
        <f>IFERROR(VLOOKUP(E2718,Data!T:U,2,FALSE),"")</f>
        <v/>
      </c>
    </row>
    <row r="2719" spans="3:3" x14ac:dyDescent="0.3">
      <c r="C2719" s="177" t="str">
        <f>IFERROR(VLOOKUP(E2719,Data!T:U,2,FALSE),"")</f>
        <v/>
      </c>
    </row>
    <row r="2720" spans="3:3" x14ac:dyDescent="0.3">
      <c r="C2720" s="177" t="str">
        <f>IFERROR(VLOOKUP(E2720,Data!T:U,2,FALSE),"")</f>
        <v/>
      </c>
    </row>
    <row r="2721" spans="3:3" x14ac:dyDescent="0.3">
      <c r="C2721" s="177" t="str">
        <f>IFERROR(VLOOKUP(E2721,Data!T:U,2,FALSE),"")</f>
        <v/>
      </c>
    </row>
    <row r="2722" spans="3:3" x14ac:dyDescent="0.3">
      <c r="C2722" s="177" t="str">
        <f>IFERROR(VLOOKUP(E2722,Data!T:U,2,FALSE),"")</f>
        <v/>
      </c>
    </row>
    <row r="2723" spans="3:3" x14ac:dyDescent="0.3">
      <c r="C2723" s="177" t="str">
        <f>IFERROR(VLOOKUP(E2723,Data!T:U,2,FALSE),"")</f>
        <v/>
      </c>
    </row>
    <row r="2724" spans="3:3" x14ac:dyDescent="0.3">
      <c r="C2724" s="177" t="str">
        <f>IFERROR(VLOOKUP(E2724,Data!T:U,2,FALSE),"")</f>
        <v/>
      </c>
    </row>
    <row r="2725" spans="3:3" x14ac:dyDescent="0.3">
      <c r="C2725" s="177" t="str">
        <f>IFERROR(VLOOKUP(E2725,Data!T:U,2,FALSE),"")</f>
        <v/>
      </c>
    </row>
    <row r="2726" spans="3:3" x14ac:dyDescent="0.3">
      <c r="C2726" s="177" t="str">
        <f>IFERROR(VLOOKUP(E2726,Data!T:U,2,FALSE),"")</f>
        <v/>
      </c>
    </row>
    <row r="2727" spans="3:3" x14ac:dyDescent="0.3">
      <c r="C2727" s="177" t="str">
        <f>IFERROR(VLOOKUP(E2727,Data!T:U,2,FALSE),"")</f>
        <v/>
      </c>
    </row>
    <row r="2728" spans="3:3" x14ac:dyDescent="0.3">
      <c r="C2728" s="177" t="str">
        <f>IFERROR(VLOOKUP(E2728,Data!T:U,2,FALSE),"")</f>
        <v/>
      </c>
    </row>
    <row r="2729" spans="3:3" x14ac:dyDescent="0.3">
      <c r="C2729" s="177" t="str">
        <f>IFERROR(VLOOKUP(E2729,Data!T:U,2,FALSE),"")</f>
        <v/>
      </c>
    </row>
    <row r="2730" spans="3:3" x14ac:dyDescent="0.3">
      <c r="C2730" s="177" t="str">
        <f>IFERROR(VLOOKUP(E2730,Data!T:U,2,FALSE),"")</f>
        <v/>
      </c>
    </row>
    <row r="2731" spans="3:3" x14ac:dyDescent="0.3">
      <c r="C2731" s="177" t="str">
        <f>IFERROR(VLOOKUP(E2731,Data!T:U,2,FALSE),"")</f>
        <v/>
      </c>
    </row>
    <row r="2732" spans="3:3" x14ac:dyDescent="0.3">
      <c r="C2732" s="177" t="str">
        <f>IFERROR(VLOOKUP(E2732,Data!T:U,2,FALSE),"")</f>
        <v/>
      </c>
    </row>
    <row r="2733" spans="3:3" x14ac:dyDescent="0.3">
      <c r="C2733" s="177" t="str">
        <f>IFERROR(VLOOKUP(E2733,Data!T:U,2,FALSE),"")</f>
        <v/>
      </c>
    </row>
    <row r="2734" spans="3:3" x14ac:dyDescent="0.3">
      <c r="C2734" s="177" t="str">
        <f>IFERROR(VLOOKUP(E2734,Data!T:U,2,FALSE),"")</f>
        <v/>
      </c>
    </row>
    <row r="2735" spans="3:3" x14ac:dyDescent="0.3">
      <c r="C2735" s="177" t="str">
        <f>IFERROR(VLOOKUP(E2735,Data!T:U,2,FALSE),"")</f>
        <v/>
      </c>
    </row>
    <row r="2736" spans="3:3" x14ac:dyDescent="0.3">
      <c r="C2736" s="177" t="str">
        <f>IFERROR(VLOOKUP(E2736,Data!T:U,2,FALSE),"")</f>
        <v/>
      </c>
    </row>
    <row r="2737" spans="3:3" x14ac:dyDescent="0.3">
      <c r="C2737" s="177" t="str">
        <f>IFERROR(VLOOKUP(E2737,Data!T:U,2,FALSE),"")</f>
        <v/>
      </c>
    </row>
    <row r="2738" spans="3:3" x14ac:dyDescent="0.3">
      <c r="C2738" s="177" t="str">
        <f>IFERROR(VLOOKUP(E2738,Data!T:U,2,FALSE),"")</f>
        <v/>
      </c>
    </row>
    <row r="2739" spans="3:3" x14ac:dyDescent="0.3">
      <c r="C2739" s="177" t="str">
        <f>IFERROR(VLOOKUP(E2739,Data!T:U,2,FALSE),"")</f>
        <v/>
      </c>
    </row>
    <row r="2740" spans="3:3" x14ac:dyDescent="0.3">
      <c r="C2740" s="177" t="str">
        <f>IFERROR(VLOOKUP(E2740,Data!T:U,2,FALSE),"")</f>
        <v/>
      </c>
    </row>
    <row r="2741" spans="3:3" x14ac:dyDescent="0.3">
      <c r="C2741" s="177" t="str">
        <f>IFERROR(VLOOKUP(E2741,Data!T:U,2,FALSE),"")</f>
        <v/>
      </c>
    </row>
    <row r="2742" spans="3:3" x14ac:dyDescent="0.3">
      <c r="C2742" s="177" t="str">
        <f>IFERROR(VLOOKUP(E2742,Data!T:U,2,FALSE),"")</f>
        <v/>
      </c>
    </row>
    <row r="2743" spans="3:3" x14ac:dyDescent="0.3">
      <c r="C2743" s="177" t="str">
        <f>IFERROR(VLOOKUP(E2743,Data!T:U,2,FALSE),"")</f>
        <v/>
      </c>
    </row>
    <row r="2744" spans="3:3" x14ac:dyDescent="0.3">
      <c r="C2744" s="177" t="str">
        <f>IFERROR(VLOOKUP(E2744,Data!T:U,2,FALSE),"")</f>
        <v/>
      </c>
    </row>
    <row r="2745" spans="3:3" x14ac:dyDescent="0.3">
      <c r="C2745" s="177" t="str">
        <f>IFERROR(VLOOKUP(E2745,Data!T:U,2,FALSE),"")</f>
        <v/>
      </c>
    </row>
    <row r="2746" spans="3:3" x14ac:dyDescent="0.3">
      <c r="C2746" s="177" t="str">
        <f>IFERROR(VLOOKUP(E2746,Data!T:U,2,FALSE),"")</f>
        <v/>
      </c>
    </row>
    <row r="2747" spans="3:3" x14ac:dyDescent="0.3">
      <c r="C2747" s="177" t="str">
        <f>IFERROR(VLOOKUP(E2747,Data!T:U,2,FALSE),"")</f>
        <v/>
      </c>
    </row>
    <row r="2748" spans="3:3" x14ac:dyDescent="0.3">
      <c r="C2748" s="177" t="str">
        <f>IFERROR(VLOOKUP(E2748,Data!T:U,2,FALSE),"")</f>
        <v/>
      </c>
    </row>
    <row r="2749" spans="3:3" x14ac:dyDescent="0.3">
      <c r="C2749" s="177" t="str">
        <f>IFERROR(VLOOKUP(E2749,Data!T:U,2,FALSE),"")</f>
        <v/>
      </c>
    </row>
    <row r="2750" spans="3:3" x14ac:dyDescent="0.3">
      <c r="C2750" s="177" t="str">
        <f>IFERROR(VLOOKUP(E2750,Data!T:U,2,FALSE),"")</f>
        <v/>
      </c>
    </row>
    <row r="2751" spans="3:3" x14ac:dyDescent="0.3">
      <c r="C2751" s="177" t="str">
        <f>IFERROR(VLOOKUP(E2751,Data!T:U,2,FALSE),"")</f>
        <v/>
      </c>
    </row>
    <row r="2752" spans="3:3" x14ac:dyDescent="0.3">
      <c r="C2752" s="177" t="str">
        <f>IFERROR(VLOOKUP(E2752,Data!T:U,2,FALSE),"")</f>
        <v/>
      </c>
    </row>
    <row r="2753" spans="3:3" x14ac:dyDescent="0.3">
      <c r="C2753" s="177" t="str">
        <f>IFERROR(VLOOKUP(E2753,Data!T:U,2,FALSE),"")</f>
        <v/>
      </c>
    </row>
    <row r="2754" spans="3:3" x14ac:dyDescent="0.3">
      <c r="C2754" s="177" t="str">
        <f>IFERROR(VLOOKUP(E2754,Data!T:U,2,FALSE),"")</f>
        <v/>
      </c>
    </row>
    <row r="2755" spans="3:3" x14ac:dyDescent="0.3">
      <c r="C2755" s="177" t="str">
        <f>IFERROR(VLOOKUP(E2755,Data!T:U,2,FALSE),"")</f>
        <v/>
      </c>
    </row>
    <row r="2756" spans="3:3" x14ac:dyDescent="0.3">
      <c r="C2756" s="177" t="str">
        <f>IFERROR(VLOOKUP(E2756,Data!T:U,2,FALSE),"")</f>
        <v/>
      </c>
    </row>
    <row r="2757" spans="3:3" x14ac:dyDescent="0.3">
      <c r="C2757" s="177" t="str">
        <f>IFERROR(VLOOKUP(E2757,Data!T:U,2,FALSE),"")</f>
        <v/>
      </c>
    </row>
    <row r="2758" spans="3:3" x14ac:dyDescent="0.3">
      <c r="C2758" s="177" t="str">
        <f>IFERROR(VLOOKUP(E2758,Data!T:U,2,FALSE),"")</f>
        <v/>
      </c>
    </row>
    <row r="2759" spans="3:3" x14ac:dyDescent="0.3">
      <c r="C2759" s="177" t="str">
        <f>IFERROR(VLOOKUP(E2759,Data!T:U,2,FALSE),"")</f>
        <v/>
      </c>
    </row>
    <row r="2760" spans="3:3" x14ac:dyDescent="0.3">
      <c r="C2760" s="177" t="str">
        <f>IFERROR(VLOOKUP(E2760,Data!T:U,2,FALSE),"")</f>
        <v/>
      </c>
    </row>
    <row r="2761" spans="3:3" x14ac:dyDescent="0.3">
      <c r="C2761" s="177" t="str">
        <f>IFERROR(VLOOKUP(E2761,Data!T:U,2,FALSE),"")</f>
        <v/>
      </c>
    </row>
    <row r="2762" spans="3:3" x14ac:dyDescent="0.3">
      <c r="C2762" s="177" t="str">
        <f>IFERROR(VLOOKUP(E2762,Data!T:U,2,FALSE),"")</f>
        <v/>
      </c>
    </row>
    <row r="2763" spans="3:3" x14ac:dyDescent="0.3">
      <c r="C2763" s="177" t="str">
        <f>IFERROR(VLOOKUP(E2763,Data!T:U,2,FALSE),"")</f>
        <v/>
      </c>
    </row>
    <row r="2764" spans="3:3" x14ac:dyDescent="0.3">
      <c r="C2764" s="177" t="str">
        <f>IFERROR(VLOOKUP(E2764,Data!T:U,2,FALSE),"")</f>
        <v/>
      </c>
    </row>
    <row r="2765" spans="3:3" x14ac:dyDescent="0.3">
      <c r="C2765" s="177" t="str">
        <f>IFERROR(VLOOKUP(E2765,Data!T:U,2,FALSE),"")</f>
        <v/>
      </c>
    </row>
    <row r="2766" spans="3:3" x14ac:dyDescent="0.3">
      <c r="C2766" s="177" t="str">
        <f>IFERROR(VLOOKUP(E2766,Data!T:U,2,FALSE),"")</f>
        <v/>
      </c>
    </row>
    <row r="2767" spans="3:3" x14ac:dyDescent="0.3">
      <c r="C2767" s="177" t="str">
        <f>IFERROR(VLOOKUP(E2767,Data!T:U,2,FALSE),"")</f>
        <v/>
      </c>
    </row>
    <row r="2768" spans="3:3" x14ac:dyDescent="0.3">
      <c r="C2768" s="177" t="str">
        <f>IFERROR(VLOOKUP(E2768,Data!T:U,2,FALSE),"")</f>
        <v/>
      </c>
    </row>
    <row r="2769" spans="3:3" x14ac:dyDescent="0.3">
      <c r="C2769" s="177" t="str">
        <f>IFERROR(VLOOKUP(E2769,Data!T:U,2,FALSE),"")</f>
        <v/>
      </c>
    </row>
    <row r="2770" spans="3:3" x14ac:dyDescent="0.3">
      <c r="C2770" s="177" t="str">
        <f>IFERROR(VLOOKUP(E2770,Data!T:U,2,FALSE),"")</f>
        <v/>
      </c>
    </row>
    <row r="2771" spans="3:3" x14ac:dyDescent="0.3">
      <c r="C2771" s="177" t="str">
        <f>IFERROR(VLOOKUP(E2771,Data!T:U,2,FALSE),"")</f>
        <v/>
      </c>
    </row>
    <row r="2772" spans="3:3" x14ac:dyDescent="0.3">
      <c r="C2772" s="177" t="str">
        <f>IFERROR(VLOOKUP(E2772,Data!T:U,2,FALSE),"")</f>
        <v/>
      </c>
    </row>
    <row r="2773" spans="3:3" x14ac:dyDescent="0.3">
      <c r="C2773" s="177" t="str">
        <f>IFERROR(VLOOKUP(E2773,Data!T:U,2,FALSE),"")</f>
        <v/>
      </c>
    </row>
    <row r="2774" spans="3:3" x14ac:dyDescent="0.3">
      <c r="C2774" s="177" t="str">
        <f>IFERROR(VLOOKUP(E2774,Data!T:U,2,FALSE),"")</f>
        <v/>
      </c>
    </row>
    <row r="2775" spans="3:3" x14ac:dyDescent="0.3">
      <c r="C2775" s="177" t="str">
        <f>IFERROR(VLOOKUP(E2775,Data!T:U,2,FALSE),"")</f>
        <v/>
      </c>
    </row>
    <row r="2776" spans="3:3" x14ac:dyDescent="0.3">
      <c r="C2776" s="177" t="str">
        <f>IFERROR(VLOOKUP(E2776,Data!T:U,2,FALSE),"")</f>
        <v/>
      </c>
    </row>
    <row r="2777" spans="3:3" x14ac:dyDescent="0.3">
      <c r="C2777" s="177" t="str">
        <f>IFERROR(VLOOKUP(E2777,Data!T:U,2,FALSE),"")</f>
        <v/>
      </c>
    </row>
    <row r="2778" spans="3:3" x14ac:dyDescent="0.3">
      <c r="C2778" s="177" t="str">
        <f>IFERROR(VLOOKUP(E2778,Data!T:U,2,FALSE),"")</f>
        <v/>
      </c>
    </row>
    <row r="2779" spans="3:3" x14ac:dyDescent="0.3">
      <c r="C2779" s="177" t="str">
        <f>IFERROR(VLOOKUP(E2779,Data!T:U,2,FALSE),"")</f>
        <v/>
      </c>
    </row>
    <row r="2780" spans="3:3" x14ac:dyDescent="0.3">
      <c r="C2780" s="177" t="str">
        <f>IFERROR(VLOOKUP(E2780,Data!T:U,2,FALSE),"")</f>
        <v/>
      </c>
    </row>
    <row r="2781" spans="3:3" x14ac:dyDescent="0.3">
      <c r="C2781" s="177" t="str">
        <f>IFERROR(VLOOKUP(E2781,Data!T:U,2,FALSE),"")</f>
        <v/>
      </c>
    </row>
    <row r="2782" spans="3:3" x14ac:dyDescent="0.3">
      <c r="C2782" s="177" t="str">
        <f>IFERROR(VLOOKUP(E2782,Data!T:U,2,FALSE),"")</f>
        <v/>
      </c>
    </row>
    <row r="2783" spans="3:3" x14ac:dyDescent="0.3">
      <c r="C2783" s="177" t="str">
        <f>IFERROR(VLOOKUP(E2783,Data!T:U,2,FALSE),"")</f>
        <v/>
      </c>
    </row>
    <row r="2784" spans="3:3" x14ac:dyDescent="0.3">
      <c r="C2784" s="177" t="str">
        <f>IFERROR(VLOOKUP(E2784,Data!T:U,2,FALSE),"")</f>
        <v/>
      </c>
    </row>
    <row r="2785" spans="3:3" x14ac:dyDescent="0.3">
      <c r="C2785" s="177" t="str">
        <f>IFERROR(VLOOKUP(E2785,Data!T:U,2,FALSE),"")</f>
        <v/>
      </c>
    </row>
    <row r="2786" spans="3:3" x14ac:dyDescent="0.3">
      <c r="C2786" s="177" t="str">
        <f>IFERROR(VLOOKUP(E2786,Data!T:U,2,FALSE),"")</f>
        <v/>
      </c>
    </row>
    <row r="2787" spans="3:3" x14ac:dyDescent="0.3">
      <c r="C2787" s="177" t="str">
        <f>IFERROR(VLOOKUP(E2787,Data!T:U,2,FALSE),"")</f>
        <v/>
      </c>
    </row>
    <row r="2788" spans="3:3" x14ac:dyDescent="0.3">
      <c r="C2788" s="177" t="str">
        <f>IFERROR(VLOOKUP(E2788,Data!T:U,2,FALSE),"")</f>
        <v/>
      </c>
    </row>
    <row r="2789" spans="3:3" x14ac:dyDescent="0.3">
      <c r="C2789" s="177" t="str">
        <f>IFERROR(VLOOKUP(E2789,Data!T:U,2,FALSE),"")</f>
        <v/>
      </c>
    </row>
    <row r="2790" spans="3:3" x14ac:dyDescent="0.3">
      <c r="C2790" s="177" t="str">
        <f>IFERROR(VLOOKUP(E2790,Data!T:U,2,FALSE),"")</f>
        <v/>
      </c>
    </row>
    <row r="2791" spans="3:3" x14ac:dyDescent="0.3">
      <c r="C2791" s="177" t="str">
        <f>IFERROR(VLOOKUP(E2791,Data!T:U,2,FALSE),"")</f>
        <v/>
      </c>
    </row>
    <row r="2792" spans="3:3" x14ac:dyDescent="0.3">
      <c r="C2792" s="177" t="str">
        <f>IFERROR(VLOOKUP(E2792,Data!T:U,2,FALSE),"")</f>
        <v/>
      </c>
    </row>
    <row r="2793" spans="3:3" x14ac:dyDescent="0.3">
      <c r="C2793" s="177" t="str">
        <f>IFERROR(VLOOKUP(E2793,Data!T:U,2,FALSE),"")</f>
        <v/>
      </c>
    </row>
    <row r="2794" spans="3:3" x14ac:dyDescent="0.3">
      <c r="C2794" s="177" t="str">
        <f>IFERROR(VLOOKUP(E2794,Data!T:U,2,FALSE),"")</f>
        <v/>
      </c>
    </row>
    <row r="2795" spans="3:3" x14ac:dyDescent="0.3">
      <c r="C2795" s="177" t="str">
        <f>IFERROR(VLOOKUP(E2795,Data!T:U,2,FALSE),"")</f>
        <v/>
      </c>
    </row>
    <row r="2796" spans="3:3" x14ac:dyDescent="0.3">
      <c r="C2796" s="177" t="str">
        <f>IFERROR(VLOOKUP(E2796,Data!T:U,2,FALSE),"")</f>
        <v/>
      </c>
    </row>
    <row r="2797" spans="3:3" x14ac:dyDescent="0.3">
      <c r="C2797" s="177" t="str">
        <f>IFERROR(VLOOKUP(E2797,Data!T:U,2,FALSE),"")</f>
        <v/>
      </c>
    </row>
    <row r="2798" spans="3:3" x14ac:dyDescent="0.3">
      <c r="C2798" s="177" t="str">
        <f>IFERROR(VLOOKUP(E2798,Data!T:U,2,FALSE),"")</f>
        <v/>
      </c>
    </row>
    <row r="2799" spans="3:3" x14ac:dyDescent="0.3">
      <c r="C2799" s="177" t="str">
        <f>IFERROR(VLOOKUP(E2799,Data!T:U,2,FALSE),"")</f>
        <v/>
      </c>
    </row>
    <row r="2800" spans="3:3" x14ac:dyDescent="0.3">
      <c r="C2800" s="177" t="str">
        <f>IFERROR(VLOOKUP(E2800,Data!T:U,2,FALSE),"")</f>
        <v/>
      </c>
    </row>
    <row r="2801" spans="3:3" x14ac:dyDescent="0.3">
      <c r="C2801" s="177" t="str">
        <f>IFERROR(VLOOKUP(E2801,Data!T:U,2,FALSE),"")</f>
        <v/>
      </c>
    </row>
    <row r="2802" spans="3:3" x14ac:dyDescent="0.3">
      <c r="C2802" s="177" t="str">
        <f>IFERROR(VLOOKUP(E2802,Data!T:U,2,FALSE),"")</f>
        <v/>
      </c>
    </row>
    <row r="2803" spans="3:3" x14ac:dyDescent="0.3">
      <c r="C2803" s="177" t="str">
        <f>IFERROR(VLOOKUP(E2803,Data!T:U,2,FALSE),"")</f>
        <v/>
      </c>
    </row>
    <row r="2804" spans="3:3" x14ac:dyDescent="0.3">
      <c r="C2804" s="177" t="str">
        <f>IFERROR(VLOOKUP(E2804,Data!T:U,2,FALSE),"")</f>
        <v/>
      </c>
    </row>
    <row r="2805" spans="3:3" x14ac:dyDescent="0.3">
      <c r="C2805" s="177" t="str">
        <f>IFERROR(VLOOKUP(E2805,Data!T:U,2,FALSE),"")</f>
        <v/>
      </c>
    </row>
    <row r="2806" spans="3:3" x14ac:dyDescent="0.3">
      <c r="C2806" s="177" t="str">
        <f>IFERROR(VLOOKUP(E2806,Data!T:U,2,FALSE),"")</f>
        <v/>
      </c>
    </row>
    <row r="2807" spans="3:3" x14ac:dyDescent="0.3">
      <c r="C2807" s="177" t="str">
        <f>IFERROR(VLOOKUP(E2807,Data!T:U,2,FALSE),"")</f>
        <v/>
      </c>
    </row>
    <row r="2808" spans="3:3" x14ac:dyDescent="0.3">
      <c r="C2808" s="177" t="str">
        <f>IFERROR(VLOOKUP(E2808,Data!T:U,2,FALSE),"")</f>
        <v/>
      </c>
    </row>
    <row r="2809" spans="3:3" x14ac:dyDescent="0.3">
      <c r="C2809" s="177" t="str">
        <f>IFERROR(VLOOKUP(E2809,Data!T:U,2,FALSE),"")</f>
        <v/>
      </c>
    </row>
    <row r="2810" spans="3:3" x14ac:dyDescent="0.3">
      <c r="C2810" s="177" t="str">
        <f>IFERROR(VLOOKUP(E2810,Data!T:U,2,FALSE),"")</f>
        <v/>
      </c>
    </row>
    <row r="2811" spans="3:3" x14ac:dyDescent="0.3">
      <c r="C2811" s="177" t="str">
        <f>IFERROR(VLOOKUP(E2811,Data!T:U,2,FALSE),"")</f>
        <v/>
      </c>
    </row>
    <row r="2812" spans="3:3" x14ac:dyDescent="0.3">
      <c r="C2812" s="177" t="str">
        <f>IFERROR(VLOOKUP(E2812,Data!T:U,2,FALSE),"")</f>
        <v/>
      </c>
    </row>
    <row r="2813" spans="3:3" x14ac:dyDescent="0.3">
      <c r="C2813" s="177" t="str">
        <f>IFERROR(VLOOKUP(E2813,Data!T:U,2,FALSE),"")</f>
        <v/>
      </c>
    </row>
    <row r="2814" spans="3:3" x14ac:dyDescent="0.3">
      <c r="C2814" s="177" t="str">
        <f>IFERROR(VLOOKUP(E2814,Data!T:U,2,FALSE),"")</f>
        <v/>
      </c>
    </row>
    <row r="2815" spans="3:3" x14ac:dyDescent="0.3">
      <c r="C2815" s="177" t="str">
        <f>IFERROR(VLOOKUP(E2815,Data!T:U,2,FALSE),"")</f>
        <v/>
      </c>
    </row>
    <row r="2816" spans="3:3" x14ac:dyDescent="0.3">
      <c r="C2816" s="177" t="str">
        <f>IFERROR(VLOOKUP(E2816,Data!T:U,2,FALSE),"")</f>
        <v/>
      </c>
    </row>
    <row r="2817" spans="3:3" x14ac:dyDescent="0.3">
      <c r="C2817" s="177" t="str">
        <f>IFERROR(VLOOKUP(E2817,Data!T:U,2,FALSE),"")</f>
        <v/>
      </c>
    </row>
    <row r="2818" spans="3:3" x14ac:dyDescent="0.3">
      <c r="C2818" s="177" t="str">
        <f>IFERROR(VLOOKUP(E2818,Data!T:U,2,FALSE),"")</f>
        <v/>
      </c>
    </row>
    <row r="2819" spans="3:3" x14ac:dyDescent="0.3">
      <c r="C2819" s="177" t="str">
        <f>IFERROR(VLOOKUP(E2819,Data!T:U,2,FALSE),"")</f>
        <v/>
      </c>
    </row>
    <row r="2820" spans="3:3" x14ac:dyDescent="0.3">
      <c r="C2820" s="177" t="str">
        <f>IFERROR(VLOOKUP(E2820,Data!T:U,2,FALSE),"")</f>
        <v/>
      </c>
    </row>
    <row r="2821" spans="3:3" x14ac:dyDescent="0.3">
      <c r="C2821" s="177" t="str">
        <f>IFERROR(VLOOKUP(E2821,Data!T:U,2,FALSE),"")</f>
        <v/>
      </c>
    </row>
    <row r="2822" spans="3:3" x14ac:dyDescent="0.3">
      <c r="C2822" s="177" t="str">
        <f>IFERROR(VLOOKUP(E2822,Data!T:U,2,FALSE),"")</f>
        <v/>
      </c>
    </row>
    <row r="2823" spans="3:3" x14ac:dyDescent="0.3">
      <c r="C2823" s="177" t="str">
        <f>IFERROR(VLOOKUP(E2823,Data!T:U,2,FALSE),"")</f>
        <v/>
      </c>
    </row>
    <row r="2824" spans="3:3" x14ac:dyDescent="0.3">
      <c r="C2824" s="177" t="str">
        <f>IFERROR(VLOOKUP(E2824,Data!T:U,2,FALSE),"")</f>
        <v/>
      </c>
    </row>
    <row r="2825" spans="3:3" x14ac:dyDescent="0.3">
      <c r="C2825" s="177" t="str">
        <f>IFERROR(VLOOKUP(E2825,Data!T:U,2,FALSE),"")</f>
        <v/>
      </c>
    </row>
    <row r="2826" spans="3:3" x14ac:dyDescent="0.3">
      <c r="C2826" s="177" t="str">
        <f>IFERROR(VLOOKUP(E2826,Data!T:U,2,FALSE),"")</f>
        <v/>
      </c>
    </row>
    <row r="2827" spans="3:3" x14ac:dyDescent="0.3">
      <c r="C2827" s="177" t="str">
        <f>IFERROR(VLOOKUP(E2827,Data!T:U,2,FALSE),"")</f>
        <v/>
      </c>
    </row>
    <row r="2828" spans="3:3" x14ac:dyDescent="0.3">
      <c r="C2828" s="177" t="str">
        <f>IFERROR(VLOOKUP(E2828,Data!T:U,2,FALSE),"")</f>
        <v/>
      </c>
    </row>
    <row r="2829" spans="3:3" x14ac:dyDescent="0.3">
      <c r="C2829" s="177" t="str">
        <f>IFERROR(VLOOKUP(E2829,Data!T:U,2,FALSE),"")</f>
        <v/>
      </c>
    </row>
    <row r="2830" spans="3:3" x14ac:dyDescent="0.3">
      <c r="C2830" s="177" t="str">
        <f>IFERROR(VLOOKUP(E2830,Data!T:U,2,FALSE),"")</f>
        <v/>
      </c>
    </row>
    <row r="2831" spans="3:3" x14ac:dyDescent="0.3">
      <c r="C2831" s="177" t="str">
        <f>IFERROR(VLOOKUP(E2831,Data!T:U,2,FALSE),"")</f>
        <v/>
      </c>
    </row>
    <row r="2832" spans="3:3" x14ac:dyDescent="0.3">
      <c r="C2832" s="177" t="str">
        <f>IFERROR(VLOOKUP(E2832,Data!T:U,2,FALSE),"")</f>
        <v/>
      </c>
    </row>
    <row r="2833" spans="3:3" x14ac:dyDescent="0.3">
      <c r="C2833" s="177" t="str">
        <f>IFERROR(VLOOKUP(E2833,Data!T:U,2,FALSE),"")</f>
        <v/>
      </c>
    </row>
    <row r="2834" spans="3:3" x14ac:dyDescent="0.3">
      <c r="C2834" s="177" t="str">
        <f>IFERROR(VLOOKUP(E2834,Data!T:U,2,FALSE),"")</f>
        <v/>
      </c>
    </row>
    <row r="2835" spans="3:3" x14ac:dyDescent="0.3">
      <c r="C2835" s="177" t="str">
        <f>IFERROR(VLOOKUP(E2835,Data!T:U,2,FALSE),"")</f>
        <v/>
      </c>
    </row>
    <row r="2836" spans="3:3" x14ac:dyDescent="0.3">
      <c r="C2836" s="177" t="str">
        <f>IFERROR(VLOOKUP(E2836,Data!T:U,2,FALSE),"")</f>
        <v/>
      </c>
    </row>
    <row r="2837" spans="3:3" x14ac:dyDescent="0.3">
      <c r="C2837" s="177" t="str">
        <f>IFERROR(VLOOKUP(E2837,Data!T:U,2,FALSE),"")</f>
        <v/>
      </c>
    </row>
    <row r="2838" spans="3:3" x14ac:dyDescent="0.3">
      <c r="C2838" s="177" t="str">
        <f>IFERROR(VLOOKUP(E2838,Data!T:U,2,FALSE),"")</f>
        <v/>
      </c>
    </row>
    <row r="2839" spans="3:3" x14ac:dyDescent="0.3">
      <c r="C2839" s="177" t="str">
        <f>IFERROR(VLOOKUP(E2839,Data!T:U,2,FALSE),"")</f>
        <v/>
      </c>
    </row>
    <row r="2840" spans="3:3" x14ac:dyDescent="0.3">
      <c r="C2840" s="177" t="str">
        <f>IFERROR(VLOOKUP(E2840,Data!T:U,2,FALSE),"")</f>
        <v/>
      </c>
    </row>
    <row r="2841" spans="3:3" x14ac:dyDescent="0.3">
      <c r="C2841" s="177" t="str">
        <f>IFERROR(VLOOKUP(E2841,Data!T:U,2,FALSE),"")</f>
        <v/>
      </c>
    </row>
    <row r="2842" spans="3:3" x14ac:dyDescent="0.3">
      <c r="C2842" s="177" t="str">
        <f>IFERROR(VLOOKUP(E2842,Data!T:U,2,FALSE),"")</f>
        <v/>
      </c>
    </row>
    <row r="2843" spans="3:3" x14ac:dyDescent="0.3">
      <c r="C2843" s="177" t="str">
        <f>IFERROR(VLOOKUP(E2843,Data!T:U,2,FALSE),"")</f>
        <v/>
      </c>
    </row>
    <row r="2844" spans="3:3" x14ac:dyDescent="0.3">
      <c r="C2844" s="177" t="str">
        <f>IFERROR(VLOOKUP(E2844,Data!T:U,2,FALSE),"")</f>
        <v/>
      </c>
    </row>
    <row r="2845" spans="3:3" x14ac:dyDescent="0.3">
      <c r="C2845" s="177" t="str">
        <f>IFERROR(VLOOKUP(E2845,Data!T:U,2,FALSE),"")</f>
        <v/>
      </c>
    </row>
    <row r="2846" spans="3:3" x14ac:dyDescent="0.3">
      <c r="C2846" s="177" t="str">
        <f>IFERROR(VLOOKUP(E2846,Data!T:U,2,FALSE),"")</f>
        <v/>
      </c>
    </row>
    <row r="2847" spans="3:3" x14ac:dyDescent="0.3">
      <c r="C2847" s="177" t="str">
        <f>IFERROR(VLOOKUP(E2847,Data!T:U,2,FALSE),"")</f>
        <v/>
      </c>
    </row>
    <row r="2848" spans="3:3" x14ac:dyDescent="0.3">
      <c r="C2848" s="177" t="str">
        <f>IFERROR(VLOOKUP(E2848,Data!T:U,2,FALSE),"")</f>
        <v/>
      </c>
    </row>
    <row r="2849" spans="3:3" x14ac:dyDescent="0.3">
      <c r="C2849" s="177" t="str">
        <f>IFERROR(VLOOKUP(E2849,Data!T:U,2,FALSE),"")</f>
        <v/>
      </c>
    </row>
    <row r="2850" spans="3:3" x14ac:dyDescent="0.3">
      <c r="C2850" s="177" t="str">
        <f>IFERROR(VLOOKUP(E2850,Data!T:U,2,FALSE),"")</f>
        <v/>
      </c>
    </row>
    <row r="2851" spans="3:3" x14ac:dyDescent="0.3">
      <c r="C2851" s="177" t="str">
        <f>IFERROR(VLOOKUP(E2851,Data!T:U,2,FALSE),"")</f>
        <v/>
      </c>
    </row>
    <row r="2852" spans="3:3" x14ac:dyDescent="0.3">
      <c r="C2852" s="177" t="str">
        <f>IFERROR(VLOOKUP(E2852,Data!T:U,2,FALSE),"")</f>
        <v/>
      </c>
    </row>
    <row r="2853" spans="3:3" x14ac:dyDescent="0.3">
      <c r="C2853" s="177" t="str">
        <f>IFERROR(VLOOKUP(E2853,Data!T:U,2,FALSE),"")</f>
        <v/>
      </c>
    </row>
    <row r="2854" spans="3:3" x14ac:dyDescent="0.3">
      <c r="C2854" s="177" t="str">
        <f>IFERROR(VLOOKUP(E2854,Data!T:U,2,FALSE),"")</f>
        <v/>
      </c>
    </row>
    <row r="2855" spans="3:3" x14ac:dyDescent="0.3">
      <c r="C2855" s="177" t="str">
        <f>IFERROR(VLOOKUP(E2855,Data!T:U,2,FALSE),"")</f>
        <v/>
      </c>
    </row>
    <row r="2856" spans="3:3" x14ac:dyDescent="0.3">
      <c r="C2856" s="177" t="str">
        <f>IFERROR(VLOOKUP(E2856,Data!T:U,2,FALSE),"")</f>
        <v/>
      </c>
    </row>
    <row r="2857" spans="3:3" x14ac:dyDescent="0.3">
      <c r="C2857" s="177" t="str">
        <f>IFERROR(VLOOKUP(E2857,Data!T:U,2,FALSE),"")</f>
        <v/>
      </c>
    </row>
    <row r="2858" spans="3:3" x14ac:dyDescent="0.3">
      <c r="C2858" s="177" t="str">
        <f>IFERROR(VLOOKUP(E2858,Data!T:U,2,FALSE),"")</f>
        <v/>
      </c>
    </row>
    <row r="2859" spans="3:3" x14ac:dyDescent="0.3">
      <c r="C2859" s="177" t="str">
        <f>IFERROR(VLOOKUP(E2859,Data!T:U,2,FALSE),"")</f>
        <v/>
      </c>
    </row>
    <row r="2860" spans="3:3" x14ac:dyDescent="0.3">
      <c r="C2860" s="177" t="str">
        <f>IFERROR(VLOOKUP(E2860,Data!T:U,2,FALSE),"")</f>
        <v/>
      </c>
    </row>
    <row r="2861" spans="3:3" x14ac:dyDescent="0.3">
      <c r="C2861" s="177" t="str">
        <f>IFERROR(VLOOKUP(E2861,Data!T:U,2,FALSE),"")</f>
        <v/>
      </c>
    </row>
    <row r="2862" spans="3:3" x14ac:dyDescent="0.3">
      <c r="C2862" s="177" t="str">
        <f>IFERROR(VLOOKUP(E2862,Data!T:U,2,FALSE),"")</f>
        <v/>
      </c>
    </row>
    <row r="2863" spans="3:3" x14ac:dyDescent="0.3">
      <c r="C2863" s="177" t="str">
        <f>IFERROR(VLOOKUP(E2863,Data!T:U,2,FALSE),"")</f>
        <v/>
      </c>
    </row>
    <row r="2864" spans="3:3" x14ac:dyDescent="0.3">
      <c r="C2864" s="177" t="str">
        <f>IFERROR(VLOOKUP(E2864,Data!T:U,2,FALSE),"")</f>
        <v/>
      </c>
    </row>
    <row r="2865" spans="3:3" x14ac:dyDescent="0.3">
      <c r="C2865" s="177" t="str">
        <f>IFERROR(VLOOKUP(E2865,Data!T:U,2,FALSE),"")</f>
        <v/>
      </c>
    </row>
    <row r="2866" spans="3:3" x14ac:dyDescent="0.3">
      <c r="C2866" s="177" t="str">
        <f>IFERROR(VLOOKUP(E2866,Data!T:U,2,FALSE),"")</f>
        <v/>
      </c>
    </row>
    <row r="2867" spans="3:3" x14ac:dyDescent="0.3">
      <c r="C2867" s="177" t="str">
        <f>IFERROR(VLOOKUP(E2867,Data!T:U,2,FALSE),"")</f>
        <v/>
      </c>
    </row>
    <row r="2868" spans="3:3" x14ac:dyDescent="0.3">
      <c r="C2868" s="177" t="str">
        <f>IFERROR(VLOOKUP(E2868,Data!T:U,2,FALSE),"")</f>
        <v/>
      </c>
    </row>
    <row r="2869" spans="3:3" x14ac:dyDescent="0.3">
      <c r="C2869" s="177" t="str">
        <f>IFERROR(VLOOKUP(E2869,Data!T:U,2,FALSE),"")</f>
        <v/>
      </c>
    </row>
    <row r="2870" spans="3:3" x14ac:dyDescent="0.3">
      <c r="C2870" s="177" t="str">
        <f>IFERROR(VLOOKUP(E2870,Data!T:U,2,FALSE),"")</f>
        <v/>
      </c>
    </row>
    <row r="2871" spans="3:3" x14ac:dyDescent="0.3">
      <c r="C2871" s="177" t="str">
        <f>IFERROR(VLOOKUP(E2871,Data!T:U,2,FALSE),"")</f>
        <v/>
      </c>
    </row>
    <row r="2872" spans="3:3" x14ac:dyDescent="0.3">
      <c r="C2872" s="177" t="str">
        <f>IFERROR(VLOOKUP(E2872,Data!T:U,2,FALSE),"")</f>
        <v/>
      </c>
    </row>
    <row r="2873" spans="3:3" x14ac:dyDescent="0.3">
      <c r="C2873" s="177" t="str">
        <f>IFERROR(VLOOKUP(E2873,Data!T:U,2,FALSE),"")</f>
        <v/>
      </c>
    </row>
    <row r="2874" spans="3:3" x14ac:dyDescent="0.3">
      <c r="C2874" s="177" t="str">
        <f>IFERROR(VLOOKUP(E2874,Data!T:U,2,FALSE),"")</f>
        <v/>
      </c>
    </row>
    <row r="2875" spans="3:3" x14ac:dyDescent="0.3">
      <c r="C2875" s="177" t="str">
        <f>IFERROR(VLOOKUP(E2875,Data!T:U,2,FALSE),"")</f>
        <v/>
      </c>
    </row>
    <row r="2876" spans="3:3" x14ac:dyDescent="0.3">
      <c r="C2876" s="177" t="str">
        <f>IFERROR(VLOOKUP(E2876,Data!T:U,2,FALSE),"")</f>
        <v/>
      </c>
    </row>
    <row r="2877" spans="3:3" x14ac:dyDescent="0.3">
      <c r="C2877" s="177" t="str">
        <f>IFERROR(VLOOKUP(E2877,Data!T:U,2,FALSE),"")</f>
        <v/>
      </c>
    </row>
    <row r="2878" spans="3:3" x14ac:dyDescent="0.3">
      <c r="C2878" s="177" t="str">
        <f>IFERROR(VLOOKUP(E2878,Data!T:U,2,FALSE),"")</f>
        <v/>
      </c>
    </row>
    <row r="2879" spans="3:3" x14ac:dyDescent="0.3">
      <c r="C2879" s="177" t="str">
        <f>IFERROR(VLOOKUP(E2879,Data!T:U,2,FALSE),"")</f>
        <v/>
      </c>
    </row>
    <row r="2880" spans="3:3" x14ac:dyDescent="0.3">
      <c r="C2880" s="177" t="str">
        <f>IFERROR(VLOOKUP(E2880,Data!T:U,2,FALSE),"")</f>
        <v/>
      </c>
    </row>
    <row r="2881" spans="3:3" x14ac:dyDescent="0.3">
      <c r="C2881" s="177" t="str">
        <f>IFERROR(VLOOKUP(E2881,Data!T:U,2,FALSE),"")</f>
        <v/>
      </c>
    </row>
    <row r="2882" spans="3:3" x14ac:dyDescent="0.3">
      <c r="C2882" s="177" t="str">
        <f>IFERROR(VLOOKUP(E2882,Data!T:U,2,FALSE),"")</f>
        <v/>
      </c>
    </row>
    <row r="2883" spans="3:3" x14ac:dyDescent="0.3">
      <c r="C2883" s="177" t="str">
        <f>IFERROR(VLOOKUP(E2883,Data!T:U,2,FALSE),"")</f>
        <v/>
      </c>
    </row>
    <row r="2884" spans="3:3" x14ac:dyDescent="0.3">
      <c r="C2884" s="177" t="str">
        <f>IFERROR(VLOOKUP(E2884,Data!T:U,2,FALSE),"")</f>
        <v/>
      </c>
    </row>
    <row r="2885" spans="3:3" x14ac:dyDescent="0.3">
      <c r="C2885" s="177" t="str">
        <f>IFERROR(VLOOKUP(E2885,Data!T:U,2,FALSE),"")</f>
        <v/>
      </c>
    </row>
    <row r="2886" spans="3:3" x14ac:dyDescent="0.3">
      <c r="C2886" s="177" t="str">
        <f>IFERROR(VLOOKUP(E2886,Data!T:U,2,FALSE),"")</f>
        <v/>
      </c>
    </row>
    <row r="2887" spans="3:3" x14ac:dyDescent="0.3">
      <c r="C2887" s="177" t="str">
        <f>IFERROR(VLOOKUP(E2887,Data!T:U,2,FALSE),"")</f>
        <v/>
      </c>
    </row>
    <row r="2888" spans="3:3" x14ac:dyDescent="0.3">
      <c r="C2888" s="177" t="str">
        <f>IFERROR(VLOOKUP(E2888,Data!T:U,2,FALSE),"")</f>
        <v/>
      </c>
    </row>
    <row r="2889" spans="3:3" x14ac:dyDescent="0.3">
      <c r="C2889" s="177" t="str">
        <f>IFERROR(VLOOKUP(E2889,Data!T:U,2,FALSE),"")</f>
        <v/>
      </c>
    </row>
    <row r="2890" spans="3:3" x14ac:dyDescent="0.3">
      <c r="C2890" s="177" t="str">
        <f>IFERROR(VLOOKUP(E2890,Data!T:U,2,FALSE),"")</f>
        <v/>
      </c>
    </row>
    <row r="2891" spans="3:3" x14ac:dyDescent="0.3">
      <c r="C2891" s="177" t="str">
        <f>IFERROR(VLOOKUP(E2891,Data!T:U,2,FALSE),"")</f>
        <v/>
      </c>
    </row>
    <row r="2892" spans="3:3" x14ac:dyDescent="0.3">
      <c r="C2892" s="177" t="str">
        <f>IFERROR(VLOOKUP(E2892,Data!T:U,2,FALSE),"")</f>
        <v/>
      </c>
    </row>
    <row r="2893" spans="3:3" x14ac:dyDescent="0.3">
      <c r="C2893" s="177" t="str">
        <f>IFERROR(VLOOKUP(E2893,Data!T:U,2,FALSE),"")</f>
        <v/>
      </c>
    </row>
    <row r="2894" spans="3:3" x14ac:dyDescent="0.3">
      <c r="C2894" s="177" t="str">
        <f>IFERROR(VLOOKUP(E2894,Data!T:U,2,FALSE),"")</f>
        <v/>
      </c>
    </row>
    <row r="2895" spans="3:3" x14ac:dyDescent="0.3">
      <c r="C2895" s="177" t="str">
        <f>IFERROR(VLOOKUP(E2895,Data!T:U,2,FALSE),"")</f>
        <v/>
      </c>
    </row>
    <row r="2896" spans="3:3" x14ac:dyDescent="0.3">
      <c r="C2896" s="177" t="str">
        <f>IFERROR(VLOOKUP(E2896,Data!T:U,2,FALSE),"")</f>
        <v/>
      </c>
    </row>
    <row r="2897" spans="3:3" x14ac:dyDescent="0.3">
      <c r="C2897" s="177" t="str">
        <f>IFERROR(VLOOKUP(E2897,Data!T:U,2,FALSE),"")</f>
        <v/>
      </c>
    </row>
    <row r="2898" spans="3:3" x14ac:dyDescent="0.3">
      <c r="C2898" s="177" t="str">
        <f>IFERROR(VLOOKUP(E2898,Data!T:U,2,FALSE),"")</f>
        <v/>
      </c>
    </row>
    <row r="2899" spans="3:3" x14ac:dyDescent="0.3">
      <c r="C2899" s="177" t="str">
        <f>IFERROR(VLOOKUP(E2899,Data!T:U,2,FALSE),"")</f>
        <v/>
      </c>
    </row>
    <row r="2900" spans="3:3" x14ac:dyDescent="0.3">
      <c r="C2900" s="177" t="str">
        <f>IFERROR(VLOOKUP(E2900,Data!T:U,2,FALSE),"")</f>
        <v/>
      </c>
    </row>
    <row r="2901" spans="3:3" x14ac:dyDescent="0.3">
      <c r="C2901" s="177" t="str">
        <f>IFERROR(VLOOKUP(E2901,Data!T:U,2,FALSE),"")</f>
        <v/>
      </c>
    </row>
    <row r="2902" spans="3:3" x14ac:dyDescent="0.3">
      <c r="C2902" s="177" t="str">
        <f>IFERROR(VLOOKUP(E2902,Data!T:U,2,FALSE),"")</f>
        <v/>
      </c>
    </row>
    <row r="2903" spans="3:3" x14ac:dyDescent="0.3">
      <c r="C2903" s="177" t="str">
        <f>IFERROR(VLOOKUP(E2903,Data!T:U,2,FALSE),"")</f>
        <v/>
      </c>
    </row>
    <row r="2904" spans="3:3" x14ac:dyDescent="0.3">
      <c r="C2904" s="177" t="str">
        <f>IFERROR(VLOOKUP(E2904,Data!T:U,2,FALSE),"")</f>
        <v/>
      </c>
    </row>
    <row r="2905" spans="3:3" x14ac:dyDescent="0.3">
      <c r="C2905" s="177" t="str">
        <f>IFERROR(VLOOKUP(E2905,Data!T:U,2,FALSE),"")</f>
        <v/>
      </c>
    </row>
    <row r="2906" spans="3:3" x14ac:dyDescent="0.3">
      <c r="C2906" s="177" t="str">
        <f>IFERROR(VLOOKUP(E2906,Data!T:U,2,FALSE),"")</f>
        <v/>
      </c>
    </row>
    <row r="2907" spans="3:3" x14ac:dyDescent="0.3">
      <c r="C2907" s="177" t="str">
        <f>IFERROR(VLOOKUP(E2907,Data!T:U,2,FALSE),"")</f>
        <v/>
      </c>
    </row>
    <row r="2908" spans="3:3" x14ac:dyDescent="0.3">
      <c r="C2908" s="177" t="str">
        <f>IFERROR(VLOOKUP(E2908,Data!T:U,2,FALSE),"")</f>
        <v/>
      </c>
    </row>
    <row r="2909" spans="3:3" x14ac:dyDescent="0.3">
      <c r="C2909" s="177" t="str">
        <f>IFERROR(VLOOKUP(E2909,Data!T:U,2,FALSE),"")</f>
        <v/>
      </c>
    </row>
    <row r="2910" spans="3:3" x14ac:dyDescent="0.3">
      <c r="C2910" s="177" t="str">
        <f>IFERROR(VLOOKUP(E2910,Data!T:U,2,FALSE),"")</f>
        <v/>
      </c>
    </row>
    <row r="2911" spans="3:3" x14ac:dyDescent="0.3">
      <c r="C2911" s="177" t="str">
        <f>IFERROR(VLOOKUP(E2911,Data!T:U,2,FALSE),"")</f>
        <v/>
      </c>
    </row>
    <row r="2912" spans="3:3" x14ac:dyDescent="0.3">
      <c r="C2912" s="177" t="str">
        <f>IFERROR(VLOOKUP(E2912,Data!T:U,2,FALSE),"")</f>
        <v/>
      </c>
    </row>
    <row r="2913" spans="3:3" x14ac:dyDescent="0.3">
      <c r="C2913" s="177" t="str">
        <f>IFERROR(VLOOKUP(E2913,Data!T:U,2,FALSE),"")</f>
        <v/>
      </c>
    </row>
    <row r="2914" spans="3:3" x14ac:dyDescent="0.3">
      <c r="C2914" s="177" t="str">
        <f>IFERROR(VLOOKUP(E2914,Data!T:U,2,FALSE),"")</f>
        <v/>
      </c>
    </row>
    <row r="2915" spans="3:3" x14ac:dyDescent="0.3">
      <c r="C2915" s="177" t="str">
        <f>IFERROR(VLOOKUP(E2915,Data!T:U,2,FALSE),"")</f>
        <v/>
      </c>
    </row>
    <row r="2916" spans="3:3" x14ac:dyDescent="0.3">
      <c r="C2916" s="177" t="str">
        <f>IFERROR(VLOOKUP(E2916,Data!T:U,2,FALSE),"")</f>
        <v/>
      </c>
    </row>
    <row r="2917" spans="3:3" x14ac:dyDescent="0.3">
      <c r="C2917" s="177" t="str">
        <f>IFERROR(VLOOKUP(E2917,Data!T:U,2,FALSE),"")</f>
        <v/>
      </c>
    </row>
    <row r="2918" spans="3:3" x14ac:dyDescent="0.3">
      <c r="C2918" s="177" t="str">
        <f>IFERROR(VLOOKUP(E2918,Data!T:U,2,FALSE),"")</f>
        <v/>
      </c>
    </row>
    <row r="2919" spans="3:3" x14ac:dyDescent="0.3">
      <c r="C2919" s="177" t="str">
        <f>IFERROR(VLOOKUP(E2919,Data!T:U,2,FALSE),"")</f>
        <v/>
      </c>
    </row>
    <row r="2920" spans="3:3" x14ac:dyDescent="0.3">
      <c r="C2920" s="177" t="str">
        <f>IFERROR(VLOOKUP(E2920,Data!T:U,2,FALSE),"")</f>
        <v/>
      </c>
    </row>
    <row r="2921" spans="3:3" x14ac:dyDescent="0.3">
      <c r="C2921" s="177" t="str">
        <f>IFERROR(VLOOKUP(E2921,Data!T:U,2,FALSE),"")</f>
        <v/>
      </c>
    </row>
    <row r="2922" spans="3:3" x14ac:dyDescent="0.3">
      <c r="C2922" s="177" t="str">
        <f>IFERROR(VLOOKUP(E2922,Data!T:U,2,FALSE),"")</f>
        <v/>
      </c>
    </row>
    <row r="2923" spans="3:3" x14ac:dyDescent="0.3">
      <c r="C2923" s="177" t="str">
        <f>IFERROR(VLOOKUP(E2923,Data!T:U,2,FALSE),"")</f>
        <v/>
      </c>
    </row>
    <row r="2924" spans="3:3" x14ac:dyDescent="0.3">
      <c r="C2924" s="177" t="str">
        <f>IFERROR(VLOOKUP(E2924,Data!T:U,2,FALSE),"")</f>
        <v/>
      </c>
    </row>
    <row r="2925" spans="3:3" x14ac:dyDescent="0.3">
      <c r="C2925" s="177" t="str">
        <f>IFERROR(VLOOKUP(E2925,Data!T:U,2,FALSE),"")</f>
        <v/>
      </c>
    </row>
    <row r="2926" spans="3:3" x14ac:dyDescent="0.3">
      <c r="C2926" s="177" t="str">
        <f>IFERROR(VLOOKUP(E2926,Data!T:U,2,FALSE),"")</f>
        <v/>
      </c>
    </row>
    <row r="2927" spans="3:3" x14ac:dyDescent="0.3">
      <c r="C2927" s="177" t="str">
        <f>IFERROR(VLOOKUP(E2927,Data!T:U,2,FALSE),"")</f>
        <v/>
      </c>
    </row>
    <row r="2928" spans="3:3" x14ac:dyDescent="0.3">
      <c r="C2928" s="177" t="str">
        <f>IFERROR(VLOOKUP(E2928,Data!T:U,2,FALSE),"")</f>
        <v/>
      </c>
    </row>
    <row r="2929" spans="3:3" x14ac:dyDescent="0.3">
      <c r="C2929" s="177" t="str">
        <f>IFERROR(VLOOKUP(E2929,Data!T:U,2,FALSE),"")</f>
        <v/>
      </c>
    </row>
    <row r="2930" spans="3:3" x14ac:dyDescent="0.3">
      <c r="C2930" s="177" t="str">
        <f>IFERROR(VLOOKUP(E2930,Data!T:U,2,FALSE),"")</f>
        <v/>
      </c>
    </row>
    <row r="2931" spans="3:3" x14ac:dyDescent="0.3">
      <c r="C2931" s="177" t="str">
        <f>IFERROR(VLOOKUP(E2931,Data!T:U,2,FALSE),"")</f>
        <v/>
      </c>
    </row>
    <row r="2932" spans="3:3" x14ac:dyDescent="0.3">
      <c r="C2932" s="177" t="str">
        <f>IFERROR(VLOOKUP(E2932,Data!T:U,2,FALSE),"")</f>
        <v/>
      </c>
    </row>
    <row r="2933" spans="3:3" x14ac:dyDescent="0.3">
      <c r="C2933" s="177" t="str">
        <f>IFERROR(VLOOKUP(E2933,Data!T:U,2,FALSE),"")</f>
        <v/>
      </c>
    </row>
    <row r="2934" spans="3:3" x14ac:dyDescent="0.3">
      <c r="C2934" s="177" t="str">
        <f>IFERROR(VLOOKUP(E2934,Data!T:U,2,FALSE),"")</f>
        <v/>
      </c>
    </row>
    <row r="2935" spans="3:3" x14ac:dyDescent="0.3">
      <c r="C2935" s="177" t="str">
        <f>IFERROR(VLOOKUP(E2935,Data!T:U,2,FALSE),"")</f>
        <v/>
      </c>
    </row>
    <row r="2936" spans="3:3" x14ac:dyDescent="0.3">
      <c r="C2936" s="177" t="str">
        <f>IFERROR(VLOOKUP(E2936,Data!T:U,2,FALSE),"")</f>
        <v/>
      </c>
    </row>
    <row r="2937" spans="3:3" x14ac:dyDescent="0.3">
      <c r="C2937" s="177" t="str">
        <f>IFERROR(VLOOKUP(E2937,Data!T:U,2,FALSE),"")</f>
        <v/>
      </c>
    </row>
    <row r="2938" spans="3:3" x14ac:dyDescent="0.3">
      <c r="C2938" s="177" t="str">
        <f>IFERROR(VLOOKUP(E2938,Data!T:U,2,FALSE),"")</f>
        <v/>
      </c>
    </row>
    <row r="2939" spans="3:3" x14ac:dyDescent="0.3">
      <c r="C2939" s="177" t="str">
        <f>IFERROR(VLOOKUP(E2939,Data!T:U,2,FALSE),"")</f>
        <v/>
      </c>
    </row>
    <row r="2940" spans="3:3" x14ac:dyDescent="0.3">
      <c r="C2940" s="177" t="str">
        <f>IFERROR(VLOOKUP(E2940,Data!T:U,2,FALSE),"")</f>
        <v/>
      </c>
    </row>
    <row r="2941" spans="3:3" x14ac:dyDescent="0.3">
      <c r="C2941" s="177" t="str">
        <f>IFERROR(VLOOKUP(E2941,Data!T:U,2,FALSE),"")</f>
        <v/>
      </c>
    </row>
    <row r="2942" spans="3:3" x14ac:dyDescent="0.3">
      <c r="C2942" s="177" t="str">
        <f>IFERROR(VLOOKUP(E2942,Data!T:U,2,FALSE),"")</f>
        <v/>
      </c>
    </row>
    <row r="2943" spans="3:3" x14ac:dyDescent="0.3">
      <c r="C2943" s="177" t="str">
        <f>IFERROR(VLOOKUP(E2943,Data!T:U,2,FALSE),"")</f>
        <v/>
      </c>
    </row>
    <row r="2944" spans="3:3" x14ac:dyDescent="0.3">
      <c r="C2944" s="177" t="str">
        <f>IFERROR(VLOOKUP(E2944,Data!T:U,2,FALSE),"")</f>
        <v/>
      </c>
    </row>
    <row r="2945" spans="3:3" x14ac:dyDescent="0.3">
      <c r="C2945" s="177" t="str">
        <f>IFERROR(VLOOKUP(E2945,Data!T:U,2,FALSE),"")</f>
        <v/>
      </c>
    </row>
    <row r="2946" spans="3:3" x14ac:dyDescent="0.3">
      <c r="C2946" s="177" t="str">
        <f>IFERROR(VLOOKUP(E2946,Data!T:U,2,FALSE),"")</f>
        <v/>
      </c>
    </row>
    <row r="2947" spans="3:3" x14ac:dyDescent="0.3">
      <c r="C2947" s="177" t="str">
        <f>IFERROR(VLOOKUP(E2947,Data!T:U,2,FALSE),"")</f>
        <v/>
      </c>
    </row>
    <row r="2948" spans="3:3" x14ac:dyDescent="0.3">
      <c r="C2948" s="177" t="str">
        <f>IFERROR(VLOOKUP(E2948,Data!T:U,2,FALSE),"")</f>
        <v/>
      </c>
    </row>
    <row r="2949" spans="3:3" x14ac:dyDescent="0.3">
      <c r="C2949" s="177" t="str">
        <f>IFERROR(VLOOKUP(E2949,Data!T:U,2,FALSE),"")</f>
        <v/>
      </c>
    </row>
    <row r="2950" spans="3:3" x14ac:dyDescent="0.3">
      <c r="C2950" s="177" t="str">
        <f>IFERROR(VLOOKUP(E2950,Data!T:U,2,FALSE),"")</f>
        <v/>
      </c>
    </row>
    <row r="2951" spans="3:3" x14ac:dyDescent="0.3">
      <c r="C2951" s="177" t="str">
        <f>IFERROR(VLOOKUP(E2951,Data!T:U,2,FALSE),"")</f>
        <v/>
      </c>
    </row>
    <row r="2952" spans="3:3" x14ac:dyDescent="0.3">
      <c r="C2952" s="177" t="str">
        <f>IFERROR(VLOOKUP(E2952,Data!T:U,2,FALSE),"")</f>
        <v/>
      </c>
    </row>
    <row r="2953" spans="3:3" x14ac:dyDescent="0.3">
      <c r="C2953" s="177" t="str">
        <f>IFERROR(VLOOKUP(E2953,Data!T:U,2,FALSE),"")</f>
        <v/>
      </c>
    </row>
    <row r="2954" spans="3:3" x14ac:dyDescent="0.3">
      <c r="C2954" s="177" t="str">
        <f>IFERROR(VLOOKUP(E2954,Data!T:U,2,FALSE),"")</f>
        <v/>
      </c>
    </row>
    <row r="2955" spans="3:3" x14ac:dyDescent="0.3">
      <c r="C2955" s="177" t="str">
        <f>IFERROR(VLOOKUP(E2955,Data!T:U,2,FALSE),"")</f>
        <v/>
      </c>
    </row>
    <row r="2956" spans="3:3" x14ac:dyDescent="0.3">
      <c r="C2956" s="177" t="str">
        <f>IFERROR(VLOOKUP(E2956,Data!T:U,2,FALSE),"")</f>
        <v/>
      </c>
    </row>
    <row r="2957" spans="3:3" x14ac:dyDescent="0.3">
      <c r="C2957" s="177" t="str">
        <f>IFERROR(VLOOKUP(E2957,Data!T:U,2,FALSE),"")</f>
        <v/>
      </c>
    </row>
    <row r="2958" spans="3:3" x14ac:dyDescent="0.3">
      <c r="C2958" s="177" t="str">
        <f>IFERROR(VLOOKUP(E2958,Data!T:U,2,FALSE),"")</f>
        <v/>
      </c>
    </row>
    <row r="2959" spans="3:3" x14ac:dyDescent="0.3">
      <c r="C2959" s="177" t="str">
        <f>IFERROR(VLOOKUP(E2959,Data!T:U,2,FALSE),"")</f>
        <v/>
      </c>
    </row>
    <row r="2960" spans="3:3" x14ac:dyDescent="0.3">
      <c r="C2960" s="177" t="str">
        <f>IFERROR(VLOOKUP(E2960,Data!T:U,2,FALSE),"")</f>
        <v/>
      </c>
    </row>
    <row r="2961" spans="3:3" x14ac:dyDescent="0.3">
      <c r="C2961" s="177" t="str">
        <f>IFERROR(VLOOKUP(E2961,Data!T:U,2,FALSE),"")</f>
        <v/>
      </c>
    </row>
    <row r="2962" spans="3:3" x14ac:dyDescent="0.3">
      <c r="C2962" s="177" t="str">
        <f>IFERROR(VLOOKUP(E2962,Data!T:U,2,FALSE),"")</f>
        <v/>
      </c>
    </row>
    <row r="2963" spans="3:3" x14ac:dyDescent="0.3">
      <c r="C2963" s="177" t="str">
        <f>IFERROR(VLOOKUP(E2963,Data!T:U,2,FALSE),"")</f>
        <v/>
      </c>
    </row>
    <row r="2964" spans="3:3" x14ac:dyDescent="0.3">
      <c r="C2964" s="177" t="str">
        <f>IFERROR(VLOOKUP(E2964,Data!T:U,2,FALSE),"")</f>
        <v/>
      </c>
    </row>
    <row r="2965" spans="3:3" x14ac:dyDescent="0.3">
      <c r="C2965" s="177" t="str">
        <f>IFERROR(VLOOKUP(E2965,Data!T:U,2,FALSE),"")</f>
        <v/>
      </c>
    </row>
    <row r="2966" spans="3:3" x14ac:dyDescent="0.3">
      <c r="C2966" s="177" t="str">
        <f>IFERROR(VLOOKUP(E2966,Data!T:U,2,FALSE),"")</f>
        <v/>
      </c>
    </row>
    <row r="2967" spans="3:3" x14ac:dyDescent="0.3">
      <c r="C2967" s="177" t="str">
        <f>IFERROR(VLOOKUP(E2967,Data!T:U,2,FALSE),"")</f>
        <v/>
      </c>
    </row>
    <row r="2968" spans="3:3" x14ac:dyDescent="0.3">
      <c r="C2968" s="177" t="str">
        <f>IFERROR(VLOOKUP(E2968,Data!T:U,2,FALSE),"")</f>
        <v/>
      </c>
    </row>
    <row r="2969" spans="3:3" x14ac:dyDescent="0.3">
      <c r="C2969" s="177" t="str">
        <f>IFERROR(VLOOKUP(E2969,Data!T:U,2,FALSE),"")</f>
        <v/>
      </c>
    </row>
    <row r="2970" spans="3:3" x14ac:dyDescent="0.3">
      <c r="C2970" s="177" t="str">
        <f>IFERROR(VLOOKUP(E2970,Data!T:U,2,FALSE),"")</f>
        <v/>
      </c>
    </row>
    <row r="2971" spans="3:3" x14ac:dyDescent="0.3">
      <c r="C2971" s="177" t="str">
        <f>IFERROR(VLOOKUP(E2971,Data!T:U,2,FALSE),"")</f>
        <v/>
      </c>
    </row>
    <row r="2972" spans="3:3" x14ac:dyDescent="0.3">
      <c r="C2972" s="177" t="str">
        <f>IFERROR(VLOOKUP(E2972,Data!T:U,2,FALSE),"")</f>
        <v/>
      </c>
    </row>
    <row r="2973" spans="3:3" x14ac:dyDescent="0.3">
      <c r="C2973" s="177" t="str">
        <f>IFERROR(VLOOKUP(E2973,Data!T:U,2,FALSE),"")</f>
        <v/>
      </c>
    </row>
    <row r="2974" spans="3:3" x14ac:dyDescent="0.3">
      <c r="C2974" s="177" t="str">
        <f>IFERROR(VLOOKUP(E2974,Data!T:U,2,FALSE),"")</f>
        <v/>
      </c>
    </row>
    <row r="2975" spans="3:3" x14ac:dyDescent="0.3">
      <c r="C2975" s="177" t="str">
        <f>IFERROR(VLOOKUP(E2975,Data!T:U,2,FALSE),"")</f>
        <v/>
      </c>
    </row>
    <row r="2976" spans="3:3" x14ac:dyDescent="0.3">
      <c r="C2976" s="177" t="str">
        <f>IFERROR(VLOOKUP(E2976,Data!T:U,2,FALSE),"")</f>
        <v/>
      </c>
    </row>
    <row r="2977" spans="3:3" x14ac:dyDescent="0.3">
      <c r="C2977" s="177" t="str">
        <f>IFERROR(VLOOKUP(E2977,Data!T:U,2,FALSE),"")</f>
        <v/>
      </c>
    </row>
    <row r="2978" spans="3:3" x14ac:dyDescent="0.3">
      <c r="C2978" s="177" t="str">
        <f>IFERROR(VLOOKUP(E2978,Data!T:U,2,FALSE),"")</f>
        <v/>
      </c>
    </row>
    <row r="2979" spans="3:3" x14ac:dyDescent="0.3">
      <c r="C2979" s="177" t="str">
        <f>IFERROR(VLOOKUP(E2979,Data!T:U,2,FALSE),"")</f>
        <v/>
      </c>
    </row>
    <row r="2980" spans="3:3" x14ac:dyDescent="0.3">
      <c r="C2980" s="177" t="str">
        <f>IFERROR(VLOOKUP(E2980,Data!T:U,2,FALSE),"")</f>
        <v/>
      </c>
    </row>
    <row r="2981" spans="3:3" x14ac:dyDescent="0.3">
      <c r="C2981" s="177" t="str">
        <f>IFERROR(VLOOKUP(E2981,Data!T:U,2,FALSE),"")</f>
        <v/>
      </c>
    </row>
    <row r="2982" spans="3:3" x14ac:dyDescent="0.3">
      <c r="C2982" s="177" t="str">
        <f>IFERROR(VLOOKUP(E2982,Data!T:U,2,FALSE),"")</f>
        <v/>
      </c>
    </row>
    <row r="2983" spans="3:3" x14ac:dyDescent="0.3">
      <c r="C2983" s="177" t="str">
        <f>IFERROR(VLOOKUP(E2983,Data!T:U,2,FALSE),"")</f>
        <v/>
      </c>
    </row>
    <row r="2984" spans="3:3" x14ac:dyDescent="0.3">
      <c r="C2984" s="177" t="str">
        <f>IFERROR(VLOOKUP(E2984,Data!T:U,2,FALSE),"")</f>
        <v/>
      </c>
    </row>
    <row r="2985" spans="3:3" x14ac:dyDescent="0.3">
      <c r="C2985" s="177" t="str">
        <f>IFERROR(VLOOKUP(E2985,Data!T:U,2,FALSE),"")</f>
        <v/>
      </c>
    </row>
    <row r="2986" spans="3:3" x14ac:dyDescent="0.3">
      <c r="C2986" s="177" t="str">
        <f>IFERROR(VLOOKUP(E2986,Data!T:U,2,FALSE),"")</f>
        <v/>
      </c>
    </row>
    <row r="2987" spans="3:3" x14ac:dyDescent="0.3">
      <c r="C2987" s="177" t="str">
        <f>IFERROR(VLOOKUP(E2987,Data!T:U,2,FALSE),"")</f>
        <v/>
      </c>
    </row>
    <row r="2988" spans="3:3" x14ac:dyDescent="0.3">
      <c r="C2988" s="177" t="str">
        <f>IFERROR(VLOOKUP(E2988,Data!T:U,2,FALSE),"")</f>
        <v/>
      </c>
    </row>
    <row r="2989" spans="3:3" x14ac:dyDescent="0.3">
      <c r="C2989" s="177" t="str">
        <f>IFERROR(VLOOKUP(E2989,Data!T:U,2,FALSE),"")</f>
        <v/>
      </c>
    </row>
    <row r="2990" spans="3:3" x14ac:dyDescent="0.3">
      <c r="C2990" s="177" t="str">
        <f>IFERROR(VLOOKUP(E2990,Data!T:U,2,FALSE),"")</f>
        <v/>
      </c>
    </row>
    <row r="2991" spans="3:3" x14ac:dyDescent="0.3">
      <c r="C2991" s="177" t="str">
        <f>IFERROR(VLOOKUP(E2991,Data!T:U,2,FALSE),"")</f>
        <v/>
      </c>
    </row>
    <row r="2992" spans="3:3" x14ac:dyDescent="0.3">
      <c r="C2992" s="177" t="str">
        <f>IFERROR(VLOOKUP(E2992,Data!T:U,2,FALSE),"")</f>
        <v/>
      </c>
    </row>
    <row r="2993" spans="3:3" x14ac:dyDescent="0.3">
      <c r="C2993" s="177" t="str">
        <f>IFERROR(VLOOKUP(E2993,Data!T:U,2,FALSE),"")</f>
        <v/>
      </c>
    </row>
    <row r="2994" spans="3:3" x14ac:dyDescent="0.3">
      <c r="C2994" s="177" t="str">
        <f>IFERROR(VLOOKUP(E2994,Data!T:U,2,FALSE),"")</f>
        <v/>
      </c>
    </row>
    <row r="2995" spans="3:3" x14ac:dyDescent="0.3">
      <c r="C2995" s="177" t="str">
        <f>IFERROR(VLOOKUP(E2995,Data!T:U,2,FALSE),"")</f>
        <v/>
      </c>
    </row>
    <row r="2996" spans="3:3" x14ac:dyDescent="0.3">
      <c r="C2996" s="177" t="str">
        <f>IFERROR(VLOOKUP(E2996,Data!T:U,2,FALSE),"")</f>
        <v/>
      </c>
    </row>
    <row r="2997" spans="3:3" x14ac:dyDescent="0.3">
      <c r="C2997" s="177" t="str">
        <f>IFERROR(VLOOKUP(E2997,Data!T:U,2,FALSE),"")</f>
        <v/>
      </c>
    </row>
    <row r="2998" spans="3:3" x14ac:dyDescent="0.3">
      <c r="C2998" s="177" t="str">
        <f>IFERROR(VLOOKUP(E2998,Data!T:U,2,FALSE),"")</f>
        <v/>
      </c>
    </row>
    <row r="2999" spans="3:3" x14ac:dyDescent="0.3">
      <c r="C2999" s="177" t="str">
        <f>IFERROR(VLOOKUP(E2999,Data!T:U,2,FALSE),"")</f>
        <v/>
      </c>
    </row>
    <row r="3000" spans="3:3" x14ac:dyDescent="0.3">
      <c r="C3000" s="177" t="str">
        <f>IFERROR(VLOOKUP(E3000,Data!T:U,2,FALSE),"")</f>
        <v/>
      </c>
    </row>
    <row r="3001" spans="3:3" x14ac:dyDescent="0.3">
      <c r="C3001" s="177" t="str">
        <f>IFERROR(VLOOKUP(E3001,Data!T:U,2,FALSE),"")</f>
        <v/>
      </c>
    </row>
    <row r="3002" spans="3:3" x14ac:dyDescent="0.3">
      <c r="C3002" s="177" t="str">
        <f>IFERROR(VLOOKUP(E3002,Data!T:U,2,FALSE),"")</f>
        <v/>
      </c>
    </row>
    <row r="3003" spans="3:3" x14ac:dyDescent="0.3">
      <c r="C3003" s="177" t="str">
        <f>IFERROR(VLOOKUP(E3003,Data!T:U,2,FALSE),"")</f>
        <v/>
      </c>
    </row>
    <row r="3004" spans="3:3" x14ac:dyDescent="0.3">
      <c r="C3004" s="177" t="str">
        <f>IFERROR(VLOOKUP(E3004,Data!T:U,2,FALSE),"")</f>
        <v/>
      </c>
    </row>
    <row r="3005" spans="3:3" x14ac:dyDescent="0.3">
      <c r="C3005" s="177" t="str">
        <f>IFERROR(VLOOKUP(E3005,Data!T:U,2,FALSE),"")</f>
        <v/>
      </c>
    </row>
    <row r="3006" spans="3:3" x14ac:dyDescent="0.3">
      <c r="C3006" s="177" t="str">
        <f>IFERROR(VLOOKUP(E3006,Data!T:U,2,FALSE),"")</f>
        <v/>
      </c>
    </row>
    <row r="3007" spans="3:3" x14ac:dyDescent="0.3">
      <c r="C3007" s="177" t="str">
        <f>IFERROR(VLOOKUP(E3007,Data!T:U,2,FALSE),"")</f>
        <v/>
      </c>
    </row>
    <row r="3008" spans="3:3" x14ac:dyDescent="0.3">
      <c r="C3008" s="177" t="str">
        <f>IFERROR(VLOOKUP(E3008,Data!T:U,2,FALSE),"")</f>
        <v/>
      </c>
    </row>
    <row r="3009" spans="3:3" x14ac:dyDescent="0.3">
      <c r="C3009" s="177" t="str">
        <f>IFERROR(VLOOKUP(E3009,Data!T:U,2,FALSE),"")</f>
        <v/>
      </c>
    </row>
    <row r="3010" spans="3:3" x14ac:dyDescent="0.3">
      <c r="C3010" s="177" t="str">
        <f>IFERROR(VLOOKUP(E3010,Data!T:U,2,FALSE),"")</f>
        <v/>
      </c>
    </row>
    <row r="3011" spans="3:3" x14ac:dyDescent="0.3">
      <c r="C3011" s="177" t="str">
        <f>IFERROR(VLOOKUP(E3011,Data!T:U,2,FALSE),"")</f>
        <v/>
      </c>
    </row>
    <row r="3012" spans="3:3" x14ac:dyDescent="0.3">
      <c r="C3012" s="177" t="str">
        <f>IFERROR(VLOOKUP(E3012,Data!T:U,2,FALSE),"")</f>
        <v/>
      </c>
    </row>
    <row r="3013" spans="3:3" x14ac:dyDescent="0.3">
      <c r="C3013" s="177" t="str">
        <f>IFERROR(VLOOKUP(E3013,Data!T:U,2,FALSE),"")</f>
        <v/>
      </c>
    </row>
    <row r="3014" spans="3:3" x14ac:dyDescent="0.3">
      <c r="C3014" s="177" t="str">
        <f>IFERROR(VLOOKUP(E3014,Data!T:U,2,FALSE),"")</f>
        <v/>
      </c>
    </row>
    <row r="3015" spans="3:3" x14ac:dyDescent="0.3">
      <c r="C3015" s="177" t="str">
        <f>IFERROR(VLOOKUP(E3015,Data!T:U,2,FALSE),"")</f>
        <v/>
      </c>
    </row>
    <row r="3016" spans="3:3" x14ac:dyDescent="0.3">
      <c r="C3016" s="177" t="str">
        <f>IFERROR(VLOOKUP(E3016,Data!T:U,2,FALSE),"")</f>
        <v/>
      </c>
    </row>
    <row r="3017" spans="3:3" x14ac:dyDescent="0.3">
      <c r="C3017" s="177" t="str">
        <f>IFERROR(VLOOKUP(E3017,Data!T:U,2,FALSE),"")</f>
        <v/>
      </c>
    </row>
    <row r="3018" spans="3:3" x14ac:dyDescent="0.3">
      <c r="C3018" s="177" t="str">
        <f>IFERROR(VLOOKUP(E3018,Data!T:U,2,FALSE),"")</f>
        <v/>
      </c>
    </row>
    <row r="3019" spans="3:3" x14ac:dyDescent="0.3">
      <c r="C3019" s="177" t="str">
        <f>IFERROR(VLOOKUP(E3019,Data!T:U,2,FALSE),"")</f>
        <v/>
      </c>
    </row>
    <row r="3020" spans="3:3" x14ac:dyDescent="0.3">
      <c r="C3020" s="177" t="str">
        <f>IFERROR(VLOOKUP(E3020,Data!T:U,2,FALSE),"")</f>
        <v/>
      </c>
    </row>
    <row r="3021" spans="3:3" x14ac:dyDescent="0.3">
      <c r="C3021" s="177" t="str">
        <f>IFERROR(VLOOKUP(E3021,Data!T:U,2,FALSE),"")</f>
        <v/>
      </c>
    </row>
    <row r="3022" spans="3:3" x14ac:dyDescent="0.3">
      <c r="C3022" s="177" t="str">
        <f>IFERROR(VLOOKUP(E3022,Data!T:U,2,FALSE),"")</f>
        <v/>
      </c>
    </row>
    <row r="3023" spans="3:3" x14ac:dyDescent="0.3">
      <c r="C3023" s="177" t="str">
        <f>IFERROR(VLOOKUP(E3023,Data!T:U,2,FALSE),"")</f>
        <v/>
      </c>
    </row>
    <row r="3024" spans="3:3" x14ac:dyDescent="0.3">
      <c r="C3024" s="177" t="str">
        <f>IFERROR(VLOOKUP(E3024,Data!T:U,2,FALSE),"")</f>
        <v/>
      </c>
    </row>
    <row r="3025" spans="3:3" x14ac:dyDescent="0.3">
      <c r="C3025" s="177" t="str">
        <f>IFERROR(VLOOKUP(E3025,Data!T:U,2,FALSE),"")</f>
        <v/>
      </c>
    </row>
    <row r="3026" spans="3:3" x14ac:dyDescent="0.3">
      <c r="C3026" s="177" t="str">
        <f>IFERROR(VLOOKUP(E3026,Data!T:U,2,FALSE),"")</f>
        <v/>
      </c>
    </row>
    <row r="3027" spans="3:3" x14ac:dyDescent="0.3">
      <c r="C3027" s="177" t="str">
        <f>IFERROR(VLOOKUP(E3027,Data!T:U,2,FALSE),"")</f>
        <v/>
      </c>
    </row>
    <row r="3028" spans="3:3" x14ac:dyDescent="0.3">
      <c r="C3028" s="177" t="str">
        <f>IFERROR(VLOOKUP(E3028,Data!T:U,2,FALSE),"")</f>
        <v/>
      </c>
    </row>
    <row r="3029" spans="3:3" x14ac:dyDescent="0.3">
      <c r="C3029" s="177" t="str">
        <f>IFERROR(VLOOKUP(E3029,Data!T:U,2,FALSE),"")</f>
        <v/>
      </c>
    </row>
    <row r="3030" spans="3:3" x14ac:dyDescent="0.3">
      <c r="C3030" s="177" t="str">
        <f>IFERROR(VLOOKUP(E3030,Data!T:U,2,FALSE),"")</f>
        <v/>
      </c>
    </row>
    <row r="3031" spans="3:3" x14ac:dyDescent="0.3">
      <c r="C3031" s="177" t="str">
        <f>IFERROR(VLOOKUP(E3031,Data!T:U,2,FALSE),"")</f>
        <v/>
      </c>
    </row>
    <row r="3032" spans="3:3" x14ac:dyDescent="0.3">
      <c r="C3032" s="177" t="str">
        <f>IFERROR(VLOOKUP(E3032,Data!T:U,2,FALSE),"")</f>
        <v/>
      </c>
    </row>
    <row r="3033" spans="3:3" x14ac:dyDescent="0.3">
      <c r="C3033" s="177" t="str">
        <f>IFERROR(VLOOKUP(E3033,Data!T:U,2,FALSE),"")</f>
        <v/>
      </c>
    </row>
    <row r="3034" spans="3:3" x14ac:dyDescent="0.3">
      <c r="C3034" s="177" t="str">
        <f>IFERROR(VLOOKUP(E3034,Data!T:U,2,FALSE),"")</f>
        <v/>
      </c>
    </row>
    <row r="3035" spans="3:3" x14ac:dyDescent="0.3">
      <c r="C3035" s="177" t="str">
        <f>IFERROR(VLOOKUP(E3035,Data!T:U,2,FALSE),"")</f>
        <v/>
      </c>
    </row>
    <row r="3036" spans="3:3" x14ac:dyDescent="0.3">
      <c r="C3036" s="177" t="str">
        <f>IFERROR(VLOOKUP(E3036,Data!T:U,2,FALSE),"")</f>
        <v/>
      </c>
    </row>
    <row r="3037" spans="3:3" x14ac:dyDescent="0.3">
      <c r="C3037" s="177" t="str">
        <f>IFERROR(VLOOKUP(E3037,Data!T:U,2,FALSE),"")</f>
        <v/>
      </c>
    </row>
    <row r="3038" spans="3:3" x14ac:dyDescent="0.3">
      <c r="C3038" s="177" t="str">
        <f>IFERROR(VLOOKUP(E3038,Data!T:U,2,FALSE),"")</f>
        <v/>
      </c>
    </row>
    <row r="3039" spans="3:3" x14ac:dyDescent="0.3">
      <c r="C3039" s="177" t="str">
        <f>IFERROR(VLOOKUP(E3039,Data!T:U,2,FALSE),"")</f>
        <v/>
      </c>
    </row>
    <row r="3040" spans="3:3" x14ac:dyDescent="0.3">
      <c r="C3040" s="177" t="str">
        <f>IFERROR(VLOOKUP(E3040,Data!T:U,2,FALSE),"")</f>
        <v/>
      </c>
    </row>
    <row r="3041" spans="3:3" x14ac:dyDescent="0.3">
      <c r="C3041" s="177" t="str">
        <f>IFERROR(VLOOKUP(E3041,Data!T:U,2,FALSE),"")</f>
        <v/>
      </c>
    </row>
    <row r="3042" spans="3:3" x14ac:dyDescent="0.3">
      <c r="C3042" s="177" t="str">
        <f>IFERROR(VLOOKUP(E3042,Data!T:U,2,FALSE),"")</f>
        <v/>
      </c>
    </row>
    <row r="3043" spans="3:3" x14ac:dyDescent="0.3">
      <c r="C3043" s="177" t="str">
        <f>IFERROR(VLOOKUP(E3043,Data!T:U,2,FALSE),"")</f>
        <v/>
      </c>
    </row>
    <row r="3044" spans="3:3" x14ac:dyDescent="0.3">
      <c r="C3044" s="177" t="str">
        <f>IFERROR(VLOOKUP(E3044,Data!T:U,2,FALSE),"")</f>
        <v/>
      </c>
    </row>
    <row r="3045" spans="3:3" x14ac:dyDescent="0.3">
      <c r="C3045" s="177" t="str">
        <f>IFERROR(VLOOKUP(E3045,Data!T:U,2,FALSE),"")</f>
        <v/>
      </c>
    </row>
    <row r="3046" spans="3:3" x14ac:dyDescent="0.3">
      <c r="C3046" s="177" t="str">
        <f>IFERROR(VLOOKUP(E3046,Data!T:U,2,FALSE),"")</f>
        <v/>
      </c>
    </row>
    <row r="3047" spans="3:3" x14ac:dyDescent="0.3">
      <c r="C3047" s="177" t="str">
        <f>IFERROR(VLOOKUP(E3047,Data!T:U,2,FALSE),"")</f>
        <v/>
      </c>
    </row>
    <row r="3048" spans="3:3" x14ac:dyDescent="0.3">
      <c r="C3048" s="177" t="str">
        <f>IFERROR(VLOOKUP(E3048,Data!T:U,2,FALSE),"")</f>
        <v/>
      </c>
    </row>
    <row r="3049" spans="3:3" x14ac:dyDescent="0.3">
      <c r="C3049" s="177" t="str">
        <f>IFERROR(VLOOKUP(E3049,Data!T:U,2,FALSE),"")</f>
        <v/>
      </c>
    </row>
    <row r="3050" spans="3:3" x14ac:dyDescent="0.3">
      <c r="C3050" s="177" t="str">
        <f>IFERROR(VLOOKUP(E3050,Data!T:U,2,FALSE),"")</f>
        <v/>
      </c>
    </row>
    <row r="3051" spans="3:3" x14ac:dyDescent="0.3">
      <c r="C3051" s="177" t="str">
        <f>IFERROR(VLOOKUP(E3051,Data!T:U,2,FALSE),"")</f>
        <v/>
      </c>
    </row>
    <row r="3052" spans="3:3" x14ac:dyDescent="0.3">
      <c r="C3052" s="177" t="str">
        <f>IFERROR(VLOOKUP(E3052,Data!T:U,2,FALSE),"")</f>
        <v/>
      </c>
    </row>
    <row r="3053" spans="3:3" x14ac:dyDescent="0.3">
      <c r="C3053" s="177" t="str">
        <f>IFERROR(VLOOKUP(E3053,Data!T:U,2,FALSE),"")</f>
        <v/>
      </c>
    </row>
    <row r="3054" spans="3:3" x14ac:dyDescent="0.3">
      <c r="C3054" s="177" t="str">
        <f>IFERROR(VLOOKUP(E3054,Data!T:U,2,FALSE),"")</f>
        <v/>
      </c>
    </row>
    <row r="3055" spans="3:3" x14ac:dyDescent="0.3">
      <c r="C3055" s="177" t="str">
        <f>IFERROR(VLOOKUP(E3055,Data!T:U,2,FALSE),"")</f>
        <v/>
      </c>
    </row>
    <row r="3056" spans="3:3" x14ac:dyDescent="0.3">
      <c r="C3056" s="177" t="str">
        <f>IFERROR(VLOOKUP(E3056,Data!T:U,2,FALSE),"")</f>
        <v/>
      </c>
    </row>
    <row r="3057" spans="3:3" x14ac:dyDescent="0.3">
      <c r="C3057" s="177" t="str">
        <f>IFERROR(VLOOKUP(E3057,Data!T:U,2,FALSE),"")</f>
        <v/>
      </c>
    </row>
    <row r="3058" spans="3:3" x14ac:dyDescent="0.3">
      <c r="C3058" s="177" t="str">
        <f>IFERROR(VLOOKUP(E3058,Data!T:U,2,FALSE),"")</f>
        <v/>
      </c>
    </row>
    <row r="3059" spans="3:3" x14ac:dyDescent="0.3">
      <c r="C3059" s="177" t="str">
        <f>IFERROR(VLOOKUP(E3059,Data!T:U,2,FALSE),"")</f>
        <v/>
      </c>
    </row>
    <row r="3060" spans="3:3" x14ac:dyDescent="0.3">
      <c r="C3060" s="177" t="str">
        <f>IFERROR(VLOOKUP(E3060,Data!T:U,2,FALSE),"")</f>
        <v/>
      </c>
    </row>
    <row r="3061" spans="3:3" x14ac:dyDescent="0.3">
      <c r="C3061" s="177" t="str">
        <f>IFERROR(VLOOKUP(E3061,Data!T:U,2,FALSE),"")</f>
        <v/>
      </c>
    </row>
    <row r="3062" spans="3:3" x14ac:dyDescent="0.3">
      <c r="C3062" s="177" t="str">
        <f>IFERROR(VLOOKUP(E3062,Data!T:U,2,FALSE),"")</f>
        <v/>
      </c>
    </row>
    <row r="3063" spans="3:3" x14ac:dyDescent="0.3">
      <c r="C3063" s="177" t="str">
        <f>IFERROR(VLOOKUP(E3063,Data!T:U,2,FALSE),"")</f>
        <v/>
      </c>
    </row>
    <row r="3064" spans="3:3" x14ac:dyDescent="0.3">
      <c r="C3064" s="177" t="str">
        <f>IFERROR(VLOOKUP(E3064,Data!T:U,2,FALSE),"")</f>
        <v/>
      </c>
    </row>
    <row r="3065" spans="3:3" x14ac:dyDescent="0.3">
      <c r="C3065" s="177" t="str">
        <f>IFERROR(VLOOKUP(E3065,Data!T:U,2,FALSE),"")</f>
        <v/>
      </c>
    </row>
    <row r="3066" spans="3:3" x14ac:dyDescent="0.3">
      <c r="C3066" s="177" t="str">
        <f>IFERROR(VLOOKUP(E3066,Data!T:U,2,FALSE),"")</f>
        <v/>
      </c>
    </row>
    <row r="3067" spans="3:3" x14ac:dyDescent="0.3">
      <c r="C3067" s="177" t="str">
        <f>IFERROR(VLOOKUP(E3067,Data!T:U,2,FALSE),"")</f>
        <v/>
      </c>
    </row>
    <row r="3068" spans="3:3" x14ac:dyDescent="0.3">
      <c r="C3068" s="177" t="str">
        <f>IFERROR(VLOOKUP(E3068,Data!T:U,2,FALSE),"")</f>
        <v/>
      </c>
    </row>
    <row r="3069" spans="3:3" x14ac:dyDescent="0.3">
      <c r="C3069" s="177" t="str">
        <f>IFERROR(VLOOKUP(E3069,Data!T:U,2,FALSE),"")</f>
        <v/>
      </c>
    </row>
    <row r="3070" spans="3:3" x14ac:dyDescent="0.3">
      <c r="C3070" s="177" t="str">
        <f>IFERROR(VLOOKUP(E3070,Data!T:U,2,FALSE),"")</f>
        <v/>
      </c>
    </row>
    <row r="3071" spans="3:3" x14ac:dyDescent="0.3">
      <c r="C3071" s="177" t="str">
        <f>IFERROR(VLOOKUP(E3071,Data!T:U,2,FALSE),"")</f>
        <v/>
      </c>
    </row>
    <row r="3072" spans="3:3" x14ac:dyDescent="0.3">
      <c r="C3072" s="177" t="str">
        <f>IFERROR(VLOOKUP(E3072,Data!T:U,2,FALSE),"")</f>
        <v/>
      </c>
    </row>
    <row r="3073" spans="3:3" x14ac:dyDescent="0.3">
      <c r="C3073" s="177" t="str">
        <f>IFERROR(VLOOKUP(E3073,Data!T:U,2,FALSE),"")</f>
        <v/>
      </c>
    </row>
    <row r="3074" spans="3:3" x14ac:dyDescent="0.3">
      <c r="C3074" s="177" t="str">
        <f>IFERROR(VLOOKUP(E3074,Data!T:U,2,FALSE),"")</f>
        <v/>
      </c>
    </row>
    <row r="3075" spans="3:3" x14ac:dyDescent="0.3">
      <c r="C3075" s="177" t="str">
        <f>IFERROR(VLOOKUP(E3075,Data!T:U,2,FALSE),"")</f>
        <v/>
      </c>
    </row>
    <row r="3076" spans="3:3" x14ac:dyDescent="0.3">
      <c r="C3076" s="177" t="str">
        <f>IFERROR(VLOOKUP(E3076,Data!T:U,2,FALSE),"")</f>
        <v/>
      </c>
    </row>
    <row r="3077" spans="3:3" x14ac:dyDescent="0.3">
      <c r="C3077" s="177" t="str">
        <f>IFERROR(VLOOKUP(E3077,Data!T:U,2,FALSE),"")</f>
        <v/>
      </c>
    </row>
    <row r="3078" spans="3:3" x14ac:dyDescent="0.3">
      <c r="C3078" s="177" t="str">
        <f>IFERROR(VLOOKUP(E3078,Data!T:U,2,FALSE),"")</f>
        <v/>
      </c>
    </row>
    <row r="3079" spans="3:3" x14ac:dyDescent="0.3">
      <c r="C3079" s="177" t="str">
        <f>IFERROR(VLOOKUP(E3079,Data!T:U,2,FALSE),"")</f>
        <v/>
      </c>
    </row>
    <row r="3080" spans="3:3" x14ac:dyDescent="0.3">
      <c r="C3080" s="177" t="str">
        <f>IFERROR(VLOOKUP(E3080,Data!T:U,2,FALSE),"")</f>
        <v/>
      </c>
    </row>
    <row r="3081" spans="3:3" x14ac:dyDescent="0.3">
      <c r="C3081" s="177" t="str">
        <f>IFERROR(VLOOKUP(E3081,Data!T:U,2,FALSE),"")</f>
        <v/>
      </c>
    </row>
    <row r="3082" spans="3:3" x14ac:dyDescent="0.3">
      <c r="C3082" s="177" t="str">
        <f>IFERROR(VLOOKUP(E3082,Data!T:U,2,FALSE),"")</f>
        <v/>
      </c>
    </row>
    <row r="3083" spans="3:3" x14ac:dyDescent="0.3">
      <c r="C3083" s="177" t="str">
        <f>IFERROR(VLOOKUP(E3083,Data!T:U,2,FALSE),"")</f>
        <v/>
      </c>
    </row>
    <row r="3084" spans="3:3" x14ac:dyDescent="0.3">
      <c r="C3084" s="177" t="str">
        <f>IFERROR(VLOOKUP(E3084,Data!T:U,2,FALSE),"")</f>
        <v/>
      </c>
    </row>
    <row r="3085" spans="3:3" x14ac:dyDescent="0.3">
      <c r="C3085" s="177" t="str">
        <f>IFERROR(VLOOKUP(E3085,Data!T:U,2,FALSE),"")</f>
        <v/>
      </c>
    </row>
    <row r="3086" spans="3:3" x14ac:dyDescent="0.3">
      <c r="C3086" s="177" t="str">
        <f>IFERROR(VLOOKUP(E3086,Data!T:U,2,FALSE),"")</f>
        <v/>
      </c>
    </row>
    <row r="3087" spans="3:3" x14ac:dyDescent="0.3">
      <c r="C3087" s="177" t="str">
        <f>IFERROR(VLOOKUP(E3087,Data!T:U,2,FALSE),"")</f>
        <v/>
      </c>
    </row>
    <row r="3088" spans="3:3" x14ac:dyDescent="0.3">
      <c r="C3088" s="177" t="str">
        <f>IFERROR(VLOOKUP(E3088,Data!T:U,2,FALSE),"")</f>
        <v/>
      </c>
    </row>
    <row r="3089" spans="3:3" x14ac:dyDescent="0.3">
      <c r="C3089" s="177" t="str">
        <f>IFERROR(VLOOKUP(E3089,Data!T:U,2,FALSE),"")</f>
        <v/>
      </c>
    </row>
    <row r="3090" spans="3:3" x14ac:dyDescent="0.3">
      <c r="C3090" s="177" t="str">
        <f>IFERROR(VLOOKUP(E3090,Data!T:U,2,FALSE),"")</f>
        <v/>
      </c>
    </row>
    <row r="3091" spans="3:3" x14ac:dyDescent="0.3">
      <c r="C3091" s="177" t="str">
        <f>IFERROR(VLOOKUP(E3091,Data!T:U,2,FALSE),"")</f>
        <v/>
      </c>
    </row>
    <row r="3092" spans="3:3" x14ac:dyDescent="0.3">
      <c r="C3092" s="177" t="str">
        <f>IFERROR(VLOOKUP(E3092,Data!T:U,2,FALSE),"")</f>
        <v/>
      </c>
    </row>
    <row r="3093" spans="3:3" x14ac:dyDescent="0.3">
      <c r="C3093" s="177" t="str">
        <f>IFERROR(VLOOKUP(E3093,Data!T:U,2,FALSE),"")</f>
        <v/>
      </c>
    </row>
    <row r="3094" spans="3:3" x14ac:dyDescent="0.3">
      <c r="C3094" s="177" t="str">
        <f>IFERROR(VLOOKUP(E3094,Data!T:U,2,FALSE),"")</f>
        <v/>
      </c>
    </row>
    <row r="3095" spans="3:3" x14ac:dyDescent="0.3">
      <c r="C3095" s="177" t="str">
        <f>IFERROR(VLOOKUP(E3095,Data!T:U,2,FALSE),"")</f>
        <v/>
      </c>
    </row>
    <row r="3096" spans="3:3" x14ac:dyDescent="0.3">
      <c r="C3096" s="177" t="str">
        <f>IFERROR(VLOOKUP(E3096,Data!T:U,2,FALSE),"")</f>
        <v/>
      </c>
    </row>
    <row r="3097" spans="3:3" x14ac:dyDescent="0.3">
      <c r="C3097" s="177" t="str">
        <f>IFERROR(VLOOKUP(E3097,Data!T:U,2,FALSE),"")</f>
        <v/>
      </c>
    </row>
    <row r="3098" spans="3:3" x14ac:dyDescent="0.3">
      <c r="C3098" s="177" t="str">
        <f>IFERROR(VLOOKUP(E3098,Data!T:U,2,FALSE),"")</f>
        <v/>
      </c>
    </row>
    <row r="3099" spans="3:3" x14ac:dyDescent="0.3">
      <c r="C3099" s="177" t="str">
        <f>IFERROR(VLOOKUP(E3099,Data!T:U,2,FALSE),"")</f>
        <v/>
      </c>
    </row>
    <row r="3100" spans="3:3" x14ac:dyDescent="0.3">
      <c r="C3100" s="177" t="str">
        <f>IFERROR(VLOOKUP(E3100,Data!T:U,2,FALSE),"")</f>
        <v/>
      </c>
    </row>
    <row r="3101" spans="3:3" x14ac:dyDescent="0.3">
      <c r="C3101" s="177" t="str">
        <f>IFERROR(VLOOKUP(E3101,Data!T:U,2,FALSE),"")</f>
        <v/>
      </c>
    </row>
    <row r="3102" spans="3:3" x14ac:dyDescent="0.3">
      <c r="C3102" s="177" t="str">
        <f>IFERROR(VLOOKUP(E3102,Data!T:U,2,FALSE),"")</f>
        <v/>
      </c>
    </row>
    <row r="3103" spans="3:3" x14ac:dyDescent="0.3">
      <c r="C3103" s="177" t="str">
        <f>IFERROR(VLOOKUP(E3103,Data!T:U,2,FALSE),"")</f>
        <v/>
      </c>
    </row>
    <row r="3104" spans="3:3" x14ac:dyDescent="0.3">
      <c r="C3104" s="177" t="str">
        <f>IFERROR(VLOOKUP(E3104,Data!T:U,2,FALSE),"")</f>
        <v/>
      </c>
    </row>
    <row r="3105" spans="3:3" x14ac:dyDescent="0.3">
      <c r="C3105" s="177" t="str">
        <f>IFERROR(VLOOKUP(E3105,Data!T:U,2,FALSE),"")</f>
        <v/>
      </c>
    </row>
    <row r="3106" spans="3:3" x14ac:dyDescent="0.3">
      <c r="C3106" s="177" t="str">
        <f>IFERROR(VLOOKUP(E3106,Data!T:U,2,FALSE),"")</f>
        <v/>
      </c>
    </row>
    <row r="3107" spans="3:3" x14ac:dyDescent="0.3">
      <c r="C3107" s="177" t="str">
        <f>IFERROR(VLOOKUP(E3107,Data!T:U,2,FALSE),"")</f>
        <v/>
      </c>
    </row>
    <row r="3108" spans="3:3" x14ac:dyDescent="0.3">
      <c r="C3108" s="177" t="str">
        <f>IFERROR(VLOOKUP(E3108,Data!T:U,2,FALSE),"")</f>
        <v/>
      </c>
    </row>
    <row r="3109" spans="3:3" x14ac:dyDescent="0.3">
      <c r="C3109" s="177" t="str">
        <f>IFERROR(VLOOKUP(E3109,Data!T:U,2,FALSE),"")</f>
        <v/>
      </c>
    </row>
    <row r="3110" spans="3:3" x14ac:dyDescent="0.3">
      <c r="C3110" s="177" t="str">
        <f>IFERROR(VLOOKUP(E3110,Data!T:U,2,FALSE),"")</f>
        <v/>
      </c>
    </row>
    <row r="3111" spans="3:3" x14ac:dyDescent="0.3">
      <c r="C3111" s="177" t="str">
        <f>IFERROR(VLOOKUP(E3111,Data!T:U,2,FALSE),"")</f>
        <v/>
      </c>
    </row>
    <row r="3112" spans="3:3" x14ac:dyDescent="0.3">
      <c r="C3112" s="177" t="str">
        <f>IFERROR(VLOOKUP(E3112,Data!T:U,2,FALSE),"")</f>
        <v/>
      </c>
    </row>
    <row r="3113" spans="3:3" x14ac:dyDescent="0.3">
      <c r="C3113" s="177" t="str">
        <f>IFERROR(VLOOKUP(E3113,Data!T:U,2,FALSE),"")</f>
        <v/>
      </c>
    </row>
    <row r="3114" spans="3:3" x14ac:dyDescent="0.3">
      <c r="C3114" s="177" t="str">
        <f>IFERROR(VLOOKUP(E3114,Data!T:U,2,FALSE),"")</f>
        <v/>
      </c>
    </row>
    <row r="3115" spans="3:3" x14ac:dyDescent="0.3">
      <c r="C3115" s="177" t="str">
        <f>IFERROR(VLOOKUP(E3115,Data!T:U,2,FALSE),"")</f>
        <v/>
      </c>
    </row>
    <row r="3116" spans="3:3" x14ac:dyDescent="0.3">
      <c r="C3116" s="177" t="str">
        <f>IFERROR(VLOOKUP(E3116,Data!T:U,2,FALSE),"")</f>
        <v/>
      </c>
    </row>
    <row r="3117" spans="3:3" x14ac:dyDescent="0.3">
      <c r="C3117" s="177" t="str">
        <f>IFERROR(VLOOKUP(E3117,Data!T:U,2,FALSE),"")</f>
        <v/>
      </c>
    </row>
    <row r="3118" spans="3:3" x14ac:dyDescent="0.3">
      <c r="C3118" s="177" t="str">
        <f>IFERROR(VLOOKUP(E3118,Data!T:U,2,FALSE),"")</f>
        <v/>
      </c>
    </row>
    <row r="3119" spans="3:3" x14ac:dyDescent="0.3">
      <c r="C3119" s="177" t="str">
        <f>IFERROR(VLOOKUP(E3119,Data!T:U,2,FALSE),"")</f>
        <v/>
      </c>
    </row>
    <row r="3120" spans="3:3" x14ac:dyDescent="0.3">
      <c r="C3120" s="177" t="str">
        <f>IFERROR(VLOOKUP(E3120,Data!T:U,2,FALSE),"")</f>
        <v/>
      </c>
    </row>
    <row r="3121" spans="3:3" x14ac:dyDescent="0.3">
      <c r="C3121" s="177" t="str">
        <f>IFERROR(VLOOKUP(E3121,Data!T:U,2,FALSE),"")</f>
        <v/>
      </c>
    </row>
    <row r="3122" spans="3:3" x14ac:dyDescent="0.3">
      <c r="C3122" s="177" t="str">
        <f>IFERROR(VLOOKUP(E3122,Data!T:U,2,FALSE),"")</f>
        <v/>
      </c>
    </row>
    <row r="3123" spans="3:3" x14ac:dyDescent="0.3">
      <c r="C3123" s="177" t="str">
        <f>IFERROR(VLOOKUP(E3123,Data!T:U,2,FALSE),"")</f>
        <v/>
      </c>
    </row>
    <row r="3124" spans="3:3" x14ac:dyDescent="0.3">
      <c r="C3124" s="177" t="str">
        <f>IFERROR(VLOOKUP(E3124,Data!T:U,2,FALSE),"")</f>
        <v/>
      </c>
    </row>
    <row r="3125" spans="3:3" x14ac:dyDescent="0.3">
      <c r="C3125" s="177" t="str">
        <f>IFERROR(VLOOKUP(E3125,Data!T:U,2,FALSE),"")</f>
        <v/>
      </c>
    </row>
    <row r="3126" spans="3:3" x14ac:dyDescent="0.3">
      <c r="C3126" s="177" t="str">
        <f>IFERROR(VLOOKUP(E3126,Data!T:U,2,FALSE),"")</f>
        <v/>
      </c>
    </row>
    <row r="3127" spans="3:3" x14ac:dyDescent="0.3">
      <c r="C3127" s="177" t="str">
        <f>IFERROR(VLOOKUP(E3127,Data!T:U,2,FALSE),"")</f>
        <v/>
      </c>
    </row>
    <row r="3128" spans="3:3" x14ac:dyDescent="0.3">
      <c r="C3128" s="177" t="str">
        <f>IFERROR(VLOOKUP(E3128,Data!T:U,2,FALSE),"")</f>
        <v/>
      </c>
    </row>
    <row r="3129" spans="3:3" x14ac:dyDescent="0.3">
      <c r="C3129" s="177" t="str">
        <f>IFERROR(VLOOKUP(E3129,Data!T:U,2,FALSE),"")</f>
        <v/>
      </c>
    </row>
    <row r="3130" spans="3:3" x14ac:dyDescent="0.3">
      <c r="C3130" s="177" t="str">
        <f>IFERROR(VLOOKUP(E3130,Data!T:U,2,FALSE),"")</f>
        <v/>
      </c>
    </row>
    <row r="3131" spans="3:3" x14ac:dyDescent="0.3">
      <c r="C3131" s="177" t="str">
        <f>IFERROR(VLOOKUP(E3131,Data!T:U,2,FALSE),"")</f>
        <v/>
      </c>
    </row>
    <row r="3132" spans="3:3" x14ac:dyDescent="0.3">
      <c r="C3132" s="177" t="str">
        <f>IFERROR(VLOOKUP(E3132,Data!T:U,2,FALSE),"")</f>
        <v/>
      </c>
    </row>
    <row r="3133" spans="3:3" x14ac:dyDescent="0.3">
      <c r="C3133" s="177" t="str">
        <f>IFERROR(VLOOKUP(E3133,Data!T:U,2,FALSE),"")</f>
        <v/>
      </c>
    </row>
    <row r="3134" spans="3:3" x14ac:dyDescent="0.3">
      <c r="C3134" s="177" t="str">
        <f>IFERROR(VLOOKUP(E3134,Data!T:U,2,FALSE),"")</f>
        <v/>
      </c>
    </row>
    <row r="3135" spans="3:3" x14ac:dyDescent="0.3">
      <c r="C3135" s="177" t="str">
        <f>IFERROR(VLOOKUP(E3135,Data!T:U,2,FALSE),"")</f>
        <v/>
      </c>
    </row>
    <row r="3136" spans="3:3" x14ac:dyDescent="0.3">
      <c r="C3136" s="177" t="str">
        <f>IFERROR(VLOOKUP(E3136,Data!T:U,2,FALSE),"")</f>
        <v/>
      </c>
    </row>
    <row r="3137" spans="3:3" x14ac:dyDescent="0.3">
      <c r="C3137" s="177" t="str">
        <f>IFERROR(VLOOKUP(E3137,Data!T:U,2,FALSE),"")</f>
        <v/>
      </c>
    </row>
    <row r="3138" spans="3:3" x14ac:dyDescent="0.3">
      <c r="C3138" s="177" t="str">
        <f>IFERROR(VLOOKUP(E3138,Data!T:U,2,FALSE),"")</f>
        <v/>
      </c>
    </row>
    <row r="3139" spans="3:3" x14ac:dyDescent="0.3">
      <c r="C3139" s="177" t="str">
        <f>IFERROR(VLOOKUP(E3139,Data!T:U,2,FALSE),"")</f>
        <v/>
      </c>
    </row>
    <row r="3140" spans="3:3" x14ac:dyDescent="0.3">
      <c r="C3140" s="177" t="str">
        <f>IFERROR(VLOOKUP(E3140,Data!T:U,2,FALSE),"")</f>
        <v/>
      </c>
    </row>
    <row r="3141" spans="3:3" x14ac:dyDescent="0.3">
      <c r="C3141" s="177" t="str">
        <f>IFERROR(VLOOKUP(E3141,Data!T:U,2,FALSE),"")</f>
        <v/>
      </c>
    </row>
    <row r="3142" spans="3:3" x14ac:dyDescent="0.3">
      <c r="C3142" s="177" t="str">
        <f>IFERROR(VLOOKUP(E3142,Data!T:U,2,FALSE),"")</f>
        <v/>
      </c>
    </row>
    <row r="3143" spans="3:3" x14ac:dyDescent="0.3">
      <c r="C3143" s="177" t="str">
        <f>IFERROR(VLOOKUP(E3143,Data!T:U,2,FALSE),"")</f>
        <v/>
      </c>
    </row>
    <row r="3144" spans="3:3" x14ac:dyDescent="0.3">
      <c r="C3144" s="177" t="str">
        <f>IFERROR(VLOOKUP(E3144,Data!T:U,2,FALSE),"")</f>
        <v/>
      </c>
    </row>
    <row r="3145" spans="3:3" x14ac:dyDescent="0.3">
      <c r="C3145" s="177" t="str">
        <f>IFERROR(VLOOKUP(E3145,Data!T:U,2,FALSE),"")</f>
        <v/>
      </c>
    </row>
    <row r="3146" spans="3:3" x14ac:dyDescent="0.3">
      <c r="C3146" s="177" t="str">
        <f>IFERROR(VLOOKUP(E3146,Data!T:U,2,FALSE),"")</f>
        <v/>
      </c>
    </row>
    <row r="3147" spans="3:3" x14ac:dyDescent="0.3">
      <c r="C3147" s="177" t="str">
        <f>IFERROR(VLOOKUP(E3147,Data!T:U,2,FALSE),"")</f>
        <v/>
      </c>
    </row>
    <row r="3148" spans="3:3" x14ac:dyDescent="0.3">
      <c r="C3148" s="177" t="str">
        <f>IFERROR(VLOOKUP(E3148,Data!T:U,2,FALSE),"")</f>
        <v/>
      </c>
    </row>
    <row r="3149" spans="3:3" x14ac:dyDescent="0.3">
      <c r="C3149" s="177" t="str">
        <f>IFERROR(VLOOKUP(E3149,Data!T:U,2,FALSE),"")</f>
        <v/>
      </c>
    </row>
    <row r="3150" spans="3:3" x14ac:dyDescent="0.3">
      <c r="C3150" s="177" t="str">
        <f>IFERROR(VLOOKUP(E3150,Data!T:U,2,FALSE),"")</f>
        <v/>
      </c>
    </row>
    <row r="3151" spans="3:3" x14ac:dyDescent="0.3">
      <c r="C3151" s="177" t="str">
        <f>IFERROR(VLOOKUP(E3151,Data!T:U,2,FALSE),"")</f>
        <v/>
      </c>
    </row>
    <row r="3152" spans="3:3" x14ac:dyDescent="0.3">
      <c r="C3152" s="177" t="str">
        <f>IFERROR(VLOOKUP(E3152,Data!T:U,2,FALSE),"")</f>
        <v/>
      </c>
    </row>
    <row r="3153" spans="3:3" x14ac:dyDescent="0.3">
      <c r="C3153" s="177" t="str">
        <f>IFERROR(VLOOKUP(E3153,Data!T:U,2,FALSE),"")</f>
        <v/>
      </c>
    </row>
    <row r="3154" spans="3:3" x14ac:dyDescent="0.3">
      <c r="C3154" s="177" t="str">
        <f>IFERROR(VLOOKUP(E3154,Data!T:U,2,FALSE),"")</f>
        <v/>
      </c>
    </row>
    <row r="3155" spans="3:3" x14ac:dyDescent="0.3">
      <c r="C3155" s="177" t="str">
        <f>IFERROR(VLOOKUP(E3155,Data!T:U,2,FALSE),"")</f>
        <v/>
      </c>
    </row>
    <row r="3156" spans="3:3" x14ac:dyDescent="0.3">
      <c r="C3156" s="177" t="str">
        <f>IFERROR(VLOOKUP(E3156,Data!T:U,2,FALSE),"")</f>
        <v/>
      </c>
    </row>
    <row r="3157" spans="3:3" x14ac:dyDescent="0.3">
      <c r="C3157" s="177" t="str">
        <f>IFERROR(VLOOKUP(E3157,Data!T:U,2,FALSE),"")</f>
        <v/>
      </c>
    </row>
    <row r="3158" spans="3:3" x14ac:dyDescent="0.3">
      <c r="C3158" s="177" t="str">
        <f>IFERROR(VLOOKUP(E3158,Data!T:U,2,FALSE),"")</f>
        <v/>
      </c>
    </row>
    <row r="3159" spans="3:3" x14ac:dyDescent="0.3">
      <c r="C3159" s="177" t="str">
        <f>IFERROR(VLOOKUP(E3159,Data!T:U,2,FALSE),"")</f>
        <v/>
      </c>
    </row>
    <row r="3160" spans="3:3" x14ac:dyDescent="0.3">
      <c r="C3160" s="177" t="str">
        <f>IFERROR(VLOOKUP(E3160,Data!T:U,2,FALSE),"")</f>
        <v/>
      </c>
    </row>
    <row r="3161" spans="3:3" x14ac:dyDescent="0.3">
      <c r="C3161" s="177" t="str">
        <f>IFERROR(VLOOKUP(E3161,Data!T:U,2,FALSE),"")</f>
        <v/>
      </c>
    </row>
    <row r="3162" spans="3:3" x14ac:dyDescent="0.3">
      <c r="C3162" s="177" t="str">
        <f>IFERROR(VLOOKUP(E3162,Data!T:U,2,FALSE),"")</f>
        <v/>
      </c>
    </row>
    <row r="3163" spans="3:3" x14ac:dyDescent="0.3">
      <c r="C3163" s="177" t="str">
        <f>IFERROR(VLOOKUP(E3163,Data!T:U,2,FALSE),"")</f>
        <v/>
      </c>
    </row>
    <row r="3164" spans="3:3" x14ac:dyDescent="0.3">
      <c r="C3164" s="177" t="str">
        <f>IFERROR(VLOOKUP(E3164,Data!T:U,2,FALSE),"")</f>
        <v/>
      </c>
    </row>
    <row r="3165" spans="3:3" x14ac:dyDescent="0.3">
      <c r="C3165" s="177" t="str">
        <f>IFERROR(VLOOKUP(E3165,Data!T:U,2,FALSE),"")</f>
        <v/>
      </c>
    </row>
    <row r="3166" spans="3:3" x14ac:dyDescent="0.3">
      <c r="C3166" s="177" t="str">
        <f>IFERROR(VLOOKUP(E3166,Data!T:U,2,FALSE),"")</f>
        <v/>
      </c>
    </row>
    <row r="3167" spans="3:3" x14ac:dyDescent="0.3">
      <c r="C3167" s="177" t="str">
        <f>IFERROR(VLOOKUP(E3167,Data!T:U,2,FALSE),"")</f>
        <v/>
      </c>
    </row>
    <row r="3168" spans="3:3" x14ac:dyDescent="0.3">
      <c r="C3168" s="177" t="str">
        <f>IFERROR(VLOOKUP(E3168,Data!T:U,2,FALSE),"")</f>
        <v/>
      </c>
    </row>
    <row r="3169" spans="3:3" x14ac:dyDescent="0.3">
      <c r="C3169" s="177" t="str">
        <f>IFERROR(VLOOKUP(E3169,Data!T:U,2,FALSE),"")</f>
        <v/>
      </c>
    </row>
    <row r="3170" spans="3:3" x14ac:dyDescent="0.3">
      <c r="C3170" s="177" t="str">
        <f>IFERROR(VLOOKUP(E3170,Data!T:U,2,FALSE),"")</f>
        <v/>
      </c>
    </row>
    <row r="3171" spans="3:3" x14ac:dyDescent="0.3">
      <c r="C3171" s="177" t="str">
        <f>IFERROR(VLOOKUP(E3171,Data!T:U,2,FALSE),"")</f>
        <v/>
      </c>
    </row>
    <row r="3172" spans="3:3" x14ac:dyDescent="0.3">
      <c r="C3172" s="177" t="str">
        <f>IFERROR(VLOOKUP(E3172,Data!T:U,2,FALSE),"")</f>
        <v/>
      </c>
    </row>
    <row r="3173" spans="3:3" x14ac:dyDescent="0.3">
      <c r="C3173" s="177" t="str">
        <f>IFERROR(VLOOKUP(E3173,Data!T:U,2,FALSE),"")</f>
        <v/>
      </c>
    </row>
    <row r="3174" spans="3:3" x14ac:dyDescent="0.3">
      <c r="C3174" s="177" t="str">
        <f>IFERROR(VLOOKUP(E3174,Data!T:U,2,FALSE),"")</f>
        <v/>
      </c>
    </row>
    <row r="3175" spans="3:3" x14ac:dyDescent="0.3">
      <c r="C3175" s="177" t="str">
        <f>IFERROR(VLOOKUP(E3175,Data!T:U,2,FALSE),"")</f>
        <v/>
      </c>
    </row>
    <row r="3176" spans="3:3" x14ac:dyDescent="0.3">
      <c r="C3176" s="177" t="str">
        <f>IFERROR(VLOOKUP(E3176,Data!T:U,2,FALSE),"")</f>
        <v/>
      </c>
    </row>
    <row r="3177" spans="3:3" x14ac:dyDescent="0.3">
      <c r="C3177" s="177" t="str">
        <f>IFERROR(VLOOKUP(E3177,Data!T:U,2,FALSE),"")</f>
        <v/>
      </c>
    </row>
    <row r="3178" spans="3:3" x14ac:dyDescent="0.3">
      <c r="C3178" s="177" t="str">
        <f>IFERROR(VLOOKUP(E3178,Data!T:U,2,FALSE),"")</f>
        <v/>
      </c>
    </row>
    <row r="3179" spans="3:3" x14ac:dyDescent="0.3">
      <c r="C3179" s="177" t="str">
        <f>IFERROR(VLOOKUP(E3179,Data!T:U,2,FALSE),"")</f>
        <v/>
      </c>
    </row>
    <row r="3180" spans="3:3" x14ac:dyDescent="0.3">
      <c r="C3180" s="177" t="str">
        <f>IFERROR(VLOOKUP(E3180,Data!T:U,2,FALSE),"")</f>
        <v/>
      </c>
    </row>
    <row r="3181" spans="3:3" x14ac:dyDescent="0.3">
      <c r="C3181" s="177" t="str">
        <f>IFERROR(VLOOKUP(E3181,Data!T:U,2,FALSE),"")</f>
        <v/>
      </c>
    </row>
    <row r="3182" spans="3:3" x14ac:dyDescent="0.3">
      <c r="C3182" s="177" t="str">
        <f>IFERROR(VLOOKUP(E3182,Data!T:U,2,FALSE),"")</f>
        <v/>
      </c>
    </row>
    <row r="3183" spans="3:3" x14ac:dyDescent="0.3">
      <c r="C3183" s="177" t="str">
        <f>IFERROR(VLOOKUP(E3183,Data!T:U,2,FALSE),"")</f>
        <v/>
      </c>
    </row>
    <row r="3184" spans="3:3" x14ac:dyDescent="0.3">
      <c r="C3184" s="177" t="str">
        <f>IFERROR(VLOOKUP(E3184,Data!T:U,2,FALSE),"")</f>
        <v/>
      </c>
    </row>
    <row r="3185" spans="3:3" x14ac:dyDescent="0.3">
      <c r="C3185" s="177" t="str">
        <f>IFERROR(VLOOKUP(E3185,Data!T:U,2,FALSE),"")</f>
        <v/>
      </c>
    </row>
    <row r="3186" spans="3:3" x14ac:dyDescent="0.3">
      <c r="C3186" s="177" t="str">
        <f>IFERROR(VLOOKUP(E3186,Data!T:U,2,FALSE),"")</f>
        <v/>
      </c>
    </row>
    <row r="3187" spans="3:3" x14ac:dyDescent="0.3">
      <c r="C3187" s="177" t="str">
        <f>IFERROR(VLOOKUP(E3187,Data!T:U,2,FALSE),"")</f>
        <v/>
      </c>
    </row>
    <row r="3188" spans="3:3" x14ac:dyDescent="0.3">
      <c r="C3188" s="177" t="str">
        <f>IFERROR(VLOOKUP(E3188,Data!T:U,2,FALSE),"")</f>
        <v/>
      </c>
    </row>
    <row r="3189" spans="3:3" x14ac:dyDescent="0.3">
      <c r="C3189" s="177" t="str">
        <f>IFERROR(VLOOKUP(E3189,Data!T:U,2,FALSE),"")</f>
        <v/>
      </c>
    </row>
    <row r="3190" spans="3:3" x14ac:dyDescent="0.3">
      <c r="C3190" s="177" t="str">
        <f>IFERROR(VLOOKUP(E3190,Data!T:U,2,FALSE),"")</f>
        <v/>
      </c>
    </row>
    <row r="3191" spans="3:3" x14ac:dyDescent="0.3">
      <c r="C3191" s="177" t="str">
        <f>IFERROR(VLOOKUP(E3191,Data!T:U,2,FALSE),"")</f>
        <v/>
      </c>
    </row>
    <row r="3192" spans="3:3" x14ac:dyDescent="0.3">
      <c r="C3192" s="177" t="str">
        <f>IFERROR(VLOOKUP(E3192,Data!T:U,2,FALSE),"")</f>
        <v/>
      </c>
    </row>
    <row r="3193" spans="3:3" x14ac:dyDescent="0.3">
      <c r="C3193" s="177" t="str">
        <f>IFERROR(VLOOKUP(E3193,Data!T:U,2,FALSE),"")</f>
        <v/>
      </c>
    </row>
    <row r="3194" spans="3:3" x14ac:dyDescent="0.3">
      <c r="C3194" s="177" t="str">
        <f>IFERROR(VLOOKUP(E3194,Data!T:U,2,FALSE),"")</f>
        <v/>
      </c>
    </row>
    <row r="3195" spans="3:3" x14ac:dyDescent="0.3">
      <c r="C3195" s="177" t="str">
        <f>IFERROR(VLOOKUP(E3195,Data!T:U,2,FALSE),"")</f>
        <v/>
      </c>
    </row>
    <row r="3196" spans="3:3" x14ac:dyDescent="0.3">
      <c r="C3196" s="177" t="str">
        <f>IFERROR(VLOOKUP(E3196,Data!T:U,2,FALSE),"")</f>
        <v/>
      </c>
    </row>
    <row r="3197" spans="3:3" x14ac:dyDescent="0.3">
      <c r="C3197" s="177" t="str">
        <f>IFERROR(VLOOKUP(E3197,Data!T:U,2,FALSE),"")</f>
        <v/>
      </c>
    </row>
    <row r="3198" spans="3:3" x14ac:dyDescent="0.3">
      <c r="C3198" s="177" t="str">
        <f>IFERROR(VLOOKUP(E3198,Data!T:U,2,FALSE),"")</f>
        <v/>
      </c>
    </row>
    <row r="3199" spans="3:3" x14ac:dyDescent="0.3">
      <c r="C3199" s="177" t="str">
        <f>IFERROR(VLOOKUP(E3199,Data!T:U,2,FALSE),"")</f>
        <v/>
      </c>
    </row>
    <row r="3200" spans="3:3" x14ac:dyDescent="0.3">
      <c r="C3200" s="177" t="str">
        <f>IFERROR(VLOOKUP(E3200,Data!T:U,2,FALSE),"")</f>
        <v/>
      </c>
    </row>
    <row r="3201" spans="3:3" x14ac:dyDescent="0.3">
      <c r="C3201" s="177" t="str">
        <f>IFERROR(VLOOKUP(E3201,Data!T:U,2,FALSE),"")</f>
        <v/>
      </c>
    </row>
    <row r="3202" spans="3:3" x14ac:dyDescent="0.3">
      <c r="C3202" s="177" t="str">
        <f>IFERROR(VLOOKUP(E3202,Data!T:U,2,FALSE),"")</f>
        <v/>
      </c>
    </row>
    <row r="3203" spans="3:3" x14ac:dyDescent="0.3">
      <c r="C3203" s="177" t="str">
        <f>IFERROR(VLOOKUP(E3203,Data!T:U,2,FALSE),"")</f>
        <v/>
      </c>
    </row>
    <row r="3204" spans="3:3" x14ac:dyDescent="0.3">
      <c r="C3204" s="177" t="str">
        <f>IFERROR(VLOOKUP(E3204,Data!T:U,2,FALSE),"")</f>
        <v/>
      </c>
    </row>
    <row r="3205" spans="3:3" x14ac:dyDescent="0.3">
      <c r="C3205" s="177" t="str">
        <f>IFERROR(VLOOKUP(E3205,Data!T:U,2,FALSE),"")</f>
        <v/>
      </c>
    </row>
    <row r="3206" spans="3:3" x14ac:dyDescent="0.3">
      <c r="C3206" s="177" t="str">
        <f>IFERROR(VLOOKUP(E3206,Data!T:U,2,FALSE),"")</f>
        <v/>
      </c>
    </row>
    <row r="3207" spans="3:3" x14ac:dyDescent="0.3">
      <c r="C3207" s="177" t="str">
        <f>IFERROR(VLOOKUP(E3207,Data!T:U,2,FALSE),"")</f>
        <v/>
      </c>
    </row>
    <row r="3208" spans="3:3" x14ac:dyDescent="0.3">
      <c r="C3208" s="177" t="str">
        <f>IFERROR(VLOOKUP(E3208,Data!T:U,2,FALSE),"")</f>
        <v/>
      </c>
    </row>
    <row r="3209" spans="3:3" x14ac:dyDescent="0.3">
      <c r="C3209" s="177" t="str">
        <f>IFERROR(VLOOKUP(E3209,Data!T:U,2,FALSE),"")</f>
        <v/>
      </c>
    </row>
    <row r="3210" spans="3:3" x14ac:dyDescent="0.3">
      <c r="C3210" s="177" t="str">
        <f>IFERROR(VLOOKUP(E3210,Data!T:U,2,FALSE),"")</f>
        <v/>
      </c>
    </row>
    <row r="3211" spans="3:3" x14ac:dyDescent="0.3">
      <c r="C3211" s="177" t="str">
        <f>IFERROR(VLOOKUP(E3211,Data!T:U,2,FALSE),"")</f>
        <v/>
      </c>
    </row>
    <row r="3212" spans="3:3" x14ac:dyDescent="0.3">
      <c r="C3212" s="177" t="str">
        <f>IFERROR(VLOOKUP(E3212,Data!T:U,2,FALSE),"")</f>
        <v/>
      </c>
    </row>
    <row r="3213" spans="3:3" x14ac:dyDescent="0.3">
      <c r="C3213" s="177" t="str">
        <f>IFERROR(VLOOKUP(E3213,Data!T:U,2,FALSE),"")</f>
        <v/>
      </c>
    </row>
    <row r="3214" spans="3:3" x14ac:dyDescent="0.3">
      <c r="C3214" s="177" t="str">
        <f>IFERROR(VLOOKUP(E3214,Data!T:U,2,FALSE),"")</f>
        <v/>
      </c>
    </row>
    <row r="3215" spans="3:3" x14ac:dyDescent="0.3">
      <c r="C3215" s="177" t="str">
        <f>IFERROR(VLOOKUP(E3215,Data!T:U,2,FALSE),"")</f>
        <v/>
      </c>
    </row>
    <row r="3216" spans="3:3" x14ac:dyDescent="0.3">
      <c r="C3216" s="177" t="str">
        <f>IFERROR(VLOOKUP(E3216,Data!T:U,2,FALSE),"")</f>
        <v/>
      </c>
    </row>
    <row r="3217" spans="3:3" x14ac:dyDescent="0.3">
      <c r="C3217" s="177" t="str">
        <f>IFERROR(VLOOKUP(E3217,Data!T:U,2,FALSE),"")</f>
        <v/>
      </c>
    </row>
    <row r="3218" spans="3:3" x14ac:dyDescent="0.3">
      <c r="C3218" s="177" t="str">
        <f>IFERROR(VLOOKUP(E3218,Data!T:U,2,FALSE),"")</f>
        <v/>
      </c>
    </row>
    <row r="3219" spans="3:3" x14ac:dyDescent="0.3">
      <c r="C3219" s="177" t="str">
        <f>IFERROR(VLOOKUP(E3219,Data!T:U,2,FALSE),"")</f>
        <v/>
      </c>
    </row>
    <row r="3220" spans="3:3" x14ac:dyDescent="0.3">
      <c r="C3220" s="177" t="str">
        <f>IFERROR(VLOOKUP(E3220,Data!T:U,2,FALSE),"")</f>
        <v/>
      </c>
    </row>
    <row r="3221" spans="3:3" x14ac:dyDescent="0.3">
      <c r="C3221" s="177" t="str">
        <f>IFERROR(VLOOKUP(E3221,Data!T:U,2,FALSE),"")</f>
        <v/>
      </c>
    </row>
    <row r="3222" spans="3:3" x14ac:dyDescent="0.3">
      <c r="C3222" s="177" t="str">
        <f>IFERROR(VLOOKUP(E3222,Data!T:U,2,FALSE),"")</f>
        <v/>
      </c>
    </row>
    <row r="3223" spans="3:3" x14ac:dyDescent="0.3">
      <c r="C3223" s="177" t="str">
        <f>IFERROR(VLOOKUP(E3223,Data!T:U,2,FALSE),"")</f>
        <v/>
      </c>
    </row>
    <row r="3224" spans="3:3" x14ac:dyDescent="0.3">
      <c r="C3224" s="177" t="str">
        <f>IFERROR(VLOOKUP(E3224,Data!T:U,2,FALSE),"")</f>
        <v/>
      </c>
    </row>
    <row r="3225" spans="3:3" x14ac:dyDescent="0.3">
      <c r="C3225" s="177" t="str">
        <f>IFERROR(VLOOKUP(E3225,Data!T:U,2,FALSE),"")</f>
        <v/>
      </c>
    </row>
    <row r="3226" spans="3:3" x14ac:dyDescent="0.3">
      <c r="C3226" s="177" t="str">
        <f>IFERROR(VLOOKUP(E3226,Data!T:U,2,FALSE),"")</f>
        <v/>
      </c>
    </row>
    <row r="3227" spans="3:3" x14ac:dyDescent="0.3">
      <c r="C3227" s="177" t="str">
        <f>IFERROR(VLOOKUP(E3227,Data!T:U,2,FALSE),"")</f>
        <v/>
      </c>
    </row>
    <row r="3228" spans="3:3" x14ac:dyDescent="0.3">
      <c r="C3228" s="177" t="str">
        <f>IFERROR(VLOOKUP(E3228,Data!T:U,2,FALSE),"")</f>
        <v/>
      </c>
    </row>
    <row r="3229" spans="3:3" x14ac:dyDescent="0.3">
      <c r="C3229" s="177" t="str">
        <f>IFERROR(VLOOKUP(E3229,Data!T:U,2,FALSE),"")</f>
        <v/>
      </c>
    </row>
    <row r="3230" spans="3:3" x14ac:dyDescent="0.3">
      <c r="C3230" s="177" t="str">
        <f>IFERROR(VLOOKUP(E3230,Data!T:U,2,FALSE),"")</f>
        <v/>
      </c>
    </row>
    <row r="3231" spans="3:3" x14ac:dyDescent="0.3">
      <c r="C3231" s="177" t="str">
        <f>IFERROR(VLOOKUP(E3231,Data!T:U,2,FALSE),"")</f>
        <v/>
      </c>
    </row>
    <row r="3232" spans="3:3" x14ac:dyDescent="0.3">
      <c r="C3232" s="177" t="str">
        <f>IFERROR(VLOOKUP(E3232,Data!T:U,2,FALSE),"")</f>
        <v/>
      </c>
    </row>
    <row r="3233" spans="3:3" x14ac:dyDescent="0.3">
      <c r="C3233" s="177" t="str">
        <f>IFERROR(VLOOKUP(E3233,Data!T:U,2,FALSE),"")</f>
        <v/>
      </c>
    </row>
    <row r="3234" spans="3:3" x14ac:dyDescent="0.3">
      <c r="C3234" s="177" t="str">
        <f>IFERROR(VLOOKUP(E3234,Data!T:U,2,FALSE),"")</f>
        <v/>
      </c>
    </row>
    <row r="3235" spans="3:3" x14ac:dyDescent="0.3">
      <c r="C3235" s="177" t="str">
        <f>IFERROR(VLOOKUP(E3235,Data!T:U,2,FALSE),"")</f>
        <v/>
      </c>
    </row>
    <row r="3236" spans="3:3" x14ac:dyDescent="0.3">
      <c r="C3236" s="177" t="str">
        <f>IFERROR(VLOOKUP(E3236,Data!T:U,2,FALSE),"")</f>
        <v/>
      </c>
    </row>
    <row r="3237" spans="3:3" x14ac:dyDescent="0.3">
      <c r="C3237" s="177" t="str">
        <f>IFERROR(VLOOKUP(E3237,Data!T:U,2,FALSE),"")</f>
        <v/>
      </c>
    </row>
    <row r="3238" spans="3:3" x14ac:dyDescent="0.3">
      <c r="C3238" s="177" t="str">
        <f>IFERROR(VLOOKUP(E3238,Data!T:U,2,FALSE),"")</f>
        <v/>
      </c>
    </row>
    <row r="3239" spans="3:3" x14ac:dyDescent="0.3">
      <c r="C3239" s="177" t="str">
        <f>IFERROR(VLOOKUP(E3239,Data!T:U,2,FALSE),"")</f>
        <v/>
      </c>
    </row>
    <row r="3240" spans="3:3" x14ac:dyDescent="0.3">
      <c r="C3240" s="177" t="str">
        <f>IFERROR(VLOOKUP(E3240,Data!T:U,2,FALSE),"")</f>
        <v/>
      </c>
    </row>
    <row r="3241" spans="3:3" x14ac:dyDescent="0.3">
      <c r="C3241" s="177" t="str">
        <f>IFERROR(VLOOKUP(E3241,Data!T:U,2,FALSE),"")</f>
        <v/>
      </c>
    </row>
    <row r="3242" spans="3:3" x14ac:dyDescent="0.3">
      <c r="C3242" s="177" t="str">
        <f>IFERROR(VLOOKUP(E3242,Data!T:U,2,FALSE),"")</f>
        <v/>
      </c>
    </row>
    <row r="3243" spans="3:3" x14ac:dyDescent="0.3">
      <c r="C3243" s="177" t="str">
        <f>IFERROR(VLOOKUP(E3243,Data!T:U,2,FALSE),"")</f>
        <v/>
      </c>
    </row>
    <row r="3244" spans="3:3" x14ac:dyDescent="0.3">
      <c r="C3244" s="177" t="str">
        <f>IFERROR(VLOOKUP(E3244,Data!T:U,2,FALSE),"")</f>
        <v/>
      </c>
    </row>
    <row r="3245" spans="3:3" x14ac:dyDescent="0.3">
      <c r="C3245" s="177" t="str">
        <f>IFERROR(VLOOKUP(E3245,Data!T:U,2,FALSE),"")</f>
        <v/>
      </c>
    </row>
    <row r="3246" spans="3:3" x14ac:dyDescent="0.3">
      <c r="C3246" s="177" t="str">
        <f>IFERROR(VLOOKUP(E3246,Data!T:U,2,FALSE),"")</f>
        <v/>
      </c>
    </row>
    <row r="3247" spans="3:3" x14ac:dyDescent="0.3">
      <c r="C3247" s="177" t="str">
        <f>IFERROR(VLOOKUP(E3247,Data!T:U,2,FALSE),"")</f>
        <v/>
      </c>
    </row>
    <row r="3248" spans="3:3" x14ac:dyDescent="0.3">
      <c r="C3248" s="177" t="str">
        <f>IFERROR(VLOOKUP(E3248,Data!T:U,2,FALSE),"")</f>
        <v/>
      </c>
    </row>
    <row r="3249" spans="3:3" x14ac:dyDescent="0.3">
      <c r="C3249" s="177" t="str">
        <f>IFERROR(VLOOKUP(E3249,Data!T:U,2,FALSE),"")</f>
        <v/>
      </c>
    </row>
    <row r="3250" spans="3:3" x14ac:dyDescent="0.3">
      <c r="C3250" s="177" t="str">
        <f>IFERROR(VLOOKUP(E3250,Data!T:U,2,FALSE),"")</f>
        <v/>
      </c>
    </row>
    <row r="3251" spans="3:3" x14ac:dyDescent="0.3">
      <c r="C3251" s="177" t="str">
        <f>IFERROR(VLOOKUP(E3251,Data!T:U,2,FALSE),"")</f>
        <v/>
      </c>
    </row>
    <row r="3252" spans="3:3" x14ac:dyDescent="0.3">
      <c r="C3252" s="177" t="str">
        <f>IFERROR(VLOOKUP(E3252,Data!T:U,2,FALSE),"")</f>
        <v/>
      </c>
    </row>
    <row r="3253" spans="3:3" x14ac:dyDescent="0.3">
      <c r="C3253" s="177" t="str">
        <f>IFERROR(VLOOKUP(E3253,Data!T:U,2,FALSE),"")</f>
        <v/>
      </c>
    </row>
    <row r="3254" spans="3:3" x14ac:dyDescent="0.3">
      <c r="C3254" s="177" t="str">
        <f>IFERROR(VLOOKUP(E3254,Data!T:U,2,FALSE),"")</f>
        <v/>
      </c>
    </row>
    <row r="3255" spans="3:3" x14ac:dyDescent="0.3">
      <c r="C3255" s="177" t="str">
        <f>IFERROR(VLOOKUP(E3255,Data!T:U,2,FALSE),"")</f>
        <v/>
      </c>
    </row>
    <row r="3256" spans="3:3" x14ac:dyDescent="0.3">
      <c r="C3256" s="177" t="str">
        <f>IFERROR(VLOOKUP(E3256,Data!T:U,2,FALSE),"")</f>
        <v/>
      </c>
    </row>
    <row r="3257" spans="3:3" x14ac:dyDescent="0.3">
      <c r="C3257" s="177" t="str">
        <f>IFERROR(VLOOKUP(E3257,Data!T:U,2,FALSE),"")</f>
        <v/>
      </c>
    </row>
    <row r="3258" spans="3:3" x14ac:dyDescent="0.3">
      <c r="C3258" s="177" t="str">
        <f>IFERROR(VLOOKUP(E3258,Data!T:U,2,FALSE),"")</f>
        <v/>
      </c>
    </row>
    <row r="3259" spans="3:3" x14ac:dyDescent="0.3">
      <c r="C3259" s="177" t="str">
        <f>IFERROR(VLOOKUP(E3259,Data!T:U,2,FALSE),"")</f>
        <v/>
      </c>
    </row>
    <row r="3260" spans="3:3" x14ac:dyDescent="0.3">
      <c r="C3260" s="177" t="str">
        <f>IFERROR(VLOOKUP(E3260,Data!T:U,2,FALSE),"")</f>
        <v/>
      </c>
    </row>
    <row r="3261" spans="3:3" x14ac:dyDescent="0.3">
      <c r="C3261" s="177" t="str">
        <f>IFERROR(VLOOKUP(E3261,Data!T:U,2,FALSE),"")</f>
        <v/>
      </c>
    </row>
    <row r="3262" spans="3:3" x14ac:dyDescent="0.3">
      <c r="C3262" s="177" t="str">
        <f>IFERROR(VLOOKUP(E3262,Data!T:U,2,FALSE),"")</f>
        <v/>
      </c>
    </row>
    <row r="3263" spans="3:3" x14ac:dyDescent="0.3">
      <c r="C3263" s="177" t="str">
        <f>IFERROR(VLOOKUP(E3263,Data!T:U,2,FALSE),"")</f>
        <v/>
      </c>
    </row>
    <row r="3264" spans="3:3" x14ac:dyDescent="0.3">
      <c r="C3264" s="177" t="str">
        <f>IFERROR(VLOOKUP(E3264,Data!T:U,2,FALSE),"")</f>
        <v/>
      </c>
    </row>
    <row r="3265" spans="3:3" x14ac:dyDescent="0.3">
      <c r="C3265" s="177" t="str">
        <f>IFERROR(VLOOKUP(E3265,Data!T:U,2,FALSE),"")</f>
        <v/>
      </c>
    </row>
    <row r="3266" spans="3:3" x14ac:dyDescent="0.3">
      <c r="C3266" s="177" t="str">
        <f>IFERROR(VLOOKUP(E3266,Data!T:U,2,FALSE),"")</f>
        <v/>
      </c>
    </row>
    <row r="3267" spans="3:3" x14ac:dyDescent="0.3">
      <c r="C3267" s="177" t="str">
        <f>IFERROR(VLOOKUP(E3267,Data!T:U,2,FALSE),"")</f>
        <v/>
      </c>
    </row>
    <row r="3268" spans="3:3" x14ac:dyDescent="0.3">
      <c r="C3268" s="177" t="str">
        <f>IFERROR(VLOOKUP(E3268,Data!T:U,2,FALSE),"")</f>
        <v/>
      </c>
    </row>
    <row r="3269" spans="3:3" x14ac:dyDescent="0.3">
      <c r="C3269" s="177" t="str">
        <f>IFERROR(VLOOKUP(E3269,Data!T:U,2,FALSE),"")</f>
        <v/>
      </c>
    </row>
    <row r="3270" spans="3:3" x14ac:dyDescent="0.3">
      <c r="C3270" s="177" t="str">
        <f>IFERROR(VLOOKUP(E3270,Data!T:U,2,FALSE),"")</f>
        <v/>
      </c>
    </row>
    <row r="3271" spans="3:3" x14ac:dyDescent="0.3">
      <c r="C3271" s="177" t="str">
        <f>IFERROR(VLOOKUP(E3271,Data!T:U,2,FALSE),"")</f>
        <v/>
      </c>
    </row>
    <row r="3272" spans="3:3" x14ac:dyDescent="0.3">
      <c r="C3272" s="177" t="str">
        <f>IFERROR(VLOOKUP(E3272,Data!T:U,2,FALSE),"")</f>
        <v/>
      </c>
    </row>
    <row r="3273" spans="3:3" x14ac:dyDescent="0.3">
      <c r="C3273" s="177" t="str">
        <f>IFERROR(VLOOKUP(E3273,Data!T:U,2,FALSE),"")</f>
        <v/>
      </c>
    </row>
    <row r="3274" spans="3:3" x14ac:dyDescent="0.3">
      <c r="C3274" s="177" t="str">
        <f>IFERROR(VLOOKUP(E3274,Data!T:U,2,FALSE),"")</f>
        <v/>
      </c>
    </row>
    <row r="3275" spans="3:3" x14ac:dyDescent="0.3">
      <c r="C3275" s="177" t="str">
        <f>IFERROR(VLOOKUP(E3275,Data!T:U,2,FALSE),"")</f>
        <v/>
      </c>
    </row>
    <row r="3276" spans="3:3" x14ac:dyDescent="0.3">
      <c r="C3276" s="177" t="str">
        <f>IFERROR(VLOOKUP(E3276,Data!T:U,2,FALSE),"")</f>
        <v/>
      </c>
    </row>
    <row r="3277" spans="3:3" x14ac:dyDescent="0.3">
      <c r="C3277" s="177" t="str">
        <f>IFERROR(VLOOKUP(E3277,Data!T:U,2,FALSE),"")</f>
        <v/>
      </c>
    </row>
    <row r="3278" spans="3:3" x14ac:dyDescent="0.3">
      <c r="C3278" s="177" t="str">
        <f>IFERROR(VLOOKUP(E3278,Data!T:U,2,FALSE),"")</f>
        <v/>
      </c>
    </row>
    <row r="3279" spans="3:3" x14ac:dyDescent="0.3">
      <c r="C3279" s="177" t="str">
        <f>IFERROR(VLOOKUP(E3279,Data!T:U,2,FALSE),"")</f>
        <v/>
      </c>
    </row>
    <row r="3280" spans="3:3" x14ac:dyDescent="0.3">
      <c r="C3280" s="177" t="str">
        <f>IFERROR(VLOOKUP(E3280,Data!T:U,2,FALSE),"")</f>
        <v/>
      </c>
    </row>
    <row r="3281" spans="3:3" x14ac:dyDescent="0.3">
      <c r="C3281" s="177" t="str">
        <f>IFERROR(VLOOKUP(E3281,Data!T:U,2,FALSE),"")</f>
        <v/>
      </c>
    </row>
    <row r="3282" spans="3:3" x14ac:dyDescent="0.3">
      <c r="C3282" s="177" t="str">
        <f>IFERROR(VLOOKUP(E3282,Data!T:U,2,FALSE),"")</f>
        <v/>
      </c>
    </row>
    <row r="3283" spans="3:3" x14ac:dyDescent="0.3">
      <c r="C3283" s="177" t="str">
        <f>IFERROR(VLOOKUP(E3283,Data!T:U,2,FALSE),"")</f>
        <v/>
      </c>
    </row>
    <row r="3284" spans="3:3" x14ac:dyDescent="0.3">
      <c r="C3284" s="177" t="str">
        <f>IFERROR(VLOOKUP(E3284,Data!T:U,2,FALSE),"")</f>
        <v/>
      </c>
    </row>
    <row r="3285" spans="3:3" x14ac:dyDescent="0.3">
      <c r="C3285" s="177" t="str">
        <f>IFERROR(VLOOKUP(E3285,Data!T:U,2,FALSE),"")</f>
        <v/>
      </c>
    </row>
    <row r="3286" spans="3:3" x14ac:dyDescent="0.3">
      <c r="C3286" s="177" t="str">
        <f>IFERROR(VLOOKUP(E3286,Data!T:U,2,FALSE),"")</f>
        <v/>
      </c>
    </row>
    <row r="3287" spans="3:3" x14ac:dyDescent="0.3">
      <c r="C3287" s="177" t="str">
        <f>IFERROR(VLOOKUP(E3287,Data!T:U,2,FALSE),"")</f>
        <v/>
      </c>
    </row>
    <row r="3288" spans="3:3" x14ac:dyDescent="0.3">
      <c r="C3288" s="177" t="str">
        <f>IFERROR(VLOOKUP(E3288,Data!T:U,2,FALSE),"")</f>
        <v/>
      </c>
    </row>
    <row r="3289" spans="3:3" x14ac:dyDescent="0.3">
      <c r="C3289" s="177" t="str">
        <f>IFERROR(VLOOKUP(E3289,Data!T:U,2,FALSE),"")</f>
        <v/>
      </c>
    </row>
    <row r="3290" spans="3:3" x14ac:dyDescent="0.3">
      <c r="C3290" s="177" t="str">
        <f>IFERROR(VLOOKUP(E3290,Data!T:U,2,FALSE),"")</f>
        <v/>
      </c>
    </row>
    <row r="3291" spans="3:3" x14ac:dyDescent="0.3">
      <c r="C3291" s="177" t="str">
        <f>IFERROR(VLOOKUP(E3291,Data!T:U,2,FALSE),"")</f>
        <v/>
      </c>
    </row>
    <row r="3292" spans="3:3" x14ac:dyDescent="0.3">
      <c r="C3292" s="177" t="str">
        <f>IFERROR(VLOOKUP(E3292,Data!T:U,2,FALSE),"")</f>
        <v/>
      </c>
    </row>
    <row r="3293" spans="3:3" x14ac:dyDescent="0.3">
      <c r="C3293" s="177" t="str">
        <f>IFERROR(VLOOKUP(E3293,Data!T:U,2,FALSE),"")</f>
        <v/>
      </c>
    </row>
    <row r="3294" spans="3:3" x14ac:dyDescent="0.3">
      <c r="C3294" s="177" t="str">
        <f>IFERROR(VLOOKUP(E3294,Data!T:U,2,FALSE),"")</f>
        <v/>
      </c>
    </row>
    <row r="3295" spans="3:3" x14ac:dyDescent="0.3">
      <c r="C3295" s="177" t="str">
        <f>IFERROR(VLOOKUP(E3295,Data!T:U,2,FALSE),"")</f>
        <v/>
      </c>
    </row>
    <row r="3296" spans="3:3" x14ac:dyDescent="0.3">
      <c r="C3296" s="177" t="str">
        <f>IFERROR(VLOOKUP(E3296,Data!T:U,2,FALSE),"")</f>
        <v/>
      </c>
    </row>
    <row r="3297" spans="3:3" x14ac:dyDescent="0.3">
      <c r="C3297" s="177" t="str">
        <f>IFERROR(VLOOKUP(E3297,Data!T:U,2,FALSE),"")</f>
        <v/>
      </c>
    </row>
    <row r="3298" spans="3:3" x14ac:dyDescent="0.3">
      <c r="C3298" s="177" t="str">
        <f>IFERROR(VLOOKUP(E3298,Data!T:U,2,FALSE),"")</f>
        <v/>
      </c>
    </row>
    <row r="3299" spans="3:3" x14ac:dyDescent="0.3">
      <c r="C3299" s="177" t="str">
        <f>IFERROR(VLOOKUP(E3299,Data!T:U,2,FALSE),"")</f>
        <v/>
      </c>
    </row>
    <row r="3300" spans="3:3" x14ac:dyDescent="0.3">
      <c r="C3300" s="177" t="str">
        <f>IFERROR(VLOOKUP(E3300,Data!T:U,2,FALSE),"")</f>
        <v/>
      </c>
    </row>
    <row r="3301" spans="3:3" x14ac:dyDescent="0.3">
      <c r="C3301" s="177" t="str">
        <f>IFERROR(VLOOKUP(E3301,Data!T:U,2,FALSE),"")</f>
        <v/>
      </c>
    </row>
    <row r="3302" spans="3:3" x14ac:dyDescent="0.3">
      <c r="C3302" s="177" t="str">
        <f>IFERROR(VLOOKUP(E3302,Data!T:U,2,FALSE),"")</f>
        <v/>
      </c>
    </row>
    <row r="3303" spans="3:3" x14ac:dyDescent="0.3">
      <c r="C3303" s="177" t="str">
        <f>IFERROR(VLOOKUP(E3303,Data!T:U,2,FALSE),"")</f>
        <v/>
      </c>
    </row>
    <row r="3304" spans="3:3" x14ac:dyDescent="0.3">
      <c r="C3304" s="177" t="str">
        <f>IFERROR(VLOOKUP(E3304,Data!T:U,2,FALSE),"")</f>
        <v/>
      </c>
    </row>
    <row r="3305" spans="3:3" x14ac:dyDescent="0.3">
      <c r="C3305" s="177" t="str">
        <f>IFERROR(VLOOKUP(E3305,Data!T:U,2,FALSE),"")</f>
        <v/>
      </c>
    </row>
    <row r="3306" spans="3:3" x14ac:dyDescent="0.3">
      <c r="C3306" s="177" t="str">
        <f>IFERROR(VLOOKUP(E3306,Data!T:U,2,FALSE),"")</f>
        <v/>
      </c>
    </row>
    <row r="3307" spans="3:3" x14ac:dyDescent="0.3">
      <c r="C3307" s="177" t="str">
        <f>IFERROR(VLOOKUP(E3307,Data!T:U,2,FALSE),"")</f>
        <v/>
      </c>
    </row>
    <row r="3308" spans="3:3" x14ac:dyDescent="0.3">
      <c r="C3308" s="177" t="str">
        <f>IFERROR(VLOOKUP(E3308,Data!T:U,2,FALSE),"")</f>
        <v/>
      </c>
    </row>
    <row r="3309" spans="3:3" x14ac:dyDescent="0.3">
      <c r="C3309" s="177" t="str">
        <f>IFERROR(VLOOKUP(E3309,Data!T:U,2,FALSE),"")</f>
        <v/>
      </c>
    </row>
    <row r="3310" spans="3:3" x14ac:dyDescent="0.3">
      <c r="C3310" s="177" t="str">
        <f>IFERROR(VLOOKUP(E3310,Data!T:U,2,FALSE),"")</f>
        <v/>
      </c>
    </row>
    <row r="3311" spans="3:3" x14ac:dyDescent="0.3">
      <c r="C3311" s="177" t="str">
        <f>IFERROR(VLOOKUP(E3311,Data!T:U,2,FALSE),"")</f>
        <v/>
      </c>
    </row>
    <row r="3312" spans="3:3" x14ac:dyDescent="0.3">
      <c r="C3312" s="177" t="str">
        <f>IFERROR(VLOOKUP(E3312,Data!T:U,2,FALSE),"")</f>
        <v/>
      </c>
    </row>
    <row r="3313" spans="3:3" x14ac:dyDescent="0.3">
      <c r="C3313" s="177" t="str">
        <f>IFERROR(VLOOKUP(E3313,Data!T:U,2,FALSE),"")</f>
        <v/>
      </c>
    </row>
    <row r="3314" spans="3:3" x14ac:dyDescent="0.3">
      <c r="C3314" s="177" t="str">
        <f>IFERROR(VLOOKUP(E3314,Data!T:U,2,FALSE),"")</f>
        <v/>
      </c>
    </row>
    <row r="3315" spans="3:3" x14ac:dyDescent="0.3">
      <c r="C3315" s="177" t="str">
        <f>IFERROR(VLOOKUP(E3315,Data!T:U,2,FALSE),"")</f>
        <v/>
      </c>
    </row>
    <row r="3316" spans="3:3" x14ac:dyDescent="0.3">
      <c r="C3316" s="177" t="str">
        <f>IFERROR(VLOOKUP(E3316,Data!T:U,2,FALSE),"")</f>
        <v/>
      </c>
    </row>
    <row r="3317" spans="3:3" x14ac:dyDescent="0.3">
      <c r="C3317" s="177" t="str">
        <f>IFERROR(VLOOKUP(E3317,Data!T:U,2,FALSE),"")</f>
        <v/>
      </c>
    </row>
    <row r="3318" spans="3:3" x14ac:dyDescent="0.3">
      <c r="C3318" s="177" t="str">
        <f>IFERROR(VLOOKUP(E3318,Data!T:U,2,FALSE),"")</f>
        <v/>
      </c>
    </row>
    <row r="3319" spans="3:3" x14ac:dyDescent="0.3">
      <c r="C3319" s="177" t="str">
        <f>IFERROR(VLOOKUP(E3319,Data!T:U,2,FALSE),"")</f>
        <v/>
      </c>
    </row>
    <row r="3320" spans="3:3" x14ac:dyDescent="0.3">
      <c r="C3320" s="177" t="str">
        <f>IFERROR(VLOOKUP(E3320,Data!T:U,2,FALSE),"")</f>
        <v/>
      </c>
    </row>
    <row r="3321" spans="3:3" x14ac:dyDescent="0.3">
      <c r="C3321" s="177" t="str">
        <f>IFERROR(VLOOKUP(E3321,Data!T:U,2,FALSE),"")</f>
        <v/>
      </c>
    </row>
    <row r="3322" spans="3:3" x14ac:dyDescent="0.3">
      <c r="C3322" s="177" t="str">
        <f>IFERROR(VLOOKUP(E3322,Data!T:U,2,FALSE),"")</f>
        <v/>
      </c>
    </row>
    <row r="3323" spans="3:3" x14ac:dyDescent="0.3">
      <c r="C3323" s="177" t="str">
        <f>IFERROR(VLOOKUP(E3323,Data!T:U,2,FALSE),"")</f>
        <v/>
      </c>
    </row>
    <row r="3324" spans="3:3" x14ac:dyDescent="0.3">
      <c r="C3324" s="177" t="str">
        <f>IFERROR(VLOOKUP(E3324,Data!T:U,2,FALSE),"")</f>
        <v/>
      </c>
    </row>
    <row r="3325" spans="3:3" x14ac:dyDescent="0.3">
      <c r="C3325" s="177" t="str">
        <f>IFERROR(VLOOKUP(E3325,Data!T:U,2,FALSE),"")</f>
        <v/>
      </c>
    </row>
    <row r="3326" spans="3:3" x14ac:dyDescent="0.3">
      <c r="C3326" s="177" t="str">
        <f>IFERROR(VLOOKUP(E3326,Data!T:U,2,FALSE),"")</f>
        <v/>
      </c>
    </row>
    <row r="3327" spans="3:3" x14ac:dyDescent="0.3">
      <c r="C3327" s="177" t="str">
        <f>IFERROR(VLOOKUP(E3327,Data!T:U,2,FALSE),"")</f>
        <v/>
      </c>
    </row>
    <row r="3328" spans="3:3" x14ac:dyDescent="0.3">
      <c r="C3328" s="177" t="str">
        <f>IFERROR(VLOOKUP(E3328,Data!T:U,2,FALSE),"")</f>
        <v/>
      </c>
    </row>
    <row r="3329" spans="3:3" x14ac:dyDescent="0.3">
      <c r="C3329" s="177" t="str">
        <f>IFERROR(VLOOKUP(E3329,Data!T:U,2,FALSE),"")</f>
        <v/>
      </c>
    </row>
    <row r="3330" spans="3:3" x14ac:dyDescent="0.3">
      <c r="C3330" s="177" t="str">
        <f>IFERROR(VLOOKUP(E3330,Data!T:U,2,FALSE),"")</f>
        <v/>
      </c>
    </row>
    <row r="3331" spans="3:3" x14ac:dyDescent="0.3">
      <c r="C3331" s="177" t="str">
        <f>IFERROR(VLOOKUP(E3331,Data!T:U,2,FALSE),"")</f>
        <v/>
      </c>
    </row>
    <row r="3332" spans="3:3" x14ac:dyDescent="0.3">
      <c r="C3332" s="177" t="str">
        <f>IFERROR(VLOOKUP(E3332,Data!T:U,2,FALSE),"")</f>
        <v/>
      </c>
    </row>
    <row r="3333" spans="3:3" x14ac:dyDescent="0.3">
      <c r="C3333" s="177" t="str">
        <f>IFERROR(VLOOKUP(E3333,Data!T:U,2,FALSE),"")</f>
        <v/>
      </c>
    </row>
    <row r="3334" spans="3:3" x14ac:dyDescent="0.3">
      <c r="C3334" s="177" t="str">
        <f>IFERROR(VLOOKUP(E3334,Data!T:U,2,FALSE),"")</f>
        <v/>
      </c>
    </row>
    <row r="3335" spans="3:3" x14ac:dyDescent="0.3">
      <c r="C3335" s="177" t="str">
        <f>IFERROR(VLOOKUP(E3335,Data!T:U,2,FALSE),"")</f>
        <v/>
      </c>
    </row>
    <row r="3336" spans="3:3" x14ac:dyDescent="0.3">
      <c r="C3336" s="177" t="str">
        <f>IFERROR(VLOOKUP(E3336,Data!T:U,2,FALSE),"")</f>
        <v/>
      </c>
    </row>
    <row r="3337" spans="3:3" x14ac:dyDescent="0.3">
      <c r="C3337" s="177" t="str">
        <f>IFERROR(VLOOKUP(E3337,Data!T:U,2,FALSE),"")</f>
        <v/>
      </c>
    </row>
    <row r="3338" spans="3:3" x14ac:dyDescent="0.3">
      <c r="C3338" s="177" t="str">
        <f>IFERROR(VLOOKUP(E3338,Data!T:U,2,FALSE),"")</f>
        <v/>
      </c>
    </row>
    <row r="3339" spans="3:3" x14ac:dyDescent="0.3">
      <c r="C3339" s="177" t="str">
        <f>IFERROR(VLOOKUP(E3339,Data!T:U,2,FALSE),"")</f>
        <v/>
      </c>
    </row>
    <row r="3340" spans="3:3" x14ac:dyDescent="0.3">
      <c r="C3340" s="177" t="str">
        <f>IFERROR(VLOOKUP(E3340,Data!T:U,2,FALSE),"")</f>
        <v/>
      </c>
    </row>
    <row r="3341" spans="3:3" x14ac:dyDescent="0.3">
      <c r="C3341" s="177" t="str">
        <f>IFERROR(VLOOKUP(E3341,Data!T:U,2,FALSE),"")</f>
        <v/>
      </c>
    </row>
    <row r="3342" spans="3:3" x14ac:dyDescent="0.3">
      <c r="C3342" s="177" t="str">
        <f>IFERROR(VLOOKUP(E3342,Data!T:U,2,FALSE),"")</f>
        <v/>
      </c>
    </row>
    <row r="3343" spans="3:3" x14ac:dyDescent="0.3">
      <c r="C3343" s="177" t="str">
        <f>IFERROR(VLOOKUP(E3343,Data!T:U,2,FALSE),"")</f>
        <v/>
      </c>
    </row>
    <row r="3344" spans="3:3" x14ac:dyDescent="0.3">
      <c r="C3344" s="177" t="str">
        <f>IFERROR(VLOOKUP(E3344,Data!T:U,2,FALSE),"")</f>
        <v/>
      </c>
    </row>
    <row r="3345" spans="3:3" x14ac:dyDescent="0.3">
      <c r="C3345" s="177" t="str">
        <f>IFERROR(VLOOKUP(E3345,Data!T:U,2,FALSE),"")</f>
        <v/>
      </c>
    </row>
    <row r="3346" spans="3:3" x14ac:dyDescent="0.3">
      <c r="C3346" s="177" t="str">
        <f>IFERROR(VLOOKUP(E3346,Data!T:U,2,FALSE),"")</f>
        <v/>
      </c>
    </row>
    <row r="3347" spans="3:3" x14ac:dyDescent="0.3">
      <c r="C3347" s="177" t="str">
        <f>IFERROR(VLOOKUP(E3347,Data!T:U,2,FALSE),"")</f>
        <v/>
      </c>
    </row>
    <row r="3348" spans="3:3" x14ac:dyDescent="0.3">
      <c r="C3348" s="177" t="str">
        <f>IFERROR(VLOOKUP(E3348,Data!T:U,2,FALSE),"")</f>
        <v/>
      </c>
    </row>
    <row r="3349" spans="3:3" x14ac:dyDescent="0.3">
      <c r="C3349" s="177" t="str">
        <f>IFERROR(VLOOKUP(E3349,Data!T:U,2,FALSE),"")</f>
        <v/>
      </c>
    </row>
    <row r="3350" spans="3:3" x14ac:dyDescent="0.3">
      <c r="C3350" s="177" t="str">
        <f>IFERROR(VLOOKUP(E3350,Data!T:U,2,FALSE),"")</f>
        <v/>
      </c>
    </row>
    <row r="3351" spans="3:3" x14ac:dyDescent="0.3">
      <c r="C3351" s="177" t="str">
        <f>IFERROR(VLOOKUP(E3351,Data!T:U,2,FALSE),"")</f>
        <v/>
      </c>
    </row>
    <row r="3352" spans="3:3" x14ac:dyDescent="0.3">
      <c r="C3352" s="177" t="str">
        <f>IFERROR(VLOOKUP(E3352,Data!T:U,2,FALSE),"")</f>
        <v/>
      </c>
    </row>
    <row r="3353" spans="3:3" x14ac:dyDescent="0.3">
      <c r="C3353" s="177" t="str">
        <f>IFERROR(VLOOKUP(E3353,Data!T:U,2,FALSE),"")</f>
        <v/>
      </c>
    </row>
    <row r="3354" spans="3:3" x14ac:dyDescent="0.3">
      <c r="C3354" s="177" t="str">
        <f>IFERROR(VLOOKUP(E3354,Data!T:U,2,FALSE),"")</f>
        <v/>
      </c>
    </row>
    <row r="3355" spans="3:3" x14ac:dyDescent="0.3">
      <c r="C3355" s="177" t="str">
        <f>IFERROR(VLOOKUP(E3355,Data!T:U,2,FALSE),"")</f>
        <v/>
      </c>
    </row>
    <row r="3356" spans="3:3" x14ac:dyDescent="0.3">
      <c r="C3356" s="177" t="str">
        <f>IFERROR(VLOOKUP(E3356,Data!T:U,2,FALSE),"")</f>
        <v/>
      </c>
    </row>
    <row r="3357" spans="3:3" x14ac:dyDescent="0.3">
      <c r="C3357" s="177" t="str">
        <f>IFERROR(VLOOKUP(E3357,Data!T:U,2,FALSE),"")</f>
        <v/>
      </c>
    </row>
    <row r="3358" spans="3:3" x14ac:dyDescent="0.3">
      <c r="C3358" s="177" t="str">
        <f>IFERROR(VLOOKUP(E3358,Data!T:U,2,FALSE),"")</f>
        <v/>
      </c>
    </row>
    <row r="3359" spans="3:3" x14ac:dyDescent="0.3">
      <c r="C3359" s="177" t="str">
        <f>IFERROR(VLOOKUP(E3359,Data!T:U,2,FALSE),"")</f>
        <v/>
      </c>
    </row>
    <row r="3360" spans="3:3" x14ac:dyDescent="0.3">
      <c r="C3360" s="177" t="str">
        <f>IFERROR(VLOOKUP(E3360,Data!T:U,2,FALSE),"")</f>
        <v/>
      </c>
    </row>
    <row r="3361" spans="3:3" x14ac:dyDescent="0.3">
      <c r="C3361" s="177" t="str">
        <f>IFERROR(VLOOKUP(E3361,Data!T:U,2,FALSE),"")</f>
        <v/>
      </c>
    </row>
    <row r="3362" spans="3:3" x14ac:dyDescent="0.3">
      <c r="C3362" s="177" t="str">
        <f>IFERROR(VLOOKUP(E3362,Data!T:U,2,FALSE),"")</f>
        <v/>
      </c>
    </row>
    <row r="3363" spans="3:3" x14ac:dyDescent="0.3">
      <c r="C3363" s="177" t="str">
        <f>IFERROR(VLOOKUP(E3363,Data!T:U,2,FALSE),"")</f>
        <v/>
      </c>
    </row>
    <row r="3364" spans="3:3" x14ac:dyDescent="0.3">
      <c r="C3364" s="177" t="str">
        <f>IFERROR(VLOOKUP(E3364,Data!T:U,2,FALSE),"")</f>
        <v/>
      </c>
    </row>
    <row r="3365" spans="3:3" x14ac:dyDescent="0.3">
      <c r="C3365" s="177" t="str">
        <f>IFERROR(VLOOKUP(E3365,Data!T:U,2,FALSE),"")</f>
        <v/>
      </c>
    </row>
    <row r="3366" spans="3:3" x14ac:dyDescent="0.3">
      <c r="C3366" s="177" t="str">
        <f>IFERROR(VLOOKUP(E3366,Data!T:U,2,FALSE),"")</f>
        <v/>
      </c>
    </row>
    <row r="3367" spans="3:3" x14ac:dyDescent="0.3">
      <c r="C3367" s="177" t="str">
        <f>IFERROR(VLOOKUP(E3367,Data!T:U,2,FALSE),"")</f>
        <v/>
      </c>
    </row>
    <row r="3368" spans="3:3" x14ac:dyDescent="0.3">
      <c r="C3368" s="177" t="str">
        <f>IFERROR(VLOOKUP(E3368,Data!T:U,2,FALSE),"")</f>
        <v/>
      </c>
    </row>
    <row r="3369" spans="3:3" x14ac:dyDescent="0.3">
      <c r="C3369" s="177" t="str">
        <f>IFERROR(VLOOKUP(E3369,Data!T:U,2,FALSE),"")</f>
        <v/>
      </c>
    </row>
    <row r="3370" spans="3:3" x14ac:dyDescent="0.3">
      <c r="C3370" s="177" t="str">
        <f>IFERROR(VLOOKUP(E3370,Data!T:U,2,FALSE),"")</f>
        <v/>
      </c>
    </row>
    <row r="3371" spans="3:3" x14ac:dyDescent="0.3">
      <c r="C3371" s="177" t="str">
        <f>IFERROR(VLOOKUP(E3371,Data!T:U,2,FALSE),"")</f>
        <v/>
      </c>
    </row>
    <row r="3372" spans="3:3" x14ac:dyDescent="0.3">
      <c r="C3372" s="177" t="str">
        <f>IFERROR(VLOOKUP(E3372,Data!T:U,2,FALSE),"")</f>
        <v/>
      </c>
    </row>
    <row r="3373" spans="3:3" x14ac:dyDescent="0.3">
      <c r="C3373" s="177" t="str">
        <f>IFERROR(VLOOKUP(E3373,Data!T:U,2,FALSE),"")</f>
        <v/>
      </c>
    </row>
    <row r="3374" spans="3:3" x14ac:dyDescent="0.3">
      <c r="C3374" s="177" t="str">
        <f>IFERROR(VLOOKUP(E3374,Data!T:U,2,FALSE),"")</f>
        <v/>
      </c>
    </row>
    <row r="3375" spans="3:3" x14ac:dyDescent="0.3">
      <c r="C3375" s="177" t="str">
        <f>IFERROR(VLOOKUP(E3375,Data!T:U,2,FALSE),"")</f>
        <v/>
      </c>
    </row>
    <row r="3376" spans="3:3" x14ac:dyDescent="0.3">
      <c r="C3376" s="177" t="str">
        <f>IFERROR(VLOOKUP(E3376,Data!T:U,2,FALSE),"")</f>
        <v/>
      </c>
    </row>
    <row r="3377" spans="3:3" x14ac:dyDescent="0.3">
      <c r="C3377" s="177" t="str">
        <f>IFERROR(VLOOKUP(E3377,Data!T:U,2,FALSE),"")</f>
        <v/>
      </c>
    </row>
    <row r="3378" spans="3:3" x14ac:dyDescent="0.3">
      <c r="C3378" s="177" t="str">
        <f>IFERROR(VLOOKUP(E3378,Data!T:U,2,FALSE),"")</f>
        <v/>
      </c>
    </row>
    <row r="3379" spans="3:3" x14ac:dyDescent="0.3">
      <c r="C3379" s="177" t="str">
        <f>IFERROR(VLOOKUP(E3379,Data!T:U,2,FALSE),"")</f>
        <v/>
      </c>
    </row>
    <row r="3380" spans="3:3" x14ac:dyDescent="0.3">
      <c r="C3380" s="177" t="str">
        <f>IFERROR(VLOOKUP(E3380,Data!T:U,2,FALSE),"")</f>
        <v/>
      </c>
    </row>
    <row r="3381" spans="3:3" x14ac:dyDescent="0.3">
      <c r="C3381" s="177" t="str">
        <f>IFERROR(VLOOKUP(E3381,Data!T:U,2,FALSE),"")</f>
        <v/>
      </c>
    </row>
    <row r="3382" spans="3:3" x14ac:dyDescent="0.3">
      <c r="C3382" s="177" t="str">
        <f>IFERROR(VLOOKUP(E3382,Data!T:U,2,FALSE),"")</f>
        <v/>
      </c>
    </row>
    <row r="3383" spans="3:3" x14ac:dyDescent="0.3">
      <c r="C3383" s="177" t="str">
        <f>IFERROR(VLOOKUP(E3383,Data!T:U,2,FALSE),"")</f>
        <v/>
      </c>
    </row>
    <row r="3384" spans="3:3" x14ac:dyDescent="0.3">
      <c r="C3384" s="177" t="str">
        <f>IFERROR(VLOOKUP(E3384,Data!T:U,2,FALSE),"")</f>
        <v/>
      </c>
    </row>
    <row r="3385" spans="3:3" x14ac:dyDescent="0.3">
      <c r="C3385" s="177" t="str">
        <f>IFERROR(VLOOKUP(E3385,Data!T:U,2,FALSE),"")</f>
        <v/>
      </c>
    </row>
    <row r="3386" spans="3:3" x14ac:dyDescent="0.3">
      <c r="C3386" s="177" t="str">
        <f>IFERROR(VLOOKUP(E3386,Data!T:U,2,FALSE),"")</f>
        <v/>
      </c>
    </row>
    <row r="3387" spans="3:3" x14ac:dyDescent="0.3">
      <c r="C3387" s="177" t="str">
        <f>IFERROR(VLOOKUP(E3387,Data!T:U,2,FALSE),"")</f>
        <v/>
      </c>
    </row>
    <row r="3388" spans="3:3" x14ac:dyDescent="0.3">
      <c r="C3388" s="177" t="str">
        <f>IFERROR(VLOOKUP(E3388,Data!T:U,2,FALSE),"")</f>
        <v/>
      </c>
    </row>
    <row r="3389" spans="3:3" x14ac:dyDescent="0.3">
      <c r="C3389" s="177" t="str">
        <f>IFERROR(VLOOKUP(E3389,Data!T:U,2,FALSE),"")</f>
        <v/>
      </c>
    </row>
    <row r="3390" spans="3:3" x14ac:dyDescent="0.3">
      <c r="C3390" s="177" t="str">
        <f>IFERROR(VLOOKUP(E3390,Data!T:U,2,FALSE),"")</f>
        <v/>
      </c>
    </row>
    <row r="3391" spans="3:3" x14ac:dyDescent="0.3">
      <c r="C3391" s="177" t="str">
        <f>IFERROR(VLOOKUP(E3391,Data!T:U,2,FALSE),"")</f>
        <v/>
      </c>
    </row>
    <row r="3392" spans="3:3" x14ac:dyDescent="0.3">
      <c r="C3392" s="177" t="str">
        <f>IFERROR(VLOOKUP(E3392,Data!T:U,2,FALSE),"")</f>
        <v/>
      </c>
    </row>
    <row r="3393" spans="3:3" x14ac:dyDescent="0.3">
      <c r="C3393" s="177" t="str">
        <f>IFERROR(VLOOKUP(E3393,Data!T:U,2,FALSE),"")</f>
        <v/>
      </c>
    </row>
    <row r="3394" spans="3:3" x14ac:dyDescent="0.3">
      <c r="C3394" s="177" t="str">
        <f>IFERROR(VLOOKUP(E3394,Data!T:U,2,FALSE),"")</f>
        <v/>
      </c>
    </row>
    <row r="3395" spans="3:3" x14ac:dyDescent="0.3">
      <c r="C3395" s="177" t="str">
        <f>IFERROR(VLOOKUP(E3395,Data!T:U,2,FALSE),"")</f>
        <v/>
      </c>
    </row>
    <row r="3396" spans="3:3" x14ac:dyDescent="0.3">
      <c r="C3396" s="177" t="str">
        <f>IFERROR(VLOOKUP(E3396,Data!T:U,2,FALSE),"")</f>
        <v/>
      </c>
    </row>
    <row r="3397" spans="3:3" x14ac:dyDescent="0.3">
      <c r="C3397" s="177" t="str">
        <f>IFERROR(VLOOKUP(E3397,Data!T:U,2,FALSE),"")</f>
        <v/>
      </c>
    </row>
    <row r="3398" spans="3:3" x14ac:dyDescent="0.3">
      <c r="C3398" s="177" t="str">
        <f>IFERROR(VLOOKUP(E3398,Data!T:U,2,FALSE),"")</f>
        <v/>
      </c>
    </row>
    <row r="3399" spans="3:3" x14ac:dyDescent="0.3">
      <c r="C3399" s="177" t="str">
        <f>IFERROR(VLOOKUP(E3399,Data!T:U,2,FALSE),"")</f>
        <v/>
      </c>
    </row>
    <row r="3400" spans="3:3" x14ac:dyDescent="0.3">
      <c r="C3400" s="177" t="str">
        <f>IFERROR(VLOOKUP(E3400,Data!T:U,2,FALSE),"")</f>
        <v/>
      </c>
    </row>
    <row r="3401" spans="3:3" x14ac:dyDescent="0.3">
      <c r="C3401" s="177" t="str">
        <f>IFERROR(VLOOKUP(E3401,Data!T:U,2,FALSE),"")</f>
        <v/>
      </c>
    </row>
    <row r="3402" spans="3:3" x14ac:dyDescent="0.3">
      <c r="C3402" s="177" t="str">
        <f>IFERROR(VLOOKUP(E3402,Data!T:U,2,FALSE),"")</f>
        <v/>
      </c>
    </row>
    <row r="3403" spans="3:3" x14ac:dyDescent="0.3">
      <c r="C3403" s="177" t="str">
        <f>IFERROR(VLOOKUP(E3403,Data!T:U,2,FALSE),"")</f>
        <v/>
      </c>
    </row>
    <row r="3404" spans="3:3" x14ac:dyDescent="0.3">
      <c r="C3404" s="177" t="str">
        <f>IFERROR(VLOOKUP(E3404,Data!T:U,2,FALSE),"")</f>
        <v/>
      </c>
    </row>
    <row r="3405" spans="3:3" x14ac:dyDescent="0.3">
      <c r="C3405" s="177" t="str">
        <f>IFERROR(VLOOKUP(E3405,Data!T:U,2,FALSE),"")</f>
        <v/>
      </c>
    </row>
    <row r="3406" spans="3:3" x14ac:dyDescent="0.3">
      <c r="C3406" s="177" t="str">
        <f>IFERROR(VLOOKUP(E3406,Data!T:U,2,FALSE),"")</f>
        <v/>
      </c>
    </row>
    <row r="3407" spans="3:3" x14ac:dyDescent="0.3">
      <c r="C3407" s="177" t="str">
        <f>IFERROR(VLOOKUP(E3407,Data!T:U,2,FALSE),"")</f>
        <v/>
      </c>
    </row>
    <row r="3408" spans="3:3" x14ac:dyDescent="0.3">
      <c r="C3408" s="177" t="str">
        <f>IFERROR(VLOOKUP(E3408,Data!T:U,2,FALSE),"")</f>
        <v/>
      </c>
    </row>
    <row r="3409" spans="3:3" x14ac:dyDescent="0.3">
      <c r="C3409" s="177" t="str">
        <f>IFERROR(VLOOKUP(E3409,Data!T:U,2,FALSE),"")</f>
        <v/>
      </c>
    </row>
    <row r="3410" spans="3:3" x14ac:dyDescent="0.3">
      <c r="C3410" s="177" t="str">
        <f>IFERROR(VLOOKUP(E3410,Data!T:U,2,FALSE),"")</f>
        <v/>
      </c>
    </row>
    <row r="3411" spans="3:3" x14ac:dyDescent="0.3">
      <c r="C3411" s="177" t="str">
        <f>IFERROR(VLOOKUP(E3411,Data!T:U,2,FALSE),"")</f>
        <v/>
      </c>
    </row>
    <row r="3412" spans="3:3" x14ac:dyDescent="0.3">
      <c r="C3412" s="177" t="str">
        <f>IFERROR(VLOOKUP(E3412,Data!T:U,2,FALSE),"")</f>
        <v/>
      </c>
    </row>
    <row r="3413" spans="3:3" x14ac:dyDescent="0.3">
      <c r="C3413" s="177" t="str">
        <f>IFERROR(VLOOKUP(E3413,Data!T:U,2,FALSE),"")</f>
        <v/>
      </c>
    </row>
    <row r="3414" spans="3:3" x14ac:dyDescent="0.3">
      <c r="C3414" s="177" t="str">
        <f>IFERROR(VLOOKUP(E3414,Data!T:U,2,FALSE),"")</f>
        <v/>
      </c>
    </row>
    <row r="3415" spans="3:3" x14ac:dyDescent="0.3">
      <c r="C3415" s="177" t="str">
        <f>IFERROR(VLOOKUP(E3415,Data!T:U,2,FALSE),"")</f>
        <v/>
      </c>
    </row>
    <row r="3416" spans="3:3" x14ac:dyDescent="0.3">
      <c r="C3416" s="177" t="str">
        <f>IFERROR(VLOOKUP(E3416,Data!T:U,2,FALSE),"")</f>
        <v/>
      </c>
    </row>
    <row r="3417" spans="3:3" x14ac:dyDescent="0.3">
      <c r="C3417" s="177" t="str">
        <f>IFERROR(VLOOKUP(E3417,Data!T:U,2,FALSE),"")</f>
        <v/>
      </c>
    </row>
    <row r="3418" spans="3:3" x14ac:dyDescent="0.3">
      <c r="C3418" s="177" t="str">
        <f>IFERROR(VLOOKUP(E3418,Data!T:U,2,FALSE),"")</f>
        <v/>
      </c>
    </row>
    <row r="3419" spans="3:3" x14ac:dyDescent="0.3">
      <c r="C3419" s="177" t="str">
        <f>IFERROR(VLOOKUP(E3419,Data!T:U,2,FALSE),"")</f>
        <v/>
      </c>
    </row>
    <row r="3420" spans="3:3" x14ac:dyDescent="0.3">
      <c r="C3420" s="177" t="str">
        <f>IFERROR(VLOOKUP(E3420,Data!T:U,2,FALSE),"")</f>
        <v/>
      </c>
    </row>
    <row r="3421" spans="3:3" x14ac:dyDescent="0.3">
      <c r="C3421" s="177" t="str">
        <f>IFERROR(VLOOKUP(E3421,Data!T:U,2,FALSE),"")</f>
        <v/>
      </c>
    </row>
    <row r="3422" spans="3:3" x14ac:dyDescent="0.3">
      <c r="C3422" s="177" t="str">
        <f>IFERROR(VLOOKUP(E3422,Data!T:U,2,FALSE),"")</f>
        <v/>
      </c>
    </row>
    <row r="3423" spans="3:3" x14ac:dyDescent="0.3">
      <c r="C3423" s="177" t="str">
        <f>IFERROR(VLOOKUP(E3423,Data!T:U,2,FALSE),"")</f>
        <v/>
      </c>
    </row>
    <row r="3424" spans="3:3" x14ac:dyDescent="0.3">
      <c r="C3424" s="177" t="str">
        <f>IFERROR(VLOOKUP(E3424,Data!T:U,2,FALSE),"")</f>
        <v/>
      </c>
    </row>
    <row r="3425" spans="3:3" x14ac:dyDescent="0.3">
      <c r="C3425" s="177" t="str">
        <f>IFERROR(VLOOKUP(E3425,Data!T:U,2,FALSE),"")</f>
        <v/>
      </c>
    </row>
    <row r="3426" spans="3:3" x14ac:dyDescent="0.3">
      <c r="C3426" s="177" t="str">
        <f>IFERROR(VLOOKUP(E3426,Data!T:U,2,FALSE),"")</f>
        <v/>
      </c>
    </row>
    <row r="3427" spans="3:3" x14ac:dyDescent="0.3">
      <c r="C3427" s="177" t="str">
        <f>IFERROR(VLOOKUP(E3427,Data!T:U,2,FALSE),"")</f>
        <v/>
      </c>
    </row>
    <row r="3428" spans="3:3" x14ac:dyDescent="0.3">
      <c r="C3428" s="177" t="str">
        <f>IFERROR(VLOOKUP(E3428,Data!T:U,2,FALSE),"")</f>
        <v/>
      </c>
    </row>
    <row r="3429" spans="3:3" x14ac:dyDescent="0.3">
      <c r="C3429" s="177" t="str">
        <f>IFERROR(VLOOKUP(E3429,Data!T:U,2,FALSE),"")</f>
        <v/>
      </c>
    </row>
    <row r="3430" spans="3:3" x14ac:dyDescent="0.3">
      <c r="C3430" s="177" t="str">
        <f>IFERROR(VLOOKUP(E3430,Data!T:U,2,FALSE),"")</f>
        <v/>
      </c>
    </row>
    <row r="3431" spans="3:3" x14ac:dyDescent="0.3">
      <c r="C3431" s="177" t="str">
        <f>IFERROR(VLOOKUP(E3431,Data!T:U,2,FALSE),"")</f>
        <v/>
      </c>
    </row>
    <row r="3432" spans="3:3" x14ac:dyDescent="0.3">
      <c r="C3432" s="177" t="str">
        <f>IFERROR(VLOOKUP(E3432,Data!T:U,2,FALSE),"")</f>
        <v/>
      </c>
    </row>
    <row r="3433" spans="3:3" x14ac:dyDescent="0.3">
      <c r="C3433" s="177" t="str">
        <f>IFERROR(VLOOKUP(E3433,Data!T:U,2,FALSE),"")</f>
        <v/>
      </c>
    </row>
    <row r="3434" spans="3:3" x14ac:dyDescent="0.3">
      <c r="C3434" s="177" t="str">
        <f>IFERROR(VLOOKUP(E3434,Data!T:U,2,FALSE),"")</f>
        <v/>
      </c>
    </row>
    <row r="3435" spans="3:3" x14ac:dyDescent="0.3">
      <c r="C3435" s="177" t="str">
        <f>IFERROR(VLOOKUP(E3435,Data!T:U,2,FALSE),"")</f>
        <v/>
      </c>
    </row>
    <row r="3436" spans="3:3" x14ac:dyDescent="0.3">
      <c r="C3436" s="177" t="str">
        <f>IFERROR(VLOOKUP(E3436,Data!T:U,2,FALSE),"")</f>
        <v/>
      </c>
    </row>
    <row r="3437" spans="3:3" x14ac:dyDescent="0.3">
      <c r="C3437" s="177" t="str">
        <f>IFERROR(VLOOKUP(E3437,Data!T:U,2,FALSE),"")</f>
        <v/>
      </c>
    </row>
    <row r="3438" spans="3:3" x14ac:dyDescent="0.3">
      <c r="C3438" s="177" t="str">
        <f>IFERROR(VLOOKUP(E3438,Data!T:U,2,FALSE),"")</f>
        <v/>
      </c>
    </row>
    <row r="3439" spans="3:3" x14ac:dyDescent="0.3">
      <c r="C3439" s="177" t="str">
        <f>IFERROR(VLOOKUP(E3439,Data!T:U,2,FALSE),"")</f>
        <v/>
      </c>
    </row>
    <row r="3440" spans="3:3" x14ac:dyDescent="0.3">
      <c r="C3440" s="177" t="str">
        <f>IFERROR(VLOOKUP(E3440,Data!T:U,2,FALSE),"")</f>
        <v/>
      </c>
    </row>
    <row r="3441" spans="3:3" x14ac:dyDescent="0.3">
      <c r="C3441" s="177" t="str">
        <f>IFERROR(VLOOKUP(E3441,Data!T:U,2,FALSE),"")</f>
        <v/>
      </c>
    </row>
    <row r="3442" spans="3:3" x14ac:dyDescent="0.3">
      <c r="C3442" s="177" t="str">
        <f>IFERROR(VLOOKUP(E3442,Data!T:U,2,FALSE),"")</f>
        <v/>
      </c>
    </row>
    <row r="3443" spans="3:3" x14ac:dyDescent="0.3">
      <c r="C3443" s="177" t="str">
        <f>IFERROR(VLOOKUP(E3443,Data!T:U,2,FALSE),"")</f>
        <v/>
      </c>
    </row>
    <row r="3444" spans="3:3" x14ac:dyDescent="0.3">
      <c r="C3444" s="177" t="str">
        <f>IFERROR(VLOOKUP(E3444,Data!T:U,2,FALSE),"")</f>
        <v/>
      </c>
    </row>
    <row r="3445" spans="3:3" x14ac:dyDescent="0.3">
      <c r="C3445" s="177" t="str">
        <f>IFERROR(VLOOKUP(E3445,Data!T:U,2,FALSE),"")</f>
        <v/>
      </c>
    </row>
    <row r="3446" spans="3:3" x14ac:dyDescent="0.3">
      <c r="C3446" s="177" t="str">
        <f>IFERROR(VLOOKUP(E3446,Data!T:U,2,FALSE),"")</f>
        <v/>
      </c>
    </row>
    <row r="3447" spans="3:3" x14ac:dyDescent="0.3">
      <c r="C3447" s="177" t="str">
        <f>IFERROR(VLOOKUP(E3447,Data!T:U,2,FALSE),"")</f>
        <v/>
      </c>
    </row>
    <row r="3448" spans="3:3" x14ac:dyDescent="0.3">
      <c r="C3448" s="177" t="str">
        <f>IFERROR(VLOOKUP(E3448,Data!T:U,2,FALSE),"")</f>
        <v/>
      </c>
    </row>
    <row r="3449" spans="3:3" x14ac:dyDescent="0.3">
      <c r="C3449" s="177" t="str">
        <f>IFERROR(VLOOKUP(E3449,Data!T:U,2,FALSE),"")</f>
        <v/>
      </c>
    </row>
    <row r="3450" spans="3:3" x14ac:dyDescent="0.3">
      <c r="C3450" s="177" t="str">
        <f>IFERROR(VLOOKUP(E3450,Data!T:U,2,FALSE),"")</f>
        <v/>
      </c>
    </row>
    <row r="3451" spans="3:3" x14ac:dyDescent="0.3">
      <c r="C3451" s="177" t="str">
        <f>IFERROR(VLOOKUP(E3451,Data!T:U,2,FALSE),"")</f>
        <v/>
      </c>
    </row>
    <row r="3452" spans="3:3" x14ac:dyDescent="0.3">
      <c r="C3452" s="177" t="str">
        <f>IFERROR(VLOOKUP(E3452,Data!T:U,2,FALSE),"")</f>
        <v/>
      </c>
    </row>
    <row r="3453" spans="3:3" x14ac:dyDescent="0.3">
      <c r="C3453" s="177" t="str">
        <f>IFERROR(VLOOKUP(E3453,Data!T:U,2,FALSE),"")</f>
        <v/>
      </c>
    </row>
    <row r="3454" spans="3:3" x14ac:dyDescent="0.3">
      <c r="C3454" s="177" t="str">
        <f>IFERROR(VLOOKUP(E3454,Data!T:U,2,FALSE),"")</f>
        <v/>
      </c>
    </row>
    <row r="3455" spans="3:3" x14ac:dyDescent="0.3">
      <c r="C3455" s="177" t="str">
        <f>IFERROR(VLOOKUP(E3455,Data!T:U,2,FALSE),"")</f>
        <v/>
      </c>
    </row>
    <row r="3456" spans="3:3" x14ac:dyDescent="0.3">
      <c r="C3456" s="177" t="str">
        <f>IFERROR(VLOOKUP(E3456,Data!T:U,2,FALSE),"")</f>
        <v/>
      </c>
    </row>
    <row r="3457" spans="3:3" x14ac:dyDescent="0.3">
      <c r="C3457" s="177" t="str">
        <f>IFERROR(VLOOKUP(E3457,Data!T:U,2,FALSE),"")</f>
        <v/>
      </c>
    </row>
    <row r="3458" spans="3:3" x14ac:dyDescent="0.3">
      <c r="C3458" s="177" t="str">
        <f>IFERROR(VLOOKUP(E3458,Data!T:U,2,FALSE),"")</f>
        <v/>
      </c>
    </row>
    <row r="3459" spans="3:3" x14ac:dyDescent="0.3">
      <c r="C3459" s="177" t="str">
        <f>IFERROR(VLOOKUP(E3459,Data!T:U,2,FALSE),"")</f>
        <v/>
      </c>
    </row>
    <row r="3460" spans="3:3" x14ac:dyDescent="0.3">
      <c r="C3460" s="177" t="str">
        <f>IFERROR(VLOOKUP(E3460,Data!T:U,2,FALSE),"")</f>
        <v/>
      </c>
    </row>
    <row r="3461" spans="3:3" x14ac:dyDescent="0.3">
      <c r="C3461" s="177" t="str">
        <f>IFERROR(VLOOKUP(E3461,Data!T:U,2,FALSE),"")</f>
        <v/>
      </c>
    </row>
    <row r="3462" spans="3:3" x14ac:dyDescent="0.3">
      <c r="C3462" s="177" t="str">
        <f>IFERROR(VLOOKUP(E3462,Data!T:U,2,FALSE),"")</f>
        <v/>
      </c>
    </row>
    <row r="3463" spans="3:3" x14ac:dyDescent="0.3">
      <c r="C3463" s="177" t="str">
        <f>IFERROR(VLOOKUP(E3463,Data!T:U,2,FALSE),"")</f>
        <v/>
      </c>
    </row>
    <row r="3464" spans="3:3" x14ac:dyDescent="0.3">
      <c r="C3464" s="177" t="str">
        <f>IFERROR(VLOOKUP(E3464,Data!T:U,2,FALSE),"")</f>
        <v/>
      </c>
    </row>
    <row r="3465" spans="3:3" x14ac:dyDescent="0.3">
      <c r="C3465" s="177" t="str">
        <f>IFERROR(VLOOKUP(E3465,Data!T:U,2,FALSE),"")</f>
        <v/>
      </c>
    </row>
    <row r="3466" spans="3:3" x14ac:dyDescent="0.3">
      <c r="C3466" s="177" t="str">
        <f>IFERROR(VLOOKUP(E3466,Data!T:U,2,FALSE),"")</f>
        <v/>
      </c>
    </row>
    <row r="3467" spans="3:3" x14ac:dyDescent="0.3">
      <c r="C3467" s="177" t="str">
        <f>IFERROR(VLOOKUP(E3467,Data!T:U,2,FALSE),"")</f>
        <v/>
      </c>
    </row>
    <row r="3468" spans="3:3" x14ac:dyDescent="0.3">
      <c r="C3468" s="177" t="str">
        <f>IFERROR(VLOOKUP(E3468,Data!T:U,2,FALSE),"")</f>
        <v/>
      </c>
    </row>
    <row r="3469" spans="3:3" x14ac:dyDescent="0.3">
      <c r="C3469" s="177" t="str">
        <f>IFERROR(VLOOKUP(E3469,Data!T:U,2,FALSE),"")</f>
        <v/>
      </c>
    </row>
    <row r="3470" spans="3:3" x14ac:dyDescent="0.3">
      <c r="C3470" s="177" t="str">
        <f>IFERROR(VLOOKUP(E3470,Data!T:U,2,FALSE),"")</f>
        <v/>
      </c>
    </row>
    <row r="3471" spans="3:3" x14ac:dyDescent="0.3">
      <c r="C3471" s="177" t="str">
        <f>IFERROR(VLOOKUP(E3471,Data!T:U,2,FALSE),"")</f>
        <v/>
      </c>
    </row>
    <row r="3472" spans="3:3" x14ac:dyDescent="0.3">
      <c r="C3472" s="177" t="str">
        <f>IFERROR(VLOOKUP(E3472,Data!T:U,2,FALSE),"")</f>
        <v/>
      </c>
    </row>
    <row r="3473" spans="3:3" x14ac:dyDescent="0.3">
      <c r="C3473" s="177" t="str">
        <f>IFERROR(VLOOKUP(E3473,Data!T:U,2,FALSE),"")</f>
        <v/>
      </c>
    </row>
    <row r="3474" spans="3:3" x14ac:dyDescent="0.3">
      <c r="C3474" s="177" t="str">
        <f>IFERROR(VLOOKUP(E3474,Data!T:U,2,FALSE),"")</f>
        <v/>
      </c>
    </row>
    <row r="3475" spans="3:3" x14ac:dyDescent="0.3">
      <c r="C3475" s="177" t="str">
        <f>IFERROR(VLOOKUP(E3475,Data!T:U,2,FALSE),"")</f>
        <v/>
      </c>
    </row>
    <row r="3476" spans="3:3" x14ac:dyDescent="0.3">
      <c r="C3476" s="177" t="str">
        <f>IFERROR(VLOOKUP(E3476,Data!T:U,2,FALSE),"")</f>
        <v/>
      </c>
    </row>
    <row r="3477" spans="3:3" x14ac:dyDescent="0.3">
      <c r="C3477" s="177" t="str">
        <f>IFERROR(VLOOKUP(E3477,Data!T:U,2,FALSE),"")</f>
        <v/>
      </c>
    </row>
    <row r="3478" spans="3:3" x14ac:dyDescent="0.3">
      <c r="C3478" s="177" t="str">
        <f>IFERROR(VLOOKUP(E3478,Data!T:U,2,FALSE),"")</f>
        <v/>
      </c>
    </row>
    <row r="3479" spans="3:3" x14ac:dyDescent="0.3">
      <c r="C3479" s="177" t="str">
        <f>IFERROR(VLOOKUP(E3479,Data!T:U,2,FALSE),"")</f>
        <v/>
      </c>
    </row>
    <row r="3480" spans="3:3" x14ac:dyDescent="0.3">
      <c r="C3480" s="177" t="str">
        <f>IFERROR(VLOOKUP(E3480,Data!T:U,2,FALSE),"")</f>
        <v/>
      </c>
    </row>
    <row r="3481" spans="3:3" x14ac:dyDescent="0.3">
      <c r="C3481" s="177" t="str">
        <f>IFERROR(VLOOKUP(E3481,Data!T:U,2,FALSE),"")</f>
        <v/>
      </c>
    </row>
    <row r="3482" spans="3:3" x14ac:dyDescent="0.3">
      <c r="C3482" s="177" t="str">
        <f>IFERROR(VLOOKUP(E3482,Data!T:U,2,FALSE),"")</f>
        <v/>
      </c>
    </row>
    <row r="3483" spans="3:3" x14ac:dyDescent="0.3">
      <c r="C3483" s="177" t="str">
        <f>IFERROR(VLOOKUP(E3483,Data!T:U,2,FALSE),"")</f>
        <v/>
      </c>
    </row>
    <row r="3484" spans="3:3" x14ac:dyDescent="0.3">
      <c r="C3484" s="177" t="str">
        <f>IFERROR(VLOOKUP(E3484,Data!T:U,2,FALSE),"")</f>
        <v/>
      </c>
    </row>
    <row r="3485" spans="3:3" x14ac:dyDescent="0.3">
      <c r="C3485" s="177" t="str">
        <f>IFERROR(VLOOKUP(E3485,Data!T:U,2,FALSE),"")</f>
        <v/>
      </c>
    </row>
    <row r="3486" spans="3:3" x14ac:dyDescent="0.3">
      <c r="C3486" s="177" t="str">
        <f>IFERROR(VLOOKUP(E3486,Data!T:U,2,FALSE),"")</f>
        <v/>
      </c>
    </row>
    <row r="3487" spans="3:3" x14ac:dyDescent="0.3">
      <c r="C3487" s="177" t="str">
        <f>IFERROR(VLOOKUP(E3487,Data!T:U,2,FALSE),"")</f>
        <v/>
      </c>
    </row>
    <row r="3488" spans="3:3" x14ac:dyDescent="0.3">
      <c r="C3488" s="177" t="str">
        <f>IFERROR(VLOOKUP(E3488,Data!T:U,2,FALSE),"")</f>
        <v/>
      </c>
    </row>
    <row r="3489" spans="3:3" x14ac:dyDescent="0.3">
      <c r="C3489" s="177" t="str">
        <f>IFERROR(VLOOKUP(E3489,Data!T:U,2,FALSE),"")</f>
        <v/>
      </c>
    </row>
    <row r="3490" spans="3:3" x14ac:dyDescent="0.3">
      <c r="C3490" s="177" t="str">
        <f>IFERROR(VLOOKUP(E3490,Data!T:U,2,FALSE),"")</f>
        <v/>
      </c>
    </row>
    <row r="3491" spans="3:3" x14ac:dyDescent="0.3">
      <c r="C3491" s="177" t="str">
        <f>IFERROR(VLOOKUP(E3491,Data!T:U,2,FALSE),"")</f>
        <v/>
      </c>
    </row>
    <row r="3492" spans="3:3" x14ac:dyDescent="0.3">
      <c r="C3492" s="177" t="str">
        <f>IFERROR(VLOOKUP(E3492,Data!T:U,2,FALSE),"")</f>
        <v/>
      </c>
    </row>
    <row r="3493" spans="3:3" x14ac:dyDescent="0.3">
      <c r="C3493" s="177" t="str">
        <f>IFERROR(VLOOKUP(E3493,Data!T:U,2,FALSE),"")</f>
        <v/>
      </c>
    </row>
    <row r="3494" spans="3:3" x14ac:dyDescent="0.3">
      <c r="C3494" s="177" t="str">
        <f>IFERROR(VLOOKUP(E3494,Data!T:U,2,FALSE),"")</f>
        <v/>
      </c>
    </row>
    <row r="3495" spans="3:3" x14ac:dyDescent="0.3">
      <c r="C3495" s="177" t="str">
        <f>IFERROR(VLOOKUP(E3495,Data!T:U,2,FALSE),"")</f>
        <v/>
      </c>
    </row>
    <row r="3496" spans="3:3" x14ac:dyDescent="0.3">
      <c r="C3496" s="177" t="str">
        <f>IFERROR(VLOOKUP(E3496,Data!T:U,2,FALSE),"")</f>
        <v/>
      </c>
    </row>
    <row r="3497" spans="3:3" x14ac:dyDescent="0.3">
      <c r="C3497" s="177" t="str">
        <f>IFERROR(VLOOKUP(E3497,Data!T:U,2,FALSE),"")</f>
        <v/>
      </c>
    </row>
    <row r="3498" spans="3:3" x14ac:dyDescent="0.3">
      <c r="C3498" s="177" t="str">
        <f>IFERROR(VLOOKUP(E3498,Data!T:U,2,FALSE),"")</f>
        <v/>
      </c>
    </row>
    <row r="3499" spans="3:3" x14ac:dyDescent="0.3">
      <c r="C3499" s="177" t="str">
        <f>IFERROR(VLOOKUP(E3499,Data!T:U,2,FALSE),"")</f>
        <v/>
      </c>
    </row>
    <row r="3500" spans="3:3" x14ac:dyDescent="0.3">
      <c r="C3500" s="177" t="str">
        <f>IFERROR(VLOOKUP(E3500,Data!T:U,2,FALSE),"")</f>
        <v/>
      </c>
    </row>
    <row r="3501" spans="3:3" x14ac:dyDescent="0.3">
      <c r="C3501" s="177" t="str">
        <f>IFERROR(VLOOKUP(E3501,Data!T:U,2,FALSE),"")</f>
        <v/>
      </c>
    </row>
    <row r="3502" spans="3:3" x14ac:dyDescent="0.3">
      <c r="C3502" s="177" t="str">
        <f>IFERROR(VLOOKUP(E3502,Data!T:U,2,FALSE),"")</f>
        <v/>
      </c>
    </row>
    <row r="3503" spans="3:3" x14ac:dyDescent="0.3">
      <c r="C3503" s="177" t="str">
        <f>IFERROR(VLOOKUP(E3503,Data!T:U,2,FALSE),"")</f>
        <v/>
      </c>
    </row>
    <row r="3504" spans="3:3" x14ac:dyDescent="0.3">
      <c r="C3504" s="177" t="str">
        <f>IFERROR(VLOOKUP(E3504,Data!T:U,2,FALSE),"")</f>
        <v/>
      </c>
    </row>
    <row r="3505" spans="3:3" x14ac:dyDescent="0.3">
      <c r="C3505" s="177" t="str">
        <f>IFERROR(VLOOKUP(E3505,Data!T:U,2,FALSE),"")</f>
        <v/>
      </c>
    </row>
    <row r="3506" spans="3:3" x14ac:dyDescent="0.3">
      <c r="C3506" s="177" t="str">
        <f>IFERROR(VLOOKUP(E3506,Data!T:U,2,FALSE),"")</f>
        <v/>
      </c>
    </row>
    <row r="3507" spans="3:3" x14ac:dyDescent="0.3">
      <c r="C3507" s="177" t="str">
        <f>IFERROR(VLOOKUP(E3507,Data!T:U,2,FALSE),"")</f>
        <v/>
      </c>
    </row>
    <row r="3508" spans="3:3" x14ac:dyDescent="0.3">
      <c r="C3508" s="177" t="str">
        <f>IFERROR(VLOOKUP(E3508,Data!T:U,2,FALSE),"")</f>
        <v/>
      </c>
    </row>
    <row r="3509" spans="3:3" x14ac:dyDescent="0.3">
      <c r="C3509" s="177" t="str">
        <f>IFERROR(VLOOKUP(E3509,Data!T:U,2,FALSE),"")</f>
        <v/>
      </c>
    </row>
    <row r="3510" spans="3:3" x14ac:dyDescent="0.3">
      <c r="C3510" s="177" t="str">
        <f>IFERROR(VLOOKUP(E3510,Data!T:U,2,FALSE),"")</f>
        <v/>
      </c>
    </row>
    <row r="3511" spans="3:3" x14ac:dyDescent="0.3">
      <c r="C3511" s="177" t="str">
        <f>IFERROR(VLOOKUP(E3511,Data!T:U,2,FALSE),"")</f>
        <v/>
      </c>
    </row>
    <row r="3512" spans="3:3" x14ac:dyDescent="0.3">
      <c r="C3512" s="177" t="str">
        <f>IFERROR(VLOOKUP(E3512,Data!T:U,2,FALSE),"")</f>
        <v/>
      </c>
    </row>
    <row r="3513" spans="3:3" x14ac:dyDescent="0.3">
      <c r="C3513" s="177" t="str">
        <f>IFERROR(VLOOKUP(E3513,Data!T:U,2,FALSE),"")</f>
        <v/>
      </c>
    </row>
    <row r="3514" spans="3:3" x14ac:dyDescent="0.3">
      <c r="C3514" s="177" t="str">
        <f>IFERROR(VLOOKUP(E3514,Data!T:U,2,FALSE),"")</f>
        <v/>
      </c>
    </row>
    <row r="3515" spans="3:3" x14ac:dyDescent="0.3">
      <c r="C3515" s="177" t="str">
        <f>IFERROR(VLOOKUP(E3515,Data!T:U,2,FALSE),"")</f>
        <v/>
      </c>
    </row>
    <row r="3516" spans="3:3" x14ac:dyDescent="0.3">
      <c r="C3516" s="177" t="str">
        <f>IFERROR(VLOOKUP(E3516,Data!T:U,2,FALSE),"")</f>
        <v/>
      </c>
    </row>
    <row r="3517" spans="3:3" x14ac:dyDescent="0.3">
      <c r="C3517" s="177" t="str">
        <f>IFERROR(VLOOKUP(E3517,Data!T:U,2,FALSE),"")</f>
        <v/>
      </c>
    </row>
    <row r="3518" spans="3:3" x14ac:dyDescent="0.3">
      <c r="C3518" s="177" t="str">
        <f>IFERROR(VLOOKUP(E3518,Data!T:U,2,FALSE),"")</f>
        <v/>
      </c>
    </row>
    <row r="3519" spans="3:3" x14ac:dyDescent="0.3">
      <c r="C3519" s="177" t="str">
        <f>IFERROR(VLOOKUP(E3519,Data!T:U,2,FALSE),"")</f>
        <v/>
      </c>
    </row>
    <row r="3520" spans="3:3" x14ac:dyDescent="0.3">
      <c r="C3520" s="177" t="str">
        <f>IFERROR(VLOOKUP(E3520,Data!T:U,2,FALSE),"")</f>
        <v/>
      </c>
    </row>
    <row r="3521" spans="3:3" x14ac:dyDescent="0.3">
      <c r="C3521" s="177" t="str">
        <f>IFERROR(VLOOKUP(E3521,Data!T:U,2,FALSE),"")</f>
        <v/>
      </c>
    </row>
    <row r="3522" spans="3:3" x14ac:dyDescent="0.3">
      <c r="C3522" s="177" t="str">
        <f>IFERROR(VLOOKUP(E3522,Data!T:U,2,FALSE),"")</f>
        <v/>
      </c>
    </row>
    <row r="3523" spans="3:3" x14ac:dyDescent="0.3">
      <c r="C3523" s="177" t="str">
        <f>IFERROR(VLOOKUP(E3523,Data!T:U,2,FALSE),"")</f>
        <v/>
      </c>
    </row>
    <row r="3524" spans="3:3" x14ac:dyDescent="0.3">
      <c r="C3524" s="177" t="str">
        <f>IFERROR(VLOOKUP(E3524,Data!T:U,2,FALSE),"")</f>
        <v/>
      </c>
    </row>
    <row r="3525" spans="3:3" x14ac:dyDescent="0.3">
      <c r="C3525" s="177" t="str">
        <f>IFERROR(VLOOKUP(E3525,Data!T:U,2,FALSE),"")</f>
        <v/>
      </c>
    </row>
    <row r="3526" spans="3:3" x14ac:dyDescent="0.3">
      <c r="C3526" s="177" t="str">
        <f>IFERROR(VLOOKUP(E3526,Data!T:U,2,FALSE),"")</f>
        <v/>
      </c>
    </row>
    <row r="3527" spans="3:3" x14ac:dyDescent="0.3">
      <c r="C3527" s="177" t="str">
        <f>IFERROR(VLOOKUP(E3527,Data!T:U,2,FALSE),"")</f>
        <v/>
      </c>
    </row>
    <row r="3528" spans="3:3" x14ac:dyDescent="0.3">
      <c r="C3528" s="177" t="str">
        <f>IFERROR(VLOOKUP(E3528,Data!T:U,2,FALSE),"")</f>
        <v/>
      </c>
    </row>
    <row r="3529" spans="3:3" x14ac:dyDescent="0.3">
      <c r="C3529" s="177" t="str">
        <f>IFERROR(VLOOKUP(E3529,Data!T:U,2,FALSE),"")</f>
        <v/>
      </c>
    </row>
    <row r="3530" spans="3:3" x14ac:dyDescent="0.3">
      <c r="C3530" s="177" t="str">
        <f>IFERROR(VLOOKUP(E3530,Data!T:U,2,FALSE),"")</f>
        <v/>
      </c>
    </row>
    <row r="3531" spans="3:3" x14ac:dyDescent="0.3">
      <c r="C3531" s="177" t="str">
        <f>IFERROR(VLOOKUP(E3531,Data!T:U,2,FALSE),"")</f>
        <v/>
      </c>
    </row>
    <row r="3532" spans="3:3" x14ac:dyDescent="0.3">
      <c r="C3532" s="177" t="str">
        <f>IFERROR(VLOOKUP(E3532,Data!T:U,2,FALSE),"")</f>
        <v/>
      </c>
    </row>
    <row r="3533" spans="3:3" x14ac:dyDescent="0.3">
      <c r="C3533" s="177" t="str">
        <f>IFERROR(VLOOKUP(E3533,Data!T:U,2,FALSE),"")</f>
        <v/>
      </c>
    </row>
    <row r="3534" spans="3:3" x14ac:dyDescent="0.3">
      <c r="C3534" s="177" t="str">
        <f>IFERROR(VLOOKUP(E3534,Data!T:U,2,FALSE),"")</f>
        <v/>
      </c>
    </row>
    <row r="3535" spans="3:3" x14ac:dyDescent="0.3">
      <c r="C3535" s="177" t="str">
        <f>IFERROR(VLOOKUP(E3535,Data!T:U,2,FALSE),"")</f>
        <v/>
      </c>
    </row>
    <row r="3536" spans="3:3" x14ac:dyDescent="0.3">
      <c r="C3536" s="177" t="str">
        <f>IFERROR(VLOOKUP(E3536,Data!T:U,2,FALSE),"")</f>
        <v/>
      </c>
    </row>
    <row r="3537" spans="3:3" x14ac:dyDescent="0.3">
      <c r="C3537" s="177" t="str">
        <f>IFERROR(VLOOKUP(E3537,Data!T:U,2,FALSE),"")</f>
        <v/>
      </c>
    </row>
    <row r="3538" spans="3:3" x14ac:dyDescent="0.3">
      <c r="C3538" s="177" t="str">
        <f>IFERROR(VLOOKUP(E3538,Data!T:U,2,FALSE),"")</f>
        <v/>
      </c>
    </row>
    <row r="3539" spans="3:3" x14ac:dyDescent="0.3">
      <c r="C3539" s="177" t="str">
        <f>IFERROR(VLOOKUP(E3539,Data!T:U,2,FALSE),"")</f>
        <v/>
      </c>
    </row>
    <row r="3540" spans="3:3" x14ac:dyDescent="0.3">
      <c r="C3540" s="177" t="str">
        <f>IFERROR(VLOOKUP(E3540,Data!T:U,2,FALSE),"")</f>
        <v/>
      </c>
    </row>
    <row r="3541" spans="3:3" x14ac:dyDescent="0.3">
      <c r="C3541" s="177" t="str">
        <f>IFERROR(VLOOKUP(E3541,Data!T:U,2,FALSE),"")</f>
        <v/>
      </c>
    </row>
    <row r="3542" spans="3:3" x14ac:dyDescent="0.3">
      <c r="C3542" s="177" t="str">
        <f>IFERROR(VLOOKUP(E3542,Data!T:U,2,FALSE),"")</f>
        <v/>
      </c>
    </row>
    <row r="3543" spans="3:3" x14ac:dyDescent="0.3">
      <c r="C3543" s="177" t="str">
        <f>IFERROR(VLOOKUP(E3543,Data!T:U,2,FALSE),"")</f>
        <v/>
      </c>
    </row>
    <row r="3544" spans="3:3" x14ac:dyDescent="0.3">
      <c r="C3544" s="177" t="str">
        <f>IFERROR(VLOOKUP(E3544,Data!T:U,2,FALSE),"")</f>
        <v/>
      </c>
    </row>
    <row r="3545" spans="3:3" x14ac:dyDescent="0.3">
      <c r="C3545" s="177" t="str">
        <f>IFERROR(VLOOKUP(E3545,Data!T:U,2,FALSE),"")</f>
        <v/>
      </c>
    </row>
    <row r="3546" spans="3:3" x14ac:dyDescent="0.3">
      <c r="C3546" s="177" t="str">
        <f>IFERROR(VLOOKUP(E3546,Data!T:U,2,FALSE),"")</f>
        <v/>
      </c>
    </row>
    <row r="3547" spans="3:3" x14ac:dyDescent="0.3">
      <c r="C3547" s="177" t="str">
        <f>IFERROR(VLOOKUP(E3547,Data!T:U,2,FALSE),"")</f>
        <v/>
      </c>
    </row>
    <row r="3548" spans="3:3" x14ac:dyDescent="0.3">
      <c r="C3548" s="177" t="str">
        <f>IFERROR(VLOOKUP(E3548,Data!T:U,2,FALSE),"")</f>
        <v/>
      </c>
    </row>
    <row r="3549" spans="3:3" x14ac:dyDescent="0.3">
      <c r="C3549" s="177" t="str">
        <f>IFERROR(VLOOKUP(E3549,Data!T:U,2,FALSE),"")</f>
        <v/>
      </c>
    </row>
    <row r="3550" spans="3:3" x14ac:dyDescent="0.3">
      <c r="C3550" s="177" t="str">
        <f>IFERROR(VLOOKUP(E3550,Data!T:U,2,FALSE),"")</f>
        <v/>
      </c>
    </row>
    <row r="3551" spans="3:3" x14ac:dyDescent="0.3">
      <c r="C3551" s="177" t="str">
        <f>IFERROR(VLOOKUP(E3551,Data!T:U,2,FALSE),"")</f>
        <v/>
      </c>
    </row>
    <row r="3552" spans="3:3" x14ac:dyDescent="0.3">
      <c r="C3552" s="177" t="str">
        <f>IFERROR(VLOOKUP(E3552,Data!T:U,2,FALSE),"")</f>
        <v/>
      </c>
    </row>
    <row r="3553" spans="3:3" x14ac:dyDescent="0.3">
      <c r="C3553" s="177" t="str">
        <f>IFERROR(VLOOKUP(E3553,Data!T:U,2,FALSE),"")</f>
        <v/>
      </c>
    </row>
    <row r="3554" spans="3:3" x14ac:dyDescent="0.3">
      <c r="C3554" s="177" t="str">
        <f>IFERROR(VLOOKUP(E3554,Data!T:U,2,FALSE),"")</f>
        <v/>
      </c>
    </row>
    <row r="3555" spans="3:3" x14ac:dyDescent="0.3">
      <c r="C3555" s="177" t="str">
        <f>IFERROR(VLOOKUP(E3555,Data!T:U,2,FALSE),"")</f>
        <v/>
      </c>
    </row>
    <row r="3556" spans="3:3" x14ac:dyDescent="0.3">
      <c r="C3556" s="177" t="str">
        <f>IFERROR(VLOOKUP(E3556,Data!T:U,2,FALSE),"")</f>
        <v/>
      </c>
    </row>
    <row r="3557" spans="3:3" x14ac:dyDescent="0.3">
      <c r="C3557" s="177" t="str">
        <f>IFERROR(VLOOKUP(E3557,Data!T:U,2,FALSE),"")</f>
        <v/>
      </c>
    </row>
    <row r="3558" spans="3:3" x14ac:dyDescent="0.3">
      <c r="C3558" s="177" t="str">
        <f>IFERROR(VLOOKUP(E3558,Data!T:U,2,FALSE),"")</f>
        <v/>
      </c>
    </row>
    <row r="3559" spans="3:3" x14ac:dyDescent="0.3">
      <c r="C3559" s="177" t="str">
        <f>IFERROR(VLOOKUP(E3559,Data!T:U,2,FALSE),"")</f>
        <v/>
      </c>
    </row>
    <row r="3560" spans="3:3" x14ac:dyDescent="0.3">
      <c r="C3560" s="177" t="str">
        <f>IFERROR(VLOOKUP(E3560,Data!T:U,2,FALSE),"")</f>
        <v/>
      </c>
    </row>
    <row r="3561" spans="3:3" x14ac:dyDescent="0.3">
      <c r="C3561" s="177" t="str">
        <f>IFERROR(VLOOKUP(E3561,Data!T:U,2,FALSE),"")</f>
        <v/>
      </c>
    </row>
    <row r="3562" spans="3:3" x14ac:dyDescent="0.3">
      <c r="C3562" s="177" t="str">
        <f>IFERROR(VLOOKUP(E3562,Data!T:U,2,FALSE),"")</f>
        <v/>
      </c>
    </row>
    <row r="3563" spans="3:3" x14ac:dyDescent="0.3">
      <c r="C3563" s="177" t="str">
        <f>IFERROR(VLOOKUP(E3563,Data!T:U,2,FALSE),"")</f>
        <v/>
      </c>
    </row>
    <row r="3564" spans="3:3" x14ac:dyDescent="0.3">
      <c r="C3564" s="177" t="str">
        <f>IFERROR(VLOOKUP(E3564,Data!T:U,2,FALSE),"")</f>
        <v/>
      </c>
    </row>
    <row r="3565" spans="3:3" x14ac:dyDescent="0.3">
      <c r="C3565" s="177" t="str">
        <f>IFERROR(VLOOKUP(E3565,Data!T:U,2,FALSE),"")</f>
        <v/>
      </c>
    </row>
    <row r="3566" spans="3:3" x14ac:dyDescent="0.3">
      <c r="C3566" s="177" t="str">
        <f>IFERROR(VLOOKUP(E3566,Data!T:U,2,FALSE),"")</f>
        <v/>
      </c>
    </row>
    <row r="3567" spans="3:3" x14ac:dyDescent="0.3">
      <c r="C3567" s="177" t="str">
        <f>IFERROR(VLOOKUP(E3567,Data!T:U,2,FALSE),"")</f>
        <v/>
      </c>
    </row>
    <row r="3568" spans="3:3" x14ac:dyDescent="0.3">
      <c r="C3568" s="177" t="str">
        <f>IFERROR(VLOOKUP(E3568,Data!T:U,2,FALSE),"")</f>
        <v/>
      </c>
    </row>
    <row r="3569" spans="3:3" x14ac:dyDescent="0.3">
      <c r="C3569" s="177" t="str">
        <f>IFERROR(VLOOKUP(E3569,Data!T:U,2,FALSE),"")</f>
        <v/>
      </c>
    </row>
    <row r="3570" spans="3:3" x14ac:dyDescent="0.3">
      <c r="C3570" s="177" t="str">
        <f>IFERROR(VLOOKUP(E3570,Data!T:U,2,FALSE),"")</f>
        <v/>
      </c>
    </row>
    <row r="3571" spans="3:3" x14ac:dyDescent="0.3">
      <c r="C3571" s="177" t="str">
        <f>IFERROR(VLOOKUP(E3571,Data!T:U,2,FALSE),"")</f>
        <v/>
      </c>
    </row>
    <row r="3572" spans="3:3" x14ac:dyDescent="0.3">
      <c r="C3572" s="177" t="str">
        <f>IFERROR(VLOOKUP(E3572,Data!T:U,2,FALSE),"")</f>
        <v/>
      </c>
    </row>
    <row r="3573" spans="3:3" x14ac:dyDescent="0.3">
      <c r="C3573" s="177" t="str">
        <f>IFERROR(VLOOKUP(E3573,Data!T:U,2,FALSE),"")</f>
        <v/>
      </c>
    </row>
    <row r="3574" spans="3:3" x14ac:dyDescent="0.3">
      <c r="C3574" s="177" t="str">
        <f>IFERROR(VLOOKUP(E3574,Data!T:U,2,FALSE),"")</f>
        <v/>
      </c>
    </row>
    <row r="3575" spans="3:3" x14ac:dyDescent="0.3">
      <c r="C3575" s="177" t="str">
        <f>IFERROR(VLOOKUP(E3575,Data!T:U,2,FALSE),"")</f>
        <v/>
      </c>
    </row>
    <row r="3576" spans="3:3" x14ac:dyDescent="0.3">
      <c r="C3576" s="177" t="str">
        <f>IFERROR(VLOOKUP(E3576,Data!T:U,2,FALSE),"")</f>
        <v/>
      </c>
    </row>
    <row r="3577" spans="3:3" x14ac:dyDescent="0.3">
      <c r="C3577" s="177" t="str">
        <f>IFERROR(VLOOKUP(E3577,Data!T:U,2,FALSE),"")</f>
        <v/>
      </c>
    </row>
    <row r="3578" spans="3:3" x14ac:dyDescent="0.3">
      <c r="C3578" s="177" t="str">
        <f>IFERROR(VLOOKUP(E3578,Data!T:U,2,FALSE),"")</f>
        <v/>
      </c>
    </row>
    <row r="3579" spans="3:3" x14ac:dyDescent="0.3">
      <c r="C3579" s="177" t="str">
        <f>IFERROR(VLOOKUP(E3579,Data!T:U,2,FALSE),"")</f>
        <v/>
      </c>
    </row>
    <row r="3580" spans="3:3" x14ac:dyDescent="0.3">
      <c r="C3580" s="177" t="str">
        <f>IFERROR(VLOOKUP(E3580,Data!T:U,2,FALSE),"")</f>
        <v/>
      </c>
    </row>
    <row r="3581" spans="3:3" x14ac:dyDescent="0.3">
      <c r="C3581" s="177" t="str">
        <f>IFERROR(VLOOKUP(E3581,Data!T:U,2,FALSE),"")</f>
        <v/>
      </c>
    </row>
    <row r="3582" spans="3:3" x14ac:dyDescent="0.3">
      <c r="C3582" s="177" t="str">
        <f>IFERROR(VLOOKUP(E3582,Data!T:U,2,FALSE),"")</f>
        <v/>
      </c>
    </row>
    <row r="3583" spans="3:3" x14ac:dyDescent="0.3">
      <c r="C3583" s="177" t="str">
        <f>IFERROR(VLOOKUP(E3583,Data!T:U,2,FALSE),"")</f>
        <v/>
      </c>
    </row>
    <row r="3584" spans="3:3" x14ac:dyDescent="0.3">
      <c r="C3584" s="177" t="str">
        <f>IFERROR(VLOOKUP(E3584,Data!T:U,2,FALSE),"")</f>
        <v/>
      </c>
    </row>
    <row r="3585" spans="3:3" x14ac:dyDescent="0.3">
      <c r="C3585" s="177" t="str">
        <f>IFERROR(VLOOKUP(E3585,Data!T:U,2,FALSE),"")</f>
        <v/>
      </c>
    </row>
    <row r="3586" spans="3:3" x14ac:dyDescent="0.3">
      <c r="C3586" s="177" t="str">
        <f>IFERROR(VLOOKUP(E3586,Data!T:U,2,FALSE),"")</f>
        <v/>
      </c>
    </row>
    <row r="3587" spans="3:3" x14ac:dyDescent="0.3">
      <c r="C3587" s="177" t="str">
        <f>IFERROR(VLOOKUP(E3587,Data!T:U,2,FALSE),"")</f>
        <v/>
      </c>
    </row>
    <row r="3588" spans="3:3" x14ac:dyDescent="0.3">
      <c r="C3588" s="177" t="str">
        <f>IFERROR(VLOOKUP(E3588,Data!T:U,2,FALSE),"")</f>
        <v/>
      </c>
    </row>
    <row r="3589" spans="3:3" x14ac:dyDescent="0.3">
      <c r="C3589" s="177" t="str">
        <f>IFERROR(VLOOKUP(E3589,Data!T:U,2,FALSE),"")</f>
        <v/>
      </c>
    </row>
    <row r="3590" spans="3:3" x14ac:dyDescent="0.3">
      <c r="C3590" s="177" t="str">
        <f>IFERROR(VLOOKUP(E3590,Data!T:U,2,FALSE),"")</f>
        <v/>
      </c>
    </row>
    <row r="3591" spans="3:3" x14ac:dyDescent="0.3">
      <c r="C3591" s="177" t="str">
        <f>IFERROR(VLOOKUP(E3591,Data!T:U,2,FALSE),"")</f>
        <v/>
      </c>
    </row>
    <row r="3592" spans="3:3" x14ac:dyDescent="0.3">
      <c r="C3592" s="177" t="str">
        <f>IFERROR(VLOOKUP(E3592,Data!T:U,2,FALSE),"")</f>
        <v/>
      </c>
    </row>
    <row r="3593" spans="3:3" x14ac:dyDescent="0.3">
      <c r="C3593" s="177" t="str">
        <f>IFERROR(VLOOKUP(E3593,Data!T:U,2,FALSE),"")</f>
        <v/>
      </c>
    </row>
    <row r="3594" spans="3:3" x14ac:dyDescent="0.3">
      <c r="C3594" s="177" t="str">
        <f>IFERROR(VLOOKUP(E3594,Data!T:U,2,FALSE),"")</f>
        <v/>
      </c>
    </row>
    <row r="3595" spans="3:3" x14ac:dyDescent="0.3">
      <c r="C3595" s="177" t="str">
        <f>IFERROR(VLOOKUP(E3595,Data!T:U,2,FALSE),"")</f>
        <v/>
      </c>
    </row>
    <row r="3596" spans="3:3" x14ac:dyDescent="0.3">
      <c r="C3596" s="177" t="str">
        <f>IFERROR(VLOOKUP(E3596,Data!T:U,2,FALSE),"")</f>
        <v/>
      </c>
    </row>
    <row r="3597" spans="3:3" x14ac:dyDescent="0.3">
      <c r="C3597" s="177" t="str">
        <f>IFERROR(VLOOKUP(E3597,Data!T:U,2,FALSE),"")</f>
        <v/>
      </c>
    </row>
    <row r="3598" spans="3:3" x14ac:dyDescent="0.3">
      <c r="C3598" s="177" t="str">
        <f>IFERROR(VLOOKUP(E3598,Data!T:U,2,FALSE),"")</f>
        <v/>
      </c>
    </row>
    <row r="3599" spans="3:3" x14ac:dyDescent="0.3">
      <c r="C3599" s="177" t="str">
        <f>IFERROR(VLOOKUP(E3599,Data!T:U,2,FALSE),"")</f>
        <v/>
      </c>
    </row>
    <row r="3600" spans="3:3" x14ac:dyDescent="0.3">
      <c r="C3600" s="177" t="str">
        <f>IFERROR(VLOOKUP(E3600,Data!T:U,2,FALSE),"")</f>
        <v/>
      </c>
    </row>
    <row r="3601" spans="3:3" x14ac:dyDescent="0.3">
      <c r="C3601" s="177" t="str">
        <f>IFERROR(VLOOKUP(E3601,Data!T:U,2,FALSE),"")</f>
        <v/>
      </c>
    </row>
    <row r="3602" spans="3:3" x14ac:dyDescent="0.3">
      <c r="C3602" s="177" t="str">
        <f>IFERROR(VLOOKUP(E3602,Data!T:U,2,FALSE),"")</f>
        <v/>
      </c>
    </row>
    <row r="3603" spans="3:3" x14ac:dyDescent="0.3">
      <c r="C3603" s="177" t="str">
        <f>IFERROR(VLOOKUP(E3603,Data!T:U,2,FALSE),"")</f>
        <v/>
      </c>
    </row>
    <row r="3604" spans="3:3" x14ac:dyDescent="0.3">
      <c r="C3604" s="177" t="str">
        <f>IFERROR(VLOOKUP(E3604,Data!T:U,2,FALSE),"")</f>
        <v/>
      </c>
    </row>
    <row r="3605" spans="3:3" x14ac:dyDescent="0.3">
      <c r="C3605" s="177" t="str">
        <f>IFERROR(VLOOKUP(E3605,Data!T:U,2,FALSE),"")</f>
        <v/>
      </c>
    </row>
    <row r="3606" spans="3:3" x14ac:dyDescent="0.3">
      <c r="C3606" s="177" t="str">
        <f>IFERROR(VLOOKUP(E3606,Data!T:U,2,FALSE),"")</f>
        <v/>
      </c>
    </row>
    <row r="3607" spans="3:3" x14ac:dyDescent="0.3">
      <c r="C3607" s="177" t="str">
        <f>IFERROR(VLOOKUP(E3607,Data!T:U,2,FALSE),"")</f>
        <v/>
      </c>
    </row>
    <row r="3608" spans="3:3" x14ac:dyDescent="0.3">
      <c r="C3608" s="177" t="str">
        <f>IFERROR(VLOOKUP(E3608,Data!T:U,2,FALSE),"")</f>
        <v/>
      </c>
    </row>
    <row r="3609" spans="3:3" x14ac:dyDescent="0.3">
      <c r="C3609" s="177" t="str">
        <f>IFERROR(VLOOKUP(E3609,Data!T:U,2,FALSE),"")</f>
        <v/>
      </c>
    </row>
    <row r="3610" spans="3:3" x14ac:dyDescent="0.3">
      <c r="C3610" s="177" t="str">
        <f>IFERROR(VLOOKUP(E3610,Data!T:U,2,FALSE),"")</f>
        <v/>
      </c>
    </row>
    <row r="3611" spans="3:3" x14ac:dyDescent="0.3">
      <c r="C3611" s="177" t="str">
        <f>IFERROR(VLOOKUP(E3611,Data!T:U,2,FALSE),"")</f>
        <v/>
      </c>
    </row>
    <row r="3612" spans="3:3" x14ac:dyDescent="0.3">
      <c r="C3612" s="177" t="str">
        <f>IFERROR(VLOOKUP(E3612,Data!T:U,2,FALSE),"")</f>
        <v/>
      </c>
    </row>
    <row r="3613" spans="3:3" x14ac:dyDescent="0.3">
      <c r="C3613" s="177" t="str">
        <f>IFERROR(VLOOKUP(E3613,Data!T:U,2,FALSE),"")</f>
        <v/>
      </c>
    </row>
    <row r="3614" spans="3:3" x14ac:dyDescent="0.3">
      <c r="C3614" s="177" t="str">
        <f>IFERROR(VLOOKUP(E3614,Data!T:U,2,FALSE),"")</f>
        <v/>
      </c>
    </row>
    <row r="3615" spans="3:3" x14ac:dyDescent="0.3">
      <c r="C3615" s="177" t="str">
        <f>IFERROR(VLOOKUP(E3615,Data!T:U,2,FALSE),"")</f>
        <v/>
      </c>
    </row>
    <row r="3616" spans="3:3" x14ac:dyDescent="0.3">
      <c r="C3616" s="177" t="str">
        <f>IFERROR(VLOOKUP(E3616,Data!T:U,2,FALSE),"")</f>
        <v/>
      </c>
    </row>
    <row r="3617" spans="3:3" x14ac:dyDescent="0.3">
      <c r="C3617" s="177" t="str">
        <f>IFERROR(VLOOKUP(E3617,Data!T:U,2,FALSE),"")</f>
        <v/>
      </c>
    </row>
    <row r="3618" spans="3:3" x14ac:dyDescent="0.3">
      <c r="C3618" s="177" t="str">
        <f>IFERROR(VLOOKUP(E3618,Data!T:U,2,FALSE),"")</f>
        <v/>
      </c>
    </row>
    <row r="3619" spans="3:3" x14ac:dyDescent="0.3">
      <c r="C3619" s="177" t="str">
        <f>IFERROR(VLOOKUP(E3619,Data!T:U,2,FALSE),"")</f>
        <v/>
      </c>
    </row>
    <row r="3620" spans="3:3" x14ac:dyDescent="0.3">
      <c r="C3620" s="177" t="str">
        <f>IFERROR(VLOOKUP(E3620,Data!T:U,2,FALSE),"")</f>
        <v/>
      </c>
    </row>
    <row r="3621" spans="3:3" x14ac:dyDescent="0.3">
      <c r="C3621" s="177" t="str">
        <f>IFERROR(VLOOKUP(E3621,Data!T:U,2,FALSE),"")</f>
        <v/>
      </c>
    </row>
    <row r="3622" spans="3:3" x14ac:dyDescent="0.3">
      <c r="C3622" s="177" t="str">
        <f>IFERROR(VLOOKUP(E3622,Data!T:U,2,FALSE),"")</f>
        <v/>
      </c>
    </row>
    <row r="3623" spans="3:3" x14ac:dyDescent="0.3">
      <c r="C3623" s="177" t="str">
        <f>IFERROR(VLOOKUP(E3623,Data!T:U,2,FALSE),"")</f>
        <v/>
      </c>
    </row>
    <row r="3624" spans="3:3" x14ac:dyDescent="0.3">
      <c r="C3624" s="177" t="str">
        <f>IFERROR(VLOOKUP(E3624,Data!T:U,2,FALSE),"")</f>
        <v/>
      </c>
    </row>
    <row r="3625" spans="3:3" x14ac:dyDescent="0.3">
      <c r="C3625" s="177" t="str">
        <f>IFERROR(VLOOKUP(E3625,Data!T:U,2,FALSE),"")</f>
        <v/>
      </c>
    </row>
    <row r="3626" spans="3:3" x14ac:dyDescent="0.3">
      <c r="C3626" s="177" t="str">
        <f>IFERROR(VLOOKUP(E3626,Data!T:U,2,FALSE),"")</f>
        <v/>
      </c>
    </row>
    <row r="3627" spans="3:3" x14ac:dyDescent="0.3">
      <c r="C3627" s="177" t="str">
        <f>IFERROR(VLOOKUP(E3627,Data!T:U,2,FALSE),"")</f>
        <v/>
      </c>
    </row>
    <row r="3628" spans="3:3" x14ac:dyDescent="0.3">
      <c r="C3628" s="177" t="str">
        <f>IFERROR(VLOOKUP(E3628,Data!T:U,2,FALSE),"")</f>
        <v/>
      </c>
    </row>
    <row r="3629" spans="3:3" x14ac:dyDescent="0.3">
      <c r="C3629" s="177" t="str">
        <f>IFERROR(VLOOKUP(E3629,Data!T:U,2,FALSE),"")</f>
        <v/>
      </c>
    </row>
    <row r="3630" spans="3:3" x14ac:dyDescent="0.3">
      <c r="C3630" s="177" t="str">
        <f>IFERROR(VLOOKUP(E3630,Data!T:U,2,FALSE),"")</f>
        <v/>
      </c>
    </row>
    <row r="3631" spans="3:3" x14ac:dyDescent="0.3">
      <c r="C3631" s="177" t="str">
        <f>IFERROR(VLOOKUP(E3631,Data!T:U,2,FALSE),"")</f>
        <v/>
      </c>
    </row>
    <row r="3632" spans="3:3" x14ac:dyDescent="0.3">
      <c r="C3632" s="177" t="str">
        <f>IFERROR(VLOOKUP(E3632,Data!T:U,2,FALSE),"")</f>
        <v/>
      </c>
    </row>
    <row r="3633" spans="3:3" x14ac:dyDescent="0.3">
      <c r="C3633" s="177" t="str">
        <f>IFERROR(VLOOKUP(E3633,Data!T:U,2,FALSE),"")</f>
        <v/>
      </c>
    </row>
    <row r="3634" spans="3:3" x14ac:dyDescent="0.3">
      <c r="C3634" s="177" t="str">
        <f>IFERROR(VLOOKUP(E3634,Data!T:U,2,FALSE),"")</f>
        <v/>
      </c>
    </row>
    <row r="3635" spans="3:3" x14ac:dyDescent="0.3">
      <c r="C3635" s="177" t="str">
        <f>IFERROR(VLOOKUP(E3635,Data!T:U,2,FALSE),"")</f>
        <v/>
      </c>
    </row>
    <row r="3636" spans="3:3" x14ac:dyDescent="0.3">
      <c r="C3636" s="177" t="str">
        <f>IFERROR(VLOOKUP(E3636,Data!T:U,2,FALSE),"")</f>
        <v/>
      </c>
    </row>
    <row r="3637" spans="3:3" x14ac:dyDescent="0.3">
      <c r="C3637" s="177" t="str">
        <f>IFERROR(VLOOKUP(E3637,Data!T:U,2,FALSE),"")</f>
        <v/>
      </c>
    </row>
    <row r="3638" spans="3:3" x14ac:dyDescent="0.3">
      <c r="C3638" s="177" t="str">
        <f>IFERROR(VLOOKUP(E3638,Data!T:U,2,FALSE),"")</f>
        <v/>
      </c>
    </row>
    <row r="3639" spans="3:3" x14ac:dyDescent="0.3">
      <c r="C3639" s="177" t="str">
        <f>IFERROR(VLOOKUP(E3639,Data!T:U,2,FALSE),"")</f>
        <v/>
      </c>
    </row>
    <row r="3640" spans="3:3" x14ac:dyDescent="0.3">
      <c r="C3640" s="177" t="str">
        <f>IFERROR(VLOOKUP(E3640,Data!T:U,2,FALSE),"")</f>
        <v/>
      </c>
    </row>
    <row r="3641" spans="3:3" x14ac:dyDescent="0.3">
      <c r="C3641" s="177" t="str">
        <f>IFERROR(VLOOKUP(E3641,Data!T:U,2,FALSE),"")</f>
        <v/>
      </c>
    </row>
    <row r="3642" spans="3:3" x14ac:dyDescent="0.3">
      <c r="C3642" s="177" t="str">
        <f>IFERROR(VLOOKUP(E3642,Data!T:U,2,FALSE),"")</f>
        <v/>
      </c>
    </row>
    <row r="3643" spans="3:3" x14ac:dyDescent="0.3">
      <c r="C3643" s="177" t="str">
        <f>IFERROR(VLOOKUP(E3643,Data!T:U,2,FALSE),"")</f>
        <v/>
      </c>
    </row>
    <row r="3644" spans="3:3" x14ac:dyDescent="0.3">
      <c r="C3644" s="177" t="str">
        <f>IFERROR(VLOOKUP(E3644,Data!T:U,2,FALSE),"")</f>
        <v/>
      </c>
    </row>
    <row r="3645" spans="3:3" x14ac:dyDescent="0.3">
      <c r="C3645" s="177" t="str">
        <f>IFERROR(VLOOKUP(E3645,Data!T:U,2,FALSE),"")</f>
        <v/>
      </c>
    </row>
    <row r="3646" spans="3:3" x14ac:dyDescent="0.3">
      <c r="C3646" s="177" t="str">
        <f>IFERROR(VLOOKUP(E3646,Data!T:U,2,FALSE),"")</f>
        <v/>
      </c>
    </row>
    <row r="3647" spans="3:3" x14ac:dyDescent="0.3">
      <c r="C3647" s="177" t="str">
        <f>IFERROR(VLOOKUP(E3647,Data!T:U,2,FALSE),"")</f>
        <v/>
      </c>
    </row>
    <row r="3648" spans="3:3" x14ac:dyDescent="0.3">
      <c r="C3648" s="177" t="str">
        <f>IFERROR(VLOOKUP(E3648,Data!T:U,2,FALSE),"")</f>
        <v/>
      </c>
    </row>
    <row r="3649" spans="3:3" x14ac:dyDescent="0.3">
      <c r="C3649" s="177" t="str">
        <f>IFERROR(VLOOKUP(E3649,Data!T:U,2,FALSE),"")</f>
        <v/>
      </c>
    </row>
    <row r="3650" spans="3:3" x14ac:dyDescent="0.3">
      <c r="C3650" s="177" t="str">
        <f>IFERROR(VLOOKUP(E3650,Data!T:U,2,FALSE),"")</f>
        <v/>
      </c>
    </row>
    <row r="3651" spans="3:3" x14ac:dyDescent="0.3">
      <c r="C3651" s="177" t="str">
        <f>IFERROR(VLOOKUP(E3651,Data!T:U,2,FALSE),"")</f>
        <v/>
      </c>
    </row>
    <row r="3652" spans="3:3" x14ac:dyDescent="0.3">
      <c r="C3652" s="177" t="str">
        <f>IFERROR(VLOOKUP(E3652,Data!T:U,2,FALSE),"")</f>
        <v/>
      </c>
    </row>
    <row r="3653" spans="3:3" x14ac:dyDescent="0.3">
      <c r="C3653" s="177" t="str">
        <f>IFERROR(VLOOKUP(E3653,Data!T:U,2,FALSE),"")</f>
        <v/>
      </c>
    </row>
    <row r="3654" spans="3:3" x14ac:dyDescent="0.3">
      <c r="C3654" s="177" t="str">
        <f>IFERROR(VLOOKUP(E3654,Data!T:U,2,FALSE),"")</f>
        <v/>
      </c>
    </row>
    <row r="3655" spans="3:3" x14ac:dyDescent="0.3">
      <c r="C3655" s="177" t="str">
        <f>IFERROR(VLOOKUP(E3655,Data!T:U,2,FALSE),"")</f>
        <v/>
      </c>
    </row>
    <row r="3656" spans="3:3" x14ac:dyDescent="0.3">
      <c r="C3656" s="177" t="str">
        <f>IFERROR(VLOOKUP(E3656,Data!T:U,2,FALSE),"")</f>
        <v/>
      </c>
    </row>
    <row r="3657" spans="3:3" x14ac:dyDescent="0.3">
      <c r="C3657" s="177" t="str">
        <f>IFERROR(VLOOKUP(E3657,Data!T:U,2,FALSE),"")</f>
        <v/>
      </c>
    </row>
    <row r="3658" spans="3:3" x14ac:dyDescent="0.3">
      <c r="C3658" s="177" t="str">
        <f>IFERROR(VLOOKUP(E3658,Data!T:U,2,FALSE),"")</f>
        <v/>
      </c>
    </row>
    <row r="3659" spans="3:3" x14ac:dyDescent="0.3">
      <c r="C3659" s="177" t="str">
        <f>IFERROR(VLOOKUP(E3659,Data!T:U,2,FALSE),"")</f>
        <v/>
      </c>
    </row>
    <row r="3660" spans="3:3" x14ac:dyDescent="0.3">
      <c r="C3660" s="177" t="str">
        <f>IFERROR(VLOOKUP(E3660,Data!T:U,2,FALSE),"")</f>
        <v/>
      </c>
    </row>
    <row r="3661" spans="3:3" x14ac:dyDescent="0.3">
      <c r="C3661" s="177" t="str">
        <f>IFERROR(VLOOKUP(E3661,Data!T:U,2,FALSE),"")</f>
        <v/>
      </c>
    </row>
    <row r="3662" spans="3:3" x14ac:dyDescent="0.3">
      <c r="C3662" s="177" t="str">
        <f>IFERROR(VLOOKUP(E3662,Data!T:U,2,FALSE),"")</f>
        <v/>
      </c>
    </row>
    <row r="3663" spans="3:3" x14ac:dyDescent="0.3">
      <c r="C3663" s="177" t="str">
        <f>IFERROR(VLOOKUP(E3663,Data!T:U,2,FALSE),"")</f>
        <v/>
      </c>
    </row>
    <row r="3664" spans="3:3" x14ac:dyDescent="0.3">
      <c r="C3664" s="177" t="str">
        <f>IFERROR(VLOOKUP(E3664,Data!T:U,2,FALSE),"")</f>
        <v/>
      </c>
    </row>
    <row r="3665" spans="3:3" x14ac:dyDescent="0.3">
      <c r="C3665" s="177" t="str">
        <f>IFERROR(VLOOKUP(E3665,Data!T:U,2,FALSE),"")</f>
        <v/>
      </c>
    </row>
    <row r="3666" spans="3:3" x14ac:dyDescent="0.3">
      <c r="C3666" s="177" t="str">
        <f>IFERROR(VLOOKUP(E3666,Data!T:U,2,FALSE),"")</f>
        <v/>
      </c>
    </row>
    <row r="3667" spans="3:3" x14ac:dyDescent="0.3">
      <c r="C3667" s="177" t="str">
        <f>IFERROR(VLOOKUP(E3667,Data!T:U,2,FALSE),"")</f>
        <v/>
      </c>
    </row>
    <row r="3668" spans="3:3" x14ac:dyDescent="0.3">
      <c r="C3668" s="177" t="str">
        <f>IFERROR(VLOOKUP(E3668,Data!T:U,2,FALSE),"")</f>
        <v/>
      </c>
    </row>
    <row r="3669" spans="3:3" x14ac:dyDescent="0.3">
      <c r="C3669" s="177" t="str">
        <f>IFERROR(VLOOKUP(E3669,Data!T:U,2,FALSE),"")</f>
        <v/>
      </c>
    </row>
    <row r="3670" spans="3:3" x14ac:dyDescent="0.3">
      <c r="C3670" s="177" t="str">
        <f>IFERROR(VLOOKUP(E3670,Data!T:U,2,FALSE),"")</f>
        <v/>
      </c>
    </row>
    <row r="3671" spans="3:3" x14ac:dyDescent="0.3">
      <c r="C3671" s="177" t="str">
        <f>IFERROR(VLOOKUP(E3671,Data!T:U,2,FALSE),"")</f>
        <v/>
      </c>
    </row>
    <row r="3672" spans="3:3" x14ac:dyDescent="0.3">
      <c r="C3672" s="177" t="str">
        <f>IFERROR(VLOOKUP(E3672,Data!T:U,2,FALSE),"")</f>
        <v/>
      </c>
    </row>
    <row r="3673" spans="3:3" x14ac:dyDescent="0.3">
      <c r="C3673" s="177" t="str">
        <f>IFERROR(VLOOKUP(E3673,Data!T:U,2,FALSE),"")</f>
        <v/>
      </c>
    </row>
    <row r="3674" spans="3:3" x14ac:dyDescent="0.3">
      <c r="C3674" s="177" t="str">
        <f>IFERROR(VLOOKUP(E3674,Data!T:U,2,FALSE),"")</f>
        <v/>
      </c>
    </row>
    <row r="3675" spans="3:3" x14ac:dyDescent="0.3">
      <c r="C3675" s="177" t="str">
        <f>IFERROR(VLOOKUP(E3675,Data!T:U,2,FALSE),"")</f>
        <v/>
      </c>
    </row>
    <row r="3676" spans="3:3" x14ac:dyDescent="0.3">
      <c r="C3676" s="177" t="str">
        <f>IFERROR(VLOOKUP(E3676,Data!T:U,2,FALSE),"")</f>
        <v/>
      </c>
    </row>
    <row r="3677" spans="3:3" x14ac:dyDescent="0.3">
      <c r="C3677" s="177" t="str">
        <f>IFERROR(VLOOKUP(E3677,Data!T:U,2,FALSE),"")</f>
        <v/>
      </c>
    </row>
    <row r="3678" spans="3:3" x14ac:dyDescent="0.3">
      <c r="C3678" s="177" t="str">
        <f>IFERROR(VLOOKUP(E3678,Data!T:U,2,FALSE),"")</f>
        <v/>
      </c>
    </row>
    <row r="3679" spans="3:3" x14ac:dyDescent="0.3">
      <c r="C3679" s="177" t="str">
        <f>IFERROR(VLOOKUP(E3679,Data!T:U,2,FALSE),"")</f>
        <v/>
      </c>
    </row>
    <row r="3680" spans="3:3" x14ac:dyDescent="0.3">
      <c r="C3680" s="177" t="str">
        <f>IFERROR(VLOOKUP(E3680,Data!T:U,2,FALSE),"")</f>
        <v/>
      </c>
    </row>
    <row r="3681" spans="3:3" x14ac:dyDescent="0.3">
      <c r="C3681" s="177" t="str">
        <f>IFERROR(VLOOKUP(E3681,Data!T:U,2,FALSE),"")</f>
        <v/>
      </c>
    </row>
    <row r="3682" spans="3:3" x14ac:dyDescent="0.3">
      <c r="C3682" s="177" t="str">
        <f>IFERROR(VLOOKUP(E3682,Data!T:U,2,FALSE),"")</f>
        <v/>
      </c>
    </row>
    <row r="3683" spans="3:3" x14ac:dyDescent="0.3">
      <c r="C3683" s="177" t="str">
        <f>IFERROR(VLOOKUP(E3683,Data!T:U,2,FALSE),"")</f>
        <v/>
      </c>
    </row>
    <row r="3684" spans="3:3" x14ac:dyDescent="0.3">
      <c r="C3684" s="177" t="str">
        <f>IFERROR(VLOOKUP(E3684,Data!T:U,2,FALSE),"")</f>
        <v/>
      </c>
    </row>
    <row r="3685" spans="3:3" x14ac:dyDescent="0.3">
      <c r="C3685" s="177" t="str">
        <f>IFERROR(VLOOKUP(E3685,Data!T:U,2,FALSE),"")</f>
        <v/>
      </c>
    </row>
    <row r="3686" spans="3:3" x14ac:dyDescent="0.3">
      <c r="C3686" s="177" t="str">
        <f>IFERROR(VLOOKUP(E3686,Data!T:U,2,FALSE),"")</f>
        <v/>
      </c>
    </row>
    <row r="3687" spans="3:3" x14ac:dyDescent="0.3">
      <c r="C3687" s="177" t="str">
        <f>IFERROR(VLOOKUP(E3687,Data!T:U,2,FALSE),"")</f>
        <v/>
      </c>
    </row>
    <row r="3688" spans="3:3" x14ac:dyDescent="0.3">
      <c r="C3688" s="177" t="str">
        <f>IFERROR(VLOOKUP(E3688,Data!T:U,2,FALSE),"")</f>
        <v/>
      </c>
    </row>
    <row r="3689" spans="3:3" x14ac:dyDescent="0.3">
      <c r="C3689" s="177" t="str">
        <f>IFERROR(VLOOKUP(E3689,Data!T:U,2,FALSE),"")</f>
        <v/>
      </c>
    </row>
    <row r="3690" spans="3:3" x14ac:dyDescent="0.3">
      <c r="C3690" s="177" t="str">
        <f>IFERROR(VLOOKUP(E3690,Data!T:U,2,FALSE),"")</f>
        <v/>
      </c>
    </row>
    <row r="3691" spans="3:3" x14ac:dyDescent="0.3">
      <c r="C3691" s="177" t="str">
        <f>IFERROR(VLOOKUP(E3691,Data!T:U,2,FALSE),"")</f>
        <v/>
      </c>
    </row>
    <row r="3692" spans="3:3" x14ac:dyDescent="0.3">
      <c r="C3692" s="177" t="str">
        <f>IFERROR(VLOOKUP(E3692,Data!T:U,2,FALSE),"")</f>
        <v/>
      </c>
    </row>
    <row r="3693" spans="3:3" x14ac:dyDescent="0.3">
      <c r="C3693" s="177" t="str">
        <f>IFERROR(VLOOKUP(E3693,Data!T:U,2,FALSE),"")</f>
        <v/>
      </c>
    </row>
    <row r="3694" spans="3:3" x14ac:dyDescent="0.3">
      <c r="C3694" s="177" t="str">
        <f>IFERROR(VLOOKUP(E3694,Data!T:U,2,FALSE),"")</f>
        <v/>
      </c>
    </row>
    <row r="3695" spans="3:3" x14ac:dyDescent="0.3">
      <c r="C3695" s="177" t="str">
        <f>IFERROR(VLOOKUP(E3695,Data!T:U,2,FALSE),"")</f>
        <v/>
      </c>
    </row>
    <row r="3696" spans="3:3" x14ac:dyDescent="0.3">
      <c r="C3696" s="177" t="str">
        <f>IFERROR(VLOOKUP(E3696,Data!T:U,2,FALSE),"")</f>
        <v/>
      </c>
    </row>
    <row r="3697" spans="3:3" x14ac:dyDescent="0.3">
      <c r="C3697" s="177" t="str">
        <f>IFERROR(VLOOKUP(E3697,Data!T:U,2,FALSE),"")</f>
        <v/>
      </c>
    </row>
    <row r="3698" spans="3:3" x14ac:dyDescent="0.3">
      <c r="C3698" s="177" t="str">
        <f>IFERROR(VLOOKUP(E3698,Data!T:U,2,FALSE),"")</f>
        <v/>
      </c>
    </row>
    <row r="3699" spans="3:3" x14ac:dyDescent="0.3">
      <c r="C3699" s="177" t="str">
        <f>IFERROR(VLOOKUP(E3699,Data!T:U,2,FALSE),"")</f>
        <v/>
      </c>
    </row>
    <row r="3700" spans="3:3" x14ac:dyDescent="0.3">
      <c r="C3700" s="177" t="str">
        <f>IFERROR(VLOOKUP(E3700,Data!T:U,2,FALSE),"")</f>
        <v/>
      </c>
    </row>
    <row r="3701" spans="3:3" x14ac:dyDescent="0.3">
      <c r="C3701" s="177" t="str">
        <f>IFERROR(VLOOKUP(E3701,Data!T:U,2,FALSE),"")</f>
        <v/>
      </c>
    </row>
    <row r="3702" spans="3:3" x14ac:dyDescent="0.3">
      <c r="C3702" s="177" t="str">
        <f>IFERROR(VLOOKUP(E3702,Data!T:U,2,FALSE),"")</f>
        <v/>
      </c>
    </row>
    <row r="3703" spans="3:3" x14ac:dyDescent="0.3">
      <c r="C3703" s="177" t="str">
        <f>IFERROR(VLOOKUP(E3703,Data!T:U,2,FALSE),"")</f>
        <v/>
      </c>
    </row>
    <row r="3704" spans="3:3" x14ac:dyDescent="0.3">
      <c r="C3704" s="177" t="str">
        <f>IFERROR(VLOOKUP(E3704,Data!T:U,2,FALSE),"")</f>
        <v/>
      </c>
    </row>
    <row r="3705" spans="3:3" x14ac:dyDescent="0.3">
      <c r="C3705" s="177" t="str">
        <f>IFERROR(VLOOKUP(E3705,Data!T:U,2,FALSE),"")</f>
        <v/>
      </c>
    </row>
    <row r="3706" spans="3:3" x14ac:dyDescent="0.3">
      <c r="C3706" s="177" t="str">
        <f>IFERROR(VLOOKUP(E3706,Data!T:U,2,FALSE),"")</f>
        <v/>
      </c>
    </row>
    <row r="3707" spans="3:3" x14ac:dyDescent="0.3">
      <c r="C3707" s="177" t="str">
        <f>IFERROR(VLOOKUP(E3707,Data!T:U,2,FALSE),"")</f>
        <v/>
      </c>
    </row>
    <row r="3708" spans="3:3" x14ac:dyDescent="0.3">
      <c r="C3708" s="177" t="str">
        <f>IFERROR(VLOOKUP(E3708,Data!T:U,2,FALSE),"")</f>
        <v/>
      </c>
    </row>
    <row r="3709" spans="3:3" x14ac:dyDescent="0.3">
      <c r="C3709" s="177" t="str">
        <f>IFERROR(VLOOKUP(E3709,Data!T:U,2,FALSE),"")</f>
        <v/>
      </c>
    </row>
    <row r="3710" spans="3:3" x14ac:dyDescent="0.3">
      <c r="C3710" s="177" t="str">
        <f>IFERROR(VLOOKUP(E3710,Data!T:U,2,FALSE),"")</f>
        <v/>
      </c>
    </row>
    <row r="3711" spans="3:3" x14ac:dyDescent="0.3">
      <c r="C3711" s="177" t="str">
        <f>IFERROR(VLOOKUP(E3711,Data!T:U,2,FALSE),"")</f>
        <v/>
      </c>
    </row>
    <row r="3712" spans="3:3" x14ac:dyDescent="0.3">
      <c r="C3712" s="177" t="str">
        <f>IFERROR(VLOOKUP(E3712,Data!T:U,2,FALSE),"")</f>
        <v/>
      </c>
    </row>
    <row r="3713" spans="3:3" x14ac:dyDescent="0.3">
      <c r="C3713" s="177" t="str">
        <f>IFERROR(VLOOKUP(E3713,Data!T:U,2,FALSE),"")</f>
        <v/>
      </c>
    </row>
    <row r="3714" spans="3:3" x14ac:dyDescent="0.3">
      <c r="C3714" s="177" t="str">
        <f>IFERROR(VLOOKUP(E3714,Data!T:U,2,FALSE),"")</f>
        <v/>
      </c>
    </row>
    <row r="3715" spans="3:3" x14ac:dyDescent="0.3">
      <c r="C3715" s="177" t="str">
        <f>IFERROR(VLOOKUP(E3715,Data!T:U,2,FALSE),"")</f>
        <v/>
      </c>
    </row>
    <row r="3716" spans="3:3" x14ac:dyDescent="0.3">
      <c r="C3716" s="177" t="str">
        <f>IFERROR(VLOOKUP(E3716,Data!T:U,2,FALSE),"")</f>
        <v/>
      </c>
    </row>
    <row r="3717" spans="3:3" x14ac:dyDescent="0.3">
      <c r="C3717" s="177" t="str">
        <f>IFERROR(VLOOKUP(E3717,Data!T:U,2,FALSE),"")</f>
        <v/>
      </c>
    </row>
    <row r="3718" spans="3:3" x14ac:dyDescent="0.3">
      <c r="C3718" s="177" t="str">
        <f>IFERROR(VLOOKUP(E3718,Data!T:U,2,FALSE),"")</f>
        <v/>
      </c>
    </row>
    <row r="3719" spans="3:3" x14ac:dyDescent="0.3">
      <c r="C3719" s="177" t="str">
        <f>IFERROR(VLOOKUP(E3719,Data!T:U,2,FALSE),"")</f>
        <v/>
      </c>
    </row>
    <row r="3720" spans="3:3" x14ac:dyDescent="0.3">
      <c r="C3720" s="177" t="str">
        <f>IFERROR(VLOOKUP(E3720,Data!T:U,2,FALSE),"")</f>
        <v/>
      </c>
    </row>
    <row r="3721" spans="3:3" x14ac:dyDescent="0.3">
      <c r="C3721" s="177" t="str">
        <f>IFERROR(VLOOKUP(E3721,Data!T:U,2,FALSE),"")</f>
        <v/>
      </c>
    </row>
    <row r="3722" spans="3:3" x14ac:dyDescent="0.3">
      <c r="C3722" s="177" t="str">
        <f>IFERROR(VLOOKUP(E3722,Data!T:U,2,FALSE),"")</f>
        <v/>
      </c>
    </row>
    <row r="3723" spans="3:3" x14ac:dyDescent="0.3">
      <c r="C3723" s="177" t="str">
        <f>IFERROR(VLOOKUP(E3723,Data!T:U,2,FALSE),"")</f>
        <v/>
      </c>
    </row>
    <row r="3724" spans="3:3" x14ac:dyDescent="0.3">
      <c r="C3724" s="177" t="str">
        <f>IFERROR(VLOOKUP(E3724,Data!T:U,2,FALSE),"")</f>
        <v/>
      </c>
    </row>
    <row r="3725" spans="3:3" x14ac:dyDescent="0.3">
      <c r="C3725" s="177" t="str">
        <f>IFERROR(VLOOKUP(E3725,Data!T:U,2,FALSE),"")</f>
        <v/>
      </c>
    </row>
    <row r="3726" spans="3:3" x14ac:dyDescent="0.3">
      <c r="C3726" s="177" t="str">
        <f>IFERROR(VLOOKUP(E3726,Data!T:U,2,FALSE),"")</f>
        <v/>
      </c>
    </row>
    <row r="3727" spans="3:3" x14ac:dyDescent="0.3">
      <c r="C3727" s="177" t="str">
        <f>IFERROR(VLOOKUP(E3727,Data!T:U,2,FALSE),"")</f>
        <v/>
      </c>
    </row>
    <row r="3728" spans="3:3" x14ac:dyDescent="0.3">
      <c r="C3728" s="177" t="str">
        <f>IFERROR(VLOOKUP(E3728,Data!T:U,2,FALSE),"")</f>
        <v/>
      </c>
    </row>
    <row r="3729" spans="3:3" x14ac:dyDescent="0.3">
      <c r="C3729" s="177" t="str">
        <f>IFERROR(VLOOKUP(E3729,Data!T:U,2,FALSE),"")</f>
        <v/>
      </c>
    </row>
    <row r="3730" spans="3:3" x14ac:dyDescent="0.3">
      <c r="C3730" s="177" t="str">
        <f>IFERROR(VLOOKUP(E3730,Data!T:U,2,FALSE),"")</f>
        <v/>
      </c>
    </row>
    <row r="3731" spans="3:3" x14ac:dyDescent="0.3">
      <c r="C3731" s="177" t="str">
        <f>IFERROR(VLOOKUP(E3731,Data!T:U,2,FALSE),"")</f>
        <v/>
      </c>
    </row>
    <row r="3732" spans="3:3" x14ac:dyDescent="0.3">
      <c r="C3732" s="177" t="str">
        <f>IFERROR(VLOOKUP(E3732,Data!T:U,2,FALSE),"")</f>
        <v/>
      </c>
    </row>
    <row r="3733" spans="3:3" x14ac:dyDescent="0.3">
      <c r="C3733" s="177" t="str">
        <f>IFERROR(VLOOKUP(E3733,Data!T:U,2,FALSE),"")</f>
        <v/>
      </c>
    </row>
    <row r="3734" spans="3:3" x14ac:dyDescent="0.3">
      <c r="C3734" s="177" t="str">
        <f>IFERROR(VLOOKUP(E3734,Data!T:U,2,FALSE),"")</f>
        <v/>
      </c>
    </row>
    <row r="3735" spans="3:3" x14ac:dyDescent="0.3">
      <c r="C3735" s="177" t="str">
        <f>IFERROR(VLOOKUP(E3735,Data!T:U,2,FALSE),"")</f>
        <v/>
      </c>
    </row>
    <row r="3736" spans="3:3" x14ac:dyDescent="0.3">
      <c r="C3736" s="177" t="str">
        <f>IFERROR(VLOOKUP(E3736,Data!T:U,2,FALSE),"")</f>
        <v/>
      </c>
    </row>
    <row r="3737" spans="3:3" x14ac:dyDescent="0.3">
      <c r="C3737" s="177" t="str">
        <f>IFERROR(VLOOKUP(E3737,Data!T:U,2,FALSE),"")</f>
        <v/>
      </c>
    </row>
    <row r="3738" spans="3:3" x14ac:dyDescent="0.3">
      <c r="C3738" s="177" t="str">
        <f>IFERROR(VLOOKUP(E3738,Data!T:U,2,FALSE),"")</f>
        <v/>
      </c>
    </row>
    <row r="3739" spans="3:3" x14ac:dyDescent="0.3">
      <c r="C3739" s="177" t="str">
        <f>IFERROR(VLOOKUP(E3739,Data!T:U,2,FALSE),"")</f>
        <v/>
      </c>
    </row>
    <row r="3740" spans="3:3" x14ac:dyDescent="0.3">
      <c r="C3740" s="177" t="str">
        <f>IFERROR(VLOOKUP(E3740,Data!T:U,2,FALSE),"")</f>
        <v/>
      </c>
    </row>
    <row r="3741" spans="3:3" x14ac:dyDescent="0.3">
      <c r="C3741" s="177" t="str">
        <f>IFERROR(VLOOKUP(E3741,Data!T:U,2,FALSE),"")</f>
        <v/>
      </c>
    </row>
    <row r="3742" spans="3:3" x14ac:dyDescent="0.3">
      <c r="C3742" s="177" t="str">
        <f>IFERROR(VLOOKUP(E3742,Data!T:U,2,FALSE),"")</f>
        <v/>
      </c>
    </row>
    <row r="3743" spans="3:3" x14ac:dyDescent="0.3">
      <c r="C3743" s="177" t="str">
        <f>IFERROR(VLOOKUP(E3743,Data!T:U,2,FALSE),"")</f>
        <v/>
      </c>
    </row>
    <row r="3744" spans="3:3" x14ac:dyDescent="0.3">
      <c r="C3744" s="177" t="str">
        <f>IFERROR(VLOOKUP(E3744,Data!T:U,2,FALSE),"")</f>
        <v/>
      </c>
    </row>
    <row r="3745" spans="3:3" x14ac:dyDescent="0.3">
      <c r="C3745" s="177" t="str">
        <f>IFERROR(VLOOKUP(E3745,Data!T:U,2,FALSE),"")</f>
        <v/>
      </c>
    </row>
    <row r="3746" spans="3:3" x14ac:dyDescent="0.3">
      <c r="C3746" s="177" t="str">
        <f>IFERROR(VLOOKUP(E3746,Data!T:U,2,FALSE),"")</f>
        <v/>
      </c>
    </row>
    <row r="3747" spans="3:3" x14ac:dyDescent="0.3">
      <c r="C3747" s="177" t="str">
        <f>IFERROR(VLOOKUP(E3747,Data!T:U,2,FALSE),"")</f>
        <v/>
      </c>
    </row>
    <row r="3748" spans="3:3" x14ac:dyDescent="0.3">
      <c r="C3748" s="177" t="str">
        <f>IFERROR(VLOOKUP(E3748,Data!T:U,2,FALSE),"")</f>
        <v/>
      </c>
    </row>
    <row r="3749" spans="3:3" x14ac:dyDescent="0.3">
      <c r="C3749" s="177" t="str">
        <f>IFERROR(VLOOKUP(E3749,Data!T:U,2,FALSE),"")</f>
        <v/>
      </c>
    </row>
    <row r="3750" spans="3:3" x14ac:dyDescent="0.3">
      <c r="C3750" s="177" t="str">
        <f>IFERROR(VLOOKUP(E3750,Data!T:U,2,FALSE),"")</f>
        <v/>
      </c>
    </row>
    <row r="3751" spans="3:3" x14ac:dyDescent="0.3">
      <c r="C3751" s="177" t="str">
        <f>IFERROR(VLOOKUP(E3751,Data!T:U,2,FALSE),"")</f>
        <v/>
      </c>
    </row>
    <row r="3752" spans="3:3" x14ac:dyDescent="0.3">
      <c r="C3752" s="177" t="str">
        <f>IFERROR(VLOOKUP(E3752,Data!T:U,2,FALSE),"")</f>
        <v/>
      </c>
    </row>
    <row r="3753" spans="3:3" x14ac:dyDescent="0.3">
      <c r="C3753" s="177" t="str">
        <f>IFERROR(VLOOKUP(E3753,Data!T:U,2,FALSE),"")</f>
        <v/>
      </c>
    </row>
    <row r="3754" spans="3:3" x14ac:dyDescent="0.3">
      <c r="C3754" s="177" t="str">
        <f>IFERROR(VLOOKUP(E3754,Data!T:U,2,FALSE),"")</f>
        <v/>
      </c>
    </row>
    <row r="3755" spans="3:3" x14ac:dyDescent="0.3">
      <c r="C3755" s="177" t="str">
        <f>IFERROR(VLOOKUP(E3755,Data!T:U,2,FALSE),"")</f>
        <v/>
      </c>
    </row>
    <row r="3756" spans="3:3" x14ac:dyDescent="0.3">
      <c r="C3756" s="177" t="str">
        <f>IFERROR(VLOOKUP(E3756,Data!T:U,2,FALSE),"")</f>
        <v/>
      </c>
    </row>
    <row r="3757" spans="3:3" x14ac:dyDescent="0.3">
      <c r="C3757" s="177" t="str">
        <f>IFERROR(VLOOKUP(E3757,Data!T:U,2,FALSE),"")</f>
        <v/>
      </c>
    </row>
    <row r="3758" spans="3:3" x14ac:dyDescent="0.3">
      <c r="C3758" s="177" t="str">
        <f>IFERROR(VLOOKUP(E3758,Data!T:U,2,FALSE),"")</f>
        <v/>
      </c>
    </row>
    <row r="3759" spans="3:3" x14ac:dyDescent="0.3">
      <c r="C3759" s="177" t="str">
        <f>IFERROR(VLOOKUP(E3759,Data!T:U,2,FALSE),"")</f>
        <v/>
      </c>
    </row>
    <row r="3760" spans="3:3" x14ac:dyDescent="0.3">
      <c r="C3760" s="177" t="str">
        <f>IFERROR(VLOOKUP(E3760,Data!T:U,2,FALSE),"")</f>
        <v/>
      </c>
    </row>
    <row r="3761" spans="3:3" x14ac:dyDescent="0.3">
      <c r="C3761" s="177" t="str">
        <f>IFERROR(VLOOKUP(E3761,Data!T:U,2,FALSE),"")</f>
        <v/>
      </c>
    </row>
    <row r="3762" spans="3:3" x14ac:dyDescent="0.3">
      <c r="C3762" s="177" t="str">
        <f>IFERROR(VLOOKUP(E3762,Data!T:U,2,FALSE),"")</f>
        <v/>
      </c>
    </row>
    <row r="3763" spans="3:3" x14ac:dyDescent="0.3">
      <c r="C3763" s="177" t="str">
        <f>IFERROR(VLOOKUP(E3763,Data!T:U,2,FALSE),"")</f>
        <v/>
      </c>
    </row>
    <row r="3764" spans="3:3" x14ac:dyDescent="0.3">
      <c r="C3764" s="177" t="str">
        <f>IFERROR(VLOOKUP(E3764,Data!T:U,2,FALSE),"")</f>
        <v/>
      </c>
    </row>
    <row r="3765" spans="3:3" x14ac:dyDescent="0.3">
      <c r="C3765" s="177" t="str">
        <f>IFERROR(VLOOKUP(E3765,Data!T:U,2,FALSE),"")</f>
        <v/>
      </c>
    </row>
    <row r="3766" spans="3:3" x14ac:dyDescent="0.3">
      <c r="C3766" s="177" t="str">
        <f>IFERROR(VLOOKUP(E3766,Data!T:U,2,FALSE),"")</f>
        <v/>
      </c>
    </row>
    <row r="3767" spans="3:3" x14ac:dyDescent="0.3">
      <c r="C3767" s="177" t="str">
        <f>IFERROR(VLOOKUP(E3767,Data!T:U,2,FALSE),"")</f>
        <v/>
      </c>
    </row>
    <row r="3768" spans="3:3" x14ac:dyDescent="0.3">
      <c r="C3768" s="177" t="str">
        <f>IFERROR(VLOOKUP(E3768,Data!T:U,2,FALSE),"")</f>
        <v/>
      </c>
    </row>
    <row r="3769" spans="3:3" x14ac:dyDescent="0.3">
      <c r="C3769" s="177" t="str">
        <f>IFERROR(VLOOKUP(E3769,Data!T:U,2,FALSE),"")</f>
        <v/>
      </c>
    </row>
    <row r="3770" spans="3:3" x14ac:dyDescent="0.3">
      <c r="C3770" s="177" t="str">
        <f>IFERROR(VLOOKUP(E3770,Data!T:U,2,FALSE),"")</f>
        <v/>
      </c>
    </row>
    <row r="3771" spans="3:3" x14ac:dyDescent="0.3">
      <c r="C3771" s="177" t="str">
        <f>IFERROR(VLOOKUP(E3771,Data!T:U,2,FALSE),"")</f>
        <v/>
      </c>
    </row>
    <row r="3772" spans="3:3" x14ac:dyDescent="0.3">
      <c r="C3772" s="177" t="str">
        <f>IFERROR(VLOOKUP(E3772,Data!T:U,2,FALSE),"")</f>
        <v/>
      </c>
    </row>
    <row r="3773" spans="3:3" x14ac:dyDescent="0.3">
      <c r="C3773" s="177" t="str">
        <f>IFERROR(VLOOKUP(E3773,Data!T:U,2,FALSE),"")</f>
        <v/>
      </c>
    </row>
    <row r="3774" spans="3:3" x14ac:dyDescent="0.3">
      <c r="C3774" s="177" t="str">
        <f>IFERROR(VLOOKUP(E3774,Data!T:U,2,FALSE),"")</f>
        <v/>
      </c>
    </row>
    <row r="3775" spans="3:3" x14ac:dyDescent="0.3">
      <c r="C3775" s="177" t="str">
        <f>IFERROR(VLOOKUP(E3775,Data!T:U,2,FALSE),"")</f>
        <v/>
      </c>
    </row>
    <row r="3776" spans="3:3" x14ac:dyDescent="0.3">
      <c r="C3776" s="177" t="str">
        <f>IFERROR(VLOOKUP(E3776,Data!T:U,2,FALSE),"")</f>
        <v/>
      </c>
    </row>
    <row r="3777" spans="3:3" x14ac:dyDescent="0.3">
      <c r="C3777" s="177" t="str">
        <f>IFERROR(VLOOKUP(E3777,Data!T:U,2,FALSE),"")</f>
        <v/>
      </c>
    </row>
    <row r="3778" spans="3:3" x14ac:dyDescent="0.3">
      <c r="C3778" s="177" t="str">
        <f>IFERROR(VLOOKUP(E3778,Data!T:U,2,FALSE),"")</f>
        <v/>
      </c>
    </row>
    <row r="3779" spans="3:3" x14ac:dyDescent="0.3">
      <c r="C3779" s="177" t="str">
        <f>IFERROR(VLOOKUP(E3779,Data!T:U,2,FALSE),"")</f>
        <v/>
      </c>
    </row>
    <row r="3780" spans="3:3" x14ac:dyDescent="0.3">
      <c r="C3780" s="177" t="str">
        <f>IFERROR(VLOOKUP(E3780,Data!T:U,2,FALSE),"")</f>
        <v/>
      </c>
    </row>
    <row r="3781" spans="3:3" x14ac:dyDescent="0.3">
      <c r="C3781" s="177" t="str">
        <f>IFERROR(VLOOKUP(E3781,Data!T:U,2,FALSE),"")</f>
        <v/>
      </c>
    </row>
    <row r="3782" spans="3:3" x14ac:dyDescent="0.3">
      <c r="C3782" s="177" t="str">
        <f>IFERROR(VLOOKUP(E3782,Data!T:U,2,FALSE),"")</f>
        <v/>
      </c>
    </row>
    <row r="3783" spans="3:3" x14ac:dyDescent="0.3">
      <c r="C3783" s="177" t="str">
        <f>IFERROR(VLOOKUP(E3783,Data!T:U,2,FALSE),"")</f>
        <v/>
      </c>
    </row>
    <row r="3784" spans="3:3" x14ac:dyDescent="0.3">
      <c r="C3784" s="177" t="str">
        <f>IFERROR(VLOOKUP(E3784,Data!T:U,2,FALSE),"")</f>
        <v/>
      </c>
    </row>
    <row r="3785" spans="3:3" x14ac:dyDescent="0.3">
      <c r="C3785" s="177" t="str">
        <f>IFERROR(VLOOKUP(E3785,Data!T:U,2,FALSE),"")</f>
        <v/>
      </c>
    </row>
    <row r="3786" spans="3:3" x14ac:dyDescent="0.3">
      <c r="C3786" s="177" t="str">
        <f>IFERROR(VLOOKUP(E3786,Data!T:U,2,FALSE),"")</f>
        <v/>
      </c>
    </row>
    <row r="3787" spans="3:3" x14ac:dyDescent="0.3">
      <c r="C3787" s="177" t="str">
        <f>IFERROR(VLOOKUP(E3787,Data!T:U,2,FALSE),"")</f>
        <v/>
      </c>
    </row>
    <row r="3788" spans="3:3" x14ac:dyDescent="0.3">
      <c r="C3788" s="177" t="str">
        <f>IFERROR(VLOOKUP(E3788,Data!T:U,2,FALSE),"")</f>
        <v/>
      </c>
    </row>
    <row r="3789" spans="3:3" x14ac:dyDescent="0.3">
      <c r="C3789" s="177" t="str">
        <f>IFERROR(VLOOKUP(E3789,Data!T:U,2,FALSE),"")</f>
        <v/>
      </c>
    </row>
    <row r="3790" spans="3:3" x14ac:dyDescent="0.3">
      <c r="C3790" s="177" t="str">
        <f>IFERROR(VLOOKUP(E3790,Data!T:U,2,FALSE),"")</f>
        <v/>
      </c>
    </row>
    <row r="3791" spans="3:3" x14ac:dyDescent="0.3">
      <c r="C3791" s="177" t="str">
        <f>IFERROR(VLOOKUP(E3791,Data!T:U,2,FALSE),"")</f>
        <v/>
      </c>
    </row>
    <row r="3792" spans="3:3" x14ac:dyDescent="0.3">
      <c r="C3792" s="177" t="str">
        <f>IFERROR(VLOOKUP(E3792,Data!T:U,2,FALSE),"")</f>
        <v/>
      </c>
    </row>
    <row r="3793" spans="3:3" x14ac:dyDescent="0.3">
      <c r="C3793" s="177" t="str">
        <f>IFERROR(VLOOKUP(E3793,Data!T:U,2,FALSE),"")</f>
        <v/>
      </c>
    </row>
    <row r="3794" spans="3:3" x14ac:dyDescent="0.3">
      <c r="C3794" s="177" t="str">
        <f>IFERROR(VLOOKUP(E3794,Data!T:U,2,FALSE),"")</f>
        <v/>
      </c>
    </row>
    <row r="3795" spans="3:3" x14ac:dyDescent="0.3">
      <c r="C3795" s="177" t="str">
        <f>IFERROR(VLOOKUP(E3795,Data!T:U,2,FALSE),"")</f>
        <v/>
      </c>
    </row>
    <row r="3796" spans="3:3" x14ac:dyDescent="0.3">
      <c r="C3796" s="177" t="str">
        <f>IFERROR(VLOOKUP(E3796,Data!T:U,2,FALSE),"")</f>
        <v/>
      </c>
    </row>
    <row r="3797" spans="3:3" x14ac:dyDescent="0.3">
      <c r="C3797" s="177" t="str">
        <f>IFERROR(VLOOKUP(E3797,Data!T:U,2,FALSE),"")</f>
        <v/>
      </c>
    </row>
    <row r="3798" spans="3:3" x14ac:dyDescent="0.3">
      <c r="C3798" s="177" t="str">
        <f>IFERROR(VLOOKUP(E3798,Data!T:U,2,FALSE),"")</f>
        <v/>
      </c>
    </row>
    <row r="3799" spans="3:3" x14ac:dyDescent="0.3">
      <c r="C3799" s="177" t="str">
        <f>IFERROR(VLOOKUP(E3799,Data!T:U,2,FALSE),"")</f>
        <v/>
      </c>
    </row>
    <row r="3800" spans="3:3" x14ac:dyDescent="0.3">
      <c r="C3800" s="177" t="str">
        <f>IFERROR(VLOOKUP(E3800,Data!T:U,2,FALSE),"")</f>
        <v/>
      </c>
    </row>
    <row r="3801" spans="3:3" x14ac:dyDescent="0.3">
      <c r="C3801" s="177" t="str">
        <f>IFERROR(VLOOKUP(E3801,Data!T:U,2,FALSE),"")</f>
        <v/>
      </c>
    </row>
    <row r="3802" spans="3:3" x14ac:dyDescent="0.3">
      <c r="C3802" s="177" t="str">
        <f>IFERROR(VLOOKUP(E3802,Data!T:U,2,FALSE),"")</f>
        <v/>
      </c>
    </row>
    <row r="3803" spans="3:3" x14ac:dyDescent="0.3">
      <c r="C3803" s="177" t="str">
        <f>IFERROR(VLOOKUP(E3803,Data!T:U,2,FALSE),"")</f>
        <v/>
      </c>
    </row>
    <row r="3804" spans="3:3" x14ac:dyDescent="0.3">
      <c r="C3804" s="177" t="str">
        <f>IFERROR(VLOOKUP(E3804,Data!T:U,2,FALSE),"")</f>
        <v/>
      </c>
    </row>
    <row r="3805" spans="3:3" x14ac:dyDescent="0.3">
      <c r="C3805" s="177" t="str">
        <f>IFERROR(VLOOKUP(E3805,Data!T:U,2,FALSE),"")</f>
        <v/>
      </c>
    </row>
    <row r="3806" spans="3:3" x14ac:dyDescent="0.3">
      <c r="C3806" s="177" t="str">
        <f>IFERROR(VLOOKUP(E3806,Data!T:U,2,FALSE),"")</f>
        <v/>
      </c>
    </row>
    <row r="3807" spans="3:3" x14ac:dyDescent="0.3">
      <c r="C3807" s="177" t="str">
        <f>IFERROR(VLOOKUP(E3807,Data!T:U,2,FALSE),"")</f>
        <v/>
      </c>
    </row>
    <row r="3808" spans="3:3" x14ac:dyDescent="0.3">
      <c r="C3808" s="177" t="str">
        <f>IFERROR(VLOOKUP(E3808,Data!T:U,2,FALSE),"")</f>
        <v/>
      </c>
    </row>
    <row r="3809" spans="3:3" x14ac:dyDescent="0.3">
      <c r="C3809" s="177" t="str">
        <f>IFERROR(VLOOKUP(E3809,Data!T:U,2,FALSE),"")</f>
        <v/>
      </c>
    </row>
    <row r="3810" spans="3:3" x14ac:dyDescent="0.3">
      <c r="C3810" s="177" t="str">
        <f>IFERROR(VLOOKUP(E3810,Data!T:U,2,FALSE),"")</f>
        <v/>
      </c>
    </row>
    <row r="3811" spans="3:3" x14ac:dyDescent="0.3">
      <c r="C3811" s="177" t="str">
        <f>IFERROR(VLOOKUP(E3811,Data!T:U,2,FALSE),"")</f>
        <v/>
      </c>
    </row>
    <row r="3812" spans="3:3" x14ac:dyDescent="0.3">
      <c r="C3812" s="177" t="str">
        <f>IFERROR(VLOOKUP(E3812,Data!T:U,2,FALSE),"")</f>
        <v/>
      </c>
    </row>
    <row r="3813" spans="3:3" x14ac:dyDescent="0.3">
      <c r="C3813" s="177" t="str">
        <f>IFERROR(VLOOKUP(E3813,Data!T:U,2,FALSE),"")</f>
        <v/>
      </c>
    </row>
    <row r="3814" spans="3:3" x14ac:dyDescent="0.3">
      <c r="C3814" s="177" t="str">
        <f>IFERROR(VLOOKUP(E3814,Data!T:U,2,FALSE),"")</f>
        <v/>
      </c>
    </row>
    <row r="3815" spans="3:3" x14ac:dyDescent="0.3">
      <c r="C3815" s="177" t="str">
        <f>IFERROR(VLOOKUP(E3815,Data!T:U,2,FALSE),"")</f>
        <v/>
      </c>
    </row>
    <row r="3816" spans="3:3" x14ac:dyDescent="0.3">
      <c r="C3816" s="177" t="str">
        <f>IFERROR(VLOOKUP(E3816,Data!T:U,2,FALSE),"")</f>
        <v/>
      </c>
    </row>
    <row r="3817" spans="3:3" x14ac:dyDescent="0.3">
      <c r="C3817" s="177" t="str">
        <f>IFERROR(VLOOKUP(E3817,Data!T:U,2,FALSE),"")</f>
        <v/>
      </c>
    </row>
    <row r="3818" spans="3:3" x14ac:dyDescent="0.3">
      <c r="C3818" s="177" t="str">
        <f>IFERROR(VLOOKUP(E3818,Data!T:U,2,FALSE),"")</f>
        <v/>
      </c>
    </row>
    <row r="3819" spans="3:3" x14ac:dyDescent="0.3">
      <c r="C3819" s="177" t="str">
        <f>IFERROR(VLOOKUP(E3819,Data!T:U,2,FALSE),"")</f>
        <v/>
      </c>
    </row>
    <row r="3820" spans="3:3" x14ac:dyDescent="0.3">
      <c r="C3820" s="177" t="str">
        <f>IFERROR(VLOOKUP(E3820,Data!T:U,2,FALSE),"")</f>
        <v/>
      </c>
    </row>
    <row r="3821" spans="3:3" x14ac:dyDescent="0.3">
      <c r="C3821" s="177" t="str">
        <f>IFERROR(VLOOKUP(E3821,Data!T:U,2,FALSE),"")</f>
        <v/>
      </c>
    </row>
    <row r="3822" spans="3:3" x14ac:dyDescent="0.3">
      <c r="C3822" s="177" t="str">
        <f>IFERROR(VLOOKUP(E3822,Data!T:U,2,FALSE),"")</f>
        <v/>
      </c>
    </row>
    <row r="3823" spans="3:3" x14ac:dyDescent="0.3">
      <c r="C3823" s="177" t="str">
        <f>IFERROR(VLOOKUP(E3823,Data!T:U,2,FALSE),"")</f>
        <v/>
      </c>
    </row>
    <row r="3824" spans="3:3" x14ac:dyDescent="0.3">
      <c r="C3824" s="177" t="str">
        <f>IFERROR(VLOOKUP(E3824,Data!T:U,2,FALSE),"")</f>
        <v/>
      </c>
    </row>
    <row r="3825" spans="3:3" x14ac:dyDescent="0.3">
      <c r="C3825" s="177" t="str">
        <f>IFERROR(VLOOKUP(E3825,Data!T:U,2,FALSE),"")</f>
        <v/>
      </c>
    </row>
    <row r="3826" spans="3:3" x14ac:dyDescent="0.3">
      <c r="C3826" s="177" t="str">
        <f>IFERROR(VLOOKUP(E3826,Data!T:U,2,FALSE),"")</f>
        <v/>
      </c>
    </row>
    <row r="3827" spans="3:3" x14ac:dyDescent="0.3">
      <c r="C3827" s="177" t="str">
        <f>IFERROR(VLOOKUP(E3827,Data!T:U,2,FALSE),"")</f>
        <v/>
      </c>
    </row>
    <row r="3828" spans="3:3" x14ac:dyDescent="0.3">
      <c r="C3828" s="177" t="str">
        <f>IFERROR(VLOOKUP(E3828,Data!T:U,2,FALSE),"")</f>
        <v/>
      </c>
    </row>
    <row r="3829" spans="3:3" x14ac:dyDescent="0.3">
      <c r="C3829" s="177" t="str">
        <f>IFERROR(VLOOKUP(E3829,Data!T:U,2,FALSE),"")</f>
        <v/>
      </c>
    </row>
    <row r="3830" spans="3:3" x14ac:dyDescent="0.3">
      <c r="C3830" s="177" t="str">
        <f>IFERROR(VLOOKUP(E3830,Data!T:U,2,FALSE),"")</f>
        <v/>
      </c>
    </row>
    <row r="3831" spans="3:3" x14ac:dyDescent="0.3">
      <c r="C3831" s="177" t="str">
        <f>IFERROR(VLOOKUP(E3831,Data!T:U,2,FALSE),"")</f>
        <v/>
      </c>
    </row>
    <row r="3832" spans="3:3" x14ac:dyDescent="0.3">
      <c r="C3832" s="177" t="str">
        <f>IFERROR(VLOOKUP(E3832,Data!T:U,2,FALSE),"")</f>
        <v/>
      </c>
    </row>
    <row r="3833" spans="3:3" x14ac:dyDescent="0.3">
      <c r="C3833" s="177" t="str">
        <f>IFERROR(VLOOKUP(E3833,Data!T:U,2,FALSE),"")</f>
        <v/>
      </c>
    </row>
    <row r="3834" spans="3:3" x14ac:dyDescent="0.3">
      <c r="C3834" s="177" t="str">
        <f>IFERROR(VLOOKUP(E3834,Data!T:U,2,FALSE),"")</f>
        <v/>
      </c>
    </row>
    <row r="3835" spans="3:3" x14ac:dyDescent="0.3">
      <c r="C3835" s="177" t="str">
        <f>IFERROR(VLOOKUP(E3835,Data!T:U,2,FALSE),"")</f>
        <v/>
      </c>
    </row>
    <row r="3836" spans="3:3" x14ac:dyDescent="0.3">
      <c r="C3836" s="177" t="str">
        <f>IFERROR(VLOOKUP(E3836,Data!T:U,2,FALSE),"")</f>
        <v/>
      </c>
    </row>
    <row r="3837" spans="3:3" x14ac:dyDescent="0.3">
      <c r="C3837" s="177" t="str">
        <f>IFERROR(VLOOKUP(E3837,Data!T:U,2,FALSE),"")</f>
        <v/>
      </c>
    </row>
    <row r="3838" spans="3:3" x14ac:dyDescent="0.3">
      <c r="C3838" s="177" t="str">
        <f>IFERROR(VLOOKUP(E3838,Data!T:U,2,FALSE),"")</f>
        <v/>
      </c>
    </row>
    <row r="3839" spans="3:3" x14ac:dyDescent="0.3">
      <c r="C3839" s="177" t="str">
        <f>IFERROR(VLOOKUP(E3839,Data!T:U,2,FALSE),"")</f>
        <v/>
      </c>
    </row>
    <row r="3840" spans="3:3" x14ac:dyDescent="0.3">
      <c r="C3840" s="177" t="str">
        <f>IFERROR(VLOOKUP(E3840,Data!T:U,2,FALSE),"")</f>
        <v/>
      </c>
    </row>
    <row r="3841" spans="3:3" x14ac:dyDescent="0.3">
      <c r="C3841" s="177" t="str">
        <f>IFERROR(VLOOKUP(E3841,Data!T:U,2,FALSE),"")</f>
        <v/>
      </c>
    </row>
    <row r="3842" spans="3:3" x14ac:dyDescent="0.3">
      <c r="C3842" s="177" t="str">
        <f>IFERROR(VLOOKUP(E3842,Data!T:U,2,FALSE),"")</f>
        <v/>
      </c>
    </row>
    <row r="3843" spans="3:3" x14ac:dyDescent="0.3">
      <c r="C3843" s="177" t="str">
        <f>IFERROR(VLOOKUP(E3843,Data!T:U,2,FALSE),"")</f>
        <v/>
      </c>
    </row>
    <row r="3844" spans="3:3" x14ac:dyDescent="0.3">
      <c r="C3844" s="177" t="str">
        <f>IFERROR(VLOOKUP(E3844,Data!T:U,2,FALSE),"")</f>
        <v/>
      </c>
    </row>
    <row r="3845" spans="3:3" x14ac:dyDescent="0.3">
      <c r="C3845" s="177" t="str">
        <f>IFERROR(VLOOKUP(E3845,Data!T:U,2,FALSE),"")</f>
        <v/>
      </c>
    </row>
    <row r="3846" spans="3:3" x14ac:dyDescent="0.3">
      <c r="C3846" s="177" t="str">
        <f>IFERROR(VLOOKUP(E3846,Data!T:U,2,FALSE),"")</f>
        <v/>
      </c>
    </row>
    <row r="3847" spans="3:3" x14ac:dyDescent="0.3">
      <c r="C3847" s="177" t="str">
        <f>IFERROR(VLOOKUP(E3847,Data!T:U,2,FALSE),"")</f>
        <v/>
      </c>
    </row>
    <row r="3848" spans="3:3" x14ac:dyDescent="0.3">
      <c r="C3848" s="177" t="str">
        <f>IFERROR(VLOOKUP(E3848,Data!T:U,2,FALSE),"")</f>
        <v/>
      </c>
    </row>
    <row r="3849" spans="3:3" x14ac:dyDescent="0.3">
      <c r="C3849" s="177" t="str">
        <f>IFERROR(VLOOKUP(E3849,Data!T:U,2,FALSE),"")</f>
        <v/>
      </c>
    </row>
    <row r="3850" spans="3:3" x14ac:dyDescent="0.3">
      <c r="C3850" s="177" t="str">
        <f>IFERROR(VLOOKUP(E3850,Data!T:U,2,FALSE),"")</f>
        <v/>
      </c>
    </row>
    <row r="3851" spans="3:3" x14ac:dyDescent="0.3">
      <c r="C3851" s="177" t="str">
        <f>IFERROR(VLOOKUP(E3851,Data!T:U,2,FALSE),"")</f>
        <v/>
      </c>
    </row>
    <row r="3852" spans="3:3" x14ac:dyDescent="0.3">
      <c r="C3852" s="177" t="str">
        <f>IFERROR(VLOOKUP(E3852,Data!T:U,2,FALSE),"")</f>
        <v/>
      </c>
    </row>
    <row r="3853" spans="3:3" x14ac:dyDescent="0.3">
      <c r="C3853" s="177" t="str">
        <f>IFERROR(VLOOKUP(E3853,Data!T:U,2,FALSE),"")</f>
        <v/>
      </c>
    </row>
    <row r="3854" spans="3:3" x14ac:dyDescent="0.3">
      <c r="C3854" s="177" t="str">
        <f>IFERROR(VLOOKUP(E3854,Data!T:U,2,FALSE),"")</f>
        <v/>
      </c>
    </row>
    <row r="3855" spans="3:3" x14ac:dyDescent="0.3">
      <c r="C3855" s="177" t="str">
        <f>IFERROR(VLOOKUP(E3855,Data!T:U,2,FALSE),"")</f>
        <v/>
      </c>
    </row>
    <row r="3856" spans="3:3" x14ac:dyDescent="0.3">
      <c r="C3856" s="177" t="str">
        <f>IFERROR(VLOOKUP(E3856,Data!T:U,2,FALSE),"")</f>
        <v/>
      </c>
    </row>
    <row r="3857" spans="3:3" x14ac:dyDescent="0.3">
      <c r="C3857" s="177" t="str">
        <f>IFERROR(VLOOKUP(E3857,Data!T:U,2,FALSE),"")</f>
        <v/>
      </c>
    </row>
    <row r="3858" spans="3:3" x14ac:dyDescent="0.3">
      <c r="C3858" s="177" t="str">
        <f>IFERROR(VLOOKUP(E3858,Data!T:U,2,FALSE),"")</f>
        <v/>
      </c>
    </row>
    <row r="3859" spans="3:3" x14ac:dyDescent="0.3">
      <c r="C3859" s="177" t="str">
        <f>IFERROR(VLOOKUP(E3859,Data!T:U,2,FALSE),"")</f>
        <v/>
      </c>
    </row>
    <row r="3860" spans="3:3" x14ac:dyDescent="0.3">
      <c r="C3860" s="177" t="str">
        <f>IFERROR(VLOOKUP(E3860,Data!T:U,2,FALSE),"")</f>
        <v/>
      </c>
    </row>
    <row r="3861" spans="3:3" x14ac:dyDescent="0.3">
      <c r="C3861" s="177" t="str">
        <f>IFERROR(VLOOKUP(E3861,Data!T:U,2,FALSE),"")</f>
        <v/>
      </c>
    </row>
    <row r="3862" spans="3:3" x14ac:dyDescent="0.3">
      <c r="C3862" s="177" t="str">
        <f>IFERROR(VLOOKUP(E3862,Data!T:U,2,FALSE),"")</f>
        <v/>
      </c>
    </row>
    <row r="3863" spans="3:3" x14ac:dyDescent="0.3">
      <c r="C3863" s="177" t="str">
        <f>IFERROR(VLOOKUP(E3863,Data!T:U,2,FALSE),"")</f>
        <v/>
      </c>
    </row>
    <row r="3864" spans="3:3" x14ac:dyDescent="0.3">
      <c r="C3864" s="177" t="str">
        <f>IFERROR(VLOOKUP(E3864,Data!T:U,2,FALSE),"")</f>
        <v/>
      </c>
    </row>
    <row r="3865" spans="3:3" x14ac:dyDescent="0.3">
      <c r="C3865" s="177" t="str">
        <f>IFERROR(VLOOKUP(E3865,Data!T:U,2,FALSE),"")</f>
        <v/>
      </c>
    </row>
    <row r="3866" spans="3:3" x14ac:dyDescent="0.3">
      <c r="C3866" s="177" t="str">
        <f>IFERROR(VLOOKUP(E3866,Data!T:U,2,FALSE),"")</f>
        <v/>
      </c>
    </row>
    <row r="3867" spans="3:3" x14ac:dyDescent="0.3">
      <c r="C3867" s="177" t="str">
        <f>IFERROR(VLOOKUP(E3867,Data!T:U,2,FALSE),"")</f>
        <v/>
      </c>
    </row>
    <row r="3868" spans="3:3" x14ac:dyDescent="0.3">
      <c r="C3868" s="177" t="str">
        <f>IFERROR(VLOOKUP(E3868,Data!T:U,2,FALSE),"")</f>
        <v/>
      </c>
    </row>
    <row r="3869" spans="3:3" x14ac:dyDescent="0.3">
      <c r="C3869" s="177" t="str">
        <f>IFERROR(VLOOKUP(E3869,Data!T:U,2,FALSE),"")</f>
        <v/>
      </c>
    </row>
    <row r="3870" spans="3:3" x14ac:dyDescent="0.3">
      <c r="C3870" s="177" t="str">
        <f>IFERROR(VLOOKUP(E3870,Data!T:U,2,FALSE),"")</f>
        <v/>
      </c>
    </row>
    <row r="3871" spans="3:3" x14ac:dyDescent="0.3">
      <c r="C3871" s="177" t="str">
        <f>IFERROR(VLOOKUP(E3871,Data!T:U,2,FALSE),"")</f>
        <v/>
      </c>
    </row>
    <row r="3872" spans="3:3" x14ac:dyDescent="0.3">
      <c r="C3872" s="177" t="str">
        <f>IFERROR(VLOOKUP(E3872,Data!T:U,2,FALSE),"")</f>
        <v/>
      </c>
    </row>
    <row r="3873" spans="3:3" x14ac:dyDescent="0.3">
      <c r="C3873" s="177" t="str">
        <f>IFERROR(VLOOKUP(E3873,Data!T:U,2,FALSE),"")</f>
        <v/>
      </c>
    </row>
    <row r="3874" spans="3:3" x14ac:dyDescent="0.3">
      <c r="C3874" s="177" t="str">
        <f>IFERROR(VLOOKUP(E3874,Data!T:U,2,FALSE),"")</f>
        <v/>
      </c>
    </row>
    <row r="3875" spans="3:3" x14ac:dyDescent="0.3">
      <c r="C3875" s="177" t="str">
        <f>IFERROR(VLOOKUP(E3875,Data!T:U,2,FALSE),"")</f>
        <v/>
      </c>
    </row>
    <row r="3876" spans="3:3" x14ac:dyDescent="0.3">
      <c r="C3876" s="177" t="str">
        <f>IFERROR(VLOOKUP(E3876,Data!T:U,2,FALSE),"")</f>
        <v/>
      </c>
    </row>
    <row r="3877" spans="3:3" x14ac:dyDescent="0.3">
      <c r="C3877" s="177" t="str">
        <f>IFERROR(VLOOKUP(E3877,Data!T:U,2,FALSE),"")</f>
        <v/>
      </c>
    </row>
    <row r="3878" spans="3:3" x14ac:dyDescent="0.3">
      <c r="C3878" s="177" t="str">
        <f>IFERROR(VLOOKUP(E3878,Data!T:U,2,FALSE),"")</f>
        <v/>
      </c>
    </row>
    <row r="3879" spans="3:3" x14ac:dyDescent="0.3">
      <c r="C3879" s="177" t="str">
        <f>IFERROR(VLOOKUP(E3879,Data!T:U,2,FALSE),"")</f>
        <v/>
      </c>
    </row>
    <row r="3880" spans="3:3" x14ac:dyDescent="0.3">
      <c r="C3880" s="177" t="str">
        <f>IFERROR(VLOOKUP(E3880,Data!T:U,2,FALSE),"")</f>
        <v/>
      </c>
    </row>
    <row r="3881" spans="3:3" x14ac:dyDescent="0.3">
      <c r="C3881" s="177" t="str">
        <f>IFERROR(VLOOKUP(E3881,Data!T:U,2,FALSE),"")</f>
        <v/>
      </c>
    </row>
    <row r="3882" spans="3:3" x14ac:dyDescent="0.3">
      <c r="C3882" s="177" t="str">
        <f>IFERROR(VLOOKUP(E3882,Data!T:U,2,FALSE),"")</f>
        <v/>
      </c>
    </row>
    <row r="3883" spans="3:3" x14ac:dyDescent="0.3">
      <c r="C3883" s="177" t="str">
        <f>IFERROR(VLOOKUP(E3883,Data!T:U,2,FALSE),"")</f>
        <v/>
      </c>
    </row>
    <row r="3884" spans="3:3" x14ac:dyDescent="0.3">
      <c r="C3884" s="177" t="str">
        <f>IFERROR(VLOOKUP(E3884,Data!T:U,2,FALSE),"")</f>
        <v/>
      </c>
    </row>
    <row r="3885" spans="3:3" x14ac:dyDescent="0.3">
      <c r="C3885" s="177" t="str">
        <f>IFERROR(VLOOKUP(E3885,Data!T:U,2,FALSE),"")</f>
        <v/>
      </c>
    </row>
    <row r="3886" spans="3:3" x14ac:dyDescent="0.3">
      <c r="C3886" s="177" t="str">
        <f>IFERROR(VLOOKUP(E3886,Data!T:U,2,FALSE),"")</f>
        <v/>
      </c>
    </row>
    <row r="3887" spans="3:3" x14ac:dyDescent="0.3">
      <c r="C3887" s="177" t="str">
        <f>IFERROR(VLOOKUP(E3887,Data!T:U,2,FALSE),"")</f>
        <v/>
      </c>
    </row>
    <row r="3888" spans="3:3" x14ac:dyDescent="0.3">
      <c r="C3888" s="177" t="str">
        <f>IFERROR(VLOOKUP(E3888,Data!T:U,2,FALSE),"")</f>
        <v/>
      </c>
    </row>
    <row r="3889" spans="3:3" x14ac:dyDescent="0.3">
      <c r="C3889" s="177" t="str">
        <f>IFERROR(VLOOKUP(E3889,Data!T:U,2,FALSE),"")</f>
        <v/>
      </c>
    </row>
    <row r="3890" spans="3:3" x14ac:dyDescent="0.3">
      <c r="C3890" s="177" t="str">
        <f>IFERROR(VLOOKUP(E3890,Data!T:U,2,FALSE),"")</f>
        <v/>
      </c>
    </row>
    <row r="3891" spans="3:3" x14ac:dyDescent="0.3">
      <c r="C3891" s="177" t="str">
        <f>IFERROR(VLOOKUP(E3891,Data!T:U,2,FALSE),"")</f>
        <v/>
      </c>
    </row>
    <row r="3892" spans="3:3" x14ac:dyDescent="0.3">
      <c r="C3892" s="177" t="str">
        <f>IFERROR(VLOOKUP(E3892,Data!T:U,2,FALSE),"")</f>
        <v/>
      </c>
    </row>
    <row r="3893" spans="3:3" x14ac:dyDescent="0.3">
      <c r="C3893" s="177" t="str">
        <f>IFERROR(VLOOKUP(E3893,Data!T:U,2,FALSE),"")</f>
        <v/>
      </c>
    </row>
    <row r="3894" spans="3:3" x14ac:dyDescent="0.3">
      <c r="C3894" s="177" t="str">
        <f>IFERROR(VLOOKUP(E3894,Data!T:U,2,FALSE),"")</f>
        <v/>
      </c>
    </row>
    <row r="3895" spans="3:3" x14ac:dyDescent="0.3">
      <c r="C3895" s="177" t="str">
        <f>IFERROR(VLOOKUP(E3895,Data!T:U,2,FALSE),"")</f>
        <v/>
      </c>
    </row>
    <row r="3896" spans="3:3" x14ac:dyDescent="0.3">
      <c r="C3896" s="177" t="str">
        <f>IFERROR(VLOOKUP(E3896,Data!T:U,2,FALSE),"")</f>
        <v/>
      </c>
    </row>
    <row r="3897" spans="3:3" x14ac:dyDescent="0.3">
      <c r="C3897" s="177" t="str">
        <f>IFERROR(VLOOKUP(E3897,Data!T:U,2,FALSE),"")</f>
        <v/>
      </c>
    </row>
    <row r="3898" spans="3:3" x14ac:dyDescent="0.3">
      <c r="C3898" s="177" t="str">
        <f>IFERROR(VLOOKUP(E3898,Data!T:U,2,FALSE),"")</f>
        <v/>
      </c>
    </row>
    <row r="3899" spans="3:3" x14ac:dyDescent="0.3">
      <c r="C3899" s="177" t="str">
        <f>IFERROR(VLOOKUP(E3899,Data!T:U,2,FALSE),"")</f>
        <v/>
      </c>
    </row>
    <row r="3900" spans="3:3" x14ac:dyDescent="0.3">
      <c r="C3900" s="177" t="str">
        <f>IFERROR(VLOOKUP(E3900,Data!T:U,2,FALSE),"")</f>
        <v/>
      </c>
    </row>
    <row r="3901" spans="3:3" x14ac:dyDescent="0.3">
      <c r="C3901" s="177" t="str">
        <f>IFERROR(VLOOKUP(E3901,Data!T:U,2,FALSE),"")</f>
        <v/>
      </c>
    </row>
    <row r="3902" spans="3:3" x14ac:dyDescent="0.3">
      <c r="C3902" s="177" t="str">
        <f>IFERROR(VLOOKUP(E3902,Data!T:U,2,FALSE),"")</f>
        <v/>
      </c>
    </row>
    <row r="3903" spans="3:3" x14ac:dyDescent="0.3">
      <c r="C3903" s="177" t="str">
        <f>IFERROR(VLOOKUP(E3903,Data!T:U,2,FALSE),"")</f>
        <v/>
      </c>
    </row>
    <row r="3904" spans="3:3" x14ac:dyDescent="0.3">
      <c r="C3904" s="177" t="str">
        <f>IFERROR(VLOOKUP(E3904,Data!T:U,2,FALSE),"")</f>
        <v/>
      </c>
    </row>
    <row r="3905" spans="3:3" x14ac:dyDescent="0.3">
      <c r="C3905" s="177" t="str">
        <f>IFERROR(VLOOKUP(E3905,Data!T:U,2,FALSE),"")</f>
        <v/>
      </c>
    </row>
    <row r="3906" spans="3:3" x14ac:dyDescent="0.3">
      <c r="C3906" s="177" t="str">
        <f>IFERROR(VLOOKUP(E3906,Data!T:U,2,FALSE),"")</f>
        <v/>
      </c>
    </row>
    <row r="3907" spans="3:3" x14ac:dyDescent="0.3">
      <c r="C3907" s="177" t="str">
        <f>IFERROR(VLOOKUP(E3907,Data!T:U,2,FALSE),"")</f>
        <v/>
      </c>
    </row>
    <row r="3908" spans="3:3" x14ac:dyDescent="0.3">
      <c r="C3908" s="177" t="str">
        <f>IFERROR(VLOOKUP(E3908,Data!T:U,2,FALSE),"")</f>
        <v/>
      </c>
    </row>
    <row r="3909" spans="3:3" x14ac:dyDescent="0.3">
      <c r="C3909" s="177" t="str">
        <f>IFERROR(VLOOKUP(E3909,Data!T:U,2,FALSE),"")</f>
        <v/>
      </c>
    </row>
    <row r="3910" spans="3:3" x14ac:dyDescent="0.3">
      <c r="C3910" s="177" t="str">
        <f>IFERROR(VLOOKUP(E3910,Data!T:U,2,FALSE),"")</f>
        <v/>
      </c>
    </row>
    <row r="3911" spans="3:3" x14ac:dyDescent="0.3">
      <c r="C3911" s="177" t="str">
        <f>IFERROR(VLOOKUP(E3911,Data!T:U,2,FALSE),"")</f>
        <v/>
      </c>
    </row>
    <row r="3912" spans="3:3" x14ac:dyDescent="0.3">
      <c r="C3912" s="177" t="str">
        <f>IFERROR(VLOOKUP(E3912,Data!T:U,2,FALSE),"")</f>
        <v/>
      </c>
    </row>
    <row r="3913" spans="3:3" x14ac:dyDescent="0.3">
      <c r="C3913" s="177" t="str">
        <f>IFERROR(VLOOKUP(E3913,Data!T:U,2,FALSE),"")</f>
        <v/>
      </c>
    </row>
    <row r="3914" spans="3:3" x14ac:dyDescent="0.3">
      <c r="C3914" s="177" t="str">
        <f>IFERROR(VLOOKUP(E3914,Data!T:U,2,FALSE),"")</f>
        <v/>
      </c>
    </row>
    <row r="3915" spans="3:3" x14ac:dyDescent="0.3">
      <c r="C3915" s="177" t="str">
        <f>IFERROR(VLOOKUP(E3915,Data!T:U,2,FALSE),"")</f>
        <v/>
      </c>
    </row>
    <row r="3916" spans="3:3" x14ac:dyDescent="0.3">
      <c r="C3916" s="177" t="str">
        <f>IFERROR(VLOOKUP(E3916,Data!T:U,2,FALSE),"")</f>
        <v/>
      </c>
    </row>
    <row r="3917" spans="3:3" x14ac:dyDescent="0.3">
      <c r="C3917" s="177" t="str">
        <f>IFERROR(VLOOKUP(E3917,Data!T:U,2,FALSE),"")</f>
        <v/>
      </c>
    </row>
    <row r="3918" spans="3:3" x14ac:dyDescent="0.3">
      <c r="C3918" s="177" t="str">
        <f>IFERROR(VLOOKUP(E3918,Data!T:U,2,FALSE),"")</f>
        <v/>
      </c>
    </row>
    <row r="3919" spans="3:3" x14ac:dyDescent="0.3">
      <c r="C3919" s="177" t="str">
        <f>IFERROR(VLOOKUP(E3919,Data!T:U,2,FALSE),"")</f>
        <v/>
      </c>
    </row>
    <row r="3920" spans="3:3" x14ac:dyDescent="0.3">
      <c r="C3920" s="177" t="str">
        <f>IFERROR(VLOOKUP(E3920,Data!T:U,2,FALSE),"")</f>
        <v/>
      </c>
    </row>
    <row r="3921" spans="3:3" x14ac:dyDescent="0.3">
      <c r="C3921" s="177" t="str">
        <f>IFERROR(VLOOKUP(E3921,Data!T:U,2,FALSE),"")</f>
        <v/>
      </c>
    </row>
    <row r="3922" spans="3:3" x14ac:dyDescent="0.3">
      <c r="C3922" s="177" t="str">
        <f>IFERROR(VLOOKUP(E3922,Data!T:U,2,FALSE),"")</f>
        <v/>
      </c>
    </row>
    <row r="3923" spans="3:3" x14ac:dyDescent="0.3">
      <c r="C3923" s="177" t="str">
        <f>IFERROR(VLOOKUP(E3923,Data!T:U,2,FALSE),"")</f>
        <v/>
      </c>
    </row>
    <row r="3924" spans="3:3" x14ac:dyDescent="0.3">
      <c r="C3924" s="177" t="str">
        <f>IFERROR(VLOOKUP(E3924,Data!T:U,2,FALSE),"")</f>
        <v/>
      </c>
    </row>
    <row r="3925" spans="3:3" x14ac:dyDescent="0.3">
      <c r="C3925" s="177" t="str">
        <f>IFERROR(VLOOKUP(E3925,Data!T:U,2,FALSE),"")</f>
        <v/>
      </c>
    </row>
    <row r="3926" spans="3:3" x14ac:dyDescent="0.3">
      <c r="C3926" s="177" t="str">
        <f>IFERROR(VLOOKUP(E3926,Data!T:U,2,FALSE),"")</f>
        <v/>
      </c>
    </row>
    <row r="3927" spans="3:3" x14ac:dyDescent="0.3">
      <c r="C3927" s="177" t="str">
        <f>IFERROR(VLOOKUP(E3927,Data!T:U,2,FALSE),"")</f>
        <v/>
      </c>
    </row>
    <row r="3928" spans="3:3" x14ac:dyDescent="0.3">
      <c r="C3928" s="177" t="str">
        <f>IFERROR(VLOOKUP(E3928,Data!T:U,2,FALSE),"")</f>
        <v/>
      </c>
    </row>
    <row r="3929" spans="3:3" x14ac:dyDescent="0.3">
      <c r="C3929" s="177" t="str">
        <f>IFERROR(VLOOKUP(E3929,Data!T:U,2,FALSE),"")</f>
        <v/>
      </c>
    </row>
    <row r="3930" spans="3:3" x14ac:dyDescent="0.3">
      <c r="C3930" s="177" t="str">
        <f>IFERROR(VLOOKUP(E3930,Data!T:U,2,FALSE),"")</f>
        <v/>
      </c>
    </row>
    <row r="3931" spans="3:3" x14ac:dyDescent="0.3">
      <c r="C3931" s="177" t="str">
        <f>IFERROR(VLOOKUP(E3931,Data!T:U,2,FALSE),"")</f>
        <v/>
      </c>
    </row>
    <row r="3932" spans="3:3" x14ac:dyDescent="0.3">
      <c r="C3932" s="177" t="str">
        <f>IFERROR(VLOOKUP(E3932,Data!T:U,2,FALSE),"")</f>
        <v/>
      </c>
    </row>
    <row r="3933" spans="3:3" x14ac:dyDescent="0.3">
      <c r="C3933" s="177" t="str">
        <f>IFERROR(VLOOKUP(E3933,Data!T:U,2,FALSE),"")</f>
        <v/>
      </c>
    </row>
    <row r="3934" spans="3:3" x14ac:dyDescent="0.3">
      <c r="C3934" s="177" t="str">
        <f>IFERROR(VLOOKUP(E3934,Data!T:U,2,FALSE),"")</f>
        <v/>
      </c>
    </row>
    <row r="3935" spans="3:3" x14ac:dyDescent="0.3">
      <c r="C3935" s="177" t="str">
        <f>IFERROR(VLOOKUP(E3935,Data!T:U,2,FALSE),"")</f>
        <v/>
      </c>
    </row>
    <row r="3936" spans="3:3" x14ac:dyDescent="0.3">
      <c r="C3936" s="177" t="str">
        <f>IFERROR(VLOOKUP(E3936,Data!T:U,2,FALSE),"")</f>
        <v/>
      </c>
    </row>
    <row r="3937" spans="3:3" x14ac:dyDescent="0.3">
      <c r="C3937" s="177" t="str">
        <f>IFERROR(VLOOKUP(E3937,Data!T:U,2,FALSE),"")</f>
        <v/>
      </c>
    </row>
    <row r="3938" spans="3:3" x14ac:dyDescent="0.3">
      <c r="C3938" s="177" t="str">
        <f>IFERROR(VLOOKUP(E3938,Data!T:U,2,FALSE),"")</f>
        <v/>
      </c>
    </row>
    <row r="3939" spans="3:3" x14ac:dyDescent="0.3">
      <c r="C3939" s="177" t="str">
        <f>IFERROR(VLOOKUP(E3939,Data!T:U,2,FALSE),"")</f>
        <v/>
      </c>
    </row>
    <row r="3940" spans="3:3" x14ac:dyDescent="0.3">
      <c r="C3940" s="177" t="str">
        <f>IFERROR(VLOOKUP(E3940,Data!T:U,2,FALSE),"")</f>
        <v/>
      </c>
    </row>
    <row r="3941" spans="3:3" x14ac:dyDescent="0.3">
      <c r="C3941" s="177" t="str">
        <f>IFERROR(VLOOKUP(E3941,Data!T:U,2,FALSE),"")</f>
        <v/>
      </c>
    </row>
    <row r="3942" spans="3:3" x14ac:dyDescent="0.3">
      <c r="C3942" s="177" t="str">
        <f>IFERROR(VLOOKUP(E3942,Data!T:U,2,FALSE),"")</f>
        <v/>
      </c>
    </row>
    <row r="3943" spans="3:3" x14ac:dyDescent="0.3">
      <c r="C3943" s="177" t="str">
        <f>IFERROR(VLOOKUP(E3943,Data!T:U,2,FALSE),"")</f>
        <v/>
      </c>
    </row>
    <row r="3944" spans="3:3" x14ac:dyDescent="0.3">
      <c r="C3944" s="177" t="str">
        <f>IFERROR(VLOOKUP(E3944,Data!T:U,2,FALSE),"")</f>
        <v/>
      </c>
    </row>
    <row r="3945" spans="3:3" x14ac:dyDescent="0.3">
      <c r="C3945" s="177" t="str">
        <f>IFERROR(VLOOKUP(E3945,Data!T:U,2,FALSE),"")</f>
        <v/>
      </c>
    </row>
    <row r="3946" spans="3:3" x14ac:dyDescent="0.3">
      <c r="C3946" s="177" t="str">
        <f>IFERROR(VLOOKUP(E3946,Data!T:U,2,FALSE),"")</f>
        <v/>
      </c>
    </row>
    <row r="3947" spans="3:3" x14ac:dyDescent="0.3">
      <c r="C3947" s="177" t="str">
        <f>IFERROR(VLOOKUP(E3947,Data!T:U,2,FALSE),"")</f>
        <v/>
      </c>
    </row>
    <row r="3948" spans="3:3" x14ac:dyDescent="0.3">
      <c r="C3948" s="177" t="str">
        <f>IFERROR(VLOOKUP(E3948,Data!T:U,2,FALSE),"")</f>
        <v/>
      </c>
    </row>
    <row r="3949" spans="3:3" x14ac:dyDescent="0.3">
      <c r="C3949" s="177" t="str">
        <f>IFERROR(VLOOKUP(E3949,Data!T:U,2,FALSE),"")</f>
        <v/>
      </c>
    </row>
    <row r="3950" spans="3:3" x14ac:dyDescent="0.3">
      <c r="C3950" s="177" t="str">
        <f>IFERROR(VLOOKUP(E3950,Data!T:U,2,FALSE),"")</f>
        <v/>
      </c>
    </row>
    <row r="3951" spans="3:3" x14ac:dyDescent="0.3">
      <c r="C3951" s="177" t="str">
        <f>IFERROR(VLOOKUP(E3951,Data!T:U,2,FALSE),"")</f>
        <v/>
      </c>
    </row>
    <row r="3952" spans="3:3" x14ac:dyDescent="0.3">
      <c r="C3952" s="177" t="str">
        <f>IFERROR(VLOOKUP(E3952,Data!T:U,2,FALSE),"")</f>
        <v/>
      </c>
    </row>
    <row r="3953" spans="3:3" x14ac:dyDescent="0.3">
      <c r="C3953" s="177" t="str">
        <f>IFERROR(VLOOKUP(E3953,Data!T:U,2,FALSE),"")</f>
        <v/>
      </c>
    </row>
    <row r="3954" spans="3:3" x14ac:dyDescent="0.3">
      <c r="C3954" s="177" t="str">
        <f>IFERROR(VLOOKUP(E3954,Data!T:U,2,FALSE),"")</f>
        <v/>
      </c>
    </row>
    <row r="3955" spans="3:3" x14ac:dyDescent="0.3">
      <c r="C3955" s="177" t="str">
        <f>IFERROR(VLOOKUP(E3955,Data!T:U,2,FALSE),"")</f>
        <v/>
      </c>
    </row>
    <row r="3956" spans="3:3" x14ac:dyDescent="0.3">
      <c r="C3956" s="177" t="str">
        <f>IFERROR(VLOOKUP(E3956,Data!T:U,2,FALSE),"")</f>
        <v/>
      </c>
    </row>
    <row r="3957" spans="3:3" x14ac:dyDescent="0.3">
      <c r="C3957" s="177" t="str">
        <f>IFERROR(VLOOKUP(E3957,Data!T:U,2,FALSE),"")</f>
        <v/>
      </c>
    </row>
    <row r="3958" spans="3:3" x14ac:dyDescent="0.3">
      <c r="C3958" s="177" t="str">
        <f>IFERROR(VLOOKUP(E3958,Data!T:U,2,FALSE),"")</f>
        <v/>
      </c>
    </row>
    <row r="3959" spans="3:3" x14ac:dyDescent="0.3">
      <c r="C3959" s="177" t="str">
        <f>IFERROR(VLOOKUP(E3959,Data!T:U,2,FALSE),"")</f>
        <v/>
      </c>
    </row>
    <row r="3960" spans="3:3" x14ac:dyDescent="0.3">
      <c r="C3960" s="177" t="str">
        <f>IFERROR(VLOOKUP(E3960,Data!T:U,2,FALSE),"")</f>
        <v/>
      </c>
    </row>
    <row r="3961" spans="3:3" x14ac:dyDescent="0.3">
      <c r="C3961" s="177" t="str">
        <f>IFERROR(VLOOKUP(E3961,Data!T:U,2,FALSE),"")</f>
        <v/>
      </c>
    </row>
    <row r="3962" spans="3:3" x14ac:dyDescent="0.3">
      <c r="C3962" s="177" t="str">
        <f>IFERROR(VLOOKUP(E3962,Data!T:U,2,FALSE),"")</f>
        <v/>
      </c>
    </row>
    <row r="3963" spans="3:3" x14ac:dyDescent="0.3">
      <c r="C3963" s="177" t="str">
        <f>IFERROR(VLOOKUP(E3963,Data!T:U,2,FALSE),"")</f>
        <v/>
      </c>
    </row>
    <row r="3964" spans="3:3" x14ac:dyDescent="0.3">
      <c r="C3964" s="177" t="str">
        <f>IFERROR(VLOOKUP(E3964,Data!T:U,2,FALSE),"")</f>
        <v/>
      </c>
    </row>
    <row r="3965" spans="3:3" x14ac:dyDescent="0.3">
      <c r="C3965" s="177" t="str">
        <f>IFERROR(VLOOKUP(E3965,Data!T:U,2,FALSE),"")</f>
        <v/>
      </c>
    </row>
    <row r="3966" spans="3:3" x14ac:dyDescent="0.3">
      <c r="C3966" s="177" t="str">
        <f>IFERROR(VLOOKUP(E3966,Data!T:U,2,FALSE),"")</f>
        <v/>
      </c>
    </row>
    <row r="3967" spans="3:3" x14ac:dyDescent="0.3">
      <c r="C3967" s="177" t="str">
        <f>IFERROR(VLOOKUP(E3967,Data!T:U,2,FALSE),"")</f>
        <v/>
      </c>
    </row>
    <row r="3968" spans="3:3" x14ac:dyDescent="0.3">
      <c r="C3968" s="177" t="str">
        <f>IFERROR(VLOOKUP(E3968,Data!T:U,2,FALSE),"")</f>
        <v/>
      </c>
    </row>
    <row r="3969" spans="3:3" x14ac:dyDescent="0.3">
      <c r="C3969" s="177" t="str">
        <f>IFERROR(VLOOKUP(E3969,Data!T:U,2,FALSE),"")</f>
        <v/>
      </c>
    </row>
    <row r="3970" spans="3:3" x14ac:dyDescent="0.3">
      <c r="C3970" s="177" t="str">
        <f>IFERROR(VLOOKUP(E3970,Data!T:U,2,FALSE),"")</f>
        <v/>
      </c>
    </row>
    <row r="3971" spans="3:3" x14ac:dyDescent="0.3">
      <c r="C3971" s="177" t="str">
        <f>IFERROR(VLOOKUP(E3971,Data!T:U,2,FALSE),"")</f>
        <v/>
      </c>
    </row>
    <row r="3972" spans="3:3" x14ac:dyDescent="0.3">
      <c r="C3972" s="177" t="str">
        <f>IFERROR(VLOOKUP(E3972,Data!T:U,2,FALSE),"")</f>
        <v/>
      </c>
    </row>
    <row r="3973" spans="3:3" x14ac:dyDescent="0.3">
      <c r="C3973" s="177" t="str">
        <f>IFERROR(VLOOKUP(E3973,Data!T:U,2,FALSE),"")</f>
        <v/>
      </c>
    </row>
    <row r="3974" spans="3:3" x14ac:dyDescent="0.3">
      <c r="C3974" s="177" t="str">
        <f>IFERROR(VLOOKUP(E3974,Data!T:U,2,FALSE),"")</f>
        <v/>
      </c>
    </row>
    <row r="3975" spans="3:3" x14ac:dyDescent="0.3">
      <c r="C3975" s="177" t="str">
        <f>IFERROR(VLOOKUP(E3975,Data!T:U,2,FALSE),"")</f>
        <v/>
      </c>
    </row>
    <row r="3976" spans="3:3" x14ac:dyDescent="0.3">
      <c r="C3976" s="177" t="str">
        <f>IFERROR(VLOOKUP(E3976,Data!T:U,2,FALSE),"")</f>
        <v/>
      </c>
    </row>
    <row r="3977" spans="3:3" x14ac:dyDescent="0.3">
      <c r="C3977" s="177" t="str">
        <f>IFERROR(VLOOKUP(E3977,Data!T:U,2,FALSE),"")</f>
        <v/>
      </c>
    </row>
    <row r="3978" spans="3:3" x14ac:dyDescent="0.3">
      <c r="C3978" s="177" t="str">
        <f>IFERROR(VLOOKUP(E3978,Data!T:U,2,FALSE),"")</f>
        <v/>
      </c>
    </row>
    <row r="3979" spans="3:3" x14ac:dyDescent="0.3">
      <c r="C3979" s="177" t="str">
        <f>IFERROR(VLOOKUP(E3979,Data!T:U,2,FALSE),"")</f>
        <v/>
      </c>
    </row>
    <row r="3980" spans="3:3" x14ac:dyDescent="0.3">
      <c r="C3980" s="177" t="str">
        <f>IFERROR(VLOOKUP(E3980,Data!T:U,2,FALSE),"")</f>
        <v/>
      </c>
    </row>
    <row r="3981" spans="3:3" x14ac:dyDescent="0.3">
      <c r="C3981" s="177" t="str">
        <f>IFERROR(VLOOKUP(E3981,Data!T:U,2,FALSE),"")</f>
        <v/>
      </c>
    </row>
    <row r="3982" spans="3:3" x14ac:dyDescent="0.3">
      <c r="C3982" s="177" t="str">
        <f>IFERROR(VLOOKUP(E3982,Data!T:U,2,FALSE),"")</f>
        <v/>
      </c>
    </row>
    <row r="3983" spans="3:3" x14ac:dyDescent="0.3">
      <c r="C3983" s="177" t="str">
        <f>IFERROR(VLOOKUP(E3983,Data!T:U,2,FALSE),"")</f>
        <v/>
      </c>
    </row>
    <row r="3984" spans="3:3" x14ac:dyDescent="0.3">
      <c r="C3984" s="177" t="str">
        <f>IFERROR(VLOOKUP(E3984,Data!T:U,2,FALSE),"")</f>
        <v/>
      </c>
    </row>
    <row r="3985" spans="3:3" x14ac:dyDescent="0.3">
      <c r="C3985" s="177" t="str">
        <f>IFERROR(VLOOKUP(E3985,Data!T:U,2,FALSE),"")</f>
        <v/>
      </c>
    </row>
    <row r="3986" spans="3:3" x14ac:dyDescent="0.3">
      <c r="C3986" s="177" t="str">
        <f>IFERROR(VLOOKUP(E3986,Data!T:U,2,FALSE),"")</f>
        <v/>
      </c>
    </row>
    <row r="3987" spans="3:3" x14ac:dyDescent="0.3">
      <c r="C3987" s="177" t="str">
        <f>IFERROR(VLOOKUP(E3987,Data!T:U,2,FALSE),"")</f>
        <v/>
      </c>
    </row>
    <row r="3988" spans="3:3" x14ac:dyDescent="0.3">
      <c r="C3988" s="177" t="str">
        <f>IFERROR(VLOOKUP(E3988,Data!T:U,2,FALSE),"")</f>
        <v/>
      </c>
    </row>
    <row r="3989" spans="3:3" x14ac:dyDescent="0.3">
      <c r="C3989" s="177" t="str">
        <f>IFERROR(VLOOKUP(E3989,Data!T:U,2,FALSE),"")</f>
        <v/>
      </c>
    </row>
    <row r="3990" spans="3:3" x14ac:dyDescent="0.3">
      <c r="C3990" s="177" t="str">
        <f>IFERROR(VLOOKUP(E3990,Data!T:U,2,FALSE),"")</f>
        <v/>
      </c>
    </row>
    <row r="3991" spans="3:3" x14ac:dyDescent="0.3">
      <c r="C3991" s="177" t="str">
        <f>IFERROR(VLOOKUP(E3991,Data!T:U,2,FALSE),"")</f>
        <v/>
      </c>
    </row>
    <row r="3992" spans="3:3" x14ac:dyDescent="0.3">
      <c r="C3992" s="177" t="str">
        <f>IFERROR(VLOOKUP(E3992,Data!T:U,2,FALSE),"")</f>
        <v/>
      </c>
    </row>
    <row r="3993" spans="3:3" x14ac:dyDescent="0.3">
      <c r="C3993" s="177" t="str">
        <f>IFERROR(VLOOKUP(E3993,Data!T:U,2,FALSE),"")</f>
        <v/>
      </c>
    </row>
    <row r="3994" spans="3:3" x14ac:dyDescent="0.3">
      <c r="C3994" s="177" t="str">
        <f>IFERROR(VLOOKUP(E3994,Data!T:U,2,FALSE),"")</f>
        <v/>
      </c>
    </row>
    <row r="3995" spans="3:3" x14ac:dyDescent="0.3">
      <c r="C3995" s="177" t="str">
        <f>IFERROR(VLOOKUP(E3995,Data!T:U,2,FALSE),"")</f>
        <v/>
      </c>
    </row>
    <row r="3996" spans="3:3" x14ac:dyDescent="0.3">
      <c r="C3996" s="177" t="str">
        <f>IFERROR(VLOOKUP(E3996,Data!T:U,2,FALSE),"")</f>
        <v/>
      </c>
    </row>
    <row r="3997" spans="3:3" x14ac:dyDescent="0.3">
      <c r="C3997" s="177" t="str">
        <f>IFERROR(VLOOKUP(E3997,Data!T:U,2,FALSE),"")</f>
        <v/>
      </c>
    </row>
    <row r="3998" spans="3:3" x14ac:dyDescent="0.3">
      <c r="C3998" s="177" t="str">
        <f>IFERROR(VLOOKUP(E3998,Data!T:U,2,FALSE),"")</f>
        <v/>
      </c>
    </row>
    <row r="3999" spans="3:3" x14ac:dyDescent="0.3">
      <c r="C3999" s="177" t="str">
        <f>IFERROR(VLOOKUP(E3999,Data!T:U,2,FALSE),"")</f>
        <v/>
      </c>
    </row>
    <row r="4000" spans="3:3" x14ac:dyDescent="0.3">
      <c r="C4000" s="177" t="str">
        <f>IFERROR(VLOOKUP(E4000,Data!T:U,2,FALSE),"")</f>
        <v/>
      </c>
    </row>
    <row r="4001" spans="3:3" x14ac:dyDescent="0.3">
      <c r="C4001" s="177" t="str">
        <f>IFERROR(VLOOKUP(E4001,Data!T:U,2,FALSE),"")</f>
        <v/>
      </c>
    </row>
    <row r="4002" spans="3:3" x14ac:dyDescent="0.3">
      <c r="C4002" s="177" t="str">
        <f>IFERROR(VLOOKUP(E4002,Data!T:U,2,FALSE),"")</f>
        <v/>
      </c>
    </row>
    <row r="4003" spans="3:3" x14ac:dyDescent="0.3">
      <c r="C4003" s="177" t="str">
        <f>IFERROR(VLOOKUP(E4003,Data!T:U,2,FALSE),"")</f>
        <v/>
      </c>
    </row>
    <row r="4004" spans="3:3" x14ac:dyDescent="0.3">
      <c r="C4004" s="177" t="str">
        <f>IFERROR(VLOOKUP(E4004,Data!T:U,2,FALSE),"")</f>
        <v/>
      </c>
    </row>
    <row r="4005" spans="3:3" x14ac:dyDescent="0.3">
      <c r="C4005" s="177" t="str">
        <f>IFERROR(VLOOKUP(E4005,Data!T:U,2,FALSE),"")</f>
        <v/>
      </c>
    </row>
    <row r="4006" spans="3:3" x14ac:dyDescent="0.3">
      <c r="C4006" s="177" t="str">
        <f>IFERROR(VLOOKUP(E4006,Data!T:U,2,FALSE),"")</f>
        <v/>
      </c>
    </row>
    <row r="4007" spans="3:3" x14ac:dyDescent="0.3">
      <c r="C4007" s="177" t="str">
        <f>IFERROR(VLOOKUP(E4007,Data!T:U,2,FALSE),"")</f>
        <v/>
      </c>
    </row>
    <row r="4008" spans="3:3" x14ac:dyDescent="0.3">
      <c r="C4008" s="177" t="str">
        <f>IFERROR(VLOOKUP(E4008,Data!T:U,2,FALSE),"")</f>
        <v/>
      </c>
    </row>
    <row r="4009" spans="3:3" x14ac:dyDescent="0.3">
      <c r="C4009" s="177" t="str">
        <f>IFERROR(VLOOKUP(E4009,Data!T:U,2,FALSE),"")</f>
        <v/>
      </c>
    </row>
    <row r="4010" spans="3:3" x14ac:dyDescent="0.3">
      <c r="C4010" s="177" t="str">
        <f>IFERROR(VLOOKUP(E4010,Data!T:U,2,FALSE),"")</f>
        <v/>
      </c>
    </row>
    <row r="4011" spans="3:3" x14ac:dyDescent="0.3">
      <c r="C4011" s="177" t="str">
        <f>IFERROR(VLOOKUP(E4011,Data!T:U,2,FALSE),"")</f>
        <v/>
      </c>
    </row>
    <row r="4012" spans="3:3" x14ac:dyDescent="0.3">
      <c r="C4012" s="177" t="str">
        <f>IFERROR(VLOOKUP(E4012,Data!T:U,2,FALSE),"")</f>
        <v/>
      </c>
    </row>
    <row r="4013" spans="3:3" x14ac:dyDescent="0.3">
      <c r="C4013" s="177" t="str">
        <f>IFERROR(VLOOKUP(E4013,Data!T:U,2,FALSE),"")</f>
        <v/>
      </c>
    </row>
    <row r="4014" spans="3:3" x14ac:dyDescent="0.3">
      <c r="C4014" s="177" t="str">
        <f>IFERROR(VLOOKUP(E4014,Data!T:U,2,FALSE),"")</f>
        <v/>
      </c>
    </row>
    <row r="4015" spans="3:3" x14ac:dyDescent="0.3">
      <c r="C4015" s="177" t="str">
        <f>IFERROR(VLOOKUP(E4015,Data!T:U,2,FALSE),"")</f>
        <v/>
      </c>
    </row>
    <row r="4016" spans="3:3" x14ac:dyDescent="0.3">
      <c r="C4016" s="177" t="str">
        <f>IFERROR(VLOOKUP(E4016,Data!T:U,2,FALSE),"")</f>
        <v/>
      </c>
    </row>
    <row r="4017" spans="3:3" x14ac:dyDescent="0.3">
      <c r="C4017" s="177" t="str">
        <f>IFERROR(VLOOKUP(E4017,Data!T:U,2,FALSE),"")</f>
        <v/>
      </c>
    </row>
    <row r="4018" spans="3:3" x14ac:dyDescent="0.3">
      <c r="C4018" s="177" t="str">
        <f>IFERROR(VLOOKUP(E4018,Data!T:U,2,FALSE),"")</f>
        <v/>
      </c>
    </row>
    <row r="4019" spans="3:3" x14ac:dyDescent="0.3">
      <c r="C4019" s="177" t="str">
        <f>IFERROR(VLOOKUP(E4019,Data!T:U,2,FALSE),"")</f>
        <v/>
      </c>
    </row>
    <row r="4020" spans="3:3" x14ac:dyDescent="0.3">
      <c r="C4020" s="177" t="str">
        <f>IFERROR(VLOOKUP(E4020,Data!T:U,2,FALSE),"")</f>
        <v/>
      </c>
    </row>
    <row r="4021" spans="3:3" x14ac:dyDescent="0.3">
      <c r="C4021" s="177" t="str">
        <f>IFERROR(VLOOKUP(E4021,Data!T:U,2,FALSE),"")</f>
        <v/>
      </c>
    </row>
    <row r="4022" spans="3:3" x14ac:dyDescent="0.3">
      <c r="C4022" s="177" t="str">
        <f>IFERROR(VLOOKUP(E4022,Data!T:U,2,FALSE),"")</f>
        <v/>
      </c>
    </row>
    <row r="4023" spans="3:3" x14ac:dyDescent="0.3">
      <c r="C4023" s="177" t="str">
        <f>IFERROR(VLOOKUP(E4023,Data!T:U,2,FALSE),"")</f>
        <v/>
      </c>
    </row>
    <row r="4024" spans="3:3" x14ac:dyDescent="0.3">
      <c r="C4024" s="177" t="str">
        <f>IFERROR(VLOOKUP(E4024,Data!T:U,2,FALSE),"")</f>
        <v/>
      </c>
    </row>
    <row r="4025" spans="3:3" x14ac:dyDescent="0.3">
      <c r="C4025" s="177" t="str">
        <f>IFERROR(VLOOKUP(E4025,Data!T:U,2,FALSE),"")</f>
        <v/>
      </c>
    </row>
    <row r="4026" spans="3:3" x14ac:dyDescent="0.3">
      <c r="C4026" s="177" t="str">
        <f>IFERROR(VLOOKUP(E4026,Data!T:U,2,FALSE),"")</f>
        <v/>
      </c>
    </row>
    <row r="4027" spans="3:3" x14ac:dyDescent="0.3">
      <c r="C4027" s="177" t="str">
        <f>IFERROR(VLOOKUP(E4027,Data!T:U,2,FALSE),"")</f>
        <v/>
      </c>
    </row>
    <row r="4028" spans="3:3" x14ac:dyDescent="0.3">
      <c r="C4028" s="177" t="str">
        <f>IFERROR(VLOOKUP(E4028,Data!T:U,2,FALSE),"")</f>
        <v/>
      </c>
    </row>
    <row r="4029" spans="3:3" x14ac:dyDescent="0.3">
      <c r="C4029" s="177" t="str">
        <f>IFERROR(VLOOKUP(E4029,Data!T:U,2,FALSE),"")</f>
        <v/>
      </c>
    </row>
    <row r="4030" spans="3:3" x14ac:dyDescent="0.3">
      <c r="C4030" s="177" t="str">
        <f>IFERROR(VLOOKUP(E4030,Data!T:U,2,FALSE),"")</f>
        <v/>
      </c>
    </row>
    <row r="4031" spans="3:3" x14ac:dyDescent="0.3">
      <c r="C4031" s="177" t="str">
        <f>IFERROR(VLOOKUP(E4031,Data!T:U,2,FALSE),"")</f>
        <v/>
      </c>
    </row>
    <row r="4032" spans="3:3" x14ac:dyDescent="0.3">
      <c r="C4032" s="177" t="str">
        <f>IFERROR(VLOOKUP(E4032,Data!T:U,2,FALSE),"")</f>
        <v/>
      </c>
    </row>
    <row r="4033" spans="3:3" x14ac:dyDescent="0.3">
      <c r="C4033" s="177" t="str">
        <f>IFERROR(VLOOKUP(E4033,Data!T:U,2,FALSE),"")</f>
        <v/>
      </c>
    </row>
    <row r="4034" spans="3:3" x14ac:dyDescent="0.3">
      <c r="C4034" s="177" t="str">
        <f>IFERROR(VLOOKUP(E4034,Data!T:U,2,FALSE),"")</f>
        <v/>
      </c>
    </row>
    <row r="4035" spans="3:3" x14ac:dyDescent="0.3">
      <c r="C4035" s="177" t="str">
        <f>IFERROR(VLOOKUP(E4035,Data!T:U,2,FALSE),"")</f>
        <v/>
      </c>
    </row>
    <row r="4036" spans="3:3" x14ac:dyDescent="0.3">
      <c r="C4036" s="177" t="str">
        <f>IFERROR(VLOOKUP(E4036,Data!T:U,2,FALSE),"")</f>
        <v/>
      </c>
    </row>
    <row r="4037" spans="3:3" x14ac:dyDescent="0.3">
      <c r="C4037" s="177" t="str">
        <f>IFERROR(VLOOKUP(E4037,Data!T:U,2,FALSE),"")</f>
        <v/>
      </c>
    </row>
    <row r="4038" spans="3:3" x14ac:dyDescent="0.3">
      <c r="C4038" s="177" t="str">
        <f>IFERROR(VLOOKUP(E4038,Data!T:U,2,FALSE),"")</f>
        <v/>
      </c>
    </row>
    <row r="4039" spans="3:3" x14ac:dyDescent="0.3">
      <c r="C4039" s="177" t="str">
        <f>IFERROR(VLOOKUP(E4039,Data!T:U,2,FALSE),"")</f>
        <v/>
      </c>
    </row>
    <row r="4040" spans="3:3" x14ac:dyDescent="0.3">
      <c r="C4040" s="177" t="str">
        <f>IFERROR(VLOOKUP(E4040,Data!T:U,2,FALSE),"")</f>
        <v/>
      </c>
    </row>
    <row r="4041" spans="3:3" x14ac:dyDescent="0.3">
      <c r="C4041" s="177" t="str">
        <f>IFERROR(VLOOKUP(E4041,Data!T:U,2,FALSE),"")</f>
        <v/>
      </c>
    </row>
    <row r="4042" spans="3:3" x14ac:dyDescent="0.3">
      <c r="C4042" s="177" t="str">
        <f>IFERROR(VLOOKUP(E4042,Data!T:U,2,FALSE),"")</f>
        <v/>
      </c>
    </row>
    <row r="4043" spans="3:3" x14ac:dyDescent="0.3">
      <c r="C4043" s="177" t="str">
        <f>IFERROR(VLOOKUP(E4043,Data!T:U,2,FALSE),"")</f>
        <v/>
      </c>
    </row>
    <row r="4044" spans="3:3" x14ac:dyDescent="0.3">
      <c r="C4044" s="177" t="str">
        <f>IFERROR(VLOOKUP(E4044,Data!T:U,2,FALSE),"")</f>
        <v/>
      </c>
    </row>
    <row r="4045" spans="3:3" x14ac:dyDescent="0.3">
      <c r="C4045" s="177" t="str">
        <f>IFERROR(VLOOKUP(E4045,Data!T:U,2,FALSE),"")</f>
        <v/>
      </c>
    </row>
    <row r="4046" spans="3:3" x14ac:dyDescent="0.3">
      <c r="C4046" s="177" t="str">
        <f>IFERROR(VLOOKUP(E4046,Data!T:U,2,FALSE),"")</f>
        <v/>
      </c>
    </row>
    <row r="4047" spans="3:3" x14ac:dyDescent="0.3">
      <c r="C4047" s="177" t="str">
        <f>IFERROR(VLOOKUP(E4047,Data!T:U,2,FALSE),"")</f>
        <v/>
      </c>
    </row>
    <row r="4048" spans="3:3" x14ac:dyDescent="0.3">
      <c r="C4048" s="177" t="str">
        <f>IFERROR(VLOOKUP(E4048,Data!T:U,2,FALSE),"")</f>
        <v/>
      </c>
    </row>
    <row r="4049" spans="3:3" x14ac:dyDescent="0.3">
      <c r="C4049" s="177" t="str">
        <f>IFERROR(VLOOKUP(E4049,Data!T:U,2,FALSE),"")</f>
        <v/>
      </c>
    </row>
    <row r="4050" spans="3:3" x14ac:dyDescent="0.3">
      <c r="C4050" s="177" t="str">
        <f>IFERROR(VLOOKUP(E4050,Data!T:U,2,FALSE),"")</f>
        <v/>
      </c>
    </row>
    <row r="4051" spans="3:3" x14ac:dyDescent="0.3">
      <c r="C4051" s="177" t="str">
        <f>IFERROR(VLOOKUP(E4051,Data!T:U,2,FALSE),"")</f>
        <v/>
      </c>
    </row>
    <row r="4052" spans="3:3" x14ac:dyDescent="0.3">
      <c r="C4052" s="177" t="str">
        <f>IFERROR(VLOOKUP(E4052,Data!T:U,2,FALSE),"")</f>
        <v/>
      </c>
    </row>
    <row r="4053" spans="3:3" x14ac:dyDescent="0.3">
      <c r="C4053" s="177" t="str">
        <f>IFERROR(VLOOKUP(E4053,Data!T:U,2,FALSE),"")</f>
        <v/>
      </c>
    </row>
    <row r="4054" spans="3:3" x14ac:dyDescent="0.3">
      <c r="C4054" s="177" t="str">
        <f>IFERROR(VLOOKUP(E4054,Data!T:U,2,FALSE),"")</f>
        <v/>
      </c>
    </row>
    <row r="4055" spans="3:3" x14ac:dyDescent="0.3">
      <c r="C4055" s="177" t="str">
        <f>IFERROR(VLOOKUP(E4055,Data!T:U,2,FALSE),"")</f>
        <v/>
      </c>
    </row>
    <row r="4056" spans="3:3" x14ac:dyDescent="0.3">
      <c r="C4056" s="177" t="str">
        <f>IFERROR(VLOOKUP(E4056,Data!T:U,2,FALSE),"")</f>
        <v/>
      </c>
    </row>
    <row r="4057" spans="3:3" x14ac:dyDescent="0.3">
      <c r="C4057" s="177" t="str">
        <f>IFERROR(VLOOKUP(E4057,Data!T:U,2,FALSE),"")</f>
        <v/>
      </c>
    </row>
    <row r="4058" spans="3:3" x14ac:dyDescent="0.3">
      <c r="C4058" s="177" t="str">
        <f>IFERROR(VLOOKUP(E4058,Data!T:U,2,FALSE),"")</f>
        <v/>
      </c>
    </row>
    <row r="4059" spans="3:3" x14ac:dyDescent="0.3">
      <c r="C4059" s="177" t="str">
        <f>IFERROR(VLOOKUP(E4059,Data!T:U,2,FALSE),"")</f>
        <v/>
      </c>
    </row>
    <row r="4060" spans="3:3" x14ac:dyDescent="0.3">
      <c r="C4060" s="177" t="str">
        <f>IFERROR(VLOOKUP(E4060,Data!T:U,2,FALSE),"")</f>
        <v/>
      </c>
    </row>
    <row r="4061" spans="3:3" x14ac:dyDescent="0.3">
      <c r="C4061" s="177" t="str">
        <f>IFERROR(VLOOKUP(E4061,Data!T:U,2,FALSE),"")</f>
        <v/>
      </c>
    </row>
    <row r="4062" spans="3:3" x14ac:dyDescent="0.3">
      <c r="C4062" s="177" t="str">
        <f>IFERROR(VLOOKUP(E4062,Data!T:U,2,FALSE),"")</f>
        <v/>
      </c>
    </row>
    <row r="4063" spans="3:3" x14ac:dyDescent="0.3">
      <c r="C4063" s="177" t="str">
        <f>IFERROR(VLOOKUP(E4063,Data!T:U,2,FALSE),"")</f>
        <v/>
      </c>
    </row>
    <row r="4064" spans="3:3" x14ac:dyDescent="0.3">
      <c r="C4064" s="177" t="str">
        <f>IFERROR(VLOOKUP(E4064,Data!T:U,2,FALSE),"")</f>
        <v/>
      </c>
    </row>
    <row r="4065" spans="3:3" x14ac:dyDescent="0.3">
      <c r="C4065" s="177" t="str">
        <f>IFERROR(VLOOKUP(E4065,Data!T:U,2,FALSE),"")</f>
        <v/>
      </c>
    </row>
    <row r="4066" spans="3:3" x14ac:dyDescent="0.3">
      <c r="C4066" s="177" t="str">
        <f>IFERROR(VLOOKUP(E4066,Data!T:U,2,FALSE),"")</f>
        <v/>
      </c>
    </row>
    <row r="4067" spans="3:3" x14ac:dyDescent="0.3">
      <c r="C4067" s="177" t="str">
        <f>IFERROR(VLOOKUP(E4067,Data!T:U,2,FALSE),"")</f>
        <v/>
      </c>
    </row>
    <row r="4068" spans="3:3" x14ac:dyDescent="0.3">
      <c r="C4068" s="177" t="str">
        <f>IFERROR(VLOOKUP(E4068,Data!T:U,2,FALSE),"")</f>
        <v/>
      </c>
    </row>
    <row r="4069" spans="3:3" x14ac:dyDescent="0.3">
      <c r="C4069" s="177" t="str">
        <f>IFERROR(VLOOKUP(E4069,Data!T:U,2,FALSE),"")</f>
        <v/>
      </c>
    </row>
    <row r="4070" spans="3:3" x14ac:dyDescent="0.3">
      <c r="C4070" s="177" t="str">
        <f>IFERROR(VLOOKUP(E4070,Data!T:U,2,FALSE),"")</f>
        <v/>
      </c>
    </row>
    <row r="4071" spans="3:3" x14ac:dyDescent="0.3">
      <c r="C4071" s="177" t="str">
        <f>IFERROR(VLOOKUP(E4071,Data!T:U,2,FALSE),"")</f>
        <v/>
      </c>
    </row>
    <row r="4072" spans="3:3" x14ac:dyDescent="0.3">
      <c r="C4072" s="177" t="str">
        <f>IFERROR(VLOOKUP(E4072,Data!T:U,2,FALSE),"")</f>
        <v/>
      </c>
    </row>
    <row r="4073" spans="3:3" x14ac:dyDescent="0.3">
      <c r="C4073" s="177" t="str">
        <f>IFERROR(VLOOKUP(E4073,Data!T:U,2,FALSE),"")</f>
        <v/>
      </c>
    </row>
    <row r="4074" spans="3:3" x14ac:dyDescent="0.3">
      <c r="C4074" s="177" t="str">
        <f>IFERROR(VLOOKUP(E4074,Data!T:U,2,FALSE),"")</f>
        <v/>
      </c>
    </row>
    <row r="4075" spans="3:3" x14ac:dyDescent="0.3">
      <c r="C4075" s="177" t="str">
        <f>IFERROR(VLOOKUP(E4075,Data!T:U,2,FALSE),"")</f>
        <v/>
      </c>
    </row>
    <row r="4076" spans="3:3" x14ac:dyDescent="0.3">
      <c r="C4076" s="177" t="str">
        <f>IFERROR(VLOOKUP(E4076,Data!T:U,2,FALSE),"")</f>
        <v/>
      </c>
    </row>
    <row r="4077" spans="3:3" x14ac:dyDescent="0.3">
      <c r="C4077" s="177" t="str">
        <f>IFERROR(VLOOKUP(E4077,Data!T:U,2,FALSE),"")</f>
        <v/>
      </c>
    </row>
    <row r="4078" spans="3:3" x14ac:dyDescent="0.3">
      <c r="C4078" s="177" t="str">
        <f>IFERROR(VLOOKUP(E4078,Data!T:U,2,FALSE),"")</f>
        <v/>
      </c>
    </row>
    <row r="4079" spans="3:3" x14ac:dyDescent="0.3">
      <c r="C4079" s="177" t="str">
        <f>IFERROR(VLOOKUP(E4079,Data!T:U,2,FALSE),"")</f>
        <v/>
      </c>
    </row>
    <row r="4080" spans="3:3" x14ac:dyDescent="0.3">
      <c r="C4080" s="177" t="str">
        <f>IFERROR(VLOOKUP(E4080,Data!T:U,2,FALSE),"")</f>
        <v/>
      </c>
    </row>
    <row r="4081" spans="3:3" x14ac:dyDescent="0.3">
      <c r="C4081" s="177" t="str">
        <f>IFERROR(VLOOKUP(E4081,Data!T:U,2,FALSE),"")</f>
        <v/>
      </c>
    </row>
    <row r="4082" spans="3:3" x14ac:dyDescent="0.3">
      <c r="C4082" s="177" t="str">
        <f>IFERROR(VLOOKUP(E4082,Data!T:U,2,FALSE),"")</f>
        <v/>
      </c>
    </row>
    <row r="4083" spans="3:3" x14ac:dyDescent="0.3">
      <c r="C4083" s="177" t="str">
        <f>IFERROR(VLOOKUP(E4083,Data!T:U,2,FALSE),"")</f>
        <v/>
      </c>
    </row>
    <row r="4084" spans="3:3" x14ac:dyDescent="0.3">
      <c r="C4084" s="177" t="str">
        <f>IFERROR(VLOOKUP(E4084,Data!T:U,2,FALSE),"")</f>
        <v/>
      </c>
    </row>
    <row r="4085" spans="3:3" x14ac:dyDescent="0.3">
      <c r="C4085" s="177" t="str">
        <f>IFERROR(VLOOKUP(E4085,Data!T:U,2,FALSE),"")</f>
        <v/>
      </c>
    </row>
    <row r="4086" spans="3:3" x14ac:dyDescent="0.3">
      <c r="C4086" s="177" t="str">
        <f>IFERROR(VLOOKUP(E4086,Data!T:U,2,FALSE),"")</f>
        <v/>
      </c>
    </row>
    <row r="4087" spans="3:3" x14ac:dyDescent="0.3">
      <c r="C4087" s="177" t="str">
        <f>IFERROR(VLOOKUP(E4087,Data!T:U,2,FALSE),"")</f>
        <v/>
      </c>
    </row>
    <row r="4088" spans="3:3" x14ac:dyDescent="0.3">
      <c r="C4088" s="177" t="str">
        <f>IFERROR(VLOOKUP(E4088,Data!T:U,2,FALSE),"")</f>
        <v/>
      </c>
    </row>
    <row r="4089" spans="3:3" x14ac:dyDescent="0.3">
      <c r="C4089" s="177" t="str">
        <f>IFERROR(VLOOKUP(E4089,Data!T:U,2,FALSE),"")</f>
        <v/>
      </c>
    </row>
    <row r="4090" spans="3:3" x14ac:dyDescent="0.3">
      <c r="C4090" s="177" t="str">
        <f>IFERROR(VLOOKUP(E4090,Data!T:U,2,FALSE),"")</f>
        <v/>
      </c>
    </row>
    <row r="4091" spans="3:3" x14ac:dyDescent="0.3">
      <c r="C4091" s="177" t="str">
        <f>IFERROR(VLOOKUP(E4091,Data!T:U,2,FALSE),"")</f>
        <v/>
      </c>
    </row>
    <row r="4092" spans="3:3" x14ac:dyDescent="0.3">
      <c r="C4092" s="177" t="str">
        <f>IFERROR(VLOOKUP(E4092,Data!T:U,2,FALSE),"")</f>
        <v/>
      </c>
    </row>
    <row r="4093" spans="3:3" x14ac:dyDescent="0.3">
      <c r="C4093" s="177" t="str">
        <f>IFERROR(VLOOKUP(E4093,Data!T:U,2,FALSE),"")</f>
        <v/>
      </c>
    </row>
    <row r="4094" spans="3:3" x14ac:dyDescent="0.3">
      <c r="C4094" s="177" t="str">
        <f>IFERROR(VLOOKUP(E4094,Data!T:U,2,FALSE),"")</f>
        <v/>
      </c>
    </row>
    <row r="4095" spans="3:3" x14ac:dyDescent="0.3">
      <c r="C4095" s="177" t="str">
        <f>IFERROR(VLOOKUP(E4095,Data!T:U,2,FALSE),"")</f>
        <v/>
      </c>
    </row>
    <row r="4096" spans="3:3" x14ac:dyDescent="0.3">
      <c r="C4096" s="177" t="str">
        <f>IFERROR(VLOOKUP(E4096,Data!T:U,2,FALSE),"")</f>
        <v/>
      </c>
    </row>
    <row r="4097" spans="3:3" x14ac:dyDescent="0.3">
      <c r="C4097" s="177" t="str">
        <f>IFERROR(VLOOKUP(E4097,Data!T:U,2,FALSE),"")</f>
        <v/>
      </c>
    </row>
    <row r="4098" spans="3:3" x14ac:dyDescent="0.3">
      <c r="C4098" s="177" t="str">
        <f>IFERROR(VLOOKUP(E4098,Data!T:U,2,FALSE),"")</f>
        <v/>
      </c>
    </row>
    <row r="4099" spans="3:3" x14ac:dyDescent="0.3">
      <c r="C4099" s="177" t="str">
        <f>IFERROR(VLOOKUP(E4099,Data!T:U,2,FALSE),"")</f>
        <v/>
      </c>
    </row>
    <row r="4100" spans="3:3" x14ac:dyDescent="0.3">
      <c r="C4100" s="177" t="str">
        <f>IFERROR(VLOOKUP(E4100,Data!T:U,2,FALSE),"")</f>
        <v/>
      </c>
    </row>
    <row r="4101" spans="3:3" x14ac:dyDescent="0.3">
      <c r="C4101" s="177" t="str">
        <f>IFERROR(VLOOKUP(E4101,Data!T:U,2,FALSE),"")</f>
        <v/>
      </c>
    </row>
    <row r="4102" spans="3:3" x14ac:dyDescent="0.3">
      <c r="C4102" s="177" t="str">
        <f>IFERROR(VLOOKUP(E4102,Data!T:U,2,FALSE),"")</f>
        <v/>
      </c>
    </row>
    <row r="4103" spans="3:3" x14ac:dyDescent="0.3">
      <c r="C4103" s="177" t="str">
        <f>IFERROR(VLOOKUP(E4103,Data!T:U,2,FALSE),"")</f>
        <v/>
      </c>
    </row>
    <row r="4104" spans="3:3" x14ac:dyDescent="0.3">
      <c r="C4104" s="177" t="str">
        <f>IFERROR(VLOOKUP(E4104,Data!T:U,2,FALSE),"")</f>
        <v/>
      </c>
    </row>
    <row r="4105" spans="3:3" x14ac:dyDescent="0.3">
      <c r="C4105" s="177" t="str">
        <f>IFERROR(VLOOKUP(E4105,Data!T:U,2,FALSE),"")</f>
        <v/>
      </c>
    </row>
    <row r="4106" spans="3:3" x14ac:dyDescent="0.3">
      <c r="C4106" s="177" t="str">
        <f>IFERROR(VLOOKUP(E4106,Data!T:U,2,FALSE),"")</f>
        <v/>
      </c>
    </row>
    <row r="4107" spans="3:3" x14ac:dyDescent="0.3">
      <c r="C4107" s="177" t="str">
        <f>IFERROR(VLOOKUP(E4107,Data!T:U,2,FALSE),"")</f>
        <v/>
      </c>
    </row>
    <row r="4108" spans="3:3" x14ac:dyDescent="0.3">
      <c r="C4108" s="177" t="str">
        <f>IFERROR(VLOOKUP(E4108,Data!T:U,2,FALSE),"")</f>
        <v/>
      </c>
    </row>
    <row r="4109" spans="3:3" x14ac:dyDescent="0.3">
      <c r="C4109" s="177" t="str">
        <f>IFERROR(VLOOKUP(E4109,Data!T:U,2,FALSE),"")</f>
        <v/>
      </c>
    </row>
    <row r="4110" spans="3:3" x14ac:dyDescent="0.3">
      <c r="C4110" s="177" t="str">
        <f>IFERROR(VLOOKUP(E4110,Data!T:U,2,FALSE),"")</f>
        <v/>
      </c>
    </row>
    <row r="4111" spans="3:3" x14ac:dyDescent="0.3">
      <c r="C4111" s="177" t="str">
        <f>IFERROR(VLOOKUP(E4111,Data!T:U,2,FALSE),"")</f>
        <v/>
      </c>
    </row>
    <row r="4112" spans="3:3" x14ac:dyDescent="0.3">
      <c r="C4112" s="177" t="str">
        <f>IFERROR(VLOOKUP(E4112,Data!T:U,2,FALSE),"")</f>
        <v/>
      </c>
    </row>
    <row r="4113" spans="3:3" x14ac:dyDescent="0.3">
      <c r="C4113" s="177" t="str">
        <f>IFERROR(VLOOKUP(E4113,Data!T:U,2,FALSE),"")</f>
        <v/>
      </c>
    </row>
    <row r="4114" spans="3:3" x14ac:dyDescent="0.3">
      <c r="C4114" s="177" t="str">
        <f>IFERROR(VLOOKUP(E4114,Data!T:U,2,FALSE),"")</f>
        <v/>
      </c>
    </row>
    <row r="4115" spans="3:3" x14ac:dyDescent="0.3">
      <c r="C4115" s="177" t="str">
        <f>IFERROR(VLOOKUP(E4115,Data!T:U,2,FALSE),"")</f>
        <v/>
      </c>
    </row>
    <row r="4116" spans="3:3" x14ac:dyDescent="0.3">
      <c r="C4116" s="177" t="str">
        <f>IFERROR(VLOOKUP(E4116,Data!T:U,2,FALSE),"")</f>
        <v/>
      </c>
    </row>
    <row r="4117" spans="3:3" x14ac:dyDescent="0.3">
      <c r="C4117" s="177" t="str">
        <f>IFERROR(VLOOKUP(E4117,Data!T:U,2,FALSE),"")</f>
        <v/>
      </c>
    </row>
    <row r="4118" spans="3:3" x14ac:dyDescent="0.3">
      <c r="C4118" s="177" t="str">
        <f>IFERROR(VLOOKUP(E4118,Data!T:U,2,FALSE),"")</f>
        <v/>
      </c>
    </row>
    <row r="4119" spans="3:3" x14ac:dyDescent="0.3">
      <c r="C4119" s="177" t="str">
        <f>IFERROR(VLOOKUP(E4119,Data!T:U,2,FALSE),"")</f>
        <v/>
      </c>
    </row>
    <row r="4120" spans="3:3" x14ac:dyDescent="0.3">
      <c r="C4120" s="177" t="str">
        <f>IFERROR(VLOOKUP(E4120,Data!T:U,2,FALSE),"")</f>
        <v/>
      </c>
    </row>
    <row r="4121" spans="3:3" x14ac:dyDescent="0.3">
      <c r="C4121" s="177" t="str">
        <f>IFERROR(VLOOKUP(E4121,Data!T:U,2,FALSE),"")</f>
        <v/>
      </c>
    </row>
    <row r="4122" spans="3:3" x14ac:dyDescent="0.3">
      <c r="C4122" s="177" t="str">
        <f>IFERROR(VLOOKUP(E4122,Data!T:U,2,FALSE),"")</f>
        <v/>
      </c>
    </row>
    <row r="4123" spans="3:3" x14ac:dyDescent="0.3">
      <c r="C4123" s="177" t="str">
        <f>IFERROR(VLOOKUP(E4123,Data!T:U,2,FALSE),"")</f>
        <v/>
      </c>
    </row>
    <row r="4124" spans="3:3" x14ac:dyDescent="0.3">
      <c r="C4124" s="177" t="str">
        <f>IFERROR(VLOOKUP(E4124,Data!T:U,2,FALSE),"")</f>
        <v/>
      </c>
    </row>
    <row r="4125" spans="3:3" x14ac:dyDescent="0.3">
      <c r="C4125" s="177" t="str">
        <f>IFERROR(VLOOKUP(E4125,Data!T:U,2,FALSE),"")</f>
        <v/>
      </c>
    </row>
    <row r="4126" spans="3:3" x14ac:dyDescent="0.3">
      <c r="C4126" s="177" t="str">
        <f>IFERROR(VLOOKUP(E4126,Data!T:U,2,FALSE),"")</f>
        <v/>
      </c>
    </row>
    <row r="4127" spans="3:3" x14ac:dyDescent="0.3">
      <c r="C4127" s="177" t="str">
        <f>IFERROR(VLOOKUP(E4127,Data!T:U,2,FALSE),"")</f>
        <v/>
      </c>
    </row>
    <row r="4128" spans="3:3" x14ac:dyDescent="0.3">
      <c r="C4128" s="177" t="str">
        <f>IFERROR(VLOOKUP(E4128,Data!T:U,2,FALSE),"")</f>
        <v/>
      </c>
    </row>
    <row r="4129" spans="3:3" x14ac:dyDescent="0.3">
      <c r="C4129" s="177" t="str">
        <f>IFERROR(VLOOKUP(E4129,Data!T:U,2,FALSE),"")</f>
        <v/>
      </c>
    </row>
    <row r="4130" spans="3:3" x14ac:dyDescent="0.3">
      <c r="C4130" s="177" t="str">
        <f>IFERROR(VLOOKUP(E4130,Data!T:U,2,FALSE),"")</f>
        <v/>
      </c>
    </row>
    <row r="4131" spans="3:3" x14ac:dyDescent="0.3">
      <c r="C4131" s="177" t="str">
        <f>IFERROR(VLOOKUP(E4131,Data!T:U,2,FALSE),"")</f>
        <v/>
      </c>
    </row>
    <row r="4132" spans="3:3" x14ac:dyDescent="0.3">
      <c r="C4132" s="177" t="str">
        <f>IFERROR(VLOOKUP(E4132,Data!T:U,2,FALSE),"")</f>
        <v/>
      </c>
    </row>
    <row r="4133" spans="3:3" x14ac:dyDescent="0.3">
      <c r="C4133" s="177" t="str">
        <f>IFERROR(VLOOKUP(E4133,Data!T:U,2,FALSE),"")</f>
        <v/>
      </c>
    </row>
    <row r="4134" spans="3:3" x14ac:dyDescent="0.3">
      <c r="C4134" s="177" t="str">
        <f>IFERROR(VLOOKUP(E4134,Data!T:U,2,FALSE),"")</f>
        <v/>
      </c>
    </row>
    <row r="4135" spans="3:3" x14ac:dyDescent="0.3">
      <c r="C4135" s="177" t="str">
        <f>IFERROR(VLOOKUP(E4135,Data!T:U,2,FALSE),"")</f>
        <v/>
      </c>
    </row>
    <row r="4136" spans="3:3" x14ac:dyDescent="0.3">
      <c r="C4136" s="177" t="str">
        <f>IFERROR(VLOOKUP(E4136,Data!T:U,2,FALSE),"")</f>
        <v/>
      </c>
    </row>
    <row r="4137" spans="3:3" x14ac:dyDescent="0.3">
      <c r="C4137" s="177" t="str">
        <f>IFERROR(VLOOKUP(E4137,Data!T:U,2,FALSE),"")</f>
        <v/>
      </c>
    </row>
    <row r="4138" spans="3:3" x14ac:dyDescent="0.3">
      <c r="C4138" s="177" t="str">
        <f>IFERROR(VLOOKUP(E4138,Data!T:U,2,FALSE),"")</f>
        <v/>
      </c>
    </row>
    <row r="4139" spans="3:3" x14ac:dyDescent="0.3">
      <c r="C4139" s="177" t="str">
        <f>IFERROR(VLOOKUP(E4139,Data!T:U,2,FALSE),"")</f>
        <v/>
      </c>
    </row>
    <row r="4140" spans="3:3" x14ac:dyDescent="0.3">
      <c r="C4140" s="177" t="str">
        <f>IFERROR(VLOOKUP(E4140,Data!T:U,2,FALSE),"")</f>
        <v/>
      </c>
    </row>
    <row r="4141" spans="3:3" x14ac:dyDescent="0.3">
      <c r="C4141" s="177" t="str">
        <f>IFERROR(VLOOKUP(E4141,Data!T:U,2,FALSE),"")</f>
        <v/>
      </c>
    </row>
    <row r="4142" spans="3:3" x14ac:dyDescent="0.3">
      <c r="C4142" s="177" t="str">
        <f>IFERROR(VLOOKUP(E4142,Data!T:U,2,FALSE),"")</f>
        <v/>
      </c>
    </row>
    <row r="4143" spans="3:3" x14ac:dyDescent="0.3">
      <c r="C4143" s="177" t="str">
        <f>IFERROR(VLOOKUP(E4143,Data!T:U,2,FALSE),"")</f>
        <v/>
      </c>
    </row>
    <row r="4144" spans="3:3" x14ac:dyDescent="0.3">
      <c r="C4144" s="177" t="str">
        <f>IFERROR(VLOOKUP(E4144,Data!T:U,2,FALSE),"")</f>
        <v/>
      </c>
    </row>
    <row r="4145" spans="3:3" x14ac:dyDescent="0.3">
      <c r="C4145" s="177" t="str">
        <f>IFERROR(VLOOKUP(E4145,Data!T:U,2,FALSE),"")</f>
        <v/>
      </c>
    </row>
    <row r="4146" spans="3:3" x14ac:dyDescent="0.3">
      <c r="C4146" s="177" t="str">
        <f>IFERROR(VLOOKUP(E4146,Data!T:U,2,FALSE),"")</f>
        <v/>
      </c>
    </row>
    <row r="4147" spans="3:3" x14ac:dyDescent="0.3">
      <c r="C4147" s="177" t="str">
        <f>IFERROR(VLOOKUP(E4147,Data!T:U,2,FALSE),"")</f>
        <v/>
      </c>
    </row>
    <row r="4148" spans="3:3" x14ac:dyDescent="0.3">
      <c r="C4148" s="177" t="str">
        <f>IFERROR(VLOOKUP(E4148,Data!T:U,2,FALSE),"")</f>
        <v/>
      </c>
    </row>
    <row r="4149" spans="3:3" x14ac:dyDescent="0.3">
      <c r="C4149" s="177" t="str">
        <f>IFERROR(VLOOKUP(E4149,Data!T:U,2,FALSE),"")</f>
        <v/>
      </c>
    </row>
    <row r="4150" spans="3:3" x14ac:dyDescent="0.3">
      <c r="C4150" s="177" t="str">
        <f>IFERROR(VLOOKUP(E4150,Data!T:U,2,FALSE),"")</f>
        <v/>
      </c>
    </row>
    <row r="4151" spans="3:3" x14ac:dyDescent="0.3">
      <c r="C4151" s="177" t="str">
        <f>IFERROR(VLOOKUP(E4151,Data!T:U,2,FALSE),"")</f>
        <v/>
      </c>
    </row>
    <row r="4152" spans="3:3" x14ac:dyDescent="0.3">
      <c r="C4152" s="177" t="str">
        <f>IFERROR(VLOOKUP(E4152,Data!T:U,2,FALSE),"")</f>
        <v/>
      </c>
    </row>
    <row r="4153" spans="3:3" x14ac:dyDescent="0.3">
      <c r="C4153" s="177" t="str">
        <f>IFERROR(VLOOKUP(E4153,Data!T:U,2,FALSE),"")</f>
        <v/>
      </c>
    </row>
    <row r="4154" spans="3:3" x14ac:dyDescent="0.3">
      <c r="C4154" s="177" t="str">
        <f>IFERROR(VLOOKUP(E4154,Data!T:U,2,FALSE),"")</f>
        <v/>
      </c>
    </row>
    <row r="4155" spans="3:3" x14ac:dyDescent="0.3">
      <c r="C4155" s="177" t="str">
        <f>IFERROR(VLOOKUP(E4155,Data!T:U,2,FALSE),"")</f>
        <v/>
      </c>
    </row>
    <row r="4156" spans="3:3" x14ac:dyDescent="0.3">
      <c r="C4156" s="177" t="str">
        <f>IFERROR(VLOOKUP(E4156,Data!T:U,2,FALSE),"")</f>
        <v/>
      </c>
    </row>
    <row r="4157" spans="3:3" x14ac:dyDescent="0.3">
      <c r="C4157" s="177" t="str">
        <f>IFERROR(VLOOKUP(E4157,Data!T:U,2,FALSE),"")</f>
        <v/>
      </c>
    </row>
    <row r="4158" spans="3:3" x14ac:dyDescent="0.3">
      <c r="C4158" s="177" t="str">
        <f>IFERROR(VLOOKUP(E4158,Data!T:U,2,FALSE),"")</f>
        <v/>
      </c>
    </row>
    <row r="4159" spans="3:3" x14ac:dyDescent="0.3">
      <c r="C4159" s="177" t="str">
        <f>IFERROR(VLOOKUP(E4159,Data!T:U,2,FALSE),"")</f>
        <v/>
      </c>
    </row>
    <row r="4160" spans="3:3" x14ac:dyDescent="0.3">
      <c r="C4160" s="177" t="str">
        <f>IFERROR(VLOOKUP(E4160,Data!T:U,2,FALSE),"")</f>
        <v/>
      </c>
    </row>
    <row r="4161" spans="3:3" x14ac:dyDescent="0.3">
      <c r="C4161" s="177" t="str">
        <f>IFERROR(VLOOKUP(E4161,Data!T:U,2,FALSE),"")</f>
        <v/>
      </c>
    </row>
    <row r="4162" spans="3:3" x14ac:dyDescent="0.3">
      <c r="C4162" s="177" t="str">
        <f>IFERROR(VLOOKUP(E4162,Data!T:U,2,FALSE),"")</f>
        <v/>
      </c>
    </row>
    <row r="4163" spans="3:3" x14ac:dyDescent="0.3">
      <c r="C4163" s="177" t="str">
        <f>IFERROR(VLOOKUP(E4163,Data!T:U,2,FALSE),"")</f>
        <v/>
      </c>
    </row>
    <row r="4164" spans="3:3" x14ac:dyDescent="0.3">
      <c r="C4164" s="177" t="str">
        <f>IFERROR(VLOOKUP(E4164,Data!T:U,2,FALSE),"")</f>
        <v/>
      </c>
    </row>
    <row r="4165" spans="3:3" x14ac:dyDescent="0.3">
      <c r="C4165" s="177" t="str">
        <f>IFERROR(VLOOKUP(E4165,Data!T:U,2,FALSE),"")</f>
        <v/>
      </c>
    </row>
    <row r="4166" spans="3:3" x14ac:dyDescent="0.3">
      <c r="C4166" s="177" t="str">
        <f>IFERROR(VLOOKUP(E4166,Data!T:U,2,FALSE),"")</f>
        <v/>
      </c>
    </row>
    <row r="4167" spans="3:3" x14ac:dyDescent="0.3">
      <c r="C4167" s="177" t="str">
        <f>IFERROR(VLOOKUP(E4167,Data!T:U,2,FALSE),"")</f>
        <v/>
      </c>
    </row>
    <row r="4168" spans="3:3" x14ac:dyDescent="0.3">
      <c r="C4168" s="177" t="str">
        <f>IFERROR(VLOOKUP(E4168,Data!T:U,2,FALSE),"")</f>
        <v/>
      </c>
    </row>
    <row r="4169" spans="3:3" x14ac:dyDescent="0.3">
      <c r="C4169" s="177" t="str">
        <f>IFERROR(VLOOKUP(E4169,Data!T:U,2,FALSE),"")</f>
        <v/>
      </c>
    </row>
    <row r="4170" spans="3:3" x14ac:dyDescent="0.3">
      <c r="C4170" s="177" t="str">
        <f>IFERROR(VLOOKUP(E4170,Data!T:U,2,FALSE),"")</f>
        <v/>
      </c>
    </row>
    <row r="4171" spans="3:3" x14ac:dyDescent="0.3">
      <c r="C4171" s="177" t="str">
        <f>IFERROR(VLOOKUP(E4171,Data!T:U,2,FALSE),"")</f>
        <v/>
      </c>
    </row>
    <row r="4172" spans="3:3" x14ac:dyDescent="0.3">
      <c r="C4172" s="177" t="str">
        <f>IFERROR(VLOOKUP(E4172,Data!T:U,2,FALSE),"")</f>
        <v/>
      </c>
    </row>
    <row r="4173" spans="3:3" x14ac:dyDescent="0.3">
      <c r="C4173" s="177" t="str">
        <f>IFERROR(VLOOKUP(E4173,Data!T:U,2,FALSE),"")</f>
        <v/>
      </c>
    </row>
    <row r="4174" spans="3:3" x14ac:dyDescent="0.3">
      <c r="C4174" s="177" t="str">
        <f>IFERROR(VLOOKUP(E4174,Data!T:U,2,FALSE),"")</f>
        <v/>
      </c>
    </row>
    <row r="4175" spans="3:3" x14ac:dyDescent="0.3">
      <c r="C4175" s="177" t="str">
        <f>IFERROR(VLOOKUP(E4175,Data!T:U,2,FALSE),"")</f>
        <v/>
      </c>
    </row>
    <row r="4176" spans="3:3" x14ac:dyDescent="0.3">
      <c r="C4176" s="177" t="str">
        <f>IFERROR(VLOOKUP(E4176,Data!T:U,2,FALSE),"")</f>
        <v/>
      </c>
    </row>
    <row r="4177" spans="3:3" x14ac:dyDescent="0.3">
      <c r="C4177" s="177" t="str">
        <f>IFERROR(VLOOKUP(E4177,Data!T:U,2,FALSE),"")</f>
        <v/>
      </c>
    </row>
    <row r="4178" spans="3:3" x14ac:dyDescent="0.3">
      <c r="C4178" s="177" t="str">
        <f>IFERROR(VLOOKUP(E4178,Data!T:U,2,FALSE),"")</f>
        <v/>
      </c>
    </row>
    <row r="4179" spans="3:3" x14ac:dyDescent="0.3">
      <c r="C4179" s="177" t="str">
        <f>IFERROR(VLOOKUP(E4179,Data!T:U,2,FALSE),"")</f>
        <v/>
      </c>
    </row>
    <row r="4180" spans="3:3" x14ac:dyDescent="0.3">
      <c r="C4180" s="177" t="str">
        <f>IFERROR(VLOOKUP(E4180,Data!T:U,2,FALSE),"")</f>
        <v/>
      </c>
    </row>
    <row r="4181" spans="3:3" x14ac:dyDescent="0.3">
      <c r="C4181" s="177" t="str">
        <f>IFERROR(VLOOKUP(E4181,Data!T:U,2,FALSE),"")</f>
        <v/>
      </c>
    </row>
    <row r="4182" spans="3:3" x14ac:dyDescent="0.3">
      <c r="C4182" s="177" t="str">
        <f>IFERROR(VLOOKUP(E4182,Data!T:U,2,FALSE),"")</f>
        <v/>
      </c>
    </row>
    <row r="4183" spans="3:3" x14ac:dyDescent="0.3">
      <c r="C4183" s="177" t="str">
        <f>IFERROR(VLOOKUP(E4183,Data!T:U,2,FALSE),"")</f>
        <v/>
      </c>
    </row>
    <row r="4184" spans="3:3" x14ac:dyDescent="0.3">
      <c r="C4184" s="177" t="str">
        <f>IFERROR(VLOOKUP(E4184,Data!T:U,2,FALSE),"")</f>
        <v/>
      </c>
    </row>
    <row r="4185" spans="3:3" x14ac:dyDescent="0.3">
      <c r="C4185" s="177" t="str">
        <f>IFERROR(VLOOKUP(E4185,Data!T:U,2,FALSE),"")</f>
        <v/>
      </c>
    </row>
    <row r="4186" spans="3:3" x14ac:dyDescent="0.3">
      <c r="C4186" s="177" t="str">
        <f>IFERROR(VLOOKUP(E4186,Data!T:U,2,FALSE),"")</f>
        <v/>
      </c>
    </row>
    <row r="4187" spans="3:3" x14ac:dyDescent="0.3">
      <c r="C4187" s="177" t="str">
        <f>IFERROR(VLOOKUP(E4187,Data!T:U,2,FALSE),"")</f>
        <v/>
      </c>
    </row>
    <row r="4188" spans="3:3" x14ac:dyDescent="0.3">
      <c r="C4188" s="177" t="str">
        <f>IFERROR(VLOOKUP(E4188,Data!T:U,2,FALSE),"")</f>
        <v/>
      </c>
    </row>
    <row r="4189" spans="3:3" x14ac:dyDescent="0.3">
      <c r="C4189" s="177" t="str">
        <f>IFERROR(VLOOKUP(E4189,Data!T:U,2,FALSE),"")</f>
        <v/>
      </c>
    </row>
    <row r="4190" spans="3:3" x14ac:dyDescent="0.3">
      <c r="C4190" s="177" t="str">
        <f>IFERROR(VLOOKUP(E4190,Data!T:U,2,FALSE),"")</f>
        <v/>
      </c>
    </row>
    <row r="4191" spans="3:3" x14ac:dyDescent="0.3">
      <c r="C4191" s="177" t="str">
        <f>IFERROR(VLOOKUP(E4191,Data!T:U,2,FALSE),"")</f>
        <v/>
      </c>
    </row>
    <row r="4192" spans="3:3" x14ac:dyDescent="0.3">
      <c r="C4192" s="177" t="str">
        <f>IFERROR(VLOOKUP(E4192,Data!T:U,2,FALSE),"")</f>
        <v/>
      </c>
    </row>
    <row r="4193" spans="3:3" x14ac:dyDescent="0.3">
      <c r="C4193" s="177" t="str">
        <f>IFERROR(VLOOKUP(E4193,Data!T:U,2,FALSE),"")</f>
        <v/>
      </c>
    </row>
    <row r="4194" spans="3:3" x14ac:dyDescent="0.3">
      <c r="C4194" s="177" t="str">
        <f>IFERROR(VLOOKUP(E4194,Data!T:U,2,FALSE),"")</f>
        <v/>
      </c>
    </row>
    <row r="4195" spans="3:3" x14ac:dyDescent="0.3">
      <c r="C4195" s="177" t="str">
        <f>IFERROR(VLOOKUP(E4195,Data!T:U,2,FALSE),"")</f>
        <v/>
      </c>
    </row>
    <row r="4196" spans="3:3" x14ac:dyDescent="0.3">
      <c r="C4196" s="177" t="str">
        <f>IFERROR(VLOOKUP(E4196,Data!T:U,2,FALSE),"")</f>
        <v/>
      </c>
    </row>
    <row r="4197" spans="3:3" x14ac:dyDescent="0.3">
      <c r="C4197" s="177" t="str">
        <f>IFERROR(VLOOKUP(E4197,Data!T:U,2,FALSE),"")</f>
        <v/>
      </c>
    </row>
    <row r="4198" spans="3:3" x14ac:dyDescent="0.3">
      <c r="C4198" s="177" t="str">
        <f>IFERROR(VLOOKUP(E4198,Data!T:U,2,FALSE),"")</f>
        <v/>
      </c>
    </row>
    <row r="4199" spans="3:3" x14ac:dyDescent="0.3">
      <c r="C4199" s="177" t="str">
        <f>IFERROR(VLOOKUP(E4199,Data!T:U,2,FALSE),"")</f>
        <v/>
      </c>
    </row>
    <row r="4200" spans="3:3" x14ac:dyDescent="0.3">
      <c r="C4200" s="177" t="str">
        <f>IFERROR(VLOOKUP(E4200,Data!T:U,2,FALSE),"")</f>
        <v/>
      </c>
    </row>
    <row r="4201" spans="3:3" x14ac:dyDescent="0.3">
      <c r="C4201" s="177" t="str">
        <f>IFERROR(VLOOKUP(E4201,Data!T:U,2,FALSE),"")</f>
        <v/>
      </c>
    </row>
    <row r="4202" spans="3:3" x14ac:dyDescent="0.3">
      <c r="C4202" s="177" t="str">
        <f>IFERROR(VLOOKUP(E4202,Data!T:U,2,FALSE),"")</f>
        <v/>
      </c>
    </row>
    <row r="4203" spans="3:3" x14ac:dyDescent="0.3">
      <c r="C4203" s="177" t="str">
        <f>IFERROR(VLOOKUP(E4203,Data!T:U,2,FALSE),"")</f>
        <v/>
      </c>
    </row>
    <row r="4204" spans="3:3" x14ac:dyDescent="0.3">
      <c r="C4204" s="177" t="str">
        <f>IFERROR(VLOOKUP(E4204,Data!T:U,2,FALSE),"")</f>
        <v/>
      </c>
    </row>
    <row r="4205" spans="3:3" x14ac:dyDescent="0.3">
      <c r="C4205" s="177" t="str">
        <f>IFERROR(VLOOKUP(E4205,Data!T:U,2,FALSE),"")</f>
        <v/>
      </c>
    </row>
    <row r="4206" spans="3:3" x14ac:dyDescent="0.3">
      <c r="C4206" s="177" t="str">
        <f>IFERROR(VLOOKUP(E4206,Data!T:U,2,FALSE),"")</f>
        <v/>
      </c>
    </row>
    <row r="4207" spans="3:3" x14ac:dyDescent="0.3">
      <c r="C4207" s="177" t="str">
        <f>IFERROR(VLOOKUP(E4207,Data!T:U,2,FALSE),"")</f>
        <v/>
      </c>
    </row>
    <row r="4208" spans="3:3" x14ac:dyDescent="0.3">
      <c r="C4208" s="177" t="str">
        <f>IFERROR(VLOOKUP(E4208,Data!T:U,2,FALSE),"")</f>
        <v/>
      </c>
    </row>
    <row r="4209" spans="3:3" x14ac:dyDescent="0.3">
      <c r="C4209" s="177" t="str">
        <f>IFERROR(VLOOKUP(E4209,Data!T:U,2,FALSE),"")</f>
        <v/>
      </c>
    </row>
    <row r="4210" spans="3:3" x14ac:dyDescent="0.3">
      <c r="C4210" s="177" t="str">
        <f>IFERROR(VLOOKUP(E4210,Data!T:U,2,FALSE),"")</f>
        <v/>
      </c>
    </row>
    <row r="4211" spans="3:3" x14ac:dyDescent="0.3">
      <c r="C4211" s="177" t="str">
        <f>IFERROR(VLOOKUP(E4211,Data!T:U,2,FALSE),"")</f>
        <v/>
      </c>
    </row>
    <row r="4212" spans="3:3" x14ac:dyDescent="0.3">
      <c r="C4212" s="177" t="str">
        <f>IFERROR(VLOOKUP(E4212,Data!T:U,2,FALSE),"")</f>
        <v/>
      </c>
    </row>
    <row r="4213" spans="3:3" x14ac:dyDescent="0.3">
      <c r="C4213" s="177" t="str">
        <f>IFERROR(VLOOKUP(E4213,Data!T:U,2,FALSE),"")</f>
        <v/>
      </c>
    </row>
    <row r="4214" spans="3:3" x14ac:dyDescent="0.3">
      <c r="C4214" s="177" t="str">
        <f>IFERROR(VLOOKUP(E4214,Data!T:U,2,FALSE),"")</f>
        <v/>
      </c>
    </row>
    <row r="4215" spans="3:3" x14ac:dyDescent="0.3">
      <c r="C4215" s="177" t="str">
        <f>IFERROR(VLOOKUP(E4215,Data!T:U,2,FALSE),"")</f>
        <v/>
      </c>
    </row>
    <row r="4216" spans="3:3" x14ac:dyDescent="0.3">
      <c r="C4216" s="177" t="str">
        <f>IFERROR(VLOOKUP(E4216,Data!T:U,2,FALSE),"")</f>
        <v/>
      </c>
    </row>
    <row r="4217" spans="3:3" x14ac:dyDescent="0.3">
      <c r="C4217" s="177" t="str">
        <f>IFERROR(VLOOKUP(E4217,Data!T:U,2,FALSE),"")</f>
        <v/>
      </c>
    </row>
    <row r="4218" spans="3:3" x14ac:dyDescent="0.3">
      <c r="C4218" s="177" t="str">
        <f>IFERROR(VLOOKUP(E4218,Data!T:U,2,FALSE),"")</f>
        <v/>
      </c>
    </row>
    <row r="4219" spans="3:3" x14ac:dyDescent="0.3">
      <c r="C4219" s="177" t="str">
        <f>IFERROR(VLOOKUP(E4219,Data!T:U,2,FALSE),"")</f>
        <v/>
      </c>
    </row>
    <row r="4220" spans="3:3" x14ac:dyDescent="0.3">
      <c r="C4220" s="177" t="str">
        <f>IFERROR(VLOOKUP(E4220,Data!T:U,2,FALSE),"")</f>
        <v/>
      </c>
    </row>
    <row r="4221" spans="3:3" x14ac:dyDescent="0.3">
      <c r="C4221" s="177" t="str">
        <f>IFERROR(VLOOKUP(E4221,Data!T:U,2,FALSE),"")</f>
        <v/>
      </c>
    </row>
    <row r="4222" spans="3:3" x14ac:dyDescent="0.3">
      <c r="C4222" s="177" t="str">
        <f>IFERROR(VLOOKUP(E4222,Data!T:U,2,FALSE),"")</f>
        <v/>
      </c>
    </row>
    <row r="4223" spans="3:3" x14ac:dyDescent="0.3">
      <c r="C4223" s="177" t="str">
        <f>IFERROR(VLOOKUP(E4223,Data!T:U,2,FALSE),"")</f>
        <v/>
      </c>
    </row>
    <row r="4224" spans="3:3" x14ac:dyDescent="0.3">
      <c r="C4224" s="177" t="str">
        <f>IFERROR(VLOOKUP(E4224,Data!T:U,2,FALSE),"")</f>
        <v/>
      </c>
    </row>
    <row r="4225" spans="3:3" x14ac:dyDescent="0.3">
      <c r="C4225" s="177" t="str">
        <f>IFERROR(VLOOKUP(E4225,Data!T:U,2,FALSE),"")</f>
        <v/>
      </c>
    </row>
    <row r="4226" spans="3:3" x14ac:dyDescent="0.3">
      <c r="C4226" s="177" t="str">
        <f>IFERROR(VLOOKUP(E4226,Data!T:U,2,FALSE),"")</f>
        <v/>
      </c>
    </row>
    <row r="4227" spans="3:3" x14ac:dyDescent="0.3">
      <c r="C4227" s="177" t="str">
        <f>IFERROR(VLOOKUP(E4227,Data!T:U,2,FALSE),"")</f>
        <v/>
      </c>
    </row>
    <row r="4228" spans="3:3" x14ac:dyDescent="0.3">
      <c r="C4228" s="177" t="str">
        <f>IFERROR(VLOOKUP(E4228,Data!T:U,2,FALSE),"")</f>
        <v/>
      </c>
    </row>
    <row r="4229" spans="3:3" x14ac:dyDescent="0.3">
      <c r="C4229" s="177" t="str">
        <f>IFERROR(VLOOKUP(E4229,Data!T:U,2,FALSE),"")</f>
        <v/>
      </c>
    </row>
    <row r="4230" spans="3:3" x14ac:dyDescent="0.3">
      <c r="C4230" s="177" t="str">
        <f>IFERROR(VLOOKUP(E4230,Data!T:U,2,FALSE),"")</f>
        <v/>
      </c>
    </row>
    <row r="4231" spans="3:3" x14ac:dyDescent="0.3">
      <c r="C4231" s="177" t="str">
        <f>IFERROR(VLOOKUP(E4231,Data!T:U,2,FALSE),"")</f>
        <v/>
      </c>
    </row>
    <row r="4232" spans="3:3" x14ac:dyDescent="0.3">
      <c r="C4232" s="177" t="str">
        <f>IFERROR(VLOOKUP(E4232,Data!T:U,2,FALSE),"")</f>
        <v/>
      </c>
    </row>
    <row r="4233" spans="3:3" x14ac:dyDescent="0.3">
      <c r="C4233" s="177" t="str">
        <f>IFERROR(VLOOKUP(E4233,Data!T:U,2,FALSE),"")</f>
        <v/>
      </c>
    </row>
    <row r="4234" spans="3:3" x14ac:dyDescent="0.3">
      <c r="C4234" s="177" t="str">
        <f>IFERROR(VLOOKUP(E4234,Data!T:U,2,FALSE),"")</f>
        <v/>
      </c>
    </row>
    <row r="4235" spans="3:3" x14ac:dyDescent="0.3">
      <c r="C4235" s="177" t="str">
        <f>IFERROR(VLOOKUP(E4235,Data!T:U,2,FALSE),"")</f>
        <v/>
      </c>
    </row>
    <row r="4236" spans="3:3" x14ac:dyDescent="0.3">
      <c r="C4236" s="177" t="str">
        <f>IFERROR(VLOOKUP(E4236,Data!T:U,2,FALSE),"")</f>
        <v/>
      </c>
    </row>
    <row r="4237" spans="3:3" x14ac:dyDescent="0.3">
      <c r="C4237" s="177" t="str">
        <f>IFERROR(VLOOKUP(E4237,Data!T:U,2,FALSE),"")</f>
        <v/>
      </c>
    </row>
    <row r="4238" spans="3:3" x14ac:dyDescent="0.3">
      <c r="C4238" s="177" t="str">
        <f>IFERROR(VLOOKUP(E4238,Data!T:U,2,FALSE),"")</f>
        <v/>
      </c>
    </row>
    <row r="4239" spans="3:3" x14ac:dyDescent="0.3">
      <c r="C4239" s="177" t="str">
        <f>IFERROR(VLOOKUP(E4239,Data!T:U,2,FALSE),"")</f>
        <v/>
      </c>
    </row>
    <row r="4240" spans="3:3" x14ac:dyDescent="0.3">
      <c r="C4240" s="177" t="str">
        <f>IFERROR(VLOOKUP(E4240,Data!T:U,2,FALSE),"")</f>
        <v/>
      </c>
    </row>
    <row r="4241" spans="3:3" x14ac:dyDescent="0.3">
      <c r="C4241" s="177" t="str">
        <f>IFERROR(VLOOKUP(E4241,Data!T:U,2,FALSE),"")</f>
        <v/>
      </c>
    </row>
    <row r="4242" spans="3:3" x14ac:dyDescent="0.3">
      <c r="C4242" s="177" t="str">
        <f>IFERROR(VLOOKUP(E4242,Data!T:U,2,FALSE),"")</f>
        <v/>
      </c>
    </row>
    <row r="4243" spans="3:3" x14ac:dyDescent="0.3">
      <c r="C4243" s="177" t="str">
        <f>IFERROR(VLOOKUP(E4243,Data!T:U,2,FALSE),"")</f>
        <v/>
      </c>
    </row>
    <row r="4244" spans="3:3" x14ac:dyDescent="0.3">
      <c r="C4244" s="177" t="str">
        <f>IFERROR(VLOOKUP(E4244,Data!T:U,2,FALSE),"")</f>
        <v/>
      </c>
    </row>
    <row r="4245" spans="3:3" x14ac:dyDescent="0.3">
      <c r="C4245" s="177" t="str">
        <f>IFERROR(VLOOKUP(E4245,Data!T:U,2,FALSE),"")</f>
        <v/>
      </c>
    </row>
    <row r="4246" spans="3:3" x14ac:dyDescent="0.3">
      <c r="C4246" s="177" t="str">
        <f>IFERROR(VLOOKUP(E4246,Data!T:U,2,FALSE),"")</f>
        <v/>
      </c>
    </row>
    <row r="4247" spans="3:3" x14ac:dyDescent="0.3">
      <c r="C4247" s="177" t="str">
        <f>IFERROR(VLOOKUP(E4247,Data!T:U,2,FALSE),"")</f>
        <v/>
      </c>
    </row>
    <row r="4248" spans="3:3" x14ac:dyDescent="0.3">
      <c r="C4248" s="177" t="str">
        <f>IFERROR(VLOOKUP(E4248,Data!T:U,2,FALSE),"")</f>
        <v/>
      </c>
    </row>
    <row r="4249" spans="3:3" x14ac:dyDescent="0.3">
      <c r="C4249" s="177" t="str">
        <f>IFERROR(VLOOKUP(E4249,Data!T:U,2,FALSE),"")</f>
        <v/>
      </c>
    </row>
    <row r="4250" spans="3:3" x14ac:dyDescent="0.3">
      <c r="C4250" s="177" t="str">
        <f>IFERROR(VLOOKUP(E4250,Data!T:U,2,FALSE),"")</f>
        <v/>
      </c>
    </row>
    <row r="4251" spans="3:3" x14ac:dyDescent="0.3">
      <c r="C4251" s="177" t="str">
        <f>IFERROR(VLOOKUP(E4251,Data!T:U,2,FALSE),"")</f>
        <v/>
      </c>
    </row>
    <row r="4252" spans="3:3" x14ac:dyDescent="0.3">
      <c r="C4252" s="177" t="str">
        <f>IFERROR(VLOOKUP(E4252,Data!T:U,2,FALSE),"")</f>
        <v/>
      </c>
    </row>
    <row r="4253" spans="3:3" x14ac:dyDescent="0.3">
      <c r="C4253" s="177" t="str">
        <f>IFERROR(VLOOKUP(E4253,Data!T:U,2,FALSE),"")</f>
        <v/>
      </c>
    </row>
    <row r="4254" spans="3:3" x14ac:dyDescent="0.3">
      <c r="C4254" s="177" t="str">
        <f>IFERROR(VLOOKUP(E4254,Data!T:U,2,FALSE),"")</f>
        <v/>
      </c>
    </row>
    <row r="4255" spans="3:3" x14ac:dyDescent="0.3">
      <c r="C4255" s="177" t="str">
        <f>IFERROR(VLOOKUP(E4255,Data!T:U,2,FALSE),"")</f>
        <v/>
      </c>
    </row>
    <row r="4256" spans="3:3" x14ac:dyDescent="0.3">
      <c r="C4256" s="177" t="str">
        <f>IFERROR(VLOOKUP(E4256,Data!T:U,2,FALSE),"")</f>
        <v/>
      </c>
    </row>
    <row r="4257" spans="3:3" x14ac:dyDescent="0.3">
      <c r="C4257" s="177" t="str">
        <f>IFERROR(VLOOKUP(E4257,Data!T:U,2,FALSE),"")</f>
        <v/>
      </c>
    </row>
    <row r="4258" spans="3:3" x14ac:dyDescent="0.3">
      <c r="C4258" s="177" t="str">
        <f>IFERROR(VLOOKUP(E4258,Data!T:U,2,FALSE),"")</f>
        <v/>
      </c>
    </row>
    <row r="4259" spans="3:3" x14ac:dyDescent="0.3">
      <c r="C4259" s="177" t="str">
        <f>IFERROR(VLOOKUP(E4259,Data!T:U,2,FALSE),"")</f>
        <v/>
      </c>
    </row>
    <row r="4260" spans="3:3" x14ac:dyDescent="0.3">
      <c r="C4260" s="177" t="str">
        <f>IFERROR(VLOOKUP(E4260,Data!T:U,2,FALSE),"")</f>
        <v/>
      </c>
    </row>
    <row r="4261" spans="3:3" x14ac:dyDescent="0.3">
      <c r="C4261" s="177" t="str">
        <f>IFERROR(VLOOKUP(E4261,Data!T:U,2,FALSE),"")</f>
        <v/>
      </c>
    </row>
    <row r="4262" spans="3:3" x14ac:dyDescent="0.3">
      <c r="C4262" s="177" t="str">
        <f>IFERROR(VLOOKUP(E4262,Data!T:U,2,FALSE),"")</f>
        <v/>
      </c>
    </row>
    <row r="4263" spans="3:3" x14ac:dyDescent="0.3">
      <c r="C4263" s="177" t="str">
        <f>IFERROR(VLOOKUP(E4263,Data!T:U,2,FALSE),"")</f>
        <v/>
      </c>
    </row>
    <row r="4264" spans="3:3" x14ac:dyDescent="0.3">
      <c r="C4264" s="177" t="str">
        <f>IFERROR(VLOOKUP(E4264,Data!T:U,2,FALSE),"")</f>
        <v/>
      </c>
    </row>
    <row r="4265" spans="3:3" x14ac:dyDescent="0.3">
      <c r="C4265" s="177" t="str">
        <f>IFERROR(VLOOKUP(E4265,Data!T:U,2,FALSE),"")</f>
        <v/>
      </c>
    </row>
    <row r="4266" spans="3:3" x14ac:dyDescent="0.3">
      <c r="C4266" s="177" t="str">
        <f>IFERROR(VLOOKUP(E4266,Data!T:U,2,FALSE),"")</f>
        <v/>
      </c>
    </row>
    <row r="4267" spans="3:3" x14ac:dyDescent="0.3">
      <c r="C4267" s="177" t="str">
        <f>IFERROR(VLOOKUP(E4267,Data!T:U,2,FALSE),"")</f>
        <v/>
      </c>
    </row>
    <row r="4268" spans="3:3" x14ac:dyDescent="0.3">
      <c r="C4268" s="177" t="str">
        <f>IFERROR(VLOOKUP(E4268,Data!T:U,2,FALSE),"")</f>
        <v/>
      </c>
    </row>
    <row r="4269" spans="3:3" x14ac:dyDescent="0.3">
      <c r="C4269" s="177" t="str">
        <f>IFERROR(VLOOKUP(E4269,Data!T:U,2,FALSE),"")</f>
        <v/>
      </c>
    </row>
    <row r="4270" spans="3:3" x14ac:dyDescent="0.3">
      <c r="C4270" s="177" t="str">
        <f>IFERROR(VLOOKUP(E4270,Data!T:U,2,FALSE),"")</f>
        <v/>
      </c>
    </row>
    <row r="4271" spans="3:3" x14ac:dyDescent="0.3">
      <c r="C4271" s="177" t="str">
        <f>IFERROR(VLOOKUP(E4271,Data!T:U,2,FALSE),"")</f>
        <v/>
      </c>
    </row>
    <row r="4272" spans="3:3" x14ac:dyDescent="0.3">
      <c r="C4272" s="177" t="str">
        <f>IFERROR(VLOOKUP(E4272,Data!T:U,2,FALSE),"")</f>
        <v/>
      </c>
    </row>
    <row r="4273" spans="3:3" x14ac:dyDescent="0.3">
      <c r="C4273" s="177" t="str">
        <f>IFERROR(VLOOKUP(E4273,Data!T:U,2,FALSE),"")</f>
        <v/>
      </c>
    </row>
    <row r="4274" spans="3:3" x14ac:dyDescent="0.3">
      <c r="C4274" s="177" t="str">
        <f>IFERROR(VLOOKUP(E4274,Data!T:U,2,FALSE),"")</f>
        <v/>
      </c>
    </row>
    <row r="4275" spans="3:3" x14ac:dyDescent="0.3">
      <c r="C4275" s="177" t="str">
        <f>IFERROR(VLOOKUP(E4275,Data!T:U,2,FALSE),"")</f>
        <v/>
      </c>
    </row>
    <row r="4276" spans="3:3" x14ac:dyDescent="0.3">
      <c r="C4276" s="177" t="str">
        <f>IFERROR(VLOOKUP(E4276,Data!T:U,2,FALSE),"")</f>
        <v/>
      </c>
    </row>
    <row r="4277" spans="3:3" x14ac:dyDescent="0.3">
      <c r="C4277" s="177" t="str">
        <f>IFERROR(VLOOKUP(E4277,Data!T:U,2,FALSE),"")</f>
        <v/>
      </c>
    </row>
    <row r="4278" spans="3:3" x14ac:dyDescent="0.3">
      <c r="C4278" s="177" t="str">
        <f>IFERROR(VLOOKUP(E4278,Data!T:U,2,FALSE),"")</f>
        <v/>
      </c>
    </row>
    <row r="4279" spans="3:3" x14ac:dyDescent="0.3">
      <c r="C4279" s="177" t="str">
        <f>IFERROR(VLOOKUP(E4279,Data!T:U,2,FALSE),"")</f>
        <v/>
      </c>
    </row>
    <row r="4280" spans="3:3" x14ac:dyDescent="0.3">
      <c r="C4280" s="177" t="str">
        <f>IFERROR(VLOOKUP(E4280,Data!T:U,2,FALSE),"")</f>
        <v/>
      </c>
    </row>
    <row r="4281" spans="3:3" x14ac:dyDescent="0.3">
      <c r="C4281" s="177" t="str">
        <f>IFERROR(VLOOKUP(E4281,Data!T:U,2,FALSE),"")</f>
        <v/>
      </c>
    </row>
    <row r="4282" spans="3:3" x14ac:dyDescent="0.3">
      <c r="C4282" s="177" t="str">
        <f>IFERROR(VLOOKUP(E4282,Data!T:U,2,FALSE),"")</f>
        <v/>
      </c>
    </row>
    <row r="4283" spans="3:3" x14ac:dyDescent="0.3">
      <c r="C4283" s="177" t="str">
        <f>IFERROR(VLOOKUP(E4283,Data!T:U,2,FALSE),"")</f>
        <v/>
      </c>
    </row>
    <row r="4284" spans="3:3" x14ac:dyDescent="0.3">
      <c r="C4284" s="177" t="str">
        <f>IFERROR(VLOOKUP(E4284,Data!T:U,2,FALSE),"")</f>
        <v/>
      </c>
    </row>
    <row r="4285" spans="3:3" x14ac:dyDescent="0.3">
      <c r="C4285" s="177" t="str">
        <f>IFERROR(VLOOKUP(E4285,Data!T:U,2,FALSE),"")</f>
        <v/>
      </c>
    </row>
    <row r="4286" spans="3:3" x14ac:dyDescent="0.3">
      <c r="C4286" s="177" t="str">
        <f>IFERROR(VLOOKUP(E4286,Data!T:U,2,FALSE),"")</f>
        <v/>
      </c>
    </row>
    <row r="4287" spans="3:3" x14ac:dyDescent="0.3">
      <c r="C4287" s="177" t="str">
        <f>IFERROR(VLOOKUP(E4287,Data!T:U,2,FALSE),"")</f>
        <v/>
      </c>
    </row>
    <row r="4288" spans="3:3" x14ac:dyDescent="0.3">
      <c r="C4288" s="177" t="str">
        <f>IFERROR(VLOOKUP(E4288,Data!T:U,2,FALSE),"")</f>
        <v/>
      </c>
    </row>
    <row r="4289" spans="3:3" x14ac:dyDescent="0.3">
      <c r="C4289" s="177" t="str">
        <f>IFERROR(VLOOKUP(E4289,Data!T:U,2,FALSE),"")</f>
        <v/>
      </c>
    </row>
    <row r="4290" spans="3:3" x14ac:dyDescent="0.3">
      <c r="C4290" s="177" t="str">
        <f>IFERROR(VLOOKUP(E4290,Data!T:U,2,FALSE),"")</f>
        <v/>
      </c>
    </row>
    <row r="4291" spans="3:3" x14ac:dyDescent="0.3">
      <c r="C4291" s="177" t="str">
        <f>IFERROR(VLOOKUP(E4291,Data!T:U,2,FALSE),"")</f>
        <v/>
      </c>
    </row>
    <row r="4292" spans="3:3" x14ac:dyDescent="0.3">
      <c r="C4292" s="177" t="str">
        <f>IFERROR(VLOOKUP(E4292,Data!T:U,2,FALSE),"")</f>
        <v/>
      </c>
    </row>
    <row r="4293" spans="3:3" x14ac:dyDescent="0.3">
      <c r="C4293" s="177" t="str">
        <f>IFERROR(VLOOKUP(E4293,Data!T:U,2,FALSE),"")</f>
        <v/>
      </c>
    </row>
    <row r="4294" spans="3:3" x14ac:dyDescent="0.3">
      <c r="C4294" s="177" t="str">
        <f>IFERROR(VLOOKUP(E4294,Data!T:U,2,FALSE),"")</f>
        <v/>
      </c>
    </row>
    <row r="4295" spans="3:3" x14ac:dyDescent="0.3">
      <c r="C4295" s="177" t="str">
        <f>IFERROR(VLOOKUP(E4295,Data!T:U,2,FALSE),"")</f>
        <v/>
      </c>
    </row>
    <row r="4296" spans="3:3" x14ac:dyDescent="0.3">
      <c r="C4296" s="177" t="str">
        <f>IFERROR(VLOOKUP(E4296,Data!T:U,2,FALSE),"")</f>
        <v/>
      </c>
    </row>
    <row r="4297" spans="3:3" x14ac:dyDescent="0.3">
      <c r="C4297" s="177" t="str">
        <f>IFERROR(VLOOKUP(E4297,Data!T:U,2,FALSE),"")</f>
        <v/>
      </c>
    </row>
    <row r="4298" spans="3:3" x14ac:dyDescent="0.3">
      <c r="C4298" s="177" t="str">
        <f>IFERROR(VLOOKUP(E4298,Data!T:U,2,FALSE),"")</f>
        <v/>
      </c>
    </row>
    <row r="4299" spans="3:3" x14ac:dyDescent="0.3">
      <c r="C4299" s="177" t="str">
        <f>IFERROR(VLOOKUP(E4299,Data!T:U,2,FALSE),"")</f>
        <v/>
      </c>
    </row>
    <row r="4300" spans="3:3" x14ac:dyDescent="0.3">
      <c r="C4300" s="177" t="str">
        <f>IFERROR(VLOOKUP(E4300,Data!T:U,2,FALSE),"")</f>
        <v/>
      </c>
    </row>
    <row r="4301" spans="3:3" x14ac:dyDescent="0.3">
      <c r="C4301" s="177" t="str">
        <f>IFERROR(VLOOKUP(E4301,Data!T:U,2,FALSE),"")</f>
        <v/>
      </c>
    </row>
    <row r="4302" spans="3:3" x14ac:dyDescent="0.3">
      <c r="C4302" s="177" t="str">
        <f>IFERROR(VLOOKUP(E4302,Data!T:U,2,FALSE),"")</f>
        <v/>
      </c>
    </row>
    <row r="4303" spans="3:3" x14ac:dyDescent="0.3">
      <c r="C4303" s="177" t="str">
        <f>IFERROR(VLOOKUP(E4303,Data!T:U,2,FALSE),"")</f>
        <v/>
      </c>
    </row>
    <row r="4304" spans="3:3" x14ac:dyDescent="0.3">
      <c r="C4304" s="177" t="str">
        <f>IFERROR(VLOOKUP(E4304,Data!T:U,2,FALSE),"")</f>
        <v/>
      </c>
    </row>
    <row r="4305" spans="3:3" x14ac:dyDescent="0.3">
      <c r="C4305" s="177" t="str">
        <f>IFERROR(VLOOKUP(E4305,Data!T:U,2,FALSE),"")</f>
        <v/>
      </c>
    </row>
    <row r="4306" spans="3:3" x14ac:dyDescent="0.3">
      <c r="C4306" s="177" t="str">
        <f>IFERROR(VLOOKUP(E4306,Data!T:U,2,FALSE),"")</f>
        <v/>
      </c>
    </row>
    <row r="4307" spans="3:3" x14ac:dyDescent="0.3">
      <c r="C4307" s="177" t="str">
        <f>IFERROR(VLOOKUP(E4307,Data!T:U,2,FALSE),"")</f>
        <v/>
      </c>
    </row>
    <row r="4308" spans="3:3" x14ac:dyDescent="0.3">
      <c r="C4308" s="177" t="str">
        <f>IFERROR(VLOOKUP(E4308,Data!T:U,2,FALSE),"")</f>
        <v/>
      </c>
    </row>
    <row r="4309" spans="3:3" x14ac:dyDescent="0.3">
      <c r="C4309" s="177" t="str">
        <f>IFERROR(VLOOKUP(E4309,Data!T:U,2,FALSE),"")</f>
        <v/>
      </c>
    </row>
    <row r="4310" spans="3:3" x14ac:dyDescent="0.3">
      <c r="C4310" s="177" t="str">
        <f>IFERROR(VLOOKUP(E4310,Data!T:U,2,FALSE),"")</f>
        <v/>
      </c>
    </row>
    <row r="4311" spans="3:3" x14ac:dyDescent="0.3">
      <c r="C4311" s="177" t="str">
        <f>IFERROR(VLOOKUP(E4311,Data!T:U,2,FALSE),"")</f>
        <v/>
      </c>
    </row>
    <row r="4312" spans="3:3" x14ac:dyDescent="0.3">
      <c r="C4312" s="177" t="str">
        <f>IFERROR(VLOOKUP(E4312,Data!T:U,2,FALSE),"")</f>
        <v/>
      </c>
    </row>
    <row r="4313" spans="3:3" x14ac:dyDescent="0.3">
      <c r="C4313" s="177" t="str">
        <f>IFERROR(VLOOKUP(E4313,Data!T:U,2,FALSE),"")</f>
        <v/>
      </c>
    </row>
    <row r="4314" spans="3:3" x14ac:dyDescent="0.3">
      <c r="C4314" s="177" t="str">
        <f>IFERROR(VLOOKUP(E4314,Data!T:U,2,FALSE),"")</f>
        <v/>
      </c>
    </row>
    <row r="4315" spans="3:3" x14ac:dyDescent="0.3">
      <c r="C4315" s="177" t="str">
        <f>IFERROR(VLOOKUP(E4315,Data!T:U,2,FALSE),"")</f>
        <v/>
      </c>
    </row>
    <row r="4316" spans="3:3" x14ac:dyDescent="0.3">
      <c r="C4316" s="177" t="str">
        <f>IFERROR(VLOOKUP(E4316,Data!T:U,2,FALSE),"")</f>
        <v/>
      </c>
    </row>
    <row r="4317" spans="3:3" x14ac:dyDescent="0.3">
      <c r="C4317" s="177" t="str">
        <f>IFERROR(VLOOKUP(E4317,Data!T:U,2,FALSE),"")</f>
        <v/>
      </c>
    </row>
    <row r="4318" spans="3:3" x14ac:dyDescent="0.3">
      <c r="C4318" s="177" t="str">
        <f>IFERROR(VLOOKUP(E4318,Data!T:U,2,FALSE),"")</f>
        <v/>
      </c>
    </row>
    <row r="4319" spans="3:3" x14ac:dyDescent="0.3">
      <c r="C4319" s="177" t="str">
        <f>IFERROR(VLOOKUP(E4319,Data!T:U,2,FALSE),"")</f>
        <v/>
      </c>
    </row>
    <row r="4320" spans="3:3" x14ac:dyDescent="0.3">
      <c r="C4320" s="177" t="str">
        <f>IFERROR(VLOOKUP(E4320,Data!T:U,2,FALSE),"")</f>
        <v/>
      </c>
    </row>
    <row r="4321" spans="3:3" x14ac:dyDescent="0.3">
      <c r="C4321" s="177" t="str">
        <f>IFERROR(VLOOKUP(E4321,Data!T:U,2,FALSE),"")</f>
        <v/>
      </c>
    </row>
    <row r="4322" spans="3:3" x14ac:dyDescent="0.3">
      <c r="C4322" s="177" t="str">
        <f>IFERROR(VLOOKUP(E4322,Data!T:U,2,FALSE),"")</f>
        <v/>
      </c>
    </row>
    <row r="4323" spans="3:3" x14ac:dyDescent="0.3">
      <c r="C4323" s="177" t="str">
        <f>IFERROR(VLOOKUP(E4323,Data!T:U,2,FALSE),"")</f>
        <v/>
      </c>
    </row>
    <row r="4324" spans="3:3" x14ac:dyDescent="0.3">
      <c r="C4324" s="177" t="str">
        <f>IFERROR(VLOOKUP(E4324,Data!T:U,2,FALSE),"")</f>
        <v/>
      </c>
    </row>
    <row r="4325" spans="3:3" x14ac:dyDescent="0.3">
      <c r="C4325" s="177" t="str">
        <f>IFERROR(VLOOKUP(E4325,Data!T:U,2,FALSE),"")</f>
        <v/>
      </c>
    </row>
    <row r="4326" spans="3:3" x14ac:dyDescent="0.3">
      <c r="C4326" s="177" t="str">
        <f>IFERROR(VLOOKUP(E4326,Data!T:U,2,FALSE),"")</f>
        <v/>
      </c>
    </row>
    <row r="4327" spans="3:3" x14ac:dyDescent="0.3">
      <c r="C4327" s="177" t="str">
        <f>IFERROR(VLOOKUP(E4327,Data!T:U,2,FALSE),"")</f>
        <v/>
      </c>
    </row>
    <row r="4328" spans="3:3" x14ac:dyDescent="0.3">
      <c r="C4328" s="177" t="str">
        <f>IFERROR(VLOOKUP(E4328,Data!T:U,2,FALSE),"")</f>
        <v/>
      </c>
    </row>
    <row r="4329" spans="3:3" x14ac:dyDescent="0.3">
      <c r="C4329" s="177" t="str">
        <f>IFERROR(VLOOKUP(E4329,Data!T:U,2,FALSE),"")</f>
        <v/>
      </c>
    </row>
    <row r="4330" spans="3:3" x14ac:dyDescent="0.3">
      <c r="C4330" s="177" t="str">
        <f>IFERROR(VLOOKUP(E4330,Data!T:U,2,FALSE),"")</f>
        <v/>
      </c>
    </row>
    <row r="4331" spans="3:3" x14ac:dyDescent="0.3">
      <c r="C4331" s="177" t="str">
        <f>IFERROR(VLOOKUP(E4331,Data!T:U,2,FALSE),"")</f>
        <v/>
      </c>
    </row>
    <row r="4332" spans="3:3" x14ac:dyDescent="0.3">
      <c r="C4332" s="177" t="str">
        <f>IFERROR(VLOOKUP(E4332,Data!T:U,2,FALSE),"")</f>
        <v/>
      </c>
    </row>
    <row r="4333" spans="3:3" x14ac:dyDescent="0.3">
      <c r="C4333" s="177" t="str">
        <f>IFERROR(VLOOKUP(E4333,Data!T:U,2,FALSE),"")</f>
        <v/>
      </c>
    </row>
    <row r="4334" spans="3:3" x14ac:dyDescent="0.3">
      <c r="C4334" s="177" t="str">
        <f>IFERROR(VLOOKUP(E4334,Data!T:U,2,FALSE),"")</f>
        <v/>
      </c>
    </row>
    <row r="4335" spans="3:3" x14ac:dyDescent="0.3">
      <c r="C4335" s="177" t="str">
        <f>IFERROR(VLOOKUP(E4335,Data!T:U,2,FALSE),"")</f>
        <v/>
      </c>
    </row>
    <row r="4336" spans="3:3" x14ac:dyDescent="0.3">
      <c r="C4336" s="177" t="str">
        <f>IFERROR(VLOOKUP(E4336,Data!T:U,2,FALSE),"")</f>
        <v/>
      </c>
    </row>
    <row r="4337" spans="3:3" x14ac:dyDescent="0.3">
      <c r="C4337" s="177" t="str">
        <f>IFERROR(VLOOKUP(E4337,Data!T:U,2,FALSE),"")</f>
        <v/>
      </c>
    </row>
    <row r="4338" spans="3:3" x14ac:dyDescent="0.3">
      <c r="C4338" s="177" t="str">
        <f>IFERROR(VLOOKUP(E4338,Data!T:U,2,FALSE),"")</f>
        <v/>
      </c>
    </row>
    <row r="4339" spans="3:3" x14ac:dyDescent="0.3">
      <c r="C4339" s="177" t="str">
        <f>IFERROR(VLOOKUP(E4339,Data!T:U,2,FALSE),"")</f>
        <v/>
      </c>
    </row>
    <row r="4340" spans="3:3" x14ac:dyDescent="0.3">
      <c r="C4340" s="177" t="str">
        <f>IFERROR(VLOOKUP(E4340,Data!T:U,2,FALSE),"")</f>
        <v/>
      </c>
    </row>
    <row r="4341" spans="3:3" x14ac:dyDescent="0.3">
      <c r="C4341" s="177" t="str">
        <f>IFERROR(VLOOKUP(E4341,Data!T:U,2,FALSE),"")</f>
        <v/>
      </c>
    </row>
    <row r="4342" spans="3:3" x14ac:dyDescent="0.3">
      <c r="C4342" s="177" t="str">
        <f>IFERROR(VLOOKUP(E4342,Data!T:U,2,FALSE),"")</f>
        <v/>
      </c>
    </row>
    <row r="4343" spans="3:3" x14ac:dyDescent="0.3">
      <c r="C4343" s="177" t="str">
        <f>IFERROR(VLOOKUP(E4343,Data!T:U,2,FALSE),"")</f>
        <v/>
      </c>
    </row>
    <row r="4344" spans="3:3" x14ac:dyDescent="0.3">
      <c r="C4344" s="177" t="str">
        <f>IFERROR(VLOOKUP(E4344,Data!T:U,2,FALSE),"")</f>
        <v/>
      </c>
    </row>
    <row r="4345" spans="3:3" x14ac:dyDescent="0.3">
      <c r="C4345" s="177" t="str">
        <f>IFERROR(VLOOKUP(E4345,Data!T:U,2,FALSE),"")</f>
        <v/>
      </c>
    </row>
    <row r="4346" spans="3:3" x14ac:dyDescent="0.3">
      <c r="C4346" s="177" t="str">
        <f>IFERROR(VLOOKUP(E4346,Data!T:U,2,FALSE),"")</f>
        <v/>
      </c>
    </row>
    <row r="4347" spans="3:3" x14ac:dyDescent="0.3">
      <c r="C4347" s="177" t="str">
        <f>IFERROR(VLOOKUP(E4347,Data!T:U,2,FALSE),"")</f>
        <v/>
      </c>
    </row>
    <row r="4348" spans="3:3" x14ac:dyDescent="0.3">
      <c r="C4348" s="177" t="str">
        <f>IFERROR(VLOOKUP(E4348,Data!T:U,2,FALSE),"")</f>
        <v/>
      </c>
    </row>
    <row r="4349" spans="3:3" x14ac:dyDescent="0.3">
      <c r="C4349" s="177" t="str">
        <f>IFERROR(VLOOKUP(E4349,Data!T:U,2,FALSE),"")</f>
        <v/>
      </c>
    </row>
    <row r="4350" spans="3:3" x14ac:dyDescent="0.3">
      <c r="C4350" s="177" t="str">
        <f>IFERROR(VLOOKUP(E4350,Data!T:U,2,FALSE),"")</f>
        <v/>
      </c>
    </row>
    <row r="4351" spans="3:3" x14ac:dyDescent="0.3">
      <c r="C4351" s="177" t="str">
        <f>IFERROR(VLOOKUP(E4351,Data!T:U,2,FALSE),"")</f>
        <v/>
      </c>
    </row>
    <row r="4352" spans="3:3" x14ac:dyDescent="0.3">
      <c r="C4352" s="177" t="str">
        <f>IFERROR(VLOOKUP(E4352,Data!T:U,2,FALSE),"")</f>
        <v/>
      </c>
    </row>
    <row r="4353" spans="3:3" x14ac:dyDescent="0.3">
      <c r="C4353" s="177" t="str">
        <f>IFERROR(VLOOKUP(E4353,Data!T:U,2,FALSE),"")</f>
        <v/>
      </c>
    </row>
    <row r="4354" spans="3:3" x14ac:dyDescent="0.3">
      <c r="C4354" s="177" t="str">
        <f>IFERROR(VLOOKUP(E4354,Data!T:U,2,FALSE),"")</f>
        <v/>
      </c>
    </row>
    <row r="4355" spans="3:3" x14ac:dyDescent="0.3">
      <c r="C4355" s="177" t="str">
        <f>IFERROR(VLOOKUP(E4355,Data!T:U,2,FALSE),"")</f>
        <v/>
      </c>
    </row>
    <row r="4356" spans="3:3" x14ac:dyDescent="0.3">
      <c r="C4356" s="177" t="str">
        <f>IFERROR(VLOOKUP(E4356,Data!T:U,2,FALSE),"")</f>
        <v/>
      </c>
    </row>
    <row r="4357" spans="3:3" x14ac:dyDescent="0.3">
      <c r="C4357" s="177" t="str">
        <f>IFERROR(VLOOKUP(E4357,Data!T:U,2,FALSE),"")</f>
        <v/>
      </c>
    </row>
    <row r="4358" spans="3:3" x14ac:dyDescent="0.3">
      <c r="C4358" s="177" t="str">
        <f>IFERROR(VLOOKUP(E4358,Data!T:U,2,FALSE),"")</f>
        <v/>
      </c>
    </row>
    <row r="4359" spans="3:3" x14ac:dyDescent="0.3">
      <c r="C4359" s="177" t="str">
        <f>IFERROR(VLOOKUP(E4359,Data!T:U,2,FALSE),"")</f>
        <v/>
      </c>
    </row>
    <row r="4360" spans="3:3" x14ac:dyDescent="0.3">
      <c r="C4360" s="177" t="str">
        <f>IFERROR(VLOOKUP(E4360,Data!T:U,2,FALSE),"")</f>
        <v/>
      </c>
    </row>
    <row r="4361" spans="3:3" x14ac:dyDescent="0.3">
      <c r="C4361" s="177" t="str">
        <f>IFERROR(VLOOKUP(E4361,Data!T:U,2,FALSE),"")</f>
        <v/>
      </c>
    </row>
    <row r="4362" spans="3:3" x14ac:dyDescent="0.3">
      <c r="C4362" s="177" t="str">
        <f>IFERROR(VLOOKUP(E4362,Data!T:U,2,FALSE),"")</f>
        <v/>
      </c>
    </row>
    <row r="4363" spans="3:3" x14ac:dyDescent="0.3">
      <c r="C4363" s="177" t="str">
        <f>IFERROR(VLOOKUP(E4363,Data!T:U,2,FALSE),"")</f>
        <v/>
      </c>
    </row>
    <row r="4364" spans="3:3" x14ac:dyDescent="0.3">
      <c r="C4364" s="177" t="str">
        <f>IFERROR(VLOOKUP(E4364,Data!T:U,2,FALSE),"")</f>
        <v/>
      </c>
    </row>
    <row r="4365" spans="3:3" x14ac:dyDescent="0.3">
      <c r="C4365" s="177" t="str">
        <f>IFERROR(VLOOKUP(E4365,Data!T:U,2,FALSE),"")</f>
        <v/>
      </c>
    </row>
    <row r="4366" spans="3:3" x14ac:dyDescent="0.3">
      <c r="C4366" s="177" t="str">
        <f>IFERROR(VLOOKUP(E4366,Data!T:U,2,FALSE),"")</f>
        <v/>
      </c>
    </row>
    <row r="4367" spans="3:3" x14ac:dyDescent="0.3">
      <c r="C4367" s="177" t="str">
        <f>IFERROR(VLOOKUP(E4367,Data!T:U,2,FALSE),"")</f>
        <v/>
      </c>
    </row>
    <row r="4368" spans="3:3" x14ac:dyDescent="0.3">
      <c r="C4368" s="177" t="str">
        <f>IFERROR(VLOOKUP(E4368,Data!T:U,2,FALSE),"")</f>
        <v/>
      </c>
    </row>
    <row r="4369" spans="3:3" x14ac:dyDescent="0.3">
      <c r="C4369" s="177" t="str">
        <f>IFERROR(VLOOKUP(E4369,Data!T:U,2,FALSE),"")</f>
        <v/>
      </c>
    </row>
    <row r="4370" spans="3:3" x14ac:dyDescent="0.3">
      <c r="C4370" s="177" t="str">
        <f>IFERROR(VLOOKUP(E4370,Data!T:U,2,FALSE),"")</f>
        <v/>
      </c>
    </row>
    <row r="4371" spans="3:3" x14ac:dyDescent="0.3">
      <c r="C4371" s="177" t="str">
        <f>IFERROR(VLOOKUP(E4371,Data!T:U,2,FALSE),"")</f>
        <v/>
      </c>
    </row>
    <row r="4372" spans="3:3" x14ac:dyDescent="0.3">
      <c r="C4372" s="177" t="str">
        <f>IFERROR(VLOOKUP(E4372,Data!T:U,2,FALSE),"")</f>
        <v/>
      </c>
    </row>
    <row r="4373" spans="3:3" x14ac:dyDescent="0.3">
      <c r="C4373" s="177" t="str">
        <f>IFERROR(VLOOKUP(E4373,Data!T:U,2,FALSE),"")</f>
        <v/>
      </c>
    </row>
    <row r="4374" spans="3:3" x14ac:dyDescent="0.3">
      <c r="C4374" s="177" t="str">
        <f>IFERROR(VLOOKUP(E4374,Data!T:U,2,FALSE),"")</f>
        <v/>
      </c>
    </row>
    <row r="4375" spans="3:3" x14ac:dyDescent="0.3">
      <c r="C4375" s="177" t="str">
        <f>IFERROR(VLOOKUP(E4375,Data!T:U,2,FALSE),"")</f>
        <v/>
      </c>
    </row>
    <row r="4376" spans="3:3" x14ac:dyDescent="0.3">
      <c r="C4376" s="177" t="str">
        <f>IFERROR(VLOOKUP(E4376,Data!T:U,2,FALSE),"")</f>
        <v/>
      </c>
    </row>
    <row r="4377" spans="3:3" x14ac:dyDescent="0.3">
      <c r="C4377" s="177" t="str">
        <f>IFERROR(VLOOKUP(E4377,Data!T:U,2,FALSE),"")</f>
        <v/>
      </c>
    </row>
    <row r="4378" spans="3:3" x14ac:dyDescent="0.3">
      <c r="C4378" s="177" t="str">
        <f>IFERROR(VLOOKUP(E4378,Data!T:U,2,FALSE),"")</f>
        <v/>
      </c>
    </row>
    <row r="4379" spans="3:3" x14ac:dyDescent="0.3">
      <c r="C4379" s="177" t="str">
        <f>IFERROR(VLOOKUP(E4379,Data!T:U,2,FALSE),"")</f>
        <v/>
      </c>
    </row>
    <row r="4380" spans="3:3" x14ac:dyDescent="0.3">
      <c r="C4380" s="177" t="str">
        <f>IFERROR(VLOOKUP(E4380,Data!T:U,2,FALSE),"")</f>
        <v/>
      </c>
    </row>
    <row r="4381" spans="3:3" x14ac:dyDescent="0.3">
      <c r="C4381" s="177" t="str">
        <f>IFERROR(VLOOKUP(E4381,Data!T:U,2,FALSE),"")</f>
        <v/>
      </c>
    </row>
    <row r="4382" spans="3:3" x14ac:dyDescent="0.3">
      <c r="C4382" s="177" t="str">
        <f>IFERROR(VLOOKUP(E4382,Data!T:U,2,FALSE),"")</f>
        <v/>
      </c>
    </row>
    <row r="4383" spans="3:3" x14ac:dyDescent="0.3">
      <c r="C4383" s="177" t="str">
        <f>IFERROR(VLOOKUP(E4383,Data!T:U,2,FALSE),"")</f>
        <v/>
      </c>
    </row>
    <row r="4384" spans="3:3" x14ac:dyDescent="0.3">
      <c r="C4384" s="177" t="str">
        <f>IFERROR(VLOOKUP(E4384,Data!T:U,2,FALSE),"")</f>
        <v/>
      </c>
    </row>
    <row r="4385" spans="3:3" x14ac:dyDescent="0.3">
      <c r="C4385" s="177" t="str">
        <f>IFERROR(VLOOKUP(E4385,Data!T:U,2,FALSE),"")</f>
        <v/>
      </c>
    </row>
    <row r="4386" spans="3:3" x14ac:dyDescent="0.3">
      <c r="C4386" s="177" t="str">
        <f>IFERROR(VLOOKUP(E4386,Data!T:U,2,FALSE),"")</f>
        <v/>
      </c>
    </row>
    <row r="4387" spans="3:3" x14ac:dyDescent="0.3">
      <c r="C4387" s="177" t="str">
        <f>IFERROR(VLOOKUP(E4387,Data!T:U,2,FALSE),"")</f>
        <v/>
      </c>
    </row>
    <row r="4388" spans="3:3" x14ac:dyDescent="0.3">
      <c r="C4388" s="177" t="str">
        <f>IFERROR(VLOOKUP(E4388,Data!T:U,2,FALSE),"")</f>
        <v/>
      </c>
    </row>
    <row r="4389" spans="3:3" x14ac:dyDescent="0.3">
      <c r="C4389" s="177" t="str">
        <f>IFERROR(VLOOKUP(E4389,Data!T:U,2,FALSE),"")</f>
        <v/>
      </c>
    </row>
    <row r="4390" spans="3:3" x14ac:dyDescent="0.3">
      <c r="C4390" s="177" t="str">
        <f>IFERROR(VLOOKUP(E4390,Data!T:U,2,FALSE),"")</f>
        <v/>
      </c>
    </row>
    <row r="4391" spans="3:3" x14ac:dyDescent="0.3">
      <c r="C4391" s="177" t="str">
        <f>IFERROR(VLOOKUP(E4391,Data!T:U,2,FALSE),"")</f>
        <v/>
      </c>
    </row>
    <row r="4392" spans="3:3" x14ac:dyDescent="0.3">
      <c r="C4392" s="177" t="str">
        <f>IFERROR(VLOOKUP(E4392,Data!T:U,2,FALSE),"")</f>
        <v/>
      </c>
    </row>
    <row r="4393" spans="3:3" x14ac:dyDescent="0.3">
      <c r="C4393" s="177" t="str">
        <f>IFERROR(VLOOKUP(E4393,Data!T:U,2,FALSE),"")</f>
        <v/>
      </c>
    </row>
    <row r="4394" spans="3:3" x14ac:dyDescent="0.3">
      <c r="C4394" s="177" t="str">
        <f>IFERROR(VLOOKUP(E4394,Data!T:U,2,FALSE),"")</f>
        <v/>
      </c>
    </row>
    <row r="4395" spans="3:3" x14ac:dyDescent="0.3">
      <c r="C4395" s="177" t="str">
        <f>IFERROR(VLOOKUP(E4395,Data!T:U,2,FALSE),"")</f>
        <v/>
      </c>
    </row>
    <row r="4396" spans="3:3" x14ac:dyDescent="0.3">
      <c r="C4396" s="177" t="str">
        <f>IFERROR(VLOOKUP(E4396,Data!T:U,2,FALSE),"")</f>
        <v/>
      </c>
    </row>
    <row r="4397" spans="3:3" x14ac:dyDescent="0.3">
      <c r="C4397" s="177" t="str">
        <f>IFERROR(VLOOKUP(E4397,Data!T:U,2,FALSE),"")</f>
        <v/>
      </c>
    </row>
    <row r="4398" spans="3:3" x14ac:dyDescent="0.3">
      <c r="C4398" s="177" t="str">
        <f>IFERROR(VLOOKUP(E4398,Data!T:U,2,FALSE),"")</f>
        <v/>
      </c>
    </row>
    <row r="4399" spans="3:3" x14ac:dyDescent="0.3">
      <c r="C4399" s="177" t="str">
        <f>IFERROR(VLOOKUP(E4399,Data!T:U,2,FALSE),"")</f>
        <v/>
      </c>
    </row>
    <row r="4400" spans="3:3" x14ac:dyDescent="0.3">
      <c r="C4400" s="177" t="str">
        <f>IFERROR(VLOOKUP(E4400,Data!T:U,2,FALSE),"")</f>
        <v/>
      </c>
    </row>
    <row r="4401" spans="3:3" x14ac:dyDescent="0.3">
      <c r="C4401" s="177" t="str">
        <f>IFERROR(VLOOKUP(E4401,Data!T:U,2,FALSE),"")</f>
        <v/>
      </c>
    </row>
    <row r="4402" spans="3:3" x14ac:dyDescent="0.3">
      <c r="C4402" s="177" t="str">
        <f>IFERROR(VLOOKUP(E4402,Data!T:U,2,FALSE),"")</f>
        <v/>
      </c>
    </row>
    <row r="4403" spans="3:3" x14ac:dyDescent="0.3">
      <c r="C4403" s="177" t="str">
        <f>IFERROR(VLOOKUP(E4403,Data!T:U,2,FALSE),"")</f>
        <v/>
      </c>
    </row>
    <row r="4404" spans="3:3" x14ac:dyDescent="0.3">
      <c r="C4404" s="177" t="str">
        <f>IFERROR(VLOOKUP(E4404,Data!T:U,2,FALSE),"")</f>
        <v/>
      </c>
    </row>
    <row r="4405" spans="3:3" x14ac:dyDescent="0.3">
      <c r="C4405" s="177" t="str">
        <f>IFERROR(VLOOKUP(E4405,Data!T:U,2,FALSE),"")</f>
        <v/>
      </c>
    </row>
    <row r="4406" spans="3:3" x14ac:dyDescent="0.3">
      <c r="C4406" s="177" t="str">
        <f>IFERROR(VLOOKUP(E4406,Data!T:U,2,FALSE),"")</f>
        <v/>
      </c>
    </row>
    <row r="4407" spans="3:3" x14ac:dyDescent="0.3">
      <c r="C4407" s="177" t="str">
        <f>IFERROR(VLOOKUP(E4407,Data!T:U,2,FALSE),"")</f>
        <v/>
      </c>
    </row>
    <row r="4408" spans="3:3" x14ac:dyDescent="0.3">
      <c r="C4408" s="177" t="str">
        <f>IFERROR(VLOOKUP(E4408,Data!T:U,2,FALSE),"")</f>
        <v/>
      </c>
    </row>
    <row r="4409" spans="3:3" x14ac:dyDescent="0.3">
      <c r="C4409" s="177" t="str">
        <f>IFERROR(VLOOKUP(E4409,Data!T:U,2,FALSE),"")</f>
        <v/>
      </c>
    </row>
    <row r="4410" spans="3:3" x14ac:dyDescent="0.3">
      <c r="C4410" s="177" t="str">
        <f>IFERROR(VLOOKUP(E4410,Data!T:U,2,FALSE),"")</f>
        <v/>
      </c>
    </row>
    <row r="4411" spans="3:3" x14ac:dyDescent="0.3">
      <c r="C4411" s="177" t="str">
        <f>IFERROR(VLOOKUP(E4411,Data!T:U,2,FALSE),"")</f>
        <v/>
      </c>
    </row>
    <row r="4412" spans="3:3" x14ac:dyDescent="0.3">
      <c r="C4412" s="177" t="str">
        <f>IFERROR(VLOOKUP(E4412,Data!T:U,2,FALSE),"")</f>
        <v/>
      </c>
    </row>
    <row r="4413" spans="3:3" x14ac:dyDescent="0.3">
      <c r="C4413" s="177" t="str">
        <f>IFERROR(VLOOKUP(E4413,Data!T:U,2,FALSE),"")</f>
        <v/>
      </c>
    </row>
    <row r="4414" spans="3:3" x14ac:dyDescent="0.3">
      <c r="C4414" s="177" t="str">
        <f>IFERROR(VLOOKUP(E4414,Data!T:U,2,FALSE),"")</f>
        <v/>
      </c>
    </row>
    <row r="4415" spans="3:3" x14ac:dyDescent="0.3">
      <c r="C4415" s="177" t="str">
        <f>IFERROR(VLOOKUP(E4415,Data!T:U,2,FALSE),"")</f>
        <v/>
      </c>
    </row>
    <row r="4416" spans="3:3" x14ac:dyDescent="0.3">
      <c r="C4416" s="177" t="str">
        <f>IFERROR(VLOOKUP(E4416,Data!T:U,2,FALSE),"")</f>
        <v/>
      </c>
    </row>
    <row r="4417" spans="3:3" x14ac:dyDescent="0.3">
      <c r="C4417" s="177" t="str">
        <f>IFERROR(VLOOKUP(E4417,Data!T:U,2,FALSE),"")</f>
        <v/>
      </c>
    </row>
    <row r="4418" spans="3:3" x14ac:dyDescent="0.3">
      <c r="C4418" s="177" t="str">
        <f>IFERROR(VLOOKUP(E4418,Data!T:U,2,FALSE),"")</f>
        <v/>
      </c>
    </row>
    <row r="4419" spans="3:3" x14ac:dyDescent="0.3">
      <c r="C4419" s="177" t="str">
        <f>IFERROR(VLOOKUP(E4419,Data!T:U,2,FALSE),"")</f>
        <v/>
      </c>
    </row>
    <row r="4420" spans="3:3" x14ac:dyDescent="0.3">
      <c r="C4420" s="177" t="str">
        <f>IFERROR(VLOOKUP(E4420,Data!T:U,2,FALSE),"")</f>
        <v/>
      </c>
    </row>
    <row r="4421" spans="3:3" x14ac:dyDescent="0.3">
      <c r="C4421" s="177" t="str">
        <f>IFERROR(VLOOKUP(E4421,Data!T:U,2,FALSE),"")</f>
        <v/>
      </c>
    </row>
    <row r="4422" spans="3:3" x14ac:dyDescent="0.3">
      <c r="C4422" s="177" t="str">
        <f>IFERROR(VLOOKUP(E4422,Data!T:U,2,FALSE),"")</f>
        <v/>
      </c>
    </row>
    <row r="4423" spans="3:3" x14ac:dyDescent="0.3">
      <c r="C4423" s="177" t="str">
        <f>IFERROR(VLOOKUP(E4423,Data!T:U,2,FALSE),"")</f>
        <v/>
      </c>
    </row>
    <row r="4424" spans="3:3" x14ac:dyDescent="0.3">
      <c r="C4424" s="177" t="str">
        <f>IFERROR(VLOOKUP(E4424,Data!T:U,2,FALSE),"")</f>
        <v/>
      </c>
    </row>
    <row r="4425" spans="3:3" x14ac:dyDescent="0.3">
      <c r="C4425" s="177" t="str">
        <f>IFERROR(VLOOKUP(E4425,Data!T:U,2,FALSE),"")</f>
        <v/>
      </c>
    </row>
    <row r="4426" spans="3:3" x14ac:dyDescent="0.3">
      <c r="C4426" s="177" t="str">
        <f>IFERROR(VLOOKUP(E4426,Data!T:U,2,FALSE),"")</f>
        <v/>
      </c>
    </row>
    <row r="4427" spans="3:3" x14ac:dyDescent="0.3">
      <c r="C4427" s="177" t="str">
        <f>IFERROR(VLOOKUP(E4427,Data!T:U,2,FALSE),"")</f>
        <v/>
      </c>
    </row>
    <row r="4428" spans="3:3" x14ac:dyDescent="0.3">
      <c r="C4428" s="177" t="str">
        <f>IFERROR(VLOOKUP(E4428,Data!T:U,2,FALSE),"")</f>
        <v/>
      </c>
    </row>
    <row r="4429" spans="3:3" x14ac:dyDescent="0.3">
      <c r="C4429" s="177" t="str">
        <f>IFERROR(VLOOKUP(E4429,Data!T:U,2,FALSE),"")</f>
        <v/>
      </c>
    </row>
    <row r="4430" spans="3:3" x14ac:dyDescent="0.3">
      <c r="C4430" s="177" t="str">
        <f>IFERROR(VLOOKUP(E4430,Data!T:U,2,FALSE),"")</f>
        <v/>
      </c>
    </row>
    <row r="4431" spans="3:3" x14ac:dyDescent="0.3">
      <c r="C4431" s="177" t="str">
        <f>IFERROR(VLOOKUP(E4431,Data!T:U,2,FALSE),"")</f>
        <v/>
      </c>
    </row>
    <row r="4432" spans="3:3" x14ac:dyDescent="0.3">
      <c r="C4432" s="177" t="str">
        <f>IFERROR(VLOOKUP(E4432,Data!T:U,2,FALSE),"")</f>
        <v/>
      </c>
    </row>
    <row r="4433" spans="3:3" x14ac:dyDescent="0.3">
      <c r="C4433" s="177" t="str">
        <f>IFERROR(VLOOKUP(E4433,Data!T:U,2,FALSE),"")</f>
        <v/>
      </c>
    </row>
    <row r="4434" spans="3:3" x14ac:dyDescent="0.3">
      <c r="C4434" s="177" t="str">
        <f>IFERROR(VLOOKUP(E4434,Data!T:U,2,FALSE),"")</f>
        <v/>
      </c>
    </row>
    <row r="4435" spans="3:3" x14ac:dyDescent="0.3">
      <c r="C4435" s="177" t="str">
        <f>IFERROR(VLOOKUP(E4435,Data!T:U,2,FALSE),"")</f>
        <v/>
      </c>
    </row>
    <row r="4436" spans="3:3" x14ac:dyDescent="0.3">
      <c r="C4436" s="177" t="str">
        <f>IFERROR(VLOOKUP(E4436,Data!T:U,2,FALSE),"")</f>
        <v/>
      </c>
    </row>
    <row r="4437" spans="3:3" x14ac:dyDescent="0.3">
      <c r="C4437" s="177" t="str">
        <f>IFERROR(VLOOKUP(E4437,Data!T:U,2,FALSE),"")</f>
        <v/>
      </c>
    </row>
    <row r="4438" spans="3:3" x14ac:dyDescent="0.3">
      <c r="C4438" s="177" t="str">
        <f>IFERROR(VLOOKUP(E4438,Data!T:U,2,FALSE),"")</f>
        <v/>
      </c>
    </row>
    <row r="4439" spans="3:3" x14ac:dyDescent="0.3">
      <c r="C4439" s="177" t="str">
        <f>IFERROR(VLOOKUP(E4439,Data!T:U,2,FALSE),"")</f>
        <v/>
      </c>
    </row>
    <row r="4440" spans="3:3" x14ac:dyDescent="0.3">
      <c r="C4440" s="177" t="str">
        <f>IFERROR(VLOOKUP(E4440,Data!T:U,2,FALSE),"")</f>
        <v/>
      </c>
    </row>
    <row r="4441" spans="3:3" x14ac:dyDescent="0.3">
      <c r="C4441" s="177" t="str">
        <f>IFERROR(VLOOKUP(E4441,Data!T:U,2,FALSE),"")</f>
        <v/>
      </c>
    </row>
    <row r="4442" spans="3:3" x14ac:dyDescent="0.3">
      <c r="C4442" s="177" t="str">
        <f>IFERROR(VLOOKUP(E4442,Data!T:U,2,FALSE),"")</f>
        <v/>
      </c>
    </row>
    <row r="4443" spans="3:3" x14ac:dyDescent="0.3">
      <c r="C4443" s="177" t="str">
        <f>IFERROR(VLOOKUP(E4443,Data!T:U,2,FALSE),"")</f>
        <v/>
      </c>
    </row>
    <row r="4444" spans="3:3" x14ac:dyDescent="0.3">
      <c r="C4444" s="177" t="str">
        <f>IFERROR(VLOOKUP(E4444,Data!T:U,2,FALSE),"")</f>
        <v/>
      </c>
    </row>
    <row r="4445" spans="3:3" x14ac:dyDescent="0.3">
      <c r="C4445" s="177" t="str">
        <f>IFERROR(VLOOKUP(E4445,Data!T:U,2,FALSE),"")</f>
        <v/>
      </c>
    </row>
    <row r="4446" spans="3:3" x14ac:dyDescent="0.3">
      <c r="C4446" s="177" t="str">
        <f>IFERROR(VLOOKUP(E4446,Data!T:U,2,FALSE),"")</f>
        <v/>
      </c>
    </row>
    <row r="4447" spans="3:3" x14ac:dyDescent="0.3">
      <c r="C4447" s="177" t="str">
        <f>IFERROR(VLOOKUP(E4447,Data!T:U,2,FALSE),"")</f>
        <v/>
      </c>
    </row>
    <row r="4448" spans="3:3" x14ac:dyDescent="0.3">
      <c r="C4448" s="177" t="str">
        <f>IFERROR(VLOOKUP(E4448,Data!T:U,2,FALSE),"")</f>
        <v/>
      </c>
    </row>
    <row r="4449" spans="3:3" x14ac:dyDescent="0.3">
      <c r="C4449" s="177" t="str">
        <f>IFERROR(VLOOKUP(E4449,Data!T:U,2,FALSE),"")</f>
        <v/>
      </c>
    </row>
    <row r="4450" spans="3:3" x14ac:dyDescent="0.3">
      <c r="C4450" s="177" t="str">
        <f>IFERROR(VLOOKUP(E4450,Data!T:U,2,FALSE),"")</f>
        <v/>
      </c>
    </row>
    <row r="4451" spans="3:3" x14ac:dyDescent="0.3">
      <c r="C4451" s="177" t="str">
        <f>IFERROR(VLOOKUP(E4451,Data!T:U,2,FALSE),"")</f>
        <v/>
      </c>
    </row>
    <row r="4452" spans="3:3" x14ac:dyDescent="0.3">
      <c r="C4452" s="177" t="str">
        <f>IFERROR(VLOOKUP(E4452,Data!T:U,2,FALSE),"")</f>
        <v/>
      </c>
    </row>
    <row r="4453" spans="3:3" x14ac:dyDescent="0.3">
      <c r="C4453" s="177" t="str">
        <f>IFERROR(VLOOKUP(E4453,Data!T:U,2,FALSE),"")</f>
        <v/>
      </c>
    </row>
    <row r="4454" spans="3:3" x14ac:dyDescent="0.3">
      <c r="C4454" s="177" t="str">
        <f>IFERROR(VLOOKUP(E4454,Data!T:U,2,FALSE),"")</f>
        <v/>
      </c>
    </row>
    <row r="4455" spans="3:3" x14ac:dyDescent="0.3">
      <c r="C4455" s="177" t="str">
        <f>IFERROR(VLOOKUP(E4455,Data!T:U,2,FALSE),"")</f>
        <v/>
      </c>
    </row>
    <row r="4456" spans="3:3" x14ac:dyDescent="0.3">
      <c r="C4456" s="177" t="str">
        <f>IFERROR(VLOOKUP(E4456,Data!T:U,2,FALSE),"")</f>
        <v/>
      </c>
    </row>
    <row r="4457" spans="3:3" x14ac:dyDescent="0.3">
      <c r="C4457" s="177" t="str">
        <f>IFERROR(VLOOKUP(E4457,Data!T:U,2,FALSE),"")</f>
        <v/>
      </c>
    </row>
    <row r="4458" spans="3:3" x14ac:dyDescent="0.3">
      <c r="C4458" s="177" t="str">
        <f>IFERROR(VLOOKUP(E4458,Data!T:U,2,FALSE),"")</f>
        <v/>
      </c>
    </row>
    <row r="4459" spans="3:3" x14ac:dyDescent="0.3">
      <c r="C4459" s="177" t="str">
        <f>IFERROR(VLOOKUP(E4459,Data!T:U,2,FALSE),"")</f>
        <v/>
      </c>
    </row>
    <row r="4460" spans="3:3" x14ac:dyDescent="0.3">
      <c r="C4460" s="177" t="str">
        <f>IFERROR(VLOOKUP(E4460,Data!T:U,2,FALSE),"")</f>
        <v/>
      </c>
    </row>
    <row r="4461" spans="3:3" x14ac:dyDescent="0.3">
      <c r="C4461" s="177" t="str">
        <f>IFERROR(VLOOKUP(E4461,Data!T:U,2,FALSE),"")</f>
        <v/>
      </c>
    </row>
    <row r="4462" spans="3:3" x14ac:dyDescent="0.3">
      <c r="C4462" s="177" t="str">
        <f>IFERROR(VLOOKUP(E4462,Data!T:U,2,FALSE),"")</f>
        <v/>
      </c>
    </row>
    <row r="4463" spans="3:3" x14ac:dyDescent="0.3">
      <c r="C4463" s="177" t="str">
        <f>IFERROR(VLOOKUP(E4463,Data!T:U,2,FALSE),"")</f>
        <v/>
      </c>
    </row>
    <row r="4464" spans="3:3" x14ac:dyDescent="0.3">
      <c r="C4464" s="177" t="str">
        <f>IFERROR(VLOOKUP(E4464,Data!T:U,2,FALSE),"")</f>
        <v/>
      </c>
    </row>
    <row r="4465" spans="3:3" x14ac:dyDescent="0.3">
      <c r="C4465" s="177" t="str">
        <f>IFERROR(VLOOKUP(E4465,Data!T:U,2,FALSE),"")</f>
        <v/>
      </c>
    </row>
    <row r="4466" spans="3:3" x14ac:dyDescent="0.3">
      <c r="C4466" s="177" t="str">
        <f>IFERROR(VLOOKUP(E4466,Data!T:U,2,FALSE),"")</f>
        <v/>
      </c>
    </row>
    <row r="4467" spans="3:3" x14ac:dyDescent="0.3">
      <c r="C4467" s="177" t="str">
        <f>IFERROR(VLOOKUP(E4467,Data!T:U,2,FALSE),"")</f>
        <v/>
      </c>
    </row>
    <row r="4468" spans="3:3" x14ac:dyDescent="0.3">
      <c r="C4468" s="177" t="str">
        <f>IFERROR(VLOOKUP(E4468,Data!T:U,2,FALSE),"")</f>
        <v/>
      </c>
    </row>
    <row r="4469" spans="3:3" x14ac:dyDescent="0.3">
      <c r="C4469" s="177" t="str">
        <f>IFERROR(VLOOKUP(E4469,Data!T:U,2,FALSE),"")</f>
        <v/>
      </c>
    </row>
    <row r="4470" spans="3:3" x14ac:dyDescent="0.3">
      <c r="C4470" s="177" t="str">
        <f>IFERROR(VLOOKUP(E4470,Data!T:U,2,FALSE),"")</f>
        <v/>
      </c>
    </row>
    <row r="4471" spans="3:3" x14ac:dyDescent="0.3">
      <c r="C4471" s="177" t="str">
        <f>IFERROR(VLOOKUP(E4471,Data!T:U,2,FALSE),"")</f>
        <v/>
      </c>
    </row>
    <row r="4472" spans="3:3" x14ac:dyDescent="0.3">
      <c r="C4472" s="177" t="str">
        <f>IFERROR(VLOOKUP(E4472,Data!T:U,2,FALSE),"")</f>
        <v/>
      </c>
    </row>
    <row r="4473" spans="3:3" x14ac:dyDescent="0.3">
      <c r="C4473" s="177" t="str">
        <f>IFERROR(VLOOKUP(E4473,Data!T:U,2,FALSE),"")</f>
        <v/>
      </c>
    </row>
    <row r="4474" spans="3:3" x14ac:dyDescent="0.3">
      <c r="C4474" s="177" t="str">
        <f>IFERROR(VLOOKUP(E4474,Data!T:U,2,FALSE),"")</f>
        <v/>
      </c>
    </row>
    <row r="4475" spans="3:3" x14ac:dyDescent="0.3">
      <c r="C4475" s="177" t="str">
        <f>IFERROR(VLOOKUP(E4475,Data!T:U,2,FALSE),"")</f>
        <v/>
      </c>
    </row>
    <row r="4476" spans="3:3" x14ac:dyDescent="0.3">
      <c r="C4476" s="177" t="str">
        <f>IFERROR(VLOOKUP(E4476,Data!T:U,2,FALSE),"")</f>
        <v/>
      </c>
    </row>
    <row r="4477" spans="3:3" x14ac:dyDescent="0.3">
      <c r="C4477" s="177" t="str">
        <f>IFERROR(VLOOKUP(E4477,Data!T:U,2,FALSE),"")</f>
        <v/>
      </c>
    </row>
    <row r="4478" spans="3:3" x14ac:dyDescent="0.3">
      <c r="C4478" s="177" t="str">
        <f>IFERROR(VLOOKUP(E4478,Data!T:U,2,FALSE),"")</f>
        <v/>
      </c>
    </row>
    <row r="4479" spans="3:3" x14ac:dyDescent="0.3">
      <c r="C4479" s="177" t="str">
        <f>IFERROR(VLOOKUP(E4479,Data!T:U,2,FALSE),"")</f>
        <v/>
      </c>
    </row>
    <row r="4480" spans="3:3" x14ac:dyDescent="0.3">
      <c r="C4480" s="177" t="str">
        <f>IFERROR(VLOOKUP(E4480,Data!T:U,2,FALSE),"")</f>
        <v/>
      </c>
    </row>
    <row r="4481" spans="3:3" x14ac:dyDescent="0.3">
      <c r="C4481" s="177" t="str">
        <f>IFERROR(VLOOKUP(E4481,Data!T:U,2,FALSE),"")</f>
        <v/>
      </c>
    </row>
    <row r="4482" spans="3:3" x14ac:dyDescent="0.3">
      <c r="C4482" s="177" t="str">
        <f>IFERROR(VLOOKUP(E4482,Data!T:U,2,FALSE),"")</f>
        <v/>
      </c>
    </row>
    <row r="4483" spans="3:3" x14ac:dyDescent="0.3">
      <c r="C4483" s="177" t="str">
        <f>IFERROR(VLOOKUP(E4483,Data!T:U,2,FALSE),"")</f>
        <v/>
      </c>
    </row>
    <row r="4484" spans="3:3" x14ac:dyDescent="0.3">
      <c r="C4484" s="177" t="str">
        <f>IFERROR(VLOOKUP(E4484,Data!T:U,2,FALSE),"")</f>
        <v/>
      </c>
    </row>
    <row r="4485" spans="3:3" x14ac:dyDescent="0.3">
      <c r="C4485" s="177" t="str">
        <f>IFERROR(VLOOKUP(E4485,Data!T:U,2,FALSE),"")</f>
        <v/>
      </c>
    </row>
    <row r="4486" spans="3:3" x14ac:dyDescent="0.3">
      <c r="C4486" s="177" t="str">
        <f>IFERROR(VLOOKUP(E4486,Data!T:U,2,FALSE),"")</f>
        <v/>
      </c>
    </row>
    <row r="4487" spans="3:3" x14ac:dyDescent="0.3">
      <c r="C4487" s="177" t="str">
        <f>IFERROR(VLOOKUP(E4487,Data!T:U,2,FALSE),"")</f>
        <v/>
      </c>
    </row>
    <row r="4488" spans="3:3" x14ac:dyDescent="0.3">
      <c r="C4488" s="177" t="str">
        <f>IFERROR(VLOOKUP(E4488,Data!T:U,2,FALSE),"")</f>
        <v/>
      </c>
    </row>
    <row r="4489" spans="3:3" x14ac:dyDescent="0.3">
      <c r="C4489" s="177" t="str">
        <f>IFERROR(VLOOKUP(E4489,Data!T:U,2,FALSE),"")</f>
        <v/>
      </c>
    </row>
    <row r="4490" spans="3:3" x14ac:dyDescent="0.3">
      <c r="C4490" s="177" t="str">
        <f>IFERROR(VLOOKUP(E4490,Data!T:U,2,FALSE),"")</f>
        <v/>
      </c>
    </row>
    <row r="4491" spans="3:3" x14ac:dyDescent="0.3">
      <c r="C4491" s="177" t="str">
        <f>IFERROR(VLOOKUP(E4491,Data!T:U,2,FALSE),"")</f>
        <v/>
      </c>
    </row>
    <row r="4492" spans="3:3" x14ac:dyDescent="0.3">
      <c r="C4492" s="177" t="str">
        <f>IFERROR(VLOOKUP(E4492,Data!T:U,2,FALSE),"")</f>
        <v/>
      </c>
    </row>
    <row r="4493" spans="3:3" x14ac:dyDescent="0.3">
      <c r="C4493" s="177" t="str">
        <f>IFERROR(VLOOKUP(E4493,Data!T:U,2,FALSE),"")</f>
        <v/>
      </c>
    </row>
    <row r="4494" spans="3:3" x14ac:dyDescent="0.3">
      <c r="C4494" s="177" t="str">
        <f>IFERROR(VLOOKUP(E4494,Data!T:U,2,FALSE),"")</f>
        <v/>
      </c>
    </row>
    <row r="4495" spans="3:3" x14ac:dyDescent="0.3">
      <c r="C4495" s="177" t="str">
        <f>IFERROR(VLOOKUP(E4495,Data!T:U,2,FALSE),"")</f>
        <v/>
      </c>
    </row>
    <row r="4496" spans="3:3" x14ac:dyDescent="0.3">
      <c r="C4496" s="177" t="str">
        <f>IFERROR(VLOOKUP(E4496,Data!T:U,2,FALSE),"")</f>
        <v/>
      </c>
    </row>
    <row r="4497" spans="3:3" x14ac:dyDescent="0.3">
      <c r="C4497" s="177" t="str">
        <f>IFERROR(VLOOKUP(E4497,Data!T:U,2,FALSE),"")</f>
        <v/>
      </c>
    </row>
    <row r="4498" spans="3:3" x14ac:dyDescent="0.3">
      <c r="C4498" s="177" t="str">
        <f>IFERROR(VLOOKUP(E4498,Data!T:U,2,FALSE),"")</f>
        <v/>
      </c>
    </row>
    <row r="4499" spans="3:3" x14ac:dyDescent="0.3">
      <c r="C4499" s="177" t="str">
        <f>IFERROR(VLOOKUP(E4499,Data!T:U,2,FALSE),"")</f>
        <v/>
      </c>
    </row>
    <row r="4500" spans="3:3" x14ac:dyDescent="0.3">
      <c r="C4500" s="177" t="str">
        <f>IFERROR(VLOOKUP(E4500,Data!T:U,2,FALSE),"")</f>
        <v/>
      </c>
    </row>
    <row r="4501" spans="3:3" x14ac:dyDescent="0.3">
      <c r="C4501" s="177" t="str">
        <f>IFERROR(VLOOKUP(E4501,Data!T:U,2,FALSE),"")</f>
        <v/>
      </c>
    </row>
    <row r="4502" spans="3:3" x14ac:dyDescent="0.3">
      <c r="C4502" s="177" t="str">
        <f>IFERROR(VLOOKUP(E4502,Data!T:U,2,FALSE),"")</f>
        <v/>
      </c>
    </row>
    <row r="4503" spans="3:3" x14ac:dyDescent="0.3">
      <c r="C4503" s="177" t="str">
        <f>IFERROR(VLOOKUP(E4503,Data!T:U,2,FALSE),"")</f>
        <v/>
      </c>
    </row>
    <row r="4504" spans="3:3" x14ac:dyDescent="0.3">
      <c r="C4504" s="177" t="str">
        <f>IFERROR(VLOOKUP(E4504,Data!T:U,2,FALSE),"")</f>
        <v/>
      </c>
    </row>
    <row r="4505" spans="3:3" x14ac:dyDescent="0.3">
      <c r="C4505" s="177" t="str">
        <f>IFERROR(VLOOKUP(E4505,Data!T:U,2,FALSE),"")</f>
        <v/>
      </c>
    </row>
    <row r="4506" spans="3:3" x14ac:dyDescent="0.3">
      <c r="C4506" s="177" t="str">
        <f>IFERROR(VLOOKUP(E4506,Data!T:U,2,FALSE),"")</f>
        <v/>
      </c>
    </row>
    <row r="4507" spans="3:3" x14ac:dyDescent="0.3">
      <c r="C4507" s="177" t="str">
        <f>IFERROR(VLOOKUP(E4507,Data!T:U,2,FALSE),"")</f>
        <v/>
      </c>
    </row>
    <row r="4508" spans="3:3" x14ac:dyDescent="0.3">
      <c r="C4508" s="177" t="str">
        <f>IFERROR(VLOOKUP(E4508,Data!T:U,2,FALSE),"")</f>
        <v/>
      </c>
    </row>
    <row r="4509" spans="3:3" x14ac:dyDescent="0.3">
      <c r="C4509" s="177" t="str">
        <f>IFERROR(VLOOKUP(E4509,Data!T:U,2,FALSE),"")</f>
        <v/>
      </c>
    </row>
    <row r="4510" spans="3:3" x14ac:dyDescent="0.3">
      <c r="C4510" s="177" t="str">
        <f>IFERROR(VLOOKUP(E4510,Data!T:U,2,FALSE),"")</f>
        <v/>
      </c>
    </row>
    <row r="4511" spans="3:3" x14ac:dyDescent="0.3">
      <c r="C4511" s="177" t="str">
        <f>IFERROR(VLOOKUP(E4511,Data!T:U,2,FALSE),"")</f>
        <v/>
      </c>
    </row>
    <row r="4512" spans="3:3" x14ac:dyDescent="0.3">
      <c r="C4512" s="177" t="str">
        <f>IFERROR(VLOOKUP(E4512,Data!T:U,2,FALSE),"")</f>
        <v/>
      </c>
    </row>
    <row r="4513" spans="3:3" x14ac:dyDescent="0.3">
      <c r="C4513" s="177" t="str">
        <f>IFERROR(VLOOKUP(E4513,Data!T:U,2,FALSE),"")</f>
        <v/>
      </c>
    </row>
    <row r="4514" spans="3:3" x14ac:dyDescent="0.3">
      <c r="C4514" s="177" t="str">
        <f>IFERROR(VLOOKUP(E4514,Data!T:U,2,FALSE),"")</f>
        <v/>
      </c>
    </row>
    <row r="4515" spans="3:3" x14ac:dyDescent="0.3">
      <c r="C4515" s="177" t="str">
        <f>IFERROR(VLOOKUP(E4515,Data!T:U,2,FALSE),"")</f>
        <v/>
      </c>
    </row>
    <row r="4516" spans="3:3" x14ac:dyDescent="0.3">
      <c r="C4516" s="177" t="str">
        <f>IFERROR(VLOOKUP(E4516,Data!T:U,2,FALSE),"")</f>
        <v/>
      </c>
    </row>
    <row r="4517" spans="3:3" x14ac:dyDescent="0.3">
      <c r="C4517" s="177" t="str">
        <f>IFERROR(VLOOKUP(E4517,Data!T:U,2,FALSE),"")</f>
        <v/>
      </c>
    </row>
    <row r="4518" spans="3:3" x14ac:dyDescent="0.3">
      <c r="C4518" s="177" t="str">
        <f>IFERROR(VLOOKUP(E4518,Data!T:U,2,FALSE),"")</f>
        <v/>
      </c>
    </row>
    <row r="4519" spans="3:3" x14ac:dyDescent="0.3">
      <c r="C4519" s="177" t="str">
        <f>IFERROR(VLOOKUP(E4519,Data!T:U,2,FALSE),"")</f>
        <v/>
      </c>
    </row>
    <row r="4520" spans="3:3" x14ac:dyDescent="0.3">
      <c r="C4520" s="177" t="str">
        <f>IFERROR(VLOOKUP(E4520,Data!T:U,2,FALSE),"")</f>
        <v/>
      </c>
    </row>
    <row r="4521" spans="3:3" x14ac:dyDescent="0.3">
      <c r="C4521" s="177" t="str">
        <f>IFERROR(VLOOKUP(E4521,Data!T:U,2,FALSE),"")</f>
        <v/>
      </c>
    </row>
    <row r="4522" spans="3:3" x14ac:dyDescent="0.3">
      <c r="C4522" s="177" t="str">
        <f>IFERROR(VLOOKUP(E4522,Data!T:U,2,FALSE),"")</f>
        <v/>
      </c>
    </row>
    <row r="4523" spans="3:3" x14ac:dyDescent="0.3">
      <c r="C4523" s="177" t="str">
        <f>IFERROR(VLOOKUP(E4523,Data!T:U,2,FALSE),"")</f>
        <v/>
      </c>
    </row>
    <row r="4524" spans="3:3" x14ac:dyDescent="0.3">
      <c r="C4524" s="177" t="str">
        <f>IFERROR(VLOOKUP(E4524,Data!T:U,2,FALSE),"")</f>
        <v/>
      </c>
    </row>
    <row r="4525" spans="3:3" x14ac:dyDescent="0.3">
      <c r="C4525" s="177" t="str">
        <f>IFERROR(VLOOKUP(E4525,Data!T:U,2,FALSE),"")</f>
        <v/>
      </c>
    </row>
    <row r="4526" spans="3:3" x14ac:dyDescent="0.3">
      <c r="C4526" s="177" t="str">
        <f>IFERROR(VLOOKUP(E4526,Data!T:U,2,FALSE),"")</f>
        <v/>
      </c>
    </row>
    <row r="4527" spans="3:3" x14ac:dyDescent="0.3">
      <c r="C4527" s="177" t="str">
        <f>IFERROR(VLOOKUP(E4527,Data!T:U,2,FALSE),"")</f>
        <v/>
      </c>
    </row>
    <row r="4528" spans="3:3" x14ac:dyDescent="0.3">
      <c r="C4528" s="177" t="str">
        <f>IFERROR(VLOOKUP(E4528,Data!T:U,2,FALSE),"")</f>
        <v/>
      </c>
    </row>
    <row r="4529" spans="3:3" x14ac:dyDescent="0.3">
      <c r="C4529" s="177" t="str">
        <f>IFERROR(VLOOKUP(E4529,Data!T:U,2,FALSE),"")</f>
        <v/>
      </c>
    </row>
    <row r="4530" spans="3:3" x14ac:dyDescent="0.3">
      <c r="C4530" s="177" t="str">
        <f>IFERROR(VLOOKUP(E4530,Data!T:U,2,FALSE),"")</f>
        <v/>
      </c>
    </row>
    <row r="4531" spans="3:3" x14ac:dyDescent="0.3">
      <c r="C4531" s="177" t="str">
        <f>IFERROR(VLOOKUP(E4531,Data!T:U,2,FALSE),"")</f>
        <v/>
      </c>
    </row>
    <row r="4532" spans="3:3" x14ac:dyDescent="0.3">
      <c r="C4532" s="177" t="str">
        <f>IFERROR(VLOOKUP(E4532,Data!T:U,2,FALSE),"")</f>
        <v/>
      </c>
    </row>
    <row r="4533" spans="3:3" x14ac:dyDescent="0.3">
      <c r="C4533" s="177" t="str">
        <f>IFERROR(VLOOKUP(E4533,Data!T:U,2,FALSE),"")</f>
        <v/>
      </c>
    </row>
    <row r="4534" spans="3:3" x14ac:dyDescent="0.3">
      <c r="C4534" s="177" t="str">
        <f>IFERROR(VLOOKUP(E4534,Data!T:U,2,FALSE),"")</f>
        <v/>
      </c>
    </row>
    <row r="4535" spans="3:3" x14ac:dyDescent="0.3">
      <c r="C4535" s="177" t="str">
        <f>IFERROR(VLOOKUP(E4535,Data!T:U,2,FALSE),"")</f>
        <v/>
      </c>
    </row>
    <row r="4536" spans="3:3" x14ac:dyDescent="0.3">
      <c r="C4536" s="177" t="str">
        <f>IFERROR(VLOOKUP(E4536,Data!T:U,2,FALSE),"")</f>
        <v/>
      </c>
    </row>
    <row r="4537" spans="3:3" x14ac:dyDescent="0.3">
      <c r="C4537" s="177" t="str">
        <f>IFERROR(VLOOKUP(E4537,Data!T:U,2,FALSE),"")</f>
        <v/>
      </c>
    </row>
    <row r="4538" spans="3:3" x14ac:dyDescent="0.3">
      <c r="C4538" s="177" t="str">
        <f>IFERROR(VLOOKUP(E4538,Data!T:U,2,FALSE),"")</f>
        <v/>
      </c>
    </row>
    <row r="4539" spans="3:3" x14ac:dyDescent="0.3">
      <c r="C4539" s="177" t="str">
        <f>IFERROR(VLOOKUP(E4539,Data!T:U,2,FALSE),"")</f>
        <v/>
      </c>
    </row>
    <row r="4540" spans="3:3" x14ac:dyDescent="0.3">
      <c r="C4540" s="177" t="str">
        <f>IFERROR(VLOOKUP(E4540,Data!T:U,2,FALSE),"")</f>
        <v/>
      </c>
    </row>
    <row r="4541" spans="3:3" x14ac:dyDescent="0.3">
      <c r="C4541" s="177" t="str">
        <f>IFERROR(VLOOKUP(E4541,Data!T:U,2,FALSE),"")</f>
        <v/>
      </c>
    </row>
    <row r="4542" spans="3:3" x14ac:dyDescent="0.3">
      <c r="C4542" s="177" t="str">
        <f>IFERROR(VLOOKUP(E4542,Data!T:U,2,FALSE),"")</f>
        <v/>
      </c>
    </row>
    <row r="4543" spans="3:3" x14ac:dyDescent="0.3">
      <c r="C4543" s="177" t="str">
        <f>IFERROR(VLOOKUP(E4543,Data!T:U,2,FALSE),"")</f>
        <v/>
      </c>
    </row>
    <row r="4544" spans="3:3" x14ac:dyDescent="0.3">
      <c r="C4544" s="177" t="str">
        <f>IFERROR(VLOOKUP(E4544,Data!T:U,2,FALSE),"")</f>
        <v/>
      </c>
    </row>
    <row r="4545" spans="3:3" x14ac:dyDescent="0.3">
      <c r="C4545" s="177" t="str">
        <f>IFERROR(VLOOKUP(E4545,Data!T:U,2,FALSE),"")</f>
        <v/>
      </c>
    </row>
    <row r="4546" spans="3:3" x14ac:dyDescent="0.3">
      <c r="C4546" s="177" t="str">
        <f>IFERROR(VLOOKUP(E4546,Data!T:U,2,FALSE),"")</f>
        <v/>
      </c>
    </row>
    <row r="4547" spans="3:3" x14ac:dyDescent="0.3">
      <c r="C4547" s="177" t="str">
        <f>IFERROR(VLOOKUP(E4547,Data!T:U,2,FALSE),"")</f>
        <v/>
      </c>
    </row>
    <row r="4548" spans="3:3" x14ac:dyDescent="0.3">
      <c r="C4548" s="177" t="str">
        <f>IFERROR(VLOOKUP(E4548,Data!T:U,2,FALSE),"")</f>
        <v/>
      </c>
    </row>
    <row r="4549" spans="3:3" x14ac:dyDescent="0.3">
      <c r="C4549" s="177" t="str">
        <f>IFERROR(VLOOKUP(E4549,Data!T:U,2,FALSE),"")</f>
        <v/>
      </c>
    </row>
    <row r="4550" spans="3:3" x14ac:dyDescent="0.3">
      <c r="C4550" s="177" t="str">
        <f>IFERROR(VLOOKUP(E4550,Data!T:U,2,FALSE),"")</f>
        <v/>
      </c>
    </row>
    <row r="4551" spans="3:3" x14ac:dyDescent="0.3">
      <c r="C4551" s="177" t="str">
        <f>IFERROR(VLOOKUP(E4551,Data!T:U,2,FALSE),"")</f>
        <v/>
      </c>
    </row>
    <row r="4552" spans="3:3" x14ac:dyDescent="0.3">
      <c r="C4552" s="177" t="str">
        <f>IFERROR(VLOOKUP(E4552,Data!T:U,2,FALSE),"")</f>
        <v/>
      </c>
    </row>
    <row r="4553" spans="3:3" x14ac:dyDescent="0.3">
      <c r="C4553" s="177" t="str">
        <f>IFERROR(VLOOKUP(E4553,Data!T:U,2,FALSE),"")</f>
        <v/>
      </c>
    </row>
    <row r="4554" spans="3:3" x14ac:dyDescent="0.3">
      <c r="C4554" s="177" t="str">
        <f>IFERROR(VLOOKUP(E4554,Data!T:U,2,FALSE),"")</f>
        <v/>
      </c>
    </row>
    <row r="4555" spans="3:3" x14ac:dyDescent="0.3">
      <c r="C4555" s="177" t="str">
        <f>IFERROR(VLOOKUP(E4555,Data!T:U,2,FALSE),"")</f>
        <v/>
      </c>
    </row>
    <row r="4556" spans="3:3" x14ac:dyDescent="0.3">
      <c r="C4556" s="177" t="str">
        <f>IFERROR(VLOOKUP(E4556,Data!T:U,2,FALSE),"")</f>
        <v/>
      </c>
    </row>
    <row r="4557" spans="3:3" x14ac:dyDescent="0.3">
      <c r="C4557" s="177" t="str">
        <f>IFERROR(VLOOKUP(E4557,Data!T:U,2,FALSE),"")</f>
        <v/>
      </c>
    </row>
    <row r="4558" spans="3:3" x14ac:dyDescent="0.3">
      <c r="C4558" s="177" t="str">
        <f>IFERROR(VLOOKUP(E4558,Data!T:U,2,FALSE),"")</f>
        <v/>
      </c>
    </row>
    <row r="4559" spans="3:3" x14ac:dyDescent="0.3">
      <c r="C4559" s="177" t="str">
        <f>IFERROR(VLOOKUP(E4559,Data!T:U,2,FALSE),"")</f>
        <v/>
      </c>
    </row>
    <row r="4560" spans="3:3" x14ac:dyDescent="0.3">
      <c r="C4560" s="177" t="str">
        <f>IFERROR(VLOOKUP(E4560,Data!T:U,2,FALSE),"")</f>
        <v/>
      </c>
    </row>
    <row r="4561" spans="3:3" x14ac:dyDescent="0.3">
      <c r="C4561" s="177" t="str">
        <f>IFERROR(VLOOKUP(E4561,Data!T:U,2,FALSE),"")</f>
        <v/>
      </c>
    </row>
    <row r="4562" spans="3:3" x14ac:dyDescent="0.3">
      <c r="C4562" s="177" t="str">
        <f>IFERROR(VLOOKUP(E4562,Data!T:U,2,FALSE),"")</f>
        <v/>
      </c>
    </row>
    <row r="4563" spans="3:3" x14ac:dyDescent="0.3">
      <c r="C4563" s="177" t="str">
        <f>IFERROR(VLOOKUP(E4563,Data!T:U,2,FALSE),"")</f>
        <v/>
      </c>
    </row>
    <row r="4564" spans="3:3" x14ac:dyDescent="0.3">
      <c r="C4564" s="177" t="str">
        <f>IFERROR(VLOOKUP(E4564,Data!T:U,2,FALSE),"")</f>
        <v/>
      </c>
    </row>
    <row r="4565" spans="3:3" x14ac:dyDescent="0.3">
      <c r="C4565" s="177" t="str">
        <f>IFERROR(VLOOKUP(E4565,Data!T:U,2,FALSE),"")</f>
        <v/>
      </c>
    </row>
    <row r="4566" spans="3:3" x14ac:dyDescent="0.3">
      <c r="C4566" s="177" t="str">
        <f>IFERROR(VLOOKUP(E4566,Data!T:U,2,FALSE),"")</f>
        <v/>
      </c>
    </row>
    <row r="4567" spans="3:3" x14ac:dyDescent="0.3">
      <c r="C4567" s="177" t="str">
        <f>IFERROR(VLOOKUP(E4567,Data!T:U,2,FALSE),"")</f>
        <v/>
      </c>
    </row>
    <row r="4568" spans="3:3" x14ac:dyDescent="0.3">
      <c r="C4568" s="177" t="str">
        <f>IFERROR(VLOOKUP(E4568,Data!T:U,2,FALSE),"")</f>
        <v/>
      </c>
    </row>
    <row r="4569" spans="3:3" x14ac:dyDescent="0.3">
      <c r="C4569" s="177" t="str">
        <f>IFERROR(VLOOKUP(E4569,Data!T:U,2,FALSE),"")</f>
        <v/>
      </c>
    </row>
    <row r="4570" spans="3:3" x14ac:dyDescent="0.3">
      <c r="C4570" s="177" t="str">
        <f>IFERROR(VLOOKUP(E4570,Data!T:U,2,FALSE),"")</f>
        <v/>
      </c>
    </row>
    <row r="4571" spans="3:3" x14ac:dyDescent="0.3">
      <c r="C4571" s="177" t="str">
        <f>IFERROR(VLOOKUP(E4571,Data!T:U,2,FALSE),"")</f>
        <v/>
      </c>
    </row>
    <row r="4572" spans="3:3" x14ac:dyDescent="0.3">
      <c r="C4572" s="177" t="str">
        <f>IFERROR(VLOOKUP(E4572,Data!T:U,2,FALSE),"")</f>
        <v/>
      </c>
    </row>
    <row r="4573" spans="3:3" x14ac:dyDescent="0.3">
      <c r="C4573" s="177" t="str">
        <f>IFERROR(VLOOKUP(E4573,Data!T:U,2,FALSE),"")</f>
        <v/>
      </c>
    </row>
    <row r="4574" spans="3:3" x14ac:dyDescent="0.3">
      <c r="C4574" s="177" t="str">
        <f>IFERROR(VLOOKUP(E4574,Data!T:U,2,FALSE),"")</f>
        <v/>
      </c>
    </row>
    <row r="4575" spans="3:3" x14ac:dyDescent="0.3">
      <c r="C4575" s="177" t="str">
        <f>IFERROR(VLOOKUP(E4575,Data!T:U,2,FALSE),"")</f>
        <v/>
      </c>
    </row>
    <row r="4576" spans="3:3" x14ac:dyDescent="0.3">
      <c r="C4576" s="177" t="str">
        <f>IFERROR(VLOOKUP(E4576,Data!T:U,2,FALSE),"")</f>
        <v/>
      </c>
    </row>
    <row r="4577" spans="3:3" x14ac:dyDescent="0.3">
      <c r="C4577" s="177" t="str">
        <f>IFERROR(VLOOKUP(E4577,Data!T:U,2,FALSE),"")</f>
        <v/>
      </c>
    </row>
    <row r="4578" spans="3:3" x14ac:dyDescent="0.3">
      <c r="C4578" s="177" t="str">
        <f>IFERROR(VLOOKUP(E4578,Data!T:U,2,FALSE),"")</f>
        <v/>
      </c>
    </row>
    <row r="4579" spans="3:3" x14ac:dyDescent="0.3">
      <c r="C4579" s="177" t="str">
        <f>IFERROR(VLOOKUP(E4579,Data!T:U,2,FALSE),"")</f>
        <v/>
      </c>
    </row>
    <row r="4580" spans="3:3" x14ac:dyDescent="0.3">
      <c r="C4580" s="177" t="str">
        <f>IFERROR(VLOOKUP(E4580,Data!T:U,2,FALSE),"")</f>
        <v/>
      </c>
    </row>
    <row r="4581" spans="3:3" x14ac:dyDescent="0.3">
      <c r="C4581" s="177" t="str">
        <f>IFERROR(VLOOKUP(E4581,Data!T:U,2,FALSE),"")</f>
        <v/>
      </c>
    </row>
    <row r="4582" spans="3:3" x14ac:dyDescent="0.3">
      <c r="C4582" s="177" t="str">
        <f>IFERROR(VLOOKUP(E4582,Data!T:U,2,FALSE),"")</f>
        <v/>
      </c>
    </row>
    <row r="4583" spans="3:3" x14ac:dyDescent="0.3">
      <c r="C4583" s="177" t="str">
        <f>IFERROR(VLOOKUP(E4583,Data!T:U,2,FALSE),"")</f>
        <v/>
      </c>
    </row>
    <row r="4584" spans="3:3" x14ac:dyDescent="0.3">
      <c r="C4584" s="177" t="str">
        <f>IFERROR(VLOOKUP(E4584,Data!T:U,2,FALSE),"")</f>
        <v/>
      </c>
    </row>
    <row r="4585" spans="3:3" x14ac:dyDescent="0.3">
      <c r="C4585" s="177" t="str">
        <f>IFERROR(VLOOKUP(E4585,Data!T:U,2,FALSE),"")</f>
        <v/>
      </c>
    </row>
    <row r="4586" spans="3:3" x14ac:dyDescent="0.3">
      <c r="C4586" s="177" t="str">
        <f>IFERROR(VLOOKUP(E4586,Data!T:U,2,FALSE),"")</f>
        <v/>
      </c>
    </row>
    <row r="4587" spans="3:3" x14ac:dyDescent="0.3">
      <c r="C4587" s="177" t="str">
        <f>IFERROR(VLOOKUP(E4587,Data!T:U,2,FALSE),"")</f>
        <v/>
      </c>
    </row>
    <row r="4588" spans="3:3" x14ac:dyDescent="0.3">
      <c r="C4588" s="177" t="str">
        <f>IFERROR(VLOOKUP(E4588,Data!T:U,2,FALSE),"")</f>
        <v/>
      </c>
    </row>
    <row r="4589" spans="3:3" x14ac:dyDescent="0.3">
      <c r="C4589" s="177" t="str">
        <f>IFERROR(VLOOKUP(E4589,Data!T:U,2,FALSE),"")</f>
        <v/>
      </c>
    </row>
    <row r="4590" spans="3:3" x14ac:dyDescent="0.3">
      <c r="C4590" s="177" t="str">
        <f>IFERROR(VLOOKUP(E4590,Data!T:U,2,FALSE),"")</f>
        <v/>
      </c>
    </row>
    <row r="4591" spans="3:3" x14ac:dyDescent="0.3">
      <c r="C4591" s="177" t="str">
        <f>IFERROR(VLOOKUP(E4591,Data!T:U,2,FALSE),"")</f>
        <v/>
      </c>
    </row>
    <row r="4592" spans="3:3" x14ac:dyDescent="0.3">
      <c r="C4592" s="177" t="str">
        <f>IFERROR(VLOOKUP(E4592,Data!T:U,2,FALSE),"")</f>
        <v/>
      </c>
    </row>
    <row r="4593" spans="3:3" x14ac:dyDescent="0.3">
      <c r="C4593" s="177" t="str">
        <f>IFERROR(VLOOKUP(E4593,Data!T:U,2,FALSE),"")</f>
        <v/>
      </c>
    </row>
    <row r="4594" spans="3:3" x14ac:dyDescent="0.3">
      <c r="C4594" s="177" t="str">
        <f>IFERROR(VLOOKUP(E4594,Data!T:U,2,FALSE),"")</f>
        <v/>
      </c>
    </row>
    <row r="4595" spans="3:3" x14ac:dyDescent="0.3">
      <c r="C4595" s="177" t="str">
        <f>IFERROR(VLOOKUP(E4595,Data!T:U,2,FALSE),"")</f>
        <v/>
      </c>
    </row>
    <row r="4596" spans="3:3" x14ac:dyDescent="0.3">
      <c r="C4596" s="177" t="str">
        <f>IFERROR(VLOOKUP(E4596,Data!T:U,2,FALSE),"")</f>
        <v/>
      </c>
    </row>
    <row r="4597" spans="3:3" x14ac:dyDescent="0.3">
      <c r="C4597" s="177" t="str">
        <f>IFERROR(VLOOKUP(E4597,Data!T:U,2,FALSE),"")</f>
        <v/>
      </c>
    </row>
    <row r="4598" spans="3:3" x14ac:dyDescent="0.3">
      <c r="C4598" s="177" t="str">
        <f>IFERROR(VLOOKUP(E4598,Data!T:U,2,FALSE),"")</f>
        <v/>
      </c>
    </row>
    <row r="4599" spans="3:3" x14ac:dyDescent="0.3">
      <c r="C4599" s="177" t="str">
        <f>IFERROR(VLOOKUP(E4599,Data!T:U,2,FALSE),"")</f>
        <v/>
      </c>
    </row>
    <row r="4600" spans="3:3" x14ac:dyDescent="0.3">
      <c r="C4600" s="177" t="str">
        <f>IFERROR(VLOOKUP(E4600,Data!T:U,2,FALSE),"")</f>
        <v/>
      </c>
    </row>
    <row r="4601" spans="3:3" x14ac:dyDescent="0.3">
      <c r="C4601" s="177" t="str">
        <f>IFERROR(VLOOKUP(E4601,Data!T:U,2,FALSE),"")</f>
        <v/>
      </c>
    </row>
    <row r="4602" spans="3:3" x14ac:dyDescent="0.3">
      <c r="C4602" s="177" t="str">
        <f>IFERROR(VLOOKUP(E4602,Data!T:U,2,FALSE),"")</f>
        <v/>
      </c>
    </row>
    <row r="4603" spans="3:3" x14ac:dyDescent="0.3">
      <c r="C4603" s="177" t="str">
        <f>IFERROR(VLOOKUP(E4603,Data!T:U,2,FALSE),"")</f>
        <v/>
      </c>
    </row>
    <row r="4604" spans="3:3" x14ac:dyDescent="0.3">
      <c r="C4604" s="177" t="str">
        <f>IFERROR(VLOOKUP(E4604,Data!T:U,2,FALSE),"")</f>
        <v/>
      </c>
    </row>
    <row r="4605" spans="3:3" x14ac:dyDescent="0.3">
      <c r="C4605" s="177" t="str">
        <f>IFERROR(VLOOKUP(E4605,Data!T:U,2,FALSE),"")</f>
        <v/>
      </c>
    </row>
    <row r="4606" spans="3:3" x14ac:dyDescent="0.3">
      <c r="C4606" s="177" t="str">
        <f>IFERROR(VLOOKUP(E4606,Data!T:U,2,FALSE),"")</f>
        <v/>
      </c>
    </row>
    <row r="4607" spans="3:3" x14ac:dyDescent="0.3">
      <c r="C4607" s="177" t="str">
        <f>IFERROR(VLOOKUP(E4607,Data!T:U,2,FALSE),"")</f>
        <v/>
      </c>
    </row>
    <row r="4608" spans="3:3" x14ac:dyDescent="0.3">
      <c r="C4608" s="177" t="str">
        <f>IFERROR(VLOOKUP(E4608,Data!T:U,2,FALSE),"")</f>
        <v/>
      </c>
    </row>
    <row r="4609" spans="3:3" x14ac:dyDescent="0.3">
      <c r="C4609" s="177" t="str">
        <f>IFERROR(VLOOKUP(E4609,Data!T:U,2,FALSE),"")</f>
        <v/>
      </c>
    </row>
    <row r="4610" spans="3:3" x14ac:dyDescent="0.3">
      <c r="C4610" s="177" t="str">
        <f>IFERROR(VLOOKUP(E4610,Data!T:U,2,FALSE),"")</f>
        <v/>
      </c>
    </row>
    <row r="4611" spans="3:3" x14ac:dyDescent="0.3">
      <c r="C4611" s="177" t="str">
        <f>IFERROR(VLOOKUP(E4611,Data!T:U,2,FALSE),"")</f>
        <v/>
      </c>
    </row>
    <row r="4612" spans="3:3" x14ac:dyDescent="0.3">
      <c r="C4612" s="177" t="str">
        <f>IFERROR(VLOOKUP(E4612,Data!T:U,2,FALSE),"")</f>
        <v/>
      </c>
    </row>
    <row r="4613" spans="3:3" x14ac:dyDescent="0.3">
      <c r="C4613" s="177" t="str">
        <f>IFERROR(VLOOKUP(E4613,Data!T:U,2,FALSE),"")</f>
        <v/>
      </c>
    </row>
    <row r="4614" spans="3:3" x14ac:dyDescent="0.3">
      <c r="C4614" s="177" t="str">
        <f>IFERROR(VLOOKUP(E4614,Data!T:U,2,FALSE),"")</f>
        <v/>
      </c>
    </row>
    <row r="4615" spans="3:3" x14ac:dyDescent="0.3">
      <c r="C4615" s="177" t="str">
        <f>IFERROR(VLOOKUP(E4615,Data!T:U,2,FALSE),"")</f>
        <v/>
      </c>
    </row>
    <row r="4616" spans="3:3" x14ac:dyDescent="0.3">
      <c r="C4616" s="177" t="str">
        <f>IFERROR(VLOOKUP(E4616,Data!T:U,2,FALSE),"")</f>
        <v/>
      </c>
    </row>
    <row r="4617" spans="3:3" x14ac:dyDescent="0.3">
      <c r="C4617" s="177" t="str">
        <f>IFERROR(VLOOKUP(E4617,Data!T:U,2,FALSE),"")</f>
        <v/>
      </c>
    </row>
    <row r="4618" spans="3:3" x14ac:dyDescent="0.3">
      <c r="C4618" s="177" t="str">
        <f>IFERROR(VLOOKUP(E4618,Data!T:U,2,FALSE),"")</f>
        <v/>
      </c>
    </row>
    <row r="4619" spans="3:3" x14ac:dyDescent="0.3">
      <c r="C4619" s="177" t="str">
        <f>IFERROR(VLOOKUP(E4619,Data!T:U,2,FALSE),"")</f>
        <v/>
      </c>
    </row>
    <row r="4620" spans="3:3" x14ac:dyDescent="0.3">
      <c r="C4620" s="177" t="str">
        <f>IFERROR(VLOOKUP(E4620,Data!T:U,2,FALSE),"")</f>
        <v/>
      </c>
    </row>
    <row r="4621" spans="3:3" x14ac:dyDescent="0.3">
      <c r="C4621" s="177" t="str">
        <f>IFERROR(VLOOKUP(E4621,Data!T:U,2,FALSE),"")</f>
        <v/>
      </c>
    </row>
    <row r="4622" spans="3:3" x14ac:dyDescent="0.3">
      <c r="C4622" s="177" t="str">
        <f>IFERROR(VLOOKUP(E4622,Data!T:U,2,FALSE),"")</f>
        <v/>
      </c>
    </row>
    <row r="4623" spans="3:3" x14ac:dyDescent="0.3">
      <c r="C4623" s="177" t="str">
        <f>IFERROR(VLOOKUP(E4623,Data!T:U,2,FALSE),"")</f>
        <v/>
      </c>
    </row>
    <row r="4624" spans="3:3" x14ac:dyDescent="0.3">
      <c r="C4624" s="177" t="str">
        <f>IFERROR(VLOOKUP(E4624,Data!T:U,2,FALSE),"")</f>
        <v/>
      </c>
    </row>
    <row r="4625" spans="3:3" x14ac:dyDescent="0.3">
      <c r="C4625" s="177" t="str">
        <f>IFERROR(VLOOKUP(E4625,Data!T:U,2,FALSE),"")</f>
        <v/>
      </c>
    </row>
    <row r="4626" spans="3:3" x14ac:dyDescent="0.3">
      <c r="C4626" s="177" t="str">
        <f>IFERROR(VLOOKUP(E4626,Data!T:U,2,FALSE),"")</f>
        <v/>
      </c>
    </row>
    <row r="4627" spans="3:3" x14ac:dyDescent="0.3">
      <c r="C4627" s="177" t="str">
        <f>IFERROR(VLOOKUP(E4627,Data!T:U,2,FALSE),"")</f>
        <v/>
      </c>
    </row>
    <row r="4628" spans="3:3" x14ac:dyDescent="0.3">
      <c r="C4628" s="177" t="str">
        <f>IFERROR(VLOOKUP(E4628,Data!T:U,2,FALSE),"")</f>
        <v/>
      </c>
    </row>
    <row r="4629" spans="3:3" x14ac:dyDescent="0.3">
      <c r="C4629" s="177" t="str">
        <f>IFERROR(VLOOKUP(E4629,Data!T:U,2,FALSE),"")</f>
        <v/>
      </c>
    </row>
    <row r="4630" spans="3:3" x14ac:dyDescent="0.3">
      <c r="C4630" s="177" t="str">
        <f>IFERROR(VLOOKUP(E4630,Data!T:U,2,FALSE),"")</f>
        <v/>
      </c>
    </row>
    <row r="4631" spans="3:3" x14ac:dyDescent="0.3">
      <c r="C4631" s="177" t="str">
        <f>IFERROR(VLOOKUP(E4631,Data!T:U,2,FALSE),"")</f>
        <v/>
      </c>
    </row>
    <row r="4632" spans="3:3" x14ac:dyDescent="0.3">
      <c r="C4632" s="177" t="str">
        <f>IFERROR(VLOOKUP(E4632,Data!T:U,2,FALSE),"")</f>
        <v/>
      </c>
    </row>
    <row r="4633" spans="3:3" x14ac:dyDescent="0.3">
      <c r="C4633" s="177" t="str">
        <f>IFERROR(VLOOKUP(E4633,Data!T:U,2,FALSE),"")</f>
        <v/>
      </c>
    </row>
    <row r="4634" spans="3:3" x14ac:dyDescent="0.3">
      <c r="C4634" s="177" t="str">
        <f>IFERROR(VLOOKUP(E4634,Data!T:U,2,FALSE),"")</f>
        <v/>
      </c>
    </row>
    <row r="4635" spans="3:3" x14ac:dyDescent="0.3">
      <c r="C4635" s="177" t="str">
        <f>IFERROR(VLOOKUP(E4635,Data!T:U,2,FALSE),"")</f>
        <v/>
      </c>
    </row>
    <row r="4636" spans="3:3" x14ac:dyDescent="0.3">
      <c r="C4636" s="177" t="str">
        <f>IFERROR(VLOOKUP(E4636,Data!T:U,2,FALSE),"")</f>
        <v/>
      </c>
    </row>
    <row r="4637" spans="3:3" x14ac:dyDescent="0.3">
      <c r="C4637" s="177" t="str">
        <f>IFERROR(VLOOKUP(E4637,Data!T:U,2,FALSE),"")</f>
        <v/>
      </c>
    </row>
    <row r="4638" spans="3:3" x14ac:dyDescent="0.3">
      <c r="C4638" s="177" t="str">
        <f>IFERROR(VLOOKUP(E4638,Data!T:U,2,FALSE),"")</f>
        <v/>
      </c>
    </row>
    <row r="4639" spans="3:3" x14ac:dyDescent="0.3">
      <c r="C4639" s="177" t="str">
        <f>IFERROR(VLOOKUP(E4639,Data!T:U,2,FALSE),"")</f>
        <v/>
      </c>
    </row>
    <row r="4640" spans="3:3" x14ac:dyDescent="0.3">
      <c r="C4640" s="177" t="str">
        <f>IFERROR(VLOOKUP(E4640,Data!T:U,2,FALSE),"")</f>
        <v/>
      </c>
    </row>
    <row r="4641" spans="3:3" x14ac:dyDescent="0.3">
      <c r="C4641" s="177" t="str">
        <f>IFERROR(VLOOKUP(E4641,Data!T:U,2,FALSE),"")</f>
        <v/>
      </c>
    </row>
    <row r="4642" spans="3:3" x14ac:dyDescent="0.3">
      <c r="C4642" s="177" t="str">
        <f>IFERROR(VLOOKUP(E4642,Data!T:U,2,FALSE),"")</f>
        <v/>
      </c>
    </row>
    <row r="4643" spans="3:3" x14ac:dyDescent="0.3">
      <c r="C4643" s="177" t="str">
        <f>IFERROR(VLOOKUP(E4643,Data!T:U,2,FALSE),"")</f>
        <v/>
      </c>
    </row>
    <row r="4644" spans="3:3" x14ac:dyDescent="0.3">
      <c r="C4644" s="177" t="str">
        <f>IFERROR(VLOOKUP(E4644,Data!T:U,2,FALSE),"")</f>
        <v/>
      </c>
    </row>
    <row r="4645" spans="3:3" x14ac:dyDescent="0.3">
      <c r="C4645" s="177" t="str">
        <f>IFERROR(VLOOKUP(E4645,Data!T:U,2,FALSE),"")</f>
        <v/>
      </c>
    </row>
    <row r="4646" spans="3:3" x14ac:dyDescent="0.3">
      <c r="C4646" s="177" t="str">
        <f>IFERROR(VLOOKUP(E4646,Data!T:U,2,FALSE),"")</f>
        <v/>
      </c>
    </row>
    <row r="4647" spans="3:3" x14ac:dyDescent="0.3">
      <c r="C4647" s="177" t="str">
        <f>IFERROR(VLOOKUP(E4647,Data!T:U,2,FALSE),"")</f>
        <v/>
      </c>
    </row>
    <row r="4648" spans="3:3" x14ac:dyDescent="0.3">
      <c r="C4648" s="177" t="str">
        <f>IFERROR(VLOOKUP(E4648,Data!T:U,2,FALSE),"")</f>
        <v/>
      </c>
    </row>
    <row r="4649" spans="3:3" x14ac:dyDescent="0.3">
      <c r="C4649" s="177" t="str">
        <f>IFERROR(VLOOKUP(E4649,Data!T:U,2,FALSE),"")</f>
        <v/>
      </c>
    </row>
    <row r="4650" spans="3:3" x14ac:dyDescent="0.3">
      <c r="C4650" s="177" t="str">
        <f>IFERROR(VLOOKUP(E4650,Data!T:U,2,FALSE),"")</f>
        <v/>
      </c>
    </row>
    <row r="4651" spans="3:3" x14ac:dyDescent="0.3">
      <c r="C4651" s="177" t="str">
        <f>IFERROR(VLOOKUP(E4651,Data!T:U,2,FALSE),"")</f>
        <v/>
      </c>
    </row>
    <row r="4652" spans="3:3" x14ac:dyDescent="0.3">
      <c r="C4652" s="177" t="str">
        <f>IFERROR(VLOOKUP(E4652,Data!T:U,2,FALSE),"")</f>
        <v/>
      </c>
    </row>
    <row r="4653" spans="3:3" x14ac:dyDescent="0.3">
      <c r="C4653" s="177" t="str">
        <f>IFERROR(VLOOKUP(E4653,Data!T:U,2,FALSE),"")</f>
        <v/>
      </c>
    </row>
    <row r="4654" spans="3:3" x14ac:dyDescent="0.3">
      <c r="C4654" s="177" t="str">
        <f>IFERROR(VLOOKUP(E4654,Data!T:U,2,FALSE),"")</f>
        <v/>
      </c>
    </row>
    <row r="4655" spans="3:3" x14ac:dyDescent="0.3">
      <c r="C4655" s="177" t="str">
        <f>IFERROR(VLOOKUP(E4655,Data!T:U,2,FALSE),"")</f>
        <v/>
      </c>
    </row>
    <row r="4656" spans="3:3" x14ac:dyDescent="0.3">
      <c r="C4656" s="177" t="str">
        <f>IFERROR(VLOOKUP(E4656,Data!T:U,2,FALSE),"")</f>
        <v/>
      </c>
    </row>
    <row r="4657" spans="3:3" x14ac:dyDescent="0.3">
      <c r="C4657" s="177" t="str">
        <f>IFERROR(VLOOKUP(E4657,Data!T:U,2,FALSE),"")</f>
        <v/>
      </c>
    </row>
    <row r="4658" spans="3:3" x14ac:dyDescent="0.3">
      <c r="C4658" s="177" t="str">
        <f>IFERROR(VLOOKUP(E4658,Data!T:U,2,FALSE),"")</f>
        <v/>
      </c>
    </row>
    <row r="4659" spans="3:3" x14ac:dyDescent="0.3">
      <c r="C4659" s="177" t="str">
        <f>IFERROR(VLOOKUP(E4659,Data!T:U,2,FALSE),"")</f>
        <v/>
      </c>
    </row>
    <row r="4660" spans="3:3" x14ac:dyDescent="0.3">
      <c r="C4660" s="177" t="str">
        <f>IFERROR(VLOOKUP(E4660,Data!T:U,2,FALSE),"")</f>
        <v/>
      </c>
    </row>
    <row r="4661" spans="3:3" x14ac:dyDescent="0.3">
      <c r="C4661" s="177" t="str">
        <f>IFERROR(VLOOKUP(E4661,Data!T:U,2,FALSE),"")</f>
        <v/>
      </c>
    </row>
    <row r="4662" spans="3:3" x14ac:dyDescent="0.3">
      <c r="C4662" s="177" t="str">
        <f>IFERROR(VLOOKUP(E4662,Data!T:U,2,FALSE),"")</f>
        <v/>
      </c>
    </row>
    <row r="4663" spans="3:3" x14ac:dyDescent="0.3">
      <c r="C4663" s="177" t="str">
        <f>IFERROR(VLOOKUP(E4663,Data!T:U,2,FALSE),"")</f>
        <v/>
      </c>
    </row>
    <row r="4664" spans="3:3" x14ac:dyDescent="0.3">
      <c r="C4664" s="177" t="str">
        <f>IFERROR(VLOOKUP(E4664,Data!T:U,2,FALSE),"")</f>
        <v/>
      </c>
    </row>
    <row r="4665" spans="3:3" x14ac:dyDescent="0.3">
      <c r="C4665" s="177" t="str">
        <f>IFERROR(VLOOKUP(E4665,Data!T:U,2,FALSE),"")</f>
        <v/>
      </c>
    </row>
    <row r="4666" spans="3:3" x14ac:dyDescent="0.3">
      <c r="C4666" s="177" t="str">
        <f>IFERROR(VLOOKUP(E4666,Data!T:U,2,FALSE),"")</f>
        <v/>
      </c>
    </row>
    <row r="4667" spans="3:3" x14ac:dyDescent="0.3">
      <c r="C4667" s="177" t="str">
        <f>IFERROR(VLOOKUP(E4667,Data!T:U,2,FALSE),"")</f>
        <v/>
      </c>
    </row>
    <row r="4668" spans="3:3" x14ac:dyDescent="0.3">
      <c r="C4668" s="177" t="str">
        <f>IFERROR(VLOOKUP(E4668,Data!T:U,2,FALSE),"")</f>
        <v/>
      </c>
    </row>
    <row r="4669" spans="3:3" x14ac:dyDescent="0.3">
      <c r="C4669" s="177" t="str">
        <f>IFERROR(VLOOKUP(E4669,Data!T:U,2,FALSE),"")</f>
        <v/>
      </c>
    </row>
    <row r="4670" spans="3:3" x14ac:dyDescent="0.3">
      <c r="C4670" s="177" t="str">
        <f>IFERROR(VLOOKUP(E4670,Data!T:U,2,FALSE),"")</f>
        <v/>
      </c>
    </row>
    <row r="4671" spans="3:3" x14ac:dyDescent="0.3">
      <c r="C4671" s="177" t="str">
        <f>IFERROR(VLOOKUP(E4671,Data!T:U,2,FALSE),"")</f>
        <v/>
      </c>
    </row>
    <row r="4672" spans="3:3" x14ac:dyDescent="0.3">
      <c r="C4672" s="177" t="str">
        <f>IFERROR(VLOOKUP(E4672,Data!T:U,2,FALSE),"")</f>
        <v/>
      </c>
    </row>
    <row r="4673" spans="3:3" x14ac:dyDescent="0.3">
      <c r="C4673" s="177" t="str">
        <f>IFERROR(VLOOKUP(E4673,Data!T:U,2,FALSE),"")</f>
        <v/>
      </c>
    </row>
    <row r="4674" spans="3:3" x14ac:dyDescent="0.3">
      <c r="C4674" s="177" t="str">
        <f>IFERROR(VLOOKUP(E4674,Data!T:U,2,FALSE),"")</f>
        <v/>
      </c>
    </row>
    <row r="4675" spans="3:3" x14ac:dyDescent="0.3">
      <c r="C4675" s="177" t="str">
        <f>IFERROR(VLOOKUP(E4675,Data!T:U,2,FALSE),"")</f>
        <v/>
      </c>
    </row>
    <row r="4676" spans="3:3" x14ac:dyDescent="0.3">
      <c r="C4676" s="177" t="str">
        <f>IFERROR(VLOOKUP(E4676,Data!T:U,2,FALSE),"")</f>
        <v/>
      </c>
    </row>
    <row r="4677" spans="3:3" x14ac:dyDescent="0.3">
      <c r="C4677" s="177" t="str">
        <f>IFERROR(VLOOKUP(E4677,Data!T:U,2,FALSE),"")</f>
        <v/>
      </c>
    </row>
    <row r="4678" spans="3:3" x14ac:dyDescent="0.3">
      <c r="C4678" s="177" t="str">
        <f>IFERROR(VLOOKUP(E4678,Data!T:U,2,FALSE),"")</f>
        <v/>
      </c>
    </row>
    <row r="4679" spans="3:3" x14ac:dyDescent="0.3">
      <c r="C4679" s="177" t="str">
        <f>IFERROR(VLOOKUP(E4679,Data!T:U,2,FALSE),"")</f>
        <v/>
      </c>
    </row>
    <row r="4680" spans="3:3" x14ac:dyDescent="0.3">
      <c r="C4680" s="177" t="str">
        <f>IFERROR(VLOOKUP(E4680,Data!T:U,2,FALSE),"")</f>
        <v/>
      </c>
    </row>
    <row r="4681" spans="3:3" x14ac:dyDescent="0.3">
      <c r="C4681" s="177" t="str">
        <f>IFERROR(VLOOKUP(E4681,Data!T:U,2,FALSE),"")</f>
        <v/>
      </c>
    </row>
    <row r="4682" spans="3:3" x14ac:dyDescent="0.3">
      <c r="C4682" s="177" t="str">
        <f>IFERROR(VLOOKUP(E4682,Data!T:U,2,FALSE),"")</f>
        <v/>
      </c>
    </row>
    <row r="4683" spans="3:3" x14ac:dyDescent="0.3">
      <c r="C4683" s="177" t="str">
        <f>IFERROR(VLOOKUP(E4683,Data!T:U,2,FALSE),"")</f>
        <v/>
      </c>
    </row>
    <row r="4684" spans="3:3" x14ac:dyDescent="0.3">
      <c r="C4684" s="177" t="str">
        <f>IFERROR(VLOOKUP(E4684,Data!T:U,2,FALSE),"")</f>
        <v/>
      </c>
    </row>
    <row r="4685" spans="3:3" x14ac:dyDescent="0.3">
      <c r="C4685" s="177" t="str">
        <f>IFERROR(VLOOKUP(E4685,Data!T:U,2,FALSE),"")</f>
        <v/>
      </c>
    </row>
    <row r="4686" spans="3:3" x14ac:dyDescent="0.3">
      <c r="C4686" s="177" t="str">
        <f>IFERROR(VLOOKUP(E4686,Data!T:U,2,FALSE),"")</f>
        <v/>
      </c>
    </row>
    <row r="4687" spans="3:3" x14ac:dyDescent="0.3">
      <c r="C4687" s="177" t="str">
        <f>IFERROR(VLOOKUP(E4687,Data!T:U,2,FALSE),"")</f>
        <v/>
      </c>
    </row>
    <row r="4688" spans="3:3" x14ac:dyDescent="0.3">
      <c r="C4688" s="177" t="str">
        <f>IFERROR(VLOOKUP(E4688,Data!T:U,2,FALSE),"")</f>
        <v/>
      </c>
    </row>
    <row r="4689" spans="3:3" x14ac:dyDescent="0.3">
      <c r="C4689" s="177" t="str">
        <f>IFERROR(VLOOKUP(E4689,Data!T:U,2,FALSE),"")</f>
        <v/>
      </c>
    </row>
    <row r="4690" spans="3:3" x14ac:dyDescent="0.3">
      <c r="C4690" s="177" t="str">
        <f>IFERROR(VLOOKUP(E4690,Data!T:U,2,FALSE),"")</f>
        <v/>
      </c>
    </row>
    <row r="4691" spans="3:3" x14ac:dyDescent="0.3">
      <c r="C4691" s="177" t="str">
        <f>IFERROR(VLOOKUP(E4691,Data!T:U,2,FALSE),"")</f>
        <v/>
      </c>
    </row>
    <row r="4692" spans="3:3" x14ac:dyDescent="0.3">
      <c r="C4692" s="177" t="str">
        <f>IFERROR(VLOOKUP(E4692,Data!T:U,2,FALSE),"")</f>
        <v/>
      </c>
    </row>
    <row r="4693" spans="3:3" x14ac:dyDescent="0.3">
      <c r="C4693" s="177" t="str">
        <f>IFERROR(VLOOKUP(E4693,Data!T:U,2,FALSE),"")</f>
        <v/>
      </c>
    </row>
    <row r="4694" spans="3:3" x14ac:dyDescent="0.3">
      <c r="C4694" s="177" t="str">
        <f>IFERROR(VLOOKUP(E4694,Data!T:U,2,FALSE),"")</f>
        <v/>
      </c>
    </row>
    <row r="4695" spans="3:3" x14ac:dyDescent="0.3">
      <c r="C4695" s="177" t="str">
        <f>IFERROR(VLOOKUP(E4695,Data!T:U,2,FALSE),"")</f>
        <v/>
      </c>
    </row>
    <row r="4696" spans="3:3" x14ac:dyDescent="0.3">
      <c r="C4696" s="177" t="str">
        <f>IFERROR(VLOOKUP(E4696,Data!T:U,2,FALSE),"")</f>
        <v/>
      </c>
    </row>
    <row r="4697" spans="3:3" x14ac:dyDescent="0.3">
      <c r="C4697" s="177" t="str">
        <f>IFERROR(VLOOKUP(E4697,Data!T:U,2,FALSE),"")</f>
        <v/>
      </c>
    </row>
    <row r="4698" spans="3:3" x14ac:dyDescent="0.3">
      <c r="C4698" s="177" t="str">
        <f>IFERROR(VLOOKUP(E4698,Data!T:U,2,FALSE),"")</f>
        <v/>
      </c>
    </row>
    <row r="4699" spans="3:3" x14ac:dyDescent="0.3">
      <c r="C4699" s="177" t="str">
        <f>IFERROR(VLOOKUP(E4699,Data!T:U,2,FALSE),"")</f>
        <v/>
      </c>
    </row>
    <row r="4700" spans="3:3" x14ac:dyDescent="0.3">
      <c r="C4700" s="177" t="str">
        <f>IFERROR(VLOOKUP(E4700,Data!T:U,2,FALSE),"")</f>
        <v/>
      </c>
    </row>
    <row r="4701" spans="3:3" x14ac:dyDescent="0.3">
      <c r="C4701" s="177" t="str">
        <f>IFERROR(VLOOKUP(E4701,Data!T:U,2,FALSE),"")</f>
        <v/>
      </c>
    </row>
    <row r="4702" spans="3:3" x14ac:dyDescent="0.3">
      <c r="C4702" s="177" t="str">
        <f>IFERROR(VLOOKUP(E4702,Data!T:U,2,FALSE),"")</f>
        <v/>
      </c>
    </row>
    <row r="4703" spans="3:3" x14ac:dyDescent="0.3">
      <c r="C4703" s="177" t="str">
        <f>IFERROR(VLOOKUP(E4703,Data!T:U,2,FALSE),"")</f>
        <v/>
      </c>
    </row>
    <row r="4704" spans="3:3" x14ac:dyDescent="0.3">
      <c r="C4704" s="177" t="str">
        <f>IFERROR(VLOOKUP(E4704,Data!T:U,2,FALSE),"")</f>
        <v/>
      </c>
    </row>
    <row r="4705" spans="3:3" x14ac:dyDescent="0.3">
      <c r="C4705" s="177" t="str">
        <f>IFERROR(VLOOKUP(E4705,Data!T:U,2,FALSE),"")</f>
        <v/>
      </c>
    </row>
    <row r="4706" spans="3:3" x14ac:dyDescent="0.3">
      <c r="C4706" s="177" t="str">
        <f>IFERROR(VLOOKUP(E4706,Data!T:U,2,FALSE),"")</f>
        <v/>
      </c>
    </row>
    <row r="4707" spans="3:3" x14ac:dyDescent="0.3">
      <c r="C4707" s="177" t="str">
        <f>IFERROR(VLOOKUP(E4707,Data!T:U,2,FALSE),"")</f>
        <v/>
      </c>
    </row>
    <row r="4708" spans="3:3" x14ac:dyDescent="0.3">
      <c r="C4708" s="177" t="str">
        <f>IFERROR(VLOOKUP(E4708,Data!T:U,2,FALSE),"")</f>
        <v/>
      </c>
    </row>
    <row r="4709" spans="3:3" x14ac:dyDescent="0.3">
      <c r="C4709" s="177" t="str">
        <f>IFERROR(VLOOKUP(E4709,Data!T:U,2,FALSE),"")</f>
        <v/>
      </c>
    </row>
    <row r="4710" spans="3:3" x14ac:dyDescent="0.3">
      <c r="C4710" s="177" t="str">
        <f>IFERROR(VLOOKUP(E4710,Data!T:U,2,FALSE),"")</f>
        <v/>
      </c>
    </row>
    <row r="4711" spans="3:3" x14ac:dyDescent="0.3">
      <c r="C4711" s="177" t="str">
        <f>IFERROR(VLOOKUP(E4711,Data!T:U,2,FALSE),"")</f>
        <v/>
      </c>
    </row>
    <row r="4712" spans="3:3" x14ac:dyDescent="0.3">
      <c r="C4712" s="177" t="str">
        <f>IFERROR(VLOOKUP(E4712,Data!T:U,2,FALSE),"")</f>
        <v/>
      </c>
    </row>
    <row r="4713" spans="3:3" x14ac:dyDescent="0.3">
      <c r="C4713" s="177" t="str">
        <f>IFERROR(VLOOKUP(E4713,Data!T:U,2,FALSE),"")</f>
        <v/>
      </c>
    </row>
    <row r="4714" spans="3:3" x14ac:dyDescent="0.3">
      <c r="C4714" s="177" t="str">
        <f>IFERROR(VLOOKUP(E4714,Data!T:U,2,FALSE),"")</f>
        <v/>
      </c>
    </row>
    <row r="4715" spans="3:3" x14ac:dyDescent="0.3">
      <c r="C4715" s="177" t="str">
        <f>IFERROR(VLOOKUP(E4715,Data!T:U,2,FALSE),"")</f>
        <v/>
      </c>
    </row>
    <row r="4716" spans="3:3" x14ac:dyDescent="0.3">
      <c r="C4716" s="177" t="str">
        <f>IFERROR(VLOOKUP(E4716,Data!T:U,2,FALSE),"")</f>
        <v/>
      </c>
    </row>
    <row r="4717" spans="3:3" x14ac:dyDescent="0.3">
      <c r="C4717" s="177" t="str">
        <f>IFERROR(VLOOKUP(E4717,Data!T:U,2,FALSE),"")</f>
        <v/>
      </c>
    </row>
    <row r="4718" spans="3:3" x14ac:dyDescent="0.3">
      <c r="C4718" s="177" t="str">
        <f>IFERROR(VLOOKUP(E4718,Data!T:U,2,FALSE),"")</f>
        <v/>
      </c>
    </row>
    <row r="4719" spans="3:3" x14ac:dyDescent="0.3">
      <c r="C4719" s="177" t="str">
        <f>IFERROR(VLOOKUP(E4719,Data!T:U,2,FALSE),"")</f>
        <v/>
      </c>
    </row>
    <row r="4720" spans="3:3" x14ac:dyDescent="0.3">
      <c r="C4720" s="177" t="str">
        <f>IFERROR(VLOOKUP(E4720,Data!T:U,2,FALSE),"")</f>
        <v/>
      </c>
    </row>
    <row r="4721" spans="3:3" x14ac:dyDescent="0.3">
      <c r="C4721" s="177" t="str">
        <f>IFERROR(VLOOKUP(E4721,Data!T:U,2,FALSE),"")</f>
        <v/>
      </c>
    </row>
    <row r="4722" spans="3:3" x14ac:dyDescent="0.3">
      <c r="C4722" s="177" t="str">
        <f>IFERROR(VLOOKUP(E4722,Data!T:U,2,FALSE),"")</f>
        <v/>
      </c>
    </row>
    <row r="4723" spans="3:3" x14ac:dyDescent="0.3">
      <c r="C4723" s="177" t="str">
        <f>IFERROR(VLOOKUP(E4723,Data!T:U,2,FALSE),"")</f>
        <v/>
      </c>
    </row>
    <row r="4724" spans="3:3" x14ac:dyDescent="0.3">
      <c r="C4724" s="177" t="str">
        <f>IFERROR(VLOOKUP(E4724,Data!T:U,2,FALSE),"")</f>
        <v/>
      </c>
    </row>
    <row r="4725" spans="3:3" x14ac:dyDescent="0.3">
      <c r="C4725" s="177" t="str">
        <f>IFERROR(VLOOKUP(E4725,Data!T:U,2,FALSE),"")</f>
        <v/>
      </c>
    </row>
    <row r="4726" spans="3:3" x14ac:dyDescent="0.3">
      <c r="C4726" s="177" t="str">
        <f>IFERROR(VLOOKUP(E4726,Data!T:U,2,FALSE),"")</f>
        <v/>
      </c>
    </row>
    <row r="4727" spans="3:3" x14ac:dyDescent="0.3">
      <c r="C4727" s="177" t="str">
        <f>IFERROR(VLOOKUP(E4727,Data!T:U,2,FALSE),"")</f>
        <v/>
      </c>
    </row>
    <row r="4728" spans="3:3" x14ac:dyDescent="0.3">
      <c r="C4728" s="177" t="str">
        <f>IFERROR(VLOOKUP(E4728,Data!T:U,2,FALSE),"")</f>
        <v/>
      </c>
    </row>
    <row r="4729" spans="3:3" x14ac:dyDescent="0.3">
      <c r="C4729" s="177" t="str">
        <f>IFERROR(VLOOKUP(E4729,Data!T:U,2,FALSE),"")</f>
        <v/>
      </c>
    </row>
    <row r="4730" spans="3:3" x14ac:dyDescent="0.3">
      <c r="C4730" s="177" t="str">
        <f>IFERROR(VLOOKUP(E4730,Data!T:U,2,FALSE),"")</f>
        <v/>
      </c>
    </row>
    <row r="4731" spans="3:3" x14ac:dyDescent="0.3">
      <c r="C4731" s="177" t="str">
        <f>IFERROR(VLOOKUP(E4731,Data!T:U,2,FALSE),"")</f>
        <v/>
      </c>
    </row>
    <row r="4732" spans="3:3" x14ac:dyDescent="0.3">
      <c r="C4732" s="177" t="str">
        <f>IFERROR(VLOOKUP(E4732,Data!T:U,2,FALSE),"")</f>
        <v/>
      </c>
    </row>
    <row r="4733" spans="3:3" x14ac:dyDescent="0.3">
      <c r="C4733" s="177" t="str">
        <f>IFERROR(VLOOKUP(E4733,Data!T:U,2,FALSE),"")</f>
        <v/>
      </c>
    </row>
    <row r="4734" spans="3:3" x14ac:dyDescent="0.3">
      <c r="C4734" s="177" t="str">
        <f>IFERROR(VLOOKUP(E4734,Data!T:U,2,FALSE),"")</f>
        <v/>
      </c>
    </row>
    <row r="4735" spans="3:3" x14ac:dyDescent="0.3">
      <c r="C4735" s="177" t="str">
        <f>IFERROR(VLOOKUP(E4735,Data!T:U,2,FALSE),"")</f>
        <v/>
      </c>
    </row>
    <row r="4736" spans="3:3" x14ac:dyDescent="0.3">
      <c r="C4736" s="177" t="str">
        <f>IFERROR(VLOOKUP(E4736,Data!T:U,2,FALSE),"")</f>
        <v/>
      </c>
    </row>
    <row r="4737" spans="3:3" x14ac:dyDescent="0.3">
      <c r="C4737" s="177" t="str">
        <f>IFERROR(VLOOKUP(E4737,Data!T:U,2,FALSE),"")</f>
        <v/>
      </c>
    </row>
    <row r="4738" spans="3:3" x14ac:dyDescent="0.3">
      <c r="C4738" s="177" t="str">
        <f>IFERROR(VLOOKUP(E4738,Data!T:U,2,FALSE),"")</f>
        <v/>
      </c>
    </row>
    <row r="4739" spans="3:3" x14ac:dyDescent="0.3">
      <c r="C4739" s="177" t="str">
        <f>IFERROR(VLOOKUP(E4739,Data!T:U,2,FALSE),"")</f>
        <v/>
      </c>
    </row>
    <row r="4740" spans="3:3" x14ac:dyDescent="0.3">
      <c r="C4740" s="177" t="str">
        <f>IFERROR(VLOOKUP(E4740,Data!T:U,2,FALSE),"")</f>
        <v/>
      </c>
    </row>
    <row r="4741" spans="3:3" x14ac:dyDescent="0.3">
      <c r="C4741" s="177" t="str">
        <f>IFERROR(VLOOKUP(E4741,Data!T:U,2,FALSE),"")</f>
        <v/>
      </c>
    </row>
    <row r="4742" spans="3:3" x14ac:dyDescent="0.3">
      <c r="C4742" s="177" t="str">
        <f>IFERROR(VLOOKUP(E4742,Data!T:U,2,FALSE),"")</f>
        <v/>
      </c>
    </row>
    <row r="4743" spans="3:3" x14ac:dyDescent="0.3">
      <c r="C4743" s="177" t="str">
        <f>IFERROR(VLOOKUP(E4743,Data!T:U,2,FALSE),"")</f>
        <v/>
      </c>
    </row>
    <row r="4744" spans="3:3" x14ac:dyDescent="0.3">
      <c r="C4744" s="177" t="str">
        <f>IFERROR(VLOOKUP(E4744,Data!T:U,2,FALSE),"")</f>
        <v/>
      </c>
    </row>
    <row r="4745" spans="3:3" x14ac:dyDescent="0.3">
      <c r="C4745" s="177" t="str">
        <f>IFERROR(VLOOKUP(E4745,Data!T:U,2,FALSE),"")</f>
        <v/>
      </c>
    </row>
    <row r="4746" spans="3:3" x14ac:dyDescent="0.3">
      <c r="C4746" s="177" t="str">
        <f>IFERROR(VLOOKUP(E4746,Data!T:U,2,FALSE),"")</f>
        <v/>
      </c>
    </row>
    <row r="4747" spans="3:3" x14ac:dyDescent="0.3">
      <c r="C4747" s="177" t="str">
        <f>IFERROR(VLOOKUP(E4747,Data!T:U,2,FALSE),"")</f>
        <v/>
      </c>
    </row>
    <row r="4748" spans="3:3" x14ac:dyDescent="0.3">
      <c r="C4748" s="177" t="str">
        <f>IFERROR(VLOOKUP(E4748,Data!T:U,2,FALSE),"")</f>
        <v/>
      </c>
    </row>
    <row r="4749" spans="3:3" x14ac:dyDescent="0.3">
      <c r="C4749" s="177" t="str">
        <f>IFERROR(VLOOKUP(E4749,Data!T:U,2,FALSE),"")</f>
        <v/>
      </c>
    </row>
    <row r="4750" spans="3:3" x14ac:dyDescent="0.3">
      <c r="C4750" s="177" t="str">
        <f>IFERROR(VLOOKUP(E4750,Data!T:U,2,FALSE),"")</f>
        <v/>
      </c>
    </row>
    <row r="4751" spans="3:3" x14ac:dyDescent="0.3">
      <c r="C4751" s="177" t="str">
        <f>IFERROR(VLOOKUP(E4751,Data!T:U,2,FALSE),"")</f>
        <v/>
      </c>
    </row>
    <row r="4752" spans="3:3" x14ac:dyDescent="0.3">
      <c r="C4752" s="177" t="str">
        <f>IFERROR(VLOOKUP(E4752,Data!T:U,2,FALSE),"")</f>
        <v/>
      </c>
    </row>
    <row r="4753" spans="3:3" x14ac:dyDescent="0.3">
      <c r="C4753" s="177" t="str">
        <f>IFERROR(VLOOKUP(E4753,Data!T:U,2,FALSE),"")</f>
        <v/>
      </c>
    </row>
    <row r="4754" spans="3:3" x14ac:dyDescent="0.3">
      <c r="C4754" s="177" t="str">
        <f>IFERROR(VLOOKUP(E4754,Data!T:U,2,FALSE),"")</f>
        <v/>
      </c>
    </row>
    <row r="4755" spans="3:3" x14ac:dyDescent="0.3">
      <c r="C4755" s="177" t="str">
        <f>IFERROR(VLOOKUP(E4755,Data!T:U,2,FALSE),"")</f>
        <v/>
      </c>
    </row>
    <row r="4756" spans="3:3" x14ac:dyDescent="0.3">
      <c r="C4756" s="177" t="str">
        <f>IFERROR(VLOOKUP(E4756,Data!T:U,2,FALSE),"")</f>
        <v/>
      </c>
    </row>
    <row r="4757" spans="3:3" x14ac:dyDescent="0.3">
      <c r="C4757" s="177" t="str">
        <f>IFERROR(VLOOKUP(E4757,Data!T:U,2,FALSE),"")</f>
        <v/>
      </c>
    </row>
    <row r="4758" spans="3:3" x14ac:dyDescent="0.3">
      <c r="C4758" s="177" t="str">
        <f>IFERROR(VLOOKUP(E4758,Data!T:U,2,FALSE),"")</f>
        <v/>
      </c>
    </row>
    <row r="4759" spans="3:3" x14ac:dyDescent="0.3">
      <c r="C4759" s="177" t="str">
        <f>IFERROR(VLOOKUP(E4759,Data!T:U,2,FALSE),"")</f>
        <v/>
      </c>
    </row>
    <row r="4760" spans="3:3" x14ac:dyDescent="0.3">
      <c r="C4760" s="177" t="str">
        <f>IFERROR(VLOOKUP(E4760,Data!T:U,2,FALSE),"")</f>
        <v/>
      </c>
    </row>
    <row r="4761" spans="3:3" x14ac:dyDescent="0.3">
      <c r="C4761" s="177" t="str">
        <f>IFERROR(VLOOKUP(E4761,Data!T:U,2,FALSE),"")</f>
        <v/>
      </c>
    </row>
    <row r="4762" spans="3:3" x14ac:dyDescent="0.3">
      <c r="C4762" s="177" t="str">
        <f>IFERROR(VLOOKUP(E4762,Data!T:U,2,FALSE),"")</f>
        <v/>
      </c>
    </row>
    <row r="4763" spans="3:3" x14ac:dyDescent="0.3">
      <c r="C4763" s="177" t="str">
        <f>IFERROR(VLOOKUP(E4763,Data!T:U,2,FALSE),"")</f>
        <v/>
      </c>
    </row>
    <row r="4764" spans="3:3" x14ac:dyDescent="0.3">
      <c r="C4764" s="177" t="str">
        <f>IFERROR(VLOOKUP(E4764,Data!T:U,2,FALSE),"")</f>
        <v/>
      </c>
    </row>
    <row r="4765" spans="3:3" x14ac:dyDescent="0.3">
      <c r="C4765" s="177" t="str">
        <f>IFERROR(VLOOKUP(E4765,Data!T:U,2,FALSE),"")</f>
        <v/>
      </c>
    </row>
    <row r="4766" spans="3:3" x14ac:dyDescent="0.3">
      <c r="C4766" s="177" t="str">
        <f>IFERROR(VLOOKUP(E4766,Data!T:U,2,FALSE),"")</f>
        <v/>
      </c>
    </row>
    <row r="4767" spans="3:3" x14ac:dyDescent="0.3">
      <c r="C4767" s="177" t="str">
        <f>IFERROR(VLOOKUP(E4767,Data!T:U,2,FALSE),"")</f>
        <v/>
      </c>
    </row>
    <row r="4768" spans="3:3" x14ac:dyDescent="0.3">
      <c r="C4768" s="177" t="str">
        <f>IFERROR(VLOOKUP(E4768,Data!T:U,2,FALSE),"")</f>
        <v/>
      </c>
    </row>
    <row r="4769" spans="3:3" x14ac:dyDescent="0.3">
      <c r="C4769" s="177" t="str">
        <f>IFERROR(VLOOKUP(E4769,Data!T:U,2,FALSE),"")</f>
        <v/>
      </c>
    </row>
    <row r="4770" spans="3:3" x14ac:dyDescent="0.3">
      <c r="C4770" s="177" t="str">
        <f>IFERROR(VLOOKUP(E4770,Data!T:U,2,FALSE),"")</f>
        <v/>
      </c>
    </row>
    <row r="4771" spans="3:3" x14ac:dyDescent="0.3">
      <c r="C4771" s="177" t="str">
        <f>IFERROR(VLOOKUP(E4771,Data!T:U,2,FALSE),"")</f>
        <v/>
      </c>
    </row>
    <row r="4772" spans="3:3" x14ac:dyDescent="0.3">
      <c r="C4772" s="177" t="str">
        <f>IFERROR(VLOOKUP(E4772,Data!T:U,2,FALSE),"")</f>
        <v/>
      </c>
    </row>
    <row r="4773" spans="3:3" x14ac:dyDescent="0.3">
      <c r="C4773" s="177" t="str">
        <f>IFERROR(VLOOKUP(E4773,Data!T:U,2,FALSE),"")</f>
        <v/>
      </c>
    </row>
    <row r="4774" spans="3:3" x14ac:dyDescent="0.3">
      <c r="C4774" s="177" t="str">
        <f>IFERROR(VLOOKUP(E4774,Data!T:U,2,FALSE),"")</f>
        <v/>
      </c>
    </row>
    <row r="4775" spans="3:3" x14ac:dyDescent="0.3">
      <c r="C4775" s="177" t="str">
        <f>IFERROR(VLOOKUP(E4775,Data!T:U,2,FALSE),"")</f>
        <v/>
      </c>
    </row>
    <row r="4776" spans="3:3" x14ac:dyDescent="0.3">
      <c r="C4776" s="177" t="str">
        <f>IFERROR(VLOOKUP(E4776,Data!T:U,2,FALSE),"")</f>
        <v/>
      </c>
    </row>
    <row r="4777" spans="3:3" x14ac:dyDescent="0.3">
      <c r="C4777" s="177" t="str">
        <f>IFERROR(VLOOKUP(E4777,Data!T:U,2,FALSE),"")</f>
        <v/>
      </c>
    </row>
    <row r="4778" spans="3:3" x14ac:dyDescent="0.3">
      <c r="C4778" s="177" t="str">
        <f>IFERROR(VLOOKUP(E4778,Data!T:U,2,FALSE),"")</f>
        <v/>
      </c>
    </row>
    <row r="4779" spans="3:3" x14ac:dyDescent="0.3">
      <c r="C4779" s="177" t="str">
        <f>IFERROR(VLOOKUP(E4779,Data!T:U,2,FALSE),"")</f>
        <v/>
      </c>
    </row>
    <row r="4780" spans="3:3" x14ac:dyDescent="0.3">
      <c r="C4780" s="177" t="str">
        <f>IFERROR(VLOOKUP(E4780,Data!T:U,2,FALSE),"")</f>
        <v/>
      </c>
    </row>
    <row r="4781" spans="3:3" x14ac:dyDescent="0.3">
      <c r="C4781" s="177" t="str">
        <f>IFERROR(VLOOKUP(E4781,Data!T:U,2,FALSE),"")</f>
        <v/>
      </c>
    </row>
    <row r="4782" spans="3:3" x14ac:dyDescent="0.3">
      <c r="C4782" s="177" t="str">
        <f>IFERROR(VLOOKUP(E4782,Data!T:U,2,FALSE),"")</f>
        <v/>
      </c>
    </row>
    <row r="4783" spans="3:3" x14ac:dyDescent="0.3">
      <c r="C4783" s="177" t="str">
        <f>IFERROR(VLOOKUP(E4783,Data!T:U,2,FALSE),"")</f>
        <v/>
      </c>
    </row>
    <row r="4784" spans="3:3" x14ac:dyDescent="0.3">
      <c r="C4784" s="177" t="str">
        <f>IFERROR(VLOOKUP(E4784,Data!T:U,2,FALSE),"")</f>
        <v/>
      </c>
    </row>
    <row r="4785" spans="3:3" x14ac:dyDescent="0.3">
      <c r="C4785" s="177" t="str">
        <f>IFERROR(VLOOKUP(E4785,Data!T:U,2,FALSE),"")</f>
        <v/>
      </c>
    </row>
    <row r="4786" spans="3:3" x14ac:dyDescent="0.3">
      <c r="C4786" s="177" t="str">
        <f>IFERROR(VLOOKUP(E4786,Data!T:U,2,FALSE),"")</f>
        <v/>
      </c>
    </row>
    <row r="4787" spans="3:3" x14ac:dyDescent="0.3">
      <c r="C4787" s="177" t="str">
        <f>IFERROR(VLOOKUP(E4787,Data!T:U,2,FALSE),"")</f>
        <v/>
      </c>
    </row>
    <row r="4788" spans="3:3" x14ac:dyDescent="0.3">
      <c r="C4788" s="177" t="str">
        <f>IFERROR(VLOOKUP(E4788,Data!T:U,2,FALSE),"")</f>
        <v/>
      </c>
    </row>
    <row r="4789" spans="3:3" x14ac:dyDescent="0.3">
      <c r="C4789" s="177" t="str">
        <f>IFERROR(VLOOKUP(E4789,Data!T:U,2,FALSE),"")</f>
        <v/>
      </c>
    </row>
    <row r="4790" spans="3:3" x14ac:dyDescent="0.3">
      <c r="C4790" s="177" t="str">
        <f>IFERROR(VLOOKUP(E4790,Data!T:U,2,FALSE),"")</f>
        <v/>
      </c>
    </row>
    <row r="4791" spans="3:3" x14ac:dyDescent="0.3">
      <c r="C4791" s="177" t="str">
        <f>IFERROR(VLOOKUP(E4791,Data!T:U,2,FALSE),"")</f>
        <v/>
      </c>
    </row>
    <row r="4792" spans="3:3" x14ac:dyDescent="0.3">
      <c r="C4792" s="177" t="str">
        <f>IFERROR(VLOOKUP(E4792,Data!T:U,2,FALSE),"")</f>
        <v/>
      </c>
    </row>
    <row r="4793" spans="3:3" x14ac:dyDescent="0.3">
      <c r="C4793" s="177" t="str">
        <f>IFERROR(VLOOKUP(E4793,Data!T:U,2,FALSE),"")</f>
        <v/>
      </c>
    </row>
    <row r="4794" spans="3:3" x14ac:dyDescent="0.3">
      <c r="C4794" s="177" t="str">
        <f>IFERROR(VLOOKUP(E4794,Data!T:U,2,FALSE),"")</f>
        <v/>
      </c>
    </row>
    <row r="4795" spans="3:3" x14ac:dyDescent="0.3">
      <c r="C4795" s="177" t="str">
        <f>IFERROR(VLOOKUP(E4795,Data!T:U,2,FALSE),"")</f>
        <v/>
      </c>
    </row>
    <row r="4796" spans="3:3" x14ac:dyDescent="0.3">
      <c r="C4796" s="177" t="str">
        <f>IFERROR(VLOOKUP(E4796,Data!T:U,2,FALSE),"")</f>
        <v/>
      </c>
    </row>
    <row r="4797" spans="3:3" x14ac:dyDescent="0.3">
      <c r="C4797" s="177" t="str">
        <f>IFERROR(VLOOKUP(E4797,Data!T:U,2,FALSE),"")</f>
        <v/>
      </c>
    </row>
    <row r="4798" spans="3:3" x14ac:dyDescent="0.3">
      <c r="C4798" s="177" t="str">
        <f>IFERROR(VLOOKUP(E4798,Data!T:U,2,FALSE),"")</f>
        <v/>
      </c>
    </row>
    <row r="4799" spans="3:3" x14ac:dyDescent="0.3">
      <c r="C4799" s="177" t="str">
        <f>IFERROR(VLOOKUP(E4799,Data!T:U,2,FALSE),"")</f>
        <v/>
      </c>
    </row>
    <row r="4800" spans="3:3" x14ac:dyDescent="0.3">
      <c r="C4800" s="177" t="str">
        <f>IFERROR(VLOOKUP(E4800,Data!T:U,2,FALSE),"")</f>
        <v/>
      </c>
    </row>
    <row r="4801" spans="3:3" x14ac:dyDescent="0.3">
      <c r="C4801" s="177" t="str">
        <f>IFERROR(VLOOKUP(E4801,Data!T:U,2,FALSE),"")</f>
        <v/>
      </c>
    </row>
    <row r="4802" spans="3:3" x14ac:dyDescent="0.3">
      <c r="C4802" s="177" t="str">
        <f>IFERROR(VLOOKUP(E4802,Data!T:U,2,FALSE),"")</f>
        <v/>
      </c>
    </row>
    <row r="4803" spans="3:3" x14ac:dyDescent="0.3">
      <c r="C4803" s="177" t="str">
        <f>IFERROR(VLOOKUP(E4803,Data!T:U,2,FALSE),"")</f>
        <v/>
      </c>
    </row>
    <row r="4804" spans="3:3" x14ac:dyDescent="0.3">
      <c r="C4804" s="177" t="str">
        <f>IFERROR(VLOOKUP(E4804,Data!T:U,2,FALSE),"")</f>
        <v/>
      </c>
    </row>
    <row r="4805" spans="3:3" x14ac:dyDescent="0.3">
      <c r="C4805" s="177" t="str">
        <f>IFERROR(VLOOKUP(E4805,Data!T:U,2,FALSE),"")</f>
        <v/>
      </c>
    </row>
    <row r="4806" spans="3:3" x14ac:dyDescent="0.3">
      <c r="C4806" s="177" t="str">
        <f>IFERROR(VLOOKUP(E4806,Data!T:U,2,FALSE),"")</f>
        <v/>
      </c>
    </row>
    <row r="4807" spans="3:3" x14ac:dyDescent="0.3">
      <c r="C4807" s="177" t="str">
        <f>IFERROR(VLOOKUP(E4807,Data!T:U,2,FALSE),"")</f>
        <v/>
      </c>
    </row>
    <row r="4808" spans="3:3" x14ac:dyDescent="0.3">
      <c r="C4808" s="177" t="str">
        <f>IFERROR(VLOOKUP(E4808,Data!T:U,2,FALSE),"")</f>
        <v/>
      </c>
    </row>
    <row r="4809" spans="3:3" x14ac:dyDescent="0.3">
      <c r="C4809" s="177" t="str">
        <f>IFERROR(VLOOKUP(E4809,Data!T:U,2,FALSE),"")</f>
        <v/>
      </c>
    </row>
    <row r="4810" spans="3:3" x14ac:dyDescent="0.3">
      <c r="C4810" s="177" t="str">
        <f>IFERROR(VLOOKUP(E4810,Data!T:U,2,FALSE),"")</f>
        <v/>
      </c>
    </row>
    <row r="4811" spans="3:3" x14ac:dyDescent="0.3">
      <c r="C4811" s="177" t="str">
        <f>IFERROR(VLOOKUP(E4811,Data!T:U,2,FALSE),"")</f>
        <v/>
      </c>
    </row>
    <row r="4812" spans="3:3" x14ac:dyDescent="0.3">
      <c r="C4812" s="177" t="str">
        <f>IFERROR(VLOOKUP(E4812,Data!T:U,2,FALSE),"")</f>
        <v/>
      </c>
    </row>
    <row r="4813" spans="3:3" x14ac:dyDescent="0.3">
      <c r="C4813" s="177" t="str">
        <f>IFERROR(VLOOKUP(E4813,Data!T:U,2,FALSE),"")</f>
        <v/>
      </c>
    </row>
    <row r="4814" spans="3:3" x14ac:dyDescent="0.3">
      <c r="C4814" s="177" t="str">
        <f>IFERROR(VLOOKUP(E4814,Data!T:U,2,FALSE),"")</f>
        <v/>
      </c>
    </row>
    <row r="4815" spans="3:3" x14ac:dyDescent="0.3">
      <c r="C4815" s="177" t="str">
        <f>IFERROR(VLOOKUP(E4815,Data!T:U,2,FALSE),"")</f>
        <v/>
      </c>
    </row>
    <row r="4816" spans="3:3" x14ac:dyDescent="0.3">
      <c r="C4816" s="177" t="str">
        <f>IFERROR(VLOOKUP(E4816,Data!T:U,2,FALSE),"")</f>
        <v/>
      </c>
    </row>
    <row r="4817" spans="3:3" x14ac:dyDescent="0.3">
      <c r="C4817" s="177" t="str">
        <f>IFERROR(VLOOKUP(E4817,Data!T:U,2,FALSE),"")</f>
        <v/>
      </c>
    </row>
    <row r="4818" spans="3:3" x14ac:dyDescent="0.3">
      <c r="C4818" s="177" t="str">
        <f>IFERROR(VLOOKUP(E4818,Data!T:U,2,FALSE),"")</f>
        <v/>
      </c>
    </row>
    <row r="4819" spans="3:3" x14ac:dyDescent="0.3">
      <c r="C4819" s="177" t="str">
        <f>IFERROR(VLOOKUP(E4819,Data!T:U,2,FALSE),"")</f>
        <v/>
      </c>
    </row>
    <row r="4820" spans="3:3" x14ac:dyDescent="0.3">
      <c r="C4820" s="177" t="str">
        <f>IFERROR(VLOOKUP(E4820,Data!T:U,2,FALSE),"")</f>
        <v/>
      </c>
    </row>
    <row r="4821" spans="3:3" x14ac:dyDescent="0.3">
      <c r="C4821" s="177" t="str">
        <f>IFERROR(VLOOKUP(E4821,Data!T:U,2,FALSE),"")</f>
        <v/>
      </c>
    </row>
    <row r="4822" spans="3:3" x14ac:dyDescent="0.3">
      <c r="C4822" s="177" t="str">
        <f>IFERROR(VLOOKUP(E4822,Data!T:U,2,FALSE),"")</f>
        <v/>
      </c>
    </row>
    <row r="4823" spans="3:3" x14ac:dyDescent="0.3">
      <c r="C4823" s="177" t="str">
        <f>IFERROR(VLOOKUP(E4823,Data!T:U,2,FALSE),"")</f>
        <v/>
      </c>
    </row>
    <row r="4824" spans="3:3" x14ac:dyDescent="0.3">
      <c r="C4824" s="177" t="str">
        <f>IFERROR(VLOOKUP(E4824,Data!T:U,2,FALSE),"")</f>
        <v/>
      </c>
    </row>
    <row r="4825" spans="3:3" x14ac:dyDescent="0.3">
      <c r="C4825" s="177" t="str">
        <f>IFERROR(VLOOKUP(E4825,Data!T:U,2,FALSE),"")</f>
        <v/>
      </c>
    </row>
    <row r="4826" spans="3:3" x14ac:dyDescent="0.3">
      <c r="C4826" s="177" t="str">
        <f>IFERROR(VLOOKUP(E4826,Data!T:U,2,FALSE),"")</f>
        <v/>
      </c>
    </row>
    <row r="4827" spans="3:3" x14ac:dyDescent="0.3">
      <c r="C4827" s="177" t="str">
        <f>IFERROR(VLOOKUP(E4827,Data!T:U,2,FALSE),"")</f>
        <v/>
      </c>
    </row>
    <row r="4828" spans="3:3" x14ac:dyDescent="0.3">
      <c r="C4828" s="177" t="str">
        <f>IFERROR(VLOOKUP(E4828,Data!T:U,2,FALSE),"")</f>
        <v/>
      </c>
    </row>
    <row r="4829" spans="3:3" x14ac:dyDescent="0.3">
      <c r="C4829" s="177" t="str">
        <f>IFERROR(VLOOKUP(E4829,Data!T:U,2,FALSE),"")</f>
        <v/>
      </c>
    </row>
    <row r="4830" spans="3:3" x14ac:dyDescent="0.3">
      <c r="C4830" s="177" t="str">
        <f>IFERROR(VLOOKUP(E4830,Data!T:U,2,FALSE),"")</f>
        <v/>
      </c>
    </row>
    <row r="4831" spans="3:3" x14ac:dyDescent="0.3">
      <c r="C4831" s="177" t="str">
        <f>IFERROR(VLOOKUP(E4831,Data!T:U,2,FALSE),"")</f>
        <v/>
      </c>
    </row>
    <row r="4832" spans="3:3" x14ac:dyDescent="0.3">
      <c r="C4832" s="177" t="str">
        <f>IFERROR(VLOOKUP(E4832,Data!T:U,2,FALSE),"")</f>
        <v/>
      </c>
    </row>
    <row r="4833" spans="3:3" x14ac:dyDescent="0.3">
      <c r="C4833" s="177" t="str">
        <f>IFERROR(VLOOKUP(E4833,Data!T:U,2,FALSE),"")</f>
        <v/>
      </c>
    </row>
    <row r="4834" spans="3:3" x14ac:dyDescent="0.3">
      <c r="C4834" s="177" t="str">
        <f>IFERROR(VLOOKUP(E4834,Data!T:U,2,FALSE),"")</f>
        <v/>
      </c>
    </row>
    <row r="4835" spans="3:3" x14ac:dyDescent="0.3">
      <c r="C4835" s="177" t="str">
        <f>IFERROR(VLOOKUP(E4835,Data!T:U,2,FALSE),"")</f>
        <v/>
      </c>
    </row>
    <row r="4836" spans="3:3" x14ac:dyDescent="0.3">
      <c r="C4836" s="177" t="str">
        <f>IFERROR(VLOOKUP(E4836,Data!T:U,2,FALSE),"")</f>
        <v/>
      </c>
    </row>
    <row r="4837" spans="3:3" x14ac:dyDescent="0.3">
      <c r="C4837" s="177" t="str">
        <f>IFERROR(VLOOKUP(E4837,Data!T:U,2,FALSE),"")</f>
        <v/>
      </c>
    </row>
    <row r="4838" spans="3:3" x14ac:dyDescent="0.3">
      <c r="C4838" s="177" t="str">
        <f>IFERROR(VLOOKUP(E4838,Data!T:U,2,FALSE),"")</f>
        <v/>
      </c>
    </row>
    <row r="4839" spans="3:3" x14ac:dyDescent="0.3">
      <c r="C4839" s="177" t="str">
        <f>IFERROR(VLOOKUP(E4839,Data!T:U,2,FALSE),"")</f>
        <v/>
      </c>
    </row>
    <row r="4840" spans="3:3" x14ac:dyDescent="0.3">
      <c r="C4840" s="177" t="str">
        <f>IFERROR(VLOOKUP(E4840,Data!T:U,2,FALSE),"")</f>
        <v/>
      </c>
    </row>
    <row r="4841" spans="3:3" x14ac:dyDescent="0.3">
      <c r="C4841" s="177" t="str">
        <f>IFERROR(VLOOKUP(E4841,Data!T:U,2,FALSE),"")</f>
        <v/>
      </c>
    </row>
    <row r="4842" spans="3:3" x14ac:dyDescent="0.3">
      <c r="C4842" s="177" t="str">
        <f>IFERROR(VLOOKUP(E4842,Data!T:U,2,FALSE),"")</f>
        <v/>
      </c>
    </row>
    <row r="4843" spans="3:3" x14ac:dyDescent="0.3">
      <c r="C4843" s="177" t="str">
        <f>IFERROR(VLOOKUP(E4843,Data!T:U,2,FALSE),"")</f>
        <v/>
      </c>
    </row>
    <row r="4844" spans="3:3" x14ac:dyDescent="0.3">
      <c r="C4844" s="177" t="str">
        <f>IFERROR(VLOOKUP(E4844,Data!T:U,2,FALSE),"")</f>
        <v/>
      </c>
    </row>
    <row r="4845" spans="3:3" x14ac:dyDescent="0.3">
      <c r="C4845" s="177" t="str">
        <f>IFERROR(VLOOKUP(E4845,Data!T:U,2,FALSE),"")</f>
        <v/>
      </c>
    </row>
    <row r="4846" spans="3:3" x14ac:dyDescent="0.3">
      <c r="C4846" s="177" t="str">
        <f>IFERROR(VLOOKUP(E4846,Data!T:U,2,FALSE),"")</f>
        <v/>
      </c>
    </row>
    <row r="4847" spans="3:3" x14ac:dyDescent="0.3">
      <c r="C4847" s="177" t="str">
        <f>IFERROR(VLOOKUP(E4847,Data!T:U,2,FALSE),"")</f>
        <v/>
      </c>
    </row>
    <row r="4848" spans="3:3" x14ac:dyDescent="0.3">
      <c r="C4848" s="177" t="str">
        <f>IFERROR(VLOOKUP(E4848,Data!T:U,2,FALSE),"")</f>
        <v/>
      </c>
    </row>
    <row r="4849" spans="3:3" x14ac:dyDescent="0.3">
      <c r="C4849" s="177" t="str">
        <f>IFERROR(VLOOKUP(E4849,Data!T:U,2,FALSE),"")</f>
        <v/>
      </c>
    </row>
    <row r="4850" spans="3:3" x14ac:dyDescent="0.3">
      <c r="C4850" s="177" t="str">
        <f>IFERROR(VLOOKUP(E4850,Data!T:U,2,FALSE),"")</f>
        <v/>
      </c>
    </row>
    <row r="4851" spans="3:3" x14ac:dyDescent="0.3">
      <c r="C4851" s="177" t="str">
        <f>IFERROR(VLOOKUP(E4851,Data!T:U,2,FALSE),"")</f>
        <v/>
      </c>
    </row>
    <row r="4852" spans="3:3" x14ac:dyDescent="0.3">
      <c r="C4852" s="177" t="str">
        <f>IFERROR(VLOOKUP(E4852,Data!T:U,2,FALSE),"")</f>
        <v/>
      </c>
    </row>
    <row r="4853" spans="3:3" x14ac:dyDescent="0.3">
      <c r="C4853" s="177" t="str">
        <f>IFERROR(VLOOKUP(E4853,Data!T:U,2,FALSE),"")</f>
        <v/>
      </c>
    </row>
    <row r="4854" spans="3:3" x14ac:dyDescent="0.3">
      <c r="C4854" s="177" t="str">
        <f>IFERROR(VLOOKUP(E4854,Data!T:U,2,FALSE),"")</f>
        <v/>
      </c>
    </row>
    <row r="4855" spans="3:3" x14ac:dyDescent="0.3">
      <c r="C4855" s="177" t="str">
        <f>IFERROR(VLOOKUP(E4855,Data!T:U,2,FALSE),"")</f>
        <v/>
      </c>
    </row>
    <row r="4856" spans="3:3" x14ac:dyDescent="0.3">
      <c r="C4856" s="177" t="str">
        <f>IFERROR(VLOOKUP(E4856,Data!T:U,2,FALSE),"")</f>
        <v/>
      </c>
    </row>
    <row r="4857" spans="3:3" x14ac:dyDescent="0.3">
      <c r="C4857" s="177" t="str">
        <f>IFERROR(VLOOKUP(E4857,Data!T:U,2,FALSE),"")</f>
        <v/>
      </c>
    </row>
    <row r="4858" spans="3:3" x14ac:dyDescent="0.3">
      <c r="C4858" s="177" t="str">
        <f>IFERROR(VLOOKUP(E4858,Data!T:U,2,FALSE),"")</f>
        <v/>
      </c>
    </row>
    <row r="4859" spans="3:3" x14ac:dyDescent="0.3">
      <c r="C4859" s="177" t="str">
        <f>IFERROR(VLOOKUP(E4859,Data!T:U,2,FALSE),"")</f>
        <v/>
      </c>
    </row>
    <row r="4860" spans="3:3" x14ac:dyDescent="0.3">
      <c r="C4860" s="177" t="str">
        <f>IFERROR(VLOOKUP(E4860,Data!T:U,2,FALSE),"")</f>
        <v/>
      </c>
    </row>
    <row r="4861" spans="3:3" x14ac:dyDescent="0.3">
      <c r="C4861" s="177" t="str">
        <f>IFERROR(VLOOKUP(E4861,Data!T:U,2,FALSE),"")</f>
        <v/>
      </c>
    </row>
    <row r="4862" spans="3:3" x14ac:dyDescent="0.3">
      <c r="C4862" s="177" t="str">
        <f>IFERROR(VLOOKUP(E4862,Data!T:U,2,FALSE),"")</f>
        <v/>
      </c>
    </row>
    <row r="4863" spans="3:3" x14ac:dyDescent="0.3">
      <c r="C4863" s="177" t="str">
        <f>IFERROR(VLOOKUP(E4863,Data!T:U,2,FALSE),"")</f>
        <v/>
      </c>
    </row>
    <row r="4864" spans="3:3" x14ac:dyDescent="0.3">
      <c r="C4864" s="177" t="str">
        <f>IFERROR(VLOOKUP(E4864,Data!T:U,2,FALSE),"")</f>
        <v/>
      </c>
    </row>
    <row r="4865" spans="3:3" x14ac:dyDescent="0.3">
      <c r="C4865" s="177" t="str">
        <f>IFERROR(VLOOKUP(E4865,Data!T:U,2,FALSE),"")</f>
        <v/>
      </c>
    </row>
    <row r="4866" spans="3:3" x14ac:dyDescent="0.3">
      <c r="C4866" s="177" t="str">
        <f>IFERROR(VLOOKUP(E4866,Data!T:U,2,FALSE),"")</f>
        <v/>
      </c>
    </row>
    <row r="4867" spans="3:3" x14ac:dyDescent="0.3">
      <c r="C4867" s="177" t="str">
        <f>IFERROR(VLOOKUP(E4867,Data!T:U,2,FALSE),"")</f>
        <v/>
      </c>
    </row>
    <row r="4868" spans="3:3" x14ac:dyDescent="0.3">
      <c r="C4868" s="177" t="str">
        <f>IFERROR(VLOOKUP(E4868,Data!T:U,2,FALSE),"")</f>
        <v/>
      </c>
    </row>
    <row r="4869" spans="3:3" x14ac:dyDescent="0.3">
      <c r="C4869" s="177" t="str">
        <f>IFERROR(VLOOKUP(E4869,Data!T:U,2,FALSE),"")</f>
        <v/>
      </c>
    </row>
    <row r="4870" spans="3:3" x14ac:dyDescent="0.3">
      <c r="C4870" s="177" t="str">
        <f>IFERROR(VLOOKUP(E4870,Data!T:U,2,FALSE),"")</f>
        <v/>
      </c>
    </row>
    <row r="4871" spans="3:3" x14ac:dyDescent="0.3">
      <c r="C4871" s="177" t="str">
        <f>IFERROR(VLOOKUP(E4871,Data!T:U,2,FALSE),"")</f>
        <v/>
      </c>
    </row>
    <row r="4872" spans="3:3" x14ac:dyDescent="0.3">
      <c r="C4872" s="177" t="str">
        <f>IFERROR(VLOOKUP(E4872,Data!T:U,2,FALSE),"")</f>
        <v/>
      </c>
    </row>
    <row r="4873" spans="3:3" x14ac:dyDescent="0.3">
      <c r="C4873" s="177" t="str">
        <f>IFERROR(VLOOKUP(E4873,Data!T:U,2,FALSE),"")</f>
        <v/>
      </c>
    </row>
    <row r="4874" spans="3:3" x14ac:dyDescent="0.3">
      <c r="C4874" s="177" t="str">
        <f>IFERROR(VLOOKUP(E4874,Data!T:U,2,FALSE),"")</f>
        <v/>
      </c>
    </row>
    <row r="4875" spans="3:3" x14ac:dyDescent="0.3">
      <c r="C4875" s="177" t="str">
        <f>IFERROR(VLOOKUP(E4875,Data!T:U,2,FALSE),"")</f>
        <v/>
      </c>
    </row>
    <row r="4876" spans="3:3" x14ac:dyDescent="0.3">
      <c r="C4876" s="177" t="str">
        <f>IFERROR(VLOOKUP(E4876,Data!T:U,2,FALSE),"")</f>
        <v/>
      </c>
    </row>
    <row r="4877" spans="3:3" x14ac:dyDescent="0.3">
      <c r="C4877" s="177" t="str">
        <f>IFERROR(VLOOKUP(E4877,Data!T:U,2,FALSE),"")</f>
        <v/>
      </c>
    </row>
    <row r="4878" spans="3:3" x14ac:dyDescent="0.3">
      <c r="C4878" s="177" t="str">
        <f>IFERROR(VLOOKUP(E4878,Data!T:U,2,FALSE),"")</f>
        <v/>
      </c>
    </row>
    <row r="4879" spans="3:3" x14ac:dyDescent="0.3">
      <c r="C4879" s="177" t="str">
        <f>IFERROR(VLOOKUP(E4879,Data!T:U,2,FALSE),"")</f>
        <v/>
      </c>
    </row>
    <row r="4880" spans="3:3" x14ac:dyDescent="0.3">
      <c r="C4880" s="177" t="str">
        <f>IFERROR(VLOOKUP(E4880,Data!T:U,2,FALSE),"")</f>
        <v/>
      </c>
    </row>
    <row r="4881" spans="3:3" x14ac:dyDescent="0.3">
      <c r="C4881" s="177" t="str">
        <f>IFERROR(VLOOKUP(E4881,Data!T:U,2,FALSE),"")</f>
        <v/>
      </c>
    </row>
    <row r="4882" spans="3:3" x14ac:dyDescent="0.3">
      <c r="C4882" s="177" t="str">
        <f>IFERROR(VLOOKUP(E4882,Data!T:U,2,FALSE),"")</f>
        <v/>
      </c>
    </row>
    <row r="4883" spans="3:3" x14ac:dyDescent="0.3">
      <c r="C4883" s="177" t="str">
        <f>IFERROR(VLOOKUP(E4883,Data!T:U,2,FALSE),"")</f>
        <v/>
      </c>
    </row>
    <row r="4884" spans="3:3" x14ac:dyDescent="0.3">
      <c r="C4884" s="177" t="str">
        <f>IFERROR(VLOOKUP(E4884,Data!T:U,2,FALSE),"")</f>
        <v/>
      </c>
    </row>
    <row r="4885" spans="3:3" x14ac:dyDescent="0.3">
      <c r="C4885" s="177" t="str">
        <f>IFERROR(VLOOKUP(E4885,Data!T:U,2,FALSE),"")</f>
        <v/>
      </c>
    </row>
    <row r="4886" spans="3:3" x14ac:dyDescent="0.3">
      <c r="C4886" s="177" t="str">
        <f>IFERROR(VLOOKUP(E4886,Data!T:U,2,FALSE),"")</f>
        <v/>
      </c>
    </row>
    <row r="4887" spans="3:3" x14ac:dyDescent="0.3">
      <c r="C4887" s="177" t="str">
        <f>IFERROR(VLOOKUP(E4887,Data!T:U,2,FALSE),"")</f>
        <v/>
      </c>
    </row>
    <row r="4888" spans="3:3" x14ac:dyDescent="0.3">
      <c r="C4888" s="177" t="str">
        <f>IFERROR(VLOOKUP(E4888,Data!T:U,2,FALSE),"")</f>
        <v/>
      </c>
    </row>
    <row r="4889" spans="3:3" x14ac:dyDescent="0.3">
      <c r="C4889" s="177" t="str">
        <f>IFERROR(VLOOKUP(E4889,Data!T:U,2,FALSE),"")</f>
        <v/>
      </c>
    </row>
    <row r="4890" spans="3:3" x14ac:dyDescent="0.3">
      <c r="C4890" s="177" t="str">
        <f>IFERROR(VLOOKUP(E4890,Data!T:U,2,FALSE),"")</f>
        <v/>
      </c>
    </row>
    <row r="4891" spans="3:3" x14ac:dyDescent="0.3">
      <c r="C4891" s="177" t="str">
        <f>IFERROR(VLOOKUP(E4891,Data!T:U,2,FALSE),"")</f>
        <v/>
      </c>
    </row>
    <row r="4892" spans="3:3" x14ac:dyDescent="0.3">
      <c r="C4892" s="177" t="str">
        <f>IFERROR(VLOOKUP(E4892,Data!T:U,2,FALSE),"")</f>
        <v/>
      </c>
    </row>
    <row r="4893" spans="3:3" x14ac:dyDescent="0.3">
      <c r="C4893" s="177" t="str">
        <f>IFERROR(VLOOKUP(E4893,Data!T:U,2,FALSE),"")</f>
        <v/>
      </c>
    </row>
    <row r="4894" spans="3:3" x14ac:dyDescent="0.3">
      <c r="C4894" s="177" t="str">
        <f>IFERROR(VLOOKUP(E4894,Data!T:U,2,FALSE),"")</f>
        <v/>
      </c>
    </row>
    <row r="4895" spans="3:3" x14ac:dyDescent="0.3">
      <c r="C4895" s="177" t="str">
        <f>IFERROR(VLOOKUP(E4895,Data!T:U,2,FALSE),"")</f>
        <v/>
      </c>
    </row>
    <row r="4896" spans="3:3" x14ac:dyDescent="0.3">
      <c r="C4896" s="177" t="str">
        <f>IFERROR(VLOOKUP(E4896,Data!T:U,2,FALSE),"")</f>
        <v/>
      </c>
    </row>
    <row r="4897" spans="3:3" x14ac:dyDescent="0.3">
      <c r="C4897" s="177" t="str">
        <f>IFERROR(VLOOKUP(E4897,Data!T:U,2,FALSE),"")</f>
        <v/>
      </c>
    </row>
    <row r="4898" spans="3:3" x14ac:dyDescent="0.3">
      <c r="C4898" s="177" t="str">
        <f>IFERROR(VLOOKUP(E4898,Data!T:U,2,FALSE),"")</f>
        <v/>
      </c>
    </row>
    <row r="4899" spans="3:3" x14ac:dyDescent="0.3">
      <c r="C4899" s="177" t="str">
        <f>IFERROR(VLOOKUP(E4899,Data!T:U,2,FALSE),"")</f>
        <v/>
      </c>
    </row>
    <row r="4900" spans="3:3" x14ac:dyDescent="0.3">
      <c r="C4900" s="177" t="str">
        <f>IFERROR(VLOOKUP(E4900,Data!T:U,2,FALSE),"")</f>
        <v/>
      </c>
    </row>
    <row r="4901" spans="3:3" x14ac:dyDescent="0.3">
      <c r="C4901" s="177" t="str">
        <f>IFERROR(VLOOKUP(E4901,Data!T:U,2,FALSE),"")</f>
        <v/>
      </c>
    </row>
    <row r="4902" spans="3:3" x14ac:dyDescent="0.3">
      <c r="C4902" s="177" t="str">
        <f>IFERROR(VLOOKUP(E4902,Data!T:U,2,FALSE),"")</f>
        <v/>
      </c>
    </row>
    <row r="4903" spans="3:3" x14ac:dyDescent="0.3">
      <c r="C4903" s="177" t="str">
        <f>IFERROR(VLOOKUP(E4903,Data!T:U,2,FALSE),"")</f>
        <v/>
      </c>
    </row>
    <row r="4904" spans="3:3" x14ac:dyDescent="0.3">
      <c r="C4904" s="177" t="str">
        <f>IFERROR(VLOOKUP(E4904,Data!T:U,2,FALSE),"")</f>
        <v/>
      </c>
    </row>
    <row r="4905" spans="3:3" x14ac:dyDescent="0.3">
      <c r="C4905" s="177" t="str">
        <f>IFERROR(VLOOKUP(E4905,Data!T:U,2,FALSE),"")</f>
        <v/>
      </c>
    </row>
    <row r="4906" spans="3:3" x14ac:dyDescent="0.3">
      <c r="C4906" s="177" t="str">
        <f>IFERROR(VLOOKUP(E4906,Data!T:U,2,FALSE),"")</f>
        <v/>
      </c>
    </row>
    <row r="4907" spans="3:3" x14ac:dyDescent="0.3">
      <c r="C4907" s="177" t="str">
        <f>IFERROR(VLOOKUP(E4907,Data!T:U,2,FALSE),"")</f>
        <v/>
      </c>
    </row>
    <row r="4908" spans="3:3" x14ac:dyDescent="0.3">
      <c r="C4908" s="177" t="str">
        <f>IFERROR(VLOOKUP(E4908,Data!T:U,2,FALSE),"")</f>
        <v/>
      </c>
    </row>
    <row r="4909" spans="3:3" x14ac:dyDescent="0.3">
      <c r="C4909" s="177" t="str">
        <f>IFERROR(VLOOKUP(E4909,Data!T:U,2,FALSE),"")</f>
        <v/>
      </c>
    </row>
    <row r="4910" spans="3:3" x14ac:dyDescent="0.3">
      <c r="C4910" s="177" t="str">
        <f>IFERROR(VLOOKUP(E4910,Data!T:U,2,FALSE),"")</f>
        <v/>
      </c>
    </row>
    <row r="4911" spans="3:3" x14ac:dyDescent="0.3">
      <c r="C4911" s="177" t="str">
        <f>IFERROR(VLOOKUP(E4911,Data!T:U,2,FALSE),"")</f>
        <v/>
      </c>
    </row>
    <row r="4912" spans="3:3" x14ac:dyDescent="0.3">
      <c r="C4912" s="177" t="str">
        <f>IFERROR(VLOOKUP(E4912,Data!T:U,2,FALSE),"")</f>
        <v/>
      </c>
    </row>
    <row r="4913" spans="3:3" x14ac:dyDescent="0.3">
      <c r="C4913" s="177" t="str">
        <f>IFERROR(VLOOKUP(E4913,Data!T:U,2,FALSE),"")</f>
        <v/>
      </c>
    </row>
    <row r="4914" spans="3:3" x14ac:dyDescent="0.3">
      <c r="C4914" s="177" t="str">
        <f>IFERROR(VLOOKUP(E4914,Data!T:U,2,FALSE),"")</f>
        <v/>
      </c>
    </row>
    <row r="4915" spans="3:3" x14ac:dyDescent="0.3">
      <c r="C4915" s="177" t="str">
        <f>IFERROR(VLOOKUP(E4915,Data!T:U,2,FALSE),"")</f>
        <v/>
      </c>
    </row>
    <row r="4916" spans="3:3" x14ac:dyDescent="0.3">
      <c r="C4916" s="177" t="str">
        <f>IFERROR(VLOOKUP(E4916,Data!T:U,2,FALSE),"")</f>
        <v/>
      </c>
    </row>
    <row r="4917" spans="3:3" x14ac:dyDescent="0.3">
      <c r="C4917" s="177" t="str">
        <f>IFERROR(VLOOKUP(E4917,Data!T:U,2,FALSE),"")</f>
        <v/>
      </c>
    </row>
    <row r="4918" spans="3:3" x14ac:dyDescent="0.3">
      <c r="C4918" s="177" t="str">
        <f>IFERROR(VLOOKUP(E4918,Data!T:U,2,FALSE),"")</f>
        <v/>
      </c>
    </row>
    <row r="4919" spans="3:3" x14ac:dyDescent="0.3">
      <c r="C4919" s="177" t="str">
        <f>IFERROR(VLOOKUP(E4919,Data!T:U,2,FALSE),"")</f>
        <v/>
      </c>
    </row>
    <row r="4920" spans="3:3" x14ac:dyDescent="0.3">
      <c r="C4920" s="177" t="str">
        <f>IFERROR(VLOOKUP(E4920,Data!T:U,2,FALSE),"")</f>
        <v/>
      </c>
    </row>
    <row r="4921" spans="3:3" x14ac:dyDescent="0.3">
      <c r="C4921" s="177" t="str">
        <f>IFERROR(VLOOKUP(E4921,Data!T:U,2,FALSE),"")</f>
        <v/>
      </c>
    </row>
    <row r="4922" spans="3:3" x14ac:dyDescent="0.3">
      <c r="C4922" s="177" t="str">
        <f>IFERROR(VLOOKUP(E4922,Data!T:U,2,FALSE),"")</f>
        <v/>
      </c>
    </row>
    <row r="4923" spans="3:3" x14ac:dyDescent="0.3">
      <c r="C4923" s="177" t="str">
        <f>IFERROR(VLOOKUP(E4923,Data!T:U,2,FALSE),"")</f>
        <v/>
      </c>
    </row>
    <row r="4924" spans="3:3" x14ac:dyDescent="0.3">
      <c r="C4924" s="177" t="str">
        <f>IFERROR(VLOOKUP(E4924,Data!T:U,2,FALSE),"")</f>
        <v/>
      </c>
    </row>
    <row r="4925" spans="3:3" x14ac:dyDescent="0.3">
      <c r="C4925" s="177" t="str">
        <f>IFERROR(VLOOKUP(E4925,Data!T:U,2,FALSE),"")</f>
        <v/>
      </c>
    </row>
    <row r="4926" spans="3:3" x14ac:dyDescent="0.3">
      <c r="C4926" s="177" t="str">
        <f>IFERROR(VLOOKUP(E4926,Data!T:U,2,FALSE),"")</f>
        <v/>
      </c>
    </row>
    <row r="4927" spans="3:3" x14ac:dyDescent="0.3">
      <c r="C4927" s="177" t="str">
        <f>IFERROR(VLOOKUP(E4927,Data!T:U,2,FALSE),"")</f>
        <v/>
      </c>
    </row>
    <row r="4928" spans="3:3" x14ac:dyDescent="0.3">
      <c r="C4928" s="177" t="str">
        <f>IFERROR(VLOOKUP(E4928,Data!T:U,2,FALSE),"")</f>
        <v/>
      </c>
    </row>
    <row r="4929" spans="3:3" x14ac:dyDescent="0.3">
      <c r="C4929" s="177" t="str">
        <f>IFERROR(VLOOKUP(E4929,Data!T:U,2,FALSE),"")</f>
        <v/>
      </c>
    </row>
    <row r="4930" spans="3:3" x14ac:dyDescent="0.3">
      <c r="C4930" s="177" t="str">
        <f>IFERROR(VLOOKUP(E4930,Data!T:U,2,FALSE),"")</f>
        <v/>
      </c>
    </row>
    <row r="4931" spans="3:3" x14ac:dyDescent="0.3">
      <c r="C4931" s="177" t="str">
        <f>IFERROR(VLOOKUP(E4931,Data!T:U,2,FALSE),"")</f>
        <v/>
      </c>
    </row>
    <row r="4932" spans="3:3" x14ac:dyDescent="0.3">
      <c r="C4932" s="177" t="str">
        <f>IFERROR(VLOOKUP(E4932,Data!T:U,2,FALSE),"")</f>
        <v/>
      </c>
    </row>
    <row r="4933" spans="3:3" x14ac:dyDescent="0.3">
      <c r="C4933" s="177" t="str">
        <f>IFERROR(VLOOKUP(E4933,Data!T:U,2,FALSE),"")</f>
        <v/>
      </c>
    </row>
    <row r="4934" spans="3:3" x14ac:dyDescent="0.3">
      <c r="C4934" s="177" t="str">
        <f>IFERROR(VLOOKUP(E4934,Data!T:U,2,FALSE),"")</f>
        <v/>
      </c>
    </row>
    <row r="4935" spans="3:3" x14ac:dyDescent="0.3">
      <c r="C4935" s="177" t="str">
        <f>IFERROR(VLOOKUP(E4935,Data!T:U,2,FALSE),"")</f>
        <v/>
      </c>
    </row>
    <row r="4936" spans="3:3" x14ac:dyDescent="0.3">
      <c r="C4936" s="177" t="str">
        <f>IFERROR(VLOOKUP(E4936,Data!T:U,2,FALSE),"")</f>
        <v/>
      </c>
    </row>
    <row r="4937" spans="3:3" x14ac:dyDescent="0.3">
      <c r="C4937" s="177" t="str">
        <f>IFERROR(VLOOKUP(E4937,Data!T:U,2,FALSE),"")</f>
        <v/>
      </c>
    </row>
    <row r="4938" spans="3:3" x14ac:dyDescent="0.3">
      <c r="C4938" s="177" t="str">
        <f>IFERROR(VLOOKUP(E4938,Data!T:U,2,FALSE),"")</f>
        <v/>
      </c>
    </row>
    <row r="4939" spans="3:3" x14ac:dyDescent="0.3">
      <c r="C4939" s="177" t="str">
        <f>IFERROR(VLOOKUP(E4939,Data!T:U,2,FALSE),"")</f>
        <v/>
      </c>
    </row>
    <row r="4940" spans="3:3" x14ac:dyDescent="0.3">
      <c r="C4940" s="177" t="str">
        <f>IFERROR(VLOOKUP(E4940,Data!T:U,2,FALSE),"")</f>
        <v/>
      </c>
    </row>
    <row r="4941" spans="3:3" x14ac:dyDescent="0.3">
      <c r="C4941" s="177" t="str">
        <f>IFERROR(VLOOKUP(E4941,Data!T:U,2,FALSE),"")</f>
        <v/>
      </c>
    </row>
    <row r="4942" spans="3:3" x14ac:dyDescent="0.3">
      <c r="C4942" s="177" t="str">
        <f>IFERROR(VLOOKUP(E4942,Data!T:U,2,FALSE),"")</f>
        <v/>
      </c>
    </row>
    <row r="4943" spans="3:3" x14ac:dyDescent="0.3">
      <c r="C4943" s="177" t="str">
        <f>IFERROR(VLOOKUP(E4943,Data!T:U,2,FALSE),"")</f>
        <v/>
      </c>
    </row>
    <row r="4944" spans="3:3" x14ac:dyDescent="0.3">
      <c r="C4944" s="177" t="str">
        <f>IFERROR(VLOOKUP(E4944,Data!T:U,2,FALSE),"")</f>
        <v/>
      </c>
    </row>
    <row r="4945" spans="3:3" x14ac:dyDescent="0.3">
      <c r="C4945" s="177" t="str">
        <f>IFERROR(VLOOKUP(E4945,Data!T:U,2,FALSE),"")</f>
        <v/>
      </c>
    </row>
    <row r="4946" spans="3:3" x14ac:dyDescent="0.3">
      <c r="C4946" s="177" t="str">
        <f>IFERROR(VLOOKUP(E4946,Data!T:U,2,FALSE),"")</f>
        <v/>
      </c>
    </row>
    <row r="4947" spans="3:3" x14ac:dyDescent="0.3">
      <c r="C4947" s="177" t="str">
        <f>IFERROR(VLOOKUP(E4947,Data!T:U,2,FALSE),"")</f>
        <v/>
      </c>
    </row>
    <row r="4948" spans="3:3" x14ac:dyDescent="0.3">
      <c r="C4948" s="177" t="str">
        <f>IFERROR(VLOOKUP(E4948,Data!T:U,2,FALSE),"")</f>
        <v/>
      </c>
    </row>
    <row r="4949" spans="3:3" x14ac:dyDescent="0.3">
      <c r="C4949" s="177" t="str">
        <f>IFERROR(VLOOKUP(E4949,Data!T:U,2,FALSE),"")</f>
        <v/>
      </c>
    </row>
    <row r="4950" spans="3:3" x14ac:dyDescent="0.3">
      <c r="C4950" s="177" t="str">
        <f>IFERROR(VLOOKUP(E4950,Data!T:U,2,FALSE),"")</f>
        <v/>
      </c>
    </row>
    <row r="4951" spans="3:3" x14ac:dyDescent="0.3">
      <c r="C4951" s="177" t="str">
        <f>IFERROR(VLOOKUP(E4951,Data!T:U,2,FALSE),"")</f>
        <v/>
      </c>
    </row>
    <row r="4952" spans="3:3" x14ac:dyDescent="0.3">
      <c r="C4952" s="177" t="str">
        <f>IFERROR(VLOOKUP(E4952,Data!T:U,2,FALSE),"")</f>
        <v/>
      </c>
    </row>
    <row r="4953" spans="3:3" x14ac:dyDescent="0.3">
      <c r="C4953" s="177" t="str">
        <f>IFERROR(VLOOKUP(E4953,Data!T:U,2,FALSE),"")</f>
        <v/>
      </c>
    </row>
    <row r="4954" spans="3:3" x14ac:dyDescent="0.3">
      <c r="C4954" s="177" t="str">
        <f>IFERROR(VLOOKUP(E4954,Data!T:U,2,FALSE),"")</f>
        <v/>
      </c>
    </row>
    <row r="4955" spans="3:3" x14ac:dyDescent="0.3">
      <c r="C4955" s="177" t="str">
        <f>IFERROR(VLOOKUP(E4955,Data!T:U,2,FALSE),"")</f>
        <v/>
      </c>
    </row>
    <row r="4956" spans="3:3" x14ac:dyDescent="0.3">
      <c r="C4956" s="177" t="str">
        <f>IFERROR(VLOOKUP(E4956,Data!T:U,2,FALSE),"")</f>
        <v/>
      </c>
    </row>
    <row r="4957" spans="3:3" x14ac:dyDescent="0.3">
      <c r="C4957" s="177" t="str">
        <f>IFERROR(VLOOKUP(E4957,Data!T:U,2,FALSE),"")</f>
        <v/>
      </c>
    </row>
    <row r="4958" spans="3:3" x14ac:dyDescent="0.3">
      <c r="C4958" s="177" t="str">
        <f>IFERROR(VLOOKUP(E4958,Data!T:U,2,FALSE),"")</f>
        <v/>
      </c>
    </row>
    <row r="4959" spans="3:3" x14ac:dyDescent="0.3">
      <c r="C4959" s="177" t="str">
        <f>IFERROR(VLOOKUP(E4959,Data!T:U,2,FALSE),"")</f>
        <v/>
      </c>
    </row>
    <row r="4960" spans="3:3" x14ac:dyDescent="0.3">
      <c r="C4960" s="177" t="str">
        <f>IFERROR(VLOOKUP(E4960,Data!T:U,2,FALSE),"")</f>
        <v/>
      </c>
    </row>
    <row r="4961" spans="3:3" x14ac:dyDescent="0.3">
      <c r="C4961" s="177" t="str">
        <f>IFERROR(VLOOKUP(E4961,Data!T:U,2,FALSE),"")</f>
        <v/>
      </c>
    </row>
    <row r="4962" spans="3:3" x14ac:dyDescent="0.3">
      <c r="C4962" s="177" t="str">
        <f>IFERROR(VLOOKUP(E4962,Data!T:U,2,FALSE),"")</f>
        <v/>
      </c>
    </row>
    <row r="4963" spans="3:3" x14ac:dyDescent="0.3">
      <c r="C4963" s="177" t="str">
        <f>IFERROR(VLOOKUP(E4963,Data!T:U,2,FALSE),"")</f>
        <v/>
      </c>
    </row>
    <row r="4964" spans="3:3" x14ac:dyDescent="0.3">
      <c r="C4964" s="177" t="str">
        <f>IFERROR(VLOOKUP(E4964,Data!T:U,2,FALSE),"")</f>
        <v/>
      </c>
    </row>
    <row r="4965" spans="3:3" x14ac:dyDescent="0.3">
      <c r="C4965" s="177" t="str">
        <f>IFERROR(VLOOKUP(E4965,Data!T:U,2,FALSE),"")</f>
        <v/>
      </c>
    </row>
    <row r="4966" spans="3:3" x14ac:dyDescent="0.3">
      <c r="C4966" s="177" t="str">
        <f>IFERROR(VLOOKUP(E4966,Data!T:U,2,FALSE),"")</f>
        <v/>
      </c>
    </row>
    <row r="4967" spans="3:3" x14ac:dyDescent="0.3">
      <c r="C4967" s="177" t="str">
        <f>IFERROR(VLOOKUP(E4967,Data!T:U,2,FALSE),"")</f>
        <v/>
      </c>
    </row>
    <row r="4968" spans="3:3" x14ac:dyDescent="0.3">
      <c r="C4968" s="177" t="str">
        <f>IFERROR(VLOOKUP(E4968,Data!T:U,2,FALSE),"")</f>
        <v/>
      </c>
    </row>
    <row r="4969" spans="3:3" x14ac:dyDescent="0.3">
      <c r="C4969" s="177" t="str">
        <f>IFERROR(VLOOKUP(E4969,Data!T:U,2,FALSE),"")</f>
        <v/>
      </c>
    </row>
    <row r="4970" spans="3:3" x14ac:dyDescent="0.3">
      <c r="C4970" s="177" t="str">
        <f>IFERROR(VLOOKUP(E4970,Data!T:U,2,FALSE),"")</f>
        <v/>
      </c>
    </row>
    <row r="4971" spans="3:3" x14ac:dyDescent="0.3">
      <c r="C4971" s="177" t="str">
        <f>IFERROR(VLOOKUP(E4971,Data!T:U,2,FALSE),"")</f>
        <v/>
      </c>
    </row>
    <row r="4972" spans="3:3" x14ac:dyDescent="0.3">
      <c r="C4972" s="177" t="str">
        <f>IFERROR(VLOOKUP(E4972,Data!T:U,2,FALSE),"")</f>
        <v/>
      </c>
    </row>
    <row r="4973" spans="3:3" x14ac:dyDescent="0.3">
      <c r="C4973" s="177" t="str">
        <f>IFERROR(VLOOKUP(E4973,Data!T:U,2,FALSE),"")</f>
        <v/>
      </c>
    </row>
    <row r="4974" spans="3:3" x14ac:dyDescent="0.3">
      <c r="C4974" s="177" t="str">
        <f>IFERROR(VLOOKUP(E4974,Data!T:U,2,FALSE),"")</f>
        <v/>
      </c>
    </row>
    <row r="4975" spans="3:3" x14ac:dyDescent="0.3">
      <c r="C4975" s="177" t="str">
        <f>IFERROR(VLOOKUP(E4975,Data!T:U,2,FALSE),"")</f>
        <v/>
      </c>
    </row>
    <row r="4976" spans="3:3" x14ac:dyDescent="0.3">
      <c r="C4976" s="177" t="str">
        <f>IFERROR(VLOOKUP(E4976,Data!T:U,2,FALSE),"")</f>
        <v/>
      </c>
    </row>
    <row r="4977" spans="3:3" x14ac:dyDescent="0.3">
      <c r="C4977" s="177" t="str">
        <f>IFERROR(VLOOKUP(E4977,Data!T:U,2,FALSE),"")</f>
        <v/>
      </c>
    </row>
    <row r="4978" spans="3:3" x14ac:dyDescent="0.3">
      <c r="C4978" s="177" t="str">
        <f>IFERROR(VLOOKUP(E4978,Data!T:U,2,FALSE),"")</f>
        <v/>
      </c>
    </row>
    <row r="4979" spans="3:3" x14ac:dyDescent="0.3">
      <c r="C4979" s="177" t="str">
        <f>IFERROR(VLOOKUP(E4979,Data!T:U,2,FALSE),"")</f>
        <v/>
      </c>
    </row>
    <row r="4980" spans="3:3" x14ac:dyDescent="0.3">
      <c r="C4980" s="177" t="str">
        <f>IFERROR(VLOOKUP(E4980,Data!T:U,2,FALSE),"")</f>
        <v/>
      </c>
    </row>
    <row r="4981" spans="3:3" x14ac:dyDescent="0.3">
      <c r="C4981" s="177" t="str">
        <f>IFERROR(VLOOKUP(E4981,Data!T:U,2,FALSE),"")</f>
        <v/>
      </c>
    </row>
    <row r="4982" spans="3:3" x14ac:dyDescent="0.3">
      <c r="C4982" s="177" t="str">
        <f>IFERROR(VLOOKUP(E4982,Data!T:U,2,FALSE),"")</f>
        <v/>
      </c>
    </row>
    <row r="4983" spans="3:3" x14ac:dyDescent="0.3">
      <c r="C4983" s="177" t="str">
        <f>IFERROR(VLOOKUP(E4983,Data!T:U,2,FALSE),"")</f>
        <v/>
      </c>
    </row>
    <row r="4984" spans="3:3" x14ac:dyDescent="0.3">
      <c r="C4984" s="177" t="str">
        <f>IFERROR(VLOOKUP(E4984,Data!T:U,2,FALSE),"")</f>
        <v/>
      </c>
    </row>
    <row r="4985" spans="3:3" x14ac:dyDescent="0.3">
      <c r="C4985" s="177" t="str">
        <f>IFERROR(VLOOKUP(E4985,Data!T:U,2,FALSE),"")</f>
        <v/>
      </c>
    </row>
    <row r="4986" spans="3:3" x14ac:dyDescent="0.3">
      <c r="C4986" s="177" t="str">
        <f>IFERROR(VLOOKUP(E4986,Data!T:U,2,FALSE),"")</f>
        <v/>
      </c>
    </row>
    <row r="4987" spans="3:3" x14ac:dyDescent="0.3">
      <c r="C4987" s="177" t="str">
        <f>IFERROR(VLOOKUP(E4987,Data!T:U,2,FALSE),"")</f>
        <v/>
      </c>
    </row>
    <row r="4988" spans="3:3" x14ac:dyDescent="0.3">
      <c r="C4988" s="177" t="str">
        <f>IFERROR(VLOOKUP(E4988,Data!T:U,2,FALSE),"")</f>
        <v/>
      </c>
    </row>
    <row r="4989" spans="3:3" x14ac:dyDescent="0.3">
      <c r="C4989" s="177" t="str">
        <f>IFERROR(VLOOKUP(E4989,Data!T:U,2,FALSE),"")</f>
        <v/>
      </c>
    </row>
    <row r="4990" spans="3:3" x14ac:dyDescent="0.3">
      <c r="C4990" s="177" t="str">
        <f>IFERROR(VLOOKUP(E4990,Data!T:U,2,FALSE),"")</f>
        <v/>
      </c>
    </row>
    <row r="4991" spans="3:3" x14ac:dyDescent="0.3">
      <c r="C4991" s="177" t="str">
        <f>IFERROR(VLOOKUP(E4991,Data!T:U,2,FALSE),"")</f>
        <v/>
      </c>
    </row>
    <row r="4992" spans="3:3" x14ac:dyDescent="0.3">
      <c r="C4992" s="177" t="str">
        <f>IFERROR(VLOOKUP(E4992,Data!T:U,2,FALSE),"")</f>
        <v/>
      </c>
    </row>
    <row r="4993" spans="3:3" x14ac:dyDescent="0.3">
      <c r="C4993" s="177" t="str">
        <f>IFERROR(VLOOKUP(E4993,Data!T:U,2,FALSE),"")</f>
        <v/>
      </c>
    </row>
    <row r="4994" spans="3:3" x14ac:dyDescent="0.3">
      <c r="C4994" s="177" t="str">
        <f>IFERROR(VLOOKUP(E4994,Data!T:U,2,FALSE),"")</f>
        <v/>
      </c>
    </row>
    <row r="4995" spans="3:3" x14ac:dyDescent="0.3">
      <c r="C4995" s="177" t="str">
        <f>IFERROR(VLOOKUP(E4995,Data!T:U,2,FALSE),"")</f>
        <v/>
      </c>
    </row>
    <row r="4996" spans="3:3" x14ac:dyDescent="0.3">
      <c r="C4996" s="177" t="str">
        <f>IFERROR(VLOOKUP(E4996,Data!T:U,2,FALSE),"")</f>
        <v/>
      </c>
    </row>
    <row r="4997" spans="3:3" x14ac:dyDescent="0.3">
      <c r="C4997" s="177" t="str">
        <f>IFERROR(VLOOKUP(E4997,Data!T:U,2,FALSE),"")</f>
        <v/>
      </c>
    </row>
    <row r="4998" spans="3:3" x14ac:dyDescent="0.3">
      <c r="C4998" s="177" t="str">
        <f>IFERROR(VLOOKUP(E4998,Data!T:U,2,FALSE),"")</f>
        <v/>
      </c>
    </row>
    <row r="4999" spans="3:3" x14ac:dyDescent="0.3">
      <c r="C4999" s="177" t="str">
        <f>IFERROR(VLOOKUP(E4999,Data!T:U,2,FALSE),"")</f>
        <v/>
      </c>
    </row>
    <row r="5000" spans="3:3" x14ac:dyDescent="0.3">
      <c r="C5000" s="177" t="str">
        <f>IFERROR(VLOOKUP(E5000,Data!T:U,2,FALSE),"")</f>
        <v/>
      </c>
    </row>
    <row r="5001" spans="3:3" x14ac:dyDescent="0.3">
      <c r="C5001" s="177" t="str">
        <f>IFERROR(VLOOKUP(E5001,Data!T:U,2,FALSE),"")</f>
        <v/>
      </c>
    </row>
    <row r="5002" spans="3:3" x14ac:dyDescent="0.3">
      <c r="C5002" s="177" t="str">
        <f>IFERROR(VLOOKUP(E5002,Data!T:U,2,FALSE),"")</f>
        <v/>
      </c>
    </row>
    <row r="5003" spans="3:3" x14ac:dyDescent="0.3">
      <c r="C5003" s="177" t="str">
        <f>IFERROR(VLOOKUP(E5003,Data!T:U,2,FALSE),"")</f>
        <v/>
      </c>
    </row>
    <row r="5004" spans="3:3" x14ac:dyDescent="0.3">
      <c r="C5004" s="177" t="str">
        <f>IFERROR(VLOOKUP(E5004,Data!T:U,2,FALSE),"")</f>
        <v/>
      </c>
    </row>
    <row r="5005" spans="3:3" x14ac:dyDescent="0.3">
      <c r="C5005" s="177" t="str">
        <f>IFERROR(VLOOKUP(E5005,Data!T:U,2,FALSE),"")</f>
        <v/>
      </c>
    </row>
    <row r="5006" spans="3:3" x14ac:dyDescent="0.3">
      <c r="C5006" s="177" t="str">
        <f>IFERROR(VLOOKUP(E5006,Data!T:U,2,FALSE),"")</f>
        <v/>
      </c>
    </row>
    <row r="5007" spans="3:3" x14ac:dyDescent="0.3">
      <c r="C5007" s="177" t="str">
        <f>IFERROR(VLOOKUP(E5007,Data!T:U,2,FALSE),"")</f>
        <v/>
      </c>
    </row>
    <row r="5008" spans="3:3" x14ac:dyDescent="0.3">
      <c r="C5008" s="177" t="str">
        <f>IFERROR(VLOOKUP(E5008,Data!T:U,2,FALSE),"")</f>
        <v/>
      </c>
    </row>
    <row r="5009" spans="3:3" x14ac:dyDescent="0.3">
      <c r="C5009" s="177" t="str">
        <f>IFERROR(VLOOKUP(E5009,Data!T:U,2,FALSE),"")</f>
        <v/>
      </c>
    </row>
    <row r="5010" spans="3:3" x14ac:dyDescent="0.3">
      <c r="C5010" s="177" t="str">
        <f>IFERROR(VLOOKUP(E5010,Data!T:U,2,FALSE),"")</f>
        <v/>
      </c>
    </row>
    <row r="5011" spans="3:3" x14ac:dyDescent="0.3">
      <c r="C5011" s="177" t="str">
        <f>IFERROR(VLOOKUP(E5011,Data!T:U,2,FALSE),"")</f>
        <v/>
      </c>
    </row>
    <row r="5012" spans="3:3" x14ac:dyDescent="0.3">
      <c r="C5012" s="177" t="str">
        <f>IFERROR(VLOOKUP(E5012,Data!T:U,2,FALSE),"")</f>
        <v/>
      </c>
    </row>
    <row r="5013" spans="3:3" x14ac:dyDescent="0.3">
      <c r="C5013" s="177" t="str">
        <f>IFERROR(VLOOKUP(E5013,Data!T:U,2,FALSE),"")</f>
        <v/>
      </c>
    </row>
    <row r="5014" spans="3:3" x14ac:dyDescent="0.3">
      <c r="C5014" s="177" t="str">
        <f>IFERROR(VLOOKUP(E5014,Data!T:U,2,FALSE),"")</f>
        <v/>
      </c>
    </row>
    <row r="5015" spans="3:3" x14ac:dyDescent="0.3">
      <c r="C5015" s="177" t="str">
        <f>IFERROR(VLOOKUP(E5015,Data!T:U,2,FALSE),"")</f>
        <v/>
      </c>
    </row>
    <row r="5016" spans="3:3" x14ac:dyDescent="0.3">
      <c r="C5016" s="177" t="str">
        <f>IFERROR(VLOOKUP(E5016,Data!T:U,2,FALSE),"")</f>
        <v/>
      </c>
    </row>
    <row r="5017" spans="3:3" x14ac:dyDescent="0.3">
      <c r="C5017" s="177" t="str">
        <f>IFERROR(VLOOKUP(E5017,Data!T:U,2,FALSE),"")</f>
        <v/>
      </c>
    </row>
    <row r="5018" spans="3:3" x14ac:dyDescent="0.3">
      <c r="C5018" s="177" t="str">
        <f>IFERROR(VLOOKUP(E5018,Data!T:U,2,FALSE),"")</f>
        <v/>
      </c>
    </row>
    <row r="5019" spans="3:3" x14ac:dyDescent="0.3">
      <c r="C5019" s="177" t="str">
        <f>IFERROR(VLOOKUP(E5019,Data!T:U,2,FALSE),"")</f>
        <v/>
      </c>
    </row>
    <row r="5020" spans="3:3" x14ac:dyDescent="0.3">
      <c r="C5020" s="177" t="str">
        <f>IFERROR(VLOOKUP(E5020,Data!T:U,2,FALSE),"")</f>
        <v/>
      </c>
    </row>
    <row r="5021" spans="3:3" x14ac:dyDescent="0.3">
      <c r="C5021" s="177" t="str">
        <f>IFERROR(VLOOKUP(E5021,Data!T:U,2,FALSE),"")</f>
        <v/>
      </c>
    </row>
    <row r="5022" spans="3:3" x14ac:dyDescent="0.3">
      <c r="C5022" s="177" t="str">
        <f>IFERROR(VLOOKUP(E5022,Data!T:U,2,FALSE),"")</f>
        <v/>
      </c>
    </row>
    <row r="5023" spans="3:3" x14ac:dyDescent="0.3">
      <c r="C5023" s="177" t="str">
        <f>IFERROR(VLOOKUP(E5023,Data!T:U,2,FALSE),"")</f>
        <v/>
      </c>
    </row>
    <row r="5024" spans="3:3" x14ac:dyDescent="0.3">
      <c r="C5024" s="177" t="str">
        <f>IFERROR(VLOOKUP(E5024,Data!T:U,2,FALSE),"")</f>
        <v/>
      </c>
    </row>
    <row r="5025" spans="3:3" x14ac:dyDescent="0.3">
      <c r="C5025" s="177" t="str">
        <f>IFERROR(VLOOKUP(E5025,Data!T:U,2,FALSE),"")</f>
        <v/>
      </c>
    </row>
    <row r="5026" spans="3:3" x14ac:dyDescent="0.3">
      <c r="C5026" s="177" t="str">
        <f>IFERROR(VLOOKUP(E5026,Data!T:U,2,FALSE),"")</f>
        <v/>
      </c>
    </row>
    <row r="5027" spans="3:3" x14ac:dyDescent="0.3">
      <c r="C5027" s="177" t="str">
        <f>IFERROR(VLOOKUP(E5027,Data!T:U,2,FALSE),"")</f>
        <v/>
      </c>
    </row>
    <row r="5028" spans="3:3" x14ac:dyDescent="0.3">
      <c r="C5028" s="177" t="str">
        <f>IFERROR(VLOOKUP(E5028,Data!T:U,2,FALSE),"")</f>
        <v/>
      </c>
    </row>
    <row r="5029" spans="3:3" x14ac:dyDescent="0.3">
      <c r="C5029" s="177" t="str">
        <f>IFERROR(VLOOKUP(E5029,Data!T:U,2,FALSE),"")</f>
        <v/>
      </c>
    </row>
    <row r="5030" spans="3:3" x14ac:dyDescent="0.3">
      <c r="C5030" s="177" t="str">
        <f>IFERROR(VLOOKUP(E5030,Data!T:U,2,FALSE),"")</f>
        <v/>
      </c>
    </row>
    <row r="5031" spans="3:3" x14ac:dyDescent="0.3">
      <c r="C5031" s="177" t="str">
        <f>IFERROR(VLOOKUP(E5031,Data!T:U,2,FALSE),"")</f>
        <v/>
      </c>
    </row>
    <row r="5032" spans="3:3" x14ac:dyDescent="0.3">
      <c r="C5032" s="177" t="str">
        <f>IFERROR(VLOOKUP(E5032,Data!T:U,2,FALSE),"")</f>
        <v/>
      </c>
    </row>
    <row r="5033" spans="3:3" x14ac:dyDescent="0.3">
      <c r="C5033" s="177" t="str">
        <f>IFERROR(VLOOKUP(E5033,Data!T:U,2,FALSE),"")</f>
        <v/>
      </c>
    </row>
    <row r="5034" spans="3:3" x14ac:dyDescent="0.3">
      <c r="C5034" s="177" t="str">
        <f>IFERROR(VLOOKUP(E5034,Data!T:U,2,FALSE),"")</f>
        <v/>
      </c>
    </row>
    <row r="5035" spans="3:3" x14ac:dyDescent="0.3">
      <c r="C5035" s="177" t="str">
        <f>IFERROR(VLOOKUP(E5035,Data!T:U,2,FALSE),"")</f>
        <v/>
      </c>
    </row>
    <row r="5036" spans="3:3" x14ac:dyDescent="0.3">
      <c r="C5036" s="177" t="str">
        <f>IFERROR(VLOOKUP(E5036,Data!T:U,2,FALSE),"")</f>
        <v/>
      </c>
    </row>
    <row r="5037" spans="3:3" x14ac:dyDescent="0.3">
      <c r="C5037" s="177" t="str">
        <f>IFERROR(VLOOKUP(E5037,Data!T:U,2,FALSE),"")</f>
        <v/>
      </c>
    </row>
    <row r="5038" spans="3:3" x14ac:dyDescent="0.3">
      <c r="C5038" s="177" t="str">
        <f>IFERROR(VLOOKUP(E5038,Data!T:U,2,FALSE),"")</f>
        <v/>
      </c>
    </row>
    <row r="5039" spans="3:3" x14ac:dyDescent="0.3">
      <c r="C5039" s="177" t="str">
        <f>IFERROR(VLOOKUP(E5039,Data!T:U,2,FALSE),"")</f>
        <v/>
      </c>
    </row>
    <row r="5040" spans="3:3" x14ac:dyDescent="0.3">
      <c r="C5040" s="177" t="str">
        <f>IFERROR(VLOOKUP(E5040,Data!T:U,2,FALSE),"")</f>
        <v/>
      </c>
    </row>
    <row r="5041" spans="3:3" x14ac:dyDescent="0.3">
      <c r="C5041" s="177" t="str">
        <f>IFERROR(VLOOKUP(E5041,Data!T:U,2,FALSE),"")</f>
        <v/>
      </c>
    </row>
    <row r="5042" spans="3:3" x14ac:dyDescent="0.3">
      <c r="C5042" s="177" t="str">
        <f>IFERROR(VLOOKUP(E5042,Data!T:U,2,FALSE),"")</f>
        <v/>
      </c>
    </row>
    <row r="5043" spans="3:3" x14ac:dyDescent="0.3">
      <c r="C5043" s="177" t="str">
        <f>IFERROR(VLOOKUP(E5043,Data!T:U,2,FALSE),"")</f>
        <v/>
      </c>
    </row>
    <row r="5044" spans="3:3" x14ac:dyDescent="0.3">
      <c r="C5044" s="177" t="str">
        <f>IFERROR(VLOOKUP(E5044,Data!T:U,2,FALSE),"")</f>
        <v/>
      </c>
    </row>
    <row r="5045" spans="3:3" x14ac:dyDescent="0.3">
      <c r="C5045" s="177" t="str">
        <f>IFERROR(VLOOKUP(E5045,Data!T:U,2,FALSE),"")</f>
        <v/>
      </c>
    </row>
    <row r="5046" spans="3:3" x14ac:dyDescent="0.3">
      <c r="C5046" s="177" t="str">
        <f>IFERROR(VLOOKUP(E5046,Data!T:U,2,FALSE),"")</f>
        <v/>
      </c>
    </row>
    <row r="5047" spans="3:3" x14ac:dyDescent="0.3">
      <c r="C5047" s="177" t="str">
        <f>IFERROR(VLOOKUP(E5047,Data!T:U,2,FALSE),"")</f>
        <v/>
      </c>
    </row>
    <row r="5048" spans="3:3" x14ac:dyDescent="0.3">
      <c r="C5048" s="177" t="str">
        <f>IFERROR(VLOOKUP(E5048,Data!T:U,2,FALSE),"")</f>
        <v/>
      </c>
    </row>
    <row r="5049" spans="3:3" x14ac:dyDescent="0.3">
      <c r="C5049" s="177" t="str">
        <f>IFERROR(VLOOKUP(E5049,Data!T:U,2,FALSE),"")</f>
        <v/>
      </c>
    </row>
    <row r="5050" spans="3:3" x14ac:dyDescent="0.3">
      <c r="C5050" s="177" t="str">
        <f>IFERROR(VLOOKUP(E5050,Data!T:U,2,FALSE),"")</f>
        <v/>
      </c>
    </row>
    <row r="5051" spans="3:3" x14ac:dyDescent="0.3">
      <c r="C5051" s="177" t="str">
        <f>IFERROR(VLOOKUP(E5051,Data!T:U,2,FALSE),"")</f>
        <v/>
      </c>
    </row>
    <row r="5052" spans="3:3" x14ac:dyDescent="0.3">
      <c r="C5052" s="177" t="str">
        <f>IFERROR(VLOOKUP(E5052,Data!T:U,2,FALSE),"")</f>
        <v/>
      </c>
    </row>
    <row r="5053" spans="3:3" x14ac:dyDescent="0.3">
      <c r="C5053" s="177" t="str">
        <f>IFERROR(VLOOKUP(E5053,Data!T:U,2,FALSE),"")</f>
        <v/>
      </c>
    </row>
    <row r="5054" spans="3:3" x14ac:dyDescent="0.3">
      <c r="C5054" s="177" t="str">
        <f>IFERROR(VLOOKUP(E5054,Data!T:U,2,FALSE),"")</f>
        <v/>
      </c>
    </row>
    <row r="5055" spans="3:3" x14ac:dyDescent="0.3">
      <c r="C5055" s="177" t="str">
        <f>IFERROR(VLOOKUP(E5055,Data!T:U,2,FALSE),"")</f>
        <v/>
      </c>
    </row>
    <row r="5056" spans="3:3" x14ac:dyDescent="0.3">
      <c r="C5056" s="177" t="str">
        <f>IFERROR(VLOOKUP(E5056,Data!T:U,2,FALSE),"")</f>
        <v/>
      </c>
    </row>
    <row r="5057" spans="3:3" x14ac:dyDescent="0.3">
      <c r="C5057" s="177" t="str">
        <f>IFERROR(VLOOKUP(E5057,Data!T:U,2,FALSE),"")</f>
        <v/>
      </c>
    </row>
    <row r="5058" spans="3:3" x14ac:dyDescent="0.3">
      <c r="C5058" s="177" t="str">
        <f>IFERROR(VLOOKUP(E5058,Data!T:U,2,FALSE),"")</f>
        <v/>
      </c>
    </row>
    <row r="5059" spans="3:3" x14ac:dyDescent="0.3">
      <c r="C5059" s="177" t="str">
        <f>IFERROR(VLOOKUP(E5059,Data!T:U,2,FALSE),"")</f>
        <v/>
      </c>
    </row>
    <row r="5060" spans="3:3" x14ac:dyDescent="0.3">
      <c r="C5060" s="177" t="str">
        <f>IFERROR(VLOOKUP(E5060,Data!T:U,2,FALSE),"")</f>
        <v/>
      </c>
    </row>
    <row r="5061" spans="3:3" x14ac:dyDescent="0.3">
      <c r="C5061" s="177" t="str">
        <f>IFERROR(VLOOKUP(E5061,Data!T:U,2,FALSE),"")</f>
        <v/>
      </c>
    </row>
    <row r="5062" spans="3:3" x14ac:dyDescent="0.3">
      <c r="C5062" s="177" t="str">
        <f>IFERROR(VLOOKUP(E5062,Data!T:U,2,FALSE),"")</f>
        <v/>
      </c>
    </row>
    <row r="5063" spans="3:3" x14ac:dyDescent="0.3">
      <c r="C5063" s="177" t="str">
        <f>IFERROR(VLOOKUP(E5063,Data!T:U,2,FALSE),"")</f>
        <v/>
      </c>
    </row>
    <row r="5064" spans="3:3" x14ac:dyDescent="0.3">
      <c r="C5064" s="177" t="str">
        <f>IFERROR(VLOOKUP(E5064,Data!T:U,2,FALSE),"")</f>
        <v/>
      </c>
    </row>
    <row r="5065" spans="3:3" x14ac:dyDescent="0.3">
      <c r="C5065" s="177" t="str">
        <f>IFERROR(VLOOKUP(E5065,Data!T:U,2,FALSE),"")</f>
        <v/>
      </c>
    </row>
    <row r="5066" spans="3:3" x14ac:dyDescent="0.3">
      <c r="C5066" s="177" t="str">
        <f>IFERROR(VLOOKUP(E5066,Data!T:U,2,FALSE),"")</f>
        <v/>
      </c>
    </row>
    <row r="5067" spans="3:3" x14ac:dyDescent="0.3">
      <c r="C5067" s="177" t="str">
        <f>IFERROR(VLOOKUP(E5067,Data!T:U,2,FALSE),"")</f>
        <v/>
      </c>
    </row>
    <row r="5068" spans="3:3" x14ac:dyDescent="0.3">
      <c r="C5068" s="177" t="str">
        <f>IFERROR(VLOOKUP(E5068,Data!T:U,2,FALSE),"")</f>
        <v/>
      </c>
    </row>
    <row r="5069" spans="3:3" x14ac:dyDescent="0.3">
      <c r="C5069" s="177" t="str">
        <f>IFERROR(VLOOKUP(E5069,Data!T:U,2,FALSE),"")</f>
        <v/>
      </c>
    </row>
    <row r="5070" spans="3:3" x14ac:dyDescent="0.3">
      <c r="C5070" s="177" t="str">
        <f>IFERROR(VLOOKUP(E5070,Data!T:U,2,FALSE),"")</f>
        <v/>
      </c>
    </row>
    <row r="5071" spans="3:3" x14ac:dyDescent="0.3">
      <c r="C5071" s="177" t="str">
        <f>IFERROR(VLOOKUP(E5071,Data!T:U,2,FALSE),"")</f>
        <v/>
      </c>
    </row>
    <row r="5072" spans="3:3" x14ac:dyDescent="0.3">
      <c r="C5072" s="177" t="str">
        <f>IFERROR(VLOOKUP(E5072,Data!T:U,2,FALSE),"")</f>
        <v/>
      </c>
    </row>
    <row r="5073" spans="3:3" x14ac:dyDescent="0.3">
      <c r="C5073" s="177" t="str">
        <f>IFERROR(VLOOKUP(E5073,Data!T:U,2,FALSE),"")</f>
        <v/>
      </c>
    </row>
    <row r="5074" spans="3:3" x14ac:dyDescent="0.3">
      <c r="C5074" s="177" t="str">
        <f>IFERROR(VLOOKUP(E5074,Data!T:U,2,FALSE),"")</f>
        <v/>
      </c>
    </row>
    <row r="5075" spans="3:3" x14ac:dyDescent="0.3">
      <c r="C5075" s="177" t="str">
        <f>IFERROR(VLOOKUP(E5075,Data!T:U,2,FALSE),"")</f>
        <v/>
      </c>
    </row>
    <row r="5076" spans="3:3" x14ac:dyDescent="0.3">
      <c r="C5076" s="177" t="str">
        <f>IFERROR(VLOOKUP(E5076,Data!T:U,2,FALSE),"")</f>
        <v/>
      </c>
    </row>
    <row r="5077" spans="3:3" x14ac:dyDescent="0.3">
      <c r="C5077" s="177" t="str">
        <f>IFERROR(VLOOKUP(E5077,Data!T:U,2,FALSE),"")</f>
        <v/>
      </c>
    </row>
    <row r="5078" spans="3:3" x14ac:dyDescent="0.3">
      <c r="C5078" s="177" t="str">
        <f>IFERROR(VLOOKUP(E5078,Data!T:U,2,FALSE),"")</f>
        <v/>
      </c>
    </row>
    <row r="5079" spans="3:3" x14ac:dyDescent="0.3">
      <c r="C5079" s="177" t="str">
        <f>IFERROR(VLOOKUP(E5079,Data!T:U,2,FALSE),"")</f>
        <v/>
      </c>
    </row>
    <row r="5080" spans="3:3" x14ac:dyDescent="0.3">
      <c r="C5080" s="177" t="str">
        <f>IFERROR(VLOOKUP(E5080,Data!T:U,2,FALSE),"")</f>
        <v/>
      </c>
    </row>
    <row r="5081" spans="3:3" x14ac:dyDescent="0.3">
      <c r="C5081" s="177" t="str">
        <f>IFERROR(VLOOKUP(E5081,Data!T:U,2,FALSE),"")</f>
        <v/>
      </c>
    </row>
    <row r="5082" spans="3:3" x14ac:dyDescent="0.3">
      <c r="C5082" s="177" t="str">
        <f>IFERROR(VLOOKUP(E5082,Data!T:U,2,FALSE),"")</f>
        <v/>
      </c>
    </row>
    <row r="5083" spans="3:3" x14ac:dyDescent="0.3">
      <c r="C5083" s="177" t="str">
        <f>IFERROR(VLOOKUP(E5083,Data!T:U,2,FALSE),"")</f>
        <v/>
      </c>
    </row>
    <row r="5084" spans="3:3" x14ac:dyDescent="0.3">
      <c r="C5084" s="177" t="str">
        <f>IFERROR(VLOOKUP(E5084,Data!T:U,2,FALSE),"")</f>
        <v/>
      </c>
    </row>
    <row r="5085" spans="3:3" x14ac:dyDescent="0.3">
      <c r="C5085" s="177" t="str">
        <f>IFERROR(VLOOKUP(E5085,Data!T:U,2,FALSE),"")</f>
        <v/>
      </c>
    </row>
    <row r="5086" spans="3:3" x14ac:dyDescent="0.3">
      <c r="C5086" s="177" t="str">
        <f>IFERROR(VLOOKUP(E5086,Data!T:U,2,FALSE),"")</f>
        <v/>
      </c>
    </row>
    <row r="5087" spans="3:3" x14ac:dyDescent="0.3">
      <c r="C5087" s="177" t="str">
        <f>IFERROR(VLOOKUP(E5087,Data!T:U,2,FALSE),"")</f>
        <v/>
      </c>
    </row>
    <row r="5088" spans="3:3" x14ac:dyDescent="0.3">
      <c r="C5088" s="177" t="str">
        <f>IFERROR(VLOOKUP(E5088,Data!T:U,2,FALSE),"")</f>
        <v/>
      </c>
    </row>
    <row r="5089" spans="3:3" x14ac:dyDescent="0.3">
      <c r="C5089" s="177" t="str">
        <f>IFERROR(VLOOKUP(E5089,Data!T:U,2,FALSE),"")</f>
        <v/>
      </c>
    </row>
    <row r="5090" spans="3:3" x14ac:dyDescent="0.3">
      <c r="C5090" s="177" t="str">
        <f>IFERROR(VLOOKUP(E5090,Data!T:U,2,FALSE),"")</f>
        <v/>
      </c>
    </row>
    <row r="5091" spans="3:3" x14ac:dyDescent="0.3">
      <c r="C5091" s="177" t="str">
        <f>IFERROR(VLOOKUP(E5091,Data!T:U,2,FALSE),"")</f>
        <v/>
      </c>
    </row>
    <row r="5092" spans="3:3" x14ac:dyDescent="0.3">
      <c r="C5092" s="177" t="str">
        <f>IFERROR(VLOOKUP(E5092,Data!T:U,2,FALSE),"")</f>
        <v/>
      </c>
    </row>
    <row r="5093" spans="3:3" x14ac:dyDescent="0.3">
      <c r="C5093" s="177" t="str">
        <f>IFERROR(VLOOKUP(E5093,Data!T:U,2,FALSE),"")</f>
        <v/>
      </c>
    </row>
    <row r="5094" spans="3:3" x14ac:dyDescent="0.3">
      <c r="C5094" s="177" t="str">
        <f>IFERROR(VLOOKUP(E5094,Data!T:U,2,FALSE),"")</f>
        <v/>
      </c>
    </row>
    <row r="5095" spans="3:3" x14ac:dyDescent="0.3">
      <c r="C5095" s="177" t="str">
        <f>IFERROR(VLOOKUP(E5095,Data!T:U,2,FALSE),"")</f>
        <v/>
      </c>
    </row>
    <row r="5096" spans="3:3" x14ac:dyDescent="0.3">
      <c r="C5096" s="177" t="str">
        <f>IFERROR(VLOOKUP(E5096,Data!T:U,2,FALSE),"")</f>
        <v/>
      </c>
    </row>
    <row r="5097" spans="3:3" x14ac:dyDescent="0.3">
      <c r="C5097" s="177" t="str">
        <f>IFERROR(VLOOKUP(E5097,Data!T:U,2,FALSE),"")</f>
        <v/>
      </c>
    </row>
    <row r="5098" spans="3:3" x14ac:dyDescent="0.3">
      <c r="C5098" s="177" t="str">
        <f>IFERROR(VLOOKUP(E5098,Data!T:U,2,FALSE),"")</f>
        <v/>
      </c>
    </row>
    <row r="5099" spans="3:3" x14ac:dyDescent="0.3">
      <c r="C5099" s="177" t="str">
        <f>IFERROR(VLOOKUP(E5099,Data!T:U,2,FALSE),"")</f>
        <v/>
      </c>
    </row>
    <row r="5100" spans="3:3" x14ac:dyDescent="0.3">
      <c r="C5100" s="177" t="str">
        <f>IFERROR(VLOOKUP(E5100,Data!T:U,2,FALSE),"")</f>
        <v/>
      </c>
    </row>
    <row r="5101" spans="3:3" x14ac:dyDescent="0.3">
      <c r="C5101" s="177" t="str">
        <f>IFERROR(VLOOKUP(E5101,Data!T:U,2,FALSE),"")</f>
        <v/>
      </c>
    </row>
    <row r="5102" spans="3:3" x14ac:dyDescent="0.3">
      <c r="C5102" s="177" t="str">
        <f>IFERROR(VLOOKUP(E5102,Data!T:U,2,FALSE),"")</f>
        <v/>
      </c>
    </row>
    <row r="5103" spans="3:3" x14ac:dyDescent="0.3">
      <c r="C5103" s="177" t="str">
        <f>IFERROR(VLOOKUP(E5103,Data!T:U,2,FALSE),"")</f>
        <v/>
      </c>
    </row>
    <row r="5104" spans="3:3" x14ac:dyDescent="0.3">
      <c r="C5104" s="177" t="str">
        <f>IFERROR(VLOOKUP(E5104,Data!T:U,2,FALSE),"")</f>
        <v/>
      </c>
    </row>
    <row r="5105" spans="3:3" x14ac:dyDescent="0.3">
      <c r="C5105" s="177" t="str">
        <f>IFERROR(VLOOKUP(E5105,Data!T:U,2,FALSE),"")</f>
        <v/>
      </c>
    </row>
    <row r="5106" spans="3:3" x14ac:dyDescent="0.3">
      <c r="C5106" s="177" t="str">
        <f>IFERROR(VLOOKUP(E5106,Data!T:U,2,FALSE),"")</f>
        <v/>
      </c>
    </row>
    <row r="5107" spans="3:3" x14ac:dyDescent="0.3">
      <c r="C5107" s="177" t="str">
        <f>IFERROR(VLOOKUP(E5107,Data!T:U,2,FALSE),"")</f>
        <v/>
      </c>
    </row>
    <row r="5108" spans="3:3" x14ac:dyDescent="0.3">
      <c r="C5108" s="177" t="str">
        <f>IFERROR(VLOOKUP(E5108,Data!T:U,2,FALSE),"")</f>
        <v/>
      </c>
    </row>
    <row r="5109" spans="3:3" x14ac:dyDescent="0.3">
      <c r="C5109" s="177" t="str">
        <f>IFERROR(VLOOKUP(E5109,Data!T:U,2,FALSE),"")</f>
        <v/>
      </c>
    </row>
    <row r="5110" spans="3:3" x14ac:dyDescent="0.3">
      <c r="C5110" s="177" t="str">
        <f>IFERROR(VLOOKUP(E5110,Data!T:U,2,FALSE),"")</f>
        <v/>
      </c>
    </row>
    <row r="5111" spans="3:3" x14ac:dyDescent="0.3">
      <c r="C5111" s="177" t="str">
        <f>IFERROR(VLOOKUP(E5111,Data!T:U,2,FALSE),"")</f>
        <v/>
      </c>
    </row>
    <row r="5112" spans="3:3" x14ac:dyDescent="0.3">
      <c r="C5112" s="177" t="str">
        <f>IFERROR(VLOOKUP(E5112,Data!T:U,2,FALSE),"")</f>
        <v/>
      </c>
    </row>
    <row r="5113" spans="3:3" x14ac:dyDescent="0.3">
      <c r="C5113" s="177" t="str">
        <f>IFERROR(VLOOKUP(E5113,Data!T:U,2,FALSE),"")</f>
        <v/>
      </c>
    </row>
    <row r="5114" spans="3:3" x14ac:dyDescent="0.3">
      <c r="C5114" s="177" t="str">
        <f>IFERROR(VLOOKUP(E5114,Data!T:U,2,FALSE),"")</f>
        <v/>
      </c>
    </row>
    <row r="5115" spans="3:3" x14ac:dyDescent="0.3">
      <c r="C5115" s="177" t="str">
        <f>IFERROR(VLOOKUP(E5115,Data!T:U,2,FALSE),"")</f>
        <v/>
      </c>
    </row>
    <row r="5116" spans="3:3" x14ac:dyDescent="0.3">
      <c r="C5116" s="177" t="str">
        <f>IFERROR(VLOOKUP(E5116,Data!T:U,2,FALSE),"")</f>
        <v/>
      </c>
    </row>
    <row r="5117" spans="3:3" x14ac:dyDescent="0.3">
      <c r="C5117" s="177" t="str">
        <f>IFERROR(VLOOKUP(E5117,Data!T:U,2,FALSE),"")</f>
        <v/>
      </c>
    </row>
    <row r="5118" spans="3:3" x14ac:dyDescent="0.3">
      <c r="C5118" s="177" t="str">
        <f>IFERROR(VLOOKUP(E5118,Data!T:U,2,FALSE),"")</f>
        <v/>
      </c>
    </row>
    <row r="5119" spans="3:3" x14ac:dyDescent="0.3">
      <c r="C5119" s="177" t="str">
        <f>IFERROR(VLOOKUP(E5119,Data!T:U,2,FALSE),"")</f>
        <v/>
      </c>
    </row>
    <row r="5120" spans="3:3" x14ac:dyDescent="0.3">
      <c r="C5120" s="177" t="str">
        <f>IFERROR(VLOOKUP(E5120,Data!T:U,2,FALSE),"")</f>
        <v/>
      </c>
    </row>
    <row r="5121" spans="3:3" x14ac:dyDescent="0.3">
      <c r="C5121" s="177" t="str">
        <f>IFERROR(VLOOKUP(E5121,Data!T:U,2,FALSE),"")</f>
        <v/>
      </c>
    </row>
    <row r="5122" spans="3:3" x14ac:dyDescent="0.3">
      <c r="C5122" s="177" t="str">
        <f>IFERROR(VLOOKUP(E5122,Data!T:U,2,FALSE),"")</f>
        <v/>
      </c>
    </row>
    <row r="5123" spans="3:3" x14ac:dyDescent="0.3">
      <c r="C5123" s="177" t="str">
        <f>IFERROR(VLOOKUP(E5123,Data!T:U,2,FALSE),"")</f>
        <v/>
      </c>
    </row>
    <row r="5124" spans="3:3" x14ac:dyDescent="0.3">
      <c r="C5124" s="177" t="str">
        <f>IFERROR(VLOOKUP(E5124,Data!T:U,2,FALSE),"")</f>
        <v/>
      </c>
    </row>
    <row r="5125" spans="3:3" x14ac:dyDescent="0.3">
      <c r="C5125" s="177" t="str">
        <f>IFERROR(VLOOKUP(E5125,Data!T:U,2,FALSE),"")</f>
        <v/>
      </c>
    </row>
    <row r="5126" spans="3:3" x14ac:dyDescent="0.3">
      <c r="C5126" s="177" t="str">
        <f>IFERROR(VLOOKUP(E5126,Data!T:U,2,FALSE),"")</f>
        <v/>
      </c>
    </row>
    <row r="5127" spans="3:3" x14ac:dyDescent="0.3">
      <c r="C5127" s="177" t="str">
        <f>IFERROR(VLOOKUP(E5127,Data!T:U,2,FALSE),"")</f>
        <v/>
      </c>
    </row>
    <row r="5128" spans="3:3" x14ac:dyDescent="0.3">
      <c r="C5128" s="177" t="str">
        <f>IFERROR(VLOOKUP(E5128,Data!T:U,2,FALSE),"")</f>
        <v/>
      </c>
    </row>
    <row r="5129" spans="3:3" x14ac:dyDescent="0.3">
      <c r="C5129" s="177" t="str">
        <f>IFERROR(VLOOKUP(E5129,Data!T:U,2,FALSE),"")</f>
        <v/>
      </c>
    </row>
    <row r="5130" spans="3:3" x14ac:dyDescent="0.3">
      <c r="C5130" s="177" t="str">
        <f>IFERROR(VLOOKUP(E5130,Data!T:U,2,FALSE),"")</f>
        <v/>
      </c>
    </row>
    <row r="5131" spans="3:3" x14ac:dyDescent="0.3">
      <c r="C5131" s="177" t="str">
        <f>IFERROR(VLOOKUP(E5131,Data!T:U,2,FALSE),"")</f>
        <v/>
      </c>
    </row>
    <row r="5132" spans="3:3" x14ac:dyDescent="0.3">
      <c r="C5132" s="177" t="str">
        <f>IFERROR(VLOOKUP(E5132,Data!T:U,2,FALSE),"")</f>
        <v/>
      </c>
    </row>
    <row r="5133" spans="3:3" x14ac:dyDescent="0.3">
      <c r="C5133" s="177" t="str">
        <f>IFERROR(VLOOKUP(E5133,Data!T:U,2,FALSE),"")</f>
        <v/>
      </c>
    </row>
    <row r="5134" spans="3:3" x14ac:dyDescent="0.3">
      <c r="C5134" s="177" t="str">
        <f>IFERROR(VLOOKUP(E5134,Data!T:U,2,FALSE),"")</f>
        <v/>
      </c>
    </row>
    <row r="5135" spans="3:3" x14ac:dyDescent="0.3">
      <c r="C5135" s="177" t="str">
        <f>IFERROR(VLOOKUP(E5135,Data!T:U,2,FALSE),"")</f>
        <v/>
      </c>
    </row>
    <row r="5136" spans="3:3" x14ac:dyDescent="0.3">
      <c r="C5136" s="177" t="str">
        <f>IFERROR(VLOOKUP(E5136,Data!T:U,2,FALSE),"")</f>
        <v/>
      </c>
    </row>
    <row r="5137" spans="3:3" x14ac:dyDescent="0.3">
      <c r="C5137" s="177" t="str">
        <f>IFERROR(VLOOKUP(E5137,Data!T:U,2,FALSE),"")</f>
        <v/>
      </c>
    </row>
    <row r="5138" spans="3:3" x14ac:dyDescent="0.3">
      <c r="C5138" s="177" t="str">
        <f>IFERROR(VLOOKUP(E5138,Data!T:U,2,FALSE),"")</f>
        <v/>
      </c>
    </row>
    <row r="5139" spans="3:3" x14ac:dyDescent="0.3">
      <c r="C5139" s="177" t="str">
        <f>IFERROR(VLOOKUP(E5139,Data!T:U,2,FALSE),"")</f>
        <v/>
      </c>
    </row>
    <row r="5140" spans="3:3" x14ac:dyDescent="0.3">
      <c r="C5140" s="177" t="str">
        <f>IFERROR(VLOOKUP(E5140,Data!T:U,2,FALSE),"")</f>
        <v/>
      </c>
    </row>
    <row r="5141" spans="3:3" x14ac:dyDescent="0.3">
      <c r="C5141" s="177" t="str">
        <f>IFERROR(VLOOKUP(E5141,Data!T:U,2,FALSE),"")</f>
        <v/>
      </c>
    </row>
    <row r="5142" spans="3:3" x14ac:dyDescent="0.3">
      <c r="C5142" s="177" t="str">
        <f>IFERROR(VLOOKUP(E5142,Data!T:U,2,FALSE),"")</f>
        <v/>
      </c>
    </row>
    <row r="5143" spans="3:3" x14ac:dyDescent="0.3">
      <c r="C5143" s="177" t="str">
        <f>IFERROR(VLOOKUP(E5143,Data!T:U,2,FALSE),"")</f>
        <v/>
      </c>
    </row>
    <row r="5144" spans="3:3" x14ac:dyDescent="0.3">
      <c r="C5144" s="177" t="str">
        <f>IFERROR(VLOOKUP(E5144,Data!T:U,2,FALSE),"")</f>
        <v/>
      </c>
    </row>
    <row r="5145" spans="3:3" x14ac:dyDescent="0.3">
      <c r="C5145" s="177" t="str">
        <f>IFERROR(VLOOKUP(E5145,Data!T:U,2,FALSE),"")</f>
        <v/>
      </c>
    </row>
    <row r="5146" spans="3:3" x14ac:dyDescent="0.3">
      <c r="C5146" s="177" t="str">
        <f>IFERROR(VLOOKUP(E5146,Data!T:U,2,FALSE),"")</f>
        <v/>
      </c>
    </row>
    <row r="5147" spans="3:3" x14ac:dyDescent="0.3">
      <c r="C5147" s="177" t="str">
        <f>IFERROR(VLOOKUP(E5147,Data!T:U,2,FALSE),"")</f>
        <v/>
      </c>
    </row>
    <row r="5148" spans="3:3" x14ac:dyDescent="0.3">
      <c r="C5148" s="177" t="str">
        <f>IFERROR(VLOOKUP(E5148,Data!T:U,2,FALSE),"")</f>
        <v/>
      </c>
    </row>
    <row r="5149" spans="3:3" x14ac:dyDescent="0.3">
      <c r="C5149" s="177" t="str">
        <f>IFERROR(VLOOKUP(E5149,Data!T:U,2,FALSE),"")</f>
        <v/>
      </c>
    </row>
    <row r="5150" spans="3:3" x14ac:dyDescent="0.3">
      <c r="C5150" s="177" t="str">
        <f>IFERROR(VLOOKUP(E5150,Data!T:U,2,FALSE),"")</f>
        <v/>
      </c>
    </row>
    <row r="5151" spans="3:3" x14ac:dyDescent="0.3">
      <c r="C5151" s="177" t="str">
        <f>IFERROR(VLOOKUP(E5151,Data!T:U,2,FALSE),"")</f>
        <v/>
      </c>
    </row>
    <row r="5152" spans="3:3" x14ac:dyDescent="0.3">
      <c r="C5152" s="177" t="str">
        <f>IFERROR(VLOOKUP(E5152,Data!T:U,2,FALSE),"")</f>
        <v/>
      </c>
    </row>
    <row r="5153" spans="3:3" x14ac:dyDescent="0.3">
      <c r="C5153" s="177" t="str">
        <f>IFERROR(VLOOKUP(E5153,Data!T:U,2,FALSE),"")</f>
        <v/>
      </c>
    </row>
    <row r="5154" spans="3:3" x14ac:dyDescent="0.3">
      <c r="C5154" s="177" t="str">
        <f>IFERROR(VLOOKUP(E5154,Data!T:U,2,FALSE),"")</f>
        <v/>
      </c>
    </row>
    <row r="5155" spans="3:3" x14ac:dyDescent="0.3">
      <c r="C5155" s="177" t="str">
        <f>IFERROR(VLOOKUP(E5155,Data!T:U,2,FALSE),"")</f>
        <v/>
      </c>
    </row>
    <row r="5156" spans="3:3" x14ac:dyDescent="0.3">
      <c r="C5156" s="177" t="str">
        <f>IFERROR(VLOOKUP(E5156,Data!T:U,2,FALSE),"")</f>
        <v/>
      </c>
    </row>
    <row r="5157" spans="3:3" x14ac:dyDescent="0.3">
      <c r="C5157" s="177" t="str">
        <f>IFERROR(VLOOKUP(E5157,Data!T:U,2,FALSE),"")</f>
        <v/>
      </c>
    </row>
    <row r="5158" spans="3:3" x14ac:dyDescent="0.3">
      <c r="C5158" s="177" t="str">
        <f>IFERROR(VLOOKUP(E5158,Data!T:U,2,FALSE),"")</f>
        <v/>
      </c>
    </row>
    <row r="5159" spans="3:3" x14ac:dyDescent="0.3">
      <c r="C5159" s="177" t="str">
        <f>IFERROR(VLOOKUP(E5159,Data!T:U,2,FALSE),"")</f>
        <v/>
      </c>
    </row>
    <row r="5160" spans="3:3" x14ac:dyDescent="0.3">
      <c r="C5160" s="177" t="str">
        <f>IFERROR(VLOOKUP(E5160,Data!T:U,2,FALSE),"")</f>
        <v/>
      </c>
    </row>
    <row r="5161" spans="3:3" x14ac:dyDescent="0.3">
      <c r="C5161" s="177" t="str">
        <f>IFERROR(VLOOKUP(E5161,Data!T:U,2,FALSE),"")</f>
        <v/>
      </c>
    </row>
    <row r="5162" spans="3:3" x14ac:dyDescent="0.3">
      <c r="C5162" s="177" t="str">
        <f>IFERROR(VLOOKUP(E5162,Data!T:U,2,FALSE),"")</f>
        <v/>
      </c>
    </row>
    <row r="5163" spans="3:3" x14ac:dyDescent="0.3">
      <c r="C5163" s="177" t="str">
        <f>IFERROR(VLOOKUP(E5163,Data!T:U,2,FALSE),"")</f>
        <v/>
      </c>
    </row>
    <row r="5164" spans="3:3" x14ac:dyDescent="0.3">
      <c r="C5164" s="177" t="str">
        <f>IFERROR(VLOOKUP(E5164,Data!T:U,2,FALSE),"")</f>
        <v/>
      </c>
    </row>
    <row r="5165" spans="3:3" x14ac:dyDescent="0.3">
      <c r="C5165" s="177" t="str">
        <f>IFERROR(VLOOKUP(E5165,Data!T:U,2,FALSE),"")</f>
        <v/>
      </c>
    </row>
    <row r="5166" spans="3:3" x14ac:dyDescent="0.3">
      <c r="C5166" s="177" t="str">
        <f>IFERROR(VLOOKUP(E5166,Data!T:U,2,FALSE),"")</f>
        <v/>
      </c>
    </row>
    <row r="5167" spans="3:3" x14ac:dyDescent="0.3">
      <c r="C5167" s="177" t="str">
        <f>IFERROR(VLOOKUP(E5167,Data!T:U,2,FALSE),"")</f>
        <v/>
      </c>
    </row>
    <row r="5168" spans="3:3" x14ac:dyDescent="0.3">
      <c r="C5168" s="177" t="str">
        <f>IFERROR(VLOOKUP(E5168,Data!T:U,2,FALSE),"")</f>
        <v/>
      </c>
    </row>
    <row r="5169" spans="3:3" x14ac:dyDescent="0.3">
      <c r="C5169" s="177" t="str">
        <f>IFERROR(VLOOKUP(E5169,Data!T:U,2,FALSE),"")</f>
        <v/>
      </c>
    </row>
    <row r="5170" spans="3:3" x14ac:dyDescent="0.3">
      <c r="C5170" s="177" t="str">
        <f>IFERROR(VLOOKUP(E5170,Data!T:U,2,FALSE),"")</f>
        <v/>
      </c>
    </row>
    <row r="5171" spans="3:3" x14ac:dyDescent="0.3">
      <c r="C5171" s="177" t="str">
        <f>IFERROR(VLOOKUP(E5171,Data!T:U,2,FALSE),"")</f>
        <v/>
      </c>
    </row>
    <row r="5172" spans="3:3" x14ac:dyDescent="0.3">
      <c r="C5172" s="177" t="str">
        <f>IFERROR(VLOOKUP(E5172,Data!T:U,2,FALSE),"")</f>
        <v/>
      </c>
    </row>
    <row r="5173" spans="3:3" x14ac:dyDescent="0.3">
      <c r="C5173" s="177" t="str">
        <f>IFERROR(VLOOKUP(E5173,Data!T:U,2,FALSE),"")</f>
        <v/>
      </c>
    </row>
    <row r="5174" spans="3:3" x14ac:dyDescent="0.3">
      <c r="C5174" s="177" t="str">
        <f>IFERROR(VLOOKUP(E5174,Data!T:U,2,FALSE),"")</f>
        <v/>
      </c>
    </row>
    <row r="5175" spans="3:3" x14ac:dyDescent="0.3">
      <c r="C5175" s="177" t="str">
        <f>IFERROR(VLOOKUP(E5175,Data!T:U,2,FALSE),"")</f>
        <v/>
      </c>
    </row>
    <row r="5176" spans="3:3" x14ac:dyDescent="0.3">
      <c r="C5176" s="177" t="str">
        <f>IFERROR(VLOOKUP(E5176,Data!T:U,2,FALSE),"")</f>
        <v/>
      </c>
    </row>
    <row r="5177" spans="3:3" x14ac:dyDescent="0.3">
      <c r="C5177" s="177" t="str">
        <f>IFERROR(VLOOKUP(E5177,Data!T:U,2,FALSE),"")</f>
        <v/>
      </c>
    </row>
    <row r="5178" spans="3:3" x14ac:dyDescent="0.3">
      <c r="C5178" s="177" t="str">
        <f>IFERROR(VLOOKUP(E5178,Data!T:U,2,FALSE),"")</f>
        <v/>
      </c>
    </row>
    <row r="5179" spans="3:3" x14ac:dyDescent="0.3">
      <c r="C5179" s="177" t="str">
        <f>IFERROR(VLOOKUP(E5179,Data!T:U,2,FALSE),"")</f>
        <v/>
      </c>
    </row>
    <row r="5180" spans="3:3" x14ac:dyDescent="0.3">
      <c r="C5180" s="177" t="str">
        <f>IFERROR(VLOOKUP(E5180,Data!T:U,2,FALSE),"")</f>
        <v/>
      </c>
    </row>
    <row r="5181" spans="3:3" x14ac:dyDescent="0.3">
      <c r="C5181" s="177" t="str">
        <f>IFERROR(VLOOKUP(E5181,Data!T:U,2,FALSE),"")</f>
        <v/>
      </c>
    </row>
    <row r="5182" spans="3:3" x14ac:dyDescent="0.3">
      <c r="C5182" s="177" t="str">
        <f>IFERROR(VLOOKUP(E5182,Data!T:U,2,FALSE),"")</f>
        <v/>
      </c>
    </row>
    <row r="5183" spans="3:3" x14ac:dyDescent="0.3">
      <c r="C5183" s="177" t="str">
        <f>IFERROR(VLOOKUP(E5183,Data!T:U,2,FALSE),"")</f>
        <v/>
      </c>
    </row>
    <row r="5184" spans="3:3" x14ac:dyDescent="0.3">
      <c r="C5184" s="177" t="str">
        <f>IFERROR(VLOOKUP(E5184,Data!T:U,2,FALSE),"")</f>
        <v/>
      </c>
    </row>
    <row r="5185" spans="3:3" x14ac:dyDescent="0.3">
      <c r="C5185" s="177" t="str">
        <f>IFERROR(VLOOKUP(E5185,Data!T:U,2,FALSE),"")</f>
        <v/>
      </c>
    </row>
    <row r="5186" spans="3:3" x14ac:dyDescent="0.3">
      <c r="C5186" s="177" t="str">
        <f>IFERROR(VLOOKUP(E5186,Data!T:U,2,FALSE),"")</f>
        <v/>
      </c>
    </row>
    <row r="5187" spans="3:3" x14ac:dyDescent="0.3">
      <c r="C5187" s="177" t="str">
        <f>IFERROR(VLOOKUP(E5187,Data!T:U,2,FALSE),"")</f>
        <v/>
      </c>
    </row>
    <row r="5188" spans="3:3" x14ac:dyDescent="0.3">
      <c r="C5188" s="177" t="str">
        <f>IFERROR(VLOOKUP(E5188,Data!T:U,2,FALSE),"")</f>
        <v/>
      </c>
    </row>
    <row r="5189" spans="3:3" x14ac:dyDescent="0.3">
      <c r="C5189" s="177" t="str">
        <f>IFERROR(VLOOKUP(E5189,Data!T:U,2,FALSE),"")</f>
        <v/>
      </c>
    </row>
    <row r="5190" spans="3:3" x14ac:dyDescent="0.3">
      <c r="C5190" s="177" t="str">
        <f>IFERROR(VLOOKUP(E5190,Data!T:U,2,FALSE),"")</f>
        <v/>
      </c>
    </row>
    <row r="5191" spans="3:3" x14ac:dyDescent="0.3">
      <c r="C5191" s="177" t="str">
        <f>IFERROR(VLOOKUP(E5191,Data!T:U,2,FALSE),"")</f>
        <v/>
      </c>
    </row>
    <row r="5192" spans="3:3" x14ac:dyDescent="0.3">
      <c r="C5192" s="177" t="str">
        <f>IFERROR(VLOOKUP(E5192,Data!T:U,2,FALSE),"")</f>
        <v/>
      </c>
    </row>
    <row r="5193" spans="3:3" x14ac:dyDescent="0.3">
      <c r="C5193" s="177" t="str">
        <f>IFERROR(VLOOKUP(E5193,Data!T:U,2,FALSE),"")</f>
        <v/>
      </c>
    </row>
    <row r="5194" spans="3:3" x14ac:dyDescent="0.3">
      <c r="C5194" s="177" t="str">
        <f>IFERROR(VLOOKUP(E5194,Data!T:U,2,FALSE),"")</f>
        <v/>
      </c>
    </row>
    <row r="5195" spans="3:3" x14ac:dyDescent="0.3">
      <c r="C5195" s="177" t="str">
        <f>IFERROR(VLOOKUP(E5195,Data!T:U,2,FALSE),"")</f>
        <v/>
      </c>
    </row>
    <row r="5196" spans="3:3" x14ac:dyDescent="0.3">
      <c r="C5196" s="177" t="str">
        <f>IFERROR(VLOOKUP(E5196,Data!T:U,2,FALSE),"")</f>
        <v/>
      </c>
    </row>
    <row r="5197" spans="3:3" x14ac:dyDescent="0.3">
      <c r="C5197" s="177" t="str">
        <f>IFERROR(VLOOKUP(E5197,Data!T:U,2,FALSE),"")</f>
        <v/>
      </c>
    </row>
    <row r="5198" spans="3:3" x14ac:dyDescent="0.3">
      <c r="C5198" s="177" t="str">
        <f>IFERROR(VLOOKUP(E5198,Data!T:U,2,FALSE),"")</f>
        <v/>
      </c>
    </row>
    <row r="5199" spans="3:3" x14ac:dyDescent="0.3">
      <c r="C5199" s="177" t="str">
        <f>IFERROR(VLOOKUP(E5199,Data!T:U,2,FALSE),"")</f>
        <v/>
      </c>
    </row>
    <row r="5200" spans="3:3" x14ac:dyDescent="0.3">
      <c r="C5200" s="177" t="str">
        <f>IFERROR(VLOOKUP(E5200,Data!T:U,2,FALSE),"")</f>
        <v/>
      </c>
    </row>
    <row r="5201" spans="3:3" x14ac:dyDescent="0.3">
      <c r="C5201" s="177" t="str">
        <f>IFERROR(VLOOKUP(E5201,Data!T:U,2,FALSE),"")</f>
        <v/>
      </c>
    </row>
    <row r="5202" spans="3:3" x14ac:dyDescent="0.3">
      <c r="C5202" s="177" t="str">
        <f>IFERROR(VLOOKUP(E5202,Data!T:U,2,FALSE),"")</f>
        <v/>
      </c>
    </row>
    <row r="5203" spans="3:3" x14ac:dyDescent="0.3">
      <c r="C5203" s="177" t="str">
        <f>IFERROR(VLOOKUP(E5203,Data!T:U,2,FALSE),"")</f>
        <v/>
      </c>
    </row>
    <row r="5204" spans="3:3" x14ac:dyDescent="0.3">
      <c r="C5204" s="177" t="str">
        <f>IFERROR(VLOOKUP(E5204,Data!T:U,2,FALSE),"")</f>
        <v/>
      </c>
    </row>
    <row r="5205" spans="3:3" x14ac:dyDescent="0.3">
      <c r="C5205" s="177" t="str">
        <f>IFERROR(VLOOKUP(E5205,Data!T:U,2,FALSE),"")</f>
        <v/>
      </c>
    </row>
    <row r="5206" spans="3:3" x14ac:dyDescent="0.3">
      <c r="C5206" s="177" t="str">
        <f>IFERROR(VLOOKUP(E5206,Data!T:U,2,FALSE),"")</f>
        <v/>
      </c>
    </row>
    <row r="5207" spans="3:3" x14ac:dyDescent="0.3">
      <c r="C5207" s="177" t="str">
        <f>IFERROR(VLOOKUP(E5207,Data!T:U,2,FALSE),"")</f>
        <v/>
      </c>
    </row>
    <row r="5208" spans="3:3" x14ac:dyDescent="0.3">
      <c r="C5208" s="177" t="str">
        <f>IFERROR(VLOOKUP(E5208,Data!T:U,2,FALSE),"")</f>
        <v/>
      </c>
    </row>
    <row r="5209" spans="3:3" x14ac:dyDescent="0.3">
      <c r="C5209" s="177" t="str">
        <f>IFERROR(VLOOKUP(E5209,Data!T:U,2,FALSE),"")</f>
        <v/>
      </c>
    </row>
    <row r="5210" spans="3:3" x14ac:dyDescent="0.3">
      <c r="C5210" s="177" t="str">
        <f>IFERROR(VLOOKUP(E5210,Data!T:U,2,FALSE),"")</f>
        <v/>
      </c>
    </row>
    <row r="5211" spans="3:3" x14ac:dyDescent="0.3">
      <c r="C5211" s="177" t="str">
        <f>IFERROR(VLOOKUP(E5211,Data!T:U,2,FALSE),"")</f>
        <v/>
      </c>
    </row>
    <row r="5212" spans="3:3" x14ac:dyDescent="0.3">
      <c r="C5212" s="177" t="str">
        <f>IFERROR(VLOOKUP(E5212,Data!T:U,2,FALSE),"")</f>
        <v/>
      </c>
    </row>
    <row r="5213" spans="3:3" x14ac:dyDescent="0.3">
      <c r="C5213" s="177" t="str">
        <f>IFERROR(VLOOKUP(E5213,Data!T:U,2,FALSE),"")</f>
        <v/>
      </c>
    </row>
    <row r="5214" spans="3:3" x14ac:dyDescent="0.3">
      <c r="C5214" s="177" t="str">
        <f>IFERROR(VLOOKUP(E5214,Data!T:U,2,FALSE),"")</f>
        <v/>
      </c>
    </row>
    <row r="5215" spans="3:3" x14ac:dyDescent="0.3">
      <c r="C5215" s="177" t="str">
        <f>IFERROR(VLOOKUP(E5215,Data!T:U,2,FALSE),"")</f>
        <v/>
      </c>
    </row>
    <row r="5216" spans="3:3" x14ac:dyDescent="0.3">
      <c r="C5216" s="177" t="str">
        <f>IFERROR(VLOOKUP(E5216,Data!T:U,2,FALSE),"")</f>
        <v/>
      </c>
    </row>
    <row r="5217" spans="3:3" x14ac:dyDescent="0.3">
      <c r="C5217" s="177" t="str">
        <f>IFERROR(VLOOKUP(E5217,Data!T:U,2,FALSE),"")</f>
        <v/>
      </c>
    </row>
    <row r="5218" spans="3:3" x14ac:dyDescent="0.3">
      <c r="C5218" s="177" t="str">
        <f>IFERROR(VLOOKUP(E5218,Data!T:U,2,FALSE),"")</f>
        <v/>
      </c>
    </row>
    <row r="5219" spans="3:3" x14ac:dyDescent="0.3">
      <c r="C5219" s="177" t="str">
        <f>IFERROR(VLOOKUP(E5219,Data!T:U,2,FALSE),"")</f>
        <v/>
      </c>
    </row>
    <row r="5220" spans="3:3" x14ac:dyDescent="0.3">
      <c r="C5220" s="177" t="str">
        <f>IFERROR(VLOOKUP(E5220,Data!T:U,2,FALSE),"")</f>
        <v/>
      </c>
    </row>
    <row r="5221" spans="3:3" x14ac:dyDescent="0.3">
      <c r="C5221" s="177" t="str">
        <f>IFERROR(VLOOKUP(E5221,Data!T:U,2,FALSE),"")</f>
        <v/>
      </c>
    </row>
    <row r="5222" spans="3:3" x14ac:dyDescent="0.3">
      <c r="C5222" s="177" t="str">
        <f>IFERROR(VLOOKUP(E5222,Data!T:U,2,FALSE),"")</f>
        <v/>
      </c>
    </row>
    <row r="5223" spans="3:3" x14ac:dyDescent="0.3">
      <c r="C5223" s="177" t="str">
        <f>IFERROR(VLOOKUP(E5223,Data!T:U,2,FALSE),"")</f>
        <v/>
      </c>
    </row>
    <row r="5224" spans="3:3" x14ac:dyDescent="0.3">
      <c r="C5224" s="177" t="str">
        <f>IFERROR(VLOOKUP(E5224,Data!T:U,2,FALSE),"")</f>
        <v/>
      </c>
    </row>
    <row r="5225" spans="3:3" x14ac:dyDescent="0.3">
      <c r="C5225" s="177" t="str">
        <f>IFERROR(VLOOKUP(E5225,Data!T:U,2,FALSE),"")</f>
        <v/>
      </c>
    </row>
    <row r="5226" spans="3:3" x14ac:dyDescent="0.3">
      <c r="C5226" s="177" t="str">
        <f>IFERROR(VLOOKUP(E5226,Data!T:U,2,FALSE),"")</f>
        <v/>
      </c>
    </row>
    <row r="5227" spans="3:3" x14ac:dyDescent="0.3">
      <c r="C5227" s="177" t="str">
        <f>IFERROR(VLOOKUP(E5227,Data!T:U,2,FALSE),"")</f>
        <v/>
      </c>
    </row>
    <row r="5228" spans="3:3" x14ac:dyDescent="0.3">
      <c r="C5228" s="177" t="str">
        <f>IFERROR(VLOOKUP(E5228,Data!T:U,2,FALSE),"")</f>
        <v/>
      </c>
    </row>
    <row r="5229" spans="3:3" x14ac:dyDescent="0.3">
      <c r="C5229" s="177" t="str">
        <f>IFERROR(VLOOKUP(E5229,Data!T:U,2,FALSE),"")</f>
        <v/>
      </c>
    </row>
    <row r="5230" spans="3:3" x14ac:dyDescent="0.3">
      <c r="C5230" s="177" t="str">
        <f>IFERROR(VLOOKUP(E5230,Data!T:U,2,FALSE),"")</f>
        <v/>
      </c>
    </row>
    <row r="5231" spans="3:3" x14ac:dyDescent="0.3">
      <c r="C5231" s="177" t="str">
        <f>IFERROR(VLOOKUP(E5231,Data!T:U,2,FALSE),"")</f>
        <v/>
      </c>
    </row>
    <row r="5232" spans="3:3" x14ac:dyDescent="0.3">
      <c r="C5232" s="177" t="str">
        <f>IFERROR(VLOOKUP(E5232,Data!T:U,2,FALSE),"")</f>
        <v/>
      </c>
    </row>
    <row r="5233" spans="3:3" x14ac:dyDescent="0.3">
      <c r="C5233" s="177" t="str">
        <f>IFERROR(VLOOKUP(E5233,Data!T:U,2,FALSE),"")</f>
        <v/>
      </c>
    </row>
    <row r="5234" spans="3:3" x14ac:dyDescent="0.3">
      <c r="C5234" s="177" t="str">
        <f>IFERROR(VLOOKUP(E5234,Data!T:U,2,FALSE),"")</f>
        <v/>
      </c>
    </row>
    <row r="5235" spans="3:3" x14ac:dyDescent="0.3">
      <c r="C5235" s="177" t="str">
        <f>IFERROR(VLOOKUP(E5235,Data!T:U,2,FALSE),"")</f>
        <v/>
      </c>
    </row>
    <row r="5236" spans="3:3" x14ac:dyDescent="0.3">
      <c r="C5236" s="177" t="str">
        <f>IFERROR(VLOOKUP(E5236,Data!T:U,2,FALSE),"")</f>
        <v/>
      </c>
    </row>
    <row r="5237" spans="3:3" x14ac:dyDescent="0.3">
      <c r="C5237" s="177" t="str">
        <f>IFERROR(VLOOKUP(E5237,Data!T:U,2,FALSE),"")</f>
        <v/>
      </c>
    </row>
    <row r="5238" spans="3:3" x14ac:dyDescent="0.3">
      <c r="C5238" s="177" t="str">
        <f>IFERROR(VLOOKUP(E5238,Data!T:U,2,FALSE),"")</f>
        <v/>
      </c>
    </row>
    <row r="5239" spans="3:3" x14ac:dyDescent="0.3">
      <c r="C5239" s="177" t="str">
        <f>IFERROR(VLOOKUP(E5239,Data!T:U,2,FALSE),"")</f>
        <v/>
      </c>
    </row>
    <row r="5240" spans="3:3" x14ac:dyDescent="0.3">
      <c r="C5240" s="177" t="str">
        <f>IFERROR(VLOOKUP(E5240,Data!T:U,2,FALSE),"")</f>
        <v/>
      </c>
    </row>
    <row r="5241" spans="3:3" x14ac:dyDescent="0.3">
      <c r="C5241" s="177" t="str">
        <f>IFERROR(VLOOKUP(E5241,Data!T:U,2,FALSE),"")</f>
        <v/>
      </c>
    </row>
    <row r="5242" spans="3:3" x14ac:dyDescent="0.3">
      <c r="C5242" s="177" t="str">
        <f>IFERROR(VLOOKUP(E5242,Data!T:U,2,FALSE),"")</f>
        <v/>
      </c>
    </row>
    <row r="5243" spans="3:3" x14ac:dyDescent="0.3">
      <c r="C5243" s="177" t="str">
        <f>IFERROR(VLOOKUP(E5243,Data!T:U,2,FALSE),"")</f>
        <v/>
      </c>
    </row>
    <row r="5244" spans="3:3" x14ac:dyDescent="0.3">
      <c r="C5244" s="177" t="str">
        <f>IFERROR(VLOOKUP(E5244,Data!T:U,2,FALSE),"")</f>
        <v/>
      </c>
    </row>
    <row r="5245" spans="3:3" x14ac:dyDescent="0.3">
      <c r="C5245" s="177" t="str">
        <f>IFERROR(VLOOKUP(E5245,Data!T:U,2,FALSE),"")</f>
        <v/>
      </c>
    </row>
    <row r="5246" spans="3:3" x14ac:dyDescent="0.3">
      <c r="C5246" s="177" t="str">
        <f>IFERROR(VLOOKUP(E5246,Data!T:U,2,FALSE),"")</f>
        <v/>
      </c>
    </row>
    <row r="5247" spans="3:3" x14ac:dyDescent="0.3">
      <c r="C5247" s="177" t="str">
        <f>IFERROR(VLOOKUP(E5247,Data!T:U,2,FALSE),"")</f>
        <v/>
      </c>
    </row>
    <row r="5248" spans="3:3" x14ac:dyDescent="0.3">
      <c r="C5248" s="177" t="str">
        <f>IFERROR(VLOOKUP(E5248,Data!T:U,2,FALSE),"")</f>
        <v/>
      </c>
    </row>
    <row r="5249" spans="3:3" x14ac:dyDescent="0.3">
      <c r="C5249" s="177" t="str">
        <f>IFERROR(VLOOKUP(E5249,Data!T:U,2,FALSE),"")</f>
        <v/>
      </c>
    </row>
    <row r="5250" spans="3:3" x14ac:dyDescent="0.3">
      <c r="C5250" s="177" t="str">
        <f>IFERROR(VLOOKUP(E5250,Data!T:U,2,FALSE),"")</f>
        <v/>
      </c>
    </row>
    <row r="5251" spans="3:3" x14ac:dyDescent="0.3">
      <c r="C5251" s="177" t="str">
        <f>IFERROR(VLOOKUP(E5251,Data!T:U,2,FALSE),"")</f>
        <v/>
      </c>
    </row>
    <row r="5252" spans="3:3" x14ac:dyDescent="0.3">
      <c r="C5252" s="177" t="str">
        <f>IFERROR(VLOOKUP(E5252,Data!T:U,2,FALSE),"")</f>
        <v/>
      </c>
    </row>
    <row r="5253" spans="3:3" x14ac:dyDescent="0.3">
      <c r="C5253" s="177" t="str">
        <f>IFERROR(VLOOKUP(E5253,Data!T:U,2,FALSE),"")</f>
        <v/>
      </c>
    </row>
    <row r="5254" spans="3:3" x14ac:dyDescent="0.3">
      <c r="C5254" s="177" t="str">
        <f>IFERROR(VLOOKUP(E5254,Data!T:U,2,FALSE),"")</f>
        <v/>
      </c>
    </row>
    <row r="5255" spans="3:3" x14ac:dyDescent="0.3">
      <c r="C5255" s="177" t="str">
        <f>IFERROR(VLOOKUP(E5255,Data!T:U,2,FALSE),"")</f>
        <v/>
      </c>
    </row>
    <row r="5256" spans="3:3" x14ac:dyDescent="0.3">
      <c r="C5256" s="177" t="str">
        <f>IFERROR(VLOOKUP(E5256,Data!T:U,2,FALSE),"")</f>
        <v/>
      </c>
    </row>
    <row r="5257" spans="3:3" x14ac:dyDescent="0.3">
      <c r="C5257" s="177" t="str">
        <f>IFERROR(VLOOKUP(E5257,Data!T:U,2,FALSE),"")</f>
        <v/>
      </c>
    </row>
    <row r="5258" spans="3:3" x14ac:dyDescent="0.3">
      <c r="C5258" s="177" t="str">
        <f>IFERROR(VLOOKUP(E5258,Data!T:U,2,FALSE),"")</f>
        <v/>
      </c>
    </row>
    <row r="5259" spans="3:3" x14ac:dyDescent="0.3">
      <c r="C5259" s="177" t="str">
        <f>IFERROR(VLOOKUP(E5259,Data!T:U,2,FALSE),"")</f>
        <v/>
      </c>
    </row>
    <row r="5260" spans="3:3" x14ac:dyDescent="0.3">
      <c r="C5260" s="177" t="str">
        <f>IFERROR(VLOOKUP(E5260,Data!T:U,2,FALSE),"")</f>
        <v/>
      </c>
    </row>
    <row r="5261" spans="3:3" x14ac:dyDescent="0.3">
      <c r="C5261" s="177" t="str">
        <f>IFERROR(VLOOKUP(E5261,Data!T:U,2,FALSE),"")</f>
        <v/>
      </c>
    </row>
    <row r="5262" spans="3:3" x14ac:dyDescent="0.3">
      <c r="C5262" s="177" t="str">
        <f>IFERROR(VLOOKUP(E5262,Data!T:U,2,FALSE),"")</f>
        <v/>
      </c>
    </row>
    <row r="5263" spans="3:3" x14ac:dyDescent="0.3">
      <c r="C5263" s="177" t="str">
        <f>IFERROR(VLOOKUP(E5263,Data!T:U,2,FALSE),"")</f>
        <v/>
      </c>
    </row>
    <row r="5264" spans="3:3" x14ac:dyDescent="0.3">
      <c r="C5264" s="177" t="str">
        <f>IFERROR(VLOOKUP(E5264,Data!T:U,2,FALSE),"")</f>
        <v/>
      </c>
    </row>
    <row r="5265" spans="3:3" x14ac:dyDescent="0.3">
      <c r="C5265" s="177" t="str">
        <f>IFERROR(VLOOKUP(E5265,Data!T:U,2,FALSE),"")</f>
        <v/>
      </c>
    </row>
    <row r="5266" spans="3:3" x14ac:dyDescent="0.3">
      <c r="C5266" s="177" t="str">
        <f>IFERROR(VLOOKUP(E5266,Data!T:U,2,FALSE),"")</f>
        <v/>
      </c>
    </row>
    <row r="5267" spans="3:3" x14ac:dyDescent="0.3">
      <c r="C5267" s="177" t="str">
        <f>IFERROR(VLOOKUP(E5267,Data!T:U,2,FALSE),"")</f>
        <v/>
      </c>
    </row>
    <row r="5268" spans="3:3" x14ac:dyDescent="0.3">
      <c r="C5268" s="177" t="str">
        <f>IFERROR(VLOOKUP(E5268,Data!T:U,2,FALSE),"")</f>
        <v/>
      </c>
    </row>
    <row r="5269" spans="3:3" x14ac:dyDescent="0.3">
      <c r="C5269" s="177" t="str">
        <f>IFERROR(VLOOKUP(E5269,Data!T:U,2,FALSE),"")</f>
        <v/>
      </c>
    </row>
    <row r="5270" spans="3:3" x14ac:dyDescent="0.3">
      <c r="C5270" s="177" t="str">
        <f>IFERROR(VLOOKUP(E5270,Data!T:U,2,FALSE),"")</f>
        <v/>
      </c>
    </row>
    <row r="5271" spans="3:3" x14ac:dyDescent="0.3">
      <c r="C5271" s="177" t="str">
        <f>IFERROR(VLOOKUP(E5271,Data!T:U,2,FALSE),"")</f>
        <v/>
      </c>
    </row>
    <row r="5272" spans="3:3" x14ac:dyDescent="0.3">
      <c r="C5272" s="177" t="str">
        <f>IFERROR(VLOOKUP(E5272,Data!T:U,2,FALSE),"")</f>
        <v/>
      </c>
    </row>
    <row r="5273" spans="3:3" x14ac:dyDescent="0.3">
      <c r="C5273" s="177" t="str">
        <f>IFERROR(VLOOKUP(E5273,Data!T:U,2,FALSE),"")</f>
        <v/>
      </c>
    </row>
    <row r="5274" spans="3:3" x14ac:dyDescent="0.3">
      <c r="C5274" s="177" t="str">
        <f>IFERROR(VLOOKUP(E5274,Data!T:U,2,FALSE),"")</f>
        <v/>
      </c>
    </row>
    <row r="5275" spans="3:3" x14ac:dyDescent="0.3">
      <c r="C5275" s="177" t="str">
        <f>IFERROR(VLOOKUP(E5275,Data!T:U,2,FALSE),"")</f>
        <v/>
      </c>
    </row>
    <row r="5276" spans="3:3" x14ac:dyDescent="0.3">
      <c r="C5276" s="177" t="str">
        <f>IFERROR(VLOOKUP(E5276,Data!T:U,2,FALSE),"")</f>
        <v/>
      </c>
    </row>
    <row r="5277" spans="3:3" x14ac:dyDescent="0.3">
      <c r="C5277" s="177" t="str">
        <f>IFERROR(VLOOKUP(E5277,Data!T:U,2,FALSE),"")</f>
        <v/>
      </c>
    </row>
    <row r="5278" spans="3:3" x14ac:dyDescent="0.3">
      <c r="C5278" s="177" t="str">
        <f>IFERROR(VLOOKUP(E5278,Data!T:U,2,FALSE),"")</f>
        <v/>
      </c>
    </row>
    <row r="5279" spans="3:3" x14ac:dyDescent="0.3">
      <c r="C5279" s="177" t="str">
        <f>IFERROR(VLOOKUP(E5279,Data!T:U,2,FALSE),"")</f>
        <v/>
      </c>
    </row>
    <row r="5280" spans="3:3" x14ac:dyDescent="0.3">
      <c r="C5280" s="177" t="str">
        <f>IFERROR(VLOOKUP(E5280,Data!T:U,2,FALSE),"")</f>
        <v/>
      </c>
    </row>
    <row r="5281" spans="3:3" x14ac:dyDescent="0.3">
      <c r="C5281" s="177" t="str">
        <f>IFERROR(VLOOKUP(E5281,Data!T:U,2,FALSE),"")</f>
        <v/>
      </c>
    </row>
    <row r="5282" spans="3:3" x14ac:dyDescent="0.3">
      <c r="C5282" s="177" t="str">
        <f>IFERROR(VLOOKUP(E5282,Data!T:U,2,FALSE),"")</f>
        <v/>
      </c>
    </row>
    <row r="5283" spans="3:3" x14ac:dyDescent="0.3">
      <c r="C5283" s="177" t="str">
        <f>IFERROR(VLOOKUP(E5283,Data!T:U,2,FALSE),"")</f>
        <v/>
      </c>
    </row>
    <row r="5284" spans="3:3" x14ac:dyDescent="0.3">
      <c r="C5284" s="177" t="str">
        <f>IFERROR(VLOOKUP(E5284,Data!T:U,2,FALSE),"")</f>
        <v/>
      </c>
    </row>
    <row r="5285" spans="3:3" x14ac:dyDescent="0.3">
      <c r="C5285" s="177" t="str">
        <f>IFERROR(VLOOKUP(E5285,Data!T:U,2,FALSE),"")</f>
        <v/>
      </c>
    </row>
    <row r="5286" spans="3:3" x14ac:dyDescent="0.3">
      <c r="C5286" s="177" t="str">
        <f>IFERROR(VLOOKUP(E5286,Data!T:U,2,FALSE),"")</f>
        <v/>
      </c>
    </row>
    <row r="5287" spans="3:3" x14ac:dyDescent="0.3">
      <c r="C5287" s="177" t="str">
        <f>IFERROR(VLOOKUP(E5287,Data!T:U,2,FALSE),"")</f>
        <v/>
      </c>
    </row>
    <row r="5288" spans="3:3" x14ac:dyDescent="0.3">
      <c r="C5288" s="177" t="str">
        <f>IFERROR(VLOOKUP(E5288,Data!T:U,2,FALSE),"")</f>
        <v/>
      </c>
    </row>
    <row r="5289" spans="3:3" x14ac:dyDescent="0.3">
      <c r="C5289" s="177" t="str">
        <f>IFERROR(VLOOKUP(E5289,Data!T:U,2,FALSE),"")</f>
        <v/>
      </c>
    </row>
    <row r="5290" spans="3:3" x14ac:dyDescent="0.3">
      <c r="C5290" s="177" t="str">
        <f>IFERROR(VLOOKUP(E5290,Data!T:U,2,FALSE),"")</f>
        <v/>
      </c>
    </row>
    <row r="5291" spans="3:3" x14ac:dyDescent="0.3">
      <c r="C5291" s="177" t="str">
        <f>IFERROR(VLOOKUP(E5291,Data!T:U,2,FALSE),"")</f>
        <v/>
      </c>
    </row>
    <row r="5292" spans="3:3" x14ac:dyDescent="0.3">
      <c r="C5292" s="177" t="str">
        <f>IFERROR(VLOOKUP(E5292,Data!T:U,2,FALSE),"")</f>
        <v/>
      </c>
    </row>
    <row r="5293" spans="3:3" x14ac:dyDescent="0.3">
      <c r="C5293" s="177" t="str">
        <f>IFERROR(VLOOKUP(E5293,Data!T:U,2,FALSE),"")</f>
        <v/>
      </c>
    </row>
    <row r="5294" spans="3:3" x14ac:dyDescent="0.3">
      <c r="C5294" s="177" t="str">
        <f>IFERROR(VLOOKUP(E5294,Data!T:U,2,FALSE),"")</f>
        <v/>
      </c>
    </row>
    <row r="5295" spans="3:3" x14ac:dyDescent="0.3">
      <c r="C5295" s="177" t="str">
        <f>IFERROR(VLOOKUP(E5295,Data!T:U,2,FALSE),"")</f>
        <v/>
      </c>
    </row>
    <row r="5296" spans="3:3" x14ac:dyDescent="0.3">
      <c r="C5296" s="177" t="str">
        <f>IFERROR(VLOOKUP(E5296,Data!T:U,2,FALSE),"")</f>
        <v/>
      </c>
    </row>
    <row r="5297" spans="3:3" x14ac:dyDescent="0.3">
      <c r="C5297" s="177" t="str">
        <f>IFERROR(VLOOKUP(E5297,Data!T:U,2,FALSE),"")</f>
        <v/>
      </c>
    </row>
    <row r="5298" spans="3:3" x14ac:dyDescent="0.3">
      <c r="C5298" s="177" t="str">
        <f>IFERROR(VLOOKUP(E5298,Data!T:U,2,FALSE),"")</f>
        <v/>
      </c>
    </row>
    <row r="5299" spans="3:3" x14ac:dyDescent="0.3">
      <c r="C5299" s="177" t="str">
        <f>IFERROR(VLOOKUP(E5299,Data!T:U,2,FALSE),"")</f>
        <v/>
      </c>
    </row>
    <row r="5300" spans="3:3" x14ac:dyDescent="0.3">
      <c r="C5300" s="177" t="str">
        <f>IFERROR(VLOOKUP(E5300,Data!T:U,2,FALSE),"")</f>
        <v/>
      </c>
    </row>
    <row r="5301" spans="3:3" x14ac:dyDescent="0.3">
      <c r="C5301" s="177" t="str">
        <f>IFERROR(VLOOKUP(E5301,Data!T:U,2,FALSE),"")</f>
        <v/>
      </c>
    </row>
    <row r="5302" spans="3:3" x14ac:dyDescent="0.3">
      <c r="C5302" s="177" t="str">
        <f>IFERROR(VLOOKUP(E5302,Data!T:U,2,FALSE),"")</f>
        <v/>
      </c>
    </row>
    <row r="5303" spans="3:3" x14ac:dyDescent="0.3">
      <c r="C5303" s="177" t="str">
        <f>IFERROR(VLOOKUP(E5303,Data!T:U,2,FALSE),"")</f>
        <v/>
      </c>
    </row>
    <row r="5304" spans="3:3" x14ac:dyDescent="0.3">
      <c r="C5304" s="177" t="str">
        <f>IFERROR(VLOOKUP(E5304,Data!T:U,2,FALSE),"")</f>
        <v/>
      </c>
    </row>
    <row r="5305" spans="3:3" x14ac:dyDescent="0.3">
      <c r="C5305" s="177" t="str">
        <f>IFERROR(VLOOKUP(E5305,Data!T:U,2,FALSE),"")</f>
        <v/>
      </c>
    </row>
    <row r="5306" spans="3:3" x14ac:dyDescent="0.3">
      <c r="C5306" s="177" t="str">
        <f>IFERROR(VLOOKUP(E5306,Data!T:U,2,FALSE),"")</f>
        <v/>
      </c>
    </row>
    <row r="5307" spans="3:3" x14ac:dyDescent="0.3">
      <c r="C5307" s="177" t="str">
        <f>IFERROR(VLOOKUP(E5307,Data!T:U,2,FALSE),"")</f>
        <v/>
      </c>
    </row>
    <row r="5308" spans="3:3" x14ac:dyDescent="0.3">
      <c r="C5308" s="177" t="str">
        <f>IFERROR(VLOOKUP(E5308,Data!T:U,2,FALSE),"")</f>
        <v/>
      </c>
    </row>
    <row r="5309" spans="3:3" x14ac:dyDescent="0.3">
      <c r="C5309" s="177" t="str">
        <f>IFERROR(VLOOKUP(E5309,Data!T:U,2,FALSE),"")</f>
        <v/>
      </c>
    </row>
    <row r="5310" spans="3:3" x14ac:dyDescent="0.3">
      <c r="C5310" s="177" t="str">
        <f>IFERROR(VLOOKUP(E5310,Data!T:U,2,FALSE),"")</f>
        <v/>
      </c>
    </row>
    <row r="5311" spans="3:3" x14ac:dyDescent="0.3">
      <c r="C5311" s="177" t="str">
        <f>IFERROR(VLOOKUP(E5311,Data!T:U,2,FALSE),"")</f>
        <v/>
      </c>
    </row>
    <row r="5312" spans="3:3" x14ac:dyDescent="0.3">
      <c r="C5312" s="177" t="str">
        <f>IFERROR(VLOOKUP(E5312,Data!T:U,2,FALSE),"")</f>
        <v/>
      </c>
    </row>
    <row r="5313" spans="3:3" x14ac:dyDescent="0.3">
      <c r="C5313" s="177" t="str">
        <f>IFERROR(VLOOKUP(E5313,Data!T:U,2,FALSE),"")</f>
        <v/>
      </c>
    </row>
    <row r="5314" spans="3:3" x14ac:dyDescent="0.3">
      <c r="C5314" s="177" t="str">
        <f>IFERROR(VLOOKUP(E5314,Data!T:U,2,FALSE),"")</f>
        <v/>
      </c>
    </row>
    <row r="5315" spans="3:3" x14ac:dyDescent="0.3">
      <c r="C5315" s="177" t="str">
        <f>IFERROR(VLOOKUP(E5315,Data!T:U,2,FALSE),"")</f>
        <v/>
      </c>
    </row>
    <row r="5316" spans="3:3" x14ac:dyDescent="0.3">
      <c r="C5316" s="177" t="str">
        <f>IFERROR(VLOOKUP(E5316,Data!T:U,2,FALSE),"")</f>
        <v/>
      </c>
    </row>
    <row r="5317" spans="3:3" x14ac:dyDescent="0.3">
      <c r="C5317" s="177" t="str">
        <f>IFERROR(VLOOKUP(E5317,Data!T:U,2,FALSE),"")</f>
        <v/>
      </c>
    </row>
    <row r="5318" spans="3:3" x14ac:dyDescent="0.3">
      <c r="C5318" s="177" t="str">
        <f>IFERROR(VLOOKUP(E5318,Data!T:U,2,FALSE),"")</f>
        <v/>
      </c>
    </row>
    <row r="5319" spans="3:3" x14ac:dyDescent="0.3">
      <c r="C5319" s="177" t="str">
        <f>IFERROR(VLOOKUP(E5319,Data!T:U,2,FALSE),"")</f>
        <v/>
      </c>
    </row>
    <row r="5320" spans="3:3" x14ac:dyDescent="0.3">
      <c r="C5320" s="177" t="str">
        <f>IFERROR(VLOOKUP(E5320,Data!T:U,2,FALSE),"")</f>
        <v/>
      </c>
    </row>
    <row r="5321" spans="3:3" x14ac:dyDescent="0.3">
      <c r="C5321" s="177" t="str">
        <f>IFERROR(VLOOKUP(E5321,Data!T:U,2,FALSE),"")</f>
        <v/>
      </c>
    </row>
    <row r="5322" spans="3:3" x14ac:dyDescent="0.3">
      <c r="C5322" s="177" t="str">
        <f>IFERROR(VLOOKUP(E5322,Data!T:U,2,FALSE),"")</f>
        <v/>
      </c>
    </row>
    <row r="5323" spans="3:3" x14ac:dyDescent="0.3">
      <c r="C5323" s="177" t="str">
        <f>IFERROR(VLOOKUP(E5323,Data!T:U,2,FALSE),"")</f>
        <v/>
      </c>
    </row>
    <row r="5324" spans="3:3" x14ac:dyDescent="0.3">
      <c r="C5324" s="177" t="str">
        <f>IFERROR(VLOOKUP(E5324,Data!T:U,2,FALSE),"")</f>
        <v/>
      </c>
    </row>
    <row r="5325" spans="3:3" x14ac:dyDescent="0.3">
      <c r="C5325" s="177" t="str">
        <f>IFERROR(VLOOKUP(E5325,Data!T:U,2,FALSE),"")</f>
        <v/>
      </c>
    </row>
    <row r="5326" spans="3:3" x14ac:dyDescent="0.3">
      <c r="C5326" s="177" t="str">
        <f>IFERROR(VLOOKUP(E5326,Data!T:U,2,FALSE),"")</f>
        <v/>
      </c>
    </row>
    <row r="5327" spans="3:3" x14ac:dyDescent="0.3">
      <c r="C5327" s="177" t="str">
        <f>IFERROR(VLOOKUP(E5327,Data!T:U,2,FALSE),"")</f>
        <v/>
      </c>
    </row>
    <row r="5328" spans="3:3" x14ac:dyDescent="0.3">
      <c r="C5328" s="177" t="str">
        <f>IFERROR(VLOOKUP(E5328,Data!T:U,2,FALSE),"")</f>
        <v/>
      </c>
    </row>
    <row r="5329" spans="3:3" x14ac:dyDescent="0.3">
      <c r="C5329" s="177" t="str">
        <f>IFERROR(VLOOKUP(E5329,Data!T:U,2,FALSE),"")</f>
        <v/>
      </c>
    </row>
    <row r="5330" spans="3:3" x14ac:dyDescent="0.3">
      <c r="C5330" s="177" t="str">
        <f>IFERROR(VLOOKUP(E5330,Data!T:U,2,FALSE),"")</f>
        <v/>
      </c>
    </row>
    <row r="5331" spans="3:3" x14ac:dyDescent="0.3">
      <c r="C5331" s="177" t="str">
        <f>IFERROR(VLOOKUP(E5331,Data!T:U,2,FALSE),"")</f>
        <v/>
      </c>
    </row>
    <row r="5332" spans="3:3" x14ac:dyDescent="0.3">
      <c r="C5332" s="177" t="str">
        <f>IFERROR(VLOOKUP(E5332,Data!T:U,2,FALSE),"")</f>
        <v/>
      </c>
    </row>
    <row r="5333" spans="3:3" x14ac:dyDescent="0.3">
      <c r="C5333" s="177" t="str">
        <f>IFERROR(VLOOKUP(E5333,Data!T:U,2,FALSE),"")</f>
        <v/>
      </c>
    </row>
    <row r="5334" spans="3:3" x14ac:dyDescent="0.3">
      <c r="C5334" s="177" t="str">
        <f>IFERROR(VLOOKUP(E5334,Data!T:U,2,FALSE),"")</f>
        <v/>
      </c>
    </row>
    <row r="5335" spans="3:3" x14ac:dyDescent="0.3">
      <c r="C5335" s="177" t="str">
        <f>IFERROR(VLOOKUP(E5335,Data!T:U,2,FALSE),"")</f>
        <v/>
      </c>
    </row>
    <row r="5336" spans="3:3" x14ac:dyDescent="0.3">
      <c r="C5336" s="177" t="str">
        <f>IFERROR(VLOOKUP(E5336,Data!T:U,2,FALSE),"")</f>
        <v/>
      </c>
    </row>
    <row r="5337" spans="3:3" x14ac:dyDescent="0.3">
      <c r="C5337" s="177" t="str">
        <f>IFERROR(VLOOKUP(E5337,Data!T:U,2,FALSE),"")</f>
        <v/>
      </c>
    </row>
    <row r="5338" spans="3:3" x14ac:dyDescent="0.3">
      <c r="C5338" s="177" t="str">
        <f>IFERROR(VLOOKUP(E5338,Data!T:U,2,FALSE),"")</f>
        <v/>
      </c>
    </row>
    <row r="5339" spans="3:3" x14ac:dyDescent="0.3">
      <c r="C5339" s="177" t="str">
        <f>IFERROR(VLOOKUP(E5339,Data!T:U,2,FALSE),"")</f>
        <v/>
      </c>
    </row>
    <row r="5340" spans="3:3" x14ac:dyDescent="0.3">
      <c r="C5340" s="177" t="str">
        <f>IFERROR(VLOOKUP(E5340,Data!T:U,2,FALSE),"")</f>
        <v/>
      </c>
    </row>
    <row r="5341" spans="3:3" x14ac:dyDescent="0.3">
      <c r="C5341" s="177" t="str">
        <f>IFERROR(VLOOKUP(E5341,Data!T:U,2,FALSE),"")</f>
        <v/>
      </c>
    </row>
    <row r="5342" spans="3:3" x14ac:dyDescent="0.3">
      <c r="C5342" s="177" t="str">
        <f>IFERROR(VLOOKUP(E5342,Data!T:U,2,FALSE),"")</f>
        <v/>
      </c>
    </row>
    <row r="5343" spans="3:3" x14ac:dyDescent="0.3">
      <c r="C5343" s="177" t="str">
        <f>IFERROR(VLOOKUP(E5343,Data!T:U,2,FALSE),"")</f>
        <v/>
      </c>
    </row>
    <row r="5344" spans="3:3" x14ac:dyDescent="0.3">
      <c r="C5344" s="177" t="str">
        <f>IFERROR(VLOOKUP(E5344,Data!T:U,2,FALSE),"")</f>
        <v/>
      </c>
    </row>
    <row r="5345" spans="3:3" x14ac:dyDescent="0.3">
      <c r="C5345" s="177" t="str">
        <f>IFERROR(VLOOKUP(E5345,Data!T:U,2,FALSE),"")</f>
        <v/>
      </c>
    </row>
    <row r="5346" spans="3:3" x14ac:dyDescent="0.3">
      <c r="C5346" s="177" t="str">
        <f>IFERROR(VLOOKUP(E5346,Data!T:U,2,FALSE),"")</f>
        <v/>
      </c>
    </row>
    <row r="5347" spans="3:3" x14ac:dyDescent="0.3">
      <c r="C5347" s="177" t="str">
        <f>IFERROR(VLOOKUP(E5347,Data!T:U,2,FALSE),"")</f>
        <v/>
      </c>
    </row>
    <row r="5348" spans="3:3" x14ac:dyDescent="0.3">
      <c r="C5348" s="177" t="str">
        <f>IFERROR(VLOOKUP(E5348,Data!T:U,2,FALSE),"")</f>
        <v/>
      </c>
    </row>
    <row r="5349" spans="3:3" x14ac:dyDescent="0.3">
      <c r="C5349" s="177" t="str">
        <f>IFERROR(VLOOKUP(E5349,Data!T:U,2,FALSE),"")</f>
        <v/>
      </c>
    </row>
    <row r="5350" spans="3:3" x14ac:dyDescent="0.3">
      <c r="C5350" s="177" t="str">
        <f>IFERROR(VLOOKUP(E5350,Data!T:U,2,FALSE),"")</f>
        <v/>
      </c>
    </row>
    <row r="5351" spans="3:3" x14ac:dyDescent="0.3">
      <c r="C5351" s="177" t="str">
        <f>IFERROR(VLOOKUP(E5351,Data!T:U,2,FALSE),"")</f>
        <v/>
      </c>
    </row>
    <row r="5352" spans="3:3" x14ac:dyDescent="0.3">
      <c r="C5352" s="177" t="str">
        <f>IFERROR(VLOOKUP(E5352,Data!T:U,2,FALSE),"")</f>
        <v/>
      </c>
    </row>
    <row r="5353" spans="3:3" x14ac:dyDescent="0.3">
      <c r="C5353" s="177" t="str">
        <f>IFERROR(VLOOKUP(E5353,Data!T:U,2,FALSE),"")</f>
        <v/>
      </c>
    </row>
    <row r="5354" spans="3:3" x14ac:dyDescent="0.3">
      <c r="C5354" s="177" t="str">
        <f>IFERROR(VLOOKUP(E5354,Data!T:U,2,FALSE),"")</f>
        <v/>
      </c>
    </row>
    <row r="5355" spans="3:3" x14ac:dyDescent="0.3">
      <c r="C5355" s="177" t="str">
        <f>IFERROR(VLOOKUP(E5355,Data!T:U,2,FALSE),"")</f>
        <v/>
      </c>
    </row>
    <row r="5356" spans="3:3" x14ac:dyDescent="0.3">
      <c r="C5356" s="177" t="str">
        <f>IFERROR(VLOOKUP(E5356,Data!T:U,2,FALSE),"")</f>
        <v/>
      </c>
    </row>
    <row r="5357" spans="3:3" x14ac:dyDescent="0.3">
      <c r="C5357" s="177" t="str">
        <f>IFERROR(VLOOKUP(E5357,Data!T:U,2,FALSE),"")</f>
        <v/>
      </c>
    </row>
    <row r="5358" spans="3:3" x14ac:dyDescent="0.3">
      <c r="C5358" s="177" t="str">
        <f>IFERROR(VLOOKUP(E5358,Data!T:U,2,FALSE),"")</f>
        <v/>
      </c>
    </row>
    <row r="5359" spans="3:3" x14ac:dyDescent="0.3">
      <c r="C5359" s="177" t="str">
        <f>IFERROR(VLOOKUP(E5359,Data!T:U,2,FALSE),"")</f>
        <v/>
      </c>
    </row>
    <row r="5360" spans="3:3" x14ac:dyDescent="0.3">
      <c r="C5360" s="177" t="str">
        <f>IFERROR(VLOOKUP(E5360,Data!T:U,2,FALSE),"")</f>
        <v/>
      </c>
    </row>
    <row r="5361" spans="3:3" x14ac:dyDescent="0.3">
      <c r="C5361" s="177" t="str">
        <f>IFERROR(VLOOKUP(E5361,Data!T:U,2,FALSE),"")</f>
        <v/>
      </c>
    </row>
    <row r="5362" spans="3:3" x14ac:dyDescent="0.3">
      <c r="C5362" s="177" t="str">
        <f>IFERROR(VLOOKUP(E5362,Data!T:U,2,FALSE),"")</f>
        <v/>
      </c>
    </row>
    <row r="5363" spans="3:3" x14ac:dyDescent="0.3">
      <c r="C5363" s="177" t="str">
        <f>IFERROR(VLOOKUP(E5363,Data!T:U,2,FALSE),"")</f>
        <v/>
      </c>
    </row>
    <row r="5364" spans="3:3" x14ac:dyDescent="0.3">
      <c r="C5364" s="177" t="str">
        <f>IFERROR(VLOOKUP(E5364,Data!T:U,2,FALSE),"")</f>
        <v/>
      </c>
    </row>
    <row r="5365" spans="3:3" x14ac:dyDescent="0.3">
      <c r="C5365" s="177" t="str">
        <f>IFERROR(VLOOKUP(E5365,Data!T:U,2,FALSE),"")</f>
        <v/>
      </c>
    </row>
    <row r="5366" spans="3:3" x14ac:dyDescent="0.3">
      <c r="C5366" s="177" t="str">
        <f>IFERROR(VLOOKUP(E5366,Data!T:U,2,FALSE),"")</f>
        <v/>
      </c>
    </row>
    <row r="5367" spans="3:3" x14ac:dyDescent="0.3">
      <c r="C5367" s="177" t="str">
        <f>IFERROR(VLOOKUP(E5367,Data!T:U,2,FALSE),"")</f>
        <v/>
      </c>
    </row>
    <row r="5368" spans="3:3" x14ac:dyDescent="0.3">
      <c r="C5368" s="177" t="str">
        <f>IFERROR(VLOOKUP(E5368,Data!T:U,2,FALSE),"")</f>
        <v/>
      </c>
    </row>
    <row r="5369" spans="3:3" x14ac:dyDescent="0.3">
      <c r="C5369" s="177" t="str">
        <f>IFERROR(VLOOKUP(E5369,Data!T:U,2,FALSE),"")</f>
        <v/>
      </c>
    </row>
    <row r="5370" spans="3:3" x14ac:dyDescent="0.3">
      <c r="C5370" s="177" t="str">
        <f>IFERROR(VLOOKUP(E5370,Data!T:U,2,FALSE),"")</f>
        <v/>
      </c>
    </row>
    <row r="5371" spans="3:3" x14ac:dyDescent="0.3">
      <c r="C5371" s="177" t="str">
        <f>IFERROR(VLOOKUP(E5371,Data!T:U,2,FALSE),"")</f>
        <v/>
      </c>
    </row>
    <row r="5372" spans="3:3" x14ac:dyDescent="0.3">
      <c r="C5372" s="177" t="str">
        <f>IFERROR(VLOOKUP(E5372,Data!T:U,2,FALSE),"")</f>
        <v/>
      </c>
    </row>
    <row r="5373" spans="3:3" x14ac:dyDescent="0.3">
      <c r="C5373" s="177" t="str">
        <f>IFERROR(VLOOKUP(E5373,Data!T:U,2,FALSE),"")</f>
        <v/>
      </c>
    </row>
    <row r="5374" spans="3:3" x14ac:dyDescent="0.3">
      <c r="C5374" s="177" t="str">
        <f>IFERROR(VLOOKUP(E5374,Data!T:U,2,FALSE),"")</f>
        <v/>
      </c>
    </row>
    <row r="5375" spans="3:3" x14ac:dyDescent="0.3">
      <c r="C5375" s="177" t="str">
        <f>IFERROR(VLOOKUP(E5375,Data!T:U,2,FALSE),"")</f>
        <v/>
      </c>
    </row>
    <row r="5376" spans="3:3" x14ac:dyDescent="0.3">
      <c r="C5376" s="177" t="str">
        <f>IFERROR(VLOOKUP(E5376,Data!T:U,2,FALSE),"")</f>
        <v/>
      </c>
    </row>
    <row r="5377" spans="3:3" x14ac:dyDescent="0.3">
      <c r="C5377" s="177" t="str">
        <f>IFERROR(VLOOKUP(E5377,Data!T:U,2,FALSE),"")</f>
        <v/>
      </c>
    </row>
    <row r="5378" spans="3:3" x14ac:dyDescent="0.3">
      <c r="C5378" s="177" t="str">
        <f>IFERROR(VLOOKUP(E5378,Data!T:U,2,FALSE),"")</f>
        <v/>
      </c>
    </row>
    <row r="5379" spans="3:3" x14ac:dyDescent="0.3">
      <c r="C5379" s="177" t="str">
        <f>IFERROR(VLOOKUP(E5379,Data!T:U,2,FALSE),"")</f>
        <v/>
      </c>
    </row>
    <row r="5380" spans="3:3" x14ac:dyDescent="0.3">
      <c r="C5380" s="177" t="str">
        <f>IFERROR(VLOOKUP(E5380,Data!T:U,2,FALSE),"")</f>
        <v/>
      </c>
    </row>
    <row r="5381" spans="3:3" x14ac:dyDescent="0.3">
      <c r="C5381" s="177" t="str">
        <f>IFERROR(VLOOKUP(E5381,Data!T:U,2,FALSE),"")</f>
        <v/>
      </c>
    </row>
    <row r="5382" spans="3:3" x14ac:dyDescent="0.3">
      <c r="C5382" s="177" t="str">
        <f>IFERROR(VLOOKUP(E5382,Data!T:U,2,FALSE),"")</f>
        <v/>
      </c>
    </row>
    <row r="5383" spans="3:3" x14ac:dyDescent="0.3">
      <c r="C5383" s="177" t="str">
        <f>IFERROR(VLOOKUP(E5383,Data!T:U,2,FALSE),"")</f>
        <v/>
      </c>
    </row>
    <row r="5384" spans="3:3" x14ac:dyDescent="0.3">
      <c r="C5384" s="177" t="str">
        <f>IFERROR(VLOOKUP(E5384,Data!T:U,2,FALSE),"")</f>
        <v/>
      </c>
    </row>
    <row r="5385" spans="3:3" x14ac:dyDescent="0.3">
      <c r="C5385" s="177" t="str">
        <f>IFERROR(VLOOKUP(E5385,Data!T:U,2,FALSE),"")</f>
        <v/>
      </c>
    </row>
    <row r="5386" spans="3:3" x14ac:dyDescent="0.3">
      <c r="C5386" s="177" t="str">
        <f>IFERROR(VLOOKUP(E5386,Data!T:U,2,FALSE),"")</f>
        <v/>
      </c>
    </row>
    <row r="5387" spans="3:3" x14ac:dyDescent="0.3">
      <c r="C5387" s="177" t="str">
        <f>IFERROR(VLOOKUP(E5387,Data!T:U,2,FALSE),"")</f>
        <v/>
      </c>
    </row>
    <row r="5388" spans="3:3" x14ac:dyDescent="0.3">
      <c r="C5388" s="177" t="str">
        <f>IFERROR(VLOOKUP(E5388,Data!T:U,2,FALSE),"")</f>
        <v/>
      </c>
    </row>
    <row r="5389" spans="3:3" x14ac:dyDescent="0.3">
      <c r="C5389" s="177" t="str">
        <f>IFERROR(VLOOKUP(E5389,Data!T:U,2,FALSE),"")</f>
        <v/>
      </c>
    </row>
    <row r="5390" spans="3:3" x14ac:dyDescent="0.3">
      <c r="C5390" s="177" t="str">
        <f>IFERROR(VLOOKUP(E5390,Data!T:U,2,FALSE),"")</f>
        <v/>
      </c>
    </row>
    <row r="5391" spans="3:3" x14ac:dyDescent="0.3">
      <c r="C5391" s="177" t="str">
        <f>IFERROR(VLOOKUP(E5391,Data!T:U,2,FALSE),"")</f>
        <v/>
      </c>
    </row>
    <row r="5392" spans="3:3" x14ac:dyDescent="0.3">
      <c r="C5392" s="177" t="str">
        <f>IFERROR(VLOOKUP(E5392,Data!T:U,2,FALSE),"")</f>
        <v/>
      </c>
    </row>
    <row r="5393" spans="3:3" x14ac:dyDescent="0.3">
      <c r="C5393" s="177" t="str">
        <f>IFERROR(VLOOKUP(E5393,Data!T:U,2,FALSE),"")</f>
        <v/>
      </c>
    </row>
    <row r="5394" spans="3:3" x14ac:dyDescent="0.3">
      <c r="C5394" s="177" t="str">
        <f>IFERROR(VLOOKUP(E5394,Data!T:U,2,FALSE),"")</f>
        <v/>
      </c>
    </row>
    <row r="5395" spans="3:3" x14ac:dyDescent="0.3">
      <c r="C5395" s="177" t="str">
        <f>IFERROR(VLOOKUP(E5395,Data!T:U,2,FALSE),"")</f>
        <v/>
      </c>
    </row>
    <row r="5396" spans="3:3" x14ac:dyDescent="0.3">
      <c r="C5396" s="177" t="str">
        <f>IFERROR(VLOOKUP(E5396,Data!T:U,2,FALSE),"")</f>
        <v/>
      </c>
    </row>
    <row r="5397" spans="3:3" x14ac:dyDescent="0.3">
      <c r="C5397" s="177" t="str">
        <f>IFERROR(VLOOKUP(E5397,Data!T:U,2,FALSE),"")</f>
        <v/>
      </c>
    </row>
    <row r="5398" spans="3:3" x14ac:dyDescent="0.3">
      <c r="C5398" s="177" t="str">
        <f>IFERROR(VLOOKUP(E5398,Data!T:U,2,FALSE),"")</f>
        <v/>
      </c>
    </row>
    <row r="5399" spans="3:3" x14ac:dyDescent="0.3">
      <c r="C5399" s="177" t="str">
        <f>IFERROR(VLOOKUP(E5399,Data!T:U,2,FALSE),"")</f>
        <v/>
      </c>
    </row>
    <row r="5400" spans="3:3" x14ac:dyDescent="0.3">
      <c r="C5400" s="177" t="str">
        <f>IFERROR(VLOOKUP(E5400,Data!T:U,2,FALSE),"")</f>
        <v/>
      </c>
    </row>
    <row r="5401" spans="3:3" x14ac:dyDescent="0.3">
      <c r="C5401" s="177" t="str">
        <f>IFERROR(VLOOKUP(E5401,Data!T:U,2,FALSE),"")</f>
        <v/>
      </c>
    </row>
    <row r="5402" spans="3:3" x14ac:dyDescent="0.3">
      <c r="C5402" s="177" t="str">
        <f>IFERROR(VLOOKUP(E5402,Data!T:U,2,FALSE),"")</f>
        <v/>
      </c>
    </row>
    <row r="5403" spans="3:3" x14ac:dyDescent="0.3">
      <c r="C5403" s="177" t="str">
        <f>IFERROR(VLOOKUP(E5403,Data!T:U,2,FALSE),"")</f>
        <v/>
      </c>
    </row>
    <row r="5404" spans="3:3" x14ac:dyDescent="0.3">
      <c r="C5404" s="177" t="str">
        <f>IFERROR(VLOOKUP(E5404,Data!T:U,2,FALSE),"")</f>
        <v/>
      </c>
    </row>
    <row r="5405" spans="3:3" x14ac:dyDescent="0.3">
      <c r="C5405" s="177" t="str">
        <f>IFERROR(VLOOKUP(E5405,Data!T:U,2,FALSE),"")</f>
        <v/>
      </c>
    </row>
    <row r="5406" spans="3:3" x14ac:dyDescent="0.3">
      <c r="C5406" s="177" t="str">
        <f>IFERROR(VLOOKUP(E5406,Data!T:U,2,FALSE),"")</f>
        <v/>
      </c>
    </row>
    <row r="5407" spans="3:3" x14ac:dyDescent="0.3">
      <c r="C5407" s="177" t="str">
        <f>IFERROR(VLOOKUP(E5407,Data!T:U,2,FALSE),"")</f>
        <v/>
      </c>
    </row>
    <row r="5408" spans="3:3" x14ac:dyDescent="0.3">
      <c r="C5408" s="177" t="str">
        <f>IFERROR(VLOOKUP(E5408,Data!T:U,2,FALSE),"")</f>
        <v/>
      </c>
    </row>
    <row r="5409" spans="3:3" x14ac:dyDescent="0.3">
      <c r="C5409" s="177" t="str">
        <f>IFERROR(VLOOKUP(E5409,Data!T:U,2,FALSE),"")</f>
        <v/>
      </c>
    </row>
    <row r="5410" spans="3:3" x14ac:dyDescent="0.3">
      <c r="C5410" s="177" t="str">
        <f>IFERROR(VLOOKUP(E5410,Data!T:U,2,FALSE),"")</f>
        <v/>
      </c>
    </row>
    <row r="5411" spans="3:3" x14ac:dyDescent="0.3">
      <c r="C5411" s="177" t="str">
        <f>IFERROR(VLOOKUP(E5411,Data!T:U,2,FALSE),"")</f>
        <v/>
      </c>
    </row>
    <row r="5412" spans="3:3" x14ac:dyDescent="0.3">
      <c r="C5412" s="177" t="str">
        <f>IFERROR(VLOOKUP(E5412,Data!T:U,2,FALSE),"")</f>
        <v/>
      </c>
    </row>
    <row r="5413" spans="3:3" x14ac:dyDescent="0.3">
      <c r="C5413" s="177" t="str">
        <f>IFERROR(VLOOKUP(E5413,Data!T:U,2,FALSE),"")</f>
        <v/>
      </c>
    </row>
    <row r="5414" spans="3:3" x14ac:dyDescent="0.3">
      <c r="C5414" s="177" t="str">
        <f>IFERROR(VLOOKUP(E5414,Data!T:U,2,FALSE),"")</f>
        <v/>
      </c>
    </row>
    <row r="5415" spans="3:3" x14ac:dyDescent="0.3">
      <c r="C5415" s="177" t="str">
        <f>IFERROR(VLOOKUP(E5415,Data!T:U,2,FALSE),"")</f>
        <v/>
      </c>
    </row>
    <row r="5416" spans="3:3" x14ac:dyDescent="0.3">
      <c r="C5416" s="177" t="str">
        <f>IFERROR(VLOOKUP(E5416,Data!T:U,2,FALSE),"")</f>
        <v/>
      </c>
    </row>
    <row r="5417" spans="3:3" x14ac:dyDescent="0.3">
      <c r="C5417" s="177" t="str">
        <f>IFERROR(VLOOKUP(E5417,Data!T:U,2,FALSE),"")</f>
        <v/>
      </c>
    </row>
    <row r="5418" spans="3:3" x14ac:dyDescent="0.3">
      <c r="C5418" s="177" t="str">
        <f>IFERROR(VLOOKUP(E5418,Data!T:U,2,FALSE),"")</f>
        <v/>
      </c>
    </row>
    <row r="5419" spans="3:3" x14ac:dyDescent="0.3">
      <c r="C5419" s="177" t="str">
        <f>IFERROR(VLOOKUP(E5419,Data!T:U,2,FALSE),"")</f>
        <v/>
      </c>
    </row>
    <row r="5420" spans="3:3" x14ac:dyDescent="0.3">
      <c r="C5420" s="177" t="str">
        <f>IFERROR(VLOOKUP(E5420,Data!T:U,2,FALSE),"")</f>
        <v/>
      </c>
    </row>
    <row r="5421" spans="3:3" x14ac:dyDescent="0.3">
      <c r="C5421" s="177" t="str">
        <f>IFERROR(VLOOKUP(E5421,Data!T:U,2,FALSE),"")</f>
        <v/>
      </c>
    </row>
    <row r="5422" spans="3:3" x14ac:dyDescent="0.3">
      <c r="C5422" s="177" t="str">
        <f>IFERROR(VLOOKUP(E5422,Data!T:U,2,FALSE),"")</f>
        <v/>
      </c>
    </row>
    <row r="5423" spans="3:3" x14ac:dyDescent="0.3">
      <c r="C5423" s="177" t="str">
        <f>IFERROR(VLOOKUP(E5423,Data!T:U,2,FALSE),"")</f>
        <v/>
      </c>
    </row>
    <row r="5424" spans="3:3" x14ac:dyDescent="0.3">
      <c r="C5424" s="177" t="str">
        <f>IFERROR(VLOOKUP(E5424,Data!T:U,2,FALSE),"")</f>
        <v/>
      </c>
    </row>
    <row r="5425" spans="3:3" x14ac:dyDescent="0.3">
      <c r="C5425" s="177" t="str">
        <f>IFERROR(VLOOKUP(E5425,Data!T:U,2,FALSE),"")</f>
        <v/>
      </c>
    </row>
    <row r="5426" spans="3:3" x14ac:dyDescent="0.3">
      <c r="C5426" s="177" t="str">
        <f>IFERROR(VLOOKUP(E5426,Data!T:U,2,FALSE),"")</f>
        <v/>
      </c>
    </row>
    <row r="5427" spans="3:3" x14ac:dyDescent="0.3">
      <c r="C5427" s="177" t="str">
        <f>IFERROR(VLOOKUP(E5427,Data!T:U,2,FALSE),"")</f>
        <v/>
      </c>
    </row>
    <row r="5428" spans="3:3" x14ac:dyDescent="0.3">
      <c r="C5428" s="177" t="str">
        <f>IFERROR(VLOOKUP(E5428,Data!T:U,2,FALSE),"")</f>
        <v/>
      </c>
    </row>
    <row r="5429" spans="3:3" x14ac:dyDescent="0.3">
      <c r="C5429" s="177" t="str">
        <f>IFERROR(VLOOKUP(E5429,Data!T:U,2,FALSE),"")</f>
        <v/>
      </c>
    </row>
    <row r="5430" spans="3:3" x14ac:dyDescent="0.3">
      <c r="C5430" s="177" t="str">
        <f>IFERROR(VLOOKUP(E5430,Data!T:U,2,FALSE),"")</f>
        <v/>
      </c>
    </row>
    <row r="5431" spans="3:3" x14ac:dyDescent="0.3">
      <c r="C5431" s="177" t="str">
        <f>IFERROR(VLOOKUP(E5431,Data!T:U,2,FALSE),"")</f>
        <v/>
      </c>
    </row>
    <row r="5432" spans="3:3" x14ac:dyDescent="0.3">
      <c r="C5432" s="177" t="str">
        <f>IFERROR(VLOOKUP(E5432,Data!T:U,2,FALSE),"")</f>
        <v/>
      </c>
    </row>
    <row r="5433" spans="3:3" x14ac:dyDescent="0.3">
      <c r="C5433" s="177" t="str">
        <f>IFERROR(VLOOKUP(E5433,Data!T:U,2,FALSE),"")</f>
        <v/>
      </c>
    </row>
    <row r="5434" spans="3:3" x14ac:dyDescent="0.3">
      <c r="C5434" s="177" t="str">
        <f>IFERROR(VLOOKUP(E5434,Data!T:U,2,FALSE),"")</f>
        <v/>
      </c>
    </row>
    <row r="5435" spans="3:3" x14ac:dyDescent="0.3">
      <c r="C5435" s="177" t="str">
        <f>IFERROR(VLOOKUP(E5435,Data!T:U,2,FALSE),"")</f>
        <v/>
      </c>
    </row>
    <row r="5436" spans="3:3" x14ac:dyDescent="0.3">
      <c r="C5436" s="177" t="str">
        <f>IFERROR(VLOOKUP(E5436,Data!T:U,2,FALSE),"")</f>
        <v/>
      </c>
    </row>
    <row r="5437" spans="3:3" x14ac:dyDescent="0.3">
      <c r="C5437" s="177" t="str">
        <f>IFERROR(VLOOKUP(E5437,Data!T:U,2,FALSE),"")</f>
        <v/>
      </c>
    </row>
    <row r="5438" spans="3:3" x14ac:dyDescent="0.3">
      <c r="C5438" s="177" t="str">
        <f>IFERROR(VLOOKUP(E5438,Data!T:U,2,FALSE),"")</f>
        <v/>
      </c>
    </row>
    <row r="5439" spans="3:3" x14ac:dyDescent="0.3">
      <c r="C5439" s="177" t="str">
        <f>IFERROR(VLOOKUP(E5439,Data!T:U,2,FALSE),"")</f>
        <v/>
      </c>
    </row>
    <row r="5440" spans="3:3" x14ac:dyDescent="0.3">
      <c r="C5440" s="177" t="str">
        <f>IFERROR(VLOOKUP(E5440,Data!T:U,2,FALSE),"")</f>
        <v/>
      </c>
    </row>
    <row r="5441" spans="3:3" x14ac:dyDescent="0.3">
      <c r="C5441" s="177" t="str">
        <f>IFERROR(VLOOKUP(E5441,Data!T:U,2,FALSE),"")</f>
        <v/>
      </c>
    </row>
    <row r="5442" spans="3:3" x14ac:dyDescent="0.3">
      <c r="C5442" s="177" t="str">
        <f>IFERROR(VLOOKUP(E5442,Data!T:U,2,FALSE),"")</f>
        <v/>
      </c>
    </row>
    <row r="5443" spans="3:3" x14ac:dyDescent="0.3">
      <c r="C5443" s="177" t="str">
        <f>IFERROR(VLOOKUP(E5443,Data!T:U,2,FALSE),"")</f>
        <v/>
      </c>
    </row>
    <row r="5444" spans="3:3" x14ac:dyDescent="0.3">
      <c r="C5444" s="177" t="str">
        <f>IFERROR(VLOOKUP(E5444,Data!T:U,2,FALSE),"")</f>
        <v/>
      </c>
    </row>
    <row r="5445" spans="3:3" x14ac:dyDescent="0.3">
      <c r="C5445" s="177" t="str">
        <f>IFERROR(VLOOKUP(E5445,Data!T:U,2,FALSE),"")</f>
        <v/>
      </c>
    </row>
    <row r="5446" spans="3:3" x14ac:dyDescent="0.3">
      <c r="C5446" s="177" t="str">
        <f>IFERROR(VLOOKUP(E5446,Data!T:U,2,FALSE),"")</f>
        <v/>
      </c>
    </row>
    <row r="5447" spans="3:3" x14ac:dyDescent="0.3">
      <c r="C5447" s="177" t="str">
        <f>IFERROR(VLOOKUP(E5447,Data!T:U,2,FALSE),"")</f>
        <v/>
      </c>
    </row>
    <row r="5448" spans="3:3" x14ac:dyDescent="0.3">
      <c r="C5448" s="177" t="str">
        <f>IFERROR(VLOOKUP(E5448,Data!T:U,2,FALSE),"")</f>
        <v/>
      </c>
    </row>
    <row r="5449" spans="3:3" x14ac:dyDescent="0.3">
      <c r="C5449" s="177" t="str">
        <f>IFERROR(VLOOKUP(E5449,Data!T:U,2,FALSE),"")</f>
        <v/>
      </c>
    </row>
    <row r="5450" spans="3:3" x14ac:dyDescent="0.3">
      <c r="C5450" s="177" t="str">
        <f>IFERROR(VLOOKUP(E5450,Data!T:U,2,FALSE),"")</f>
        <v/>
      </c>
    </row>
    <row r="5451" spans="3:3" x14ac:dyDescent="0.3">
      <c r="C5451" s="177" t="str">
        <f>IFERROR(VLOOKUP(E5451,Data!T:U,2,FALSE),"")</f>
        <v/>
      </c>
    </row>
    <row r="5452" spans="3:3" x14ac:dyDescent="0.3">
      <c r="C5452" s="177" t="str">
        <f>IFERROR(VLOOKUP(E5452,Data!T:U,2,FALSE),"")</f>
        <v/>
      </c>
    </row>
    <row r="5453" spans="3:3" x14ac:dyDescent="0.3">
      <c r="C5453" s="177" t="str">
        <f>IFERROR(VLOOKUP(E5453,Data!T:U,2,FALSE),"")</f>
        <v/>
      </c>
    </row>
    <row r="5454" spans="3:3" x14ac:dyDescent="0.3">
      <c r="C5454" s="177" t="str">
        <f>IFERROR(VLOOKUP(E5454,Data!T:U,2,FALSE),"")</f>
        <v/>
      </c>
    </row>
    <row r="5455" spans="3:3" x14ac:dyDescent="0.3">
      <c r="C5455" s="177" t="str">
        <f>IFERROR(VLOOKUP(E5455,Data!T:U,2,FALSE),"")</f>
        <v/>
      </c>
    </row>
    <row r="5456" spans="3:3" x14ac:dyDescent="0.3">
      <c r="C5456" s="177" t="str">
        <f>IFERROR(VLOOKUP(E5456,Data!T:U,2,FALSE),"")</f>
        <v/>
      </c>
    </row>
    <row r="5457" spans="3:3" x14ac:dyDescent="0.3">
      <c r="C5457" s="177" t="str">
        <f>IFERROR(VLOOKUP(E5457,Data!T:U,2,FALSE),"")</f>
        <v/>
      </c>
    </row>
    <row r="5458" spans="3:3" x14ac:dyDescent="0.3">
      <c r="C5458" s="177" t="str">
        <f>IFERROR(VLOOKUP(E5458,Data!T:U,2,FALSE),"")</f>
        <v/>
      </c>
    </row>
    <row r="5459" spans="3:3" x14ac:dyDescent="0.3">
      <c r="C5459" s="177" t="str">
        <f>IFERROR(VLOOKUP(E5459,Data!T:U,2,FALSE),"")</f>
        <v/>
      </c>
    </row>
    <row r="5460" spans="3:3" x14ac:dyDescent="0.3">
      <c r="C5460" s="177" t="str">
        <f>IFERROR(VLOOKUP(E5460,Data!T:U,2,FALSE),"")</f>
        <v/>
      </c>
    </row>
    <row r="5461" spans="3:3" x14ac:dyDescent="0.3">
      <c r="C5461" s="177" t="str">
        <f>IFERROR(VLOOKUP(E5461,Data!T:U,2,FALSE),"")</f>
        <v/>
      </c>
    </row>
    <row r="5462" spans="3:3" x14ac:dyDescent="0.3">
      <c r="C5462" s="177" t="str">
        <f>IFERROR(VLOOKUP(E5462,Data!T:U,2,FALSE),"")</f>
        <v/>
      </c>
    </row>
    <row r="5463" spans="3:3" x14ac:dyDescent="0.3">
      <c r="C5463" s="177" t="str">
        <f>IFERROR(VLOOKUP(E5463,Data!T:U,2,FALSE),"")</f>
        <v/>
      </c>
    </row>
    <row r="5464" spans="3:3" x14ac:dyDescent="0.3">
      <c r="C5464" s="177" t="str">
        <f>IFERROR(VLOOKUP(E5464,Data!T:U,2,FALSE),"")</f>
        <v/>
      </c>
    </row>
    <row r="5465" spans="3:3" x14ac:dyDescent="0.3">
      <c r="C5465" s="177" t="str">
        <f>IFERROR(VLOOKUP(E5465,Data!T:U,2,FALSE),"")</f>
        <v/>
      </c>
    </row>
    <row r="5466" spans="3:3" x14ac:dyDescent="0.3">
      <c r="C5466" s="177" t="str">
        <f>IFERROR(VLOOKUP(E5466,Data!T:U,2,FALSE),"")</f>
        <v/>
      </c>
    </row>
    <row r="5467" spans="3:3" x14ac:dyDescent="0.3">
      <c r="C5467" s="177" t="str">
        <f>IFERROR(VLOOKUP(E5467,Data!T:U,2,FALSE),"")</f>
        <v/>
      </c>
    </row>
    <row r="5468" spans="3:3" x14ac:dyDescent="0.3">
      <c r="C5468" s="177" t="str">
        <f>IFERROR(VLOOKUP(E5468,Data!T:U,2,FALSE),"")</f>
        <v/>
      </c>
    </row>
    <row r="5469" spans="3:3" x14ac:dyDescent="0.3">
      <c r="C5469" s="177" t="str">
        <f>IFERROR(VLOOKUP(E5469,Data!T:U,2,FALSE),"")</f>
        <v/>
      </c>
    </row>
    <row r="5470" spans="3:3" x14ac:dyDescent="0.3">
      <c r="C5470" s="177" t="str">
        <f>IFERROR(VLOOKUP(E5470,Data!T:U,2,FALSE),"")</f>
        <v/>
      </c>
    </row>
    <row r="5471" spans="3:3" x14ac:dyDescent="0.3">
      <c r="C5471" s="177" t="str">
        <f>IFERROR(VLOOKUP(E5471,Data!T:U,2,FALSE),"")</f>
        <v/>
      </c>
    </row>
    <row r="5472" spans="3:3" x14ac:dyDescent="0.3">
      <c r="C5472" s="177" t="str">
        <f>IFERROR(VLOOKUP(E5472,Data!T:U,2,FALSE),"")</f>
        <v/>
      </c>
    </row>
    <row r="5473" spans="3:3" x14ac:dyDescent="0.3">
      <c r="C5473" s="177" t="str">
        <f>IFERROR(VLOOKUP(E5473,Data!T:U,2,FALSE),"")</f>
        <v/>
      </c>
    </row>
    <row r="5474" spans="3:3" x14ac:dyDescent="0.3">
      <c r="C5474" s="177" t="str">
        <f>IFERROR(VLOOKUP(E5474,Data!T:U,2,FALSE),"")</f>
        <v/>
      </c>
    </row>
    <row r="5475" spans="3:3" x14ac:dyDescent="0.3">
      <c r="C5475" s="177" t="str">
        <f>IFERROR(VLOOKUP(E5475,Data!T:U,2,FALSE),"")</f>
        <v/>
      </c>
    </row>
    <row r="5476" spans="3:3" x14ac:dyDescent="0.3">
      <c r="C5476" s="177" t="str">
        <f>IFERROR(VLOOKUP(E5476,Data!T:U,2,FALSE),"")</f>
        <v/>
      </c>
    </row>
    <row r="5477" spans="3:3" x14ac:dyDescent="0.3">
      <c r="C5477" s="177" t="str">
        <f>IFERROR(VLOOKUP(E5477,Data!T:U,2,FALSE),"")</f>
        <v/>
      </c>
    </row>
    <row r="5478" spans="3:3" x14ac:dyDescent="0.3">
      <c r="C5478" s="177" t="str">
        <f>IFERROR(VLOOKUP(E5478,Data!T:U,2,FALSE),"")</f>
        <v/>
      </c>
    </row>
    <row r="5479" spans="3:3" x14ac:dyDescent="0.3">
      <c r="C5479" s="177" t="str">
        <f>IFERROR(VLOOKUP(E5479,Data!T:U,2,FALSE),"")</f>
        <v/>
      </c>
    </row>
    <row r="5480" spans="3:3" x14ac:dyDescent="0.3">
      <c r="C5480" s="177" t="str">
        <f>IFERROR(VLOOKUP(E5480,Data!T:U,2,FALSE),"")</f>
        <v/>
      </c>
    </row>
    <row r="5481" spans="3:3" x14ac:dyDescent="0.3">
      <c r="C5481" s="177" t="str">
        <f>IFERROR(VLOOKUP(E5481,Data!T:U,2,FALSE),"")</f>
        <v/>
      </c>
    </row>
    <row r="5482" spans="3:3" x14ac:dyDescent="0.3">
      <c r="C5482" s="177" t="str">
        <f>IFERROR(VLOOKUP(E5482,Data!T:U,2,FALSE),"")</f>
        <v/>
      </c>
    </row>
    <row r="5483" spans="3:3" x14ac:dyDescent="0.3">
      <c r="C5483" s="177" t="str">
        <f>IFERROR(VLOOKUP(E5483,Data!T:U,2,FALSE),"")</f>
        <v/>
      </c>
    </row>
    <row r="5484" spans="3:3" x14ac:dyDescent="0.3">
      <c r="C5484" s="177" t="str">
        <f>IFERROR(VLOOKUP(E5484,Data!T:U,2,FALSE),"")</f>
        <v/>
      </c>
    </row>
    <row r="5485" spans="3:3" x14ac:dyDescent="0.3">
      <c r="C5485" s="177" t="str">
        <f>IFERROR(VLOOKUP(E5485,Data!T:U,2,FALSE),"")</f>
        <v/>
      </c>
    </row>
    <row r="5486" spans="3:3" x14ac:dyDescent="0.3">
      <c r="C5486" s="177" t="str">
        <f>IFERROR(VLOOKUP(E5486,Data!T:U,2,FALSE),"")</f>
        <v/>
      </c>
    </row>
    <row r="5487" spans="3:3" x14ac:dyDescent="0.3">
      <c r="C5487" s="177" t="str">
        <f>IFERROR(VLOOKUP(E5487,Data!T:U,2,FALSE),"")</f>
        <v/>
      </c>
    </row>
    <row r="5488" spans="3:3" x14ac:dyDescent="0.3">
      <c r="C5488" s="177" t="str">
        <f>IFERROR(VLOOKUP(E5488,Data!T:U,2,FALSE),"")</f>
        <v/>
      </c>
    </row>
    <row r="5489" spans="3:3" x14ac:dyDescent="0.3">
      <c r="C5489" s="177" t="str">
        <f>IFERROR(VLOOKUP(E5489,Data!T:U,2,FALSE),"")</f>
        <v/>
      </c>
    </row>
    <row r="5490" spans="3:3" x14ac:dyDescent="0.3">
      <c r="C5490" s="177" t="str">
        <f>IFERROR(VLOOKUP(E5490,Data!T:U,2,FALSE),"")</f>
        <v/>
      </c>
    </row>
    <row r="5491" spans="3:3" x14ac:dyDescent="0.3">
      <c r="C5491" s="177" t="str">
        <f>IFERROR(VLOOKUP(E5491,Data!T:U,2,FALSE),"")</f>
        <v/>
      </c>
    </row>
    <row r="5492" spans="3:3" x14ac:dyDescent="0.3">
      <c r="C5492" s="177" t="str">
        <f>IFERROR(VLOOKUP(E5492,Data!T:U,2,FALSE),"")</f>
        <v/>
      </c>
    </row>
    <row r="5493" spans="3:3" x14ac:dyDescent="0.3">
      <c r="C5493" s="177" t="str">
        <f>IFERROR(VLOOKUP(E5493,Data!T:U,2,FALSE),"")</f>
        <v/>
      </c>
    </row>
    <row r="5494" spans="3:3" x14ac:dyDescent="0.3">
      <c r="C5494" s="177" t="str">
        <f>IFERROR(VLOOKUP(E5494,Data!T:U,2,FALSE),"")</f>
        <v/>
      </c>
    </row>
    <row r="5495" spans="3:3" x14ac:dyDescent="0.3">
      <c r="C5495" s="177" t="str">
        <f>IFERROR(VLOOKUP(E5495,Data!T:U,2,FALSE),"")</f>
        <v/>
      </c>
    </row>
    <row r="5496" spans="3:3" x14ac:dyDescent="0.3">
      <c r="C5496" s="177" t="str">
        <f>IFERROR(VLOOKUP(E5496,Data!T:U,2,FALSE),"")</f>
        <v/>
      </c>
    </row>
    <row r="5497" spans="3:3" x14ac:dyDescent="0.3">
      <c r="C5497" s="177" t="str">
        <f>IFERROR(VLOOKUP(E5497,Data!T:U,2,FALSE),"")</f>
        <v/>
      </c>
    </row>
    <row r="5498" spans="3:3" x14ac:dyDescent="0.3">
      <c r="C5498" s="177" t="str">
        <f>IFERROR(VLOOKUP(E5498,Data!T:U,2,FALSE),"")</f>
        <v/>
      </c>
    </row>
    <row r="5499" spans="3:3" x14ac:dyDescent="0.3">
      <c r="C5499" s="177" t="str">
        <f>IFERROR(VLOOKUP(E5499,Data!T:U,2,FALSE),"")</f>
        <v/>
      </c>
    </row>
    <row r="5500" spans="3:3" x14ac:dyDescent="0.3">
      <c r="C5500" s="177" t="str">
        <f>IFERROR(VLOOKUP(E5500,Data!T:U,2,FALSE),"")</f>
        <v/>
      </c>
    </row>
    <row r="5501" spans="3:3" x14ac:dyDescent="0.3">
      <c r="C5501" s="177" t="str">
        <f>IFERROR(VLOOKUP(E5501,Data!T:U,2,FALSE),"")</f>
        <v/>
      </c>
    </row>
    <row r="5502" spans="3:3" x14ac:dyDescent="0.3">
      <c r="C5502" s="177" t="str">
        <f>IFERROR(VLOOKUP(E5502,Data!T:U,2,FALSE),"")</f>
        <v/>
      </c>
    </row>
    <row r="5503" spans="3:3" x14ac:dyDescent="0.3">
      <c r="C5503" s="177" t="str">
        <f>IFERROR(VLOOKUP(E5503,Data!T:U,2,FALSE),"")</f>
        <v/>
      </c>
    </row>
    <row r="5504" spans="3:3" x14ac:dyDescent="0.3">
      <c r="C5504" s="177" t="str">
        <f>IFERROR(VLOOKUP(E5504,Data!T:U,2,FALSE),"")</f>
        <v/>
      </c>
    </row>
    <row r="5505" spans="3:3" x14ac:dyDescent="0.3">
      <c r="C5505" s="177" t="str">
        <f>IFERROR(VLOOKUP(E5505,Data!T:U,2,FALSE),"")</f>
        <v/>
      </c>
    </row>
    <row r="5506" spans="3:3" x14ac:dyDescent="0.3">
      <c r="C5506" s="177" t="str">
        <f>IFERROR(VLOOKUP(E5506,Data!T:U,2,FALSE),"")</f>
        <v/>
      </c>
    </row>
    <row r="5507" spans="3:3" x14ac:dyDescent="0.3">
      <c r="C5507" s="177" t="str">
        <f>IFERROR(VLOOKUP(E5507,Data!T:U,2,FALSE),"")</f>
        <v/>
      </c>
    </row>
    <row r="5508" spans="3:3" x14ac:dyDescent="0.3">
      <c r="C5508" s="177" t="str">
        <f>IFERROR(VLOOKUP(E5508,Data!T:U,2,FALSE),"")</f>
        <v/>
      </c>
    </row>
    <row r="5509" spans="3:3" x14ac:dyDescent="0.3">
      <c r="C5509" s="177" t="str">
        <f>IFERROR(VLOOKUP(E5509,Data!T:U,2,FALSE),"")</f>
        <v/>
      </c>
    </row>
    <row r="5510" spans="3:3" x14ac:dyDescent="0.3">
      <c r="C5510" s="177" t="str">
        <f>IFERROR(VLOOKUP(E5510,Data!T:U,2,FALSE),"")</f>
        <v/>
      </c>
    </row>
    <row r="5511" spans="3:3" x14ac:dyDescent="0.3">
      <c r="C5511" s="177" t="str">
        <f>IFERROR(VLOOKUP(E5511,Data!T:U,2,FALSE),"")</f>
        <v/>
      </c>
    </row>
    <row r="5512" spans="3:3" x14ac:dyDescent="0.3">
      <c r="C5512" s="177" t="str">
        <f>IFERROR(VLOOKUP(E5512,Data!T:U,2,FALSE),"")</f>
        <v/>
      </c>
    </row>
    <row r="5513" spans="3:3" x14ac:dyDescent="0.3">
      <c r="C5513" s="177" t="str">
        <f>IFERROR(VLOOKUP(E5513,Data!T:U,2,FALSE),"")</f>
        <v/>
      </c>
    </row>
    <row r="5514" spans="3:3" x14ac:dyDescent="0.3">
      <c r="C5514" s="177" t="str">
        <f>IFERROR(VLOOKUP(E5514,Data!T:U,2,FALSE),"")</f>
        <v/>
      </c>
    </row>
    <row r="5515" spans="3:3" x14ac:dyDescent="0.3">
      <c r="C5515" s="177" t="str">
        <f>IFERROR(VLOOKUP(E5515,Data!T:U,2,FALSE),"")</f>
        <v/>
      </c>
    </row>
    <row r="5516" spans="3:3" x14ac:dyDescent="0.3">
      <c r="C5516" s="177" t="str">
        <f>IFERROR(VLOOKUP(E5516,Data!T:U,2,FALSE),"")</f>
        <v/>
      </c>
    </row>
    <row r="5517" spans="3:3" x14ac:dyDescent="0.3">
      <c r="C5517" s="177" t="str">
        <f>IFERROR(VLOOKUP(E5517,Data!T:U,2,FALSE),"")</f>
        <v/>
      </c>
    </row>
    <row r="5518" spans="3:3" x14ac:dyDescent="0.3">
      <c r="C5518" s="177" t="str">
        <f>IFERROR(VLOOKUP(E5518,Data!T:U,2,FALSE),"")</f>
        <v/>
      </c>
    </row>
    <row r="5519" spans="3:3" x14ac:dyDescent="0.3">
      <c r="C5519" s="177" t="str">
        <f>IFERROR(VLOOKUP(E5519,Data!T:U,2,FALSE),"")</f>
        <v/>
      </c>
    </row>
    <row r="5520" spans="3:3" x14ac:dyDescent="0.3">
      <c r="C5520" s="177" t="str">
        <f>IFERROR(VLOOKUP(E5520,Data!T:U,2,FALSE),"")</f>
        <v/>
      </c>
    </row>
    <row r="5521" spans="3:3" x14ac:dyDescent="0.3">
      <c r="C5521" s="177" t="str">
        <f>IFERROR(VLOOKUP(E5521,Data!T:U,2,FALSE),"")</f>
        <v/>
      </c>
    </row>
    <row r="5522" spans="3:3" x14ac:dyDescent="0.3">
      <c r="C5522" s="177" t="str">
        <f>IFERROR(VLOOKUP(E5522,Data!T:U,2,FALSE),"")</f>
        <v/>
      </c>
    </row>
    <row r="5523" spans="3:3" x14ac:dyDescent="0.3">
      <c r="C5523" s="177" t="str">
        <f>IFERROR(VLOOKUP(E5523,Data!T:U,2,FALSE),"")</f>
        <v/>
      </c>
    </row>
    <row r="5524" spans="3:3" x14ac:dyDescent="0.3">
      <c r="C5524" s="177" t="str">
        <f>IFERROR(VLOOKUP(E5524,Data!T:U,2,FALSE),"")</f>
        <v/>
      </c>
    </row>
    <row r="5525" spans="3:3" x14ac:dyDescent="0.3">
      <c r="C5525" s="177" t="str">
        <f>IFERROR(VLOOKUP(E5525,Data!T:U,2,FALSE),"")</f>
        <v/>
      </c>
    </row>
    <row r="5526" spans="3:3" x14ac:dyDescent="0.3">
      <c r="C5526" s="177" t="str">
        <f>IFERROR(VLOOKUP(E5526,Data!T:U,2,FALSE),"")</f>
        <v/>
      </c>
    </row>
    <row r="5527" spans="3:3" x14ac:dyDescent="0.3">
      <c r="C5527" s="177" t="str">
        <f>IFERROR(VLOOKUP(E5527,Data!T:U,2,FALSE),"")</f>
        <v/>
      </c>
    </row>
    <row r="5528" spans="3:3" x14ac:dyDescent="0.3">
      <c r="C5528" s="177" t="str">
        <f>IFERROR(VLOOKUP(E5528,Data!T:U,2,FALSE),"")</f>
        <v/>
      </c>
    </row>
    <row r="5529" spans="3:3" x14ac:dyDescent="0.3">
      <c r="C5529" s="177" t="str">
        <f>IFERROR(VLOOKUP(E5529,Data!T:U,2,FALSE),"")</f>
        <v/>
      </c>
    </row>
    <row r="5530" spans="3:3" x14ac:dyDescent="0.3">
      <c r="C5530" s="177" t="str">
        <f>IFERROR(VLOOKUP(E5530,Data!T:U,2,FALSE),"")</f>
        <v/>
      </c>
    </row>
    <row r="5531" spans="3:3" x14ac:dyDescent="0.3">
      <c r="C5531" s="177" t="str">
        <f>IFERROR(VLOOKUP(E5531,Data!T:U,2,FALSE),"")</f>
        <v/>
      </c>
    </row>
    <row r="5532" spans="3:3" x14ac:dyDescent="0.3">
      <c r="C5532" s="177" t="str">
        <f>IFERROR(VLOOKUP(E5532,Data!T:U,2,FALSE),"")</f>
        <v/>
      </c>
    </row>
    <row r="5533" spans="3:3" x14ac:dyDescent="0.3">
      <c r="C5533" s="177" t="str">
        <f>IFERROR(VLOOKUP(E5533,Data!T:U,2,FALSE),"")</f>
        <v/>
      </c>
    </row>
    <row r="5534" spans="3:3" x14ac:dyDescent="0.3">
      <c r="C5534" s="177" t="str">
        <f>IFERROR(VLOOKUP(E5534,Data!T:U,2,FALSE),"")</f>
        <v/>
      </c>
    </row>
    <row r="5535" spans="3:3" x14ac:dyDescent="0.3">
      <c r="C5535" s="177" t="str">
        <f>IFERROR(VLOOKUP(E5535,Data!T:U,2,FALSE),"")</f>
        <v/>
      </c>
    </row>
    <row r="5536" spans="3:3" x14ac:dyDescent="0.3">
      <c r="C5536" s="177" t="str">
        <f>IFERROR(VLOOKUP(E5536,Data!T:U,2,FALSE),"")</f>
        <v/>
      </c>
    </row>
    <row r="5537" spans="3:3" x14ac:dyDescent="0.3">
      <c r="C5537" s="177" t="str">
        <f>IFERROR(VLOOKUP(E5537,Data!T:U,2,FALSE),"")</f>
        <v/>
      </c>
    </row>
    <row r="5538" spans="3:3" x14ac:dyDescent="0.3">
      <c r="C5538" s="177" t="str">
        <f>IFERROR(VLOOKUP(E5538,Data!T:U,2,FALSE),"")</f>
        <v/>
      </c>
    </row>
    <row r="5539" spans="3:3" x14ac:dyDescent="0.3">
      <c r="C5539" s="177" t="str">
        <f>IFERROR(VLOOKUP(E5539,Data!T:U,2,FALSE),"")</f>
        <v/>
      </c>
    </row>
    <row r="5540" spans="3:3" x14ac:dyDescent="0.3">
      <c r="C5540" s="177" t="str">
        <f>IFERROR(VLOOKUP(E5540,Data!T:U,2,FALSE),"")</f>
        <v/>
      </c>
    </row>
    <row r="5541" spans="3:3" x14ac:dyDescent="0.3">
      <c r="C5541" s="177" t="str">
        <f>IFERROR(VLOOKUP(E5541,Data!T:U,2,FALSE),"")</f>
        <v/>
      </c>
    </row>
    <row r="5542" spans="3:3" x14ac:dyDescent="0.3">
      <c r="C5542" s="177" t="str">
        <f>IFERROR(VLOOKUP(E5542,Data!T:U,2,FALSE),"")</f>
        <v/>
      </c>
    </row>
    <row r="5543" spans="3:3" x14ac:dyDescent="0.3">
      <c r="C5543" s="177" t="str">
        <f>IFERROR(VLOOKUP(E5543,Data!T:U,2,FALSE),"")</f>
        <v/>
      </c>
    </row>
    <row r="5544" spans="3:3" x14ac:dyDescent="0.3">
      <c r="C5544" s="177" t="str">
        <f>IFERROR(VLOOKUP(E5544,Data!T:U,2,FALSE),"")</f>
        <v/>
      </c>
    </row>
    <row r="5545" spans="3:3" x14ac:dyDescent="0.3">
      <c r="C5545" s="177" t="str">
        <f>IFERROR(VLOOKUP(E5545,Data!T:U,2,FALSE),"")</f>
        <v/>
      </c>
    </row>
    <row r="5546" spans="3:3" x14ac:dyDescent="0.3">
      <c r="C5546" s="177" t="str">
        <f>IFERROR(VLOOKUP(E5546,Data!T:U,2,FALSE),"")</f>
        <v/>
      </c>
    </row>
    <row r="5547" spans="3:3" x14ac:dyDescent="0.3">
      <c r="C5547" s="177" t="str">
        <f>IFERROR(VLOOKUP(E5547,Data!T:U,2,FALSE),"")</f>
        <v/>
      </c>
    </row>
    <row r="5548" spans="3:3" x14ac:dyDescent="0.3">
      <c r="C5548" s="177" t="str">
        <f>IFERROR(VLOOKUP(E5548,Data!T:U,2,FALSE),"")</f>
        <v/>
      </c>
    </row>
    <row r="5549" spans="3:3" x14ac:dyDescent="0.3">
      <c r="C5549" s="177" t="str">
        <f>IFERROR(VLOOKUP(E5549,Data!T:U,2,FALSE),"")</f>
        <v/>
      </c>
    </row>
    <row r="5550" spans="3:3" x14ac:dyDescent="0.3">
      <c r="C5550" s="177" t="str">
        <f>IFERROR(VLOOKUP(E5550,Data!T:U,2,FALSE),"")</f>
        <v/>
      </c>
    </row>
    <row r="5551" spans="3:3" x14ac:dyDescent="0.3">
      <c r="C5551" s="177" t="str">
        <f>IFERROR(VLOOKUP(E5551,Data!T:U,2,FALSE),"")</f>
        <v/>
      </c>
    </row>
    <row r="5552" spans="3:3" x14ac:dyDescent="0.3">
      <c r="C5552" s="177" t="str">
        <f>IFERROR(VLOOKUP(E5552,Data!T:U,2,FALSE),"")</f>
        <v/>
      </c>
    </row>
    <row r="5553" spans="3:3" x14ac:dyDescent="0.3">
      <c r="C5553" s="177" t="str">
        <f>IFERROR(VLOOKUP(E5553,Data!T:U,2,FALSE),"")</f>
        <v/>
      </c>
    </row>
    <row r="5554" spans="3:3" x14ac:dyDescent="0.3">
      <c r="C5554" s="177" t="str">
        <f>IFERROR(VLOOKUP(E5554,Data!T:U,2,FALSE),"")</f>
        <v/>
      </c>
    </row>
    <row r="5555" spans="3:3" x14ac:dyDescent="0.3">
      <c r="C5555" s="177" t="str">
        <f>IFERROR(VLOOKUP(E5555,Data!T:U,2,FALSE),"")</f>
        <v/>
      </c>
    </row>
    <row r="5556" spans="3:3" x14ac:dyDescent="0.3">
      <c r="C5556" s="177" t="str">
        <f>IFERROR(VLOOKUP(E5556,Data!T:U,2,FALSE),"")</f>
        <v/>
      </c>
    </row>
    <row r="5557" spans="3:3" x14ac:dyDescent="0.3">
      <c r="C5557" s="177" t="str">
        <f>IFERROR(VLOOKUP(E5557,Data!T:U,2,FALSE),"")</f>
        <v/>
      </c>
    </row>
    <row r="5558" spans="3:3" x14ac:dyDescent="0.3">
      <c r="C5558" s="177" t="str">
        <f>IFERROR(VLOOKUP(E5558,Data!T:U,2,FALSE),"")</f>
        <v/>
      </c>
    </row>
    <row r="5559" spans="3:3" x14ac:dyDescent="0.3">
      <c r="C5559" s="177" t="str">
        <f>IFERROR(VLOOKUP(E5559,Data!T:U,2,FALSE),"")</f>
        <v/>
      </c>
    </row>
    <row r="5560" spans="3:3" x14ac:dyDescent="0.3">
      <c r="C5560" s="177" t="str">
        <f>IFERROR(VLOOKUP(E5560,Data!T:U,2,FALSE),"")</f>
        <v/>
      </c>
    </row>
    <row r="5561" spans="3:3" x14ac:dyDescent="0.3">
      <c r="C5561" s="177" t="str">
        <f>IFERROR(VLOOKUP(E5561,Data!T:U,2,FALSE),"")</f>
        <v/>
      </c>
    </row>
    <row r="5562" spans="3:3" x14ac:dyDescent="0.3">
      <c r="C5562" s="177" t="str">
        <f>IFERROR(VLOOKUP(E5562,Data!T:U,2,FALSE),"")</f>
        <v/>
      </c>
    </row>
    <row r="5563" spans="3:3" x14ac:dyDescent="0.3">
      <c r="C5563" s="177" t="str">
        <f>IFERROR(VLOOKUP(E5563,Data!T:U,2,FALSE),"")</f>
        <v/>
      </c>
    </row>
    <row r="5564" spans="3:3" x14ac:dyDescent="0.3">
      <c r="C5564" s="177" t="str">
        <f>IFERROR(VLOOKUP(E5564,Data!T:U,2,FALSE),"")</f>
        <v/>
      </c>
    </row>
    <row r="5565" spans="3:3" x14ac:dyDescent="0.3">
      <c r="C5565" s="177" t="str">
        <f>IFERROR(VLOOKUP(E5565,Data!T:U,2,FALSE),"")</f>
        <v/>
      </c>
    </row>
    <row r="5566" spans="3:3" x14ac:dyDescent="0.3">
      <c r="C5566" s="177" t="str">
        <f>IFERROR(VLOOKUP(E5566,Data!T:U,2,FALSE),"")</f>
        <v/>
      </c>
    </row>
    <row r="5567" spans="3:3" x14ac:dyDescent="0.3">
      <c r="C5567" s="177" t="str">
        <f>IFERROR(VLOOKUP(E5567,Data!T:U,2,FALSE),"")</f>
        <v/>
      </c>
    </row>
    <row r="5568" spans="3:3" x14ac:dyDescent="0.3">
      <c r="C5568" s="177" t="str">
        <f>IFERROR(VLOOKUP(E5568,Data!T:U,2,FALSE),"")</f>
        <v/>
      </c>
    </row>
    <row r="5569" spans="3:3" x14ac:dyDescent="0.3">
      <c r="C5569" s="177" t="str">
        <f>IFERROR(VLOOKUP(E5569,Data!T:U,2,FALSE),"")</f>
        <v/>
      </c>
    </row>
    <row r="5570" spans="3:3" x14ac:dyDescent="0.3">
      <c r="C5570" s="177" t="str">
        <f>IFERROR(VLOOKUP(E5570,Data!T:U,2,FALSE),"")</f>
        <v/>
      </c>
    </row>
    <row r="5571" spans="3:3" x14ac:dyDescent="0.3">
      <c r="C5571" s="177" t="str">
        <f>IFERROR(VLOOKUP(E5571,Data!T:U,2,FALSE),"")</f>
        <v/>
      </c>
    </row>
    <row r="5572" spans="3:3" x14ac:dyDescent="0.3">
      <c r="C5572" s="177" t="str">
        <f>IFERROR(VLOOKUP(E5572,Data!T:U,2,FALSE),"")</f>
        <v/>
      </c>
    </row>
    <row r="5573" spans="3:3" x14ac:dyDescent="0.3">
      <c r="C5573" s="177" t="str">
        <f>IFERROR(VLOOKUP(E5573,Data!T:U,2,FALSE),"")</f>
        <v/>
      </c>
    </row>
    <row r="5574" spans="3:3" x14ac:dyDescent="0.3">
      <c r="C5574" s="177" t="str">
        <f>IFERROR(VLOOKUP(E5574,Data!T:U,2,FALSE),"")</f>
        <v/>
      </c>
    </row>
    <row r="5575" spans="3:3" x14ac:dyDescent="0.3">
      <c r="C5575" s="177" t="str">
        <f>IFERROR(VLOOKUP(E5575,Data!T:U,2,FALSE),"")</f>
        <v/>
      </c>
    </row>
    <row r="5576" spans="3:3" x14ac:dyDescent="0.3">
      <c r="C5576" s="177" t="str">
        <f>IFERROR(VLOOKUP(E5576,Data!T:U,2,FALSE),"")</f>
        <v/>
      </c>
    </row>
    <row r="5577" spans="3:3" x14ac:dyDescent="0.3">
      <c r="C5577" s="177" t="str">
        <f>IFERROR(VLOOKUP(E5577,Data!T:U,2,FALSE),"")</f>
        <v/>
      </c>
    </row>
    <row r="5578" spans="3:3" x14ac:dyDescent="0.3">
      <c r="C5578" s="177" t="str">
        <f>IFERROR(VLOOKUP(E5578,Data!T:U,2,FALSE),"")</f>
        <v/>
      </c>
    </row>
    <row r="5579" spans="3:3" x14ac:dyDescent="0.3">
      <c r="C5579" s="177" t="str">
        <f>IFERROR(VLOOKUP(E5579,Data!T:U,2,FALSE),"")</f>
        <v/>
      </c>
    </row>
    <row r="5580" spans="3:3" x14ac:dyDescent="0.3">
      <c r="C5580" s="177" t="str">
        <f>IFERROR(VLOOKUP(E5580,Data!T:U,2,FALSE),"")</f>
        <v/>
      </c>
    </row>
    <row r="5581" spans="3:3" x14ac:dyDescent="0.3">
      <c r="C5581" s="177" t="str">
        <f>IFERROR(VLOOKUP(E5581,Data!T:U,2,FALSE),"")</f>
        <v/>
      </c>
    </row>
    <row r="5582" spans="3:3" x14ac:dyDescent="0.3">
      <c r="C5582" s="177" t="str">
        <f>IFERROR(VLOOKUP(E5582,Data!T:U,2,FALSE),"")</f>
        <v/>
      </c>
    </row>
    <row r="5583" spans="3:3" x14ac:dyDescent="0.3">
      <c r="C5583" s="177" t="str">
        <f>IFERROR(VLOOKUP(E5583,Data!T:U,2,FALSE),"")</f>
        <v/>
      </c>
    </row>
    <row r="5584" spans="3:3" x14ac:dyDescent="0.3">
      <c r="C5584" s="177" t="str">
        <f>IFERROR(VLOOKUP(E5584,Data!T:U,2,FALSE),"")</f>
        <v/>
      </c>
    </row>
    <row r="5585" spans="3:3" x14ac:dyDescent="0.3">
      <c r="C5585" s="177" t="str">
        <f>IFERROR(VLOOKUP(E5585,Data!T:U,2,FALSE),"")</f>
        <v/>
      </c>
    </row>
    <row r="5586" spans="3:3" x14ac:dyDescent="0.3">
      <c r="C5586" s="177" t="str">
        <f>IFERROR(VLOOKUP(E5586,Data!T:U,2,FALSE),"")</f>
        <v/>
      </c>
    </row>
    <row r="5587" spans="3:3" x14ac:dyDescent="0.3">
      <c r="C5587" s="177" t="str">
        <f>IFERROR(VLOOKUP(E5587,Data!T:U,2,FALSE),"")</f>
        <v/>
      </c>
    </row>
    <row r="5588" spans="3:3" x14ac:dyDescent="0.3">
      <c r="C5588" s="177" t="str">
        <f>IFERROR(VLOOKUP(E5588,Data!T:U,2,FALSE),"")</f>
        <v/>
      </c>
    </row>
    <row r="5589" spans="3:3" x14ac:dyDescent="0.3">
      <c r="C5589" s="177" t="str">
        <f>IFERROR(VLOOKUP(E5589,Data!T:U,2,FALSE),"")</f>
        <v/>
      </c>
    </row>
    <row r="5590" spans="3:3" x14ac:dyDescent="0.3">
      <c r="C5590" s="177" t="str">
        <f>IFERROR(VLOOKUP(E5590,Data!T:U,2,FALSE),"")</f>
        <v/>
      </c>
    </row>
    <row r="5591" spans="3:3" x14ac:dyDescent="0.3">
      <c r="C5591" s="177" t="str">
        <f>IFERROR(VLOOKUP(E5591,Data!T:U,2,FALSE),"")</f>
        <v/>
      </c>
    </row>
    <row r="5592" spans="3:3" x14ac:dyDescent="0.3">
      <c r="C5592" s="177" t="str">
        <f>IFERROR(VLOOKUP(E5592,Data!T:U,2,FALSE),"")</f>
        <v/>
      </c>
    </row>
    <row r="5593" spans="3:3" x14ac:dyDescent="0.3">
      <c r="C5593" s="177" t="str">
        <f>IFERROR(VLOOKUP(E5593,Data!T:U,2,FALSE),"")</f>
        <v/>
      </c>
    </row>
    <row r="5594" spans="3:3" x14ac:dyDescent="0.3">
      <c r="C5594" s="177" t="str">
        <f>IFERROR(VLOOKUP(E5594,Data!T:U,2,FALSE),"")</f>
        <v/>
      </c>
    </row>
    <row r="5595" spans="3:3" x14ac:dyDescent="0.3">
      <c r="C5595" s="177" t="str">
        <f>IFERROR(VLOOKUP(E5595,Data!T:U,2,FALSE),"")</f>
        <v/>
      </c>
    </row>
    <row r="5596" spans="3:3" x14ac:dyDescent="0.3">
      <c r="C5596" s="177" t="str">
        <f>IFERROR(VLOOKUP(E5596,Data!T:U,2,FALSE),"")</f>
        <v/>
      </c>
    </row>
    <row r="5597" spans="3:3" x14ac:dyDescent="0.3">
      <c r="C5597" s="177" t="str">
        <f>IFERROR(VLOOKUP(E5597,Data!T:U,2,FALSE),"")</f>
        <v/>
      </c>
    </row>
    <row r="5598" spans="3:3" x14ac:dyDescent="0.3">
      <c r="C5598" s="177" t="str">
        <f>IFERROR(VLOOKUP(E5598,Data!T:U,2,FALSE),"")</f>
        <v/>
      </c>
    </row>
    <row r="5599" spans="3:3" x14ac:dyDescent="0.3">
      <c r="C5599" s="177" t="str">
        <f>IFERROR(VLOOKUP(E5599,Data!T:U,2,FALSE),"")</f>
        <v/>
      </c>
    </row>
    <row r="5600" spans="3:3" x14ac:dyDescent="0.3">
      <c r="C5600" s="177" t="str">
        <f>IFERROR(VLOOKUP(E5600,Data!T:U,2,FALSE),"")</f>
        <v/>
      </c>
    </row>
    <row r="5601" spans="3:3" x14ac:dyDescent="0.3">
      <c r="C5601" s="177" t="str">
        <f>IFERROR(VLOOKUP(E5601,Data!T:U,2,FALSE),"")</f>
        <v/>
      </c>
    </row>
    <row r="5602" spans="3:3" x14ac:dyDescent="0.3">
      <c r="C5602" s="177" t="str">
        <f>IFERROR(VLOOKUP(E5602,Data!T:U,2,FALSE),"")</f>
        <v/>
      </c>
    </row>
    <row r="5603" spans="3:3" x14ac:dyDescent="0.3">
      <c r="C5603" s="177" t="str">
        <f>IFERROR(VLOOKUP(E5603,Data!T:U,2,FALSE),"")</f>
        <v/>
      </c>
    </row>
    <row r="5604" spans="3:3" x14ac:dyDescent="0.3">
      <c r="C5604" s="177" t="str">
        <f>IFERROR(VLOOKUP(E5604,Data!T:U,2,FALSE),"")</f>
        <v/>
      </c>
    </row>
    <row r="5605" spans="3:3" x14ac:dyDescent="0.3">
      <c r="C5605" s="177" t="str">
        <f>IFERROR(VLOOKUP(E5605,Data!T:U,2,FALSE),"")</f>
        <v/>
      </c>
    </row>
    <row r="5606" spans="3:3" x14ac:dyDescent="0.3">
      <c r="C5606" s="177" t="str">
        <f>IFERROR(VLOOKUP(E5606,Data!T:U,2,FALSE),"")</f>
        <v/>
      </c>
    </row>
    <row r="5607" spans="3:3" x14ac:dyDescent="0.3">
      <c r="C5607" s="177" t="str">
        <f>IFERROR(VLOOKUP(E5607,Data!T:U,2,FALSE),"")</f>
        <v/>
      </c>
    </row>
    <row r="5608" spans="3:3" x14ac:dyDescent="0.3">
      <c r="C5608" s="177" t="str">
        <f>IFERROR(VLOOKUP(E5608,Data!T:U,2,FALSE),"")</f>
        <v/>
      </c>
    </row>
    <row r="5609" spans="3:3" x14ac:dyDescent="0.3">
      <c r="C5609" s="177" t="str">
        <f>IFERROR(VLOOKUP(E5609,Data!T:U,2,FALSE),"")</f>
        <v/>
      </c>
    </row>
    <row r="5610" spans="3:3" x14ac:dyDescent="0.3">
      <c r="C5610" s="177" t="str">
        <f>IFERROR(VLOOKUP(E5610,Data!T:U,2,FALSE),"")</f>
        <v/>
      </c>
    </row>
    <row r="5611" spans="3:3" x14ac:dyDescent="0.3">
      <c r="C5611" s="177" t="str">
        <f>IFERROR(VLOOKUP(E5611,Data!T:U,2,FALSE),"")</f>
        <v/>
      </c>
    </row>
    <row r="5612" spans="3:3" x14ac:dyDescent="0.3">
      <c r="C5612" s="177" t="str">
        <f>IFERROR(VLOOKUP(E5612,Data!T:U,2,FALSE),"")</f>
        <v/>
      </c>
    </row>
    <row r="5613" spans="3:3" x14ac:dyDescent="0.3">
      <c r="C5613" s="177" t="str">
        <f>IFERROR(VLOOKUP(E5613,Data!T:U,2,FALSE),"")</f>
        <v/>
      </c>
    </row>
    <row r="5614" spans="3:3" x14ac:dyDescent="0.3">
      <c r="C5614" s="177" t="str">
        <f>IFERROR(VLOOKUP(E5614,Data!T:U,2,FALSE),"")</f>
        <v/>
      </c>
    </row>
    <row r="5615" spans="3:3" x14ac:dyDescent="0.3">
      <c r="C5615" s="177" t="str">
        <f>IFERROR(VLOOKUP(E5615,Data!T:U,2,FALSE),"")</f>
        <v/>
      </c>
    </row>
    <row r="5616" spans="3:3" x14ac:dyDescent="0.3">
      <c r="C5616" s="177" t="str">
        <f>IFERROR(VLOOKUP(E5616,Data!T:U,2,FALSE),"")</f>
        <v/>
      </c>
    </row>
    <row r="5617" spans="3:3" x14ac:dyDescent="0.3">
      <c r="C5617" s="177" t="str">
        <f>IFERROR(VLOOKUP(E5617,Data!T:U,2,FALSE),"")</f>
        <v/>
      </c>
    </row>
    <row r="5618" spans="3:3" x14ac:dyDescent="0.3">
      <c r="C5618" s="177" t="str">
        <f>IFERROR(VLOOKUP(E5618,Data!T:U,2,FALSE),"")</f>
        <v/>
      </c>
    </row>
    <row r="5619" spans="3:3" x14ac:dyDescent="0.3">
      <c r="C5619" s="177" t="str">
        <f>IFERROR(VLOOKUP(E5619,Data!T:U,2,FALSE),"")</f>
        <v/>
      </c>
    </row>
    <row r="5620" spans="3:3" x14ac:dyDescent="0.3">
      <c r="C5620" s="177" t="str">
        <f>IFERROR(VLOOKUP(E5620,Data!T:U,2,FALSE),"")</f>
        <v/>
      </c>
    </row>
    <row r="5621" spans="3:3" x14ac:dyDescent="0.3">
      <c r="C5621" s="177" t="str">
        <f>IFERROR(VLOOKUP(E5621,Data!T:U,2,FALSE),"")</f>
        <v/>
      </c>
    </row>
    <row r="5622" spans="3:3" x14ac:dyDescent="0.3">
      <c r="C5622" s="177" t="str">
        <f>IFERROR(VLOOKUP(E5622,Data!T:U,2,FALSE),"")</f>
        <v/>
      </c>
    </row>
    <row r="5623" spans="3:3" x14ac:dyDescent="0.3">
      <c r="C5623" s="177" t="str">
        <f>IFERROR(VLOOKUP(E5623,Data!T:U,2,FALSE),"")</f>
        <v/>
      </c>
    </row>
    <row r="5624" spans="3:3" x14ac:dyDescent="0.3">
      <c r="C5624" s="177" t="str">
        <f>IFERROR(VLOOKUP(E5624,Data!T:U,2,FALSE),"")</f>
        <v/>
      </c>
    </row>
    <row r="5625" spans="3:3" x14ac:dyDescent="0.3">
      <c r="C5625" s="177" t="str">
        <f>IFERROR(VLOOKUP(E5625,Data!T:U,2,FALSE),"")</f>
        <v/>
      </c>
    </row>
    <row r="5626" spans="3:3" x14ac:dyDescent="0.3">
      <c r="C5626" s="177" t="str">
        <f>IFERROR(VLOOKUP(E5626,Data!T:U,2,FALSE),"")</f>
        <v/>
      </c>
    </row>
    <row r="5627" spans="3:3" x14ac:dyDescent="0.3">
      <c r="C5627" s="177" t="str">
        <f>IFERROR(VLOOKUP(E5627,Data!T:U,2,FALSE),"")</f>
        <v/>
      </c>
    </row>
    <row r="5628" spans="3:3" x14ac:dyDescent="0.3">
      <c r="C5628" s="177" t="str">
        <f>IFERROR(VLOOKUP(E5628,Data!T:U,2,FALSE),"")</f>
        <v/>
      </c>
    </row>
    <row r="5629" spans="3:3" x14ac:dyDescent="0.3">
      <c r="C5629" s="177" t="str">
        <f>IFERROR(VLOOKUP(E5629,Data!T:U,2,FALSE),"")</f>
        <v/>
      </c>
    </row>
    <row r="5630" spans="3:3" x14ac:dyDescent="0.3">
      <c r="C5630" s="177" t="str">
        <f>IFERROR(VLOOKUP(E5630,Data!T:U,2,FALSE),"")</f>
        <v/>
      </c>
    </row>
    <row r="5631" spans="3:3" x14ac:dyDescent="0.3">
      <c r="C5631" s="177" t="str">
        <f>IFERROR(VLOOKUP(E5631,Data!T:U,2,FALSE),"")</f>
        <v/>
      </c>
    </row>
    <row r="5632" spans="3:3" x14ac:dyDescent="0.3">
      <c r="C5632" s="177" t="str">
        <f>IFERROR(VLOOKUP(E5632,Data!T:U,2,FALSE),"")</f>
        <v/>
      </c>
    </row>
    <row r="5633" spans="3:3" x14ac:dyDescent="0.3">
      <c r="C5633" s="177" t="str">
        <f>IFERROR(VLOOKUP(E5633,Data!T:U,2,FALSE),"")</f>
        <v/>
      </c>
    </row>
    <row r="5634" spans="3:3" x14ac:dyDescent="0.3">
      <c r="C5634" s="177" t="str">
        <f>IFERROR(VLOOKUP(E5634,Data!T:U,2,FALSE),"")</f>
        <v/>
      </c>
    </row>
    <row r="5635" spans="3:3" x14ac:dyDescent="0.3">
      <c r="C5635" s="177" t="str">
        <f>IFERROR(VLOOKUP(E5635,Data!T:U,2,FALSE),"")</f>
        <v/>
      </c>
    </row>
    <row r="5636" spans="3:3" x14ac:dyDescent="0.3">
      <c r="C5636" s="177" t="str">
        <f>IFERROR(VLOOKUP(E5636,Data!T:U,2,FALSE),"")</f>
        <v/>
      </c>
    </row>
    <row r="5637" spans="3:3" x14ac:dyDescent="0.3">
      <c r="C5637" s="177" t="str">
        <f>IFERROR(VLOOKUP(E5637,Data!T:U,2,FALSE),"")</f>
        <v/>
      </c>
    </row>
    <row r="5638" spans="3:3" x14ac:dyDescent="0.3">
      <c r="C5638" s="177" t="str">
        <f>IFERROR(VLOOKUP(E5638,Data!T:U,2,FALSE),"")</f>
        <v/>
      </c>
    </row>
    <row r="5639" spans="3:3" x14ac:dyDescent="0.3">
      <c r="C5639" s="177" t="str">
        <f>IFERROR(VLOOKUP(E5639,Data!T:U,2,FALSE),"")</f>
        <v/>
      </c>
    </row>
    <row r="5640" spans="3:3" x14ac:dyDescent="0.3">
      <c r="C5640" s="177" t="str">
        <f>IFERROR(VLOOKUP(E5640,Data!T:U,2,FALSE),"")</f>
        <v/>
      </c>
    </row>
    <row r="5641" spans="3:3" x14ac:dyDescent="0.3">
      <c r="C5641" s="177" t="str">
        <f>IFERROR(VLOOKUP(E5641,Data!T:U,2,FALSE),"")</f>
        <v/>
      </c>
    </row>
    <row r="5642" spans="3:3" x14ac:dyDescent="0.3">
      <c r="C5642" s="177" t="str">
        <f>IFERROR(VLOOKUP(E5642,Data!T:U,2,FALSE),"")</f>
        <v/>
      </c>
    </row>
    <row r="5643" spans="3:3" x14ac:dyDescent="0.3">
      <c r="C5643" s="177" t="str">
        <f>IFERROR(VLOOKUP(E5643,Data!T:U,2,FALSE),"")</f>
        <v/>
      </c>
    </row>
    <row r="5644" spans="3:3" x14ac:dyDescent="0.3">
      <c r="C5644" s="177" t="str">
        <f>IFERROR(VLOOKUP(E5644,Data!T:U,2,FALSE),"")</f>
        <v/>
      </c>
    </row>
    <row r="5645" spans="3:3" x14ac:dyDescent="0.3">
      <c r="C5645" s="177" t="str">
        <f>IFERROR(VLOOKUP(E5645,Data!T:U,2,FALSE),"")</f>
        <v/>
      </c>
    </row>
    <row r="5646" spans="3:3" x14ac:dyDescent="0.3">
      <c r="C5646" s="177" t="str">
        <f>IFERROR(VLOOKUP(E5646,Data!T:U,2,FALSE),"")</f>
        <v/>
      </c>
    </row>
    <row r="5647" spans="3:3" x14ac:dyDescent="0.3">
      <c r="C5647" s="177" t="str">
        <f>IFERROR(VLOOKUP(E5647,Data!T:U,2,FALSE),"")</f>
        <v/>
      </c>
    </row>
    <row r="5648" spans="3:3" x14ac:dyDescent="0.3">
      <c r="C5648" s="177" t="str">
        <f>IFERROR(VLOOKUP(E5648,Data!T:U,2,FALSE),"")</f>
        <v/>
      </c>
    </row>
    <row r="5649" spans="3:3" x14ac:dyDescent="0.3">
      <c r="C5649" s="177" t="str">
        <f>IFERROR(VLOOKUP(E5649,Data!T:U,2,FALSE),"")</f>
        <v/>
      </c>
    </row>
    <row r="5650" spans="3:3" x14ac:dyDescent="0.3">
      <c r="C5650" s="177" t="str">
        <f>IFERROR(VLOOKUP(E5650,Data!T:U,2,FALSE),"")</f>
        <v/>
      </c>
    </row>
    <row r="5651" spans="3:3" x14ac:dyDescent="0.3">
      <c r="C5651" s="177" t="str">
        <f>IFERROR(VLOOKUP(E5651,Data!T:U,2,FALSE),"")</f>
        <v/>
      </c>
    </row>
    <row r="5652" spans="3:3" x14ac:dyDescent="0.3">
      <c r="C5652" s="177" t="str">
        <f>IFERROR(VLOOKUP(E5652,Data!T:U,2,FALSE),"")</f>
        <v/>
      </c>
    </row>
    <row r="5653" spans="3:3" x14ac:dyDescent="0.3">
      <c r="C5653" s="177" t="str">
        <f>IFERROR(VLOOKUP(E5653,Data!T:U,2,FALSE),"")</f>
        <v/>
      </c>
    </row>
    <row r="5654" spans="3:3" x14ac:dyDescent="0.3">
      <c r="C5654" s="177" t="str">
        <f>IFERROR(VLOOKUP(E5654,Data!T:U,2,FALSE),"")</f>
        <v/>
      </c>
    </row>
    <row r="5655" spans="3:3" x14ac:dyDescent="0.3">
      <c r="C5655" s="177" t="str">
        <f>IFERROR(VLOOKUP(E5655,Data!T:U,2,FALSE),"")</f>
        <v/>
      </c>
    </row>
    <row r="5656" spans="3:3" x14ac:dyDescent="0.3">
      <c r="C5656" s="177" t="str">
        <f>IFERROR(VLOOKUP(E5656,Data!T:U,2,FALSE),"")</f>
        <v/>
      </c>
    </row>
    <row r="5657" spans="3:3" x14ac:dyDescent="0.3">
      <c r="C5657" s="177" t="str">
        <f>IFERROR(VLOOKUP(E5657,Data!T:U,2,FALSE),"")</f>
        <v/>
      </c>
    </row>
    <row r="5658" spans="3:3" x14ac:dyDescent="0.3">
      <c r="C5658" s="177" t="str">
        <f>IFERROR(VLOOKUP(E5658,Data!T:U,2,FALSE),"")</f>
        <v/>
      </c>
    </row>
    <row r="5659" spans="3:3" x14ac:dyDescent="0.3">
      <c r="C5659" s="177" t="str">
        <f>IFERROR(VLOOKUP(E5659,Data!T:U,2,FALSE),"")</f>
        <v/>
      </c>
    </row>
    <row r="5660" spans="3:3" x14ac:dyDescent="0.3">
      <c r="C5660" s="177" t="str">
        <f>IFERROR(VLOOKUP(E5660,Data!T:U,2,FALSE),"")</f>
        <v/>
      </c>
    </row>
    <row r="5661" spans="3:3" x14ac:dyDescent="0.3">
      <c r="C5661" s="177" t="str">
        <f>IFERROR(VLOOKUP(E5661,Data!T:U,2,FALSE),"")</f>
        <v/>
      </c>
    </row>
    <row r="5662" spans="3:3" x14ac:dyDescent="0.3">
      <c r="C5662" s="177" t="str">
        <f>IFERROR(VLOOKUP(E5662,Data!T:U,2,FALSE),"")</f>
        <v/>
      </c>
    </row>
    <row r="5663" spans="3:3" x14ac:dyDescent="0.3">
      <c r="C5663" s="177" t="str">
        <f>IFERROR(VLOOKUP(E5663,Data!T:U,2,FALSE),"")</f>
        <v/>
      </c>
    </row>
    <row r="5664" spans="3:3" x14ac:dyDescent="0.3">
      <c r="C5664" s="177" t="str">
        <f>IFERROR(VLOOKUP(E5664,Data!T:U,2,FALSE),"")</f>
        <v/>
      </c>
    </row>
    <row r="5665" spans="3:3" x14ac:dyDescent="0.3">
      <c r="C5665" s="177" t="str">
        <f>IFERROR(VLOOKUP(E5665,Data!T:U,2,FALSE),"")</f>
        <v/>
      </c>
    </row>
    <row r="5666" spans="3:3" x14ac:dyDescent="0.3">
      <c r="C5666" s="177" t="str">
        <f>IFERROR(VLOOKUP(E5666,Data!T:U,2,FALSE),"")</f>
        <v/>
      </c>
    </row>
    <row r="5667" spans="3:3" x14ac:dyDescent="0.3">
      <c r="C5667" s="177" t="str">
        <f>IFERROR(VLOOKUP(E5667,Data!T:U,2,FALSE),"")</f>
        <v/>
      </c>
    </row>
    <row r="5668" spans="3:3" x14ac:dyDescent="0.3">
      <c r="C5668" s="177" t="str">
        <f>IFERROR(VLOOKUP(E5668,Data!T:U,2,FALSE),"")</f>
        <v/>
      </c>
    </row>
    <row r="5669" spans="3:3" x14ac:dyDescent="0.3">
      <c r="C5669" s="177" t="str">
        <f>IFERROR(VLOOKUP(E5669,Data!T:U,2,FALSE),"")</f>
        <v/>
      </c>
    </row>
    <row r="5670" spans="3:3" x14ac:dyDescent="0.3">
      <c r="C5670" s="177" t="str">
        <f>IFERROR(VLOOKUP(E5670,Data!T:U,2,FALSE),"")</f>
        <v/>
      </c>
    </row>
    <row r="5671" spans="3:3" x14ac:dyDescent="0.3">
      <c r="C5671" s="177" t="str">
        <f>IFERROR(VLOOKUP(E5671,Data!T:U,2,FALSE),"")</f>
        <v/>
      </c>
    </row>
    <row r="5672" spans="3:3" x14ac:dyDescent="0.3">
      <c r="C5672" s="177" t="str">
        <f>IFERROR(VLOOKUP(E5672,Data!T:U,2,FALSE),"")</f>
        <v/>
      </c>
    </row>
    <row r="5673" spans="3:3" x14ac:dyDescent="0.3">
      <c r="C5673" s="177" t="str">
        <f>IFERROR(VLOOKUP(E5673,Data!T:U,2,FALSE),"")</f>
        <v/>
      </c>
    </row>
    <row r="5674" spans="3:3" x14ac:dyDescent="0.3">
      <c r="C5674" s="177" t="str">
        <f>IFERROR(VLOOKUP(E5674,Data!T:U,2,FALSE),"")</f>
        <v/>
      </c>
    </row>
    <row r="5675" spans="3:3" x14ac:dyDescent="0.3">
      <c r="C5675" s="177" t="str">
        <f>IFERROR(VLOOKUP(E5675,Data!T:U,2,FALSE),"")</f>
        <v/>
      </c>
    </row>
    <row r="5676" spans="3:3" x14ac:dyDescent="0.3">
      <c r="C5676" s="177" t="str">
        <f>IFERROR(VLOOKUP(E5676,Data!T:U,2,FALSE),"")</f>
        <v/>
      </c>
    </row>
    <row r="5677" spans="3:3" x14ac:dyDescent="0.3">
      <c r="C5677" s="177" t="str">
        <f>IFERROR(VLOOKUP(E5677,Data!T:U,2,FALSE),"")</f>
        <v/>
      </c>
    </row>
    <row r="5678" spans="3:3" x14ac:dyDescent="0.3">
      <c r="C5678" s="177" t="str">
        <f>IFERROR(VLOOKUP(E5678,Data!T:U,2,FALSE),"")</f>
        <v/>
      </c>
    </row>
    <row r="5679" spans="3:3" x14ac:dyDescent="0.3">
      <c r="C5679" s="177" t="str">
        <f>IFERROR(VLOOKUP(E5679,Data!T:U,2,FALSE),"")</f>
        <v/>
      </c>
    </row>
    <row r="5680" spans="3:3" x14ac:dyDescent="0.3">
      <c r="C5680" s="177" t="str">
        <f>IFERROR(VLOOKUP(E5680,Data!T:U,2,FALSE),"")</f>
        <v/>
      </c>
    </row>
    <row r="5681" spans="3:3" x14ac:dyDescent="0.3">
      <c r="C5681" s="177" t="str">
        <f>IFERROR(VLOOKUP(E5681,Data!T:U,2,FALSE),"")</f>
        <v/>
      </c>
    </row>
    <row r="5682" spans="3:3" x14ac:dyDescent="0.3">
      <c r="C5682" s="177" t="str">
        <f>IFERROR(VLOOKUP(E5682,Data!T:U,2,FALSE),"")</f>
        <v/>
      </c>
    </row>
    <row r="5683" spans="3:3" x14ac:dyDescent="0.3">
      <c r="C5683" s="177" t="str">
        <f>IFERROR(VLOOKUP(E5683,Data!T:U,2,FALSE),"")</f>
        <v/>
      </c>
    </row>
    <row r="5684" spans="3:3" x14ac:dyDescent="0.3">
      <c r="C5684" s="177" t="str">
        <f>IFERROR(VLOOKUP(E5684,Data!T:U,2,FALSE),"")</f>
        <v/>
      </c>
    </row>
    <row r="5685" spans="3:3" x14ac:dyDescent="0.3">
      <c r="C5685" s="177" t="str">
        <f>IFERROR(VLOOKUP(E5685,Data!T:U,2,FALSE),"")</f>
        <v/>
      </c>
    </row>
    <row r="5686" spans="3:3" x14ac:dyDescent="0.3">
      <c r="C5686" s="177" t="str">
        <f>IFERROR(VLOOKUP(E5686,Data!T:U,2,FALSE),"")</f>
        <v/>
      </c>
    </row>
    <row r="5687" spans="3:3" x14ac:dyDescent="0.3">
      <c r="C5687" s="177" t="str">
        <f>IFERROR(VLOOKUP(E5687,Data!T:U,2,FALSE),"")</f>
        <v/>
      </c>
    </row>
    <row r="5688" spans="3:3" x14ac:dyDescent="0.3">
      <c r="C5688" s="177" t="str">
        <f>IFERROR(VLOOKUP(E5688,Data!T:U,2,FALSE),"")</f>
        <v/>
      </c>
    </row>
    <row r="5689" spans="3:3" x14ac:dyDescent="0.3">
      <c r="C5689" s="177" t="str">
        <f>IFERROR(VLOOKUP(E5689,Data!T:U,2,FALSE),"")</f>
        <v/>
      </c>
    </row>
    <row r="5690" spans="3:3" x14ac:dyDescent="0.3">
      <c r="C5690" s="177" t="str">
        <f>IFERROR(VLOOKUP(E5690,Data!T:U,2,FALSE),"")</f>
        <v/>
      </c>
    </row>
    <row r="5691" spans="3:3" x14ac:dyDescent="0.3">
      <c r="C5691" s="177" t="str">
        <f>IFERROR(VLOOKUP(E5691,Data!T:U,2,FALSE),"")</f>
        <v/>
      </c>
    </row>
    <row r="5692" spans="3:3" x14ac:dyDescent="0.3">
      <c r="C5692" s="177" t="str">
        <f>IFERROR(VLOOKUP(E5692,Data!T:U,2,FALSE),"")</f>
        <v/>
      </c>
    </row>
    <row r="5693" spans="3:3" x14ac:dyDescent="0.3">
      <c r="C5693" s="177" t="str">
        <f>IFERROR(VLOOKUP(E5693,Data!T:U,2,FALSE),"")</f>
        <v/>
      </c>
    </row>
    <row r="5694" spans="3:3" x14ac:dyDescent="0.3">
      <c r="C5694" s="177" t="str">
        <f>IFERROR(VLOOKUP(E5694,Data!T:U,2,FALSE),"")</f>
        <v/>
      </c>
    </row>
    <row r="5695" spans="3:3" x14ac:dyDescent="0.3">
      <c r="C5695" s="177" t="str">
        <f>IFERROR(VLOOKUP(E5695,Data!T:U,2,FALSE),"")</f>
        <v/>
      </c>
    </row>
    <row r="5696" spans="3:3" x14ac:dyDescent="0.3">
      <c r="C5696" s="177" t="str">
        <f>IFERROR(VLOOKUP(E5696,Data!T:U,2,FALSE),"")</f>
        <v/>
      </c>
    </row>
    <row r="5697" spans="3:3" x14ac:dyDescent="0.3">
      <c r="C5697" s="177" t="str">
        <f>IFERROR(VLOOKUP(E5697,Data!T:U,2,FALSE),"")</f>
        <v/>
      </c>
    </row>
    <row r="5698" spans="3:3" x14ac:dyDescent="0.3">
      <c r="C5698" s="177" t="str">
        <f>IFERROR(VLOOKUP(E5698,Data!T:U,2,FALSE),"")</f>
        <v/>
      </c>
    </row>
    <row r="5699" spans="3:3" x14ac:dyDescent="0.3">
      <c r="C5699" s="177" t="str">
        <f>IFERROR(VLOOKUP(E5699,Data!T:U,2,FALSE),"")</f>
        <v/>
      </c>
    </row>
    <row r="5700" spans="3:3" x14ac:dyDescent="0.3">
      <c r="C5700" s="177" t="str">
        <f>IFERROR(VLOOKUP(E5700,Data!T:U,2,FALSE),"")</f>
        <v/>
      </c>
    </row>
    <row r="5701" spans="3:3" x14ac:dyDescent="0.3">
      <c r="C5701" s="177" t="str">
        <f>IFERROR(VLOOKUP(E5701,Data!T:U,2,FALSE),"")</f>
        <v/>
      </c>
    </row>
    <row r="5702" spans="3:3" x14ac:dyDescent="0.3">
      <c r="C5702" s="177" t="str">
        <f>IFERROR(VLOOKUP(E5702,Data!T:U,2,FALSE),"")</f>
        <v/>
      </c>
    </row>
    <row r="5703" spans="3:3" x14ac:dyDescent="0.3">
      <c r="C5703" s="177" t="str">
        <f>IFERROR(VLOOKUP(E5703,Data!T:U,2,FALSE),"")</f>
        <v/>
      </c>
    </row>
    <row r="5704" spans="3:3" x14ac:dyDescent="0.3">
      <c r="C5704" s="177" t="str">
        <f>IFERROR(VLOOKUP(E5704,Data!T:U,2,FALSE),"")</f>
        <v/>
      </c>
    </row>
    <row r="5705" spans="3:3" x14ac:dyDescent="0.3">
      <c r="C5705" s="177" t="str">
        <f>IFERROR(VLOOKUP(E5705,Data!T:U,2,FALSE),"")</f>
        <v/>
      </c>
    </row>
    <row r="5706" spans="3:3" x14ac:dyDescent="0.3">
      <c r="C5706" s="177" t="str">
        <f>IFERROR(VLOOKUP(E5706,Data!T:U,2,FALSE),"")</f>
        <v/>
      </c>
    </row>
    <row r="5707" spans="3:3" x14ac:dyDescent="0.3">
      <c r="C5707" s="177" t="str">
        <f>IFERROR(VLOOKUP(E5707,Data!T:U,2,FALSE),"")</f>
        <v/>
      </c>
    </row>
    <row r="5708" spans="3:3" x14ac:dyDescent="0.3">
      <c r="C5708" s="177" t="str">
        <f>IFERROR(VLOOKUP(E5708,Data!T:U,2,FALSE),"")</f>
        <v/>
      </c>
    </row>
    <row r="5709" spans="3:3" x14ac:dyDescent="0.3">
      <c r="C5709" s="177" t="str">
        <f>IFERROR(VLOOKUP(E5709,Data!T:U,2,FALSE),"")</f>
        <v/>
      </c>
    </row>
    <row r="5710" spans="3:3" x14ac:dyDescent="0.3">
      <c r="C5710" s="177" t="str">
        <f>IFERROR(VLOOKUP(E5710,Data!T:U,2,FALSE),"")</f>
        <v/>
      </c>
    </row>
    <row r="5711" spans="3:3" x14ac:dyDescent="0.3">
      <c r="C5711" s="177" t="str">
        <f>IFERROR(VLOOKUP(E5711,Data!T:U,2,FALSE),"")</f>
        <v/>
      </c>
    </row>
    <row r="5712" spans="3:3" x14ac:dyDescent="0.3">
      <c r="C5712" s="177" t="str">
        <f>IFERROR(VLOOKUP(E5712,Data!T:U,2,FALSE),"")</f>
        <v/>
      </c>
    </row>
    <row r="5713" spans="3:3" x14ac:dyDescent="0.3">
      <c r="C5713" s="177" t="str">
        <f>IFERROR(VLOOKUP(E5713,Data!T:U,2,FALSE),"")</f>
        <v/>
      </c>
    </row>
    <row r="5714" spans="3:3" x14ac:dyDescent="0.3">
      <c r="C5714" s="177" t="str">
        <f>IFERROR(VLOOKUP(E5714,Data!T:U,2,FALSE),"")</f>
        <v/>
      </c>
    </row>
    <row r="5715" spans="3:3" x14ac:dyDescent="0.3">
      <c r="C5715" s="177" t="str">
        <f>IFERROR(VLOOKUP(E5715,Data!T:U,2,FALSE),"")</f>
        <v/>
      </c>
    </row>
    <row r="5716" spans="3:3" x14ac:dyDescent="0.3">
      <c r="C5716" s="177" t="str">
        <f>IFERROR(VLOOKUP(E5716,Data!T:U,2,FALSE),"")</f>
        <v/>
      </c>
    </row>
    <row r="5717" spans="3:3" x14ac:dyDescent="0.3">
      <c r="C5717" s="177" t="str">
        <f>IFERROR(VLOOKUP(E5717,Data!T:U,2,FALSE),"")</f>
        <v/>
      </c>
    </row>
    <row r="5718" spans="3:3" x14ac:dyDescent="0.3">
      <c r="C5718" s="177" t="str">
        <f>IFERROR(VLOOKUP(E5718,Data!T:U,2,FALSE),"")</f>
        <v/>
      </c>
    </row>
    <row r="5719" spans="3:3" x14ac:dyDescent="0.3">
      <c r="C5719" s="177" t="str">
        <f>IFERROR(VLOOKUP(E5719,Data!T:U,2,FALSE),"")</f>
        <v/>
      </c>
    </row>
    <row r="5720" spans="3:3" x14ac:dyDescent="0.3">
      <c r="C5720" s="177" t="str">
        <f>IFERROR(VLOOKUP(E5720,Data!T:U,2,FALSE),"")</f>
        <v/>
      </c>
    </row>
    <row r="5721" spans="3:3" x14ac:dyDescent="0.3">
      <c r="C5721" s="177" t="str">
        <f>IFERROR(VLOOKUP(E5721,Data!T:U,2,FALSE),"")</f>
        <v/>
      </c>
    </row>
    <row r="5722" spans="3:3" x14ac:dyDescent="0.3">
      <c r="C5722" s="177" t="str">
        <f>IFERROR(VLOOKUP(E5722,Data!T:U,2,FALSE),"")</f>
        <v/>
      </c>
    </row>
    <row r="5723" spans="3:3" x14ac:dyDescent="0.3">
      <c r="C5723" s="177" t="str">
        <f>IFERROR(VLOOKUP(E5723,Data!T:U,2,FALSE),"")</f>
        <v/>
      </c>
    </row>
    <row r="5724" spans="3:3" x14ac:dyDescent="0.3">
      <c r="C5724" s="177" t="str">
        <f>IFERROR(VLOOKUP(E5724,Data!T:U,2,FALSE),"")</f>
        <v/>
      </c>
    </row>
    <row r="5725" spans="3:3" x14ac:dyDescent="0.3">
      <c r="C5725" s="177" t="str">
        <f>IFERROR(VLOOKUP(E5725,Data!T:U,2,FALSE),"")</f>
        <v/>
      </c>
    </row>
    <row r="5726" spans="3:3" x14ac:dyDescent="0.3">
      <c r="C5726" s="177" t="str">
        <f>IFERROR(VLOOKUP(E5726,Data!T:U,2,FALSE),"")</f>
        <v/>
      </c>
    </row>
    <row r="5727" spans="3:3" x14ac:dyDescent="0.3">
      <c r="C5727" s="177" t="str">
        <f>IFERROR(VLOOKUP(E5727,Data!T:U,2,FALSE),"")</f>
        <v/>
      </c>
    </row>
    <row r="5728" spans="3:3" x14ac:dyDescent="0.3">
      <c r="C5728" s="177" t="str">
        <f>IFERROR(VLOOKUP(E5728,Data!T:U,2,FALSE),"")</f>
        <v/>
      </c>
    </row>
    <row r="5729" spans="3:3" x14ac:dyDescent="0.3">
      <c r="C5729" s="177" t="str">
        <f>IFERROR(VLOOKUP(E5729,Data!T:U,2,FALSE),"")</f>
        <v/>
      </c>
    </row>
    <row r="5730" spans="3:3" x14ac:dyDescent="0.3">
      <c r="C5730" s="177" t="str">
        <f>IFERROR(VLOOKUP(E5730,Data!T:U,2,FALSE),"")</f>
        <v/>
      </c>
    </row>
    <row r="5731" spans="3:3" x14ac:dyDescent="0.3">
      <c r="C5731" s="177" t="str">
        <f>IFERROR(VLOOKUP(E5731,Data!T:U,2,FALSE),"")</f>
        <v/>
      </c>
    </row>
    <row r="5732" spans="3:3" x14ac:dyDescent="0.3">
      <c r="C5732" s="177" t="str">
        <f>IFERROR(VLOOKUP(E5732,Data!T:U,2,FALSE),"")</f>
        <v/>
      </c>
    </row>
    <row r="5733" spans="3:3" x14ac:dyDescent="0.3">
      <c r="C5733" s="177" t="str">
        <f>IFERROR(VLOOKUP(E5733,Data!T:U,2,FALSE),"")</f>
        <v/>
      </c>
    </row>
    <row r="5734" spans="3:3" x14ac:dyDescent="0.3">
      <c r="C5734" s="177" t="str">
        <f>IFERROR(VLOOKUP(E5734,Data!T:U,2,FALSE),"")</f>
        <v/>
      </c>
    </row>
    <row r="5735" spans="3:3" x14ac:dyDescent="0.3">
      <c r="C5735" s="177" t="str">
        <f>IFERROR(VLOOKUP(E5735,Data!T:U,2,FALSE),"")</f>
        <v/>
      </c>
    </row>
    <row r="5736" spans="3:3" x14ac:dyDescent="0.3">
      <c r="C5736" s="177" t="str">
        <f>IFERROR(VLOOKUP(E5736,Data!T:U,2,FALSE),"")</f>
        <v/>
      </c>
    </row>
    <row r="5737" spans="3:3" x14ac:dyDescent="0.3">
      <c r="C5737" s="177" t="str">
        <f>IFERROR(VLOOKUP(E5737,Data!T:U,2,FALSE),"")</f>
        <v/>
      </c>
    </row>
    <row r="5738" spans="3:3" x14ac:dyDescent="0.3">
      <c r="C5738" s="177" t="str">
        <f>IFERROR(VLOOKUP(E5738,Data!T:U,2,FALSE),"")</f>
        <v/>
      </c>
    </row>
    <row r="5739" spans="3:3" x14ac:dyDescent="0.3">
      <c r="C5739" s="177" t="str">
        <f>IFERROR(VLOOKUP(E5739,Data!T:U,2,FALSE),"")</f>
        <v/>
      </c>
    </row>
    <row r="5740" spans="3:3" x14ac:dyDescent="0.3">
      <c r="C5740" s="177" t="str">
        <f>IFERROR(VLOOKUP(E5740,Data!T:U,2,FALSE),"")</f>
        <v/>
      </c>
    </row>
    <row r="5741" spans="3:3" x14ac:dyDescent="0.3">
      <c r="C5741" s="177" t="str">
        <f>IFERROR(VLOOKUP(E5741,Data!T:U,2,FALSE),"")</f>
        <v/>
      </c>
    </row>
    <row r="5742" spans="3:3" x14ac:dyDescent="0.3">
      <c r="C5742" s="177" t="str">
        <f>IFERROR(VLOOKUP(E5742,Data!T:U,2,FALSE),"")</f>
        <v/>
      </c>
    </row>
    <row r="5743" spans="3:3" x14ac:dyDescent="0.3">
      <c r="C5743" s="177" t="str">
        <f>IFERROR(VLOOKUP(E5743,Data!T:U,2,FALSE),"")</f>
        <v/>
      </c>
    </row>
    <row r="5744" spans="3:3" x14ac:dyDescent="0.3">
      <c r="C5744" s="177" t="str">
        <f>IFERROR(VLOOKUP(E5744,Data!T:U,2,FALSE),"")</f>
        <v/>
      </c>
    </row>
    <row r="5745" spans="3:3" x14ac:dyDescent="0.3">
      <c r="C5745" s="177" t="str">
        <f>IFERROR(VLOOKUP(E5745,Data!T:U,2,FALSE),"")</f>
        <v/>
      </c>
    </row>
    <row r="5746" spans="3:3" x14ac:dyDescent="0.3">
      <c r="C5746" s="177" t="str">
        <f>IFERROR(VLOOKUP(E5746,Data!T:U,2,FALSE),"")</f>
        <v/>
      </c>
    </row>
    <row r="5747" spans="3:3" x14ac:dyDescent="0.3">
      <c r="C5747" s="177" t="str">
        <f>IFERROR(VLOOKUP(E5747,Data!T:U,2,FALSE),"")</f>
        <v/>
      </c>
    </row>
    <row r="5748" spans="3:3" x14ac:dyDescent="0.3">
      <c r="C5748" s="177" t="str">
        <f>IFERROR(VLOOKUP(E5748,Data!T:U,2,FALSE),"")</f>
        <v/>
      </c>
    </row>
    <row r="5749" spans="3:3" x14ac:dyDescent="0.3">
      <c r="C5749" s="177" t="str">
        <f>IFERROR(VLOOKUP(E5749,Data!T:U,2,FALSE),"")</f>
        <v/>
      </c>
    </row>
    <row r="5750" spans="3:3" x14ac:dyDescent="0.3">
      <c r="C5750" s="177" t="str">
        <f>IFERROR(VLOOKUP(E5750,Data!T:U,2,FALSE),"")</f>
        <v/>
      </c>
    </row>
    <row r="5751" spans="3:3" x14ac:dyDescent="0.3">
      <c r="C5751" s="177" t="str">
        <f>IFERROR(VLOOKUP(E5751,Data!T:U,2,FALSE),"")</f>
        <v/>
      </c>
    </row>
    <row r="5752" spans="3:3" x14ac:dyDescent="0.3">
      <c r="C5752" s="177" t="str">
        <f>IFERROR(VLOOKUP(E5752,Data!T:U,2,FALSE),"")</f>
        <v/>
      </c>
    </row>
    <row r="5753" spans="3:3" x14ac:dyDescent="0.3">
      <c r="C5753" s="177" t="str">
        <f>IFERROR(VLOOKUP(E5753,Data!T:U,2,FALSE),"")</f>
        <v/>
      </c>
    </row>
    <row r="5754" spans="3:3" x14ac:dyDescent="0.3">
      <c r="C5754" s="177" t="str">
        <f>IFERROR(VLOOKUP(E5754,Data!T:U,2,FALSE),"")</f>
        <v/>
      </c>
    </row>
    <row r="5755" spans="3:3" x14ac:dyDescent="0.3">
      <c r="C5755" s="177" t="str">
        <f>IFERROR(VLOOKUP(E5755,Data!T:U,2,FALSE),"")</f>
        <v/>
      </c>
    </row>
    <row r="5756" spans="3:3" x14ac:dyDescent="0.3">
      <c r="C5756" s="177" t="str">
        <f>IFERROR(VLOOKUP(E5756,Data!T:U,2,FALSE),"")</f>
        <v/>
      </c>
    </row>
    <row r="5757" spans="3:3" x14ac:dyDescent="0.3">
      <c r="C5757" s="177" t="str">
        <f>IFERROR(VLOOKUP(E5757,Data!T:U,2,FALSE),"")</f>
        <v/>
      </c>
    </row>
    <row r="5758" spans="3:3" x14ac:dyDescent="0.3">
      <c r="C5758" s="177" t="str">
        <f>IFERROR(VLOOKUP(E5758,Data!T:U,2,FALSE),"")</f>
        <v/>
      </c>
    </row>
    <row r="5759" spans="3:3" x14ac:dyDescent="0.3">
      <c r="C5759" s="177" t="str">
        <f>IFERROR(VLOOKUP(E5759,Data!T:U,2,FALSE),"")</f>
        <v/>
      </c>
    </row>
    <row r="5760" spans="3:3" x14ac:dyDescent="0.3">
      <c r="C5760" s="177" t="str">
        <f>IFERROR(VLOOKUP(E5760,Data!T:U,2,FALSE),"")</f>
        <v/>
      </c>
    </row>
    <row r="5761" spans="3:3" x14ac:dyDescent="0.3">
      <c r="C5761" s="177" t="str">
        <f>IFERROR(VLOOKUP(E5761,Data!T:U,2,FALSE),"")</f>
        <v/>
      </c>
    </row>
    <row r="5762" spans="3:3" x14ac:dyDescent="0.3">
      <c r="C5762" s="177" t="str">
        <f>IFERROR(VLOOKUP(E5762,Data!T:U,2,FALSE),"")</f>
        <v/>
      </c>
    </row>
    <row r="5763" spans="3:3" x14ac:dyDescent="0.3">
      <c r="C5763" s="177" t="str">
        <f>IFERROR(VLOOKUP(E5763,Data!T:U,2,FALSE),"")</f>
        <v/>
      </c>
    </row>
    <row r="5764" spans="3:3" x14ac:dyDescent="0.3">
      <c r="C5764" s="177" t="str">
        <f>IFERROR(VLOOKUP(E5764,Data!T:U,2,FALSE),"")</f>
        <v/>
      </c>
    </row>
    <row r="5765" spans="3:3" x14ac:dyDescent="0.3">
      <c r="C5765" s="177" t="str">
        <f>IFERROR(VLOOKUP(E5765,Data!T:U,2,FALSE),"")</f>
        <v/>
      </c>
    </row>
    <row r="5766" spans="3:3" x14ac:dyDescent="0.3">
      <c r="C5766" s="177" t="str">
        <f>IFERROR(VLOOKUP(E5766,Data!T:U,2,FALSE),"")</f>
        <v/>
      </c>
    </row>
    <row r="5767" spans="3:3" x14ac:dyDescent="0.3">
      <c r="C5767" s="177" t="str">
        <f>IFERROR(VLOOKUP(E5767,Data!T:U,2,FALSE),"")</f>
        <v/>
      </c>
    </row>
    <row r="5768" spans="3:3" x14ac:dyDescent="0.3">
      <c r="C5768" s="177" t="str">
        <f>IFERROR(VLOOKUP(E5768,Data!T:U,2,FALSE),"")</f>
        <v/>
      </c>
    </row>
    <row r="5769" spans="3:3" x14ac:dyDescent="0.3">
      <c r="C5769" s="177" t="str">
        <f>IFERROR(VLOOKUP(E5769,Data!T:U,2,FALSE),"")</f>
        <v/>
      </c>
    </row>
    <row r="5770" spans="3:3" x14ac:dyDescent="0.3">
      <c r="C5770" s="177" t="str">
        <f>IFERROR(VLOOKUP(E5770,Data!T:U,2,FALSE),"")</f>
        <v/>
      </c>
    </row>
    <row r="5771" spans="3:3" x14ac:dyDescent="0.3">
      <c r="C5771" s="177" t="str">
        <f>IFERROR(VLOOKUP(E5771,Data!T:U,2,FALSE),"")</f>
        <v/>
      </c>
    </row>
    <row r="5772" spans="3:3" x14ac:dyDescent="0.3">
      <c r="C5772" s="177" t="str">
        <f>IFERROR(VLOOKUP(E5772,Data!T:U,2,FALSE),"")</f>
        <v/>
      </c>
    </row>
    <row r="5773" spans="3:3" x14ac:dyDescent="0.3">
      <c r="C5773" s="177" t="str">
        <f>IFERROR(VLOOKUP(E5773,Data!T:U,2,FALSE),"")</f>
        <v/>
      </c>
    </row>
    <row r="5774" spans="3:3" x14ac:dyDescent="0.3">
      <c r="C5774" s="177" t="str">
        <f>IFERROR(VLOOKUP(E5774,Data!T:U,2,FALSE),"")</f>
        <v/>
      </c>
    </row>
    <row r="5775" spans="3:3" x14ac:dyDescent="0.3">
      <c r="C5775" s="177" t="str">
        <f>IFERROR(VLOOKUP(E5775,Data!T:U,2,FALSE),"")</f>
        <v/>
      </c>
    </row>
    <row r="5776" spans="3:3" x14ac:dyDescent="0.3">
      <c r="C5776" s="177" t="str">
        <f>IFERROR(VLOOKUP(E5776,Data!T:U,2,FALSE),"")</f>
        <v/>
      </c>
    </row>
    <row r="5777" spans="3:3" x14ac:dyDescent="0.3">
      <c r="C5777" s="177" t="str">
        <f>IFERROR(VLOOKUP(E5777,Data!T:U,2,FALSE),"")</f>
        <v/>
      </c>
    </row>
    <row r="5778" spans="3:3" x14ac:dyDescent="0.3">
      <c r="C5778" s="177" t="str">
        <f>IFERROR(VLOOKUP(E5778,Data!T:U,2,FALSE),"")</f>
        <v/>
      </c>
    </row>
    <row r="5779" spans="3:3" x14ac:dyDescent="0.3">
      <c r="C5779" s="177" t="str">
        <f>IFERROR(VLOOKUP(E5779,Data!T:U,2,FALSE),"")</f>
        <v/>
      </c>
    </row>
    <row r="5780" spans="3:3" x14ac:dyDescent="0.3">
      <c r="C5780" s="177" t="str">
        <f>IFERROR(VLOOKUP(E5780,Data!T:U,2,FALSE),"")</f>
        <v/>
      </c>
    </row>
    <row r="5781" spans="3:3" x14ac:dyDescent="0.3">
      <c r="C5781" s="177" t="str">
        <f>IFERROR(VLOOKUP(E5781,Data!T:U,2,FALSE),"")</f>
        <v/>
      </c>
    </row>
    <row r="5782" spans="3:3" x14ac:dyDescent="0.3">
      <c r="C5782" s="177" t="str">
        <f>IFERROR(VLOOKUP(E5782,Data!T:U,2,FALSE),"")</f>
        <v/>
      </c>
    </row>
    <row r="5783" spans="3:3" x14ac:dyDescent="0.3">
      <c r="C5783" s="177" t="str">
        <f>IFERROR(VLOOKUP(E5783,Data!T:U,2,FALSE),"")</f>
        <v/>
      </c>
    </row>
    <row r="5784" spans="3:3" x14ac:dyDescent="0.3">
      <c r="C5784" s="177" t="str">
        <f>IFERROR(VLOOKUP(E5784,Data!T:U,2,FALSE),"")</f>
        <v/>
      </c>
    </row>
    <row r="5785" spans="3:3" x14ac:dyDescent="0.3">
      <c r="C5785" s="177" t="str">
        <f>IFERROR(VLOOKUP(E5785,Data!T:U,2,FALSE),"")</f>
        <v/>
      </c>
    </row>
    <row r="5786" spans="3:3" x14ac:dyDescent="0.3">
      <c r="C5786" s="177" t="str">
        <f>IFERROR(VLOOKUP(E5786,Data!T:U,2,FALSE),"")</f>
        <v/>
      </c>
    </row>
    <row r="5787" spans="3:3" x14ac:dyDescent="0.3">
      <c r="C5787" s="177" t="str">
        <f>IFERROR(VLOOKUP(E5787,Data!T:U,2,FALSE),"")</f>
        <v/>
      </c>
    </row>
    <row r="5788" spans="3:3" x14ac:dyDescent="0.3">
      <c r="C5788" s="177" t="str">
        <f>IFERROR(VLOOKUP(E5788,Data!T:U,2,FALSE),"")</f>
        <v/>
      </c>
    </row>
    <row r="5789" spans="3:3" x14ac:dyDescent="0.3">
      <c r="C5789" s="177" t="str">
        <f>IFERROR(VLOOKUP(E5789,Data!T:U,2,FALSE),"")</f>
        <v/>
      </c>
    </row>
    <row r="5790" spans="3:3" x14ac:dyDescent="0.3">
      <c r="C5790" s="177" t="str">
        <f>IFERROR(VLOOKUP(E5790,Data!T:U,2,FALSE),"")</f>
        <v/>
      </c>
    </row>
    <row r="5791" spans="3:3" x14ac:dyDescent="0.3">
      <c r="C5791" s="177" t="str">
        <f>IFERROR(VLOOKUP(E5791,Data!T:U,2,FALSE),"")</f>
        <v/>
      </c>
    </row>
    <row r="5792" spans="3:3" x14ac:dyDescent="0.3">
      <c r="C5792" s="177" t="str">
        <f>IFERROR(VLOOKUP(E5792,Data!T:U,2,FALSE),"")</f>
        <v/>
      </c>
    </row>
    <row r="5793" spans="3:3" x14ac:dyDescent="0.3">
      <c r="C5793" s="177" t="str">
        <f>IFERROR(VLOOKUP(E5793,Data!T:U,2,FALSE),"")</f>
        <v/>
      </c>
    </row>
    <row r="5794" spans="3:3" x14ac:dyDescent="0.3">
      <c r="C5794" s="177" t="str">
        <f>IFERROR(VLOOKUP(E5794,Data!T:U,2,FALSE),"")</f>
        <v/>
      </c>
    </row>
    <row r="5795" spans="3:3" x14ac:dyDescent="0.3">
      <c r="C5795" s="177" t="str">
        <f>IFERROR(VLOOKUP(E5795,Data!T:U,2,FALSE),"")</f>
        <v/>
      </c>
    </row>
    <row r="5796" spans="3:3" x14ac:dyDescent="0.3">
      <c r="C5796" s="177" t="str">
        <f>IFERROR(VLOOKUP(E5796,Data!T:U,2,FALSE),"")</f>
        <v/>
      </c>
    </row>
    <row r="5797" spans="3:3" x14ac:dyDescent="0.3">
      <c r="C5797" s="177" t="str">
        <f>IFERROR(VLOOKUP(E5797,Data!T:U,2,FALSE),"")</f>
        <v/>
      </c>
    </row>
    <row r="5798" spans="3:3" x14ac:dyDescent="0.3">
      <c r="C5798" s="177" t="str">
        <f>IFERROR(VLOOKUP(E5798,Data!T:U,2,FALSE),"")</f>
        <v/>
      </c>
    </row>
    <row r="5799" spans="3:3" x14ac:dyDescent="0.3">
      <c r="C5799" s="177" t="str">
        <f>IFERROR(VLOOKUP(E5799,Data!T:U,2,FALSE),"")</f>
        <v/>
      </c>
    </row>
    <row r="5800" spans="3:3" x14ac:dyDescent="0.3">
      <c r="C5800" s="177" t="str">
        <f>IFERROR(VLOOKUP(E5800,Data!T:U,2,FALSE),"")</f>
        <v/>
      </c>
    </row>
    <row r="5801" spans="3:3" x14ac:dyDescent="0.3">
      <c r="C5801" s="177" t="str">
        <f>IFERROR(VLOOKUP(E5801,Data!T:U,2,FALSE),"")</f>
        <v/>
      </c>
    </row>
    <row r="5802" spans="3:3" x14ac:dyDescent="0.3">
      <c r="C5802" s="177" t="str">
        <f>IFERROR(VLOOKUP(E5802,Data!T:U,2,FALSE),"")</f>
        <v/>
      </c>
    </row>
    <row r="5803" spans="3:3" x14ac:dyDescent="0.3">
      <c r="C5803" s="177" t="str">
        <f>IFERROR(VLOOKUP(E5803,Data!T:U,2,FALSE),"")</f>
        <v/>
      </c>
    </row>
    <row r="5804" spans="3:3" x14ac:dyDescent="0.3">
      <c r="C5804" s="177" t="str">
        <f>IFERROR(VLOOKUP(E5804,Data!T:U,2,FALSE),"")</f>
        <v/>
      </c>
    </row>
    <row r="5805" spans="3:3" x14ac:dyDescent="0.3">
      <c r="C5805" s="177" t="str">
        <f>IFERROR(VLOOKUP(E5805,Data!T:U,2,FALSE),"")</f>
        <v/>
      </c>
    </row>
    <row r="5806" spans="3:3" x14ac:dyDescent="0.3">
      <c r="C5806" s="177" t="str">
        <f>IFERROR(VLOOKUP(E5806,Data!T:U,2,FALSE),"")</f>
        <v/>
      </c>
    </row>
    <row r="5807" spans="3:3" x14ac:dyDescent="0.3">
      <c r="C5807" s="177" t="str">
        <f>IFERROR(VLOOKUP(E5807,Data!T:U,2,FALSE),"")</f>
        <v/>
      </c>
    </row>
    <row r="5808" spans="3:3" x14ac:dyDescent="0.3">
      <c r="C5808" s="177" t="str">
        <f>IFERROR(VLOOKUP(E5808,Data!T:U,2,FALSE),"")</f>
        <v/>
      </c>
    </row>
    <row r="5809" spans="3:3" x14ac:dyDescent="0.3">
      <c r="C5809" s="177" t="str">
        <f>IFERROR(VLOOKUP(E5809,Data!T:U,2,FALSE),"")</f>
        <v/>
      </c>
    </row>
    <row r="5810" spans="3:3" x14ac:dyDescent="0.3">
      <c r="C5810" s="177" t="str">
        <f>IFERROR(VLOOKUP(E5810,Data!T:U,2,FALSE),"")</f>
        <v/>
      </c>
    </row>
    <row r="5811" spans="3:3" x14ac:dyDescent="0.3">
      <c r="C5811" s="177" t="str">
        <f>IFERROR(VLOOKUP(E5811,Data!T:U,2,FALSE),"")</f>
        <v/>
      </c>
    </row>
    <row r="5812" spans="3:3" x14ac:dyDescent="0.3">
      <c r="C5812" s="177" t="str">
        <f>IFERROR(VLOOKUP(E5812,Data!T:U,2,FALSE),"")</f>
        <v/>
      </c>
    </row>
    <row r="5813" spans="3:3" x14ac:dyDescent="0.3">
      <c r="C5813" s="177" t="str">
        <f>IFERROR(VLOOKUP(E5813,Data!T:U,2,FALSE),"")</f>
        <v/>
      </c>
    </row>
    <row r="5814" spans="3:3" x14ac:dyDescent="0.3">
      <c r="C5814" s="177" t="str">
        <f>IFERROR(VLOOKUP(E5814,Data!T:U,2,FALSE),"")</f>
        <v/>
      </c>
    </row>
    <row r="5815" spans="3:3" x14ac:dyDescent="0.3">
      <c r="C5815" s="177" t="str">
        <f>IFERROR(VLOOKUP(E5815,Data!T:U,2,FALSE),"")</f>
        <v/>
      </c>
    </row>
    <row r="5816" spans="3:3" x14ac:dyDescent="0.3">
      <c r="C5816" s="177" t="str">
        <f>IFERROR(VLOOKUP(E5816,Data!T:U,2,FALSE),"")</f>
        <v/>
      </c>
    </row>
    <row r="5817" spans="3:3" x14ac:dyDescent="0.3">
      <c r="C5817" s="177" t="str">
        <f>IFERROR(VLOOKUP(E5817,Data!T:U,2,FALSE),"")</f>
        <v/>
      </c>
    </row>
    <row r="5818" spans="3:3" x14ac:dyDescent="0.3">
      <c r="C5818" s="177" t="str">
        <f>IFERROR(VLOOKUP(E5818,Data!T:U,2,FALSE),"")</f>
        <v/>
      </c>
    </row>
    <row r="5819" spans="3:3" x14ac:dyDescent="0.3">
      <c r="C5819" s="177" t="str">
        <f>IFERROR(VLOOKUP(E5819,Data!T:U,2,FALSE),"")</f>
        <v/>
      </c>
    </row>
    <row r="5820" spans="3:3" x14ac:dyDescent="0.3">
      <c r="C5820" s="177" t="str">
        <f>IFERROR(VLOOKUP(E5820,Data!T:U,2,FALSE),"")</f>
        <v/>
      </c>
    </row>
    <row r="5821" spans="3:3" x14ac:dyDescent="0.3">
      <c r="C5821" s="177" t="str">
        <f>IFERROR(VLOOKUP(E5821,Data!T:U,2,FALSE),"")</f>
        <v/>
      </c>
    </row>
    <row r="5822" spans="3:3" x14ac:dyDescent="0.3">
      <c r="C5822" s="177" t="str">
        <f>IFERROR(VLOOKUP(E5822,Data!T:U,2,FALSE),"")</f>
        <v/>
      </c>
    </row>
    <row r="5823" spans="3:3" x14ac:dyDescent="0.3">
      <c r="C5823" s="177" t="str">
        <f>IFERROR(VLOOKUP(E5823,Data!T:U,2,FALSE),"")</f>
        <v/>
      </c>
    </row>
    <row r="5824" spans="3:3" x14ac:dyDescent="0.3">
      <c r="C5824" s="177" t="str">
        <f>IFERROR(VLOOKUP(E5824,Data!T:U,2,FALSE),"")</f>
        <v/>
      </c>
    </row>
    <row r="5825" spans="3:3" x14ac:dyDescent="0.3">
      <c r="C5825" s="177" t="str">
        <f>IFERROR(VLOOKUP(E5825,Data!T:U,2,FALSE),"")</f>
        <v/>
      </c>
    </row>
    <row r="5826" spans="3:3" x14ac:dyDescent="0.3">
      <c r="C5826" s="177" t="str">
        <f>IFERROR(VLOOKUP(E5826,Data!T:U,2,FALSE),"")</f>
        <v/>
      </c>
    </row>
    <row r="5827" spans="3:3" x14ac:dyDescent="0.3">
      <c r="C5827" s="177" t="str">
        <f>IFERROR(VLOOKUP(E5827,Data!T:U,2,FALSE),"")</f>
        <v/>
      </c>
    </row>
    <row r="5828" spans="3:3" x14ac:dyDescent="0.3">
      <c r="C5828" s="177" t="str">
        <f>IFERROR(VLOOKUP(E5828,Data!T:U,2,FALSE),"")</f>
        <v/>
      </c>
    </row>
    <row r="5829" spans="3:3" x14ac:dyDescent="0.3">
      <c r="C5829" s="177" t="str">
        <f>IFERROR(VLOOKUP(E5829,Data!T:U,2,FALSE),"")</f>
        <v/>
      </c>
    </row>
    <row r="5830" spans="3:3" x14ac:dyDescent="0.3">
      <c r="C5830" s="177" t="str">
        <f>IFERROR(VLOOKUP(E5830,Data!T:U,2,FALSE),"")</f>
        <v/>
      </c>
    </row>
    <row r="5831" spans="3:3" x14ac:dyDescent="0.3">
      <c r="C5831" s="177" t="str">
        <f>IFERROR(VLOOKUP(E5831,Data!T:U,2,FALSE),"")</f>
        <v/>
      </c>
    </row>
    <row r="5832" spans="3:3" x14ac:dyDescent="0.3">
      <c r="C5832" s="177" t="str">
        <f>IFERROR(VLOOKUP(E5832,Data!T:U,2,FALSE),"")</f>
        <v/>
      </c>
    </row>
    <row r="5833" spans="3:3" x14ac:dyDescent="0.3">
      <c r="C5833" s="177" t="str">
        <f>IFERROR(VLOOKUP(E5833,Data!T:U,2,FALSE),"")</f>
        <v/>
      </c>
    </row>
    <row r="5834" spans="3:3" x14ac:dyDescent="0.3">
      <c r="C5834" s="177" t="str">
        <f>IFERROR(VLOOKUP(E5834,Data!T:U,2,FALSE),"")</f>
        <v/>
      </c>
    </row>
    <row r="5835" spans="3:3" x14ac:dyDescent="0.3">
      <c r="C5835" s="177" t="str">
        <f>IFERROR(VLOOKUP(E5835,Data!T:U,2,FALSE),"")</f>
        <v/>
      </c>
    </row>
    <row r="5836" spans="3:3" x14ac:dyDescent="0.3">
      <c r="C5836" s="177" t="str">
        <f>IFERROR(VLOOKUP(E5836,Data!T:U,2,FALSE),"")</f>
        <v/>
      </c>
    </row>
    <row r="5837" spans="3:3" x14ac:dyDescent="0.3">
      <c r="C5837" s="177" t="str">
        <f>IFERROR(VLOOKUP(E5837,Data!T:U,2,FALSE),"")</f>
        <v/>
      </c>
    </row>
    <row r="5838" spans="3:3" x14ac:dyDescent="0.3">
      <c r="C5838" s="177" t="str">
        <f>IFERROR(VLOOKUP(E5838,Data!T:U,2,FALSE),"")</f>
        <v/>
      </c>
    </row>
    <row r="5839" spans="3:3" x14ac:dyDescent="0.3">
      <c r="C5839" s="177" t="str">
        <f>IFERROR(VLOOKUP(E5839,Data!T:U,2,FALSE),"")</f>
        <v/>
      </c>
    </row>
    <row r="5840" spans="3:3" x14ac:dyDescent="0.3">
      <c r="C5840" s="177" t="str">
        <f>IFERROR(VLOOKUP(E5840,Data!T:U,2,FALSE),"")</f>
        <v/>
      </c>
    </row>
    <row r="5841" spans="3:3" x14ac:dyDescent="0.3">
      <c r="C5841" s="177" t="str">
        <f>IFERROR(VLOOKUP(E5841,Data!T:U,2,FALSE),"")</f>
        <v/>
      </c>
    </row>
    <row r="5842" spans="3:3" x14ac:dyDescent="0.3">
      <c r="C5842" s="177" t="str">
        <f>IFERROR(VLOOKUP(E5842,Data!T:U,2,FALSE),"")</f>
        <v/>
      </c>
    </row>
    <row r="5843" spans="3:3" x14ac:dyDescent="0.3">
      <c r="C5843" s="177" t="str">
        <f>IFERROR(VLOOKUP(E5843,Data!T:U,2,FALSE),"")</f>
        <v/>
      </c>
    </row>
    <row r="5844" spans="3:3" x14ac:dyDescent="0.3">
      <c r="C5844" s="177" t="str">
        <f>IFERROR(VLOOKUP(E5844,Data!T:U,2,FALSE),"")</f>
        <v/>
      </c>
    </row>
    <row r="5845" spans="3:3" x14ac:dyDescent="0.3">
      <c r="C5845" s="177" t="str">
        <f>IFERROR(VLOOKUP(E5845,Data!T:U,2,FALSE),"")</f>
        <v/>
      </c>
    </row>
    <row r="5846" spans="3:3" x14ac:dyDescent="0.3">
      <c r="C5846" s="177" t="str">
        <f>IFERROR(VLOOKUP(E5846,Data!T:U,2,FALSE),"")</f>
        <v/>
      </c>
    </row>
    <row r="5847" spans="3:3" x14ac:dyDescent="0.3">
      <c r="C5847" s="177" t="str">
        <f>IFERROR(VLOOKUP(E5847,Data!T:U,2,FALSE),"")</f>
        <v/>
      </c>
    </row>
    <row r="5848" spans="3:3" x14ac:dyDescent="0.3">
      <c r="C5848" s="177" t="str">
        <f>IFERROR(VLOOKUP(E5848,Data!T:U,2,FALSE),"")</f>
        <v/>
      </c>
    </row>
    <row r="5849" spans="3:3" x14ac:dyDescent="0.3">
      <c r="C5849" s="177" t="str">
        <f>IFERROR(VLOOKUP(E5849,Data!T:U,2,FALSE),"")</f>
        <v/>
      </c>
    </row>
    <row r="5850" spans="3:3" x14ac:dyDescent="0.3">
      <c r="C5850" s="177" t="str">
        <f>IFERROR(VLOOKUP(E5850,Data!T:U,2,FALSE),"")</f>
        <v/>
      </c>
    </row>
    <row r="5851" spans="3:3" x14ac:dyDescent="0.3">
      <c r="C5851" s="177" t="str">
        <f>IFERROR(VLOOKUP(E5851,Data!T:U,2,FALSE),"")</f>
        <v/>
      </c>
    </row>
    <row r="5852" spans="3:3" x14ac:dyDescent="0.3">
      <c r="C5852" s="177" t="str">
        <f>IFERROR(VLOOKUP(E5852,Data!T:U,2,FALSE),"")</f>
        <v/>
      </c>
    </row>
    <row r="5853" spans="3:3" x14ac:dyDescent="0.3">
      <c r="C5853" s="177" t="str">
        <f>IFERROR(VLOOKUP(E5853,Data!T:U,2,FALSE),"")</f>
        <v/>
      </c>
    </row>
    <row r="5854" spans="3:3" x14ac:dyDescent="0.3">
      <c r="C5854" s="177" t="str">
        <f>IFERROR(VLOOKUP(E5854,Data!T:U,2,FALSE),"")</f>
        <v/>
      </c>
    </row>
    <row r="5855" spans="3:3" x14ac:dyDescent="0.3">
      <c r="C5855" s="177" t="str">
        <f>IFERROR(VLOOKUP(E5855,Data!T:U,2,FALSE),"")</f>
        <v/>
      </c>
    </row>
    <row r="5856" spans="3:3" x14ac:dyDescent="0.3">
      <c r="C5856" s="177" t="str">
        <f>IFERROR(VLOOKUP(E5856,Data!T:U,2,FALSE),"")</f>
        <v/>
      </c>
    </row>
    <row r="5857" spans="3:3" x14ac:dyDescent="0.3">
      <c r="C5857" s="177" t="str">
        <f>IFERROR(VLOOKUP(E5857,Data!T:U,2,FALSE),"")</f>
        <v/>
      </c>
    </row>
    <row r="5858" spans="3:3" x14ac:dyDescent="0.3">
      <c r="C5858" s="177" t="str">
        <f>IFERROR(VLOOKUP(E5858,Data!T:U,2,FALSE),"")</f>
        <v/>
      </c>
    </row>
    <row r="5859" spans="3:3" x14ac:dyDescent="0.3">
      <c r="C5859" s="177" t="str">
        <f>IFERROR(VLOOKUP(E5859,Data!T:U,2,FALSE),"")</f>
        <v/>
      </c>
    </row>
    <row r="5860" spans="3:3" x14ac:dyDescent="0.3">
      <c r="C5860" s="177" t="str">
        <f>IFERROR(VLOOKUP(E5860,Data!T:U,2,FALSE),"")</f>
        <v/>
      </c>
    </row>
    <row r="5861" spans="3:3" x14ac:dyDescent="0.3">
      <c r="C5861" s="177" t="str">
        <f>IFERROR(VLOOKUP(E5861,Data!T:U,2,FALSE),"")</f>
        <v/>
      </c>
    </row>
    <row r="5862" spans="3:3" x14ac:dyDescent="0.3">
      <c r="C5862" s="177" t="str">
        <f>IFERROR(VLOOKUP(E5862,Data!T:U,2,FALSE),"")</f>
        <v/>
      </c>
    </row>
    <row r="5863" spans="3:3" x14ac:dyDescent="0.3">
      <c r="C5863" s="177" t="str">
        <f>IFERROR(VLOOKUP(E5863,Data!T:U,2,FALSE),"")</f>
        <v/>
      </c>
    </row>
    <row r="5864" spans="3:3" x14ac:dyDescent="0.3">
      <c r="C5864" s="177" t="str">
        <f>IFERROR(VLOOKUP(E5864,Data!T:U,2,FALSE),"")</f>
        <v/>
      </c>
    </row>
    <row r="5865" spans="3:3" x14ac:dyDescent="0.3">
      <c r="C5865" s="177" t="str">
        <f>IFERROR(VLOOKUP(E5865,Data!T:U,2,FALSE),"")</f>
        <v/>
      </c>
    </row>
    <row r="5866" spans="3:3" x14ac:dyDescent="0.3">
      <c r="C5866" s="177" t="str">
        <f>IFERROR(VLOOKUP(E5866,Data!T:U,2,FALSE),"")</f>
        <v/>
      </c>
    </row>
    <row r="5867" spans="3:3" x14ac:dyDescent="0.3">
      <c r="C5867" s="177" t="str">
        <f>IFERROR(VLOOKUP(E5867,Data!T:U,2,FALSE),"")</f>
        <v/>
      </c>
    </row>
    <row r="5868" spans="3:3" x14ac:dyDescent="0.3">
      <c r="C5868" s="177" t="str">
        <f>IFERROR(VLOOKUP(E5868,Data!T:U,2,FALSE),"")</f>
        <v/>
      </c>
    </row>
    <row r="5869" spans="3:3" x14ac:dyDescent="0.3">
      <c r="C5869" s="177" t="str">
        <f>IFERROR(VLOOKUP(E5869,Data!T:U,2,FALSE),"")</f>
        <v/>
      </c>
    </row>
    <row r="5870" spans="3:3" x14ac:dyDescent="0.3">
      <c r="C5870" s="177" t="str">
        <f>IFERROR(VLOOKUP(E5870,Data!T:U,2,FALSE),"")</f>
        <v/>
      </c>
    </row>
    <row r="5871" spans="3:3" x14ac:dyDescent="0.3">
      <c r="C5871" s="177" t="str">
        <f>IFERROR(VLOOKUP(E5871,Data!T:U,2,FALSE),"")</f>
        <v/>
      </c>
    </row>
    <row r="5872" spans="3:3" x14ac:dyDescent="0.3">
      <c r="C5872" s="177" t="str">
        <f>IFERROR(VLOOKUP(E5872,Data!T:U,2,FALSE),"")</f>
        <v/>
      </c>
    </row>
    <row r="5873" spans="3:3" x14ac:dyDescent="0.3">
      <c r="C5873" s="177" t="str">
        <f>IFERROR(VLOOKUP(E5873,Data!T:U,2,FALSE),"")</f>
        <v/>
      </c>
    </row>
    <row r="5874" spans="3:3" x14ac:dyDescent="0.3">
      <c r="C5874" s="177" t="str">
        <f>IFERROR(VLOOKUP(E5874,Data!T:U,2,FALSE),"")</f>
        <v/>
      </c>
    </row>
    <row r="5875" spans="3:3" x14ac:dyDescent="0.3">
      <c r="C5875" s="177" t="str">
        <f>IFERROR(VLOOKUP(E5875,Data!T:U,2,FALSE),"")</f>
        <v/>
      </c>
    </row>
    <row r="5876" spans="3:3" x14ac:dyDescent="0.3">
      <c r="C5876" s="177" t="str">
        <f>IFERROR(VLOOKUP(E5876,Data!T:U,2,FALSE),"")</f>
        <v/>
      </c>
    </row>
    <row r="5877" spans="3:3" x14ac:dyDescent="0.3">
      <c r="C5877" s="177" t="str">
        <f>IFERROR(VLOOKUP(E5877,Data!T:U,2,FALSE),"")</f>
        <v/>
      </c>
    </row>
    <row r="5878" spans="3:3" x14ac:dyDescent="0.3">
      <c r="C5878" s="177" t="str">
        <f>IFERROR(VLOOKUP(E5878,Data!T:U,2,FALSE),"")</f>
        <v/>
      </c>
    </row>
    <row r="5879" spans="3:3" x14ac:dyDescent="0.3">
      <c r="C5879" s="177" t="str">
        <f>IFERROR(VLOOKUP(E5879,Data!T:U,2,FALSE),"")</f>
        <v/>
      </c>
    </row>
    <row r="5880" spans="3:3" x14ac:dyDescent="0.3">
      <c r="C5880" s="177" t="str">
        <f>IFERROR(VLOOKUP(E5880,Data!T:U,2,FALSE),"")</f>
        <v/>
      </c>
    </row>
    <row r="5881" spans="3:3" x14ac:dyDescent="0.3">
      <c r="C5881" s="177" t="str">
        <f>IFERROR(VLOOKUP(E5881,Data!T:U,2,FALSE),"")</f>
        <v/>
      </c>
    </row>
    <row r="5882" spans="3:3" x14ac:dyDescent="0.3">
      <c r="C5882" s="177" t="str">
        <f>IFERROR(VLOOKUP(E5882,Data!T:U,2,FALSE),"")</f>
        <v/>
      </c>
    </row>
    <row r="5883" spans="3:3" x14ac:dyDescent="0.3">
      <c r="C5883" s="177" t="str">
        <f>IFERROR(VLOOKUP(E5883,Data!T:U,2,FALSE),"")</f>
        <v/>
      </c>
    </row>
    <row r="5884" spans="3:3" x14ac:dyDescent="0.3">
      <c r="C5884" s="177" t="str">
        <f>IFERROR(VLOOKUP(E5884,Data!T:U,2,FALSE),"")</f>
        <v/>
      </c>
    </row>
    <row r="5885" spans="3:3" x14ac:dyDescent="0.3">
      <c r="C5885" s="177" t="str">
        <f>IFERROR(VLOOKUP(E5885,Data!T:U,2,FALSE),"")</f>
        <v/>
      </c>
    </row>
    <row r="5886" spans="3:3" x14ac:dyDescent="0.3">
      <c r="C5886" s="177" t="str">
        <f>IFERROR(VLOOKUP(E5886,Data!T:U,2,FALSE),"")</f>
        <v/>
      </c>
    </row>
    <row r="5887" spans="3:3" x14ac:dyDescent="0.3">
      <c r="C5887" s="177" t="str">
        <f>IFERROR(VLOOKUP(E5887,Data!T:U,2,FALSE),"")</f>
        <v/>
      </c>
    </row>
    <row r="5888" spans="3:3" x14ac:dyDescent="0.3">
      <c r="C5888" s="177" t="str">
        <f>IFERROR(VLOOKUP(E5888,Data!T:U,2,FALSE),"")</f>
        <v/>
      </c>
    </row>
    <row r="5889" spans="3:3" x14ac:dyDescent="0.3">
      <c r="C5889" s="177" t="str">
        <f>IFERROR(VLOOKUP(E5889,Data!T:U,2,FALSE),"")</f>
        <v/>
      </c>
    </row>
    <row r="5890" spans="3:3" x14ac:dyDescent="0.3">
      <c r="C5890" s="177" t="str">
        <f>IFERROR(VLOOKUP(E5890,Data!T:U,2,FALSE),"")</f>
        <v/>
      </c>
    </row>
    <row r="5891" spans="3:3" x14ac:dyDescent="0.3">
      <c r="C5891" s="177" t="str">
        <f>IFERROR(VLOOKUP(E5891,Data!T:U,2,FALSE),"")</f>
        <v/>
      </c>
    </row>
    <row r="5892" spans="3:3" x14ac:dyDescent="0.3">
      <c r="C5892" s="177" t="str">
        <f>IFERROR(VLOOKUP(E5892,Data!T:U,2,FALSE),"")</f>
        <v/>
      </c>
    </row>
    <row r="5893" spans="3:3" x14ac:dyDescent="0.3">
      <c r="C5893" s="177" t="str">
        <f>IFERROR(VLOOKUP(E5893,Data!T:U,2,FALSE),"")</f>
        <v/>
      </c>
    </row>
    <row r="5894" spans="3:3" x14ac:dyDescent="0.3">
      <c r="C5894" s="177" t="str">
        <f>IFERROR(VLOOKUP(E5894,Data!T:U,2,FALSE),"")</f>
        <v/>
      </c>
    </row>
    <row r="5895" spans="3:3" x14ac:dyDescent="0.3">
      <c r="C5895" s="177" t="str">
        <f>IFERROR(VLOOKUP(E5895,Data!T:U,2,FALSE),"")</f>
        <v/>
      </c>
    </row>
    <row r="5896" spans="3:3" x14ac:dyDescent="0.3">
      <c r="C5896" s="177" t="str">
        <f>IFERROR(VLOOKUP(E5896,Data!T:U,2,FALSE),"")</f>
        <v/>
      </c>
    </row>
    <row r="5897" spans="3:3" x14ac:dyDescent="0.3">
      <c r="C5897" s="177" t="str">
        <f>IFERROR(VLOOKUP(E5897,Data!T:U,2,FALSE),"")</f>
        <v/>
      </c>
    </row>
    <row r="5898" spans="3:3" x14ac:dyDescent="0.3">
      <c r="C5898" s="177" t="str">
        <f>IFERROR(VLOOKUP(E5898,Data!T:U,2,FALSE),"")</f>
        <v/>
      </c>
    </row>
    <row r="5899" spans="3:3" x14ac:dyDescent="0.3">
      <c r="C5899" s="177" t="str">
        <f>IFERROR(VLOOKUP(E5899,Data!T:U,2,FALSE),"")</f>
        <v/>
      </c>
    </row>
    <row r="5900" spans="3:3" x14ac:dyDescent="0.3">
      <c r="C5900" s="177" t="str">
        <f>IFERROR(VLOOKUP(E5900,Data!T:U,2,FALSE),"")</f>
        <v/>
      </c>
    </row>
    <row r="5901" spans="3:3" x14ac:dyDescent="0.3">
      <c r="C5901" s="177" t="str">
        <f>IFERROR(VLOOKUP(E5901,Data!T:U,2,FALSE),"")</f>
        <v/>
      </c>
    </row>
    <row r="5902" spans="3:3" x14ac:dyDescent="0.3">
      <c r="C5902" s="177" t="str">
        <f>IFERROR(VLOOKUP(E5902,Data!T:U,2,FALSE),"")</f>
        <v/>
      </c>
    </row>
    <row r="5903" spans="3:3" x14ac:dyDescent="0.3">
      <c r="C5903" s="177" t="str">
        <f>IFERROR(VLOOKUP(E5903,Data!T:U,2,FALSE),"")</f>
        <v/>
      </c>
    </row>
    <row r="5904" spans="3:3" x14ac:dyDescent="0.3">
      <c r="C5904" s="177" t="str">
        <f>IFERROR(VLOOKUP(E5904,Data!T:U,2,FALSE),"")</f>
        <v/>
      </c>
    </row>
    <row r="5905" spans="3:3" x14ac:dyDescent="0.3">
      <c r="C5905" s="177" t="str">
        <f>IFERROR(VLOOKUP(E5905,Data!T:U,2,FALSE),"")</f>
        <v/>
      </c>
    </row>
    <row r="5906" spans="3:3" x14ac:dyDescent="0.3">
      <c r="C5906" s="177" t="str">
        <f>IFERROR(VLOOKUP(E5906,Data!T:U,2,FALSE),"")</f>
        <v/>
      </c>
    </row>
    <row r="5907" spans="3:3" x14ac:dyDescent="0.3">
      <c r="C5907" s="177" t="str">
        <f>IFERROR(VLOOKUP(E5907,Data!T:U,2,FALSE),"")</f>
        <v/>
      </c>
    </row>
    <row r="5908" spans="3:3" x14ac:dyDescent="0.3">
      <c r="C5908" s="177" t="str">
        <f>IFERROR(VLOOKUP(E5908,Data!T:U,2,FALSE),"")</f>
        <v/>
      </c>
    </row>
    <row r="5909" spans="3:3" x14ac:dyDescent="0.3">
      <c r="C5909" s="177" t="str">
        <f>IFERROR(VLOOKUP(E5909,Data!T:U,2,FALSE),"")</f>
        <v/>
      </c>
    </row>
    <row r="5910" spans="3:3" x14ac:dyDescent="0.3">
      <c r="C5910" s="177" t="str">
        <f>IFERROR(VLOOKUP(E5910,Data!T:U,2,FALSE),"")</f>
        <v/>
      </c>
    </row>
    <row r="5911" spans="3:3" x14ac:dyDescent="0.3">
      <c r="C5911" s="177" t="str">
        <f>IFERROR(VLOOKUP(E5911,Data!T:U,2,FALSE),"")</f>
        <v/>
      </c>
    </row>
    <row r="5912" spans="3:3" x14ac:dyDescent="0.3">
      <c r="C5912" s="177" t="str">
        <f>IFERROR(VLOOKUP(E5912,Data!T:U,2,FALSE),"")</f>
        <v/>
      </c>
    </row>
    <row r="5913" spans="3:3" x14ac:dyDescent="0.3">
      <c r="C5913" s="177" t="str">
        <f>IFERROR(VLOOKUP(E5913,Data!T:U,2,FALSE),"")</f>
        <v/>
      </c>
    </row>
    <row r="5914" spans="3:3" x14ac:dyDescent="0.3">
      <c r="C5914" s="177" t="str">
        <f>IFERROR(VLOOKUP(E5914,Data!T:U,2,FALSE),"")</f>
        <v/>
      </c>
    </row>
    <row r="5915" spans="3:3" x14ac:dyDescent="0.3">
      <c r="C5915" s="177" t="str">
        <f>IFERROR(VLOOKUP(E5915,Data!T:U,2,FALSE),"")</f>
        <v/>
      </c>
    </row>
    <row r="5916" spans="3:3" x14ac:dyDescent="0.3">
      <c r="C5916" s="177" t="str">
        <f>IFERROR(VLOOKUP(E5916,Data!T:U,2,FALSE),"")</f>
        <v/>
      </c>
    </row>
    <row r="5917" spans="3:3" x14ac:dyDescent="0.3">
      <c r="C5917" s="177" t="str">
        <f>IFERROR(VLOOKUP(E5917,Data!T:U,2,FALSE),"")</f>
        <v/>
      </c>
    </row>
    <row r="5918" spans="3:3" x14ac:dyDescent="0.3">
      <c r="C5918" s="177" t="str">
        <f>IFERROR(VLOOKUP(E5918,Data!T:U,2,FALSE),"")</f>
        <v/>
      </c>
    </row>
    <row r="5919" spans="3:3" x14ac:dyDescent="0.3">
      <c r="C5919" s="177" t="str">
        <f>IFERROR(VLOOKUP(E5919,Data!T:U,2,FALSE),"")</f>
        <v/>
      </c>
    </row>
    <row r="5920" spans="3:3" x14ac:dyDescent="0.3">
      <c r="C5920" s="177" t="str">
        <f>IFERROR(VLOOKUP(E5920,Data!T:U,2,FALSE),"")</f>
        <v/>
      </c>
    </row>
    <row r="5921" spans="3:3" x14ac:dyDescent="0.3">
      <c r="C5921" s="177" t="str">
        <f>IFERROR(VLOOKUP(E5921,Data!T:U,2,FALSE),"")</f>
        <v/>
      </c>
    </row>
    <row r="5922" spans="3:3" x14ac:dyDescent="0.3">
      <c r="C5922" s="177" t="str">
        <f>IFERROR(VLOOKUP(E5922,Data!T:U,2,FALSE),"")</f>
        <v/>
      </c>
    </row>
    <row r="5923" spans="3:3" x14ac:dyDescent="0.3">
      <c r="C5923" s="177" t="str">
        <f>IFERROR(VLOOKUP(E5923,Data!T:U,2,FALSE),"")</f>
        <v/>
      </c>
    </row>
    <row r="5924" spans="3:3" x14ac:dyDescent="0.3">
      <c r="C5924" s="177" t="str">
        <f>IFERROR(VLOOKUP(E5924,Data!T:U,2,FALSE),"")</f>
        <v/>
      </c>
    </row>
    <row r="5925" spans="3:3" x14ac:dyDescent="0.3">
      <c r="C5925" s="177" t="str">
        <f>IFERROR(VLOOKUP(E5925,Data!T:U,2,FALSE),"")</f>
        <v/>
      </c>
    </row>
    <row r="5926" spans="3:3" x14ac:dyDescent="0.3">
      <c r="C5926" s="177" t="str">
        <f>IFERROR(VLOOKUP(E5926,Data!T:U,2,FALSE),"")</f>
        <v/>
      </c>
    </row>
    <row r="5927" spans="3:3" x14ac:dyDescent="0.3">
      <c r="C5927" s="177" t="str">
        <f>IFERROR(VLOOKUP(E5927,Data!T:U,2,FALSE),"")</f>
        <v/>
      </c>
    </row>
    <row r="5928" spans="3:3" x14ac:dyDescent="0.3">
      <c r="C5928" s="177" t="str">
        <f>IFERROR(VLOOKUP(E5928,Data!T:U,2,FALSE),"")</f>
        <v/>
      </c>
    </row>
    <row r="5929" spans="3:3" x14ac:dyDescent="0.3">
      <c r="C5929" s="177" t="str">
        <f>IFERROR(VLOOKUP(E5929,Data!T:U,2,FALSE),"")</f>
        <v/>
      </c>
    </row>
    <row r="5930" spans="3:3" x14ac:dyDescent="0.3">
      <c r="C5930" s="177" t="str">
        <f>IFERROR(VLOOKUP(E5930,Data!T:U,2,FALSE),"")</f>
        <v/>
      </c>
    </row>
    <row r="5931" spans="3:3" x14ac:dyDescent="0.3">
      <c r="C5931" s="177" t="str">
        <f>IFERROR(VLOOKUP(E5931,Data!T:U,2,FALSE),"")</f>
        <v/>
      </c>
    </row>
    <row r="5932" spans="3:3" x14ac:dyDescent="0.3">
      <c r="C5932" s="177" t="str">
        <f>IFERROR(VLOOKUP(E5932,Data!T:U,2,FALSE),"")</f>
        <v/>
      </c>
    </row>
    <row r="5933" spans="3:3" x14ac:dyDescent="0.3">
      <c r="C5933" s="177" t="str">
        <f>IFERROR(VLOOKUP(E5933,Data!T:U,2,FALSE),"")</f>
        <v/>
      </c>
    </row>
    <row r="5934" spans="3:3" x14ac:dyDescent="0.3">
      <c r="C5934" s="177" t="str">
        <f>IFERROR(VLOOKUP(E5934,Data!T:U,2,FALSE),"")</f>
        <v/>
      </c>
    </row>
    <row r="5935" spans="3:3" x14ac:dyDescent="0.3">
      <c r="C5935" s="177" t="str">
        <f>IFERROR(VLOOKUP(E5935,Data!T:U,2,FALSE),"")</f>
        <v/>
      </c>
    </row>
    <row r="5936" spans="3:3" x14ac:dyDescent="0.3">
      <c r="C5936" s="177" t="str">
        <f>IFERROR(VLOOKUP(E5936,Data!T:U,2,FALSE),"")</f>
        <v/>
      </c>
    </row>
    <row r="5937" spans="3:3" x14ac:dyDescent="0.3">
      <c r="C5937" s="177" t="str">
        <f>IFERROR(VLOOKUP(E5937,Data!T:U,2,FALSE),"")</f>
        <v/>
      </c>
    </row>
    <row r="5938" spans="3:3" x14ac:dyDescent="0.3">
      <c r="C5938" s="177" t="str">
        <f>IFERROR(VLOOKUP(E5938,Data!T:U,2,FALSE),"")</f>
        <v/>
      </c>
    </row>
    <row r="5939" spans="3:3" x14ac:dyDescent="0.3">
      <c r="C5939" s="177" t="str">
        <f>IFERROR(VLOOKUP(E5939,Data!T:U,2,FALSE),"")</f>
        <v/>
      </c>
    </row>
    <row r="5940" spans="3:3" x14ac:dyDescent="0.3">
      <c r="C5940" s="177" t="str">
        <f>IFERROR(VLOOKUP(E5940,Data!T:U,2,FALSE),"")</f>
        <v/>
      </c>
    </row>
    <row r="5941" spans="3:3" x14ac:dyDescent="0.3">
      <c r="C5941" s="177" t="str">
        <f>IFERROR(VLOOKUP(E5941,Data!T:U,2,FALSE),"")</f>
        <v/>
      </c>
    </row>
    <row r="5942" spans="3:3" x14ac:dyDescent="0.3">
      <c r="C5942" s="177" t="str">
        <f>IFERROR(VLOOKUP(E5942,Data!T:U,2,FALSE),"")</f>
        <v/>
      </c>
    </row>
    <row r="5943" spans="3:3" x14ac:dyDescent="0.3">
      <c r="C5943" s="177" t="str">
        <f>IFERROR(VLOOKUP(E5943,Data!T:U,2,FALSE),"")</f>
        <v/>
      </c>
    </row>
    <row r="5944" spans="3:3" x14ac:dyDescent="0.3">
      <c r="C5944" s="177" t="str">
        <f>IFERROR(VLOOKUP(E5944,Data!T:U,2,FALSE),"")</f>
        <v/>
      </c>
    </row>
    <row r="5945" spans="3:3" x14ac:dyDescent="0.3">
      <c r="C5945" s="177" t="str">
        <f>IFERROR(VLOOKUP(E5945,Data!T:U,2,FALSE),"")</f>
        <v/>
      </c>
    </row>
    <row r="5946" spans="3:3" x14ac:dyDescent="0.3">
      <c r="C5946" s="177" t="str">
        <f>IFERROR(VLOOKUP(E5946,Data!T:U,2,FALSE),"")</f>
        <v/>
      </c>
    </row>
    <row r="5947" spans="3:3" x14ac:dyDescent="0.3">
      <c r="C5947" s="177" t="str">
        <f>IFERROR(VLOOKUP(E5947,Data!T:U,2,FALSE),"")</f>
        <v/>
      </c>
    </row>
    <row r="5948" spans="3:3" x14ac:dyDescent="0.3">
      <c r="C5948" s="177" t="str">
        <f>IFERROR(VLOOKUP(E5948,Data!T:U,2,FALSE),"")</f>
        <v/>
      </c>
    </row>
    <row r="5949" spans="3:3" x14ac:dyDescent="0.3">
      <c r="C5949" s="177" t="str">
        <f>IFERROR(VLOOKUP(E5949,Data!T:U,2,FALSE),"")</f>
        <v/>
      </c>
    </row>
    <row r="5950" spans="3:3" x14ac:dyDescent="0.3">
      <c r="C5950" s="177" t="str">
        <f>IFERROR(VLOOKUP(E5950,Data!T:U,2,FALSE),"")</f>
        <v/>
      </c>
    </row>
    <row r="5951" spans="3:3" x14ac:dyDescent="0.3">
      <c r="C5951" s="177" t="str">
        <f>IFERROR(VLOOKUP(E5951,Data!T:U,2,FALSE),"")</f>
        <v/>
      </c>
    </row>
    <row r="5952" spans="3:3" x14ac:dyDescent="0.3">
      <c r="C5952" s="177" t="str">
        <f>IFERROR(VLOOKUP(E5952,Data!T:U,2,FALSE),"")</f>
        <v/>
      </c>
    </row>
    <row r="5953" spans="3:3" x14ac:dyDescent="0.3">
      <c r="C5953" s="177" t="str">
        <f>IFERROR(VLOOKUP(E5953,Data!T:U,2,FALSE),"")</f>
        <v/>
      </c>
    </row>
    <row r="5954" spans="3:3" x14ac:dyDescent="0.3">
      <c r="C5954" s="177" t="str">
        <f>IFERROR(VLOOKUP(E5954,Data!T:U,2,FALSE),"")</f>
        <v/>
      </c>
    </row>
    <row r="5955" spans="3:3" x14ac:dyDescent="0.3">
      <c r="C5955" s="177" t="str">
        <f>IFERROR(VLOOKUP(E5955,Data!T:U,2,FALSE),"")</f>
        <v/>
      </c>
    </row>
    <row r="5956" spans="3:3" x14ac:dyDescent="0.3">
      <c r="C5956" s="177" t="str">
        <f>IFERROR(VLOOKUP(E5956,Data!T:U,2,FALSE),"")</f>
        <v/>
      </c>
    </row>
    <row r="5957" spans="3:3" x14ac:dyDescent="0.3">
      <c r="C5957" s="177" t="str">
        <f>IFERROR(VLOOKUP(E5957,Data!T:U,2,FALSE),"")</f>
        <v/>
      </c>
    </row>
    <row r="5958" spans="3:3" x14ac:dyDescent="0.3">
      <c r="C5958" s="177" t="str">
        <f>IFERROR(VLOOKUP(E5958,Data!T:U,2,FALSE),"")</f>
        <v/>
      </c>
    </row>
    <row r="5959" spans="3:3" x14ac:dyDescent="0.3">
      <c r="C5959" s="177" t="str">
        <f>IFERROR(VLOOKUP(E5959,Data!T:U,2,FALSE),"")</f>
        <v/>
      </c>
    </row>
    <row r="5960" spans="3:3" x14ac:dyDescent="0.3">
      <c r="C5960" s="177" t="str">
        <f>IFERROR(VLOOKUP(E5960,Data!T:U,2,FALSE),"")</f>
        <v/>
      </c>
    </row>
    <row r="5961" spans="3:3" x14ac:dyDescent="0.3">
      <c r="C5961" s="177" t="str">
        <f>IFERROR(VLOOKUP(E5961,Data!T:U,2,FALSE),"")</f>
        <v/>
      </c>
    </row>
    <row r="5962" spans="3:3" x14ac:dyDescent="0.3">
      <c r="C5962" s="177" t="str">
        <f>IFERROR(VLOOKUP(E5962,Data!T:U,2,FALSE),"")</f>
        <v/>
      </c>
    </row>
    <row r="5963" spans="3:3" x14ac:dyDescent="0.3">
      <c r="C5963" s="177" t="str">
        <f>IFERROR(VLOOKUP(E5963,Data!T:U,2,FALSE),"")</f>
        <v/>
      </c>
    </row>
    <row r="5964" spans="3:3" x14ac:dyDescent="0.3">
      <c r="C5964" s="177" t="str">
        <f>IFERROR(VLOOKUP(E5964,Data!T:U,2,FALSE),"")</f>
        <v/>
      </c>
    </row>
    <row r="5965" spans="3:3" x14ac:dyDescent="0.3">
      <c r="C5965" s="177" t="str">
        <f>IFERROR(VLOOKUP(E5965,Data!T:U,2,FALSE),"")</f>
        <v/>
      </c>
    </row>
    <row r="5966" spans="3:3" x14ac:dyDescent="0.3">
      <c r="C5966" s="177" t="str">
        <f>IFERROR(VLOOKUP(E5966,Data!T:U,2,FALSE),"")</f>
        <v/>
      </c>
    </row>
    <row r="5967" spans="3:3" x14ac:dyDescent="0.3">
      <c r="C5967" s="177" t="str">
        <f>IFERROR(VLOOKUP(E5967,Data!T:U,2,FALSE),"")</f>
        <v/>
      </c>
    </row>
    <row r="5968" spans="3:3" x14ac:dyDescent="0.3">
      <c r="C5968" s="177" t="str">
        <f>IFERROR(VLOOKUP(E5968,Data!T:U,2,FALSE),"")</f>
        <v/>
      </c>
    </row>
    <row r="5969" spans="3:3" x14ac:dyDescent="0.3">
      <c r="C5969" s="177" t="str">
        <f>IFERROR(VLOOKUP(E5969,Data!T:U,2,FALSE),"")</f>
        <v/>
      </c>
    </row>
    <row r="5970" spans="3:3" x14ac:dyDescent="0.3">
      <c r="C5970" s="177" t="str">
        <f>IFERROR(VLOOKUP(E5970,Data!T:U,2,FALSE),"")</f>
        <v/>
      </c>
    </row>
    <row r="5971" spans="3:3" x14ac:dyDescent="0.3">
      <c r="C5971" s="177" t="str">
        <f>IFERROR(VLOOKUP(E5971,Data!T:U,2,FALSE),"")</f>
        <v/>
      </c>
    </row>
    <row r="5972" spans="3:3" x14ac:dyDescent="0.3">
      <c r="C5972" s="177" t="str">
        <f>IFERROR(VLOOKUP(E5972,Data!T:U,2,FALSE),"")</f>
        <v/>
      </c>
    </row>
    <row r="5973" spans="3:3" x14ac:dyDescent="0.3">
      <c r="C5973" s="177" t="str">
        <f>IFERROR(VLOOKUP(E5973,Data!T:U,2,FALSE),"")</f>
        <v/>
      </c>
    </row>
    <row r="5974" spans="3:3" x14ac:dyDescent="0.3">
      <c r="C5974" s="177" t="str">
        <f>IFERROR(VLOOKUP(E5974,Data!T:U,2,FALSE),"")</f>
        <v/>
      </c>
    </row>
    <row r="5975" spans="3:3" x14ac:dyDescent="0.3">
      <c r="C5975" s="177" t="str">
        <f>IFERROR(VLOOKUP(E5975,Data!T:U,2,FALSE),"")</f>
        <v/>
      </c>
    </row>
    <row r="5976" spans="3:3" x14ac:dyDescent="0.3">
      <c r="C5976" s="177" t="str">
        <f>IFERROR(VLOOKUP(E5976,Data!T:U,2,FALSE),"")</f>
        <v/>
      </c>
    </row>
    <row r="5977" spans="3:3" x14ac:dyDescent="0.3">
      <c r="C5977" s="177" t="str">
        <f>IFERROR(VLOOKUP(E5977,Data!T:U,2,FALSE),"")</f>
        <v/>
      </c>
    </row>
    <row r="5978" spans="3:3" x14ac:dyDescent="0.3">
      <c r="C5978" s="177" t="str">
        <f>IFERROR(VLOOKUP(E5978,Data!T:U,2,FALSE),"")</f>
        <v/>
      </c>
    </row>
    <row r="5979" spans="3:3" x14ac:dyDescent="0.3">
      <c r="C5979" s="177" t="str">
        <f>IFERROR(VLOOKUP(E5979,Data!T:U,2,FALSE),"")</f>
        <v/>
      </c>
    </row>
    <row r="5980" spans="3:3" x14ac:dyDescent="0.3">
      <c r="C5980" s="177" t="str">
        <f>IFERROR(VLOOKUP(E5980,Data!T:U,2,FALSE),"")</f>
        <v/>
      </c>
    </row>
    <row r="5981" spans="3:3" x14ac:dyDescent="0.3">
      <c r="C5981" s="177" t="str">
        <f>IFERROR(VLOOKUP(E5981,Data!T:U,2,FALSE),"")</f>
        <v/>
      </c>
    </row>
    <row r="5982" spans="3:3" x14ac:dyDescent="0.3">
      <c r="C5982" s="177" t="str">
        <f>IFERROR(VLOOKUP(E5982,Data!T:U,2,FALSE),"")</f>
        <v/>
      </c>
    </row>
    <row r="5983" spans="3:3" x14ac:dyDescent="0.3">
      <c r="C5983" s="177" t="str">
        <f>IFERROR(VLOOKUP(E5983,Data!T:U,2,FALSE),"")</f>
        <v/>
      </c>
    </row>
    <row r="5984" spans="3:3" x14ac:dyDescent="0.3">
      <c r="C5984" s="177" t="str">
        <f>IFERROR(VLOOKUP(E5984,Data!T:U,2,FALSE),"")</f>
        <v/>
      </c>
    </row>
    <row r="5985" spans="3:3" x14ac:dyDescent="0.3">
      <c r="C5985" s="177" t="str">
        <f>IFERROR(VLOOKUP(E5985,Data!T:U,2,FALSE),"")</f>
        <v/>
      </c>
    </row>
    <row r="5986" spans="3:3" x14ac:dyDescent="0.3">
      <c r="C5986" s="177" t="str">
        <f>IFERROR(VLOOKUP(E5986,Data!T:U,2,FALSE),"")</f>
        <v/>
      </c>
    </row>
    <row r="5987" spans="3:3" x14ac:dyDescent="0.3">
      <c r="C5987" s="177" t="str">
        <f>IFERROR(VLOOKUP(E5987,Data!T:U,2,FALSE),"")</f>
        <v/>
      </c>
    </row>
    <row r="5988" spans="3:3" x14ac:dyDescent="0.3">
      <c r="C5988" s="177" t="str">
        <f>IFERROR(VLOOKUP(E5988,Data!T:U,2,FALSE),"")</f>
        <v/>
      </c>
    </row>
    <row r="5989" spans="3:3" x14ac:dyDescent="0.3">
      <c r="C5989" s="177" t="str">
        <f>IFERROR(VLOOKUP(E5989,Data!T:U,2,FALSE),"")</f>
        <v/>
      </c>
    </row>
    <row r="5990" spans="3:3" x14ac:dyDescent="0.3">
      <c r="C5990" s="177" t="str">
        <f>IFERROR(VLOOKUP(E5990,Data!T:U,2,FALSE),"")</f>
        <v/>
      </c>
    </row>
    <row r="5991" spans="3:3" x14ac:dyDescent="0.3">
      <c r="C5991" s="177" t="str">
        <f>IFERROR(VLOOKUP(E5991,Data!T:U,2,FALSE),"")</f>
        <v/>
      </c>
    </row>
    <row r="5992" spans="3:3" x14ac:dyDescent="0.3">
      <c r="C5992" s="177" t="str">
        <f>IFERROR(VLOOKUP(E5992,Data!T:U,2,FALSE),"")</f>
        <v/>
      </c>
    </row>
    <row r="5993" spans="3:3" x14ac:dyDescent="0.3">
      <c r="C5993" s="177" t="str">
        <f>IFERROR(VLOOKUP(E5993,Data!T:U,2,FALSE),"")</f>
        <v/>
      </c>
    </row>
    <row r="5994" spans="3:3" x14ac:dyDescent="0.3">
      <c r="C5994" s="177" t="str">
        <f>IFERROR(VLOOKUP(E5994,Data!T:U,2,FALSE),"")</f>
        <v/>
      </c>
    </row>
    <row r="5995" spans="3:3" x14ac:dyDescent="0.3">
      <c r="C5995" s="177" t="str">
        <f>IFERROR(VLOOKUP(E5995,Data!T:U,2,FALSE),"")</f>
        <v/>
      </c>
    </row>
    <row r="5996" spans="3:3" x14ac:dyDescent="0.3">
      <c r="C5996" s="177" t="str">
        <f>IFERROR(VLOOKUP(E5996,Data!T:U,2,FALSE),"")</f>
        <v/>
      </c>
    </row>
    <row r="5997" spans="3:3" x14ac:dyDescent="0.3">
      <c r="C5997" s="177" t="str">
        <f>IFERROR(VLOOKUP(E5997,Data!T:U,2,FALSE),"")</f>
        <v/>
      </c>
    </row>
    <row r="5998" spans="3:3" x14ac:dyDescent="0.3">
      <c r="C5998" s="177" t="str">
        <f>IFERROR(VLOOKUP(E5998,Data!T:U,2,FALSE),"")</f>
        <v/>
      </c>
    </row>
    <row r="5999" spans="3:3" x14ac:dyDescent="0.3">
      <c r="C5999" s="177" t="str">
        <f>IFERROR(VLOOKUP(E5999,Data!T:U,2,FALSE),"")</f>
        <v/>
      </c>
    </row>
    <row r="6000" spans="3:3" x14ac:dyDescent="0.3">
      <c r="C6000" s="177" t="str">
        <f>IFERROR(VLOOKUP(E6000,Data!T:U,2,FALSE),"")</f>
        <v/>
      </c>
    </row>
    <row r="6001" spans="3:3" x14ac:dyDescent="0.3">
      <c r="C6001" s="177" t="str">
        <f>IFERROR(VLOOKUP(E6001,Data!T:U,2,FALSE),"")</f>
        <v/>
      </c>
    </row>
    <row r="6002" spans="3:3" x14ac:dyDescent="0.3">
      <c r="C6002" s="177" t="str">
        <f>IFERROR(VLOOKUP(E6002,Data!T:U,2,FALSE),"")</f>
        <v/>
      </c>
    </row>
    <row r="6003" spans="3:3" x14ac:dyDescent="0.3">
      <c r="C6003" s="177" t="str">
        <f>IFERROR(VLOOKUP(E6003,Data!T:U,2,FALSE),"")</f>
        <v/>
      </c>
    </row>
    <row r="6004" spans="3:3" x14ac:dyDescent="0.3">
      <c r="C6004" s="177" t="str">
        <f>IFERROR(VLOOKUP(E6004,Data!T:U,2,FALSE),"")</f>
        <v/>
      </c>
    </row>
    <row r="6005" spans="3:3" x14ac:dyDescent="0.3">
      <c r="C6005" s="177" t="str">
        <f>IFERROR(VLOOKUP(E6005,Data!T:U,2,FALSE),"")</f>
        <v/>
      </c>
    </row>
    <row r="6006" spans="3:3" x14ac:dyDescent="0.3">
      <c r="C6006" s="177" t="str">
        <f>IFERROR(VLOOKUP(E6006,Data!T:U,2,FALSE),"")</f>
        <v/>
      </c>
    </row>
    <row r="6007" spans="3:3" x14ac:dyDescent="0.3">
      <c r="C6007" s="177" t="str">
        <f>IFERROR(VLOOKUP(E6007,Data!T:U,2,FALSE),"")</f>
        <v/>
      </c>
    </row>
    <row r="6008" spans="3:3" x14ac:dyDescent="0.3">
      <c r="C6008" s="177" t="str">
        <f>IFERROR(VLOOKUP(E6008,Data!T:U,2,FALSE),"")</f>
        <v/>
      </c>
    </row>
    <row r="6009" spans="3:3" x14ac:dyDescent="0.3">
      <c r="C6009" s="177" t="str">
        <f>IFERROR(VLOOKUP(E6009,Data!T:U,2,FALSE),"")</f>
        <v/>
      </c>
    </row>
    <row r="6010" spans="3:3" x14ac:dyDescent="0.3">
      <c r="C6010" s="177" t="str">
        <f>IFERROR(VLOOKUP(E6010,Data!T:U,2,FALSE),"")</f>
        <v/>
      </c>
    </row>
    <row r="6011" spans="3:3" x14ac:dyDescent="0.3">
      <c r="C6011" s="177" t="str">
        <f>IFERROR(VLOOKUP(E6011,Data!T:U,2,FALSE),"")</f>
        <v/>
      </c>
    </row>
    <row r="6012" spans="3:3" x14ac:dyDescent="0.3">
      <c r="C6012" s="177" t="str">
        <f>IFERROR(VLOOKUP(E6012,Data!T:U,2,FALSE),"")</f>
        <v/>
      </c>
    </row>
    <row r="6013" spans="3:3" x14ac:dyDescent="0.3">
      <c r="C6013" s="177" t="str">
        <f>IFERROR(VLOOKUP(E6013,Data!T:U,2,FALSE),"")</f>
        <v/>
      </c>
    </row>
    <row r="6014" spans="3:3" x14ac:dyDescent="0.3">
      <c r="C6014" s="177" t="str">
        <f>IFERROR(VLOOKUP(E6014,Data!T:U,2,FALSE),"")</f>
        <v/>
      </c>
    </row>
    <row r="6015" spans="3:3" x14ac:dyDescent="0.3">
      <c r="C6015" s="177" t="str">
        <f>IFERROR(VLOOKUP(E6015,Data!T:U,2,FALSE),"")</f>
        <v/>
      </c>
    </row>
    <row r="6016" spans="3:3" x14ac:dyDescent="0.3">
      <c r="C6016" s="177" t="str">
        <f>IFERROR(VLOOKUP(E6016,Data!T:U,2,FALSE),"")</f>
        <v/>
      </c>
    </row>
    <row r="6017" spans="3:3" x14ac:dyDescent="0.3">
      <c r="C6017" s="177" t="str">
        <f>IFERROR(VLOOKUP(E6017,Data!T:U,2,FALSE),"")</f>
        <v/>
      </c>
    </row>
    <row r="6018" spans="3:3" x14ac:dyDescent="0.3">
      <c r="C6018" s="177" t="str">
        <f>IFERROR(VLOOKUP(E6018,Data!T:U,2,FALSE),"")</f>
        <v/>
      </c>
    </row>
    <row r="6019" spans="3:3" x14ac:dyDescent="0.3">
      <c r="C6019" s="177" t="str">
        <f>IFERROR(VLOOKUP(E6019,Data!T:U,2,FALSE),"")</f>
        <v/>
      </c>
    </row>
    <row r="6020" spans="3:3" x14ac:dyDescent="0.3">
      <c r="C6020" s="177" t="str">
        <f>IFERROR(VLOOKUP(E6020,Data!T:U,2,FALSE),"")</f>
        <v/>
      </c>
    </row>
    <row r="6021" spans="3:3" x14ac:dyDescent="0.3">
      <c r="C6021" s="177" t="str">
        <f>IFERROR(VLOOKUP(E6021,Data!T:U,2,FALSE),"")</f>
        <v/>
      </c>
    </row>
    <row r="6022" spans="3:3" x14ac:dyDescent="0.3">
      <c r="C6022" s="177" t="str">
        <f>IFERROR(VLOOKUP(E6022,Data!T:U,2,FALSE),"")</f>
        <v/>
      </c>
    </row>
    <row r="6023" spans="3:3" x14ac:dyDescent="0.3">
      <c r="C6023" s="177" t="str">
        <f>IFERROR(VLOOKUP(E6023,Data!T:U,2,FALSE),"")</f>
        <v/>
      </c>
    </row>
    <row r="6024" spans="3:3" x14ac:dyDescent="0.3">
      <c r="C6024" s="177" t="str">
        <f>IFERROR(VLOOKUP(E6024,Data!T:U,2,FALSE),"")</f>
        <v/>
      </c>
    </row>
    <row r="6025" spans="3:3" x14ac:dyDescent="0.3">
      <c r="C6025" s="177" t="str">
        <f>IFERROR(VLOOKUP(E6025,Data!T:U,2,FALSE),"")</f>
        <v/>
      </c>
    </row>
    <row r="6026" spans="3:3" x14ac:dyDescent="0.3">
      <c r="C6026" s="177" t="str">
        <f>IFERROR(VLOOKUP(E6026,Data!T:U,2,FALSE),"")</f>
        <v/>
      </c>
    </row>
    <row r="6027" spans="3:3" x14ac:dyDescent="0.3">
      <c r="C6027" s="177" t="str">
        <f>IFERROR(VLOOKUP(E6027,Data!T:U,2,FALSE),"")</f>
        <v/>
      </c>
    </row>
    <row r="6028" spans="3:3" x14ac:dyDescent="0.3">
      <c r="C6028" s="177" t="str">
        <f>IFERROR(VLOOKUP(E6028,Data!T:U,2,FALSE),"")</f>
        <v/>
      </c>
    </row>
    <row r="6029" spans="3:3" x14ac:dyDescent="0.3">
      <c r="C6029" s="177" t="str">
        <f>IFERROR(VLOOKUP(E6029,Data!T:U,2,FALSE),"")</f>
        <v/>
      </c>
    </row>
    <row r="6030" spans="3:3" x14ac:dyDescent="0.3">
      <c r="C6030" s="177" t="str">
        <f>IFERROR(VLOOKUP(E6030,Data!T:U,2,FALSE),"")</f>
        <v/>
      </c>
    </row>
    <row r="6031" spans="3:3" x14ac:dyDescent="0.3">
      <c r="C6031" s="177" t="str">
        <f>IFERROR(VLOOKUP(E6031,Data!T:U,2,FALSE),"")</f>
        <v/>
      </c>
    </row>
    <row r="6032" spans="3:3" x14ac:dyDescent="0.3">
      <c r="C6032" s="177" t="str">
        <f>IFERROR(VLOOKUP(E6032,Data!T:U,2,FALSE),"")</f>
        <v/>
      </c>
    </row>
    <row r="6033" spans="3:3" x14ac:dyDescent="0.3">
      <c r="C6033" s="177" t="str">
        <f>IFERROR(VLOOKUP(E6033,Data!T:U,2,FALSE),"")</f>
        <v/>
      </c>
    </row>
    <row r="6034" spans="3:3" x14ac:dyDescent="0.3">
      <c r="C6034" s="177" t="str">
        <f>IFERROR(VLOOKUP(E6034,Data!T:U,2,FALSE),"")</f>
        <v/>
      </c>
    </row>
    <row r="6035" spans="3:3" x14ac:dyDescent="0.3">
      <c r="C6035" s="177" t="str">
        <f>IFERROR(VLOOKUP(E6035,Data!T:U,2,FALSE),"")</f>
        <v/>
      </c>
    </row>
    <row r="6036" spans="3:3" x14ac:dyDescent="0.3">
      <c r="C6036" s="177" t="str">
        <f>IFERROR(VLOOKUP(E6036,Data!T:U,2,FALSE),"")</f>
        <v/>
      </c>
    </row>
    <row r="6037" spans="3:3" x14ac:dyDescent="0.3">
      <c r="C6037" s="177" t="str">
        <f>IFERROR(VLOOKUP(E6037,Data!T:U,2,FALSE),"")</f>
        <v/>
      </c>
    </row>
    <row r="6038" spans="3:3" x14ac:dyDescent="0.3">
      <c r="C6038" s="177" t="str">
        <f>IFERROR(VLOOKUP(E6038,Data!T:U,2,FALSE),"")</f>
        <v/>
      </c>
    </row>
    <row r="6039" spans="3:3" x14ac:dyDescent="0.3">
      <c r="C6039" s="177" t="str">
        <f>IFERROR(VLOOKUP(E6039,Data!T:U,2,FALSE),"")</f>
        <v/>
      </c>
    </row>
    <row r="6040" spans="3:3" x14ac:dyDescent="0.3">
      <c r="C6040" s="177" t="str">
        <f>IFERROR(VLOOKUP(E6040,Data!T:U,2,FALSE),"")</f>
        <v/>
      </c>
    </row>
    <row r="6041" spans="3:3" x14ac:dyDescent="0.3">
      <c r="C6041" s="177" t="str">
        <f>IFERROR(VLOOKUP(E6041,Data!T:U,2,FALSE),"")</f>
        <v/>
      </c>
    </row>
    <row r="6042" spans="3:3" x14ac:dyDescent="0.3">
      <c r="C6042" s="177" t="str">
        <f>IFERROR(VLOOKUP(E6042,Data!T:U,2,FALSE),"")</f>
        <v/>
      </c>
    </row>
    <row r="6043" spans="3:3" x14ac:dyDescent="0.3">
      <c r="C6043" s="177" t="str">
        <f>IFERROR(VLOOKUP(E6043,Data!T:U,2,FALSE),"")</f>
        <v/>
      </c>
    </row>
    <row r="6044" spans="3:3" x14ac:dyDescent="0.3">
      <c r="C6044" s="177" t="str">
        <f>IFERROR(VLOOKUP(E6044,Data!T:U,2,FALSE),"")</f>
        <v/>
      </c>
    </row>
    <row r="6045" spans="3:3" x14ac:dyDescent="0.3">
      <c r="C6045" s="177" t="str">
        <f>IFERROR(VLOOKUP(E6045,Data!T:U,2,FALSE),"")</f>
        <v/>
      </c>
    </row>
    <row r="6046" spans="3:3" x14ac:dyDescent="0.3">
      <c r="C6046" s="177" t="str">
        <f>IFERROR(VLOOKUP(E6046,Data!T:U,2,FALSE),"")</f>
        <v/>
      </c>
    </row>
    <row r="6047" spans="3:3" x14ac:dyDescent="0.3">
      <c r="C6047" s="177" t="str">
        <f>IFERROR(VLOOKUP(E6047,Data!T:U,2,FALSE),"")</f>
        <v/>
      </c>
    </row>
    <row r="6048" spans="3:3" x14ac:dyDescent="0.3">
      <c r="C6048" s="177" t="str">
        <f>IFERROR(VLOOKUP(E6048,Data!T:U,2,FALSE),"")</f>
        <v/>
      </c>
    </row>
    <row r="6049" spans="3:3" x14ac:dyDescent="0.3">
      <c r="C6049" s="177" t="str">
        <f>IFERROR(VLOOKUP(E6049,Data!T:U,2,FALSE),"")</f>
        <v/>
      </c>
    </row>
    <row r="6050" spans="3:3" x14ac:dyDescent="0.3">
      <c r="C6050" s="177" t="str">
        <f>IFERROR(VLOOKUP(E6050,Data!T:U,2,FALSE),"")</f>
        <v/>
      </c>
    </row>
    <row r="6051" spans="3:3" x14ac:dyDescent="0.3">
      <c r="C6051" s="177" t="str">
        <f>IFERROR(VLOOKUP(E6051,Data!T:U,2,FALSE),"")</f>
        <v/>
      </c>
    </row>
    <row r="6052" spans="3:3" x14ac:dyDescent="0.3">
      <c r="C6052" s="177" t="str">
        <f>IFERROR(VLOOKUP(E6052,Data!T:U,2,FALSE),"")</f>
        <v/>
      </c>
    </row>
    <row r="6053" spans="3:3" x14ac:dyDescent="0.3">
      <c r="C6053" s="177" t="str">
        <f>IFERROR(VLOOKUP(E6053,Data!T:U,2,FALSE),"")</f>
        <v/>
      </c>
    </row>
    <row r="6054" spans="3:3" x14ac:dyDescent="0.3">
      <c r="C6054" s="177" t="str">
        <f>IFERROR(VLOOKUP(E6054,Data!T:U,2,FALSE),"")</f>
        <v/>
      </c>
    </row>
    <row r="6055" spans="3:3" x14ac:dyDescent="0.3">
      <c r="C6055" s="177" t="str">
        <f>IFERROR(VLOOKUP(E6055,Data!T:U,2,FALSE),"")</f>
        <v/>
      </c>
    </row>
    <row r="6056" spans="3:3" x14ac:dyDescent="0.3">
      <c r="C6056" s="177" t="str">
        <f>IFERROR(VLOOKUP(E6056,Data!T:U,2,FALSE),"")</f>
        <v/>
      </c>
    </row>
    <row r="6057" spans="3:3" x14ac:dyDescent="0.3">
      <c r="C6057" s="177" t="str">
        <f>IFERROR(VLOOKUP(E6057,Data!T:U,2,FALSE),"")</f>
        <v/>
      </c>
    </row>
    <row r="6058" spans="3:3" x14ac:dyDescent="0.3">
      <c r="C6058" s="177" t="str">
        <f>IFERROR(VLOOKUP(E6058,Data!T:U,2,FALSE),"")</f>
        <v/>
      </c>
    </row>
    <row r="6059" spans="3:3" x14ac:dyDescent="0.3">
      <c r="C6059" s="177" t="str">
        <f>IFERROR(VLOOKUP(E6059,Data!T:U,2,FALSE),"")</f>
        <v/>
      </c>
    </row>
    <row r="6060" spans="3:3" x14ac:dyDescent="0.3">
      <c r="C6060" s="177" t="str">
        <f>IFERROR(VLOOKUP(E6060,Data!T:U,2,FALSE),"")</f>
        <v/>
      </c>
    </row>
    <row r="6061" spans="3:3" x14ac:dyDescent="0.3">
      <c r="C6061" s="177" t="str">
        <f>IFERROR(VLOOKUP(E6061,Data!T:U,2,FALSE),"")</f>
        <v/>
      </c>
    </row>
    <row r="6062" spans="3:3" x14ac:dyDescent="0.3">
      <c r="C6062" s="177" t="str">
        <f>IFERROR(VLOOKUP(E6062,Data!T:U,2,FALSE),"")</f>
        <v/>
      </c>
    </row>
    <row r="6063" spans="3:3" x14ac:dyDescent="0.3">
      <c r="C6063" s="177" t="str">
        <f>IFERROR(VLOOKUP(E6063,Data!T:U,2,FALSE),"")</f>
        <v/>
      </c>
    </row>
    <row r="6064" spans="3:3" x14ac:dyDescent="0.3">
      <c r="C6064" s="177" t="str">
        <f>IFERROR(VLOOKUP(E6064,Data!T:U,2,FALSE),"")</f>
        <v/>
      </c>
    </row>
    <row r="6065" spans="3:3" x14ac:dyDescent="0.3">
      <c r="C6065" s="177" t="str">
        <f>IFERROR(VLOOKUP(E6065,Data!T:U,2,FALSE),"")</f>
        <v/>
      </c>
    </row>
    <row r="6066" spans="3:3" x14ac:dyDescent="0.3">
      <c r="C6066" s="177" t="str">
        <f>IFERROR(VLOOKUP(E6066,Data!T:U,2,FALSE),"")</f>
        <v/>
      </c>
    </row>
    <row r="6067" spans="3:3" x14ac:dyDescent="0.3">
      <c r="C6067" s="177" t="str">
        <f>IFERROR(VLOOKUP(E6067,Data!T:U,2,FALSE),"")</f>
        <v/>
      </c>
    </row>
    <row r="6068" spans="3:3" x14ac:dyDescent="0.3">
      <c r="C6068" s="177" t="str">
        <f>IFERROR(VLOOKUP(E6068,Data!T:U,2,FALSE),"")</f>
        <v/>
      </c>
    </row>
    <row r="6069" spans="3:3" x14ac:dyDescent="0.3">
      <c r="C6069" s="177" t="str">
        <f>IFERROR(VLOOKUP(E6069,Data!T:U,2,FALSE),"")</f>
        <v/>
      </c>
    </row>
    <row r="6070" spans="3:3" x14ac:dyDescent="0.3">
      <c r="C6070" s="177" t="str">
        <f>IFERROR(VLOOKUP(E6070,Data!T:U,2,FALSE),"")</f>
        <v/>
      </c>
    </row>
    <row r="6071" spans="3:3" x14ac:dyDescent="0.3">
      <c r="C6071" s="177" t="str">
        <f>IFERROR(VLOOKUP(E6071,Data!T:U,2,FALSE),"")</f>
        <v/>
      </c>
    </row>
    <row r="6072" spans="3:3" x14ac:dyDescent="0.3">
      <c r="C6072" s="177" t="str">
        <f>IFERROR(VLOOKUP(E6072,Data!T:U,2,FALSE),"")</f>
        <v/>
      </c>
    </row>
    <row r="6073" spans="3:3" x14ac:dyDescent="0.3">
      <c r="C6073" s="177" t="str">
        <f>IFERROR(VLOOKUP(E6073,Data!T:U,2,FALSE),"")</f>
        <v/>
      </c>
    </row>
    <row r="6074" spans="3:3" x14ac:dyDescent="0.3">
      <c r="C6074" s="177" t="str">
        <f>IFERROR(VLOOKUP(E6074,Data!T:U,2,FALSE),"")</f>
        <v/>
      </c>
    </row>
    <row r="6075" spans="3:3" x14ac:dyDescent="0.3">
      <c r="C6075" s="177" t="str">
        <f>IFERROR(VLOOKUP(E6075,Data!T:U,2,FALSE),"")</f>
        <v/>
      </c>
    </row>
    <row r="6076" spans="3:3" x14ac:dyDescent="0.3">
      <c r="C6076" s="177" t="str">
        <f>IFERROR(VLOOKUP(E6076,Data!T:U,2,FALSE),"")</f>
        <v/>
      </c>
    </row>
    <row r="6077" spans="3:3" x14ac:dyDescent="0.3">
      <c r="C6077" s="177" t="str">
        <f>IFERROR(VLOOKUP(E6077,Data!T:U,2,FALSE),"")</f>
        <v/>
      </c>
    </row>
    <row r="6078" spans="3:3" x14ac:dyDescent="0.3">
      <c r="C6078" s="177" t="str">
        <f>IFERROR(VLOOKUP(E6078,Data!T:U,2,FALSE),"")</f>
        <v/>
      </c>
    </row>
    <row r="6079" spans="3:3" x14ac:dyDescent="0.3">
      <c r="C6079" s="177" t="str">
        <f>IFERROR(VLOOKUP(E6079,Data!T:U,2,FALSE),"")</f>
        <v/>
      </c>
    </row>
    <row r="6080" spans="3:3" x14ac:dyDescent="0.3">
      <c r="C6080" s="177" t="str">
        <f>IFERROR(VLOOKUP(E6080,Data!T:U,2,FALSE),"")</f>
        <v/>
      </c>
    </row>
    <row r="6081" spans="3:3" x14ac:dyDescent="0.3">
      <c r="C6081" s="177" t="str">
        <f>IFERROR(VLOOKUP(E6081,Data!T:U,2,FALSE),"")</f>
        <v/>
      </c>
    </row>
    <row r="6082" spans="3:3" x14ac:dyDescent="0.3">
      <c r="C6082" s="177" t="str">
        <f>IFERROR(VLOOKUP(E6082,Data!T:U,2,FALSE),"")</f>
        <v/>
      </c>
    </row>
    <row r="6083" spans="3:3" x14ac:dyDescent="0.3">
      <c r="C6083" s="177" t="str">
        <f>IFERROR(VLOOKUP(E6083,Data!T:U,2,FALSE),"")</f>
        <v/>
      </c>
    </row>
    <row r="6084" spans="3:3" x14ac:dyDescent="0.3">
      <c r="C6084" s="177" t="str">
        <f>IFERROR(VLOOKUP(E6084,Data!T:U,2,FALSE),"")</f>
        <v/>
      </c>
    </row>
    <row r="6085" spans="3:3" x14ac:dyDescent="0.3">
      <c r="C6085" s="177" t="str">
        <f>IFERROR(VLOOKUP(E6085,Data!T:U,2,FALSE),"")</f>
        <v/>
      </c>
    </row>
    <row r="6086" spans="3:3" x14ac:dyDescent="0.3">
      <c r="C6086" s="177" t="str">
        <f>IFERROR(VLOOKUP(E6086,Data!T:U,2,FALSE),"")</f>
        <v/>
      </c>
    </row>
    <row r="6087" spans="3:3" x14ac:dyDescent="0.3">
      <c r="C6087" s="177" t="str">
        <f>IFERROR(VLOOKUP(E6087,Data!T:U,2,FALSE),"")</f>
        <v/>
      </c>
    </row>
    <row r="6088" spans="3:3" x14ac:dyDescent="0.3">
      <c r="C6088" s="177" t="str">
        <f>IFERROR(VLOOKUP(E6088,Data!T:U,2,FALSE),"")</f>
        <v/>
      </c>
    </row>
    <row r="6089" spans="3:3" x14ac:dyDescent="0.3">
      <c r="C6089" s="177" t="str">
        <f>IFERROR(VLOOKUP(E6089,Data!T:U,2,FALSE),"")</f>
        <v/>
      </c>
    </row>
    <row r="6090" spans="3:3" x14ac:dyDescent="0.3">
      <c r="C6090" s="177" t="str">
        <f>IFERROR(VLOOKUP(E6090,Data!T:U,2,FALSE),"")</f>
        <v/>
      </c>
    </row>
    <row r="6091" spans="3:3" x14ac:dyDescent="0.3">
      <c r="C6091" s="177" t="str">
        <f>IFERROR(VLOOKUP(E6091,Data!T:U,2,FALSE),"")</f>
        <v/>
      </c>
    </row>
    <row r="6092" spans="3:3" x14ac:dyDescent="0.3">
      <c r="C6092" s="177" t="str">
        <f>IFERROR(VLOOKUP(E6092,Data!T:U,2,FALSE),"")</f>
        <v/>
      </c>
    </row>
    <row r="6093" spans="3:3" x14ac:dyDescent="0.3">
      <c r="C6093" s="177" t="str">
        <f>IFERROR(VLOOKUP(E6093,Data!T:U,2,FALSE),"")</f>
        <v/>
      </c>
    </row>
    <row r="6094" spans="3:3" x14ac:dyDescent="0.3">
      <c r="C6094" s="177" t="str">
        <f>IFERROR(VLOOKUP(E6094,Data!T:U,2,FALSE),"")</f>
        <v/>
      </c>
    </row>
    <row r="6095" spans="3:3" x14ac:dyDescent="0.3">
      <c r="C6095" s="177" t="str">
        <f>IFERROR(VLOOKUP(E6095,Data!T:U,2,FALSE),"")</f>
        <v/>
      </c>
    </row>
    <row r="6096" spans="3:3" x14ac:dyDescent="0.3">
      <c r="C6096" s="177" t="str">
        <f>IFERROR(VLOOKUP(E6096,Data!T:U,2,FALSE),"")</f>
        <v/>
      </c>
    </row>
    <row r="6097" spans="3:3" x14ac:dyDescent="0.3">
      <c r="C6097" s="177" t="str">
        <f>IFERROR(VLOOKUP(E6097,Data!T:U,2,FALSE),"")</f>
        <v/>
      </c>
    </row>
    <row r="6098" spans="3:3" x14ac:dyDescent="0.3">
      <c r="C6098" s="177" t="str">
        <f>IFERROR(VLOOKUP(E6098,Data!T:U,2,FALSE),"")</f>
        <v/>
      </c>
    </row>
    <row r="6099" spans="3:3" x14ac:dyDescent="0.3">
      <c r="C6099" s="177" t="str">
        <f>IFERROR(VLOOKUP(E6099,Data!T:U,2,FALSE),"")</f>
        <v/>
      </c>
    </row>
    <row r="6100" spans="3:3" x14ac:dyDescent="0.3">
      <c r="C6100" s="177" t="str">
        <f>IFERROR(VLOOKUP(E6100,Data!T:U,2,FALSE),"")</f>
        <v/>
      </c>
    </row>
    <row r="6101" spans="3:3" x14ac:dyDescent="0.3">
      <c r="C6101" s="177" t="str">
        <f>IFERROR(VLOOKUP(E6101,Data!T:U,2,FALSE),"")</f>
        <v/>
      </c>
    </row>
    <row r="6102" spans="3:3" x14ac:dyDescent="0.3">
      <c r="C6102" s="177" t="str">
        <f>IFERROR(VLOOKUP(E6102,Data!T:U,2,FALSE),"")</f>
        <v/>
      </c>
    </row>
    <row r="6103" spans="3:3" x14ac:dyDescent="0.3">
      <c r="C6103" s="177" t="str">
        <f>IFERROR(VLOOKUP(E6103,Data!T:U,2,FALSE),"")</f>
        <v/>
      </c>
    </row>
    <row r="6104" spans="3:3" x14ac:dyDescent="0.3">
      <c r="C6104" s="177" t="str">
        <f>IFERROR(VLOOKUP(E6104,Data!T:U,2,FALSE),"")</f>
        <v/>
      </c>
    </row>
    <row r="6105" spans="3:3" x14ac:dyDescent="0.3">
      <c r="C6105" s="177" t="str">
        <f>IFERROR(VLOOKUP(E6105,Data!T:U,2,FALSE),"")</f>
        <v/>
      </c>
    </row>
    <row r="6106" spans="3:3" x14ac:dyDescent="0.3">
      <c r="C6106" s="177" t="str">
        <f>IFERROR(VLOOKUP(E6106,Data!T:U,2,FALSE),"")</f>
        <v/>
      </c>
    </row>
    <row r="6107" spans="3:3" x14ac:dyDescent="0.3">
      <c r="C6107" s="177" t="str">
        <f>IFERROR(VLOOKUP(E6107,Data!T:U,2,FALSE),"")</f>
        <v/>
      </c>
    </row>
    <row r="6108" spans="3:3" x14ac:dyDescent="0.3">
      <c r="C6108" s="177" t="str">
        <f>IFERROR(VLOOKUP(E6108,Data!T:U,2,FALSE),"")</f>
        <v/>
      </c>
    </row>
    <row r="6109" spans="3:3" x14ac:dyDescent="0.3">
      <c r="C6109" s="177" t="str">
        <f>IFERROR(VLOOKUP(E6109,Data!T:U,2,FALSE),"")</f>
        <v/>
      </c>
    </row>
    <row r="6110" spans="3:3" x14ac:dyDescent="0.3">
      <c r="C6110" s="177" t="str">
        <f>IFERROR(VLOOKUP(E6110,Data!T:U,2,FALSE),"")</f>
        <v/>
      </c>
    </row>
    <row r="6111" spans="3:3" x14ac:dyDescent="0.3">
      <c r="C6111" s="177" t="str">
        <f>IFERROR(VLOOKUP(E6111,Data!T:U,2,FALSE),"")</f>
        <v/>
      </c>
    </row>
    <row r="6112" spans="3:3" x14ac:dyDescent="0.3">
      <c r="C6112" s="177" t="str">
        <f>IFERROR(VLOOKUP(E6112,Data!T:U,2,FALSE),"")</f>
        <v/>
      </c>
    </row>
    <row r="6113" spans="3:3" x14ac:dyDescent="0.3">
      <c r="C6113" s="177" t="str">
        <f>IFERROR(VLOOKUP(E6113,Data!T:U,2,FALSE),"")</f>
        <v/>
      </c>
    </row>
    <row r="6114" spans="3:3" x14ac:dyDescent="0.3">
      <c r="C6114" s="177" t="str">
        <f>IFERROR(VLOOKUP(E6114,Data!T:U,2,FALSE),"")</f>
        <v/>
      </c>
    </row>
    <row r="6115" spans="3:3" x14ac:dyDescent="0.3">
      <c r="C6115" s="177" t="str">
        <f>IFERROR(VLOOKUP(E6115,Data!T:U,2,FALSE),"")</f>
        <v/>
      </c>
    </row>
    <row r="6116" spans="3:3" x14ac:dyDescent="0.3">
      <c r="C6116" s="177" t="str">
        <f>IFERROR(VLOOKUP(E6116,Data!T:U,2,FALSE),"")</f>
        <v/>
      </c>
    </row>
    <row r="6117" spans="3:3" x14ac:dyDescent="0.3">
      <c r="C6117" s="177" t="str">
        <f>IFERROR(VLOOKUP(E6117,Data!T:U,2,FALSE),"")</f>
        <v/>
      </c>
    </row>
    <row r="6118" spans="3:3" x14ac:dyDescent="0.3">
      <c r="C6118" s="177" t="str">
        <f>IFERROR(VLOOKUP(E6118,Data!T:U,2,FALSE),"")</f>
        <v/>
      </c>
    </row>
    <row r="6119" spans="3:3" x14ac:dyDescent="0.3">
      <c r="C6119" s="177" t="str">
        <f>IFERROR(VLOOKUP(E6119,Data!T:U,2,FALSE),"")</f>
        <v/>
      </c>
    </row>
    <row r="6120" spans="3:3" x14ac:dyDescent="0.3">
      <c r="C6120" s="177" t="str">
        <f>IFERROR(VLOOKUP(E6120,Data!T:U,2,FALSE),"")</f>
        <v/>
      </c>
    </row>
    <row r="6121" spans="3:3" x14ac:dyDescent="0.3">
      <c r="C6121" s="177" t="str">
        <f>IFERROR(VLOOKUP(E6121,Data!T:U,2,FALSE),"")</f>
        <v/>
      </c>
    </row>
    <row r="6122" spans="3:3" x14ac:dyDescent="0.3">
      <c r="C6122" s="177" t="str">
        <f>IFERROR(VLOOKUP(E6122,Data!T:U,2,FALSE),"")</f>
        <v/>
      </c>
    </row>
    <row r="6123" spans="3:3" x14ac:dyDescent="0.3">
      <c r="C6123" s="177" t="str">
        <f>IFERROR(VLOOKUP(E6123,Data!T:U,2,FALSE),"")</f>
        <v/>
      </c>
    </row>
    <row r="6124" spans="3:3" x14ac:dyDescent="0.3">
      <c r="C6124" s="177" t="str">
        <f>IFERROR(VLOOKUP(E6124,Data!T:U,2,FALSE),"")</f>
        <v/>
      </c>
    </row>
    <row r="6125" spans="3:3" x14ac:dyDescent="0.3">
      <c r="C6125" s="177" t="str">
        <f>IFERROR(VLOOKUP(E6125,Data!T:U,2,FALSE),"")</f>
        <v/>
      </c>
    </row>
    <row r="6126" spans="3:3" x14ac:dyDescent="0.3">
      <c r="C6126" s="177" t="str">
        <f>IFERROR(VLOOKUP(E6126,Data!T:U,2,FALSE),"")</f>
        <v/>
      </c>
    </row>
    <row r="6127" spans="3:3" x14ac:dyDescent="0.3">
      <c r="C6127" s="177" t="str">
        <f>IFERROR(VLOOKUP(E6127,Data!T:U,2,FALSE),"")</f>
        <v/>
      </c>
    </row>
    <row r="6128" spans="3:3" x14ac:dyDescent="0.3">
      <c r="C6128" s="177" t="str">
        <f>IFERROR(VLOOKUP(E6128,Data!T:U,2,FALSE),"")</f>
        <v/>
      </c>
    </row>
    <row r="6129" spans="3:3" x14ac:dyDescent="0.3">
      <c r="C6129" s="177" t="str">
        <f>IFERROR(VLOOKUP(E6129,Data!T:U,2,FALSE),"")</f>
        <v/>
      </c>
    </row>
    <row r="6130" spans="3:3" x14ac:dyDescent="0.3">
      <c r="C6130" s="177" t="str">
        <f>IFERROR(VLOOKUP(E6130,Data!T:U,2,FALSE),"")</f>
        <v/>
      </c>
    </row>
    <row r="6131" spans="3:3" x14ac:dyDescent="0.3">
      <c r="C6131" s="177" t="str">
        <f>IFERROR(VLOOKUP(E6131,Data!T:U,2,FALSE),"")</f>
        <v/>
      </c>
    </row>
    <row r="6132" spans="3:3" x14ac:dyDescent="0.3">
      <c r="C6132" s="177" t="str">
        <f>IFERROR(VLOOKUP(E6132,Data!T:U,2,FALSE),"")</f>
        <v/>
      </c>
    </row>
    <row r="6133" spans="3:3" x14ac:dyDescent="0.3">
      <c r="C6133" s="177" t="str">
        <f>IFERROR(VLOOKUP(E6133,Data!T:U,2,FALSE),"")</f>
        <v/>
      </c>
    </row>
    <row r="6134" spans="3:3" x14ac:dyDescent="0.3">
      <c r="C6134" s="177" t="str">
        <f>IFERROR(VLOOKUP(E6134,Data!T:U,2,FALSE),"")</f>
        <v/>
      </c>
    </row>
    <row r="6135" spans="3:3" x14ac:dyDescent="0.3">
      <c r="C6135" s="177" t="str">
        <f>IFERROR(VLOOKUP(E6135,Data!T:U,2,FALSE),"")</f>
        <v/>
      </c>
    </row>
    <row r="6136" spans="3:3" x14ac:dyDescent="0.3">
      <c r="C6136" s="177" t="str">
        <f>IFERROR(VLOOKUP(E6136,Data!T:U,2,FALSE),"")</f>
        <v/>
      </c>
    </row>
    <row r="6137" spans="3:3" x14ac:dyDescent="0.3">
      <c r="C6137" s="177" t="str">
        <f>IFERROR(VLOOKUP(E6137,Data!T:U,2,FALSE),"")</f>
        <v/>
      </c>
    </row>
    <row r="6138" spans="3:3" x14ac:dyDescent="0.3">
      <c r="C6138" s="177" t="str">
        <f>IFERROR(VLOOKUP(E6138,Data!T:U,2,FALSE),"")</f>
        <v/>
      </c>
    </row>
    <row r="6139" spans="3:3" x14ac:dyDescent="0.3">
      <c r="C6139" s="177" t="str">
        <f>IFERROR(VLOOKUP(E6139,Data!T:U,2,FALSE),"")</f>
        <v/>
      </c>
    </row>
    <row r="6140" spans="3:3" x14ac:dyDescent="0.3">
      <c r="C6140" s="177" t="str">
        <f>IFERROR(VLOOKUP(E6140,Data!T:U,2,FALSE),"")</f>
        <v/>
      </c>
    </row>
    <row r="6141" spans="3:3" x14ac:dyDescent="0.3">
      <c r="C6141" s="177" t="str">
        <f>IFERROR(VLOOKUP(E6141,Data!T:U,2,FALSE),"")</f>
        <v/>
      </c>
    </row>
    <row r="6142" spans="3:3" x14ac:dyDescent="0.3">
      <c r="C6142" s="177" t="str">
        <f>IFERROR(VLOOKUP(E6142,Data!T:U,2,FALSE),"")</f>
        <v/>
      </c>
    </row>
    <row r="6143" spans="3:3" x14ac:dyDescent="0.3">
      <c r="C6143" s="177" t="str">
        <f>IFERROR(VLOOKUP(E6143,Data!T:U,2,FALSE),"")</f>
        <v/>
      </c>
    </row>
    <row r="6144" spans="3:3" x14ac:dyDescent="0.3">
      <c r="C6144" s="177" t="str">
        <f>IFERROR(VLOOKUP(E6144,Data!T:U,2,FALSE),"")</f>
        <v/>
      </c>
    </row>
    <row r="6145" spans="3:3" x14ac:dyDescent="0.3">
      <c r="C6145" s="177" t="str">
        <f>IFERROR(VLOOKUP(E6145,Data!T:U,2,FALSE),"")</f>
        <v/>
      </c>
    </row>
    <row r="6146" spans="3:3" x14ac:dyDescent="0.3">
      <c r="C6146" s="177" t="str">
        <f>IFERROR(VLOOKUP(E6146,Data!T:U,2,FALSE),"")</f>
        <v/>
      </c>
    </row>
    <row r="6147" spans="3:3" x14ac:dyDescent="0.3">
      <c r="C6147" s="177" t="str">
        <f>IFERROR(VLOOKUP(E6147,Data!T:U,2,FALSE),"")</f>
        <v/>
      </c>
    </row>
    <row r="6148" spans="3:3" x14ac:dyDescent="0.3">
      <c r="C6148" s="177" t="str">
        <f>IFERROR(VLOOKUP(E6148,Data!T:U,2,FALSE),"")</f>
        <v/>
      </c>
    </row>
    <row r="6149" spans="3:3" x14ac:dyDescent="0.3">
      <c r="C6149" s="177" t="str">
        <f>IFERROR(VLOOKUP(E6149,Data!T:U,2,FALSE),"")</f>
        <v/>
      </c>
    </row>
    <row r="6150" spans="3:3" x14ac:dyDescent="0.3">
      <c r="C6150" s="177" t="str">
        <f>IFERROR(VLOOKUP(E6150,Data!T:U,2,FALSE),"")</f>
        <v/>
      </c>
    </row>
    <row r="6151" spans="3:3" x14ac:dyDescent="0.3">
      <c r="C6151" s="177" t="str">
        <f>IFERROR(VLOOKUP(E6151,Data!T:U,2,FALSE),"")</f>
        <v/>
      </c>
    </row>
    <row r="6152" spans="3:3" x14ac:dyDescent="0.3">
      <c r="C6152" s="177" t="str">
        <f>IFERROR(VLOOKUP(E6152,Data!T:U,2,FALSE),"")</f>
        <v/>
      </c>
    </row>
    <row r="6153" spans="3:3" x14ac:dyDescent="0.3">
      <c r="C6153" s="177" t="str">
        <f>IFERROR(VLOOKUP(E6153,Data!T:U,2,FALSE),"")</f>
        <v/>
      </c>
    </row>
    <row r="6154" spans="3:3" x14ac:dyDescent="0.3">
      <c r="C6154" s="177" t="str">
        <f>IFERROR(VLOOKUP(E6154,Data!T:U,2,FALSE),"")</f>
        <v/>
      </c>
    </row>
    <row r="6155" spans="3:3" x14ac:dyDescent="0.3">
      <c r="C6155" s="177" t="str">
        <f>IFERROR(VLOOKUP(E6155,Data!T:U,2,FALSE),"")</f>
        <v/>
      </c>
    </row>
    <row r="6156" spans="3:3" x14ac:dyDescent="0.3">
      <c r="C6156" s="177" t="str">
        <f>IFERROR(VLOOKUP(E6156,Data!T:U,2,FALSE),"")</f>
        <v/>
      </c>
    </row>
    <row r="6157" spans="3:3" x14ac:dyDescent="0.3">
      <c r="C6157" s="177" t="str">
        <f>IFERROR(VLOOKUP(E6157,Data!T:U,2,FALSE),"")</f>
        <v/>
      </c>
    </row>
    <row r="6158" spans="3:3" x14ac:dyDescent="0.3">
      <c r="C6158" s="177" t="str">
        <f>IFERROR(VLOOKUP(E6158,Data!T:U,2,FALSE),"")</f>
        <v/>
      </c>
    </row>
    <row r="6159" spans="3:3" x14ac:dyDescent="0.3">
      <c r="C6159" s="177" t="str">
        <f>IFERROR(VLOOKUP(E6159,Data!T:U,2,FALSE),"")</f>
        <v/>
      </c>
    </row>
    <row r="6160" spans="3:3" x14ac:dyDescent="0.3">
      <c r="C6160" s="177" t="str">
        <f>IFERROR(VLOOKUP(E6160,Data!T:U,2,FALSE),"")</f>
        <v/>
      </c>
    </row>
    <row r="6161" spans="3:3" x14ac:dyDescent="0.3">
      <c r="C6161" s="177" t="str">
        <f>IFERROR(VLOOKUP(E6161,Data!T:U,2,FALSE),"")</f>
        <v/>
      </c>
    </row>
    <row r="6162" spans="3:3" x14ac:dyDescent="0.3">
      <c r="C6162" s="177" t="str">
        <f>IFERROR(VLOOKUP(E6162,Data!T:U,2,FALSE),"")</f>
        <v/>
      </c>
    </row>
    <row r="6163" spans="3:3" x14ac:dyDescent="0.3">
      <c r="C6163" s="177" t="str">
        <f>IFERROR(VLOOKUP(E6163,Data!T:U,2,FALSE),"")</f>
        <v/>
      </c>
    </row>
    <row r="6164" spans="3:3" x14ac:dyDescent="0.3">
      <c r="C6164" s="177" t="str">
        <f>IFERROR(VLOOKUP(E6164,Data!T:U,2,FALSE),"")</f>
        <v/>
      </c>
    </row>
    <row r="6165" spans="3:3" x14ac:dyDescent="0.3">
      <c r="C6165" s="177" t="str">
        <f>IFERROR(VLOOKUP(E6165,Data!T:U,2,FALSE),"")</f>
        <v/>
      </c>
    </row>
    <row r="6166" spans="3:3" x14ac:dyDescent="0.3">
      <c r="C6166" s="177" t="str">
        <f>IFERROR(VLOOKUP(E6166,Data!T:U,2,FALSE),"")</f>
        <v/>
      </c>
    </row>
    <row r="6167" spans="3:3" x14ac:dyDescent="0.3">
      <c r="C6167" s="177" t="str">
        <f>IFERROR(VLOOKUP(E6167,Data!T:U,2,FALSE),"")</f>
        <v/>
      </c>
    </row>
    <row r="6168" spans="3:3" x14ac:dyDescent="0.3">
      <c r="C6168" s="177" t="str">
        <f>IFERROR(VLOOKUP(E6168,Data!T:U,2,FALSE),"")</f>
        <v/>
      </c>
    </row>
    <row r="6169" spans="3:3" x14ac:dyDescent="0.3">
      <c r="C6169" s="177" t="str">
        <f>IFERROR(VLOOKUP(E6169,Data!T:U,2,FALSE),"")</f>
        <v/>
      </c>
    </row>
    <row r="6170" spans="3:3" x14ac:dyDescent="0.3">
      <c r="C6170" s="177" t="str">
        <f>IFERROR(VLOOKUP(E6170,Data!T:U,2,FALSE),"")</f>
        <v/>
      </c>
    </row>
    <row r="6171" spans="3:3" x14ac:dyDescent="0.3">
      <c r="C6171" s="177" t="str">
        <f>IFERROR(VLOOKUP(E6171,Data!T:U,2,FALSE),"")</f>
        <v/>
      </c>
    </row>
    <row r="6172" spans="3:3" x14ac:dyDescent="0.3">
      <c r="C6172" s="177" t="str">
        <f>IFERROR(VLOOKUP(E6172,Data!T:U,2,FALSE),"")</f>
        <v/>
      </c>
    </row>
    <row r="6173" spans="3:3" x14ac:dyDescent="0.3">
      <c r="C6173" s="177" t="str">
        <f>IFERROR(VLOOKUP(E6173,Data!T:U,2,FALSE),"")</f>
        <v/>
      </c>
    </row>
    <row r="6174" spans="3:3" x14ac:dyDescent="0.3">
      <c r="C6174" s="177" t="str">
        <f>IFERROR(VLOOKUP(E6174,Data!T:U,2,FALSE),"")</f>
        <v/>
      </c>
    </row>
    <row r="6175" spans="3:3" x14ac:dyDescent="0.3">
      <c r="C6175" s="177" t="str">
        <f>IFERROR(VLOOKUP(E6175,Data!T:U,2,FALSE),"")</f>
        <v/>
      </c>
    </row>
    <row r="6176" spans="3:3" x14ac:dyDescent="0.3">
      <c r="C6176" s="177" t="str">
        <f>IFERROR(VLOOKUP(E6176,Data!T:U,2,FALSE),"")</f>
        <v/>
      </c>
    </row>
    <row r="6177" spans="3:3" x14ac:dyDescent="0.3">
      <c r="C6177" s="177" t="str">
        <f>IFERROR(VLOOKUP(E6177,Data!T:U,2,FALSE),"")</f>
        <v/>
      </c>
    </row>
    <row r="6178" spans="3:3" x14ac:dyDescent="0.3">
      <c r="C6178" s="177" t="str">
        <f>IFERROR(VLOOKUP(E6178,Data!T:U,2,FALSE),"")</f>
        <v/>
      </c>
    </row>
    <row r="6179" spans="3:3" x14ac:dyDescent="0.3">
      <c r="C6179" s="177" t="str">
        <f>IFERROR(VLOOKUP(E6179,Data!T:U,2,FALSE),"")</f>
        <v/>
      </c>
    </row>
    <row r="6180" spans="3:3" x14ac:dyDescent="0.3">
      <c r="C6180" s="177" t="str">
        <f>IFERROR(VLOOKUP(E6180,Data!T:U,2,FALSE),"")</f>
        <v/>
      </c>
    </row>
    <row r="6181" spans="3:3" x14ac:dyDescent="0.3">
      <c r="C6181" s="177" t="str">
        <f>IFERROR(VLOOKUP(E6181,Data!T:U,2,FALSE),"")</f>
        <v/>
      </c>
    </row>
    <row r="6182" spans="3:3" x14ac:dyDescent="0.3">
      <c r="C6182" s="177" t="str">
        <f>IFERROR(VLOOKUP(E6182,Data!T:U,2,FALSE),"")</f>
        <v/>
      </c>
    </row>
    <row r="6183" spans="3:3" x14ac:dyDescent="0.3">
      <c r="C6183" s="177" t="str">
        <f>IFERROR(VLOOKUP(E6183,Data!T:U,2,FALSE),"")</f>
        <v/>
      </c>
    </row>
    <row r="6184" spans="3:3" x14ac:dyDescent="0.3">
      <c r="C6184" s="177" t="str">
        <f>IFERROR(VLOOKUP(E6184,Data!T:U,2,FALSE),"")</f>
        <v/>
      </c>
    </row>
    <row r="6185" spans="3:3" x14ac:dyDescent="0.3">
      <c r="C6185" s="177" t="str">
        <f>IFERROR(VLOOKUP(E6185,Data!T:U,2,FALSE),"")</f>
        <v/>
      </c>
    </row>
    <row r="6186" spans="3:3" x14ac:dyDescent="0.3">
      <c r="C6186" s="177" t="str">
        <f>IFERROR(VLOOKUP(E6186,Data!T:U,2,FALSE),"")</f>
        <v/>
      </c>
    </row>
    <row r="6187" spans="3:3" x14ac:dyDescent="0.3">
      <c r="C6187" s="177" t="str">
        <f>IFERROR(VLOOKUP(E6187,Data!T:U,2,FALSE),"")</f>
        <v/>
      </c>
    </row>
    <row r="6188" spans="3:3" x14ac:dyDescent="0.3">
      <c r="C6188" s="177" t="str">
        <f>IFERROR(VLOOKUP(E6188,Data!T:U,2,FALSE),"")</f>
        <v/>
      </c>
    </row>
    <row r="6189" spans="3:3" x14ac:dyDescent="0.3">
      <c r="C6189" s="177" t="str">
        <f>IFERROR(VLOOKUP(E6189,Data!T:U,2,FALSE),"")</f>
        <v/>
      </c>
    </row>
    <row r="6190" spans="3:3" x14ac:dyDescent="0.3">
      <c r="C6190" s="177" t="str">
        <f>IFERROR(VLOOKUP(E6190,Data!T:U,2,FALSE),"")</f>
        <v/>
      </c>
    </row>
    <row r="6191" spans="3:3" x14ac:dyDescent="0.3">
      <c r="C6191" s="177" t="str">
        <f>IFERROR(VLOOKUP(E6191,Data!T:U,2,FALSE),"")</f>
        <v/>
      </c>
    </row>
    <row r="6192" spans="3:3" x14ac:dyDescent="0.3">
      <c r="C6192" s="177" t="str">
        <f>IFERROR(VLOOKUP(E6192,Data!T:U,2,FALSE),"")</f>
        <v/>
      </c>
    </row>
    <row r="6193" spans="3:3" x14ac:dyDescent="0.3">
      <c r="C6193" s="177" t="str">
        <f>IFERROR(VLOOKUP(E6193,Data!T:U,2,FALSE),"")</f>
        <v/>
      </c>
    </row>
    <row r="6194" spans="3:3" x14ac:dyDescent="0.3">
      <c r="C6194" s="177" t="str">
        <f>IFERROR(VLOOKUP(E6194,Data!T:U,2,FALSE),"")</f>
        <v/>
      </c>
    </row>
    <row r="6195" spans="3:3" x14ac:dyDescent="0.3">
      <c r="C6195" s="177" t="str">
        <f>IFERROR(VLOOKUP(E6195,Data!T:U,2,FALSE),"")</f>
        <v/>
      </c>
    </row>
    <row r="6196" spans="3:3" x14ac:dyDescent="0.3">
      <c r="C6196" s="177" t="str">
        <f>IFERROR(VLOOKUP(E6196,Data!T:U,2,FALSE),"")</f>
        <v/>
      </c>
    </row>
    <row r="6197" spans="3:3" x14ac:dyDescent="0.3">
      <c r="C6197" s="177" t="str">
        <f>IFERROR(VLOOKUP(E6197,Data!T:U,2,FALSE),"")</f>
        <v/>
      </c>
    </row>
    <row r="6198" spans="3:3" x14ac:dyDescent="0.3">
      <c r="C6198" s="177" t="str">
        <f>IFERROR(VLOOKUP(E6198,Data!T:U,2,FALSE),"")</f>
        <v/>
      </c>
    </row>
    <row r="6199" spans="3:3" x14ac:dyDescent="0.3">
      <c r="C6199" s="177" t="str">
        <f>IFERROR(VLOOKUP(E6199,Data!T:U,2,FALSE),"")</f>
        <v/>
      </c>
    </row>
    <row r="6200" spans="3:3" x14ac:dyDescent="0.3">
      <c r="C6200" s="177" t="str">
        <f>IFERROR(VLOOKUP(E6200,Data!T:U,2,FALSE),"")</f>
        <v/>
      </c>
    </row>
    <row r="6201" spans="3:3" x14ac:dyDescent="0.3">
      <c r="C6201" s="177" t="str">
        <f>IFERROR(VLOOKUP(E6201,Data!T:U,2,FALSE),"")</f>
        <v/>
      </c>
    </row>
    <row r="6202" spans="3:3" x14ac:dyDescent="0.3">
      <c r="C6202" s="177" t="str">
        <f>IFERROR(VLOOKUP(E6202,Data!T:U,2,FALSE),"")</f>
        <v/>
      </c>
    </row>
    <row r="6203" spans="3:3" x14ac:dyDescent="0.3">
      <c r="C6203" s="177" t="str">
        <f>IFERROR(VLOOKUP(E6203,Data!T:U,2,FALSE),"")</f>
        <v/>
      </c>
    </row>
    <row r="6204" spans="3:3" x14ac:dyDescent="0.3">
      <c r="C6204" s="177" t="str">
        <f>IFERROR(VLOOKUP(E6204,Data!T:U,2,FALSE),"")</f>
        <v/>
      </c>
    </row>
    <row r="6205" spans="3:3" x14ac:dyDescent="0.3">
      <c r="C6205" s="177" t="str">
        <f>IFERROR(VLOOKUP(E6205,Data!T:U,2,FALSE),"")</f>
        <v/>
      </c>
    </row>
    <row r="6206" spans="3:3" x14ac:dyDescent="0.3">
      <c r="C6206" s="177" t="str">
        <f>IFERROR(VLOOKUP(E6206,Data!T:U,2,FALSE),"")</f>
        <v/>
      </c>
    </row>
    <row r="6207" spans="3:3" x14ac:dyDescent="0.3">
      <c r="C6207" s="177" t="str">
        <f>IFERROR(VLOOKUP(E6207,Data!T:U,2,FALSE),"")</f>
        <v/>
      </c>
    </row>
    <row r="6208" spans="3:3" x14ac:dyDescent="0.3">
      <c r="C6208" s="177" t="str">
        <f>IFERROR(VLOOKUP(E6208,Data!T:U,2,FALSE),"")</f>
        <v/>
      </c>
    </row>
    <row r="6209" spans="3:3" x14ac:dyDescent="0.3">
      <c r="C6209" s="177" t="str">
        <f>IFERROR(VLOOKUP(E6209,Data!T:U,2,FALSE),"")</f>
        <v/>
      </c>
    </row>
    <row r="6210" spans="3:3" x14ac:dyDescent="0.3">
      <c r="C6210" s="177" t="str">
        <f>IFERROR(VLOOKUP(E6210,Data!T:U,2,FALSE),"")</f>
        <v/>
      </c>
    </row>
    <row r="6211" spans="3:3" x14ac:dyDescent="0.3">
      <c r="C6211" s="177" t="str">
        <f>IFERROR(VLOOKUP(E6211,Data!T:U,2,FALSE),"")</f>
        <v/>
      </c>
    </row>
    <row r="6212" spans="3:3" x14ac:dyDescent="0.3">
      <c r="C6212" s="177" t="str">
        <f>IFERROR(VLOOKUP(E6212,Data!T:U,2,FALSE),"")</f>
        <v/>
      </c>
    </row>
    <row r="6213" spans="3:3" x14ac:dyDescent="0.3">
      <c r="C6213" s="177" t="str">
        <f>IFERROR(VLOOKUP(E6213,Data!T:U,2,FALSE),"")</f>
        <v/>
      </c>
    </row>
    <row r="6214" spans="3:3" x14ac:dyDescent="0.3">
      <c r="C6214" s="177" t="str">
        <f>IFERROR(VLOOKUP(E6214,Data!T:U,2,FALSE),"")</f>
        <v/>
      </c>
    </row>
    <row r="6215" spans="3:3" x14ac:dyDescent="0.3">
      <c r="C6215" s="177" t="str">
        <f>IFERROR(VLOOKUP(E6215,Data!T:U,2,FALSE),"")</f>
        <v/>
      </c>
    </row>
    <row r="6216" spans="3:3" x14ac:dyDescent="0.3">
      <c r="C6216" s="177" t="str">
        <f>IFERROR(VLOOKUP(E6216,Data!T:U,2,FALSE),"")</f>
        <v/>
      </c>
    </row>
    <row r="6217" spans="3:3" x14ac:dyDescent="0.3">
      <c r="C6217" s="177" t="str">
        <f>IFERROR(VLOOKUP(E6217,Data!T:U,2,FALSE),"")</f>
        <v/>
      </c>
    </row>
    <row r="6218" spans="3:3" x14ac:dyDescent="0.3">
      <c r="C6218" s="177" t="str">
        <f>IFERROR(VLOOKUP(E6218,Data!T:U,2,FALSE),"")</f>
        <v/>
      </c>
    </row>
    <row r="6219" spans="3:3" x14ac:dyDescent="0.3">
      <c r="C6219" s="177" t="str">
        <f>IFERROR(VLOOKUP(E6219,Data!T:U,2,FALSE),"")</f>
        <v/>
      </c>
    </row>
    <row r="6220" spans="3:3" x14ac:dyDescent="0.3">
      <c r="C6220" s="177" t="str">
        <f>IFERROR(VLOOKUP(E6220,Data!T:U,2,FALSE),"")</f>
        <v/>
      </c>
    </row>
    <row r="6221" spans="3:3" x14ac:dyDescent="0.3">
      <c r="C6221" s="177" t="str">
        <f>IFERROR(VLOOKUP(E6221,Data!T:U,2,FALSE),"")</f>
        <v/>
      </c>
    </row>
    <row r="6222" spans="3:3" x14ac:dyDescent="0.3">
      <c r="C6222" s="177" t="str">
        <f>IFERROR(VLOOKUP(E6222,Data!T:U,2,FALSE),"")</f>
        <v/>
      </c>
    </row>
    <row r="6223" spans="3:3" x14ac:dyDescent="0.3">
      <c r="C6223" s="177" t="str">
        <f>IFERROR(VLOOKUP(E6223,Data!T:U,2,FALSE),"")</f>
        <v/>
      </c>
    </row>
    <row r="6224" spans="3:3" x14ac:dyDescent="0.3">
      <c r="C6224" s="177" t="str">
        <f>IFERROR(VLOOKUP(E6224,Data!T:U,2,FALSE),"")</f>
        <v/>
      </c>
    </row>
    <row r="6225" spans="3:3" x14ac:dyDescent="0.3">
      <c r="C6225" s="177" t="str">
        <f>IFERROR(VLOOKUP(E6225,Data!T:U,2,FALSE),"")</f>
        <v/>
      </c>
    </row>
    <row r="6226" spans="3:3" x14ac:dyDescent="0.3">
      <c r="C6226" s="177" t="str">
        <f>IFERROR(VLOOKUP(E6226,Data!T:U,2,FALSE),"")</f>
        <v/>
      </c>
    </row>
    <row r="6227" spans="3:3" x14ac:dyDescent="0.3">
      <c r="C6227" s="177" t="str">
        <f>IFERROR(VLOOKUP(E6227,Data!T:U,2,FALSE),"")</f>
        <v/>
      </c>
    </row>
    <row r="6228" spans="3:3" x14ac:dyDescent="0.3">
      <c r="C6228" s="177" t="str">
        <f>IFERROR(VLOOKUP(E6228,Data!T:U,2,FALSE),"")</f>
        <v/>
      </c>
    </row>
    <row r="6229" spans="3:3" x14ac:dyDescent="0.3">
      <c r="C6229" s="177" t="str">
        <f>IFERROR(VLOOKUP(E6229,Data!T:U,2,FALSE),"")</f>
        <v/>
      </c>
    </row>
    <row r="6230" spans="3:3" x14ac:dyDescent="0.3">
      <c r="C6230" s="177" t="str">
        <f>IFERROR(VLOOKUP(E6230,Data!T:U,2,FALSE),"")</f>
        <v/>
      </c>
    </row>
    <row r="6231" spans="3:3" x14ac:dyDescent="0.3">
      <c r="C6231" s="177" t="str">
        <f>IFERROR(VLOOKUP(E6231,Data!T:U,2,FALSE),"")</f>
        <v/>
      </c>
    </row>
    <row r="6232" spans="3:3" x14ac:dyDescent="0.3">
      <c r="C6232" s="177" t="str">
        <f>IFERROR(VLOOKUP(E6232,Data!T:U,2,FALSE),"")</f>
        <v/>
      </c>
    </row>
    <row r="6233" spans="3:3" x14ac:dyDescent="0.3">
      <c r="C6233" s="177" t="str">
        <f>IFERROR(VLOOKUP(E6233,Data!T:U,2,FALSE),"")</f>
        <v/>
      </c>
    </row>
    <row r="6234" spans="3:3" x14ac:dyDescent="0.3">
      <c r="C6234" s="177" t="str">
        <f>IFERROR(VLOOKUP(E6234,Data!T:U,2,FALSE),"")</f>
        <v/>
      </c>
    </row>
    <row r="6235" spans="3:3" x14ac:dyDescent="0.3">
      <c r="C6235" s="177" t="str">
        <f>IFERROR(VLOOKUP(E6235,Data!T:U,2,FALSE),"")</f>
        <v/>
      </c>
    </row>
    <row r="6236" spans="3:3" x14ac:dyDescent="0.3">
      <c r="C6236" s="177" t="str">
        <f>IFERROR(VLOOKUP(E6236,Data!T:U,2,FALSE),"")</f>
        <v/>
      </c>
    </row>
    <row r="6237" spans="3:3" x14ac:dyDescent="0.3">
      <c r="C6237" s="177" t="str">
        <f>IFERROR(VLOOKUP(E6237,Data!T:U,2,FALSE),"")</f>
        <v/>
      </c>
    </row>
    <row r="6238" spans="3:3" x14ac:dyDescent="0.3">
      <c r="C6238" s="177" t="str">
        <f>IFERROR(VLOOKUP(E6238,Data!T:U,2,FALSE),"")</f>
        <v/>
      </c>
    </row>
    <row r="6239" spans="3:3" x14ac:dyDescent="0.3">
      <c r="C6239" s="177" t="str">
        <f>IFERROR(VLOOKUP(E6239,Data!T:U,2,FALSE),"")</f>
        <v/>
      </c>
    </row>
    <row r="6240" spans="3:3" x14ac:dyDescent="0.3">
      <c r="C6240" s="177" t="str">
        <f>IFERROR(VLOOKUP(E6240,Data!T:U,2,FALSE),"")</f>
        <v/>
      </c>
    </row>
    <row r="6241" spans="3:3" x14ac:dyDescent="0.3">
      <c r="C6241" s="177" t="str">
        <f>IFERROR(VLOOKUP(E6241,Data!T:U,2,FALSE),"")</f>
        <v/>
      </c>
    </row>
    <row r="6242" spans="3:3" x14ac:dyDescent="0.3">
      <c r="C6242" s="177" t="str">
        <f>IFERROR(VLOOKUP(E6242,Data!T:U,2,FALSE),"")</f>
        <v/>
      </c>
    </row>
    <row r="6243" spans="3:3" x14ac:dyDescent="0.3">
      <c r="C6243" s="177" t="str">
        <f>IFERROR(VLOOKUP(E6243,Data!T:U,2,FALSE),"")</f>
        <v/>
      </c>
    </row>
    <row r="6244" spans="3:3" x14ac:dyDescent="0.3">
      <c r="C6244" s="177" t="str">
        <f>IFERROR(VLOOKUP(E6244,Data!T:U,2,FALSE),"")</f>
        <v/>
      </c>
    </row>
    <row r="6245" spans="3:3" x14ac:dyDescent="0.3">
      <c r="C6245" s="177" t="str">
        <f>IFERROR(VLOOKUP(E6245,Data!T:U,2,FALSE),"")</f>
        <v/>
      </c>
    </row>
    <row r="6246" spans="3:3" x14ac:dyDescent="0.3">
      <c r="C6246" s="177" t="str">
        <f>IFERROR(VLOOKUP(E6246,Data!T:U,2,FALSE),"")</f>
        <v/>
      </c>
    </row>
    <row r="6247" spans="3:3" x14ac:dyDescent="0.3">
      <c r="C6247" s="177" t="str">
        <f>IFERROR(VLOOKUP(E6247,Data!T:U,2,FALSE),"")</f>
        <v/>
      </c>
    </row>
    <row r="6248" spans="3:3" x14ac:dyDescent="0.3">
      <c r="C6248" s="177" t="str">
        <f>IFERROR(VLOOKUP(E6248,Data!T:U,2,FALSE),"")</f>
        <v/>
      </c>
    </row>
    <row r="6249" spans="3:3" x14ac:dyDescent="0.3">
      <c r="C6249" s="177" t="str">
        <f>IFERROR(VLOOKUP(E6249,Data!T:U,2,FALSE),"")</f>
        <v/>
      </c>
    </row>
    <row r="6250" spans="3:3" x14ac:dyDescent="0.3">
      <c r="C6250" s="177" t="str">
        <f>IFERROR(VLOOKUP(E6250,Data!T:U,2,FALSE),"")</f>
        <v/>
      </c>
    </row>
    <row r="6251" spans="3:3" x14ac:dyDescent="0.3">
      <c r="C6251" s="177" t="str">
        <f>IFERROR(VLOOKUP(E6251,Data!T:U,2,FALSE),"")</f>
        <v/>
      </c>
    </row>
    <row r="6252" spans="3:3" x14ac:dyDescent="0.3">
      <c r="C6252" s="177" t="str">
        <f>IFERROR(VLOOKUP(E6252,Data!T:U,2,FALSE),"")</f>
        <v/>
      </c>
    </row>
    <row r="6253" spans="3:3" x14ac:dyDescent="0.3">
      <c r="C6253" s="177" t="str">
        <f>IFERROR(VLOOKUP(E6253,Data!T:U,2,FALSE),"")</f>
        <v/>
      </c>
    </row>
    <row r="6254" spans="3:3" x14ac:dyDescent="0.3">
      <c r="C6254" s="177" t="str">
        <f>IFERROR(VLOOKUP(E6254,Data!T:U,2,FALSE),"")</f>
        <v/>
      </c>
    </row>
    <row r="6255" spans="3:3" x14ac:dyDescent="0.3">
      <c r="C6255" s="177" t="str">
        <f>IFERROR(VLOOKUP(E6255,Data!T:U,2,FALSE),"")</f>
        <v/>
      </c>
    </row>
    <row r="6256" spans="3:3" x14ac:dyDescent="0.3">
      <c r="C6256" s="177" t="str">
        <f>IFERROR(VLOOKUP(E6256,Data!T:U,2,FALSE),"")</f>
        <v/>
      </c>
    </row>
    <row r="6257" spans="3:3" x14ac:dyDescent="0.3">
      <c r="C6257" s="177" t="str">
        <f>IFERROR(VLOOKUP(E6257,Data!T:U,2,FALSE),"")</f>
        <v/>
      </c>
    </row>
    <row r="6258" spans="3:3" x14ac:dyDescent="0.3">
      <c r="C6258" s="177" t="str">
        <f>IFERROR(VLOOKUP(E6258,Data!T:U,2,FALSE),"")</f>
        <v/>
      </c>
    </row>
    <row r="6259" spans="3:3" x14ac:dyDescent="0.3">
      <c r="C6259" s="177" t="str">
        <f>IFERROR(VLOOKUP(E6259,Data!T:U,2,FALSE),"")</f>
        <v/>
      </c>
    </row>
    <row r="6260" spans="3:3" x14ac:dyDescent="0.3">
      <c r="C6260" s="177" t="str">
        <f>IFERROR(VLOOKUP(E6260,Data!T:U,2,FALSE),"")</f>
        <v/>
      </c>
    </row>
    <row r="6261" spans="3:3" x14ac:dyDescent="0.3">
      <c r="C6261" s="177" t="str">
        <f>IFERROR(VLOOKUP(E6261,Data!T:U,2,FALSE),"")</f>
        <v/>
      </c>
    </row>
    <row r="6262" spans="3:3" x14ac:dyDescent="0.3">
      <c r="C6262" s="177" t="str">
        <f>IFERROR(VLOOKUP(E6262,Data!T:U,2,FALSE),"")</f>
        <v/>
      </c>
    </row>
    <row r="6263" spans="3:3" x14ac:dyDescent="0.3">
      <c r="C6263" s="177" t="str">
        <f>IFERROR(VLOOKUP(E6263,Data!T:U,2,FALSE),"")</f>
        <v/>
      </c>
    </row>
    <row r="6264" spans="3:3" x14ac:dyDescent="0.3">
      <c r="C6264" s="177" t="str">
        <f>IFERROR(VLOOKUP(E6264,Data!T:U,2,FALSE),"")</f>
        <v/>
      </c>
    </row>
    <row r="6265" spans="3:3" x14ac:dyDescent="0.3">
      <c r="C6265" s="177" t="str">
        <f>IFERROR(VLOOKUP(E6265,Data!T:U,2,FALSE),"")</f>
        <v/>
      </c>
    </row>
    <row r="6266" spans="3:3" x14ac:dyDescent="0.3">
      <c r="C6266" s="177" t="str">
        <f>IFERROR(VLOOKUP(E6266,Data!T:U,2,FALSE),"")</f>
        <v/>
      </c>
    </row>
    <row r="6267" spans="3:3" x14ac:dyDescent="0.3">
      <c r="C6267" s="177" t="str">
        <f>IFERROR(VLOOKUP(E6267,Data!T:U,2,FALSE),"")</f>
        <v/>
      </c>
    </row>
    <row r="6268" spans="3:3" x14ac:dyDescent="0.3">
      <c r="C6268" s="177" t="str">
        <f>IFERROR(VLOOKUP(E6268,Data!T:U,2,FALSE),"")</f>
        <v/>
      </c>
    </row>
    <row r="6269" spans="3:3" x14ac:dyDescent="0.3">
      <c r="C6269" s="177" t="str">
        <f>IFERROR(VLOOKUP(E6269,Data!T:U,2,FALSE),"")</f>
        <v/>
      </c>
    </row>
    <row r="6270" spans="3:3" x14ac:dyDescent="0.3">
      <c r="C6270" s="177" t="str">
        <f>IFERROR(VLOOKUP(E6270,Data!T:U,2,FALSE),"")</f>
        <v/>
      </c>
    </row>
    <row r="6271" spans="3:3" x14ac:dyDescent="0.3">
      <c r="C6271" s="177" t="str">
        <f>IFERROR(VLOOKUP(E6271,Data!T:U,2,FALSE),"")</f>
        <v/>
      </c>
    </row>
    <row r="6272" spans="3:3" x14ac:dyDescent="0.3">
      <c r="C6272" s="177" t="str">
        <f>IFERROR(VLOOKUP(E6272,Data!T:U,2,FALSE),"")</f>
        <v/>
      </c>
    </row>
    <row r="6273" spans="3:3" x14ac:dyDescent="0.3">
      <c r="C6273" s="177" t="str">
        <f>IFERROR(VLOOKUP(E6273,Data!T:U,2,FALSE),"")</f>
        <v/>
      </c>
    </row>
    <row r="6274" spans="3:3" x14ac:dyDescent="0.3">
      <c r="C6274" s="177" t="str">
        <f>IFERROR(VLOOKUP(E6274,Data!T:U,2,FALSE),"")</f>
        <v/>
      </c>
    </row>
    <row r="6275" spans="3:3" x14ac:dyDescent="0.3">
      <c r="C6275" s="177" t="str">
        <f>IFERROR(VLOOKUP(E6275,Data!T:U,2,FALSE),"")</f>
        <v/>
      </c>
    </row>
    <row r="6276" spans="3:3" x14ac:dyDescent="0.3">
      <c r="C6276" s="177" t="str">
        <f>IFERROR(VLOOKUP(E6276,Data!T:U,2,FALSE),"")</f>
        <v/>
      </c>
    </row>
    <row r="6277" spans="3:3" x14ac:dyDescent="0.3">
      <c r="C6277" s="177" t="str">
        <f>IFERROR(VLOOKUP(E6277,Data!T:U,2,FALSE),"")</f>
        <v/>
      </c>
    </row>
    <row r="6278" spans="3:3" x14ac:dyDescent="0.3">
      <c r="C6278" s="177" t="str">
        <f>IFERROR(VLOOKUP(E6278,Data!T:U,2,FALSE),"")</f>
        <v/>
      </c>
    </row>
    <row r="6279" spans="3:3" x14ac:dyDescent="0.3">
      <c r="C6279" s="177" t="str">
        <f>IFERROR(VLOOKUP(E6279,Data!T:U,2,FALSE),"")</f>
        <v/>
      </c>
    </row>
    <row r="6280" spans="3:3" x14ac:dyDescent="0.3">
      <c r="C6280" s="177" t="str">
        <f>IFERROR(VLOOKUP(E6280,Data!T:U,2,FALSE),"")</f>
        <v/>
      </c>
    </row>
    <row r="6281" spans="3:3" x14ac:dyDescent="0.3">
      <c r="C6281" s="177" t="str">
        <f>IFERROR(VLOOKUP(E6281,Data!T:U,2,FALSE),"")</f>
        <v/>
      </c>
    </row>
    <row r="6282" spans="3:3" x14ac:dyDescent="0.3">
      <c r="C6282" s="177" t="str">
        <f>IFERROR(VLOOKUP(E6282,Data!T:U,2,FALSE),"")</f>
        <v/>
      </c>
    </row>
    <row r="6283" spans="3:3" x14ac:dyDescent="0.3">
      <c r="C6283" s="177" t="str">
        <f>IFERROR(VLOOKUP(E6283,Data!T:U,2,FALSE),"")</f>
        <v/>
      </c>
    </row>
    <row r="6284" spans="3:3" x14ac:dyDescent="0.3">
      <c r="C6284" s="177" t="str">
        <f>IFERROR(VLOOKUP(E6284,Data!T:U,2,FALSE),"")</f>
        <v/>
      </c>
    </row>
    <row r="6285" spans="3:3" x14ac:dyDescent="0.3">
      <c r="C6285" s="177" t="str">
        <f>IFERROR(VLOOKUP(E6285,Data!T:U,2,FALSE),"")</f>
        <v/>
      </c>
    </row>
    <row r="6286" spans="3:3" x14ac:dyDescent="0.3">
      <c r="C6286" s="177" t="str">
        <f>IFERROR(VLOOKUP(E6286,Data!T:U,2,FALSE),"")</f>
        <v/>
      </c>
    </row>
    <row r="6287" spans="3:3" x14ac:dyDescent="0.3">
      <c r="C6287" s="177" t="str">
        <f>IFERROR(VLOOKUP(E6287,Data!T:U,2,FALSE),"")</f>
        <v/>
      </c>
    </row>
    <row r="6288" spans="3:3" x14ac:dyDescent="0.3">
      <c r="C6288" s="177" t="str">
        <f>IFERROR(VLOOKUP(E6288,Data!T:U,2,FALSE),"")</f>
        <v/>
      </c>
    </row>
    <row r="6289" spans="3:3" x14ac:dyDescent="0.3">
      <c r="C6289" s="177" t="str">
        <f>IFERROR(VLOOKUP(E6289,Data!T:U,2,FALSE),"")</f>
        <v/>
      </c>
    </row>
    <row r="6290" spans="3:3" x14ac:dyDescent="0.3">
      <c r="C6290" s="177" t="str">
        <f>IFERROR(VLOOKUP(E6290,Data!T:U,2,FALSE),"")</f>
        <v/>
      </c>
    </row>
    <row r="6291" spans="3:3" x14ac:dyDescent="0.3">
      <c r="C6291" s="177" t="str">
        <f>IFERROR(VLOOKUP(E6291,Data!T:U,2,FALSE),"")</f>
        <v/>
      </c>
    </row>
    <row r="6292" spans="3:3" x14ac:dyDescent="0.3">
      <c r="C6292" s="177" t="str">
        <f>IFERROR(VLOOKUP(E6292,Data!T:U,2,FALSE),"")</f>
        <v/>
      </c>
    </row>
    <row r="6293" spans="3:3" x14ac:dyDescent="0.3">
      <c r="C6293" s="177" t="str">
        <f>IFERROR(VLOOKUP(E6293,Data!T:U,2,FALSE),"")</f>
        <v/>
      </c>
    </row>
    <row r="6294" spans="3:3" x14ac:dyDescent="0.3">
      <c r="C6294" s="177" t="str">
        <f>IFERROR(VLOOKUP(E6294,Data!T:U,2,FALSE),"")</f>
        <v/>
      </c>
    </row>
    <row r="6295" spans="3:3" x14ac:dyDescent="0.3">
      <c r="C6295" s="177" t="str">
        <f>IFERROR(VLOOKUP(E6295,Data!T:U,2,FALSE),"")</f>
        <v/>
      </c>
    </row>
    <row r="6296" spans="3:3" x14ac:dyDescent="0.3">
      <c r="C6296" s="177" t="str">
        <f>IFERROR(VLOOKUP(E6296,Data!T:U,2,FALSE),"")</f>
        <v/>
      </c>
    </row>
    <row r="6297" spans="3:3" x14ac:dyDescent="0.3">
      <c r="C6297" s="177" t="str">
        <f>IFERROR(VLOOKUP(E6297,Data!T:U,2,FALSE),"")</f>
        <v/>
      </c>
    </row>
    <row r="6298" spans="3:3" x14ac:dyDescent="0.3">
      <c r="C6298" s="177" t="str">
        <f>IFERROR(VLOOKUP(E6298,Data!T:U,2,FALSE),"")</f>
        <v/>
      </c>
    </row>
    <row r="6299" spans="3:3" x14ac:dyDescent="0.3">
      <c r="C6299" s="177" t="str">
        <f>IFERROR(VLOOKUP(E6299,Data!T:U,2,FALSE),"")</f>
        <v/>
      </c>
    </row>
    <row r="6300" spans="3:3" x14ac:dyDescent="0.3">
      <c r="C6300" s="177" t="str">
        <f>IFERROR(VLOOKUP(E6300,Data!T:U,2,FALSE),"")</f>
        <v/>
      </c>
    </row>
    <row r="6301" spans="3:3" x14ac:dyDescent="0.3">
      <c r="C6301" s="177" t="str">
        <f>IFERROR(VLOOKUP(E6301,Data!T:U,2,FALSE),"")</f>
        <v/>
      </c>
    </row>
    <row r="6302" spans="3:3" x14ac:dyDescent="0.3">
      <c r="C6302" s="177" t="str">
        <f>IFERROR(VLOOKUP(E6302,Data!T:U,2,FALSE),"")</f>
        <v/>
      </c>
    </row>
    <row r="6303" spans="3:3" x14ac:dyDescent="0.3">
      <c r="C6303" s="177" t="str">
        <f>IFERROR(VLOOKUP(E6303,Data!T:U,2,FALSE),"")</f>
        <v/>
      </c>
    </row>
    <row r="6304" spans="3:3" x14ac:dyDescent="0.3">
      <c r="C6304" s="177" t="str">
        <f>IFERROR(VLOOKUP(E6304,Data!T:U,2,FALSE),"")</f>
        <v/>
      </c>
    </row>
    <row r="6305" spans="3:3" x14ac:dyDescent="0.3">
      <c r="C6305" s="177" t="str">
        <f>IFERROR(VLOOKUP(E6305,Data!T:U,2,FALSE),"")</f>
        <v/>
      </c>
    </row>
    <row r="6306" spans="3:3" x14ac:dyDescent="0.3">
      <c r="C6306" s="177" t="str">
        <f>IFERROR(VLOOKUP(E6306,Data!T:U,2,FALSE),"")</f>
        <v/>
      </c>
    </row>
    <row r="6307" spans="3:3" x14ac:dyDescent="0.3">
      <c r="C6307" s="177" t="str">
        <f>IFERROR(VLOOKUP(E6307,Data!T:U,2,FALSE),"")</f>
        <v/>
      </c>
    </row>
    <row r="6308" spans="3:3" x14ac:dyDescent="0.3">
      <c r="C6308" s="177" t="str">
        <f>IFERROR(VLOOKUP(E6308,Data!T:U,2,FALSE),"")</f>
        <v/>
      </c>
    </row>
    <row r="6309" spans="3:3" x14ac:dyDescent="0.3">
      <c r="C6309" s="177" t="str">
        <f>IFERROR(VLOOKUP(E6309,Data!T:U,2,FALSE),"")</f>
        <v/>
      </c>
    </row>
    <row r="6310" spans="3:3" x14ac:dyDescent="0.3">
      <c r="C6310" s="177" t="str">
        <f>IFERROR(VLOOKUP(E6310,Data!T:U,2,FALSE),"")</f>
        <v/>
      </c>
    </row>
    <row r="6311" spans="3:3" x14ac:dyDescent="0.3">
      <c r="C6311" s="177" t="str">
        <f>IFERROR(VLOOKUP(E6311,Data!T:U,2,FALSE),"")</f>
        <v/>
      </c>
    </row>
    <row r="6312" spans="3:3" x14ac:dyDescent="0.3">
      <c r="C6312" s="177" t="str">
        <f>IFERROR(VLOOKUP(E6312,Data!T:U,2,FALSE),"")</f>
        <v/>
      </c>
    </row>
    <row r="6313" spans="3:3" x14ac:dyDescent="0.3">
      <c r="C6313" s="177" t="str">
        <f>IFERROR(VLOOKUP(E6313,Data!T:U,2,FALSE),"")</f>
        <v/>
      </c>
    </row>
    <row r="6314" spans="3:3" x14ac:dyDescent="0.3">
      <c r="C6314" s="177" t="str">
        <f>IFERROR(VLOOKUP(E6314,Data!T:U,2,FALSE),"")</f>
        <v/>
      </c>
    </row>
    <row r="6315" spans="3:3" x14ac:dyDescent="0.3">
      <c r="C6315" s="177" t="str">
        <f>IFERROR(VLOOKUP(E6315,Data!T:U,2,FALSE),"")</f>
        <v/>
      </c>
    </row>
    <row r="6316" spans="3:3" x14ac:dyDescent="0.3">
      <c r="C6316" s="177" t="str">
        <f>IFERROR(VLOOKUP(E6316,Data!T:U,2,FALSE),"")</f>
        <v/>
      </c>
    </row>
    <row r="6317" spans="3:3" x14ac:dyDescent="0.3">
      <c r="C6317" s="177" t="str">
        <f>IFERROR(VLOOKUP(E6317,Data!T:U,2,FALSE),"")</f>
        <v/>
      </c>
    </row>
    <row r="6318" spans="3:3" x14ac:dyDescent="0.3">
      <c r="C6318" s="177" t="str">
        <f>IFERROR(VLOOKUP(E6318,Data!T:U,2,FALSE),"")</f>
        <v/>
      </c>
    </row>
    <row r="6319" spans="3:3" x14ac:dyDescent="0.3">
      <c r="C6319" s="177" t="str">
        <f>IFERROR(VLOOKUP(E6319,Data!T:U,2,FALSE),"")</f>
        <v/>
      </c>
    </row>
    <row r="6320" spans="3:3" x14ac:dyDescent="0.3">
      <c r="C6320" s="177" t="str">
        <f>IFERROR(VLOOKUP(E6320,Data!T:U,2,FALSE),"")</f>
        <v/>
      </c>
    </row>
    <row r="6321" spans="3:3" x14ac:dyDescent="0.3">
      <c r="C6321" s="177" t="str">
        <f>IFERROR(VLOOKUP(E6321,Data!T:U,2,FALSE),"")</f>
        <v/>
      </c>
    </row>
    <row r="6322" spans="3:3" x14ac:dyDescent="0.3">
      <c r="C6322" s="177" t="str">
        <f>IFERROR(VLOOKUP(E6322,Data!T:U,2,FALSE),"")</f>
        <v/>
      </c>
    </row>
    <row r="6323" spans="3:3" x14ac:dyDescent="0.3">
      <c r="C6323" s="177" t="str">
        <f>IFERROR(VLOOKUP(E6323,Data!T:U,2,FALSE),"")</f>
        <v/>
      </c>
    </row>
    <row r="6324" spans="3:3" x14ac:dyDescent="0.3">
      <c r="C6324" s="177" t="str">
        <f>IFERROR(VLOOKUP(E6324,Data!T:U,2,FALSE),"")</f>
        <v/>
      </c>
    </row>
    <row r="6325" spans="3:3" x14ac:dyDescent="0.3">
      <c r="C6325" s="177" t="str">
        <f>IFERROR(VLOOKUP(E6325,Data!T:U,2,FALSE),"")</f>
        <v/>
      </c>
    </row>
    <row r="6326" spans="3:3" x14ac:dyDescent="0.3">
      <c r="C6326" s="177" t="str">
        <f>IFERROR(VLOOKUP(E6326,Data!T:U,2,FALSE),"")</f>
        <v/>
      </c>
    </row>
    <row r="6327" spans="3:3" x14ac:dyDescent="0.3">
      <c r="C6327" s="177" t="str">
        <f>IFERROR(VLOOKUP(E6327,Data!T:U,2,FALSE),"")</f>
        <v/>
      </c>
    </row>
    <row r="6328" spans="3:3" x14ac:dyDescent="0.3">
      <c r="C6328" s="177" t="str">
        <f>IFERROR(VLOOKUP(E6328,Data!T:U,2,FALSE),"")</f>
        <v/>
      </c>
    </row>
    <row r="6329" spans="3:3" x14ac:dyDescent="0.3">
      <c r="C6329" s="177" t="str">
        <f>IFERROR(VLOOKUP(E6329,Data!T:U,2,FALSE),"")</f>
        <v/>
      </c>
    </row>
    <row r="6330" spans="3:3" x14ac:dyDescent="0.3">
      <c r="C6330" s="177" t="str">
        <f>IFERROR(VLOOKUP(E6330,Data!T:U,2,FALSE),"")</f>
        <v/>
      </c>
    </row>
    <row r="6331" spans="3:3" x14ac:dyDescent="0.3">
      <c r="C6331" s="177" t="str">
        <f>IFERROR(VLOOKUP(E6331,Data!T:U,2,FALSE),"")</f>
        <v/>
      </c>
    </row>
    <row r="6332" spans="3:3" x14ac:dyDescent="0.3">
      <c r="C6332" s="177" t="str">
        <f>IFERROR(VLOOKUP(E6332,Data!T:U,2,FALSE),"")</f>
        <v/>
      </c>
    </row>
    <row r="6333" spans="3:3" x14ac:dyDescent="0.3">
      <c r="C6333" s="177" t="str">
        <f>IFERROR(VLOOKUP(E6333,Data!T:U,2,FALSE),"")</f>
        <v/>
      </c>
    </row>
    <row r="6334" spans="3:3" x14ac:dyDescent="0.3">
      <c r="C6334" s="177" t="str">
        <f>IFERROR(VLOOKUP(E6334,Data!T:U,2,FALSE),"")</f>
        <v/>
      </c>
    </row>
    <row r="6335" spans="3:3" x14ac:dyDescent="0.3">
      <c r="C6335" s="177" t="str">
        <f>IFERROR(VLOOKUP(E6335,Data!T:U,2,FALSE),"")</f>
        <v/>
      </c>
    </row>
    <row r="6336" spans="3:3" x14ac:dyDescent="0.3">
      <c r="C6336" s="177" t="str">
        <f>IFERROR(VLOOKUP(E6336,Data!T:U,2,FALSE),"")</f>
        <v/>
      </c>
    </row>
    <row r="6337" spans="3:3" x14ac:dyDescent="0.3">
      <c r="C6337" s="177" t="str">
        <f>IFERROR(VLOOKUP(E6337,Data!T:U,2,FALSE),"")</f>
        <v/>
      </c>
    </row>
    <row r="6338" spans="3:3" x14ac:dyDescent="0.3">
      <c r="C6338" s="177" t="str">
        <f>IFERROR(VLOOKUP(E6338,Data!T:U,2,FALSE),"")</f>
        <v/>
      </c>
    </row>
    <row r="6339" spans="3:3" x14ac:dyDescent="0.3">
      <c r="C6339" s="177" t="str">
        <f>IFERROR(VLOOKUP(E6339,Data!T:U,2,FALSE),"")</f>
        <v/>
      </c>
    </row>
    <row r="6340" spans="3:3" x14ac:dyDescent="0.3">
      <c r="C6340" s="177" t="str">
        <f>IFERROR(VLOOKUP(E6340,Data!T:U,2,FALSE),"")</f>
        <v/>
      </c>
    </row>
    <row r="6341" spans="3:3" x14ac:dyDescent="0.3">
      <c r="C6341" s="177" t="str">
        <f>IFERROR(VLOOKUP(E6341,Data!T:U,2,FALSE),"")</f>
        <v/>
      </c>
    </row>
    <row r="6342" spans="3:3" x14ac:dyDescent="0.3">
      <c r="C6342" s="177" t="str">
        <f>IFERROR(VLOOKUP(E6342,Data!T:U,2,FALSE),"")</f>
        <v/>
      </c>
    </row>
    <row r="6343" spans="3:3" x14ac:dyDescent="0.3">
      <c r="C6343" s="177" t="str">
        <f>IFERROR(VLOOKUP(E6343,Data!T:U,2,FALSE),"")</f>
        <v/>
      </c>
    </row>
    <row r="6344" spans="3:3" x14ac:dyDescent="0.3">
      <c r="C6344" s="177" t="str">
        <f>IFERROR(VLOOKUP(E6344,Data!T:U,2,FALSE),"")</f>
        <v/>
      </c>
    </row>
    <row r="6345" spans="3:3" x14ac:dyDescent="0.3">
      <c r="C6345" s="177" t="str">
        <f>IFERROR(VLOOKUP(E6345,Data!T:U,2,FALSE),"")</f>
        <v/>
      </c>
    </row>
    <row r="6346" spans="3:3" x14ac:dyDescent="0.3">
      <c r="C6346" s="177" t="str">
        <f>IFERROR(VLOOKUP(E6346,Data!T:U,2,FALSE),"")</f>
        <v/>
      </c>
    </row>
    <row r="6347" spans="3:3" x14ac:dyDescent="0.3">
      <c r="C6347" s="177" t="str">
        <f>IFERROR(VLOOKUP(E6347,Data!T:U,2,FALSE),"")</f>
        <v/>
      </c>
    </row>
    <row r="6348" spans="3:3" x14ac:dyDescent="0.3">
      <c r="C6348" s="177" t="str">
        <f>IFERROR(VLOOKUP(E6348,Data!T:U,2,FALSE),"")</f>
        <v/>
      </c>
    </row>
    <row r="6349" spans="3:3" x14ac:dyDescent="0.3">
      <c r="C6349" s="177" t="str">
        <f>IFERROR(VLOOKUP(E6349,Data!T:U,2,FALSE),"")</f>
        <v/>
      </c>
    </row>
    <row r="6350" spans="3:3" x14ac:dyDescent="0.3">
      <c r="C6350" s="177" t="str">
        <f>IFERROR(VLOOKUP(E6350,Data!T:U,2,FALSE),"")</f>
        <v/>
      </c>
    </row>
    <row r="6351" spans="3:3" x14ac:dyDescent="0.3">
      <c r="C6351" s="177" t="str">
        <f>IFERROR(VLOOKUP(E6351,Data!T:U,2,FALSE),"")</f>
        <v/>
      </c>
    </row>
    <row r="6352" spans="3:3" x14ac:dyDescent="0.3">
      <c r="C6352" s="177" t="str">
        <f>IFERROR(VLOOKUP(E6352,Data!T:U,2,FALSE),"")</f>
        <v/>
      </c>
    </row>
    <row r="6353" spans="3:3" x14ac:dyDescent="0.3">
      <c r="C6353" s="177" t="str">
        <f>IFERROR(VLOOKUP(E6353,Data!T:U,2,FALSE),"")</f>
        <v/>
      </c>
    </row>
    <row r="6354" spans="3:3" x14ac:dyDescent="0.3">
      <c r="C6354" s="177" t="str">
        <f>IFERROR(VLOOKUP(E6354,Data!T:U,2,FALSE),"")</f>
        <v/>
      </c>
    </row>
    <row r="6355" spans="3:3" x14ac:dyDescent="0.3">
      <c r="C6355" s="177" t="str">
        <f>IFERROR(VLOOKUP(E6355,Data!T:U,2,FALSE),"")</f>
        <v/>
      </c>
    </row>
    <row r="6356" spans="3:3" x14ac:dyDescent="0.3">
      <c r="C6356" s="177" t="str">
        <f>IFERROR(VLOOKUP(E6356,Data!T:U,2,FALSE),"")</f>
        <v/>
      </c>
    </row>
    <row r="6357" spans="3:3" x14ac:dyDescent="0.3">
      <c r="C6357" s="177" t="str">
        <f>IFERROR(VLOOKUP(E6357,Data!T:U,2,FALSE),"")</f>
        <v/>
      </c>
    </row>
    <row r="6358" spans="3:3" x14ac:dyDescent="0.3">
      <c r="C6358" s="177" t="str">
        <f>IFERROR(VLOOKUP(E6358,Data!T:U,2,FALSE),"")</f>
        <v/>
      </c>
    </row>
    <row r="6359" spans="3:3" x14ac:dyDescent="0.3">
      <c r="C6359" s="177" t="str">
        <f>IFERROR(VLOOKUP(E6359,Data!T:U,2,FALSE),"")</f>
        <v/>
      </c>
    </row>
    <row r="6360" spans="3:3" x14ac:dyDescent="0.3">
      <c r="C6360" s="177" t="str">
        <f>IFERROR(VLOOKUP(E6360,Data!T:U,2,FALSE),"")</f>
        <v/>
      </c>
    </row>
    <row r="6361" spans="3:3" x14ac:dyDescent="0.3">
      <c r="C6361" s="177" t="str">
        <f>IFERROR(VLOOKUP(E6361,Data!T:U,2,FALSE),"")</f>
        <v/>
      </c>
    </row>
    <row r="6362" spans="3:3" x14ac:dyDescent="0.3">
      <c r="C6362" s="177" t="str">
        <f>IFERROR(VLOOKUP(E6362,Data!T:U,2,FALSE),"")</f>
        <v/>
      </c>
    </row>
    <row r="6363" spans="3:3" x14ac:dyDescent="0.3">
      <c r="C6363" s="177" t="str">
        <f>IFERROR(VLOOKUP(E6363,Data!T:U,2,FALSE),"")</f>
        <v/>
      </c>
    </row>
    <row r="6364" spans="3:3" x14ac:dyDescent="0.3">
      <c r="C6364" s="177" t="str">
        <f>IFERROR(VLOOKUP(E6364,Data!T:U,2,FALSE),"")</f>
        <v/>
      </c>
    </row>
    <row r="6365" spans="3:3" x14ac:dyDescent="0.3">
      <c r="C6365" s="177" t="str">
        <f>IFERROR(VLOOKUP(E6365,Data!T:U,2,FALSE),"")</f>
        <v/>
      </c>
    </row>
    <row r="6366" spans="3:3" x14ac:dyDescent="0.3">
      <c r="C6366" s="177" t="str">
        <f>IFERROR(VLOOKUP(E6366,Data!T:U,2,FALSE),"")</f>
        <v/>
      </c>
    </row>
    <row r="6367" spans="3:3" x14ac:dyDescent="0.3">
      <c r="C6367" s="177" t="str">
        <f>IFERROR(VLOOKUP(E6367,Data!T:U,2,FALSE),"")</f>
        <v/>
      </c>
    </row>
    <row r="6368" spans="3:3" x14ac:dyDescent="0.3">
      <c r="C6368" s="177" t="str">
        <f>IFERROR(VLOOKUP(E6368,Data!T:U,2,FALSE),"")</f>
        <v/>
      </c>
    </row>
    <row r="6369" spans="3:3" x14ac:dyDescent="0.3">
      <c r="C6369" s="177" t="str">
        <f>IFERROR(VLOOKUP(E6369,Data!T:U,2,FALSE),"")</f>
        <v/>
      </c>
    </row>
    <row r="6370" spans="3:3" x14ac:dyDescent="0.3">
      <c r="C6370" s="177" t="str">
        <f>IFERROR(VLOOKUP(E6370,Data!T:U,2,FALSE),"")</f>
        <v/>
      </c>
    </row>
    <row r="6371" spans="3:3" x14ac:dyDescent="0.3">
      <c r="C6371" s="177" t="str">
        <f>IFERROR(VLOOKUP(E6371,Data!T:U,2,FALSE),"")</f>
        <v/>
      </c>
    </row>
    <row r="6372" spans="3:3" x14ac:dyDescent="0.3">
      <c r="C6372" s="177" t="str">
        <f>IFERROR(VLOOKUP(E6372,Data!T:U,2,FALSE),"")</f>
        <v/>
      </c>
    </row>
    <row r="6373" spans="3:3" x14ac:dyDescent="0.3">
      <c r="C6373" s="177" t="str">
        <f>IFERROR(VLOOKUP(E6373,Data!T:U,2,FALSE),"")</f>
        <v/>
      </c>
    </row>
    <row r="6374" spans="3:3" x14ac:dyDescent="0.3">
      <c r="C6374" s="177" t="str">
        <f>IFERROR(VLOOKUP(E6374,Data!T:U,2,FALSE),"")</f>
        <v/>
      </c>
    </row>
    <row r="6375" spans="3:3" x14ac:dyDescent="0.3">
      <c r="C6375" s="177" t="str">
        <f>IFERROR(VLOOKUP(E6375,Data!T:U,2,FALSE),"")</f>
        <v/>
      </c>
    </row>
    <row r="6376" spans="3:3" x14ac:dyDescent="0.3">
      <c r="C6376" s="177" t="str">
        <f>IFERROR(VLOOKUP(E6376,Data!T:U,2,FALSE),"")</f>
        <v/>
      </c>
    </row>
    <row r="6377" spans="3:3" x14ac:dyDescent="0.3">
      <c r="C6377" s="177" t="str">
        <f>IFERROR(VLOOKUP(E6377,Data!T:U,2,FALSE),"")</f>
        <v/>
      </c>
    </row>
    <row r="6378" spans="3:3" x14ac:dyDescent="0.3">
      <c r="C6378" s="177" t="str">
        <f>IFERROR(VLOOKUP(E6378,Data!T:U,2,FALSE),"")</f>
        <v/>
      </c>
    </row>
    <row r="6379" spans="3:3" x14ac:dyDescent="0.3">
      <c r="C6379" s="177" t="str">
        <f>IFERROR(VLOOKUP(E6379,Data!T:U,2,FALSE),"")</f>
        <v/>
      </c>
    </row>
    <row r="6380" spans="3:3" x14ac:dyDescent="0.3">
      <c r="C6380" s="177" t="str">
        <f>IFERROR(VLOOKUP(E6380,Data!T:U,2,FALSE),"")</f>
        <v/>
      </c>
    </row>
    <row r="6381" spans="3:3" x14ac:dyDescent="0.3">
      <c r="C6381" s="177" t="str">
        <f>IFERROR(VLOOKUP(E6381,Data!T:U,2,FALSE),"")</f>
        <v/>
      </c>
    </row>
    <row r="6382" spans="3:3" x14ac:dyDescent="0.3">
      <c r="C6382" s="177" t="str">
        <f>IFERROR(VLOOKUP(E6382,Data!T:U,2,FALSE),"")</f>
        <v/>
      </c>
    </row>
    <row r="6383" spans="3:3" x14ac:dyDescent="0.3">
      <c r="C6383" s="177" t="str">
        <f>IFERROR(VLOOKUP(E6383,Data!T:U,2,FALSE),"")</f>
        <v/>
      </c>
    </row>
    <row r="6384" spans="3:3" x14ac:dyDescent="0.3">
      <c r="C6384" s="177" t="str">
        <f>IFERROR(VLOOKUP(E6384,Data!T:U,2,FALSE),"")</f>
        <v/>
      </c>
    </row>
    <row r="6385" spans="3:3" x14ac:dyDescent="0.3">
      <c r="C6385" s="177" t="str">
        <f>IFERROR(VLOOKUP(E6385,Data!T:U,2,FALSE),"")</f>
        <v/>
      </c>
    </row>
    <row r="6386" spans="3:3" x14ac:dyDescent="0.3">
      <c r="C6386" s="177" t="str">
        <f>IFERROR(VLOOKUP(E6386,Data!T:U,2,FALSE),"")</f>
        <v/>
      </c>
    </row>
    <row r="6387" spans="3:3" x14ac:dyDescent="0.3">
      <c r="C6387" s="177" t="str">
        <f>IFERROR(VLOOKUP(E6387,Data!T:U,2,FALSE),"")</f>
        <v/>
      </c>
    </row>
    <row r="6388" spans="3:3" x14ac:dyDescent="0.3">
      <c r="C6388" s="177" t="str">
        <f>IFERROR(VLOOKUP(E6388,Data!T:U,2,FALSE),"")</f>
        <v/>
      </c>
    </row>
    <row r="6389" spans="3:3" x14ac:dyDescent="0.3">
      <c r="C6389" s="177" t="str">
        <f>IFERROR(VLOOKUP(E6389,Data!T:U,2,FALSE),"")</f>
        <v/>
      </c>
    </row>
    <row r="6390" spans="3:3" x14ac:dyDescent="0.3">
      <c r="C6390" s="177" t="str">
        <f>IFERROR(VLOOKUP(E6390,Data!T:U,2,FALSE),"")</f>
        <v/>
      </c>
    </row>
    <row r="6391" spans="3:3" x14ac:dyDescent="0.3">
      <c r="C6391" s="177" t="str">
        <f>IFERROR(VLOOKUP(E6391,Data!T:U,2,FALSE),"")</f>
        <v/>
      </c>
    </row>
    <row r="6392" spans="3:3" x14ac:dyDescent="0.3">
      <c r="C6392" s="177" t="str">
        <f>IFERROR(VLOOKUP(E6392,Data!T:U,2,FALSE),"")</f>
        <v/>
      </c>
    </row>
    <row r="6393" spans="3:3" x14ac:dyDescent="0.3">
      <c r="C6393" s="177" t="str">
        <f>IFERROR(VLOOKUP(E6393,Data!T:U,2,FALSE),"")</f>
        <v/>
      </c>
    </row>
    <row r="6394" spans="3:3" x14ac:dyDescent="0.3">
      <c r="C6394" s="177" t="str">
        <f>IFERROR(VLOOKUP(E6394,Data!T:U,2,FALSE),"")</f>
        <v/>
      </c>
    </row>
    <row r="6395" spans="3:3" x14ac:dyDescent="0.3">
      <c r="C6395" s="177" t="str">
        <f>IFERROR(VLOOKUP(E6395,Data!T:U,2,FALSE),"")</f>
        <v/>
      </c>
    </row>
    <row r="6396" spans="3:3" x14ac:dyDescent="0.3">
      <c r="C6396" s="177" t="str">
        <f>IFERROR(VLOOKUP(E6396,Data!T:U,2,FALSE),"")</f>
        <v/>
      </c>
    </row>
    <row r="6397" spans="3:3" x14ac:dyDescent="0.3">
      <c r="C6397" s="177" t="str">
        <f>IFERROR(VLOOKUP(E6397,Data!T:U,2,FALSE),"")</f>
        <v/>
      </c>
    </row>
    <row r="6398" spans="3:3" x14ac:dyDescent="0.3">
      <c r="C6398" s="177" t="str">
        <f>IFERROR(VLOOKUP(E6398,Data!T:U,2,FALSE),"")</f>
        <v/>
      </c>
    </row>
    <row r="6399" spans="3:3" x14ac:dyDescent="0.3">
      <c r="C6399" s="177" t="str">
        <f>IFERROR(VLOOKUP(E6399,Data!T:U,2,FALSE),"")</f>
        <v/>
      </c>
    </row>
    <row r="6400" spans="3:3" x14ac:dyDescent="0.3">
      <c r="C6400" s="177" t="str">
        <f>IFERROR(VLOOKUP(E6400,Data!T:U,2,FALSE),"")</f>
        <v/>
      </c>
    </row>
    <row r="6401" spans="3:3" x14ac:dyDescent="0.3">
      <c r="C6401" s="177" t="str">
        <f>IFERROR(VLOOKUP(E6401,Data!T:U,2,FALSE),"")</f>
        <v/>
      </c>
    </row>
    <row r="6402" spans="3:3" x14ac:dyDescent="0.3">
      <c r="C6402" s="177" t="str">
        <f>IFERROR(VLOOKUP(E6402,Data!T:U,2,FALSE),"")</f>
        <v/>
      </c>
    </row>
    <row r="6403" spans="3:3" x14ac:dyDescent="0.3">
      <c r="C6403" s="177" t="str">
        <f>IFERROR(VLOOKUP(E6403,Data!T:U,2,FALSE),"")</f>
        <v/>
      </c>
    </row>
    <row r="6404" spans="3:3" x14ac:dyDescent="0.3">
      <c r="C6404" s="177" t="str">
        <f>IFERROR(VLOOKUP(E6404,Data!T:U,2,FALSE),"")</f>
        <v/>
      </c>
    </row>
    <row r="6405" spans="3:3" x14ac:dyDescent="0.3">
      <c r="C6405" s="177" t="str">
        <f>IFERROR(VLOOKUP(E6405,Data!T:U,2,FALSE),"")</f>
        <v/>
      </c>
    </row>
    <row r="6406" spans="3:3" x14ac:dyDescent="0.3">
      <c r="C6406" s="177" t="str">
        <f>IFERROR(VLOOKUP(E6406,Data!T:U,2,FALSE),"")</f>
        <v/>
      </c>
    </row>
    <row r="6407" spans="3:3" x14ac:dyDescent="0.3">
      <c r="C6407" s="177" t="str">
        <f>IFERROR(VLOOKUP(E6407,Data!T:U,2,FALSE),"")</f>
        <v/>
      </c>
    </row>
    <row r="6408" spans="3:3" x14ac:dyDescent="0.3">
      <c r="C6408" s="177" t="str">
        <f>IFERROR(VLOOKUP(E6408,Data!T:U,2,FALSE),"")</f>
        <v/>
      </c>
    </row>
    <row r="6409" spans="3:3" x14ac:dyDescent="0.3">
      <c r="C6409" s="177" t="str">
        <f>IFERROR(VLOOKUP(E6409,Data!T:U,2,FALSE),"")</f>
        <v/>
      </c>
    </row>
    <row r="6410" spans="3:3" x14ac:dyDescent="0.3">
      <c r="C6410" s="177" t="str">
        <f>IFERROR(VLOOKUP(E6410,Data!T:U,2,FALSE),"")</f>
        <v/>
      </c>
    </row>
    <row r="6411" spans="3:3" x14ac:dyDescent="0.3">
      <c r="C6411" s="177" t="str">
        <f>IFERROR(VLOOKUP(E6411,Data!T:U,2,FALSE),"")</f>
        <v/>
      </c>
    </row>
    <row r="6412" spans="3:3" x14ac:dyDescent="0.3">
      <c r="C6412" s="177" t="str">
        <f>IFERROR(VLOOKUP(E6412,Data!T:U,2,FALSE),"")</f>
        <v/>
      </c>
    </row>
    <row r="6413" spans="3:3" x14ac:dyDescent="0.3">
      <c r="C6413" s="177" t="str">
        <f>IFERROR(VLOOKUP(E6413,Data!T:U,2,FALSE),"")</f>
        <v/>
      </c>
    </row>
    <row r="6414" spans="3:3" x14ac:dyDescent="0.3">
      <c r="C6414" s="177" t="str">
        <f>IFERROR(VLOOKUP(E6414,Data!T:U,2,FALSE),"")</f>
        <v/>
      </c>
    </row>
    <row r="6415" spans="3:3" x14ac:dyDescent="0.3">
      <c r="C6415" s="177" t="str">
        <f>IFERROR(VLOOKUP(E6415,Data!T:U,2,FALSE),"")</f>
        <v/>
      </c>
    </row>
    <row r="6416" spans="3:3" x14ac:dyDescent="0.3">
      <c r="C6416" s="177" t="str">
        <f>IFERROR(VLOOKUP(E6416,Data!T:U,2,FALSE),"")</f>
        <v/>
      </c>
    </row>
    <row r="6417" spans="3:3" x14ac:dyDescent="0.3">
      <c r="C6417" s="177" t="str">
        <f>IFERROR(VLOOKUP(E6417,Data!T:U,2,FALSE),"")</f>
        <v/>
      </c>
    </row>
    <row r="6418" spans="3:3" x14ac:dyDescent="0.3">
      <c r="C6418" s="177" t="str">
        <f>IFERROR(VLOOKUP(E6418,Data!T:U,2,FALSE),"")</f>
        <v/>
      </c>
    </row>
    <row r="6419" spans="3:3" x14ac:dyDescent="0.3">
      <c r="C6419" s="177" t="str">
        <f>IFERROR(VLOOKUP(E6419,Data!T:U,2,FALSE),"")</f>
        <v/>
      </c>
    </row>
    <row r="6420" spans="3:3" x14ac:dyDescent="0.3">
      <c r="C6420" s="177" t="str">
        <f>IFERROR(VLOOKUP(E6420,Data!T:U,2,FALSE),"")</f>
        <v/>
      </c>
    </row>
    <row r="6421" spans="3:3" x14ac:dyDescent="0.3">
      <c r="C6421" s="177" t="str">
        <f>IFERROR(VLOOKUP(E6421,Data!T:U,2,FALSE),"")</f>
        <v/>
      </c>
    </row>
    <row r="6422" spans="3:3" x14ac:dyDescent="0.3">
      <c r="C6422" s="177" t="str">
        <f>IFERROR(VLOOKUP(E6422,Data!T:U,2,FALSE),"")</f>
        <v/>
      </c>
    </row>
    <row r="6423" spans="3:3" x14ac:dyDescent="0.3">
      <c r="C6423" s="177" t="str">
        <f>IFERROR(VLOOKUP(E6423,Data!T:U,2,FALSE),"")</f>
        <v/>
      </c>
    </row>
    <row r="6424" spans="3:3" x14ac:dyDescent="0.3">
      <c r="C6424" s="177" t="str">
        <f>IFERROR(VLOOKUP(E6424,Data!T:U,2,FALSE),"")</f>
        <v/>
      </c>
    </row>
    <row r="6425" spans="3:3" x14ac:dyDescent="0.3">
      <c r="C6425" s="177" t="str">
        <f>IFERROR(VLOOKUP(E6425,Data!T:U,2,FALSE),"")</f>
        <v/>
      </c>
    </row>
    <row r="6426" spans="3:3" x14ac:dyDescent="0.3">
      <c r="C6426" s="177" t="str">
        <f>IFERROR(VLOOKUP(E6426,Data!T:U,2,FALSE),"")</f>
        <v/>
      </c>
    </row>
    <row r="6427" spans="3:3" x14ac:dyDescent="0.3">
      <c r="C6427" s="177" t="str">
        <f>IFERROR(VLOOKUP(E6427,Data!T:U,2,FALSE),"")</f>
        <v/>
      </c>
    </row>
    <row r="6428" spans="3:3" x14ac:dyDescent="0.3">
      <c r="C6428" s="177" t="str">
        <f>IFERROR(VLOOKUP(E6428,Data!T:U,2,FALSE),"")</f>
        <v/>
      </c>
    </row>
    <row r="6429" spans="3:3" x14ac:dyDescent="0.3">
      <c r="C6429" s="177" t="str">
        <f>IFERROR(VLOOKUP(E6429,Data!T:U,2,FALSE),"")</f>
        <v/>
      </c>
    </row>
    <row r="6430" spans="3:3" x14ac:dyDescent="0.3">
      <c r="C6430" s="177" t="str">
        <f>IFERROR(VLOOKUP(E6430,Data!T:U,2,FALSE),"")</f>
        <v/>
      </c>
    </row>
    <row r="6431" spans="3:3" x14ac:dyDescent="0.3">
      <c r="C6431" s="177" t="str">
        <f>IFERROR(VLOOKUP(E6431,Data!T:U,2,FALSE),"")</f>
        <v/>
      </c>
    </row>
    <row r="6432" spans="3:3" x14ac:dyDescent="0.3">
      <c r="C6432" s="177" t="str">
        <f>IFERROR(VLOOKUP(E6432,Data!T:U,2,FALSE),"")</f>
        <v/>
      </c>
    </row>
    <row r="6433" spans="3:3" x14ac:dyDescent="0.3">
      <c r="C6433" s="177" t="str">
        <f>IFERROR(VLOOKUP(E6433,Data!T:U,2,FALSE),"")</f>
        <v/>
      </c>
    </row>
    <row r="6434" spans="3:3" x14ac:dyDescent="0.3">
      <c r="C6434" s="177" t="str">
        <f>IFERROR(VLOOKUP(E6434,Data!T:U,2,FALSE),"")</f>
        <v/>
      </c>
    </row>
    <row r="6435" spans="3:3" x14ac:dyDescent="0.3">
      <c r="C6435" s="177" t="str">
        <f>IFERROR(VLOOKUP(E6435,Data!T:U,2,FALSE),"")</f>
        <v/>
      </c>
    </row>
    <row r="6436" spans="3:3" x14ac:dyDescent="0.3">
      <c r="C6436" s="177" t="str">
        <f>IFERROR(VLOOKUP(E6436,Data!T:U,2,FALSE),"")</f>
        <v/>
      </c>
    </row>
    <row r="6437" spans="3:3" x14ac:dyDescent="0.3">
      <c r="C6437" s="177" t="str">
        <f>IFERROR(VLOOKUP(E6437,Data!T:U,2,FALSE),"")</f>
        <v/>
      </c>
    </row>
    <row r="6438" spans="3:3" x14ac:dyDescent="0.3">
      <c r="C6438" s="177" t="str">
        <f>IFERROR(VLOOKUP(E6438,Data!T:U,2,FALSE),"")</f>
        <v/>
      </c>
    </row>
    <row r="6439" spans="3:3" x14ac:dyDescent="0.3">
      <c r="C6439" s="177" t="str">
        <f>IFERROR(VLOOKUP(E6439,Data!T:U,2,FALSE),"")</f>
        <v/>
      </c>
    </row>
    <row r="6440" spans="3:3" x14ac:dyDescent="0.3">
      <c r="C6440" s="177" t="str">
        <f>IFERROR(VLOOKUP(E6440,Data!T:U,2,FALSE),"")</f>
        <v/>
      </c>
    </row>
    <row r="6441" spans="3:3" x14ac:dyDescent="0.3">
      <c r="C6441" s="177" t="str">
        <f>IFERROR(VLOOKUP(E6441,Data!T:U,2,FALSE),"")</f>
        <v/>
      </c>
    </row>
    <row r="6442" spans="3:3" x14ac:dyDescent="0.3">
      <c r="C6442" s="177" t="str">
        <f>IFERROR(VLOOKUP(E6442,Data!T:U,2,FALSE),"")</f>
        <v/>
      </c>
    </row>
    <row r="6443" spans="3:3" x14ac:dyDescent="0.3">
      <c r="C6443" s="177" t="str">
        <f>IFERROR(VLOOKUP(E6443,Data!T:U,2,FALSE),"")</f>
        <v/>
      </c>
    </row>
    <row r="6444" spans="3:3" x14ac:dyDescent="0.3">
      <c r="C6444" s="177" t="str">
        <f>IFERROR(VLOOKUP(E6444,Data!T:U,2,FALSE),"")</f>
        <v/>
      </c>
    </row>
    <row r="6445" spans="3:3" x14ac:dyDescent="0.3">
      <c r="C6445" s="177" t="str">
        <f>IFERROR(VLOOKUP(E6445,Data!T:U,2,FALSE),"")</f>
        <v/>
      </c>
    </row>
    <row r="6446" spans="3:3" x14ac:dyDescent="0.3">
      <c r="C6446" s="177" t="str">
        <f>IFERROR(VLOOKUP(E6446,Data!T:U,2,FALSE),"")</f>
        <v/>
      </c>
    </row>
    <row r="6447" spans="3:3" x14ac:dyDescent="0.3">
      <c r="C6447" s="177" t="str">
        <f>IFERROR(VLOOKUP(E6447,Data!T:U,2,FALSE),"")</f>
        <v/>
      </c>
    </row>
    <row r="6448" spans="3:3" x14ac:dyDescent="0.3">
      <c r="C6448" s="177" t="str">
        <f>IFERROR(VLOOKUP(E6448,Data!T:U,2,FALSE),"")</f>
        <v/>
      </c>
    </row>
    <row r="6449" spans="3:3" x14ac:dyDescent="0.3">
      <c r="C6449" s="177" t="str">
        <f>IFERROR(VLOOKUP(E6449,Data!T:U,2,FALSE),"")</f>
        <v/>
      </c>
    </row>
    <row r="6450" spans="3:3" x14ac:dyDescent="0.3">
      <c r="C6450" s="177" t="str">
        <f>IFERROR(VLOOKUP(E6450,Data!T:U,2,FALSE),"")</f>
        <v/>
      </c>
    </row>
    <row r="6451" spans="3:3" x14ac:dyDescent="0.3">
      <c r="C6451" s="177" t="str">
        <f>IFERROR(VLOOKUP(E6451,Data!T:U,2,FALSE),"")</f>
        <v/>
      </c>
    </row>
    <row r="6452" spans="3:3" x14ac:dyDescent="0.3">
      <c r="C6452" s="177" t="str">
        <f>IFERROR(VLOOKUP(E6452,Data!T:U,2,FALSE),"")</f>
        <v/>
      </c>
    </row>
    <row r="6453" spans="3:3" x14ac:dyDescent="0.3">
      <c r="C6453" s="177" t="str">
        <f>IFERROR(VLOOKUP(E6453,Data!T:U,2,FALSE),"")</f>
        <v/>
      </c>
    </row>
    <row r="6454" spans="3:3" x14ac:dyDescent="0.3">
      <c r="C6454" s="177" t="str">
        <f>IFERROR(VLOOKUP(E6454,Data!T:U,2,FALSE),"")</f>
        <v/>
      </c>
    </row>
    <row r="6455" spans="3:3" x14ac:dyDescent="0.3">
      <c r="C6455" s="177" t="str">
        <f>IFERROR(VLOOKUP(E6455,Data!T:U,2,FALSE),"")</f>
        <v/>
      </c>
    </row>
    <row r="6456" spans="3:3" x14ac:dyDescent="0.3">
      <c r="C6456" s="177" t="str">
        <f>IFERROR(VLOOKUP(E6456,Data!T:U,2,FALSE),"")</f>
        <v/>
      </c>
    </row>
    <row r="6457" spans="3:3" x14ac:dyDescent="0.3">
      <c r="C6457" s="177" t="str">
        <f>IFERROR(VLOOKUP(E6457,Data!T:U,2,FALSE),"")</f>
        <v/>
      </c>
    </row>
    <row r="6458" spans="3:3" x14ac:dyDescent="0.3">
      <c r="C6458" s="177" t="str">
        <f>IFERROR(VLOOKUP(E6458,Data!T:U,2,FALSE),"")</f>
        <v/>
      </c>
    </row>
    <row r="6459" spans="3:3" x14ac:dyDescent="0.3">
      <c r="C6459" s="177" t="str">
        <f>IFERROR(VLOOKUP(E6459,Data!T:U,2,FALSE),"")</f>
        <v/>
      </c>
    </row>
    <row r="6460" spans="3:3" x14ac:dyDescent="0.3">
      <c r="C6460" s="177" t="str">
        <f>IFERROR(VLOOKUP(E6460,Data!T:U,2,FALSE),"")</f>
        <v/>
      </c>
    </row>
    <row r="6461" spans="3:3" x14ac:dyDescent="0.3">
      <c r="C6461" s="177" t="str">
        <f>IFERROR(VLOOKUP(E6461,Data!T:U,2,FALSE),"")</f>
        <v/>
      </c>
    </row>
    <row r="6462" spans="3:3" x14ac:dyDescent="0.3">
      <c r="C6462" s="177" t="str">
        <f>IFERROR(VLOOKUP(E6462,Data!T:U,2,FALSE),"")</f>
        <v/>
      </c>
    </row>
    <row r="6463" spans="3:3" x14ac:dyDescent="0.3">
      <c r="C6463" s="177" t="str">
        <f>IFERROR(VLOOKUP(E6463,Data!T:U,2,FALSE),"")</f>
        <v/>
      </c>
    </row>
    <row r="6464" spans="3:3" x14ac:dyDescent="0.3">
      <c r="C6464" s="177" t="str">
        <f>IFERROR(VLOOKUP(E6464,Data!T:U,2,FALSE),"")</f>
        <v/>
      </c>
    </row>
    <row r="6465" spans="3:3" x14ac:dyDescent="0.3">
      <c r="C6465" s="177" t="str">
        <f>IFERROR(VLOOKUP(E6465,Data!T:U,2,FALSE),"")</f>
        <v/>
      </c>
    </row>
    <row r="6466" spans="3:3" x14ac:dyDescent="0.3">
      <c r="C6466" s="177" t="str">
        <f>IFERROR(VLOOKUP(E6466,Data!T:U,2,FALSE),"")</f>
        <v/>
      </c>
    </row>
    <row r="6467" spans="3:3" x14ac:dyDescent="0.3">
      <c r="C6467" s="177" t="str">
        <f>IFERROR(VLOOKUP(E6467,Data!T:U,2,FALSE),"")</f>
        <v/>
      </c>
    </row>
    <row r="6468" spans="3:3" x14ac:dyDescent="0.3">
      <c r="C6468" s="177" t="str">
        <f>IFERROR(VLOOKUP(E6468,Data!T:U,2,FALSE),"")</f>
        <v/>
      </c>
    </row>
    <row r="6469" spans="3:3" x14ac:dyDescent="0.3">
      <c r="C6469" s="177" t="str">
        <f>IFERROR(VLOOKUP(E6469,Data!T:U,2,FALSE),"")</f>
        <v/>
      </c>
    </row>
    <row r="6470" spans="3:3" x14ac:dyDescent="0.3">
      <c r="C6470" s="177" t="str">
        <f>IFERROR(VLOOKUP(E6470,Data!T:U,2,FALSE),"")</f>
        <v/>
      </c>
    </row>
    <row r="6471" spans="3:3" x14ac:dyDescent="0.3">
      <c r="C6471" s="177" t="str">
        <f>IFERROR(VLOOKUP(E6471,Data!T:U,2,FALSE),"")</f>
        <v/>
      </c>
    </row>
    <row r="6472" spans="3:3" x14ac:dyDescent="0.3">
      <c r="C6472" s="177" t="str">
        <f>IFERROR(VLOOKUP(E6472,Data!T:U,2,FALSE),"")</f>
        <v/>
      </c>
    </row>
    <row r="6473" spans="3:3" x14ac:dyDescent="0.3">
      <c r="C6473" s="177" t="str">
        <f>IFERROR(VLOOKUP(E6473,Data!T:U,2,FALSE),"")</f>
        <v/>
      </c>
    </row>
    <row r="6474" spans="3:3" x14ac:dyDescent="0.3">
      <c r="C6474" s="177" t="str">
        <f>IFERROR(VLOOKUP(E6474,Data!T:U,2,FALSE),"")</f>
        <v/>
      </c>
    </row>
    <row r="6475" spans="3:3" x14ac:dyDescent="0.3">
      <c r="C6475" s="177" t="str">
        <f>IFERROR(VLOOKUP(E6475,Data!T:U,2,FALSE),"")</f>
        <v/>
      </c>
    </row>
    <row r="6476" spans="3:3" x14ac:dyDescent="0.3">
      <c r="C6476" s="177" t="str">
        <f>IFERROR(VLOOKUP(E6476,Data!T:U,2,FALSE),"")</f>
        <v/>
      </c>
    </row>
    <row r="6477" spans="3:3" x14ac:dyDescent="0.3">
      <c r="C6477" s="177" t="str">
        <f>IFERROR(VLOOKUP(E6477,Data!T:U,2,FALSE),"")</f>
        <v/>
      </c>
    </row>
    <row r="6478" spans="3:3" x14ac:dyDescent="0.3">
      <c r="C6478" s="177" t="str">
        <f>IFERROR(VLOOKUP(E6478,Data!T:U,2,FALSE),"")</f>
        <v/>
      </c>
    </row>
    <row r="6479" spans="3:3" x14ac:dyDescent="0.3">
      <c r="C6479" s="177" t="str">
        <f>IFERROR(VLOOKUP(E6479,Data!T:U,2,FALSE),"")</f>
        <v/>
      </c>
    </row>
    <row r="6480" spans="3:3" x14ac:dyDescent="0.3">
      <c r="C6480" s="177" t="str">
        <f>IFERROR(VLOOKUP(E6480,Data!T:U,2,FALSE),"")</f>
        <v/>
      </c>
    </row>
    <row r="6481" spans="3:3" x14ac:dyDescent="0.3">
      <c r="C6481" s="177" t="str">
        <f>IFERROR(VLOOKUP(E6481,Data!T:U,2,FALSE),"")</f>
        <v/>
      </c>
    </row>
    <row r="6482" spans="3:3" x14ac:dyDescent="0.3">
      <c r="C6482" s="177" t="str">
        <f>IFERROR(VLOOKUP(E6482,Data!T:U,2,FALSE),"")</f>
        <v/>
      </c>
    </row>
    <row r="6483" spans="3:3" x14ac:dyDescent="0.3">
      <c r="C6483" s="177" t="str">
        <f>IFERROR(VLOOKUP(E6483,Data!T:U,2,FALSE),"")</f>
        <v/>
      </c>
    </row>
    <row r="6484" spans="3:3" x14ac:dyDescent="0.3">
      <c r="C6484" s="177" t="str">
        <f>IFERROR(VLOOKUP(E6484,Data!T:U,2,FALSE),"")</f>
        <v/>
      </c>
    </row>
    <row r="6485" spans="3:3" x14ac:dyDescent="0.3">
      <c r="C6485" s="177" t="str">
        <f>IFERROR(VLOOKUP(E6485,Data!T:U,2,FALSE),"")</f>
        <v/>
      </c>
    </row>
    <row r="6486" spans="3:3" x14ac:dyDescent="0.3">
      <c r="C6486" s="177" t="str">
        <f>IFERROR(VLOOKUP(E6486,Data!T:U,2,FALSE),"")</f>
        <v/>
      </c>
    </row>
    <row r="6487" spans="3:3" x14ac:dyDescent="0.3">
      <c r="C6487" s="177" t="str">
        <f>IFERROR(VLOOKUP(E6487,Data!T:U,2,FALSE),"")</f>
        <v/>
      </c>
    </row>
    <row r="6488" spans="3:3" x14ac:dyDescent="0.3">
      <c r="C6488" s="177" t="str">
        <f>IFERROR(VLOOKUP(E6488,Data!T:U,2,FALSE),"")</f>
        <v/>
      </c>
    </row>
    <row r="6489" spans="3:3" x14ac:dyDescent="0.3">
      <c r="C6489" s="177" t="str">
        <f>IFERROR(VLOOKUP(E6489,Data!T:U,2,FALSE),"")</f>
        <v/>
      </c>
    </row>
    <row r="6490" spans="3:3" x14ac:dyDescent="0.3">
      <c r="C6490" s="177" t="str">
        <f>IFERROR(VLOOKUP(E6490,Data!T:U,2,FALSE),"")</f>
        <v/>
      </c>
    </row>
    <row r="6491" spans="3:3" x14ac:dyDescent="0.3">
      <c r="C6491" s="177" t="str">
        <f>IFERROR(VLOOKUP(E6491,Data!T:U,2,FALSE),"")</f>
        <v/>
      </c>
    </row>
    <row r="6492" spans="3:3" x14ac:dyDescent="0.3">
      <c r="C6492" s="177" t="str">
        <f>IFERROR(VLOOKUP(E6492,Data!T:U,2,FALSE),"")</f>
        <v/>
      </c>
    </row>
    <row r="6493" spans="3:3" x14ac:dyDescent="0.3">
      <c r="C6493" s="177" t="str">
        <f>IFERROR(VLOOKUP(E6493,Data!T:U,2,FALSE),"")</f>
        <v/>
      </c>
    </row>
    <row r="6494" spans="3:3" x14ac:dyDescent="0.3">
      <c r="C6494" s="177" t="str">
        <f>IFERROR(VLOOKUP(E6494,Data!T:U,2,FALSE),"")</f>
        <v/>
      </c>
    </row>
    <row r="6495" spans="3:3" x14ac:dyDescent="0.3">
      <c r="C6495" s="177" t="str">
        <f>IFERROR(VLOOKUP(E6495,Data!T:U,2,FALSE),"")</f>
        <v/>
      </c>
    </row>
    <row r="6496" spans="3:3" x14ac:dyDescent="0.3">
      <c r="C6496" s="177" t="str">
        <f>IFERROR(VLOOKUP(E6496,Data!T:U,2,FALSE),"")</f>
        <v/>
      </c>
    </row>
    <row r="6497" spans="3:3" x14ac:dyDescent="0.3">
      <c r="C6497" s="177" t="str">
        <f>IFERROR(VLOOKUP(E6497,Data!T:U,2,FALSE),"")</f>
        <v/>
      </c>
    </row>
    <row r="6498" spans="3:3" x14ac:dyDescent="0.3">
      <c r="C6498" s="177" t="str">
        <f>IFERROR(VLOOKUP(E6498,Data!T:U,2,FALSE),"")</f>
        <v/>
      </c>
    </row>
    <row r="6499" spans="3:3" x14ac:dyDescent="0.3">
      <c r="C6499" s="177" t="str">
        <f>IFERROR(VLOOKUP(E6499,Data!T:U,2,FALSE),"")</f>
        <v/>
      </c>
    </row>
    <row r="6500" spans="3:3" x14ac:dyDescent="0.3">
      <c r="C6500" s="177" t="str">
        <f>IFERROR(VLOOKUP(E6500,Data!T:U,2,FALSE),"")</f>
        <v/>
      </c>
    </row>
    <row r="6501" spans="3:3" x14ac:dyDescent="0.3">
      <c r="C6501" s="177" t="str">
        <f>IFERROR(VLOOKUP(E6501,Data!T:U,2,FALSE),"")</f>
        <v/>
      </c>
    </row>
    <row r="6502" spans="3:3" x14ac:dyDescent="0.3">
      <c r="C6502" s="177" t="str">
        <f>IFERROR(VLOOKUP(E6502,Data!T:U,2,FALSE),"")</f>
        <v/>
      </c>
    </row>
    <row r="6503" spans="3:3" x14ac:dyDescent="0.3">
      <c r="C6503" s="177" t="str">
        <f>IFERROR(VLOOKUP(E6503,Data!T:U,2,FALSE),"")</f>
        <v/>
      </c>
    </row>
    <row r="6504" spans="3:3" x14ac:dyDescent="0.3">
      <c r="C6504" s="177" t="str">
        <f>IFERROR(VLOOKUP(E6504,Data!T:U,2,FALSE),"")</f>
        <v/>
      </c>
    </row>
    <row r="6505" spans="3:3" x14ac:dyDescent="0.3">
      <c r="C6505" s="177" t="str">
        <f>IFERROR(VLOOKUP(E6505,Data!T:U,2,FALSE),"")</f>
        <v/>
      </c>
    </row>
    <row r="6506" spans="3:3" x14ac:dyDescent="0.3">
      <c r="C6506" s="177" t="str">
        <f>IFERROR(VLOOKUP(E6506,Data!T:U,2,FALSE),"")</f>
        <v/>
      </c>
    </row>
    <row r="6507" spans="3:3" x14ac:dyDescent="0.3">
      <c r="C6507" s="177" t="str">
        <f>IFERROR(VLOOKUP(E6507,Data!T:U,2,FALSE),"")</f>
        <v/>
      </c>
    </row>
    <row r="6508" spans="3:3" x14ac:dyDescent="0.3">
      <c r="C6508" s="177" t="str">
        <f>IFERROR(VLOOKUP(E6508,Data!T:U,2,FALSE),"")</f>
        <v/>
      </c>
    </row>
    <row r="6509" spans="3:3" x14ac:dyDescent="0.3">
      <c r="C6509" s="177" t="str">
        <f>IFERROR(VLOOKUP(E6509,Data!T:U,2,FALSE),"")</f>
        <v/>
      </c>
    </row>
    <row r="6510" spans="3:3" x14ac:dyDescent="0.3">
      <c r="C6510" s="177" t="str">
        <f>IFERROR(VLOOKUP(E6510,Data!T:U,2,FALSE),"")</f>
        <v/>
      </c>
    </row>
    <row r="6511" spans="3:3" x14ac:dyDescent="0.3">
      <c r="C6511" s="177" t="str">
        <f>IFERROR(VLOOKUP(E6511,Data!T:U,2,FALSE),"")</f>
        <v/>
      </c>
    </row>
    <row r="6512" spans="3:3" x14ac:dyDescent="0.3">
      <c r="C6512" s="177" t="str">
        <f>IFERROR(VLOOKUP(E6512,Data!T:U,2,FALSE),"")</f>
        <v/>
      </c>
    </row>
    <row r="6513" spans="3:3" x14ac:dyDescent="0.3">
      <c r="C6513" s="177" t="str">
        <f>IFERROR(VLOOKUP(E6513,Data!T:U,2,FALSE),"")</f>
        <v/>
      </c>
    </row>
    <row r="6514" spans="3:3" x14ac:dyDescent="0.3">
      <c r="C6514" s="177" t="str">
        <f>IFERROR(VLOOKUP(E6514,Data!T:U,2,FALSE),"")</f>
        <v/>
      </c>
    </row>
    <row r="6515" spans="3:3" x14ac:dyDescent="0.3">
      <c r="C6515" s="177" t="str">
        <f>IFERROR(VLOOKUP(E6515,Data!T:U,2,FALSE),"")</f>
        <v/>
      </c>
    </row>
    <row r="6516" spans="3:3" x14ac:dyDescent="0.3">
      <c r="C6516" s="177" t="str">
        <f>IFERROR(VLOOKUP(E6516,Data!T:U,2,FALSE),"")</f>
        <v/>
      </c>
    </row>
    <row r="6517" spans="3:3" x14ac:dyDescent="0.3">
      <c r="C6517" s="177" t="str">
        <f>IFERROR(VLOOKUP(E6517,Data!T:U,2,FALSE),"")</f>
        <v/>
      </c>
    </row>
    <row r="6518" spans="3:3" x14ac:dyDescent="0.3">
      <c r="C6518" s="177" t="str">
        <f>IFERROR(VLOOKUP(E6518,Data!T:U,2,FALSE),"")</f>
        <v/>
      </c>
    </row>
    <row r="6519" spans="3:3" x14ac:dyDescent="0.3">
      <c r="C6519" s="177" t="str">
        <f>IFERROR(VLOOKUP(E6519,Data!T:U,2,FALSE),"")</f>
        <v/>
      </c>
    </row>
    <row r="6520" spans="3:3" x14ac:dyDescent="0.3">
      <c r="C6520" s="177" t="str">
        <f>IFERROR(VLOOKUP(E6520,Data!T:U,2,FALSE),"")</f>
        <v/>
      </c>
    </row>
    <row r="6521" spans="3:3" x14ac:dyDescent="0.3">
      <c r="C6521" s="177" t="str">
        <f>IFERROR(VLOOKUP(E6521,Data!T:U,2,FALSE),"")</f>
        <v/>
      </c>
    </row>
    <row r="6522" spans="3:3" x14ac:dyDescent="0.3">
      <c r="C6522" s="177" t="str">
        <f>IFERROR(VLOOKUP(E6522,Data!T:U,2,FALSE),"")</f>
        <v/>
      </c>
    </row>
    <row r="6523" spans="3:3" x14ac:dyDescent="0.3">
      <c r="C6523" s="177" t="str">
        <f>IFERROR(VLOOKUP(E6523,Data!T:U,2,FALSE),"")</f>
        <v/>
      </c>
    </row>
    <row r="6524" spans="3:3" x14ac:dyDescent="0.3">
      <c r="C6524" s="177" t="str">
        <f>IFERROR(VLOOKUP(E6524,Data!T:U,2,FALSE),"")</f>
        <v/>
      </c>
    </row>
    <row r="6525" spans="3:3" x14ac:dyDescent="0.3">
      <c r="C6525" s="177" t="str">
        <f>IFERROR(VLOOKUP(E6525,Data!T:U,2,FALSE),"")</f>
        <v/>
      </c>
    </row>
    <row r="6526" spans="3:3" x14ac:dyDescent="0.3">
      <c r="C6526" s="177" t="str">
        <f>IFERROR(VLOOKUP(E6526,Data!T:U,2,FALSE),"")</f>
        <v/>
      </c>
    </row>
    <row r="6527" spans="3:3" x14ac:dyDescent="0.3">
      <c r="C6527" s="177" t="str">
        <f>IFERROR(VLOOKUP(E6527,Data!T:U,2,FALSE),"")</f>
        <v/>
      </c>
    </row>
    <row r="6528" spans="3:3" x14ac:dyDescent="0.3">
      <c r="C6528" s="177" t="str">
        <f>IFERROR(VLOOKUP(E6528,Data!T:U,2,FALSE),"")</f>
        <v/>
      </c>
    </row>
    <row r="6529" spans="3:3" x14ac:dyDescent="0.3">
      <c r="C6529" s="177" t="str">
        <f>IFERROR(VLOOKUP(E6529,Data!T:U,2,FALSE),"")</f>
        <v/>
      </c>
    </row>
    <row r="6530" spans="3:3" x14ac:dyDescent="0.3">
      <c r="C6530" s="177" t="str">
        <f>IFERROR(VLOOKUP(E6530,Data!T:U,2,FALSE),"")</f>
        <v/>
      </c>
    </row>
    <row r="6531" spans="3:3" x14ac:dyDescent="0.3">
      <c r="C6531" s="177" t="str">
        <f>IFERROR(VLOOKUP(E6531,Data!T:U,2,FALSE),"")</f>
        <v/>
      </c>
    </row>
    <row r="6532" spans="3:3" x14ac:dyDescent="0.3">
      <c r="C6532" s="177" t="str">
        <f>IFERROR(VLOOKUP(E6532,Data!T:U,2,FALSE),"")</f>
        <v/>
      </c>
    </row>
    <row r="6533" spans="3:3" x14ac:dyDescent="0.3">
      <c r="C6533" s="177" t="str">
        <f>IFERROR(VLOOKUP(E6533,Data!T:U,2,FALSE),"")</f>
        <v/>
      </c>
    </row>
    <row r="6534" spans="3:3" x14ac:dyDescent="0.3">
      <c r="C6534" s="177" t="str">
        <f>IFERROR(VLOOKUP(E6534,Data!T:U,2,FALSE),"")</f>
        <v/>
      </c>
    </row>
    <row r="6535" spans="3:3" x14ac:dyDescent="0.3">
      <c r="C6535" s="177" t="str">
        <f>IFERROR(VLOOKUP(E6535,Data!T:U,2,FALSE),"")</f>
        <v/>
      </c>
    </row>
    <row r="6536" spans="3:3" x14ac:dyDescent="0.3">
      <c r="C6536" s="177" t="str">
        <f>IFERROR(VLOOKUP(E6536,Data!T:U,2,FALSE),"")</f>
        <v/>
      </c>
    </row>
    <row r="6537" spans="3:3" x14ac:dyDescent="0.3">
      <c r="C6537" s="177" t="str">
        <f>IFERROR(VLOOKUP(E6537,Data!T:U,2,FALSE),"")</f>
        <v/>
      </c>
    </row>
    <row r="6538" spans="3:3" x14ac:dyDescent="0.3">
      <c r="C6538" s="177" t="str">
        <f>IFERROR(VLOOKUP(E6538,Data!T:U,2,FALSE),"")</f>
        <v/>
      </c>
    </row>
    <row r="6539" spans="3:3" x14ac:dyDescent="0.3">
      <c r="C6539" s="177" t="str">
        <f>IFERROR(VLOOKUP(E6539,Data!T:U,2,FALSE),"")</f>
        <v/>
      </c>
    </row>
    <row r="6540" spans="3:3" x14ac:dyDescent="0.3">
      <c r="C6540" s="177" t="str">
        <f>IFERROR(VLOOKUP(E6540,Data!T:U,2,FALSE),"")</f>
        <v/>
      </c>
    </row>
    <row r="6541" spans="3:3" x14ac:dyDescent="0.3">
      <c r="C6541" s="177" t="str">
        <f>IFERROR(VLOOKUP(E6541,Data!T:U,2,FALSE),"")</f>
        <v/>
      </c>
    </row>
    <row r="6542" spans="3:3" x14ac:dyDescent="0.3">
      <c r="C6542" s="177" t="str">
        <f>IFERROR(VLOOKUP(E6542,Data!T:U,2,FALSE),"")</f>
        <v/>
      </c>
    </row>
    <row r="6543" spans="3:3" x14ac:dyDescent="0.3">
      <c r="C6543" s="177" t="str">
        <f>IFERROR(VLOOKUP(E6543,Data!T:U,2,FALSE),"")</f>
        <v/>
      </c>
    </row>
    <row r="6544" spans="3:3" x14ac:dyDescent="0.3">
      <c r="C6544" s="177" t="str">
        <f>IFERROR(VLOOKUP(E6544,Data!T:U,2,FALSE),"")</f>
        <v/>
      </c>
    </row>
    <row r="6545" spans="3:3" x14ac:dyDescent="0.3">
      <c r="C6545" s="177" t="str">
        <f>IFERROR(VLOOKUP(E6545,Data!T:U,2,FALSE),"")</f>
        <v/>
      </c>
    </row>
    <row r="6546" spans="3:3" x14ac:dyDescent="0.3">
      <c r="C6546" s="177" t="str">
        <f>IFERROR(VLOOKUP(E6546,Data!T:U,2,FALSE),"")</f>
        <v/>
      </c>
    </row>
    <row r="6547" spans="3:3" x14ac:dyDescent="0.3">
      <c r="C6547" s="177" t="str">
        <f>IFERROR(VLOOKUP(E6547,Data!T:U,2,FALSE),"")</f>
        <v/>
      </c>
    </row>
    <row r="6548" spans="3:3" x14ac:dyDescent="0.3">
      <c r="C6548" s="177" t="str">
        <f>IFERROR(VLOOKUP(E6548,Data!T:U,2,FALSE),"")</f>
        <v/>
      </c>
    </row>
    <row r="6549" spans="3:3" x14ac:dyDescent="0.3">
      <c r="C6549" s="177" t="str">
        <f>IFERROR(VLOOKUP(E6549,Data!T:U,2,FALSE),"")</f>
        <v/>
      </c>
    </row>
    <row r="6550" spans="3:3" x14ac:dyDescent="0.3">
      <c r="C6550" s="177" t="str">
        <f>IFERROR(VLOOKUP(E6550,Data!T:U,2,FALSE),"")</f>
        <v/>
      </c>
    </row>
    <row r="6551" spans="3:3" x14ac:dyDescent="0.3">
      <c r="C6551" s="177" t="str">
        <f>IFERROR(VLOOKUP(E6551,Data!T:U,2,FALSE),"")</f>
        <v/>
      </c>
    </row>
    <row r="6552" spans="3:3" x14ac:dyDescent="0.3">
      <c r="C6552" s="177" t="str">
        <f>IFERROR(VLOOKUP(E6552,Data!T:U,2,FALSE),"")</f>
        <v/>
      </c>
    </row>
    <row r="6553" spans="3:3" x14ac:dyDescent="0.3">
      <c r="C6553" s="177" t="str">
        <f>IFERROR(VLOOKUP(E6553,Data!T:U,2,FALSE),"")</f>
        <v/>
      </c>
    </row>
    <row r="6554" spans="3:3" x14ac:dyDescent="0.3">
      <c r="C6554" s="177" t="str">
        <f>IFERROR(VLOOKUP(E6554,Data!T:U,2,FALSE),"")</f>
        <v/>
      </c>
    </row>
    <row r="6555" spans="3:3" x14ac:dyDescent="0.3">
      <c r="C6555" s="177" t="str">
        <f>IFERROR(VLOOKUP(E6555,Data!T:U,2,FALSE),"")</f>
        <v/>
      </c>
    </row>
    <row r="6556" spans="3:3" x14ac:dyDescent="0.3">
      <c r="C6556" s="177" t="str">
        <f>IFERROR(VLOOKUP(E6556,Data!T:U,2,FALSE),"")</f>
        <v/>
      </c>
    </row>
    <row r="6557" spans="3:3" x14ac:dyDescent="0.3">
      <c r="C6557" s="177" t="str">
        <f>IFERROR(VLOOKUP(E6557,Data!T:U,2,FALSE),"")</f>
        <v/>
      </c>
    </row>
    <row r="6558" spans="3:3" x14ac:dyDescent="0.3">
      <c r="C6558" s="177" t="str">
        <f>IFERROR(VLOOKUP(E6558,Data!T:U,2,FALSE),"")</f>
        <v/>
      </c>
    </row>
    <row r="6559" spans="3:3" x14ac:dyDescent="0.3">
      <c r="C6559" s="177" t="str">
        <f>IFERROR(VLOOKUP(E6559,Data!T:U,2,FALSE),"")</f>
        <v/>
      </c>
    </row>
    <row r="6560" spans="3:3" x14ac:dyDescent="0.3">
      <c r="C6560" s="177" t="str">
        <f>IFERROR(VLOOKUP(E6560,Data!T:U,2,FALSE),"")</f>
        <v/>
      </c>
    </row>
    <row r="6561" spans="3:3" x14ac:dyDescent="0.3">
      <c r="C6561" s="177" t="str">
        <f>IFERROR(VLOOKUP(E6561,Data!T:U,2,FALSE),"")</f>
        <v/>
      </c>
    </row>
    <row r="6562" spans="3:3" x14ac:dyDescent="0.3">
      <c r="C6562" s="177" t="str">
        <f>IFERROR(VLOOKUP(E6562,Data!T:U,2,FALSE),"")</f>
        <v/>
      </c>
    </row>
    <row r="6563" spans="3:3" x14ac:dyDescent="0.3">
      <c r="C6563" s="177" t="str">
        <f>IFERROR(VLOOKUP(E6563,Data!T:U,2,FALSE),"")</f>
        <v/>
      </c>
    </row>
    <row r="6564" spans="3:3" x14ac:dyDescent="0.3">
      <c r="C6564" s="177" t="str">
        <f>IFERROR(VLOOKUP(E6564,Data!T:U,2,FALSE),"")</f>
        <v/>
      </c>
    </row>
    <row r="6565" spans="3:3" x14ac:dyDescent="0.3">
      <c r="C6565" s="177" t="str">
        <f>IFERROR(VLOOKUP(E6565,Data!T:U,2,FALSE),"")</f>
        <v/>
      </c>
    </row>
    <row r="6566" spans="3:3" x14ac:dyDescent="0.3">
      <c r="C6566" s="177" t="str">
        <f>IFERROR(VLOOKUP(E6566,Data!T:U,2,FALSE),"")</f>
        <v/>
      </c>
    </row>
    <row r="6567" spans="3:3" x14ac:dyDescent="0.3">
      <c r="C6567" s="177" t="str">
        <f>IFERROR(VLOOKUP(E6567,Data!T:U,2,FALSE),"")</f>
        <v/>
      </c>
    </row>
    <row r="6568" spans="3:3" x14ac:dyDescent="0.3">
      <c r="C6568" s="177" t="str">
        <f>IFERROR(VLOOKUP(E6568,Data!T:U,2,FALSE),"")</f>
        <v/>
      </c>
    </row>
    <row r="6569" spans="3:3" x14ac:dyDescent="0.3">
      <c r="C6569" s="177" t="str">
        <f>IFERROR(VLOOKUP(E6569,Data!T:U,2,FALSE),"")</f>
        <v/>
      </c>
    </row>
    <row r="6570" spans="3:3" x14ac:dyDescent="0.3">
      <c r="C6570" s="177" t="str">
        <f>IFERROR(VLOOKUP(E6570,Data!T:U,2,FALSE),"")</f>
        <v/>
      </c>
    </row>
    <row r="6571" spans="3:3" x14ac:dyDescent="0.3">
      <c r="C6571" s="177" t="str">
        <f>IFERROR(VLOOKUP(E6571,Data!T:U,2,FALSE),"")</f>
        <v/>
      </c>
    </row>
    <row r="6572" spans="3:3" x14ac:dyDescent="0.3">
      <c r="C6572" s="177" t="str">
        <f>IFERROR(VLOOKUP(E6572,Data!T:U,2,FALSE),"")</f>
        <v/>
      </c>
    </row>
    <row r="6573" spans="3:3" x14ac:dyDescent="0.3">
      <c r="C6573" s="177" t="str">
        <f>IFERROR(VLOOKUP(E6573,Data!T:U,2,FALSE),"")</f>
        <v/>
      </c>
    </row>
    <row r="6574" spans="3:3" x14ac:dyDescent="0.3">
      <c r="C6574" s="177" t="str">
        <f>IFERROR(VLOOKUP(E6574,Data!T:U,2,FALSE),"")</f>
        <v/>
      </c>
    </row>
    <row r="6575" spans="3:3" x14ac:dyDescent="0.3">
      <c r="C6575" s="177" t="str">
        <f>IFERROR(VLOOKUP(E6575,Data!T:U,2,FALSE),"")</f>
        <v/>
      </c>
    </row>
    <row r="6576" spans="3:3" x14ac:dyDescent="0.3">
      <c r="C6576" s="177" t="str">
        <f>IFERROR(VLOOKUP(E6576,Data!T:U,2,FALSE),"")</f>
        <v/>
      </c>
    </row>
    <row r="6577" spans="3:3" x14ac:dyDescent="0.3">
      <c r="C6577" s="177" t="str">
        <f>IFERROR(VLOOKUP(E6577,Data!T:U,2,FALSE),"")</f>
        <v/>
      </c>
    </row>
    <row r="6578" spans="3:3" x14ac:dyDescent="0.3">
      <c r="C6578" s="177" t="str">
        <f>IFERROR(VLOOKUP(E6578,Data!T:U,2,FALSE),"")</f>
        <v/>
      </c>
    </row>
    <row r="6579" spans="3:3" x14ac:dyDescent="0.3">
      <c r="C6579" s="177" t="str">
        <f>IFERROR(VLOOKUP(E6579,Data!T:U,2,FALSE),"")</f>
        <v/>
      </c>
    </row>
    <row r="6580" spans="3:3" x14ac:dyDescent="0.3">
      <c r="C6580" s="177" t="str">
        <f>IFERROR(VLOOKUP(E6580,Data!T:U,2,FALSE),"")</f>
        <v/>
      </c>
    </row>
    <row r="6581" spans="3:3" x14ac:dyDescent="0.3">
      <c r="C6581" s="177" t="str">
        <f>IFERROR(VLOOKUP(E6581,Data!T:U,2,FALSE),"")</f>
        <v/>
      </c>
    </row>
    <row r="6582" spans="3:3" x14ac:dyDescent="0.3">
      <c r="C6582" s="177" t="str">
        <f>IFERROR(VLOOKUP(E6582,Data!T:U,2,FALSE),"")</f>
        <v/>
      </c>
    </row>
    <row r="6583" spans="3:3" x14ac:dyDescent="0.3">
      <c r="C6583" s="177" t="str">
        <f>IFERROR(VLOOKUP(E6583,Data!T:U,2,FALSE),"")</f>
        <v/>
      </c>
    </row>
    <row r="6584" spans="3:3" x14ac:dyDescent="0.3">
      <c r="C6584" s="177" t="str">
        <f>IFERROR(VLOOKUP(E6584,Data!T:U,2,FALSE),"")</f>
        <v/>
      </c>
    </row>
    <row r="6585" spans="3:3" x14ac:dyDescent="0.3">
      <c r="C6585" s="177" t="str">
        <f>IFERROR(VLOOKUP(E6585,Data!T:U,2,FALSE),"")</f>
        <v/>
      </c>
    </row>
    <row r="6586" spans="3:3" x14ac:dyDescent="0.3">
      <c r="C6586" s="177" t="str">
        <f>IFERROR(VLOOKUP(E6586,Data!T:U,2,FALSE),"")</f>
        <v/>
      </c>
    </row>
    <row r="6587" spans="3:3" x14ac:dyDescent="0.3">
      <c r="C6587" s="177" t="str">
        <f>IFERROR(VLOOKUP(E6587,Data!T:U,2,FALSE),"")</f>
        <v/>
      </c>
    </row>
    <row r="6588" spans="3:3" x14ac:dyDescent="0.3">
      <c r="C6588" s="177" t="str">
        <f>IFERROR(VLOOKUP(E6588,Data!T:U,2,FALSE),"")</f>
        <v/>
      </c>
    </row>
    <row r="6589" spans="3:3" x14ac:dyDescent="0.3">
      <c r="C6589" s="177" t="str">
        <f>IFERROR(VLOOKUP(E6589,Data!T:U,2,FALSE),"")</f>
        <v/>
      </c>
    </row>
    <row r="6590" spans="3:3" x14ac:dyDescent="0.3">
      <c r="C6590" s="177" t="str">
        <f>IFERROR(VLOOKUP(E6590,Data!T:U,2,FALSE),"")</f>
        <v/>
      </c>
    </row>
    <row r="6591" spans="3:3" x14ac:dyDescent="0.3">
      <c r="C6591" s="177" t="str">
        <f>IFERROR(VLOOKUP(E6591,Data!T:U,2,FALSE),"")</f>
        <v/>
      </c>
    </row>
    <row r="6592" spans="3:3" x14ac:dyDescent="0.3">
      <c r="C6592" s="177" t="str">
        <f>IFERROR(VLOOKUP(E6592,Data!T:U,2,FALSE),"")</f>
        <v/>
      </c>
    </row>
    <row r="6593" spans="3:3" x14ac:dyDescent="0.3">
      <c r="C6593" s="177" t="str">
        <f>IFERROR(VLOOKUP(E6593,Data!T:U,2,FALSE),"")</f>
        <v/>
      </c>
    </row>
    <row r="6594" spans="3:3" x14ac:dyDescent="0.3">
      <c r="C6594" s="177" t="str">
        <f>IFERROR(VLOOKUP(E6594,Data!T:U,2,FALSE),"")</f>
        <v/>
      </c>
    </row>
    <row r="6595" spans="3:3" x14ac:dyDescent="0.3">
      <c r="C6595" s="177" t="str">
        <f>IFERROR(VLOOKUP(E6595,Data!T:U,2,FALSE),"")</f>
        <v/>
      </c>
    </row>
    <row r="6596" spans="3:3" x14ac:dyDescent="0.3">
      <c r="C6596" s="177" t="str">
        <f>IFERROR(VLOOKUP(E6596,Data!T:U,2,FALSE),"")</f>
        <v/>
      </c>
    </row>
    <row r="6597" spans="3:3" x14ac:dyDescent="0.3">
      <c r="C6597" s="177" t="str">
        <f>IFERROR(VLOOKUP(E6597,Data!T:U,2,FALSE),"")</f>
        <v/>
      </c>
    </row>
    <row r="6598" spans="3:3" x14ac:dyDescent="0.3">
      <c r="C6598" s="177" t="str">
        <f>IFERROR(VLOOKUP(E6598,Data!T:U,2,FALSE),"")</f>
        <v/>
      </c>
    </row>
    <row r="6599" spans="3:3" x14ac:dyDescent="0.3">
      <c r="C6599" s="177" t="str">
        <f>IFERROR(VLOOKUP(E6599,Data!T:U,2,FALSE),"")</f>
        <v/>
      </c>
    </row>
    <row r="6600" spans="3:3" x14ac:dyDescent="0.3">
      <c r="C6600" s="177" t="str">
        <f>IFERROR(VLOOKUP(E6600,Data!T:U,2,FALSE),"")</f>
        <v/>
      </c>
    </row>
    <row r="6601" spans="3:3" x14ac:dyDescent="0.3">
      <c r="C6601" s="177" t="str">
        <f>IFERROR(VLOOKUP(E6601,Data!T:U,2,FALSE),"")</f>
        <v/>
      </c>
    </row>
    <row r="6602" spans="3:3" x14ac:dyDescent="0.3">
      <c r="C6602" s="177" t="str">
        <f>IFERROR(VLOOKUP(E6602,Data!T:U,2,FALSE),"")</f>
        <v/>
      </c>
    </row>
    <row r="6603" spans="3:3" x14ac:dyDescent="0.3">
      <c r="C6603" s="177" t="str">
        <f>IFERROR(VLOOKUP(E6603,Data!T:U,2,FALSE),"")</f>
        <v/>
      </c>
    </row>
    <row r="6604" spans="3:3" x14ac:dyDescent="0.3">
      <c r="C6604" s="177" t="str">
        <f>IFERROR(VLOOKUP(E6604,Data!T:U,2,FALSE),"")</f>
        <v/>
      </c>
    </row>
    <row r="6605" spans="3:3" x14ac:dyDescent="0.3">
      <c r="C6605" s="177" t="str">
        <f>IFERROR(VLOOKUP(E6605,Data!T:U,2,FALSE),"")</f>
        <v/>
      </c>
    </row>
    <row r="6606" spans="3:3" x14ac:dyDescent="0.3">
      <c r="C6606" s="177" t="str">
        <f>IFERROR(VLOOKUP(E6606,Data!T:U,2,FALSE),"")</f>
        <v/>
      </c>
    </row>
    <row r="6607" spans="3:3" x14ac:dyDescent="0.3">
      <c r="C6607" s="177" t="str">
        <f>IFERROR(VLOOKUP(E6607,Data!T:U,2,FALSE),"")</f>
        <v/>
      </c>
    </row>
    <row r="6608" spans="3:3" x14ac:dyDescent="0.3">
      <c r="C6608" s="177" t="str">
        <f>IFERROR(VLOOKUP(E6608,Data!T:U,2,FALSE),"")</f>
        <v/>
      </c>
    </row>
    <row r="6609" spans="3:3" x14ac:dyDescent="0.3">
      <c r="C6609" s="177" t="str">
        <f>IFERROR(VLOOKUP(E6609,Data!T:U,2,FALSE),"")</f>
        <v/>
      </c>
    </row>
    <row r="6610" spans="3:3" x14ac:dyDescent="0.3">
      <c r="C6610" s="177" t="str">
        <f>IFERROR(VLOOKUP(E6610,Data!T:U,2,FALSE),"")</f>
        <v/>
      </c>
    </row>
    <row r="6611" spans="3:3" x14ac:dyDescent="0.3">
      <c r="C6611" s="177" t="str">
        <f>IFERROR(VLOOKUP(E6611,Data!T:U,2,FALSE),"")</f>
        <v/>
      </c>
    </row>
    <row r="6612" spans="3:3" x14ac:dyDescent="0.3">
      <c r="C6612" s="177" t="str">
        <f>IFERROR(VLOOKUP(E6612,Data!T:U,2,FALSE),"")</f>
        <v/>
      </c>
    </row>
    <row r="6613" spans="3:3" x14ac:dyDescent="0.3">
      <c r="C6613" s="177" t="str">
        <f>IFERROR(VLOOKUP(E6613,Data!T:U,2,FALSE),"")</f>
        <v/>
      </c>
    </row>
    <row r="6614" spans="3:3" x14ac:dyDescent="0.3">
      <c r="C6614" s="177" t="str">
        <f>IFERROR(VLOOKUP(E6614,Data!T:U,2,FALSE),"")</f>
        <v/>
      </c>
    </row>
    <row r="6615" spans="3:3" x14ac:dyDescent="0.3">
      <c r="C6615" s="177" t="str">
        <f>IFERROR(VLOOKUP(E6615,Data!T:U,2,FALSE),"")</f>
        <v/>
      </c>
    </row>
    <row r="6616" spans="3:3" x14ac:dyDescent="0.3">
      <c r="C6616" s="177" t="str">
        <f>IFERROR(VLOOKUP(E6616,Data!T:U,2,FALSE),"")</f>
        <v/>
      </c>
    </row>
    <row r="6617" spans="3:3" x14ac:dyDescent="0.3">
      <c r="C6617" s="177" t="str">
        <f>IFERROR(VLOOKUP(E6617,Data!T:U,2,FALSE),"")</f>
        <v/>
      </c>
    </row>
    <row r="6618" spans="3:3" x14ac:dyDescent="0.3">
      <c r="C6618" s="177" t="str">
        <f>IFERROR(VLOOKUP(E6618,Data!T:U,2,FALSE),"")</f>
        <v/>
      </c>
    </row>
    <row r="6619" spans="3:3" x14ac:dyDescent="0.3">
      <c r="C6619" s="177" t="str">
        <f>IFERROR(VLOOKUP(E6619,Data!T:U,2,FALSE),"")</f>
        <v/>
      </c>
    </row>
    <row r="6620" spans="3:3" x14ac:dyDescent="0.3">
      <c r="C6620" s="177" t="str">
        <f>IFERROR(VLOOKUP(E6620,Data!T:U,2,FALSE),"")</f>
        <v/>
      </c>
    </row>
    <row r="6621" spans="3:3" x14ac:dyDescent="0.3">
      <c r="C6621" s="177" t="str">
        <f>IFERROR(VLOOKUP(E6621,Data!T:U,2,FALSE),"")</f>
        <v/>
      </c>
    </row>
    <row r="6622" spans="3:3" x14ac:dyDescent="0.3">
      <c r="C6622" s="177" t="str">
        <f>IFERROR(VLOOKUP(E6622,Data!T:U,2,FALSE),"")</f>
        <v/>
      </c>
    </row>
    <row r="6623" spans="3:3" x14ac:dyDescent="0.3">
      <c r="C6623" s="177" t="str">
        <f>IFERROR(VLOOKUP(E6623,Data!T:U,2,FALSE),"")</f>
        <v/>
      </c>
    </row>
    <row r="6624" spans="3:3" x14ac:dyDescent="0.3">
      <c r="C6624" s="177" t="str">
        <f>IFERROR(VLOOKUP(E6624,Data!T:U,2,FALSE),"")</f>
        <v/>
      </c>
    </row>
    <row r="6625" spans="3:3" x14ac:dyDescent="0.3">
      <c r="C6625" s="177" t="str">
        <f>IFERROR(VLOOKUP(E6625,Data!T:U,2,FALSE),"")</f>
        <v/>
      </c>
    </row>
    <row r="6626" spans="3:3" x14ac:dyDescent="0.3">
      <c r="C6626" s="177" t="str">
        <f>IFERROR(VLOOKUP(E6626,Data!T:U,2,FALSE),"")</f>
        <v/>
      </c>
    </row>
    <row r="6627" spans="3:3" x14ac:dyDescent="0.3">
      <c r="C6627" s="177" t="str">
        <f>IFERROR(VLOOKUP(E6627,Data!T:U,2,FALSE),"")</f>
        <v/>
      </c>
    </row>
    <row r="6628" spans="3:3" x14ac:dyDescent="0.3">
      <c r="C6628" s="177" t="str">
        <f>IFERROR(VLOOKUP(E6628,Data!T:U,2,FALSE),"")</f>
        <v/>
      </c>
    </row>
    <row r="6629" spans="3:3" x14ac:dyDescent="0.3">
      <c r="C6629" s="177" t="str">
        <f>IFERROR(VLOOKUP(E6629,Data!T:U,2,FALSE),"")</f>
        <v/>
      </c>
    </row>
    <row r="6630" spans="3:3" x14ac:dyDescent="0.3">
      <c r="C6630" s="177" t="str">
        <f>IFERROR(VLOOKUP(E6630,Data!T:U,2,FALSE),"")</f>
        <v/>
      </c>
    </row>
    <row r="6631" spans="3:3" x14ac:dyDescent="0.3">
      <c r="C6631" s="177" t="str">
        <f>IFERROR(VLOOKUP(E6631,Data!T:U,2,FALSE),"")</f>
        <v/>
      </c>
    </row>
    <row r="6632" spans="3:3" x14ac:dyDescent="0.3">
      <c r="C6632" s="177" t="str">
        <f>IFERROR(VLOOKUP(E6632,Data!T:U,2,FALSE),"")</f>
        <v/>
      </c>
    </row>
    <row r="6633" spans="3:3" x14ac:dyDescent="0.3">
      <c r="C6633" s="177" t="str">
        <f>IFERROR(VLOOKUP(E6633,Data!T:U,2,FALSE),"")</f>
        <v/>
      </c>
    </row>
    <row r="6634" spans="3:3" x14ac:dyDescent="0.3">
      <c r="C6634" s="177" t="str">
        <f>IFERROR(VLOOKUP(E6634,Data!T:U,2,FALSE),"")</f>
        <v/>
      </c>
    </row>
    <row r="6635" spans="3:3" x14ac:dyDescent="0.3">
      <c r="C6635" s="177" t="str">
        <f>IFERROR(VLOOKUP(E6635,Data!T:U,2,FALSE),"")</f>
        <v/>
      </c>
    </row>
    <row r="6636" spans="3:3" x14ac:dyDescent="0.3">
      <c r="C6636" s="177" t="str">
        <f>IFERROR(VLOOKUP(E6636,Data!T:U,2,FALSE),"")</f>
        <v/>
      </c>
    </row>
    <row r="6637" spans="3:3" x14ac:dyDescent="0.3">
      <c r="C6637" s="177" t="str">
        <f>IFERROR(VLOOKUP(E6637,Data!T:U,2,FALSE),"")</f>
        <v/>
      </c>
    </row>
    <row r="6638" spans="3:3" x14ac:dyDescent="0.3">
      <c r="C6638" s="177" t="str">
        <f>IFERROR(VLOOKUP(E6638,Data!T:U,2,FALSE),"")</f>
        <v/>
      </c>
    </row>
    <row r="6639" spans="3:3" x14ac:dyDescent="0.3">
      <c r="C6639" s="177" t="str">
        <f>IFERROR(VLOOKUP(E6639,Data!T:U,2,FALSE),"")</f>
        <v/>
      </c>
    </row>
    <row r="6640" spans="3:3" x14ac:dyDescent="0.3">
      <c r="C6640" s="177" t="str">
        <f>IFERROR(VLOOKUP(E6640,Data!T:U,2,FALSE),"")</f>
        <v/>
      </c>
    </row>
    <row r="6641" spans="3:3" x14ac:dyDescent="0.3">
      <c r="C6641" s="177" t="str">
        <f>IFERROR(VLOOKUP(E6641,Data!T:U,2,FALSE),"")</f>
        <v/>
      </c>
    </row>
    <row r="6642" spans="3:3" x14ac:dyDescent="0.3">
      <c r="C6642" s="177" t="str">
        <f>IFERROR(VLOOKUP(E6642,Data!T:U,2,FALSE),"")</f>
        <v/>
      </c>
    </row>
    <row r="6643" spans="3:3" x14ac:dyDescent="0.3">
      <c r="C6643" s="177" t="str">
        <f>IFERROR(VLOOKUP(E6643,Data!T:U,2,FALSE),"")</f>
        <v/>
      </c>
    </row>
    <row r="6644" spans="3:3" x14ac:dyDescent="0.3">
      <c r="C6644" s="177" t="str">
        <f>IFERROR(VLOOKUP(E6644,Data!T:U,2,FALSE),"")</f>
        <v/>
      </c>
    </row>
    <row r="6645" spans="3:3" x14ac:dyDescent="0.3">
      <c r="C6645" s="177" t="str">
        <f>IFERROR(VLOOKUP(E6645,Data!T:U,2,FALSE),"")</f>
        <v/>
      </c>
    </row>
    <row r="6646" spans="3:3" x14ac:dyDescent="0.3">
      <c r="C6646" s="177" t="str">
        <f>IFERROR(VLOOKUP(E6646,Data!T:U,2,FALSE),"")</f>
        <v/>
      </c>
    </row>
    <row r="6647" spans="3:3" x14ac:dyDescent="0.3">
      <c r="C6647" s="177" t="str">
        <f>IFERROR(VLOOKUP(E6647,Data!T:U,2,FALSE),"")</f>
        <v/>
      </c>
    </row>
    <row r="6648" spans="3:3" x14ac:dyDescent="0.3">
      <c r="C6648" s="177" t="str">
        <f>IFERROR(VLOOKUP(E6648,Data!T:U,2,FALSE),"")</f>
        <v/>
      </c>
    </row>
    <row r="6649" spans="3:3" x14ac:dyDescent="0.3">
      <c r="C6649" s="177" t="str">
        <f>IFERROR(VLOOKUP(E6649,Data!T:U,2,FALSE),"")</f>
        <v/>
      </c>
    </row>
    <row r="6650" spans="3:3" x14ac:dyDescent="0.3">
      <c r="C6650" s="177" t="str">
        <f>IFERROR(VLOOKUP(E6650,Data!T:U,2,FALSE),"")</f>
        <v/>
      </c>
    </row>
    <row r="6651" spans="3:3" x14ac:dyDescent="0.3">
      <c r="C6651" s="177" t="str">
        <f>IFERROR(VLOOKUP(E6651,Data!T:U,2,FALSE),"")</f>
        <v/>
      </c>
    </row>
    <row r="6652" spans="3:3" x14ac:dyDescent="0.3">
      <c r="C6652" s="177" t="str">
        <f>IFERROR(VLOOKUP(E6652,Data!T:U,2,FALSE),"")</f>
        <v/>
      </c>
    </row>
    <row r="6653" spans="3:3" x14ac:dyDescent="0.3">
      <c r="C6653" s="177" t="str">
        <f>IFERROR(VLOOKUP(E6653,Data!T:U,2,FALSE),"")</f>
        <v/>
      </c>
    </row>
    <row r="6654" spans="3:3" x14ac:dyDescent="0.3">
      <c r="C6654" s="177" t="str">
        <f>IFERROR(VLOOKUP(E6654,Data!T:U,2,FALSE),"")</f>
        <v/>
      </c>
    </row>
    <row r="6655" spans="3:3" x14ac:dyDescent="0.3">
      <c r="C6655" s="177" t="str">
        <f>IFERROR(VLOOKUP(E6655,Data!T:U,2,FALSE),"")</f>
        <v/>
      </c>
    </row>
    <row r="6656" spans="3:3" x14ac:dyDescent="0.3">
      <c r="C6656" s="177" t="str">
        <f>IFERROR(VLOOKUP(E6656,Data!T:U,2,FALSE),"")</f>
        <v/>
      </c>
    </row>
    <row r="6657" spans="3:3" x14ac:dyDescent="0.3">
      <c r="C6657" s="177" t="str">
        <f>IFERROR(VLOOKUP(E6657,Data!T:U,2,FALSE),"")</f>
        <v/>
      </c>
    </row>
    <row r="6658" spans="3:3" x14ac:dyDescent="0.3">
      <c r="C6658" s="177" t="str">
        <f>IFERROR(VLOOKUP(E6658,Data!T:U,2,FALSE),"")</f>
        <v/>
      </c>
    </row>
    <row r="6659" spans="3:3" x14ac:dyDescent="0.3">
      <c r="C6659" s="177" t="str">
        <f>IFERROR(VLOOKUP(E6659,Data!T:U,2,FALSE),"")</f>
        <v/>
      </c>
    </row>
    <row r="6660" spans="3:3" x14ac:dyDescent="0.3">
      <c r="C6660" s="177" t="str">
        <f>IFERROR(VLOOKUP(E6660,Data!T:U,2,FALSE),"")</f>
        <v/>
      </c>
    </row>
    <row r="6661" spans="3:3" x14ac:dyDescent="0.3">
      <c r="C6661" s="177" t="str">
        <f>IFERROR(VLOOKUP(E6661,Data!T:U,2,FALSE),"")</f>
        <v/>
      </c>
    </row>
    <row r="6662" spans="3:3" x14ac:dyDescent="0.3">
      <c r="C6662" s="177" t="str">
        <f>IFERROR(VLOOKUP(E6662,Data!T:U,2,FALSE),"")</f>
        <v/>
      </c>
    </row>
    <row r="6663" spans="3:3" x14ac:dyDescent="0.3">
      <c r="C6663" s="177" t="str">
        <f>IFERROR(VLOOKUP(E6663,Data!T:U,2,FALSE),"")</f>
        <v/>
      </c>
    </row>
    <row r="6664" spans="3:3" x14ac:dyDescent="0.3">
      <c r="C6664" s="177" t="str">
        <f>IFERROR(VLOOKUP(E6664,Data!T:U,2,FALSE),"")</f>
        <v/>
      </c>
    </row>
    <row r="6665" spans="3:3" x14ac:dyDescent="0.3">
      <c r="C6665" s="177" t="str">
        <f>IFERROR(VLOOKUP(E6665,Data!T:U,2,FALSE),"")</f>
        <v/>
      </c>
    </row>
    <row r="6666" spans="3:3" x14ac:dyDescent="0.3">
      <c r="C6666" s="177" t="str">
        <f>IFERROR(VLOOKUP(E6666,Data!T:U,2,FALSE),"")</f>
        <v/>
      </c>
    </row>
    <row r="6667" spans="3:3" x14ac:dyDescent="0.3">
      <c r="C6667" s="177" t="str">
        <f>IFERROR(VLOOKUP(E6667,Data!T:U,2,FALSE),"")</f>
        <v/>
      </c>
    </row>
    <row r="6668" spans="3:3" x14ac:dyDescent="0.3">
      <c r="C6668" s="177" t="str">
        <f>IFERROR(VLOOKUP(E6668,Data!T:U,2,FALSE),"")</f>
        <v/>
      </c>
    </row>
    <row r="6669" spans="3:3" x14ac:dyDescent="0.3">
      <c r="C6669" s="177" t="str">
        <f>IFERROR(VLOOKUP(E6669,Data!T:U,2,FALSE),"")</f>
        <v/>
      </c>
    </row>
    <row r="6670" spans="3:3" x14ac:dyDescent="0.3">
      <c r="C6670" s="177" t="str">
        <f>IFERROR(VLOOKUP(E6670,Data!T:U,2,FALSE),"")</f>
        <v/>
      </c>
    </row>
    <row r="6671" spans="3:3" x14ac:dyDescent="0.3">
      <c r="C6671" s="177" t="str">
        <f>IFERROR(VLOOKUP(E6671,Data!T:U,2,FALSE),"")</f>
        <v/>
      </c>
    </row>
    <row r="6672" spans="3:3" x14ac:dyDescent="0.3">
      <c r="C6672" s="177" t="str">
        <f>IFERROR(VLOOKUP(E6672,Data!T:U,2,FALSE),"")</f>
        <v/>
      </c>
    </row>
    <row r="6673" spans="3:3" x14ac:dyDescent="0.3">
      <c r="C6673" s="177" t="str">
        <f>IFERROR(VLOOKUP(E6673,Data!T:U,2,FALSE),"")</f>
        <v/>
      </c>
    </row>
    <row r="6674" spans="3:3" x14ac:dyDescent="0.3">
      <c r="C6674" s="177" t="str">
        <f>IFERROR(VLOOKUP(E6674,Data!T:U,2,FALSE),"")</f>
        <v/>
      </c>
    </row>
    <row r="6675" spans="3:3" x14ac:dyDescent="0.3">
      <c r="C6675" s="177" t="str">
        <f>IFERROR(VLOOKUP(E6675,Data!T:U,2,FALSE),"")</f>
        <v/>
      </c>
    </row>
    <row r="6676" spans="3:3" x14ac:dyDescent="0.3">
      <c r="C6676" s="177" t="str">
        <f>IFERROR(VLOOKUP(E6676,Data!T:U,2,FALSE),"")</f>
        <v/>
      </c>
    </row>
    <row r="6677" spans="3:3" x14ac:dyDescent="0.3">
      <c r="C6677" s="177" t="str">
        <f>IFERROR(VLOOKUP(E6677,Data!T:U,2,FALSE),"")</f>
        <v/>
      </c>
    </row>
    <row r="6678" spans="3:3" x14ac:dyDescent="0.3">
      <c r="C6678" s="177" t="str">
        <f>IFERROR(VLOOKUP(E6678,Data!T:U,2,FALSE),"")</f>
        <v/>
      </c>
    </row>
    <row r="6679" spans="3:3" x14ac:dyDescent="0.3">
      <c r="C6679" s="177" t="str">
        <f>IFERROR(VLOOKUP(E6679,Data!T:U,2,FALSE),"")</f>
        <v/>
      </c>
    </row>
    <row r="6680" spans="3:3" x14ac:dyDescent="0.3">
      <c r="C6680" s="177" t="str">
        <f>IFERROR(VLOOKUP(E6680,Data!T:U,2,FALSE),"")</f>
        <v/>
      </c>
    </row>
    <row r="6681" spans="3:3" x14ac:dyDescent="0.3">
      <c r="C6681" s="177" t="str">
        <f>IFERROR(VLOOKUP(E6681,Data!T:U,2,FALSE),"")</f>
        <v/>
      </c>
    </row>
    <row r="6682" spans="3:3" x14ac:dyDescent="0.3">
      <c r="C6682" s="177" t="str">
        <f>IFERROR(VLOOKUP(E6682,Data!T:U,2,FALSE),"")</f>
        <v/>
      </c>
    </row>
    <row r="6683" spans="3:3" x14ac:dyDescent="0.3">
      <c r="C6683" s="177" t="str">
        <f>IFERROR(VLOOKUP(E6683,Data!T:U,2,FALSE),"")</f>
        <v/>
      </c>
    </row>
    <row r="6684" spans="3:3" x14ac:dyDescent="0.3">
      <c r="C6684" s="177" t="str">
        <f>IFERROR(VLOOKUP(E6684,Data!T:U,2,FALSE),"")</f>
        <v/>
      </c>
    </row>
    <row r="6685" spans="3:3" x14ac:dyDescent="0.3">
      <c r="C6685" s="177" t="str">
        <f>IFERROR(VLOOKUP(E6685,Data!T:U,2,FALSE),"")</f>
        <v/>
      </c>
    </row>
    <row r="6686" spans="3:3" x14ac:dyDescent="0.3">
      <c r="C6686" s="177" t="str">
        <f>IFERROR(VLOOKUP(E6686,Data!T:U,2,FALSE),"")</f>
        <v/>
      </c>
    </row>
    <row r="6687" spans="3:3" x14ac:dyDescent="0.3">
      <c r="C6687" s="177" t="str">
        <f>IFERROR(VLOOKUP(E6687,Data!T:U,2,FALSE),"")</f>
        <v/>
      </c>
    </row>
    <row r="6688" spans="3:3" x14ac:dyDescent="0.3">
      <c r="C6688" s="177" t="str">
        <f>IFERROR(VLOOKUP(E6688,Data!T:U,2,FALSE),"")</f>
        <v/>
      </c>
    </row>
    <row r="6689" spans="3:3" x14ac:dyDescent="0.3">
      <c r="C6689" s="177" t="str">
        <f>IFERROR(VLOOKUP(E6689,Data!T:U,2,FALSE),"")</f>
        <v/>
      </c>
    </row>
    <row r="6690" spans="3:3" x14ac:dyDescent="0.3">
      <c r="C6690" s="177" t="str">
        <f>IFERROR(VLOOKUP(E6690,Data!T:U,2,FALSE),"")</f>
        <v/>
      </c>
    </row>
    <row r="6691" spans="3:3" x14ac:dyDescent="0.3">
      <c r="C6691" s="177" t="str">
        <f>IFERROR(VLOOKUP(E6691,Data!T:U,2,FALSE),"")</f>
        <v/>
      </c>
    </row>
    <row r="6692" spans="3:3" x14ac:dyDescent="0.3">
      <c r="C6692" s="177" t="str">
        <f>IFERROR(VLOOKUP(E6692,Data!T:U,2,FALSE),"")</f>
        <v/>
      </c>
    </row>
    <row r="6693" spans="3:3" x14ac:dyDescent="0.3">
      <c r="C6693" s="177" t="str">
        <f>IFERROR(VLOOKUP(E6693,Data!T:U,2,FALSE),"")</f>
        <v/>
      </c>
    </row>
    <row r="6694" spans="3:3" x14ac:dyDescent="0.3">
      <c r="C6694" s="177" t="str">
        <f>IFERROR(VLOOKUP(E6694,Data!T:U,2,FALSE),"")</f>
        <v/>
      </c>
    </row>
    <row r="6695" spans="3:3" x14ac:dyDescent="0.3">
      <c r="C6695" s="177" t="str">
        <f>IFERROR(VLOOKUP(E6695,Data!T:U,2,FALSE),"")</f>
        <v/>
      </c>
    </row>
    <row r="6696" spans="3:3" x14ac:dyDescent="0.3">
      <c r="C6696" s="177" t="str">
        <f>IFERROR(VLOOKUP(E6696,Data!T:U,2,FALSE),"")</f>
        <v/>
      </c>
    </row>
    <row r="6697" spans="3:3" x14ac:dyDescent="0.3">
      <c r="C6697" s="177" t="str">
        <f>IFERROR(VLOOKUP(E6697,Data!T:U,2,FALSE),"")</f>
        <v/>
      </c>
    </row>
    <row r="6698" spans="3:3" x14ac:dyDescent="0.3">
      <c r="C6698" s="177" t="str">
        <f>IFERROR(VLOOKUP(E6698,Data!T:U,2,FALSE),"")</f>
        <v/>
      </c>
    </row>
    <row r="6699" spans="3:3" x14ac:dyDescent="0.3">
      <c r="C6699" s="177" t="str">
        <f>IFERROR(VLOOKUP(E6699,Data!T:U,2,FALSE),"")</f>
        <v/>
      </c>
    </row>
    <row r="6700" spans="3:3" x14ac:dyDescent="0.3">
      <c r="C6700" s="177" t="str">
        <f>IFERROR(VLOOKUP(E6700,Data!T:U,2,FALSE),"")</f>
        <v/>
      </c>
    </row>
    <row r="6701" spans="3:3" x14ac:dyDescent="0.3">
      <c r="C6701" s="177" t="str">
        <f>IFERROR(VLOOKUP(E6701,Data!T:U,2,FALSE),"")</f>
        <v/>
      </c>
    </row>
    <row r="6702" spans="3:3" x14ac:dyDescent="0.3">
      <c r="C6702" s="177" t="str">
        <f>IFERROR(VLOOKUP(E6702,Data!T:U,2,FALSE),"")</f>
        <v/>
      </c>
    </row>
    <row r="6703" spans="3:3" x14ac:dyDescent="0.3">
      <c r="C6703" s="177" t="str">
        <f>IFERROR(VLOOKUP(E6703,Data!T:U,2,FALSE),"")</f>
        <v/>
      </c>
    </row>
    <row r="6704" spans="3:3" x14ac:dyDescent="0.3">
      <c r="C6704" s="177" t="str">
        <f>IFERROR(VLOOKUP(E6704,Data!T:U,2,FALSE),"")</f>
        <v/>
      </c>
    </row>
    <row r="6705" spans="3:3" x14ac:dyDescent="0.3">
      <c r="C6705" s="177" t="str">
        <f>IFERROR(VLOOKUP(E6705,Data!T:U,2,FALSE),"")</f>
        <v/>
      </c>
    </row>
    <row r="6706" spans="3:3" x14ac:dyDescent="0.3">
      <c r="C6706" s="177" t="str">
        <f>IFERROR(VLOOKUP(E6706,Data!T:U,2,FALSE),"")</f>
        <v/>
      </c>
    </row>
    <row r="6707" spans="3:3" x14ac:dyDescent="0.3">
      <c r="C6707" s="177" t="str">
        <f>IFERROR(VLOOKUP(E6707,Data!T:U,2,FALSE),"")</f>
        <v/>
      </c>
    </row>
    <row r="6708" spans="3:3" x14ac:dyDescent="0.3">
      <c r="C6708" s="177" t="str">
        <f>IFERROR(VLOOKUP(E6708,Data!T:U,2,FALSE),"")</f>
        <v/>
      </c>
    </row>
    <row r="6709" spans="3:3" x14ac:dyDescent="0.3">
      <c r="C6709" s="177" t="str">
        <f>IFERROR(VLOOKUP(E6709,Data!T:U,2,FALSE),"")</f>
        <v/>
      </c>
    </row>
    <row r="6710" spans="3:3" x14ac:dyDescent="0.3">
      <c r="C6710" s="177" t="str">
        <f>IFERROR(VLOOKUP(E6710,Data!T:U,2,FALSE),"")</f>
        <v/>
      </c>
    </row>
    <row r="6711" spans="3:3" x14ac:dyDescent="0.3">
      <c r="C6711" s="177" t="str">
        <f>IFERROR(VLOOKUP(E6711,Data!T:U,2,FALSE),"")</f>
        <v/>
      </c>
    </row>
    <row r="6712" spans="3:3" x14ac:dyDescent="0.3">
      <c r="C6712" s="177" t="str">
        <f>IFERROR(VLOOKUP(E6712,Data!T:U,2,FALSE),"")</f>
        <v/>
      </c>
    </row>
    <row r="6713" spans="3:3" x14ac:dyDescent="0.3">
      <c r="C6713" s="177" t="str">
        <f>IFERROR(VLOOKUP(E6713,Data!T:U,2,FALSE),"")</f>
        <v/>
      </c>
    </row>
    <row r="6714" spans="3:3" x14ac:dyDescent="0.3">
      <c r="C6714" s="177" t="str">
        <f>IFERROR(VLOOKUP(E6714,Data!T:U,2,FALSE),"")</f>
        <v/>
      </c>
    </row>
    <row r="6715" spans="3:3" x14ac:dyDescent="0.3">
      <c r="C6715" s="177" t="str">
        <f>IFERROR(VLOOKUP(E6715,Data!T:U,2,FALSE),"")</f>
        <v/>
      </c>
    </row>
    <row r="6716" spans="3:3" x14ac:dyDescent="0.3">
      <c r="C6716" s="177" t="str">
        <f>IFERROR(VLOOKUP(E6716,Data!T:U,2,FALSE),"")</f>
        <v/>
      </c>
    </row>
    <row r="6717" spans="3:3" x14ac:dyDescent="0.3">
      <c r="C6717" s="177" t="str">
        <f>IFERROR(VLOOKUP(E6717,Data!T:U,2,FALSE),"")</f>
        <v/>
      </c>
    </row>
    <row r="6718" spans="3:3" x14ac:dyDescent="0.3">
      <c r="C6718" s="177" t="str">
        <f>IFERROR(VLOOKUP(E6718,Data!T:U,2,FALSE),"")</f>
        <v/>
      </c>
    </row>
    <row r="6719" spans="3:3" x14ac:dyDescent="0.3">
      <c r="C6719" s="177" t="str">
        <f>IFERROR(VLOOKUP(E6719,Data!T:U,2,FALSE),"")</f>
        <v/>
      </c>
    </row>
    <row r="6720" spans="3:3" x14ac:dyDescent="0.3">
      <c r="C6720" s="177" t="str">
        <f>IFERROR(VLOOKUP(E6720,Data!T:U,2,FALSE),"")</f>
        <v/>
      </c>
    </row>
    <row r="6721" spans="3:3" x14ac:dyDescent="0.3">
      <c r="C6721" s="177" t="str">
        <f>IFERROR(VLOOKUP(E6721,Data!T:U,2,FALSE),"")</f>
        <v/>
      </c>
    </row>
    <row r="6722" spans="3:3" x14ac:dyDescent="0.3">
      <c r="C6722" s="177" t="str">
        <f>IFERROR(VLOOKUP(E6722,Data!T:U,2,FALSE),"")</f>
        <v/>
      </c>
    </row>
    <row r="6723" spans="3:3" x14ac:dyDescent="0.3">
      <c r="C6723" s="177" t="str">
        <f>IFERROR(VLOOKUP(E6723,Data!T:U,2,FALSE),"")</f>
        <v/>
      </c>
    </row>
    <row r="6724" spans="3:3" x14ac:dyDescent="0.3">
      <c r="C6724" s="177" t="str">
        <f>IFERROR(VLOOKUP(E6724,Data!T:U,2,FALSE),"")</f>
        <v/>
      </c>
    </row>
    <row r="6725" spans="3:3" x14ac:dyDescent="0.3">
      <c r="C6725" s="177" t="str">
        <f>IFERROR(VLOOKUP(E6725,Data!T:U,2,FALSE),"")</f>
        <v/>
      </c>
    </row>
    <row r="6726" spans="3:3" x14ac:dyDescent="0.3">
      <c r="C6726" s="177" t="str">
        <f>IFERROR(VLOOKUP(E6726,Data!T:U,2,FALSE),"")</f>
        <v/>
      </c>
    </row>
    <row r="6727" spans="3:3" x14ac:dyDescent="0.3">
      <c r="C6727" s="177" t="str">
        <f>IFERROR(VLOOKUP(E6727,Data!T:U,2,FALSE),"")</f>
        <v/>
      </c>
    </row>
    <row r="6728" spans="3:3" x14ac:dyDescent="0.3">
      <c r="C6728" s="177" t="str">
        <f>IFERROR(VLOOKUP(E6728,Data!T:U,2,FALSE),"")</f>
        <v/>
      </c>
    </row>
    <row r="6729" spans="3:3" x14ac:dyDescent="0.3">
      <c r="C6729" s="177" t="str">
        <f>IFERROR(VLOOKUP(E6729,Data!T:U,2,FALSE),"")</f>
        <v/>
      </c>
    </row>
    <row r="6730" spans="3:3" x14ac:dyDescent="0.3">
      <c r="C6730" s="177" t="str">
        <f>IFERROR(VLOOKUP(E6730,Data!T:U,2,FALSE),"")</f>
        <v/>
      </c>
    </row>
    <row r="6731" spans="3:3" x14ac:dyDescent="0.3">
      <c r="C6731" s="177" t="str">
        <f>IFERROR(VLOOKUP(E6731,Data!T:U,2,FALSE),"")</f>
        <v/>
      </c>
    </row>
    <row r="6732" spans="3:3" x14ac:dyDescent="0.3">
      <c r="C6732" s="177" t="str">
        <f>IFERROR(VLOOKUP(E6732,Data!T:U,2,FALSE),"")</f>
        <v/>
      </c>
    </row>
    <row r="6733" spans="3:3" x14ac:dyDescent="0.3">
      <c r="C6733" s="177" t="str">
        <f>IFERROR(VLOOKUP(E6733,Data!T:U,2,FALSE),"")</f>
        <v/>
      </c>
    </row>
    <row r="6734" spans="3:3" x14ac:dyDescent="0.3">
      <c r="C6734" s="177" t="str">
        <f>IFERROR(VLOOKUP(E6734,Data!T:U,2,FALSE),"")</f>
        <v/>
      </c>
    </row>
    <row r="6735" spans="3:3" x14ac:dyDescent="0.3">
      <c r="C6735" s="177" t="str">
        <f>IFERROR(VLOOKUP(E6735,Data!T:U,2,FALSE),"")</f>
        <v/>
      </c>
    </row>
    <row r="6736" spans="3:3" x14ac:dyDescent="0.3">
      <c r="C6736" s="177" t="str">
        <f>IFERROR(VLOOKUP(E6736,Data!T:U,2,FALSE),"")</f>
        <v/>
      </c>
    </row>
    <row r="6737" spans="3:3" x14ac:dyDescent="0.3">
      <c r="C6737" s="177" t="str">
        <f>IFERROR(VLOOKUP(E6737,Data!T:U,2,FALSE),"")</f>
        <v/>
      </c>
    </row>
    <row r="6738" spans="3:3" x14ac:dyDescent="0.3">
      <c r="C6738" s="177" t="str">
        <f>IFERROR(VLOOKUP(E6738,Data!T:U,2,FALSE),"")</f>
        <v/>
      </c>
    </row>
    <row r="6739" spans="3:3" x14ac:dyDescent="0.3">
      <c r="C6739" s="177" t="str">
        <f>IFERROR(VLOOKUP(E6739,Data!T:U,2,FALSE),"")</f>
        <v/>
      </c>
    </row>
    <row r="6740" spans="3:3" x14ac:dyDescent="0.3">
      <c r="C6740" s="177" t="str">
        <f>IFERROR(VLOOKUP(E6740,Data!T:U,2,FALSE),"")</f>
        <v/>
      </c>
    </row>
    <row r="6741" spans="3:3" x14ac:dyDescent="0.3">
      <c r="C6741" s="177" t="str">
        <f>IFERROR(VLOOKUP(E6741,Data!T:U,2,FALSE),"")</f>
        <v/>
      </c>
    </row>
    <row r="6742" spans="3:3" x14ac:dyDescent="0.3">
      <c r="C6742" s="177" t="str">
        <f>IFERROR(VLOOKUP(E6742,Data!T:U,2,FALSE),"")</f>
        <v/>
      </c>
    </row>
    <row r="6743" spans="3:3" x14ac:dyDescent="0.3">
      <c r="C6743" s="177" t="str">
        <f>IFERROR(VLOOKUP(E6743,Data!T:U,2,FALSE),"")</f>
        <v/>
      </c>
    </row>
    <row r="6744" spans="3:3" x14ac:dyDescent="0.3">
      <c r="C6744" s="177" t="str">
        <f>IFERROR(VLOOKUP(E6744,Data!T:U,2,FALSE),"")</f>
        <v/>
      </c>
    </row>
    <row r="6745" spans="3:3" x14ac:dyDescent="0.3">
      <c r="C6745" s="177" t="str">
        <f>IFERROR(VLOOKUP(E6745,Data!T:U,2,FALSE),"")</f>
        <v/>
      </c>
    </row>
    <row r="6746" spans="3:3" x14ac:dyDescent="0.3">
      <c r="C6746" s="177" t="str">
        <f>IFERROR(VLOOKUP(E6746,Data!T:U,2,FALSE),"")</f>
        <v/>
      </c>
    </row>
    <row r="6747" spans="3:3" x14ac:dyDescent="0.3">
      <c r="C6747" s="177" t="str">
        <f>IFERROR(VLOOKUP(E6747,Data!T:U,2,FALSE),"")</f>
        <v/>
      </c>
    </row>
    <row r="6748" spans="3:3" x14ac:dyDescent="0.3">
      <c r="C6748" s="177" t="str">
        <f>IFERROR(VLOOKUP(E6748,Data!T:U,2,FALSE),"")</f>
        <v/>
      </c>
    </row>
    <row r="6749" spans="3:3" x14ac:dyDescent="0.3">
      <c r="C6749" s="177" t="str">
        <f>IFERROR(VLOOKUP(E6749,Data!T:U,2,FALSE),"")</f>
        <v/>
      </c>
    </row>
    <row r="6750" spans="3:3" x14ac:dyDescent="0.3">
      <c r="C6750" s="177" t="str">
        <f>IFERROR(VLOOKUP(E6750,Data!T:U,2,FALSE),"")</f>
        <v/>
      </c>
    </row>
    <row r="6751" spans="3:3" x14ac:dyDescent="0.3">
      <c r="C6751" s="177" t="str">
        <f>IFERROR(VLOOKUP(E6751,Data!T:U,2,FALSE),"")</f>
        <v/>
      </c>
    </row>
    <row r="6752" spans="3:3" x14ac:dyDescent="0.3">
      <c r="C6752" s="177" t="str">
        <f>IFERROR(VLOOKUP(E6752,Data!T:U,2,FALSE),"")</f>
        <v/>
      </c>
    </row>
    <row r="6753" spans="3:3" x14ac:dyDescent="0.3">
      <c r="C6753" s="177" t="str">
        <f>IFERROR(VLOOKUP(E6753,Data!T:U,2,FALSE),"")</f>
        <v/>
      </c>
    </row>
    <row r="6754" spans="3:3" x14ac:dyDescent="0.3">
      <c r="C6754" s="177" t="str">
        <f>IFERROR(VLOOKUP(E6754,Data!T:U,2,FALSE),"")</f>
        <v/>
      </c>
    </row>
    <row r="6755" spans="3:3" x14ac:dyDescent="0.3">
      <c r="C6755" s="177" t="str">
        <f>IFERROR(VLOOKUP(E6755,Data!T:U,2,FALSE),"")</f>
        <v/>
      </c>
    </row>
    <row r="6756" spans="3:3" x14ac:dyDescent="0.3">
      <c r="C6756" s="177" t="str">
        <f>IFERROR(VLOOKUP(E6756,Data!T:U,2,FALSE),"")</f>
        <v/>
      </c>
    </row>
    <row r="6757" spans="3:3" x14ac:dyDescent="0.3">
      <c r="C6757" s="177" t="str">
        <f>IFERROR(VLOOKUP(E6757,Data!T:U,2,FALSE),"")</f>
        <v/>
      </c>
    </row>
    <row r="6758" spans="3:3" x14ac:dyDescent="0.3">
      <c r="C6758" s="177" t="str">
        <f>IFERROR(VLOOKUP(E6758,Data!T:U,2,FALSE),"")</f>
        <v/>
      </c>
    </row>
    <row r="6759" spans="3:3" x14ac:dyDescent="0.3">
      <c r="C6759" s="177" t="str">
        <f>IFERROR(VLOOKUP(E6759,Data!T:U,2,FALSE),"")</f>
        <v/>
      </c>
    </row>
    <row r="6760" spans="3:3" x14ac:dyDescent="0.3">
      <c r="C6760" s="177" t="str">
        <f>IFERROR(VLOOKUP(E6760,Data!T:U,2,FALSE),"")</f>
        <v/>
      </c>
    </row>
    <row r="6761" spans="3:3" x14ac:dyDescent="0.3">
      <c r="C6761" s="177" t="str">
        <f>IFERROR(VLOOKUP(E6761,Data!T:U,2,FALSE),"")</f>
        <v/>
      </c>
    </row>
    <row r="6762" spans="3:3" x14ac:dyDescent="0.3">
      <c r="C6762" s="177" t="str">
        <f>IFERROR(VLOOKUP(E6762,Data!T:U,2,FALSE),"")</f>
        <v/>
      </c>
    </row>
    <row r="6763" spans="3:3" x14ac:dyDescent="0.3">
      <c r="C6763" s="177" t="str">
        <f>IFERROR(VLOOKUP(E6763,Data!T:U,2,FALSE),"")</f>
        <v/>
      </c>
    </row>
    <row r="6764" spans="3:3" x14ac:dyDescent="0.3">
      <c r="C6764" s="177" t="str">
        <f>IFERROR(VLOOKUP(E6764,Data!T:U,2,FALSE),"")</f>
        <v/>
      </c>
    </row>
    <row r="6765" spans="3:3" x14ac:dyDescent="0.3">
      <c r="C6765" s="177" t="str">
        <f>IFERROR(VLOOKUP(E6765,Data!T:U,2,FALSE),"")</f>
        <v/>
      </c>
    </row>
    <row r="6766" spans="3:3" x14ac:dyDescent="0.3">
      <c r="C6766" s="177" t="str">
        <f>IFERROR(VLOOKUP(E6766,Data!T:U,2,FALSE),"")</f>
        <v/>
      </c>
    </row>
    <row r="6767" spans="3:3" x14ac:dyDescent="0.3">
      <c r="C6767" s="177" t="str">
        <f>IFERROR(VLOOKUP(E6767,Data!T:U,2,FALSE),"")</f>
        <v/>
      </c>
    </row>
    <row r="6768" spans="3:3" x14ac:dyDescent="0.3">
      <c r="C6768" s="177" t="str">
        <f>IFERROR(VLOOKUP(E6768,Data!T:U,2,FALSE),"")</f>
        <v/>
      </c>
    </row>
    <row r="6769" spans="3:3" x14ac:dyDescent="0.3">
      <c r="C6769" s="177" t="str">
        <f>IFERROR(VLOOKUP(E6769,Data!T:U,2,FALSE),"")</f>
        <v/>
      </c>
    </row>
    <row r="6770" spans="3:3" x14ac:dyDescent="0.3">
      <c r="C6770" s="177" t="str">
        <f>IFERROR(VLOOKUP(E6770,Data!T:U,2,FALSE),"")</f>
        <v/>
      </c>
    </row>
    <row r="6771" spans="3:3" x14ac:dyDescent="0.3">
      <c r="C6771" s="177" t="str">
        <f>IFERROR(VLOOKUP(E6771,Data!T:U,2,FALSE),"")</f>
        <v/>
      </c>
    </row>
    <row r="6772" spans="3:3" x14ac:dyDescent="0.3">
      <c r="C6772" s="177" t="str">
        <f>IFERROR(VLOOKUP(E6772,Data!T:U,2,FALSE),"")</f>
        <v/>
      </c>
    </row>
    <row r="6773" spans="3:3" x14ac:dyDescent="0.3">
      <c r="C6773" s="177" t="str">
        <f>IFERROR(VLOOKUP(E6773,Data!T:U,2,FALSE),"")</f>
        <v/>
      </c>
    </row>
    <row r="6774" spans="3:3" x14ac:dyDescent="0.3">
      <c r="C6774" s="177" t="str">
        <f>IFERROR(VLOOKUP(E6774,Data!T:U,2,FALSE),"")</f>
        <v/>
      </c>
    </row>
    <row r="6775" spans="3:3" x14ac:dyDescent="0.3">
      <c r="C6775" s="177" t="str">
        <f>IFERROR(VLOOKUP(E6775,Data!T:U,2,FALSE),"")</f>
        <v/>
      </c>
    </row>
    <row r="6776" spans="3:3" x14ac:dyDescent="0.3">
      <c r="C6776" s="177" t="str">
        <f>IFERROR(VLOOKUP(E6776,Data!T:U,2,FALSE),"")</f>
        <v/>
      </c>
    </row>
    <row r="6777" spans="3:3" x14ac:dyDescent="0.3">
      <c r="C6777" s="177" t="str">
        <f>IFERROR(VLOOKUP(E6777,Data!T:U,2,FALSE),"")</f>
        <v/>
      </c>
    </row>
    <row r="6778" spans="3:3" x14ac:dyDescent="0.3">
      <c r="C6778" s="177" t="str">
        <f>IFERROR(VLOOKUP(E6778,Data!T:U,2,FALSE),"")</f>
        <v/>
      </c>
    </row>
    <row r="6779" spans="3:3" x14ac:dyDescent="0.3">
      <c r="C6779" s="177" t="str">
        <f>IFERROR(VLOOKUP(E6779,Data!T:U,2,FALSE),"")</f>
        <v/>
      </c>
    </row>
    <row r="6780" spans="3:3" x14ac:dyDescent="0.3">
      <c r="C6780" s="177" t="str">
        <f>IFERROR(VLOOKUP(E6780,Data!T:U,2,FALSE),"")</f>
        <v/>
      </c>
    </row>
    <row r="6781" spans="3:3" x14ac:dyDescent="0.3">
      <c r="C6781" s="177" t="str">
        <f>IFERROR(VLOOKUP(E6781,Data!T:U,2,FALSE),"")</f>
        <v/>
      </c>
    </row>
    <row r="6782" spans="3:3" x14ac:dyDescent="0.3">
      <c r="C6782" s="177" t="str">
        <f>IFERROR(VLOOKUP(E6782,Data!T:U,2,FALSE),"")</f>
        <v/>
      </c>
    </row>
    <row r="6783" spans="3:3" x14ac:dyDescent="0.3">
      <c r="C6783" s="177" t="str">
        <f>IFERROR(VLOOKUP(E6783,Data!T:U,2,FALSE),"")</f>
        <v/>
      </c>
    </row>
    <row r="6784" spans="3:3" x14ac:dyDescent="0.3">
      <c r="C6784" s="177" t="str">
        <f>IFERROR(VLOOKUP(E6784,Data!T:U,2,FALSE),"")</f>
        <v/>
      </c>
    </row>
    <row r="6785" spans="3:3" x14ac:dyDescent="0.3">
      <c r="C6785" s="177" t="str">
        <f>IFERROR(VLOOKUP(E6785,Data!T:U,2,FALSE),"")</f>
        <v/>
      </c>
    </row>
    <row r="6786" spans="3:3" x14ac:dyDescent="0.3">
      <c r="C6786" s="177" t="str">
        <f>IFERROR(VLOOKUP(E6786,Data!T:U,2,FALSE),"")</f>
        <v/>
      </c>
    </row>
    <row r="6787" spans="3:3" x14ac:dyDescent="0.3">
      <c r="C6787" s="177" t="str">
        <f>IFERROR(VLOOKUP(E6787,Data!T:U,2,FALSE),"")</f>
        <v/>
      </c>
    </row>
    <row r="6788" spans="3:3" x14ac:dyDescent="0.3">
      <c r="C6788" s="177" t="str">
        <f>IFERROR(VLOOKUP(E6788,Data!T:U,2,FALSE),"")</f>
        <v/>
      </c>
    </row>
    <row r="6789" spans="3:3" x14ac:dyDescent="0.3">
      <c r="C6789" s="177" t="str">
        <f>IFERROR(VLOOKUP(E6789,Data!T:U,2,FALSE),"")</f>
        <v/>
      </c>
    </row>
    <row r="6790" spans="3:3" x14ac:dyDescent="0.3">
      <c r="C6790" s="177" t="str">
        <f>IFERROR(VLOOKUP(E6790,Data!T:U,2,FALSE),"")</f>
        <v/>
      </c>
    </row>
    <row r="6791" spans="3:3" x14ac:dyDescent="0.3">
      <c r="C6791" s="177" t="str">
        <f>IFERROR(VLOOKUP(E6791,Data!T:U,2,FALSE),"")</f>
        <v/>
      </c>
    </row>
    <row r="6792" spans="3:3" x14ac:dyDescent="0.3">
      <c r="C6792" s="177" t="str">
        <f>IFERROR(VLOOKUP(E6792,Data!T:U,2,FALSE),"")</f>
        <v/>
      </c>
    </row>
    <row r="6793" spans="3:3" x14ac:dyDescent="0.3">
      <c r="C6793" s="177" t="str">
        <f>IFERROR(VLOOKUP(E6793,Data!T:U,2,FALSE),"")</f>
        <v/>
      </c>
    </row>
    <row r="6794" spans="3:3" x14ac:dyDescent="0.3">
      <c r="C6794" s="177" t="str">
        <f>IFERROR(VLOOKUP(E6794,Data!T:U,2,FALSE),"")</f>
        <v/>
      </c>
    </row>
    <row r="6795" spans="3:3" x14ac:dyDescent="0.3">
      <c r="C6795" s="177" t="str">
        <f>IFERROR(VLOOKUP(E6795,Data!T:U,2,FALSE),"")</f>
        <v/>
      </c>
    </row>
    <row r="6796" spans="3:3" x14ac:dyDescent="0.3">
      <c r="C6796" s="177" t="str">
        <f>IFERROR(VLOOKUP(E6796,Data!T:U,2,FALSE),"")</f>
        <v/>
      </c>
    </row>
    <row r="6797" spans="3:3" x14ac:dyDescent="0.3">
      <c r="C6797" s="177" t="str">
        <f>IFERROR(VLOOKUP(E6797,Data!T:U,2,FALSE),"")</f>
        <v/>
      </c>
    </row>
    <row r="6798" spans="3:3" x14ac:dyDescent="0.3">
      <c r="C6798" s="177" t="str">
        <f>IFERROR(VLOOKUP(E6798,Data!T:U,2,FALSE),"")</f>
        <v/>
      </c>
    </row>
    <row r="6799" spans="3:3" x14ac:dyDescent="0.3">
      <c r="C6799" s="177" t="str">
        <f>IFERROR(VLOOKUP(E6799,Data!T:U,2,FALSE),"")</f>
        <v/>
      </c>
    </row>
    <row r="6800" spans="3:3" x14ac:dyDescent="0.3">
      <c r="C6800" s="177" t="str">
        <f>IFERROR(VLOOKUP(E6800,Data!T:U,2,FALSE),"")</f>
        <v/>
      </c>
    </row>
    <row r="6801" spans="3:3" x14ac:dyDescent="0.3">
      <c r="C6801" s="177" t="str">
        <f>IFERROR(VLOOKUP(E6801,Data!T:U,2,FALSE),"")</f>
        <v/>
      </c>
    </row>
    <row r="6802" spans="3:3" x14ac:dyDescent="0.3">
      <c r="C6802" s="177" t="str">
        <f>IFERROR(VLOOKUP(E6802,Data!T:U,2,FALSE),"")</f>
        <v/>
      </c>
    </row>
    <row r="6803" spans="3:3" x14ac:dyDescent="0.3">
      <c r="C6803" s="177" t="str">
        <f>IFERROR(VLOOKUP(E6803,Data!T:U,2,FALSE),"")</f>
        <v/>
      </c>
    </row>
    <row r="6804" spans="3:3" x14ac:dyDescent="0.3">
      <c r="C6804" s="177" t="str">
        <f>IFERROR(VLOOKUP(E6804,Data!T:U,2,FALSE),"")</f>
        <v/>
      </c>
    </row>
    <row r="6805" spans="3:3" x14ac:dyDescent="0.3">
      <c r="C6805" s="177" t="str">
        <f>IFERROR(VLOOKUP(E6805,Data!T:U,2,FALSE),"")</f>
        <v/>
      </c>
    </row>
    <row r="6806" spans="3:3" x14ac:dyDescent="0.3">
      <c r="C6806" s="177" t="str">
        <f>IFERROR(VLOOKUP(E6806,Data!T:U,2,FALSE),"")</f>
        <v/>
      </c>
    </row>
    <row r="6807" spans="3:3" x14ac:dyDescent="0.3">
      <c r="C6807" s="177" t="str">
        <f>IFERROR(VLOOKUP(E6807,Data!T:U,2,FALSE),"")</f>
        <v/>
      </c>
    </row>
    <row r="6808" spans="3:3" x14ac:dyDescent="0.3">
      <c r="C6808" s="177" t="str">
        <f>IFERROR(VLOOKUP(E6808,Data!T:U,2,FALSE),"")</f>
        <v/>
      </c>
    </row>
    <row r="6809" spans="3:3" x14ac:dyDescent="0.3">
      <c r="C6809" s="177" t="str">
        <f>IFERROR(VLOOKUP(E6809,Data!T:U,2,FALSE),"")</f>
        <v/>
      </c>
    </row>
    <row r="6810" spans="3:3" x14ac:dyDescent="0.3">
      <c r="C6810" s="177" t="str">
        <f>IFERROR(VLOOKUP(E6810,Data!T:U,2,FALSE),"")</f>
        <v/>
      </c>
    </row>
    <row r="6811" spans="3:3" x14ac:dyDescent="0.3">
      <c r="C6811" s="177" t="str">
        <f>IFERROR(VLOOKUP(E6811,Data!T:U,2,FALSE),"")</f>
        <v/>
      </c>
    </row>
    <row r="6812" spans="3:3" x14ac:dyDescent="0.3">
      <c r="C6812" s="177" t="str">
        <f>IFERROR(VLOOKUP(E6812,Data!T:U,2,FALSE),"")</f>
        <v/>
      </c>
    </row>
    <row r="6813" spans="3:3" x14ac:dyDescent="0.3">
      <c r="C6813" s="177" t="str">
        <f>IFERROR(VLOOKUP(E6813,Data!T:U,2,FALSE),"")</f>
        <v/>
      </c>
    </row>
    <row r="6814" spans="3:3" x14ac:dyDescent="0.3">
      <c r="C6814" s="177" t="str">
        <f>IFERROR(VLOOKUP(E6814,Data!T:U,2,FALSE),"")</f>
        <v/>
      </c>
    </row>
    <row r="6815" spans="3:3" x14ac:dyDescent="0.3">
      <c r="C6815" s="177" t="str">
        <f>IFERROR(VLOOKUP(E6815,Data!T:U,2,FALSE),"")</f>
        <v/>
      </c>
    </row>
    <row r="6816" spans="3:3" x14ac:dyDescent="0.3">
      <c r="C6816" s="177" t="str">
        <f>IFERROR(VLOOKUP(E6816,Data!T:U,2,FALSE),"")</f>
        <v/>
      </c>
    </row>
    <row r="6817" spans="3:3" x14ac:dyDescent="0.3">
      <c r="C6817" s="177" t="str">
        <f>IFERROR(VLOOKUP(E6817,Data!T:U,2,FALSE),"")</f>
        <v/>
      </c>
    </row>
    <row r="6818" spans="3:3" x14ac:dyDescent="0.3">
      <c r="C6818" s="177" t="str">
        <f>IFERROR(VLOOKUP(E6818,Data!T:U,2,FALSE),"")</f>
        <v/>
      </c>
    </row>
    <row r="6819" spans="3:3" x14ac:dyDescent="0.3">
      <c r="C6819" s="177" t="str">
        <f>IFERROR(VLOOKUP(E6819,Data!T:U,2,FALSE),"")</f>
        <v/>
      </c>
    </row>
    <row r="6820" spans="3:3" x14ac:dyDescent="0.3">
      <c r="C6820" s="177" t="str">
        <f>IFERROR(VLOOKUP(E6820,Data!T:U,2,FALSE),"")</f>
        <v/>
      </c>
    </row>
    <row r="6821" spans="3:3" x14ac:dyDescent="0.3">
      <c r="C6821" s="177" t="str">
        <f>IFERROR(VLOOKUP(E6821,Data!T:U,2,FALSE),"")</f>
        <v/>
      </c>
    </row>
    <row r="6822" spans="3:3" x14ac:dyDescent="0.3">
      <c r="C6822" s="177" t="str">
        <f>IFERROR(VLOOKUP(E6822,Data!T:U,2,FALSE),"")</f>
        <v/>
      </c>
    </row>
    <row r="6823" spans="3:3" x14ac:dyDescent="0.3">
      <c r="C6823" s="177" t="str">
        <f>IFERROR(VLOOKUP(E6823,Data!T:U,2,FALSE),"")</f>
        <v/>
      </c>
    </row>
    <row r="6824" spans="3:3" x14ac:dyDescent="0.3">
      <c r="C6824" s="177" t="str">
        <f>IFERROR(VLOOKUP(E6824,Data!T:U,2,FALSE),"")</f>
        <v/>
      </c>
    </row>
    <row r="6825" spans="3:3" x14ac:dyDescent="0.3">
      <c r="C6825" s="177" t="str">
        <f>IFERROR(VLOOKUP(E6825,Data!T:U,2,FALSE),"")</f>
        <v/>
      </c>
    </row>
    <row r="6826" spans="3:3" x14ac:dyDescent="0.3">
      <c r="C6826" s="177" t="str">
        <f>IFERROR(VLOOKUP(E6826,Data!T:U,2,FALSE),"")</f>
        <v/>
      </c>
    </row>
    <row r="6827" spans="3:3" x14ac:dyDescent="0.3">
      <c r="C6827" s="177" t="str">
        <f>IFERROR(VLOOKUP(E6827,Data!T:U,2,FALSE),"")</f>
        <v/>
      </c>
    </row>
    <row r="6828" spans="3:3" x14ac:dyDescent="0.3">
      <c r="C6828" s="177" t="str">
        <f>IFERROR(VLOOKUP(E6828,Data!T:U,2,FALSE),"")</f>
        <v/>
      </c>
    </row>
    <row r="6829" spans="3:3" x14ac:dyDescent="0.3">
      <c r="C6829" s="177" t="str">
        <f>IFERROR(VLOOKUP(E6829,Data!T:U,2,FALSE),"")</f>
        <v/>
      </c>
    </row>
    <row r="6830" spans="3:3" x14ac:dyDescent="0.3">
      <c r="C6830" s="177" t="str">
        <f>IFERROR(VLOOKUP(E6830,Data!T:U,2,FALSE),"")</f>
        <v/>
      </c>
    </row>
    <row r="6831" spans="3:3" x14ac:dyDescent="0.3">
      <c r="C6831" s="177" t="str">
        <f>IFERROR(VLOOKUP(E6831,Data!T:U,2,FALSE),"")</f>
        <v/>
      </c>
    </row>
    <row r="6832" spans="3:3" x14ac:dyDescent="0.3">
      <c r="C6832" s="177" t="str">
        <f>IFERROR(VLOOKUP(E6832,Data!T:U,2,FALSE),"")</f>
        <v/>
      </c>
    </row>
    <row r="6833" spans="3:3" x14ac:dyDescent="0.3">
      <c r="C6833" s="177" t="str">
        <f>IFERROR(VLOOKUP(E6833,Data!T:U,2,FALSE),"")</f>
        <v/>
      </c>
    </row>
    <row r="6834" spans="3:3" x14ac:dyDescent="0.3">
      <c r="C6834" s="177" t="str">
        <f>IFERROR(VLOOKUP(E6834,Data!T:U,2,FALSE),"")</f>
        <v/>
      </c>
    </row>
    <row r="6835" spans="3:3" x14ac:dyDescent="0.3">
      <c r="C6835" s="177" t="str">
        <f>IFERROR(VLOOKUP(E6835,Data!T:U,2,FALSE),"")</f>
        <v/>
      </c>
    </row>
    <row r="6836" spans="3:3" x14ac:dyDescent="0.3">
      <c r="C6836" s="177" t="str">
        <f>IFERROR(VLOOKUP(E6836,Data!T:U,2,FALSE),"")</f>
        <v/>
      </c>
    </row>
    <row r="6837" spans="3:3" x14ac:dyDescent="0.3">
      <c r="C6837" s="177" t="str">
        <f>IFERROR(VLOOKUP(E6837,Data!T:U,2,FALSE),"")</f>
        <v/>
      </c>
    </row>
    <row r="6838" spans="3:3" x14ac:dyDescent="0.3">
      <c r="C6838" s="177" t="str">
        <f>IFERROR(VLOOKUP(E6838,Data!T:U,2,FALSE),"")</f>
        <v/>
      </c>
    </row>
    <row r="6839" spans="3:3" x14ac:dyDescent="0.3">
      <c r="C6839" s="177" t="str">
        <f>IFERROR(VLOOKUP(E6839,Data!T:U,2,FALSE),"")</f>
        <v/>
      </c>
    </row>
    <row r="6840" spans="3:3" x14ac:dyDescent="0.3">
      <c r="C6840" s="177" t="str">
        <f>IFERROR(VLOOKUP(E6840,Data!T:U,2,FALSE),"")</f>
        <v/>
      </c>
    </row>
    <row r="6841" spans="3:3" x14ac:dyDescent="0.3">
      <c r="C6841" s="177" t="str">
        <f>IFERROR(VLOOKUP(E6841,Data!T:U,2,FALSE),"")</f>
        <v/>
      </c>
    </row>
    <row r="6842" spans="3:3" x14ac:dyDescent="0.3">
      <c r="C6842" s="177" t="str">
        <f>IFERROR(VLOOKUP(E6842,Data!T:U,2,FALSE),"")</f>
        <v/>
      </c>
    </row>
    <row r="6843" spans="3:3" x14ac:dyDescent="0.3">
      <c r="C6843" s="177" t="str">
        <f>IFERROR(VLOOKUP(E6843,Data!T:U,2,FALSE),"")</f>
        <v/>
      </c>
    </row>
    <row r="6844" spans="3:3" x14ac:dyDescent="0.3">
      <c r="C6844" s="177" t="str">
        <f>IFERROR(VLOOKUP(E6844,Data!T:U,2,FALSE),"")</f>
        <v/>
      </c>
    </row>
    <row r="6845" spans="3:3" x14ac:dyDescent="0.3">
      <c r="C6845" s="177" t="str">
        <f>IFERROR(VLOOKUP(E6845,Data!T:U,2,FALSE),"")</f>
        <v/>
      </c>
    </row>
    <row r="6846" spans="3:3" x14ac:dyDescent="0.3">
      <c r="C6846" s="177" t="str">
        <f>IFERROR(VLOOKUP(E6846,Data!T:U,2,FALSE),"")</f>
        <v/>
      </c>
    </row>
    <row r="6847" spans="3:3" x14ac:dyDescent="0.3">
      <c r="C6847" s="177" t="str">
        <f>IFERROR(VLOOKUP(E6847,Data!T:U,2,FALSE),"")</f>
        <v/>
      </c>
    </row>
    <row r="6848" spans="3:3" x14ac:dyDescent="0.3">
      <c r="C6848" s="177" t="str">
        <f>IFERROR(VLOOKUP(E6848,Data!T:U,2,FALSE),"")</f>
        <v/>
      </c>
    </row>
    <row r="6849" spans="3:3" x14ac:dyDescent="0.3">
      <c r="C6849" s="177" t="str">
        <f>IFERROR(VLOOKUP(E6849,Data!T:U,2,FALSE),"")</f>
        <v/>
      </c>
    </row>
    <row r="6850" spans="3:3" x14ac:dyDescent="0.3">
      <c r="C6850" s="177" t="str">
        <f>IFERROR(VLOOKUP(E6850,Data!T:U,2,FALSE),"")</f>
        <v/>
      </c>
    </row>
    <row r="6851" spans="3:3" x14ac:dyDescent="0.3">
      <c r="C6851" s="177" t="str">
        <f>IFERROR(VLOOKUP(E6851,Data!T:U,2,FALSE),"")</f>
        <v/>
      </c>
    </row>
    <row r="6852" spans="3:3" x14ac:dyDescent="0.3">
      <c r="C6852" s="177" t="str">
        <f>IFERROR(VLOOKUP(E6852,Data!T:U,2,FALSE),"")</f>
        <v/>
      </c>
    </row>
    <row r="6853" spans="3:3" x14ac:dyDescent="0.3">
      <c r="C6853" s="177" t="str">
        <f>IFERROR(VLOOKUP(E6853,Data!T:U,2,FALSE),"")</f>
        <v/>
      </c>
    </row>
    <row r="6854" spans="3:3" x14ac:dyDescent="0.3">
      <c r="C6854" s="177" t="str">
        <f>IFERROR(VLOOKUP(E6854,Data!T:U,2,FALSE),"")</f>
        <v/>
      </c>
    </row>
    <row r="6855" spans="3:3" x14ac:dyDescent="0.3">
      <c r="C6855" s="177" t="str">
        <f>IFERROR(VLOOKUP(E6855,Data!T:U,2,FALSE),"")</f>
        <v/>
      </c>
    </row>
    <row r="6856" spans="3:3" x14ac:dyDescent="0.3">
      <c r="C6856" s="177" t="str">
        <f>IFERROR(VLOOKUP(E6856,Data!T:U,2,FALSE),"")</f>
        <v/>
      </c>
    </row>
    <row r="6857" spans="3:3" x14ac:dyDescent="0.3">
      <c r="C6857" s="177" t="str">
        <f>IFERROR(VLOOKUP(E6857,Data!T:U,2,FALSE),"")</f>
        <v/>
      </c>
    </row>
    <row r="6858" spans="3:3" x14ac:dyDescent="0.3">
      <c r="C6858" s="177" t="str">
        <f>IFERROR(VLOOKUP(E6858,Data!T:U,2,FALSE),"")</f>
        <v/>
      </c>
    </row>
    <row r="6859" spans="3:3" x14ac:dyDescent="0.3">
      <c r="C6859" s="177" t="str">
        <f>IFERROR(VLOOKUP(E6859,Data!T:U,2,FALSE),"")</f>
        <v/>
      </c>
    </row>
    <row r="6860" spans="3:3" x14ac:dyDescent="0.3">
      <c r="C6860" s="177" t="str">
        <f>IFERROR(VLOOKUP(E6860,Data!T:U,2,FALSE),"")</f>
        <v/>
      </c>
    </row>
    <row r="6861" spans="3:3" x14ac:dyDescent="0.3">
      <c r="C6861" s="177" t="str">
        <f>IFERROR(VLOOKUP(E6861,Data!T:U,2,FALSE),"")</f>
        <v/>
      </c>
    </row>
    <row r="6862" spans="3:3" x14ac:dyDescent="0.3">
      <c r="C6862" s="177" t="str">
        <f>IFERROR(VLOOKUP(E6862,Data!T:U,2,FALSE),"")</f>
        <v/>
      </c>
    </row>
    <row r="6863" spans="3:3" x14ac:dyDescent="0.3">
      <c r="C6863" s="177" t="str">
        <f>IFERROR(VLOOKUP(E6863,Data!T:U,2,FALSE),"")</f>
        <v/>
      </c>
    </row>
    <row r="6864" spans="3:3" x14ac:dyDescent="0.3">
      <c r="C6864" s="177" t="str">
        <f>IFERROR(VLOOKUP(E6864,Data!T:U,2,FALSE),"")</f>
        <v/>
      </c>
    </row>
    <row r="6865" spans="3:3" x14ac:dyDescent="0.3">
      <c r="C6865" s="177" t="str">
        <f>IFERROR(VLOOKUP(E6865,Data!T:U,2,FALSE),"")</f>
        <v/>
      </c>
    </row>
    <row r="6866" spans="3:3" x14ac:dyDescent="0.3">
      <c r="C6866" s="177" t="str">
        <f>IFERROR(VLOOKUP(E6866,Data!T:U,2,FALSE),"")</f>
        <v/>
      </c>
    </row>
    <row r="6867" spans="3:3" x14ac:dyDescent="0.3">
      <c r="C6867" s="177" t="str">
        <f>IFERROR(VLOOKUP(E6867,Data!T:U,2,FALSE),"")</f>
        <v/>
      </c>
    </row>
    <row r="6868" spans="3:3" x14ac:dyDescent="0.3">
      <c r="C6868" s="177" t="str">
        <f>IFERROR(VLOOKUP(E6868,Data!T:U,2,FALSE),"")</f>
        <v/>
      </c>
    </row>
    <row r="6869" spans="3:3" x14ac:dyDescent="0.3">
      <c r="C6869" s="177" t="str">
        <f>IFERROR(VLOOKUP(E6869,Data!T:U,2,FALSE),"")</f>
        <v/>
      </c>
    </row>
    <row r="6870" spans="3:3" x14ac:dyDescent="0.3">
      <c r="C6870" s="177" t="str">
        <f>IFERROR(VLOOKUP(E6870,Data!T:U,2,FALSE),"")</f>
        <v/>
      </c>
    </row>
    <row r="6871" spans="3:3" x14ac:dyDescent="0.3">
      <c r="C6871" s="177" t="str">
        <f>IFERROR(VLOOKUP(E6871,Data!T:U,2,FALSE),"")</f>
        <v/>
      </c>
    </row>
    <row r="6872" spans="3:3" x14ac:dyDescent="0.3">
      <c r="C6872" s="177" t="str">
        <f>IFERROR(VLOOKUP(E6872,Data!T:U,2,FALSE),"")</f>
        <v/>
      </c>
    </row>
    <row r="6873" spans="3:3" x14ac:dyDescent="0.3">
      <c r="C6873" s="177" t="str">
        <f>IFERROR(VLOOKUP(E6873,Data!T:U,2,FALSE),"")</f>
        <v/>
      </c>
    </row>
    <row r="6874" spans="3:3" x14ac:dyDescent="0.3">
      <c r="C6874" s="177" t="str">
        <f>IFERROR(VLOOKUP(E6874,Data!T:U,2,FALSE),"")</f>
        <v/>
      </c>
    </row>
    <row r="6875" spans="3:3" x14ac:dyDescent="0.3">
      <c r="C6875" s="177" t="str">
        <f>IFERROR(VLOOKUP(E6875,Data!T:U,2,FALSE),"")</f>
        <v/>
      </c>
    </row>
    <row r="6876" spans="3:3" x14ac:dyDescent="0.3">
      <c r="C6876" s="177" t="str">
        <f>IFERROR(VLOOKUP(E6876,Data!T:U,2,FALSE),"")</f>
        <v/>
      </c>
    </row>
    <row r="6877" spans="3:3" x14ac:dyDescent="0.3">
      <c r="C6877" s="177" t="str">
        <f>IFERROR(VLOOKUP(E6877,Data!T:U,2,FALSE),"")</f>
        <v/>
      </c>
    </row>
    <row r="6878" spans="3:3" x14ac:dyDescent="0.3">
      <c r="C6878" s="177" t="str">
        <f>IFERROR(VLOOKUP(E6878,Data!T:U,2,FALSE),"")</f>
        <v/>
      </c>
    </row>
    <row r="6879" spans="3:3" x14ac:dyDescent="0.3">
      <c r="C6879" s="177" t="str">
        <f>IFERROR(VLOOKUP(E6879,Data!T:U,2,FALSE),"")</f>
        <v/>
      </c>
    </row>
    <row r="6880" spans="3:3" x14ac:dyDescent="0.3">
      <c r="C6880" s="177" t="str">
        <f>IFERROR(VLOOKUP(E6880,Data!T:U,2,FALSE),"")</f>
        <v/>
      </c>
    </row>
    <row r="6881" spans="3:3" x14ac:dyDescent="0.3">
      <c r="C6881" s="177" t="str">
        <f>IFERROR(VLOOKUP(E6881,Data!T:U,2,FALSE),"")</f>
        <v/>
      </c>
    </row>
    <row r="6882" spans="3:3" x14ac:dyDescent="0.3">
      <c r="C6882" s="177" t="str">
        <f>IFERROR(VLOOKUP(E6882,Data!T:U,2,FALSE),"")</f>
        <v/>
      </c>
    </row>
    <row r="6883" spans="3:3" x14ac:dyDescent="0.3">
      <c r="C6883" s="177" t="str">
        <f>IFERROR(VLOOKUP(E6883,Data!T:U,2,FALSE),"")</f>
        <v/>
      </c>
    </row>
    <row r="6884" spans="3:3" x14ac:dyDescent="0.3">
      <c r="C6884" s="177" t="str">
        <f>IFERROR(VLOOKUP(E6884,Data!T:U,2,FALSE),"")</f>
        <v/>
      </c>
    </row>
    <row r="6885" spans="3:3" x14ac:dyDescent="0.3">
      <c r="C6885" s="177" t="str">
        <f>IFERROR(VLOOKUP(E6885,Data!T:U,2,FALSE),"")</f>
        <v/>
      </c>
    </row>
    <row r="6886" spans="3:3" x14ac:dyDescent="0.3">
      <c r="C6886" s="177" t="str">
        <f>IFERROR(VLOOKUP(E6886,Data!T:U,2,FALSE),"")</f>
        <v/>
      </c>
    </row>
    <row r="6887" spans="3:3" x14ac:dyDescent="0.3">
      <c r="C6887" s="177" t="str">
        <f>IFERROR(VLOOKUP(E6887,Data!T:U,2,FALSE),"")</f>
        <v/>
      </c>
    </row>
    <row r="6888" spans="3:3" x14ac:dyDescent="0.3">
      <c r="C6888" s="177" t="str">
        <f>IFERROR(VLOOKUP(E6888,Data!T:U,2,FALSE),"")</f>
        <v/>
      </c>
    </row>
    <row r="6889" spans="3:3" x14ac:dyDescent="0.3">
      <c r="C6889" s="177" t="str">
        <f>IFERROR(VLOOKUP(E6889,Data!T:U,2,FALSE),"")</f>
        <v/>
      </c>
    </row>
    <row r="6890" spans="3:3" x14ac:dyDescent="0.3">
      <c r="C6890" s="177" t="str">
        <f>IFERROR(VLOOKUP(E6890,Data!T:U,2,FALSE),"")</f>
        <v/>
      </c>
    </row>
    <row r="6891" spans="3:3" x14ac:dyDescent="0.3">
      <c r="C6891" s="177" t="str">
        <f>IFERROR(VLOOKUP(E6891,Data!T:U,2,FALSE),"")</f>
        <v/>
      </c>
    </row>
    <row r="6892" spans="3:3" x14ac:dyDescent="0.3">
      <c r="C6892" s="177" t="str">
        <f>IFERROR(VLOOKUP(E6892,Data!T:U,2,FALSE),"")</f>
        <v/>
      </c>
    </row>
    <row r="6893" spans="3:3" x14ac:dyDescent="0.3">
      <c r="C6893" s="177" t="str">
        <f>IFERROR(VLOOKUP(E6893,Data!T:U,2,FALSE),"")</f>
        <v/>
      </c>
    </row>
    <row r="6894" spans="3:3" x14ac:dyDescent="0.3">
      <c r="C6894" s="177" t="str">
        <f>IFERROR(VLOOKUP(E6894,Data!T:U,2,FALSE),"")</f>
        <v/>
      </c>
    </row>
    <row r="6895" spans="3:3" x14ac:dyDescent="0.3">
      <c r="C6895" s="177" t="str">
        <f>IFERROR(VLOOKUP(E6895,Data!T:U,2,FALSE),"")</f>
        <v/>
      </c>
    </row>
    <row r="6896" spans="3:3" x14ac:dyDescent="0.3">
      <c r="C6896" s="177" t="str">
        <f>IFERROR(VLOOKUP(E6896,Data!T:U,2,FALSE),"")</f>
        <v/>
      </c>
    </row>
    <row r="6897" spans="3:3" x14ac:dyDescent="0.3">
      <c r="C6897" s="177" t="str">
        <f>IFERROR(VLOOKUP(E6897,Data!T:U,2,FALSE),"")</f>
        <v/>
      </c>
    </row>
    <row r="6898" spans="3:3" x14ac:dyDescent="0.3">
      <c r="C6898" s="177" t="str">
        <f>IFERROR(VLOOKUP(E6898,Data!T:U,2,FALSE),"")</f>
        <v/>
      </c>
    </row>
    <row r="6899" spans="3:3" x14ac:dyDescent="0.3">
      <c r="C6899" s="177" t="str">
        <f>IFERROR(VLOOKUP(E6899,Data!T:U,2,FALSE),"")</f>
        <v/>
      </c>
    </row>
    <row r="6900" spans="3:3" x14ac:dyDescent="0.3">
      <c r="C6900" s="177" t="str">
        <f>IFERROR(VLOOKUP(E6900,Data!T:U,2,FALSE),"")</f>
        <v/>
      </c>
    </row>
    <row r="6901" spans="3:3" x14ac:dyDescent="0.3">
      <c r="C6901" s="177" t="str">
        <f>IFERROR(VLOOKUP(E6901,Data!T:U,2,FALSE),"")</f>
        <v/>
      </c>
    </row>
    <row r="6902" spans="3:3" x14ac:dyDescent="0.3">
      <c r="C6902" s="177" t="str">
        <f>IFERROR(VLOOKUP(E6902,Data!T:U,2,FALSE),"")</f>
        <v/>
      </c>
    </row>
    <row r="6903" spans="3:3" x14ac:dyDescent="0.3">
      <c r="C6903" s="177" t="str">
        <f>IFERROR(VLOOKUP(E6903,Data!T:U,2,FALSE),"")</f>
        <v/>
      </c>
    </row>
    <row r="6904" spans="3:3" x14ac:dyDescent="0.3">
      <c r="C6904" s="177" t="str">
        <f>IFERROR(VLOOKUP(E6904,Data!T:U,2,FALSE),"")</f>
        <v/>
      </c>
    </row>
    <row r="6905" spans="3:3" x14ac:dyDescent="0.3">
      <c r="C6905" s="177" t="str">
        <f>IFERROR(VLOOKUP(E6905,Data!T:U,2,FALSE),"")</f>
        <v/>
      </c>
    </row>
    <row r="6906" spans="3:3" x14ac:dyDescent="0.3">
      <c r="C6906" s="177" t="str">
        <f>IFERROR(VLOOKUP(E6906,Data!T:U,2,FALSE),"")</f>
        <v/>
      </c>
    </row>
    <row r="6907" spans="3:3" x14ac:dyDescent="0.3">
      <c r="C6907" s="177" t="str">
        <f>IFERROR(VLOOKUP(E6907,Data!T:U,2,FALSE),"")</f>
        <v/>
      </c>
    </row>
    <row r="6908" spans="3:3" x14ac:dyDescent="0.3">
      <c r="C6908" s="177" t="str">
        <f>IFERROR(VLOOKUP(E6908,Data!T:U,2,FALSE),"")</f>
        <v/>
      </c>
    </row>
    <row r="6909" spans="3:3" x14ac:dyDescent="0.3">
      <c r="C6909" s="177" t="str">
        <f>IFERROR(VLOOKUP(E6909,Data!T:U,2,FALSE),"")</f>
        <v/>
      </c>
    </row>
    <row r="6910" spans="3:3" x14ac:dyDescent="0.3">
      <c r="C6910" s="177" t="str">
        <f>IFERROR(VLOOKUP(E6910,Data!T:U,2,FALSE),"")</f>
        <v/>
      </c>
    </row>
    <row r="6911" spans="3:3" x14ac:dyDescent="0.3">
      <c r="C6911" s="177" t="str">
        <f>IFERROR(VLOOKUP(E6911,Data!T:U,2,FALSE),"")</f>
        <v/>
      </c>
    </row>
    <row r="6912" spans="3:3" x14ac:dyDescent="0.3">
      <c r="C6912" s="177" t="str">
        <f>IFERROR(VLOOKUP(E6912,Data!T:U,2,FALSE),"")</f>
        <v/>
      </c>
    </row>
    <row r="6913" spans="3:3" x14ac:dyDescent="0.3">
      <c r="C6913" s="177" t="str">
        <f>IFERROR(VLOOKUP(E6913,Data!T:U,2,FALSE),"")</f>
        <v/>
      </c>
    </row>
    <row r="6914" spans="3:3" x14ac:dyDescent="0.3">
      <c r="C6914" s="177" t="str">
        <f>IFERROR(VLOOKUP(E6914,Data!T:U,2,FALSE),"")</f>
        <v/>
      </c>
    </row>
    <row r="6915" spans="3:3" x14ac:dyDescent="0.3">
      <c r="C6915" s="177" t="str">
        <f>IFERROR(VLOOKUP(E6915,Data!T:U,2,FALSE),"")</f>
        <v/>
      </c>
    </row>
    <row r="6916" spans="3:3" x14ac:dyDescent="0.3">
      <c r="C6916" s="177" t="str">
        <f>IFERROR(VLOOKUP(E6916,Data!T:U,2,FALSE),"")</f>
        <v/>
      </c>
    </row>
    <row r="6917" spans="3:3" x14ac:dyDescent="0.3">
      <c r="C6917" s="177" t="str">
        <f>IFERROR(VLOOKUP(E6917,Data!T:U,2,FALSE),"")</f>
        <v/>
      </c>
    </row>
    <row r="6918" spans="3:3" x14ac:dyDescent="0.3">
      <c r="C6918" s="177" t="str">
        <f>IFERROR(VLOOKUP(E6918,Data!T:U,2,FALSE),"")</f>
        <v/>
      </c>
    </row>
    <row r="6919" spans="3:3" x14ac:dyDescent="0.3">
      <c r="C6919" s="177" t="str">
        <f>IFERROR(VLOOKUP(E6919,Data!T:U,2,FALSE),"")</f>
        <v/>
      </c>
    </row>
    <row r="6920" spans="3:3" x14ac:dyDescent="0.3">
      <c r="C6920" s="177" t="str">
        <f>IFERROR(VLOOKUP(E6920,Data!T:U,2,FALSE),"")</f>
        <v/>
      </c>
    </row>
    <row r="6921" spans="3:3" x14ac:dyDescent="0.3">
      <c r="C6921" s="177" t="str">
        <f>IFERROR(VLOOKUP(E6921,Data!T:U,2,FALSE),"")</f>
        <v/>
      </c>
    </row>
    <row r="6922" spans="3:3" x14ac:dyDescent="0.3">
      <c r="C6922" s="177" t="str">
        <f>IFERROR(VLOOKUP(E6922,Data!T:U,2,FALSE),"")</f>
        <v/>
      </c>
    </row>
    <row r="6923" spans="3:3" x14ac:dyDescent="0.3">
      <c r="C6923" s="177" t="str">
        <f>IFERROR(VLOOKUP(E6923,Data!T:U,2,FALSE),"")</f>
        <v/>
      </c>
    </row>
    <row r="6924" spans="3:3" x14ac:dyDescent="0.3">
      <c r="C6924" s="177" t="str">
        <f>IFERROR(VLOOKUP(E6924,Data!T:U,2,FALSE),"")</f>
        <v/>
      </c>
    </row>
    <row r="6925" spans="3:3" x14ac:dyDescent="0.3">
      <c r="C6925" s="177" t="str">
        <f>IFERROR(VLOOKUP(E6925,Data!T:U,2,FALSE),"")</f>
        <v/>
      </c>
    </row>
    <row r="6926" spans="3:3" x14ac:dyDescent="0.3">
      <c r="C6926" s="177" t="str">
        <f>IFERROR(VLOOKUP(E6926,Data!T:U,2,FALSE),"")</f>
        <v/>
      </c>
    </row>
    <row r="6927" spans="3:3" x14ac:dyDescent="0.3">
      <c r="C6927" s="177" t="str">
        <f>IFERROR(VLOOKUP(E6927,Data!T:U,2,FALSE),"")</f>
        <v/>
      </c>
    </row>
    <row r="6928" spans="3:3" x14ac:dyDescent="0.3">
      <c r="C6928" s="177" t="str">
        <f>IFERROR(VLOOKUP(E6928,Data!T:U,2,FALSE),"")</f>
        <v/>
      </c>
    </row>
    <row r="6929" spans="3:3" x14ac:dyDescent="0.3">
      <c r="C6929" s="177" t="str">
        <f>IFERROR(VLOOKUP(E6929,Data!T:U,2,FALSE),"")</f>
        <v/>
      </c>
    </row>
    <row r="6930" spans="3:3" x14ac:dyDescent="0.3">
      <c r="C6930" s="177" t="str">
        <f>IFERROR(VLOOKUP(E6930,Data!T:U,2,FALSE),"")</f>
        <v/>
      </c>
    </row>
    <row r="6931" spans="3:3" x14ac:dyDescent="0.3">
      <c r="C6931" s="177" t="str">
        <f>IFERROR(VLOOKUP(E6931,Data!T:U,2,FALSE),"")</f>
        <v/>
      </c>
    </row>
    <row r="6932" spans="3:3" x14ac:dyDescent="0.3">
      <c r="C6932" s="177" t="str">
        <f>IFERROR(VLOOKUP(E6932,Data!T:U,2,FALSE),"")</f>
        <v/>
      </c>
    </row>
    <row r="6933" spans="3:3" x14ac:dyDescent="0.3">
      <c r="C6933" s="177" t="str">
        <f>IFERROR(VLOOKUP(E6933,Data!T:U,2,FALSE),"")</f>
        <v/>
      </c>
    </row>
    <row r="6934" spans="3:3" x14ac:dyDescent="0.3">
      <c r="C6934" s="177" t="str">
        <f>IFERROR(VLOOKUP(E6934,Data!T:U,2,FALSE),"")</f>
        <v/>
      </c>
    </row>
    <row r="6935" spans="3:3" x14ac:dyDescent="0.3">
      <c r="C6935" s="177" t="str">
        <f>IFERROR(VLOOKUP(E6935,Data!T:U,2,FALSE),"")</f>
        <v/>
      </c>
    </row>
    <row r="6936" spans="3:3" x14ac:dyDescent="0.3">
      <c r="C6936" s="177" t="str">
        <f>IFERROR(VLOOKUP(E6936,Data!T:U,2,FALSE),"")</f>
        <v/>
      </c>
    </row>
    <row r="6937" spans="3:3" x14ac:dyDescent="0.3">
      <c r="C6937" s="177" t="str">
        <f>IFERROR(VLOOKUP(E6937,Data!T:U,2,FALSE),"")</f>
        <v/>
      </c>
    </row>
    <row r="6938" spans="3:3" x14ac:dyDescent="0.3">
      <c r="C6938" s="177" t="str">
        <f>IFERROR(VLOOKUP(E6938,Data!T:U,2,FALSE),"")</f>
        <v/>
      </c>
    </row>
    <row r="6939" spans="3:3" x14ac:dyDescent="0.3">
      <c r="C6939" s="177" t="str">
        <f>IFERROR(VLOOKUP(E6939,Data!T:U,2,FALSE),"")</f>
        <v/>
      </c>
    </row>
    <row r="6940" spans="3:3" x14ac:dyDescent="0.3">
      <c r="C6940" s="177" t="str">
        <f>IFERROR(VLOOKUP(E6940,Data!T:U,2,FALSE),"")</f>
        <v/>
      </c>
    </row>
    <row r="6941" spans="3:3" x14ac:dyDescent="0.3">
      <c r="C6941" s="177" t="str">
        <f>IFERROR(VLOOKUP(E6941,Data!T:U,2,FALSE),"")</f>
        <v/>
      </c>
    </row>
    <row r="6942" spans="3:3" x14ac:dyDescent="0.3">
      <c r="C6942" s="177" t="str">
        <f>IFERROR(VLOOKUP(E6942,Data!T:U,2,FALSE),"")</f>
        <v/>
      </c>
    </row>
    <row r="6943" spans="3:3" x14ac:dyDescent="0.3">
      <c r="C6943" s="177" t="str">
        <f>IFERROR(VLOOKUP(E6943,Data!T:U,2,FALSE),"")</f>
        <v/>
      </c>
    </row>
    <row r="6944" spans="3:3" x14ac:dyDescent="0.3">
      <c r="C6944" s="177" t="str">
        <f>IFERROR(VLOOKUP(E6944,Data!T:U,2,FALSE),"")</f>
        <v/>
      </c>
    </row>
    <row r="6945" spans="3:3" x14ac:dyDescent="0.3">
      <c r="C6945" s="177" t="str">
        <f>IFERROR(VLOOKUP(E6945,Data!T:U,2,FALSE),"")</f>
        <v/>
      </c>
    </row>
    <row r="6946" spans="3:3" x14ac:dyDescent="0.3">
      <c r="C6946" s="177" t="str">
        <f>IFERROR(VLOOKUP(E6946,Data!T:U,2,FALSE),"")</f>
        <v/>
      </c>
    </row>
    <row r="6947" spans="3:3" x14ac:dyDescent="0.3">
      <c r="C6947" s="177" t="str">
        <f>IFERROR(VLOOKUP(E6947,Data!T:U,2,FALSE),"")</f>
        <v/>
      </c>
    </row>
    <row r="6948" spans="3:3" x14ac:dyDescent="0.3">
      <c r="C6948" s="177" t="str">
        <f>IFERROR(VLOOKUP(E6948,Data!T:U,2,FALSE),"")</f>
        <v/>
      </c>
    </row>
    <row r="6949" spans="3:3" x14ac:dyDescent="0.3">
      <c r="C6949" s="177" t="str">
        <f>IFERROR(VLOOKUP(E6949,Data!T:U,2,FALSE),"")</f>
        <v/>
      </c>
    </row>
    <row r="6950" spans="3:3" x14ac:dyDescent="0.3">
      <c r="C6950" s="177" t="str">
        <f>IFERROR(VLOOKUP(E6950,Data!T:U,2,FALSE),"")</f>
        <v/>
      </c>
    </row>
    <row r="6951" spans="3:3" x14ac:dyDescent="0.3">
      <c r="C6951" s="177" t="str">
        <f>IFERROR(VLOOKUP(E6951,Data!T:U,2,FALSE),"")</f>
        <v/>
      </c>
    </row>
    <row r="6952" spans="3:3" x14ac:dyDescent="0.3">
      <c r="C6952" s="177" t="str">
        <f>IFERROR(VLOOKUP(E6952,Data!T:U,2,FALSE),"")</f>
        <v/>
      </c>
    </row>
    <row r="6953" spans="3:3" x14ac:dyDescent="0.3">
      <c r="C6953" s="177" t="str">
        <f>IFERROR(VLOOKUP(E6953,Data!T:U,2,FALSE),"")</f>
        <v/>
      </c>
    </row>
    <row r="6954" spans="3:3" x14ac:dyDescent="0.3">
      <c r="C6954" s="177" t="str">
        <f>IFERROR(VLOOKUP(E6954,Data!T:U,2,FALSE),"")</f>
        <v/>
      </c>
    </row>
    <row r="6955" spans="3:3" x14ac:dyDescent="0.3">
      <c r="C6955" s="177" t="str">
        <f>IFERROR(VLOOKUP(E6955,Data!T:U,2,FALSE),"")</f>
        <v/>
      </c>
    </row>
    <row r="6956" spans="3:3" x14ac:dyDescent="0.3">
      <c r="C6956" s="177" t="str">
        <f>IFERROR(VLOOKUP(E6956,Data!T:U,2,FALSE),"")</f>
        <v/>
      </c>
    </row>
    <row r="6957" spans="3:3" x14ac:dyDescent="0.3">
      <c r="C6957" s="177" t="str">
        <f>IFERROR(VLOOKUP(E6957,Data!T:U,2,FALSE),"")</f>
        <v/>
      </c>
    </row>
    <row r="6958" spans="3:3" x14ac:dyDescent="0.3">
      <c r="C6958" s="177" t="str">
        <f>IFERROR(VLOOKUP(E6958,Data!T:U,2,FALSE),"")</f>
        <v/>
      </c>
    </row>
    <row r="6959" spans="3:3" x14ac:dyDescent="0.3">
      <c r="C6959" s="177" t="str">
        <f>IFERROR(VLOOKUP(E6959,Data!T:U,2,FALSE),"")</f>
        <v/>
      </c>
    </row>
    <row r="6960" spans="3:3" x14ac:dyDescent="0.3">
      <c r="C6960" s="177" t="str">
        <f>IFERROR(VLOOKUP(E6960,Data!T:U,2,FALSE),"")</f>
        <v/>
      </c>
    </row>
    <row r="6961" spans="3:3" x14ac:dyDescent="0.3">
      <c r="C6961" s="177" t="str">
        <f>IFERROR(VLOOKUP(E6961,Data!T:U,2,FALSE),"")</f>
        <v/>
      </c>
    </row>
    <row r="6962" spans="3:3" x14ac:dyDescent="0.3">
      <c r="C6962" s="177" t="str">
        <f>IFERROR(VLOOKUP(E6962,Data!T:U,2,FALSE),"")</f>
        <v/>
      </c>
    </row>
    <row r="6963" spans="3:3" x14ac:dyDescent="0.3">
      <c r="C6963" s="177" t="str">
        <f>IFERROR(VLOOKUP(E6963,Data!T:U,2,FALSE),"")</f>
        <v/>
      </c>
    </row>
    <row r="6964" spans="3:3" x14ac:dyDescent="0.3">
      <c r="C6964" s="177" t="str">
        <f>IFERROR(VLOOKUP(E6964,Data!T:U,2,FALSE),"")</f>
        <v/>
      </c>
    </row>
    <row r="6965" spans="3:3" x14ac:dyDescent="0.3">
      <c r="C6965" s="177" t="str">
        <f>IFERROR(VLOOKUP(E6965,Data!T:U,2,FALSE),"")</f>
        <v/>
      </c>
    </row>
    <row r="6966" spans="3:3" x14ac:dyDescent="0.3">
      <c r="C6966" s="177" t="str">
        <f>IFERROR(VLOOKUP(E6966,Data!T:U,2,FALSE),"")</f>
        <v/>
      </c>
    </row>
    <row r="6967" spans="3:3" x14ac:dyDescent="0.3">
      <c r="C6967" s="177" t="str">
        <f>IFERROR(VLOOKUP(E6967,Data!T:U,2,FALSE),"")</f>
        <v/>
      </c>
    </row>
    <row r="6968" spans="3:3" x14ac:dyDescent="0.3">
      <c r="C6968" s="177" t="str">
        <f>IFERROR(VLOOKUP(E6968,Data!T:U,2,FALSE),"")</f>
        <v/>
      </c>
    </row>
    <row r="6969" spans="3:3" x14ac:dyDescent="0.3">
      <c r="C6969" s="177" t="str">
        <f>IFERROR(VLOOKUP(E6969,Data!T:U,2,FALSE),"")</f>
        <v/>
      </c>
    </row>
    <row r="6970" spans="3:3" x14ac:dyDescent="0.3">
      <c r="C6970" s="177" t="str">
        <f>IFERROR(VLOOKUP(E6970,Data!T:U,2,FALSE),"")</f>
        <v/>
      </c>
    </row>
    <row r="6971" spans="3:3" x14ac:dyDescent="0.3">
      <c r="C6971" s="177" t="str">
        <f>IFERROR(VLOOKUP(E6971,Data!T:U,2,FALSE),"")</f>
        <v/>
      </c>
    </row>
    <row r="6972" spans="3:3" x14ac:dyDescent="0.3">
      <c r="C6972" s="177" t="str">
        <f>IFERROR(VLOOKUP(E6972,Data!T:U,2,FALSE),"")</f>
        <v/>
      </c>
    </row>
    <row r="6973" spans="3:3" x14ac:dyDescent="0.3">
      <c r="C6973" s="177" t="str">
        <f>IFERROR(VLOOKUP(E6973,Data!T:U,2,FALSE),"")</f>
        <v/>
      </c>
    </row>
    <row r="6974" spans="3:3" x14ac:dyDescent="0.3">
      <c r="C6974" s="177" t="str">
        <f>IFERROR(VLOOKUP(E6974,Data!T:U,2,FALSE),"")</f>
        <v/>
      </c>
    </row>
    <row r="6975" spans="3:3" x14ac:dyDescent="0.3">
      <c r="C6975" s="177" t="str">
        <f>IFERROR(VLOOKUP(E6975,Data!T:U,2,FALSE),"")</f>
        <v/>
      </c>
    </row>
    <row r="6976" spans="3:3" x14ac:dyDescent="0.3">
      <c r="C6976" s="177" t="str">
        <f>IFERROR(VLOOKUP(E6976,Data!T:U,2,FALSE),"")</f>
        <v/>
      </c>
    </row>
    <row r="6977" spans="3:3" x14ac:dyDescent="0.3">
      <c r="C6977" s="177" t="str">
        <f>IFERROR(VLOOKUP(E6977,Data!T:U,2,FALSE),"")</f>
        <v/>
      </c>
    </row>
    <row r="6978" spans="3:3" x14ac:dyDescent="0.3">
      <c r="C6978" s="177" t="str">
        <f>IFERROR(VLOOKUP(E6978,Data!T:U,2,FALSE),"")</f>
        <v/>
      </c>
    </row>
    <row r="6979" spans="3:3" x14ac:dyDescent="0.3">
      <c r="C6979" s="177" t="str">
        <f>IFERROR(VLOOKUP(E6979,Data!T:U,2,FALSE),"")</f>
        <v/>
      </c>
    </row>
    <row r="6980" spans="3:3" x14ac:dyDescent="0.3">
      <c r="C6980" s="177" t="str">
        <f>IFERROR(VLOOKUP(E6980,Data!T:U,2,FALSE),"")</f>
        <v/>
      </c>
    </row>
    <row r="6981" spans="3:3" x14ac:dyDescent="0.3">
      <c r="C6981" s="177" t="str">
        <f>IFERROR(VLOOKUP(E6981,Data!T:U,2,FALSE),"")</f>
        <v/>
      </c>
    </row>
    <row r="6982" spans="3:3" x14ac:dyDescent="0.3">
      <c r="C6982" s="177" t="str">
        <f>IFERROR(VLOOKUP(E6982,Data!T:U,2,FALSE),"")</f>
        <v/>
      </c>
    </row>
    <row r="6983" spans="3:3" x14ac:dyDescent="0.3">
      <c r="C6983" s="177" t="str">
        <f>IFERROR(VLOOKUP(E6983,Data!T:U,2,FALSE),"")</f>
        <v/>
      </c>
    </row>
    <row r="6984" spans="3:3" x14ac:dyDescent="0.3">
      <c r="C6984" s="177" t="str">
        <f>IFERROR(VLOOKUP(E6984,Data!T:U,2,FALSE),"")</f>
        <v/>
      </c>
    </row>
    <row r="6985" spans="3:3" x14ac:dyDescent="0.3">
      <c r="C6985" s="177" t="str">
        <f>IFERROR(VLOOKUP(E6985,Data!T:U,2,FALSE),"")</f>
        <v/>
      </c>
    </row>
    <row r="6986" spans="3:3" x14ac:dyDescent="0.3">
      <c r="C6986" s="177" t="str">
        <f>IFERROR(VLOOKUP(E6986,Data!T:U,2,FALSE),"")</f>
        <v/>
      </c>
    </row>
    <row r="6987" spans="3:3" x14ac:dyDescent="0.3">
      <c r="C6987" s="177" t="str">
        <f>IFERROR(VLOOKUP(E6987,Data!T:U,2,FALSE),"")</f>
        <v/>
      </c>
    </row>
    <row r="6988" spans="3:3" x14ac:dyDescent="0.3">
      <c r="C6988" s="177" t="str">
        <f>IFERROR(VLOOKUP(E6988,Data!T:U,2,FALSE),"")</f>
        <v/>
      </c>
    </row>
    <row r="6989" spans="3:3" x14ac:dyDescent="0.3">
      <c r="C6989" s="177" t="str">
        <f>IFERROR(VLOOKUP(E6989,Data!T:U,2,FALSE),"")</f>
        <v/>
      </c>
    </row>
    <row r="6990" spans="3:3" x14ac:dyDescent="0.3">
      <c r="C6990" s="177" t="str">
        <f>IFERROR(VLOOKUP(E6990,Data!T:U,2,FALSE),"")</f>
        <v/>
      </c>
    </row>
    <row r="6991" spans="3:3" x14ac:dyDescent="0.3">
      <c r="C6991" s="177" t="str">
        <f>IFERROR(VLOOKUP(E6991,Data!T:U,2,FALSE),"")</f>
        <v/>
      </c>
    </row>
    <row r="6992" spans="3:3" x14ac:dyDescent="0.3">
      <c r="C6992" s="177" t="str">
        <f>IFERROR(VLOOKUP(E6992,Data!T:U,2,FALSE),"")</f>
        <v/>
      </c>
    </row>
    <row r="6993" spans="3:3" x14ac:dyDescent="0.3">
      <c r="C6993" s="177" t="str">
        <f>IFERROR(VLOOKUP(E6993,Data!T:U,2,FALSE),"")</f>
        <v/>
      </c>
    </row>
    <row r="6994" spans="3:3" x14ac:dyDescent="0.3">
      <c r="C6994" s="177" t="str">
        <f>IFERROR(VLOOKUP(E6994,Data!T:U,2,FALSE),"")</f>
        <v/>
      </c>
    </row>
    <row r="6995" spans="3:3" x14ac:dyDescent="0.3">
      <c r="C6995" s="177" t="str">
        <f>IFERROR(VLOOKUP(E6995,Data!T:U,2,FALSE),"")</f>
        <v/>
      </c>
    </row>
    <row r="6996" spans="3:3" x14ac:dyDescent="0.3">
      <c r="C6996" s="177" t="str">
        <f>IFERROR(VLOOKUP(E6996,Data!T:U,2,FALSE),"")</f>
        <v/>
      </c>
    </row>
    <row r="6997" spans="3:3" x14ac:dyDescent="0.3">
      <c r="C6997" s="177" t="str">
        <f>IFERROR(VLOOKUP(E6997,Data!T:U,2,FALSE),"")</f>
        <v/>
      </c>
    </row>
    <row r="6998" spans="3:3" x14ac:dyDescent="0.3">
      <c r="C6998" s="177" t="str">
        <f>IFERROR(VLOOKUP(E6998,Data!T:U,2,FALSE),"")</f>
        <v/>
      </c>
    </row>
    <row r="6999" spans="3:3" x14ac:dyDescent="0.3">
      <c r="C6999" s="177" t="str">
        <f>IFERROR(VLOOKUP(E6999,Data!T:U,2,FALSE),"")</f>
        <v/>
      </c>
    </row>
    <row r="7000" spans="3:3" x14ac:dyDescent="0.3">
      <c r="C7000" s="177" t="str">
        <f>IFERROR(VLOOKUP(E7000,Data!T:U,2,FALSE),"")</f>
        <v/>
      </c>
    </row>
    <row r="7001" spans="3:3" x14ac:dyDescent="0.3">
      <c r="C7001" s="177" t="str">
        <f>IFERROR(VLOOKUP(E7001,Data!T:U,2,FALSE),"")</f>
        <v/>
      </c>
    </row>
    <row r="7002" spans="3:3" x14ac:dyDescent="0.3">
      <c r="C7002" s="177" t="str">
        <f>IFERROR(VLOOKUP(E7002,Data!T:U,2,FALSE),"")</f>
        <v/>
      </c>
    </row>
    <row r="7003" spans="3:3" x14ac:dyDescent="0.3">
      <c r="C7003" s="177" t="str">
        <f>IFERROR(VLOOKUP(E7003,Data!T:U,2,FALSE),"")</f>
        <v/>
      </c>
    </row>
    <row r="7004" spans="3:3" x14ac:dyDescent="0.3">
      <c r="C7004" s="177" t="str">
        <f>IFERROR(VLOOKUP(E7004,Data!T:U,2,FALSE),"")</f>
        <v/>
      </c>
    </row>
    <row r="7005" spans="3:3" x14ac:dyDescent="0.3">
      <c r="C7005" s="177" t="str">
        <f>IFERROR(VLOOKUP(E7005,Data!T:U,2,FALSE),"")</f>
        <v/>
      </c>
    </row>
    <row r="7006" spans="3:3" x14ac:dyDescent="0.3">
      <c r="C7006" s="177" t="str">
        <f>IFERROR(VLOOKUP(E7006,Data!T:U,2,FALSE),"")</f>
        <v/>
      </c>
    </row>
    <row r="7007" spans="3:3" x14ac:dyDescent="0.3">
      <c r="C7007" s="177" t="str">
        <f>IFERROR(VLOOKUP(E7007,Data!T:U,2,FALSE),"")</f>
        <v/>
      </c>
    </row>
    <row r="7008" spans="3:3" x14ac:dyDescent="0.3">
      <c r="C7008" s="177" t="str">
        <f>IFERROR(VLOOKUP(E7008,Data!T:U,2,FALSE),"")</f>
        <v/>
      </c>
    </row>
    <row r="7009" spans="3:3" x14ac:dyDescent="0.3">
      <c r="C7009" s="177" t="str">
        <f>IFERROR(VLOOKUP(E7009,Data!T:U,2,FALSE),"")</f>
        <v/>
      </c>
    </row>
    <row r="7010" spans="3:3" x14ac:dyDescent="0.3">
      <c r="C7010" s="177" t="str">
        <f>IFERROR(VLOOKUP(E7010,Data!T:U,2,FALSE),"")</f>
        <v/>
      </c>
    </row>
    <row r="7011" spans="3:3" x14ac:dyDescent="0.3">
      <c r="C7011" s="177" t="str">
        <f>IFERROR(VLOOKUP(E7011,Data!T:U,2,FALSE),"")</f>
        <v/>
      </c>
    </row>
    <row r="7012" spans="3:3" x14ac:dyDescent="0.3">
      <c r="C7012" s="177" t="str">
        <f>IFERROR(VLOOKUP(E7012,Data!T:U,2,FALSE),"")</f>
        <v/>
      </c>
    </row>
    <row r="7013" spans="3:3" x14ac:dyDescent="0.3">
      <c r="C7013" s="177" t="str">
        <f>IFERROR(VLOOKUP(E7013,Data!T:U,2,FALSE),"")</f>
        <v/>
      </c>
    </row>
    <row r="7014" spans="3:3" x14ac:dyDescent="0.3">
      <c r="C7014" s="177" t="str">
        <f>IFERROR(VLOOKUP(E7014,Data!T:U,2,FALSE),"")</f>
        <v/>
      </c>
    </row>
    <row r="7015" spans="3:3" x14ac:dyDescent="0.3">
      <c r="C7015" s="177" t="str">
        <f>IFERROR(VLOOKUP(E7015,Data!T:U,2,FALSE),"")</f>
        <v/>
      </c>
    </row>
    <row r="7016" spans="3:3" x14ac:dyDescent="0.3">
      <c r="C7016" s="177" t="str">
        <f>IFERROR(VLOOKUP(E7016,Data!T:U,2,FALSE),"")</f>
        <v/>
      </c>
    </row>
    <row r="7017" spans="3:3" x14ac:dyDescent="0.3">
      <c r="C7017" s="177" t="str">
        <f>IFERROR(VLOOKUP(E7017,Data!T:U,2,FALSE),"")</f>
        <v/>
      </c>
    </row>
    <row r="7018" spans="3:3" x14ac:dyDescent="0.3">
      <c r="C7018" s="177" t="str">
        <f>IFERROR(VLOOKUP(E7018,Data!T:U,2,FALSE),"")</f>
        <v/>
      </c>
    </row>
    <row r="7019" spans="3:3" x14ac:dyDescent="0.3">
      <c r="C7019" s="177" t="str">
        <f>IFERROR(VLOOKUP(E7019,Data!T:U,2,FALSE),"")</f>
        <v/>
      </c>
    </row>
    <row r="7020" spans="3:3" x14ac:dyDescent="0.3">
      <c r="C7020" s="177" t="str">
        <f>IFERROR(VLOOKUP(E7020,Data!T:U,2,FALSE),"")</f>
        <v/>
      </c>
    </row>
    <row r="7021" spans="3:3" x14ac:dyDescent="0.3">
      <c r="C7021" s="177" t="str">
        <f>IFERROR(VLOOKUP(E7021,Data!T:U,2,FALSE),"")</f>
        <v/>
      </c>
    </row>
    <row r="7022" spans="3:3" x14ac:dyDescent="0.3">
      <c r="C7022" s="177" t="str">
        <f>IFERROR(VLOOKUP(E7022,Data!T:U,2,FALSE),"")</f>
        <v/>
      </c>
    </row>
    <row r="7023" spans="3:3" x14ac:dyDescent="0.3">
      <c r="C7023" s="177" t="str">
        <f>IFERROR(VLOOKUP(E7023,Data!T:U,2,FALSE),"")</f>
        <v/>
      </c>
    </row>
    <row r="7024" spans="3:3" x14ac:dyDescent="0.3">
      <c r="C7024" s="177" t="str">
        <f>IFERROR(VLOOKUP(E7024,Data!T:U,2,FALSE),"")</f>
        <v/>
      </c>
    </row>
    <row r="7025" spans="3:3" x14ac:dyDescent="0.3">
      <c r="C7025" s="177" t="str">
        <f>IFERROR(VLOOKUP(E7025,Data!T:U,2,FALSE),"")</f>
        <v/>
      </c>
    </row>
    <row r="7026" spans="3:3" x14ac:dyDescent="0.3">
      <c r="C7026" s="177" t="str">
        <f>IFERROR(VLOOKUP(E7026,Data!T:U,2,FALSE),"")</f>
        <v/>
      </c>
    </row>
    <row r="7027" spans="3:3" x14ac:dyDescent="0.3">
      <c r="C7027" s="177" t="str">
        <f>IFERROR(VLOOKUP(E7027,Data!T:U,2,FALSE),"")</f>
        <v/>
      </c>
    </row>
    <row r="7028" spans="3:3" x14ac:dyDescent="0.3">
      <c r="C7028" s="177" t="str">
        <f>IFERROR(VLOOKUP(E7028,Data!T:U,2,FALSE),"")</f>
        <v/>
      </c>
    </row>
    <row r="7029" spans="3:3" x14ac:dyDescent="0.3">
      <c r="C7029" s="177" t="str">
        <f>IFERROR(VLOOKUP(E7029,Data!T:U,2,FALSE),"")</f>
        <v/>
      </c>
    </row>
    <row r="7030" spans="3:3" x14ac:dyDescent="0.3">
      <c r="C7030" s="177" t="str">
        <f>IFERROR(VLOOKUP(E7030,Data!T:U,2,FALSE),"")</f>
        <v/>
      </c>
    </row>
    <row r="7031" spans="3:3" x14ac:dyDescent="0.3">
      <c r="C7031" s="177" t="str">
        <f>IFERROR(VLOOKUP(E7031,Data!T:U,2,FALSE),"")</f>
        <v/>
      </c>
    </row>
    <row r="7032" spans="3:3" x14ac:dyDescent="0.3">
      <c r="C7032" s="177" t="str">
        <f>IFERROR(VLOOKUP(E7032,Data!T:U,2,FALSE),"")</f>
        <v/>
      </c>
    </row>
    <row r="7033" spans="3:3" x14ac:dyDescent="0.3">
      <c r="C7033" s="177" t="str">
        <f>IFERROR(VLOOKUP(E7033,Data!T:U,2,FALSE),"")</f>
        <v/>
      </c>
    </row>
    <row r="7034" spans="3:3" x14ac:dyDescent="0.3">
      <c r="C7034" s="177" t="str">
        <f>IFERROR(VLOOKUP(E7034,Data!T:U,2,FALSE),"")</f>
        <v/>
      </c>
    </row>
    <row r="7035" spans="3:3" x14ac:dyDescent="0.3">
      <c r="C7035" s="177" t="str">
        <f>IFERROR(VLOOKUP(E7035,Data!T:U,2,FALSE),"")</f>
        <v/>
      </c>
    </row>
    <row r="7036" spans="3:3" x14ac:dyDescent="0.3">
      <c r="C7036" s="177" t="str">
        <f>IFERROR(VLOOKUP(E7036,Data!T:U,2,FALSE),"")</f>
        <v/>
      </c>
    </row>
    <row r="7037" spans="3:3" x14ac:dyDescent="0.3">
      <c r="C7037" s="177" t="str">
        <f>IFERROR(VLOOKUP(E7037,Data!T:U,2,FALSE),"")</f>
        <v/>
      </c>
    </row>
    <row r="7038" spans="3:3" x14ac:dyDescent="0.3">
      <c r="C7038" s="177" t="str">
        <f>IFERROR(VLOOKUP(E7038,Data!T:U,2,FALSE),"")</f>
        <v/>
      </c>
    </row>
    <row r="7039" spans="3:3" x14ac:dyDescent="0.3">
      <c r="C7039" s="177" t="str">
        <f>IFERROR(VLOOKUP(E7039,Data!T:U,2,FALSE),"")</f>
        <v/>
      </c>
    </row>
    <row r="7040" spans="3:3" x14ac:dyDescent="0.3">
      <c r="C7040" s="177" t="str">
        <f>IFERROR(VLOOKUP(E7040,Data!T:U,2,FALSE),"")</f>
        <v/>
      </c>
    </row>
    <row r="7041" spans="3:3" x14ac:dyDescent="0.3">
      <c r="C7041" s="177" t="str">
        <f>IFERROR(VLOOKUP(E7041,Data!T:U,2,FALSE),"")</f>
        <v/>
      </c>
    </row>
    <row r="7042" spans="3:3" x14ac:dyDescent="0.3">
      <c r="C7042" s="177" t="str">
        <f>IFERROR(VLOOKUP(E7042,Data!T:U,2,FALSE),"")</f>
        <v/>
      </c>
    </row>
    <row r="7043" spans="3:3" x14ac:dyDescent="0.3">
      <c r="C7043" s="177" t="str">
        <f>IFERROR(VLOOKUP(E7043,Data!T:U,2,FALSE),"")</f>
        <v/>
      </c>
    </row>
    <row r="7044" spans="3:3" x14ac:dyDescent="0.3">
      <c r="C7044" s="177" t="str">
        <f>IFERROR(VLOOKUP(E7044,Data!T:U,2,FALSE),"")</f>
        <v/>
      </c>
    </row>
    <row r="7045" spans="3:3" x14ac:dyDescent="0.3">
      <c r="C7045" s="177" t="str">
        <f>IFERROR(VLOOKUP(E7045,Data!T:U,2,FALSE),"")</f>
        <v/>
      </c>
    </row>
    <row r="7046" spans="3:3" x14ac:dyDescent="0.3">
      <c r="C7046" s="177" t="str">
        <f>IFERROR(VLOOKUP(E7046,Data!T:U,2,FALSE),"")</f>
        <v/>
      </c>
    </row>
    <row r="7047" spans="3:3" x14ac:dyDescent="0.3">
      <c r="C7047" s="177" t="str">
        <f>IFERROR(VLOOKUP(E7047,Data!T:U,2,FALSE),"")</f>
        <v/>
      </c>
    </row>
    <row r="7048" spans="3:3" x14ac:dyDescent="0.3">
      <c r="C7048" s="177" t="str">
        <f>IFERROR(VLOOKUP(E7048,Data!T:U,2,FALSE),"")</f>
        <v/>
      </c>
    </row>
    <row r="7049" spans="3:3" x14ac:dyDescent="0.3">
      <c r="C7049" s="177" t="str">
        <f>IFERROR(VLOOKUP(E7049,Data!T:U,2,FALSE),"")</f>
        <v/>
      </c>
    </row>
    <row r="7050" spans="3:3" x14ac:dyDescent="0.3">
      <c r="C7050" s="177" t="str">
        <f>IFERROR(VLOOKUP(E7050,Data!T:U,2,FALSE),"")</f>
        <v/>
      </c>
    </row>
    <row r="7051" spans="3:3" x14ac:dyDescent="0.3">
      <c r="C7051" s="177" t="str">
        <f>IFERROR(VLOOKUP(E7051,Data!T:U,2,FALSE),"")</f>
        <v/>
      </c>
    </row>
    <row r="7052" spans="3:3" x14ac:dyDescent="0.3">
      <c r="C7052" s="177" t="str">
        <f>IFERROR(VLOOKUP(E7052,Data!T:U,2,FALSE),"")</f>
        <v/>
      </c>
    </row>
    <row r="7053" spans="3:3" x14ac:dyDescent="0.3">
      <c r="C7053" s="177" t="str">
        <f>IFERROR(VLOOKUP(E7053,Data!T:U,2,FALSE),"")</f>
        <v/>
      </c>
    </row>
    <row r="7054" spans="3:3" x14ac:dyDescent="0.3">
      <c r="C7054" s="177" t="str">
        <f>IFERROR(VLOOKUP(E7054,Data!T:U,2,FALSE),"")</f>
        <v/>
      </c>
    </row>
    <row r="7055" spans="3:3" x14ac:dyDescent="0.3">
      <c r="C7055" s="177" t="str">
        <f>IFERROR(VLOOKUP(E7055,Data!T:U,2,FALSE),"")</f>
        <v/>
      </c>
    </row>
    <row r="7056" spans="3:3" x14ac:dyDescent="0.3">
      <c r="C7056" s="177" t="str">
        <f>IFERROR(VLOOKUP(E7056,Data!T:U,2,FALSE),"")</f>
        <v/>
      </c>
    </row>
    <row r="7057" spans="3:3" x14ac:dyDescent="0.3">
      <c r="C7057" s="177" t="str">
        <f>IFERROR(VLOOKUP(E7057,Data!T:U,2,FALSE),"")</f>
        <v/>
      </c>
    </row>
    <row r="7058" spans="3:3" x14ac:dyDescent="0.3">
      <c r="C7058" s="177" t="str">
        <f>IFERROR(VLOOKUP(E7058,Data!T:U,2,FALSE),"")</f>
        <v/>
      </c>
    </row>
    <row r="7059" spans="3:3" x14ac:dyDescent="0.3">
      <c r="C7059" s="177" t="str">
        <f>IFERROR(VLOOKUP(E7059,Data!T:U,2,FALSE),"")</f>
        <v/>
      </c>
    </row>
    <row r="7060" spans="3:3" x14ac:dyDescent="0.3">
      <c r="C7060" s="177" t="str">
        <f>IFERROR(VLOOKUP(E7060,Data!T:U,2,FALSE),"")</f>
        <v/>
      </c>
    </row>
    <row r="7061" spans="3:3" x14ac:dyDescent="0.3">
      <c r="C7061" s="177" t="str">
        <f>IFERROR(VLOOKUP(E7061,Data!T:U,2,FALSE),"")</f>
        <v/>
      </c>
    </row>
    <row r="7062" spans="3:3" x14ac:dyDescent="0.3">
      <c r="C7062" s="177" t="str">
        <f>IFERROR(VLOOKUP(E7062,Data!T:U,2,FALSE),"")</f>
        <v/>
      </c>
    </row>
    <row r="7063" spans="3:3" x14ac:dyDescent="0.3">
      <c r="C7063" s="177" t="str">
        <f>IFERROR(VLOOKUP(E7063,Data!T:U,2,FALSE),"")</f>
        <v/>
      </c>
    </row>
    <row r="7064" spans="3:3" x14ac:dyDescent="0.3">
      <c r="C7064" s="177" t="str">
        <f>IFERROR(VLOOKUP(E7064,Data!T:U,2,FALSE),"")</f>
        <v/>
      </c>
    </row>
    <row r="7065" spans="3:3" x14ac:dyDescent="0.3">
      <c r="C7065" s="177" t="str">
        <f>IFERROR(VLOOKUP(E7065,Data!T:U,2,FALSE),"")</f>
        <v/>
      </c>
    </row>
    <row r="7066" spans="3:3" x14ac:dyDescent="0.3">
      <c r="C7066" s="177" t="str">
        <f>IFERROR(VLOOKUP(E7066,Data!T:U,2,FALSE),"")</f>
        <v/>
      </c>
    </row>
    <row r="7067" spans="3:3" x14ac:dyDescent="0.3">
      <c r="C7067" s="177" t="str">
        <f>IFERROR(VLOOKUP(E7067,Data!T:U,2,FALSE),"")</f>
        <v/>
      </c>
    </row>
    <row r="7068" spans="3:3" x14ac:dyDescent="0.3">
      <c r="C7068" s="177" t="str">
        <f>IFERROR(VLOOKUP(E7068,Data!T:U,2,FALSE),"")</f>
        <v/>
      </c>
    </row>
    <row r="7069" spans="3:3" x14ac:dyDescent="0.3">
      <c r="C7069" s="177" t="str">
        <f>IFERROR(VLOOKUP(E7069,Data!T:U,2,FALSE),"")</f>
        <v/>
      </c>
    </row>
    <row r="7070" spans="3:3" x14ac:dyDescent="0.3">
      <c r="C7070" s="177" t="str">
        <f>IFERROR(VLOOKUP(E7070,Data!T:U,2,FALSE),"")</f>
        <v/>
      </c>
    </row>
    <row r="7071" spans="3:3" x14ac:dyDescent="0.3">
      <c r="C7071" s="177" t="str">
        <f>IFERROR(VLOOKUP(E7071,Data!T:U,2,FALSE),"")</f>
        <v/>
      </c>
    </row>
    <row r="7072" spans="3:3" x14ac:dyDescent="0.3">
      <c r="C7072" s="177" t="str">
        <f>IFERROR(VLOOKUP(E7072,Data!T:U,2,FALSE),"")</f>
        <v/>
      </c>
    </row>
    <row r="7073" spans="3:3" x14ac:dyDescent="0.3">
      <c r="C7073" s="177" t="str">
        <f>IFERROR(VLOOKUP(E7073,Data!T:U,2,FALSE),"")</f>
        <v/>
      </c>
    </row>
    <row r="7074" spans="3:3" x14ac:dyDescent="0.3">
      <c r="C7074" s="177" t="str">
        <f>IFERROR(VLOOKUP(E7074,Data!T:U,2,FALSE),"")</f>
        <v/>
      </c>
    </row>
    <row r="7075" spans="3:3" x14ac:dyDescent="0.3">
      <c r="C7075" s="177" t="str">
        <f>IFERROR(VLOOKUP(E7075,Data!T:U,2,FALSE),"")</f>
        <v/>
      </c>
    </row>
    <row r="7076" spans="3:3" x14ac:dyDescent="0.3">
      <c r="C7076" s="177" t="str">
        <f>IFERROR(VLOOKUP(E7076,Data!T:U,2,FALSE),"")</f>
        <v/>
      </c>
    </row>
    <row r="7077" spans="3:3" x14ac:dyDescent="0.3">
      <c r="C7077" s="177" t="str">
        <f>IFERROR(VLOOKUP(E7077,Data!T:U,2,FALSE),"")</f>
        <v/>
      </c>
    </row>
    <row r="7078" spans="3:3" x14ac:dyDescent="0.3">
      <c r="C7078" s="177" t="str">
        <f>IFERROR(VLOOKUP(E7078,Data!T:U,2,FALSE),"")</f>
        <v/>
      </c>
    </row>
    <row r="7079" spans="3:3" x14ac:dyDescent="0.3">
      <c r="C7079" s="177" t="str">
        <f>IFERROR(VLOOKUP(E7079,Data!T:U,2,FALSE),"")</f>
        <v/>
      </c>
    </row>
    <row r="7080" spans="3:3" x14ac:dyDescent="0.3">
      <c r="C7080" s="177" t="str">
        <f>IFERROR(VLOOKUP(E7080,Data!T:U,2,FALSE),"")</f>
        <v/>
      </c>
    </row>
    <row r="7081" spans="3:3" x14ac:dyDescent="0.3">
      <c r="C7081" s="177" t="str">
        <f>IFERROR(VLOOKUP(E7081,Data!T:U,2,FALSE),"")</f>
        <v/>
      </c>
    </row>
    <row r="7082" spans="3:3" x14ac:dyDescent="0.3">
      <c r="C7082" s="177" t="str">
        <f>IFERROR(VLOOKUP(E7082,Data!T:U,2,FALSE),"")</f>
        <v/>
      </c>
    </row>
    <row r="7083" spans="3:3" x14ac:dyDescent="0.3">
      <c r="C7083" s="177" t="str">
        <f>IFERROR(VLOOKUP(E7083,Data!T:U,2,FALSE),"")</f>
        <v/>
      </c>
    </row>
    <row r="7084" spans="3:3" x14ac:dyDescent="0.3">
      <c r="C7084" s="177" t="str">
        <f>IFERROR(VLOOKUP(E7084,Data!T:U,2,FALSE),"")</f>
        <v/>
      </c>
    </row>
    <row r="7085" spans="3:3" x14ac:dyDescent="0.3">
      <c r="C7085" s="177" t="str">
        <f>IFERROR(VLOOKUP(E7085,Data!T:U,2,FALSE),"")</f>
        <v/>
      </c>
    </row>
    <row r="7086" spans="3:3" x14ac:dyDescent="0.3">
      <c r="C7086" s="177" t="str">
        <f>IFERROR(VLOOKUP(E7086,Data!T:U,2,FALSE),"")</f>
        <v/>
      </c>
    </row>
    <row r="7087" spans="3:3" x14ac:dyDescent="0.3">
      <c r="C7087" s="177" t="str">
        <f>IFERROR(VLOOKUP(E7087,Data!T:U,2,FALSE),"")</f>
        <v/>
      </c>
    </row>
    <row r="7088" spans="3:3" x14ac:dyDescent="0.3">
      <c r="C7088" s="177" t="str">
        <f>IFERROR(VLOOKUP(E7088,Data!T:U,2,FALSE),"")</f>
        <v/>
      </c>
    </row>
    <row r="7089" spans="3:3" x14ac:dyDescent="0.3">
      <c r="C7089" s="177" t="str">
        <f>IFERROR(VLOOKUP(E7089,Data!T:U,2,FALSE),"")</f>
        <v/>
      </c>
    </row>
    <row r="7090" spans="3:3" x14ac:dyDescent="0.3">
      <c r="C7090" s="177" t="str">
        <f>IFERROR(VLOOKUP(E7090,Data!T:U,2,FALSE),"")</f>
        <v/>
      </c>
    </row>
    <row r="7091" spans="3:3" x14ac:dyDescent="0.3">
      <c r="C7091" s="177" t="str">
        <f>IFERROR(VLOOKUP(E7091,Data!T:U,2,FALSE),"")</f>
        <v/>
      </c>
    </row>
    <row r="7092" spans="3:3" x14ac:dyDescent="0.3">
      <c r="C7092" s="177" t="str">
        <f>IFERROR(VLOOKUP(E7092,Data!T:U,2,FALSE),"")</f>
        <v/>
      </c>
    </row>
    <row r="7093" spans="3:3" x14ac:dyDescent="0.3">
      <c r="C7093" s="177" t="str">
        <f>IFERROR(VLOOKUP(E7093,Data!T:U,2,FALSE),"")</f>
        <v/>
      </c>
    </row>
    <row r="7094" spans="3:3" x14ac:dyDescent="0.3">
      <c r="C7094" s="177" t="str">
        <f>IFERROR(VLOOKUP(E7094,Data!T:U,2,FALSE),"")</f>
        <v/>
      </c>
    </row>
    <row r="7095" spans="3:3" x14ac:dyDescent="0.3">
      <c r="C7095" s="177" t="str">
        <f>IFERROR(VLOOKUP(E7095,Data!T:U,2,FALSE),"")</f>
        <v/>
      </c>
    </row>
    <row r="7096" spans="3:3" x14ac:dyDescent="0.3">
      <c r="C7096" s="177" t="str">
        <f>IFERROR(VLOOKUP(E7096,Data!T:U,2,FALSE),"")</f>
        <v/>
      </c>
    </row>
    <row r="7097" spans="3:3" x14ac:dyDescent="0.3">
      <c r="C7097" s="177" t="str">
        <f>IFERROR(VLOOKUP(E7097,Data!T:U,2,FALSE),"")</f>
        <v/>
      </c>
    </row>
    <row r="7098" spans="3:3" x14ac:dyDescent="0.3">
      <c r="C7098" s="177" t="str">
        <f>IFERROR(VLOOKUP(E7098,Data!T:U,2,FALSE),"")</f>
        <v/>
      </c>
    </row>
    <row r="7099" spans="3:3" x14ac:dyDescent="0.3">
      <c r="C7099" s="177" t="str">
        <f>IFERROR(VLOOKUP(E7099,Data!T:U,2,FALSE),"")</f>
        <v/>
      </c>
    </row>
    <row r="7100" spans="3:3" x14ac:dyDescent="0.3">
      <c r="C7100" s="177" t="str">
        <f>IFERROR(VLOOKUP(E7100,Data!T:U,2,FALSE),"")</f>
        <v/>
      </c>
    </row>
    <row r="7101" spans="3:3" x14ac:dyDescent="0.3">
      <c r="C7101" s="177" t="str">
        <f>IFERROR(VLOOKUP(E7101,Data!T:U,2,FALSE),"")</f>
        <v/>
      </c>
    </row>
    <row r="7102" spans="3:3" x14ac:dyDescent="0.3">
      <c r="C7102" s="177" t="str">
        <f>IFERROR(VLOOKUP(E7102,Data!T:U,2,FALSE),"")</f>
        <v/>
      </c>
    </row>
    <row r="7103" spans="3:3" x14ac:dyDescent="0.3">
      <c r="C7103" s="177" t="str">
        <f>IFERROR(VLOOKUP(E7103,Data!T:U,2,FALSE),"")</f>
        <v/>
      </c>
    </row>
    <row r="7104" spans="3:3" x14ac:dyDescent="0.3">
      <c r="C7104" s="177" t="str">
        <f>IFERROR(VLOOKUP(E7104,Data!T:U,2,FALSE),"")</f>
        <v/>
      </c>
    </row>
    <row r="7105" spans="3:3" x14ac:dyDescent="0.3">
      <c r="C7105" s="177" t="str">
        <f>IFERROR(VLOOKUP(E7105,Data!T:U,2,FALSE),"")</f>
        <v/>
      </c>
    </row>
    <row r="7106" spans="3:3" x14ac:dyDescent="0.3">
      <c r="C7106" s="177" t="str">
        <f>IFERROR(VLOOKUP(E7106,Data!T:U,2,FALSE),"")</f>
        <v/>
      </c>
    </row>
    <row r="7107" spans="3:3" x14ac:dyDescent="0.3">
      <c r="C7107" s="177" t="str">
        <f>IFERROR(VLOOKUP(E7107,Data!T:U,2,FALSE),"")</f>
        <v/>
      </c>
    </row>
    <row r="7108" spans="3:3" x14ac:dyDescent="0.3">
      <c r="C7108" s="177" t="str">
        <f>IFERROR(VLOOKUP(E7108,Data!T:U,2,FALSE),"")</f>
        <v/>
      </c>
    </row>
    <row r="7109" spans="3:3" x14ac:dyDescent="0.3">
      <c r="C7109" s="177" t="str">
        <f>IFERROR(VLOOKUP(E7109,Data!T:U,2,FALSE),"")</f>
        <v/>
      </c>
    </row>
    <row r="7110" spans="3:3" x14ac:dyDescent="0.3">
      <c r="C7110" s="177" t="str">
        <f>IFERROR(VLOOKUP(E7110,Data!T:U,2,FALSE),"")</f>
        <v/>
      </c>
    </row>
    <row r="7111" spans="3:3" x14ac:dyDescent="0.3">
      <c r="C7111" s="177" t="str">
        <f>IFERROR(VLOOKUP(E7111,Data!T:U,2,FALSE),"")</f>
        <v/>
      </c>
    </row>
    <row r="7112" spans="3:3" x14ac:dyDescent="0.3">
      <c r="C7112" s="177" t="str">
        <f>IFERROR(VLOOKUP(E7112,Data!T:U,2,FALSE),"")</f>
        <v/>
      </c>
    </row>
    <row r="7113" spans="3:3" x14ac:dyDescent="0.3">
      <c r="C7113" s="177" t="str">
        <f>IFERROR(VLOOKUP(E7113,Data!T:U,2,FALSE),"")</f>
        <v/>
      </c>
    </row>
    <row r="7114" spans="3:3" x14ac:dyDescent="0.3">
      <c r="C7114" s="177" t="str">
        <f>IFERROR(VLOOKUP(E7114,Data!T:U,2,FALSE),"")</f>
        <v/>
      </c>
    </row>
    <row r="7115" spans="3:3" x14ac:dyDescent="0.3">
      <c r="C7115" s="177" t="str">
        <f>IFERROR(VLOOKUP(E7115,Data!T:U,2,FALSE),"")</f>
        <v/>
      </c>
    </row>
    <row r="7116" spans="3:3" x14ac:dyDescent="0.3">
      <c r="C7116" s="177" t="str">
        <f>IFERROR(VLOOKUP(E7116,Data!T:U,2,FALSE),"")</f>
        <v/>
      </c>
    </row>
    <row r="7117" spans="3:3" x14ac:dyDescent="0.3">
      <c r="C7117" s="177" t="str">
        <f>IFERROR(VLOOKUP(E7117,Data!T:U,2,FALSE),"")</f>
        <v/>
      </c>
    </row>
    <row r="7118" spans="3:3" x14ac:dyDescent="0.3">
      <c r="C7118" s="177" t="str">
        <f>IFERROR(VLOOKUP(E7118,Data!T:U,2,FALSE),"")</f>
        <v/>
      </c>
    </row>
    <row r="7119" spans="3:3" x14ac:dyDescent="0.3">
      <c r="C7119" s="177" t="str">
        <f>IFERROR(VLOOKUP(E7119,Data!T:U,2,FALSE),"")</f>
        <v/>
      </c>
    </row>
    <row r="7120" spans="3:3" x14ac:dyDescent="0.3">
      <c r="C7120" s="177" t="str">
        <f>IFERROR(VLOOKUP(E7120,Data!T:U,2,FALSE),"")</f>
        <v/>
      </c>
    </row>
    <row r="7121" spans="3:3" x14ac:dyDescent="0.3">
      <c r="C7121" s="177" t="str">
        <f>IFERROR(VLOOKUP(E7121,Data!T:U,2,FALSE),"")</f>
        <v/>
      </c>
    </row>
    <row r="7122" spans="3:3" x14ac:dyDescent="0.3">
      <c r="C7122" s="177" t="str">
        <f>IFERROR(VLOOKUP(E7122,Data!T:U,2,FALSE),"")</f>
        <v/>
      </c>
    </row>
    <row r="7123" spans="3:3" x14ac:dyDescent="0.3">
      <c r="C7123" s="177" t="str">
        <f>IFERROR(VLOOKUP(E7123,Data!T:U,2,FALSE),"")</f>
        <v/>
      </c>
    </row>
    <row r="7124" spans="3:3" x14ac:dyDescent="0.3">
      <c r="C7124" s="177" t="str">
        <f>IFERROR(VLOOKUP(E7124,Data!T:U,2,FALSE),"")</f>
        <v/>
      </c>
    </row>
    <row r="7125" spans="3:3" x14ac:dyDescent="0.3">
      <c r="C7125" s="177" t="str">
        <f>IFERROR(VLOOKUP(E7125,Data!T:U,2,FALSE),"")</f>
        <v/>
      </c>
    </row>
    <row r="7126" spans="3:3" x14ac:dyDescent="0.3">
      <c r="C7126" s="177" t="str">
        <f>IFERROR(VLOOKUP(E7126,Data!T:U,2,FALSE),"")</f>
        <v/>
      </c>
    </row>
    <row r="7127" spans="3:3" x14ac:dyDescent="0.3">
      <c r="C7127" s="177" t="str">
        <f>IFERROR(VLOOKUP(E7127,Data!T:U,2,FALSE),"")</f>
        <v/>
      </c>
    </row>
    <row r="7128" spans="3:3" x14ac:dyDescent="0.3">
      <c r="C7128" s="177" t="str">
        <f>IFERROR(VLOOKUP(E7128,Data!T:U,2,FALSE),"")</f>
        <v/>
      </c>
    </row>
    <row r="7129" spans="3:3" x14ac:dyDescent="0.3">
      <c r="C7129" s="177" t="str">
        <f>IFERROR(VLOOKUP(E7129,Data!T:U,2,FALSE),"")</f>
        <v/>
      </c>
    </row>
    <row r="7130" spans="3:3" x14ac:dyDescent="0.3">
      <c r="C7130" s="177" t="str">
        <f>IFERROR(VLOOKUP(E7130,Data!T:U,2,FALSE),"")</f>
        <v/>
      </c>
    </row>
    <row r="7131" spans="3:3" x14ac:dyDescent="0.3">
      <c r="C7131" s="177" t="str">
        <f>IFERROR(VLOOKUP(E7131,Data!T:U,2,FALSE),"")</f>
        <v/>
      </c>
    </row>
    <row r="7132" spans="3:3" x14ac:dyDescent="0.3">
      <c r="C7132" s="177" t="str">
        <f>IFERROR(VLOOKUP(E7132,Data!T:U,2,FALSE),"")</f>
        <v/>
      </c>
    </row>
    <row r="7133" spans="3:3" x14ac:dyDescent="0.3">
      <c r="C7133" s="177" t="str">
        <f>IFERROR(VLOOKUP(E7133,Data!T:U,2,FALSE),"")</f>
        <v/>
      </c>
    </row>
    <row r="7134" spans="3:3" x14ac:dyDescent="0.3">
      <c r="C7134" s="177" t="str">
        <f>IFERROR(VLOOKUP(E7134,Data!T:U,2,FALSE),"")</f>
        <v/>
      </c>
    </row>
    <row r="7135" spans="3:3" x14ac:dyDescent="0.3">
      <c r="C7135" s="177" t="str">
        <f>IFERROR(VLOOKUP(E7135,Data!T:U,2,FALSE),"")</f>
        <v/>
      </c>
    </row>
    <row r="7136" spans="3:3" x14ac:dyDescent="0.3">
      <c r="C7136" s="177" t="str">
        <f>IFERROR(VLOOKUP(E7136,Data!T:U,2,FALSE),"")</f>
        <v/>
      </c>
    </row>
    <row r="7137" spans="3:3" x14ac:dyDescent="0.3">
      <c r="C7137" s="177" t="str">
        <f>IFERROR(VLOOKUP(E7137,Data!T:U,2,FALSE),"")</f>
        <v/>
      </c>
    </row>
    <row r="7138" spans="3:3" x14ac:dyDescent="0.3">
      <c r="C7138" s="177" t="str">
        <f>IFERROR(VLOOKUP(E7138,Data!T:U,2,FALSE),"")</f>
        <v/>
      </c>
    </row>
    <row r="7139" spans="3:3" x14ac:dyDescent="0.3">
      <c r="C7139" s="177" t="str">
        <f>IFERROR(VLOOKUP(E7139,Data!T:U,2,FALSE),"")</f>
        <v/>
      </c>
    </row>
    <row r="7140" spans="3:3" x14ac:dyDescent="0.3">
      <c r="C7140" s="177" t="str">
        <f>IFERROR(VLOOKUP(E7140,Data!T:U,2,FALSE),"")</f>
        <v/>
      </c>
    </row>
    <row r="7141" spans="3:3" x14ac:dyDescent="0.3">
      <c r="C7141" s="177" t="str">
        <f>IFERROR(VLOOKUP(E7141,Data!T:U,2,FALSE),"")</f>
        <v/>
      </c>
    </row>
    <row r="7142" spans="3:3" x14ac:dyDescent="0.3">
      <c r="C7142" s="177" t="str">
        <f>IFERROR(VLOOKUP(E7142,Data!T:U,2,FALSE),"")</f>
        <v/>
      </c>
    </row>
    <row r="7143" spans="3:3" x14ac:dyDescent="0.3">
      <c r="C7143" s="177" t="str">
        <f>IFERROR(VLOOKUP(E7143,Data!T:U,2,FALSE),"")</f>
        <v/>
      </c>
    </row>
    <row r="7144" spans="3:3" x14ac:dyDescent="0.3">
      <c r="C7144" s="177" t="str">
        <f>IFERROR(VLOOKUP(E7144,Data!T:U,2,FALSE),"")</f>
        <v/>
      </c>
    </row>
    <row r="7145" spans="3:3" x14ac:dyDescent="0.3">
      <c r="C7145" s="177" t="str">
        <f>IFERROR(VLOOKUP(E7145,Data!T:U,2,FALSE),"")</f>
        <v/>
      </c>
    </row>
    <row r="7146" spans="3:3" x14ac:dyDescent="0.3">
      <c r="C7146" s="177" t="str">
        <f>IFERROR(VLOOKUP(E7146,Data!T:U,2,FALSE),"")</f>
        <v/>
      </c>
    </row>
    <row r="7147" spans="3:3" x14ac:dyDescent="0.3">
      <c r="C7147" s="177" t="str">
        <f>IFERROR(VLOOKUP(E7147,Data!T:U,2,FALSE),"")</f>
        <v/>
      </c>
    </row>
    <row r="7148" spans="3:3" x14ac:dyDescent="0.3">
      <c r="C7148" s="177" t="str">
        <f>IFERROR(VLOOKUP(E7148,Data!T:U,2,FALSE),"")</f>
        <v/>
      </c>
    </row>
    <row r="7149" spans="3:3" x14ac:dyDescent="0.3">
      <c r="C7149" s="177" t="str">
        <f>IFERROR(VLOOKUP(E7149,Data!T:U,2,FALSE),"")</f>
        <v/>
      </c>
    </row>
    <row r="7150" spans="3:3" x14ac:dyDescent="0.3">
      <c r="C7150" s="177" t="str">
        <f>IFERROR(VLOOKUP(E7150,Data!T:U,2,FALSE),"")</f>
        <v/>
      </c>
    </row>
    <row r="7151" spans="3:3" x14ac:dyDescent="0.3">
      <c r="C7151" s="177" t="str">
        <f>IFERROR(VLOOKUP(E7151,Data!T:U,2,FALSE),"")</f>
        <v/>
      </c>
    </row>
    <row r="7152" spans="3:3" x14ac:dyDescent="0.3">
      <c r="C7152" s="177" t="str">
        <f>IFERROR(VLOOKUP(E7152,Data!T:U,2,FALSE),"")</f>
        <v/>
      </c>
    </row>
    <row r="7153" spans="3:3" x14ac:dyDescent="0.3">
      <c r="C7153" s="177" t="str">
        <f>IFERROR(VLOOKUP(E7153,Data!T:U,2,FALSE),"")</f>
        <v/>
      </c>
    </row>
    <row r="7154" spans="3:3" x14ac:dyDescent="0.3">
      <c r="C7154" s="177" t="str">
        <f>IFERROR(VLOOKUP(E7154,Data!T:U,2,FALSE),"")</f>
        <v/>
      </c>
    </row>
    <row r="7155" spans="3:3" x14ac:dyDescent="0.3">
      <c r="C7155" s="177" t="str">
        <f>IFERROR(VLOOKUP(E7155,Data!T:U,2,FALSE),"")</f>
        <v/>
      </c>
    </row>
    <row r="7156" spans="3:3" x14ac:dyDescent="0.3">
      <c r="C7156" s="177" t="str">
        <f>IFERROR(VLOOKUP(E7156,Data!T:U,2,FALSE),"")</f>
        <v/>
      </c>
    </row>
    <row r="7157" spans="3:3" x14ac:dyDescent="0.3">
      <c r="C7157" s="177" t="str">
        <f>IFERROR(VLOOKUP(E7157,Data!T:U,2,FALSE),"")</f>
        <v/>
      </c>
    </row>
    <row r="7158" spans="3:3" x14ac:dyDescent="0.3">
      <c r="C7158" s="177" t="str">
        <f>IFERROR(VLOOKUP(E7158,Data!T:U,2,FALSE),"")</f>
        <v/>
      </c>
    </row>
    <row r="7159" spans="3:3" x14ac:dyDescent="0.3">
      <c r="C7159" s="177" t="str">
        <f>IFERROR(VLOOKUP(E7159,Data!T:U,2,FALSE),"")</f>
        <v/>
      </c>
    </row>
    <row r="7160" spans="3:3" x14ac:dyDescent="0.3">
      <c r="C7160" s="177" t="str">
        <f>IFERROR(VLOOKUP(E7160,Data!T:U,2,FALSE),"")</f>
        <v/>
      </c>
    </row>
    <row r="7161" spans="3:3" x14ac:dyDescent="0.3">
      <c r="C7161" s="177" t="str">
        <f>IFERROR(VLOOKUP(E7161,Data!T:U,2,FALSE),"")</f>
        <v/>
      </c>
    </row>
    <row r="7162" spans="3:3" x14ac:dyDescent="0.3">
      <c r="C7162" s="177" t="str">
        <f>IFERROR(VLOOKUP(E7162,Data!T:U,2,FALSE),"")</f>
        <v/>
      </c>
    </row>
    <row r="7163" spans="3:3" x14ac:dyDescent="0.3">
      <c r="C7163" s="177" t="str">
        <f>IFERROR(VLOOKUP(E7163,Data!T:U,2,FALSE),"")</f>
        <v/>
      </c>
    </row>
    <row r="7164" spans="3:3" x14ac:dyDescent="0.3">
      <c r="C7164" s="177" t="str">
        <f>IFERROR(VLOOKUP(E7164,Data!T:U,2,FALSE),"")</f>
        <v/>
      </c>
    </row>
    <row r="7165" spans="3:3" x14ac:dyDescent="0.3">
      <c r="C7165" s="177" t="str">
        <f>IFERROR(VLOOKUP(E7165,Data!T:U,2,FALSE),"")</f>
        <v/>
      </c>
    </row>
    <row r="7166" spans="3:3" x14ac:dyDescent="0.3">
      <c r="C7166" s="177" t="str">
        <f>IFERROR(VLOOKUP(E7166,Data!T:U,2,FALSE),"")</f>
        <v/>
      </c>
    </row>
    <row r="7167" spans="3:3" x14ac:dyDescent="0.3">
      <c r="C7167" s="177" t="str">
        <f>IFERROR(VLOOKUP(E7167,Data!T:U,2,FALSE),"")</f>
        <v/>
      </c>
    </row>
    <row r="7168" spans="3:3" x14ac:dyDescent="0.3">
      <c r="C7168" s="177" t="str">
        <f>IFERROR(VLOOKUP(E7168,Data!T:U,2,FALSE),"")</f>
        <v/>
      </c>
    </row>
    <row r="7169" spans="3:3" x14ac:dyDescent="0.3">
      <c r="C7169" s="177" t="str">
        <f>IFERROR(VLOOKUP(E7169,Data!T:U,2,FALSE),"")</f>
        <v/>
      </c>
    </row>
    <row r="7170" spans="3:3" x14ac:dyDescent="0.3">
      <c r="C7170" s="177" t="str">
        <f>IFERROR(VLOOKUP(E7170,Data!T:U,2,FALSE),"")</f>
        <v/>
      </c>
    </row>
    <row r="7171" spans="3:3" x14ac:dyDescent="0.3">
      <c r="C7171" s="177" t="str">
        <f>IFERROR(VLOOKUP(E7171,Data!T:U,2,FALSE),"")</f>
        <v/>
      </c>
    </row>
    <row r="7172" spans="3:3" x14ac:dyDescent="0.3">
      <c r="C7172" s="177" t="str">
        <f>IFERROR(VLOOKUP(E7172,Data!T:U,2,FALSE),"")</f>
        <v/>
      </c>
    </row>
    <row r="7173" spans="3:3" x14ac:dyDescent="0.3">
      <c r="C7173" s="177" t="str">
        <f>IFERROR(VLOOKUP(E7173,Data!T:U,2,FALSE),"")</f>
        <v/>
      </c>
    </row>
    <row r="7174" spans="3:3" x14ac:dyDescent="0.3">
      <c r="C7174" s="177" t="str">
        <f>IFERROR(VLOOKUP(E7174,Data!T:U,2,FALSE),"")</f>
        <v/>
      </c>
    </row>
    <row r="7175" spans="3:3" x14ac:dyDescent="0.3">
      <c r="C7175" s="177" t="str">
        <f>IFERROR(VLOOKUP(E7175,Data!T:U,2,FALSE),"")</f>
        <v/>
      </c>
    </row>
    <row r="7176" spans="3:3" x14ac:dyDescent="0.3">
      <c r="C7176" s="177" t="str">
        <f>IFERROR(VLOOKUP(E7176,Data!T:U,2,FALSE),"")</f>
        <v/>
      </c>
    </row>
    <row r="7177" spans="3:3" x14ac:dyDescent="0.3">
      <c r="C7177" s="177" t="str">
        <f>IFERROR(VLOOKUP(E7177,Data!T:U,2,FALSE),"")</f>
        <v/>
      </c>
    </row>
    <row r="7178" spans="3:3" x14ac:dyDescent="0.3">
      <c r="C7178" s="177" t="str">
        <f>IFERROR(VLOOKUP(E7178,Data!T:U,2,FALSE),"")</f>
        <v/>
      </c>
    </row>
    <row r="7179" spans="3:3" x14ac:dyDescent="0.3">
      <c r="C7179" s="177" t="str">
        <f>IFERROR(VLOOKUP(E7179,Data!T:U,2,FALSE),"")</f>
        <v/>
      </c>
    </row>
    <row r="7180" spans="3:3" x14ac:dyDescent="0.3">
      <c r="C7180" s="177" t="str">
        <f>IFERROR(VLOOKUP(E7180,Data!T:U,2,FALSE),"")</f>
        <v/>
      </c>
    </row>
    <row r="7181" spans="3:3" x14ac:dyDescent="0.3">
      <c r="C7181" s="177" t="str">
        <f>IFERROR(VLOOKUP(E7181,Data!T:U,2,FALSE),"")</f>
        <v/>
      </c>
    </row>
    <row r="7182" spans="3:3" x14ac:dyDescent="0.3">
      <c r="C7182" s="177" t="str">
        <f>IFERROR(VLOOKUP(E7182,Data!T:U,2,FALSE),"")</f>
        <v/>
      </c>
    </row>
    <row r="7183" spans="3:3" x14ac:dyDescent="0.3">
      <c r="C7183" s="177" t="str">
        <f>IFERROR(VLOOKUP(E7183,Data!T:U,2,FALSE),"")</f>
        <v/>
      </c>
    </row>
    <row r="7184" spans="3:3" x14ac:dyDescent="0.3">
      <c r="C7184" s="177" t="str">
        <f>IFERROR(VLOOKUP(E7184,Data!T:U,2,FALSE),"")</f>
        <v/>
      </c>
    </row>
    <row r="7185" spans="3:3" x14ac:dyDescent="0.3">
      <c r="C7185" s="177" t="str">
        <f>IFERROR(VLOOKUP(E7185,Data!T:U,2,FALSE),"")</f>
        <v/>
      </c>
    </row>
    <row r="7186" spans="3:3" x14ac:dyDescent="0.3">
      <c r="C7186" s="177" t="str">
        <f>IFERROR(VLOOKUP(E7186,Data!T:U,2,FALSE),"")</f>
        <v/>
      </c>
    </row>
    <row r="7187" spans="3:3" x14ac:dyDescent="0.3">
      <c r="C7187" s="177" t="str">
        <f>IFERROR(VLOOKUP(E7187,Data!T:U,2,FALSE),"")</f>
        <v/>
      </c>
    </row>
    <row r="7188" spans="3:3" x14ac:dyDescent="0.3">
      <c r="C7188" s="177" t="str">
        <f>IFERROR(VLOOKUP(E7188,Data!T:U,2,FALSE),"")</f>
        <v/>
      </c>
    </row>
    <row r="7189" spans="3:3" x14ac:dyDescent="0.3">
      <c r="C7189" s="177" t="str">
        <f>IFERROR(VLOOKUP(E7189,Data!T:U,2,FALSE),"")</f>
        <v/>
      </c>
    </row>
    <row r="7190" spans="3:3" x14ac:dyDescent="0.3">
      <c r="C7190" s="177" t="str">
        <f>IFERROR(VLOOKUP(E7190,Data!T:U,2,FALSE),"")</f>
        <v/>
      </c>
    </row>
    <row r="7191" spans="3:3" x14ac:dyDescent="0.3">
      <c r="C7191" s="177" t="str">
        <f>IFERROR(VLOOKUP(E7191,Data!T:U,2,FALSE),"")</f>
        <v/>
      </c>
    </row>
    <row r="7192" spans="3:3" x14ac:dyDescent="0.3">
      <c r="C7192" s="177" t="str">
        <f>IFERROR(VLOOKUP(E7192,Data!T:U,2,FALSE),"")</f>
        <v/>
      </c>
    </row>
    <row r="7193" spans="3:3" x14ac:dyDescent="0.3">
      <c r="C7193" s="177" t="str">
        <f>IFERROR(VLOOKUP(E7193,Data!T:U,2,FALSE),"")</f>
        <v/>
      </c>
    </row>
    <row r="7194" spans="3:3" x14ac:dyDescent="0.3">
      <c r="C7194" s="177" t="str">
        <f>IFERROR(VLOOKUP(E7194,Data!T:U,2,FALSE),"")</f>
        <v/>
      </c>
    </row>
    <row r="7195" spans="3:3" x14ac:dyDescent="0.3">
      <c r="C7195" s="177" t="str">
        <f>IFERROR(VLOOKUP(E7195,Data!T:U,2,FALSE),"")</f>
        <v/>
      </c>
    </row>
    <row r="7196" spans="3:3" x14ac:dyDescent="0.3">
      <c r="C7196" s="177" t="str">
        <f>IFERROR(VLOOKUP(E7196,Data!T:U,2,FALSE),"")</f>
        <v/>
      </c>
    </row>
    <row r="7197" spans="3:3" x14ac:dyDescent="0.3">
      <c r="C7197" s="177" t="str">
        <f>IFERROR(VLOOKUP(E7197,Data!T:U,2,FALSE),"")</f>
        <v/>
      </c>
    </row>
    <row r="7198" spans="3:3" x14ac:dyDescent="0.3">
      <c r="C7198" s="177" t="str">
        <f>IFERROR(VLOOKUP(E7198,Data!T:U,2,FALSE),"")</f>
        <v/>
      </c>
    </row>
    <row r="7199" spans="3:3" x14ac:dyDescent="0.3">
      <c r="C7199" s="177" t="str">
        <f>IFERROR(VLOOKUP(E7199,Data!T:U,2,FALSE),"")</f>
        <v/>
      </c>
    </row>
    <row r="7200" spans="3:3" x14ac:dyDescent="0.3">
      <c r="C7200" s="177" t="str">
        <f>IFERROR(VLOOKUP(E7200,Data!T:U,2,FALSE),"")</f>
        <v/>
      </c>
    </row>
    <row r="7201" spans="3:3" x14ac:dyDescent="0.3">
      <c r="C7201" s="177" t="str">
        <f>IFERROR(VLOOKUP(E7201,Data!T:U,2,FALSE),"")</f>
        <v/>
      </c>
    </row>
    <row r="7202" spans="3:3" x14ac:dyDescent="0.3">
      <c r="C7202" s="177" t="str">
        <f>IFERROR(VLOOKUP(E7202,Data!T:U,2,FALSE),"")</f>
        <v/>
      </c>
    </row>
    <row r="7203" spans="3:3" x14ac:dyDescent="0.3">
      <c r="C7203" s="177" t="str">
        <f>IFERROR(VLOOKUP(E7203,Data!T:U,2,FALSE),"")</f>
        <v/>
      </c>
    </row>
    <row r="7204" spans="3:3" x14ac:dyDescent="0.3">
      <c r="C7204" s="177" t="str">
        <f>IFERROR(VLOOKUP(E7204,Data!T:U,2,FALSE),"")</f>
        <v/>
      </c>
    </row>
    <row r="7205" spans="3:3" x14ac:dyDescent="0.3">
      <c r="C7205" s="177" t="str">
        <f>IFERROR(VLOOKUP(E7205,Data!T:U,2,FALSE),"")</f>
        <v/>
      </c>
    </row>
    <row r="7206" spans="3:3" x14ac:dyDescent="0.3">
      <c r="C7206" s="177" t="str">
        <f>IFERROR(VLOOKUP(E7206,Data!T:U,2,FALSE),"")</f>
        <v/>
      </c>
    </row>
    <row r="7207" spans="3:3" x14ac:dyDescent="0.3">
      <c r="C7207" s="177" t="str">
        <f>IFERROR(VLOOKUP(E7207,Data!T:U,2,FALSE),"")</f>
        <v/>
      </c>
    </row>
    <row r="7208" spans="3:3" x14ac:dyDescent="0.3">
      <c r="C7208" s="177" t="str">
        <f>IFERROR(VLOOKUP(E7208,Data!T:U,2,FALSE),"")</f>
        <v/>
      </c>
    </row>
    <row r="7209" spans="3:3" x14ac:dyDescent="0.3">
      <c r="C7209" s="177" t="str">
        <f>IFERROR(VLOOKUP(E7209,Data!T:U,2,FALSE),"")</f>
        <v/>
      </c>
    </row>
    <row r="7210" spans="3:3" x14ac:dyDescent="0.3">
      <c r="C7210" s="177" t="str">
        <f>IFERROR(VLOOKUP(E7210,Data!T:U,2,FALSE),"")</f>
        <v/>
      </c>
    </row>
    <row r="7211" spans="3:3" x14ac:dyDescent="0.3">
      <c r="C7211" s="177" t="str">
        <f>IFERROR(VLOOKUP(E7211,Data!T:U,2,FALSE),"")</f>
        <v/>
      </c>
    </row>
    <row r="7212" spans="3:3" x14ac:dyDescent="0.3">
      <c r="C7212" s="177" t="str">
        <f>IFERROR(VLOOKUP(E7212,Data!T:U,2,FALSE),"")</f>
        <v/>
      </c>
    </row>
    <row r="7213" spans="3:3" x14ac:dyDescent="0.3">
      <c r="C7213" s="177" t="str">
        <f>IFERROR(VLOOKUP(E7213,Data!T:U,2,FALSE),"")</f>
        <v/>
      </c>
    </row>
    <row r="7214" spans="3:3" x14ac:dyDescent="0.3">
      <c r="C7214" s="177" t="str">
        <f>IFERROR(VLOOKUP(E7214,Data!T:U,2,FALSE),"")</f>
        <v/>
      </c>
    </row>
    <row r="7215" spans="3:3" x14ac:dyDescent="0.3">
      <c r="C7215" s="177" t="str">
        <f>IFERROR(VLOOKUP(E7215,Data!T:U,2,FALSE),"")</f>
        <v/>
      </c>
    </row>
    <row r="7216" spans="3:3" x14ac:dyDescent="0.3">
      <c r="C7216" s="177" t="str">
        <f>IFERROR(VLOOKUP(E7216,Data!T:U,2,FALSE),"")</f>
        <v/>
      </c>
    </row>
    <row r="7217" spans="3:3" x14ac:dyDescent="0.3">
      <c r="C7217" s="177" t="str">
        <f>IFERROR(VLOOKUP(E7217,Data!T:U,2,FALSE),"")</f>
        <v/>
      </c>
    </row>
    <row r="7218" spans="3:3" x14ac:dyDescent="0.3">
      <c r="C7218" s="177" t="str">
        <f>IFERROR(VLOOKUP(E7218,Data!T:U,2,FALSE),"")</f>
        <v/>
      </c>
    </row>
    <row r="7219" spans="3:3" x14ac:dyDescent="0.3">
      <c r="C7219" s="177" t="str">
        <f>IFERROR(VLOOKUP(E7219,Data!T:U,2,FALSE),"")</f>
        <v/>
      </c>
    </row>
    <row r="7220" spans="3:3" x14ac:dyDescent="0.3">
      <c r="C7220" s="177" t="str">
        <f>IFERROR(VLOOKUP(E7220,Data!T:U,2,FALSE),"")</f>
        <v/>
      </c>
    </row>
    <row r="7221" spans="3:3" x14ac:dyDescent="0.3">
      <c r="C7221" s="177" t="str">
        <f>IFERROR(VLOOKUP(E7221,Data!T:U,2,FALSE),"")</f>
        <v/>
      </c>
    </row>
    <row r="7222" spans="3:3" x14ac:dyDescent="0.3">
      <c r="C7222" s="177" t="str">
        <f>IFERROR(VLOOKUP(E7222,Data!T:U,2,FALSE),"")</f>
        <v/>
      </c>
    </row>
    <row r="7223" spans="3:3" x14ac:dyDescent="0.3">
      <c r="C7223" s="177" t="str">
        <f>IFERROR(VLOOKUP(E7223,Data!T:U,2,FALSE),"")</f>
        <v/>
      </c>
    </row>
    <row r="7224" spans="3:3" x14ac:dyDescent="0.3">
      <c r="C7224" s="177" t="str">
        <f>IFERROR(VLOOKUP(E7224,Data!T:U,2,FALSE),"")</f>
        <v/>
      </c>
    </row>
    <row r="7225" spans="3:3" x14ac:dyDescent="0.3">
      <c r="C7225" s="177" t="str">
        <f>IFERROR(VLOOKUP(E7225,Data!T:U,2,FALSE),"")</f>
        <v/>
      </c>
    </row>
    <row r="7226" spans="3:3" x14ac:dyDescent="0.3">
      <c r="C7226" s="177" t="str">
        <f>IFERROR(VLOOKUP(E7226,Data!T:U,2,FALSE),"")</f>
        <v/>
      </c>
    </row>
    <row r="7227" spans="3:3" x14ac:dyDescent="0.3">
      <c r="C7227" s="177" t="str">
        <f>IFERROR(VLOOKUP(E7227,Data!T:U,2,FALSE),"")</f>
        <v/>
      </c>
    </row>
    <row r="7228" spans="3:3" x14ac:dyDescent="0.3">
      <c r="C7228" s="177" t="str">
        <f>IFERROR(VLOOKUP(E7228,Data!T:U,2,FALSE),"")</f>
        <v/>
      </c>
    </row>
    <row r="7229" spans="3:3" x14ac:dyDescent="0.3">
      <c r="C7229" s="177" t="str">
        <f>IFERROR(VLOOKUP(E7229,Data!T:U,2,FALSE),"")</f>
        <v/>
      </c>
    </row>
    <row r="7230" spans="3:3" x14ac:dyDescent="0.3">
      <c r="C7230" s="177" t="str">
        <f>IFERROR(VLOOKUP(E7230,Data!T:U,2,FALSE),"")</f>
        <v/>
      </c>
    </row>
    <row r="7231" spans="3:3" x14ac:dyDescent="0.3">
      <c r="C7231" s="177" t="str">
        <f>IFERROR(VLOOKUP(E7231,Data!T:U,2,FALSE),"")</f>
        <v/>
      </c>
    </row>
    <row r="7232" spans="3:3" x14ac:dyDescent="0.3">
      <c r="C7232" s="177" t="str">
        <f>IFERROR(VLOOKUP(E7232,Data!T:U,2,FALSE),"")</f>
        <v/>
      </c>
    </row>
    <row r="7233" spans="3:3" x14ac:dyDescent="0.3">
      <c r="C7233" s="177" t="str">
        <f>IFERROR(VLOOKUP(E7233,Data!T:U,2,FALSE),"")</f>
        <v/>
      </c>
    </row>
    <row r="7234" spans="3:3" x14ac:dyDescent="0.3">
      <c r="C7234" s="177" t="str">
        <f>IFERROR(VLOOKUP(E7234,Data!T:U,2,FALSE),"")</f>
        <v/>
      </c>
    </row>
    <row r="7235" spans="3:3" x14ac:dyDescent="0.3">
      <c r="C7235" s="177" t="str">
        <f>IFERROR(VLOOKUP(E7235,Data!T:U,2,FALSE),"")</f>
        <v/>
      </c>
    </row>
    <row r="7236" spans="3:3" x14ac:dyDescent="0.3">
      <c r="C7236" s="177" t="str">
        <f>IFERROR(VLOOKUP(E7236,Data!T:U,2,FALSE),"")</f>
        <v/>
      </c>
    </row>
    <row r="7237" spans="3:3" x14ac:dyDescent="0.3">
      <c r="C7237" s="177" t="str">
        <f>IFERROR(VLOOKUP(E7237,Data!T:U,2,FALSE),"")</f>
        <v/>
      </c>
    </row>
    <row r="7238" spans="3:3" x14ac:dyDescent="0.3">
      <c r="C7238" s="177" t="str">
        <f>IFERROR(VLOOKUP(E7238,Data!T:U,2,FALSE),"")</f>
        <v/>
      </c>
    </row>
    <row r="7239" spans="3:3" x14ac:dyDescent="0.3">
      <c r="C7239" s="177" t="str">
        <f>IFERROR(VLOOKUP(E7239,Data!T:U,2,FALSE),"")</f>
        <v/>
      </c>
    </row>
    <row r="7240" spans="3:3" x14ac:dyDescent="0.3">
      <c r="C7240" s="177" t="str">
        <f>IFERROR(VLOOKUP(E7240,Data!T:U,2,FALSE),"")</f>
        <v/>
      </c>
    </row>
    <row r="7241" spans="3:3" x14ac:dyDescent="0.3">
      <c r="C7241" s="177" t="str">
        <f>IFERROR(VLOOKUP(E7241,Data!T:U,2,FALSE),"")</f>
        <v/>
      </c>
    </row>
    <row r="7242" spans="3:3" x14ac:dyDescent="0.3">
      <c r="C7242" s="177" t="str">
        <f>IFERROR(VLOOKUP(E7242,Data!T:U,2,FALSE),"")</f>
        <v/>
      </c>
    </row>
    <row r="7243" spans="3:3" x14ac:dyDescent="0.3">
      <c r="C7243" s="177" t="str">
        <f>IFERROR(VLOOKUP(E7243,Data!T:U,2,FALSE),"")</f>
        <v/>
      </c>
    </row>
    <row r="7244" spans="3:3" x14ac:dyDescent="0.3">
      <c r="C7244" s="177" t="str">
        <f>IFERROR(VLOOKUP(E7244,Data!T:U,2,FALSE),"")</f>
        <v/>
      </c>
    </row>
    <row r="7245" spans="3:3" x14ac:dyDescent="0.3">
      <c r="C7245" s="177" t="str">
        <f>IFERROR(VLOOKUP(E7245,Data!T:U,2,FALSE),"")</f>
        <v/>
      </c>
    </row>
    <row r="7246" spans="3:3" x14ac:dyDescent="0.3">
      <c r="C7246" s="177" t="str">
        <f>IFERROR(VLOOKUP(E7246,Data!T:U,2,FALSE),"")</f>
        <v/>
      </c>
    </row>
    <row r="7247" spans="3:3" x14ac:dyDescent="0.3">
      <c r="C7247" s="177" t="str">
        <f>IFERROR(VLOOKUP(E7247,Data!T:U,2,FALSE),"")</f>
        <v/>
      </c>
    </row>
    <row r="7248" spans="3:3" x14ac:dyDescent="0.3">
      <c r="C7248" s="177" t="str">
        <f>IFERROR(VLOOKUP(E7248,Data!T:U,2,FALSE),"")</f>
        <v/>
      </c>
    </row>
    <row r="7249" spans="3:3" x14ac:dyDescent="0.3">
      <c r="C7249" s="177" t="str">
        <f>IFERROR(VLOOKUP(E7249,Data!T:U,2,FALSE),"")</f>
        <v/>
      </c>
    </row>
    <row r="7250" spans="3:3" x14ac:dyDescent="0.3">
      <c r="C7250" s="177" t="str">
        <f>IFERROR(VLOOKUP(E7250,Data!T:U,2,FALSE),"")</f>
        <v/>
      </c>
    </row>
    <row r="7251" spans="3:3" x14ac:dyDescent="0.3">
      <c r="C7251" s="177" t="str">
        <f>IFERROR(VLOOKUP(E7251,Data!T:U,2,FALSE),"")</f>
        <v/>
      </c>
    </row>
    <row r="7252" spans="3:3" x14ac:dyDescent="0.3">
      <c r="C7252" s="177" t="str">
        <f>IFERROR(VLOOKUP(E7252,Data!T:U,2,FALSE),"")</f>
        <v/>
      </c>
    </row>
    <row r="7253" spans="3:3" x14ac:dyDescent="0.3">
      <c r="C7253" s="177" t="str">
        <f>IFERROR(VLOOKUP(E7253,Data!T:U,2,FALSE),"")</f>
        <v/>
      </c>
    </row>
    <row r="7254" spans="3:3" x14ac:dyDescent="0.3">
      <c r="C7254" s="177" t="str">
        <f>IFERROR(VLOOKUP(E7254,Data!T:U,2,FALSE),"")</f>
        <v/>
      </c>
    </row>
    <row r="7255" spans="3:3" x14ac:dyDescent="0.3">
      <c r="C7255" s="177" t="str">
        <f>IFERROR(VLOOKUP(E7255,Data!T:U,2,FALSE),"")</f>
        <v/>
      </c>
    </row>
    <row r="7256" spans="3:3" x14ac:dyDescent="0.3">
      <c r="C7256" s="177" t="str">
        <f>IFERROR(VLOOKUP(E7256,Data!T:U,2,FALSE),"")</f>
        <v/>
      </c>
    </row>
    <row r="7257" spans="3:3" x14ac:dyDescent="0.3">
      <c r="C7257" s="177" t="str">
        <f>IFERROR(VLOOKUP(E7257,Data!T:U,2,FALSE),"")</f>
        <v/>
      </c>
    </row>
    <row r="7258" spans="3:3" x14ac:dyDescent="0.3">
      <c r="C7258" s="177" t="str">
        <f>IFERROR(VLOOKUP(E7258,Data!T:U,2,FALSE),"")</f>
        <v/>
      </c>
    </row>
    <row r="7259" spans="3:3" x14ac:dyDescent="0.3">
      <c r="C7259" s="177" t="str">
        <f>IFERROR(VLOOKUP(E7259,Data!T:U,2,FALSE),"")</f>
        <v/>
      </c>
    </row>
    <row r="7260" spans="3:3" x14ac:dyDescent="0.3">
      <c r="C7260" s="177" t="str">
        <f>IFERROR(VLOOKUP(E7260,Data!T:U,2,FALSE),"")</f>
        <v/>
      </c>
    </row>
    <row r="7261" spans="3:3" x14ac:dyDescent="0.3">
      <c r="C7261" s="177" t="str">
        <f>IFERROR(VLOOKUP(E7261,Data!T:U,2,FALSE),"")</f>
        <v/>
      </c>
    </row>
    <row r="7262" spans="3:3" x14ac:dyDescent="0.3">
      <c r="C7262" s="177" t="str">
        <f>IFERROR(VLOOKUP(E7262,Data!T:U,2,FALSE),"")</f>
        <v/>
      </c>
    </row>
    <row r="7263" spans="3:3" x14ac:dyDescent="0.3">
      <c r="C7263" s="177" t="str">
        <f>IFERROR(VLOOKUP(E7263,Data!T:U,2,FALSE),"")</f>
        <v/>
      </c>
    </row>
    <row r="7264" spans="3:3" x14ac:dyDescent="0.3">
      <c r="C7264" s="177" t="str">
        <f>IFERROR(VLOOKUP(E7264,Data!T:U,2,FALSE),"")</f>
        <v/>
      </c>
    </row>
    <row r="7265" spans="3:3" x14ac:dyDescent="0.3">
      <c r="C7265" s="177" t="str">
        <f>IFERROR(VLOOKUP(E7265,Data!T:U,2,FALSE),"")</f>
        <v/>
      </c>
    </row>
    <row r="7266" spans="3:3" x14ac:dyDescent="0.3">
      <c r="C7266" s="177" t="str">
        <f>IFERROR(VLOOKUP(E7266,Data!T:U,2,FALSE),"")</f>
        <v/>
      </c>
    </row>
    <row r="7267" spans="3:3" x14ac:dyDescent="0.3">
      <c r="C7267" s="177" t="str">
        <f>IFERROR(VLOOKUP(E7267,Data!T:U,2,FALSE),"")</f>
        <v/>
      </c>
    </row>
    <row r="7268" spans="3:3" x14ac:dyDescent="0.3">
      <c r="C7268" s="177" t="str">
        <f>IFERROR(VLOOKUP(E7268,Data!T:U,2,FALSE),"")</f>
        <v/>
      </c>
    </row>
    <row r="7269" spans="3:3" x14ac:dyDescent="0.3">
      <c r="C7269" s="177" t="str">
        <f>IFERROR(VLOOKUP(E7269,Data!T:U,2,FALSE),"")</f>
        <v/>
      </c>
    </row>
    <row r="7270" spans="3:3" x14ac:dyDescent="0.3">
      <c r="C7270" s="177" t="str">
        <f>IFERROR(VLOOKUP(E7270,Data!T:U,2,FALSE),"")</f>
        <v/>
      </c>
    </row>
    <row r="7271" spans="3:3" x14ac:dyDescent="0.3">
      <c r="C7271" s="177" t="str">
        <f>IFERROR(VLOOKUP(E7271,Data!T:U,2,FALSE),"")</f>
        <v/>
      </c>
    </row>
    <row r="7272" spans="3:3" x14ac:dyDescent="0.3">
      <c r="C7272" s="177" t="str">
        <f>IFERROR(VLOOKUP(E7272,Data!T:U,2,FALSE),"")</f>
        <v/>
      </c>
    </row>
    <row r="7273" spans="3:3" x14ac:dyDescent="0.3">
      <c r="C7273" s="177" t="str">
        <f>IFERROR(VLOOKUP(E7273,Data!T:U,2,FALSE),"")</f>
        <v/>
      </c>
    </row>
    <row r="7274" spans="3:3" x14ac:dyDescent="0.3">
      <c r="C7274" s="177" t="str">
        <f>IFERROR(VLOOKUP(E7274,Data!T:U,2,FALSE),"")</f>
        <v/>
      </c>
    </row>
    <row r="7275" spans="3:3" x14ac:dyDescent="0.3">
      <c r="C7275" s="177" t="str">
        <f>IFERROR(VLOOKUP(E7275,Data!T:U,2,FALSE),"")</f>
        <v/>
      </c>
    </row>
    <row r="7276" spans="3:3" x14ac:dyDescent="0.3">
      <c r="C7276" s="177" t="str">
        <f>IFERROR(VLOOKUP(E7276,Data!T:U,2,FALSE),"")</f>
        <v/>
      </c>
    </row>
    <row r="7277" spans="3:3" x14ac:dyDescent="0.3">
      <c r="C7277" s="177" t="str">
        <f>IFERROR(VLOOKUP(E7277,Data!T:U,2,FALSE),"")</f>
        <v/>
      </c>
    </row>
    <row r="7278" spans="3:3" x14ac:dyDescent="0.3">
      <c r="C7278" s="177" t="str">
        <f>IFERROR(VLOOKUP(E7278,Data!T:U,2,FALSE),"")</f>
        <v/>
      </c>
    </row>
    <row r="7279" spans="3:3" x14ac:dyDescent="0.3">
      <c r="C7279" s="177" t="str">
        <f>IFERROR(VLOOKUP(E7279,Data!T:U,2,FALSE),"")</f>
        <v/>
      </c>
    </row>
    <row r="7280" spans="3:3" x14ac:dyDescent="0.3">
      <c r="C7280" s="177" t="str">
        <f>IFERROR(VLOOKUP(E7280,Data!T:U,2,FALSE),"")</f>
        <v/>
      </c>
    </row>
    <row r="7281" spans="3:3" x14ac:dyDescent="0.3">
      <c r="C7281" s="177" t="str">
        <f>IFERROR(VLOOKUP(E7281,Data!T:U,2,FALSE),"")</f>
        <v/>
      </c>
    </row>
    <row r="7282" spans="3:3" x14ac:dyDescent="0.3">
      <c r="C7282" s="177" t="str">
        <f>IFERROR(VLOOKUP(E7282,Data!T:U,2,FALSE),"")</f>
        <v/>
      </c>
    </row>
    <row r="7283" spans="3:3" x14ac:dyDescent="0.3">
      <c r="C7283" s="177" t="str">
        <f>IFERROR(VLOOKUP(E7283,Data!T:U,2,FALSE),"")</f>
        <v/>
      </c>
    </row>
    <row r="7284" spans="3:3" x14ac:dyDescent="0.3">
      <c r="C7284" s="177" t="str">
        <f>IFERROR(VLOOKUP(E7284,Data!T:U,2,FALSE),"")</f>
        <v/>
      </c>
    </row>
    <row r="7285" spans="3:3" x14ac:dyDescent="0.3">
      <c r="C7285" s="177" t="str">
        <f>IFERROR(VLOOKUP(E7285,Data!T:U,2,FALSE),"")</f>
        <v/>
      </c>
    </row>
    <row r="7286" spans="3:3" x14ac:dyDescent="0.3">
      <c r="C7286" s="177" t="str">
        <f>IFERROR(VLOOKUP(E7286,Data!T:U,2,FALSE),"")</f>
        <v/>
      </c>
    </row>
    <row r="7287" spans="3:3" x14ac:dyDescent="0.3">
      <c r="C7287" s="177" t="str">
        <f>IFERROR(VLOOKUP(E7287,Data!T:U,2,FALSE),"")</f>
        <v/>
      </c>
    </row>
    <row r="7288" spans="3:3" x14ac:dyDescent="0.3">
      <c r="C7288" s="177" t="str">
        <f>IFERROR(VLOOKUP(E7288,Data!T:U,2,FALSE),"")</f>
        <v/>
      </c>
    </row>
    <row r="7289" spans="3:3" x14ac:dyDescent="0.3">
      <c r="C7289" s="177" t="str">
        <f>IFERROR(VLOOKUP(E7289,Data!T:U,2,FALSE),"")</f>
        <v/>
      </c>
    </row>
    <row r="7290" spans="3:3" x14ac:dyDescent="0.3">
      <c r="C7290" s="177" t="str">
        <f>IFERROR(VLOOKUP(E7290,Data!T:U,2,FALSE),"")</f>
        <v/>
      </c>
    </row>
    <row r="7291" spans="3:3" x14ac:dyDescent="0.3">
      <c r="C7291" s="177" t="str">
        <f>IFERROR(VLOOKUP(E7291,Data!T:U,2,FALSE),"")</f>
        <v/>
      </c>
    </row>
    <row r="7292" spans="3:3" x14ac:dyDescent="0.3">
      <c r="C7292" s="177" t="str">
        <f>IFERROR(VLOOKUP(E7292,Data!T:U,2,FALSE),"")</f>
        <v/>
      </c>
    </row>
    <row r="7293" spans="3:3" x14ac:dyDescent="0.3">
      <c r="C7293" s="177" t="str">
        <f>IFERROR(VLOOKUP(E7293,Data!T:U,2,FALSE),"")</f>
        <v/>
      </c>
    </row>
    <row r="7294" spans="3:3" x14ac:dyDescent="0.3">
      <c r="C7294" s="177" t="str">
        <f>IFERROR(VLOOKUP(E7294,Data!T:U,2,FALSE),"")</f>
        <v/>
      </c>
    </row>
    <row r="7295" spans="3:3" x14ac:dyDescent="0.3">
      <c r="C7295" s="177" t="str">
        <f>IFERROR(VLOOKUP(E7295,Data!T:U,2,FALSE),"")</f>
        <v/>
      </c>
    </row>
    <row r="7296" spans="3:3" x14ac:dyDescent="0.3">
      <c r="C7296" s="177" t="str">
        <f>IFERROR(VLOOKUP(E7296,Data!T:U,2,FALSE),"")</f>
        <v/>
      </c>
    </row>
    <row r="7297" spans="3:3" x14ac:dyDescent="0.3">
      <c r="C7297" s="177" t="str">
        <f>IFERROR(VLOOKUP(E7297,Data!T:U,2,FALSE),"")</f>
        <v/>
      </c>
    </row>
    <row r="7298" spans="3:3" x14ac:dyDescent="0.3">
      <c r="C7298" s="177" t="str">
        <f>IFERROR(VLOOKUP(E7298,Data!T:U,2,FALSE),"")</f>
        <v/>
      </c>
    </row>
    <row r="7299" spans="3:3" x14ac:dyDescent="0.3">
      <c r="C7299" s="177" t="str">
        <f>IFERROR(VLOOKUP(E7299,Data!T:U,2,FALSE),"")</f>
        <v/>
      </c>
    </row>
    <row r="7300" spans="3:3" x14ac:dyDescent="0.3">
      <c r="C7300" s="177" t="str">
        <f>IFERROR(VLOOKUP(E7300,Data!T:U,2,FALSE),"")</f>
        <v/>
      </c>
    </row>
    <row r="7301" spans="3:3" x14ac:dyDescent="0.3">
      <c r="C7301" s="177" t="str">
        <f>IFERROR(VLOOKUP(E7301,Data!T:U,2,FALSE),"")</f>
        <v/>
      </c>
    </row>
    <row r="7302" spans="3:3" x14ac:dyDescent="0.3">
      <c r="C7302" s="177" t="str">
        <f>IFERROR(VLOOKUP(E7302,Data!T:U,2,FALSE),"")</f>
        <v/>
      </c>
    </row>
    <row r="7303" spans="3:3" x14ac:dyDescent="0.3">
      <c r="C7303" s="177" t="str">
        <f>IFERROR(VLOOKUP(E7303,Data!T:U,2,FALSE),"")</f>
        <v/>
      </c>
    </row>
    <row r="7304" spans="3:3" x14ac:dyDescent="0.3">
      <c r="C7304" s="177" t="str">
        <f>IFERROR(VLOOKUP(E7304,Data!T:U,2,FALSE),"")</f>
        <v/>
      </c>
    </row>
    <row r="7305" spans="3:3" x14ac:dyDescent="0.3">
      <c r="C7305" s="177" t="str">
        <f>IFERROR(VLOOKUP(E7305,Data!T:U,2,FALSE),"")</f>
        <v/>
      </c>
    </row>
    <row r="7306" spans="3:3" x14ac:dyDescent="0.3">
      <c r="C7306" s="177" t="str">
        <f>IFERROR(VLOOKUP(E7306,Data!T:U,2,FALSE),"")</f>
        <v/>
      </c>
    </row>
    <row r="7307" spans="3:3" x14ac:dyDescent="0.3">
      <c r="C7307" s="177" t="str">
        <f>IFERROR(VLOOKUP(E7307,Data!T:U,2,FALSE),"")</f>
        <v/>
      </c>
    </row>
    <row r="7308" spans="3:3" x14ac:dyDescent="0.3">
      <c r="C7308" s="177" t="str">
        <f>IFERROR(VLOOKUP(E7308,Data!T:U,2,FALSE),"")</f>
        <v/>
      </c>
    </row>
    <row r="7309" spans="3:3" x14ac:dyDescent="0.3">
      <c r="C7309" s="177" t="str">
        <f>IFERROR(VLOOKUP(E7309,Data!T:U,2,FALSE),"")</f>
        <v/>
      </c>
    </row>
    <row r="7310" spans="3:3" x14ac:dyDescent="0.3">
      <c r="C7310" s="177" t="str">
        <f>IFERROR(VLOOKUP(E7310,Data!T:U,2,FALSE),"")</f>
        <v/>
      </c>
    </row>
    <row r="7311" spans="3:3" x14ac:dyDescent="0.3">
      <c r="C7311" s="177" t="str">
        <f>IFERROR(VLOOKUP(E7311,Data!T:U,2,FALSE),"")</f>
        <v/>
      </c>
    </row>
    <row r="7312" spans="3:3" x14ac:dyDescent="0.3">
      <c r="C7312" s="177" t="str">
        <f>IFERROR(VLOOKUP(E7312,Data!T:U,2,FALSE),"")</f>
        <v/>
      </c>
    </row>
    <row r="7313" spans="3:3" x14ac:dyDescent="0.3">
      <c r="C7313" s="177" t="str">
        <f>IFERROR(VLOOKUP(E7313,Data!T:U,2,FALSE),"")</f>
        <v/>
      </c>
    </row>
    <row r="7314" spans="3:3" x14ac:dyDescent="0.3">
      <c r="C7314" s="177" t="str">
        <f>IFERROR(VLOOKUP(E7314,Data!T:U,2,FALSE),"")</f>
        <v/>
      </c>
    </row>
    <row r="7315" spans="3:3" x14ac:dyDescent="0.3">
      <c r="C7315" s="177" t="str">
        <f>IFERROR(VLOOKUP(E7315,Data!T:U,2,FALSE),"")</f>
        <v/>
      </c>
    </row>
    <row r="7316" spans="3:3" x14ac:dyDescent="0.3">
      <c r="C7316" s="177" t="str">
        <f>IFERROR(VLOOKUP(E7316,Data!T:U,2,FALSE),"")</f>
        <v/>
      </c>
    </row>
    <row r="7317" spans="3:3" x14ac:dyDescent="0.3">
      <c r="C7317" s="177" t="str">
        <f>IFERROR(VLOOKUP(E7317,Data!T:U,2,FALSE),"")</f>
        <v/>
      </c>
    </row>
    <row r="7318" spans="3:3" x14ac:dyDescent="0.3">
      <c r="C7318" s="177" t="str">
        <f>IFERROR(VLOOKUP(E7318,Data!T:U,2,FALSE),"")</f>
        <v/>
      </c>
    </row>
    <row r="7319" spans="3:3" x14ac:dyDescent="0.3">
      <c r="C7319" s="177" t="str">
        <f>IFERROR(VLOOKUP(E7319,Data!T:U,2,FALSE),"")</f>
        <v/>
      </c>
    </row>
    <row r="7320" spans="3:3" x14ac:dyDescent="0.3">
      <c r="C7320" s="177" t="str">
        <f>IFERROR(VLOOKUP(E7320,Data!T:U,2,FALSE),"")</f>
        <v/>
      </c>
    </row>
    <row r="7321" spans="3:3" x14ac:dyDescent="0.3">
      <c r="C7321" s="177" t="str">
        <f>IFERROR(VLOOKUP(E7321,Data!T:U,2,FALSE),"")</f>
        <v/>
      </c>
    </row>
    <row r="7322" spans="3:3" x14ac:dyDescent="0.3">
      <c r="C7322" s="177" t="str">
        <f>IFERROR(VLOOKUP(E7322,Data!T:U,2,FALSE),"")</f>
        <v/>
      </c>
    </row>
    <row r="7323" spans="3:3" x14ac:dyDescent="0.3">
      <c r="C7323" s="177" t="str">
        <f>IFERROR(VLOOKUP(E7323,Data!T:U,2,FALSE),"")</f>
        <v/>
      </c>
    </row>
    <row r="7324" spans="3:3" x14ac:dyDescent="0.3">
      <c r="C7324" s="177" t="str">
        <f>IFERROR(VLOOKUP(E7324,Data!T:U,2,FALSE),"")</f>
        <v/>
      </c>
    </row>
    <row r="7325" spans="3:3" x14ac:dyDescent="0.3">
      <c r="C7325" s="177" t="str">
        <f>IFERROR(VLOOKUP(E7325,Data!T:U,2,FALSE),"")</f>
        <v/>
      </c>
    </row>
    <row r="7326" spans="3:3" x14ac:dyDescent="0.3">
      <c r="C7326" s="177" t="str">
        <f>IFERROR(VLOOKUP(E7326,Data!T:U,2,FALSE),"")</f>
        <v/>
      </c>
    </row>
    <row r="7327" spans="3:3" x14ac:dyDescent="0.3">
      <c r="C7327" s="177" t="str">
        <f>IFERROR(VLOOKUP(E7327,Data!T:U,2,FALSE),"")</f>
        <v/>
      </c>
    </row>
    <row r="7328" spans="3:3" x14ac:dyDescent="0.3">
      <c r="C7328" s="177" t="str">
        <f>IFERROR(VLOOKUP(E7328,Data!T:U,2,FALSE),"")</f>
        <v/>
      </c>
    </row>
    <row r="7329" spans="3:3" x14ac:dyDescent="0.3">
      <c r="C7329" s="177" t="str">
        <f>IFERROR(VLOOKUP(E7329,Data!T:U,2,FALSE),"")</f>
        <v/>
      </c>
    </row>
    <row r="7330" spans="3:3" x14ac:dyDescent="0.3">
      <c r="C7330" s="177" t="str">
        <f>IFERROR(VLOOKUP(E7330,Data!T:U,2,FALSE),"")</f>
        <v/>
      </c>
    </row>
    <row r="7331" spans="3:3" x14ac:dyDescent="0.3">
      <c r="C7331" s="177" t="str">
        <f>IFERROR(VLOOKUP(E7331,Data!T:U,2,FALSE),"")</f>
        <v/>
      </c>
    </row>
    <row r="7332" spans="3:3" x14ac:dyDescent="0.3">
      <c r="C7332" s="177" t="str">
        <f>IFERROR(VLOOKUP(E7332,Data!T:U,2,FALSE),"")</f>
        <v/>
      </c>
    </row>
    <row r="7333" spans="3:3" x14ac:dyDescent="0.3">
      <c r="C7333" s="177" t="str">
        <f>IFERROR(VLOOKUP(E7333,Data!T:U,2,FALSE),"")</f>
        <v/>
      </c>
    </row>
    <row r="7334" spans="3:3" x14ac:dyDescent="0.3">
      <c r="C7334" s="177" t="str">
        <f>IFERROR(VLOOKUP(E7334,Data!T:U,2,FALSE),"")</f>
        <v/>
      </c>
    </row>
    <row r="7335" spans="3:3" x14ac:dyDescent="0.3">
      <c r="C7335" s="177" t="str">
        <f>IFERROR(VLOOKUP(E7335,Data!T:U,2,FALSE),"")</f>
        <v/>
      </c>
    </row>
    <row r="7336" spans="3:3" x14ac:dyDescent="0.3">
      <c r="C7336" s="177" t="str">
        <f>IFERROR(VLOOKUP(E7336,Data!T:U,2,FALSE),"")</f>
        <v/>
      </c>
    </row>
    <row r="7337" spans="3:3" x14ac:dyDescent="0.3">
      <c r="C7337" s="177" t="str">
        <f>IFERROR(VLOOKUP(E7337,Data!T:U,2,FALSE),"")</f>
        <v/>
      </c>
    </row>
    <row r="7338" spans="3:3" x14ac:dyDescent="0.3">
      <c r="C7338" s="177" t="str">
        <f>IFERROR(VLOOKUP(E7338,Data!T:U,2,FALSE),"")</f>
        <v/>
      </c>
    </row>
    <row r="7339" spans="3:3" x14ac:dyDescent="0.3">
      <c r="C7339" s="177" t="str">
        <f>IFERROR(VLOOKUP(E7339,Data!T:U,2,FALSE),"")</f>
        <v/>
      </c>
    </row>
    <row r="7340" spans="3:3" x14ac:dyDescent="0.3">
      <c r="C7340" s="177" t="str">
        <f>IFERROR(VLOOKUP(E7340,Data!T:U,2,FALSE),"")</f>
        <v/>
      </c>
    </row>
    <row r="7341" spans="3:3" x14ac:dyDescent="0.3">
      <c r="C7341" s="177" t="str">
        <f>IFERROR(VLOOKUP(E7341,Data!T:U,2,FALSE),"")</f>
        <v/>
      </c>
    </row>
    <row r="7342" spans="3:3" x14ac:dyDescent="0.3">
      <c r="C7342" s="177" t="str">
        <f>IFERROR(VLOOKUP(E7342,Data!T:U,2,FALSE),"")</f>
        <v/>
      </c>
    </row>
    <row r="7343" spans="3:3" x14ac:dyDescent="0.3">
      <c r="C7343" s="177" t="str">
        <f>IFERROR(VLOOKUP(E7343,Data!T:U,2,FALSE),"")</f>
        <v/>
      </c>
    </row>
    <row r="7344" spans="3:3" x14ac:dyDescent="0.3">
      <c r="C7344" s="177" t="str">
        <f>IFERROR(VLOOKUP(E7344,Data!T:U,2,FALSE),"")</f>
        <v/>
      </c>
    </row>
    <row r="7345" spans="3:3" x14ac:dyDescent="0.3">
      <c r="C7345" s="177" t="str">
        <f>IFERROR(VLOOKUP(E7345,Data!T:U,2,FALSE),"")</f>
        <v/>
      </c>
    </row>
    <row r="7346" spans="3:3" x14ac:dyDescent="0.3">
      <c r="C7346" s="177" t="str">
        <f>IFERROR(VLOOKUP(E7346,Data!T:U,2,FALSE),"")</f>
        <v/>
      </c>
    </row>
    <row r="7347" spans="3:3" x14ac:dyDescent="0.3">
      <c r="C7347" s="177" t="str">
        <f>IFERROR(VLOOKUP(E7347,Data!T:U,2,FALSE),"")</f>
        <v/>
      </c>
    </row>
    <row r="7348" spans="3:3" x14ac:dyDescent="0.3">
      <c r="C7348" s="177" t="str">
        <f>IFERROR(VLOOKUP(E7348,Data!T:U,2,FALSE),"")</f>
        <v/>
      </c>
    </row>
    <row r="7349" spans="3:3" x14ac:dyDescent="0.3">
      <c r="C7349" s="177" t="str">
        <f>IFERROR(VLOOKUP(E7349,Data!T:U,2,FALSE),"")</f>
        <v/>
      </c>
    </row>
    <row r="7350" spans="3:3" x14ac:dyDescent="0.3">
      <c r="C7350" s="177" t="str">
        <f>IFERROR(VLOOKUP(E7350,Data!T:U,2,FALSE),"")</f>
        <v/>
      </c>
    </row>
    <row r="7351" spans="3:3" x14ac:dyDescent="0.3">
      <c r="C7351" s="177" t="str">
        <f>IFERROR(VLOOKUP(E7351,Data!T:U,2,FALSE),"")</f>
        <v/>
      </c>
    </row>
    <row r="7352" spans="3:3" x14ac:dyDescent="0.3">
      <c r="C7352" s="177" t="str">
        <f>IFERROR(VLOOKUP(E7352,Data!T:U,2,FALSE),"")</f>
        <v/>
      </c>
    </row>
    <row r="7353" spans="3:3" x14ac:dyDescent="0.3">
      <c r="C7353" s="177" t="str">
        <f>IFERROR(VLOOKUP(E7353,Data!T:U,2,FALSE),"")</f>
        <v/>
      </c>
    </row>
    <row r="7354" spans="3:3" x14ac:dyDescent="0.3">
      <c r="C7354" s="177" t="str">
        <f>IFERROR(VLOOKUP(E7354,Data!T:U,2,FALSE),"")</f>
        <v/>
      </c>
    </row>
    <row r="7355" spans="3:3" x14ac:dyDescent="0.3">
      <c r="C7355" s="177" t="str">
        <f>IFERROR(VLOOKUP(E7355,Data!T:U,2,FALSE),"")</f>
        <v/>
      </c>
    </row>
    <row r="7356" spans="3:3" x14ac:dyDescent="0.3">
      <c r="C7356" s="177" t="str">
        <f>IFERROR(VLOOKUP(E7356,Data!T:U,2,FALSE),"")</f>
        <v/>
      </c>
    </row>
    <row r="7357" spans="3:3" x14ac:dyDescent="0.3">
      <c r="C7357" s="177" t="str">
        <f>IFERROR(VLOOKUP(E7357,Data!T:U,2,FALSE),"")</f>
        <v/>
      </c>
    </row>
    <row r="7358" spans="3:3" x14ac:dyDescent="0.3">
      <c r="C7358" s="177" t="str">
        <f>IFERROR(VLOOKUP(E7358,Data!T:U,2,FALSE),"")</f>
        <v/>
      </c>
    </row>
    <row r="7359" spans="3:3" x14ac:dyDescent="0.3">
      <c r="C7359" s="177" t="str">
        <f>IFERROR(VLOOKUP(E7359,Data!T:U,2,FALSE),"")</f>
        <v/>
      </c>
    </row>
    <row r="7360" spans="3:3" x14ac:dyDescent="0.3">
      <c r="C7360" s="177" t="str">
        <f>IFERROR(VLOOKUP(E7360,Data!T:U,2,FALSE),"")</f>
        <v/>
      </c>
    </row>
    <row r="7361" spans="3:3" x14ac:dyDescent="0.3">
      <c r="C7361" s="177" t="str">
        <f>IFERROR(VLOOKUP(E7361,Data!T:U,2,FALSE),"")</f>
        <v/>
      </c>
    </row>
    <row r="7362" spans="3:3" x14ac:dyDescent="0.3">
      <c r="C7362" s="177" t="str">
        <f>IFERROR(VLOOKUP(E7362,Data!T:U,2,FALSE),"")</f>
        <v/>
      </c>
    </row>
    <row r="7363" spans="3:3" x14ac:dyDescent="0.3">
      <c r="C7363" s="177" t="str">
        <f>IFERROR(VLOOKUP(E7363,Data!T:U,2,FALSE),"")</f>
        <v/>
      </c>
    </row>
    <row r="7364" spans="3:3" x14ac:dyDescent="0.3">
      <c r="C7364" s="177" t="str">
        <f>IFERROR(VLOOKUP(E7364,Data!T:U,2,FALSE),"")</f>
        <v/>
      </c>
    </row>
    <row r="7365" spans="3:3" x14ac:dyDescent="0.3">
      <c r="C7365" s="177" t="str">
        <f>IFERROR(VLOOKUP(E7365,Data!T:U,2,FALSE),"")</f>
        <v/>
      </c>
    </row>
    <row r="7366" spans="3:3" x14ac:dyDescent="0.3">
      <c r="C7366" s="177" t="str">
        <f>IFERROR(VLOOKUP(E7366,Data!T:U,2,FALSE),"")</f>
        <v/>
      </c>
    </row>
    <row r="7367" spans="3:3" x14ac:dyDescent="0.3">
      <c r="C7367" s="177" t="str">
        <f>IFERROR(VLOOKUP(E7367,Data!T:U,2,FALSE),"")</f>
        <v/>
      </c>
    </row>
    <row r="7368" spans="3:3" x14ac:dyDescent="0.3">
      <c r="C7368" s="177" t="str">
        <f>IFERROR(VLOOKUP(E7368,Data!T:U,2,FALSE),"")</f>
        <v/>
      </c>
    </row>
    <row r="7369" spans="3:3" x14ac:dyDescent="0.3">
      <c r="C7369" s="177" t="str">
        <f>IFERROR(VLOOKUP(E7369,Data!T:U,2,FALSE),"")</f>
        <v/>
      </c>
    </row>
    <row r="7370" spans="3:3" x14ac:dyDescent="0.3">
      <c r="C7370" s="177" t="str">
        <f>IFERROR(VLOOKUP(E7370,Data!T:U,2,FALSE),"")</f>
        <v/>
      </c>
    </row>
    <row r="7371" spans="3:3" x14ac:dyDescent="0.3">
      <c r="C7371" s="177" t="str">
        <f>IFERROR(VLOOKUP(E7371,Data!T:U,2,FALSE),"")</f>
        <v/>
      </c>
    </row>
    <row r="7372" spans="3:3" x14ac:dyDescent="0.3">
      <c r="C7372" s="177" t="str">
        <f>IFERROR(VLOOKUP(E7372,Data!T:U,2,FALSE),"")</f>
        <v/>
      </c>
    </row>
    <row r="7373" spans="3:3" x14ac:dyDescent="0.3">
      <c r="C7373" s="177" t="str">
        <f>IFERROR(VLOOKUP(E7373,Data!T:U,2,FALSE),"")</f>
        <v/>
      </c>
    </row>
    <row r="7374" spans="3:3" x14ac:dyDescent="0.3">
      <c r="C7374" s="177" t="str">
        <f>IFERROR(VLOOKUP(E7374,Data!T:U,2,FALSE),"")</f>
        <v/>
      </c>
    </row>
    <row r="7375" spans="3:3" x14ac:dyDescent="0.3">
      <c r="C7375" s="177" t="str">
        <f>IFERROR(VLOOKUP(E7375,Data!T:U,2,FALSE),"")</f>
        <v/>
      </c>
    </row>
    <row r="7376" spans="3:3" x14ac:dyDescent="0.3">
      <c r="C7376" s="177" t="str">
        <f>IFERROR(VLOOKUP(E7376,Data!T:U,2,FALSE),"")</f>
        <v/>
      </c>
    </row>
    <row r="7377" spans="3:3" x14ac:dyDescent="0.3">
      <c r="C7377" s="177" t="str">
        <f>IFERROR(VLOOKUP(E7377,Data!T:U,2,FALSE),"")</f>
        <v/>
      </c>
    </row>
    <row r="7378" spans="3:3" x14ac:dyDescent="0.3">
      <c r="C7378" s="177" t="str">
        <f>IFERROR(VLOOKUP(E7378,Data!T:U,2,FALSE),"")</f>
        <v/>
      </c>
    </row>
    <row r="7379" spans="3:3" x14ac:dyDescent="0.3">
      <c r="C7379" s="177" t="str">
        <f>IFERROR(VLOOKUP(E7379,Data!T:U,2,FALSE),"")</f>
        <v/>
      </c>
    </row>
    <row r="7380" spans="3:3" x14ac:dyDescent="0.3">
      <c r="C7380" s="177" t="str">
        <f>IFERROR(VLOOKUP(E7380,Data!T:U,2,FALSE),"")</f>
        <v/>
      </c>
    </row>
    <row r="7381" spans="3:3" x14ac:dyDescent="0.3">
      <c r="C7381" s="177" t="str">
        <f>IFERROR(VLOOKUP(E7381,Data!T:U,2,FALSE),"")</f>
        <v/>
      </c>
    </row>
    <row r="7382" spans="3:3" x14ac:dyDescent="0.3">
      <c r="C7382" s="177" t="str">
        <f>IFERROR(VLOOKUP(E7382,Data!T:U,2,FALSE),"")</f>
        <v/>
      </c>
    </row>
    <row r="7383" spans="3:3" x14ac:dyDescent="0.3">
      <c r="C7383" s="177" t="str">
        <f>IFERROR(VLOOKUP(E7383,Data!T:U,2,FALSE),"")</f>
        <v/>
      </c>
    </row>
    <row r="7384" spans="3:3" x14ac:dyDescent="0.3">
      <c r="C7384" s="177" t="str">
        <f>IFERROR(VLOOKUP(E7384,Data!T:U,2,FALSE),"")</f>
        <v/>
      </c>
    </row>
    <row r="7385" spans="3:3" x14ac:dyDescent="0.3">
      <c r="C7385" s="177" t="str">
        <f>IFERROR(VLOOKUP(E7385,Data!T:U,2,FALSE),"")</f>
        <v/>
      </c>
    </row>
    <row r="7386" spans="3:3" x14ac:dyDescent="0.3">
      <c r="C7386" s="177" t="str">
        <f>IFERROR(VLOOKUP(E7386,Data!T:U,2,FALSE),"")</f>
        <v/>
      </c>
    </row>
    <row r="7387" spans="3:3" x14ac:dyDescent="0.3">
      <c r="C7387" s="177" t="str">
        <f>IFERROR(VLOOKUP(E7387,Data!T:U,2,FALSE),"")</f>
        <v/>
      </c>
    </row>
    <row r="7388" spans="3:3" x14ac:dyDescent="0.3">
      <c r="C7388" s="177" t="str">
        <f>IFERROR(VLOOKUP(E7388,Data!T:U,2,FALSE),"")</f>
        <v/>
      </c>
    </row>
    <row r="7389" spans="3:3" x14ac:dyDescent="0.3">
      <c r="C7389" s="177" t="str">
        <f>IFERROR(VLOOKUP(E7389,Data!T:U,2,FALSE),"")</f>
        <v/>
      </c>
    </row>
    <row r="7390" spans="3:3" x14ac:dyDescent="0.3">
      <c r="C7390" s="177" t="str">
        <f>IFERROR(VLOOKUP(E7390,Data!T:U,2,FALSE),"")</f>
        <v/>
      </c>
    </row>
    <row r="7391" spans="3:3" x14ac:dyDescent="0.3">
      <c r="C7391" s="177" t="str">
        <f>IFERROR(VLOOKUP(E7391,Data!T:U,2,FALSE),"")</f>
        <v/>
      </c>
    </row>
    <row r="7392" spans="3:3" x14ac:dyDescent="0.3">
      <c r="C7392" s="177" t="str">
        <f>IFERROR(VLOOKUP(E7392,Data!T:U,2,FALSE),"")</f>
        <v/>
      </c>
    </row>
    <row r="7393" spans="3:3" x14ac:dyDescent="0.3">
      <c r="C7393" s="177" t="str">
        <f>IFERROR(VLOOKUP(E7393,Data!T:U,2,FALSE),"")</f>
        <v/>
      </c>
    </row>
    <row r="7394" spans="3:3" x14ac:dyDescent="0.3">
      <c r="C7394" s="177" t="str">
        <f>IFERROR(VLOOKUP(E7394,Data!T:U,2,FALSE),"")</f>
        <v/>
      </c>
    </row>
    <row r="7395" spans="3:3" x14ac:dyDescent="0.3">
      <c r="C7395" s="177" t="str">
        <f>IFERROR(VLOOKUP(E7395,Data!T:U,2,FALSE),"")</f>
        <v/>
      </c>
    </row>
    <row r="7396" spans="3:3" x14ac:dyDescent="0.3">
      <c r="C7396" s="177" t="str">
        <f>IFERROR(VLOOKUP(E7396,Data!T:U,2,FALSE),"")</f>
        <v/>
      </c>
    </row>
    <row r="7397" spans="3:3" x14ac:dyDescent="0.3">
      <c r="C7397" s="177" t="str">
        <f>IFERROR(VLOOKUP(E7397,Data!T:U,2,FALSE),"")</f>
        <v/>
      </c>
    </row>
    <row r="7398" spans="3:3" x14ac:dyDescent="0.3">
      <c r="C7398" s="177" t="str">
        <f>IFERROR(VLOOKUP(E7398,Data!T:U,2,FALSE),"")</f>
        <v/>
      </c>
    </row>
    <row r="7399" spans="3:3" x14ac:dyDescent="0.3">
      <c r="C7399" s="177" t="str">
        <f>IFERROR(VLOOKUP(E7399,Data!T:U,2,FALSE),"")</f>
        <v/>
      </c>
    </row>
    <row r="7400" spans="3:3" x14ac:dyDescent="0.3">
      <c r="C7400" s="177" t="str">
        <f>IFERROR(VLOOKUP(E7400,Data!T:U,2,FALSE),"")</f>
        <v/>
      </c>
    </row>
    <row r="7401" spans="3:3" x14ac:dyDescent="0.3">
      <c r="C7401" s="177" t="str">
        <f>IFERROR(VLOOKUP(E7401,Data!T:U,2,FALSE),"")</f>
        <v/>
      </c>
    </row>
    <row r="7402" spans="3:3" x14ac:dyDescent="0.3">
      <c r="C7402" s="177" t="str">
        <f>IFERROR(VLOOKUP(E7402,Data!T:U,2,FALSE),"")</f>
        <v/>
      </c>
    </row>
    <row r="7403" spans="3:3" x14ac:dyDescent="0.3">
      <c r="C7403" s="177" t="str">
        <f>IFERROR(VLOOKUP(E7403,Data!T:U,2,FALSE),"")</f>
        <v/>
      </c>
    </row>
    <row r="7404" spans="3:3" x14ac:dyDescent="0.3">
      <c r="C7404" s="177" t="str">
        <f>IFERROR(VLOOKUP(E7404,Data!T:U,2,FALSE),"")</f>
        <v/>
      </c>
    </row>
    <row r="7405" spans="3:3" x14ac:dyDescent="0.3">
      <c r="C7405" s="177" t="str">
        <f>IFERROR(VLOOKUP(E7405,Data!T:U,2,FALSE),"")</f>
        <v/>
      </c>
    </row>
    <row r="7406" spans="3:3" x14ac:dyDescent="0.3">
      <c r="C7406" s="177" t="str">
        <f>IFERROR(VLOOKUP(E7406,Data!T:U,2,FALSE),"")</f>
        <v/>
      </c>
    </row>
    <row r="7407" spans="3:3" x14ac:dyDescent="0.3">
      <c r="C7407" s="177" t="str">
        <f>IFERROR(VLOOKUP(E7407,Data!T:U,2,FALSE),"")</f>
        <v/>
      </c>
    </row>
    <row r="7408" spans="3:3" x14ac:dyDescent="0.3">
      <c r="C7408" s="177" t="str">
        <f>IFERROR(VLOOKUP(E7408,Data!T:U,2,FALSE),"")</f>
        <v/>
      </c>
    </row>
    <row r="7409" spans="3:3" x14ac:dyDescent="0.3">
      <c r="C7409" s="177" t="str">
        <f>IFERROR(VLOOKUP(E7409,Data!T:U,2,FALSE),"")</f>
        <v/>
      </c>
    </row>
    <row r="7410" spans="3:3" x14ac:dyDescent="0.3">
      <c r="C7410" s="177" t="str">
        <f>IFERROR(VLOOKUP(E7410,Data!T:U,2,FALSE),"")</f>
        <v/>
      </c>
    </row>
    <row r="7411" spans="3:3" x14ac:dyDescent="0.3">
      <c r="C7411" s="177" t="str">
        <f>IFERROR(VLOOKUP(E7411,Data!T:U,2,FALSE),"")</f>
        <v/>
      </c>
    </row>
    <row r="7412" spans="3:3" x14ac:dyDescent="0.3">
      <c r="C7412" s="177" t="str">
        <f>IFERROR(VLOOKUP(E7412,Data!T:U,2,FALSE),"")</f>
        <v/>
      </c>
    </row>
    <row r="7413" spans="3:3" x14ac:dyDescent="0.3">
      <c r="C7413" s="177" t="str">
        <f>IFERROR(VLOOKUP(E7413,Data!T:U,2,FALSE),"")</f>
        <v/>
      </c>
    </row>
    <row r="7414" spans="3:3" x14ac:dyDescent="0.3">
      <c r="C7414" s="177" t="str">
        <f>IFERROR(VLOOKUP(E7414,Data!T:U,2,FALSE),"")</f>
        <v/>
      </c>
    </row>
    <row r="7415" spans="3:3" x14ac:dyDescent="0.3">
      <c r="C7415" s="177" t="str">
        <f>IFERROR(VLOOKUP(E7415,Data!T:U,2,FALSE),"")</f>
        <v/>
      </c>
    </row>
    <row r="7416" spans="3:3" x14ac:dyDescent="0.3">
      <c r="C7416" s="177" t="str">
        <f>IFERROR(VLOOKUP(E7416,Data!T:U,2,FALSE),"")</f>
        <v/>
      </c>
    </row>
    <row r="7417" spans="3:3" x14ac:dyDescent="0.3">
      <c r="C7417" s="177" t="str">
        <f>IFERROR(VLOOKUP(E7417,Data!T:U,2,FALSE),"")</f>
        <v/>
      </c>
    </row>
    <row r="7418" spans="3:3" x14ac:dyDescent="0.3">
      <c r="C7418" s="177" t="str">
        <f>IFERROR(VLOOKUP(E7418,Data!T:U,2,FALSE),"")</f>
        <v/>
      </c>
    </row>
    <row r="7419" spans="3:3" x14ac:dyDescent="0.3">
      <c r="C7419" s="177" t="str">
        <f>IFERROR(VLOOKUP(E7419,Data!T:U,2,FALSE),"")</f>
        <v/>
      </c>
    </row>
    <row r="7420" spans="3:3" x14ac:dyDescent="0.3">
      <c r="C7420" s="177" t="str">
        <f>IFERROR(VLOOKUP(E7420,Data!T:U,2,FALSE),"")</f>
        <v/>
      </c>
    </row>
    <row r="7421" spans="3:3" x14ac:dyDescent="0.3">
      <c r="C7421" s="177" t="str">
        <f>IFERROR(VLOOKUP(E7421,Data!T:U,2,FALSE),"")</f>
        <v/>
      </c>
    </row>
    <row r="7422" spans="3:3" x14ac:dyDescent="0.3">
      <c r="C7422" s="177" t="str">
        <f>IFERROR(VLOOKUP(E7422,Data!T:U,2,FALSE),"")</f>
        <v/>
      </c>
    </row>
    <row r="7423" spans="3:3" x14ac:dyDescent="0.3">
      <c r="C7423" s="177" t="str">
        <f>IFERROR(VLOOKUP(E7423,Data!T:U,2,FALSE),"")</f>
        <v/>
      </c>
    </row>
    <row r="7424" spans="3:3" x14ac:dyDescent="0.3">
      <c r="C7424" s="177" t="str">
        <f>IFERROR(VLOOKUP(E7424,Data!T:U,2,FALSE),"")</f>
        <v/>
      </c>
    </row>
    <row r="7425" spans="3:3" x14ac:dyDescent="0.3">
      <c r="C7425" s="177" t="str">
        <f>IFERROR(VLOOKUP(E7425,Data!T:U,2,FALSE),"")</f>
        <v/>
      </c>
    </row>
    <row r="7426" spans="3:3" x14ac:dyDescent="0.3">
      <c r="C7426" s="177" t="str">
        <f>IFERROR(VLOOKUP(E7426,Data!T:U,2,FALSE),"")</f>
        <v/>
      </c>
    </row>
    <row r="7427" spans="3:3" x14ac:dyDescent="0.3">
      <c r="C7427" s="177" t="str">
        <f>IFERROR(VLOOKUP(E7427,Data!T:U,2,FALSE),"")</f>
        <v/>
      </c>
    </row>
    <row r="7428" spans="3:3" x14ac:dyDescent="0.3">
      <c r="C7428" s="177" t="str">
        <f>IFERROR(VLOOKUP(E7428,Data!T:U,2,FALSE),"")</f>
        <v/>
      </c>
    </row>
    <row r="7429" spans="3:3" x14ac:dyDescent="0.3">
      <c r="C7429" s="177" t="str">
        <f>IFERROR(VLOOKUP(E7429,Data!T:U,2,FALSE),"")</f>
        <v/>
      </c>
    </row>
    <row r="7430" spans="3:3" x14ac:dyDescent="0.3">
      <c r="C7430" s="177" t="str">
        <f>IFERROR(VLOOKUP(E7430,Data!T:U,2,FALSE),"")</f>
        <v/>
      </c>
    </row>
    <row r="7431" spans="3:3" x14ac:dyDescent="0.3">
      <c r="C7431" s="177" t="str">
        <f>IFERROR(VLOOKUP(E7431,Data!T:U,2,FALSE),"")</f>
        <v/>
      </c>
    </row>
    <row r="7432" spans="3:3" x14ac:dyDescent="0.3">
      <c r="C7432" s="177" t="str">
        <f>IFERROR(VLOOKUP(E7432,Data!T:U,2,FALSE),"")</f>
        <v/>
      </c>
    </row>
    <row r="7433" spans="3:3" x14ac:dyDescent="0.3">
      <c r="C7433" s="177" t="str">
        <f>IFERROR(VLOOKUP(E7433,Data!T:U,2,FALSE),"")</f>
        <v/>
      </c>
    </row>
    <row r="7434" spans="3:3" x14ac:dyDescent="0.3">
      <c r="C7434" s="177" t="str">
        <f>IFERROR(VLOOKUP(E7434,Data!T:U,2,FALSE),"")</f>
        <v/>
      </c>
    </row>
    <row r="7435" spans="3:3" x14ac:dyDescent="0.3">
      <c r="C7435" s="177" t="str">
        <f>IFERROR(VLOOKUP(E7435,Data!T:U,2,FALSE),"")</f>
        <v/>
      </c>
    </row>
    <row r="7436" spans="3:3" x14ac:dyDescent="0.3">
      <c r="C7436" s="177" t="str">
        <f>IFERROR(VLOOKUP(E7436,Data!T:U,2,FALSE),"")</f>
        <v/>
      </c>
    </row>
    <row r="7437" spans="3:3" x14ac:dyDescent="0.3">
      <c r="C7437" s="177" t="str">
        <f>IFERROR(VLOOKUP(E7437,Data!T:U,2,FALSE),"")</f>
        <v/>
      </c>
    </row>
    <row r="7438" spans="3:3" x14ac:dyDescent="0.3">
      <c r="C7438" s="177" t="str">
        <f>IFERROR(VLOOKUP(E7438,Data!T:U,2,FALSE),"")</f>
        <v/>
      </c>
    </row>
    <row r="7439" spans="3:3" x14ac:dyDescent="0.3">
      <c r="C7439" s="177" t="str">
        <f>IFERROR(VLOOKUP(E7439,Data!T:U,2,FALSE),"")</f>
        <v/>
      </c>
    </row>
    <row r="7440" spans="3:3" x14ac:dyDescent="0.3">
      <c r="C7440" s="177" t="str">
        <f>IFERROR(VLOOKUP(E7440,Data!T:U,2,FALSE),"")</f>
        <v/>
      </c>
    </row>
    <row r="7441" spans="3:3" x14ac:dyDescent="0.3">
      <c r="C7441" s="177" t="str">
        <f>IFERROR(VLOOKUP(E7441,Data!T:U,2,FALSE),"")</f>
        <v/>
      </c>
    </row>
    <row r="7442" spans="3:3" x14ac:dyDescent="0.3">
      <c r="C7442" s="177" t="str">
        <f>IFERROR(VLOOKUP(E7442,Data!T:U,2,FALSE),"")</f>
        <v/>
      </c>
    </row>
    <row r="7443" spans="3:3" x14ac:dyDescent="0.3">
      <c r="C7443" s="177" t="str">
        <f>IFERROR(VLOOKUP(E7443,Data!T:U,2,FALSE),"")</f>
        <v/>
      </c>
    </row>
    <row r="7444" spans="3:3" x14ac:dyDescent="0.3">
      <c r="C7444" s="177" t="str">
        <f>IFERROR(VLOOKUP(E7444,Data!T:U,2,FALSE),"")</f>
        <v/>
      </c>
    </row>
    <row r="7445" spans="3:3" x14ac:dyDescent="0.3">
      <c r="C7445" s="177" t="str">
        <f>IFERROR(VLOOKUP(E7445,Data!T:U,2,FALSE),"")</f>
        <v/>
      </c>
    </row>
    <row r="7446" spans="3:3" x14ac:dyDescent="0.3">
      <c r="C7446" s="177" t="str">
        <f>IFERROR(VLOOKUP(E7446,Data!T:U,2,FALSE),"")</f>
        <v/>
      </c>
    </row>
    <row r="7447" spans="3:3" x14ac:dyDescent="0.3">
      <c r="C7447" s="177" t="str">
        <f>IFERROR(VLOOKUP(E7447,Data!T:U,2,FALSE),"")</f>
        <v/>
      </c>
    </row>
    <row r="7448" spans="3:3" x14ac:dyDescent="0.3">
      <c r="C7448" s="177" t="str">
        <f>IFERROR(VLOOKUP(E7448,Data!T:U,2,FALSE),"")</f>
        <v/>
      </c>
    </row>
    <row r="7449" spans="3:3" x14ac:dyDescent="0.3">
      <c r="C7449" s="177" t="str">
        <f>IFERROR(VLOOKUP(E7449,Data!T:U,2,FALSE),"")</f>
        <v/>
      </c>
    </row>
    <row r="7450" spans="3:3" x14ac:dyDescent="0.3">
      <c r="C7450" s="177" t="str">
        <f>IFERROR(VLOOKUP(E7450,Data!T:U,2,FALSE),"")</f>
        <v/>
      </c>
    </row>
    <row r="7451" spans="3:3" x14ac:dyDescent="0.3">
      <c r="C7451" s="177" t="str">
        <f>IFERROR(VLOOKUP(E7451,Data!T:U,2,FALSE),"")</f>
        <v/>
      </c>
    </row>
    <row r="7452" spans="3:3" x14ac:dyDescent="0.3">
      <c r="C7452" s="177" t="str">
        <f>IFERROR(VLOOKUP(E7452,Data!T:U,2,FALSE),"")</f>
        <v/>
      </c>
    </row>
    <row r="7453" spans="3:3" x14ac:dyDescent="0.3">
      <c r="C7453" s="177" t="str">
        <f>IFERROR(VLOOKUP(E7453,Data!T:U,2,FALSE),"")</f>
        <v/>
      </c>
    </row>
    <row r="7454" spans="3:3" x14ac:dyDescent="0.3">
      <c r="C7454" s="177" t="str">
        <f>IFERROR(VLOOKUP(E7454,Data!T:U,2,FALSE),"")</f>
        <v/>
      </c>
    </row>
    <row r="7455" spans="3:3" x14ac:dyDescent="0.3">
      <c r="C7455" s="177" t="str">
        <f>IFERROR(VLOOKUP(E7455,Data!T:U,2,FALSE),"")</f>
        <v/>
      </c>
    </row>
    <row r="7456" spans="3:3" x14ac:dyDescent="0.3">
      <c r="C7456" s="177" t="str">
        <f>IFERROR(VLOOKUP(E7456,Data!T:U,2,FALSE),"")</f>
        <v/>
      </c>
    </row>
    <row r="7457" spans="3:3" x14ac:dyDescent="0.3">
      <c r="C7457" s="177" t="str">
        <f>IFERROR(VLOOKUP(E7457,Data!T:U,2,FALSE),"")</f>
        <v/>
      </c>
    </row>
    <row r="7458" spans="3:3" x14ac:dyDescent="0.3">
      <c r="C7458" s="177" t="str">
        <f>IFERROR(VLOOKUP(E7458,Data!T:U,2,FALSE),"")</f>
        <v/>
      </c>
    </row>
    <row r="7459" spans="3:3" x14ac:dyDescent="0.3">
      <c r="C7459" s="177" t="str">
        <f>IFERROR(VLOOKUP(E7459,Data!T:U,2,FALSE),"")</f>
        <v/>
      </c>
    </row>
    <row r="7460" spans="3:3" x14ac:dyDescent="0.3">
      <c r="C7460" s="177" t="str">
        <f>IFERROR(VLOOKUP(E7460,Data!T:U,2,FALSE),"")</f>
        <v/>
      </c>
    </row>
    <row r="7461" spans="3:3" x14ac:dyDescent="0.3">
      <c r="C7461" s="177" t="str">
        <f>IFERROR(VLOOKUP(E7461,Data!T:U,2,FALSE),"")</f>
        <v/>
      </c>
    </row>
    <row r="7462" spans="3:3" x14ac:dyDescent="0.3">
      <c r="C7462" s="177" t="str">
        <f>IFERROR(VLOOKUP(E7462,Data!T:U,2,FALSE),"")</f>
        <v/>
      </c>
    </row>
    <row r="7463" spans="3:3" x14ac:dyDescent="0.3">
      <c r="C7463" s="177" t="str">
        <f>IFERROR(VLOOKUP(E7463,Data!T:U,2,FALSE),"")</f>
        <v/>
      </c>
    </row>
    <row r="7464" spans="3:3" x14ac:dyDescent="0.3">
      <c r="C7464" s="177" t="str">
        <f>IFERROR(VLOOKUP(E7464,Data!T:U,2,FALSE),"")</f>
        <v/>
      </c>
    </row>
    <row r="7465" spans="3:3" x14ac:dyDescent="0.3">
      <c r="C7465" s="177" t="str">
        <f>IFERROR(VLOOKUP(E7465,Data!T:U,2,FALSE),"")</f>
        <v/>
      </c>
    </row>
    <row r="7466" spans="3:3" x14ac:dyDescent="0.3">
      <c r="C7466" s="177" t="str">
        <f>IFERROR(VLOOKUP(E7466,Data!T:U,2,FALSE),"")</f>
        <v/>
      </c>
    </row>
    <row r="7467" spans="3:3" x14ac:dyDescent="0.3">
      <c r="C7467" s="177" t="str">
        <f>IFERROR(VLOOKUP(E7467,Data!T:U,2,FALSE),"")</f>
        <v/>
      </c>
    </row>
    <row r="7468" spans="3:3" x14ac:dyDescent="0.3">
      <c r="C7468" s="177" t="str">
        <f>IFERROR(VLOOKUP(E7468,Data!T:U,2,FALSE),"")</f>
        <v/>
      </c>
    </row>
    <row r="7469" spans="3:3" x14ac:dyDescent="0.3">
      <c r="C7469" s="177" t="str">
        <f>IFERROR(VLOOKUP(E7469,Data!T:U,2,FALSE),"")</f>
        <v/>
      </c>
    </row>
    <row r="7470" spans="3:3" x14ac:dyDescent="0.3">
      <c r="C7470" s="177" t="str">
        <f>IFERROR(VLOOKUP(E7470,Data!T:U,2,FALSE),"")</f>
        <v/>
      </c>
    </row>
    <row r="7471" spans="3:3" x14ac:dyDescent="0.3">
      <c r="C7471" s="177" t="str">
        <f>IFERROR(VLOOKUP(E7471,Data!T:U,2,FALSE),"")</f>
        <v/>
      </c>
    </row>
    <row r="7472" spans="3:3" x14ac:dyDescent="0.3">
      <c r="C7472" s="177" t="str">
        <f>IFERROR(VLOOKUP(E7472,Data!T:U,2,FALSE),"")</f>
        <v/>
      </c>
    </row>
    <row r="7473" spans="3:3" x14ac:dyDescent="0.3">
      <c r="C7473" s="177" t="str">
        <f>IFERROR(VLOOKUP(E7473,Data!T:U,2,FALSE),"")</f>
        <v/>
      </c>
    </row>
    <row r="7474" spans="3:3" x14ac:dyDescent="0.3">
      <c r="C7474" s="177" t="str">
        <f>IFERROR(VLOOKUP(E7474,Data!T:U,2,FALSE),"")</f>
        <v/>
      </c>
    </row>
    <row r="7475" spans="3:3" x14ac:dyDescent="0.3">
      <c r="C7475" s="177" t="str">
        <f>IFERROR(VLOOKUP(E7475,Data!T:U,2,FALSE),"")</f>
        <v/>
      </c>
    </row>
    <row r="7476" spans="3:3" x14ac:dyDescent="0.3">
      <c r="C7476" s="177" t="str">
        <f>IFERROR(VLOOKUP(E7476,Data!T:U,2,FALSE),"")</f>
        <v/>
      </c>
    </row>
    <row r="7477" spans="3:3" x14ac:dyDescent="0.3">
      <c r="C7477" s="177" t="str">
        <f>IFERROR(VLOOKUP(E7477,Data!T:U,2,FALSE),"")</f>
        <v/>
      </c>
    </row>
    <row r="7478" spans="3:3" x14ac:dyDescent="0.3">
      <c r="C7478" s="177" t="str">
        <f>IFERROR(VLOOKUP(E7478,Data!T:U,2,FALSE),"")</f>
        <v/>
      </c>
    </row>
    <row r="7479" spans="3:3" x14ac:dyDescent="0.3">
      <c r="C7479" s="177" t="str">
        <f>IFERROR(VLOOKUP(E7479,Data!T:U,2,FALSE),"")</f>
        <v/>
      </c>
    </row>
    <row r="7480" spans="3:3" x14ac:dyDescent="0.3">
      <c r="C7480" s="177" t="str">
        <f>IFERROR(VLOOKUP(E7480,Data!T:U,2,FALSE),"")</f>
        <v/>
      </c>
    </row>
    <row r="7481" spans="3:3" x14ac:dyDescent="0.3">
      <c r="C7481" s="177" t="str">
        <f>IFERROR(VLOOKUP(E7481,Data!T:U,2,FALSE),"")</f>
        <v/>
      </c>
    </row>
    <row r="7482" spans="3:3" x14ac:dyDescent="0.3">
      <c r="C7482" s="177" t="str">
        <f>IFERROR(VLOOKUP(E7482,Data!T:U,2,FALSE),"")</f>
        <v/>
      </c>
    </row>
    <row r="7483" spans="3:3" x14ac:dyDescent="0.3">
      <c r="C7483" s="177" t="str">
        <f>IFERROR(VLOOKUP(E7483,Data!T:U,2,FALSE),"")</f>
        <v/>
      </c>
    </row>
    <row r="7484" spans="3:3" x14ac:dyDescent="0.3">
      <c r="C7484" s="177" t="str">
        <f>IFERROR(VLOOKUP(E7484,Data!T:U,2,FALSE),"")</f>
        <v/>
      </c>
    </row>
    <row r="7485" spans="3:3" x14ac:dyDescent="0.3">
      <c r="C7485" s="177" t="str">
        <f>IFERROR(VLOOKUP(E7485,Data!T:U,2,FALSE),"")</f>
        <v/>
      </c>
    </row>
    <row r="7486" spans="3:3" x14ac:dyDescent="0.3">
      <c r="C7486" s="177" t="str">
        <f>IFERROR(VLOOKUP(E7486,Data!T:U,2,FALSE),"")</f>
        <v/>
      </c>
    </row>
    <row r="7487" spans="3:3" x14ac:dyDescent="0.3">
      <c r="C7487" s="177" t="str">
        <f>IFERROR(VLOOKUP(E7487,Data!T:U,2,FALSE),"")</f>
        <v/>
      </c>
    </row>
    <row r="7488" spans="3:3" x14ac:dyDescent="0.3">
      <c r="C7488" s="177" t="str">
        <f>IFERROR(VLOOKUP(E7488,Data!T:U,2,FALSE),"")</f>
        <v/>
      </c>
    </row>
    <row r="7489" spans="3:3" x14ac:dyDescent="0.3">
      <c r="C7489" s="177" t="str">
        <f>IFERROR(VLOOKUP(E7489,Data!T:U,2,FALSE),"")</f>
        <v/>
      </c>
    </row>
    <row r="7490" spans="3:3" x14ac:dyDescent="0.3">
      <c r="C7490" s="177" t="str">
        <f>IFERROR(VLOOKUP(E7490,Data!T:U,2,FALSE),"")</f>
        <v/>
      </c>
    </row>
    <row r="7491" spans="3:3" x14ac:dyDescent="0.3">
      <c r="C7491" s="177" t="str">
        <f>IFERROR(VLOOKUP(E7491,Data!T:U,2,FALSE),"")</f>
        <v/>
      </c>
    </row>
    <row r="7492" spans="3:3" x14ac:dyDescent="0.3">
      <c r="C7492" s="177" t="str">
        <f>IFERROR(VLOOKUP(E7492,Data!T:U,2,FALSE),"")</f>
        <v/>
      </c>
    </row>
    <row r="7493" spans="3:3" x14ac:dyDescent="0.3">
      <c r="C7493" s="177" t="str">
        <f>IFERROR(VLOOKUP(E7493,Data!T:U,2,FALSE),"")</f>
        <v/>
      </c>
    </row>
    <row r="7494" spans="3:3" x14ac:dyDescent="0.3">
      <c r="C7494" s="177" t="str">
        <f>IFERROR(VLOOKUP(E7494,Data!T:U,2,FALSE),"")</f>
        <v/>
      </c>
    </row>
    <row r="7495" spans="3:3" x14ac:dyDescent="0.3">
      <c r="C7495" s="177" t="str">
        <f>IFERROR(VLOOKUP(E7495,Data!T:U,2,FALSE),"")</f>
        <v/>
      </c>
    </row>
    <row r="7496" spans="3:3" x14ac:dyDescent="0.3">
      <c r="C7496" s="177" t="str">
        <f>IFERROR(VLOOKUP(E7496,Data!T:U,2,FALSE),"")</f>
        <v/>
      </c>
    </row>
    <row r="7497" spans="3:3" x14ac:dyDescent="0.3">
      <c r="C7497" s="177" t="str">
        <f>IFERROR(VLOOKUP(E7497,Data!T:U,2,FALSE),"")</f>
        <v/>
      </c>
    </row>
    <row r="7498" spans="3:3" x14ac:dyDescent="0.3">
      <c r="C7498" s="177" t="str">
        <f>IFERROR(VLOOKUP(E7498,Data!T:U,2,FALSE),"")</f>
        <v/>
      </c>
    </row>
    <row r="7499" spans="3:3" x14ac:dyDescent="0.3">
      <c r="C7499" s="177" t="str">
        <f>IFERROR(VLOOKUP(E7499,Data!T:U,2,FALSE),"")</f>
        <v/>
      </c>
    </row>
    <row r="7500" spans="3:3" x14ac:dyDescent="0.3">
      <c r="C7500" s="177" t="str">
        <f>IFERROR(VLOOKUP(E7500,Data!T:U,2,FALSE),"")</f>
        <v/>
      </c>
    </row>
    <row r="7501" spans="3:3" x14ac:dyDescent="0.3">
      <c r="C7501" s="177" t="str">
        <f>IFERROR(VLOOKUP(E7501,Data!T:U,2,FALSE),"")</f>
        <v/>
      </c>
    </row>
    <row r="7502" spans="3:3" x14ac:dyDescent="0.3">
      <c r="C7502" s="177" t="str">
        <f>IFERROR(VLOOKUP(E7502,Data!T:U,2,FALSE),"")</f>
        <v/>
      </c>
    </row>
    <row r="7503" spans="3:3" x14ac:dyDescent="0.3">
      <c r="C7503" s="177" t="str">
        <f>IFERROR(VLOOKUP(E7503,Data!T:U,2,FALSE),"")</f>
        <v/>
      </c>
    </row>
    <row r="7504" spans="3:3" x14ac:dyDescent="0.3">
      <c r="C7504" s="177" t="str">
        <f>IFERROR(VLOOKUP(E7504,Data!T:U,2,FALSE),"")</f>
        <v/>
      </c>
    </row>
    <row r="7505" spans="3:3" x14ac:dyDescent="0.3">
      <c r="C7505" s="177" t="str">
        <f>IFERROR(VLOOKUP(E7505,Data!T:U,2,FALSE),"")</f>
        <v/>
      </c>
    </row>
    <row r="7506" spans="3:3" x14ac:dyDescent="0.3">
      <c r="C7506" s="177" t="str">
        <f>IFERROR(VLOOKUP(E7506,Data!T:U,2,FALSE),"")</f>
        <v/>
      </c>
    </row>
    <row r="7507" spans="3:3" x14ac:dyDescent="0.3">
      <c r="C7507" s="177" t="str">
        <f>IFERROR(VLOOKUP(E7507,Data!T:U,2,FALSE),"")</f>
        <v/>
      </c>
    </row>
    <row r="7508" spans="3:3" x14ac:dyDescent="0.3">
      <c r="C7508" s="177" t="str">
        <f>IFERROR(VLOOKUP(E7508,Data!T:U,2,FALSE),"")</f>
        <v/>
      </c>
    </row>
    <row r="7509" spans="3:3" x14ac:dyDescent="0.3">
      <c r="C7509" s="177" t="str">
        <f>IFERROR(VLOOKUP(E7509,Data!T:U,2,FALSE),"")</f>
        <v/>
      </c>
    </row>
    <row r="7510" spans="3:3" x14ac:dyDescent="0.3">
      <c r="C7510" s="177" t="str">
        <f>IFERROR(VLOOKUP(E7510,Data!T:U,2,FALSE),"")</f>
        <v/>
      </c>
    </row>
    <row r="7511" spans="3:3" x14ac:dyDescent="0.3">
      <c r="C7511" s="177" t="str">
        <f>IFERROR(VLOOKUP(E7511,Data!T:U,2,FALSE),"")</f>
        <v/>
      </c>
    </row>
    <row r="7512" spans="3:3" x14ac:dyDescent="0.3">
      <c r="C7512" s="177" t="str">
        <f>IFERROR(VLOOKUP(E7512,Data!T:U,2,FALSE),"")</f>
        <v/>
      </c>
    </row>
    <row r="7513" spans="3:3" x14ac:dyDescent="0.3">
      <c r="C7513" s="177" t="str">
        <f>IFERROR(VLOOKUP(E7513,Data!T:U,2,FALSE),"")</f>
        <v/>
      </c>
    </row>
    <row r="7514" spans="3:3" x14ac:dyDescent="0.3">
      <c r="C7514" s="177" t="str">
        <f>IFERROR(VLOOKUP(E7514,Data!T:U,2,FALSE),"")</f>
        <v/>
      </c>
    </row>
    <row r="7515" spans="3:3" x14ac:dyDescent="0.3">
      <c r="C7515" s="177" t="str">
        <f>IFERROR(VLOOKUP(E7515,Data!T:U,2,FALSE),"")</f>
        <v/>
      </c>
    </row>
    <row r="7516" spans="3:3" x14ac:dyDescent="0.3">
      <c r="C7516" s="177" t="str">
        <f>IFERROR(VLOOKUP(E7516,Data!T:U,2,FALSE),"")</f>
        <v/>
      </c>
    </row>
    <row r="7517" spans="3:3" x14ac:dyDescent="0.3">
      <c r="C7517" s="177" t="str">
        <f>IFERROR(VLOOKUP(E7517,Data!T:U,2,FALSE),"")</f>
        <v/>
      </c>
    </row>
    <row r="7518" spans="3:3" x14ac:dyDescent="0.3">
      <c r="C7518" s="177" t="str">
        <f>IFERROR(VLOOKUP(E7518,Data!T:U,2,FALSE),"")</f>
        <v/>
      </c>
    </row>
    <row r="7519" spans="3:3" x14ac:dyDescent="0.3">
      <c r="C7519" s="177" t="str">
        <f>IFERROR(VLOOKUP(E7519,Data!T:U,2,FALSE),"")</f>
        <v/>
      </c>
    </row>
    <row r="7520" spans="3:3" x14ac:dyDescent="0.3">
      <c r="C7520" s="177" t="str">
        <f>IFERROR(VLOOKUP(E7520,Data!T:U,2,FALSE),"")</f>
        <v/>
      </c>
    </row>
    <row r="7521" spans="3:3" x14ac:dyDescent="0.3">
      <c r="C7521" s="177" t="str">
        <f>IFERROR(VLOOKUP(E7521,Data!T:U,2,FALSE),"")</f>
        <v/>
      </c>
    </row>
    <row r="7522" spans="3:3" x14ac:dyDescent="0.3">
      <c r="C7522" s="177" t="str">
        <f>IFERROR(VLOOKUP(E7522,Data!T:U,2,FALSE),"")</f>
        <v/>
      </c>
    </row>
    <row r="7523" spans="3:3" x14ac:dyDescent="0.3">
      <c r="C7523" s="177" t="str">
        <f>IFERROR(VLOOKUP(E7523,Data!T:U,2,FALSE),"")</f>
        <v/>
      </c>
    </row>
    <row r="7524" spans="3:3" x14ac:dyDescent="0.3">
      <c r="C7524" s="177" t="str">
        <f>IFERROR(VLOOKUP(E7524,Data!T:U,2,FALSE),"")</f>
        <v/>
      </c>
    </row>
    <row r="7525" spans="3:3" x14ac:dyDescent="0.3">
      <c r="C7525" s="177" t="str">
        <f>IFERROR(VLOOKUP(E7525,Data!T:U,2,FALSE),"")</f>
        <v/>
      </c>
    </row>
    <row r="7526" spans="3:3" x14ac:dyDescent="0.3">
      <c r="C7526" s="177" t="str">
        <f>IFERROR(VLOOKUP(E7526,Data!T:U,2,FALSE),"")</f>
        <v/>
      </c>
    </row>
    <row r="7527" spans="3:3" x14ac:dyDescent="0.3">
      <c r="C7527" s="177" t="str">
        <f>IFERROR(VLOOKUP(E7527,Data!T:U,2,FALSE),"")</f>
        <v/>
      </c>
    </row>
    <row r="7528" spans="3:3" x14ac:dyDescent="0.3">
      <c r="C7528" s="177" t="str">
        <f>IFERROR(VLOOKUP(E7528,Data!T:U,2,FALSE),"")</f>
        <v/>
      </c>
    </row>
    <row r="7529" spans="3:3" x14ac:dyDescent="0.3">
      <c r="C7529" s="177" t="str">
        <f>IFERROR(VLOOKUP(E7529,Data!T:U,2,FALSE),"")</f>
        <v/>
      </c>
    </row>
    <row r="7530" spans="3:3" x14ac:dyDescent="0.3">
      <c r="C7530" s="177" t="str">
        <f>IFERROR(VLOOKUP(E7530,Data!T:U,2,FALSE),"")</f>
        <v/>
      </c>
    </row>
    <row r="7531" spans="3:3" x14ac:dyDescent="0.3">
      <c r="C7531" s="177" t="str">
        <f>IFERROR(VLOOKUP(E7531,Data!T:U,2,FALSE),"")</f>
        <v/>
      </c>
    </row>
    <row r="7532" spans="3:3" x14ac:dyDescent="0.3">
      <c r="C7532" s="177" t="str">
        <f>IFERROR(VLOOKUP(E7532,Data!T:U,2,FALSE),"")</f>
        <v/>
      </c>
    </row>
    <row r="7533" spans="3:3" x14ac:dyDescent="0.3">
      <c r="C7533" s="177" t="str">
        <f>IFERROR(VLOOKUP(E7533,Data!T:U,2,FALSE),"")</f>
        <v/>
      </c>
    </row>
    <row r="7534" spans="3:3" x14ac:dyDescent="0.3">
      <c r="C7534" s="177" t="str">
        <f>IFERROR(VLOOKUP(E7534,Data!T:U,2,FALSE),"")</f>
        <v/>
      </c>
    </row>
    <row r="7535" spans="3:3" x14ac:dyDescent="0.3">
      <c r="C7535" s="177" t="str">
        <f>IFERROR(VLOOKUP(E7535,Data!T:U,2,FALSE),"")</f>
        <v/>
      </c>
    </row>
    <row r="7536" spans="3:3" x14ac:dyDescent="0.3">
      <c r="C7536" s="177" t="str">
        <f>IFERROR(VLOOKUP(E7536,Data!T:U,2,FALSE),"")</f>
        <v/>
      </c>
    </row>
    <row r="7537" spans="3:3" x14ac:dyDescent="0.3">
      <c r="C7537" s="177" t="str">
        <f>IFERROR(VLOOKUP(E7537,Data!T:U,2,FALSE),"")</f>
        <v/>
      </c>
    </row>
    <row r="7538" spans="3:3" x14ac:dyDescent="0.3">
      <c r="C7538" s="177" t="str">
        <f>IFERROR(VLOOKUP(E7538,Data!T:U,2,FALSE),"")</f>
        <v/>
      </c>
    </row>
    <row r="7539" spans="3:3" x14ac:dyDescent="0.3">
      <c r="C7539" s="177" t="str">
        <f>IFERROR(VLOOKUP(E7539,Data!T:U,2,FALSE),"")</f>
        <v/>
      </c>
    </row>
    <row r="7540" spans="3:3" x14ac:dyDescent="0.3">
      <c r="C7540" s="177" t="str">
        <f>IFERROR(VLOOKUP(E7540,Data!T:U,2,FALSE),"")</f>
        <v/>
      </c>
    </row>
    <row r="7541" spans="3:3" x14ac:dyDescent="0.3">
      <c r="C7541" s="177" t="str">
        <f>IFERROR(VLOOKUP(E7541,Data!T:U,2,FALSE),"")</f>
        <v/>
      </c>
    </row>
    <row r="7542" spans="3:3" x14ac:dyDescent="0.3">
      <c r="C7542" s="177" t="str">
        <f>IFERROR(VLOOKUP(E7542,Data!T:U,2,FALSE),"")</f>
        <v/>
      </c>
    </row>
    <row r="7543" spans="3:3" x14ac:dyDescent="0.3">
      <c r="C7543" s="177" t="str">
        <f>IFERROR(VLOOKUP(E7543,Data!T:U,2,FALSE),"")</f>
        <v/>
      </c>
    </row>
    <row r="7544" spans="3:3" x14ac:dyDescent="0.3">
      <c r="C7544" s="177" t="str">
        <f>IFERROR(VLOOKUP(E7544,Data!T:U,2,FALSE),"")</f>
        <v/>
      </c>
    </row>
    <row r="7545" spans="3:3" x14ac:dyDescent="0.3">
      <c r="C7545" s="177" t="str">
        <f>IFERROR(VLOOKUP(E7545,Data!T:U,2,FALSE),"")</f>
        <v/>
      </c>
    </row>
    <row r="7546" spans="3:3" x14ac:dyDescent="0.3">
      <c r="C7546" s="177" t="str">
        <f>IFERROR(VLOOKUP(E7546,Data!T:U,2,FALSE),"")</f>
        <v/>
      </c>
    </row>
    <row r="7547" spans="3:3" x14ac:dyDescent="0.3">
      <c r="C7547" s="177" t="str">
        <f>IFERROR(VLOOKUP(E7547,Data!T:U,2,FALSE),"")</f>
        <v/>
      </c>
    </row>
    <row r="7548" spans="3:3" x14ac:dyDescent="0.3">
      <c r="C7548" s="177" t="str">
        <f>IFERROR(VLOOKUP(E7548,Data!T:U,2,FALSE),"")</f>
        <v/>
      </c>
    </row>
    <row r="7549" spans="3:3" x14ac:dyDescent="0.3">
      <c r="C7549" s="177" t="str">
        <f>IFERROR(VLOOKUP(E7549,Data!T:U,2,FALSE),"")</f>
        <v/>
      </c>
    </row>
    <row r="7550" spans="3:3" x14ac:dyDescent="0.3">
      <c r="C7550" s="177" t="str">
        <f>IFERROR(VLOOKUP(E7550,Data!T:U,2,FALSE),"")</f>
        <v/>
      </c>
    </row>
    <row r="7551" spans="3:3" x14ac:dyDescent="0.3">
      <c r="C7551" s="177" t="str">
        <f>IFERROR(VLOOKUP(E7551,Data!T:U,2,FALSE),"")</f>
        <v/>
      </c>
    </row>
    <row r="7552" spans="3:3" x14ac:dyDescent="0.3">
      <c r="C7552" s="177" t="str">
        <f>IFERROR(VLOOKUP(E7552,Data!T:U,2,FALSE),"")</f>
        <v/>
      </c>
    </row>
    <row r="7553" spans="3:3" x14ac:dyDescent="0.3">
      <c r="C7553" s="177" t="str">
        <f>IFERROR(VLOOKUP(E7553,Data!T:U,2,FALSE),"")</f>
        <v/>
      </c>
    </row>
    <row r="7554" spans="3:3" x14ac:dyDescent="0.3">
      <c r="C7554" s="177" t="str">
        <f>IFERROR(VLOOKUP(E7554,Data!T:U,2,FALSE),"")</f>
        <v/>
      </c>
    </row>
    <row r="7555" spans="3:3" x14ac:dyDescent="0.3">
      <c r="C7555" s="177" t="str">
        <f>IFERROR(VLOOKUP(E7555,Data!T:U,2,FALSE),"")</f>
        <v/>
      </c>
    </row>
    <row r="7556" spans="3:3" x14ac:dyDescent="0.3">
      <c r="C7556" s="177" t="str">
        <f>IFERROR(VLOOKUP(E7556,Data!T:U,2,FALSE),"")</f>
        <v/>
      </c>
    </row>
    <row r="7557" spans="3:3" x14ac:dyDescent="0.3">
      <c r="C7557" s="177" t="str">
        <f>IFERROR(VLOOKUP(E7557,Data!T:U,2,FALSE),"")</f>
        <v/>
      </c>
    </row>
    <row r="7558" spans="3:3" x14ac:dyDescent="0.3">
      <c r="C7558" s="177" t="str">
        <f>IFERROR(VLOOKUP(E7558,Data!T:U,2,FALSE),"")</f>
        <v/>
      </c>
    </row>
    <row r="7559" spans="3:3" x14ac:dyDescent="0.3">
      <c r="C7559" s="177" t="str">
        <f>IFERROR(VLOOKUP(E7559,Data!T:U,2,FALSE),"")</f>
        <v/>
      </c>
    </row>
    <row r="7560" spans="3:3" x14ac:dyDescent="0.3">
      <c r="C7560" s="177" t="str">
        <f>IFERROR(VLOOKUP(E7560,Data!T:U,2,FALSE),"")</f>
        <v/>
      </c>
    </row>
    <row r="7561" spans="3:3" x14ac:dyDescent="0.3">
      <c r="C7561" s="177" t="str">
        <f>IFERROR(VLOOKUP(E7561,Data!T:U,2,FALSE),"")</f>
        <v/>
      </c>
    </row>
    <row r="7562" spans="3:3" x14ac:dyDescent="0.3">
      <c r="C7562" s="177" t="str">
        <f>IFERROR(VLOOKUP(E7562,Data!T:U,2,FALSE),"")</f>
        <v/>
      </c>
    </row>
    <row r="7563" spans="3:3" x14ac:dyDescent="0.3">
      <c r="C7563" s="177" t="str">
        <f>IFERROR(VLOOKUP(E7563,Data!T:U,2,FALSE),"")</f>
        <v/>
      </c>
    </row>
    <row r="7564" spans="3:3" x14ac:dyDescent="0.3">
      <c r="C7564" s="177" t="str">
        <f>IFERROR(VLOOKUP(E7564,Data!T:U,2,FALSE),"")</f>
        <v/>
      </c>
    </row>
    <row r="7565" spans="3:3" x14ac:dyDescent="0.3">
      <c r="C7565" s="177" t="str">
        <f>IFERROR(VLOOKUP(E7565,Data!T:U,2,FALSE),"")</f>
        <v/>
      </c>
    </row>
    <row r="7566" spans="3:3" x14ac:dyDescent="0.3">
      <c r="C7566" s="177" t="str">
        <f>IFERROR(VLOOKUP(E7566,Data!T:U,2,FALSE),"")</f>
        <v/>
      </c>
    </row>
    <row r="7567" spans="3:3" x14ac:dyDescent="0.3">
      <c r="C7567" s="177" t="str">
        <f>IFERROR(VLOOKUP(E7567,Data!T:U,2,FALSE),"")</f>
        <v/>
      </c>
    </row>
    <row r="7568" spans="3:3" x14ac:dyDescent="0.3">
      <c r="C7568" s="177" t="str">
        <f>IFERROR(VLOOKUP(E7568,Data!T:U,2,FALSE),"")</f>
        <v/>
      </c>
    </row>
    <row r="7569" spans="3:3" x14ac:dyDescent="0.3">
      <c r="C7569" s="177" t="str">
        <f>IFERROR(VLOOKUP(E7569,Data!T:U,2,FALSE),"")</f>
        <v/>
      </c>
    </row>
    <row r="7570" spans="3:3" x14ac:dyDescent="0.3">
      <c r="C7570" s="177" t="str">
        <f>IFERROR(VLOOKUP(E7570,Data!T:U,2,FALSE),"")</f>
        <v/>
      </c>
    </row>
    <row r="7571" spans="3:3" x14ac:dyDescent="0.3">
      <c r="C7571" s="177" t="str">
        <f>IFERROR(VLOOKUP(E7571,Data!T:U,2,FALSE),"")</f>
        <v/>
      </c>
    </row>
    <row r="7572" spans="3:3" x14ac:dyDescent="0.3">
      <c r="C7572" s="177" t="str">
        <f>IFERROR(VLOOKUP(E7572,Data!T:U,2,FALSE),"")</f>
        <v/>
      </c>
    </row>
    <row r="7573" spans="3:3" x14ac:dyDescent="0.3">
      <c r="C7573" s="177" t="str">
        <f>IFERROR(VLOOKUP(E7573,Data!T:U,2,FALSE),"")</f>
        <v/>
      </c>
    </row>
    <row r="7574" spans="3:3" x14ac:dyDescent="0.3">
      <c r="C7574" s="177" t="str">
        <f>IFERROR(VLOOKUP(E7574,Data!T:U,2,FALSE),"")</f>
        <v/>
      </c>
    </row>
    <row r="7575" spans="3:3" x14ac:dyDescent="0.3">
      <c r="C7575" s="177" t="str">
        <f>IFERROR(VLOOKUP(E7575,Data!T:U,2,FALSE),"")</f>
        <v/>
      </c>
    </row>
    <row r="7576" spans="3:3" x14ac:dyDescent="0.3">
      <c r="C7576" s="177" t="str">
        <f>IFERROR(VLOOKUP(E7576,Data!T:U,2,FALSE),"")</f>
        <v/>
      </c>
    </row>
    <row r="7577" spans="3:3" x14ac:dyDescent="0.3">
      <c r="C7577" s="177" t="str">
        <f>IFERROR(VLOOKUP(E7577,Data!T:U,2,FALSE),"")</f>
        <v/>
      </c>
    </row>
    <row r="7578" spans="3:3" x14ac:dyDescent="0.3">
      <c r="C7578" s="177" t="str">
        <f>IFERROR(VLOOKUP(E7578,Data!T:U,2,FALSE),"")</f>
        <v/>
      </c>
    </row>
    <row r="7579" spans="3:3" x14ac:dyDescent="0.3">
      <c r="C7579" s="177" t="str">
        <f>IFERROR(VLOOKUP(E7579,Data!T:U,2,FALSE),"")</f>
        <v/>
      </c>
    </row>
    <row r="7580" spans="3:3" x14ac:dyDescent="0.3">
      <c r="C7580" s="177" t="str">
        <f>IFERROR(VLOOKUP(E7580,Data!T:U,2,FALSE),"")</f>
        <v/>
      </c>
    </row>
    <row r="7581" spans="3:3" x14ac:dyDescent="0.3">
      <c r="C7581" s="177" t="str">
        <f>IFERROR(VLOOKUP(E7581,Data!T:U,2,FALSE),"")</f>
        <v/>
      </c>
    </row>
    <row r="7582" spans="3:3" x14ac:dyDescent="0.3">
      <c r="C7582" s="177" t="str">
        <f>IFERROR(VLOOKUP(E7582,Data!T:U,2,FALSE),"")</f>
        <v/>
      </c>
    </row>
    <row r="7583" spans="3:3" x14ac:dyDescent="0.3">
      <c r="C7583" s="177" t="str">
        <f>IFERROR(VLOOKUP(E7583,Data!T:U,2,FALSE),"")</f>
        <v/>
      </c>
    </row>
    <row r="7584" spans="3:3" x14ac:dyDescent="0.3">
      <c r="C7584" s="177" t="str">
        <f>IFERROR(VLOOKUP(E7584,Data!T:U,2,FALSE),"")</f>
        <v/>
      </c>
    </row>
    <row r="7585" spans="3:3" x14ac:dyDescent="0.3">
      <c r="C7585" s="177" t="str">
        <f>IFERROR(VLOOKUP(E7585,Data!T:U,2,FALSE),"")</f>
        <v/>
      </c>
    </row>
    <row r="7586" spans="3:3" x14ac:dyDescent="0.3">
      <c r="C7586" s="177" t="str">
        <f>IFERROR(VLOOKUP(E7586,Data!T:U,2,FALSE),"")</f>
        <v/>
      </c>
    </row>
    <row r="7587" spans="3:3" x14ac:dyDescent="0.3">
      <c r="C7587" s="177" t="str">
        <f>IFERROR(VLOOKUP(E7587,Data!T:U,2,FALSE),"")</f>
        <v/>
      </c>
    </row>
    <row r="7588" spans="3:3" x14ac:dyDescent="0.3">
      <c r="C7588" s="177" t="str">
        <f>IFERROR(VLOOKUP(E7588,Data!T:U,2,FALSE),"")</f>
        <v/>
      </c>
    </row>
    <row r="7589" spans="3:3" x14ac:dyDescent="0.3">
      <c r="C7589" s="177" t="str">
        <f>IFERROR(VLOOKUP(E7589,Data!T:U,2,FALSE),"")</f>
        <v/>
      </c>
    </row>
    <row r="7590" spans="3:3" x14ac:dyDescent="0.3">
      <c r="C7590" s="177" t="str">
        <f>IFERROR(VLOOKUP(E7590,Data!T:U,2,FALSE),"")</f>
        <v/>
      </c>
    </row>
    <row r="7591" spans="3:3" x14ac:dyDescent="0.3">
      <c r="C7591" s="177" t="str">
        <f>IFERROR(VLOOKUP(E7591,Data!T:U,2,FALSE),"")</f>
        <v/>
      </c>
    </row>
    <row r="7592" spans="3:3" x14ac:dyDescent="0.3">
      <c r="C7592" s="177" t="str">
        <f>IFERROR(VLOOKUP(E7592,Data!T:U,2,FALSE),"")</f>
        <v/>
      </c>
    </row>
    <row r="7593" spans="3:3" x14ac:dyDescent="0.3">
      <c r="C7593" s="177" t="str">
        <f>IFERROR(VLOOKUP(E7593,Data!T:U,2,FALSE),"")</f>
        <v/>
      </c>
    </row>
    <row r="7594" spans="3:3" x14ac:dyDescent="0.3">
      <c r="C7594" s="177" t="str">
        <f>IFERROR(VLOOKUP(E7594,Data!T:U,2,FALSE),"")</f>
        <v/>
      </c>
    </row>
    <row r="7595" spans="3:3" x14ac:dyDescent="0.3">
      <c r="C7595" s="177" t="str">
        <f>IFERROR(VLOOKUP(E7595,Data!T:U,2,FALSE),"")</f>
        <v/>
      </c>
    </row>
    <row r="7596" spans="3:3" x14ac:dyDescent="0.3">
      <c r="C7596" s="177" t="str">
        <f>IFERROR(VLOOKUP(E7596,Data!T:U,2,FALSE),"")</f>
        <v/>
      </c>
    </row>
    <row r="7597" spans="3:3" x14ac:dyDescent="0.3">
      <c r="C7597" s="177" t="str">
        <f>IFERROR(VLOOKUP(E7597,Data!T:U,2,FALSE),"")</f>
        <v/>
      </c>
    </row>
    <row r="7598" spans="3:3" x14ac:dyDescent="0.3">
      <c r="C7598" s="177" t="str">
        <f>IFERROR(VLOOKUP(E7598,Data!T:U,2,FALSE),"")</f>
        <v/>
      </c>
    </row>
    <row r="7599" spans="3:3" x14ac:dyDescent="0.3">
      <c r="C7599" s="177" t="str">
        <f>IFERROR(VLOOKUP(E7599,Data!T:U,2,FALSE),"")</f>
        <v/>
      </c>
    </row>
    <row r="7600" spans="3:3" x14ac:dyDescent="0.3">
      <c r="C7600" s="177" t="str">
        <f>IFERROR(VLOOKUP(E7600,Data!T:U,2,FALSE),"")</f>
        <v/>
      </c>
    </row>
  </sheetData>
  <sheetProtection selectLockedCells="1"/>
  <mergeCells count="22">
    <mergeCell ref="Q4:Y8"/>
    <mergeCell ref="R15:T15"/>
    <mergeCell ref="R16:T16"/>
    <mergeCell ref="U15:W15"/>
    <mergeCell ref="U16:W16"/>
    <mergeCell ref="X14:Y14"/>
    <mergeCell ref="X15:Y15"/>
    <mergeCell ref="X16:Y16"/>
    <mergeCell ref="U14:W14"/>
    <mergeCell ref="R14:T14"/>
    <mergeCell ref="Q9:Y10"/>
    <mergeCell ref="U24:W24"/>
    <mergeCell ref="U25:W25"/>
    <mergeCell ref="U26:W26"/>
    <mergeCell ref="Q12:Y12"/>
    <mergeCell ref="U21:W21"/>
    <mergeCell ref="U22:W22"/>
    <mergeCell ref="U17:W17"/>
    <mergeCell ref="U18:W18"/>
    <mergeCell ref="U19:W19"/>
    <mergeCell ref="U20:W20"/>
    <mergeCell ref="U23:W23"/>
  </mergeCells>
  <dataValidations count="1">
    <dataValidation type="list" allowBlank="1" showInputMessage="1" showErrorMessage="1" sqref="K2:K350" xr:uid="{00000000-0002-0000-0300-000000000000}">
      <formula1>results</formula1>
    </dataValidation>
  </dataValidations>
  <pageMargins left="0.7" right="0.7" top="0.75" bottom="0.75" header="0.3" footer="0.3"/>
  <pageSetup orientation="portrait" r:id="rId1"/>
  <ignoredErrors>
    <ignoredError sqref="L2:O35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6000"/>
  <sheetViews>
    <sheetView workbookViewId="0">
      <selection activeCell="H6" sqref="H6"/>
    </sheetView>
  </sheetViews>
  <sheetFormatPr defaultColWidth="9.109375" defaultRowHeight="14.4" x14ac:dyDescent="0.3"/>
  <cols>
    <col min="1" max="1" width="32" style="6" customWidth="1"/>
    <col min="2" max="2" width="11.44140625" style="4" customWidth="1"/>
    <col min="3" max="3" width="52.109375" style="3" customWidth="1"/>
    <col min="4" max="4" width="19" style="4" customWidth="1"/>
    <col min="5" max="5" width="11" style="3" customWidth="1"/>
    <col min="6" max="16384" width="9.109375" style="3"/>
  </cols>
  <sheetData>
    <row r="1" spans="1:6" ht="28.8" x14ac:dyDescent="0.3">
      <c r="A1" s="7" t="s">
        <v>1380</v>
      </c>
      <c r="B1" s="101" t="s">
        <v>1368</v>
      </c>
      <c r="C1" s="101" t="s">
        <v>1369</v>
      </c>
      <c r="D1" s="101" t="s">
        <v>1370</v>
      </c>
      <c r="E1" s="101" t="s">
        <v>1425</v>
      </c>
      <c r="F1" s="101" t="s">
        <v>1371</v>
      </c>
    </row>
    <row r="2" spans="1:6" ht="28.8" x14ac:dyDescent="0.3">
      <c r="B2" s="202" t="s">
        <v>1426</v>
      </c>
      <c r="C2" s="101" t="s">
        <v>1372</v>
      </c>
      <c r="D2" s="101" t="s">
        <v>1373</v>
      </c>
      <c r="E2" s="101" t="s">
        <v>1427</v>
      </c>
      <c r="F2" s="101" t="s">
        <v>1374</v>
      </c>
    </row>
    <row r="3" spans="1:6" x14ac:dyDescent="0.3">
      <c r="B3"/>
      <c r="C3"/>
      <c r="D3"/>
      <c r="E3"/>
      <c r="F3"/>
    </row>
    <row r="4" spans="1:6" x14ac:dyDescent="0.3">
      <c r="B4"/>
      <c r="C4"/>
      <c r="D4"/>
      <c r="E4"/>
      <c r="F4"/>
    </row>
    <row r="5" spans="1:6" ht="31.2" x14ac:dyDescent="0.3">
      <c r="B5" s="203" t="s">
        <v>1375</v>
      </c>
      <c r="C5"/>
      <c r="D5"/>
      <c r="E5"/>
      <c r="F5"/>
    </row>
    <row r="6" spans="1:6" x14ac:dyDescent="0.3">
      <c r="B6"/>
      <c r="C6"/>
      <c r="D6"/>
      <c r="E6"/>
      <c r="F6"/>
    </row>
    <row r="7" spans="1:6" x14ac:dyDescent="0.3">
      <c r="B7"/>
      <c r="C7"/>
      <c r="D7"/>
      <c r="E7"/>
      <c r="F7"/>
    </row>
    <row r="8" spans="1:6" x14ac:dyDescent="0.3">
      <c r="B8"/>
      <c r="C8"/>
      <c r="D8"/>
      <c r="E8"/>
      <c r="F8"/>
    </row>
    <row r="9" spans="1:6" x14ac:dyDescent="0.3">
      <c r="A9" s="6" t="str">
        <f>MID(B9,9,LEN(B9)-11)</f>
        <v>10/9/2020 12:40:28</v>
      </c>
      <c r="B9" t="s">
        <v>7143</v>
      </c>
      <c r="C9"/>
      <c r="D9"/>
      <c r="E9"/>
      <c r="F9"/>
    </row>
    <row r="10" spans="1:6" x14ac:dyDescent="0.3">
      <c r="A10" s="6" t="str">
        <f>LEFT(A9,SEARCH(" ",A9)-1)</f>
        <v>10/9/2020</v>
      </c>
      <c r="B10" t="s">
        <v>7144</v>
      </c>
      <c r="C10"/>
      <c r="D10"/>
      <c r="E10"/>
      <c r="F10"/>
    </row>
    <row r="11" spans="1:6" x14ac:dyDescent="0.3">
      <c r="B11"/>
      <c r="C11"/>
      <c r="D11"/>
      <c r="E11"/>
      <c r="F11"/>
    </row>
    <row r="12" spans="1:6" x14ac:dyDescent="0.3">
      <c r="B12" t="s">
        <v>1376</v>
      </c>
      <c r="C12"/>
      <c r="D12"/>
      <c r="E12"/>
      <c r="F12"/>
    </row>
    <row r="13" spans="1:6" x14ac:dyDescent="0.3">
      <c r="A13" s="6" t="str">
        <f t="shared" ref="A13" si="0">IF(B13="","",IF(B13&lt;999,"ASL"&amp;B13,B13))</f>
        <v/>
      </c>
      <c r="B13"/>
      <c r="C13"/>
      <c r="D13"/>
      <c r="E13"/>
      <c r="F13"/>
    </row>
    <row r="14" spans="1:6" x14ac:dyDescent="0.3">
      <c r="B14" s="204"/>
      <c r="C14" s="204"/>
      <c r="D14" s="204" t="s">
        <v>1336</v>
      </c>
      <c r="E14" s="204" t="s">
        <v>1337</v>
      </c>
      <c r="F14"/>
    </row>
    <row r="15" spans="1:6" x14ac:dyDescent="0.3">
      <c r="A15" s="6" t="str">
        <f t="shared" ref="A15:A78" si="1">IF(B15="","",IF(B15&lt;999,"ASL"&amp;B15,B15))</f>
        <v>ID</v>
      </c>
      <c r="B15" s="204" t="s">
        <v>1338</v>
      </c>
      <c r="C15" s="204" t="s">
        <v>928</v>
      </c>
      <c r="D15" s="204" t="s">
        <v>1339</v>
      </c>
      <c r="E15" s="204" t="s">
        <v>1340</v>
      </c>
      <c r="F15"/>
    </row>
    <row r="16" spans="1:6" x14ac:dyDescent="0.3">
      <c r="A16" s="6" t="str">
        <f t="shared" si="1"/>
        <v>DBMausV2</v>
      </c>
      <c r="B16" s="202" t="s">
        <v>1641</v>
      </c>
      <c r="C16" s="202" t="s">
        <v>1352</v>
      </c>
      <c r="D16" s="205">
        <v>9</v>
      </c>
      <c r="E16" s="205" t="s">
        <v>1341</v>
      </c>
      <c r="F16"/>
    </row>
    <row r="17" spans="1:6" x14ac:dyDescent="0.3">
      <c r="A17" s="6" t="str">
        <f t="shared" si="1"/>
        <v>MM34</v>
      </c>
      <c r="B17" s="202" t="s">
        <v>1525</v>
      </c>
      <c r="C17" s="202" t="s">
        <v>1526</v>
      </c>
      <c r="D17" s="205">
        <v>9</v>
      </c>
      <c r="E17" s="205" t="s">
        <v>1341</v>
      </c>
      <c r="F17"/>
    </row>
    <row r="18" spans="1:6" x14ac:dyDescent="0.3">
      <c r="A18" s="6" t="str">
        <f t="shared" si="1"/>
        <v>Q11</v>
      </c>
      <c r="B18" s="202" t="s">
        <v>7145</v>
      </c>
      <c r="C18" s="202" t="s">
        <v>7146</v>
      </c>
      <c r="D18" s="205">
        <v>9</v>
      </c>
      <c r="E18" s="205" t="s">
        <v>1341</v>
      </c>
      <c r="F18"/>
    </row>
    <row r="19" spans="1:6" x14ac:dyDescent="0.3">
      <c r="A19" s="6" t="str">
        <f t="shared" si="1"/>
        <v>MM60</v>
      </c>
      <c r="B19" s="202" t="s">
        <v>7147</v>
      </c>
      <c r="C19" s="202" t="s">
        <v>7148</v>
      </c>
      <c r="D19" s="205">
        <v>9</v>
      </c>
      <c r="E19" s="205" t="s">
        <v>1341</v>
      </c>
      <c r="F19"/>
    </row>
    <row r="20" spans="1:6" x14ac:dyDescent="0.3">
      <c r="A20" s="6" t="str">
        <f t="shared" si="1"/>
        <v>{RS} 68</v>
      </c>
      <c r="B20" s="202" t="s">
        <v>7149</v>
      </c>
      <c r="C20" s="202" t="s">
        <v>7150</v>
      </c>
      <c r="D20" s="205">
        <v>9</v>
      </c>
      <c r="E20" s="205" t="s">
        <v>1341</v>
      </c>
      <c r="F20"/>
    </row>
    <row r="21" spans="1:6" x14ac:dyDescent="0.3">
      <c r="A21" s="6" t="str">
        <f t="shared" si="1"/>
        <v>MM49</v>
      </c>
      <c r="B21" s="202" t="s">
        <v>1670</v>
      </c>
      <c r="C21" s="202" t="s">
        <v>1671</v>
      </c>
      <c r="D21" s="205">
        <v>9</v>
      </c>
      <c r="E21" s="205" t="s">
        <v>1341</v>
      </c>
      <c r="F21"/>
    </row>
    <row r="22" spans="1:6" x14ac:dyDescent="0.3">
      <c r="A22" s="6" t="str">
        <f t="shared" si="1"/>
        <v>GJ085</v>
      </c>
      <c r="B22" s="202" t="s">
        <v>7151</v>
      </c>
      <c r="C22" s="202" t="s">
        <v>7152</v>
      </c>
      <c r="D22" s="205">
        <v>9</v>
      </c>
      <c r="E22" s="205" t="s">
        <v>1341</v>
      </c>
      <c r="F22"/>
    </row>
    <row r="23" spans="1:6" x14ac:dyDescent="0.3">
      <c r="A23" s="6" t="str">
        <f t="shared" si="1"/>
        <v>GWASL60</v>
      </c>
      <c r="B23" s="202" t="s">
        <v>7153</v>
      </c>
      <c r="C23" s="202" t="s">
        <v>7154</v>
      </c>
      <c r="D23" s="205">
        <v>9</v>
      </c>
      <c r="E23" s="205" t="s">
        <v>1341</v>
      </c>
      <c r="F23"/>
    </row>
    <row r="24" spans="1:6" x14ac:dyDescent="0.3">
      <c r="A24" s="6" t="str">
        <f t="shared" si="1"/>
        <v>MM02</v>
      </c>
      <c r="B24" s="202" t="s">
        <v>1674</v>
      </c>
      <c r="C24" s="202" t="s">
        <v>1675</v>
      </c>
      <c r="D24" s="205">
        <v>9</v>
      </c>
      <c r="E24" s="205" t="s">
        <v>1341</v>
      </c>
      <c r="F24"/>
    </row>
    <row r="25" spans="1:6" x14ac:dyDescent="0.3">
      <c r="A25" s="6" t="str">
        <f t="shared" si="1"/>
        <v>GJ079</v>
      </c>
      <c r="B25" s="202" t="s">
        <v>7155</v>
      </c>
      <c r="C25" s="202" t="s">
        <v>7156</v>
      </c>
      <c r="D25" s="205">
        <v>9</v>
      </c>
      <c r="E25" s="205" t="s">
        <v>1341</v>
      </c>
      <c r="F25"/>
    </row>
    <row r="26" spans="1:6" x14ac:dyDescent="0.3">
      <c r="A26" s="6" t="str">
        <f t="shared" si="1"/>
        <v>GJ086</v>
      </c>
      <c r="B26" s="202" t="s">
        <v>7157</v>
      </c>
      <c r="C26" s="202" t="s">
        <v>7158</v>
      </c>
      <c r="D26" s="205">
        <v>9</v>
      </c>
      <c r="E26" s="205" t="s">
        <v>1341</v>
      </c>
      <c r="F26"/>
    </row>
    <row r="27" spans="1:6" ht="28.8" x14ac:dyDescent="0.3">
      <c r="A27" s="6" t="str">
        <f t="shared" si="1"/>
        <v>OTO{2nd ed}19</v>
      </c>
      <c r="B27" s="202" t="s">
        <v>7159</v>
      </c>
      <c r="C27" s="202" t="s">
        <v>7160</v>
      </c>
      <c r="D27" s="205">
        <v>9</v>
      </c>
      <c r="E27" s="205" t="s">
        <v>1341</v>
      </c>
      <c r="F27"/>
    </row>
    <row r="28" spans="1:6" x14ac:dyDescent="0.3">
      <c r="A28" s="6" t="str">
        <f t="shared" si="1"/>
        <v>MM42</v>
      </c>
      <c r="B28" s="202" t="s">
        <v>7161</v>
      </c>
      <c r="C28" s="202" t="s">
        <v>7162</v>
      </c>
      <c r="D28" s="205">
        <v>8.5</v>
      </c>
      <c r="E28" s="205" t="s">
        <v>1341</v>
      </c>
      <c r="F28"/>
    </row>
    <row r="29" spans="1:6" x14ac:dyDescent="0.3">
      <c r="A29" s="6" t="str">
        <f t="shared" si="1"/>
        <v>MM07</v>
      </c>
      <c r="B29" s="202" t="s">
        <v>7163</v>
      </c>
      <c r="C29" s="202" t="s">
        <v>7164</v>
      </c>
      <c r="D29" s="205">
        <v>8.5</v>
      </c>
      <c r="E29" s="205" t="s">
        <v>1341</v>
      </c>
      <c r="F29"/>
    </row>
    <row r="30" spans="1:6" x14ac:dyDescent="0.3">
      <c r="A30" s="6" t="str">
        <f t="shared" si="1"/>
        <v>{AoO2} 27</v>
      </c>
      <c r="B30" s="202" t="s">
        <v>1676</v>
      </c>
      <c r="C30" s="202" t="s">
        <v>1677</v>
      </c>
      <c r="D30" s="205">
        <v>8.5</v>
      </c>
      <c r="E30" s="205" t="s">
        <v>1341</v>
      </c>
      <c r="F30"/>
    </row>
    <row r="31" spans="1:6" x14ac:dyDescent="0.3">
      <c r="A31" s="6" t="str">
        <f t="shared" si="1"/>
        <v>MM51</v>
      </c>
      <c r="B31" s="202" t="s">
        <v>7165</v>
      </c>
      <c r="C31" s="202" t="s">
        <v>7166</v>
      </c>
      <c r="D31" s="205">
        <v>8.5</v>
      </c>
      <c r="E31" s="205" t="s">
        <v>1341</v>
      </c>
      <c r="F31"/>
    </row>
    <row r="32" spans="1:6" x14ac:dyDescent="0.3">
      <c r="A32" s="6" t="str">
        <f t="shared" si="1"/>
        <v>NTX05</v>
      </c>
      <c r="B32" s="202" t="s">
        <v>7167</v>
      </c>
      <c r="C32" s="202" t="s">
        <v>7168</v>
      </c>
      <c r="D32" s="205">
        <v>8.5</v>
      </c>
      <c r="E32" s="205" t="s">
        <v>1341</v>
      </c>
      <c r="F32"/>
    </row>
    <row r="33" spans="1:6" x14ac:dyDescent="0.3">
      <c r="A33" s="6" t="str">
        <f t="shared" si="1"/>
        <v>MMForFun1</v>
      </c>
      <c r="B33" s="202" t="s">
        <v>1678</v>
      </c>
      <c r="C33" s="202" t="s">
        <v>1679</v>
      </c>
      <c r="D33" s="205">
        <v>8.5</v>
      </c>
      <c r="E33" s="205" t="s">
        <v>1341</v>
      </c>
      <c r="F33"/>
    </row>
    <row r="34" spans="1:6" x14ac:dyDescent="0.3">
      <c r="A34" s="6" t="str">
        <f t="shared" si="1"/>
        <v>Zombie1</v>
      </c>
      <c r="B34" s="202" t="s">
        <v>7169</v>
      </c>
      <c r="C34" s="202" t="s">
        <v>7170</v>
      </c>
      <c r="D34" s="205">
        <v>8.5</v>
      </c>
      <c r="E34" s="205" t="s">
        <v>1341</v>
      </c>
      <c r="F34"/>
    </row>
    <row r="35" spans="1:6" x14ac:dyDescent="0.3">
      <c r="A35" s="6" t="str">
        <f t="shared" si="1"/>
        <v>{Redux} D23</v>
      </c>
      <c r="B35" s="202" t="s">
        <v>7171</v>
      </c>
      <c r="C35" s="202" t="s">
        <v>7172</v>
      </c>
      <c r="D35" s="205">
        <v>8.5</v>
      </c>
      <c r="E35" s="205" t="s">
        <v>1341</v>
      </c>
      <c r="F35"/>
    </row>
    <row r="36" spans="1:6" x14ac:dyDescent="0.3">
      <c r="A36" s="6" t="str">
        <f t="shared" si="1"/>
        <v>BritPak11</v>
      </c>
      <c r="B36" s="202" t="s">
        <v>1672</v>
      </c>
      <c r="C36" s="202" t="s">
        <v>1673</v>
      </c>
      <c r="D36" s="205">
        <v>8.5</v>
      </c>
      <c r="E36" s="205" t="s">
        <v>1341</v>
      </c>
      <c r="F36"/>
    </row>
    <row r="37" spans="1:6" x14ac:dyDescent="0.3">
      <c r="A37" s="6" t="str">
        <f t="shared" si="1"/>
        <v>MM61</v>
      </c>
      <c r="B37" s="202" t="s">
        <v>7173</v>
      </c>
      <c r="C37" s="202" t="s">
        <v>7174</v>
      </c>
      <c r="D37" s="205">
        <v>8.5</v>
      </c>
      <c r="E37" s="205" t="s">
        <v>1341</v>
      </c>
      <c r="F37"/>
    </row>
    <row r="38" spans="1:6" x14ac:dyDescent="0.3">
      <c r="A38" s="6" t="str">
        <f t="shared" si="1"/>
        <v>GJ064</v>
      </c>
      <c r="B38" s="202" t="s">
        <v>7175</v>
      </c>
      <c r="C38" s="202" t="s">
        <v>7176</v>
      </c>
      <c r="D38" s="205">
        <v>8.5</v>
      </c>
      <c r="E38" s="205" t="s">
        <v>1341</v>
      </c>
      <c r="F38"/>
    </row>
    <row r="39" spans="1:6" x14ac:dyDescent="0.3">
      <c r="A39" s="6" t="str">
        <f t="shared" si="1"/>
        <v>NTX02</v>
      </c>
      <c r="B39" s="202" t="s">
        <v>7177</v>
      </c>
      <c r="C39" s="202" t="s">
        <v>7178</v>
      </c>
      <c r="D39" s="205">
        <v>8.5</v>
      </c>
      <c r="E39" s="205" t="s">
        <v>1341</v>
      </c>
      <c r="F39"/>
    </row>
    <row r="40" spans="1:6" x14ac:dyDescent="0.3">
      <c r="A40" s="6" t="str">
        <f t="shared" si="1"/>
        <v>{RS} 64</v>
      </c>
      <c r="B40" s="202" t="s">
        <v>7179</v>
      </c>
      <c r="C40" s="202" t="s">
        <v>7180</v>
      </c>
      <c r="D40" s="205">
        <v>8.5</v>
      </c>
      <c r="E40" s="205" t="s">
        <v>1341</v>
      </c>
      <c r="F40"/>
    </row>
    <row r="41" spans="1:6" x14ac:dyDescent="0.3">
      <c r="A41" s="6" t="str">
        <f t="shared" si="1"/>
        <v>MM05</v>
      </c>
      <c r="B41" s="202" t="s">
        <v>7181</v>
      </c>
      <c r="C41" s="202" t="s">
        <v>7182</v>
      </c>
      <c r="D41" s="205">
        <v>8.5</v>
      </c>
      <c r="E41" s="205" t="s">
        <v>1341</v>
      </c>
      <c r="F41"/>
    </row>
    <row r="42" spans="1:6" x14ac:dyDescent="0.3">
      <c r="A42" s="6" t="str">
        <f t="shared" si="1"/>
        <v>MM53</v>
      </c>
      <c r="B42" s="202" t="s">
        <v>7183</v>
      </c>
      <c r="C42" s="202" t="s">
        <v>7184</v>
      </c>
      <c r="D42" s="205">
        <v>8.33</v>
      </c>
      <c r="E42" s="205" t="s">
        <v>1341</v>
      </c>
      <c r="F42"/>
    </row>
    <row r="43" spans="1:6" x14ac:dyDescent="0.3">
      <c r="A43" s="6" t="str">
        <f t="shared" si="1"/>
        <v>MM54</v>
      </c>
      <c r="B43" s="202" t="s">
        <v>7185</v>
      </c>
      <c r="C43" s="202" t="s">
        <v>7186</v>
      </c>
      <c r="D43" s="205">
        <v>8.2899999999999991</v>
      </c>
      <c r="E43" s="205" t="s">
        <v>1341</v>
      </c>
      <c r="F43"/>
    </row>
    <row r="44" spans="1:6" ht="28.8" x14ac:dyDescent="0.3">
      <c r="A44" s="6" t="str">
        <f t="shared" si="1"/>
        <v>{2020 edition} 239</v>
      </c>
      <c r="B44" s="202" t="s">
        <v>7187</v>
      </c>
      <c r="C44" s="202" t="s">
        <v>7188</v>
      </c>
      <c r="D44" s="205">
        <v>8.25</v>
      </c>
      <c r="E44" s="205" t="s">
        <v>1341</v>
      </c>
      <c r="F44"/>
    </row>
    <row r="45" spans="1:6" x14ac:dyDescent="0.3">
      <c r="A45" s="6" t="str">
        <f t="shared" si="1"/>
        <v>ATF 1</v>
      </c>
      <c r="B45" s="202" t="s">
        <v>7189</v>
      </c>
      <c r="C45" s="202" t="s">
        <v>7190</v>
      </c>
      <c r="D45" s="205">
        <v>8.25</v>
      </c>
      <c r="E45" s="205" t="s">
        <v>1341</v>
      </c>
      <c r="F45"/>
    </row>
    <row r="46" spans="1:6" x14ac:dyDescent="0.3">
      <c r="A46" s="6" t="str">
        <f t="shared" si="1"/>
        <v>MM45</v>
      </c>
      <c r="B46" s="202" t="s">
        <v>7191</v>
      </c>
      <c r="C46" s="202" t="s">
        <v>7192</v>
      </c>
      <c r="D46" s="205">
        <v>8.25</v>
      </c>
      <c r="E46" s="205" t="s">
        <v>1341</v>
      </c>
      <c r="F46"/>
    </row>
    <row r="47" spans="1:6" ht="28.8" x14ac:dyDescent="0.3">
      <c r="A47" s="6" t="str">
        <f t="shared" si="1"/>
        <v>{2020 edition} 248</v>
      </c>
      <c r="B47" s="202" t="s">
        <v>7193</v>
      </c>
      <c r="C47" s="202" t="s">
        <v>7194</v>
      </c>
      <c r="D47" s="205">
        <v>8</v>
      </c>
      <c r="E47" s="205" t="s">
        <v>1341</v>
      </c>
      <c r="F47"/>
    </row>
    <row r="48" spans="1:6" x14ac:dyDescent="0.3">
      <c r="A48" s="6" t="str">
        <f t="shared" si="1"/>
        <v>{Redux} D7</v>
      </c>
      <c r="B48" s="202" t="s">
        <v>7195</v>
      </c>
      <c r="C48" s="202" t="s">
        <v>7196</v>
      </c>
      <c r="D48" s="205">
        <v>8</v>
      </c>
      <c r="E48" s="205" t="s">
        <v>1341</v>
      </c>
      <c r="F48"/>
    </row>
    <row r="49" spans="1:6" x14ac:dyDescent="0.3">
      <c r="A49" s="6" t="str">
        <f t="shared" si="1"/>
        <v>CHDB1</v>
      </c>
      <c r="B49" s="202" t="s">
        <v>7197</v>
      </c>
      <c r="C49" s="202" t="s">
        <v>7198</v>
      </c>
      <c r="D49" s="205">
        <v>8</v>
      </c>
      <c r="E49" s="205" t="s">
        <v>1341</v>
      </c>
      <c r="F49"/>
    </row>
    <row r="50" spans="1:6" x14ac:dyDescent="0.3">
      <c r="A50" s="6" t="str">
        <f t="shared" si="1"/>
        <v>CASLO2</v>
      </c>
      <c r="B50" s="202" t="s">
        <v>1527</v>
      </c>
      <c r="C50" s="202" t="s">
        <v>1528</v>
      </c>
      <c r="D50" s="205">
        <v>8</v>
      </c>
      <c r="E50" s="205" t="s">
        <v>1341</v>
      </c>
      <c r="F50"/>
    </row>
    <row r="51" spans="1:6" x14ac:dyDescent="0.3">
      <c r="A51" s="6" t="str">
        <f t="shared" si="1"/>
        <v>G19</v>
      </c>
      <c r="B51" s="202" t="s">
        <v>7199</v>
      </c>
      <c r="C51" s="202" t="s">
        <v>7200</v>
      </c>
      <c r="D51" s="205">
        <v>8</v>
      </c>
      <c r="E51" s="205" t="s">
        <v>1341</v>
      </c>
      <c r="F51"/>
    </row>
    <row r="52" spans="1:6" x14ac:dyDescent="0.3">
      <c r="A52" s="6" t="str">
        <f t="shared" si="1"/>
        <v>{Redux} D6</v>
      </c>
      <c r="B52" s="202" t="s">
        <v>7201</v>
      </c>
      <c r="C52" s="202" t="s">
        <v>7202</v>
      </c>
      <c r="D52" s="205">
        <v>8</v>
      </c>
      <c r="E52" s="205" t="s">
        <v>1341</v>
      </c>
      <c r="F52"/>
    </row>
    <row r="53" spans="1:6" x14ac:dyDescent="0.3">
      <c r="A53" s="6" t="str">
        <f t="shared" si="1"/>
        <v>MM59</v>
      </c>
      <c r="B53" s="202" t="s">
        <v>7203</v>
      </c>
      <c r="C53" s="202" t="s">
        <v>7204</v>
      </c>
      <c r="D53" s="205">
        <v>8</v>
      </c>
      <c r="E53" s="205" t="s">
        <v>1341</v>
      </c>
      <c r="F53"/>
    </row>
    <row r="54" spans="1:6" x14ac:dyDescent="0.3">
      <c r="A54" s="6" t="str">
        <f t="shared" si="1"/>
        <v>ESG82</v>
      </c>
      <c r="B54" s="202" t="s">
        <v>7205</v>
      </c>
      <c r="C54" s="202" t="s">
        <v>7206</v>
      </c>
      <c r="D54" s="205">
        <v>8</v>
      </c>
      <c r="E54" s="205" t="s">
        <v>1341</v>
      </c>
      <c r="F54"/>
    </row>
    <row r="55" spans="1:6" x14ac:dyDescent="0.3">
      <c r="A55" s="6" t="str">
        <f t="shared" si="1"/>
        <v>SKSD-01</v>
      </c>
      <c r="B55" s="202" t="s">
        <v>7207</v>
      </c>
      <c r="C55" s="202" t="s">
        <v>7208</v>
      </c>
      <c r="D55" s="205">
        <v>8</v>
      </c>
      <c r="E55" s="205" t="s">
        <v>1341</v>
      </c>
      <c r="F55"/>
    </row>
    <row r="56" spans="1:6" x14ac:dyDescent="0.3">
      <c r="A56" s="6" t="str">
        <f t="shared" si="1"/>
        <v>MM09</v>
      </c>
      <c r="B56" s="202" t="s">
        <v>7209</v>
      </c>
      <c r="C56" s="202" t="s">
        <v>7210</v>
      </c>
      <c r="D56" s="205">
        <v>8</v>
      </c>
      <c r="E56" s="205" t="s">
        <v>1341</v>
      </c>
      <c r="F56"/>
    </row>
    <row r="57" spans="1:6" x14ac:dyDescent="0.3">
      <c r="A57" s="6" t="str">
        <f t="shared" si="1"/>
        <v>DN-CG1</v>
      </c>
      <c r="B57" s="202" t="s">
        <v>7211</v>
      </c>
      <c r="C57" s="202" t="s">
        <v>7212</v>
      </c>
      <c r="D57" s="205">
        <v>8</v>
      </c>
      <c r="E57" s="205" t="s">
        <v>1341</v>
      </c>
      <c r="F57"/>
    </row>
    <row r="58" spans="1:6" x14ac:dyDescent="0.3">
      <c r="A58" s="6" t="str">
        <f t="shared" si="1"/>
        <v>PrP01</v>
      </c>
      <c r="B58" s="202" t="s">
        <v>7213</v>
      </c>
      <c r="C58" s="202" t="s">
        <v>7214</v>
      </c>
      <c r="D58" s="205">
        <v>8</v>
      </c>
      <c r="E58" s="205" t="s">
        <v>1341</v>
      </c>
      <c r="F58"/>
    </row>
    <row r="59" spans="1:6" x14ac:dyDescent="0.3">
      <c r="A59" s="6" t="str">
        <f t="shared" si="1"/>
        <v>BtB4</v>
      </c>
      <c r="B59" s="202" t="s">
        <v>7215</v>
      </c>
      <c r="C59" s="202" t="s">
        <v>7216</v>
      </c>
      <c r="D59" s="205">
        <v>8</v>
      </c>
      <c r="E59" s="205" t="s">
        <v>1341</v>
      </c>
      <c r="F59"/>
    </row>
    <row r="60" spans="1:6" x14ac:dyDescent="0.3">
      <c r="A60" s="6" t="str">
        <f t="shared" si="1"/>
        <v>PA7</v>
      </c>
      <c r="B60" s="202" t="s">
        <v>7217</v>
      </c>
      <c r="C60" s="202" t="s">
        <v>7218</v>
      </c>
      <c r="D60" s="205">
        <v>8</v>
      </c>
      <c r="E60" s="205" t="s">
        <v>1341</v>
      </c>
      <c r="F60"/>
    </row>
    <row r="61" spans="1:6" x14ac:dyDescent="0.3">
      <c r="A61" s="6" t="str">
        <f t="shared" si="1"/>
        <v>FE47</v>
      </c>
      <c r="B61" s="202" t="s">
        <v>7219</v>
      </c>
      <c r="C61" s="202" t="s">
        <v>7220</v>
      </c>
      <c r="D61" s="205">
        <v>8</v>
      </c>
      <c r="E61" s="205" t="s">
        <v>1341</v>
      </c>
      <c r="F61"/>
    </row>
    <row r="62" spans="1:6" x14ac:dyDescent="0.3">
      <c r="A62" s="6" t="str">
        <f t="shared" si="1"/>
        <v>PA8</v>
      </c>
      <c r="B62" s="202" t="s">
        <v>7221</v>
      </c>
      <c r="C62" s="202" t="s">
        <v>7222</v>
      </c>
      <c r="D62" s="205">
        <v>8</v>
      </c>
      <c r="E62" s="205" t="s">
        <v>1341</v>
      </c>
      <c r="F62"/>
    </row>
    <row r="63" spans="1:6" x14ac:dyDescent="0.3">
      <c r="A63" s="6" t="str">
        <f t="shared" si="1"/>
        <v>NTX04</v>
      </c>
      <c r="B63" s="202" t="s">
        <v>7223</v>
      </c>
      <c r="C63" s="202" t="s">
        <v>7224</v>
      </c>
      <c r="D63" s="205">
        <v>8</v>
      </c>
      <c r="E63" s="205" t="s">
        <v>1341</v>
      </c>
      <c r="F63"/>
    </row>
    <row r="64" spans="1:6" x14ac:dyDescent="0.3">
      <c r="A64" s="6" t="str">
        <f t="shared" si="1"/>
        <v>DBOT5</v>
      </c>
      <c r="B64" s="202" t="s">
        <v>7225</v>
      </c>
      <c r="C64" s="202" t="s">
        <v>7226</v>
      </c>
      <c r="D64" s="205">
        <v>8</v>
      </c>
      <c r="E64" s="205" t="s">
        <v>1341</v>
      </c>
      <c r="F64"/>
    </row>
    <row r="65" spans="1:6" x14ac:dyDescent="0.3">
      <c r="A65" s="6" t="str">
        <f t="shared" si="1"/>
        <v>GL1</v>
      </c>
      <c r="B65" s="202" t="s">
        <v>7227</v>
      </c>
      <c r="C65" s="202" t="s">
        <v>7228</v>
      </c>
      <c r="D65" s="205">
        <v>8</v>
      </c>
      <c r="E65" s="205" t="s">
        <v>1341</v>
      </c>
      <c r="F65"/>
    </row>
    <row r="66" spans="1:6" x14ac:dyDescent="0.3">
      <c r="A66" s="6" t="str">
        <f t="shared" si="1"/>
        <v>DB110</v>
      </c>
      <c r="B66" s="202" t="s">
        <v>7229</v>
      </c>
      <c r="C66" s="202" t="s">
        <v>7230</v>
      </c>
      <c r="D66" s="205">
        <v>8</v>
      </c>
      <c r="E66" s="205" t="s">
        <v>1341</v>
      </c>
      <c r="F66"/>
    </row>
    <row r="67" spans="1:6" x14ac:dyDescent="0.3">
      <c r="A67" s="6" t="str">
        <f t="shared" si="1"/>
        <v>MMdb16</v>
      </c>
      <c r="B67" s="202" t="s">
        <v>7231</v>
      </c>
      <c r="C67" s="202" t="s">
        <v>7232</v>
      </c>
      <c r="D67" s="205">
        <v>8</v>
      </c>
      <c r="E67" s="205" t="s">
        <v>1341</v>
      </c>
      <c r="F67"/>
    </row>
    <row r="68" spans="1:6" ht="28.8" x14ac:dyDescent="0.3">
      <c r="A68" s="6" t="str">
        <f t="shared" si="1"/>
        <v>OTO{2nd ed}28</v>
      </c>
      <c r="B68" s="202" t="s">
        <v>7233</v>
      </c>
      <c r="C68" s="202" t="s">
        <v>7234</v>
      </c>
      <c r="D68" s="205">
        <v>8</v>
      </c>
      <c r="E68" s="205" t="s">
        <v>1341</v>
      </c>
      <c r="F68"/>
    </row>
    <row r="69" spans="1:6" x14ac:dyDescent="0.3">
      <c r="A69" s="6" t="str">
        <f t="shared" si="1"/>
        <v>GJ076</v>
      </c>
      <c r="B69" s="202" t="s">
        <v>7235</v>
      </c>
      <c r="C69" s="202" t="s">
        <v>7236</v>
      </c>
      <c r="D69" s="205">
        <v>8</v>
      </c>
      <c r="E69" s="205" t="s">
        <v>1341</v>
      </c>
      <c r="F69"/>
    </row>
    <row r="70" spans="1:6" x14ac:dyDescent="0.3">
      <c r="A70" s="6" t="str">
        <f t="shared" si="1"/>
        <v>MM38</v>
      </c>
      <c r="B70" s="202" t="s">
        <v>7237</v>
      </c>
      <c r="C70" s="202" t="s">
        <v>7238</v>
      </c>
      <c r="D70" s="205">
        <v>8</v>
      </c>
      <c r="E70" s="205" t="s">
        <v>1341</v>
      </c>
      <c r="F70"/>
    </row>
    <row r="71" spans="1:6" x14ac:dyDescent="0.3">
      <c r="A71" s="6" t="str">
        <f t="shared" si="1"/>
        <v>FT218</v>
      </c>
      <c r="B71" s="202" t="s">
        <v>7239</v>
      </c>
      <c r="C71" s="202" t="s">
        <v>7240</v>
      </c>
      <c r="D71" s="205">
        <v>8</v>
      </c>
      <c r="E71" s="205" t="s">
        <v>1341</v>
      </c>
      <c r="F71"/>
    </row>
    <row r="72" spans="1:6" x14ac:dyDescent="0.3">
      <c r="A72" s="6" t="str">
        <f t="shared" si="1"/>
        <v>MM03</v>
      </c>
      <c r="B72" s="202" t="s">
        <v>7241</v>
      </c>
      <c r="C72" s="202" t="s">
        <v>7242</v>
      </c>
      <c r="D72" s="205">
        <v>8</v>
      </c>
      <c r="E72" s="205" t="s">
        <v>1341</v>
      </c>
      <c r="F72"/>
    </row>
    <row r="73" spans="1:6" x14ac:dyDescent="0.3">
      <c r="A73" s="6" t="str">
        <f t="shared" si="1"/>
        <v>SaV1</v>
      </c>
      <c r="B73" s="202" t="s">
        <v>7243</v>
      </c>
      <c r="C73" s="202" t="s">
        <v>7244</v>
      </c>
      <c r="D73" s="205">
        <v>8</v>
      </c>
      <c r="E73" s="205" t="s">
        <v>1341</v>
      </c>
      <c r="F73"/>
    </row>
    <row r="74" spans="1:6" x14ac:dyDescent="0.3">
      <c r="A74" s="6" t="str">
        <f t="shared" si="1"/>
        <v>MM30</v>
      </c>
      <c r="B74" s="202" t="s">
        <v>7245</v>
      </c>
      <c r="C74" s="202" t="s">
        <v>7246</v>
      </c>
      <c r="D74" s="205">
        <v>8</v>
      </c>
      <c r="E74" s="205" t="s">
        <v>1341</v>
      </c>
      <c r="F74"/>
    </row>
    <row r="75" spans="1:6" x14ac:dyDescent="0.3">
      <c r="A75" s="6" t="str">
        <f t="shared" si="1"/>
        <v>KR2</v>
      </c>
      <c r="B75" s="202" t="s">
        <v>7247</v>
      </c>
      <c r="C75" s="202" t="s">
        <v>7248</v>
      </c>
      <c r="D75" s="205">
        <v>8</v>
      </c>
      <c r="E75" s="205" t="s">
        <v>1341</v>
      </c>
      <c r="F75"/>
    </row>
    <row r="76" spans="1:6" x14ac:dyDescent="0.3">
      <c r="A76" s="6" t="str">
        <f t="shared" si="1"/>
        <v>DB137</v>
      </c>
      <c r="B76" s="202" t="s">
        <v>7249</v>
      </c>
      <c r="C76" s="202" t="s">
        <v>7250</v>
      </c>
      <c r="D76" s="205">
        <v>8</v>
      </c>
      <c r="E76" s="205" t="s">
        <v>1341</v>
      </c>
      <c r="F76"/>
    </row>
    <row r="77" spans="1:6" x14ac:dyDescent="0.3">
      <c r="A77" s="6" t="str">
        <f t="shared" si="1"/>
        <v>RR2</v>
      </c>
      <c r="B77" s="202" t="s">
        <v>7251</v>
      </c>
      <c r="C77" s="202" t="s">
        <v>7252</v>
      </c>
      <c r="D77" s="205">
        <v>8</v>
      </c>
      <c r="E77" s="205" t="s">
        <v>1341</v>
      </c>
      <c r="F77"/>
    </row>
    <row r="78" spans="1:6" x14ac:dyDescent="0.3">
      <c r="A78" s="6" t="str">
        <f t="shared" si="1"/>
        <v>{RS} 70</v>
      </c>
      <c r="B78" s="202" t="s">
        <v>7253</v>
      </c>
      <c r="C78" s="202" t="s">
        <v>7254</v>
      </c>
      <c r="D78" s="205">
        <v>8</v>
      </c>
      <c r="E78" s="205" t="s">
        <v>1341</v>
      </c>
      <c r="F78"/>
    </row>
    <row r="79" spans="1:6" x14ac:dyDescent="0.3">
      <c r="A79" s="6" t="str">
        <f t="shared" ref="A79:A142" si="2">IF(B79="","",IF(B79&lt;999,"ASL"&amp;B79,B79))</f>
        <v>AtA1</v>
      </c>
      <c r="B79" s="202" t="s">
        <v>7255</v>
      </c>
      <c r="C79" s="202" t="s">
        <v>7256</v>
      </c>
      <c r="D79" s="205">
        <v>8</v>
      </c>
      <c r="E79" s="205" t="s">
        <v>1341</v>
      </c>
      <c r="F79"/>
    </row>
    <row r="80" spans="1:6" x14ac:dyDescent="0.3">
      <c r="A80" s="6" t="str">
        <f t="shared" si="2"/>
        <v>{RF} RB-II</v>
      </c>
      <c r="B80" s="202" t="s">
        <v>7257</v>
      </c>
      <c r="C80" s="202" t="s">
        <v>7258</v>
      </c>
      <c r="D80" s="205">
        <v>8</v>
      </c>
      <c r="E80" s="205" t="s">
        <v>1341</v>
      </c>
      <c r="F80"/>
    </row>
    <row r="81" spans="1:6" x14ac:dyDescent="0.3">
      <c r="A81" s="6" t="str">
        <f t="shared" si="2"/>
        <v>BAA1</v>
      </c>
      <c r="B81" s="202" t="s">
        <v>7259</v>
      </c>
      <c r="C81" s="202" t="s">
        <v>7260</v>
      </c>
      <c r="D81" s="205">
        <v>8</v>
      </c>
      <c r="E81" s="205" t="s">
        <v>1341</v>
      </c>
      <c r="F81"/>
    </row>
    <row r="82" spans="1:6" x14ac:dyDescent="0.3">
      <c r="A82" s="6" t="str">
        <f t="shared" si="2"/>
        <v>KGS22</v>
      </c>
      <c r="B82" s="202" t="s">
        <v>7261</v>
      </c>
      <c r="C82" s="202" t="s">
        <v>7262</v>
      </c>
      <c r="D82" s="205">
        <v>8</v>
      </c>
      <c r="E82" s="205" t="s">
        <v>1341</v>
      </c>
      <c r="F82"/>
    </row>
    <row r="83" spans="1:6" x14ac:dyDescent="0.3">
      <c r="A83" s="6" t="str">
        <f t="shared" si="2"/>
        <v>MwT36</v>
      </c>
      <c r="B83" s="202" t="s">
        <v>7263</v>
      </c>
      <c r="C83" s="202" t="s">
        <v>7264</v>
      </c>
      <c r="D83" s="205">
        <v>8</v>
      </c>
      <c r="E83" s="205" t="s">
        <v>1341</v>
      </c>
      <c r="F83"/>
    </row>
    <row r="84" spans="1:6" x14ac:dyDescent="0.3">
      <c r="A84" s="6" t="str">
        <f t="shared" si="2"/>
        <v>FT122</v>
      </c>
      <c r="B84" s="202" t="s">
        <v>7265</v>
      </c>
      <c r="C84" s="202" t="s">
        <v>7266</v>
      </c>
      <c r="D84" s="205">
        <v>8</v>
      </c>
      <c r="E84" s="205" t="s">
        <v>1341</v>
      </c>
      <c r="F84"/>
    </row>
    <row r="85" spans="1:6" ht="28.8" x14ac:dyDescent="0.3">
      <c r="A85" s="6" t="str">
        <f t="shared" si="2"/>
        <v>OTO{2nd ed}32</v>
      </c>
      <c r="B85" s="202" t="s">
        <v>7267</v>
      </c>
      <c r="C85" s="202" t="s">
        <v>7268</v>
      </c>
      <c r="D85" s="205">
        <v>8</v>
      </c>
      <c r="E85" s="205" t="s">
        <v>1341</v>
      </c>
      <c r="F85"/>
    </row>
    <row r="86" spans="1:6" ht="28.8" x14ac:dyDescent="0.3">
      <c r="A86" s="6" t="str">
        <f t="shared" si="2"/>
        <v>GWASL{2nd ed}4</v>
      </c>
      <c r="B86" s="202" t="s">
        <v>7269</v>
      </c>
      <c r="C86" s="202" t="s">
        <v>7270</v>
      </c>
      <c r="D86" s="205">
        <v>8</v>
      </c>
      <c r="E86" s="205" t="s">
        <v>1341</v>
      </c>
      <c r="F86"/>
    </row>
    <row r="87" spans="1:6" x14ac:dyDescent="0.3">
      <c r="A87" s="6" t="str">
        <f t="shared" si="2"/>
        <v>ESG112</v>
      </c>
      <c r="B87" s="202" t="s">
        <v>7271</v>
      </c>
      <c r="C87" s="202" t="s">
        <v>7272</v>
      </c>
      <c r="D87" s="205">
        <v>8</v>
      </c>
      <c r="E87" s="205" t="s">
        <v>1341</v>
      </c>
      <c r="F87"/>
    </row>
    <row r="88" spans="1:6" x14ac:dyDescent="0.3">
      <c r="A88" s="6" t="str">
        <f t="shared" si="2"/>
        <v>MwT38</v>
      </c>
      <c r="B88" s="202" t="s">
        <v>7273</v>
      </c>
      <c r="C88" s="202" t="s">
        <v>7274</v>
      </c>
      <c r="D88" s="205">
        <v>8</v>
      </c>
      <c r="E88" s="205" t="s">
        <v>1341</v>
      </c>
      <c r="F88"/>
    </row>
    <row r="89" spans="1:6" x14ac:dyDescent="0.3">
      <c r="A89" s="6" t="str">
        <f t="shared" si="2"/>
        <v>AP55</v>
      </c>
      <c r="B89" s="202" t="s">
        <v>7275</v>
      </c>
      <c r="C89" s="202" t="s">
        <v>7276</v>
      </c>
      <c r="D89" s="205">
        <v>7.97</v>
      </c>
      <c r="E89" s="205">
        <v>149</v>
      </c>
      <c r="F89"/>
    </row>
    <row r="90" spans="1:6" x14ac:dyDescent="0.3">
      <c r="A90" s="6" t="str">
        <f t="shared" si="2"/>
        <v>ASL135</v>
      </c>
      <c r="B90" s="202">
        <v>135</v>
      </c>
      <c r="C90" s="202" t="s">
        <v>7277</v>
      </c>
      <c r="D90" s="205">
        <v>7.95</v>
      </c>
      <c r="E90" s="205">
        <v>21</v>
      </c>
      <c r="F90"/>
    </row>
    <row r="91" spans="1:6" x14ac:dyDescent="0.3">
      <c r="A91" s="6" t="str">
        <f t="shared" si="2"/>
        <v>RB-III</v>
      </c>
      <c r="B91" s="202" t="s">
        <v>7278</v>
      </c>
      <c r="C91" s="202" t="s">
        <v>7279</v>
      </c>
      <c r="D91" s="205">
        <v>7.93</v>
      </c>
      <c r="E91" s="205">
        <v>94</v>
      </c>
      <c r="F91"/>
    </row>
    <row r="92" spans="1:6" x14ac:dyDescent="0.3">
      <c r="A92" s="6" t="str">
        <f t="shared" si="2"/>
        <v>E</v>
      </c>
      <c r="B92" s="202" t="s">
        <v>7280</v>
      </c>
      <c r="C92" s="202" t="s">
        <v>7281</v>
      </c>
      <c r="D92" s="205">
        <v>7.92</v>
      </c>
      <c r="E92" s="205">
        <v>213</v>
      </c>
      <c r="F92"/>
    </row>
    <row r="93" spans="1:6" x14ac:dyDescent="0.3">
      <c r="A93" s="6" t="str">
        <f t="shared" si="2"/>
        <v>AP92</v>
      </c>
      <c r="B93" s="202" t="s">
        <v>7282</v>
      </c>
      <c r="C93" s="202" t="s">
        <v>7283</v>
      </c>
      <c r="D93" s="205">
        <v>7.89</v>
      </c>
      <c r="E93" s="205">
        <v>64</v>
      </c>
      <c r="F93"/>
    </row>
    <row r="94" spans="1:6" x14ac:dyDescent="0.3">
      <c r="A94" s="6" t="str">
        <f t="shared" si="2"/>
        <v>S71</v>
      </c>
      <c r="B94" s="202" t="s">
        <v>7284</v>
      </c>
      <c r="C94" s="202" t="s">
        <v>7285</v>
      </c>
      <c r="D94" s="205">
        <v>7.86</v>
      </c>
      <c r="E94" s="205" t="s">
        <v>1341</v>
      </c>
      <c r="F94"/>
    </row>
    <row r="95" spans="1:6" x14ac:dyDescent="0.3">
      <c r="A95" s="6" t="str">
        <f t="shared" si="2"/>
        <v>SV11</v>
      </c>
      <c r="B95" s="202" t="s">
        <v>7286</v>
      </c>
      <c r="C95" s="202" t="s">
        <v>7287</v>
      </c>
      <c r="D95" s="205">
        <v>7.83</v>
      </c>
      <c r="E95" s="205" t="s">
        <v>1341</v>
      </c>
      <c r="F95"/>
    </row>
    <row r="96" spans="1:6" x14ac:dyDescent="0.3">
      <c r="A96" s="6" t="str">
        <f t="shared" si="2"/>
        <v>LN13</v>
      </c>
      <c r="B96" s="202" t="s">
        <v>7288</v>
      </c>
      <c r="C96" s="202" t="s">
        <v>7289</v>
      </c>
      <c r="D96" s="205">
        <v>7.83</v>
      </c>
      <c r="E96" s="205" t="s">
        <v>1341</v>
      </c>
      <c r="F96"/>
    </row>
    <row r="97" spans="1:6" x14ac:dyDescent="0.3">
      <c r="A97" s="6" t="str">
        <f t="shared" si="2"/>
        <v>MM41</v>
      </c>
      <c r="B97" s="202" t="s">
        <v>7290</v>
      </c>
      <c r="C97" s="202" t="s">
        <v>7291</v>
      </c>
      <c r="D97" s="205">
        <v>7.83</v>
      </c>
      <c r="E97" s="205" t="s">
        <v>1341</v>
      </c>
      <c r="F97"/>
    </row>
    <row r="98" spans="1:6" x14ac:dyDescent="0.3">
      <c r="A98" s="6" t="str">
        <f t="shared" si="2"/>
        <v>AP87</v>
      </c>
      <c r="B98" s="202" t="s">
        <v>7292</v>
      </c>
      <c r="C98" s="202" t="s">
        <v>7293</v>
      </c>
      <c r="D98" s="205">
        <v>7.82</v>
      </c>
      <c r="E98" s="205">
        <v>34</v>
      </c>
      <c r="F98"/>
    </row>
    <row r="99" spans="1:6" x14ac:dyDescent="0.3">
      <c r="A99" s="6" t="str">
        <f t="shared" si="2"/>
        <v>ASL190</v>
      </c>
      <c r="B99" s="202">
        <v>190</v>
      </c>
      <c r="C99" s="202" t="s">
        <v>7294</v>
      </c>
      <c r="D99" s="205">
        <v>7.8</v>
      </c>
      <c r="E99" s="205">
        <v>10</v>
      </c>
      <c r="F99"/>
    </row>
    <row r="100" spans="1:6" x14ac:dyDescent="0.3">
      <c r="A100" s="6" t="str">
        <f t="shared" si="2"/>
        <v>SB4</v>
      </c>
      <c r="B100" s="202" t="s">
        <v>7295</v>
      </c>
      <c r="C100" s="202" t="s">
        <v>7296</v>
      </c>
      <c r="D100" s="205">
        <v>7.8</v>
      </c>
      <c r="E100" s="205" t="s">
        <v>1341</v>
      </c>
      <c r="F100"/>
    </row>
    <row r="101" spans="1:6" x14ac:dyDescent="0.3">
      <c r="A101" s="6" t="str">
        <f t="shared" si="2"/>
        <v>MM40</v>
      </c>
      <c r="B101" s="202" t="s">
        <v>7297</v>
      </c>
      <c r="C101" s="202" t="s">
        <v>7298</v>
      </c>
      <c r="D101" s="205">
        <v>7.8</v>
      </c>
      <c r="E101" s="205" t="s">
        <v>1341</v>
      </c>
      <c r="F101"/>
    </row>
    <row r="102" spans="1:6" x14ac:dyDescent="0.3">
      <c r="A102" s="6" t="str">
        <f t="shared" si="2"/>
        <v>AP88</v>
      </c>
      <c r="B102" s="202" t="s">
        <v>7299</v>
      </c>
      <c r="C102" s="202" t="s">
        <v>7300</v>
      </c>
      <c r="D102" s="205">
        <v>7.77</v>
      </c>
      <c r="E102" s="205">
        <v>22</v>
      </c>
      <c r="F102"/>
    </row>
    <row r="103" spans="1:6" x14ac:dyDescent="0.3">
      <c r="A103" s="6" t="str">
        <f t="shared" si="2"/>
        <v>RB-IV</v>
      </c>
      <c r="B103" s="202" t="s">
        <v>7301</v>
      </c>
      <c r="C103" s="202" t="s">
        <v>7302</v>
      </c>
      <c r="D103" s="205">
        <v>7.75</v>
      </c>
      <c r="E103" s="205">
        <v>36</v>
      </c>
      <c r="F103"/>
    </row>
    <row r="104" spans="1:6" x14ac:dyDescent="0.3">
      <c r="A104" s="6" t="str">
        <f t="shared" si="2"/>
        <v>FB-CG3</v>
      </c>
      <c r="B104" s="202" t="s">
        <v>7303</v>
      </c>
      <c r="C104" s="202" t="s">
        <v>7304</v>
      </c>
      <c r="D104" s="205">
        <v>7.75</v>
      </c>
      <c r="E104" s="205">
        <v>20</v>
      </c>
      <c r="F104"/>
    </row>
    <row r="105" spans="1:6" x14ac:dyDescent="0.3">
      <c r="A105" s="6" t="str">
        <f t="shared" si="2"/>
        <v>MM48</v>
      </c>
      <c r="B105" s="202" t="s">
        <v>7305</v>
      </c>
      <c r="C105" s="202" t="s">
        <v>7306</v>
      </c>
      <c r="D105" s="205">
        <v>7.75</v>
      </c>
      <c r="E105" s="205" t="s">
        <v>1341</v>
      </c>
      <c r="F105"/>
    </row>
    <row r="106" spans="1:6" x14ac:dyDescent="0.3">
      <c r="A106" s="6" t="str">
        <f t="shared" si="2"/>
        <v>EP7</v>
      </c>
      <c r="B106" s="202" t="s">
        <v>7307</v>
      </c>
      <c r="C106" s="202" t="s">
        <v>7308</v>
      </c>
      <c r="D106" s="205">
        <v>7.75</v>
      </c>
      <c r="E106" s="205" t="s">
        <v>1341</v>
      </c>
      <c r="F106"/>
    </row>
    <row r="107" spans="1:6" x14ac:dyDescent="0.3">
      <c r="A107" s="6" t="str">
        <f t="shared" si="2"/>
        <v>MM50</v>
      </c>
      <c r="B107" s="202" t="s">
        <v>7309</v>
      </c>
      <c r="C107" s="202" t="s">
        <v>7310</v>
      </c>
      <c r="D107" s="205">
        <v>7.75</v>
      </c>
      <c r="E107" s="205" t="s">
        <v>1341</v>
      </c>
      <c r="F107"/>
    </row>
    <row r="108" spans="1:6" x14ac:dyDescent="0.3">
      <c r="A108" s="6" t="str">
        <f t="shared" si="2"/>
        <v>IC6</v>
      </c>
      <c r="B108" s="202" t="s">
        <v>7311</v>
      </c>
      <c r="C108" s="202" t="s">
        <v>7312</v>
      </c>
      <c r="D108" s="205">
        <v>7.75</v>
      </c>
      <c r="E108" s="205" t="s">
        <v>1341</v>
      </c>
      <c r="F108"/>
    </row>
    <row r="109" spans="1:6" x14ac:dyDescent="0.3">
      <c r="A109" s="6" t="str">
        <f t="shared" si="2"/>
        <v>IC10</v>
      </c>
      <c r="B109" s="202" t="s">
        <v>7313</v>
      </c>
      <c r="C109" s="202" t="s">
        <v>7314</v>
      </c>
      <c r="D109" s="205">
        <v>7.75</v>
      </c>
      <c r="E109" s="205" t="s">
        <v>1341</v>
      </c>
      <c r="F109"/>
    </row>
    <row r="110" spans="1:6" x14ac:dyDescent="0.3">
      <c r="A110" s="6" t="str">
        <f t="shared" si="2"/>
        <v>RBF37</v>
      </c>
      <c r="B110" s="202" t="s">
        <v>7315</v>
      </c>
      <c r="C110" s="202" t="s">
        <v>7316</v>
      </c>
      <c r="D110" s="205">
        <v>7.74</v>
      </c>
      <c r="E110" s="205">
        <v>27</v>
      </c>
      <c r="F110"/>
    </row>
    <row r="111" spans="1:6" x14ac:dyDescent="0.3">
      <c r="A111" s="6" t="str">
        <f t="shared" si="2"/>
        <v>HF-CG1</v>
      </c>
      <c r="B111" s="202" t="s">
        <v>7317</v>
      </c>
      <c r="C111" s="202" t="s">
        <v>7318</v>
      </c>
      <c r="D111" s="205">
        <v>7.74</v>
      </c>
      <c r="E111" s="205">
        <v>19</v>
      </c>
      <c r="F111"/>
    </row>
    <row r="112" spans="1:6" x14ac:dyDescent="0.3">
      <c r="A112" s="6" t="str">
        <f t="shared" si="2"/>
        <v>OM7</v>
      </c>
      <c r="B112" s="202" t="s">
        <v>7319</v>
      </c>
      <c r="C112" s="202" t="s">
        <v>7320</v>
      </c>
      <c r="D112" s="205">
        <v>7.73</v>
      </c>
      <c r="E112" s="205">
        <v>11</v>
      </c>
      <c r="F112"/>
    </row>
    <row r="113" spans="1:6" x14ac:dyDescent="0.3">
      <c r="A113" s="6" t="str">
        <f t="shared" si="2"/>
        <v>Q8</v>
      </c>
      <c r="B113" s="202" t="s">
        <v>7321</v>
      </c>
      <c r="C113" s="202" t="s">
        <v>7322</v>
      </c>
      <c r="D113" s="205">
        <v>7.71</v>
      </c>
      <c r="E113" s="205" t="s">
        <v>1341</v>
      </c>
      <c r="F113"/>
    </row>
    <row r="114" spans="1:6" x14ac:dyDescent="0.3">
      <c r="A114" s="6" t="str">
        <f t="shared" si="2"/>
        <v>AA18</v>
      </c>
      <c r="B114" s="202" t="s">
        <v>7323</v>
      </c>
      <c r="C114" s="202" t="s">
        <v>7324</v>
      </c>
      <c r="D114" s="205">
        <v>7.71</v>
      </c>
      <c r="E114" s="205" t="s">
        <v>1341</v>
      </c>
      <c r="F114"/>
    </row>
    <row r="115" spans="1:6" x14ac:dyDescent="0.3">
      <c r="A115" s="6" t="str">
        <f t="shared" si="2"/>
        <v>PrP03</v>
      </c>
      <c r="B115" s="202" t="s">
        <v>7325</v>
      </c>
      <c r="C115" s="202" t="s">
        <v>7326</v>
      </c>
      <c r="D115" s="205">
        <v>7.71</v>
      </c>
      <c r="E115" s="205" t="s">
        <v>1341</v>
      </c>
      <c r="F115"/>
    </row>
    <row r="116" spans="1:6" x14ac:dyDescent="0.3">
      <c r="A116" s="6" t="str">
        <f t="shared" si="2"/>
        <v>A56</v>
      </c>
      <c r="B116" s="202" t="s">
        <v>7327</v>
      </c>
      <c r="C116" s="202" t="s">
        <v>7328</v>
      </c>
      <c r="D116" s="205">
        <v>7.71</v>
      </c>
      <c r="E116" s="205" t="s">
        <v>1341</v>
      </c>
      <c r="F116"/>
    </row>
    <row r="117" spans="1:6" x14ac:dyDescent="0.3">
      <c r="A117" s="6" t="str">
        <f t="shared" si="2"/>
        <v>OTO-CG</v>
      </c>
      <c r="B117" s="202" t="s">
        <v>7329</v>
      </c>
      <c r="C117" s="202" t="s">
        <v>7330</v>
      </c>
      <c r="D117" s="205">
        <v>7.71</v>
      </c>
      <c r="E117" s="205">
        <v>31</v>
      </c>
      <c r="F117"/>
    </row>
    <row r="118" spans="1:6" x14ac:dyDescent="0.3">
      <c r="A118" s="6" t="str">
        <f t="shared" si="2"/>
        <v>RB-I</v>
      </c>
      <c r="B118" s="202" t="s">
        <v>7331</v>
      </c>
      <c r="C118" s="202" t="s">
        <v>7332</v>
      </c>
      <c r="D118" s="205">
        <v>7.68</v>
      </c>
      <c r="E118" s="205">
        <v>31</v>
      </c>
      <c r="F118"/>
    </row>
    <row r="119" spans="1:6" x14ac:dyDescent="0.3">
      <c r="A119" s="6" t="str">
        <f t="shared" si="2"/>
        <v>TOT45</v>
      </c>
      <c r="B119" s="202" t="s">
        <v>7333</v>
      </c>
      <c r="C119" s="202" t="s">
        <v>7334</v>
      </c>
      <c r="D119" s="205">
        <v>7.67</v>
      </c>
      <c r="E119" s="205">
        <v>199</v>
      </c>
      <c r="F119"/>
    </row>
    <row r="120" spans="1:6" ht="28.8" x14ac:dyDescent="0.3">
      <c r="A120" s="6" t="str">
        <f t="shared" si="2"/>
        <v>{2020 edition} 234</v>
      </c>
      <c r="B120" s="202" t="s">
        <v>7335</v>
      </c>
      <c r="C120" s="202" t="s">
        <v>7336</v>
      </c>
      <c r="D120" s="205">
        <v>7.67</v>
      </c>
      <c r="E120" s="205" t="s">
        <v>1341</v>
      </c>
      <c r="F120"/>
    </row>
    <row r="121" spans="1:6" x14ac:dyDescent="0.3">
      <c r="A121" s="6" t="str">
        <f t="shared" si="2"/>
        <v>MM37</v>
      </c>
      <c r="B121" s="202" t="s">
        <v>7337</v>
      </c>
      <c r="C121" s="202" t="s">
        <v>7338</v>
      </c>
      <c r="D121" s="205">
        <v>7.67</v>
      </c>
      <c r="E121" s="205" t="s">
        <v>1341</v>
      </c>
      <c r="F121"/>
    </row>
    <row r="122" spans="1:6" x14ac:dyDescent="0.3">
      <c r="A122" s="6" t="str">
        <f t="shared" si="2"/>
        <v>{Redux} D36</v>
      </c>
      <c r="B122" s="202" t="s">
        <v>7339</v>
      </c>
      <c r="C122" s="202" t="s">
        <v>7340</v>
      </c>
      <c r="D122" s="205">
        <v>7.67</v>
      </c>
      <c r="E122" s="205" t="s">
        <v>1341</v>
      </c>
      <c r="F122"/>
    </row>
    <row r="123" spans="1:6" x14ac:dyDescent="0.3">
      <c r="A123" s="6" t="str">
        <f t="shared" si="2"/>
        <v>BTL4</v>
      </c>
      <c r="B123" s="202" t="s">
        <v>7341</v>
      </c>
      <c r="C123" s="202" t="s">
        <v>7342</v>
      </c>
      <c r="D123" s="205">
        <v>7.67</v>
      </c>
      <c r="E123" s="205" t="s">
        <v>1341</v>
      </c>
      <c r="F123"/>
    </row>
    <row r="124" spans="1:6" x14ac:dyDescent="0.3">
      <c r="A124" s="6" t="str">
        <f t="shared" si="2"/>
        <v>G-LRT</v>
      </c>
      <c r="B124" s="202" t="s">
        <v>7343</v>
      </c>
      <c r="C124" s="202" t="s">
        <v>7344</v>
      </c>
      <c r="D124" s="205">
        <v>7.67</v>
      </c>
      <c r="E124" s="205" t="s">
        <v>1341</v>
      </c>
      <c r="F124"/>
    </row>
    <row r="125" spans="1:6" x14ac:dyDescent="0.3">
      <c r="A125" s="6" t="str">
        <f t="shared" si="2"/>
        <v>NEWS14</v>
      </c>
      <c r="B125" s="202" t="s">
        <v>7345</v>
      </c>
      <c r="C125" s="202" t="s">
        <v>7346</v>
      </c>
      <c r="D125" s="205">
        <v>7.67</v>
      </c>
      <c r="E125" s="205" t="s">
        <v>1341</v>
      </c>
      <c r="F125"/>
    </row>
    <row r="126" spans="1:6" x14ac:dyDescent="0.3">
      <c r="A126" s="6" t="str">
        <f t="shared" si="2"/>
        <v>MM44</v>
      </c>
      <c r="B126" s="202" t="s">
        <v>7347</v>
      </c>
      <c r="C126" s="202" t="s">
        <v>7348</v>
      </c>
      <c r="D126" s="205">
        <v>7.67</v>
      </c>
      <c r="E126" s="205" t="s">
        <v>1341</v>
      </c>
      <c r="F126"/>
    </row>
    <row r="127" spans="1:6" x14ac:dyDescent="0.3">
      <c r="A127" s="6" t="str">
        <f t="shared" si="2"/>
        <v>PLB</v>
      </c>
      <c r="B127" s="202" t="s">
        <v>7349</v>
      </c>
      <c r="C127" s="202" t="s">
        <v>7350</v>
      </c>
      <c r="D127" s="205">
        <v>7.67</v>
      </c>
      <c r="E127" s="205" t="s">
        <v>1341</v>
      </c>
      <c r="F127"/>
    </row>
    <row r="128" spans="1:6" x14ac:dyDescent="0.3">
      <c r="A128" s="6" t="str">
        <f t="shared" si="2"/>
        <v>BB7</v>
      </c>
      <c r="B128" s="202" t="s">
        <v>7351</v>
      </c>
      <c r="C128" s="202" t="s">
        <v>7352</v>
      </c>
      <c r="D128" s="205">
        <v>7.67</v>
      </c>
      <c r="E128" s="205" t="s">
        <v>1341</v>
      </c>
      <c r="F128"/>
    </row>
    <row r="129" spans="1:6" x14ac:dyDescent="0.3">
      <c r="A129" s="6" t="str">
        <f t="shared" si="2"/>
        <v>HF-CG2</v>
      </c>
      <c r="B129" s="202" t="s">
        <v>7353</v>
      </c>
      <c r="C129" s="202" t="s">
        <v>7354</v>
      </c>
      <c r="D129" s="205">
        <v>7.67</v>
      </c>
      <c r="E129" s="205" t="s">
        <v>1341</v>
      </c>
      <c r="F129"/>
    </row>
    <row r="130" spans="1:6" x14ac:dyDescent="0.3">
      <c r="A130" s="6" t="str">
        <f t="shared" si="2"/>
        <v>A25</v>
      </c>
      <c r="B130" s="202" t="s">
        <v>7355</v>
      </c>
      <c r="C130" s="202" t="s">
        <v>7356</v>
      </c>
      <c r="D130" s="205">
        <v>7.65</v>
      </c>
      <c r="E130" s="205">
        <v>174</v>
      </c>
      <c r="F130"/>
    </row>
    <row r="131" spans="1:6" x14ac:dyDescent="0.3">
      <c r="A131" s="6" t="str">
        <f t="shared" si="2"/>
        <v>ITR-4</v>
      </c>
      <c r="B131" s="202" t="s">
        <v>7357</v>
      </c>
      <c r="C131" s="202" t="s">
        <v>7358</v>
      </c>
      <c r="D131" s="205">
        <v>7.64</v>
      </c>
      <c r="E131" s="205">
        <v>53</v>
      </c>
      <c r="F131"/>
    </row>
    <row r="132" spans="1:6" x14ac:dyDescent="0.3">
      <c r="A132" s="6" t="str">
        <f t="shared" si="2"/>
        <v>S64</v>
      </c>
      <c r="B132" s="202" t="s">
        <v>7359</v>
      </c>
      <c r="C132" s="202" t="s">
        <v>7360</v>
      </c>
      <c r="D132" s="205">
        <v>7.62</v>
      </c>
      <c r="E132" s="205" t="s">
        <v>1341</v>
      </c>
      <c r="F132"/>
    </row>
    <row r="133" spans="1:6" x14ac:dyDescent="0.3">
      <c r="A133" s="6" t="str">
        <f t="shared" si="2"/>
        <v>VotG-IV</v>
      </c>
      <c r="B133" s="202" t="s">
        <v>7361</v>
      </c>
      <c r="C133" s="202" t="s">
        <v>7362</v>
      </c>
      <c r="D133" s="205">
        <v>7.62</v>
      </c>
      <c r="E133" s="205">
        <v>39</v>
      </c>
      <c r="F133"/>
    </row>
    <row r="134" spans="1:6" x14ac:dyDescent="0.3">
      <c r="A134" s="6" t="str">
        <f t="shared" si="2"/>
        <v>A51</v>
      </c>
      <c r="B134" s="202" t="s">
        <v>7363</v>
      </c>
      <c r="C134" s="202" t="s">
        <v>7364</v>
      </c>
      <c r="D134" s="205">
        <v>7.62</v>
      </c>
      <c r="E134" s="205">
        <v>26</v>
      </c>
      <c r="F134"/>
    </row>
    <row r="135" spans="1:6" x14ac:dyDescent="0.3">
      <c r="A135" s="6" t="str">
        <f t="shared" si="2"/>
        <v>{AoO2} 32</v>
      </c>
      <c r="B135" s="202" t="s">
        <v>7365</v>
      </c>
      <c r="C135" s="202" t="s">
        <v>7366</v>
      </c>
      <c r="D135" s="205">
        <v>7.6</v>
      </c>
      <c r="E135" s="205">
        <v>10</v>
      </c>
      <c r="F135"/>
    </row>
    <row r="136" spans="1:6" x14ac:dyDescent="0.3">
      <c r="A136" s="6" t="str">
        <f t="shared" si="2"/>
        <v>HOW13</v>
      </c>
      <c r="B136" s="202" t="s">
        <v>7367</v>
      </c>
      <c r="C136" s="202" t="s">
        <v>7368</v>
      </c>
      <c r="D136" s="205">
        <v>7.6</v>
      </c>
      <c r="E136" s="205" t="s">
        <v>1341</v>
      </c>
      <c r="F136"/>
    </row>
    <row r="137" spans="1:6" x14ac:dyDescent="0.3">
      <c r="A137" s="6" t="str">
        <f t="shared" si="2"/>
        <v>PBr-CG3</v>
      </c>
      <c r="B137" s="202" t="s">
        <v>7369</v>
      </c>
      <c r="C137" s="202" t="s">
        <v>7370</v>
      </c>
      <c r="D137" s="205">
        <v>7.6</v>
      </c>
      <c r="E137" s="205" t="s">
        <v>1341</v>
      </c>
      <c r="F137"/>
    </row>
    <row r="138" spans="1:6" x14ac:dyDescent="0.3">
      <c r="A138" s="6" t="str">
        <f t="shared" si="2"/>
        <v>LN8</v>
      </c>
      <c r="B138" s="202" t="s">
        <v>7371</v>
      </c>
      <c r="C138" s="202" t="s">
        <v>7372</v>
      </c>
      <c r="D138" s="205">
        <v>7.6</v>
      </c>
      <c r="E138" s="205" t="s">
        <v>1341</v>
      </c>
      <c r="F138"/>
    </row>
    <row r="139" spans="1:6" x14ac:dyDescent="0.3">
      <c r="A139" s="6" t="str">
        <f t="shared" si="2"/>
        <v>BBH12</v>
      </c>
      <c r="B139" s="202" t="s">
        <v>7373</v>
      </c>
      <c r="C139" s="202" t="s">
        <v>7374</v>
      </c>
      <c r="D139" s="205">
        <v>7.6</v>
      </c>
      <c r="E139" s="205" t="s">
        <v>1341</v>
      </c>
      <c r="F139"/>
    </row>
    <row r="140" spans="1:6" x14ac:dyDescent="0.3">
      <c r="A140" s="6" t="str">
        <f t="shared" si="2"/>
        <v>A68</v>
      </c>
      <c r="B140" s="202" t="s">
        <v>7375</v>
      </c>
      <c r="C140" s="202" t="s">
        <v>7376</v>
      </c>
      <c r="D140" s="205">
        <v>7.6</v>
      </c>
      <c r="E140" s="205">
        <v>228</v>
      </c>
      <c r="F140"/>
    </row>
    <row r="141" spans="1:6" x14ac:dyDescent="0.3">
      <c r="A141" s="6" t="str">
        <f t="shared" si="2"/>
        <v>Z19</v>
      </c>
      <c r="B141" s="202" t="s">
        <v>7377</v>
      </c>
      <c r="C141" s="202" t="s">
        <v>7378</v>
      </c>
      <c r="D141" s="205">
        <v>7.59</v>
      </c>
      <c r="E141" s="205">
        <v>41</v>
      </c>
      <c r="F141"/>
    </row>
    <row r="142" spans="1:6" x14ac:dyDescent="0.3">
      <c r="A142" s="6" t="str">
        <f t="shared" si="2"/>
        <v>ASL132</v>
      </c>
      <c r="B142" s="202">
        <v>132</v>
      </c>
      <c r="C142" s="202" t="s">
        <v>7379</v>
      </c>
      <c r="D142" s="205">
        <v>7.58</v>
      </c>
      <c r="E142" s="205">
        <v>26</v>
      </c>
      <c r="F142"/>
    </row>
    <row r="143" spans="1:6" x14ac:dyDescent="0.3">
      <c r="A143" s="6" t="str">
        <f t="shared" ref="A143:A206" si="3">IF(B143="","",IF(B143&lt;999,"ASL"&amp;B143,B143))</f>
        <v>LSSAH-23</v>
      </c>
      <c r="B143" s="202" t="s">
        <v>7380</v>
      </c>
      <c r="C143" s="202" t="s">
        <v>7381</v>
      </c>
      <c r="D143" s="205">
        <v>7.57</v>
      </c>
      <c r="E143" s="205" t="s">
        <v>1341</v>
      </c>
      <c r="F143"/>
    </row>
    <row r="144" spans="1:6" x14ac:dyDescent="0.3">
      <c r="A144" s="6" t="str">
        <f t="shared" si="3"/>
        <v>MM98-D</v>
      </c>
      <c r="B144" s="202" t="s">
        <v>7382</v>
      </c>
      <c r="C144" s="202" t="s">
        <v>7383</v>
      </c>
      <c r="D144" s="205">
        <v>7.57</v>
      </c>
      <c r="E144" s="205" t="s">
        <v>1341</v>
      </c>
      <c r="F144"/>
    </row>
    <row r="145" spans="1:6" x14ac:dyDescent="0.3">
      <c r="A145" s="6" t="str">
        <f t="shared" si="3"/>
        <v>KGP-I</v>
      </c>
      <c r="B145" s="202" t="s">
        <v>7384</v>
      </c>
      <c r="C145" s="202" t="s">
        <v>7385</v>
      </c>
      <c r="D145" s="205">
        <v>7.57</v>
      </c>
      <c r="E145" s="205">
        <v>44</v>
      </c>
      <c r="F145"/>
    </row>
    <row r="146" spans="1:6" x14ac:dyDescent="0.3">
      <c r="A146" s="6" t="str">
        <f t="shared" si="3"/>
        <v>VotG7</v>
      </c>
      <c r="B146" s="202" t="s">
        <v>7386</v>
      </c>
      <c r="C146" s="202" t="s">
        <v>7387</v>
      </c>
      <c r="D146" s="205">
        <v>7.57</v>
      </c>
      <c r="E146" s="205">
        <v>46</v>
      </c>
      <c r="F146"/>
    </row>
    <row r="147" spans="1:6" x14ac:dyDescent="0.3">
      <c r="A147" s="6" t="str">
        <f t="shared" si="3"/>
        <v>RBF10</v>
      </c>
      <c r="B147" s="202" t="s">
        <v>7388</v>
      </c>
      <c r="C147" s="202" t="s">
        <v>7389</v>
      </c>
      <c r="D147" s="205">
        <v>7.56</v>
      </c>
      <c r="E147" s="205">
        <v>27</v>
      </c>
      <c r="F147"/>
    </row>
    <row r="148" spans="1:6" x14ac:dyDescent="0.3">
      <c r="A148" s="6" t="str">
        <f t="shared" si="3"/>
        <v>J18</v>
      </c>
      <c r="B148" s="202" t="s">
        <v>7390</v>
      </c>
      <c r="C148" s="202" t="s">
        <v>7391</v>
      </c>
      <c r="D148" s="205">
        <v>7.56</v>
      </c>
      <c r="E148" s="205">
        <v>18</v>
      </c>
      <c r="F148"/>
    </row>
    <row r="149" spans="1:6" x14ac:dyDescent="0.3">
      <c r="A149" s="6" t="str">
        <f t="shared" si="3"/>
        <v>{RS} 72</v>
      </c>
      <c r="B149" s="202" t="s">
        <v>7392</v>
      </c>
      <c r="C149" s="202" t="s">
        <v>7393</v>
      </c>
      <c r="D149" s="205">
        <v>7.56</v>
      </c>
      <c r="E149" s="205" t="s">
        <v>1341</v>
      </c>
      <c r="F149"/>
    </row>
    <row r="150" spans="1:6" x14ac:dyDescent="0.3">
      <c r="A150" s="6" t="str">
        <f t="shared" si="3"/>
        <v>OB6</v>
      </c>
      <c r="B150" s="202" t="s">
        <v>7394</v>
      </c>
      <c r="C150" s="202" t="s">
        <v>7395</v>
      </c>
      <c r="D150" s="205">
        <v>7.54</v>
      </c>
      <c r="E150" s="205">
        <v>26</v>
      </c>
      <c r="F150"/>
    </row>
    <row r="151" spans="1:6" x14ac:dyDescent="0.3">
      <c r="A151" s="6" t="str">
        <f t="shared" si="3"/>
        <v>DB005</v>
      </c>
      <c r="B151" s="202" t="s">
        <v>7396</v>
      </c>
      <c r="C151" s="202" t="s">
        <v>7397</v>
      </c>
      <c r="D151" s="205">
        <v>7.54</v>
      </c>
      <c r="E151" s="205">
        <v>13</v>
      </c>
      <c r="F151"/>
    </row>
    <row r="152" spans="1:6" x14ac:dyDescent="0.3">
      <c r="A152" s="6" t="str">
        <f t="shared" si="3"/>
        <v>A97</v>
      </c>
      <c r="B152" s="202" t="s">
        <v>7398</v>
      </c>
      <c r="C152" s="202" t="s">
        <v>7399</v>
      </c>
      <c r="D152" s="205">
        <v>7.53</v>
      </c>
      <c r="E152" s="205">
        <v>17</v>
      </c>
      <c r="F152"/>
    </row>
    <row r="153" spans="1:6" x14ac:dyDescent="0.3">
      <c r="A153" s="6" t="str">
        <f t="shared" si="3"/>
        <v>A117</v>
      </c>
      <c r="B153" s="202" t="s">
        <v>7400</v>
      </c>
      <c r="C153" s="202" t="s">
        <v>7401</v>
      </c>
      <c r="D153" s="205">
        <v>7.51</v>
      </c>
      <c r="E153" s="205">
        <v>53</v>
      </c>
      <c r="F153"/>
    </row>
    <row r="154" spans="1:6" x14ac:dyDescent="0.3">
      <c r="A154" s="6" t="str">
        <f t="shared" si="3"/>
        <v>LSSAH10</v>
      </c>
      <c r="B154" s="202" t="s">
        <v>7402</v>
      </c>
      <c r="C154" s="202" t="s">
        <v>7403</v>
      </c>
      <c r="D154" s="205">
        <v>7.5</v>
      </c>
      <c r="E154" s="205">
        <v>22</v>
      </c>
      <c r="F154"/>
    </row>
    <row r="155" spans="1:6" x14ac:dyDescent="0.3">
      <c r="A155" s="6" t="str">
        <f t="shared" si="3"/>
        <v>HG(2)-15</v>
      </c>
      <c r="B155" s="202" t="s">
        <v>7404</v>
      </c>
      <c r="C155" s="202" t="s">
        <v>7405</v>
      </c>
      <c r="D155" s="205">
        <v>7.5</v>
      </c>
      <c r="E155" s="205">
        <v>18</v>
      </c>
      <c r="F155"/>
    </row>
    <row r="156" spans="1:6" x14ac:dyDescent="0.3">
      <c r="A156" s="6" t="str">
        <f t="shared" si="3"/>
        <v>BFP125</v>
      </c>
      <c r="B156" s="202" t="s">
        <v>7406</v>
      </c>
      <c r="C156" s="202" t="s">
        <v>7407</v>
      </c>
      <c r="D156" s="205">
        <v>7.5</v>
      </c>
      <c r="E156" s="205">
        <v>16</v>
      </c>
      <c r="F156"/>
    </row>
    <row r="157" spans="1:6" x14ac:dyDescent="0.3">
      <c r="A157" s="6" t="str">
        <f t="shared" si="3"/>
        <v>HB7</v>
      </c>
      <c r="B157" s="202" t="s">
        <v>7408</v>
      </c>
      <c r="C157" s="202" t="s">
        <v>7409</v>
      </c>
      <c r="D157" s="205">
        <v>7.5</v>
      </c>
      <c r="E157" s="205">
        <v>14</v>
      </c>
      <c r="F157"/>
    </row>
    <row r="158" spans="1:6" x14ac:dyDescent="0.3">
      <c r="A158" s="6" t="str">
        <f t="shared" si="3"/>
        <v>OA12</v>
      </c>
      <c r="B158" s="202" t="s">
        <v>7410</v>
      </c>
      <c r="C158" s="202" t="s">
        <v>7411</v>
      </c>
      <c r="D158" s="205">
        <v>7.5</v>
      </c>
      <c r="E158" s="205">
        <v>14</v>
      </c>
      <c r="F158"/>
    </row>
    <row r="159" spans="1:6" x14ac:dyDescent="0.3">
      <c r="A159" s="6" t="str">
        <f t="shared" si="3"/>
        <v>RG2</v>
      </c>
      <c r="B159" s="202" t="s">
        <v>7412</v>
      </c>
      <c r="C159" s="202" t="s">
        <v>7413</v>
      </c>
      <c r="D159" s="205">
        <v>7.5</v>
      </c>
      <c r="E159" s="205">
        <v>14</v>
      </c>
      <c r="F159"/>
    </row>
    <row r="160" spans="1:6" x14ac:dyDescent="0.3">
      <c r="A160" s="6" t="str">
        <f t="shared" si="3"/>
        <v>OAF5</v>
      </c>
      <c r="B160" s="202" t="s">
        <v>7414</v>
      </c>
      <c r="C160" s="202" t="s">
        <v>7415</v>
      </c>
      <c r="D160" s="205">
        <v>7.5</v>
      </c>
      <c r="E160" s="205">
        <v>10</v>
      </c>
      <c r="F160"/>
    </row>
    <row r="161" spans="1:6" x14ac:dyDescent="0.3">
      <c r="A161" s="6" t="str">
        <f t="shared" si="3"/>
        <v>CDN12</v>
      </c>
      <c r="B161" s="202" t="s">
        <v>7416</v>
      </c>
      <c r="C161" s="202" t="s">
        <v>7417</v>
      </c>
      <c r="D161" s="205">
        <v>7.5</v>
      </c>
      <c r="E161" s="205">
        <v>10</v>
      </c>
      <c r="F161"/>
    </row>
    <row r="162" spans="1:6" x14ac:dyDescent="0.3">
      <c r="A162" s="6" t="str">
        <f t="shared" si="3"/>
        <v>ASL191</v>
      </c>
      <c r="B162" s="202">
        <v>191</v>
      </c>
      <c r="C162" s="202" t="s">
        <v>7418</v>
      </c>
      <c r="D162" s="205">
        <v>7.5</v>
      </c>
      <c r="E162" s="205" t="s">
        <v>1341</v>
      </c>
      <c r="F162"/>
    </row>
    <row r="163" spans="1:6" x14ac:dyDescent="0.3">
      <c r="A163" s="6" t="str">
        <f t="shared" si="3"/>
        <v>BRT CG-II</v>
      </c>
      <c r="B163" s="202" t="s">
        <v>7419</v>
      </c>
      <c r="C163" s="202" t="s">
        <v>7420</v>
      </c>
      <c r="D163" s="205">
        <v>7.5</v>
      </c>
      <c r="E163" s="205" t="s">
        <v>1341</v>
      </c>
      <c r="F163"/>
    </row>
    <row r="164" spans="1:6" x14ac:dyDescent="0.3">
      <c r="A164" s="6" t="str">
        <f t="shared" si="3"/>
        <v>DB085</v>
      </c>
      <c r="B164" s="202" t="s">
        <v>7421</v>
      </c>
      <c r="C164" s="202" t="s">
        <v>7422</v>
      </c>
      <c r="D164" s="205">
        <v>7.5</v>
      </c>
      <c r="E164" s="205" t="s">
        <v>1341</v>
      </c>
      <c r="F164"/>
    </row>
    <row r="165" spans="1:6" x14ac:dyDescent="0.3">
      <c r="A165" s="6" t="str">
        <f t="shared" si="3"/>
        <v>DBOT CG</v>
      </c>
      <c r="B165" s="202" t="s">
        <v>7423</v>
      </c>
      <c r="C165" s="202" t="s">
        <v>7424</v>
      </c>
      <c r="D165" s="205">
        <v>7.5</v>
      </c>
      <c r="E165" s="205" t="s">
        <v>1341</v>
      </c>
      <c r="F165"/>
    </row>
    <row r="166" spans="1:6" x14ac:dyDescent="0.3">
      <c r="A166" s="6" t="str">
        <f t="shared" si="3"/>
        <v>BRT CG-I</v>
      </c>
      <c r="B166" s="202" t="s">
        <v>7425</v>
      </c>
      <c r="C166" s="202" t="s">
        <v>7426</v>
      </c>
      <c r="D166" s="205">
        <v>7.5</v>
      </c>
      <c r="E166" s="205" t="s">
        <v>1341</v>
      </c>
      <c r="F166"/>
    </row>
    <row r="167" spans="1:6" x14ac:dyDescent="0.3">
      <c r="A167" s="6" t="str">
        <f t="shared" si="3"/>
        <v>UV6</v>
      </c>
      <c r="B167" s="202" t="s">
        <v>7427</v>
      </c>
      <c r="C167" s="202">
        <v>119</v>
      </c>
      <c r="D167" s="205">
        <v>7.5</v>
      </c>
      <c r="E167" s="205" t="s">
        <v>1341</v>
      </c>
      <c r="F167"/>
    </row>
    <row r="168" spans="1:6" x14ac:dyDescent="0.3">
      <c r="A168" s="6" t="str">
        <f t="shared" si="3"/>
        <v>{Redux} D1</v>
      </c>
      <c r="B168" s="202" t="s">
        <v>7428</v>
      </c>
      <c r="C168" s="202" t="s">
        <v>7429</v>
      </c>
      <c r="D168" s="205">
        <v>7.5</v>
      </c>
      <c r="E168" s="205" t="s">
        <v>1341</v>
      </c>
      <c r="F168"/>
    </row>
    <row r="169" spans="1:6" x14ac:dyDescent="0.3">
      <c r="A169" s="6" t="str">
        <f t="shared" si="3"/>
        <v>TAP22</v>
      </c>
      <c r="B169" s="202" t="s">
        <v>7430</v>
      </c>
      <c r="C169" s="202" t="s">
        <v>7431</v>
      </c>
      <c r="D169" s="205">
        <v>7.5</v>
      </c>
      <c r="E169" s="205" t="s">
        <v>1341</v>
      </c>
      <c r="F169"/>
    </row>
    <row r="170" spans="1:6" x14ac:dyDescent="0.3">
      <c r="A170" s="6" t="str">
        <f t="shared" si="3"/>
        <v>ASLSKB3</v>
      </c>
      <c r="B170" s="202" t="s">
        <v>7432</v>
      </c>
      <c r="C170" s="202" t="s">
        <v>7433</v>
      </c>
      <c r="D170" s="205">
        <v>7.5</v>
      </c>
      <c r="E170" s="205" t="s">
        <v>1341</v>
      </c>
      <c r="F170"/>
    </row>
    <row r="171" spans="1:6" x14ac:dyDescent="0.3">
      <c r="A171" s="6" t="str">
        <f t="shared" si="3"/>
        <v>CH137</v>
      </c>
      <c r="B171" s="202" t="s">
        <v>7434</v>
      </c>
      <c r="C171" s="202" t="s">
        <v>7435</v>
      </c>
      <c r="D171" s="205">
        <v>7.5</v>
      </c>
      <c r="E171" s="205" t="s">
        <v>1341</v>
      </c>
      <c r="F171"/>
    </row>
    <row r="172" spans="1:6" x14ac:dyDescent="0.3">
      <c r="A172" s="6" t="str">
        <f t="shared" si="3"/>
        <v>AH4</v>
      </c>
      <c r="B172" s="202" t="s">
        <v>7436</v>
      </c>
      <c r="C172" s="202" t="s">
        <v>7437</v>
      </c>
      <c r="D172" s="205">
        <v>7.5</v>
      </c>
      <c r="E172" s="205" t="s">
        <v>1341</v>
      </c>
      <c r="F172"/>
    </row>
    <row r="173" spans="1:6" x14ac:dyDescent="0.3">
      <c r="A173" s="6" t="str">
        <f t="shared" si="3"/>
        <v>BedaFomm3</v>
      </c>
      <c r="B173" s="202" t="s">
        <v>7438</v>
      </c>
      <c r="C173" s="202" t="s">
        <v>7439</v>
      </c>
      <c r="D173" s="205">
        <v>7.5</v>
      </c>
      <c r="E173" s="205" t="s">
        <v>1341</v>
      </c>
      <c r="F173"/>
    </row>
    <row r="174" spans="1:6" x14ac:dyDescent="0.3">
      <c r="A174" s="6" t="str">
        <f t="shared" si="3"/>
        <v>V23</v>
      </c>
      <c r="B174" s="202" t="s">
        <v>7440</v>
      </c>
      <c r="C174" s="202" t="s">
        <v>7441</v>
      </c>
      <c r="D174" s="205">
        <v>7.5</v>
      </c>
      <c r="E174" s="205" t="s">
        <v>1341</v>
      </c>
      <c r="F174"/>
    </row>
    <row r="175" spans="1:6" x14ac:dyDescent="0.3">
      <c r="A175" s="6" t="str">
        <f t="shared" si="3"/>
        <v>FT KGS2</v>
      </c>
      <c r="B175" s="202" t="s">
        <v>7442</v>
      </c>
      <c r="C175" s="202" t="s">
        <v>7443</v>
      </c>
      <c r="D175" s="205">
        <v>7.5</v>
      </c>
      <c r="E175" s="205" t="s">
        <v>1341</v>
      </c>
      <c r="F175"/>
    </row>
    <row r="176" spans="1:6" x14ac:dyDescent="0.3">
      <c r="A176" s="6" t="str">
        <f t="shared" si="3"/>
        <v>DB071</v>
      </c>
      <c r="B176" s="202" t="s">
        <v>7444</v>
      </c>
      <c r="C176" s="202" t="s">
        <v>7445</v>
      </c>
      <c r="D176" s="205">
        <v>7.5</v>
      </c>
      <c r="E176" s="205" t="s">
        <v>1341</v>
      </c>
      <c r="F176"/>
    </row>
    <row r="177" spans="1:6" x14ac:dyDescent="0.3">
      <c r="A177" s="6" t="str">
        <f t="shared" si="3"/>
        <v>U38</v>
      </c>
      <c r="B177" s="202" t="s">
        <v>7446</v>
      </c>
      <c r="C177" s="202" t="s">
        <v>7447</v>
      </c>
      <c r="D177" s="205">
        <v>7.5</v>
      </c>
      <c r="E177" s="205" t="s">
        <v>1341</v>
      </c>
      <c r="F177"/>
    </row>
    <row r="178" spans="1:6" x14ac:dyDescent="0.3">
      <c r="A178" s="6" t="str">
        <f t="shared" si="3"/>
        <v>O112.2</v>
      </c>
      <c r="B178" s="202" t="s">
        <v>7448</v>
      </c>
      <c r="C178" s="202" t="s">
        <v>7449</v>
      </c>
      <c r="D178" s="205">
        <v>7.5</v>
      </c>
      <c r="E178" s="205" t="s">
        <v>1341</v>
      </c>
      <c r="F178"/>
    </row>
    <row r="179" spans="1:6" x14ac:dyDescent="0.3">
      <c r="A179" s="6" t="str">
        <f t="shared" si="3"/>
        <v>V5</v>
      </c>
      <c r="B179" s="202" t="s">
        <v>7450</v>
      </c>
      <c r="C179" s="202" t="s">
        <v>7451</v>
      </c>
      <c r="D179" s="205">
        <v>7.5</v>
      </c>
      <c r="E179" s="205" t="s">
        <v>1341</v>
      </c>
      <c r="F179"/>
    </row>
    <row r="180" spans="1:6" x14ac:dyDescent="0.3">
      <c r="A180" s="6" t="str">
        <f t="shared" si="3"/>
        <v>BWC8</v>
      </c>
      <c r="B180" s="202" t="s">
        <v>7452</v>
      </c>
      <c r="C180" s="202" t="s">
        <v>7453</v>
      </c>
      <c r="D180" s="205">
        <v>7.5</v>
      </c>
      <c r="E180" s="205" t="s">
        <v>1341</v>
      </c>
      <c r="F180"/>
    </row>
    <row r="181" spans="1:6" x14ac:dyDescent="0.3">
      <c r="A181" s="6" t="str">
        <f t="shared" si="3"/>
        <v>RG4</v>
      </c>
      <c r="B181" s="202" t="s">
        <v>7454</v>
      </c>
      <c r="C181" s="202" t="s">
        <v>7455</v>
      </c>
      <c r="D181" s="205">
        <v>7.5</v>
      </c>
      <c r="E181" s="205" t="s">
        <v>1341</v>
      </c>
      <c r="F181"/>
    </row>
    <row r="182" spans="1:6" x14ac:dyDescent="0.3">
      <c r="A182" s="6" t="str">
        <f t="shared" si="3"/>
        <v>BWC9</v>
      </c>
      <c r="B182" s="202" t="s">
        <v>7456</v>
      </c>
      <c r="C182" s="202" t="s">
        <v>7457</v>
      </c>
      <c r="D182" s="205">
        <v>7.5</v>
      </c>
      <c r="E182" s="205" t="s">
        <v>1341</v>
      </c>
      <c r="F182"/>
    </row>
    <row r="183" spans="1:6" x14ac:dyDescent="0.3">
      <c r="A183" s="6" t="str">
        <f t="shared" si="3"/>
        <v>{RS} 69</v>
      </c>
      <c r="B183" s="202" t="s">
        <v>7458</v>
      </c>
      <c r="C183" s="202" t="s">
        <v>7459</v>
      </c>
      <c r="D183" s="205">
        <v>7.5</v>
      </c>
      <c r="E183" s="205" t="s">
        <v>1341</v>
      </c>
      <c r="F183"/>
    </row>
    <row r="184" spans="1:6" x14ac:dyDescent="0.3">
      <c r="A184" s="6" t="str">
        <f t="shared" si="3"/>
        <v>BWC7</v>
      </c>
      <c r="B184" s="202" t="s">
        <v>7460</v>
      </c>
      <c r="C184" s="202" t="s">
        <v>7461</v>
      </c>
      <c r="D184" s="205">
        <v>7.5</v>
      </c>
      <c r="E184" s="205" t="s">
        <v>1341</v>
      </c>
      <c r="F184"/>
    </row>
    <row r="185" spans="1:6" x14ac:dyDescent="0.3">
      <c r="A185" s="6" t="str">
        <f t="shared" si="3"/>
        <v>{Redux} D29</v>
      </c>
      <c r="B185" s="202" t="s">
        <v>7462</v>
      </c>
      <c r="C185" s="202" t="s">
        <v>7463</v>
      </c>
      <c r="D185" s="205">
        <v>7.5</v>
      </c>
      <c r="E185" s="205" t="s">
        <v>1341</v>
      </c>
      <c r="F185"/>
    </row>
    <row r="186" spans="1:6" x14ac:dyDescent="0.3">
      <c r="A186" s="6" t="str">
        <f t="shared" si="3"/>
        <v>MM10</v>
      </c>
      <c r="B186" s="202" t="s">
        <v>7464</v>
      </c>
      <c r="C186" s="202" t="s">
        <v>7465</v>
      </c>
      <c r="D186" s="205">
        <v>7.5</v>
      </c>
      <c r="E186" s="205" t="s">
        <v>1341</v>
      </c>
      <c r="F186"/>
    </row>
    <row r="187" spans="1:6" x14ac:dyDescent="0.3">
      <c r="A187" s="6" t="str">
        <f t="shared" si="3"/>
        <v>{AoO2} 229</v>
      </c>
      <c r="B187" s="202" t="s">
        <v>7466</v>
      </c>
      <c r="C187" s="202" t="s">
        <v>7467</v>
      </c>
      <c r="D187" s="205">
        <v>7.5</v>
      </c>
      <c r="E187" s="205" t="s">
        <v>1341</v>
      </c>
      <c r="F187"/>
    </row>
    <row r="188" spans="1:6" x14ac:dyDescent="0.3">
      <c r="A188" s="6" t="str">
        <f t="shared" si="3"/>
        <v>FT133</v>
      </c>
      <c r="B188" s="202" t="s">
        <v>7468</v>
      </c>
      <c r="C188" s="202" t="s">
        <v>7469</v>
      </c>
      <c r="D188" s="205">
        <v>7.5</v>
      </c>
      <c r="E188" s="205" t="s">
        <v>1341</v>
      </c>
      <c r="F188"/>
    </row>
    <row r="189" spans="1:6" x14ac:dyDescent="0.3">
      <c r="A189" s="6" t="str">
        <f t="shared" si="3"/>
        <v>Genesis 10</v>
      </c>
      <c r="B189" s="202" t="s">
        <v>7470</v>
      </c>
      <c r="C189" s="202" t="s">
        <v>7471</v>
      </c>
      <c r="D189" s="205">
        <v>7.5</v>
      </c>
      <c r="E189" s="205" t="s">
        <v>1341</v>
      </c>
      <c r="F189"/>
    </row>
    <row r="190" spans="1:6" x14ac:dyDescent="0.3">
      <c r="A190" s="6" t="str">
        <f t="shared" si="3"/>
        <v>VV3</v>
      </c>
      <c r="B190" s="202" t="s">
        <v>7472</v>
      </c>
      <c r="C190" s="202" t="s">
        <v>7473</v>
      </c>
      <c r="D190" s="205">
        <v>7.5</v>
      </c>
      <c r="E190" s="205" t="s">
        <v>1341</v>
      </c>
      <c r="F190"/>
    </row>
    <row r="191" spans="1:6" x14ac:dyDescent="0.3">
      <c r="A191" s="6" t="str">
        <f t="shared" si="3"/>
        <v>{Redux} D30</v>
      </c>
      <c r="B191" s="202" t="s">
        <v>7474</v>
      </c>
      <c r="C191" s="202" t="s">
        <v>7475</v>
      </c>
      <c r="D191" s="205">
        <v>7.5</v>
      </c>
      <c r="E191" s="205" t="s">
        <v>1341</v>
      </c>
      <c r="F191"/>
    </row>
    <row r="192" spans="1:6" x14ac:dyDescent="0.3">
      <c r="A192" s="6" t="str">
        <f t="shared" si="3"/>
        <v>VV87</v>
      </c>
      <c r="B192" s="202" t="s">
        <v>7476</v>
      </c>
      <c r="C192" s="202" t="s">
        <v>7477</v>
      </c>
      <c r="D192" s="205">
        <v>7.5</v>
      </c>
      <c r="E192" s="205" t="s">
        <v>1341</v>
      </c>
      <c r="F192"/>
    </row>
    <row r="193" spans="1:6" x14ac:dyDescent="0.3">
      <c r="A193" s="6" t="str">
        <f t="shared" si="3"/>
        <v>FT204</v>
      </c>
      <c r="B193" s="202" t="s">
        <v>7478</v>
      </c>
      <c r="C193" s="202" t="s">
        <v>7479</v>
      </c>
      <c r="D193" s="205">
        <v>7.5</v>
      </c>
      <c r="E193" s="205" t="s">
        <v>1341</v>
      </c>
      <c r="F193"/>
    </row>
    <row r="194" spans="1:6" x14ac:dyDescent="0.3">
      <c r="A194" s="6" t="str">
        <f t="shared" si="3"/>
        <v>NTX06</v>
      </c>
      <c r="B194" s="202" t="s">
        <v>7480</v>
      </c>
      <c r="C194" s="202" t="s">
        <v>7481</v>
      </c>
      <c r="D194" s="205">
        <v>7.5</v>
      </c>
      <c r="E194" s="205" t="s">
        <v>1341</v>
      </c>
      <c r="F194"/>
    </row>
    <row r="195" spans="1:6" x14ac:dyDescent="0.3">
      <c r="A195" s="6" t="str">
        <f t="shared" si="3"/>
        <v>GARV01</v>
      </c>
      <c r="B195" s="202" t="s">
        <v>7482</v>
      </c>
      <c r="C195" s="202" t="s">
        <v>7483</v>
      </c>
      <c r="D195" s="205">
        <v>7.5</v>
      </c>
      <c r="E195" s="205" t="s">
        <v>1341</v>
      </c>
      <c r="F195"/>
    </row>
    <row r="196" spans="1:6" x14ac:dyDescent="0.3">
      <c r="A196" s="6" t="str">
        <f t="shared" si="3"/>
        <v>{AoO2} 221</v>
      </c>
      <c r="B196" s="202" t="s">
        <v>7484</v>
      </c>
      <c r="C196" s="202" t="s">
        <v>7485</v>
      </c>
      <c r="D196" s="205">
        <v>7.5</v>
      </c>
      <c r="E196" s="205" t="s">
        <v>1341</v>
      </c>
      <c r="F196"/>
    </row>
    <row r="197" spans="1:6" x14ac:dyDescent="0.3">
      <c r="A197" s="6" t="str">
        <f t="shared" si="3"/>
        <v>{Redux} D10</v>
      </c>
      <c r="B197" s="202" t="s">
        <v>7486</v>
      </c>
      <c r="C197" s="202" t="s">
        <v>7487</v>
      </c>
      <c r="D197" s="205">
        <v>7.5</v>
      </c>
      <c r="E197" s="205" t="s">
        <v>1341</v>
      </c>
      <c r="F197"/>
    </row>
    <row r="198" spans="1:6" x14ac:dyDescent="0.3">
      <c r="A198" s="6" t="str">
        <f t="shared" si="3"/>
        <v>BFTR1</v>
      </c>
      <c r="B198" s="202" t="s">
        <v>7488</v>
      </c>
      <c r="C198" s="202" t="s">
        <v>7489</v>
      </c>
      <c r="D198" s="205">
        <v>7.5</v>
      </c>
      <c r="E198" s="205" t="s">
        <v>1341</v>
      </c>
      <c r="F198"/>
    </row>
    <row r="199" spans="1:6" x14ac:dyDescent="0.3">
      <c r="A199" s="6" t="str">
        <f t="shared" si="3"/>
        <v>ESG72</v>
      </c>
      <c r="B199" s="202" t="s">
        <v>7490</v>
      </c>
      <c r="C199" s="202" t="s">
        <v>7491</v>
      </c>
      <c r="D199" s="205">
        <v>7.5</v>
      </c>
      <c r="E199" s="205" t="s">
        <v>1341</v>
      </c>
      <c r="F199"/>
    </row>
    <row r="200" spans="1:6" x14ac:dyDescent="0.3">
      <c r="A200" s="6" t="str">
        <f t="shared" si="3"/>
        <v>{Redux} D22</v>
      </c>
      <c r="B200" s="202" t="s">
        <v>7492</v>
      </c>
      <c r="C200" s="202" t="s">
        <v>7493</v>
      </c>
      <c r="D200" s="205">
        <v>7.5</v>
      </c>
      <c r="E200" s="205" t="s">
        <v>1341</v>
      </c>
      <c r="F200"/>
    </row>
    <row r="201" spans="1:6" x14ac:dyDescent="0.3">
      <c r="A201" s="6" t="str">
        <f t="shared" si="3"/>
        <v>CH169</v>
      </c>
      <c r="B201" s="202" t="s">
        <v>7494</v>
      </c>
      <c r="C201" s="202" t="s">
        <v>7495</v>
      </c>
      <c r="D201" s="205">
        <v>7.5</v>
      </c>
      <c r="E201" s="205" t="s">
        <v>1341</v>
      </c>
      <c r="F201"/>
    </row>
    <row r="202" spans="1:6" x14ac:dyDescent="0.3">
      <c r="A202" s="6" t="str">
        <f t="shared" si="3"/>
        <v>CH163</v>
      </c>
      <c r="B202" s="202" t="s">
        <v>7496</v>
      </c>
      <c r="C202" s="202" t="s">
        <v>7497</v>
      </c>
      <c r="D202" s="205">
        <v>7.5</v>
      </c>
      <c r="E202" s="205" t="s">
        <v>1341</v>
      </c>
      <c r="F202"/>
    </row>
    <row r="203" spans="1:6" x14ac:dyDescent="0.3">
      <c r="A203" s="6" t="str">
        <f t="shared" si="3"/>
        <v>CH123</v>
      </c>
      <c r="B203" s="202" t="s">
        <v>7498</v>
      </c>
      <c r="C203" s="202" t="s">
        <v>7499</v>
      </c>
      <c r="D203" s="205">
        <v>7.5</v>
      </c>
      <c r="E203" s="205" t="s">
        <v>1341</v>
      </c>
      <c r="F203"/>
    </row>
    <row r="204" spans="1:6" x14ac:dyDescent="0.3">
      <c r="A204" s="6" t="str">
        <f t="shared" si="3"/>
        <v>{RS} 74</v>
      </c>
      <c r="B204" s="202" t="s">
        <v>7500</v>
      </c>
      <c r="C204" s="202" t="s">
        <v>7501</v>
      </c>
      <c r="D204" s="205">
        <v>7.5</v>
      </c>
      <c r="E204" s="205" t="s">
        <v>1341</v>
      </c>
      <c r="F204"/>
    </row>
    <row r="205" spans="1:6" x14ac:dyDescent="0.3">
      <c r="A205" s="6" t="str">
        <f t="shared" si="3"/>
        <v>ELC01</v>
      </c>
      <c r="B205" s="202" t="s">
        <v>7502</v>
      </c>
      <c r="C205" s="202" t="s">
        <v>7503</v>
      </c>
      <c r="D205" s="205">
        <v>7.5</v>
      </c>
      <c r="E205" s="205" t="s">
        <v>1341</v>
      </c>
      <c r="F205"/>
    </row>
    <row r="206" spans="1:6" x14ac:dyDescent="0.3">
      <c r="A206" s="6" t="str">
        <f t="shared" si="3"/>
        <v>RPT134</v>
      </c>
      <c r="B206" s="202" t="s">
        <v>7504</v>
      </c>
      <c r="C206" s="202" t="s">
        <v>7505</v>
      </c>
      <c r="D206" s="205">
        <v>7.5</v>
      </c>
      <c r="E206" s="205" t="s">
        <v>1341</v>
      </c>
      <c r="F206"/>
    </row>
    <row r="207" spans="1:6" x14ac:dyDescent="0.3">
      <c r="A207" s="6" t="str">
        <f t="shared" ref="A207:A270" si="4">IF(B207="","",IF(B207&lt;999,"ASL"&amp;B207,B207))</f>
        <v>OS17</v>
      </c>
      <c r="B207" s="202" t="s">
        <v>7506</v>
      </c>
      <c r="C207" s="202" t="s">
        <v>7507</v>
      </c>
      <c r="D207" s="205">
        <v>7.5</v>
      </c>
      <c r="E207" s="205" t="s">
        <v>1341</v>
      </c>
      <c r="F207"/>
    </row>
    <row r="208" spans="1:6" x14ac:dyDescent="0.3">
      <c r="A208" s="6" t="str">
        <f t="shared" si="4"/>
        <v>SC4</v>
      </c>
      <c r="B208" s="202" t="s">
        <v>7508</v>
      </c>
      <c r="C208" s="202" t="s">
        <v>7509</v>
      </c>
      <c r="D208" s="205">
        <v>7.5</v>
      </c>
      <c r="E208" s="205" t="s">
        <v>1341</v>
      </c>
      <c r="F208"/>
    </row>
    <row r="209" spans="1:6" x14ac:dyDescent="0.3">
      <c r="A209" s="6" t="str">
        <f t="shared" si="4"/>
        <v>J19</v>
      </c>
      <c r="B209" s="202" t="s">
        <v>7510</v>
      </c>
      <c r="C209" s="202" t="s">
        <v>7511</v>
      </c>
      <c r="D209" s="205">
        <v>7.49</v>
      </c>
      <c r="E209" s="205">
        <v>172</v>
      </c>
      <c r="F209"/>
    </row>
    <row r="210" spans="1:6" x14ac:dyDescent="0.3">
      <c r="A210" s="6" t="str">
        <f t="shared" si="4"/>
        <v>WCW7</v>
      </c>
      <c r="B210" s="202" t="s">
        <v>7512</v>
      </c>
      <c r="C210" s="202" t="s">
        <v>7513</v>
      </c>
      <c r="D210" s="205">
        <v>7.48</v>
      </c>
      <c r="E210" s="205">
        <v>221</v>
      </c>
      <c r="F210"/>
    </row>
    <row r="211" spans="1:6" x14ac:dyDescent="0.3">
      <c r="A211" s="6" t="str">
        <f t="shared" si="4"/>
        <v>AP62</v>
      </c>
      <c r="B211" s="202" t="s">
        <v>7514</v>
      </c>
      <c r="C211" s="202" t="s">
        <v>7515</v>
      </c>
      <c r="D211" s="205">
        <v>7.48</v>
      </c>
      <c r="E211" s="205">
        <v>153</v>
      </c>
      <c r="F211"/>
    </row>
    <row r="212" spans="1:6" x14ac:dyDescent="0.3">
      <c r="A212" s="6" t="str">
        <f t="shared" si="4"/>
        <v>MP12</v>
      </c>
      <c r="B212" s="202" t="s">
        <v>7516</v>
      </c>
      <c r="C212" s="202" t="s">
        <v>7517</v>
      </c>
      <c r="D212" s="205">
        <v>7.48</v>
      </c>
      <c r="E212" s="205">
        <v>25</v>
      </c>
      <c r="F212"/>
    </row>
    <row r="213" spans="1:6" x14ac:dyDescent="0.3">
      <c r="A213" s="6" t="str">
        <f t="shared" si="4"/>
        <v>ASL37</v>
      </c>
      <c r="B213" s="202">
        <v>37</v>
      </c>
      <c r="C213" s="202" t="s">
        <v>7518</v>
      </c>
      <c r="D213" s="205">
        <v>7.47</v>
      </c>
      <c r="E213" s="205">
        <v>100</v>
      </c>
      <c r="F213"/>
    </row>
    <row r="214" spans="1:6" x14ac:dyDescent="0.3">
      <c r="A214" s="6" t="str">
        <f t="shared" si="4"/>
        <v>BFP133</v>
      </c>
      <c r="B214" s="202" t="s">
        <v>7519</v>
      </c>
      <c r="C214" s="202" t="s">
        <v>7520</v>
      </c>
      <c r="D214" s="205">
        <v>7.47</v>
      </c>
      <c r="E214" s="205">
        <v>15</v>
      </c>
      <c r="F214"/>
    </row>
    <row r="215" spans="1:6" x14ac:dyDescent="0.3">
      <c r="A215" s="6" t="str">
        <f t="shared" si="4"/>
        <v>ASL153</v>
      </c>
      <c r="B215" s="202">
        <v>153</v>
      </c>
      <c r="C215" s="202" t="s">
        <v>7521</v>
      </c>
      <c r="D215" s="205">
        <v>7.46</v>
      </c>
      <c r="E215" s="205">
        <v>39</v>
      </c>
      <c r="F215"/>
    </row>
    <row r="216" spans="1:6" x14ac:dyDescent="0.3">
      <c r="A216" s="6" t="str">
        <f t="shared" si="4"/>
        <v>RB5</v>
      </c>
      <c r="B216" s="202" t="s">
        <v>7522</v>
      </c>
      <c r="C216" s="202" t="s">
        <v>7523</v>
      </c>
      <c r="D216" s="205">
        <v>7.46</v>
      </c>
      <c r="E216" s="205">
        <v>39</v>
      </c>
      <c r="F216"/>
    </row>
    <row r="217" spans="1:6" x14ac:dyDescent="0.3">
      <c r="A217" s="6" t="str">
        <f t="shared" si="4"/>
        <v>J1</v>
      </c>
      <c r="B217" s="202" t="s">
        <v>7524</v>
      </c>
      <c r="C217" s="202" t="s">
        <v>7525</v>
      </c>
      <c r="D217" s="205">
        <v>7.46</v>
      </c>
      <c r="E217" s="205">
        <v>367</v>
      </c>
      <c r="F217"/>
    </row>
    <row r="218" spans="1:6" x14ac:dyDescent="0.3">
      <c r="A218" s="6" t="str">
        <f t="shared" si="4"/>
        <v>{RF} RB4</v>
      </c>
      <c r="B218" s="202" t="s">
        <v>7526</v>
      </c>
      <c r="C218" s="202" t="s">
        <v>7527</v>
      </c>
      <c r="D218" s="205">
        <v>7.45</v>
      </c>
      <c r="E218" s="205">
        <v>11</v>
      </c>
      <c r="F218"/>
    </row>
    <row r="219" spans="1:6" x14ac:dyDescent="0.3">
      <c r="A219" s="6" t="str">
        <f t="shared" si="4"/>
        <v>A60</v>
      </c>
      <c r="B219" s="202" t="s">
        <v>7528</v>
      </c>
      <c r="C219" s="202" t="s">
        <v>7529</v>
      </c>
      <c r="D219" s="205">
        <v>7.45</v>
      </c>
      <c r="E219" s="205">
        <v>228</v>
      </c>
      <c r="F219"/>
    </row>
    <row r="220" spans="1:6" x14ac:dyDescent="0.3">
      <c r="A220" s="6" t="str">
        <f t="shared" si="4"/>
        <v>HOW08</v>
      </c>
      <c r="B220" s="202" t="s">
        <v>7530</v>
      </c>
      <c r="C220" s="202" t="s">
        <v>7511</v>
      </c>
      <c r="D220" s="205">
        <v>7.44</v>
      </c>
      <c r="E220" s="205">
        <v>27</v>
      </c>
      <c r="F220"/>
    </row>
    <row r="221" spans="1:6" x14ac:dyDescent="0.3">
      <c r="A221" s="6" t="str">
        <f t="shared" si="4"/>
        <v>HOW10</v>
      </c>
      <c r="B221" s="202" t="s">
        <v>7531</v>
      </c>
      <c r="C221" s="202" t="s">
        <v>7532</v>
      </c>
      <c r="D221" s="205">
        <v>7.44</v>
      </c>
      <c r="E221" s="205" t="s">
        <v>1341</v>
      </c>
      <c r="F221"/>
    </row>
    <row r="222" spans="1:6" x14ac:dyDescent="0.3">
      <c r="A222" s="6" t="str">
        <f t="shared" si="4"/>
        <v>J-KURSK-CG</v>
      </c>
      <c r="B222" s="202" t="s">
        <v>7533</v>
      </c>
      <c r="C222" s="202" t="s">
        <v>7534</v>
      </c>
      <c r="D222" s="205">
        <v>7.44</v>
      </c>
      <c r="E222" s="205">
        <v>25</v>
      </c>
      <c r="F222"/>
    </row>
    <row r="223" spans="1:6" x14ac:dyDescent="0.3">
      <c r="A223" s="6" t="str">
        <f t="shared" si="4"/>
        <v>OB14</v>
      </c>
      <c r="B223" s="202" t="s">
        <v>7535</v>
      </c>
      <c r="C223" s="202" t="s">
        <v>7536</v>
      </c>
      <c r="D223" s="205">
        <v>7.44</v>
      </c>
      <c r="E223" s="205">
        <v>16</v>
      </c>
      <c r="F223"/>
    </row>
    <row r="224" spans="1:6" x14ac:dyDescent="0.3">
      <c r="A224" s="6" t="str">
        <f t="shared" si="4"/>
        <v>FrF25</v>
      </c>
      <c r="B224" s="202" t="s">
        <v>7537</v>
      </c>
      <c r="C224" s="202" t="s">
        <v>7538</v>
      </c>
      <c r="D224" s="205">
        <v>7.44</v>
      </c>
      <c r="E224" s="205">
        <v>16</v>
      </c>
      <c r="F224"/>
    </row>
    <row r="225" spans="1:6" x14ac:dyDescent="0.3">
      <c r="A225" s="6" t="str">
        <f t="shared" si="4"/>
        <v>T7</v>
      </c>
      <c r="B225" s="202" t="s">
        <v>7539</v>
      </c>
      <c r="C225" s="202" t="s">
        <v>7379</v>
      </c>
      <c r="D225" s="205">
        <v>7.44</v>
      </c>
      <c r="E225" s="205">
        <v>103</v>
      </c>
      <c r="F225"/>
    </row>
    <row r="226" spans="1:6" x14ac:dyDescent="0.3">
      <c r="A226" s="6" t="str">
        <f t="shared" si="4"/>
        <v>AP82</v>
      </c>
      <c r="B226" s="202" t="s">
        <v>7540</v>
      </c>
      <c r="C226" s="202" t="s">
        <v>7541</v>
      </c>
      <c r="D226" s="205">
        <v>7.43</v>
      </c>
      <c r="E226" s="205">
        <v>99</v>
      </c>
      <c r="F226"/>
    </row>
    <row r="227" spans="1:6" x14ac:dyDescent="0.3">
      <c r="A227" s="6" t="str">
        <f t="shared" si="4"/>
        <v>FO1</v>
      </c>
      <c r="B227" s="202" t="s">
        <v>7542</v>
      </c>
      <c r="C227" s="202" t="s">
        <v>7543</v>
      </c>
      <c r="D227" s="205">
        <v>7.43</v>
      </c>
      <c r="E227" s="205" t="s">
        <v>1341</v>
      </c>
      <c r="F227"/>
    </row>
    <row r="228" spans="1:6" x14ac:dyDescent="0.3">
      <c r="A228" s="6" t="str">
        <f t="shared" si="4"/>
        <v>MP8</v>
      </c>
      <c r="B228" s="202" t="s">
        <v>7544</v>
      </c>
      <c r="C228" s="202" t="s">
        <v>7545</v>
      </c>
      <c r="D228" s="205">
        <v>7.43</v>
      </c>
      <c r="E228" s="205" t="s">
        <v>1341</v>
      </c>
      <c r="F228"/>
    </row>
    <row r="229" spans="1:6" x14ac:dyDescent="0.3">
      <c r="A229" s="6" t="str">
        <f t="shared" si="4"/>
        <v>DB070</v>
      </c>
      <c r="B229" s="202" t="s">
        <v>7546</v>
      </c>
      <c r="C229" s="202" t="s">
        <v>7547</v>
      </c>
      <c r="D229" s="205">
        <v>7.43</v>
      </c>
      <c r="E229" s="205" t="s">
        <v>1341</v>
      </c>
      <c r="F229"/>
    </row>
    <row r="230" spans="1:6" x14ac:dyDescent="0.3">
      <c r="A230" s="6" t="str">
        <f t="shared" si="4"/>
        <v>BB9</v>
      </c>
      <c r="B230" s="202" t="s">
        <v>7548</v>
      </c>
      <c r="C230" s="202" t="s">
        <v>7549</v>
      </c>
      <c r="D230" s="205">
        <v>7.43</v>
      </c>
      <c r="E230" s="205" t="s">
        <v>1341</v>
      </c>
      <c r="F230"/>
    </row>
    <row r="231" spans="1:6" x14ac:dyDescent="0.3">
      <c r="A231" s="6" t="str">
        <f t="shared" si="4"/>
        <v>RBF43</v>
      </c>
      <c r="B231" s="202" t="s">
        <v>7550</v>
      </c>
      <c r="C231" s="202" t="s">
        <v>7551</v>
      </c>
      <c r="D231" s="205">
        <v>7.42</v>
      </c>
      <c r="E231" s="205">
        <v>19</v>
      </c>
      <c r="F231"/>
    </row>
    <row r="232" spans="1:6" x14ac:dyDescent="0.3">
      <c r="A232" s="6" t="str">
        <f t="shared" si="4"/>
        <v>AP81</v>
      </c>
      <c r="B232" s="202" t="s">
        <v>7552</v>
      </c>
      <c r="C232" s="202" t="s">
        <v>7553</v>
      </c>
      <c r="D232" s="205">
        <v>7.42</v>
      </c>
      <c r="E232" s="205">
        <v>74</v>
      </c>
      <c r="F232"/>
    </row>
    <row r="233" spans="1:6" x14ac:dyDescent="0.3">
      <c r="A233" s="6" t="str">
        <f t="shared" si="4"/>
        <v>DB012</v>
      </c>
      <c r="B233" s="202" t="s">
        <v>7554</v>
      </c>
      <c r="C233" s="202" t="s">
        <v>7555</v>
      </c>
      <c r="D233" s="205">
        <v>7.42</v>
      </c>
      <c r="E233" s="205">
        <v>24</v>
      </c>
      <c r="F233"/>
    </row>
    <row r="234" spans="1:6" x14ac:dyDescent="0.3">
      <c r="A234" s="6" t="str">
        <f t="shared" si="4"/>
        <v>A74</v>
      </c>
      <c r="B234" s="202" t="s">
        <v>7556</v>
      </c>
      <c r="C234" s="202" t="s">
        <v>7557</v>
      </c>
      <c r="D234" s="205">
        <v>7.41</v>
      </c>
      <c r="E234" s="205">
        <v>82</v>
      </c>
      <c r="F234"/>
    </row>
    <row r="235" spans="1:6" x14ac:dyDescent="0.3">
      <c r="A235" s="6" t="str">
        <f t="shared" si="4"/>
        <v>MM26</v>
      </c>
      <c r="B235" s="202" t="s">
        <v>7558</v>
      </c>
      <c r="C235" s="202" t="s">
        <v>7559</v>
      </c>
      <c r="D235" s="205">
        <v>7.41</v>
      </c>
      <c r="E235" s="205">
        <v>17</v>
      </c>
      <c r="F235"/>
    </row>
    <row r="236" spans="1:6" x14ac:dyDescent="0.3">
      <c r="A236" s="6" t="str">
        <f t="shared" si="4"/>
        <v>MP11</v>
      </c>
      <c r="B236" s="202" t="s">
        <v>7560</v>
      </c>
      <c r="C236" s="202" t="s">
        <v>7561</v>
      </c>
      <c r="D236" s="205">
        <v>7.41</v>
      </c>
      <c r="E236" s="205">
        <v>101</v>
      </c>
      <c r="F236"/>
    </row>
    <row r="237" spans="1:6" x14ac:dyDescent="0.3">
      <c r="A237" s="6" t="str">
        <f t="shared" si="4"/>
        <v>CH40</v>
      </c>
      <c r="B237" s="202" t="s">
        <v>7562</v>
      </c>
      <c r="C237" s="202" t="s">
        <v>7563</v>
      </c>
      <c r="D237" s="205">
        <v>7.4</v>
      </c>
      <c r="E237" s="205">
        <v>25</v>
      </c>
      <c r="F237"/>
    </row>
    <row r="238" spans="1:6" x14ac:dyDescent="0.3">
      <c r="A238" s="6" t="str">
        <f t="shared" si="4"/>
        <v>OTO4</v>
      </c>
      <c r="B238" s="202" t="s">
        <v>7564</v>
      </c>
      <c r="C238" s="202" t="s">
        <v>7565</v>
      </c>
      <c r="D238" s="205">
        <v>7.4</v>
      </c>
      <c r="E238" s="205">
        <v>15</v>
      </c>
      <c r="F238"/>
    </row>
    <row r="239" spans="1:6" x14ac:dyDescent="0.3">
      <c r="A239" s="6" t="str">
        <f t="shared" si="4"/>
        <v>RBF18</v>
      </c>
      <c r="B239" s="202" t="s">
        <v>7566</v>
      </c>
      <c r="C239" s="202" t="s">
        <v>7567</v>
      </c>
      <c r="D239" s="205">
        <v>7.4</v>
      </c>
      <c r="E239" s="205">
        <v>10</v>
      </c>
      <c r="F239"/>
    </row>
    <row r="240" spans="1:6" x14ac:dyDescent="0.3">
      <c r="A240" s="6" t="str">
        <f t="shared" si="4"/>
        <v>STONNE7</v>
      </c>
      <c r="B240" s="202" t="s">
        <v>7568</v>
      </c>
      <c r="C240" s="202" t="s">
        <v>7569</v>
      </c>
      <c r="D240" s="205">
        <v>7.4</v>
      </c>
      <c r="E240" s="205" t="s">
        <v>1341</v>
      </c>
      <c r="F240"/>
    </row>
    <row r="241" spans="1:6" x14ac:dyDescent="0.3">
      <c r="A241" s="6" t="str">
        <f t="shared" si="4"/>
        <v>ESG1</v>
      </c>
      <c r="B241" s="202" t="s">
        <v>7570</v>
      </c>
      <c r="C241" s="202" t="s">
        <v>7571</v>
      </c>
      <c r="D241" s="205">
        <v>7.38</v>
      </c>
      <c r="E241" s="205">
        <v>13</v>
      </c>
      <c r="F241"/>
    </row>
    <row r="242" spans="1:6" x14ac:dyDescent="0.3">
      <c r="A242" s="6" t="str">
        <f t="shared" si="4"/>
        <v>SoN8</v>
      </c>
      <c r="B242" s="202" t="s">
        <v>7572</v>
      </c>
      <c r="C242" s="202" t="s">
        <v>7573</v>
      </c>
      <c r="D242" s="205">
        <v>7.38</v>
      </c>
      <c r="E242" s="205">
        <v>13</v>
      </c>
      <c r="F242"/>
    </row>
    <row r="243" spans="1:6" x14ac:dyDescent="0.3">
      <c r="A243" s="6" t="str">
        <f t="shared" si="4"/>
        <v>BRV:CG-I</v>
      </c>
      <c r="B243" s="202" t="s">
        <v>7574</v>
      </c>
      <c r="C243" s="202" t="s">
        <v>7575</v>
      </c>
      <c r="D243" s="205">
        <v>7.38</v>
      </c>
      <c r="E243" s="205">
        <v>21</v>
      </c>
      <c r="F243"/>
    </row>
    <row r="244" spans="1:6" x14ac:dyDescent="0.3">
      <c r="A244" s="6" t="str">
        <f t="shared" si="4"/>
        <v>BB12</v>
      </c>
      <c r="B244" s="202" t="s">
        <v>7576</v>
      </c>
      <c r="C244" s="202" t="s">
        <v>7577</v>
      </c>
      <c r="D244" s="205">
        <v>7.38</v>
      </c>
      <c r="E244" s="205">
        <v>50</v>
      </c>
      <c r="F244"/>
    </row>
    <row r="245" spans="1:6" x14ac:dyDescent="0.3">
      <c r="A245" s="6" t="str">
        <f t="shared" si="4"/>
        <v>VotG1</v>
      </c>
      <c r="B245" s="202" t="s">
        <v>7578</v>
      </c>
      <c r="C245" s="202" t="s">
        <v>7579</v>
      </c>
      <c r="D245" s="205">
        <v>7.38</v>
      </c>
      <c r="E245" s="205">
        <v>45</v>
      </c>
      <c r="F245"/>
    </row>
    <row r="246" spans="1:6" x14ac:dyDescent="0.3">
      <c r="A246" s="6" t="str">
        <f t="shared" si="4"/>
        <v>DB056</v>
      </c>
      <c r="B246" s="202" t="s">
        <v>7580</v>
      </c>
      <c r="C246" s="202" t="s">
        <v>7581</v>
      </c>
      <c r="D246" s="205">
        <v>7.38</v>
      </c>
      <c r="E246" s="205">
        <v>16</v>
      </c>
      <c r="F246"/>
    </row>
    <row r="247" spans="1:6" x14ac:dyDescent="0.3">
      <c r="A247" s="6" t="str">
        <f t="shared" si="4"/>
        <v>DB039</v>
      </c>
      <c r="B247" s="202" t="s">
        <v>7582</v>
      </c>
      <c r="C247" s="202" t="s">
        <v>7583</v>
      </c>
      <c r="D247" s="205">
        <v>7.38</v>
      </c>
      <c r="E247" s="205" t="s">
        <v>1341</v>
      </c>
      <c r="F247"/>
    </row>
    <row r="248" spans="1:6" x14ac:dyDescent="0.3">
      <c r="A248" s="6" t="str">
        <f t="shared" si="4"/>
        <v>CHDB2</v>
      </c>
      <c r="B248" s="202" t="s">
        <v>7584</v>
      </c>
      <c r="C248" s="202" t="s">
        <v>7585</v>
      </c>
      <c r="D248" s="205">
        <v>7.38</v>
      </c>
      <c r="E248" s="205" t="s">
        <v>1341</v>
      </c>
      <c r="F248"/>
    </row>
    <row r="249" spans="1:6" x14ac:dyDescent="0.3">
      <c r="A249" s="6" t="str">
        <f t="shared" si="4"/>
        <v>HOW04</v>
      </c>
      <c r="B249" s="202" t="s">
        <v>7586</v>
      </c>
      <c r="C249" s="202" t="s">
        <v>7587</v>
      </c>
      <c r="D249" s="205">
        <v>7.37</v>
      </c>
      <c r="E249" s="205">
        <v>19</v>
      </c>
      <c r="F249"/>
    </row>
    <row r="250" spans="1:6" x14ac:dyDescent="0.3">
      <c r="A250" s="6" t="str">
        <f t="shared" si="4"/>
        <v>G6</v>
      </c>
      <c r="B250" s="202" t="s">
        <v>7588</v>
      </c>
      <c r="C250" s="202" t="s">
        <v>7589</v>
      </c>
      <c r="D250" s="205">
        <v>7.37</v>
      </c>
      <c r="E250" s="205">
        <v>223</v>
      </c>
      <c r="F250"/>
    </row>
    <row r="251" spans="1:6" x14ac:dyDescent="0.3">
      <c r="A251" s="6">
        <f t="shared" si="4"/>
        <v>1954</v>
      </c>
      <c r="B251" s="202">
        <v>1954</v>
      </c>
      <c r="C251" s="202" t="s">
        <v>7590</v>
      </c>
      <c r="D251" s="205">
        <v>7.37</v>
      </c>
      <c r="E251" s="205">
        <v>30</v>
      </c>
      <c r="F251"/>
    </row>
    <row r="252" spans="1:6" x14ac:dyDescent="0.3">
      <c r="A252" s="6" t="str">
        <f t="shared" si="4"/>
        <v>FB15</v>
      </c>
      <c r="B252" s="202" t="s">
        <v>7591</v>
      </c>
      <c r="C252" s="202" t="s">
        <v>7592</v>
      </c>
      <c r="D252" s="205">
        <v>7.36</v>
      </c>
      <c r="E252" s="205">
        <v>22</v>
      </c>
      <c r="F252"/>
    </row>
    <row r="253" spans="1:6" x14ac:dyDescent="0.3">
      <c r="A253" s="6" t="str">
        <f t="shared" si="4"/>
        <v>SP113</v>
      </c>
      <c r="B253" s="202" t="s">
        <v>7593</v>
      </c>
      <c r="C253" s="202" t="s">
        <v>7594</v>
      </c>
      <c r="D253" s="205">
        <v>7.36</v>
      </c>
      <c r="E253" s="205">
        <v>11</v>
      </c>
      <c r="F253"/>
    </row>
    <row r="254" spans="1:6" x14ac:dyDescent="0.3">
      <c r="A254" s="6" t="str">
        <f t="shared" si="4"/>
        <v>ASL159</v>
      </c>
      <c r="B254" s="202">
        <v>159</v>
      </c>
      <c r="C254" s="202" t="s">
        <v>7595</v>
      </c>
      <c r="D254" s="205">
        <v>7.36</v>
      </c>
      <c r="E254" s="205">
        <v>14</v>
      </c>
      <c r="F254"/>
    </row>
    <row r="255" spans="1:6" x14ac:dyDescent="0.3">
      <c r="A255" s="6" t="str">
        <f t="shared" si="4"/>
        <v>RB2</v>
      </c>
      <c r="B255" s="202" t="s">
        <v>7596</v>
      </c>
      <c r="C255" s="202" t="s">
        <v>7597</v>
      </c>
      <c r="D255" s="205">
        <v>7.35</v>
      </c>
      <c r="E255" s="205">
        <v>85</v>
      </c>
      <c r="F255"/>
    </row>
    <row r="256" spans="1:6" x14ac:dyDescent="0.3">
      <c r="A256" s="6" t="str">
        <f t="shared" si="4"/>
        <v>DTF3</v>
      </c>
      <c r="B256" s="202" t="s">
        <v>7598</v>
      </c>
      <c r="C256" s="202" t="s">
        <v>7599</v>
      </c>
      <c r="D256" s="205">
        <v>7.35</v>
      </c>
      <c r="E256" s="205">
        <v>34</v>
      </c>
      <c r="F256"/>
    </row>
    <row r="257" spans="1:6" x14ac:dyDescent="0.3">
      <c r="A257" s="6" t="str">
        <f t="shared" si="4"/>
        <v>FrF2</v>
      </c>
      <c r="B257" s="202" t="s">
        <v>7600</v>
      </c>
      <c r="C257" s="202" t="s">
        <v>7601</v>
      </c>
      <c r="D257" s="205">
        <v>7.35</v>
      </c>
      <c r="E257" s="205">
        <v>74</v>
      </c>
      <c r="F257"/>
    </row>
    <row r="258" spans="1:6" x14ac:dyDescent="0.3">
      <c r="A258" s="6" t="str">
        <f t="shared" si="4"/>
        <v>OTO2</v>
      </c>
      <c r="B258" s="202" t="s">
        <v>7602</v>
      </c>
      <c r="C258" s="202" t="s">
        <v>7603</v>
      </c>
      <c r="D258" s="205">
        <v>7.35</v>
      </c>
      <c r="E258" s="205">
        <v>23</v>
      </c>
      <c r="F258"/>
    </row>
    <row r="259" spans="1:6" x14ac:dyDescent="0.3">
      <c r="A259" s="6" t="str">
        <f t="shared" si="4"/>
        <v>ASL133</v>
      </c>
      <c r="B259" s="202">
        <v>133</v>
      </c>
      <c r="C259" s="202" t="s">
        <v>7604</v>
      </c>
      <c r="D259" s="205">
        <v>7.35</v>
      </c>
      <c r="E259" s="205">
        <v>23</v>
      </c>
      <c r="F259"/>
    </row>
    <row r="260" spans="1:6" x14ac:dyDescent="0.3">
      <c r="A260" s="6" t="str">
        <f t="shared" si="4"/>
        <v>BFP129</v>
      </c>
      <c r="B260" s="202" t="s">
        <v>7605</v>
      </c>
      <c r="C260" s="202" t="s">
        <v>7606</v>
      </c>
      <c r="D260" s="205">
        <v>7.34</v>
      </c>
      <c r="E260" s="205">
        <v>29</v>
      </c>
      <c r="F260"/>
    </row>
    <row r="261" spans="1:6" x14ac:dyDescent="0.3">
      <c r="A261" s="6" t="str">
        <f t="shared" si="4"/>
        <v>ER CG</v>
      </c>
      <c r="B261" s="202" t="s">
        <v>7607</v>
      </c>
      <c r="C261" s="202" t="s">
        <v>7608</v>
      </c>
      <c r="D261" s="205">
        <v>7.34</v>
      </c>
      <c r="E261" s="205">
        <v>41</v>
      </c>
      <c r="F261"/>
    </row>
    <row r="262" spans="1:6" x14ac:dyDescent="0.3">
      <c r="A262" s="6" t="str">
        <f t="shared" si="4"/>
        <v>ITR-3</v>
      </c>
      <c r="B262" s="202" t="s">
        <v>7609</v>
      </c>
      <c r="C262" s="202" t="s">
        <v>7610</v>
      </c>
      <c r="D262" s="205">
        <v>7.33</v>
      </c>
      <c r="E262" s="205">
        <v>24</v>
      </c>
      <c r="F262"/>
    </row>
    <row r="263" spans="1:6" x14ac:dyDescent="0.3">
      <c r="A263" s="6" t="str">
        <f t="shared" si="4"/>
        <v>RG1</v>
      </c>
      <c r="B263" s="202" t="s">
        <v>7611</v>
      </c>
      <c r="C263" s="202" t="s">
        <v>7612</v>
      </c>
      <c r="D263" s="205">
        <v>7.33</v>
      </c>
      <c r="E263" s="205">
        <v>21</v>
      </c>
      <c r="F263"/>
    </row>
    <row r="264" spans="1:6" x14ac:dyDescent="0.3">
      <c r="A264" s="6" t="str">
        <f t="shared" si="4"/>
        <v>OAF2</v>
      </c>
      <c r="B264" s="202" t="s">
        <v>7613</v>
      </c>
      <c r="C264" s="202" t="s">
        <v>7614</v>
      </c>
      <c r="D264" s="205">
        <v>7.33</v>
      </c>
      <c r="E264" s="205">
        <v>15</v>
      </c>
      <c r="F264"/>
    </row>
    <row r="265" spans="1:6" x14ac:dyDescent="0.3">
      <c r="A265" s="6" t="str">
        <f t="shared" si="4"/>
        <v>HOW06</v>
      </c>
      <c r="B265" s="202" t="s">
        <v>7615</v>
      </c>
      <c r="C265" s="202" t="s">
        <v>7616</v>
      </c>
      <c r="D265" s="205">
        <v>7.33</v>
      </c>
      <c r="E265" s="205">
        <v>12</v>
      </c>
      <c r="F265"/>
    </row>
    <row r="266" spans="1:6" x14ac:dyDescent="0.3">
      <c r="A266" s="6" t="str">
        <f t="shared" si="4"/>
        <v>MP16</v>
      </c>
      <c r="B266" s="202" t="s">
        <v>7617</v>
      </c>
      <c r="C266" s="202" t="s">
        <v>7618</v>
      </c>
      <c r="D266" s="205">
        <v>7.33</v>
      </c>
      <c r="E266" s="205" t="s">
        <v>1341</v>
      </c>
      <c r="F266"/>
    </row>
    <row r="267" spans="1:6" x14ac:dyDescent="0.3">
      <c r="A267" s="6" t="str">
        <f t="shared" si="4"/>
        <v>StB CGI-1</v>
      </c>
      <c r="B267" s="202" t="s">
        <v>7619</v>
      </c>
      <c r="C267" s="202" t="s">
        <v>7620</v>
      </c>
      <c r="D267" s="205">
        <v>7.33</v>
      </c>
      <c r="E267" s="205" t="s">
        <v>1341</v>
      </c>
      <c r="F267"/>
    </row>
    <row r="268" spans="1:6" x14ac:dyDescent="0.3">
      <c r="A268" s="6" t="str">
        <f t="shared" si="4"/>
        <v>DB057</v>
      </c>
      <c r="B268" s="202" t="s">
        <v>7621</v>
      </c>
      <c r="C268" s="202" t="s">
        <v>7622</v>
      </c>
      <c r="D268" s="205">
        <v>7.33</v>
      </c>
      <c r="E268" s="205" t="s">
        <v>1341</v>
      </c>
      <c r="F268"/>
    </row>
    <row r="269" spans="1:6" x14ac:dyDescent="0.3">
      <c r="A269" s="6" t="str">
        <f t="shared" si="4"/>
        <v>FT238</v>
      </c>
      <c r="B269" s="202" t="s">
        <v>7623</v>
      </c>
      <c r="C269" s="202" t="s">
        <v>7624</v>
      </c>
      <c r="D269" s="205">
        <v>7.33</v>
      </c>
      <c r="E269" s="205" t="s">
        <v>1341</v>
      </c>
      <c r="F269"/>
    </row>
    <row r="270" spans="1:6" ht="28.8" x14ac:dyDescent="0.3">
      <c r="A270" s="6" t="str">
        <f t="shared" si="4"/>
        <v>OTO{2nd ed}31</v>
      </c>
      <c r="B270" s="202" t="s">
        <v>7625</v>
      </c>
      <c r="C270" s="202" t="s">
        <v>7626</v>
      </c>
      <c r="D270" s="205">
        <v>7.33</v>
      </c>
      <c r="E270" s="205" t="s">
        <v>1341</v>
      </c>
      <c r="F270"/>
    </row>
    <row r="271" spans="1:6" x14ac:dyDescent="0.3">
      <c r="A271" s="6" t="str">
        <f t="shared" ref="A271:A334" si="5">IF(B271="","",IF(B271&lt;999,"ASL"&amp;B271,B271))</f>
        <v>DBP18</v>
      </c>
      <c r="B271" s="202" t="s">
        <v>7627</v>
      </c>
      <c r="C271" s="202" t="s">
        <v>7628</v>
      </c>
      <c r="D271" s="205">
        <v>7.33</v>
      </c>
      <c r="E271" s="205" t="s">
        <v>1341</v>
      </c>
      <c r="F271"/>
    </row>
    <row r="272" spans="1:6" x14ac:dyDescent="0.3">
      <c r="A272" s="6" t="str">
        <f t="shared" si="5"/>
        <v>{AoO2} 122</v>
      </c>
      <c r="B272" s="202" t="s">
        <v>7629</v>
      </c>
      <c r="C272" s="202" t="s">
        <v>7630</v>
      </c>
      <c r="D272" s="205">
        <v>7.33</v>
      </c>
      <c r="E272" s="205" t="s">
        <v>1341</v>
      </c>
      <c r="F272"/>
    </row>
    <row r="273" spans="1:6" x14ac:dyDescent="0.3">
      <c r="A273" s="6" t="str">
        <f t="shared" si="5"/>
        <v>FT60</v>
      </c>
      <c r="B273" s="202" t="s">
        <v>7631</v>
      </c>
      <c r="C273" s="202" t="s">
        <v>7632</v>
      </c>
      <c r="D273" s="205">
        <v>7.33</v>
      </c>
      <c r="E273" s="205" t="s">
        <v>1341</v>
      </c>
      <c r="F273"/>
    </row>
    <row r="274" spans="1:6" x14ac:dyDescent="0.3">
      <c r="A274" s="6" t="str">
        <f t="shared" si="5"/>
        <v>MLR03</v>
      </c>
      <c r="B274" s="202" t="s">
        <v>7633</v>
      </c>
      <c r="C274" s="202" t="s">
        <v>7634</v>
      </c>
      <c r="D274" s="205">
        <v>7.33</v>
      </c>
      <c r="E274" s="205" t="s">
        <v>1341</v>
      </c>
      <c r="F274"/>
    </row>
    <row r="275" spans="1:6" x14ac:dyDescent="0.3">
      <c r="A275" s="6" t="str">
        <f t="shared" si="5"/>
        <v>NEWS56</v>
      </c>
      <c r="B275" s="202" t="s">
        <v>7635</v>
      </c>
      <c r="C275" s="202" t="s">
        <v>7636</v>
      </c>
      <c r="D275" s="205">
        <v>7.33</v>
      </c>
      <c r="E275" s="205" t="s">
        <v>1341</v>
      </c>
      <c r="F275"/>
    </row>
    <row r="276" spans="1:6" x14ac:dyDescent="0.3">
      <c r="A276" s="6" t="str">
        <f t="shared" si="5"/>
        <v>FrF91</v>
      </c>
      <c r="B276" s="202" t="s">
        <v>7637</v>
      </c>
      <c r="C276" s="202" t="s">
        <v>7638</v>
      </c>
      <c r="D276" s="205">
        <v>7.33</v>
      </c>
      <c r="E276" s="205" t="s">
        <v>1341</v>
      </c>
      <c r="F276"/>
    </row>
    <row r="277" spans="1:6" x14ac:dyDescent="0.3">
      <c r="A277" s="6" t="str">
        <f t="shared" si="5"/>
        <v>LSSAH 17</v>
      </c>
      <c r="B277" s="202" t="s">
        <v>7639</v>
      </c>
      <c r="C277" s="202" t="s">
        <v>7640</v>
      </c>
      <c r="D277" s="205">
        <v>7.33</v>
      </c>
      <c r="E277" s="205" t="s">
        <v>1341</v>
      </c>
      <c r="F277"/>
    </row>
    <row r="278" spans="1:6" x14ac:dyDescent="0.3">
      <c r="A278" s="6" t="str">
        <f t="shared" si="5"/>
        <v>KH4</v>
      </c>
      <c r="B278" s="202" t="s">
        <v>7641</v>
      </c>
      <c r="C278" s="202" t="s">
        <v>7642</v>
      </c>
      <c r="D278" s="205">
        <v>7.33</v>
      </c>
      <c r="E278" s="205" t="s">
        <v>1341</v>
      </c>
      <c r="F278"/>
    </row>
    <row r="279" spans="1:6" ht="28.8" x14ac:dyDescent="0.3">
      <c r="A279" s="6" t="str">
        <f t="shared" si="5"/>
        <v>{2020 edition} 235</v>
      </c>
      <c r="B279" s="202" t="s">
        <v>7643</v>
      </c>
      <c r="C279" s="202" t="s">
        <v>7644</v>
      </c>
      <c r="D279" s="205">
        <v>7.33</v>
      </c>
      <c r="E279" s="205" t="s">
        <v>1341</v>
      </c>
      <c r="F279"/>
    </row>
    <row r="280" spans="1:6" x14ac:dyDescent="0.3">
      <c r="A280" s="6" t="str">
        <f t="shared" si="5"/>
        <v>KBR2</v>
      </c>
      <c r="B280" s="202" t="s">
        <v>7645</v>
      </c>
      <c r="C280" s="202" t="s">
        <v>7646</v>
      </c>
      <c r="D280" s="205">
        <v>7.33</v>
      </c>
      <c r="E280" s="205" t="s">
        <v>1341</v>
      </c>
      <c r="F280"/>
    </row>
    <row r="281" spans="1:6" x14ac:dyDescent="0.3">
      <c r="A281" s="6" t="str">
        <f t="shared" si="5"/>
        <v>FT237</v>
      </c>
      <c r="B281" s="202" t="s">
        <v>7647</v>
      </c>
      <c r="C281" s="202" t="s">
        <v>7648</v>
      </c>
      <c r="D281" s="205">
        <v>7.33</v>
      </c>
      <c r="E281" s="205" t="s">
        <v>1341</v>
      </c>
      <c r="F281"/>
    </row>
    <row r="282" spans="1:6" x14ac:dyDescent="0.3">
      <c r="A282" s="6" t="str">
        <f t="shared" si="5"/>
        <v>PONYRI#1</v>
      </c>
      <c r="B282" s="202" t="s">
        <v>7649</v>
      </c>
      <c r="C282" s="202" t="s">
        <v>7650</v>
      </c>
      <c r="D282" s="205">
        <v>7.33</v>
      </c>
      <c r="E282" s="205" t="s">
        <v>1341</v>
      </c>
      <c r="F282"/>
    </row>
    <row r="283" spans="1:6" x14ac:dyDescent="0.3">
      <c r="A283" s="6" t="str">
        <f t="shared" si="5"/>
        <v>FT44</v>
      </c>
      <c r="B283" s="202" t="s">
        <v>7651</v>
      </c>
      <c r="C283" s="202" t="s">
        <v>7652</v>
      </c>
      <c r="D283" s="205">
        <v>7.33</v>
      </c>
      <c r="E283" s="205" t="s">
        <v>1341</v>
      </c>
      <c r="F283"/>
    </row>
    <row r="284" spans="1:6" x14ac:dyDescent="0.3">
      <c r="A284" s="6" t="str">
        <f t="shared" si="5"/>
        <v>BR5</v>
      </c>
      <c r="B284" s="202" t="s">
        <v>7653</v>
      </c>
      <c r="C284" s="202" t="s">
        <v>7654</v>
      </c>
      <c r="D284" s="205">
        <v>7.33</v>
      </c>
      <c r="E284" s="205" t="s">
        <v>1341</v>
      </c>
      <c r="F284"/>
    </row>
    <row r="285" spans="1:6" x14ac:dyDescent="0.3">
      <c r="A285" s="6" t="str">
        <f t="shared" si="5"/>
        <v>FT270</v>
      </c>
      <c r="B285" s="202" t="s">
        <v>7655</v>
      </c>
      <c r="C285" s="202" t="s">
        <v>7656</v>
      </c>
      <c r="D285" s="205">
        <v>7.33</v>
      </c>
      <c r="E285" s="205" t="s">
        <v>1341</v>
      </c>
      <c r="F285"/>
    </row>
    <row r="286" spans="1:6" x14ac:dyDescent="0.3">
      <c r="A286" s="6" t="str">
        <f t="shared" si="5"/>
        <v>CtR1</v>
      </c>
      <c r="B286" s="202" t="s">
        <v>7657</v>
      </c>
      <c r="C286" s="202" t="s">
        <v>7658</v>
      </c>
      <c r="D286" s="205">
        <v>7.33</v>
      </c>
      <c r="E286" s="205" t="s">
        <v>1341</v>
      </c>
      <c r="F286"/>
    </row>
    <row r="287" spans="1:6" x14ac:dyDescent="0.3">
      <c r="A287" s="6" t="str">
        <f t="shared" si="5"/>
        <v>SP105</v>
      </c>
      <c r="B287" s="202" t="s">
        <v>7659</v>
      </c>
      <c r="C287" s="202" t="s">
        <v>7660</v>
      </c>
      <c r="D287" s="205">
        <v>7.33</v>
      </c>
      <c r="E287" s="205" t="s">
        <v>1341</v>
      </c>
      <c r="F287"/>
    </row>
    <row r="288" spans="1:6" x14ac:dyDescent="0.3">
      <c r="A288" s="6" t="str">
        <f t="shared" si="5"/>
        <v>BTB8</v>
      </c>
      <c r="B288" s="202" t="s">
        <v>7661</v>
      </c>
      <c r="C288" s="202" t="s">
        <v>7662</v>
      </c>
      <c r="D288" s="205">
        <v>7.33</v>
      </c>
      <c r="E288" s="205">
        <v>70</v>
      </c>
      <c r="F288"/>
    </row>
    <row r="289" spans="1:6" x14ac:dyDescent="0.3">
      <c r="A289" s="6" t="str">
        <f t="shared" si="5"/>
        <v>J33</v>
      </c>
      <c r="B289" s="202" t="s">
        <v>7663</v>
      </c>
      <c r="C289" s="202" t="s">
        <v>7664</v>
      </c>
      <c r="D289" s="205">
        <v>7.32</v>
      </c>
      <c r="E289" s="205">
        <v>173</v>
      </c>
      <c r="F289"/>
    </row>
    <row r="290" spans="1:6" x14ac:dyDescent="0.3">
      <c r="A290" s="6" t="str">
        <f t="shared" si="5"/>
        <v>BFP121</v>
      </c>
      <c r="B290" s="202" t="s">
        <v>7665</v>
      </c>
      <c r="C290" s="202" t="s">
        <v>7666</v>
      </c>
      <c r="D290" s="205">
        <v>7.32</v>
      </c>
      <c r="E290" s="205">
        <v>25</v>
      </c>
      <c r="F290"/>
    </row>
    <row r="291" spans="1:6" x14ac:dyDescent="0.3">
      <c r="A291" s="6" t="str">
        <f t="shared" si="5"/>
        <v>J157</v>
      </c>
      <c r="B291" s="202" t="s">
        <v>7667</v>
      </c>
      <c r="C291" s="202" t="s">
        <v>7668</v>
      </c>
      <c r="D291" s="205">
        <v>7.32</v>
      </c>
      <c r="E291" s="205">
        <v>154</v>
      </c>
      <c r="F291"/>
    </row>
    <row r="292" spans="1:6" x14ac:dyDescent="0.3">
      <c r="A292" s="6" t="str">
        <f t="shared" si="5"/>
        <v>ASL141</v>
      </c>
      <c r="B292" s="202">
        <v>141</v>
      </c>
      <c r="C292" s="202" t="s">
        <v>7669</v>
      </c>
      <c r="D292" s="205">
        <v>7.32</v>
      </c>
      <c r="E292" s="205">
        <v>22</v>
      </c>
      <c r="F292"/>
    </row>
    <row r="293" spans="1:6" x14ac:dyDescent="0.3">
      <c r="A293" s="6" t="str">
        <f t="shared" si="5"/>
        <v>AP77</v>
      </c>
      <c r="B293" s="202" t="s">
        <v>7670</v>
      </c>
      <c r="C293" s="202" t="s">
        <v>7671</v>
      </c>
      <c r="D293" s="205">
        <v>7.32</v>
      </c>
      <c r="E293" s="205">
        <v>38</v>
      </c>
      <c r="F293"/>
    </row>
    <row r="294" spans="1:6" x14ac:dyDescent="0.3">
      <c r="A294" s="6" t="str">
        <f t="shared" si="5"/>
        <v>ASL145</v>
      </c>
      <c r="B294" s="202">
        <v>145</v>
      </c>
      <c r="C294" s="202" t="s">
        <v>7672</v>
      </c>
      <c r="D294" s="205">
        <v>7.32</v>
      </c>
      <c r="E294" s="205">
        <v>38</v>
      </c>
      <c r="F294"/>
    </row>
    <row r="295" spans="1:6" x14ac:dyDescent="0.3">
      <c r="A295" s="6" t="str">
        <f t="shared" si="5"/>
        <v>ABTF1</v>
      </c>
      <c r="B295" s="202" t="s">
        <v>7673</v>
      </c>
      <c r="C295" s="202" t="s">
        <v>7674</v>
      </c>
      <c r="D295" s="205">
        <v>7.31</v>
      </c>
      <c r="E295" s="205">
        <v>35</v>
      </c>
      <c r="F295"/>
    </row>
    <row r="296" spans="1:6" x14ac:dyDescent="0.3">
      <c r="A296" s="6" t="str">
        <f t="shared" si="5"/>
        <v>ASL10</v>
      </c>
      <c r="B296" s="202">
        <v>10</v>
      </c>
      <c r="C296" s="202" t="s">
        <v>7675</v>
      </c>
      <c r="D296" s="205">
        <v>7.31</v>
      </c>
      <c r="E296" s="205">
        <v>123</v>
      </c>
      <c r="F296"/>
    </row>
    <row r="297" spans="1:6" x14ac:dyDescent="0.3">
      <c r="A297" s="6" t="str">
        <f t="shared" si="5"/>
        <v>S69</v>
      </c>
      <c r="B297" s="202" t="s">
        <v>7676</v>
      </c>
      <c r="C297" s="202" t="s">
        <v>7677</v>
      </c>
      <c r="D297" s="205">
        <v>7.31</v>
      </c>
      <c r="E297" s="205">
        <v>13</v>
      </c>
      <c r="F297"/>
    </row>
    <row r="298" spans="1:6" x14ac:dyDescent="0.3">
      <c r="A298" s="6" t="str">
        <f t="shared" si="5"/>
        <v>G</v>
      </c>
      <c r="B298" s="202" t="s">
        <v>7678</v>
      </c>
      <c r="C298" s="202" t="s">
        <v>7679</v>
      </c>
      <c r="D298" s="205">
        <v>7.3</v>
      </c>
      <c r="E298" s="205">
        <v>60</v>
      </c>
      <c r="F298"/>
    </row>
    <row r="299" spans="1:6" x14ac:dyDescent="0.3">
      <c r="A299" s="6" t="str">
        <f t="shared" si="5"/>
        <v>{Y2} 11</v>
      </c>
      <c r="B299" s="202" t="s">
        <v>7680</v>
      </c>
      <c r="C299" s="202" t="s">
        <v>7681</v>
      </c>
      <c r="D299" s="205">
        <v>7.3</v>
      </c>
      <c r="E299" s="205">
        <v>20</v>
      </c>
      <c r="F299"/>
    </row>
    <row r="300" spans="1:6" x14ac:dyDescent="0.3">
      <c r="A300" s="6" t="str">
        <f t="shared" si="5"/>
        <v>AP78</v>
      </c>
      <c r="B300" s="202" t="s">
        <v>7682</v>
      </c>
      <c r="C300" s="202" t="s">
        <v>7683</v>
      </c>
      <c r="D300" s="205">
        <v>7.29</v>
      </c>
      <c r="E300" s="205">
        <v>75</v>
      </c>
      <c r="F300"/>
    </row>
    <row r="301" spans="1:6" x14ac:dyDescent="0.3">
      <c r="A301" s="6" t="str">
        <f t="shared" si="5"/>
        <v>D7</v>
      </c>
      <c r="B301" s="202" t="s">
        <v>7684</v>
      </c>
      <c r="C301" s="202" t="s">
        <v>7196</v>
      </c>
      <c r="D301" s="205">
        <v>7.29</v>
      </c>
      <c r="E301" s="205">
        <v>41</v>
      </c>
      <c r="F301"/>
    </row>
    <row r="302" spans="1:6" x14ac:dyDescent="0.3">
      <c r="A302" s="6" t="str">
        <f t="shared" si="5"/>
        <v>A63</v>
      </c>
      <c r="B302" s="202" t="s">
        <v>7685</v>
      </c>
      <c r="C302" s="202" t="s">
        <v>7669</v>
      </c>
      <c r="D302" s="205">
        <v>7.29</v>
      </c>
      <c r="E302" s="205">
        <v>55</v>
      </c>
      <c r="F302"/>
    </row>
    <row r="303" spans="1:6" x14ac:dyDescent="0.3">
      <c r="A303" s="6" t="str">
        <f t="shared" si="5"/>
        <v>SP95</v>
      </c>
      <c r="B303" s="202" t="s">
        <v>7686</v>
      </c>
      <c r="C303" s="202" t="s">
        <v>7687</v>
      </c>
      <c r="D303" s="205">
        <v>7.29</v>
      </c>
      <c r="E303" s="205">
        <v>124</v>
      </c>
      <c r="F303"/>
    </row>
    <row r="304" spans="1:6" x14ac:dyDescent="0.3">
      <c r="A304" s="6" t="str">
        <f t="shared" si="5"/>
        <v>AP80</v>
      </c>
      <c r="B304" s="202" t="s">
        <v>7688</v>
      </c>
      <c r="C304" s="202" t="s">
        <v>7689</v>
      </c>
      <c r="D304" s="205">
        <v>7.29</v>
      </c>
      <c r="E304" s="205">
        <v>52</v>
      </c>
      <c r="F304"/>
    </row>
    <row r="305" spans="1:6" x14ac:dyDescent="0.3">
      <c r="A305" s="6" t="str">
        <f t="shared" si="5"/>
        <v>TAC40</v>
      </c>
      <c r="B305" s="202" t="s">
        <v>7690</v>
      </c>
      <c r="C305" s="202" t="s">
        <v>7691</v>
      </c>
      <c r="D305" s="205">
        <v>7.29</v>
      </c>
      <c r="E305" s="205">
        <v>21</v>
      </c>
      <c r="F305"/>
    </row>
    <row r="306" spans="1:6" x14ac:dyDescent="0.3">
      <c r="A306" s="6" t="str">
        <f t="shared" si="5"/>
        <v>FT KGS9</v>
      </c>
      <c r="B306" s="202" t="s">
        <v>7692</v>
      </c>
      <c r="C306" s="202" t="s">
        <v>7693</v>
      </c>
      <c r="D306" s="205">
        <v>7.29</v>
      </c>
      <c r="E306" s="205">
        <v>14</v>
      </c>
      <c r="F306"/>
    </row>
    <row r="307" spans="1:6" x14ac:dyDescent="0.3">
      <c r="A307" s="6" t="str">
        <f t="shared" si="5"/>
        <v>TOT43</v>
      </c>
      <c r="B307" s="202" t="s">
        <v>7694</v>
      </c>
      <c r="C307" s="202" t="s">
        <v>7695</v>
      </c>
      <c r="D307" s="205">
        <v>7.29</v>
      </c>
      <c r="E307" s="205" t="s">
        <v>1341</v>
      </c>
      <c r="F307"/>
    </row>
    <row r="308" spans="1:6" x14ac:dyDescent="0.3">
      <c r="A308" s="6" t="str">
        <f t="shared" si="5"/>
        <v>AP56</v>
      </c>
      <c r="B308" s="202" t="s">
        <v>7696</v>
      </c>
      <c r="C308" s="202" t="s">
        <v>7697</v>
      </c>
      <c r="D308" s="205">
        <v>7.28</v>
      </c>
      <c r="E308" s="205">
        <v>32</v>
      </c>
      <c r="F308"/>
    </row>
    <row r="309" spans="1:6" x14ac:dyDescent="0.3">
      <c r="A309" s="6" t="str">
        <f t="shared" si="5"/>
        <v>O42.1</v>
      </c>
      <c r="B309" s="202" t="s">
        <v>7698</v>
      </c>
      <c r="C309" s="202" t="s">
        <v>7699</v>
      </c>
      <c r="D309" s="205">
        <v>7.28</v>
      </c>
      <c r="E309" s="205">
        <v>18</v>
      </c>
      <c r="F309"/>
    </row>
    <row r="310" spans="1:6" x14ac:dyDescent="0.3">
      <c r="A310" s="6" t="str">
        <f t="shared" si="5"/>
        <v>HS26</v>
      </c>
      <c r="B310" s="202" t="s">
        <v>7700</v>
      </c>
      <c r="C310" s="202" t="s">
        <v>7701</v>
      </c>
      <c r="D310" s="205">
        <v>7.27</v>
      </c>
      <c r="E310" s="205">
        <v>62</v>
      </c>
      <c r="F310"/>
    </row>
    <row r="311" spans="1:6" x14ac:dyDescent="0.3">
      <c r="A311" s="6" t="str">
        <f t="shared" si="5"/>
        <v>BFP29</v>
      </c>
      <c r="B311" s="202" t="s">
        <v>7702</v>
      </c>
      <c r="C311" s="202" t="s">
        <v>7703</v>
      </c>
      <c r="D311" s="205">
        <v>7.27</v>
      </c>
      <c r="E311" s="205">
        <v>55</v>
      </c>
      <c r="F311"/>
    </row>
    <row r="312" spans="1:6" x14ac:dyDescent="0.3">
      <c r="A312" s="6" t="str">
        <f t="shared" si="5"/>
        <v>DB011</v>
      </c>
      <c r="B312" s="202" t="s">
        <v>7704</v>
      </c>
      <c r="C312" s="202" t="s">
        <v>7705</v>
      </c>
      <c r="D312" s="205">
        <v>7.27</v>
      </c>
      <c r="E312" s="205">
        <v>11</v>
      </c>
      <c r="F312"/>
    </row>
    <row r="313" spans="1:6" x14ac:dyDescent="0.3">
      <c r="A313" s="6" t="str">
        <f t="shared" si="5"/>
        <v>RbF I-4</v>
      </c>
      <c r="B313" s="202" t="s">
        <v>7706</v>
      </c>
      <c r="C313" s="202" t="s">
        <v>7707</v>
      </c>
      <c r="D313" s="205">
        <v>7.27</v>
      </c>
      <c r="E313" s="205">
        <v>11</v>
      </c>
      <c r="F313"/>
    </row>
    <row r="314" spans="1:6" x14ac:dyDescent="0.3">
      <c r="A314" s="6" t="str">
        <f t="shared" si="5"/>
        <v>OB11</v>
      </c>
      <c r="B314" s="202" t="s">
        <v>7708</v>
      </c>
      <c r="C314" s="202" t="s">
        <v>7709</v>
      </c>
      <c r="D314" s="205">
        <v>7.27</v>
      </c>
      <c r="E314" s="205">
        <v>15</v>
      </c>
      <c r="F314"/>
    </row>
    <row r="315" spans="1:6" x14ac:dyDescent="0.3">
      <c r="A315" s="6" t="str">
        <f t="shared" si="5"/>
        <v>AP85</v>
      </c>
      <c r="B315" s="202" t="s">
        <v>7710</v>
      </c>
      <c r="C315" s="202" t="s">
        <v>7711</v>
      </c>
      <c r="D315" s="205">
        <v>7.26</v>
      </c>
      <c r="E315" s="205">
        <v>50</v>
      </c>
      <c r="F315"/>
    </row>
    <row r="316" spans="1:6" x14ac:dyDescent="0.3">
      <c r="A316" s="6" t="str">
        <f t="shared" si="5"/>
        <v>AP11</v>
      </c>
      <c r="B316" s="202" t="s">
        <v>7712</v>
      </c>
      <c r="C316" s="202" t="s">
        <v>7713</v>
      </c>
      <c r="D316" s="205">
        <v>7.25</v>
      </c>
      <c r="E316" s="205">
        <v>106</v>
      </c>
      <c r="F316"/>
    </row>
    <row r="317" spans="1:6" x14ac:dyDescent="0.3">
      <c r="A317" s="6" t="str">
        <f t="shared" si="5"/>
        <v>C</v>
      </c>
      <c r="B317" s="202" t="s">
        <v>925</v>
      </c>
      <c r="C317" s="202" t="s">
        <v>7714</v>
      </c>
      <c r="D317" s="205">
        <v>7.25</v>
      </c>
      <c r="E317" s="205">
        <v>67</v>
      </c>
      <c r="F317"/>
    </row>
    <row r="318" spans="1:6" x14ac:dyDescent="0.3">
      <c r="A318" s="6" t="str">
        <f t="shared" si="5"/>
        <v>CH41</v>
      </c>
      <c r="B318" s="202" t="s">
        <v>7715</v>
      </c>
      <c r="C318" s="202" t="s">
        <v>7716</v>
      </c>
      <c r="D318" s="205">
        <v>7.25</v>
      </c>
      <c r="E318" s="205">
        <v>52</v>
      </c>
      <c r="F318"/>
    </row>
    <row r="319" spans="1:6" x14ac:dyDescent="0.3">
      <c r="A319" s="6" t="str">
        <f t="shared" si="5"/>
        <v>BFP54</v>
      </c>
      <c r="B319" s="202" t="s">
        <v>7717</v>
      </c>
      <c r="C319" s="202" t="s">
        <v>7718</v>
      </c>
      <c r="D319" s="205">
        <v>7.25</v>
      </c>
      <c r="E319" s="205">
        <v>16</v>
      </c>
      <c r="F319"/>
    </row>
    <row r="320" spans="1:6" x14ac:dyDescent="0.3">
      <c r="A320" s="6" t="str">
        <f t="shared" si="5"/>
        <v>ASL139</v>
      </c>
      <c r="B320" s="202">
        <v>139</v>
      </c>
      <c r="C320" s="202" t="s">
        <v>7719</v>
      </c>
      <c r="D320" s="205">
        <v>7.25</v>
      </c>
      <c r="E320" s="205">
        <v>12</v>
      </c>
      <c r="F320"/>
    </row>
    <row r="321" spans="1:6" x14ac:dyDescent="0.3">
      <c r="A321" s="6" t="str">
        <f t="shared" si="5"/>
        <v>CH9</v>
      </c>
      <c r="B321" s="202" t="s">
        <v>7720</v>
      </c>
      <c r="C321" s="202" t="s">
        <v>7721</v>
      </c>
      <c r="D321" s="205">
        <v>7.25</v>
      </c>
      <c r="E321" s="205">
        <v>12</v>
      </c>
      <c r="F321"/>
    </row>
    <row r="322" spans="1:6" x14ac:dyDescent="0.3">
      <c r="A322" s="6" t="str">
        <f t="shared" si="5"/>
        <v>TACCG1</v>
      </c>
      <c r="B322" s="202" t="s">
        <v>7722</v>
      </c>
      <c r="C322" s="202" t="s">
        <v>7723</v>
      </c>
      <c r="D322" s="205">
        <v>7.25</v>
      </c>
      <c r="E322" s="205">
        <v>12</v>
      </c>
      <c r="F322"/>
    </row>
    <row r="323" spans="1:6" x14ac:dyDescent="0.3">
      <c r="A323" s="6" t="str">
        <f t="shared" si="5"/>
        <v>GC8</v>
      </c>
      <c r="B323" s="202" t="s">
        <v>7724</v>
      </c>
      <c r="C323" s="202" t="s">
        <v>7725</v>
      </c>
      <c r="D323" s="205">
        <v>7.25</v>
      </c>
      <c r="E323" s="205" t="s">
        <v>1341</v>
      </c>
      <c r="F323"/>
    </row>
    <row r="324" spans="1:6" x14ac:dyDescent="0.3">
      <c r="A324" s="6" t="str">
        <f t="shared" si="5"/>
        <v>FT67</v>
      </c>
      <c r="B324" s="202" t="s">
        <v>7726</v>
      </c>
      <c r="C324" s="202" t="s">
        <v>7727</v>
      </c>
      <c r="D324" s="205">
        <v>7.25</v>
      </c>
      <c r="E324" s="205" t="s">
        <v>1341</v>
      </c>
      <c r="F324"/>
    </row>
    <row r="325" spans="1:6" x14ac:dyDescent="0.3">
      <c r="A325" s="6" t="str">
        <f t="shared" si="5"/>
        <v>ASL186</v>
      </c>
      <c r="B325" s="202">
        <v>186</v>
      </c>
      <c r="C325" s="202" t="s">
        <v>7728</v>
      </c>
      <c r="D325" s="205">
        <v>7.25</v>
      </c>
      <c r="E325" s="205" t="s">
        <v>1341</v>
      </c>
      <c r="F325"/>
    </row>
    <row r="326" spans="1:6" x14ac:dyDescent="0.3">
      <c r="A326" s="6" t="str">
        <f t="shared" si="5"/>
        <v>CH140</v>
      </c>
      <c r="B326" s="202" t="s">
        <v>7729</v>
      </c>
      <c r="C326" s="202" t="s">
        <v>7730</v>
      </c>
      <c r="D326" s="205">
        <v>7.25</v>
      </c>
      <c r="E326" s="205" t="s">
        <v>1341</v>
      </c>
      <c r="F326"/>
    </row>
    <row r="327" spans="1:6" x14ac:dyDescent="0.3">
      <c r="A327" s="6" t="str">
        <f t="shared" si="5"/>
        <v>ALAMEIN1</v>
      </c>
      <c r="B327" s="202" t="s">
        <v>7731</v>
      </c>
      <c r="C327" s="202" t="s">
        <v>7732</v>
      </c>
      <c r="D327" s="205">
        <v>7.25</v>
      </c>
      <c r="E327" s="205" t="s">
        <v>1341</v>
      </c>
      <c r="F327"/>
    </row>
    <row r="328" spans="1:6" ht="28.8" x14ac:dyDescent="0.3">
      <c r="A328" s="6" t="str">
        <f t="shared" si="5"/>
        <v>ALAMEIN-CGS</v>
      </c>
      <c r="B328" s="202" t="s">
        <v>7733</v>
      </c>
      <c r="C328" s="202" t="s">
        <v>7734</v>
      </c>
      <c r="D328" s="205">
        <v>7.25</v>
      </c>
      <c r="E328" s="205" t="s">
        <v>1341</v>
      </c>
      <c r="F328"/>
    </row>
    <row r="329" spans="1:6" x14ac:dyDescent="0.3">
      <c r="A329" s="6" t="str">
        <f t="shared" si="5"/>
        <v>BB15</v>
      </c>
      <c r="B329" s="202" t="s">
        <v>7735</v>
      </c>
      <c r="C329" s="202" t="s">
        <v>7736</v>
      </c>
      <c r="D329" s="205">
        <v>7.25</v>
      </c>
      <c r="E329" s="205" t="s">
        <v>1341</v>
      </c>
      <c r="F329"/>
    </row>
    <row r="330" spans="1:6" x14ac:dyDescent="0.3">
      <c r="A330" s="6" t="str">
        <f t="shared" si="5"/>
        <v>FT104</v>
      </c>
      <c r="B330" s="202" t="s">
        <v>7737</v>
      </c>
      <c r="C330" s="202" t="s">
        <v>7738</v>
      </c>
      <c r="D330" s="205">
        <v>7.25</v>
      </c>
      <c r="E330" s="205" t="s">
        <v>1341</v>
      </c>
      <c r="F330"/>
    </row>
    <row r="331" spans="1:6" x14ac:dyDescent="0.3">
      <c r="A331" s="6" t="str">
        <f t="shared" si="5"/>
        <v>SP262</v>
      </c>
      <c r="B331" s="202" t="s">
        <v>7739</v>
      </c>
      <c r="C331" s="202" t="s">
        <v>7740</v>
      </c>
      <c r="D331" s="205">
        <v>7.25</v>
      </c>
      <c r="E331" s="205" t="s">
        <v>1341</v>
      </c>
      <c r="F331"/>
    </row>
    <row r="332" spans="1:6" x14ac:dyDescent="0.3">
      <c r="A332" s="6" t="str">
        <f t="shared" si="5"/>
        <v>OM-CG1</v>
      </c>
      <c r="B332" s="202" t="s">
        <v>7741</v>
      </c>
      <c r="C332" s="202" t="s">
        <v>7742</v>
      </c>
      <c r="D332" s="205">
        <v>7.25</v>
      </c>
      <c r="E332" s="205" t="s">
        <v>1341</v>
      </c>
      <c r="F332"/>
    </row>
    <row r="333" spans="1:6" x14ac:dyDescent="0.3">
      <c r="A333" s="6" t="str">
        <f t="shared" si="5"/>
        <v>TAC48</v>
      </c>
      <c r="B333" s="202" t="s">
        <v>7743</v>
      </c>
      <c r="C333" s="202" t="s">
        <v>7744</v>
      </c>
      <c r="D333" s="205">
        <v>7.25</v>
      </c>
      <c r="E333" s="205" t="s">
        <v>1341</v>
      </c>
      <c r="F333"/>
    </row>
    <row r="334" spans="1:6" x14ac:dyDescent="0.3">
      <c r="A334" s="6" t="str">
        <f t="shared" si="5"/>
        <v>RC5</v>
      </c>
      <c r="B334" s="202" t="s">
        <v>7745</v>
      </c>
      <c r="C334" s="202" t="s">
        <v>7746</v>
      </c>
      <c r="D334" s="205">
        <v>7.25</v>
      </c>
      <c r="E334" s="205" t="s">
        <v>1341</v>
      </c>
      <c r="F334"/>
    </row>
    <row r="335" spans="1:6" x14ac:dyDescent="0.3">
      <c r="A335" s="6" t="str">
        <f t="shared" ref="A335:A398" si="6">IF(B335="","",IF(B335&lt;999,"ASL"&amp;B335,B335))</f>
        <v>ASL218</v>
      </c>
      <c r="B335" s="202">
        <v>218</v>
      </c>
      <c r="C335" s="202" t="s">
        <v>7747</v>
      </c>
      <c r="D335" s="205">
        <v>7.25</v>
      </c>
      <c r="E335" s="205" t="s">
        <v>1341</v>
      </c>
      <c r="F335"/>
    </row>
    <row r="336" spans="1:6" x14ac:dyDescent="0.3">
      <c r="A336" s="6" t="str">
        <f t="shared" si="6"/>
        <v>ESG51</v>
      </c>
      <c r="B336" s="202" t="s">
        <v>7748</v>
      </c>
      <c r="C336" s="202" t="s">
        <v>7749</v>
      </c>
      <c r="D336" s="205">
        <v>7.25</v>
      </c>
      <c r="E336" s="205" t="s">
        <v>1341</v>
      </c>
      <c r="F336"/>
    </row>
    <row r="337" spans="1:6" x14ac:dyDescent="0.3">
      <c r="A337" s="6" t="str">
        <f t="shared" si="6"/>
        <v>MM35</v>
      </c>
      <c r="B337" s="202" t="s">
        <v>7750</v>
      </c>
      <c r="C337" s="202" t="s">
        <v>7751</v>
      </c>
      <c r="D337" s="205">
        <v>7.25</v>
      </c>
      <c r="E337" s="205" t="s">
        <v>1341</v>
      </c>
      <c r="F337"/>
    </row>
    <row r="338" spans="1:6" x14ac:dyDescent="0.3">
      <c r="A338" s="6" t="str">
        <f t="shared" si="6"/>
        <v>TW-D</v>
      </c>
      <c r="B338" s="202" t="s">
        <v>7752</v>
      </c>
      <c r="C338" s="202" t="s">
        <v>7753</v>
      </c>
      <c r="D338" s="205">
        <v>7.25</v>
      </c>
      <c r="E338" s="205" t="s">
        <v>1341</v>
      </c>
      <c r="F338"/>
    </row>
    <row r="339" spans="1:6" x14ac:dyDescent="0.3">
      <c r="A339" s="6" t="str">
        <f t="shared" si="6"/>
        <v>RBF16</v>
      </c>
      <c r="B339" s="202" t="s">
        <v>7754</v>
      </c>
      <c r="C339" s="202" t="s">
        <v>7755</v>
      </c>
      <c r="D339" s="205">
        <v>7.25</v>
      </c>
      <c r="E339" s="205" t="s">
        <v>1341</v>
      </c>
      <c r="F339"/>
    </row>
    <row r="340" spans="1:6" x14ac:dyDescent="0.3">
      <c r="A340" s="6" t="str">
        <f t="shared" si="6"/>
        <v>WC15</v>
      </c>
      <c r="B340" s="202" t="s">
        <v>7756</v>
      </c>
      <c r="C340" s="202" t="s">
        <v>7757</v>
      </c>
      <c r="D340" s="205">
        <v>7.25</v>
      </c>
      <c r="E340" s="205" t="s">
        <v>1341</v>
      </c>
      <c r="F340"/>
    </row>
    <row r="341" spans="1:6" x14ac:dyDescent="0.3">
      <c r="A341" s="6" t="str">
        <f t="shared" si="6"/>
        <v>AA25</v>
      </c>
      <c r="B341" s="202" t="s">
        <v>7758</v>
      </c>
      <c r="C341" s="202" t="s">
        <v>7759</v>
      </c>
      <c r="D341" s="205">
        <v>7.25</v>
      </c>
      <c r="E341" s="205" t="s">
        <v>1341</v>
      </c>
      <c r="F341"/>
    </row>
    <row r="342" spans="1:6" x14ac:dyDescent="0.3">
      <c r="A342" s="6" t="str">
        <f t="shared" si="6"/>
        <v>FT05</v>
      </c>
      <c r="B342" s="202" t="s">
        <v>7760</v>
      </c>
      <c r="C342" s="202" t="s">
        <v>7761</v>
      </c>
      <c r="D342" s="205">
        <v>7.25</v>
      </c>
      <c r="E342" s="205" t="s">
        <v>1341</v>
      </c>
      <c r="F342"/>
    </row>
    <row r="343" spans="1:6" ht="28.8" x14ac:dyDescent="0.3">
      <c r="A343" s="6" t="str">
        <f t="shared" si="6"/>
        <v>{2020 edition} 82</v>
      </c>
      <c r="B343" s="202" t="s">
        <v>7762</v>
      </c>
      <c r="C343" s="202" t="s">
        <v>7763</v>
      </c>
      <c r="D343" s="205">
        <v>7.25</v>
      </c>
      <c r="E343" s="205" t="s">
        <v>1341</v>
      </c>
      <c r="F343"/>
    </row>
    <row r="344" spans="1:6" x14ac:dyDescent="0.3">
      <c r="A344" s="6" t="str">
        <f t="shared" si="6"/>
        <v>HB8</v>
      </c>
      <c r="B344" s="202" t="s">
        <v>7764</v>
      </c>
      <c r="C344" s="202" t="s">
        <v>7765</v>
      </c>
      <c r="D344" s="205">
        <v>7.25</v>
      </c>
      <c r="E344" s="205" t="s">
        <v>1341</v>
      </c>
      <c r="F344"/>
    </row>
    <row r="345" spans="1:6" x14ac:dyDescent="0.3">
      <c r="A345" s="6" t="str">
        <f t="shared" si="6"/>
        <v>Shin7</v>
      </c>
      <c r="B345" s="202" t="s">
        <v>7766</v>
      </c>
      <c r="C345" s="202" t="s">
        <v>7767</v>
      </c>
      <c r="D345" s="205">
        <v>7.25</v>
      </c>
      <c r="E345" s="205" t="s">
        <v>1341</v>
      </c>
      <c r="F345"/>
    </row>
    <row r="346" spans="1:6" x14ac:dyDescent="0.3">
      <c r="A346" s="6" t="str">
        <f t="shared" si="6"/>
        <v>LSSAH25</v>
      </c>
      <c r="B346" s="202" t="s">
        <v>7768</v>
      </c>
      <c r="C346" s="202" t="s">
        <v>7769</v>
      </c>
      <c r="D346" s="205">
        <v>7.25</v>
      </c>
      <c r="E346" s="205" t="s">
        <v>1341</v>
      </c>
      <c r="F346"/>
    </row>
    <row r="347" spans="1:6" x14ac:dyDescent="0.3">
      <c r="A347" s="6" t="str">
        <f t="shared" si="6"/>
        <v>FrF12</v>
      </c>
      <c r="B347" s="202" t="s">
        <v>7770</v>
      </c>
      <c r="C347" s="202" t="s">
        <v>7771</v>
      </c>
      <c r="D347" s="205">
        <v>7.24</v>
      </c>
      <c r="E347" s="205">
        <v>54</v>
      </c>
      <c r="F347"/>
    </row>
    <row r="348" spans="1:6" x14ac:dyDescent="0.3">
      <c r="A348" s="6" t="str">
        <f t="shared" si="6"/>
        <v>MM47</v>
      </c>
      <c r="B348" s="202" t="s">
        <v>7772</v>
      </c>
      <c r="C348" s="202" t="s">
        <v>7773</v>
      </c>
      <c r="D348" s="205">
        <v>7.24</v>
      </c>
      <c r="E348" s="205">
        <v>21</v>
      </c>
      <c r="F348"/>
    </row>
    <row r="349" spans="1:6" x14ac:dyDescent="0.3">
      <c r="A349" s="6" t="str">
        <f t="shared" si="6"/>
        <v>DB078</v>
      </c>
      <c r="B349" s="202" t="s">
        <v>7774</v>
      </c>
      <c r="C349" s="202" t="s">
        <v>7775</v>
      </c>
      <c r="D349" s="205">
        <v>7.24</v>
      </c>
      <c r="E349" s="205">
        <v>21</v>
      </c>
      <c r="F349"/>
    </row>
    <row r="350" spans="1:6" x14ac:dyDescent="0.3">
      <c r="A350" s="6" t="str">
        <f t="shared" si="6"/>
        <v>O3</v>
      </c>
      <c r="B350" s="202" t="s">
        <v>7776</v>
      </c>
      <c r="C350" s="202" t="s">
        <v>7777</v>
      </c>
      <c r="D350" s="205">
        <v>7.24</v>
      </c>
      <c r="E350" s="205">
        <v>38</v>
      </c>
      <c r="F350"/>
    </row>
    <row r="351" spans="1:6" x14ac:dyDescent="0.3">
      <c r="A351" s="6" t="str">
        <f t="shared" si="6"/>
        <v>A47</v>
      </c>
      <c r="B351" s="202" t="s">
        <v>7778</v>
      </c>
      <c r="C351" s="202" t="s">
        <v>7595</v>
      </c>
      <c r="D351" s="205">
        <v>7.24</v>
      </c>
      <c r="E351" s="205">
        <v>68</v>
      </c>
      <c r="F351"/>
    </row>
    <row r="352" spans="1:6" x14ac:dyDescent="0.3">
      <c r="A352" s="6" t="str">
        <f t="shared" si="6"/>
        <v>AP60</v>
      </c>
      <c r="B352" s="202" t="s">
        <v>7779</v>
      </c>
      <c r="C352" s="202" t="s">
        <v>7780</v>
      </c>
      <c r="D352" s="205">
        <v>7.23</v>
      </c>
      <c r="E352" s="205">
        <v>81</v>
      </c>
      <c r="F352"/>
    </row>
    <row r="353" spans="1:6" x14ac:dyDescent="0.3">
      <c r="A353" s="6" t="str">
        <f t="shared" si="6"/>
        <v>OB13</v>
      </c>
      <c r="B353" s="202" t="s">
        <v>7781</v>
      </c>
      <c r="C353" s="202" t="s">
        <v>7782</v>
      </c>
      <c r="D353" s="205">
        <v>7.23</v>
      </c>
      <c r="E353" s="205">
        <v>64</v>
      </c>
      <c r="F353"/>
    </row>
    <row r="354" spans="1:6" x14ac:dyDescent="0.3">
      <c r="A354" s="6" t="str">
        <f t="shared" si="6"/>
        <v>ASLUG13</v>
      </c>
      <c r="B354" s="202" t="s">
        <v>7783</v>
      </c>
      <c r="C354" s="202" t="s">
        <v>7784</v>
      </c>
      <c r="D354" s="205">
        <v>7.23</v>
      </c>
      <c r="E354" s="205">
        <v>13</v>
      </c>
      <c r="F354"/>
    </row>
    <row r="355" spans="1:6" x14ac:dyDescent="0.3">
      <c r="A355" s="6" t="str">
        <f t="shared" si="6"/>
        <v>FB3</v>
      </c>
      <c r="B355" s="202" t="s">
        <v>7785</v>
      </c>
      <c r="C355" s="202" t="s">
        <v>7786</v>
      </c>
      <c r="D355" s="205">
        <v>7.23</v>
      </c>
      <c r="E355" s="205">
        <v>13</v>
      </c>
      <c r="F355"/>
    </row>
    <row r="356" spans="1:6" x14ac:dyDescent="0.3">
      <c r="A356" s="6" t="str">
        <f t="shared" si="6"/>
        <v>WCW5</v>
      </c>
      <c r="B356" s="202" t="s">
        <v>7787</v>
      </c>
      <c r="C356" s="202" t="s">
        <v>7788</v>
      </c>
      <c r="D356" s="205">
        <v>7.23</v>
      </c>
      <c r="E356" s="205">
        <v>122</v>
      </c>
      <c r="F356"/>
    </row>
    <row r="357" spans="1:6" x14ac:dyDescent="0.3">
      <c r="A357" s="6" t="str">
        <f t="shared" si="6"/>
        <v>OA28</v>
      </c>
      <c r="B357" s="202" t="s">
        <v>7789</v>
      </c>
      <c r="C357" s="202" t="s">
        <v>7790</v>
      </c>
      <c r="D357" s="205">
        <v>7.23</v>
      </c>
      <c r="E357" s="205">
        <v>31</v>
      </c>
      <c r="F357"/>
    </row>
    <row r="358" spans="1:6" x14ac:dyDescent="0.3">
      <c r="A358" s="6" t="str">
        <f t="shared" si="6"/>
        <v>SV12</v>
      </c>
      <c r="B358" s="202" t="s">
        <v>7791</v>
      </c>
      <c r="C358" s="202" t="s">
        <v>7792</v>
      </c>
      <c r="D358" s="205">
        <v>7.22</v>
      </c>
      <c r="E358" s="205">
        <v>18</v>
      </c>
      <c r="F358"/>
    </row>
    <row r="359" spans="1:6" x14ac:dyDescent="0.3">
      <c r="A359" s="6" t="str">
        <f t="shared" si="6"/>
        <v>SG1</v>
      </c>
      <c r="B359" s="202" t="s">
        <v>7793</v>
      </c>
      <c r="C359" s="202" t="s">
        <v>7794</v>
      </c>
      <c r="D359" s="205">
        <v>7.22</v>
      </c>
      <c r="E359" s="205">
        <v>18</v>
      </c>
      <c r="F359"/>
    </row>
    <row r="360" spans="1:6" x14ac:dyDescent="0.3">
      <c r="A360" s="6" t="str">
        <f t="shared" si="6"/>
        <v>{RF} RB3</v>
      </c>
      <c r="B360" s="202" t="s">
        <v>7795</v>
      </c>
      <c r="C360" s="202" t="s">
        <v>7796</v>
      </c>
      <c r="D360" s="205">
        <v>7.22</v>
      </c>
      <c r="E360" s="205" t="s">
        <v>1341</v>
      </c>
      <c r="F360"/>
    </row>
    <row r="361" spans="1:6" x14ac:dyDescent="0.3">
      <c r="A361" s="6" t="str">
        <f t="shared" si="6"/>
        <v>FF11</v>
      </c>
      <c r="B361" s="202" t="s">
        <v>1342</v>
      </c>
      <c r="C361" s="202" t="s">
        <v>1343</v>
      </c>
      <c r="D361" s="205">
        <v>7.22</v>
      </c>
      <c r="E361" s="205" t="s">
        <v>1341</v>
      </c>
      <c r="F361"/>
    </row>
    <row r="362" spans="1:6" x14ac:dyDescent="0.3">
      <c r="A362" s="6" t="str">
        <f t="shared" si="6"/>
        <v>DB109</v>
      </c>
      <c r="B362" s="202" t="s">
        <v>7797</v>
      </c>
      <c r="C362" s="202" t="s">
        <v>7798</v>
      </c>
      <c r="D362" s="205">
        <v>7.22</v>
      </c>
      <c r="E362" s="205" t="s">
        <v>1341</v>
      </c>
      <c r="F362"/>
    </row>
    <row r="363" spans="1:6" x14ac:dyDescent="0.3">
      <c r="A363" s="6" t="str">
        <f t="shared" si="6"/>
        <v>LSSAH36</v>
      </c>
      <c r="B363" s="202" t="s">
        <v>7799</v>
      </c>
      <c r="C363" s="202" t="s">
        <v>7800</v>
      </c>
      <c r="D363" s="205">
        <v>7.22</v>
      </c>
      <c r="E363" s="205" t="s">
        <v>1341</v>
      </c>
      <c r="F363"/>
    </row>
    <row r="364" spans="1:6" x14ac:dyDescent="0.3">
      <c r="A364" s="6" t="str">
        <f t="shared" si="6"/>
        <v>{Y2} 25</v>
      </c>
      <c r="B364" s="202" t="s">
        <v>7801</v>
      </c>
      <c r="C364" s="202" t="s">
        <v>7802</v>
      </c>
      <c r="D364" s="205">
        <v>7.22</v>
      </c>
      <c r="E364" s="205" t="s">
        <v>1341</v>
      </c>
      <c r="F364"/>
    </row>
    <row r="365" spans="1:6" x14ac:dyDescent="0.3">
      <c r="A365" s="6" t="str">
        <f t="shared" si="6"/>
        <v>RBF34</v>
      </c>
      <c r="B365" s="202" t="s">
        <v>7803</v>
      </c>
      <c r="C365" s="202" t="s">
        <v>7804</v>
      </c>
      <c r="D365" s="205">
        <v>7.22</v>
      </c>
      <c r="E365" s="205" t="s">
        <v>1341</v>
      </c>
      <c r="F365"/>
    </row>
    <row r="366" spans="1:6" x14ac:dyDescent="0.3">
      <c r="A366" s="6" t="str">
        <f t="shared" si="6"/>
        <v>ASL130</v>
      </c>
      <c r="B366" s="202">
        <v>130</v>
      </c>
      <c r="C366" s="202" t="s">
        <v>7805</v>
      </c>
      <c r="D366" s="205">
        <v>7.22</v>
      </c>
      <c r="E366" s="205" t="s">
        <v>1341</v>
      </c>
      <c r="F366"/>
    </row>
    <row r="367" spans="1:6" x14ac:dyDescent="0.3">
      <c r="A367" s="6" t="str">
        <f t="shared" si="6"/>
        <v>{RS} 66</v>
      </c>
      <c r="B367" s="202" t="s">
        <v>7806</v>
      </c>
      <c r="C367" s="202" t="s">
        <v>7807</v>
      </c>
      <c r="D367" s="205">
        <v>7.22</v>
      </c>
      <c r="E367" s="205" t="s">
        <v>1341</v>
      </c>
      <c r="F367"/>
    </row>
    <row r="368" spans="1:6" x14ac:dyDescent="0.3">
      <c r="A368" s="6" t="str">
        <f t="shared" si="6"/>
        <v>OTO3</v>
      </c>
      <c r="B368" s="202" t="s">
        <v>7808</v>
      </c>
      <c r="C368" s="202" t="s">
        <v>7809</v>
      </c>
      <c r="D368" s="205">
        <v>7.22</v>
      </c>
      <c r="E368" s="205" t="s">
        <v>1341</v>
      </c>
      <c r="F368"/>
    </row>
    <row r="369" spans="1:6" x14ac:dyDescent="0.3">
      <c r="A369" s="6" t="str">
        <f t="shared" si="6"/>
        <v>ASL31</v>
      </c>
      <c r="B369" s="202">
        <v>31</v>
      </c>
      <c r="C369" s="202" t="s">
        <v>7810</v>
      </c>
      <c r="D369" s="205">
        <v>7.21</v>
      </c>
      <c r="E369" s="205">
        <v>71</v>
      </c>
      <c r="F369"/>
    </row>
    <row r="370" spans="1:6" x14ac:dyDescent="0.3">
      <c r="A370" s="6" t="str">
        <f t="shared" si="6"/>
        <v>J176</v>
      </c>
      <c r="B370" s="202" t="s">
        <v>7811</v>
      </c>
      <c r="C370" s="202" t="s">
        <v>7812</v>
      </c>
      <c r="D370" s="205">
        <v>7.21</v>
      </c>
      <c r="E370" s="205">
        <v>19</v>
      </c>
      <c r="F370"/>
    </row>
    <row r="371" spans="1:6" x14ac:dyDescent="0.3">
      <c r="A371" s="6" t="str">
        <f t="shared" si="6"/>
        <v>SP73</v>
      </c>
      <c r="B371" s="202" t="s">
        <v>7813</v>
      </c>
      <c r="C371" s="202" t="s">
        <v>7814</v>
      </c>
      <c r="D371" s="205">
        <v>7.2</v>
      </c>
      <c r="E371" s="205">
        <v>40</v>
      </c>
      <c r="F371"/>
    </row>
    <row r="372" spans="1:6" x14ac:dyDescent="0.3">
      <c r="A372" s="6" t="str">
        <f t="shared" si="6"/>
        <v>FT214</v>
      </c>
      <c r="B372" s="202" t="s">
        <v>7815</v>
      </c>
      <c r="C372" s="202" t="s">
        <v>7816</v>
      </c>
      <c r="D372" s="205">
        <v>7.2</v>
      </c>
      <c r="E372" s="205">
        <v>25</v>
      </c>
      <c r="F372"/>
    </row>
    <row r="373" spans="1:6" x14ac:dyDescent="0.3">
      <c r="A373" s="6" t="str">
        <f t="shared" si="6"/>
        <v>G40</v>
      </c>
      <c r="B373" s="202" t="s">
        <v>7817</v>
      </c>
      <c r="C373" s="202" t="s">
        <v>7818</v>
      </c>
      <c r="D373" s="205">
        <v>7.2</v>
      </c>
      <c r="E373" s="205">
        <v>15</v>
      </c>
      <c r="F373"/>
    </row>
    <row r="374" spans="1:6" x14ac:dyDescent="0.3">
      <c r="A374" s="6" t="str">
        <f t="shared" si="6"/>
        <v>S65</v>
      </c>
      <c r="B374" s="202" t="s">
        <v>7819</v>
      </c>
      <c r="C374" s="202" t="s">
        <v>7820</v>
      </c>
      <c r="D374" s="205">
        <v>7.2</v>
      </c>
      <c r="E374" s="205">
        <v>10</v>
      </c>
      <c r="F374"/>
    </row>
    <row r="375" spans="1:6" x14ac:dyDescent="0.3">
      <c r="A375" s="6" t="str">
        <f t="shared" si="6"/>
        <v>RG3</v>
      </c>
      <c r="B375" s="202" t="s">
        <v>7821</v>
      </c>
      <c r="C375" s="202" t="s">
        <v>7822</v>
      </c>
      <c r="D375" s="205">
        <v>7.2</v>
      </c>
      <c r="E375" s="205">
        <v>10</v>
      </c>
      <c r="F375"/>
    </row>
    <row r="376" spans="1:6" x14ac:dyDescent="0.3">
      <c r="A376" s="6" t="str">
        <f t="shared" si="6"/>
        <v>ITR12</v>
      </c>
      <c r="B376" s="202" t="s">
        <v>7823</v>
      </c>
      <c r="C376" s="202" t="s">
        <v>7824</v>
      </c>
      <c r="D376" s="205">
        <v>7.2</v>
      </c>
      <c r="E376" s="205" t="s">
        <v>1341</v>
      </c>
      <c r="F376"/>
    </row>
    <row r="377" spans="1:6" x14ac:dyDescent="0.3">
      <c r="A377" s="6" t="str">
        <f t="shared" si="6"/>
        <v>GSTK6</v>
      </c>
      <c r="B377" s="202" t="s">
        <v>7825</v>
      </c>
      <c r="C377" s="202" t="s">
        <v>7826</v>
      </c>
      <c r="D377" s="205">
        <v>7.2</v>
      </c>
      <c r="E377" s="205" t="s">
        <v>1341</v>
      </c>
      <c r="F377"/>
    </row>
    <row r="378" spans="1:6" x14ac:dyDescent="0.3">
      <c r="A378" s="6" t="str">
        <f t="shared" si="6"/>
        <v>RBF50</v>
      </c>
      <c r="B378" s="202" t="s">
        <v>7827</v>
      </c>
      <c r="C378" s="202" t="s">
        <v>7828</v>
      </c>
      <c r="D378" s="205">
        <v>7.2</v>
      </c>
      <c r="E378" s="205" t="s">
        <v>1341</v>
      </c>
      <c r="F378"/>
    </row>
    <row r="379" spans="1:6" x14ac:dyDescent="0.3">
      <c r="A379" s="6" t="str">
        <f t="shared" si="6"/>
        <v>ESG61</v>
      </c>
      <c r="B379" s="202" t="s">
        <v>7829</v>
      </c>
      <c r="C379" s="202" t="s">
        <v>7830</v>
      </c>
      <c r="D379" s="205">
        <v>7.2</v>
      </c>
      <c r="E379" s="205" t="s">
        <v>1341</v>
      </c>
      <c r="F379"/>
    </row>
    <row r="380" spans="1:6" x14ac:dyDescent="0.3">
      <c r="A380" s="6" t="str">
        <f t="shared" si="6"/>
        <v>GC7</v>
      </c>
      <c r="B380" s="202" t="s">
        <v>7831</v>
      </c>
      <c r="C380" s="202" t="s">
        <v>7832</v>
      </c>
      <c r="D380" s="205">
        <v>7.2</v>
      </c>
      <c r="E380" s="205" t="s">
        <v>1341</v>
      </c>
      <c r="F380"/>
    </row>
    <row r="381" spans="1:6" x14ac:dyDescent="0.3">
      <c r="A381" s="6" t="str">
        <f t="shared" si="6"/>
        <v>LN7</v>
      </c>
      <c r="B381" s="202" t="s">
        <v>7833</v>
      </c>
      <c r="C381" s="202" t="s">
        <v>7834</v>
      </c>
      <c r="D381" s="205">
        <v>7.2</v>
      </c>
      <c r="E381" s="205" t="s">
        <v>1341</v>
      </c>
      <c r="F381"/>
    </row>
    <row r="382" spans="1:6" x14ac:dyDescent="0.3">
      <c r="A382" s="6" t="str">
        <f t="shared" si="6"/>
        <v>TAC70</v>
      </c>
      <c r="B382" s="202" t="s">
        <v>7835</v>
      </c>
      <c r="C382" s="202" t="s">
        <v>7836</v>
      </c>
      <c r="D382" s="205">
        <v>7.2</v>
      </c>
      <c r="E382" s="205" t="s">
        <v>1341</v>
      </c>
      <c r="F382"/>
    </row>
    <row r="383" spans="1:6" x14ac:dyDescent="0.3">
      <c r="A383" s="6" t="str">
        <f t="shared" si="6"/>
        <v>Q2</v>
      </c>
      <c r="B383" s="202" t="s">
        <v>7837</v>
      </c>
      <c r="C383" s="202" t="s">
        <v>7838</v>
      </c>
      <c r="D383" s="205">
        <v>7.2</v>
      </c>
      <c r="E383" s="205" t="s">
        <v>1341</v>
      </c>
      <c r="F383"/>
    </row>
    <row r="384" spans="1:6" ht="28.8" x14ac:dyDescent="0.3">
      <c r="A384" s="6" t="str">
        <f t="shared" si="6"/>
        <v>{2020 edition} 241</v>
      </c>
      <c r="B384" s="202" t="s">
        <v>7839</v>
      </c>
      <c r="C384" s="202" t="s">
        <v>7840</v>
      </c>
      <c r="D384" s="205">
        <v>7.2</v>
      </c>
      <c r="E384" s="205" t="s">
        <v>1341</v>
      </c>
      <c r="F384"/>
    </row>
    <row r="385" spans="1:6" x14ac:dyDescent="0.3">
      <c r="A385" s="6" t="str">
        <f t="shared" si="6"/>
        <v>ATL3</v>
      </c>
      <c r="B385" s="202" t="s">
        <v>7841</v>
      </c>
      <c r="C385" s="202" t="s">
        <v>7842</v>
      </c>
      <c r="D385" s="205">
        <v>7.2</v>
      </c>
      <c r="E385" s="205" t="s">
        <v>1341</v>
      </c>
      <c r="F385"/>
    </row>
    <row r="386" spans="1:6" x14ac:dyDescent="0.3">
      <c r="A386" s="6" t="str">
        <f t="shared" si="6"/>
        <v>CH15</v>
      </c>
      <c r="B386" s="202" t="s">
        <v>7843</v>
      </c>
      <c r="C386" s="202" t="s">
        <v>7844</v>
      </c>
      <c r="D386" s="205">
        <v>7.19</v>
      </c>
      <c r="E386" s="205">
        <v>26</v>
      </c>
      <c r="F386"/>
    </row>
    <row r="387" spans="1:6" x14ac:dyDescent="0.3">
      <c r="A387" s="6" t="str">
        <f t="shared" si="6"/>
        <v>RB1</v>
      </c>
      <c r="B387" s="202" t="s">
        <v>7845</v>
      </c>
      <c r="C387" s="202" t="s">
        <v>7846</v>
      </c>
      <c r="D387" s="205">
        <v>7.19</v>
      </c>
      <c r="E387" s="205">
        <v>89</v>
      </c>
      <c r="F387"/>
    </row>
    <row r="388" spans="1:6" x14ac:dyDescent="0.3">
      <c r="A388" s="6" t="str">
        <f t="shared" si="6"/>
        <v>ASL144</v>
      </c>
      <c r="B388" s="202">
        <v>144</v>
      </c>
      <c r="C388" s="202" t="s">
        <v>7847</v>
      </c>
      <c r="D388" s="205">
        <v>7.19</v>
      </c>
      <c r="E388" s="205">
        <v>16</v>
      </c>
      <c r="F388"/>
    </row>
    <row r="389" spans="1:6" x14ac:dyDescent="0.3">
      <c r="A389" s="6" t="str">
        <f t="shared" si="6"/>
        <v>Genesis 8</v>
      </c>
      <c r="B389" s="202" t="s">
        <v>7848</v>
      </c>
      <c r="C389" s="202" t="s">
        <v>7849</v>
      </c>
      <c r="D389" s="205">
        <v>7.18</v>
      </c>
      <c r="E389" s="205">
        <v>11</v>
      </c>
      <c r="F389"/>
    </row>
    <row r="390" spans="1:6" x14ac:dyDescent="0.3">
      <c r="A390" s="6" t="str">
        <f t="shared" si="6"/>
        <v>{RF} RB1</v>
      </c>
      <c r="B390" s="202" t="s">
        <v>7850</v>
      </c>
      <c r="C390" s="202" t="s">
        <v>7846</v>
      </c>
      <c r="D390" s="205">
        <v>7.18</v>
      </c>
      <c r="E390" s="205">
        <v>11</v>
      </c>
      <c r="F390"/>
    </row>
    <row r="391" spans="1:6" x14ac:dyDescent="0.3">
      <c r="A391" s="6" t="str">
        <f t="shared" si="6"/>
        <v>SV6</v>
      </c>
      <c r="B391" s="202" t="s">
        <v>7851</v>
      </c>
      <c r="C391" s="202" t="s">
        <v>7852</v>
      </c>
      <c r="D391" s="205">
        <v>7.18</v>
      </c>
      <c r="E391" s="205">
        <v>11</v>
      </c>
      <c r="F391"/>
    </row>
    <row r="392" spans="1:6" x14ac:dyDescent="0.3">
      <c r="A392" s="6" t="str">
        <f t="shared" si="6"/>
        <v>J89</v>
      </c>
      <c r="B392" s="202" t="s">
        <v>7853</v>
      </c>
      <c r="C392" s="202" t="s">
        <v>7854</v>
      </c>
      <c r="D392" s="205">
        <v>7.18</v>
      </c>
      <c r="E392" s="205">
        <v>39</v>
      </c>
      <c r="F392"/>
    </row>
    <row r="393" spans="1:6" x14ac:dyDescent="0.3">
      <c r="A393" s="6" t="str">
        <f t="shared" si="6"/>
        <v>BFP114</v>
      </c>
      <c r="B393" s="202" t="s">
        <v>7855</v>
      </c>
      <c r="C393" s="202" t="s">
        <v>7856</v>
      </c>
      <c r="D393" s="205">
        <v>7.18</v>
      </c>
      <c r="E393" s="205">
        <v>40</v>
      </c>
      <c r="F393"/>
    </row>
    <row r="394" spans="1:6" x14ac:dyDescent="0.3">
      <c r="A394" s="6" t="str">
        <f t="shared" si="6"/>
        <v>A66</v>
      </c>
      <c r="B394" s="202" t="s">
        <v>7857</v>
      </c>
      <c r="C394" s="202" t="s">
        <v>7336</v>
      </c>
      <c r="D394" s="205">
        <v>7.17</v>
      </c>
      <c r="E394" s="205">
        <v>46</v>
      </c>
      <c r="F394"/>
    </row>
    <row r="395" spans="1:6" x14ac:dyDescent="0.3">
      <c r="A395" s="6" t="str">
        <f t="shared" si="6"/>
        <v>KE5</v>
      </c>
      <c r="B395" s="202" t="s">
        <v>7858</v>
      </c>
      <c r="C395" s="202" t="s">
        <v>7859</v>
      </c>
      <c r="D395" s="205">
        <v>7.17</v>
      </c>
      <c r="E395" s="205">
        <v>64</v>
      </c>
      <c r="F395"/>
    </row>
    <row r="396" spans="1:6" x14ac:dyDescent="0.3">
      <c r="A396" s="6" t="str">
        <f t="shared" si="6"/>
        <v>FB5</v>
      </c>
      <c r="B396" s="202" t="s">
        <v>7860</v>
      </c>
      <c r="C396" s="202" t="s">
        <v>7861</v>
      </c>
      <c r="D396" s="205">
        <v>7.17</v>
      </c>
      <c r="E396" s="205">
        <v>12</v>
      </c>
      <c r="F396"/>
    </row>
    <row r="397" spans="1:6" x14ac:dyDescent="0.3">
      <c r="A397" s="6" t="str">
        <f t="shared" si="6"/>
        <v>{RS} 60</v>
      </c>
      <c r="B397" s="202" t="s">
        <v>7862</v>
      </c>
      <c r="C397" s="202" t="s">
        <v>7863</v>
      </c>
      <c r="D397" s="205">
        <v>7.17</v>
      </c>
      <c r="E397" s="205" t="s">
        <v>1341</v>
      </c>
      <c r="F397"/>
    </row>
    <row r="398" spans="1:6" x14ac:dyDescent="0.3">
      <c r="A398" s="6" t="str">
        <f t="shared" si="6"/>
        <v>DB043</v>
      </c>
      <c r="B398" s="202" t="s">
        <v>7864</v>
      </c>
      <c r="C398" s="202" t="s">
        <v>7865</v>
      </c>
      <c r="D398" s="205">
        <v>7.17</v>
      </c>
      <c r="E398" s="205" t="s">
        <v>1341</v>
      </c>
      <c r="F398"/>
    </row>
    <row r="399" spans="1:6" x14ac:dyDescent="0.3">
      <c r="A399" s="6" t="str">
        <f t="shared" ref="A399:A462" si="7">IF(B399="","",IF(B399&lt;999,"ASL"&amp;B399,B399))</f>
        <v>{Redux} D24</v>
      </c>
      <c r="B399" s="202" t="s">
        <v>7866</v>
      </c>
      <c r="C399" s="202" t="s">
        <v>7867</v>
      </c>
      <c r="D399" s="205">
        <v>7.17</v>
      </c>
      <c r="E399" s="205" t="s">
        <v>1341</v>
      </c>
      <c r="F399"/>
    </row>
    <row r="400" spans="1:6" x14ac:dyDescent="0.3">
      <c r="A400" s="6" t="str">
        <f t="shared" si="7"/>
        <v>VV12</v>
      </c>
      <c r="B400" s="202" t="s">
        <v>7868</v>
      </c>
      <c r="C400" s="202" t="s">
        <v>7869</v>
      </c>
      <c r="D400" s="205">
        <v>7.17</v>
      </c>
      <c r="E400" s="205" t="s">
        <v>1341</v>
      </c>
      <c r="F400"/>
    </row>
    <row r="401" spans="1:6" x14ac:dyDescent="0.3">
      <c r="A401" s="6" t="str">
        <f t="shared" si="7"/>
        <v>CH153</v>
      </c>
      <c r="B401" s="202" t="s">
        <v>7870</v>
      </c>
      <c r="C401" s="202" t="s">
        <v>7871</v>
      </c>
      <c r="D401" s="205">
        <v>7.17</v>
      </c>
      <c r="E401" s="205" t="s">
        <v>1341</v>
      </c>
      <c r="F401"/>
    </row>
    <row r="402" spans="1:6" x14ac:dyDescent="0.3">
      <c r="A402" s="6" t="str">
        <f t="shared" si="7"/>
        <v>RPT20</v>
      </c>
      <c r="B402" s="202" t="s">
        <v>7872</v>
      </c>
      <c r="C402" s="202" t="s">
        <v>7873</v>
      </c>
      <c r="D402" s="205">
        <v>7.17</v>
      </c>
      <c r="E402" s="205" t="s">
        <v>1341</v>
      </c>
      <c r="F402"/>
    </row>
    <row r="403" spans="1:6" x14ac:dyDescent="0.3">
      <c r="A403" s="6" t="str">
        <f t="shared" si="7"/>
        <v>FT253</v>
      </c>
      <c r="B403" s="202" t="s">
        <v>7874</v>
      </c>
      <c r="C403" s="202" t="s">
        <v>7875</v>
      </c>
      <c r="D403" s="205">
        <v>7.17</v>
      </c>
      <c r="E403" s="205" t="s">
        <v>1341</v>
      </c>
      <c r="F403"/>
    </row>
    <row r="404" spans="1:6" x14ac:dyDescent="0.3">
      <c r="A404" s="6" t="str">
        <f t="shared" si="7"/>
        <v>O103.3</v>
      </c>
      <c r="B404" s="202" t="s">
        <v>7876</v>
      </c>
      <c r="C404" s="202" t="s">
        <v>7877</v>
      </c>
      <c r="D404" s="205">
        <v>7.17</v>
      </c>
      <c r="E404" s="205" t="s">
        <v>1341</v>
      </c>
      <c r="F404"/>
    </row>
    <row r="405" spans="1:6" x14ac:dyDescent="0.3">
      <c r="A405" s="6" t="str">
        <f t="shared" si="7"/>
        <v>BFP144</v>
      </c>
      <c r="B405" s="202" t="s">
        <v>7878</v>
      </c>
      <c r="C405" s="202" t="s">
        <v>7879</v>
      </c>
      <c r="D405" s="205">
        <v>7.17</v>
      </c>
      <c r="E405" s="205" t="s">
        <v>1341</v>
      </c>
      <c r="F405"/>
    </row>
    <row r="406" spans="1:6" x14ac:dyDescent="0.3">
      <c r="A406" s="6" t="str">
        <f t="shared" si="7"/>
        <v>GRE2</v>
      </c>
      <c r="B406" s="202" t="s">
        <v>7880</v>
      </c>
      <c r="C406" s="202" t="s">
        <v>7881</v>
      </c>
      <c r="D406" s="205">
        <v>7.17</v>
      </c>
      <c r="E406" s="205" t="s">
        <v>1341</v>
      </c>
      <c r="F406"/>
    </row>
    <row r="407" spans="1:6" x14ac:dyDescent="0.3">
      <c r="A407" s="6" t="str">
        <f t="shared" si="7"/>
        <v>AH5</v>
      </c>
      <c r="B407" s="202" t="s">
        <v>7882</v>
      </c>
      <c r="C407" s="202" t="s">
        <v>7883</v>
      </c>
      <c r="D407" s="205">
        <v>7.17</v>
      </c>
      <c r="E407" s="205" t="s">
        <v>1341</v>
      </c>
      <c r="F407"/>
    </row>
    <row r="408" spans="1:6" x14ac:dyDescent="0.3">
      <c r="A408" s="6" t="str">
        <f t="shared" si="7"/>
        <v>{RS} GTCG-1</v>
      </c>
      <c r="B408" s="202" t="s">
        <v>7884</v>
      </c>
      <c r="C408" s="202" t="s">
        <v>7885</v>
      </c>
      <c r="D408" s="205">
        <v>7.17</v>
      </c>
      <c r="E408" s="205" t="s">
        <v>1341</v>
      </c>
      <c r="F408"/>
    </row>
    <row r="409" spans="1:6" x14ac:dyDescent="0.3">
      <c r="A409" s="6" t="str">
        <f t="shared" si="7"/>
        <v>SP80</v>
      </c>
      <c r="B409" s="202" t="s">
        <v>7886</v>
      </c>
      <c r="C409" s="202" t="s">
        <v>7887</v>
      </c>
      <c r="D409" s="205">
        <v>7.16</v>
      </c>
      <c r="E409" s="205">
        <v>98</v>
      </c>
      <c r="F409"/>
    </row>
    <row r="410" spans="1:6" x14ac:dyDescent="0.3">
      <c r="A410" s="6" t="str">
        <f t="shared" si="7"/>
        <v>AP86</v>
      </c>
      <c r="B410" s="202" t="s">
        <v>7888</v>
      </c>
      <c r="C410" s="202" t="s">
        <v>7889</v>
      </c>
      <c r="D410" s="205">
        <v>7.16</v>
      </c>
      <c r="E410" s="205">
        <v>81</v>
      </c>
      <c r="F410"/>
    </row>
    <row r="411" spans="1:6" x14ac:dyDescent="0.3">
      <c r="A411" s="6" t="str">
        <f t="shared" si="7"/>
        <v>DB026</v>
      </c>
      <c r="B411" s="202" t="s">
        <v>7890</v>
      </c>
      <c r="C411" s="202" t="s">
        <v>7891</v>
      </c>
      <c r="D411" s="205">
        <v>7.16</v>
      </c>
      <c r="E411" s="205">
        <v>19</v>
      </c>
      <c r="F411"/>
    </row>
    <row r="412" spans="1:6" x14ac:dyDescent="0.3">
      <c r="A412" s="6" t="str">
        <f t="shared" si="7"/>
        <v>RB-II</v>
      </c>
      <c r="B412" s="202" t="s">
        <v>7892</v>
      </c>
      <c r="C412" s="202" t="s">
        <v>7258</v>
      </c>
      <c r="D412" s="205">
        <v>7.16</v>
      </c>
      <c r="E412" s="205">
        <v>19</v>
      </c>
      <c r="F412"/>
    </row>
    <row r="413" spans="1:6" x14ac:dyDescent="0.3">
      <c r="A413" s="6" t="str">
        <f t="shared" si="7"/>
        <v>CH49</v>
      </c>
      <c r="B413" s="202" t="s">
        <v>7893</v>
      </c>
      <c r="C413" s="202" t="s">
        <v>7894</v>
      </c>
      <c r="D413" s="205">
        <v>7.15</v>
      </c>
      <c r="E413" s="205">
        <v>39</v>
      </c>
      <c r="F413"/>
    </row>
    <row r="414" spans="1:6" x14ac:dyDescent="0.3">
      <c r="A414" s="6" t="str">
        <f t="shared" si="7"/>
        <v>BFP71</v>
      </c>
      <c r="B414" s="202" t="s">
        <v>7895</v>
      </c>
      <c r="C414" s="202" t="s">
        <v>7896</v>
      </c>
      <c r="D414" s="205">
        <v>7.15</v>
      </c>
      <c r="E414" s="205">
        <v>13</v>
      </c>
      <c r="F414"/>
    </row>
    <row r="415" spans="1:6" x14ac:dyDescent="0.3">
      <c r="A415" s="6" t="str">
        <f t="shared" si="7"/>
        <v>Genesis 1</v>
      </c>
      <c r="B415" s="202" t="s">
        <v>7897</v>
      </c>
      <c r="C415" s="202" t="s">
        <v>7898</v>
      </c>
      <c r="D415" s="205">
        <v>7.15</v>
      </c>
      <c r="E415" s="205">
        <v>13</v>
      </c>
      <c r="F415"/>
    </row>
    <row r="416" spans="1:6" x14ac:dyDescent="0.3">
      <c r="A416" s="6" t="str">
        <f t="shared" si="7"/>
        <v>SX5</v>
      </c>
      <c r="B416" s="202" t="s">
        <v>7899</v>
      </c>
      <c r="C416" s="202" t="s">
        <v>7790</v>
      </c>
      <c r="D416" s="205">
        <v>7.15</v>
      </c>
      <c r="E416" s="205">
        <v>13</v>
      </c>
      <c r="F416"/>
    </row>
    <row r="417" spans="1:6" x14ac:dyDescent="0.3">
      <c r="A417" s="6" t="str">
        <f t="shared" si="7"/>
        <v>FrF98</v>
      </c>
      <c r="B417" s="202" t="s">
        <v>7900</v>
      </c>
      <c r="C417" s="202" t="s">
        <v>7901</v>
      </c>
      <c r="D417" s="205">
        <v>7.15</v>
      </c>
      <c r="E417" s="205">
        <v>66</v>
      </c>
      <c r="F417"/>
    </row>
    <row r="418" spans="1:6" x14ac:dyDescent="0.3">
      <c r="A418" s="6" t="str">
        <f t="shared" si="7"/>
        <v>BFP19</v>
      </c>
      <c r="B418" s="202" t="s">
        <v>7902</v>
      </c>
      <c r="C418" s="202" t="s">
        <v>7903</v>
      </c>
      <c r="D418" s="205">
        <v>7.15</v>
      </c>
      <c r="E418" s="205">
        <v>20</v>
      </c>
      <c r="F418"/>
    </row>
    <row r="419" spans="1:6" x14ac:dyDescent="0.3">
      <c r="A419" s="6" t="str">
        <f t="shared" si="7"/>
        <v>G1</v>
      </c>
      <c r="B419" s="202" t="s">
        <v>7904</v>
      </c>
      <c r="C419" s="202" t="s">
        <v>7905</v>
      </c>
      <c r="D419" s="205">
        <v>7.15</v>
      </c>
      <c r="E419" s="205">
        <v>47</v>
      </c>
      <c r="F419"/>
    </row>
    <row r="420" spans="1:6" x14ac:dyDescent="0.3">
      <c r="A420" s="6" t="str">
        <f t="shared" si="7"/>
        <v>J167</v>
      </c>
      <c r="B420" s="202" t="s">
        <v>7906</v>
      </c>
      <c r="C420" s="202" t="s">
        <v>7907</v>
      </c>
      <c r="D420" s="205">
        <v>7.15</v>
      </c>
      <c r="E420" s="205">
        <v>168</v>
      </c>
      <c r="F420"/>
    </row>
    <row r="421" spans="1:6" x14ac:dyDescent="0.3">
      <c r="A421" s="6" t="str">
        <f t="shared" si="7"/>
        <v>G30</v>
      </c>
      <c r="B421" s="202" t="s">
        <v>7908</v>
      </c>
      <c r="C421" s="202" t="s">
        <v>7909</v>
      </c>
      <c r="D421" s="205">
        <v>7.15</v>
      </c>
      <c r="E421" s="205">
        <v>27</v>
      </c>
      <c r="F421"/>
    </row>
    <row r="422" spans="1:6" x14ac:dyDescent="0.3">
      <c r="A422" s="6" t="str">
        <f t="shared" si="7"/>
        <v>S26</v>
      </c>
      <c r="B422" s="202" t="s">
        <v>7910</v>
      </c>
      <c r="C422" s="202" t="s">
        <v>7911</v>
      </c>
      <c r="D422" s="205">
        <v>7.15</v>
      </c>
      <c r="E422" s="205">
        <v>27</v>
      </c>
      <c r="F422"/>
    </row>
    <row r="423" spans="1:6" x14ac:dyDescent="0.3">
      <c r="A423" s="6" t="str">
        <f t="shared" si="7"/>
        <v>AP7</v>
      </c>
      <c r="B423" s="202" t="s">
        <v>7912</v>
      </c>
      <c r="C423" s="202" t="s">
        <v>7913</v>
      </c>
      <c r="D423" s="205">
        <v>7.15</v>
      </c>
      <c r="E423" s="205">
        <v>130</v>
      </c>
      <c r="F423"/>
    </row>
    <row r="424" spans="1:6" x14ac:dyDescent="0.3">
      <c r="A424" s="6" t="str">
        <f t="shared" si="7"/>
        <v>DaE-CG1</v>
      </c>
      <c r="B424" s="202" t="s">
        <v>7914</v>
      </c>
      <c r="C424" s="202" t="s">
        <v>7915</v>
      </c>
      <c r="D424" s="205">
        <v>7.14</v>
      </c>
      <c r="E424" s="205">
        <v>21</v>
      </c>
      <c r="F424"/>
    </row>
    <row r="425" spans="1:6" x14ac:dyDescent="0.3">
      <c r="A425" s="6" t="str">
        <f t="shared" si="7"/>
        <v>RO-I</v>
      </c>
      <c r="B425" s="202" t="s">
        <v>7916</v>
      </c>
      <c r="C425" s="202" t="s">
        <v>7917</v>
      </c>
      <c r="D425" s="205">
        <v>7.14</v>
      </c>
      <c r="E425" s="205">
        <v>14</v>
      </c>
      <c r="F425"/>
    </row>
    <row r="426" spans="1:6" x14ac:dyDescent="0.3">
      <c r="A426" s="6" t="str">
        <f t="shared" si="7"/>
        <v>FB14</v>
      </c>
      <c r="B426" s="202" t="s">
        <v>7918</v>
      </c>
      <c r="C426" s="202" t="s">
        <v>7919</v>
      </c>
      <c r="D426" s="205">
        <v>7.14</v>
      </c>
      <c r="E426" s="205">
        <v>14</v>
      </c>
      <c r="F426"/>
    </row>
    <row r="427" spans="1:6" x14ac:dyDescent="0.3">
      <c r="A427" s="6" t="str">
        <f t="shared" si="7"/>
        <v>TAC35</v>
      </c>
      <c r="B427" s="202" t="s">
        <v>7920</v>
      </c>
      <c r="C427" s="202" t="s">
        <v>7921</v>
      </c>
      <c r="D427" s="205">
        <v>7.14</v>
      </c>
      <c r="E427" s="205" t="s">
        <v>1341</v>
      </c>
      <c r="F427"/>
    </row>
    <row r="428" spans="1:6" x14ac:dyDescent="0.3">
      <c r="A428" s="6" t="str">
        <f t="shared" si="7"/>
        <v>{Y2} 20</v>
      </c>
      <c r="B428" s="202" t="s">
        <v>7922</v>
      </c>
      <c r="C428" s="202" t="s">
        <v>7923</v>
      </c>
      <c r="D428" s="205">
        <v>7.14</v>
      </c>
      <c r="E428" s="205" t="s">
        <v>1341</v>
      </c>
      <c r="F428"/>
    </row>
    <row r="429" spans="1:6" x14ac:dyDescent="0.3">
      <c r="A429" s="6" t="str">
        <f t="shared" si="7"/>
        <v>S70</v>
      </c>
      <c r="B429" s="202" t="s">
        <v>7924</v>
      </c>
      <c r="C429" s="202" t="s">
        <v>7925</v>
      </c>
      <c r="D429" s="205">
        <v>7.14</v>
      </c>
      <c r="E429" s="205" t="s">
        <v>1341</v>
      </c>
      <c r="F429"/>
    </row>
    <row r="430" spans="1:6" x14ac:dyDescent="0.3">
      <c r="A430" s="6" t="str">
        <f t="shared" si="7"/>
        <v>ESG23</v>
      </c>
      <c r="B430" s="202" t="s">
        <v>7926</v>
      </c>
      <c r="C430" s="202" t="s">
        <v>7927</v>
      </c>
      <c r="D430" s="205">
        <v>7.14</v>
      </c>
      <c r="E430" s="205" t="s">
        <v>1341</v>
      </c>
      <c r="F430"/>
    </row>
    <row r="431" spans="1:6" x14ac:dyDescent="0.3">
      <c r="A431" s="6" t="str">
        <f t="shared" si="7"/>
        <v>BFP131</v>
      </c>
      <c r="B431" s="202" t="s">
        <v>7928</v>
      </c>
      <c r="C431" s="202" t="s">
        <v>7929</v>
      </c>
      <c r="D431" s="205">
        <v>7.14</v>
      </c>
      <c r="E431" s="205" t="s">
        <v>1341</v>
      </c>
      <c r="F431"/>
    </row>
    <row r="432" spans="1:6" x14ac:dyDescent="0.3">
      <c r="A432" s="6" t="str">
        <f t="shared" si="7"/>
        <v>SA1</v>
      </c>
      <c r="B432" s="202" t="s">
        <v>7930</v>
      </c>
      <c r="C432" s="202" t="s">
        <v>7931</v>
      </c>
      <c r="D432" s="205">
        <v>7.14</v>
      </c>
      <c r="E432" s="205" t="s">
        <v>1341</v>
      </c>
      <c r="F432"/>
    </row>
    <row r="433" spans="1:6" ht="28.8" x14ac:dyDescent="0.3">
      <c r="A433" s="6" t="str">
        <f t="shared" si="7"/>
        <v>OTO{2nd ed}27</v>
      </c>
      <c r="B433" s="202" t="s">
        <v>7932</v>
      </c>
      <c r="C433" s="202" t="s">
        <v>7933</v>
      </c>
      <c r="D433" s="205">
        <v>7.14</v>
      </c>
      <c r="E433" s="205" t="s">
        <v>1341</v>
      </c>
      <c r="F433"/>
    </row>
    <row r="434" spans="1:6" x14ac:dyDescent="0.3">
      <c r="A434" s="6" t="str">
        <f t="shared" si="7"/>
        <v>ASL166</v>
      </c>
      <c r="B434" s="202">
        <v>166</v>
      </c>
      <c r="C434" s="202" t="s">
        <v>7934</v>
      </c>
      <c r="D434" s="205">
        <v>7.14</v>
      </c>
      <c r="E434" s="205">
        <v>29</v>
      </c>
      <c r="F434"/>
    </row>
    <row r="435" spans="1:6" x14ac:dyDescent="0.3">
      <c r="A435" s="6" t="str">
        <f t="shared" si="7"/>
        <v>ASL71</v>
      </c>
      <c r="B435" s="202">
        <v>71</v>
      </c>
      <c r="C435" s="202" t="s">
        <v>7935</v>
      </c>
      <c r="D435" s="205">
        <v>7.14</v>
      </c>
      <c r="E435" s="205">
        <v>37</v>
      </c>
      <c r="F435"/>
    </row>
    <row r="436" spans="1:6" x14ac:dyDescent="0.3">
      <c r="A436" s="6" t="str">
        <f t="shared" si="7"/>
        <v>G44</v>
      </c>
      <c r="B436" s="202" t="s">
        <v>7936</v>
      </c>
      <c r="C436" s="202" t="s">
        <v>7788</v>
      </c>
      <c r="D436" s="205">
        <v>7.13</v>
      </c>
      <c r="E436" s="205">
        <v>15</v>
      </c>
      <c r="F436"/>
    </row>
    <row r="437" spans="1:6" x14ac:dyDescent="0.3">
      <c r="A437" s="6" t="str">
        <f t="shared" si="7"/>
        <v>CH97</v>
      </c>
      <c r="B437" s="202" t="s">
        <v>7937</v>
      </c>
      <c r="C437" s="202" t="s">
        <v>7938</v>
      </c>
      <c r="D437" s="205">
        <v>7.13</v>
      </c>
      <c r="E437" s="205">
        <v>69</v>
      </c>
      <c r="F437"/>
    </row>
    <row r="438" spans="1:6" x14ac:dyDescent="0.3">
      <c r="A438" s="6" t="str">
        <f t="shared" si="7"/>
        <v>J188</v>
      </c>
      <c r="B438" s="202" t="s">
        <v>7939</v>
      </c>
      <c r="C438" s="202" t="s">
        <v>7940</v>
      </c>
      <c r="D438" s="205">
        <v>7.12</v>
      </c>
      <c r="E438" s="205">
        <v>32</v>
      </c>
      <c r="F438"/>
    </row>
    <row r="439" spans="1:6" x14ac:dyDescent="0.3">
      <c r="A439" s="6" t="str">
        <f t="shared" si="7"/>
        <v>ASL72</v>
      </c>
      <c r="B439" s="202">
        <v>72</v>
      </c>
      <c r="C439" s="202" t="s">
        <v>7393</v>
      </c>
      <c r="D439" s="205">
        <v>7.12</v>
      </c>
      <c r="E439" s="205">
        <v>24</v>
      </c>
      <c r="F439"/>
    </row>
    <row r="440" spans="1:6" x14ac:dyDescent="0.3">
      <c r="A440" s="6" t="str">
        <f t="shared" si="7"/>
        <v>SV10</v>
      </c>
      <c r="B440" s="202" t="s">
        <v>7941</v>
      </c>
      <c r="C440" s="202" t="s">
        <v>7942</v>
      </c>
      <c r="D440" s="205">
        <v>7.12</v>
      </c>
      <c r="E440" s="205">
        <v>16</v>
      </c>
      <c r="F440"/>
    </row>
    <row r="441" spans="1:6" x14ac:dyDescent="0.3">
      <c r="A441" s="6" t="str">
        <f t="shared" si="7"/>
        <v>HP18</v>
      </c>
      <c r="B441" s="202" t="s">
        <v>7943</v>
      </c>
      <c r="C441" s="202" t="s">
        <v>7944</v>
      </c>
      <c r="D441" s="205">
        <v>7.12</v>
      </c>
      <c r="E441" s="205" t="s">
        <v>1341</v>
      </c>
      <c r="F441"/>
    </row>
    <row r="442" spans="1:6" x14ac:dyDescent="0.3">
      <c r="A442" s="6" t="str">
        <f t="shared" si="7"/>
        <v>DBOT2</v>
      </c>
      <c r="B442" s="202" t="s">
        <v>7945</v>
      </c>
      <c r="C442" s="202" t="s">
        <v>7946</v>
      </c>
      <c r="D442" s="205">
        <v>7.12</v>
      </c>
      <c r="E442" s="205" t="s">
        <v>1341</v>
      </c>
      <c r="F442"/>
    </row>
    <row r="443" spans="1:6" x14ac:dyDescent="0.3">
      <c r="A443" s="6" t="str">
        <f t="shared" si="7"/>
        <v>RbF I-5</v>
      </c>
      <c r="B443" s="202" t="s">
        <v>7947</v>
      </c>
      <c r="C443" s="202" t="s">
        <v>7190</v>
      </c>
      <c r="D443" s="205">
        <v>7.12</v>
      </c>
      <c r="E443" s="205" t="s">
        <v>1341</v>
      </c>
      <c r="F443"/>
    </row>
    <row r="444" spans="1:6" x14ac:dyDescent="0.3">
      <c r="A444" s="6" t="str">
        <f t="shared" si="7"/>
        <v>S57</v>
      </c>
      <c r="B444" s="202" t="s">
        <v>7948</v>
      </c>
      <c r="C444" s="202" t="s">
        <v>7949</v>
      </c>
      <c r="D444" s="205">
        <v>7.12</v>
      </c>
      <c r="E444" s="205" t="s">
        <v>1341</v>
      </c>
      <c r="F444"/>
    </row>
    <row r="445" spans="1:6" x14ac:dyDescent="0.3">
      <c r="A445" s="6" t="str">
        <f t="shared" si="7"/>
        <v>AH2</v>
      </c>
      <c r="B445" s="202" t="s">
        <v>7950</v>
      </c>
      <c r="C445" s="202" t="s">
        <v>7951</v>
      </c>
      <c r="D445" s="205">
        <v>7.12</v>
      </c>
      <c r="E445" s="205">
        <v>74</v>
      </c>
      <c r="F445"/>
    </row>
    <row r="446" spans="1:6" x14ac:dyDescent="0.3">
      <c r="A446" s="6" t="str">
        <f t="shared" si="7"/>
        <v>HP13</v>
      </c>
      <c r="B446" s="202" t="s">
        <v>7952</v>
      </c>
      <c r="C446" s="202" t="s">
        <v>7953</v>
      </c>
      <c r="D446" s="205">
        <v>7.12</v>
      </c>
      <c r="E446" s="205">
        <v>50</v>
      </c>
      <c r="F446"/>
    </row>
    <row r="447" spans="1:6" x14ac:dyDescent="0.3">
      <c r="A447" s="6" t="str">
        <f t="shared" si="7"/>
        <v>A59</v>
      </c>
      <c r="B447" s="202" t="s">
        <v>7954</v>
      </c>
      <c r="C447" s="202" t="s">
        <v>7955</v>
      </c>
      <c r="D447" s="205">
        <v>7.12</v>
      </c>
      <c r="E447" s="205">
        <v>126</v>
      </c>
      <c r="F447"/>
    </row>
    <row r="448" spans="1:6" x14ac:dyDescent="0.3">
      <c r="A448" s="6" t="str">
        <f t="shared" si="7"/>
        <v>Z5</v>
      </c>
      <c r="B448" s="202" t="s">
        <v>7956</v>
      </c>
      <c r="C448" s="202" t="s">
        <v>7957</v>
      </c>
      <c r="D448" s="205">
        <v>7.12</v>
      </c>
      <c r="E448" s="205">
        <v>42</v>
      </c>
      <c r="F448"/>
    </row>
    <row r="449" spans="1:6" x14ac:dyDescent="0.3">
      <c r="A449" s="6" t="str">
        <f t="shared" si="7"/>
        <v>FrF7</v>
      </c>
      <c r="B449" s="202" t="s">
        <v>7958</v>
      </c>
      <c r="C449" s="202" t="s">
        <v>7959</v>
      </c>
      <c r="D449" s="205">
        <v>7.12</v>
      </c>
      <c r="E449" s="205">
        <v>34</v>
      </c>
      <c r="F449"/>
    </row>
    <row r="450" spans="1:6" x14ac:dyDescent="0.3">
      <c r="A450" s="6" t="str">
        <f t="shared" si="7"/>
        <v>LSSAH9</v>
      </c>
      <c r="B450" s="202" t="s">
        <v>7960</v>
      </c>
      <c r="C450" s="202" t="s">
        <v>7961</v>
      </c>
      <c r="D450" s="205">
        <v>7.12</v>
      </c>
      <c r="E450" s="205">
        <v>17</v>
      </c>
      <c r="F450"/>
    </row>
    <row r="451" spans="1:6" x14ac:dyDescent="0.3">
      <c r="A451" s="6" t="str">
        <f t="shared" si="7"/>
        <v>G29</v>
      </c>
      <c r="B451" s="202" t="s">
        <v>7962</v>
      </c>
      <c r="C451" s="202" t="s">
        <v>7963</v>
      </c>
      <c r="D451" s="205">
        <v>7.11</v>
      </c>
      <c r="E451" s="205">
        <v>36</v>
      </c>
      <c r="F451"/>
    </row>
    <row r="452" spans="1:6" x14ac:dyDescent="0.3">
      <c r="A452" s="6" t="str">
        <f t="shared" si="7"/>
        <v>FF14</v>
      </c>
      <c r="B452" s="202" t="s">
        <v>1344</v>
      </c>
      <c r="C452" s="202" t="s">
        <v>1345</v>
      </c>
      <c r="D452" s="205">
        <v>7.11</v>
      </c>
      <c r="E452" s="205">
        <v>18</v>
      </c>
      <c r="F452"/>
    </row>
    <row r="453" spans="1:6" x14ac:dyDescent="0.3">
      <c r="A453" s="6" t="str">
        <f t="shared" si="7"/>
        <v>BFP119</v>
      </c>
      <c r="B453" s="202" t="s">
        <v>7964</v>
      </c>
      <c r="C453" s="202" t="s">
        <v>7965</v>
      </c>
      <c r="D453" s="205">
        <v>7.11</v>
      </c>
      <c r="E453" s="205" t="s">
        <v>1341</v>
      </c>
      <c r="F453"/>
    </row>
    <row r="454" spans="1:6" x14ac:dyDescent="0.3">
      <c r="A454" s="6" t="str">
        <f t="shared" si="7"/>
        <v>OzB-CG</v>
      </c>
      <c r="B454" s="202" t="s">
        <v>7966</v>
      </c>
      <c r="C454" s="202" t="s">
        <v>7967</v>
      </c>
      <c r="D454" s="205">
        <v>7.11</v>
      </c>
      <c r="E454" s="205" t="s">
        <v>1341</v>
      </c>
      <c r="F454"/>
    </row>
    <row r="455" spans="1:6" x14ac:dyDescent="0.3">
      <c r="A455" s="6" t="str">
        <f t="shared" si="7"/>
        <v>OS9</v>
      </c>
      <c r="B455" s="202" t="s">
        <v>7968</v>
      </c>
      <c r="C455" s="202" t="s">
        <v>7969</v>
      </c>
      <c r="D455" s="205">
        <v>7.11</v>
      </c>
      <c r="E455" s="205" t="s">
        <v>1341</v>
      </c>
      <c r="F455"/>
    </row>
    <row r="456" spans="1:6" x14ac:dyDescent="0.3">
      <c r="A456" s="6" t="str">
        <f t="shared" si="7"/>
        <v>RPT140</v>
      </c>
      <c r="B456" s="202" t="s">
        <v>7970</v>
      </c>
      <c r="C456" s="202" t="s">
        <v>7971</v>
      </c>
      <c r="D456" s="205">
        <v>7.11</v>
      </c>
      <c r="E456" s="205" t="s">
        <v>1341</v>
      </c>
      <c r="F456"/>
    </row>
    <row r="457" spans="1:6" x14ac:dyDescent="0.3">
      <c r="A457" s="6" t="str">
        <f t="shared" si="7"/>
        <v>V1</v>
      </c>
      <c r="B457" s="202" t="s">
        <v>7972</v>
      </c>
      <c r="C457" s="202" t="s">
        <v>7894</v>
      </c>
      <c r="D457" s="205">
        <v>7.11</v>
      </c>
      <c r="E457" s="205" t="s">
        <v>1341</v>
      </c>
      <c r="F457"/>
    </row>
    <row r="458" spans="1:6" x14ac:dyDescent="0.3">
      <c r="A458" s="6" t="str">
        <f t="shared" si="7"/>
        <v>FT32</v>
      </c>
      <c r="B458" s="202" t="s">
        <v>7973</v>
      </c>
      <c r="C458" s="202" t="s">
        <v>7974</v>
      </c>
      <c r="D458" s="205">
        <v>7.11</v>
      </c>
      <c r="E458" s="205">
        <v>19</v>
      </c>
      <c r="F458"/>
    </row>
    <row r="459" spans="1:6" x14ac:dyDescent="0.3">
      <c r="A459" s="6" t="str">
        <f t="shared" si="7"/>
        <v>BFP69</v>
      </c>
      <c r="B459" s="202" t="s">
        <v>7975</v>
      </c>
      <c r="C459" s="202" t="s">
        <v>7976</v>
      </c>
      <c r="D459" s="205">
        <v>7.11</v>
      </c>
      <c r="E459" s="205">
        <v>19</v>
      </c>
      <c r="F459"/>
    </row>
    <row r="460" spans="1:6" x14ac:dyDescent="0.3">
      <c r="A460" s="6" t="str">
        <f t="shared" si="7"/>
        <v>FrF29</v>
      </c>
      <c r="B460" s="202" t="s">
        <v>7977</v>
      </c>
      <c r="C460" s="202" t="s">
        <v>7978</v>
      </c>
      <c r="D460" s="205">
        <v>7.1</v>
      </c>
      <c r="E460" s="205">
        <v>97</v>
      </c>
      <c r="F460"/>
    </row>
    <row r="461" spans="1:6" x14ac:dyDescent="0.3">
      <c r="A461" s="6" t="str">
        <f t="shared" si="7"/>
        <v>AP61</v>
      </c>
      <c r="B461" s="202" t="s">
        <v>7979</v>
      </c>
      <c r="C461" s="202" t="s">
        <v>7980</v>
      </c>
      <c r="D461" s="205">
        <v>7.1</v>
      </c>
      <c r="E461" s="205">
        <v>78</v>
      </c>
      <c r="F461"/>
    </row>
    <row r="462" spans="1:6" x14ac:dyDescent="0.3">
      <c r="A462" s="6" t="str">
        <f t="shared" si="7"/>
        <v>ITR-6</v>
      </c>
      <c r="B462" s="202" t="s">
        <v>7981</v>
      </c>
      <c r="C462" s="202" t="s">
        <v>7982</v>
      </c>
      <c r="D462" s="205">
        <v>7.1</v>
      </c>
      <c r="E462" s="205">
        <v>60</v>
      </c>
      <c r="F462"/>
    </row>
    <row r="463" spans="1:6" x14ac:dyDescent="0.3">
      <c r="A463" s="6" t="str">
        <f t="shared" ref="A463:A526" si="8">IF(B463="","",IF(B463&lt;999,"ASL"&amp;B463,B463))</f>
        <v>ASL69</v>
      </c>
      <c r="B463" s="202">
        <v>69</v>
      </c>
      <c r="C463" s="202" t="s">
        <v>7459</v>
      </c>
      <c r="D463" s="205">
        <v>7.09</v>
      </c>
      <c r="E463" s="205">
        <v>32</v>
      </c>
      <c r="F463"/>
    </row>
    <row r="464" spans="1:6" x14ac:dyDescent="0.3">
      <c r="A464" s="6" t="str">
        <f t="shared" si="8"/>
        <v>OTO5</v>
      </c>
      <c r="B464" s="202" t="s">
        <v>7983</v>
      </c>
      <c r="C464" s="202" t="s">
        <v>7984</v>
      </c>
      <c r="D464" s="205">
        <v>7.09</v>
      </c>
      <c r="E464" s="205">
        <v>11</v>
      </c>
      <c r="F464"/>
    </row>
    <row r="465" spans="1:6" x14ac:dyDescent="0.3">
      <c r="A465" s="6" t="str">
        <f t="shared" si="8"/>
        <v>ASL199</v>
      </c>
      <c r="B465" s="202">
        <v>199</v>
      </c>
      <c r="C465" s="202" t="s">
        <v>7985</v>
      </c>
      <c r="D465" s="205">
        <v>7.09</v>
      </c>
      <c r="E465" s="205">
        <v>11</v>
      </c>
      <c r="F465"/>
    </row>
    <row r="466" spans="1:6" x14ac:dyDescent="0.3">
      <c r="A466" s="6" t="str">
        <f t="shared" si="8"/>
        <v>AD10</v>
      </c>
      <c r="B466" s="202" t="s">
        <v>7986</v>
      </c>
      <c r="C466" s="202" t="s">
        <v>7172</v>
      </c>
      <c r="D466" s="205">
        <v>7.09</v>
      </c>
      <c r="E466" s="205">
        <v>23</v>
      </c>
      <c r="F466"/>
    </row>
    <row r="467" spans="1:6" x14ac:dyDescent="0.3">
      <c r="A467" s="6" t="str">
        <f t="shared" si="8"/>
        <v>A103</v>
      </c>
      <c r="B467" s="202" t="s">
        <v>7987</v>
      </c>
      <c r="C467" s="202" t="s">
        <v>7340</v>
      </c>
      <c r="D467" s="205">
        <v>7.09</v>
      </c>
      <c r="E467" s="205">
        <v>117</v>
      </c>
      <c r="F467"/>
    </row>
    <row r="468" spans="1:6" x14ac:dyDescent="0.3">
      <c r="A468" s="6" t="str">
        <f t="shared" si="8"/>
        <v>ASL104</v>
      </c>
      <c r="B468" s="202">
        <v>104</v>
      </c>
      <c r="C468" s="202" t="s">
        <v>7988</v>
      </c>
      <c r="D468" s="205">
        <v>7.08</v>
      </c>
      <c r="E468" s="205">
        <v>12</v>
      </c>
      <c r="F468"/>
    </row>
    <row r="469" spans="1:6" x14ac:dyDescent="0.3">
      <c r="A469" s="6" t="str">
        <f t="shared" si="8"/>
        <v>BFTR11</v>
      </c>
      <c r="B469" s="202" t="s">
        <v>7989</v>
      </c>
      <c r="C469" s="202" t="s">
        <v>7990</v>
      </c>
      <c r="D469" s="205">
        <v>7.08</v>
      </c>
      <c r="E469" s="205">
        <v>12</v>
      </c>
      <c r="F469"/>
    </row>
    <row r="470" spans="1:6" x14ac:dyDescent="0.3">
      <c r="A470" s="6" t="str">
        <f t="shared" si="8"/>
        <v>U32</v>
      </c>
      <c r="B470" s="202" t="s">
        <v>7991</v>
      </c>
      <c r="C470" s="202" t="s">
        <v>7992</v>
      </c>
      <c r="D470" s="205">
        <v>7.08</v>
      </c>
      <c r="E470" s="205">
        <v>12</v>
      </c>
      <c r="F470"/>
    </row>
    <row r="471" spans="1:6" x14ac:dyDescent="0.3">
      <c r="A471" s="6" t="str">
        <f t="shared" si="8"/>
        <v>OB12</v>
      </c>
      <c r="B471" s="202" t="s">
        <v>7993</v>
      </c>
      <c r="C471" s="202" t="s">
        <v>7994</v>
      </c>
      <c r="D471" s="205">
        <v>7.08</v>
      </c>
      <c r="E471" s="205">
        <v>12</v>
      </c>
      <c r="F471"/>
    </row>
    <row r="472" spans="1:6" x14ac:dyDescent="0.3">
      <c r="A472" s="6" t="str">
        <f t="shared" si="8"/>
        <v>ASL138</v>
      </c>
      <c r="B472" s="202">
        <v>138</v>
      </c>
      <c r="C472" s="202" t="s">
        <v>7995</v>
      </c>
      <c r="D472" s="205">
        <v>7.08</v>
      </c>
      <c r="E472" s="205">
        <v>12</v>
      </c>
      <c r="F472"/>
    </row>
    <row r="473" spans="1:6" x14ac:dyDescent="0.3">
      <c r="A473" s="6" t="str">
        <f t="shared" si="8"/>
        <v>VotG12</v>
      </c>
      <c r="B473" s="202" t="s">
        <v>7996</v>
      </c>
      <c r="C473" s="202" t="s">
        <v>7997</v>
      </c>
      <c r="D473" s="205">
        <v>7.08</v>
      </c>
      <c r="E473" s="205">
        <v>39</v>
      </c>
      <c r="F473"/>
    </row>
    <row r="474" spans="1:6" x14ac:dyDescent="0.3">
      <c r="A474" s="6" t="str">
        <f t="shared" si="8"/>
        <v>S39</v>
      </c>
      <c r="B474" s="202" t="s">
        <v>7998</v>
      </c>
      <c r="C474" s="202" t="s">
        <v>7999</v>
      </c>
      <c r="D474" s="205">
        <v>7.08</v>
      </c>
      <c r="E474" s="205">
        <v>13</v>
      </c>
      <c r="F474"/>
    </row>
    <row r="475" spans="1:6" x14ac:dyDescent="0.3">
      <c r="A475" s="6" t="str">
        <f t="shared" si="8"/>
        <v>SA3</v>
      </c>
      <c r="B475" s="202" t="s">
        <v>8000</v>
      </c>
      <c r="C475" s="202" t="s">
        <v>8001</v>
      </c>
      <c r="D475" s="205">
        <v>7.08</v>
      </c>
      <c r="E475" s="205">
        <v>13</v>
      </c>
      <c r="F475"/>
    </row>
    <row r="476" spans="1:6" x14ac:dyDescent="0.3">
      <c r="A476" s="6" t="str">
        <f t="shared" si="8"/>
        <v>S49</v>
      </c>
      <c r="B476" s="202" t="s">
        <v>8002</v>
      </c>
      <c r="C476" s="202" t="s">
        <v>8003</v>
      </c>
      <c r="D476" s="205">
        <v>7.08</v>
      </c>
      <c r="E476" s="205">
        <v>13</v>
      </c>
      <c r="F476"/>
    </row>
    <row r="477" spans="1:6" x14ac:dyDescent="0.3">
      <c r="A477" s="6" t="str">
        <f t="shared" si="8"/>
        <v>ASL1</v>
      </c>
      <c r="B477" s="202">
        <v>1</v>
      </c>
      <c r="C477" s="202" t="s">
        <v>8004</v>
      </c>
      <c r="D477" s="205">
        <v>7.08</v>
      </c>
      <c r="E477" s="205">
        <v>354</v>
      </c>
      <c r="F477"/>
    </row>
    <row r="478" spans="1:6" x14ac:dyDescent="0.3">
      <c r="A478" s="6" t="str">
        <f t="shared" si="8"/>
        <v>BB10</v>
      </c>
      <c r="B478" s="202" t="s">
        <v>8005</v>
      </c>
      <c r="C478" s="202" t="s">
        <v>8006</v>
      </c>
      <c r="D478" s="205">
        <v>7.08</v>
      </c>
      <c r="E478" s="205">
        <v>66</v>
      </c>
      <c r="F478"/>
    </row>
    <row r="479" spans="1:6" x14ac:dyDescent="0.3">
      <c r="A479" s="6" t="str">
        <f t="shared" si="8"/>
        <v>BTB4</v>
      </c>
      <c r="B479" s="202" t="s">
        <v>8007</v>
      </c>
      <c r="C479" s="202" t="s">
        <v>8008</v>
      </c>
      <c r="D479" s="205">
        <v>7.07</v>
      </c>
      <c r="E479" s="205">
        <v>68</v>
      </c>
      <c r="F479"/>
    </row>
    <row r="480" spans="1:6" x14ac:dyDescent="0.3">
      <c r="A480" s="6" t="str">
        <f t="shared" si="8"/>
        <v>A</v>
      </c>
      <c r="B480" s="202" t="s">
        <v>8009</v>
      </c>
      <c r="C480" s="202" t="s">
        <v>7699</v>
      </c>
      <c r="D480" s="205">
        <v>7.07</v>
      </c>
      <c r="E480" s="205">
        <v>329</v>
      </c>
      <c r="F480"/>
    </row>
    <row r="481" spans="1:6" x14ac:dyDescent="0.3">
      <c r="A481" s="6" t="str">
        <f t="shared" si="8"/>
        <v>ASL33</v>
      </c>
      <c r="B481" s="202">
        <v>33</v>
      </c>
      <c r="C481" s="202" t="s">
        <v>8010</v>
      </c>
      <c r="D481" s="205">
        <v>7.07</v>
      </c>
      <c r="E481" s="205">
        <v>28</v>
      </c>
      <c r="F481"/>
    </row>
    <row r="482" spans="1:6" ht="28.8" x14ac:dyDescent="0.3">
      <c r="A482" s="6" t="str">
        <f t="shared" si="8"/>
        <v>{2020 edition} 231</v>
      </c>
      <c r="B482" s="202" t="s">
        <v>8011</v>
      </c>
      <c r="C482" s="202" t="s">
        <v>8012</v>
      </c>
      <c r="D482" s="205">
        <v>7.07</v>
      </c>
      <c r="E482" s="205">
        <v>28</v>
      </c>
      <c r="F482"/>
    </row>
    <row r="483" spans="1:6" x14ac:dyDescent="0.3">
      <c r="A483" s="6" t="str">
        <f t="shared" si="8"/>
        <v>CH11</v>
      </c>
      <c r="B483" s="202" t="s">
        <v>8013</v>
      </c>
      <c r="C483" s="202" t="s">
        <v>8014</v>
      </c>
      <c r="D483" s="205">
        <v>7.07</v>
      </c>
      <c r="E483" s="205">
        <v>28</v>
      </c>
      <c r="F483"/>
    </row>
    <row r="484" spans="1:6" x14ac:dyDescent="0.3">
      <c r="A484" s="6" t="str">
        <f t="shared" si="8"/>
        <v>RBF17</v>
      </c>
      <c r="B484" s="202" t="s">
        <v>8015</v>
      </c>
      <c r="C484" s="202" t="s">
        <v>8016</v>
      </c>
      <c r="D484" s="205">
        <v>7.07</v>
      </c>
      <c r="E484" s="205">
        <v>14</v>
      </c>
      <c r="F484"/>
    </row>
    <row r="485" spans="1:6" x14ac:dyDescent="0.3">
      <c r="A485" s="6" t="str">
        <f t="shared" si="8"/>
        <v>SP213</v>
      </c>
      <c r="B485" s="202" t="s">
        <v>8017</v>
      </c>
      <c r="C485" s="202" t="s">
        <v>8018</v>
      </c>
      <c r="D485" s="205">
        <v>7.07</v>
      </c>
      <c r="E485" s="205">
        <v>30</v>
      </c>
      <c r="F485"/>
    </row>
    <row r="486" spans="1:6" x14ac:dyDescent="0.3">
      <c r="A486" s="6" t="str">
        <f t="shared" si="8"/>
        <v>BFP63</v>
      </c>
      <c r="B486" s="202" t="s">
        <v>8019</v>
      </c>
      <c r="C486" s="202" t="s">
        <v>8020</v>
      </c>
      <c r="D486" s="205">
        <v>7.06</v>
      </c>
      <c r="E486" s="205">
        <v>16</v>
      </c>
      <c r="F486"/>
    </row>
    <row r="487" spans="1:6" x14ac:dyDescent="0.3">
      <c r="A487" s="6" t="str">
        <f t="shared" si="8"/>
        <v>FrF65</v>
      </c>
      <c r="B487" s="202" t="s">
        <v>8021</v>
      </c>
      <c r="C487" s="202" t="s">
        <v>8022</v>
      </c>
      <c r="D487" s="205">
        <v>7.06</v>
      </c>
      <c r="E487" s="205">
        <v>49</v>
      </c>
      <c r="F487"/>
    </row>
    <row r="488" spans="1:6" x14ac:dyDescent="0.3">
      <c r="A488" s="6" t="str">
        <f t="shared" si="8"/>
        <v>BFP82</v>
      </c>
      <c r="B488" s="202" t="s">
        <v>8023</v>
      </c>
      <c r="C488" s="202" t="s">
        <v>8024</v>
      </c>
      <c r="D488" s="205">
        <v>7.06</v>
      </c>
      <c r="E488" s="205">
        <v>67</v>
      </c>
      <c r="F488"/>
    </row>
    <row r="489" spans="1:6" x14ac:dyDescent="0.3">
      <c r="A489" s="6" t="str">
        <f t="shared" si="8"/>
        <v>RB3</v>
      </c>
      <c r="B489" s="202" t="s">
        <v>8025</v>
      </c>
      <c r="C489" s="202" t="s">
        <v>7796</v>
      </c>
      <c r="D489" s="205">
        <v>7.06</v>
      </c>
      <c r="E489" s="205">
        <v>220</v>
      </c>
      <c r="F489"/>
    </row>
    <row r="490" spans="1:6" x14ac:dyDescent="0.3">
      <c r="A490" s="6" t="str">
        <f t="shared" si="8"/>
        <v>FT KGS4</v>
      </c>
      <c r="B490" s="202" t="s">
        <v>8026</v>
      </c>
      <c r="C490" s="202" t="s">
        <v>8027</v>
      </c>
      <c r="D490" s="205">
        <v>7.06</v>
      </c>
      <c r="E490" s="205">
        <v>17</v>
      </c>
      <c r="F490"/>
    </row>
    <row r="491" spans="1:6" x14ac:dyDescent="0.3">
      <c r="A491" s="6" t="str">
        <f t="shared" si="8"/>
        <v>RPT12</v>
      </c>
      <c r="B491" s="202" t="s">
        <v>8028</v>
      </c>
      <c r="C491" s="202" t="s">
        <v>8029</v>
      </c>
      <c r="D491" s="205">
        <v>7.06</v>
      </c>
      <c r="E491" s="205">
        <v>17</v>
      </c>
      <c r="F491"/>
    </row>
    <row r="492" spans="1:6" x14ac:dyDescent="0.3">
      <c r="A492" s="6" t="str">
        <f t="shared" si="8"/>
        <v>SP114</v>
      </c>
      <c r="B492" s="202" t="s">
        <v>8030</v>
      </c>
      <c r="C492" s="202" t="s">
        <v>8031</v>
      </c>
      <c r="D492" s="205">
        <v>7.06</v>
      </c>
      <c r="E492" s="205">
        <v>36</v>
      </c>
      <c r="F492"/>
    </row>
    <row r="493" spans="1:6" x14ac:dyDescent="0.3">
      <c r="A493" s="6" t="str">
        <f t="shared" si="8"/>
        <v>DB130</v>
      </c>
      <c r="B493" s="202" t="s">
        <v>8032</v>
      </c>
      <c r="C493" s="202" t="s">
        <v>8033</v>
      </c>
      <c r="D493" s="205">
        <v>7.05</v>
      </c>
      <c r="E493" s="205">
        <v>55</v>
      </c>
      <c r="F493"/>
    </row>
    <row r="494" spans="1:6" x14ac:dyDescent="0.3">
      <c r="A494" s="6" t="str">
        <f t="shared" si="8"/>
        <v>ASL8</v>
      </c>
      <c r="B494" s="202">
        <v>8</v>
      </c>
      <c r="C494" s="202" t="s">
        <v>8034</v>
      </c>
      <c r="D494" s="205">
        <v>7.05</v>
      </c>
      <c r="E494" s="205">
        <v>112</v>
      </c>
      <c r="F494"/>
    </row>
    <row r="495" spans="1:6" x14ac:dyDescent="0.3">
      <c r="A495" s="6" t="str">
        <f t="shared" si="8"/>
        <v>FB12</v>
      </c>
      <c r="B495" s="202" t="s">
        <v>8035</v>
      </c>
      <c r="C495" s="202" t="s">
        <v>8036</v>
      </c>
      <c r="D495" s="205">
        <v>7.04</v>
      </c>
      <c r="E495" s="205">
        <v>45</v>
      </c>
      <c r="F495"/>
    </row>
    <row r="496" spans="1:6" x14ac:dyDescent="0.3">
      <c r="A496" s="6" t="str">
        <f t="shared" si="8"/>
        <v>HS3</v>
      </c>
      <c r="B496" s="202" t="s">
        <v>8037</v>
      </c>
      <c r="C496" s="202" t="s">
        <v>8038</v>
      </c>
      <c r="D496" s="205">
        <v>7.04</v>
      </c>
      <c r="E496" s="205">
        <v>23</v>
      </c>
      <c r="F496"/>
    </row>
    <row r="497" spans="1:6" x14ac:dyDescent="0.3">
      <c r="A497" s="6" t="str">
        <f t="shared" si="8"/>
        <v>OB12</v>
      </c>
      <c r="B497" s="202" t="s">
        <v>7993</v>
      </c>
      <c r="C497" s="202" t="s">
        <v>8039</v>
      </c>
      <c r="D497" s="205">
        <v>7.04</v>
      </c>
      <c r="E497" s="205">
        <v>26</v>
      </c>
      <c r="F497"/>
    </row>
    <row r="498" spans="1:6" x14ac:dyDescent="0.3">
      <c r="A498" s="6" t="str">
        <f t="shared" si="8"/>
        <v>SP127</v>
      </c>
      <c r="B498" s="202" t="s">
        <v>8040</v>
      </c>
      <c r="C498" s="202" t="s">
        <v>8041</v>
      </c>
      <c r="D498" s="205">
        <v>7.04</v>
      </c>
      <c r="E498" s="205">
        <v>27</v>
      </c>
      <c r="F498"/>
    </row>
    <row r="499" spans="1:6" x14ac:dyDescent="0.3">
      <c r="A499" s="6" t="str">
        <f t="shared" si="8"/>
        <v>A32</v>
      </c>
      <c r="B499" s="202" t="s">
        <v>8042</v>
      </c>
      <c r="C499" s="202" t="s">
        <v>8043</v>
      </c>
      <c r="D499" s="205">
        <v>7.04</v>
      </c>
      <c r="E499" s="205">
        <v>274</v>
      </c>
      <c r="F499"/>
    </row>
    <row r="500" spans="1:6" x14ac:dyDescent="0.3">
      <c r="A500" s="6" t="str">
        <f t="shared" si="8"/>
        <v>A70</v>
      </c>
      <c r="B500" s="202" t="s">
        <v>8044</v>
      </c>
      <c r="C500" s="202" t="s">
        <v>8045</v>
      </c>
      <c r="D500" s="205">
        <v>7.03</v>
      </c>
      <c r="E500" s="205">
        <v>233</v>
      </c>
      <c r="F500"/>
    </row>
    <row r="501" spans="1:6" x14ac:dyDescent="0.3">
      <c r="A501" s="6" t="str">
        <f t="shared" si="8"/>
        <v>BFP35</v>
      </c>
      <c r="B501" s="202" t="s">
        <v>8046</v>
      </c>
      <c r="C501" s="202" t="s">
        <v>8047</v>
      </c>
      <c r="D501" s="205">
        <v>7.03</v>
      </c>
      <c r="E501" s="205">
        <v>61</v>
      </c>
      <c r="F501"/>
    </row>
    <row r="502" spans="1:6" x14ac:dyDescent="0.3">
      <c r="A502" s="6" t="str">
        <f t="shared" si="8"/>
        <v>HOW01</v>
      </c>
      <c r="B502" s="202" t="s">
        <v>8048</v>
      </c>
      <c r="C502" s="202" t="s">
        <v>8049</v>
      </c>
      <c r="D502" s="205">
        <v>7.03</v>
      </c>
      <c r="E502" s="205">
        <v>61</v>
      </c>
      <c r="F502"/>
    </row>
    <row r="503" spans="1:6" x14ac:dyDescent="0.3">
      <c r="A503" s="6" t="str">
        <f t="shared" si="8"/>
        <v>L</v>
      </c>
      <c r="B503" s="202" t="s">
        <v>1346</v>
      </c>
      <c r="C503" s="202" t="s">
        <v>8050</v>
      </c>
      <c r="D503" s="205">
        <v>7.02</v>
      </c>
      <c r="E503" s="205">
        <v>51</v>
      </c>
      <c r="F503"/>
    </row>
    <row r="504" spans="1:6" x14ac:dyDescent="0.3">
      <c r="A504" s="6" t="str">
        <f t="shared" si="8"/>
        <v>BFP34</v>
      </c>
      <c r="B504" s="202" t="s">
        <v>8051</v>
      </c>
      <c r="C504" s="202" t="s">
        <v>8052</v>
      </c>
      <c r="D504" s="205">
        <v>7.01</v>
      </c>
      <c r="E504" s="205">
        <v>67</v>
      </c>
      <c r="F504"/>
    </row>
    <row r="505" spans="1:6" x14ac:dyDescent="0.3">
      <c r="A505" s="6" t="str">
        <f t="shared" si="8"/>
        <v>ASL126</v>
      </c>
      <c r="B505" s="202">
        <v>126</v>
      </c>
      <c r="C505" s="202" t="s">
        <v>8053</v>
      </c>
      <c r="D505" s="205">
        <v>7.01</v>
      </c>
      <c r="E505" s="205">
        <v>149</v>
      </c>
      <c r="F505"/>
    </row>
    <row r="506" spans="1:6" x14ac:dyDescent="0.3">
      <c r="A506" s="6" t="str">
        <f t="shared" si="8"/>
        <v>PBP25</v>
      </c>
      <c r="B506" s="202" t="s">
        <v>8054</v>
      </c>
      <c r="C506" s="202" t="s">
        <v>8055</v>
      </c>
      <c r="D506" s="205">
        <v>7.01</v>
      </c>
      <c r="E506" s="205">
        <v>82</v>
      </c>
      <c r="F506"/>
    </row>
    <row r="507" spans="1:6" x14ac:dyDescent="0.3">
      <c r="A507" s="6" t="str">
        <f t="shared" si="8"/>
        <v>AP53</v>
      </c>
      <c r="B507" s="202" t="s">
        <v>8056</v>
      </c>
      <c r="C507" s="202" t="s">
        <v>8057</v>
      </c>
      <c r="D507" s="205">
        <v>7.01</v>
      </c>
      <c r="E507" s="205">
        <v>134</v>
      </c>
      <c r="F507"/>
    </row>
    <row r="508" spans="1:6" x14ac:dyDescent="0.3">
      <c r="A508" s="6" t="str">
        <f t="shared" si="8"/>
        <v>J24</v>
      </c>
      <c r="B508" s="202" t="s">
        <v>8058</v>
      </c>
      <c r="C508" s="202" t="s">
        <v>8059</v>
      </c>
      <c r="D508" s="205">
        <v>7</v>
      </c>
      <c r="E508" s="205">
        <v>135</v>
      </c>
      <c r="F508"/>
    </row>
    <row r="509" spans="1:6" x14ac:dyDescent="0.3">
      <c r="A509" s="6" t="str">
        <f t="shared" si="8"/>
        <v>SP89</v>
      </c>
      <c r="B509" s="202" t="s">
        <v>8060</v>
      </c>
      <c r="C509" s="202" t="s">
        <v>8061</v>
      </c>
      <c r="D509" s="205">
        <v>7</v>
      </c>
      <c r="E509" s="205">
        <v>67</v>
      </c>
      <c r="F509"/>
    </row>
    <row r="510" spans="1:6" x14ac:dyDescent="0.3">
      <c r="A510" s="6" t="str">
        <f t="shared" si="8"/>
        <v>SP98</v>
      </c>
      <c r="B510" s="202" t="s">
        <v>8062</v>
      </c>
      <c r="C510" s="202" t="s">
        <v>8063</v>
      </c>
      <c r="D510" s="205">
        <v>7</v>
      </c>
      <c r="E510" s="205">
        <v>42</v>
      </c>
      <c r="F510"/>
    </row>
    <row r="511" spans="1:6" x14ac:dyDescent="0.3">
      <c r="A511" s="6" t="str">
        <f t="shared" si="8"/>
        <v>J171</v>
      </c>
      <c r="B511" s="202" t="s">
        <v>8064</v>
      </c>
      <c r="C511" s="202" t="s">
        <v>8065</v>
      </c>
      <c r="D511" s="205">
        <v>7</v>
      </c>
      <c r="E511" s="205">
        <v>37</v>
      </c>
      <c r="F511"/>
    </row>
    <row r="512" spans="1:6" x14ac:dyDescent="0.3">
      <c r="A512" s="6" t="str">
        <f t="shared" si="8"/>
        <v>OB2</v>
      </c>
      <c r="B512" s="202" t="s">
        <v>8066</v>
      </c>
      <c r="C512" s="202" t="s">
        <v>8067</v>
      </c>
      <c r="D512" s="205">
        <v>7</v>
      </c>
      <c r="E512" s="205">
        <v>35</v>
      </c>
      <c r="F512"/>
    </row>
    <row r="513" spans="1:6" x14ac:dyDescent="0.3">
      <c r="A513" s="6" t="str">
        <f t="shared" si="8"/>
        <v>BFP110</v>
      </c>
      <c r="B513" s="202" t="s">
        <v>8068</v>
      </c>
      <c r="C513" s="202" t="s">
        <v>8069</v>
      </c>
      <c r="D513" s="205">
        <v>7</v>
      </c>
      <c r="E513" s="205">
        <v>29</v>
      </c>
      <c r="F513"/>
    </row>
    <row r="514" spans="1:6" x14ac:dyDescent="0.3">
      <c r="A514" s="6" t="str">
        <f t="shared" si="8"/>
        <v>J17</v>
      </c>
      <c r="B514" s="202" t="s">
        <v>8070</v>
      </c>
      <c r="C514" s="202" t="s">
        <v>8071</v>
      </c>
      <c r="D514" s="205">
        <v>7</v>
      </c>
      <c r="E514" s="205">
        <v>26</v>
      </c>
      <c r="F514"/>
    </row>
    <row r="515" spans="1:6" x14ac:dyDescent="0.3">
      <c r="A515" s="6" t="str">
        <f t="shared" si="8"/>
        <v>STL12</v>
      </c>
      <c r="B515" s="202" t="s">
        <v>8072</v>
      </c>
      <c r="C515" s="202" t="s">
        <v>8073</v>
      </c>
      <c r="D515" s="205">
        <v>7</v>
      </c>
      <c r="E515" s="205">
        <v>26</v>
      </c>
      <c r="F515"/>
    </row>
    <row r="516" spans="1:6" x14ac:dyDescent="0.3">
      <c r="A516" s="6" t="str">
        <f t="shared" si="8"/>
        <v>BFP80</v>
      </c>
      <c r="B516" s="202" t="s">
        <v>8074</v>
      </c>
      <c r="C516" s="202" t="s">
        <v>8075</v>
      </c>
      <c r="D516" s="205">
        <v>7</v>
      </c>
      <c r="E516" s="205">
        <v>25</v>
      </c>
      <c r="F516"/>
    </row>
    <row r="517" spans="1:6" x14ac:dyDescent="0.3">
      <c r="A517" s="6" t="str">
        <f t="shared" si="8"/>
        <v>PHD-CG</v>
      </c>
      <c r="B517" s="202" t="s">
        <v>8076</v>
      </c>
      <c r="C517" s="202" t="s">
        <v>8077</v>
      </c>
      <c r="D517" s="205">
        <v>7</v>
      </c>
      <c r="E517" s="205">
        <v>25</v>
      </c>
      <c r="F517"/>
    </row>
    <row r="518" spans="1:6" x14ac:dyDescent="0.3">
      <c r="A518" s="6" t="str">
        <f t="shared" si="8"/>
        <v>BRT CG-III</v>
      </c>
      <c r="B518" s="202" t="s">
        <v>8078</v>
      </c>
      <c r="C518" s="202" t="s">
        <v>8079</v>
      </c>
      <c r="D518" s="205">
        <v>7</v>
      </c>
      <c r="E518" s="205">
        <v>22</v>
      </c>
      <c r="F518"/>
    </row>
    <row r="519" spans="1:6" x14ac:dyDescent="0.3">
      <c r="A519" s="6" t="str">
        <f t="shared" si="8"/>
        <v>OST2</v>
      </c>
      <c r="B519" s="202" t="s">
        <v>8080</v>
      </c>
      <c r="C519" s="202" t="s">
        <v>8081</v>
      </c>
      <c r="D519" s="205">
        <v>7</v>
      </c>
      <c r="E519" s="205">
        <v>22</v>
      </c>
      <c r="F519"/>
    </row>
    <row r="520" spans="1:6" x14ac:dyDescent="0.3">
      <c r="A520" s="6" t="str">
        <f t="shared" si="8"/>
        <v>VotG-I</v>
      </c>
      <c r="B520" s="202" t="s">
        <v>8082</v>
      </c>
      <c r="C520" s="202" t="s">
        <v>8083</v>
      </c>
      <c r="D520" s="205">
        <v>7</v>
      </c>
      <c r="E520" s="205">
        <v>22</v>
      </c>
      <c r="F520"/>
    </row>
    <row r="521" spans="1:6" x14ac:dyDescent="0.3">
      <c r="A521" s="6" t="str">
        <f t="shared" si="8"/>
        <v>OST3</v>
      </c>
      <c r="B521" s="202" t="s">
        <v>8084</v>
      </c>
      <c r="C521" s="202" t="s">
        <v>8085</v>
      </c>
      <c r="D521" s="205">
        <v>7</v>
      </c>
      <c r="E521" s="205">
        <v>22</v>
      </c>
      <c r="F521"/>
    </row>
    <row r="522" spans="1:6" x14ac:dyDescent="0.3">
      <c r="A522" s="6" t="str">
        <f t="shared" si="8"/>
        <v>OA21</v>
      </c>
      <c r="B522" s="202" t="s">
        <v>8086</v>
      </c>
      <c r="C522" s="202" t="s">
        <v>8087</v>
      </c>
      <c r="D522" s="205">
        <v>7</v>
      </c>
      <c r="E522" s="205">
        <v>21</v>
      </c>
      <c r="F522"/>
    </row>
    <row r="523" spans="1:6" x14ac:dyDescent="0.3">
      <c r="A523" s="6" t="str">
        <f t="shared" si="8"/>
        <v>RBF44</v>
      </c>
      <c r="B523" s="202" t="s">
        <v>8088</v>
      </c>
      <c r="C523" s="202" t="s">
        <v>8089</v>
      </c>
      <c r="D523" s="205">
        <v>7</v>
      </c>
      <c r="E523" s="205">
        <v>20</v>
      </c>
      <c r="F523"/>
    </row>
    <row r="524" spans="1:6" x14ac:dyDescent="0.3">
      <c r="A524" s="6" t="str">
        <f t="shared" si="8"/>
        <v>ASL134</v>
      </c>
      <c r="B524" s="202">
        <v>134</v>
      </c>
      <c r="C524" s="202" t="s">
        <v>8090</v>
      </c>
      <c r="D524" s="205">
        <v>7</v>
      </c>
      <c r="E524" s="205">
        <v>20</v>
      </c>
      <c r="F524"/>
    </row>
    <row r="525" spans="1:6" x14ac:dyDescent="0.3">
      <c r="A525" s="6" t="str">
        <f t="shared" si="8"/>
        <v>BC7</v>
      </c>
      <c r="B525" s="202" t="s">
        <v>8091</v>
      </c>
      <c r="C525" s="202" t="s">
        <v>8092</v>
      </c>
      <c r="D525" s="205">
        <v>7</v>
      </c>
      <c r="E525" s="205">
        <v>19</v>
      </c>
      <c r="F525"/>
    </row>
    <row r="526" spans="1:6" x14ac:dyDescent="0.3">
      <c r="A526" s="6" t="str">
        <f t="shared" si="8"/>
        <v>RPT19</v>
      </c>
      <c r="B526" s="202" t="s">
        <v>8093</v>
      </c>
      <c r="C526" s="202" t="s">
        <v>8094</v>
      </c>
      <c r="D526" s="205">
        <v>7</v>
      </c>
      <c r="E526" s="205">
        <v>18</v>
      </c>
      <c r="F526"/>
    </row>
    <row r="527" spans="1:6" x14ac:dyDescent="0.3">
      <c r="A527" s="6" t="str">
        <f t="shared" ref="A527:A590" si="9">IF(B527="","",IF(B527&lt;999,"ASL"&amp;B527,B527))</f>
        <v>MP 4</v>
      </c>
      <c r="B527" s="202" t="s">
        <v>8095</v>
      </c>
      <c r="C527" s="202" t="s">
        <v>8096</v>
      </c>
      <c r="D527" s="205">
        <v>7</v>
      </c>
      <c r="E527" s="205">
        <v>18</v>
      </c>
      <c r="F527"/>
    </row>
    <row r="528" spans="1:6" x14ac:dyDescent="0.3">
      <c r="A528" s="6" t="str">
        <f t="shared" si="9"/>
        <v>HOW12</v>
      </c>
      <c r="B528" s="202" t="s">
        <v>8097</v>
      </c>
      <c r="C528" s="202" t="s">
        <v>8098</v>
      </c>
      <c r="D528" s="205">
        <v>7</v>
      </c>
      <c r="E528" s="205">
        <v>18</v>
      </c>
      <c r="F528"/>
    </row>
    <row r="529" spans="1:6" x14ac:dyDescent="0.3">
      <c r="A529" s="6" t="str">
        <f t="shared" si="9"/>
        <v>SP69</v>
      </c>
      <c r="B529" s="202" t="s">
        <v>8099</v>
      </c>
      <c r="C529" s="202" t="s">
        <v>8100</v>
      </c>
      <c r="D529" s="205">
        <v>7</v>
      </c>
      <c r="E529" s="205">
        <v>17</v>
      </c>
      <c r="F529"/>
    </row>
    <row r="530" spans="1:6" x14ac:dyDescent="0.3">
      <c r="A530" s="6" t="str">
        <f t="shared" si="9"/>
        <v>DaE2</v>
      </c>
      <c r="B530" s="202" t="s">
        <v>8101</v>
      </c>
      <c r="C530" s="202" t="s">
        <v>8102</v>
      </c>
      <c r="D530" s="205">
        <v>7</v>
      </c>
      <c r="E530" s="205">
        <v>17</v>
      </c>
      <c r="F530"/>
    </row>
    <row r="531" spans="1:6" x14ac:dyDescent="0.3">
      <c r="A531" s="6" t="str">
        <f t="shared" si="9"/>
        <v>S44</v>
      </c>
      <c r="B531" s="202" t="s">
        <v>8103</v>
      </c>
      <c r="C531" s="202" t="s">
        <v>8104</v>
      </c>
      <c r="D531" s="205">
        <v>7</v>
      </c>
      <c r="E531" s="205">
        <v>16</v>
      </c>
      <c r="F531"/>
    </row>
    <row r="532" spans="1:6" x14ac:dyDescent="0.3">
      <c r="A532" s="6" t="str">
        <f t="shared" si="9"/>
        <v>BFP83</v>
      </c>
      <c r="B532" s="202" t="s">
        <v>8105</v>
      </c>
      <c r="C532" s="202" t="s">
        <v>8106</v>
      </c>
      <c r="D532" s="205">
        <v>7</v>
      </c>
      <c r="E532" s="205">
        <v>15</v>
      </c>
      <c r="F532"/>
    </row>
    <row r="533" spans="1:6" x14ac:dyDescent="0.3">
      <c r="A533" s="6" t="str">
        <f t="shared" si="9"/>
        <v>BFP124</v>
      </c>
      <c r="B533" s="202" t="s">
        <v>8107</v>
      </c>
      <c r="C533" s="202" t="s">
        <v>8108</v>
      </c>
      <c r="D533" s="205">
        <v>7</v>
      </c>
      <c r="E533" s="205">
        <v>15</v>
      </c>
      <c r="F533"/>
    </row>
    <row r="534" spans="1:6" x14ac:dyDescent="0.3">
      <c r="A534" s="6" t="str">
        <f t="shared" si="9"/>
        <v>HG(2)-10</v>
      </c>
      <c r="B534" s="202" t="s">
        <v>8109</v>
      </c>
      <c r="C534" s="202" t="s">
        <v>8110</v>
      </c>
      <c r="D534" s="205">
        <v>7</v>
      </c>
      <c r="E534" s="205">
        <v>14</v>
      </c>
      <c r="F534"/>
    </row>
    <row r="535" spans="1:6" x14ac:dyDescent="0.3">
      <c r="A535" s="6" t="str">
        <f t="shared" si="9"/>
        <v>FT KGS5</v>
      </c>
      <c r="B535" s="202" t="s">
        <v>8111</v>
      </c>
      <c r="C535" s="202" t="s">
        <v>8112</v>
      </c>
      <c r="D535" s="205">
        <v>7</v>
      </c>
      <c r="E535" s="205">
        <v>14</v>
      </c>
      <c r="F535"/>
    </row>
    <row r="536" spans="1:6" x14ac:dyDescent="0.3">
      <c r="A536" s="6" t="str">
        <f t="shared" si="9"/>
        <v>BdF3</v>
      </c>
      <c r="B536" s="202" t="s">
        <v>8113</v>
      </c>
      <c r="C536" s="202" t="s">
        <v>8114</v>
      </c>
      <c r="D536" s="205">
        <v>7</v>
      </c>
      <c r="E536" s="205">
        <v>13</v>
      </c>
      <c r="F536"/>
    </row>
    <row r="537" spans="1:6" x14ac:dyDescent="0.3">
      <c r="A537" s="6" t="str">
        <f t="shared" si="9"/>
        <v>OB10</v>
      </c>
      <c r="B537" s="202" t="s">
        <v>8115</v>
      </c>
      <c r="C537" s="202" t="s">
        <v>8116</v>
      </c>
      <c r="D537" s="205">
        <v>7</v>
      </c>
      <c r="E537" s="205">
        <v>13</v>
      </c>
      <c r="F537"/>
    </row>
    <row r="538" spans="1:6" x14ac:dyDescent="0.3">
      <c r="A538" s="6" t="str">
        <f t="shared" si="9"/>
        <v>ESG11</v>
      </c>
      <c r="B538" s="202" t="s">
        <v>8117</v>
      </c>
      <c r="C538" s="202" t="s">
        <v>8118</v>
      </c>
      <c r="D538" s="205">
        <v>7</v>
      </c>
      <c r="E538" s="205">
        <v>13</v>
      </c>
      <c r="F538"/>
    </row>
    <row r="539" spans="1:6" x14ac:dyDescent="0.3">
      <c r="A539" s="6" t="str">
        <f t="shared" si="9"/>
        <v>PBP17</v>
      </c>
      <c r="B539" s="202" t="s">
        <v>8119</v>
      </c>
      <c r="C539" s="202" t="s">
        <v>8120</v>
      </c>
      <c r="D539" s="205">
        <v>7</v>
      </c>
      <c r="E539" s="205">
        <v>12</v>
      </c>
      <c r="F539"/>
    </row>
    <row r="540" spans="1:6" x14ac:dyDescent="0.3">
      <c r="A540" s="6" t="str">
        <f t="shared" si="9"/>
        <v>OB9</v>
      </c>
      <c r="B540" s="202" t="s">
        <v>8121</v>
      </c>
      <c r="C540" s="202" t="s">
        <v>8122</v>
      </c>
      <c r="D540" s="205">
        <v>7</v>
      </c>
      <c r="E540" s="205">
        <v>12</v>
      </c>
      <c r="F540"/>
    </row>
    <row r="541" spans="1:6" x14ac:dyDescent="0.3">
      <c r="A541" s="6" t="str">
        <f t="shared" si="9"/>
        <v>JAVA1</v>
      </c>
      <c r="B541" s="202" t="s">
        <v>8123</v>
      </c>
      <c r="C541" s="202" t="s">
        <v>8124</v>
      </c>
      <c r="D541" s="205">
        <v>7</v>
      </c>
      <c r="E541" s="205">
        <v>12</v>
      </c>
      <c r="F541"/>
    </row>
    <row r="542" spans="1:6" x14ac:dyDescent="0.3">
      <c r="A542" s="6" t="str">
        <f t="shared" si="9"/>
        <v>DB006</v>
      </c>
      <c r="B542" s="202" t="s">
        <v>8125</v>
      </c>
      <c r="C542" s="202" t="s">
        <v>8126</v>
      </c>
      <c r="D542" s="205">
        <v>7</v>
      </c>
      <c r="E542" s="205">
        <v>12</v>
      </c>
      <c r="F542"/>
    </row>
    <row r="543" spans="1:6" x14ac:dyDescent="0.3">
      <c r="A543" s="6" t="str">
        <f t="shared" si="9"/>
        <v>STL6</v>
      </c>
      <c r="B543" s="202" t="s">
        <v>8127</v>
      </c>
      <c r="C543" s="202" t="s">
        <v>8128</v>
      </c>
      <c r="D543" s="205">
        <v>7</v>
      </c>
      <c r="E543" s="205">
        <v>11</v>
      </c>
      <c r="F543"/>
    </row>
    <row r="544" spans="1:6" x14ac:dyDescent="0.3">
      <c r="A544" s="6" t="str">
        <f t="shared" si="9"/>
        <v>CH120</v>
      </c>
      <c r="B544" s="202" t="s">
        <v>8129</v>
      </c>
      <c r="C544" s="202" t="s">
        <v>8130</v>
      </c>
      <c r="D544" s="205">
        <v>7</v>
      </c>
      <c r="E544" s="205">
        <v>11</v>
      </c>
      <c r="F544"/>
    </row>
    <row r="545" spans="1:6" x14ac:dyDescent="0.3">
      <c r="A545" s="6" t="str">
        <f t="shared" si="9"/>
        <v>ASL181</v>
      </c>
      <c r="B545" s="202">
        <v>181</v>
      </c>
      <c r="C545" s="202" t="s">
        <v>8131</v>
      </c>
      <c r="D545" s="205">
        <v>7</v>
      </c>
      <c r="E545" s="205">
        <v>10</v>
      </c>
      <c r="F545"/>
    </row>
    <row r="546" spans="1:6" x14ac:dyDescent="0.3">
      <c r="A546" s="6" t="str">
        <f t="shared" si="9"/>
        <v>D18</v>
      </c>
      <c r="B546" s="202" t="s">
        <v>8132</v>
      </c>
      <c r="C546" s="202" t="s">
        <v>8133</v>
      </c>
      <c r="D546" s="205">
        <v>7</v>
      </c>
      <c r="E546" s="205">
        <v>10</v>
      </c>
      <c r="F546"/>
    </row>
    <row r="547" spans="1:6" x14ac:dyDescent="0.3">
      <c r="A547" s="6" t="str">
        <f t="shared" si="9"/>
        <v>FT256</v>
      </c>
      <c r="B547" s="202" t="s">
        <v>8134</v>
      </c>
      <c r="C547" s="202" t="s">
        <v>8135</v>
      </c>
      <c r="D547" s="205">
        <v>7</v>
      </c>
      <c r="E547" s="205">
        <v>10</v>
      </c>
      <c r="F547"/>
    </row>
    <row r="548" spans="1:6" x14ac:dyDescent="0.3">
      <c r="A548" s="6" t="str">
        <f t="shared" si="9"/>
        <v>HP30</v>
      </c>
      <c r="B548" s="202" t="s">
        <v>8136</v>
      </c>
      <c r="C548" s="202" t="s">
        <v>8137</v>
      </c>
      <c r="D548" s="205">
        <v>7</v>
      </c>
      <c r="E548" s="205" t="s">
        <v>1341</v>
      </c>
      <c r="F548"/>
    </row>
    <row r="549" spans="1:6" x14ac:dyDescent="0.3">
      <c r="A549" s="6" t="str">
        <f t="shared" si="9"/>
        <v>FE92</v>
      </c>
      <c r="B549" s="202" t="s">
        <v>8138</v>
      </c>
      <c r="C549" s="202" t="s">
        <v>8139</v>
      </c>
      <c r="D549" s="205">
        <v>7</v>
      </c>
      <c r="E549" s="205" t="s">
        <v>1341</v>
      </c>
      <c r="F549"/>
    </row>
    <row r="550" spans="1:6" x14ac:dyDescent="0.3">
      <c r="A550" s="6" t="str">
        <f t="shared" si="9"/>
        <v>BFP139</v>
      </c>
      <c r="B550" s="202" t="s">
        <v>8140</v>
      </c>
      <c r="C550" s="202" t="s">
        <v>8141</v>
      </c>
      <c r="D550" s="205">
        <v>7</v>
      </c>
      <c r="E550" s="205" t="s">
        <v>1341</v>
      </c>
      <c r="F550"/>
    </row>
    <row r="551" spans="1:6" x14ac:dyDescent="0.3">
      <c r="A551" s="6" t="str">
        <f t="shared" si="9"/>
        <v>RPT103</v>
      </c>
      <c r="B551" s="202" t="s">
        <v>8142</v>
      </c>
      <c r="C551" s="202" t="s">
        <v>8143</v>
      </c>
      <c r="D551" s="205">
        <v>7</v>
      </c>
      <c r="E551" s="205" t="s">
        <v>1341</v>
      </c>
      <c r="F551"/>
    </row>
    <row r="552" spans="1:6" x14ac:dyDescent="0.3">
      <c r="A552" s="6" t="str">
        <f t="shared" si="9"/>
        <v>DBP15</v>
      </c>
      <c r="B552" s="202" t="s">
        <v>8144</v>
      </c>
      <c r="C552" s="202" t="s">
        <v>8145</v>
      </c>
      <c r="D552" s="205">
        <v>7</v>
      </c>
      <c r="E552" s="205" t="s">
        <v>1341</v>
      </c>
      <c r="F552"/>
    </row>
    <row r="553" spans="1:6" x14ac:dyDescent="0.3">
      <c r="A553" s="6" t="str">
        <f t="shared" si="9"/>
        <v>BFP56</v>
      </c>
      <c r="B553" s="202" t="s">
        <v>8146</v>
      </c>
      <c r="C553" s="202" t="s">
        <v>7372</v>
      </c>
      <c r="D553" s="205">
        <v>7</v>
      </c>
      <c r="E553" s="205" t="s">
        <v>1341</v>
      </c>
      <c r="F553"/>
    </row>
    <row r="554" spans="1:6" x14ac:dyDescent="0.3">
      <c r="A554" s="6" t="str">
        <f t="shared" si="9"/>
        <v>KE21</v>
      </c>
      <c r="B554" s="202" t="s">
        <v>8147</v>
      </c>
      <c r="C554" s="202" t="s">
        <v>8148</v>
      </c>
      <c r="D554" s="205">
        <v>7</v>
      </c>
      <c r="E554" s="205" t="s">
        <v>1341</v>
      </c>
      <c r="F554"/>
    </row>
    <row r="555" spans="1:6" x14ac:dyDescent="0.3">
      <c r="A555" s="6" t="str">
        <f t="shared" si="9"/>
        <v>FT217</v>
      </c>
      <c r="B555" s="202" t="s">
        <v>8149</v>
      </c>
      <c r="C555" s="202" t="s">
        <v>8150</v>
      </c>
      <c r="D555" s="205">
        <v>7</v>
      </c>
      <c r="E555" s="205" t="s">
        <v>1341</v>
      </c>
      <c r="F555"/>
    </row>
    <row r="556" spans="1:6" ht="28.8" x14ac:dyDescent="0.3">
      <c r="A556" s="6" t="str">
        <f t="shared" si="9"/>
        <v>{2020 edition} 237</v>
      </c>
      <c r="B556" s="202" t="s">
        <v>8151</v>
      </c>
      <c r="C556" s="202" t="s">
        <v>8152</v>
      </c>
      <c r="D556" s="205">
        <v>7</v>
      </c>
      <c r="E556" s="205" t="s">
        <v>1341</v>
      </c>
      <c r="F556"/>
    </row>
    <row r="557" spans="1:6" x14ac:dyDescent="0.3">
      <c r="A557" s="6" t="str">
        <f t="shared" si="9"/>
        <v>WP16</v>
      </c>
      <c r="B557" s="202" t="s">
        <v>8153</v>
      </c>
      <c r="C557" s="202" t="s">
        <v>8154</v>
      </c>
      <c r="D557" s="205">
        <v>7</v>
      </c>
      <c r="E557" s="205" t="s">
        <v>1341</v>
      </c>
      <c r="F557"/>
    </row>
    <row r="558" spans="1:6" x14ac:dyDescent="0.3">
      <c r="A558" s="6" t="str">
        <f t="shared" si="9"/>
        <v>CH154</v>
      </c>
      <c r="B558" s="202" t="s">
        <v>8155</v>
      </c>
      <c r="C558" s="202" t="s">
        <v>8156</v>
      </c>
      <c r="D558" s="205">
        <v>7</v>
      </c>
      <c r="E558" s="205" t="s">
        <v>1341</v>
      </c>
      <c r="F558"/>
    </row>
    <row r="559" spans="1:6" x14ac:dyDescent="0.3">
      <c r="A559" s="6" t="str">
        <f t="shared" si="9"/>
        <v>StB5</v>
      </c>
      <c r="B559" s="202" t="s">
        <v>8157</v>
      </c>
      <c r="C559" s="202" t="s">
        <v>8158</v>
      </c>
      <c r="D559" s="205">
        <v>7</v>
      </c>
      <c r="E559" s="205" t="s">
        <v>1341</v>
      </c>
      <c r="F559"/>
    </row>
    <row r="560" spans="1:6" x14ac:dyDescent="0.3">
      <c r="A560" s="6" t="str">
        <f t="shared" si="9"/>
        <v>X13</v>
      </c>
      <c r="B560" s="202" t="s">
        <v>8159</v>
      </c>
      <c r="C560" s="202" t="s">
        <v>7277</v>
      </c>
      <c r="D560" s="205">
        <v>7</v>
      </c>
      <c r="E560" s="205" t="s">
        <v>1341</v>
      </c>
      <c r="F560"/>
    </row>
    <row r="561" spans="1:6" x14ac:dyDescent="0.3">
      <c r="A561" s="6" t="str">
        <f t="shared" si="9"/>
        <v>RPT59</v>
      </c>
      <c r="B561" s="202" t="s">
        <v>8160</v>
      </c>
      <c r="C561" s="202" t="s">
        <v>8161</v>
      </c>
      <c r="D561" s="205">
        <v>7</v>
      </c>
      <c r="E561" s="205" t="s">
        <v>1341</v>
      </c>
      <c r="F561"/>
    </row>
    <row r="562" spans="1:6" x14ac:dyDescent="0.3">
      <c r="A562" s="6" t="str">
        <f t="shared" si="9"/>
        <v>LN2-2</v>
      </c>
      <c r="B562" s="202" t="s">
        <v>8162</v>
      </c>
      <c r="C562" s="202" t="s">
        <v>8163</v>
      </c>
      <c r="D562" s="205">
        <v>7</v>
      </c>
      <c r="E562" s="205" t="s">
        <v>1341</v>
      </c>
      <c r="F562"/>
    </row>
    <row r="563" spans="1:6" x14ac:dyDescent="0.3">
      <c r="A563" s="6" t="str">
        <f t="shared" si="9"/>
        <v>DB133</v>
      </c>
      <c r="B563" s="202" t="s">
        <v>8164</v>
      </c>
      <c r="C563" s="202" t="s">
        <v>8165</v>
      </c>
      <c r="D563" s="205">
        <v>7</v>
      </c>
      <c r="E563" s="205" t="s">
        <v>1341</v>
      </c>
      <c r="F563"/>
    </row>
    <row r="564" spans="1:6" x14ac:dyDescent="0.3">
      <c r="A564" s="6" t="str">
        <f t="shared" si="9"/>
        <v>ASL154</v>
      </c>
      <c r="B564" s="202">
        <v>154</v>
      </c>
      <c r="C564" s="202" t="s">
        <v>8166</v>
      </c>
      <c r="D564" s="205">
        <v>7</v>
      </c>
      <c r="E564" s="205" t="s">
        <v>1341</v>
      </c>
      <c r="F564"/>
    </row>
    <row r="565" spans="1:6" x14ac:dyDescent="0.3">
      <c r="A565" s="6" t="str">
        <f t="shared" si="9"/>
        <v>DB017</v>
      </c>
      <c r="B565" s="202" t="s">
        <v>8167</v>
      </c>
      <c r="C565" s="202" t="s">
        <v>8168</v>
      </c>
      <c r="D565" s="205">
        <v>7</v>
      </c>
      <c r="E565" s="205" t="s">
        <v>1341</v>
      </c>
      <c r="F565"/>
    </row>
    <row r="566" spans="1:6" x14ac:dyDescent="0.3">
      <c r="A566" s="6" t="str">
        <f t="shared" si="9"/>
        <v>StB9</v>
      </c>
      <c r="B566" s="202" t="s">
        <v>8169</v>
      </c>
      <c r="C566" s="202" t="s">
        <v>8170</v>
      </c>
      <c r="D566" s="205">
        <v>7</v>
      </c>
      <c r="E566" s="205" t="s">
        <v>1341</v>
      </c>
      <c r="F566"/>
    </row>
    <row r="567" spans="1:6" x14ac:dyDescent="0.3">
      <c r="A567" s="6" t="str">
        <f t="shared" si="9"/>
        <v>MM27</v>
      </c>
      <c r="B567" s="202" t="s">
        <v>8171</v>
      </c>
      <c r="C567" s="202" t="s">
        <v>8172</v>
      </c>
      <c r="D567" s="205">
        <v>7</v>
      </c>
      <c r="E567" s="205" t="s">
        <v>1341</v>
      </c>
      <c r="F567"/>
    </row>
    <row r="568" spans="1:6" x14ac:dyDescent="0.3">
      <c r="A568" s="6" t="str">
        <f t="shared" si="9"/>
        <v>{Y2} 18</v>
      </c>
      <c r="B568" s="202" t="s">
        <v>8173</v>
      </c>
      <c r="C568" s="202" t="s">
        <v>8174</v>
      </c>
      <c r="D568" s="205">
        <v>7</v>
      </c>
      <c r="E568" s="205" t="s">
        <v>1341</v>
      </c>
      <c r="F568"/>
    </row>
    <row r="569" spans="1:6" x14ac:dyDescent="0.3">
      <c r="A569" s="6" t="str">
        <f t="shared" si="9"/>
        <v>LSSAH11</v>
      </c>
      <c r="B569" s="202" t="s">
        <v>8175</v>
      </c>
      <c r="C569" s="202" t="s">
        <v>8176</v>
      </c>
      <c r="D569" s="205">
        <v>7</v>
      </c>
      <c r="E569" s="205" t="s">
        <v>1341</v>
      </c>
      <c r="F569"/>
    </row>
    <row r="570" spans="1:6" x14ac:dyDescent="0.3">
      <c r="A570" s="6" t="str">
        <f t="shared" si="9"/>
        <v>RPT84</v>
      </c>
      <c r="B570" s="202" t="s">
        <v>8177</v>
      </c>
      <c r="C570" s="202" t="s">
        <v>8178</v>
      </c>
      <c r="D570" s="205">
        <v>7</v>
      </c>
      <c r="E570" s="205" t="s">
        <v>1341</v>
      </c>
      <c r="F570"/>
    </row>
    <row r="571" spans="1:6" x14ac:dyDescent="0.3">
      <c r="A571" s="6" t="str">
        <f t="shared" si="9"/>
        <v>GC4</v>
      </c>
      <c r="B571" s="202" t="s">
        <v>8179</v>
      </c>
      <c r="C571" s="202" t="s">
        <v>8180</v>
      </c>
      <c r="D571" s="205">
        <v>7</v>
      </c>
      <c r="E571" s="205" t="s">
        <v>1341</v>
      </c>
      <c r="F571"/>
    </row>
    <row r="572" spans="1:6" x14ac:dyDescent="0.3">
      <c r="A572" s="6" t="str">
        <f t="shared" si="9"/>
        <v>TBA12</v>
      </c>
      <c r="B572" s="202" t="s">
        <v>8181</v>
      </c>
      <c r="C572" s="202" t="s">
        <v>8182</v>
      </c>
      <c r="D572" s="205">
        <v>7</v>
      </c>
      <c r="E572" s="205" t="s">
        <v>1341</v>
      </c>
      <c r="F572"/>
    </row>
    <row r="573" spans="1:6" x14ac:dyDescent="0.3">
      <c r="A573" s="6" t="str">
        <f t="shared" si="9"/>
        <v>HOW05</v>
      </c>
      <c r="B573" s="202" t="s">
        <v>8183</v>
      </c>
      <c r="C573" s="202" t="s">
        <v>8184</v>
      </c>
      <c r="D573" s="205">
        <v>7</v>
      </c>
      <c r="E573" s="205" t="s">
        <v>1341</v>
      </c>
      <c r="F573"/>
    </row>
    <row r="574" spans="1:6" x14ac:dyDescent="0.3">
      <c r="A574" s="6" t="str">
        <f t="shared" si="9"/>
        <v>TAC56</v>
      </c>
      <c r="B574" s="202" t="s">
        <v>8185</v>
      </c>
      <c r="C574" s="202" t="s">
        <v>8186</v>
      </c>
      <c r="D574" s="205">
        <v>7</v>
      </c>
      <c r="E574" s="205" t="s">
        <v>1341</v>
      </c>
      <c r="F574"/>
    </row>
    <row r="575" spans="1:6" x14ac:dyDescent="0.3">
      <c r="A575" s="6" t="str">
        <f t="shared" si="9"/>
        <v>CDN1</v>
      </c>
      <c r="B575" s="202" t="s">
        <v>8187</v>
      </c>
      <c r="C575" s="202" t="s">
        <v>8188</v>
      </c>
      <c r="D575" s="205">
        <v>7</v>
      </c>
      <c r="E575" s="205" t="s">
        <v>1341</v>
      </c>
      <c r="F575"/>
    </row>
    <row r="576" spans="1:6" x14ac:dyDescent="0.3">
      <c r="A576" s="6" t="str">
        <f t="shared" si="9"/>
        <v>O91.1</v>
      </c>
      <c r="B576" s="202" t="s">
        <v>8189</v>
      </c>
      <c r="C576" s="202" t="s">
        <v>8190</v>
      </c>
      <c r="D576" s="205">
        <v>7</v>
      </c>
      <c r="E576" s="205" t="s">
        <v>1341</v>
      </c>
      <c r="F576"/>
    </row>
    <row r="577" spans="1:6" x14ac:dyDescent="0.3">
      <c r="A577" s="6" t="str">
        <f t="shared" si="9"/>
        <v>FT201</v>
      </c>
      <c r="B577" s="202" t="s">
        <v>8191</v>
      </c>
      <c r="C577" s="202" t="s">
        <v>8192</v>
      </c>
      <c r="D577" s="205">
        <v>7</v>
      </c>
      <c r="E577" s="205" t="s">
        <v>1341</v>
      </c>
      <c r="F577"/>
    </row>
    <row r="578" spans="1:6" x14ac:dyDescent="0.3">
      <c r="A578" s="6" t="str">
        <f t="shared" si="9"/>
        <v>O99.3</v>
      </c>
      <c r="B578" s="202" t="s">
        <v>8193</v>
      </c>
      <c r="C578" s="202" t="s">
        <v>8194</v>
      </c>
      <c r="D578" s="205">
        <v>7</v>
      </c>
      <c r="E578" s="205" t="s">
        <v>1341</v>
      </c>
      <c r="F578"/>
    </row>
    <row r="579" spans="1:6" x14ac:dyDescent="0.3">
      <c r="A579" s="6" t="str">
        <f t="shared" si="9"/>
        <v>FT220</v>
      </c>
      <c r="B579" s="202" t="s">
        <v>8195</v>
      </c>
      <c r="C579" s="202" t="s">
        <v>8196</v>
      </c>
      <c r="D579" s="205">
        <v>7</v>
      </c>
      <c r="E579" s="205" t="s">
        <v>1341</v>
      </c>
      <c r="F579"/>
    </row>
    <row r="580" spans="1:6" ht="28.8" x14ac:dyDescent="0.3">
      <c r="A580" s="6" t="str">
        <f t="shared" si="9"/>
        <v>OTO{2nd ed}2</v>
      </c>
      <c r="B580" s="202" t="s">
        <v>8197</v>
      </c>
      <c r="C580" s="202" t="s">
        <v>8067</v>
      </c>
      <c r="D580" s="205">
        <v>7</v>
      </c>
      <c r="E580" s="205" t="s">
        <v>1341</v>
      </c>
      <c r="F580"/>
    </row>
    <row r="581" spans="1:6" x14ac:dyDescent="0.3">
      <c r="A581" s="6" t="str">
        <f t="shared" si="9"/>
        <v>CH86</v>
      </c>
      <c r="B581" s="202" t="s">
        <v>8198</v>
      </c>
      <c r="C581" s="202" t="s">
        <v>8199</v>
      </c>
      <c r="D581" s="205">
        <v>7</v>
      </c>
      <c r="E581" s="205" t="s">
        <v>1341</v>
      </c>
      <c r="F581"/>
    </row>
    <row r="582" spans="1:6" ht="28.8" x14ac:dyDescent="0.3">
      <c r="A582" s="6" t="str">
        <f t="shared" si="9"/>
        <v>{2020 edition} 76</v>
      </c>
      <c r="B582" s="202" t="s">
        <v>8200</v>
      </c>
      <c r="C582" s="202" t="s">
        <v>8201</v>
      </c>
      <c r="D582" s="205">
        <v>7</v>
      </c>
      <c r="E582" s="205" t="s">
        <v>1341</v>
      </c>
      <c r="F582"/>
    </row>
    <row r="583" spans="1:6" x14ac:dyDescent="0.3">
      <c r="A583" s="6" t="str">
        <f t="shared" si="9"/>
        <v>AK3</v>
      </c>
      <c r="B583" s="202" t="s">
        <v>8202</v>
      </c>
      <c r="C583" s="202" t="s">
        <v>8203</v>
      </c>
      <c r="D583" s="205">
        <v>7</v>
      </c>
      <c r="E583" s="205" t="s">
        <v>1341</v>
      </c>
      <c r="F583"/>
    </row>
    <row r="584" spans="1:6" x14ac:dyDescent="0.3">
      <c r="A584" s="6" t="str">
        <f t="shared" si="9"/>
        <v>ESG100</v>
      </c>
      <c r="B584" s="202" t="s">
        <v>8204</v>
      </c>
      <c r="C584" s="202" t="s">
        <v>8205</v>
      </c>
      <c r="D584" s="205">
        <v>7</v>
      </c>
      <c r="E584" s="205" t="s">
        <v>1341</v>
      </c>
      <c r="F584"/>
    </row>
    <row r="585" spans="1:6" x14ac:dyDescent="0.3">
      <c r="A585" s="6" t="str">
        <f t="shared" si="9"/>
        <v>AaC3</v>
      </c>
      <c r="B585" s="202" t="s">
        <v>8206</v>
      </c>
      <c r="C585" s="202" t="s">
        <v>8207</v>
      </c>
      <c r="D585" s="205">
        <v>7</v>
      </c>
      <c r="E585" s="205" t="s">
        <v>1341</v>
      </c>
      <c r="F585"/>
    </row>
    <row r="586" spans="1:6" x14ac:dyDescent="0.3">
      <c r="A586" s="6" t="str">
        <f t="shared" si="9"/>
        <v>PA4</v>
      </c>
      <c r="B586" s="202" t="s">
        <v>8208</v>
      </c>
      <c r="C586" s="202" t="s">
        <v>8209</v>
      </c>
      <c r="D586" s="205">
        <v>7</v>
      </c>
      <c r="E586" s="205" t="s">
        <v>1341</v>
      </c>
      <c r="F586"/>
    </row>
    <row r="587" spans="1:6" x14ac:dyDescent="0.3">
      <c r="A587" s="6" t="str">
        <f t="shared" si="9"/>
        <v>BFTR6</v>
      </c>
      <c r="B587" s="202" t="s">
        <v>8210</v>
      </c>
      <c r="C587" s="202" t="s">
        <v>8211</v>
      </c>
      <c r="D587" s="205">
        <v>7</v>
      </c>
      <c r="E587" s="205" t="s">
        <v>1341</v>
      </c>
      <c r="F587"/>
    </row>
    <row r="588" spans="1:6" x14ac:dyDescent="0.3">
      <c r="A588" s="6" t="str">
        <f t="shared" si="9"/>
        <v>TOT44</v>
      </c>
      <c r="B588" s="202" t="s">
        <v>8212</v>
      </c>
      <c r="C588" s="202" t="s">
        <v>8213</v>
      </c>
      <c r="D588" s="205">
        <v>7</v>
      </c>
      <c r="E588" s="205" t="s">
        <v>1341</v>
      </c>
      <c r="F588"/>
    </row>
    <row r="589" spans="1:6" x14ac:dyDescent="0.3">
      <c r="A589" s="6" t="str">
        <f t="shared" si="9"/>
        <v>BFP134</v>
      </c>
      <c r="B589" s="202" t="s">
        <v>8214</v>
      </c>
      <c r="C589" s="202" t="s">
        <v>8215</v>
      </c>
      <c r="D589" s="205">
        <v>7</v>
      </c>
      <c r="E589" s="205" t="s">
        <v>1341</v>
      </c>
      <c r="F589"/>
    </row>
    <row r="590" spans="1:6" x14ac:dyDescent="0.3">
      <c r="A590" s="6" t="str">
        <f t="shared" si="9"/>
        <v>O92.1</v>
      </c>
      <c r="B590" s="202" t="s">
        <v>8216</v>
      </c>
      <c r="C590" s="202" t="s">
        <v>7614</v>
      </c>
      <c r="D590" s="205">
        <v>7</v>
      </c>
      <c r="E590" s="205" t="s">
        <v>1341</v>
      </c>
      <c r="F590"/>
    </row>
    <row r="591" spans="1:6" x14ac:dyDescent="0.3">
      <c r="A591" s="6" t="str">
        <f t="shared" ref="A591:A654" si="10">IF(B591="","",IF(B591&lt;999,"ASL"&amp;B591,B591))</f>
        <v>MM62</v>
      </c>
      <c r="B591" s="202" t="s">
        <v>8217</v>
      </c>
      <c r="C591" s="202" t="s">
        <v>8218</v>
      </c>
      <c r="D591" s="205">
        <v>7</v>
      </c>
      <c r="E591" s="205" t="s">
        <v>1341</v>
      </c>
      <c r="F591"/>
    </row>
    <row r="592" spans="1:6" x14ac:dyDescent="0.3">
      <c r="A592" s="6" t="str">
        <f t="shared" si="10"/>
        <v>ASL201</v>
      </c>
      <c r="B592" s="202">
        <v>201</v>
      </c>
      <c r="C592" s="202" t="s">
        <v>8219</v>
      </c>
      <c r="D592" s="205">
        <v>7</v>
      </c>
      <c r="E592" s="205" t="s">
        <v>1341</v>
      </c>
      <c r="F592"/>
    </row>
    <row r="593" spans="1:6" ht="28.8" x14ac:dyDescent="0.3">
      <c r="A593" s="6" t="str">
        <f t="shared" si="10"/>
        <v>OTO{2nd ed}29</v>
      </c>
      <c r="B593" s="202" t="s">
        <v>8220</v>
      </c>
      <c r="C593" s="202" t="s">
        <v>7782</v>
      </c>
      <c r="D593" s="205">
        <v>7</v>
      </c>
      <c r="E593" s="205" t="s">
        <v>1341</v>
      </c>
      <c r="F593"/>
    </row>
    <row r="594" spans="1:6" x14ac:dyDescent="0.3">
      <c r="A594" s="6" t="str">
        <f t="shared" si="10"/>
        <v>CH157</v>
      </c>
      <c r="B594" s="202" t="s">
        <v>8221</v>
      </c>
      <c r="C594" s="202" t="s">
        <v>8222</v>
      </c>
      <c r="D594" s="205">
        <v>7</v>
      </c>
      <c r="E594" s="205" t="s">
        <v>1341</v>
      </c>
      <c r="F594"/>
    </row>
    <row r="595" spans="1:6" x14ac:dyDescent="0.3">
      <c r="A595" s="6" t="str">
        <f t="shared" si="10"/>
        <v>HBCG1</v>
      </c>
      <c r="B595" s="202" t="s">
        <v>8223</v>
      </c>
      <c r="C595" s="202" t="s">
        <v>8224</v>
      </c>
      <c r="D595" s="205">
        <v>7</v>
      </c>
      <c r="E595" s="205" t="s">
        <v>1341</v>
      </c>
      <c r="F595"/>
    </row>
    <row r="596" spans="1:6" x14ac:dyDescent="0.3">
      <c r="A596" s="6" t="str">
        <f t="shared" si="10"/>
        <v>S35</v>
      </c>
      <c r="B596" s="202" t="s">
        <v>8225</v>
      </c>
      <c r="C596" s="202" t="s">
        <v>8226</v>
      </c>
      <c r="D596" s="205">
        <v>7</v>
      </c>
      <c r="E596" s="205" t="s">
        <v>1341</v>
      </c>
      <c r="F596"/>
    </row>
    <row r="597" spans="1:6" x14ac:dyDescent="0.3">
      <c r="A597" s="6" t="str">
        <f t="shared" si="10"/>
        <v>FE117</v>
      </c>
      <c r="B597" s="202" t="s">
        <v>8227</v>
      </c>
      <c r="C597" s="202" t="s">
        <v>8228</v>
      </c>
      <c r="D597" s="205">
        <v>7</v>
      </c>
      <c r="E597" s="205" t="s">
        <v>1341</v>
      </c>
      <c r="F597"/>
    </row>
    <row r="598" spans="1:6" x14ac:dyDescent="0.3">
      <c r="A598" s="6" t="str">
        <f t="shared" si="10"/>
        <v>VV54</v>
      </c>
      <c r="B598" s="202" t="s">
        <v>8229</v>
      </c>
      <c r="C598" s="202" t="s">
        <v>8230</v>
      </c>
      <c r="D598" s="205">
        <v>7</v>
      </c>
      <c r="E598" s="205" t="s">
        <v>1341</v>
      </c>
      <c r="F598"/>
    </row>
    <row r="599" spans="1:6" x14ac:dyDescent="0.3">
      <c r="A599" s="6" t="str">
        <f t="shared" si="10"/>
        <v>RBF19</v>
      </c>
      <c r="B599" s="202" t="s">
        <v>8231</v>
      </c>
      <c r="C599" s="202" t="s">
        <v>8232</v>
      </c>
      <c r="D599" s="205">
        <v>7</v>
      </c>
      <c r="E599" s="205" t="s">
        <v>1341</v>
      </c>
      <c r="F599"/>
    </row>
    <row r="600" spans="1:6" ht="28.8" x14ac:dyDescent="0.3">
      <c r="A600" s="6" t="str">
        <f t="shared" si="10"/>
        <v>{2020 edition} 251</v>
      </c>
      <c r="B600" s="202" t="s">
        <v>8233</v>
      </c>
      <c r="C600" s="202" t="s">
        <v>8234</v>
      </c>
      <c r="D600" s="205">
        <v>7</v>
      </c>
      <c r="E600" s="205" t="s">
        <v>1341</v>
      </c>
      <c r="F600"/>
    </row>
    <row r="601" spans="1:6" x14ac:dyDescent="0.3">
      <c r="A601" s="6" t="str">
        <f t="shared" si="10"/>
        <v>BBH3</v>
      </c>
      <c r="B601" s="202" t="s">
        <v>8235</v>
      </c>
      <c r="C601" s="202" t="s">
        <v>8236</v>
      </c>
      <c r="D601" s="205">
        <v>7</v>
      </c>
      <c r="E601" s="205" t="s">
        <v>1341</v>
      </c>
      <c r="F601"/>
    </row>
    <row r="602" spans="1:6" x14ac:dyDescent="0.3">
      <c r="A602" s="6" t="str">
        <f t="shared" si="10"/>
        <v>ON2</v>
      </c>
      <c r="B602" s="202" t="s">
        <v>8237</v>
      </c>
      <c r="C602" s="202" t="s">
        <v>8238</v>
      </c>
      <c r="D602" s="205">
        <v>7</v>
      </c>
      <c r="E602" s="205" t="s">
        <v>1341</v>
      </c>
      <c r="F602"/>
    </row>
    <row r="603" spans="1:6" x14ac:dyDescent="0.3">
      <c r="A603" s="6" t="str">
        <f t="shared" si="10"/>
        <v>PE1</v>
      </c>
      <c r="B603" s="202" t="s">
        <v>8239</v>
      </c>
      <c r="C603" s="202" t="s">
        <v>8240</v>
      </c>
      <c r="D603" s="205">
        <v>7</v>
      </c>
      <c r="E603" s="205" t="s">
        <v>1341</v>
      </c>
      <c r="F603"/>
    </row>
    <row r="604" spans="1:6" x14ac:dyDescent="0.3">
      <c r="A604" s="6" t="str">
        <f t="shared" si="10"/>
        <v>S7</v>
      </c>
      <c r="B604" s="202" t="s">
        <v>8241</v>
      </c>
      <c r="C604" s="202" t="s">
        <v>8242</v>
      </c>
      <c r="D604" s="205">
        <v>7</v>
      </c>
      <c r="E604" s="205" t="s">
        <v>1341</v>
      </c>
      <c r="F604"/>
    </row>
    <row r="605" spans="1:6" x14ac:dyDescent="0.3">
      <c r="A605" s="6" t="str">
        <f t="shared" si="10"/>
        <v>TAC69</v>
      </c>
      <c r="B605" s="202" t="s">
        <v>8243</v>
      </c>
      <c r="C605" s="202" t="s">
        <v>8244</v>
      </c>
      <c r="D605" s="205">
        <v>7</v>
      </c>
      <c r="E605" s="205" t="s">
        <v>1341</v>
      </c>
      <c r="F605"/>
    </row>
    <row r="606" spans="1:6" x14ac:dyDescent="0.3">
      <c r="A606" s="6" t="str">
        <f t="shared" si="10"/>
        <v>RPT102</v>
      </c>
      <c r="B606" s="202" t="s">
        <v>8245</v>
      </c>
      <c r="C606" s="202" t="s">
        <v>8246</v>
      </c>
      <c r="D606" s="205">
        <v>7</v>
      </c>
      <c r="E606" s="205" t="s">
        <v>1341</v>
      </c>
      <c r="F606"/>
    </row>
    <row r="607" spans="1:6" x14ac:dyDescent="0.3">
      <c r="A607" s="6" t="str">
        <f t="shared" si="10"/>
        <v>NQNG(2)-6</v>
      </c>
      <c r="B607" s="202" t="s">
        <v>8247</v>
      </c>
      <c r="C607" s="202" t="s">
        <v>8248</v>
      </c>
      <c r="D607" s="205">
        <v>7</v>
      </c>
      <c r="E607" s="205" t="s">
        <v>1341</v>
      </c>
      <c r="F607"/>
    </row>
    <row r="608" spans="1:6" x14ac:dyDescent="0.3">
      <c r="A608" s="6" t="str">
        <f t="shared" si="10"/>
        <v>TOT14</v>
      </c>
      <c r="B608" s="202" t="s">
        <v>8249</v>
      </c>
      <c r="C608" s="202" t="s">
        <v>8250</v>
      </c>
      <c r="D608" s="205">
        <v>7</v>
      </c>
      <c r="E608" s="205" t="s">
        <v>1341</v>
      </c>
      <c r="F608"/>
    </row>
    <row r="609" spans="1:6" x14ac:dyDescent="0.3">
      <c r="A609" s="6" t="str">
        <f t="shared" si="10"/>
        <v>BB11</v>
      </c>
      <c r="B609" s="202" t="s">
        <v>8251</v>
      </c>
      <c r="C609" s="202" t="s">
        <v>8252</v>
      </c>
      <c r="D609" s="205">
        <v>7</v>
      </c>
      <c r="E609" s="205" t="s">
        <v>1341</v>
      </c>
      <c r="F609"/>
    </row>
    <row r="610" spans="1:6" x14ac:dyDescent="0.3">
      <c r="A610" s="6" t="str">
        <f t="shared" si="10"/>
        <v>FT245</v>
      </c>
      <c r="B610" s="202" t="s">
        <v>8253</v>
      </c>
      <c r="C610" s="202" t="s">
        <v>8254</v>
      </c>
      <c r="D610" s="205">
        <v>7</v>
      </c>
      <c r="E610" s="205" t="s">
        <v>1341</v>
      </c>
      <c r="F610"/>
    </row>
    <row r="611" spans="1:6" x14ac:dyDescent="0.3">
      <c r="A611" s="6" t="str">
        <f t="shared" si="10"/>
        <v>CH21</v>
      </c>
      <c r="B611" s="202" t="s">
        <v>8255</v>
      </c>
      <c r="C611" s="202" t="s">
        <v>8256</v>
      </c>
      <c r="D611" s="205">
        <v>7</v>
      </c>
      <c r="E611" s="205" t="s">
        <v>1341</v>
      </c>
      <c r="F611"/>
    </row>
    <row r="612" spans="1:6" x14ac:dyDescent="0.3">
      <c r="A612" s="6" t="str">
        <f t="shared" si="10"/>
        <v>CASLO1</v>
      </c>
      <c r="B612" s="202" t="s">
        <v>8257</v>
      </c>
      <c r="C612" s="202" t="s">
        <v>8258</v>
      </c>
      <c r="D612" s="205">
        <v>7</v>
      </c>
      <c r="E612" s="205" t="s">
        <v>1341</v>
      </c>
      <c r="F612"/>
    </row>
    <row r="613" spans="1:6" x14ac:dyDescent="0.3">
      <c r="A613" s="6" t="str">
        <f t="shared" si="10"/>
        <v>RB8</v>
      </c>
      <c r="B613" s="202" t="s">
        <v>8259</v>
      </c>
      <c r="C613" s="202" t="s">
        <v>8260</v>
      </c>
      <c r="D613" s="205">
        <v>7</v>
      </c>
      <c r="E613" s="205" t="s">
        <v>1341</v>
      </c>
      <c r="F613"/>
    </row>
    <row r="614" spans="1:6" x14ac:dyDescent="0.3">
      <c r="A614" s="6" t="str">
        <f t="shared" si="10"/>
        <v>OS11</v>
      </c>
      <c r="B614" s="202" t="s">
        <v>8261</v>
      </c>
      <c r="C614" s="202" t="s">
        <v>8262</v>
      </c>
      <c r="D614" s="205">
        <v>7</v>
      </c>
      <c r="E614" s="205" t="s">
        <v>1341</v>
      </c>
      <c r="F614"/>
    </row>
    <row r="615" spans="1:6" x14ac:dyDescent="0.3">
      <c r="A615" s="6" t="str">
        <f t="shared" si="10"/>
        <v>GSTK5</v>
      </c>
      <c r="B615" s="202" t="s">
        <v>8263</v>
      </c>
      <c r="C615" s="202" t="s">
        <v>8264</v>
      </c>
      <c r="D615" s="205">
        <v>7</v>
      </c>
      <c r="E615" s="205" t="s">
        <v>1341</v>
      </c>
      <c r="F615"/>
    </row>
    <row r="616" spans="1:6" x14ac:dyDescent="0.3">
      <c r="A616" s="6" t="str">
        <f t="shared" si="10"/>
        <v>S60</v>
      </c>
      <c r="B616" s="202" t="s">
        <v>8265</v>
      </c>
      <c r="C616" s="202" t="s">
        <v>8266</v>
      </c>
      <c r="D616" s="205">
        <v>7</v>
      </c>
      <c r="E616" s="205" t="s">
        <v>1341</v>
      </c>
      <c r="F616"/>
    </row>
    <row r="617" spans="1:6" x14ac:dyDescent="0.3">
      <c r="A617" s="6" t="str">
        <f t="shared" si="10"/>
        <v>IP 2</v>
      </c>
      <c r="B617" s="202" t="s">
        <v>8267</v>
      </c>
      <c r="C617" s="202" t="s">
        <v>8268</v>
      </c>
      <c r="D617" s="205">
        <v>7</v>
      </c>
      <c r="E617" s="205" t="s">
        <v>1341</v>
      </c>
      <c r="F617"/>
    </row>
    <row r="618" spans="1:6" x14ac:dyDescent="0.3">
      <c r="A618" s="6" t="str">
        <f t="shared" si="10"/>
        <v>FWO16</v>
      </c>
      <c r="B618" s="202" t="s">
        <v>8269</v>
      </c>
      <c r="C618" s="202" t="s">
        <v>8270</v>
      </c>
      <c r="D618" s="205">
        <v>7</v>
      </c>
      <c r="E618" s="205" t="s">
        <v>1341</v>
      </c>
      <c r="F618"/>
    </row>
    <row r="619" spans="1:6" x14ac:dyDescent="0.3">
      <c r="A619" s="6" t="str">
        <f t="shared" si="10"/>
        <v>FT KGS CG1</v>
      </c>
      <c r="B619" s="202" t="s">
        <v>8271</v>
      </c>
      <c r="C619" s="202" t="s">
        <v>8272</v>
      </c>
      <c r="D619" s="205">
        <v>7</v>
      </c>
      <c r="E619" s="205" t="s">
        <v>1341</v>
      </c>
      <c r="F619"/>
    </row>
    <row r="620" spans="1:6" x14ac:dyDescent="0.3">
      <c r="A620" s="6" t="str">
        <f t="shared" si="10"/>
        <v>FT241</v>
      </c>
      <c r="B620" s="202" t="s">
        <v>8273</v>
      </c>
      <c r="C620" s="202" t="s">
        <v>8274</v>
      </c>
      <c r="D620" s="205">
        <v>7</v>
      </c>
      <c r="E620" s="205" t="s">
        <v>1341</v>
      </c>
      <c r="F620"/>
    </row>
    <row r="621" spans="1:6" x14ac:dyDescent="0.3">
      <c r="A621" s="6" t="str">
        <f t="shared" si="10"/>
        <v>O104.2</v>
      </c>
      <c r="B621" s="202" t="s">
        <v>8275</v>
      </c>
      <c r="C621" s="202" t="s">
        <v>8276</v>
      </c>
      <c r="D621" s="205">
        <v>7</v>
      </c>
      <c r="E621" s="205" t="s">
        <v>1341</v>
      </c>
      <c r="F621"/>
    </row>
    <row r="622" spans="1:6" x14ac:dyDescent="0.3">
      <c r="A622" s="6" t="str">
        <f t="shared" si="10"/>
        <v>TAC25</v>
      </c>
      <c r="B622" s="202" t="s">
        <v>8277</v>
      </c>
      <c r="C622" s="202" t="s">
        <v>8278</v>
      </c>
      <c r="D622" s="205">
        <v>7</v>
      </c>
      <c r="E622" s="205" t="s">
        <v>1341</v>
      </c>
      <c r="F622"/>
    </row>
    <row r="623" spans="1:6" x14ac:dyDescent="0.3">
      <c r="A623" s="6" t="str">
        <f t="shared" si="10"/>
        <v>ALAMEIN4</v>
      </c>
      <c r="B623" s="202" t="s">
        <v>8279</v>
      </c>
      <c r="C623" s="202" t="s">
        <v>8280</v>
      </c>
      <c r="D623" s="205">
        <v>7</v>
      </c>
      <c r="E623" s="205" t="s">
        <v>1341</v>
      </c>
      <c r="F623"/>
    </row>
    <row r="624" spans="1:6" x14ac:dyDescent="0.3">
      <c r="A624" s="6" t="str">
        <f t="shared" si="10"/>
        <v>NEWS3</v>
      </c>
      <c r="B624" s="202" t="s">
        <v>8281</v>
      </c>
      <c r="C624" s="202" t="s">
        <v>8282</v>
      </c>
      <c r="D624" s="205">
        <v>7</v>
      </c>
      <c r="E624" s="205" t="s">
        <v>1341</v>
      </c>
      <c r="F624"/>
    </row>
    <row r="625" spans="1:6" x14ac:dyDescent="0.3">
      <c r="A625" s="6" t="str">
        <f t="shared" si="10"/>
        <v>LN11</v>
      </c>
      <c r="B625" s="202" t="s">
        <v>8283</v>
      </c>
      <c r="C625" s="202" t="s">
        <v>8284</v>
      </c>
      <c r="D625" s="205">
        <v>7</v>
      </c>
      <c r="E625" s="205" t="s">
        <v>1341</v>
      </c>
      <c r="F625"/>
    </row>
    <row r="626" spans="1:6" x14ac:dyDescent="0.3">
      <c r="A626" s="6" t="str">
        <f t="shared" si="10"/>
        <v>FT84</v>
      </c>
      <c r="B626" s="202" t="s">
        <v>8285</v>
      </c>
      <c r="C626" s="202" t="s">
        <v>8286</v>
      </c>
      <c r="D626" s="205">
        <v>7</v>
      </c>
      <c r="E626" s="205" t="s">
        <v>1341</v>
      </c>
      <c r="F626"/>
    </row>
    <row r="627" spans="1:6" x14ac:dyDescent="0.3">
      <c r="A627" s="6" t="str">
        <f t="shared" si="10"/>
        <v>ASL151</v>
      </c>
      <c r="B627" s="202">
        <v>151</v>
      </c>
      <c r="C627" s="202" t="s">
        <v>7883</v>
      </c>
      <c r="D627" s="205">
        <v>7</v>
      </c>
      <c r="E627" s="205" t="s">
        <v>1341</v>
      </c>
      <c r="F627"/>
    </row>
    <row r="628" spans="1:6" x14ac:dyDescent="0.3">
      <c r="A628" s="6" t="str">
        <f t="shared" si="10"/>
        <v>Genesis18</v>
      </c>
      <c r="B628" s="202" t="s">
        <v>8287</v>
      </c>
      <c r="C628" s="202" t="s">
        <v>8288</v>
      </c>
      <c r="D628" s="205">
        <v>7</v>
      </c>
      <c r="E628" s="205" t="s">
        <v>1341</v>
      </c>
      <c r="F628"/>
    </row>
    <row r="629" spans="1:6" x14ac:dyDescent="0.3">
      <c r="A629" s="6" t="str">
        <f t="shared" si="10"/>
        <v>BWN-6</v>
      </c>
      <c r="B629" s="202" t="s">
        <v>8289</v>
      </c>
      <c r="C629" s="202" t="s">
        <v>8290</v>
      </c>
      <c r="D629" s="205">
        <v>7</v>
      </c>
      <c r="E629" s="205" t="s">
        <v>1341</v>
      </c>
      <c r="F629"/>
    </row>
    <row r="630" spans="1:6" x14ac:dyDescent="0.3">
      <c r="A630" s="6" t="str">
        <f t="shared" si="10"/>
        <v>RBF25</v>
      </c>
      <c r="B630" s="202" t="s">
        <v>8291</v>
      </c>
      <c r="C630" s="202" t="s">
        <v>8292</v>
      </c>
      <c r="D630" s="205">
        <v>7</v>
      </c>
      <c r="E630" s="205" t="s">
        <v>1341</v>
      </c>
      <c r="F630"/>
    </row>
    <row r="631" spans="1:6" x14ac:dyDescent="0.3">
      <c r="A631" s="6" t="str">
        <f t="shared" si="10"/>
        <v>{Redux} D19</v>
      </c>
      <c r="B631" s="202" t="s">
        <v>8293</v>
      </c>
      <c r="C631" s="202" t="s">
        <v>8294</v>
      </c>
      <c r="D631" s="205">
        <v>7</v>
      </c>
      <c r="E631" s="205" t="s">
        <v>1341</v>
      </c>
      <c r="F631"/>
    </row>
    <row r="632" spans="1:6" x14ac:dyDescent="0.3">
      <c r="A632" s="6" t="str">
        <f t="shared" si="10"/>
        <v>ESG28</v>
      </c>
      <c r="B632" s="202" t="s">
        <v>8295</v>
      </c>
      <c r="C632" s="202" t="s">
        <v>8296</v>
      </c>
      <c r="D632" s="205">
        <v>7</v>
      </c>
      <c r="E632" s="205" t="s">
        <v>1341</v>
      </c>
      <c r="F632"/>
    </row>
    <row r="633" spans="1:6" x14ac:dyDescent="0.3">
      <c r="A633" s="6" t="str">
        <f t="shared" si="10"/>
        <v>UV1</v>
      </c>
      <c r="B633" s="202" t="s">
        <v>8297</v>
      </c>
      <c r="C633" s="202" t="s">
        <v>8298</v>
      </c>
      <c r="D633" s="205">
        <v>7</v>
      </c>
      <c r="E633" s="205" t="s">
        <v>1341</v>
      </c>
      <c r="F633"/>
    </row>
    <row r="634" spans="1:6" x14ac:dyDescent="0.3">
      <c r="A634" s="6" t="str">
        <f t="shared" si="10"/>
        <v>RB13</v>
      </c>
      <c r="B634" s="202" t="s">
        <v>8299</v>
      </c>
      <c r="C634" s="202" t="s">
        <v>8300</v>
      </c>
      <c r="D634" s="205">
        <v>7</v>
      </c>
      <c r="E634" s="205" t="s">
        <v>1341</v>
      </c>
      <c r="F634"/>
    </row>
    <row r="635" spans="1:6" x14ac:dyDescent="0.3">
      <c r="A635" s="6" t="str">
        <f t="shared" si="10"/>
        <v>NFNH-11</v>
      </c>
      <c r="B635" s="202" t="s">
        <v>8301</v>
      </c>
      <c r="C635" s="202" t="s">
        <v>8302</v>
      </c>
      <c r="D635" s="205">
        <v>7</v>
      </c>
      <c r="E635" s="205" t="s">
        <v>1341</v>
      </c>
      <c r="F635"/>
    </row>
    <row r="636" spans="1:6" x14ac:dyDescent="0.3">
      <c r="A636" s="6" t="str">
        <f t="shared" si="10"/>
        <v>EP64</v>
      </c>
      <c r="B636" s="202" t="s">
        <v>8303</v>
      </c>
      <c r="C636" s="202" t="s">
        <v>8304</v>
      </c>
      <c r="D636" s="205">
        <v>7</v>
      </c>
      <c r="E636" s="205" t="s">
        <v>1341</v>
      </c>
      <c r="F636"/>
    </row>
    <row r="637" spans="1:6" x14ac:dyDescent="0.3">
      <c r="A637" s="6" t="str">
        <f t="shared" si="10"/>
        <v>PA9</v>
      </c>
      <c r="B637" s="202" t="s">
        <v>8305</v>
      </c>
      <c r="C637" s="202" t="s">
        <v>8306</v>
      </c>
      <c r="D637" s="205">
        <v>7</v>
      </c>
      <c r="E637" s="205" t="s">
        <v>1341</v>
      </c>
      <c r="F637"/>
    </row>
    <row r="638" spans="1:6" x14ac:dyDescent="0.3">
      <c r="A638" s="6" t="str">
        <f t="shared" si="10"/>
        <v>Z25</v>
      </c>
      <c r="B638" s="202" t="s">
        <v>8307</v>
      </c>
      <c r="C638" s="202" t="s">
        <v>8308</v>
      </c>
      <c r="D638" s="205">
        <v>7</v>
      </c>
      <c r="E638" s="205" t="s">
        <v>1341</v>
      </c>
      <c r="F638"/>
    </row>
    <row r="639" spans="1:6" x14ac:dyDescent="0.3">
      <c r="A639" s="6" t="str">
        <f t="shared" si="10"/>
        <v>HP31</v>
      </c>
      <c r="B639" s="202" t="s">
        <v>8309</v>
      </c>
      <c r="C639" s="202" t="s">
        <v>8310</v>
      </c>
      <c r="D639" s="205">
        <v>7</v>
      </c>
      <c r="E639" s="205" t="s">
        <v>1341</v>
      </c>
      <c r="F639"/>
    </row>
    <row r="640" spans="1:6" x14ac:dyDescent="0.3">
      <c r="A640" s="6" t="str">
        <f t="shared" si="10"/>
        <v>FE64</v>
      </c>
      <c r="B640" s="202" t="s">
        <v>8311</v>
      </c>
      <c r="C640" s="202" t="s">
        <v>8312</v>
      </c>
      <c r="D640" s="205">
        <v>7</v>
      </c>
      <c r="E640" s="205" t="s">
        <v>1341</v>
      </c>
      <c r="F640"/>
    </row>
    <row r="641" spans="1:6" x14ac:dyDescent="0.3">
      <c r="A641" s="6" t="str">
        <f t="shared" si="10"/>
        <v>RPT121</v>
      </c>
      <c r="B641" s="202" t="s">
        <v>8313</v>
      </c>
      <c r="C641" s="202" t="s">
        <v>8314</v>
      </c>
      <c r="D641" s="205">
        <v>7</v>
      </c>
      <c r="E641" s="205" t="s">
        <v>1341</v>
      </c>
      <c r="F641"/>
    </row>
    <row r="642" spans="1:6" x14ac:dyDescent="0.3">
      <c r="A642" s="6" t="str">
        <f t="shared" si="10"/>
        <v>SPA653-E</v>
      </c>
      <c r="B642" s="202" t="s">
        <v>8315</v>
      </c>
      <c r="C642" s="202" t="s">
        <v>8316</v>
      </c>
      <c r="D642" s="205">
        <v>7</v>
      </c>
      <c r="E642" s="205" t="s">
        <v>1341</v>
      </c>
      <c r="F642"/>
    </row>
    <row r="643" spans="1:6" x14ac:dyDescent="0.3">
      <c r="A643" s="6" t="str">
        <f t="shared" si="10"/>
        <v>MLR(rev)04</v>
      </c>
      <c r="B643" s="202" t="s">
        <v>8317</v>
      </c>
      <c r="C643" s="202" t="s">
        <v>8318</v>
      </c>
      <c r="D643" s="205">
        <v>7</v>
      </c>
      <c r="E643" s="205" t="s">
        <v>1341</v>
      </c>
      <c r="F643"/>
    </row>
    <row r="644" spans="1:6" x14ac:dyDescent="0.3">
      <c r="A644" s="6" t="str">
        <f t="shared" si="10"/>
        <v>DSL1</v>
      </c>
      <c r="B644" s="202" t="s">
        <v>8319</v>
      </c>
      <c r="C644" s="202" t="s">
        <v>8320</v>
      </c>
      <c r="D644" s="205">
        <v>7</v>
      </c>
      <c r="E644" s="205" t="s">
        <v>1341</v>
      </c>
      <c r="F644"/>
    </row>
    <row r="645" spans="1:6" x14ac:dyDescent="0.3">
      <c r="A645" s="6" t="str">
        <f t="shared" si="10"/>
        <v>VotG-III</v>
      </c>
      <c r="B645" s="202" t="s">
        <v>8321</v>
      </c>
      <c r="C645" s="202" t="s">
        <v>8322</v>
      </c>
      <c r="D645" s="205">
        <v>7</v>
      </c>
      <c r="E645" s="205" t="s">
        <v>1341</v>
      </c>
      <c r="F645"/>
    </row>
    <row r="646" spans="1:6" x14ac:dyDescent="0.3">
      <c r="A646" s="6" t="str">
        <f t="shared" si="10"/>
        <v>Berlin14</v>
      </c>
      <c r="B646" s="202" t="s">
        <v>8323</v>
      </c>
      <c r="C646" s="202" t="s">
        <v>8324</v>
      </c>
      <c r="D646" s="205">
        <v>7</v>
      </c>
      <c r="E646" s="205" t="s">
        <v>1341</v>
      </c>
      <c r="F646"/>
    </row>
    <row r="647" spans="1:6" x14ac:dyDescent="0.3">
      <c r="A647" s="6" t="str">
        <f t="shared" si="10"/>
        <v>FAW12</v>
      </c>
      <c r="B647" s="202" t="s">
        <v>8325</v>
      </c>
      <c r="C647" s="202" t="s">
        <v>8326</v>
      </c>
      <c r="D647" s="205">
        <v>7</v>
      </c>
      <c r="E647" s="205" t="s">
        <v>1341</v>
      </c>
      <c r="F647"/>
    </row>
    <row r="648" spans="1:6" x14ac:dyDescent="0.3">
      <c r="A648" s="6" t="str">
        <f t="shared" si="10"/>
        <v>ORB2</v>
      </c>
      <c r="B648" s="202" t="s">
        <v>8327</v>
      </c>
      <c r="C648" s="202" t="s">
        <v>8328</v>
      </c>
      <c r="D648" s="205">
        <v>7</v>
      </c>
      <c r="E648" s="205" t="s">
        <v>1341</v>
      </c>
      <c r="F648"/>
    </row>
    <row r="649" spans="1:6" x14ac:dyDescent="0.3">
      <c r="A649" s="6" t="str">
        <f t="shared" si="10"/>
        <v>BAA4</v>
      </c>
      <c r="B649" s="202" t="s">
        <v>8329</v>
      </c>
      <c r="C649" s="202" t="s">
        <v>8330</v>
      </c>
      <c r="D649" s="205">
        <v>7</v>
      </c>
      <c r="E649" s="205" t="s">
        <v>1341</v>
      </c>
      <c r="F649"/>
    </row>
    <row r="650" spans="1:6" x14ac:dyDescent="0.3">
      <c r="A650" s="6" t="str">
        <f t="shared" si="10"/>
        <v>FF(2)-13</v>
      </c>
      <c r="B650" s="202" t="s">
        <v>8331</v>
      </c>
      <c r="C650" s="202" t="s">
        <v>1347</v>
      </c>
      <c r="D650" s="205">
        <v>7</v>
      </c>
      <c r="E650" s="205" t="s">
        <v>1341</v>
      </c>
      <c r="F650"/>
    </row>
    <row r="651" spans="1:6" x14ac:dyDescent="0.3">
      <c r="A651" s="6" t="str">
        <f t="shared" si="10"/>
        <v>SAGA 1</v>
      </c>
      <c r="B651" s="202" t="s">
        <v>8332</v>
      </c>
      <c r="C651" s="202" t="s">
        <v>8333</v>
      </c>
      <c r="D651" s="205">
        <v>7</v>
      </c>
      <c r="E651" s="205" t="s">
        <v>1341</v>
      </c>
      <c r="F651"/>
    </row>
    <row r="652" spans="1:6" x14ac:dyDescent="0.3">
      <c r="A652" s="6" t="str">
        <f t="shared" si="10"/>
        <v>{Redux} D32</v>
      </c>
      <c r="B652" s="202" t="s">
        <v>8334</v>
      </c>
      <c r="C652" s="202" t="s">
        <v>8335</v>
      </c>
      <c r="D652" s="205">
        <v>7</v>
      </c>
      <c r="E652" s="205" t="s">
        <v>1341</v>
      </c>
      <c r="F652"/>
    </row>
    <row r="653" spans="1:6" x14ac:dyDescent="0.3">
      <c r="A653" s="6" t="str">
        <f t="shared" si="10"/>
        <v>OTT3</v>
      </c>
      <c r="B653" s="202" t="s">
        <v>8336</v>
      </c>
      <c r="C653" s="202" t="s">
        <v>8337</v>
      </c>
      <c r="D653" s="205">
        <v>7</v>
      </c>
      <c r="E653" s="205" t="s">
        <v>1341</v>
      </c>
      <c r="F653"/>
    </row>
    <row r="654" spans="1:6" x14ac:dyDescent="0.3">
      <c r="A654" s="6" t="str">
        <f t="shared" si="10"/>
        <v>VV18</v>
      </c>
      <c r="B654" s="202" t="s">
        <v>8338</v>
      </c>
      <c r="C654" s="202" t="s">
        <v>8339</v>
      </c>
      <c r="D654" s="205">
        <v>7</v>
      </c>
      <c r="E654" s="205" t="s">
        <v>1341</v>
      </c>
      <c r="F654"/>
    </row>
    <row r="655" spans="1:6" x14ac:dyDescent="0.3">
      <c r="A655" s="6" t="str">
        <f t="shared" ref="A655:A718" si="11">IF(B655="","",IF(B655&lt;999,"ASL"&amp;B655,B655))</f>
        <v>O17</v>
      </c>
      <c r="B655" s="202" t="s">
        <v>8340</v>
      </c>
      <c r="C655" s="202" t="s">
        <v>8341</v>
      </c>
      <c r="D655" s="205">
        <v>7</v>
      </c>
      <c r="E655" s="205" t="s">
        <v>1341</v>
      </c>
      <c r="F655"/>
    </row>
    <row r="656" spans="1:6" x14ac:dyDescent="0.3">
      <c r="A656" s="6" t="str">
        <f t="shared" si="11"/>
        <v>RM2</v>
      </c>
      <c r="B656" s="202" t="s">
        <v>8342</v>
      </c>
      <c r="C656" s="202" t="s">
        <v>8343</v>
      </c>
      <c r="D656" s="205">
        <v>7</v>
      </c>
      <c r="E656" s="205" t="s">
        <v>1341</v>
      </c>
      <c r="F656"/>
    </row>
    <row r="657" spans="1:6" x14ac:dyDescent="0.3">
      <c r="A657" s="6" t="str">
        <f t="shared" si="11"/>
        <v>KH9</v>
      </c>
      <c r="B657" s="202" t="s">
        <v>8344</v>
      </c>
      <c r="C657" s="202" t="s">
        <v>8345</v>
      </c>
      <c r="D657" s="205">
        <v>7</v>
      </c>
      <c r="E657" s="205" t="s">
        <v>1341</v>
      </c>
      <c r="F657"/>
    </row>
    <row r="658" spans="1:6" x14ac:dyDescent="0.3">
      <c r="A658" s="6" t="str">
        <f t="shared" si="11"/>
        <v>BBH9</v>
      </c>
      <c r="B658" s="202" t="s">
        <v>8346</v>
      </c>
      <c r="C658" s="202" t="s">
        <v>8347</v>
      </c>
      <c r="D658" s="205">
        <v>7</v>
      </c>
      <c r="E658" s="205" t="s">
        <v>1341</v>
      </c>
      <c r="F658"/>
    </row>
    <row r="659" spans="1:6" x14ac:dyDescent="0.3">
      <c r="A659" s="6" t="str">
        <f t="shared" si="11"/>
        <v>RM5</v>
      </c>
      <c r="B659" s="202" t="s">
        <v>8348</v>
      </c>
      <c r="C659" s="202" t="s">
        <v>8349</v>
      </c>
      <c r="D659" s="205">
        <v>7</v>
      </c>
      <c r="E659" s="205" t="s">
        <v>1341</v>
      </c>
      <c r="F659"/>
    </row>
    <row r="660" spans="1:6" x14ac:dyDescent="0.3">
      <c r="A660" s="6" t="str">
        <f t="shared" si="11"/>
        <v>SmR2</v>
      </c>
      <c r="B660" s="202" t="s">
        <v>8350</v>
      </c>
      <c r="C660" s="202" t="s">
        <v>8351</v>
      </c>
      <c r="D660" s="205">
        <v>7</v>
      </c>
      <c r="E660" s="205" t="s">
        <v>1341</v>
      </c>
      <c r="F660"/>
    </row>
    <row r="661" spans="1:6" x14ac:dyDescent="0.3">
      <c r="A661" s="6" t="str">
        <f t="shared" si="11"/>
        <v>FT13</v>
      </c>
      <c r="B661" s="202" t="s">
        <v>8352</v>
      </c>
      <c r="C661" s="202" t="s">
        <v>8353</v>
      </c>
      <c r="D661" s="205">
        <v>7</v>
      </c>
      <c r="E661" s="205" t="s">
        <v>1341</v>
      </c>
      <c r="F661"/>
    </row>
    <row r="662" spans="1:6" x14ac:dyDescent="0.3">
      <c r="A662" s="6" t="str">
        <f t="shared" si="11"/>
        <v>AK32</v>
      </c>
      <c r="B662" s="202" t="s">
        <v>8354</v>
      </c>
      <c r="C662" s="202" t="s">
        <v>8355</v>
      </c>
      <c r="D662" s="205">
        <v>7</v>
      </c>
      <c r="E662" s="205" t="s">
        <v>1341</v>
      </c>
      <c r="F662"/>
    </row>
    <row r="663" spans="1:6" x14ac:dyDescent="0.3">
      <c r="A663" s="6" t="str">
        <f t="shared" si="11"/>
        <v>GWASL56</v>
      </c>
      <c r="B663" s="202" t="s">
        <v>8356</v>
      </c>
      <c r="C663" s="202" t="s">
        <v>8357</v>
      </c>
      <c r="D663" s="205">
        <v>7</v>
      </c>
      <c r="E663" s="205" t="s">
        <v>1341</v>
      </c>
      <c r="F663"/>
    </row>
    <row r="664" spans="1:6" x14ac:dyDescent="0.3">
      <c r="A664" s="6" t="str">
        <f t="shared" si="11"/>
        <v>GARV02</v>
      </c>
      <c r="B664" s="202" t="s">
        <v>8358</v>
      </c>
      <c r="C664" s="202" t="s">
        <v>8359</v>
      </c>
      <c r="D664" s="205">
        <v>7</v>
      </c>
      <c r="E664" s="205" t="s">
        <v>1341</v>
      </c>
      <c r="F664"/>
    </row>
    <row r="665" spans="1:6" x14ac:dyDescent="0.3">
      <c r="A665" s="6" t="str">
        <f t="shared" si="11"/>
        <v>GWASL58</v>
      </c>
      <c r="B665" s="202" t="s">
        <v>8360</v>
      </c>
      <c r="C665" s="202" t="s">
        <v>8361</v>
      </c>
      <c r="D665" s="205">
        <v>7</v>
      </c>
      <c r="E665" s="205" t="s">
        <v>1341</v>
      </c>
      <c r="F665"/>
    </row>
    <row r="666" spans="1:6" x14ac:dyDescent="0.3">
      <c r="A666" s="6" t="str">
        <f t="shared" si="11"/>
        <v>GC11</v>
      </c>
      <c r="B666" s="202" t="s">
        <v>8362</v>
      </c>
      <c r="C666" s="202" t="s">
        <v>8363</v>
      </c>
      <c r="D666" s="205">
        <v>7</v>
      </c>
      <c r="E666" s="205" t="s">
        <v>1341</v>
      </c>
      <c r="F666"/>
    </row>
    <row r="667" spans="1:6" x14ac:dyDescent="0.3">
      <c r="A667" s="6" t="str">
        <f t="shared" si="11"/>
        <v>RR8</v>
      </c>
      <c r="B667" s="202" t="s">
        <v>8364</v>
      </c>
      <c r="C667" s="202" t="s">
        <v>8365</v>
      </c>
      <c r="D667" s="205">
        <v>7</v>
      </c>
      <c r="E667" s="205" t="s">
        <v>1341</v>
      </c>
      <c r="F667"/>
    </row>
    <row r="668" spans="1:6" x14ac:dyDescent="0.3">
      <c r="A668" s="6" t="str">
        <f t="shared" si="11"/>
        <v>O73.1</v>
      </c>
      <c r="B668" s="202" t="s">
        <v>8366</v>
      </c>
      <c r="C668" s="202" t="s">
        <v>8367</v>
      </c>
      <c r="D668" s="205">
        <v>7</v>
      </c>
      <c r="E668" s="205" t="s">
        <v>1341</v>
      </c>
      <c r="F668"/>
    </row>
    <row r="669" spans="1:6" x14ac:dyDescent="0.3">
      <c r="A669" s="6" t="str">
        <f t="shared" si="11"/>
        <v>AK48</v>
      </c>
      <c r="B669" s="202" t="s">
        <v>8368</v>
      </c>
      <c r="C669" s="202" t="s">
        <v>8369</v>
      </c>
      <c r="D669" s="205">
        <v>7</v>
      </c>
      <c r="E669" s="205" t="s">
        <v>1341</v>
      </c>
      <c r="F669"/>
    </row>
    <row r="670" spans="1:6" x14ac:dyDescent="0.3">
      <c r="A670" s="6" t="str">
        <f t="shared" si="11"/>
        <v>ATF6</v>
      </c>
      <c r="B670" s="202" t="s">
        <v>8370</v>
      </c>
      <c r="C670" s="202" t="s">
        <v>8371</v>
      </c>
      <c r="D670" s="205">
        <v>7</v>
      </c>
      <c r="E670" s="205" t="s">
        <v>1341</v>
      </c>
      <c r="F670"/>
    </row>
    <row r="671" spans="1:6" x14ac:dyDescent="0.3">
      <c r="A671" s="6" t="str">
        <f t="shared" si="11"/>
        <v>RPT109</v>
      </c>
      <c r="B671" s="202" t="s">
        <v>8372</v>
      </c>
      <c r="C671" s="202" t="s">
        <v>8373</v>
      </c>
      <c r="D671" s="205">
        <v>7</v>
      </c>
      <c r="E671" s="205" t="s">
        <v>1341</v>
      </c>
      <c r="F671"/>
    </row>
    <row r="672" spans="1:6" x14ac:dyDescent="0.3">
      <c r="A672" s="6" t="str">
        <f t="shared" si="11"/>
        <v>CH70</v>
      </c>
      <c r="B672" s="202" t="s">
        <v>8374</v>
      </c>
      <c r="C672" s="202" t="s">
        <v>8375</v>
      </c>
      <c r="D672" s="205">
        <v>7</v>
      </c>
      <c r="E672" s="205" t="s">
        <v>1341</v>
      </c>
      <c r="F672"/>
    </row>
    <row r="673" spans="1:6" x14ac:dyDescent="0.3">
      <c r="A673" s="6" t="str">
        <f t="shared" si="11"/>
        <v>S40</v>
      </c>
      <c r="B673" s="202" t="s">
        <v>8376</v>
      </c>
      <c r="C673" s="202" t="s">
        <v>8377</v>
      </c>
      <c r="D673" s="205">
        <v>7</v>
      </c>
      <c r="E673" s="205" t="s">
        <v>1341</v>
      </c>
      <c r="F673"/>
    </row>
    <row r="674" spans="1:6" x14ac:dyDescent="0.3">
      <c r="A674" s="6" t="str">
        <f t="shared" si="11"/>
        <v>BBH11</v>
      </c>
      <c r="B674" s="202" t="s">
        <v>8378</v>
      </c>
      <c r="C674" s="202" t="s">
        <v>8379</v>
      </c>
      <c r="D674" s="205">
        <v>7</v>
      </c>
      <c r="E674" s="205" t="s">
        <v>1341</v>
      </c>
      <c r="F674"/>
    </row>
    <row r="675" spans="1:6" x14ac:dyDescent="0.3">
      <c r="A675" s="6">
        <f t="shared" si="11"/>
        <v>1007</v>
      </c>
      <c r="B675" s="202">
        <v>1007</v>
      </c>
      <c r="C675" s="202" t="s">
        <v>8380</v>
      </c>
      <c r="D675" s="205">
        <v>7</v>
      </c>
      <c r="E675" s="205" t="s">
        <v>1341</v>
      </c>
      <c r="F675"/>
    </row>
    <row r="676" spans="1:6" x14ac:dyDescent="0.3">
      <c r="A676" s="6" t="str">
        <f t="shared" si="11"/>
        <v>KR3</v>
      </c>
      <c r="B676" s="202" t="s">
        <v>8381</v>
      </c>
      <c r="C676" s="202" t="s">
        <v>8382</v>
      </c>
      <c r="D676" s="205">
        <v>7</v>
      </c>
      <c r="E676" s="205" t="s">
        <v>1341</v>
      </c>
      <c r="F676"/>
    </row>
    <row r="677" spans="1:6" x14ac:dyDescent="0.3">
      <c r="A677" s="6" t="str">
        <f t="shared" si="11"/>
        <v>ESG52</v>
      </c>
      <c r="B677" s="202" t="s">
        <v>8383</v>
      </c>
      <c r="C677" s="202" t="s">
        <v>8384</v>
      </c>
      <c r="D677" s="205">
        <v>7</v>
      </c>
      <c r="E677" s="205" t="s">
        <v>1341</v>
      </c>
      <c r="F677"/>
    </row>
    <row r="678" spans="1:6" x14ac:dyDescent="0.3">
      <c r="A678" s="6" t="str">
        <f t="shared" si="11"/>
        <v>{AoO2} 224</v>
      </c>
      <c r="B678" s="202" t="s">
        <v>8385</v>
      </c>
      <c r="C678" s="202" t="s">
        <v>8386</v>
      </c>
      <c r="D678" s="205">
        <v>7</v>
      </c>
      <c r="E678" s="205" t="s">
        <v>1341</v>
      </c>
      <c r="F678"/>
    </row>
    <row r="679" spans="1:6" x14ac:dyDescent="0.3">
      <c r="A679" s="6" t="str">
        <f t="shared" si="11"/>
        <v>BR6</v>
      </c>
      <c r="B679" s="202" t="s">
        <v>8387</v>
      </c>
      <c r="C679" s="202" t="s">
        <v>8388</v>
      </c>
      <c r="D679" s="205">
        <v>7</v>
      </c>
      <c r="E679" s="205" t="s">
        <v>1341</v>
      </c>
      <c r="F679"/>
    </row>
    <row r="680" spans="1:6" x14ac:dyDescent="0.3">
      <c r="A680" s="6" t="str">
        <f t="shared" si="11"/>
        <v>ESG127</v>
      </c>
      <c r="B680" s="202" t="s">
        <v>8389</v>
      </c>
      <c r="C680" s="202" t="s">
        <v>8390</v>
      </c>
      <c r="D680" s="205">
        <v>7</v>
      </c>
      <c r="E680" s="205" t="s">
        <v>1341</v>
      </c>
      <c r="F680"/>
    </row>
    <row r="681" spans="1:6" x14ac:dyDescent="0.3">
      <c r="A681" s="6" t="str">
        <f t="shared" si="11"/>
        <v>EC3</v>
      </c>
      <c r="B681" s="202" t="s">
        <v>8391</v>
      </c>
      <c r="C681" s="202" t="s">
        <v>8392</v>
      </c>
      <c r="D681" s="205">
        <v>7</v>
      </c>
      <c r="E681" s="205" t="s">
        <v>1341</v>
      </c>
      <c r="F681"/>
    </row>
    <row r="682" spans="1:6" x14ac:dyDescent="0.3">
      <c r="A682" s="6" t="str">
        <f t="shared" si="11"/>
        <v>ESG121</v>
      </c>
      <c r="B682" s="202" t="s">
        <v>8393</v>
      </c>
      <c r="C682" s="202" t="s">
        <v>8394</v>
      </c>
      <c r="D682" s="205">
        <v>7</v>
      </c>
      <c r="E682" s="205" t="s">
        <v>1341</v>
      </c>
      <c r="F682"/>
    </row>
    <row r="683" spans="1:6" x14ac:dyDescent="0.3">
      <c r="A683" s="6" t="str">
        <f t="shared" si="11"/>
        <v>NEWS13</v>
      </c>
      <c r="B683" s="202" t="s">
        <v>8395</v>
      </c>
      <c r="C683" s="202" t="s">
        <v>8396</v>
      </c>
      <c r="D683" s="205">
        <v>7</v>
      </c>
      <c r="E683" s="205" t="s">
        <v>1341</v>
      </c>
      <c r="F683"/>
    </row>
    <row r="684" spans="1:6" x14ac:dyDescent="0.3">
      <c r="A684" s="6" t="str">
        <f t="shared" si="11"/>
        <v>{AoO2} 31</v>
      </c>
      <c r="B684" s="202" t="s">
        <v>8397</v>
      </c>
      <c r="C684" s="202" t="s">
        <v>7810</v>
      </c>
      <c r="D684" s="205">
        <v>7</v>
      </c>
      <c r="E684" s="205" t="s">
        <v>1341</v>
      </c>
      <c r="F684"/>
    </row>
    <row r="685" spans="1:6" x14ac:dyDescent="0.3">
      <c r="A685" s="6" t="str">
        <f t="shared" si="11"/>
        <v>NEWS57</v>
      </c>
      <c r="B685" s="202" t="s">
        <v>8398</v>
      </c>
      <c r="C685" s="202" t="s">
        <v>8399</v>
      </c>
      <c r="D685" s="205">
        <v>7</v>
      </c>
      <c r="E685" s="205" t="s">
        <v>1341</v>
      </c>
      <c r="F685"/>
    </row>
    <row r="686" spans="1:6" x14ac:dyDescent="0.3">
      <c r="A686" s="6" t="str">
        <f t="shared" si="11"/>
        <v>STL RaM CG</v>
      </c>
      <c r="B686" s="202" t="s">
        <v>8400</v>
      </c>
      <c r="C686" s="202" t="s">
        <v>8401</v>
      </c>
      <c r="D686" s="205">
        <v>7</v>
      </c>
      <c r="E686" s="205" t="s">
        <v>1341</v>
      </c>
      <c r="F686"/>
    </row>
    <row r="687" spans="1:6" x14ac:dyDescent="0.3">
      <c r="A687" s="6" t="str">
        <f t="shared" si="11"/>
        <v>TAP1</v>
      </c>
      <c r="B687" s="202" t="s">
        <v>8402</v>
      </c>
      <c r="C687" s="202" t="s">
        <v>8403</v>
      </c>
      <c r="D687" s="205">
        <v>7</v>
      </c>
      <c r="E687" s="205" t="s">
        <v>1341</v>
      </c>
      <c r="F687"/>
    </row>
    <row r="688" spans="1:6" x14ac:dyDescent="0.3">
      <c r="A688" s="6" t="str">
        <f t="shared" si="11"/>
        <v>WC6</v>
      </c>
      <c r="B688" s="202" t="s">
        <v>8404</v>
      </c>
      <c r="C688" s="202" t="s">
        <v>8405</v>
      </c>
      <c r="D688" s="205">
        <v>7</v>
      </c>
      <c r="E688" s="205" t="s">
        <v>1341</v>
      </c>
      <c r="F688"/>
    </row>
    <row r="689" spans="1:6" x14ac:dyDescent="0.3">
      <c r="A689" s="6" t="str">
        <f t="shared" si="11"/>
        <v>ESG103</v>
      </c>
      <c r="B689" s="202" t="s">
        <v>8406</v>
      </c>
      <c r="C689" s="202" t="s">
        <v>8407</v>
      </c>
      <c r="D689" s="205">
        <v>7</v>
      </c>
      <c r="E689" s="205" t="s">
        <v>1341</v>
      </c>
      <c r="F689"/>
    </row>
    <row r="690" spans="1:6" x14ac:dyDescent="0.3">
      <c r="A690" s="6" t="str">
        <f t="shared" si="11"/>
        <v>NEV4</v>
      </c>
      <c r="B690" s="202" t="s">
        <v>8408</v>
      </c>
      <c r="C690" s="202" t="s">
        <v>8409</v>
      </c>
      <c r="D690" s="205">
        <v>7</v>
      </c>
      <c r="E690" s="205" t="s">
        <v>1341</v>
      </c>
      <c r="F690"/>
    </row>
    <row r="691" spans="1:6" x14ac:dyDescent="0.3">
      <c r="A691" s="6" t="str">
        <f t="shared" si="11"/>
        <v>LMA6</v>
      </c>
      <c r="B691" s="202" t="s">
        <v>8410</v>
      </c>
      <c r="C691" s="202" t="s">
        <v>8411</v>
      </c>
      <c r="D691" s="205">
        <v>7</v>
      </c>
      <c r="E691" s="205" t="s">
        <v>1341</v>
      </c>
      <c r="F691"/>
    </row>
    <row r="692" spans="1:6" x14ac:dyDescent="0.3">
      <c r="A692" s="6" t="str">
        <f t="shared" si="11"/>
        <v>CDN5</v>
      </c>
      <c r="B692" s="202" t="s">
        <v>8412</v>
      </c>
      <c r="C692" s="202" t="s">
        <v>8413</v>
      </c>
      <c r="D692" s="205">
        <v>7</v>
      </c>
      <c r="E692" s="205" t="s">
        <v>1341</v>
      </c>
      <c r="F692"/>
    </row>
    <row r="693" spans="1:6" x14ac:dyDescent="0.3">
      <c r="A693" s="6" t="str">
        <f t="shared" si="11"/>
        <v>VV47</v>
      </c>
      <c r="B693" s="202" t="s">
        <v>8414</v>
      </c>
      <c r="C693" s="202" t="s">
        <v>8415</v>
      </c>
      <c r="D693" s="205">
        <v>7</v>
      </c>
      <c r="E693" s="205" t="s">
        <v>1341</v>
      </c>
      <c r="F693"/>
    </row>
    <row r="694" spans="1:6" x14ac:dyDescent="0.3">
      <c r="A694" s="6" t="str">
        <f t="shared" si="11"/>
        <v>S63</v>
      </c>
      <c r="B694" s="202" t="s">
        <v>8416</v>
      </c>
      <c r="C694" s="202" t="s">
        <v>8417</v>
      </c>
      <c r="D694" s="205">
        <v>7</v>
      </c>
      <c r="E694" s="205" t="s">
        <v>1341</v>
      </c>
      <c r="F694"/>
    </row>
    <row r="695" spans="1:6" x14ac:dyDescent="0.3">
      <c r="A695" s="6" t="str">
        <f t="shared" si="11"/>
        <v>NEV5</v>
      </c>
      <c r="B695" s="202" t="s">
        <v>8418</v>
      </c>
      <c r="C695" s="202" t="s">
        <v>8419</v>
      </c>
      <c r="D695" s="205">
        <v>7</v>
      </c>
      <c r="E695" s="205" t="s">
        <v>1341</v>
      </c>
      <c r="F695"/>
    </row>
    <row r="696" spans="1:6" x14ac:dyDescent="0.3">
      <c r="A696" s="6" t="str">
        <f t="shared" si="11"/>
        <v>VV75</v>
      </c>
      <c r="B696" s="202" t="s">
        <v>8420</v>
      </c>
      <c r="C696" s="202" t="s">
        <v>8421</v>
      </c>
      <c r="D696" s="205">
        <v>7</v>
      </c>
      <c r="E696" s="205" t="s">
        <v>1341</v>
      </c>
      <c r="F696"/>
    </row>
    <row r="697" spans="1:6" ht="28.8" x14ac:dyDescent="0.3">
      <c r="A697" s="6" t="str">
        <f t="shared" si="11"/>
        <v>OTO{2nd ed}4</v>
      </c>
      <c r="B697" s="202" t="s">
        <v>8422</v>
      </c>
      <c r="C697" s="202" t="s">
        <v>8423</v>
      </c>
      <c r="D697" s="205">
        <v>7</v>
      </c>
      <c r="E697" s="205" t="s">
        <v>1341</v>
      </c>
      <c r="F697"/>
    </row>
    <row r="698" spans="1:6" x14ac:dyDescent="0.3">
      <c r="A698" s="6" t="str">
        <f t="shared" si="11"/>
        <v>LG2</v>
      </c>
      <c r="B698" s="202" t="s">
        <v>8424</v>
      </c>
      <c r="C698" s="202" t="s">
        <v>8425</v>
      </c>
      <c r="D698" s="205">
        <v>7</v>
      </c>
      <c r="E698" s="205" t="s">
        <v>1341</v>
      </c>
      <c r="F698"/>
    </row>
    <row r="699" spans="1:6" x14ac:dyDescent="0.3">
      <c r="A699" s="6" t="str">
        <f t="shared" si="11"/>
        <v>CH152</v>
      </c>
      <c r="B699" s="202" t="s">
        <v>8426</v>
      </c>
      <c r="C699" s="202" t="s">
        <v>8427</v>
      </c>
      <c r="D699" s="205">
        <v>7</v>
      </c>
      <c r="E699" s="205" t="s">
        <v>1341</v>
      </c>
      <c r="F699"/>
    </row>
    <row r="700" spans="1:6" x14ac:dyDescent="0.3">
      <c r="A700" s="6" t="str">
        <f t="shared" si="11"/>
        <v>RPT131</v>
      </c>
      <c r="B700" s="202" t="s">
        <v>8428</v>
      </c>
      <c r="C700" s="202" t="s">
        <v>8429</v>
      </c>
      <c r="D700" s="205">
        <v>7</v>
      </c>
      <c r="E700" s="205" t="s">
        <v>1341</v>
      </c>
      <c r="F700"/>
    </row>
    <row r="701" spans="1:6" x14ac:dyDescent="0.3">
      <c r="A701" s="6" t="str">
        <f t="shared" si="11"/>
        <v>RPT132</v>
      </c>
      <c r="B701" s="202" t="s">
        <v>8430</v>
      </c>
      <c r="C701" s="202" t="s">
        <v>8431</v>
      </c>
      <c r="D701" s="205">
        <v>7</v>
      </c>
      <c r="E701" s="205" t="s">
        <v>1341</v>
      </c>
      <c r="F701"/>
    </row>
    <row r="702" spans="1:6" x14ac:dyDescent="0.3">
      <c r="A702" s="6" t="str">
        <f t="shared" si="11"/>
        <v>Buck9 Hasty</v>
      </c>
      <c r="B702" s="202" t="s">
        <v>8432</v>
      </c>
      <c r="C702" s="202" t="s">
        <v>8433</v>
      </c>
      <c r="D702" s="205">
        <v>7</v>
      </c>
      <c r="E702" s="205" t="s">
        <v>1341</v>
      </c>
      <c r="F702"/>
    </row>
    <row r="703" spans="1:6" x14ac:dyDescent="0.3">
      <c r="A703" s="6" t="str">
        <f t="shared" si="11"/>
        <v>FE108</v>
      </c>
      <c r="B703" s="202" t="s">
        <v>8434</v>
      </c>
      <c r="C703" s="202" t="s">
        <v>8435</v>
      </c>
      <c r="D703" s="205">
        <v>7</v>
      </c>
      <c r="E703" s="205" t="s">
        <v>1341</v>
      </c>
      <c r="F703"/>
    </row>
    <row r="704" spans="1:6" x14ac:dyDescent="0.3">
      <c r="A704" s="6" t="str">
        <f t="shared" si="11"/>
        <v>StB11</v>
      </c>
      <c r="B704" s="202" t="s">
        <v>8436</v>
      </c>
      <c r="C704" s="202" t="s">
        <v>8437</v>
      </c>
      <c r="D704" s="205">
        <v>7</v>
      </c>
      <c r="E704" s="205" t="s">
        <v>1341</v>
      </c>
      <c r="F704"/>
    </row>
    <row r="705" spans="1:6" x14ac:dyDescent="0.3">
      <c r="A705" s="6" t="str">
        <f t="shared" si="11"/>
        <v>LN3-6</v>
      </c>
      <c r="B705" s="202" t="s">
        <v>8438</v>
      </c>
      <c r="C705" s="202" t="s">
        <v>8439</v>
      </c>
      <c r="D705" s="205">
        <v>7</v>
      </c>
      <c r="E705" s="205" t="s">
        <v>1341</v>
      </c>
      <c r="F705"/>
    </row>
    <row r="706" spans="1:6" x14ac:dyDescent="0.3">
      <c r="A706" s="6" t="str">
        <f t="shared" si="11"/>
        <v>FT18</v>
      </c>
      <c r="B706" s="202" t="s">
        <v>8440</v>
      </c>
      <c r="C706" s="202" t="s">
        <v>8441</v>
      </c>
      <c r="D706" s="205">
        <v>7</v>
      </c>
      <c r="E706" s="205" t="s">
        <v>1341</v>
      </c>
      <c r="F706"/>
    </row>
    <row r="707" spans="1:6" x14ac:dyDescent="0.3">
      <c r="A707" s="6" t="str">
        <f t="shared" si="11"/>
        <v>CDN26</v>
      </c>
      <c r="B707" s="202" t="s">
        <v>8442</v>
      </c>
      <c r="C707" s="202" t="s">
        <v>8443</v>
      </c>
      <c r="D707" s="205">
        <v>7</v>
      </c>
      <c r="E707" s="205" t="s">
        <v>1341</v>
      </c>
      <c r="F707"/>
    </row>
    <row r="708" spans="1:6" x14ac:dyDescent="0.3">
      <c r="A708" s="6" t="str">
        <f t="shared" si="11"/>
        <v>HG(2)-12</v>
      </c>
      <c r="B708" s="202" t="s">
        <v>8444</v>
      </c>
      <c r="C708" s="202" t="s">
        <v>8445</v>
      </c>
      <c r="D708" s="205">
        <v>7</v>
      </c>
      <c r="E708" s="205" t="s">
        <v>1341</v>
      </c>
      <c r="F708"/>
    </row>
    <row r="709" spans="1:6" x14ac:dyDescent="0.3">
      <c r="A709" s="6" t="str">
        <f t="shared" si="11"/>
        <v>SAM1</v>
      </c>
      <c r="B709" s="202" t="s">
        <v>8446</v>
      </c>
      <c r="C709" s="202" t="s">
        <v>8447</v>
      </c>
      <c r="D709" s="205">
        <v>7</v>
      </c>
      <c r="E709" s="205" t="s">
        <v>1341</v>
      </c>
      <c r="F709"/>
    </row>
    <row r="710" spans="1:6" x14ac:dyDescent="0.3">
      <c r="A710" s="6" t="str">
        <f t="shared" si="11"/>
        <v>St3</v>
      </c>
      <c r="B710" s="202" t="s">
        <v>8448</v>
      </c>
      <c r="C710" s="202" t="s">
        <v>8449</v>
      </c>
      <c r="D710" s="205">
        <v>7</v>
      </c>
      <c r="E710" s="205" t="s">
        <v>1341</v>
      </c>
      <c r="F710"/>
    </row>
    <row r="711" spans="1:6" x14ac:dyDescent="0.3">
      <c r="A711" s="6" t="str">
        <f t="shared" si="11"/>
        <v>ABS3</v>
      </c>
      <c r="B711" s="202" t="s">
        <v>8450</v>
      </c>
      <c r="C711" s="202" t="s">
        <v>8451</v>
      </c>
      <c r="D711" s="205">
        <v>7</v>
      </c>
      <c r="E711" s="205" t="s">
        <v>1341</v>
      </c>
      <c r="F711"/>
    </row>
    <row r="712" spans="1:6" x14ac:dyDescent="0.3">
      <c r="A712" s="6" t="str">
        <f t="shared" si="11"/>
        <v>U46</v>
      </c>
      <c r="B712" s="202" t="s">
        <v>8452</v>
      </c>
      <c r="C712" s="202" t="s">
        <v>8453</v>
      </c>
      <c r="D712" s="205">
        <v>7</v>
      </c>
      <c r="E712" s="205" t="s">
        <v>1341</v>
      </c>
      <c r="F712"/>
    </row>
    <row r="713" spans="1:6" x14ac:dyDescent="0.3">
      <c r="A713" s="6" t="str">
        <f t="shared" si="11"/>
        <v>ABS4</v>
      </c>
      <c r="B713" s="202" t="s">
        <v>8454</v>
      </c>
      <c r="C713" s="202" t="s">
        <v>8455</v>
      </c>
      <c r="D713" s="205">
        <v>7</v>
      </c>
      <c r="E713" s="205" t="s">
        <v>1341</v>
      </c>
      <c r="F713"/>
    </row>
    <row r="714" spans="1:6" x14ac:dyDescent="0.3">
      <c r="A714" s="6" t="str">
        <f t="shared" si="11"/>
        <v>FE149</v>
      </c>
      <c r="B714" s="202" t="s">
        <v>8456</v>
      </c>
      <c r="C714" s="202" t="s">
        <v>8457</v>
      </c>
      <c r="D714" s="205">
        <v>7</v>
      </c>
      <c r="E714" s="205" t="s">
        <v>1341</v>
      </c>
      <c r="F714"/>
    </row>
    <row r="715" spans="1:6" x14ac:dyDescent="0.3">
      <c r="A715" s="6" t="str">
        <f t="shared" si="11"/>
        <v>ASL214</v>
      </c>
      <c r="B715" s="202">
        <v>214</v>
      </c>
      <c r="C715" s="202" t="s">
        <v>8458</v>
      </c>
      <c r="D715" s="205">
        <v>7</v>
      </c>
      <c r="E715" s="205" t="s">
        <v>1341</v>
      </c>
      <c r="F715"/>
    </row>
    <row r="716" spans="1:6" x14ac:dyDescent="0.3">
      <c r="A716" s="6" t="str">
        <f t="shared" si="11"/>
        <v>St4</v>
      </c>
      <c r="B716" s="202" t="s">
        <v>8459</v>
      </c>
      <c r="C716" s="202" t="s">
        <v>8460</v>
      </c>
      <c r="D716" s="205">
        <v>7</v>
      </c>
      <c r="E716" s="205" t="s">
        <v>1341</v>
      </c>
      <c r="F716"/>
    </row>
    <row r="717" spans="1:6" x14ac:dyDescent="0.3">
      <c r="A717" s="6" t="str">
        <f t="shared" si="11"/>
        <v>FE151</v>
      </c>
      <c r="B717" s="202" t="s">
        <v>8461</v>
      </c>
      <c r="C717" s="202" t="s">
        <v>8462</v>
      </c>
      <c r="D717" s="205">
        <v>7</v>
      </c>
      <c r="E717" s="205" t="s">
        <v>1341</v>
      </c>
      <c r="F717"/>
    </row>
    <row r="718" spans="1:6" x14ac:dyDescent="0.3">
      <c r="A718" s="6" t="str">
        <f t="shared" si="11"/>
        <v>KH3</v>
      </c>
      <c r="B718" s="202" t="s">
        <v>8463</v>
      </c>
      <c r="C718" s="202" t="s">
        <v>8464</v>
      </c>
      <c r="D718" s="205">
        <v>7</v>
      </c>
      <c r="E718" s="205" t="s">
        <v>1341</v>
      </c>
      <c r="F718"/>
    </row>
    <row r="719" spans="1:6" x14ac:dyDescent="0.3">
      <c r="A719" s="6" t="str">
        <f t="shared" ref="A719:A782" si="12">IF(B719="","",IF(B719&lt;999,"ASL"&amp;B719,B719))</f>
        <v>CH35</v>
      </c>
      <c r="B719" s="202" t="s">
        <v>8465</v>
      </c>
      <c r="C719" s="202" t="s">
        <v>8466</v>
      </c>
      <c r="D719" s="205">
        <v>7</v>
      </c>
      <c r="E719" s="205" t="s">
        <v>1341</v>
      </c>
      <c r="F719"/>
    </row>
    <row r="720" spans="1:6" x14ac:dyDescent="0.3">
      <c r="A720" s="6" t="str">
        <f t="shared" si="12"/>
        <v>LSSAH48</v>
      </c>
      <c r="B720" s="202" t="s">
        <v>8467</v>
      </c>
      <c r="C720" s="202" t="s">
        <v>8468</v>
      </c>
      <c r="D720" s="205">
        <v>7</v>
      </c>
      <c r="E720" s="205" t="s">
        <v>1341</v>
      </c>
      <c r="F720"/>
    </row>
    <row r="721" spans="1:6" x14ac:dyDescent="0.3">
      <c r="A721" s="6" t="str">
        <f t="shared" si="12"/>
        <v>LSSAH37</v>
      </c>
      <c r="B721" s="202" t="s">
        <v>8469</v>
      </c>
      <c r="C721" s="202" t="s">
        <v>8470</v>
      </c>
      <c r="D721" s="205">
        <v>7</v>
      </c>
      <c r="E721" s="205" t="s">
        <v>1341</v>
      </c>
      <c r="F721"/>
    </row>
    <row r="722" spans="1:6" x14ac:dyDescent="0.3">
      <c r="A722" s="6" t="str">
        <f t="shared" si="12"/>
        <v>HB CGIII</v>
      </c>
      <c r="B722" s="202" t="s">
        <v>8471</v>
      </c>
      <c r="C722" s="202" t="s">
        <v>8472</v>
      </c>
      <c r="D722" s="205">
        <v>7</v>
      </c>
      <c r="E722" s="205" t="s">
        <v>1341</v>
      </c>
      <c r="F722"/>
    </row>
    <row r="723" spans="1:6" x14ac:dyDescent="0.3">
      <c r="A723" s="6" t="str">
        <f t="shared" si="12"/>
        <v>FT115</v>
      </c>
      <c r="B723" s="202" t="s">
        <v>8473</v>
      </c>
      <c r="C723" s="202" t="s">
        <v>8474</v>
      </c>
      <c r="D723" s="205">
        <v>7</v>
      </c>
      <c r="E723" s="205" t="s">
        <v>1341</v>
      </c>
      <c r="F723"/>
    </row>
    <row r="724" spans="1:6" x14ac:dyDescent="0.3">
      <c r="A724" s="6" t="str">
        <f t="shared" si="12"/>
        <v>FE30</v>
      </c>
      <c r="B724" s="202" t="s">
        <v>8475</v>
      </c>
      <c r="C724" s="202" t="s">
        <v>8476</v>
      </c>
      <c r="D724" s="205">
        <v>7</v>
      </c>
      <c r="E724" s="205" t="s">
        <v>1341</v>
      </c>
      <c r="F724"/>
    </row>
    <row r="725" spans="1:6" x14ac:dyDescent="0.3">
      <c r="A725" s="6" t="str">
        <f t="shared" si="12"/>
        <v>BC5</v>
      </c>
      <c r="B725" s="202" t="s">
        <v>8477</v>
      </c>
      <c r="C725" s="202" t="s">
        <v>8478</v>
      </c>
      <c r="D725" s="205">
        <v>7</v>
      </c>
      <c r="E725" s="205" t="s">
        <v>1341</v>
      </c>
      <c r="F725"/>
    </row>
    <row r="726" spans="1:6" x14ac:dyDescent="0.3">
      <c r="A726" s="6" t="str">
        <f t="shared" si="12"/>
        <v>PA11</v>
      </c>
      <c r="B726" s="202" t="s">
        <v>8479</v>
      </c>
      <c r="C726" s="202" t="s">
        <v>8480</v>
      </c>
      <c r="D726" s="205">
        <v>7</v>
      </c>
      <c r="E726" s="205" t="s">
        <v>1341</v>
      </c>
      <c r="F726"/>
    </row>
    <row r="727" spans="1:6" x14ac:dyDescent="0.3">
      <c r="A727" s="6" t="str">
        <f t="shared" si="12"/>
        <v>FE186</v>
      </c>
      <c r="B727" s="202" t="s">
        <v>8481</v>
      </c>
      <c r="C727" s="202" t="s">
        <v>8482</v>
      </c>
      <c r="D727" s="205">
        <v>7</v>
      </c>
      <c r="E727" s="205" t="s">
        <v>1341</v>
      </c>
      <c r="F727"/>
    </row>
    <row r="728" spans="1:6" x14ac:dyDescent="0.3">
      <c r="A728" s="6" t="str">
        <f t="shared" si="12"/>
        <v>YASL1</v>
      </c>
      <c r="B728" s="202" t="s">
        <v>8483</v>
      </c>
      <c r="C728" s="202" t="s">
        <v>8484</v>
      </c>
      <c r="D728" s="205">
        <v>7</v>
      </c>
      <c r="E728" s="205" t="s">
        <v>1341</v>
      </c>
      <c r="F728"/>
    </row>
    <row r="729" spans="1:6" x14ac:dyDescent="0.3">
      <c r="A729" s="6" t="str">
        <f t="shared" si="12"/>
        <v>VV2</v>
      </c>
      <c r="B729" s="202" t="s">
        <v>8485</v>
      </c>
      <c r="C729" s="202" t="s">
        <v>8486</v>
      </c>
      <c r="D729" s="205">
        <v>7</v>
      </c>
      <c r="E729" s="205" t="s">
        <v>1341</v>
      </c>
      <c r="F729"/>
    </row>
    <row r="730" spans="1:6" x14ac:dyDescent="0.3">
      <c r="A730" s="6" t="str">
        <f t="shared" si="12"/>
        <v>BFTR12</v>
      </c>
      <c r="B730" s="202" t="s">
        <v>8487</v>
      </c>
      <c r="C730" s="202" t="s">
        <v>8488</v>
      </c>
      <c r="D730" s="205">
        <v>7</v>
      </c>
      <c r="E730" s="205" t="s">
        <v>1341</v>
      </c>
      <c r="F730"/>
    </row>
    <row r="731" spans="1:6" x14ac:dyDescent="0.3">
      <c r="A731" s="6" t="str">
        <f t="shared" si="12"/>
        <v>BTL10</v>
      </c>
      <c r="B731" s="202" t="s">
        <v>8489</v>
      </c>
      <c r="C731" s="202" t="s">
        <v>8490</v>
      </c>
      <c r="D731" s="205">
        <v>7</v>
      </c>
      <c r="E731" s="205" t="s">
        <v>1341</v>
      </c>
      <c r="F731"/>
    </row>
    <row r="732" spans="1:6" x14ac:dyDescent="0.3">
      <c r="A732" s="6" t="str">
        <f t="shared" si="12"/>
        <v>LSSAH47</v>
      </c>
      <c r="B732" s="202" t="s">
        <v>8491</v>
      </c>
      <c r="C732" s="202" t="s">
        <v>8492</v>
      </c>
      <c r="D732" s="205">
        <v>7</v>
      </c>
      <c r="E732" s="205" t="s">
        <v>1341</v>
      </c>
      <c r="F732"/>
    </row>
    <row r="733" spans="1:6" x14ac:dyDescent="0.3">
      <c r="A733" s="6" t="str">
        <f t="shared" si="12"/>
        <v>FB19</v>
      </c>
      <c r="B733" s="202" t="s">
        <v>8493</v>
      </c>
      <c r="C733" s="202" t="s">
        <v>8494</v>
      </c>
      <c r="D733" s="205">
        <v>7</v>
      </c>
      <c r="E733" s="205" t="s">
        <v>1341</v>
      </c>
      <c r="F733"/>
    </row>
    <row r="734" spans="1:6" x14ac:dyDescent="0.3">
      <c r="A734" s="6" t="str">
        <f t="shared" si="12"/>
        <v>FT272</v>
      </c>
      <c r="B734" s="202" t="s">
        <v>8495</v>
      </c>
      <c r="C734" s="202" t="s">
        <v>8496</v>
      </c>
      <c r="D734" s="205">
        <v>7</v>
      </c>
      <c r="E734" s="205" t="s">
        <v>1341</v>
      </c>
      <c r="F734"/>
    </row>
    <row r="735" spans="1:6" x14ac:dyDescent="0.3">
      <c r="A735" s="6" t="str">
        <f t="shared" si="12"/>
        <v>FE32</v>
      </c>
      <c r="B735" s="202" t="s">
        <v>8497</v>
      </c>
      <c r="C735" s="202" t="s">
        <v>8498</v>
      </c>
      <c r="D735" s="205">
        <v>7</v>
      </c>
      <c r="E735" s="205" t="s">
        <v>1341</v>
      </c>
      <c r="F735"/>
    </row>
    <row r="736" spans="1:6" x14ac:dyDescent="0.3">
      <c r="A736" s="6" t="str">
        <f t="shared" si="12"/>
        <v>FE160</v>
      </c>
      <c r="B736" s="202" t="s">
        <v>8499</v>
      </c>
      <c r="C736" s="202" t="s">
        <v>8500</v>
      </c>
      <c r="D736" s="205">
        <v>7</v>
      </c>
      <c r="E736" s="205" t="s">
        <v>1341</v>
      </c>
      <c r="F736"/>
    </row>
    <row r="737" spans="1:6" x14ac:dyDescent="0.3">
      <c r="A737" s="6" t="str">
        <f t="shared" si="12"/>
        <v>LSSAH45</v>
      </c>
      <c r="B737" s="202" t="s">
        <v>8501</v>
      </c>
      <c r="C737" s="202" t="s">
        <v>8502</v>
      </c>
      <c r="D737" s="205">
        <v>7</v>
      </c>
      <c r="E737" s="205" t="s">
        <v>1341</v>
      </c>
      <c r="F737"/>
    </row>
    <row r="738" spans="1:6" x14ac:dyDescent="0.3">
      <c r="A738" s="6" t="str">
        <f t="shared" si="12"/>
        <v>LSSAH46</v>
      </c>
      <c r="B738" s="202" t="s">
        <v>8503</v>
      </c>
      <c r="C738" s="202" t="s">
        <v>8504</v>
      </c>
      <c r="D738" s="205">
        <v>7</v>
      </c>
      <c r="E738" s="205" t="s">
        <v>1341</v>
      </c>
      <c r="F738"/>
    </row>
    <row r="739" spans="1:6" x14ac:dyDescent="0.3">
      <c r="A739" s="6" t="str">
        <f t="shared" si="12"/>
        <v>DBOT4</v>
      </c>
      <c r="B739" s="202" t="s">
        <v>8505</v>
      </c>
      <c r="C739" s="202" t="s">
        <v>8506</v>
      </c>
      <c r="D739" s="205">
        <v>7</v>
      </c>
      <c r="E739" s="205" t="s">
        <v>1341</v>
      </c>
      <c r="F739"/>
    </row>
    <row r="740" spans="1:6" x14ac:dyDescent="0.3">
      <c r="A740" s="6" t="str">
        <f t="shared" si="12"/>
        <v>CH100</v>
      </c>
      <c r="B740" s="202" t="s">
        <v>8507</v>
      </c>
      <c r="C740" s="202" t="s">
        <v>8508</v>
      </c>
      <c r="D740" s="205">
        <v>7</v>
      </c>
      <c r="E740" s="205" t="s">
        <v>1341</v>
      </c>
      <c r="F740"/>
    </row>
    <row r="741" spans="1:6" x14ac:dyDescent="0.3">
      <c r="A741" s="6" t="str">
        <f t="shared" si="12"/>
        <v>ASLSKB1</v>
      </c>
      <c r="B741" s="202" t="s">
        <v>8509</v>
      </c>
      <c r="C741" s="202" t="s">
        <v>8510</v>
      </c>
      <c r="D741" s="205">
        <v>7</v>
      </c>
      <c r="E741" s="205" t="s">
        <v>1341</v>
      </c>
      <c r="F741"/>
    </row>
    <row r="742" spans="1:6" x14ac:dyDescent="0.3">
      <c r="A742" s="6" t="str">
        <f t="shared" si="12"/>
        <v>FE57</v>
      </c>
      <c r="B742" s="202" t="s">
        <v>8511</v>
      </c>
      <c r="C742" s="202" t="s">
        <v>8512</v>
      </c>
      <c r="D742" s="205">
        <v>7</v>
      </c>
      <c r="E742" s="205" t="s">
        <v>1341</v>
      </c>
      <c r="F742"/>
    </row>
    <row r="743" spans="1:6" x14ac:dyDescent="0.3">
      <c r="A743" s="6" t="str">
        <f t="shared" si="12"/>
        <v>CH124</v>
      </c>
      <c r="B743" s="202" t="s">
        <v>8513</v>
      </c>
      <c r="C743" s="202" t="s">
        <v>8514</v>
      </c>
      <c r="D743" s="205">
        <v>7</v>
      </c>
      <c r="E743" s="205" t="s">
        <v>1341</v>
      </c>
      <c r="F743"/>
    </row>
    <row r="744" spans="1:6" x14ac:dyDescent="0.3">
      <c r="A744" s="6" t="str">
        <f t="shared" si="12"/>
        <v>StalPak8</v>
      </c>
      <c r="B744" s="202" t="s">
        <v>8515</v>
      </c>
      <c r="C744" s="202" t="s">
        <v>8516</v>
      </c>
      <c r="D744" s="205">
        <v>7</v>
      </c>
      <c r="E744" s="205" t="s">
        <v>1341</v>
      </c>
      <c r="F744"/>
    </row>
    <row r="745" spans="1:6" x14ac:dyDescent="0.3">
      <c r="A745" s="6" t="str">
        <f t="shared" si="12"/>
        <v>ASLSKB2</v>
      </c>
      <c r="B745" s="202" t="s">
        <v>8517</v>
      </c>
      <c r="C745" s="202" t="s">
        <v>8518</v>
      </c>
      <c r="D745" s="205">
        <v>7</v>
      </c>
      <c r="E745" s="205" t="s">
        <v>1341</v>
      </c>
      <c r="F745"/>
    </row>
    <row r="746" spans="1:6" x14ac:dyDescent="0.3">
      <c r="A746" s="6" t="str">
        <f t="shared" si="12"/>
        <v>MM32</v>
      </c>
      <c r="B746" s="202" t="s">
        <v>8519</v>
      </c>
      <c r="C746" s="202" t="s">
        <v>8520</v>
      </c>
      <c r="D746" s="205">
        <v>7</v>
      </c>
      <c r="E746" s="205" t="s">
        <v>1341</v>
      </c>
      <c r="F746"/>
    </row>
    <row r="747" spans="1:6" x14ac:dyDescent="0.3">
      <c r="A747" s="6" t="str">
        <f t="shared" si="12"/>
        <v>O107.2</v>
      </c>
      <c r="B747" s="202" t="s">
        <v>8521</v>
      </c>
      <c r="C747" s="202" t="s">
        <v>8522</v>
      </c>
      <c r="D747" s="205">
        <v>7</v>
      </c>
      <c r="E747" s="205" t="s">
        <v>1341</v>
      </c>
      <c r="F747"/>
    </row>
    <row r="748" spans="1:6" x14ac:dyDescent="0.3">
      <c r="A748" s="6" t="str">
        <f t="shared" si="12"/>
        <v>RPT129</v>
      </c>
      <c r="B748" s="202" t="s">
        <v>8523</v>
      </c>
      <c r="C748" s="202" t="s">
        <v>8524</v>
      </c>
      <c r="D748" s="205">
        <v>7</v>
      </c>
      <c r="E748" s="205" t="s">
        <v>1341</v>
      </c>
      <c r="F748"/>
    </row>
    <row r="749" spans="1:6" x14ac:dyDescent="0.3">
      <c r="A749" s="6" t="str">
        <f t="shared" si="12"/>
        <v>FE166</v>
      </c>
      <c r="B749" s="202" t="s">
        <v>8525</v>
      </c>
      <c r="C749" s="202" t="s">
        <v>8526</v>
      </c>
      <c r="D749" s="205">
        <v>7</v>
      </c>
      <c r="E749" s="205" t="s">
        <v>1341</v>
      </c>
      <c r="F749"/>
    </row>
    <row r="750" spans="1:6" x14ac:dyDescent="0.3">
      <c r="A750" s="6" t="str">
        <f t="shared" si="12"/>
        <v>StalPak2</v>
      </c>
      <c r="B750" s="202" t="s">
        <v>8527</v>
      </c>
      <c r="C750" s="202" t="s">
        <v>8528</v>
      </c>
      <c r="D750" s="205">
        <v>7</v>
      </c>
      <c r="E750" s="205" t="s">
        <v>1341</v>
      </c>
      <c r="F750"/>
    </row>
    <row r="751" spans="1:6" x14ac:dyDescent="0.3">
      <c r="A751" s="6" t="str">
        <f t="shared" si="12"/>
        <v>DB144</v>
      </c>
      <c r="B751" s="202" t="s">
        <v>8529</v>
      </c>
      <c r="C751" s="202" t="s">
        <v>8530</v>
      </c>
      <c r="D751" s="205">
        <v>7</v>
      </c>
      <c r="E751" s="205" t="s">
        <v>1341</v>
      </c>
      <c r="F751"/>
    </row>
    <row r="752" spans="1:6" x14ac:dyDescent="0.3">
      <c r="A752" s="6" t="str">
        <f t="shared" si="12"/>
        <v>TAC50</v>
      </c>
      <c r="B752" s="202" t="s">
        <v>8531</v>
      </c>
      <c r="C752" s="202" t="s">
        <v>8532</v>
      </c>
      <c r="D752" s="205">
        <v>7</v>
      </c>
      <c r="E752" s="205" t="s">
        <v>1341</v>
      </c>
      <c r="F752"/>
    </row>
    <row r="753" spans="1:6" x14ac:dyDescent="0.3">
      <c r="A753" s="6" t="str">
        <f t="shared" si="12"/>
        <v>DBP6</v>
      </c>
      <c r="B753" s="202" t="s">
        <v>8533</v>
      </c>
      <c r="C753" s="202" t="s">
        <v>8534</v>
      </c>
      <c r="D753" s="205">
        <v>7</v>
      </c>
      <c r="E753" s="205" t="s">
        <v>1341</v>
      </c>
      <c r="F753"/>
    </row>
    <row r="754" spans="1:6" x14ac:dyDescent="0.3">
      <c r="A754" s="6" t="str">
        <f t="shared" si="12"/>
        <v>RP1-1</v>
      </c>
      <c r="B754" s="202" t="s">
        <v>8535</v>
      </c>
      <c r="C754" s="202" t="s">
        <v>8536</v>
      </c>
      <c r="D754" s="205">
        <v>7</v>
      </c>
      <c r="E754" s="205" t="s">
        <v>1341</v>
      </c>
      <c r="F754"/>
    </row>
    <row r="755" spans="1:6" x14ac:dyDescent="0.3">
      <c r="A755" s="6" t="str">
        <f t="shared" si="12"/>
        <v>RP1-6</v>
      </c>
      <c r="B755" s="202" t="s">
        <v>8537</v>
      </c>
      <c r="C755" s="202" t="s">
        <v>8538</v>
      </c>
      <c r="D755" s="205">
        <v>7</v>
      </c>
      <c r="E755" s="205" t="s">
        <v>1341</v>
      </c>
      <c r="F755"/>
    </row>
    <row r="756" spans="1:6" x14ac:dyDescent="0.3">
      <c r="A756" s="6" t="str">
        <f t="shared" si="12"/>
        <v>CH24</v>
      </c>
      <c r="B756" s="202" t="s">
        <v>8539</v>
      </c>
      <c r="C756" s="202" t="s">
        <v>8540</v>
      </c>
      <c r="D756" s="205">
        <v>7</v>
      </c>
      <c r="E756" s="205" t="s">
        <v>1341</v>
      </c>
      <c r="F756"/>
    </row>
    <row r="757" spans="1:6" x14ac:dyDescent="0.3">
      <c r="A757" s="6" t="str">
        <f t="shared" si="12"/>
        <v>SP54</v>
      </c>
      <c r="B757" s="202" t="s">
        <v>8541</v>
      </c>
      <c r="C757" s="202" t="s">
        <v>8542</v>
      </c>
      <c r="D757" s="205">
        <v>7</v>
      </c>
      <c r="E757" s="205" t="s">
        <v>1341</v>
      </c>
      <c r="F757"/>
    </row>
    <row r="758" spans="1:6" x14ac:dyDescent="0.3">
      <c r="A758" s="6" t="str">
        <f t="shared" si="12"/>
        <v>ESG85</v>
      </c>
      <c r="B758" s="202" t="s">
        <v>8543</v>
      </c>
      <c r="C758" s="202" t="s">
        <v>8544</v>
      </c>
      <c r="D758" s="205">
        <v>7</v>
      </c>
      <c r="E758" s="205" t="s">
        <v>1341</v>
      </c>
      <c r="F758"/>
    </row>
    <row r="759" spans="1:6" x14ac:dyDescent="0.3">
      <c r="A759" s="6" t="str">
        <f t="shared" si="12"/>
        <v>OS15</v>
      </c>
      <c r="B759" s="202" t="s">
        <v>8545</v>
      </c>
      <c r="C759" s="202" t="s">
        <v>8546</v>
      </c>
      <c r="D759" s="205">
        <v>7</v>
      </c>
      <c r="E759" s="205" t="s">
        <v>1341</v>
      </c>
      <c r="F759"/>
    </row>
    <row r="760" spans="1:6" ht="28.8" x14ac:dyDescent="0.3">
      <c r="A760" s="6" t="str">
        <f t="shared" si="12"/>
        <v>{2020 edition} 236</v>
      </c>
      <c r="B760" s="202" t="s">
        <v>8547</v>
      </c>
      <c r="C760" s="202" t="s">
        <v>8548</v>
      </c>
      <c r="D760" s="205">
        <v>7</v>
      </c>
      <c r="E760" s="205" t="s">
        <v>1341</v>
      </c>
      <c r="F760"/>
    </row>
    <row r="761" spans="1:6" x14ac:dyDescent="0.3">
      <c r="A761" s="6" t="str">
        <f t="shared" si="12"/>
        <v>RR6</v>
      </c>
      <c r="B761" s="202" t="s">
        <v>8549</v>
      </c>
      <c r="C761" s="202" t="s">
        <v>8280</v>
      </c>
      <c r="D761" s="205">
        <v>7</v>
      </c>
      <c r="E761" s="205" t="s">
        <v>1341</v>
      </c>
      <c r="F761"/>
    </row>
    <row r="762" spans="1:6" x14ac:dyDescent="0.3">
      <c r="A762" s="6" t="str">
        <f t="shared" si="12"/>
        <v>{Redux} D34</v>
      </c>
      <c r="B762" s="202" t="s">
        <v>8550</v>
      </c>
      <c r="C762" s="202" t="s">
        <v>8551</v>
      </c>
      <c r="D762" s="205">
        <v>7</v>
      </c>
      <c r="E762" s="205" t="s">
        <v>1341</v>
      </c>
      <c r="F762"/>
    </row>
    <row r="763" spans="1:6" x14ac:dyDescent="0.3">
      <c r="A763" s="6" t="str">
        <f t="shared" si="12"/>
        <v>TFAT02</v>
      </c>
      <c r="B763" s="202" t="s">
        <v>8552</v>
      </c>
      <c r="C763" s="202" t="s">
        <v>8553</v>
      </c>
      <c r="D763" s="205">
        <v>7</v>
      </c>
      <c r="E763" s="205" t="s">
        <v>1341</v>
      </c>
      <c r="F763"/>
    </row>
    <row r="764" spans="1:6" x14ac:dyDescent="0.3">
      <c r="A764" s="6" t="str">
        <f t="shared" si="12"/>
        <v>KGS17</v>
      </c>
      <c r="B764" s="202" t="s">
        <v>8554</v>
      </c>
      <c r="C764" s="202" t="s">
        <v>8555</v>
      </c>
      <c r="D764" s="205">
        <v>7</v>
      </c>
      <c r="E764" s="205" t="s">
        <v>1341</v>
      </c>
      <c r="F764"/>
    </row>
    <row r="765" spans="1:6" x14ac:dyDescent="0.3">
      <c r="A765" s="6" t="str">
        <f t="shared" si="12"/>
        <v>GWASL16</v>
      </c>
      <c r="B765" s="202" t="s">
        <v>8556</v>
      </c>
      <c r="C765" s="202" t="s">
        <v>8557</v>
      </c>
      <c r="D765" s="205">
        <v>7</v>
      </c>
      <c r="E765" s="205" t="s">
        <v>1341</v>
      </c>
      <c r="F765"/>
    </row>
    <row r="766" spans="1:6" x14ac:dyDescent="0.3">
      <c r="A766" s="6" t="str">
        <f t="shared" si="12"/>
        <v>ESG89</v>
      </c>
      <c r="B766" s="202" t="s">
        <v>8558</v>
      </c>
      <c r="C766" s="202" t="s">
        <v>8559</v>
      </c>
      <c r="D766" s="205">
        <v>7</v>
      </c>
      <c r="E766" s="205" t="s">
        <v>1341</v>
      </c>
      <c r="F766"/>
    </row>
    <row r="767" spans="1:6" x14ac:dyDescent="0.3">
      <c r="A767" s="6" t="str">
        <f t="shared" si="12"/>
        <v>FE167</v>
      </c>
      <c r="B767" s="202" t="s">
        <v>8560</v>
      </c>
      <c r="C767" s="202" t="s">
        <v>8561</v>
      </c>
      <c r="D767" s="205">
        <v>7</v>
      </c>
      <c r="E767" s="205" t="s">
        <v>1341</v>
      </c>
      <c r="F767"/>
    </row>
    <row r="768" spans="1:6" x14ac:dyDescent="0.3">
      <c r="A768" s="6" t="str">
        <f t="shared" si="12"/>
        <v>BC19</v>
      </c>
      <c r="B768" s="202" t="s">
        <v>8562</v>
      </c>
      <c r="C768" s="202" t="s">
        <v>8563</v>
      </c>
      <c r="D768" s="205">
        <v>7</v>
      </c>
      <c r="E768" s="205" t="s">
        <v>1341</v>
      </c>
      <c r="F768"/>
    </row>
    <row r="769" spans="1:6" x14ac:dyDescent="0.3">
      <c r="A769" s="6" t="str">
        <f t="shared" si="12"/>
        <v>RR7</v>
      </c>
      <c r="B769" s="202" t="s">
        <v>8564</v>
      </c>
      <c r="C769" s="202" t="s">
        <v>8565</v>
      </c>
      <c r="D769" s="205">
        <v>7</v>
      </c>
      <c r="E769" s="205" t="s">
        <v>1341</v>
      </c>
      <c r="F769"/>
    </row>
    <row r="770" spans="1:6" x14ac:dyDescent="0.3">
      <c r="A770" s="6" t="str">
        <f t="shared" si="12"/>
        <v>V13</v>
      </c>
      <c r="B770" s="202" t="s">
        <v>8566</v>
      </c>
      <c r="C770" s="202" t="s">
        <v>8567</v>
      </c>
      <c r="D770" s="205">
        <v>7</v>
      </c>
      <c r="E770" s="205" t="s">
        <v>1341</v>
      </c>
      <c r="F770"/>
    </row>
    <row r="771" spans="1:6" x14ac:dyDescent="0.3">
      <c r="A771" s="6" t="str">
        <f t="shared" si="12"/>
        <v>RR5</v>
      </c>
      <c r="B771" s="202" t="s">
        <v>8568</v>
      </c>
      <c r="C771" s="202" t="s">
        <v>8569</v>
      </c>
      <c r="D771" s="205">
        <v>7</v>
      </c>
      <c r="E771" s="205" t="s">
        <v>1341</v>
      </c>
      <c r="F771"/>
    </row>
    <row r="772" spans="1:6" x14ac:dyDescent="0.3">
      <c r="A772" s="6" t="str">
        <f t="shared" si="12"/>
        <v>ESG92</v>
      </c>
      <c r="B772" s="202" t="s">
        <v>8570</v>
      </c>
      <c r="C772" s="202" t="s">
        <v>8571</v>
      </c>
      <c r="D772" s="205">
        <v>7</v>
      </c>
      <c r="E772" s="205" t="s">
        <v>1341</v>
      </c>
      <c r="F772"/>
    </row>
    <row r="773" spans="1:6" x14ac:dyDescent="0.3">
      <c r="A773" s="6" t="str">
        <f t="shared" si="12"/>
        <v>RR1</v>
      </c>
      <c r="B773" s="202" t="s">
        <v>8572</v>
      </c>
      <c r="C773" s="202" t="s">
        <v>8573</v>
      </c>
      <c r="D773" s="205">
        <v>7</v>
      </c>
      <c r="E773" s="205" t="s">
        <v>1341</v>
      </c>
      <c r="F773"/>
    </row>
    <row r="774" spans="1:6" x14ac:dyDescent="0.3">
      <c r="A774" s="6" t="str">
        <f t="shared" si="12"/>
        <v>NT9</v>
      </c>
      <c r="B774" s="202" t="s">
        <v>8574</v>
      </c>
      <c r="C774" s="202" t="s">
        <v>8575</v>
      </c>
      <c r="D774" s="205">
        <v>7</v>
      </c>
      <c r="E774" s="205" t="s">
        <v>1341</v>
      </c>
      <c r="F774"/>
    </row>
    <row r="775" spans="1:6" x14ac:dyDescent="0.3">
      <c r="A775" s="6" t="str">
        <f t="shared" si="12"/>
        <v>RPT40</v>
      </c>
      <c r="B775" s="202" t="s">
        <v>8576</v>
      </c>
      <c r="C775" s="202" t="s">
        <v>8577</v>
      </c>
      <c r="D775" s="205">
        <v>7</v>
      </c>
      <c r="E775" s="205" t="s">
        <v>1341</v>
      </c>
      <c r="F775"/>
    </row>
    <row r="776" spans="1:6" x14ac:dyDescent="0.3">
      <c r="A776" s="6" t="str">
        <f t="shared" si="12"/>
        <v>OW2</v>
      </c>
      <c r="B776" s="202" t="s">
        <v>8578</v>
      </c>
      <c r="C776" s="202" t="s">
        <v>8579</v>
      </c>
      <c r="D776" s="205">
        <v>7</v>
      </c>
      <c r="E776" s="205" t="s">
        <v>1341</v>
      </c>
      <c r="F776"/>
    </row>
    <row r="777" spans="1:6" x14ac:dyDescent="0.3">
      <c r="A777" s="6" t="str">
        <f t="shared" si="12"/>
        <v>FT268</v>
      </c>
      <c r="B777" s="202" t="s">
        <v>8580</v>
      </c>
      <c r="C777" s="202" t="s">
        <v>8581</v>
      </c>
      <c r="D777" s="205">
        <v>7</v>
      </c>
      <c r="E777" s="205" t="s">
        <v>1341</v>
      </c>
      <c r="F777"/>
    </row>
    <row r="778" spans="1:6" x14ac:dyDescent="0.3">
      <c r="A778" s="6" t="str">
        <f t="shared" si="12"/>
        <v>WCR6</v>
      </c>
      <c r="B778" s="202" t="s">
        <v>8582</v>
      </c>
      <c r="C778" s="202" t="s">
        <v>8583</v>
      </c>
      <c r="D778" s="205">
        <v>7</v>
      </c>
      <c r="E778" s="205" t="s">
        <v>1341</v>
      </c>
      <c r="F778"/>
    </row>
    <row r="779" spans="1:6" x14ac:dyDescent="0.3">
      <c r="A779" s="6" t="str">
        <f t="shared" si="12"/>
        <v>FTStN5</v>
      </c>
      <c r="B779" s="202" t="s">
        <v>8584</v>
      </c>
      <c r="C779" s="202" t="s">
        <v>8585</v>
      </c>
      <c r="D779" s="205">
        <v>7</v>
      </c>
      <c r="E779" s="205" t="s">
        <v>1341</v>
      </c>
      <c r="F779"/>
    </row>
    <row r="780" spans="1:6" x14ac:dyDescent="0.3">
      <c r="A780" s="6" t="str">
        <f t="shared" si="12"/>
        <v>VHN1</v>
      </c>
      <c r="B780" s="202" t="s">
        <v>8586</v>
      </c>
      <c r="C780" s="202" t="s">
        <v>8587</v>
      </c>
      <c r="D780" s="205">
        <v>7</v>
      </c>
      <c r="E780" s="205" t="s">
        <v>1341</v>
      </c>
      <c r="F780"/>
    </row>
    <row r="781" spans="1:6" x14ac:dyDescent="0.3">
      <c r="A781" s="6" t="str">
        <f t="shared" si="12"/>
        <v>HIB9</v>
      </c>
      <c r="B781" s="202" t="s">
        <v>8588</v>
      </c>
      <c r="C781" s="202" t="s">
        <v>8589</v>
      </c>
      <c r="D781" s="205">
        <v>7</v>
      </c>
      <c r="E781" s="205" t="s">
        <v>1341</v>
      </c>
      <c r="F781"/>
    </row>
    <row r="782" spans="1:6" x14ac:dyDescent="0.3">
      <c r="A782" s="6" t="str">
        <f t="shared" si="12"/>
        <v>B4</v>
      </c>
      <c r="B782" s="202" t="s">
        <v>8590</v>
      </c>
      <c r="C782" s="202" t="s">
        <v>8591</v>
      </c>
      <c r="D782" s="205">
        <v>7</v>
      </c>
      <c r="E782" s="205" t="s">
        <v>1341</v>
      </c>
      <c r="F782"/>
    </row>
    <row r="783" spans="1:6" x14ac:dyDescent="0.3">
      <c r="A783" s="6" t="str">
        <f t="shared" ref="A783:A846" si="13">IF(B783="","",IF(B783&lt;999,"ASL"&amp;B783,B783))</f>
        <v>VV75</v>
      </c>
      <c r="B783" s="202" t="s">
        <v>8420</v>
      </c>
      <c r="C783" s="202" t="s">
        <v>8592</v>
      </c>
      <c r="D783" s="205">
        <v>7</v>
      </c>
      <c r="E783" s="205" t="s">
        <v>1341</v>
      </c>
      <c r="F783"/>
    </row>
    <row r="784" spans="1:6" x14ac:dyDescent="0.3">
      <c r="A784" s="6" t="str">
        <f t="shared" si="13"/>
        <v>SP237</v>
      </c>
      <c r="B784" s="202" t="s">
        <v>8593</v>
      </c>
      <c r="C784" s="202" t="s">
        <v>8594</v>
      </c>
      <c r="D784" s="205">
        <v>7</v>
      </c>
      <c r="E784" s="205" t="s">
        <v>1341</v>
      </c>
      <c r="F784"/>
    </row>
    <row r="785" spans="1:6" x14ac:dyDescent="0.3">
      <c r="A785" s="6" t="str">
        <f t="shared" si="13"/>
        <v>PdH CG1</v>
      </c>
      <c r="B785" s="202" t="s">
        <v>8595</v>
      </c>
      <c r="C785" s="202" t="s">
        <v>8596</v>
      </c>
      <c r="D785" s="205">
        <v>7</v>
      </c>
      <c r="E785" s="205" t="s">
        <v>1341</v>
      </c>
      <c r="F785"/>
    </row>
    <row r="786" spans="1:6" x14ac:dyDescent="0.3">
      <c r="A786" s="6" t="str">
        <f t="shared" si="13"/>
        <v>GWASL32</v>
      </c>
      <c r="B786" s="202" t="s">
        <v>8597</v>
      </c>
      <c r="C786" s="202" t="s">
        <v>8598</v>
      </c>
      <c r="D786" s="205">
        <v>7</v>
      </c>
      <c r="E786" s="205" t="s">
        <v>1341</v>
      </c>
      <c r="F786"/>
    </row>
    <row r="787" spans="1:6" x14ac:dyDescent="0.3">
      <c r="A787" s="6" t="str">
        <f t="shared" si="13"/>
        <v>PLA</v>
      </c>
      <c r="B787" s="202" t="s">
        <v>8599</v>
      </c>
      <c r="C787" s="202" t="s">
        <v>8600</v>
      </c>
      <c r="D787" s="205">
        <v>7</v>
      </c>
      <c r="E787" s="205" t="s">
        <v>1341</v>
      </c>
      <c r="F787"/>
    </row>
    <row r="788" spans="1:6" x14ac:dyDescent="0.3">
      <c r="A788" s="6" t="str">
        <f t="shared" si="13"/>
        <v>FE68</v>
      </c>
      <c r="B788" s="202" t="s">
        <v>8601</v>
      </c>
      <c r="C788" s="202" t="s">
        <v>8602</v>
      </c>
      <c r="D788" s="205">
        <v>7</v>
      </c>
      <c r="E788" s="205" t="s">
        <v>1341</v>
      </c>
      <c r="F788"/>
    </row>
    <row r="789" spans="1:6" x14ac:dyDescent="0.3">
      <c r="A789" s="6" t="str">
        <f t="shared" si="13"/>
        <v>SRÑ2</v>
      </c>
      <c r="B789" s="202" t="s">
        <v>8603</v>
      </c>
      <c r="C789" s="202" t="s">
        <v>7403</v>
      </c>
      <c r="D789" s="205">
        <v>7</v>
      </c>
      <c r="E789" s="205" t="s">
        <v>1341</v>
      </c>
      <c r="F789"/>
    </row>
    <row r="790" spans="1:6" x14ac:dyDescent="0.3">
      <c r="A790" s="6" t="str">
        <f t="shared" si="13"/>
        <v>HIB12</v>
      </c>
      <c r="B790" s="202" t="s">
        <v>8604</v>
      </c>
      <c r="C790" s="202" t="s">
        <v>8605</v>
      </c>
      <c r="D790" s="205">
        <v>7</v>
      </c>
      <c r="E790" s="205" t="s">
        <v>1341</v>
      </c>
      <c r="F790"/>
    </row>
    <row r="791" spans="1:6" x14ac:dyDescent="0.3">
      <c r="A791" s="6" t="str">
        <f t="shared" si="13"/>
        <v>O16</v>
      </c>
      <c r="B791" s="202" t="s">
        <v>8606</v>
      </c>
      <c r="C791" s="202" t="s">
        <v>8607</v>
      </c>
      <c r="D791" s="205">
        <v>7</v>
      </c>
      <c r="E791" s="205" t="s">
        <v>1341</v>
      </c>
      <c r="F791"/>
    </row>
    <row r="792" spans="1:6" x14ac:dyDescent="0.3">
      <c r="A792" s="6" t="str">
        <f t="shared" si="13"/>
        <v>OST9</v>
      </c>
      <c r="B792" s="202" t="s">
        <v>8608</v>
      </c>
      <c r="C792" s="202" t="s">
        <v>8609</v>
      </c>
      <c r="D792" s="205">
        <v>7</v>
      </c>
      <c r="E792" s="205" t="s">
        <v>1341</v>
      </c>
      <c r="F792"/>
    </row>
    <row r="793" spans="1:6" x14ac:dyDescent="0.3">
      <c r="A793" s="6" t="str">
        <f t="shared" si="13"/>
        <v>MwT II2</v>
      </c>
      <c r="B793" s="202" t="s">
        <v>8610</v>
      </c>
      <c r="C793" s="202" t="s">
        <v>8611</v>
      </c>
      <c r="D793" s="205">
        <v>7</v>
      </c>
      <c r="E793" s="205" t="s">
        <v>1341</v>
      </c>
      <c r="F793"/>
    </row>
    <row r="794" spans="1:6" x14ac:dyDescent="0.3">
      <c r="A794" s="6" t="str">
        <f t="shared" si="13"/>
        <v>Gona7</v>
      </c>
      <c r="B794" s="202" t="s">
        <v>8612</v>
      </c>
      <c r="C794" s="202" t="s">
        <v>8613</v>
      </c>
      <c r="D794" s="205">
        <v>7</v>
      </c>
      <c r="E794" s="205" t="s">
        <v>1341</v>
      </c>
      <c r="F794"/>
    </row>
    <row r="795" spans="1:6" x14ac:dyDescent="0.3">
      <c r="A795" s="6" t="str">
        <f t="shared" si="13"/>
        <v>BMW10</v>
      </c>
      <c r="B795" s="202" t="s">
        <v>8614</v>
      </c>
      <c r="C795" s="202" t="s">
        <v>8615</v>
      </c>
      <c r="D795" s="205">
        <v>7</v>
      </c>
      <c r="E795" s="205" t="s">
        <v>1341</v>
      </c>
      <c r="F795"/>
    </row>
    <row r="796" spans="1:6" x14ac:dyDescent="0.3">
      <c r="A796" s="6" t="str">
        <f t="shared" si="13"/>
        <v>IP 9</v>
      </c>
      <c r="B796" s="202" t="s">
        <v>8616</v>
      </c>
      <c r="C796" s="202" t="s">
        <v>8617</v>
      </c>
      <c r="D796" s="205">
        <v>7</v>
      </c>
      <c r="E796" s="205" t="s">
        <v>1341</v>
      </c>
      <c r="F796"/>
    </row>
    <row r="797" spans="1:6" x14ac:dyDescent="0.3">
      <c r="A797" s="6" t="str">
        <f t="shared" si="13"/>
        <v>S74</v>
      </c>
      <c r="B797" s="202" t="s">
        <v>8618</v>
      </c>
      <c r="C797" s="202" t="s">
        <v>7413</v>
      </c>
      <c r="D797" s="205">
        <v>7</v>
      </c>
      <c r="E797" s="205" t="s">
        <v>1341</v>
      </c>
      <c r="F797"/>
    </row>
    <row r="798" spans="1:6" x14ac:dyDescent="0.3">
      <c r="A798" s="6" t="str">
        <f t="shared" si="13"/>
        <v>FE71</v>
      </c>
      <c r="B798" s="202" t="s">
        <v>8619</v>
      </c>
      <c r="C798" s="202" t="s">
        <v>8620</v>
      </c>
      <c r="D798" s="205">
        <v>7</v>
      </c>
      <c r="E798" s="205" t="s">
        <v>1341</v>
      </c>
      <c r="F798"/>
    </row>
    <row r="799" spans="1:6" x14ac:dyDescent="0.3">
      <c r="A799" s="6" t="str">
        <f t="shared" si="13"/>
        <v>BTL6</v>
      </c>
      <c r="B799" s="202" t="s">
        <v>8621</v>
      </c>
      <c r="C799" s="202" t="s">
        <v>8622</v>
      </c>
      <c r="D799" s="205">
        <v>7</v>
      </c>
      <c r="E799" s="205" t="s">
        <v>1341</v>
      </c>
      <c r="F799"/>
    </row>
    <row r="800" spans="1:6" x14ac:dyDescent="0.3">
      <c r="A800" s="6" t="str">
        <f t="shared" si="13"/>
        <v>{AoO2} 226</v>
      </c>
      <c r="B800" s="202" t="s">
        <v>8623</v>
      </c>
      <c r="C800" s="202" t="s">
        <v>8624</v>
      </c>
      <c r="D800" s="205">
        <v>7</v>
      </c>
      <c r="E800" s="205" t="s">
        <v>1341</v>
      </c>
      <c r="F800"/>
    </row>
    <row r="801" spans="1:6" x14ac:dyDescent="0.3">
      <c r="A801" s="6" t="str">
        <f t="shared" si="13"/>
        <v>ON3</v>
      </c>
      <c r="B801" s="202" t="s">
        <v>8625</v>
      </c>
      <c r="C801" s="202" t="s">
        <v>8626</v>
      </c>
      <c r="D801" s="205">
        <v>7</v>
      </c>
      <c r="E801" s="205" t="s">
        <v>1341</v>
      </c>
      <c r="F801"/>
    </row>
    <row r="802" spans="1:6" x14ac:dyDescent="0.3">
      <c r="A802" s="6" t="str">
        <f t="shared" si="13"/>
        <v>ALAMEIN6</v>
      </c>
      <c r="B802" s="202" t="s">
        <v>8627</v>
      </c>
      <c r="C802" s="202" t="s">
        <v>8365</v>
      </c>
      <c r="D802" s="205">
        <v>7</v>
      </c>
      <c r="E802" s="205" t="s">
        <v>1341</v>
      </c>
      <c r="F802"/>
    </row>
    <row r="803" spans="1:6" x14ac:dyDescent="0.3">
      <c r="A803" s="6" t="str">
        <f t="shared" si="13"/>
        <v>ORB7</v>
      </c>
      <c r="B803" s="202" t="s">
        <v>8628</v>
      </c>
      <c r="C803" s="202" t="s">
        <v>8629</v>
      </c>
      <c r="D803" s="205">
        <v>7</v>
      </c>
      <c r="E803" s="205" t="s">
        <v>1341</v>
      </c>
      <c r="F803"/>
    </row>
    <row r="804" spans="1:6" x14ac:dyDescent="0.3">
      <c r="A804" s="6" t="str">
        <f t="shared" si="13"/>
        <v>TB9</v>
      </c>
      <c r="B804" s="202" t="s">
        <v>8630</v>
      </c>
      <c r="C804" s="202" t="s">
        <v>8631</v>
      </c>
      <c r="D804" s="205">
        <v>7</v>
      </c>
      <c r="E804" s="205" t="s">
        <v>1341</v>
      </c>
      <c r="F804"/>
    </row>
    <row r="805" spans="1:6" x14ac:dyDescent="0.3">
      <c r="A805" s="6" t="str">
        <f t="shared" si="13"/>
        <v>BK6</v>
      </c>
      <c r="B805" s="202" t="s">
        <v>8632</v>
      </c>
      <c r="C805" s="202" t="s">
        <v>8633</v>
      </c>
      <c r="D805" s="205">
        <v>7</v>
      </c>
      <c r="E805" s="205" t="s">
        <v>1341</v>
      </c>
      <c r="F805"/>
    </row>
    <row r="806" spans="1:6" x14ac:dyDescent="0.3">
      <c r="A806" s="6" t="str">
        <f t="shared" si="13"/>
        <v>UV4</v>
      </c>
      <c r="B806" s="202" t="s">
        <v>8634</v>
      </c>
      <c r="C806" s="202" t="s">
        <v>8635</v>
      </c>
      <c r="D806" s="205">
        <v>7</v>
      </c>
      <c r="E806" s="205" t="s">
        <v>1341</v>
      </c>
      <c r="F806"/>
    </row>
    <row r="807" spans="1:6" x14ac:dyDescent="0.3">
      <c r="A807" s="6" t="str">
        <f t="shared" si="13"/>
        <v>JDB2</v>
      </c>
      <c r="B807" s="202" t="s">
        <v>8636</v>
      </c>
      <c r="C807" s="202" t="s">
        <v>8637</v>
      </c>
      <c r="D807" s="205">
        <v>7</v>
      </c>
      <c r="E807" s="205" t="s">
        <v>1341</v>
      </c>
      <c r="F807"/>
    </row>
    <row r="808" spans="1:6" ht="28.8" x14ac:dyDescent="0.3">
      <c r="A808" s="6" t="str">
        <f t="shared" si="13"/>
        <v>OTO{2nd ed}3</v>
      </c>
      <c r="B808" s="202" t="s">
        <v>8638</v>
      </c>
      <c r="C808" s="202" t="s">
        <v>8639</v>
      </c>
      <c r="D808" s="205">
        <v>7</v>
      </c>
      <c r="E808" s="205" t="s">
        <v>1341</v>
      </c>
      <c r="F808"/>
    </row>
    <row r="809" spans="1:6" x14ac:dyDescent="0.3">
      <c r="A809" s="6" t="str">
        <f t="shared" si="13"/>
        <v>BC1</v>
      </c>
      <c r="B809" s="202" t="s">
        <v>8640</v>
      </c>
      <c r="C809" s="202" t="s">
        <v>8641</v>
      </c>
      <c r="D809" s="205">
        <v>7</v>
      </c>
      <c r="E809" s="205" t="s">
        <v>1341</v>
      </c>
      <c r="F809"/>
    </row>
    <row r="810" spans="1:6" x14ac:dyDescent="0.3">
      <c r="A810" s="6" t="str">
        <f t="shared" si="13"/>
        <v>FAW3</v>
      </c>
      <c r="B810" s="202" t="s">
        <v>8642</v>
      </c>
      <c r="C810" s="202" t="s">
        <v>8643</v>
      </c>
      <c r="D810" s="205">
        <v>7</v>
      </c>
      <c r="E810" s="205" t="s">
        <v>1341</v>
      </c>
      <c r="F810"/>
    </row>
    <row r="811" spans="1:6" x14ac:dyDescent="0.3">
      <c r="A811" s="6" t="str">
        <f t="shared" si="13"/>
        <v>FAW4</v>
      </c>
      <c r="B811" s="202" t="s">
        <v>8644</v>
      </c>
      <c r="C811" s="202" t="s">
        <v>8645</v>
      </c>
      <c r="D811" s="205">
        <v>7</v>
      </c>
      <c r="E811" s="205" t="s">
        <v>1341</v>
      </c>
      <c r="F811"/>
    </row>
    <row r="812" spans="1:6" x14ac:dyDescent="0.3">
      <c r="A812" s="6" t="str">
        <f t="shared" si="13"/>
        <v>ESG122</v>
      </c>
      <c r="B812" s="202" t="s">
        <v>8646</v>
      </c>
      <c r="C812" s="202" t="s">
        <v>8647</v>
      </c>
      <c r="D812" s="205">
        <v>7</v>
      </c>
      <c r="E812" s="205" t="s">
        <v>1341</v>
      </c>
      <c r="F812"/>
    </row>
    <row r="813" spans="1:6" x14ac:dyDescent="0.3">
      <c r="A813" s="6" t="str">
        <f t="shared" si="13"/>
        <v>BTL5</v>
      </c>
      <c r="B813" s="202" t="s">
        <v>8648</v>
      </c>
      <c r="C813" s="202" t="s">
        <v>8649</v>
      </c>
      <c r="D813" s="205">
        <v>7</v>
      </c>
      <c r="E813" s="205" t="s">
        <v>1341</v>
      </c>
      <c r="F813"/>
    </row>
    <row r="814" spans="1:6" x14ac:dyDescent="0.3">
      <c r="A814" s="6" t="str">
        <f t="shared" si="13"/>
        <v>RP3-4</v>
      </c>
      <c r="B814" s="202" t="s">
        <v>8650</v>
      </c>
      <c r="C814" s="202" t="s">
        <v>8651</v>
      </c>
      <c r="D814" s="205">
        <v>7</v>
      </c>
      <c r="E814" s="205" t="s">
        <v>1341</v>
      </c>
      <c r="F814"/>
    </row>
    <row r="815" spans="1:6" x14ac:dyDescent="0.3">
      <c r="A815" s="6" t="str">
        <f t="shared" si="13"/>
        <v>ON6</v>
      </c>
      <c r="B815" s="202" t="s">
        <v>8652</v>
      </c>
      <c r="C815" s="202" t="s">
        <v>8653</v>
      </c>
      <c r="D815" s="205">
        <v>7</v>
      </c>
      <c r="E815" s="205" t="s">
        <v>1341</v>
      </c>
      <c r="F815"/>
    </row>
    <row r="816" spans="1:6" x14ac:dyDescent="0.3">
      <c r="A816" s="6" t="str">
        <f t="shared" si="13"/>
        <v>FT100</v>
      </c>
      <c r="B816" s="202" t="s">
        <v>8654</v>
      </c>
      <c r="C816" s="202" t="s">
        <v>8655</v>
      </c>
      <c r="D816" s="205">
        <v>7</v>
      </c>
      <c r="E816" s="205" t="s">
        <v>1341</v>
      </c>
      <c r="F816"/>
    </row>
    <row r="817" spans="1:6" x14ac:dyDescent="0.3">
      <c r="A817" s="6" t="str">
        <f t="shared" si="13"/>
        <v>{AoO2} 116</v>
      </c>
      <c r="B817" s="202" t="s">
        <v>8656</v>
      </c>
      <c r="C817" s="202" t="s">
        <v>8657</v>
      </c>
      <c r="D817" s="205">
        <v>7</v>
      </c>
      <c r="E817" s="205" t="s">
        <v>1341</v>
      </c>
      <c r="F817"/>
    </row>
    <row r="818" spans="1:6" x14ac:dyDescent="0.3">
      <c r="A818" s="6" t="str">
        <f t="shared" si="13"/>
        <v>FT62</v>
      </c>
      <c r="B818" s="202" t="s">
        <v>8658</v>
      </c>
      <c r="C818" s="202" t="s">
        <v>8659</v>
      </c>
      <c r="D818" s="205">
        <v>7</v>
      </c>
      <c r="E818" s="205" t="s">
        <v>1341</v>
      </c>
      <c r="F818"/>
    </row>
    <row r="819" spans="1:6" x14ac:dyDescent="0.3">
      <c r="A819" s="6" t="str">
        <f t="shared" si="13"/>
        <v>PdH3</v>
      </c>
      <c r="B819" s="202" t="s">
        <v>8660</v>
      </c>
      <c r="C819" s="202" t="s">
        <v>8661</v>
      </c>
      <c r="D819" s="205">
        <v>7</v>
      </c>
      <c r="E819" s="205" t="s">
        <v>1341</v>
      </c>
      <c r="F819"/>
    </row>
    <row r="820" spans="1:6" x14ac:dyDescent="0.3">
      <c r="A820" s="6" t="str">
        <f t="shared" si="13"/>
        <v>Genesis 20</v>
      </c>
      <c r="B820" s="202" t="s">
        <v>8662</v>
      </c>
      <c r="C820" s="202" t="s">
        <v>8663</v>
      </c>
      <c r="D820" s="205">
        <v>7</v>
      </c>
      <c r="E820" s="205" t="s">
        <v>1341</v>
      </c>
      <c r="F820"/>
    </row>
    <row r="821" spans="1:6" x14ac:dyDescent="0.3">
      <c r="A821" s="6" t="str">
        <f t="shared" si="13"/>
        <v>FT247</v>
      </c>
      <c r="B821" s="202" t="s">
        <v>8664</v>
      </c>
      <c r="C821" s="202" t="s">
        <v>8665</v>
      </c>
      <c r="D821" s="205">
        <v>7</v>
      </c>
      <c r="E821" s="205" t="s">
        <v>1341</v>
      </c>
      <c r="F821"/>
    </row>
    <row r="822" spans="1:6" x14ac:dyDescent="0.3">
      <c r="A822" s="6" t="str">
        <f t="shared" si="13"/>
        <v>OBS5</v>
      </c>
      <c r="B822" s="202" t="s">
        <v>8666</v>
      </c>
      <c r="C822" s="202" t="s">
        <v>8667</v>
      </c>
      <c r="D822" s="205">
        <v>7</v>
      </c>
      <c r="E822" s="205" t="s">
        <v>1341</v>
      </c>
      <c r="F822"/>
    </row>
    <row r="823" spans="1:6" x14ac:dyDescent="0.3">
      <c r="A823" s="6" t="str">
        <f t="shared" si="13"/>
        <v>WP4</v>
      </c>
      <c r="B823" s="202" t="s">
        <v>8668</v>
      </c>
      <c r="C823" s="202" t="s">
        <v>8669</v>
      </c>
      <c r="D823" s="205">
        <v>7</v>
      </c>
      <c r="E823" s="205" t="s">
        <v>1341</v>
      </c>
      <c r="F823"/>
    </row>
    <row r="824" spans="1:6" x14ac:dyDescent="0.3">
      <c r="A824" s="6" t="str">
        <f t="shared" si="13"/>
        <v>ESG17</v>
      </c>
      <c r="B824" s="202" t="s">
        <v>8670</v>
      </c>
      <c r="C824" s="202" t="s">
        <v>8671</v>
      </c>
      <c r="D824" s="205">
        <v>7</v>
      </c>
      <c r="E824" s="205" t="s">
        <v>1341</v>
      </c>
      <c r="F824"/>
    </row>
    <row r="825" spans="1:6" x14ac:dyDescent="0.3">
      <c r="A825" s="6" t="str">
        <f t="shared" si="13"/>
        <v>O81.1</v>
      </c>
      <c r="B825" s="202" t="s">
        <v>8672</v>
      </c>
      <c r="C825" s="202" t="s">
        <v>8673</v>
      </c>
      <c r="D825" s="205">
        <v>7</v>
      </c>
      <c r="E825" s="205" t="s">
        <v>1341</v>
      </c>
      <c r="F825"/>
    </row>
    <row r="826" spans="1:6" x14ac:dyDescent="0.3">
      <c r="A826" s="6" t="str">
        <f t="shared" si="13"/>
        <v>CH173</v>
      </c>
      <c r="B826" s="202" t="s">
        <v>8674</v>
      </c>
      <c r="C826" s="202" t="s">
        <v>8675</v>
      </c>
      <c r="D826" s="205">
        <v>7</v>
      </c>
      <c r="E826" s="205" t="s">
        <v>1341</v>
      </c>
      <c r="F826"/>
    </row>
    <row r="827" spans="1:6" x14ac:dyDescent="0.3">
      <c r="A827" s="6" t="str">
        <f t="shared" si="13"/>
        <v>WP5</v>
      </c>
      <c r="B827" s="202" t="s">
        <v>8676</v>
      </c>
      <c r="C827" s="202" t="s">
        <v>8677</v>
      </c>
      <c r="D827" s="205">
        <v>7</v>
      </c>
      <c r="E827" s="205" t="s">
        <v>1341</v>
      </c>
      <c r="F827"/>
    </row>
    <row r="828" spans="1:6" x14ac:dyDescent="0.3">
      <c r="A828" s="6" t="str">
        <f t="shared" si="13"/>
        <v>YASL10</v>
      </c>
      <c r="B828" s="202" t="s">
        <v>8678</v>
      </c>
      <c r="C828" s="202" t="s">
        <v>8679</v>
      </c>
      <c r="D828" s="205">
        <v>7</v>
      </c>
      <c r="E828" s="205" t="s">
        <v>1341</v>
      </c>
      <c r="F828"/>
    </row>
    <row r="829" spans="1:6" x14ac:dyDescent="0.3">
      <c r="A829" s="6" t="str">
        <f t="shared" si="13"/>
        <v>{RS} 71</v>
      </c>
      <c r="B829" s="202" t="s">
        <v>8680</v>
      </c>
      <c r="C829" s="202" t="s">
        <v>7935</v>
      </c>
      <c r="D829" s="205">
        <v>7</v>
      </c>
      <c r="E829" s="205" t="s">
        <v>1341</v>
      </c>
      <c r="F829"/>
    </row>
    <row r="830" spans="1:6" x14ac:dyDescent="0.3">
      <c r="A830" s="6" t="str">
        <f t="shared" si="13"/>
        <v>Zombie3</v>
      </c>
      <c r="B830" s="202" t="s">
        <v>8681</v>
      </c>
      <c r="C830" s="202" t="s">
        <v>8682</v>
      </c>
      <c r="D830" s="205">
        <v>7</v>
      </c>
      <c r="E830" s="205" t="s">
        <v>1341</v>
      </c>
      <c r="F830"/>
    </row>
    <row r="831" spans="1:6" x14ac:dyDescent="0.3">
      <c r="A831" s="6" t="str">
        <f t="shared" si="13"/>
        <v>HP24</v>
      </c>
      <c r="B831" s="202" t="s">
        <v>8683</v>
      </c>
      <c r="C831" s="202" t="s">
        <v>8684</v>
      </c>
      <c r="D831" s="205">
        <v>7</v>
      </c>
      <c r="E831" s="205" t="s">
        <v>1341</v>
      </c>
      <c r="F831"/>
    </row>
    <row r="832" spans="1:6" x14ac:dyDescent="0.3">
      <c r="A832" s="6" t="str">
        <f t="shared" si="13"/>
        <v>WP-CG</v>
      </c>
      <c r="B832" s="202" t="s">
        <v>8685</v>
      </c>
      <c r="C832" s="202" t="s">
        <v>8686</v>
      </c>
      <c r="D832" s="205">
        <v>7</v>
      </c>
      <c r="E832" s="205" t="s">
        <v>1341</v>
      </c>
      <c r="F832"/>
    </row>
    <row r="833" spans="1:6" x14ac:dyDescent="0.3">
      <c r="A833" s="6" t="str">
        <f t="shared" si="13"/>
        <v>KR1</v>
      </c>
      <c r="B833" s="202" t="s">
        <v>8687</v>
      </c>
      <c r="C833" s="202" t="s">
        <v>8688</v>
      </c>
      <c r="D833" s="205">
        <v>7</v>
      </c>
      <c r="E833" s="205" t="s">
        <v>1341</v>
      </c>
      <c r="F833"/>
    </row>
    <row r="834" spans="1:6" x14ac:dyDescent="0.3">
      <c r="A834" s="6" t="str">
        <f t="shared" si="13"/>
        <v>SP252</v>
      </c>
      <c r="B834" s="202" t="s">
        <v>8689</v>
      </c>
      <c r="C834" s="202" t="s">
        <v>8690</v>
      </c>
      <c r="D834" s="205">
        <v>7</v>
      </c>
      <c r="E834" s="205" t="s">
        <v>1341</v>
      </c>
      <c r="F834"/>
    </row>
    <row r="835" spans="1:6" x14ac:dyDescent="0.3">
      <c r="A835" s="6" t="str">
        <f t="shared" si="13"/>
        <v>RPT110</v>
      </c>
      <c r="B835" s="202" t="s">
        <v>8691</v>
      </c>
      <c r="C835" s="202" t="s">
        <v>8692</v>
      </c>
      <c r="D835" s="205">
        <v>7</v>
      </c>
      <c r="E835" s="205" t="s">
        <v>1341</v>
      </c>
      <c r="F835"/>
    </row>
    <row r="836" spans="1:6" x14ac:dyDescent="0.3">
      <c r="A836" s="6" t="str">
        <f t="shared" si="13"/>
        <v>WP6</v>
      </c>
      <c r="B836" s="202" t="s">
        <v>8693</v>
      </c>
      <c r="C836" s="202" t="s">
        <v>8694</v>
      </c>
      <c r="D836" s="205">
        <v>7</v>
      </c>
      <c r="E836" s="205" t="s">
        <v>1341</v>
      </c>
      <c r="F836"/>
    </row>
    <row r="837" spans="1:6" x14ac:dyDescent="0.3">
      <c r="A837" s="6" t="str">
        <f t="shared" si="13"/>
        <v>RPT163</v>
      </c>
      <c r="B837" s="202" t="s">
        <v>8695</v>
      </c>
      <c r="C837" s="202" t="s">
        <v>8696</v>
      </c>
      <c r="D837" s="205">
        <v>7</v>
      </c>
      <c r="E837" s="205" t="s">
        <v>1341</v>
      </c>
      <c r="F837"/>
    </row>
    <row r="838" spans="1:6" x14ac:dyDescent="0.3">
      <c r="A838" s="6" t="str">
        <f t="shared" si="13"/>
        <v>RPT110</v>
      </c>
      <c r="B838" s="202" t="s">
        <v>8691</v>
      </c>
      <c r="C838" s="202" t="s">
        <v>8697</v>
      </c>
      <c r="D838" s="205">
        <v>7</v>
      </c>
      <c r="E838" s="205" t="s">
        <v>1341</v>
      </c>
      <c r="F838"/>
    </row>
    <row r="839" spans="1:6" x14ac:dyDescent="0.3">
      <c r="A839" s="6" t="str">
        <f t="shared" si="13"/>
        <v>NTX03</v>
      </c>
      <c r="B839" s="202" t="s">
        <v>8698</v>
      </c>
      <c r="C839" s="202" t="s">
        <v>8699</v>
      </c>
      <c r="D839" s="205">
        <v>7</v>
      </c>
      <c r="E839" s="205" t="s">
        <v>1341</v>
      </c>
      <c r="F839"/>
    </row>
    <row r="840" spans="1:6" x14ac:dyDescent="0.3">
      <c r="A840" s="6" t="str">
        <f t="shared" si="13"/>
        <v>WP7</v>
      </c>
      <c r="B840" s="202" t="s">
        <v>8700</v>
      </c>
      <c r="C840" s="202" t="s">
        <v>8701</v>
      </c>
      <c r="D840" s="205">
        <v>7</v>
      </c>
      <c r="E840" s="205" t="s">
        <v>1341</v>
      </c>
      <c r="F840"/>
    </row>
    <row r="841" spans="1:6" x14ac:dyDescent="0.3">
      <c r="A841" s="6" t="str">
        <f t="shared" si="13"/>
        <v>WP10</v>
      </c>
      <c r="B841" s="202" t="s">
        <v>8702</v>
      </c>
      <c r="C841" s="202" t="s">
        <v>8703</v>
      </c>
      <c r="D841" s="205">
        <v>7</v>
      </c>
      <c r="E841" s="205" t="s">
        <v>1341</v>
      </c>
      <c r="F841"/>
    </row>
    <row r="842" spans="1:6" x14ac:dyDescent="0.3">
      <c r="A842" s="6" t="str">
        <f t="shared" si="13"/>
        <v>WP8</v>
      </c>
      <c r="B842" s="202" t="s">
        <v>8704</v>
      </c>
      <c r="C842" s="202" t="s">
        <v>8705</v>
      </c>
      <c r="D842" s="205">
        <v>7</v>
      </c>
      <c r="E842" s="205" t="s">
        <v>1341</v>
      </c>
      <c r="F842"/>
    </row>
    <row r="843" spans="1:6" x14ac:dyDescent="0.3">
      <c r="A843" s="6" t="str">
        <f t="shared" si="13"/>
        <v>WP9</v>
      </c>
      <c r="B843" s="202" t="s">
        <v>8706</v>
      </c>
      <c r="C843" s="202" t="s">
        <v>8707</v>
      </c>
      <c r="D843" s="205">
        <v>7</v>
      </c>
      <c r="E843" s="205" t="s">
        <v>1341</v>
      </c>
      <c r="F843"/>
    </row>
    <row r="844" spans="1:6" x14ac:dyDescent="0.3">
      <c r="A844" s="6" t="str">
        <f t="shared" si="13"/>
        <v>O87.2</v>
      </c>
      <c r="B844" s="202" t="s">
        <v>8708</v>
      </c>
      <c r="C844" s="202" t="s">
        <v>8709</v>
      </c>
      <c r="D844" s="205">
        <v>7</v>
      </c>
      <c r="E844" s="205" t="s">
        <v>1341</v>
      </c>
      <c r="F844"/>
    </row>
    <row r="845" spans="1:6" x14ac:dyDescent="0.3">
      <c r="A845" s="6" t="str">
        <f t="shared" si="13"/>
        <v>PA10</v>
      </c>
      <c r="B845" s="202" t="s">
        <v>8710</v>
      </c>
      <c r="C845" s="202" t="s">
        <v>8711</v>
      </c>
      <c r="D845" s="205">
        <v>7</v>
      </c>
      <c r="E845" s="205" t="s">
        <v>1341</v>
      </c>
      <c r="F845"/>
    </row>
    <row r="846" spans="1:6" x14ac:dyDescent="0.3">
      <c r="A846" s="6" t="str">
        <f t="shared" si="13"/>
        <v>BBH2</v>
      </c>
      <c r="B846" s="202" t="s">
        <v>8712</v>
      </c>
      <c r="C846" s="202" t="s">
        <v>8713</v>
      </c>
      <c r="D846" s="205">
        <v>7</v>
      </c>
      <c r="E846" s="205" t="s">
        <v>1341</v>
      </c>
      <c r="F846"/>
    </row>
    <row r="847" spans="1:6" x14ac:dyDescent="0.3">
      <c r="A847" s="6" t="str">
        <f t="shared" ref="A847:A910" si="14">IF(B847="","",IF(B847&lt;999,"ASL"&amp;B847,B847))</f>
        <v>O57.1</v>
      </c>
      <c r="B847" s="202" t="s">
        <v>8714</v>
      </c>
      <c r="C847" s="202" t="s">
        <v>8715</v>
      </c>
      <c r="D847" s="205">
        <v>7</v>
      </c>
      <c r="E847" s="205" t="s">
        <v>1341</v>
      </c>
      <c r="F847"/>
    </row>
    <row r="848" spans="1:6" x14ac:dyDescent="0.3">
      <c r="A848" s="6" t="str">
        <f t="shared" si="14"/>
        <v>RR3</v>
      </c>
      <c r="B848" s="202" t="s">
        <v>8716</v>
      </c>
      <c r="C848" s="202" t="s">
        <v>8717</v>
      </c>
      <c r="D848" s="205">
        <v>7</v>
      </c>
      <c r="E848" s="205" t="s">
        <v>1341</v>
      </c>
      <c r="F848"/>
    </row>
    <row r="849" spans="1:6" x14ac:dyDescent="0.3">
      <c r="A849" s="6" t="str">
        <f t="shared" si="14"/>
        <v>C2019.2</v>
      </c>
      <c r="B849" s="202" t="s">
        <v>8718</v>
      </c>
      <c r="C849" s="202" t="s">
        <v>8719</v>
      </c>
      <c r="D849" s="205">
        <v>7</v>
      </c>
      <c r="E849" s="205" t="s">
        <v>1341</v>
      </c>
      <c r="F849"/>
    </row>
    <row r="850" spans="1:6" x14ac:dyDescent="0.3">
      <c r="A850" s="6" t="str">
        <f t="shared" si="14"/>
        <v>DF4</v>
      </c>
      <c r="B850" s="202" t="s">
        <v>8720</v>
      </c>
      <c r="C850" s="202" t="s">
        <v>8721</v>
      </c>
      <c r="D850" s="205">
        <v>7</v>
      </c>
      <c r="E850" s="205" t="s">
        <v>1341</v>
      </c>
      <c r="F850"/>
    </row>
    <row r="851" spans="1:6" x14ac:dyDescent="0.3">
      <c r="A851" s="6" t="str">
        <f t="shared" si="14"/>
        <v>YASL4</v>
      </c>
      <c r="B851" s="202" t="s">
        <v>8722</v>
      </c>
      <c r="C851" s="202" t="s">
        <v>8723</v>
      </c>
      <c r="D851" s="205">
        <v>7</v>
      </c>
      <c r="E851" s="205" t="s">
        <v>1341</v>
      </c>
      <c r="F851"/>
    </row>
    <row r="852" spans="1:6" x14ac:dyDescent="0.3">
      <c r="A852" s="6" t="str">
        <f t="shared" si="14"/>
        <v>FE183</v>
      </c>
      <c r="B852" s="202" t="s">
        <v>8724</v>
      </c>
      <c r="C852" s="202" t="s">
        <v>8725</v>
      </c>
      <c r="D852" s="205">
        <v>7</v>
      </c>
      <c r="E852" s="205" t="s">
        <v>1341</v>
      </c>
      <c r="F852"/>
    </row>
    <row r="853" spans="1:6" x14ac:dyDescent="0.3">
      <c r="A853" s="6" t="str">
        <f t="shared" si="14"/>
        <v>O76.1</v>
      </c>
      <c r="B853" s="202" t="s">
        <v>8726</v>
      </c>
      <c r="C853" s="202" t="s">
        <v>8727</v>
      </c>
      <c r="D853" s="205">
        <v>7</v>
      </c>
      <c r="E853" s="205" t="s">
        <v>1341</v>
      </c>
      <c r="F853"/>
    </row>
    <row r="854" spans="1:6" x14ac:dyDescent="0.3">
      <c r="A854" s="6" t="str">
        <f t="shared" si="14"/>
        <v>{Redux} D11</v>
      </c>
      <c r="B854" s="202" t="s">
        <v>8728</v>
      </c>
      <c r="C854" s="202" t="s">
        <v>8729</v>
      </c>
      <c r="D854" s="205">
        <v>7</v>
      </c>
      <c r="E854" s="205" t="s">
        <v>1341</v>
      </c>
      <c r="F854"/>
    </row>
    <row r="855" spans="1:6" x14ac:dyDescent="0.3">
      <c r="A855" s="6" t="str">
        <f t="shared" si="14"/>
        <v>O96.2</v>
      </c>
      <c r="B855" s="202" t="s">
        <v>8730</v>
      </c>
      <c r="C855" s="202" t="s">
        <v>8731</v>
      </c>
      <c r="D855" s="205">
        <v>7</v>
      </c>
      <c r="E855" s="205" t="s">
        <v>1341</v>
      </c>
      <c r="F855"/>
    </row>
    <row r="856" spans="1:6" x14ac:dyDescent="0.3">
      <c r="A856" s="6" t="str">
        <f t="shared" si="14"/>
        <v>SP271</v>
      </c>
      <c r="B856" s="202" t="s">
        <v>8732</v>
      </c>
      <c r="C856" s="202" t="s">
        <v>8733</v>
      </c>
      <c r="D856" s="205">
        <v>7</v>
      </c>
      <c r="E856" s="205" t="s">
        <v>1341</v>
      </c>
      <c r="F856"/>
    </row>
    <row r="857" spans="1:6" x14ac:dyDescent="0.3">
      <c r="A857" s="6" t="str">
        <f t="shared" si="14"/>
        <v>OF13</v>
      </c>
      <c r="B857" s="202" t="s">
        <v>8734</v>
      </c>
      <c r="C857" s="202" t="s">
        <v>8735</v>
      </c>
      <c r="D857" s="205">
        <v>7</v>
      </c>
      <c r="E857" s="205" t="s">
        <v>1341</v>
      </c>
      <c r="F857"/>
    </row>
    <row r="858" spans="1:6" x14ac:dyDescent="0.3">
      <c r="A858" s="6" t="str">
        <f t="shared" si="14"/>
        <v>KBS5</v>
      </c>
      <c r="B858" s="202" t="s">
        <v>8736</v>
      </c>
      <c r="C858" s="202" t="s">
        <v>8737</v>
      </c>
      <c r="D858" s="205">
        <v>7</v>
      </c>
      <c r="E858" s="205" t="s">
        <v>1341</v>
      </c>
      <c r="F858"/>
    </row>
    <row r="859" spans="1:6" x14ac:dyDescent="0.3">
      <c r="A859" s="6" t="str">
        <f t="shared" si="14"/>
        <v>AK40</v>
      </c>
      <c r="B859" s="202" t="s">
        <v>8738</v>
      </c>
      <c r="C859" s="202" t="s">
        <v>8739</v>
      </c>
      <c r="D859" s="205">
        <v>7</v>
      </c>
      <c r="E859" s="205" t="s">
        <v>1341</v>
      </c>
      <c r="F859"/>
    </row>
    <row r="860" spans="1:6" x14ac:dyDescent="0.3">
      <c r="A860" s="6" t="str">
        <f t="shared" si="14"/>
        <v>CH64</v>
      </c>
      <c r="B860" s="202" t="s">
        <v>8740</v>
      </c>
      <c r="C860" s="202" t="s">
        <v>8741</v>
      </c>
      <c r="D860" s="205">
        <v>7</v>
      </c>
      <c r="E860" s="205" t="s">
        <v>1341</v>
      </c>
      <c r="F860"/>
    </row>
    <row r="861" spans="1:6" x14ac:dyDescent="0.3">
      <c r="A861" s="6" t="str">
        <f t="shared" si="14"/>
        <v>O80.3</v>
      </c>
      <c r="B861" s="202" t="s">
        <v>8742</v>
      </c>
      <c r="C861" s="202" t="s">
        <v>8743</v>
      </c>
      <c r="D861" s="205">
        <v>7</v>
      </c>
      <c r="E861" s="205" t="s">
        <v>1341</v>
      </c>
      <c r="F861"/>
    </row>
    <row r="862" spans="1:6" x14ac:dyDescent="0.3">
      <c r="A862" s="6" t="str">
        <f t="shared" si="14"/>
        <v>PAD2</v>
      </c>
      <c r="B862" s="202" t="s">
        <v>8744</v>
      </c>
      <c r="C862" s="202" t="s">
        <v>8745</v>
      </c>
      <c r="D862" s="205">
        <v>7</v>
      </c>
      <c r="E862" s="205" t="s">
        <v>1341</v>
      </c>
      <c r="F862"/>
    </row>
    <row r="863" spans="1:6" x14ac:dyDescent="0.3">
      <c r="A863" s="6" t="str">
        <f t="shared" si="14"/>
        <v>WP3</v>
      </c>
      <c r="B863" s="202" t="s">
        <v>8746</v>
      </c>
      <c r="C863" s="202" t="s">
        <v>8747</v>
      </c>
      <c r="D863" s="205">
        <v>7</v>
      </c>
      <c r="E863" s="205" t="s">
        <v>1341</v>
      </c>
      <c r="F863"/>
    </row>
    <row r="864" spans="1:6" x14ac:dyDescent="0.3">
      <c r="A864" s="6" t="str">
        <f t="shared" si="14"/>
        <v>ESG79</v>
      </c>
      <c r="B864" s="202" t="s">
        <v>8748</v>
      </c>
      <c r="C864" s="202" t="s">
        <v>8749</v>
      </c>
      <c r="D864" s="205">
        <v>7</v>
      </c>
      <c r="E864" s="205" t="s">
        <v>1341</v>
      </c>
      <c r="F864"/>
    </row>
    <row r="865" spans="1:6" x14ac:dyDescent="0.3">
      <c r="A865" s="6" t="str">
        <f t="shared" si="14"/>
        <v>WP1</v>
      </c>
      <c r="B865" s="202" t="s">
        <v>8750</v>
      </c>
      <c r="C865" s="202" t="s">
        <v>8751</v>
      </c>
      <c r="D865" s="205">
        <v>7</v>
      </c>
      <c r="E865" s="205" t="s">
        <v>1341</v>
      </c>
      <c r="F865"/>
    </row>
    <row r="866" spans="1:6" x14ac:dyDescent="0.3">
      <c r="A866" s="6" t="str">
        <f t="shared" si="14"/>
        <v>FT158</v>
      </c>
      <c r="B866" s="202" t="s">
        <v>8752</v>
      </c>
      <c r="C866" s="202" t="s">
        <v>8753</v>
      </c>
      <c r="D866" s="205">
        <v>7</v>
      </c>
      <c r="E866" s="205" t="s">
        <v>1341</v>
      </c>
      <c r="F866"/>
    </row>
    <row r="867" spans="1:6" x14ac:dyDescent="0.3">
      <c r="A867" s="6" t="str">
        <f t="shared" si="14"/>
        <v>WP2</v>
      </c>
      <c r="B867" s="202" t="s">
        <v>8754</v>
      </c>
      <c r="C867" s="202" t="s">
        <v>8755</v>
      </c>
      <c r="D867" s="205">
        <v>7</v>
      </c>
      <c r="E867" s="205" t="s">
        <v>1341</v>
      </c>
      <c r="F867"/>
    </row>
    <row r="868" spans="1:6" x14ac:dyDescent="0.3">
      <c r="A868" s="6" t="str">
        <f t="shared" si="14"/>
        <v>AP57</v>
      </c>
      <c r="B868" s="202" t="s">
        <v>8756</v>
      </c>
      <c r="C868" s="202" t="s">
        <v>8757</v>
      </c>
      <c r="D868" s="205">
        <v>6.99</v>
      </c>
      <c r="E868" s="205">
        <v>107</v>
      </c>
      <c r="F868"/>
    </row>
    <row r="869" spans="1:6" x14ac:dyDescent="0.3">
      <c r="A869" s="6" t="str">
        <f t="shared" si="14"/>
        <v>T2</v>
      </c>
      <c r="B869" s="202" t="s">
        <v>8758</v>
      </c>
      <c r="C869" s="202" t="s">
        <v>8759</v>
      </c>
      <c r="D869" s="205">
        <v>6.99</v>
      </c>
      <c r="E869" s="205">
        <v>241</v>
      </c>
      <c r="F869"/>
    </row>
    <row r="870" spans="1:6" x14ac:dyDescent="0.3">
      <c r="A870" s="6" t="str">
        <f t="shared" si="14"/>
        <v>FrF89</v>
      </c>
      <c r="B870" s="202" t="s">
        <v>8760</v>
      </c>
      <c r="C870" s="202" t="s">
        <v>8761</v>
      </c>
      <c r="D870" s="205">
        <v>6.98</v>
      </c>
      <c r="E870" s="205">
        <v>56</v>
      </c>
      <c r="F870"/>
    </row>
    <row r="871" spans="1:6" x14ac:dyDescent="0.3">
      <c r="A871" s="6" t="str">
        <f t="shared" si="14"/>
        <v>T1</v>
      </c>
      <c r="B871" s="202" t="s">
        <v>1348</v>
      </c>
      <c r="C871" s="202" t="s">
        <v>8131</v>
      </c>
      <c r="D871" s="205">
        <v>6.98</v>
      </c>
      <c r="E871" s="205">
        <v>339</v>
      </c>
      <c r="F871"/>
    </row>
    <row r="872" spans="1:6" x14ac:dyDescent="0.3">
      <c r="A872" s="6" t="str">
        <f t="shared" si="14"/>
        <v>ASL68</v>
      </c>
      <c r="B872" s="202">
        <v>68</v>
      </c>
      <c r="C872" s="202" t="s">
        <v>7150</v>
      </c>
      <c r="D872" s="205">
        <v>6.98</v>
      </c>
      <c r="E872" s="205">
        <v>48</v>
      </c>
      <c r="F872"/>
    </row>
    <row r="873" spans="1:6" x14ac:dyDescent="0.3">
      <c r="A873" s="6" t="str">
        <f t="shared" si="14"/>
        <v>A53</v>
      </c>
      <c r="B873" s="202" t="s">
        <v>8762</v>
      </c>
      <c r="C873" s="202" t="s">
        <v>8763</v>
      </c>
      <c r="D873" s="205">
        <v>6.98</v>
      </c>
      <c r="E873" s="205">
        <v>47</v>
      </c>
      <c r="F873"/>
    </row>
    <row r="874" spans="1:6" x14ac:dyDescent="0.3">
      <c r="A874" s="6" t="str">
        <f t="shared" si="14"/>
        <v>SP20</v>
      </c>
      <c r="B874" s="202" t="s">
        <v>8764</v>
      </c>
      <c r="C874" s="202" t="s">
        <v>8765</v>
      </c>
      <c r="D874" s="205">
        <v>6.98</v>
      </c>
      <c r="E874" s="205">
        <v>88</v>
      </c>
      <c r="F874"/>
    </row>
    <row r="875" spans="1:6" x14ac:dyDescent="0.3">
      <c r="A875" s="6" t="str">
        <f t="shared" si="14"/>
        <v>J178</v>
      </c>
      <c r="B875" s="202" t="s">
        <v>8766</v>
      </c>
      <c r="C875" s="202" t="s">
        <v>7666</v>
      </c>
      <c r="D875" s="205">
        <v>6.97</v>
      </c>
      <c r="E875" s="205">
        <v>70</v>
      </c>
      <c r="F875"/>
    </row>
    <row r="876" spans="1:6" x14ac:dyDescent="0.3">
      <c r="A876" s="6" t="str">
        <f t="shared" si="14"/>
        <v>RPT72</v>
      </c>
      <c r="B876" s="202" t="s">
        <v>8767</v>
      </c>
      <c r="C876" s="202" t="s">
        <v>8768</v>
      </c>
      <c r="D876" s="205">
        <v>6.97</v>
      </c>
      <c r="E876" s="205">
        <v>33</v>
      </c>
      <c r="F876"/>
    </row>
    <row r="877" spans="1:6" x14ac:dyDescent="0.3">
      <c r="A877" s="6" t="str">
        <f t="shared" si="14"/>
        <v>TAC49</v>
      </c>
      <c r="B877" s="202" t="s">
        <v>8769</v>
      </c>
      <c r="C877" s="202" t="s">
        <v>8770</v>
      </c>
      <c r="D877" s="205">
        <v>6.97</v>
      </c>
      <c r="E877" s="205">
        <v>30</v>
      </c>
      <c r="F877"/>
    </row>
    <row r="878" spans="1:6" x14ac:dyDescent="0.3">
      <c r="A878" s="6" t="str">
        <f t="shared" si="14"/>
        <v>SP131</v>
      </c>
      <c r="B878" s="202" t="s">
        <v>8771</v>
      </c>
      <c r="C878" s="202" t="s">
        <v>8772</v>
      </c>
      <c r="D878" s="205">
        <v>6.96</v>
      </c>
      <c r="E878" s="205">
        <v>56</v>
      </c>
      <c r="F878"/>
    </row>
    <row r="879" spans="1:6" x14ac:dyDescent="0.3">
      <c r="A879" s="6" t="str">
        <f t="shared" si="14"/>
        <v>SP37</v>
      </c>
      <c r="B879" s="202" t="s">
        <v>8773</v>
      </c>
      <c r="C879" s="202" t="s">
        <v>8774</v>
      </c>
      <c r="D879" s="205">
        <v>6.96</v>
      </c>
      <c r="E879" s="205">
        <v>28</v>
      </c>
      <c r="F879"/>
    </row>
    <row r="880" spans="1:6" x14ac:dyDescent="0.3">
      <c r="A880" s="6" t="str">
        <f t="shared" si="14"/>
        <v>BFP30</v>
      </c>
      <c r="B880" s="202" t="s">
        <v>8775</v>
      </c>
      <c r="C880" s="202" t="s">
        <v>8776</v>
      </c>
      <c r="D880" s="205">
        <v>6.96</v>
      </c>
      <c r="E880" s="205">
        <v>104</v>
      </c>
      <c r="F880"/>
    </row>
    <row r="881" spans="1:6" x14ac:dyDescent="0.3">
      <c r="A881" s="6" t="str">
        <f t="shared" si="14"/>
        <v>J164</v>
      </c>
      <c r="B881" s="202" t="s">
        <v>8777</v>
      </c>
      <c r="C881" s="202" t="s">
        <v>8778</v>
      </c>
      <c r="D881" s="205">
        <v>6.96</v>
      </c>
      <c r="E881" s="205">
        <v>25</v>
      </c>
      <c r="F881"/>
    </row>
    <row r="882" spans="1:6" x14ac:dyDescent="0.3">
      <c r="A882" s="6" t="str">
        <f t="shared" si="14"/>
        <v>TOT32</v>
      </c>
      <c r="B882" s="202" t="s">
        <v>8779</v>
      </c>
      <c r="C882" s="202" t="s">
        <v>8780</v>
      </c>
      <c r="D882" s="205">
        <v>6.96</v>
      </c>
      <c r="E882" s="205">
        <v>49</v>
      </c>
      <c r="F882"/>
    </row>
    <row r="883" spans="1:6" x14ac:dyDescent="0.3">
      <c r="A883" s="6" t="str">
        <f t="shared" si="14"/>
        <v>FrF50</v>
      </c>
      <c r="B883" s="202" t="s">
        <v>8781</v>
      </c>
      <c r="C883" s="202" t="s">
        <v>8782</v>
      </c>
      <c r="D883" s="205">
        <v>6.96</v>
      </c>
      <c r="E883" s="205">
        <v>49</v>
      </c>
      <c r="F883"/>
    </row>
    <row r="884" spans="1:6" x14ac:dyDescent="0.3">
      <c r="A884" s="6" t="str">
        <f t="shared" si="14"/>
        <v>AP100</v>
      </c>
      <c r="B884" s="202" t="s">
        <v>8783</v>
      </c>
      <c r="C884" s="202" t="s">
        <v>8784</v>
      </c>
      <c r="D884" s="205">
        <v>6.96</v>
      </c>
      <c r="E884" s="205">
        <v>72</v>
      </c>
      <c r="F884"/>
    </row>
    <row r="885" spans="1:6" x14ac:dyDescent="0.3">
      <c r="A885" s="6" t="str">
        <f t="shared" si="14"/>
        <v>BFP91</v>
      </c>
      <c r="B885" s="202" t="s">
        <v>8785</v>
      </c>
      <c r="C885" s="202" t="s">
        <v>8786</v>
      </c>
      <c r="D885" s="205">
        <v>6.96</v>
      </c>
      <c r="E885" s="205">
        <v>24</v>
      </c>
      <c r="F885"/>
    </row>
    <row r="886" spans="1:6" x14ac:dyDescent="0.3">
      <c r="A886" s="6" t="str">
        <f t="shared" si="14"/>
        <v>S45</v>
      </c>
      <c r="B886" s="202" t="s">
        <v>8787</v>
      </c>
      <c r="C886" s="202" t="s">
        <v>8788</v>
      </c>
      <c r="D886" s="205">
        <v>6.96</v>
      </c>
      <c r="E886" s="205">
        <v>23</v>
      </c>
      <c r="F886"/>
    </row>
    <row r="887" spans="1:6" x14ac:dyDescent="0.3">
      <c r="A887" s="6" t="str">
        <f t="shared" si="14"/>
        <v>BRV10</v>
      </c>
      <c r="B887" s="202" t="s">
        <v>8789</v>
      </c>
      <c r="C887" s="202" t="s">
        <v>8790</v>
      </c>
      <c r="D887" s="205">
        <v>6.96</v>
      </c>
      <c r="E887" s="205">
        <v>23</v>
      </c>
      <c r="F887"/>
    </row>
    <row r="888" spans="1:6" x14ac:dyDescent="0.3">
      <c r="A888" s="6" t="str">
        <f t="shared" si="14"/>
        <v>LSSAH7</v>
      </c>
      <c r="B888" s="202" t="s">
        <v>8791</v>
      </c>
      <c r="C888" s="202" t="s">
        <v>8792</v>
      </c>
      <c r="D888" s="205">
        <v>6.96</v>
      </c>
      <c r="E888" s="205">
        <v>23</v>
      </c>
      <c r="F888"/>
    </row>
    <row r="889" spans="1:6" x14ac:dyDescent="0.3">
      <c r="A889" s="6" t="str">
        <f t="shared" si="14"/>
        <v>AP91</v>
      </c>
      <c r="B889" s="202" t="s">
        <v>8793</v>
      </c>
      <c r="C889" s="202" t="s">
        <v>8794</v>
      </c>
      <c r="D889" s="205">
        <v>6.95</v>
      </c>
      <c r="E889" s="205">
        <v>42</v>
      </c>
      <c r="F889"/>
    </row>
    <row r="890" spans="1:6" x14ac:dyDescent="0.3">
      <c r="A890" s="6" t="str">
        <f t="shared" si="14"/>
        <v>AP119</v>
      </c>
      <c r="B890" s="202" t="s">
        <v>8795</v>
      </c>
      <c r="C890" s="202" t="s">
        <v>8796</v>
      </c>
      <c r="D890" s="205">
        <v>6.95</v>
      </c>
      <c r="E890" s="205">
        <v>21</v>
      </c>
      <c r="F890"/>
    </row>
    <row r="891" spans="1:6" x14ac:dyDescent="0.3">
      <c r="A891" s="6" t="str">
        <f t="shared" si="14"/>
        <v>OM4</v>
      </c>
      <c r="B891" s="202" t="s">
        <v>8797</v>
      </c>
      <c r="C891" s="202" t="s">
        <v>8798</v>
      </c>
      <c r="D891" s="205">
        <v>6.95</v>
      </c>
      <c r="E891" s="205">
        <v>21</v>
      </c>
      <c r="F891"/>
    </row>
    <row r="892" spans="1:6" x14ac:dyDescent="0.3">
      <c r="A892" s="6" t="str">
        <f t="shared" si="14"/>
        <v>BFP137</v>
      </c>
      <c r="B892" s="202" t="s">
        <v>8799</v>
      </c>
      <c r="C892" s="202" t="s">
        <v>8800</v>
      </c>
      <c r="D892" s="205">
        <v>6.95</v>
      </c>
      <c r="E892" s="205">
        <v>21</v>
      </c>
      <c r="F892"/>
    </row>
    <row r="893" spans="1:6" x14ac:dyDescent="0.3">
      <c r="A893" s="6" t="str">
        <f t="shared" si="14"/>
        <v>CH26</v>
      </c>
      <c r="B893" s="202" t="s">
        <v>8801</v>
      </c>
      <c r="C893" s="202" t="s">
        <v>8802</v>
      </c>
      <c r="D893" s="205">
        <v>6.95</v>
      </c>
      <c r="E893" s="205">
        <v>40</v>
      </c>
      <c r="F893"/>
    </row>
    <row r="894" spans="1:6" x14ac:dyDescent="0.3">
      <c r="A894" s="6" t="str">
        <f t="shared" si="14"/>
        <v>U27</v>
      </c>
      <c r="B894" s="202" t="s">
        <v>8803</v>
      </c>
      <c r="C894" s="202" t="s">
        <v>8804</v>
      </c>
      <c r="D894" s="205">
        <v>6.95</v>
      </c>
      <c r="E894" s="205">
        <v>20</v>
      </c>
      <c r="F894"/>
    </row>
    <row r="895" spans="1:6" x14ac:dyDescent="0.3">
      <c r="A895" s="6" t="str">
        <f t="shared" si="14"/>
        <v>SP180</v>
      </c>
      <c r="B895" s="202" t="s">
        <v>8805</v>
      </c>
      <c r="C895" s="202" t="s">
        <v>8806</v>
      </c>
      <c r="D895" s="205">
        <v>6.95</v>
      </c>
      <c r="E895" s="205">
        <v>59</v>
      </c>
      <c r="F895"/>
    </row>
    <row r="896" spans="1:6" x14ac:dyDescent="0.3">
      <c r="A896" s="6" t="str">
        <f t="shared" si="14"/>
        <v>BRT4</v>
      </c>
      <c r="B896" s="202" t="s">
        <v>8807</v>
      </c>
      <c r="C896" s="202" t="s">
        <v>8388</v>
      </c>
      <c r="D896" s="205">
        <v>6.95</v>
      </c>
      <c r="E896" s="205">
        <v>39</v>
      </c>
      <c r="F896"/>
    </row>
    <row r="897" spans="1:6" x14ac:dyDescent="0.3">
      <c r="A897" s="6" t="str">
        <f t="shared" si="14"/>
        <v>J43</v>
      </c>
      <c r="B897" s="202" t="s">
        <v>8808</v>
      </c>
      <c r="C897" s="202" t="s">
        <v>8809</v>
      </c>
      <c r="D897" s="205">
        <v>6.95</v>
      </c>
      <c r="E897" s="205">
        <v>309</v>
      </c>
      <c r="F897"/>
    </row>
    <row r="898" spans="1:6" x14ac:dyDescent="0.3">
      <c r="A898" s="6" t="str">
        <f t="shared" si="14"/>
        <v>KGP3</v>
      </c>
      <c r="B898" s="202" t="s">
        <v>8810</v>
      </c>
      <c r="C898" s="202" t="s">
        <v>8811</v>
      </c>
      <c r="D898" s="205">
        <v>6.95</v>
      </c>
      <c r="E898" s="205">
        <v>73</v>
      </c>
      <c r="F898"/>
    </row>
    <row r="899" spans="1:6" x14ac:dyDescent="0.3">
      <c r="A899" s="6" t="str">
        <f t="shared" si="14"/>
        <v>DB020</v>
      </c>
      <c r="B899" s="202" t="s">
        <v>8812</v>
      </c>
      <c r="C899" s="202" t="s">
        <v>8809</v>
      </c>
      <c r="D899" s="205">
        <v>6.94</v>
      </c>
      <c r="E899" s="205">
        <v>17</v>
      </c>
      <c r="F899"/>
    </row>
    <row r="900" spans="1:6" x14ac:dyDescent="0.3">
      <c r="A900" s="6" t="str">
        <f t="shared" si="14"/>
        <v>J154</v>
      </c>
      <c r="B900" s="202" t="s">
        <v>8813</v>
      </c>
      <c r="C900" s="202" t="s">
        <v>8814</v>
      </c>
      <c r="D900" s="205">
        <v>6.94</v>
      </c>
      <c r="E900" s="205">
        <v>48</v>
      </c>
      <c r="F900"/>
    </row>
    <row r="901" spans="1:6" x14ac:dyDescent="0.3">
      <c r="A901" s="6" t="str">
        <f t="shared" si="14"/>
        <v>BFP22</v>
      </c>
      <c r="B901" s="202" t="s">
        <v>8815</v>
      </c>
      <c r="C901" s="202" t="s">
        <v>8816</v>
      </c>
      <c r="D901" s="205">
        <v>6.94</v>
      </c>
      <c r="E901" s="205">
        <v>111</v>
      </c>
      <c r="F901"/>
    </row>
    <row r="902" spans="1:6" x14ac:dyDescent="0.3">
      <c r="A902" s="6" t="str">
        <f t="shared" si="14"/>
        <v>BFP97</v>
      </c>
      <c r="B902" s="202" t="s">
        <v>8817</v>
      </c>
      <c r="C902" s="202" t="s">
        <v>8818</v>
      </c>
      <c r="D902" s="205">
        <v>6.94</v>
      </c>
      <c r="E902" s="205">
        <v>62</v>
      </c>
      <c r="F902"/>
    </row>
    <row r="903" spans="1:6" x14ac:dyDescent="0.3">
      <c r="A903" s="6" t="str">
        <f t="shared" si="14"/>
        <v>SP26</v>
      </c>
      <c r="B903" s="202" t="s">
        <v>8819</v>
      </c>
      <c r="C903" s="202" t="s">
        <v>8820</v>
      </c>
      <c r="D903" s="205">
        <v>6.93</v>
      </c>
      <c r="E903" s="205">
        <v>76</v>
      </c>
      <c r="F903"/>
    </row>
    <row r="904" spans="1:6" x14ac:dyDescent="0.3">
      <c r="A904" s="6" t="str">
        <f t="shared" si="14"/>
        <v>PBP29</v>
      </c>
      <c r="B904" s="202" t="s">
        <v>8821</v>
      </c>
      <c r="C904" s="202" t="s">
        <v>8822</v>
      </c>
      <c r="D904" s="205">
        <v>6.93</v>
      </c>
      <c r="E904" s="205">
        <v>15</v>
      </c>
      <c r="F904"/>
    </row>
    <row r="905" spans="1:6" x14ac:dyDescent="0.3">
      <c r="A905" s="6" t="str">
        <f t="shared" si="14"/>
        <v>ASLUG12</v>
      </c>
      <c r="B905" s="202" t="s">
        <v>8823</v>
      </c>
      <c r="C905" s="202" t="s">
        <v>8824</v>
      </c>
      <c r="D905" s="205">
        <v>6.93</v>
      </c>
      <c r="E905" s="205">
        <v>59</v>
      </c>
      <c r="F905"/>
    </row>
    <row r="906" spans="1:6" x14ac:dyDescent="0.3">
      <c r="A906" s="6" t="str">
        <f t="shared" si="14"/>
        <v>NQNG5</v>
      </c>
      <c r="B906" s="202" t="s">
        <v>8825</v>
      </c>
      <c r="C906" s="202" t="s">
        <v>8826</v>
      </c>
      <c r="D906" s="205">
        <v>6.93</v>
      </c>
      <c r="E906" s="205">
        <v>59</v>
      </c>
      <c r="F906"/>
    </row>
    <row r="907" spans="1:6" x14ac:dyDescent="0.3">
      <c r="A907" s="6" t="str">
        <f t="shared" si="14"/>
        <v>OA22</v>
      </c>
      <c r="B907" s="202" t="s">
        <v>8827</v>
      </c>
      <c r="C907" s="202" t="s">
        <v>8828</v>
      </c>
      <c r="D907" s="205">
        <v>6.93</v>
      </c>
      <c r="E907" s="205">
        <v>29</v>
      </c>
      <c r="F907"/>
    </row>
    <row r="908" spans="1:6" x14ac:dyDescent="0.3">
      <c r="A908" s="6" t="str">
        <f t="shared" si="14"/>
        <v>FB10</v>
      </c>
      <c r="B908" s="202" t="s">
        <v>8829</v>
      </c>
      <c r="C908" s="202" t="s">
        <v>8830</v>
      </c>
      <c r="D908" s="205">
        <v>6.93</v>
      </c>
      <c r="E908" s="205">
        <v>29</v>
      </c>
      <c r="F908"/>
    </row>
    <row r="909" spans="1:6" x14ac:dyDescent="0.3">
      <c r="A909" s="6" t="str">
        <f t="shared" si="14"/>
        <v>SP72</v>
      </c>
      <c r="B909" s="202" t="s">
        <v>8831</v>
      </c>
      <c r="C909" s="202" t="s">
        <v>8832</v>
      </c>
      <c r="D909" s="205">
        <v>6.93</v>
      </c>
      <c r="E909" s="205">
        <v>43</v>
      </c>
      <c r="F909"/>
    </row>
    <row r="910" spans="1:6" x14ac:dyDescent="0.3">
      <c r="A910" s="6" t="str">
        <f t="shared" si="14"/>
        <v>PBP22</v>
      </c>
      <c r="B910" s="202" t="s">
        <v>8833</v>
      </c>
      <c r="C910" s="202" t="s">
        <v>8834</v>
      </c>
      <c r="D910" s="205">
        <v>6.93</v>
      </c>
      <c r="E910" s="205">
        <v>100</v>
      </c>
      <c r="F910"/>
    </row>
    <row r="911" spans="1:6" x14ac:dyDescent="0.3">
      <c r="A911" s="6" t="str">
        <f t="shared" ref="A911:A974" si="15">IF(B911="","",IF(B911&lt;999,"ASL"&amp;B911,B911))</f>
        <v>SP48</v>
      </c>
      <c r="B911" s="202" t="s">
        <v>8835</v>
      </c>
      <c r="C911" s="202" t="s">
        <v>8836</v>
      </c>
      <c r="D911" s="205">
        <v>6.93</v>
      </c>
      <c r="E911" s="205">
        <v>56</v>
      </c>
      <c r="F911"/>
    </row>
    <row r="912" spans="1:6" x14ac:dyDescent="0.3">
      <c r="A912" s="6" t="str">
        <f t="shared" si="15"/>
        <v>S1</v>
      </c>
      <c r="B912" s="202" t="s">
        <v>8837</v>
      </c>
      <c r="C912" s="202" t="s">
        <v>8838</v>
      </c>
      <c r="D912" s="205">
        <v>6.93</v>
      </c>
      <c r="E912" s="205">
        <v>307</v>
      </c>
      <c r="F912"/>
    </row>
    <row r="913" spans="1:6" x14ac:dyDescent="0.3">
      <c r="A913" s="6" t="str">
        <f t="shared" si="15"/>
        <v>J12</v>
      </c>
      <c r="B913" s="202" t="s">
        <v>8839</v>
      </c>
      <c r="C913" s="202" t="s">
        <v>8840</v>
      </c>
      <c r="D913" s="205">
        <v>6.93</v>
      </c>
      <c r="E913" s="205">
        <v>124</v>
      </c>
      <c r="F913"/>
    </row>
    <row r="914" spans="1:6" x14ac:dyDescent="0.3">
      <c r="A914" s="6" t="str">
        <f t="shared" si="15"/>
        <v>ASL74</v>
      </c>
      <c r="B914" s="202">
        <v>74</v>
      </c>
      <c r="C914" s="202" t="s">
        <v>7501</v>
      </c>
      <c r="D914" s="205">
        <v>6.93</v>
      </c>
      <c r="E914" s="205">
        <v>41</v>
      </c>
      <c r="F914"/>
    </row>
    <row r="915" spans="1:6" x14ac:dyDescent="0.3">
      <c r="A915" s="6" t="str">
        <f t="shared" si="15"/>
        <v>SP146</v>
      </c>
      <c r="B915" s="202" t="s">
        <v>8841</v>
      </c>
      <c r="C915" s="202" t="s">
        <v>8842</v>
      </c>
      <c r="D915" s="205">
        <v>6.93</v>
      </c>
      <c r="E915" s="205">
        <v>27</v>
      </c>
      <c r="F915"/>
    </row>
    <row r="916" spans="1:6" x14ac:dyDescent="0.3">
      <c r="A916" s="6" t="str">
        <f t="shared" si="15"/>
        <v>CH6</v>
      </c>
      <c r="B916" s="202" t="s">
        <v>8843</v>
      </c>
      <c r="C916" s="202" t="s">
        <v>8844</v>
      </c>
      <c r="D916" s="205">
        <v>6.93</v>
      </c>
      <c r="E916" s="205">
        <v>67</v>
      </c>
      <c r="F916"/>
    </row>
    <row r="917" spans="1:6" x14ac:dyDescent="0.3">
      <c r="A917" s="6" t="str">
        <f t="shared" si="15"/>
        <v>SP115</v>
      </c>
      <c r="B917" s="202" t="s">
        <v>8845</v>
      </c>
      <c r="C917" s="202" t="s">
        <v>8846</v>
      </c>
      <c r="D917" s="205">
        <v>6.92</v>
      </c>
      <c r="E917" s="205">
        <v>159</v>
      </c>
      <c r="F917"/>
    </row>
    <row r="918" spans="1:6" x14ac:dyDescent="0.3">
      <c r="A918" s="6" t="str">
        <f t="shared" si="15"/>
        <v>GC6</v>
      </c>
      <c r="B918" s="202" t="s">
        <v>8847</v>
      </c>
      <c r="C918" s="202" t="s">
        <v>8848</v>
      </c>
      <c r="D918" s="205">
        <v>6.92</v>
      </c>
      <c r="E918" s="205">
        <v>13</v>
      </c>
      <c r="F918"/>
    </row>
    <row r="919" spans="1:6" x14ac:dyDescent="0.3">
      <c r="A919" s="6" t="str">
        <f t="shared" si="15"/>
        <v>BoF7</v>
      </c>
      <c r="B919" s="202" t="s">
        <v>8849</v>
      </c>
      <c r="C919" s="202" t="s">
        <v>7771</v>
      </c>
      <c r="D919" s="205">
        <v>6.92</v>
      </c>
      <c r="E919" s="205">
        <v>13</v>
      </c>
      <c r="F919"/>
    </row>
    <row r="920" spans="1:6" x14ac:dyDescent="0.3">
      <c r="A920" s="6" t="str">
        <f t="shared" si="15"/>
        <v>ASL32</v>
      </c>
      <c r="B920" s="202">
        <v>32</v>
      </c>
      <c r="C920" s="202" t="s">
        <v>7366</v>
      </c>
      <c r="D920" s="205">
        <v>6.92</v>
      </c>
      <c r="E920" s="205">
        <v>50</v>
      </c>
      <c r="F920"/>
    </row>
    <row r="921" spans="1:6" x14ac:dyDescent="0.3">
      <c r="A921" s="6" t="str">
        <f t="shared" si="15"/>
        <v>BoF3</v>
      </c>
      <c r="B921" s="202" t="s">
        <v>8850</v>
      </c>
      <c r="C921" s="202" t="s">
        <v>8851</v>
      </c>
      <c r="D921" s="205">
        <v>6.92</v>
      </c>
      <c r="E921" s="205">
        <v>50</v>
      </c>
      <c r="F921"/>
    </row>
    <row r="922" spans="1:6" x14ac:dyDescent="0.3">
      <c r="A922" s="6" t="str">
        <f t="shared" si="15"/>
        <v>WO27</v>
      </c>
      <c r="B922" s="202" t="s">
        <v>8852</v>
      </c>
      <c r="C922" s="202" t="s">
        <v>8853</v>
      </c>
      <c r="D922" s="205">
        <v>6.92</v>
      </c>
      <c r="E922" s="205">
        <v>37</v>
      </c>
      <c r="F922"/>
    </row>
    <row r="923" spans="1:6" x14ac:dyDescent="0.3">
      <c r="A923" s="6" t="str">
        <f t="shared" si="15"/>
        <v>WCW2</v>
      </c>
      <c r="B923" s="202" t="s">
        <v>8854</v>
      </c>
      <c r="C923" s="202" t="s">
        <v>8855</v>
      </c>
      <c r="D923" s="205">
        <v>6.92</v>
      </c>
      <c r="E923" s="205">
        <v>36</v>
      </c>
      <c r="F923"/>
    </row>
    <row r="924" spans="1:6" x14ac:dyDescent="0.3">
      <c r="A924" s="6" t="str">
        <f t="shared" si="15"/>
        <v>VotG26</v>
      </c>
      <c r="B924" s="202" t="s">
        <v>8856</v>
      </c>
      <c r="C924" s="202" t="s">
        <v>8857</v>
      </c>
      <c r="D924" s="205">
        <v>6.92</v>
      </c>
      <c r="E924" s="205">
        <v>12</v>
      </c>
      <c r="F924"/>
    </row>
    <row r="925" spans="1:6" x14ac:dyDescent="0.3">
      <c r="A925" s="6" t="str">
        <f t="shared" si="15"/>
        <v>BFP25</v>
      </c>
      <c r="B925" s="202" t="s">
        <v>8858</v>
      </c>
      <c r="C925" s="202" t="s">
        <v>8859</v>
      </c>
      <c r="D925" s="205">
        <v>6.92</v>
      </c>
      <c r="E925" s="205">
        <v>12</v>
      </c>
      <c r="F925"/>
    </row>
    <row r="926" spans="1:6" x14ac:dyDescent="0.3">
      <c r="A926" s="6" t="str">
        <f t="shared" si="15"/>
        <v>WAR9</v>
      </c>
      <c r="B926" s="202" t="s">
        <v>8860</v>
      </c>
      <c r="C926" s="202" t="s">
        <v>8861</v>
      </c>
      <c r="D926" s="205">
        <v>6.92</v>
      </c>
      <c r="E926" s="205">
        <v>12</v>
      </c>
      <c r="F926"/>
    </row>
    <row r="927" spans="1:6" x14ac:dyDescent="0.3">
      <c r="A927" s="6" t="str">
        <f t="shared" si="15"/>
        <v>HOW02</v>
      </c>
      <c r="B927" s="202" t="s">
        <v>8862</v>
      </c>
      <c r="C927" s="202" t="s">
        <v>8863</v>
      </c>
      <c r="D927" s="205">
        <v>6.92</v>
      </c>
      <c r="E927" s="205">
        <v>12</v>
      </c>
      <c r="F927"/>
    </row>
    <row r="928" spans="1:6" x14ac:dyDescent="0.3">
      <c r="A928" s="6" t="str">
        <f t="shared" si="15"/>
        <v>SV9</v>
      </c>
      <c r="B928" s="202" t="s">
        <v>8864</v>
      </c>
      <c r="C928" s="202" t="s">
        <v>8865</v>
      </c>
      <c r="D928" s="205">
        <v>6.91</v>
      </c>
      <c r="E928" s="205">
        <v>34</v>
      </c>
      <c r="F928"/>
    </row>
    <row r="929" spans="1:6" x14ac:dyDescent="0.3">
      <c r="A929" s="6" t="str">
        <f t="shared" si="15"/>
        <v>J15</v>
      </c>
      <c r="B929" s="202" t="s">
        <v>8866</v>
      </c>
      <c r="C929" s="202" t="s">
        <v>8867</v>
      </c>
      <c r="D929" s="205">
        <v>6.91</v>
      </c>
      <c r="E929" s="205">
        <v>22</v>
      </c>
      <c r="F929"/>
    </row>
    <row r="930" spans="1:6" x14ac:dyDescent="0.3">
      <c r="A930" s="6" t="str">
        <f t="shared" si="15"/>
        <v>DB084</v>
      </c>
      <c r="B930" s="202" t="s">
        <v>8868</v>
      </c>
      <c r="C930" s="202" t="s">
        <v>8869</v>
      </c>
      <c r="D930" s="205">
        <v>6.91</v>
      </c>
      <c r="E930" s="205">
        <v>22</v>
      </c>
      <c r="F930"/>
    </row>
    <row r="931" spans="1:6" x14ac:dyDescent="0.3">
      <c r="A931" s="6" t="str">
        <f t="shared" si="15"/>
        <v>RBF38</v>
      </c>
      <c r="B931" s="202" t="s">
        <v>8870</v>
      </c>
      <c r="C931" s="202" t="s">
        <v>8871</v>
      </c>
      <c r="D931" s="205">
        <v>6.91</v>
      </c>
      <c r="E931" s="205">
        <v>22</v>
      </c>
      <c r="F931"/>
    </row>
    <row r="932" spans="1:6" x14ac:dyDescent="0.3">
      <c r="A932" s="6" t="str">
        <f t="shared" si="15"/>
        <v>BC11</v>
      </c>
      <c r="B932" s="202" t="s">
        <v>8872</v>
      </c>
      <c r="C932" s="202" t="s">
        <v>8087</v>
      </c>
      <c r="D932" s="205">
        <v>6.91</v>
      </c>
      <c r="E932" s="205">
        <v>11</v>
      </c>
      <c r="F932"/>
    </row>
    <row r="933" spans="1:6" x14ac:dyDescent="0.3">
      <c r="A933" s="6" t="str">
        <f t="shared" si="15"/>
        <v>GT-I</v>
      </c>
      <c r="B933" s="202" t="s">
        <v>8873</v>
      </c>
      <c r="C933" s="202" t="s">
        <v>8874</v>
      </c>
      <c r="D933" s="205">
        <v>6.91</v>
      </c>
      <c r="E933" s="205">
        <v>11</v>
      </c>
      <c r="F933"/>
    </row>
    <row r="934" spans="1:6" x14ac:dyDescent="0.3">
      <c r="A934" s="6" t="str">
        <f t="shared" si="15"/>
        <v>J54</v>
      </c>
      <c r="B934" s="202" t="s">
        <v>8875</v>
      </c>
      <c r="C934" s="202" t="s">
        <v>8876</v>
      </c>
      <c r="D934" s="205">
        <v>6.91</v>
      </c>
      <c r="E934" s="205">
        <v>65</v>
      </c>
      <c r="F934"/>
    </row>
    <row r="935" spans="1:6" x14ac:dyDescent="0.3">
      <c r="A935" s="6" t="str">
        <f t="shared" si="15"/>
        <v>BTB1</v>
      </c>
      <c r="B935" s="202" t="s">
        <v>8877</v>
      </c>
      <c r="C935" s="202" t="s">
        <v>8878</v>
      </c>
      <c r="D935" s="205">
        <v>6.91</v>
      </c>
      <c r="E935" s="205">
        <v>97</v>
      </c>
      <c r="F935"/>
    </row>
    <row r="936" spans="1:6" x14ac:dyDescent="0.3">
      <c r="A936" s="6" t="str">
        <f t="shared" si="15"/>
        <v>PB2</v>
      </c>
      <c r="B936" s="202" t="s">
        <v>8879</v>
      </c>
      <c r="C936" s="202" t="s">
        <v>8880</v>
      </c>
      <c r="D936" s="205">
        <v>6.91</v>
      </c>
      <c r="E936" s="205">
        <v>43</v>
      </c>
      <c r="F936"/>
    </row>
    <row r="937" spans="1:6" x14ac:dyDescent="0.3">
      <c r="A937" s="6" t="str">
        <f t="shared" si="15"/>
        <v>FT213</v>
      </c>
      <c r="B937" s="202" t="s">
        <v>8881</v>
      </c>
      <c r="C937" s="202" t="s">
        <v>8882</v>
      </c>
      <c r="D937" s="205">
        <v>6.91</v>
      </c>
      <c r="E937" s="205">
        <v>32</v>
      </c>
      <c r="F937"/>
    </row>
    <row r="938" spans="1:6" x14ac:dyDescent="0.3">
      <c r="A938" s="6" t="str">
        <f t="shared" si="15"/>
        <v>HP17</v>
      </c>
      <c r="B938" s="202" t="s">
        <v>8883</v>
      </c>
      <c r="C938" s="202" t="s">
        <v>8884</v>
      </c>
      <c r="D938" s="205">
        <v>6.9</v>
      </c>
      <c r="E938" s="205">
        <v>63</v>
      </c>
      <c r="F938"/>
    </row>
    <row r="939" spans="1:6" x14ac:dyDescent="0.3">
      <c r="A939" s="6" t="str">
        <f t="shared" si="15"/>
        <v>AP19</v>
      </c>
      <c r="B939" s="202" t="s">
        <v>8885</v>
      </c>
      <c r="C939" s="202" t="s">
        <v>8886</v>
      </c>
      <c r="D939" s="205">
        <v>6.9</v>
      </c>
      <c r="E939" s="205">
        <v>70</v>
      </c>
      <c r="F939"/>
    </row>
    <row r="940" spans="1:6" x14ac:dyDescent="0.3">
      <c r="A940" s="6" t="str">
        <f t="shared" si="15"/>
        <v>PBP7</v>
      </c>
      <c r="B940" s="202" t="s">
        <v>8887</v>
      </c>
      <c r="C940" s="202" t="s">
        <v>8888</v>
      </c>
      <c r="D940" s="205">
        <v>6.9</v>
      </c>
      <c r="E940" s="205">
        <v>30</v>
      </c>
      <c r="F940"/>
    </row>
    <row r="941" spans="1:6" x14ac:dyDescent="0.3">
      <c r="A941" s="6" t="str">
        <f t="shared" si="15"/>
        <v>HOW09</v>
      </c>
      <c r="B941" s="202" t="s">
        <v>8889</v>
      </c>
      <c r="C941" s="202" t="s">
        <v>7828</v>
      </c>
      <c r="D941" s="205">
        <v>6.9</v>
      </c>
      <c r="E941" s="205">
        <v>10</v>
      </c>
      <c r="F941"/>
    </row>
    <row r="942" spans="1:6" x14ac:dyDescent="0.3">
      <c r="A942" s="6" t="str">
        <f t="shared" si="15"/>
        <v>LN9</v>
      </c>
      <c r="B942" s="202" t="s">
        <v>8890</v>
      </c>
      <c r="C942" s="202" t="s">
        <v>8891</v>
      </c>
      <c r="D942" s="205">
        <v>6.9</v>
      </c>
      <c r="E942" s="205">
        <v>10</v>
      </c>
      <c r="F942"/>
    </row>
    <row r="943" spans="1:6" x14ac:dyDescent="0.3">
      <c r="A943" s="6" t="str">
        <f t="shared" si="15"/>
        <v>ASL209</v>
      </c>
      <c r="B943" s="202">
        <v>209</v>
      </c>
      <c r="C943" s="202" t="s">
        <v>8892</v>
      </c>
      <c r="D943" s="205">
        <v>6.9</v>
      </c>
      <c r="E943" s="205">
        <v>10</v>
      </c>
      <c r="F943"/>
    </row>
    <row r="944" spans="1:6" x14ac:dyDescent="0.3">
      <c r="A944" s="6" t="str">
        <f t="shared" si="15"/>
        <v>MM52</v>
      </c>
      <c r="B944" s="202" t="s">
        <v>8893</v>
      </c>
      <c r="C944" s="202" t="s">
        <v>8894</v>
      </c>
      <c r="D944" s="205">
        <v>6.89</v>
      </c>
      <c r="E944" s="205">
        <v>19</v>
      </c>
      <c r="F944"/>
    </row>
    <row r="945" spans="1:6" x14ac:dyDescent="0.3">
      <c r="A945" s="6" t="str">
        <f t="shared" si="15"/>
        <v>BoF5</v>
      </c>
      <c r="B945" s="202" t="s">
        <v>8895</v>
      </c>
      <c r="C945" s="202" t="s">
        <v>8896</v>
      </c>
      <c r="D945" s="205">
        <v>6.89</v>
      </c>
      <c r="E945" s="205">
        <v>28</v>
      </c>
      <c r="F945"/>
    </row>
    <row r="946" spans="1:6" x14ac:dyDescent="0.3">
      <c r="A946" s="6" t="str">
        <f t="shared" si="15"/>
        <v>SP205</v>
      </c>
      <c r="B946" s="202" t="s">
        <v>8897</v>
      </c>
      <c r="C946" s="202" t="s">
        <v>8898</v>
      </c>
      <c r="D946" s="205">
        <v>6.89</v>
      </c>
      <c r="E946" s="205">
        <v>28</v>
      </c>
      <c r="F946"/>
    </row>
    <row r="947" spans="1:6" x14ac:dyDescent="0.3">
      <c r="A947" s="6" t="str">
        <f t="shared" si="15"/>
        <v>S6</v>
      </c>
      <c r="B947" s="202" t="s">
        <v>8899</v>
      </c>
      <c r="C947" s="202" t="s">
        <v>8900</v>
      </c>
      <c r="D947" s="205">
        <v>6.89</v>
      </c>
      <c r="E947" s="205">
        <v>109</v>
      </c>
      <c r="F947"/>
    </row>
    <row r="948" spans="1:6" x14ac:dyDescent="0.3">
      <c r="A948" s="6" t="str">
        <f t="shared" si="15"/>
        <v>J29</v>
      </c>
      <c r="B948" s="202" t="s">
        <v>8901</v>
      </c>
      <c r="C948" s="202" t="s">
        <v>8902</v>
      </c>
      <c r="D948" s="205">
        <v>6.89</v>
      </c>
      <c r="E948" s="205">
        <v>72</v>
      </c>
      <c r="F948"/>
    </row>
    <row r="949" spans="1:6" x14ac:dyDescent="0.3">
      <c r="A949" s="6" t="str">
        <f t="shared" si="15"/>
        <v>ASL193</v>
      </c>
      <c r="B949" s="202">
        <v>193</v>
      </c>
      <c r="C949" s="202" t="s">
        <v>7788</v>
      </c>
      <c r="D949" s="205">
        <v>6.89</v>
      </c>
      <c r="E949" s="205">
        <v>18</v>
      </c>
      <c r="F949"/>
    </row>
    <row r="950" spans="1:6" x14ac:dyDescent="0.3">
      <c r="A950" s="6" t="str">
        <f t="shared" si="15"/>
        <v>FT150</v>
      </c>
      <c r="B950" s="202" t="s">
        <v>8903</v>
      </c>
      <c r="C950" s="202" t="s">
        <v>8904</v>
      </c>
      <c r="D950" s="205">
        <v>6.89</v>
      </c>
      <c r="E950" s="205" t="s">
        <v>1341</v>
      </c>
      <c r="F950"/>
    </row>
    <row r="951" spans="1:6" x14ac:dyDescent="0.3">
      <c r="A951" s="6" t="str">
        <f t="shared" si="15"/>
        <v>BB14</v>
      </c>
      <c r="B951" s="202" t="s">
        <v>8905</v>
      </c>
      <c r="C951" s="202" t="s">
        <v>8906</v>
      </c>
      <c r="D951" s="205">
        <v>6.89</v>
      </c>
      <c r="E951" s="205" t="s">
        <v>1341</v>
      </c>
      <c r="F951"/>
    </row>
    <row r="952" spans="1:6" ht="28.8" x14ac:dyDescent="0.3">
      <c r="A952" s="6" t="str">
        <f t="shared" si="15"/>
        <v>{2020 edition} 79</v>
      </c>
      <c r="B952" s="202" t="s">
        <v>8907</v>
      </c>
      <c r="C952" s="202" t="s">
        <v>8908</v>
      </c>
      <c r="D952" s="205">
        <v>6.89</v>
      </c>
      <c r="E952" s="205" t="s">
        <v>1341</v>
      </c>
      <c r="F952"/>
    </row>
    <row r="953" spans="1:6" x14ac:dyDescent="0.3">
      <c r="A953" s="6" t="str">
        <f t="shared" si="15"/>
        <v>FT73</v>
      </c>
      <c r="B953" s="202" t="s">
        <v>8909</v>
      </c>
      <c r="C953" s="202" t="s">
        <v>8910</v>
      </c>
      <c r="D953" s="205">
        <v>6.89</v>
      </c>
      <c r="E953" s="205" t="s">
        <v>1341</v>
      </c>
      <c r="F953"/>
    </row>
    <row r="954" spans="1:6" x14ac:dyDescent="0.3">
      <c r="A954" s="6" t="str">
        <f t="shared" si="15"/>
        <v>NQNG6</v>
      </c>
      <c r="B954" s="202" t="s">
        <v>8911</v>
      </c>
      <c r="C954" s="202" t="s">
        <v>8248</v>
      </c>
      <c r="D954" s="205">
        <v>6.89</v>
      </c>
      <c r="E954" s="205">
        <v>80</v>
      </c>
      <c r="F954"/>
    </row>
    <row r="955" spans="1:6" x14ac:dyDescent="0.3">
      <c r="A955" s="6" t="str">
        <f t="shared" si="15"/>
        <v>J182</v>
      </c>
      <c r="B955" s="202" t="s">
        <v>8912</v>
      </c>
      <c r="C955" s="202" t="s">
        <v>8913</v>
      </c>
      <c r="D955" s="205">
        <v>6.89</v>
      </c>
      <c r="E955" s="205">
        <v>71</v>
      </c>
      <c r="F955"/>
    </row>
    <row r="956" spans="1:6" x14ac:dyDescent="0.3">
      <c r="A956" s="6" t="str">
        <f t="shared" si="15"/>
        <v>SP238</v>
      </c>
      <c r="B956" s="202" t="s">
        <v>8914</v>
      </c>
      <c r="C956" s="202" t="s">
        <v>8915</v>
      </c>
      <c r="D956" s="205">
        <v>6.89</v>
      </c>
      <c r="E956" s="205">
        <v>35</v>
      </c>
      <c r="F956"/>
    </row>
    <row r="957" spans="1:6" x14ac:dyDescent="0.3">
      <c r="A957" s="6" t="str">
        <f t="shared" si="15"/>
        <v>SP153</v>
      </c>
      <c r="B957" s="202" t="s">
        <v>8916</v>
      </c>
      <c r="C957" s="202" t="s">
        <v>8917</v>
      </c>
      <c r="D957" s="205">
        <v>6.88</v>
      </c>
      <c r="E957" s="205">
        <v>26</v>
      </c>
      <c r="F957"/>
    </row>
    <row r="958" spans="1:6" x14ac:dyDescent="0.3">
      <c r="A958" s="6" t="str">
        <f t="shared" si="15"/>
        <v>VotG27</v>
      </c>
      <c r="B958" s="202" t="s">
        <v>8918</v>
      </c>
      <c r="C958" s="202" t="s">
        <v>8919</v>
      </c>
      <c r="D958" s="205">
        <v>6.88</v>
      </c>
      <c r="E958" s="205">
        <v>26</v>
      </c>
      <c r="F958"/>
    </row>
    <row r="959" spans="1:6" x14ac:dyDescent="0.3">
      <c r="A959" s="6" t="str">
        <f t="shared" si="15"/>
        <v>D1</v>
      </c>
      <c r="B959" s="202" t="s">
        <v>8920</v>
      </c>
      <c r="C959" s="202" t="s">
        <v>7429</v>
      </c>
      <c r="D959" s="205">
        <v>6.88</v>
      </c>
      <c r="E959" s="205">
        <v>102</v>
      </c>
      <c r="F959"/>
    </row>
    <row r="960" spans="1:6" x14ac:dyDescent="0.3">
      <c r="A960" s="6" t="str">
        <f t="shared" si="15"/>
        <v>HP33</v>
      </c>
      <c r="B960" s="202" t="s">
        <v>8921</v>
      </c>
      <c r="C960" s="202" t="s">
        <v>8922</v>
      </c>
      <c r="D960" s="205">
        <v>6.88</v>
      </c>
      <c r="E960" s="205">
        <v>17</v>
      </c>
      <c r="F960"/>
    </row>
    <row r="961" spans="1:6" x14ac:dyDescent="0.3">
      <c r="A961" s="6" t="str">
        <f t="shared" si="15"/>
        <v>DTF2</v>
      </c>
      <c r="B961" s="202" t="s">
        <v>8923</v>
      </c>
      <c r="C961" s="202" t="s">
        <v>8924</v>
      </c>
      <c r="D961" s="205">
        <v>6.88</v>
      </c>
      <c r="E961" s="205">
        <v>42</v>
      </c>
      <c r="F961"/>
    </row>
    <row r="962" spans="1:6" x14ac:dyDescent="0.3">
      <c r="A962" s="6" t="str">
        <f t="shared" si="15"/>
        <v>LSSAH14</v>
      </c>
      <c r="B962" s="202" t="s">
        <v>8925</v>
      </c>
      <c r="C962" s="202" t="s">
        <v>8926</v>
      </c>
      <c r="D962" s="205">
        <v>6.88</v>
      </c>
      <c r="E962" s="205">
        <v>25</v>
      </c>
      <c r="F962"/>
    </row>
    <row r="963" spans="1:6" x14ac:dyDescent="0.3">
      <c r="A963" s="6" t="str">
        <f t="shared" si="15"/>
        <v>HG(2)-2</v>
      </c>
      <c r="B963" s="202" t="s">
        <v>8927</v>
      </c>
      <c r="C963" s="202" t="s">
        <v>8928</v>
      </c>
      <c r="D963" s="205">
        <v>6.88</v>
      </c>
      <c r="E963" s="205">
        <v>25</v>
      </c>
      <c r="F963"/>
    </row>
    <row r="964" spans="1:6" x14ac:dyDescent="0.3">
      <c r="A964" s="6" t="str">
        <f t="shared" si="15"/>
        <v>GD-C</v>
      </c>
      <c r="B964" s="202" t="s">
        <v>8929</v>
      </c>
      <c r="C964" s="202" t="s">
        <v>8930</v>
      </c>
      <c r="D964" s="205">
        <v>6.88</v>
      </c>
      <c r="E964" s="205">
        <v>25</v>
      </c>
      <c r="F964"/>
    </row>
    <row r="965" spans="1:6" x14ac:dyDescent="0.3">
      <c r="A965" s="6" t="str">
        <f t="shared" si="15"/>
        <v>HS13</v>
      </c>
      <c r="B965" s="202" t="s">
        <v>8931</v>
      </c>
      <c r="C965" s="202" t="s">
        <v>8932</v>
      </c>
      <c r="D965" s="205">
        <v>6.88</v>
      </c>
      <c r="E965" s="205">
        <v>25</v>
      </c>
      <c r="F965"/>
    </row>
    <row r="966" spans="1:6" x14ac:dyDescent="0.3">
      <c r="A966" s="6" t="str">
        <f t="shared" si="15"/>
        <v>ASL117</v>
      </c>
      <c r="B966" s="202">
        <v>117</v>
      </c>
      <c r="C966" s="202" t="s">
        <v>8933</v>
      </c>
      <c r="D966" s="205">
        <v>6.88</v>
      </c>
      <c r="E966" s="205">
        <v>33</v>
      </c>
      <c r="F966"/>
    </row>
    <row r="967" spans="1:6" x14ac:dyDescent="0.3">
      <c r="A967" s="6" t="str">
        <f t="shared" si="15"/>
        <v>YASL7</v>
      </c>
      <c r="B967" s="202" t="s">
        <v>8934</v>
      </c>
      <c r="C967" s="202" t="s">
        <v>8935</v>
      </c>
      <c r="D967" s="205">
        <v>6.88</v>
      </c>
      <c r="E967" s="205">
        <v>33</v>
      </c>
      <c r="F967"/>
    </row>
    <row r="968" spans="1:6" x14ac:dyDescent="0.3">
      <c r="A968" s="6" t="str">
        <f t="shared" si="15"/>
        <v>DB092</v>
      </c>
      <c r="B968" s="202" t="s">
        <v>8936</v>
      </c>
      <c r="C968" s="202" t="s">
        <v>8937</v>
      </c>
      <c r="D968" s="205">
        <v>6.88</v>
      </c>
      <c r="E968" s="205">
        <v>49</v>
      </c>
      <c r="F968"/>
    </row>
    <row r="969" spans="1:6" x14ac:dyDescent="0.3">
      <c r="A969" s="6" t="str">
        <f t="shared" si="15"/>
        <v>KGP7</v>
      </c>
      <c r="B969" s="202" t="s">
        <v>8938</v>
      </c>
      <c r="C969" s="202" t="s">
        <v>8939</v>
      </c>
      <c r="D969" s="205">
        <v>6.88</v>
      </c>
      <c r="E969" s="205">
        <v>49</v>
      </c>
      <c r="F969"/>
    </row>
    <row r="970" spans="1:6" x14ac:dyDescent="0.3">
      <c r="A970" s="6" t="str">
        <f t="shared" si="15"/>
        <v>J113</v>
      </c>
      <c r="B970" s="202" t="s">
        <v>8940</v>
      </c>
      <c r="C970" s="202" t="s">
        <v>7601</v>
      </c>
      <c r="D970" s="205">
        <v>6.88</v>
      </c>
      <c r="E970" s="205">
        <v>88</v>
      </c>
      <c r="F970"/>
    </row>
    <row r="971" spans="1:6" x14ac:dyDescent="0.3">
      <c r="A971" s="6" t="str">
        <f t="shared" si="15"/>
        <v>AP74</v>
      </c>
      <c r="B971" s="202" t="s">
        <v>8941</v>
      </c>
      <c r="C971" s="202" t="s">
        <v>8942</v>
      </c>
      <c r="D971" s="205">
        <v>6.88</v>
      </c>
      <c r="E971" s="205">
        <v>80</v>
      </c>
      <c r="F971"/>
    </row>
    <row r="972" spans="1:6" x14ac:dyDescent="0.3">
      <c r="A972" s="6" t="str">
        <f t="shared" si="15"/>
        <v>S17</v>
      </c>
      <c r="B972" s="202" t="s">
        <v>8943</v>
      </c>
      <c r="C972" s="202" t="s">
        <v>8256</v>
      </c>
      <c r="D972" s="205">
        <v>6.88</v>
      </c>
      <c r="E972" s="205">
        <v>16</v>
      </c>
      <c r="F972"/>
    </row>
    <row r="973" spans="1:6" x14ac:dyDescent="0.3">
      <c r="A973" s="6" t="str">
        <f t="shared" si="15"/>
        <v>BdF2</v>
      </c>
      <c r="B973" s="202" t="s">
        <v>8944</v>
      </c>
      <c r="C973" s="202" t="s">
        <v>8945</v>
      </c>
      <c r="D973" s="205">
        <v>6.88</v>
      </c>
      <c r="E973" s="205">
        <v>16</v>
      </c>
      <c r="F973"/>
    </row>
    <row r="974" spans="1:6" ht="28.8" x14ac:dyDescent="0.3">
      <c r="A974" s="6" t="str">
        <f t="shared" si="15"/>
        <v>{2020 edition} 232</v>
      </c>
      <c r="B974" s="202" t="s">
        <v>8946</v>
      </c>
      <c r="C974" s="202" t="s">
        <v>8947</v>
      </c>
      <c r="D974" s="205">
        <v>6.88</v>
      </c>
      <c r="E974" s="205" t="s">
        <v>1341</v>
      </c>
      <c r="F974"/>
    </row>
    <row r="975" spans="1:6" x14ac:dyDescent="0.3">
      <c r="A975" s="6" t="str">
        <f t="shared" ref="A975:A1038" si="16">IF(B975="","",IF(B975&lt;999,"ASL"&amp;B975,B975))</f>
        <v>FT271</v>
      </c>
      <c r="B975" s="202" t="s">
        <v>8948</v>
      </c>
      <c r="C975" s="202" t="s">
        <v>8949</v>
      </c>
      <c r="D975" s="205">
        <v>6.88</v>
      </c>
      <c r="E975" s="205" t="s">
        <v>1341</v>
      </c>
      <c r="F975"/>
    </row>
    <row r="976" spans="1:6" x14ac:dyDescent="0.3">
      <c r="A976" s="6" t="str">
        <f t="shared" si="16"/>
        <v>BFP15</v>
      </c>
      <c r="B976" s="202" t="s">
        <v>8950</v>
      </c>
      <c r="C976" s="202" t="s">
        <v>8951</v>
      </c>
      <c r="D976" s="205">
        <v>6.88</v>
      </c>
      <c r="E976" s="205" t="s">
        <v>1341</v>
      </c>
      <c r="F976"/>
    </row>
    <row r="977" spans="1:6" x14ac:dyDescent="0.3">
      <c r="A977" s="6" t="str">
        <f t="shared" si="16"/>
        <v>FT259</v>
      </c>
      <c r="B977" s="202" t="s">
        <v>8952</v>
      </c>
      <c r="C977" s="202" t="s">
        <v>8953</v>
      </c>
      <c r="D977" s="205">
        <v>6.88</v>
      </c>
      <c r="E977" s="205" t="s">
        <v>1341</v>
      </c>
      <c r="F977"/>
    </row>
    <row r="978" spans="1:6" ht="28.8" x14ac:dyDescent="0.3">
      <c r="A978" s="6" t="str">
        <f t="shared" si="16"/>
        <v>{2020 edition} 77</v>
      </c>
      <c r="B978" s="202" t="s">
        <v>8954</v>
      </c>
      <c r="C978" s="202" t="s">
        <v>8955</v>
      </c>
      <c r="D978" s="205">
        <v>6.88</v>
      </c>
      <c r="E978" s="205" t="s">
        <v>1341</v>
      </c>
      <c r="F978"/>
    </row>
    <row r="979" spans="1:6" x14ac:dyDescent="0.3">
      <c r="A979" s="6" t="str">
        <f t="shared" si="16"/>
        <v>RP3-2</v>
      </c>
      <c r="B979" s="202" t="s">
        <v>8956</v>
      </c>
      <c r="C979" s="202" t="s">
        <v>8957</v>
      </c>
      <c r="D979" s="205">
        <v>6.88</v>
      </c>
      <c r="E979" s="205" t="s">
        <v>1341</v>
      </c>
      <c r="F979"/>
    </row>
    <row r="980" spans="1:6" x14ac:dyDescent="0.3">
      <c r="A980" s="6" t="str">
        <f t="shared" si="16"/>
        <v>TAC5</v>
      </c>
      <c r="B980" s="202" t="s">
        <v>8958</v>
      </c>
      <c r="C980" s="202" t="s">
        <v>8959</v>
      </c>
      <c r="D980" s="205">
        <v>6.88</v>
      </c>
      <c r="E980" s="205" t="s">
        <v>1341</v>
      </c>
      <c r="F980"/>
    </row>
    <row r="981" spans="1:6" x14ac:dyDescent="0.3">
      <c r="A981" s="6" t="str">
        <f t="shared" si="16"/>
        <v>S29</v>
      </c>
      <c r="B981" s="202" t="s">
        <v>8960</v>
      </c>
      <c r="C981" s="202" t="s">
        <v>8961</v>
      </c>
      <c r="D981" s="205">
        <v>6.88</v>
      </c>
      <c r="E981" s="205" t="s">
        <v>1341</v>
      </c>
      <c r="F981"/>
    </row>
    <row r="982" spans="1:6" x14ac:dyDescent="0.3">
      <c r="A982" s="6" t="str">
        <f t="shared" si="16"/>
        <v>ATL2</v>
      </c>
      <c r="B982" s="202" t="s">
        <v>8962</v>
      </c>
      <c r="C982" s="202" t="s">
        <v>8963</v>
      </c>
      <c r="D982" s="205">
        <v>6.88</v>
      </c>
      <c r="E982" s="205" t="s">
        <v>1341</v>
      </c>
      <c r="F982"/>
    </row>
    <row r="983" spans="1:6" x14ac:dyDescent="0.3">
      <c r="A983" s="6" t="str">
        <f t="shared" si="16"/>
        <v>CDN7</v>
      </c>
      <c r="B983" s="202" t="s">
        <v>8964</v>
      </c>
      <c r="C983" s="202" t="s">
        <v>8965</v>
      </c>
      <c r="D983" s="205">
        <v>6.88</v>
      </c>
      <c r="E983" s="205" t="s">
        <v>1341</v>
      </c>
      <c r="F983"/>
    </row>
    <row r="984" spans="1:6" x14ac:dyDescent="0.3">
      <c r="A984" s="6" t="str">
        <f t="shared" si="16"/>
        <v>CH133</v>
      </c>
      <c r="B984" s="202" t="s">
        <v>8966</v>
      </c>
      <c r="C984" s="202" t="s">
        <v>8967</v>
      </c>
      <c r="D984" s="205">
        <v>6.88</v>
      </c>
      <c r="E984" s="205" t="s">
        <v>1341</v>
      </c>
      <c r="F984"/>
    </row>
    <row r="985" spans="1:6" x14ac:dyDescent="0.3">
      <c r="A985" s="6" t="str">
        <f t="shared" si="16"/>
        <v>PBP28</v>
      </c>
      <c r="B985" s="202" t="s">
        <v>8968</v>
      </c>
      <c r="C985" s="202" t="s">
        <v>8969</v>
      </c>
      <c r="D985" s="205">
        <v>6.87</v>
      </c>
      <c r="E985" s="205">
        <v>39</v>
      </c>
      <c r="F985"/>
    </row>
    <row r="986" spans="1:6" x14ac:dyDescent="0.3">
      <c r="A986" s="6" t="str">
        <f t="shared" si="16"/>
        <v>CH18</v>
      </c>
      <c r="B986" s="202" t="s">
        <v>8970</v>
      </c>
      <c r="C986" s="202" t="s">
        <v>8971</v>
      </c>
      <c r="D986" s="205">
        <v>6.87</v>
      </c>
      <c r="E986" s="205">
        <v>23</v>
      </c>
      <c r="F986"/>
    </row>
    <row r="987" spans="1:6" x14ac:dyDescent="0.3">
      <c r="A987" s="6" t="str">
        <f t="shared" si="16"/>
        <v>U15</v>
      </c>
      <c r="B987" s="202" t="s">
        <v>8972</v>
      </c>
      <c r="C987" s="202" t="s">
        <v>8973</v>
      </c>
      <c r="D987" s="205">
        <v>6.87</v>
      </c>
      <c r="E987" s="205">
        <v>38</v>
      </c>
      <c r="F987"/>
    </row>
    <row r="988" spans="1:6" x14ac:dyDescent="0.3">
      <c r="A988" s="6" t="str">
        <f t="shared" si="16"/>
        <v>HOW11</v>
      </c>
      <c r="B988" s="202" t="s">
        <v>8974</v>
      </c>
      <c r="C988" s="202" t="s">
        <v>8975</v>
      </c>
      <c r="D988" s="205">
        <v>6.87</v>
      </c>
      <c r="E988" s="205">
        <v>30</v>
      </c>
      <c r="F988"/>
    </row>
    <row r="989" spans="1:6" x14ac:dyDescent="0.3">
      <c r="A989" s="6" t="str">
        <f t="shared" si="16"/>
        <v>ASL184</v>
      </c>
      <c r="B989" s="202">
        <v>184</v>
      </c>
      <c r="C989" s="202" t="s">
        <v>8963</v>
      </c>
      <c r="D989" s="205">
        <v>6.87</v>
      </c>
      <c r="E989" s="205">
        <v>15</v>
      </c>
      <c r="F989"/>
    </row>
    <row r="990" spans="1:6" x14ac:dyDescent="0.3">
      <c r="A990" s="6" t="str">
        <f t="shared" si="16"/>
        <v>J14</v>
      </c>
      <c r="B990" s="202" t="s">
        <v>8976</v>
      </c>
      <c r="C990" s="202" t="s">
        <v>8977</v>
      </c>
      <c r="D990" s="205">
        <v>6.87</v>
      </c>
      <c r="E990" s="205">
        <v>15</v>
      </c>
      <c r="F990"/>
    </row>
    <row r="991" spans="1:6" x14ac:dyDescent="0.3">
      <c r="A991" s="6" t="str">
        <f t="shared" si="16"/>
        <v>RbF I-7</v>
      </c>
      <c r="B991" s="202" t="s">
        <v>8978</v>
      </c>
      <c r="C991" s="202" t="s">
        <v>8979</v>
      </c>
      <c r="D991" s="205">
        <v>6.87</v>
      </c>
      <c r="E991" s="205">
        <v>15</v>
      </c>
      <c r="F991"/>
    </row>
    <row r="992" spans="1:6" x14ac:dyDescent="0.3">
      <c r="A992" s="6" t="str">
        <f t="shared" si="16"/>
        <v>LSSAH-22</v>
      </c>
      <c r="B992" s="202" t="s">
        <v>8980</v>
      </c>
      <c r="C992" s="202" t="s">
        <v>8981</v>
      </c>
      <c r="D992" s="205">
        <v>6.87</v>
      </c>
      <c r="E992" s="205">
        <v>15</v>
      </c>
      <c r="F992"/>
    </row>
    <row r="993" spans="1:6" x14ac:dyDescent="0.3">
      <c r="A993" s="6" t="str">
        <f t="shared" si="16"/>
        <v>TT3</v>
      </c>
      <c r="B993" s="202" t="s">
        <v>8982</v>
      </c>
      <c r="C993" s="202" t="s">
        <v>8983</v>
      </c>
      <c r="D993" s="205">
        <v>6.87</v>
      </c>
      <c r="E993" s="205">
        <v>15</v>
      </c>
      <c r="F993"/>
    </row>
    <row r="994" spans="1:6" x14ac:dyDescent="0.3">
      <c r="A994" s="6" t="str">
        <f t="shared" si="16"/>
        <v>AP3</v>
      </c>
      <c r="B994" s="202" t="s">
        <v>8984</v>
      </c>
      <c r="C994" s="202" t="s">
        <v>8985</v>
      </c>
      <c r="D994" s="205">
        <v>6.87</v>
      </c>
      <c r="E994" s="205">
        <v>112</v>
      </c>
      <c r="F994"/>
    </row>
    <row r="995" spans="1:6" x14ac:dyDescent="0.3">
      <c r="A995" s="6" t="str">
        <f t="shared" si="16"/>
        <v>WO12</v>
      </c>
      <c r="B995" s="202" t="s">
        <v>8986</v>
      </c>
      <c r="C995" s="202" t="s">
        <v>8987</v>
      </c>
      <c r="D995" s="205">
        <v>6.86</v>
      </c>
      <c r="E995" s="205">
        <v>37</v>
      </c>
      <c r="F995"/>
    </row>
    <row r="996" spans="1:6" x14ac:dyDescent="0.3">
      <c r="A996" s="6" t="str">
        <f t="shared" si="16"/>
        <v>WO15</v>
      </c>
      <c r="B996" s="202" t="s">
        <v>8988</v>
      </c>
      <c r="C996" s="202" t="s">
        <v>8989</v>
      </c>
      <c r="D996" s="205">
        <v>6.86</v>
      </c>
      <c r="E996" s="205">
        <v>37</v>
      </c>
      <c r="F996"/>
    </row>
    <row r="997" spans="1:6" x14ac:dyDescent="0.3">
      <c r="A997" s="6" t="str">
        <f t="shared" si="16"/>
        <v>SP79</v>
      </c>
      <c r="B997" s="202" t="s">
        <v>8990</v>
      </c>
      <c r="C997" s="202" t="s">
        <v>8991</v>
      </c>
      <c r="D997" s="205">
        <v>6.86</v>
      </c>
      <c r="E997" s="205">
        <v>66</v>
      </c>
      <c r="F997"/>
    </row>
    <row r="998" spans="1:6" x14ac:dyDescent="0.3">
      <c r="A998" s="6" t="str">
        <f t="shared" si="16"/>
        <v>SP92</v>
      </c>
      <c r="B998" s="202" t="s">
        <v>8992</v>
      </c>
      <c r="C998" s="202" t="s">
        <v>8993</v>
      </c>
      <c r="D998" s="205">
        <v>6.86</v>
      </c>
      <c r="E998" s="205">
        <v>22</v>
      </c>
      <c r="F998"/>
    </row>
    <row r="999" spans="1:6" x14ac:dyDescent="0.3">
      <c r="A999" s="6" t="str">
        <f t="shared" si="16"/>
        <v>FT193</v>
      </c>
      <c r="B999" s="202" t="s">
        <v>8994</v>
      </c>
      <c r="C999" s="202" t="s">
        <v>8995</v>
      </c>
      <c r="D999" s="205">
        <v>6.86</v>
      </c>
      <c r="E999" s="205">
        <v>14</v>
      </c>
      <c r="F999"/>
    </row>
    <row r="1000" spans="1:6" x14ac:dyDescent="0.3">
      <c r="A1000" s="6" t="str">
        <f t="shared" si="16"/>
        <v>FT140</v>
      </c>
      <c r="B1000" s="202" t="s">
        <v>8996</v>
      </c>
      <c r="C1000" s="202" t="s">
        <v>8997</v>
      </c>
      <c r="D1000" s="205">
        <v>6.86</v>
      </c>
      <c r="E1000" s="205">
        <v>14</v>
      </c>
      <c r="F1000"/>
    </row>
    <row r="1001" spans="1:6" x14ac:dyDescent="0.3">
      <c r="A1001" s="6" t="str">
        <f t="shared" si="16"/>
        <v>O14</v>
      </c>
      <c r="B1001" s="202" t="s">
        <v>8998</v>
      </c>
      <c r="C1001" s="202" t="s">
        <v>8999</v>
      </c>
      <c r="D1001" s="205">
        <v>6.86</v>
      </c>
      <c r="E1001" s="205" t="s">
        <v>1341</v>
      </c>
      <c r="F1001"/>
    </row>
    <row r="1002" spans="1:6" x14ac:dyDescent="0.3">
      <c r="A1002" s="6" t="str">
        <f t="shared" si="16"/>
        <v>DB059</v>
      </c>
      <c r="B1002" s="202" t="s">
        <v>9000</v>
      </c>
      <c r="C1002" s="202" t="s">
        <v>9001</v>
      </c>
      <c r="D1002" s="205">
        <v>6.86</v>
      </c>
      <c r="E1002" s="205" t="s">
        <v>1341</v>
      </c>
      <c r="F1002"/>
    </row>
    <row r="1003" spans="1:6" x14ac:dyDescent="0.3">
      <c r="A1003" s="6" t="str">
        <f t="shared" si="16"/>
        <v>MM13</v>
      </c>
      <c r="B1003" s="202" t="s">
        <v>9002</v>
      </c>
      <c r="C1003" s="202" t="s">
        <v>9003</v>
      </c>
      <c r="D1003" s="205">
        <v>6.86</v>
      </c>
      <c r="E1003" s="205" t="s">
        <v>1341</v>
      </c>
      <c r="F1003"/>
    </row>
    <row r="1004" spans="1:6" x14ac:dyDescent="0.3">
      <c r="A1004" s="6" t="str">
        <f t="shared" si="16"/>
        <v>PP9</v>
      </c>
      <c r="B1004" s="202" t="s">
        <v>9004</v>
      </c>
      <c r="C1004" s="202" t="s">
        <v>9005</v>
      </c>
      <c r="D1004" s="205">
        <v>6.86</v>
      </c>
      <c r="E1004" s="205" t="s">
        <v>1341</v>
      </c>
      <c r="F1004"/>
    </row>
    <row r="1005" spans="1:6" x14ac:dyDescent="0.3">
      <c r="A1005" s="6" t="str">
        <f t="shared" si="16"/>
        <v>IP 8</v>
      </c>
      <c r="B1005" s="202" t="s">
        <v>9006</v>
      </c>
      <c r="C1005" s="202" t="s">
        <v>9007</v>
      </c>
      <c r="D1005" s="205">
        <v>6.86</v>
      </c>
      <c r="E1005" s="205" t="s">
        <v>1341</v>
      </c>
      <c r="F1005"/>
    </row>
    <row r="1006" spans="1:6" x14ac:dyDescent="0.3">
      <c r="A1006" s="6" t="str">
        <f t="shared" si="16"/>
        <v>LSSAH-24</v>
      </c>
      <c r="B1006" s="202" t="s">
        <v>9008</v>
      </c>
      <c r="C1006" s="202" t="s">
        <v>9009</v>
      </c>
      <c r="D1006" s="205">
        <v>6.86</v>
      </c>
      <c r="E1006" s="205" t="s">
        <v>1341</v>
      </c>
      <c r="F1006"/>
    </row>
    <row r="1007" spans="1:6" x14ac:dyDescent="0.3">
      <c r="A1007" s="6" t="str">
        <f t="shared" si="16"/>
        <v>PrP05</v>
      </c>
      <c r="B1007" s="202" t="s">
        <v>9010</v>
      </c>
      <c r="C1007" s="202" t="s">
        <v>9011</v>
      </c>
      <c r="D1007" s="205">
        <v>6.86</v>
      </c>
      <c r="E1007" s="205" t="s">
        <v>1341</v>
      </c>
      <c r="F1007"/>
    </row>
    <row r="1008" spans="1:6" x14ac:dyDescent="0.3">
      <c r="A1008" s="6" t="str">
        <f t="shared" si="16"/>
        <v>Bocage1</v>
      </c>
      <c r="B1008" s="202" t="s">
        <v>9012</v>
      </c>
      <c r="C1008" s="202" t="s">
        <v>9013</v>
      </c>
      <c r="D1008" s="205">
        <v>6.86</v>
      </c>
      <c r="E1008" s="205" t="s">
        <v>1341</v>
      </c>
      <c r="F1008"/>
    </row>
    <row r="1009" spans="1:6" x14ac:dyDescent="0.3">
      <c r="A1009" s="6" t="str">
        <f t="shared" si="16"/>
        <v>D</v>
      </c>
      <c r="B1009" s="202" t="s">
        <v>1349</v>
      </c>
      <c r="C1009" s="202" t="s">
        <v>9014</v>
      </c>
      <c r="D1009" s="205">
        <v>6.86</v>
      </c>
      <c r="E1009" s="205">
        <v>90</v>
      </c>
      <c r="F1009"/>
    </row>
    <row r="1010" spans="1:6" x14ac:dyDescent="0.3">
      <c r="A1010" s="6" t="str">
        <f t="shared" si="16"/>
        <v>FrF66</v>
      </c>
      <c r="B1010" s="202" t="s">
        <v>9015</v>
      </c>
      <c r="C1010" s="202" t="s">
        <v>9016</v>
      </c>
      <c r="D1010" s="205">
        <v>6.85</v>
      </c>
      <c r="E1010" s="205">
        <v>41</v>
      </c>
      <c r="F1010"/>
    </row>
    <row r="1011" spans="1:6" x14ac:dyDescent="0.3">
      <c r="A1011" s="6" t="str">
        <f t="shared" si="16"/>
        <v>BTB3</v>
      </c>
      <c r="B1011" s="202" t="s">
        <v>9017</v>
      </c>
      <c r="C1011" s="202" t="s">
        <v>9018</v>
      </c>
      <c r="D1011" s="205">
        <v>6.85</v>
      </c>
      <c r="E1011" s="205">
        <v>41</v>
      </c>
      <c r="F1011"/>
    </row>
    <row r="1012" spans="1:6" x14ac:dyDescent="0.3">
      <c r="A1012" s="6" t="str">
        <f t="shared" si="16"/>
        <v>U1</v>
      </c>
      <c r="B1012" s="202" t="s">
        <v>9019</v>
      </c>
      <c r="C1012" s="202" t="s">
        <v>9020</v>
      </c>
      <c r="D1012" s="205">
        <v>6.85</v>
      </c>
      <c r="E1012" s="205">
        <v>27</v>
      </c>
      <c r="F1012"/>
    </row>
    <row r="1013" spans="1:6" x14ac:dyDescent="0.3">
      <c r="A1013" s="6" t="str">
        <f t="shared" si="16"/>
        <v>ASL65</v>
      </c>
      <c r="B1013" s="202">
        <v>65</v>
      </c>
      <c r="C1013" s="202" t="s">
        <v>9021</v>
      </c>
      <c r="D1013" s="205">
        <v>6.85</v>
      </c>
      <c r="E1013" s="205">
        <v>27</v>
      </c>
      <c r="F1013"/>
    </row>
    <row r="1014" spans="1:6" x14ac:dyDescent="0.3">
      <c r="A1014" s="6" t="str">
        <f t="shared" si="16"/>
        <v>ASL82</v>
      </c>
      <c r="B1014" s="202">
        <v>82</v>
      </c>
      <c r="C1014" s="202" t="s">
        <v>7763</v>
      </c>
      <c r="D1014" s="205">
        <v>6.85</v>
      </c>
      <c r="E1014" s="205">
        <v>60</v>
      </c>
      <c r="F1014"/>
    </row>
    <row r="1015" spans="1:6" x14ac:dyDescent="0.3">
      <c r="A1015" s="6" t="str">
        <f t="shared" si="16"/>
        <v>ASL115</v>
      </c>
      <c r="B1015" s="202">
        <v>115</v>
      </c>
      <c r="C1015" s="202" t="s">
        <v>9022</v>
      </c>
      <c r="D1015" s="205">
        <v>6.85</v>
      </c>
      <c r="E1015" s="205">
        <v>53</v>
      </c>
      <c r="F1015"/>
    </row>
    <row r="1016" spans="1:6" x14ac:dyDescent="0.3">
      <c r="A1016" s="6" t="str">
        <f t="shared" si="16"/>
        <v>S19</v>
      </c>
      <c r="B1016" s="202" t="s">
        <v>9023</v>
      </c>
      <c r="C1016" s="202" t="s">
        <v>9024</v>
      </c>
      <c r="D1016" s="205">
        <v>6.85</v>
      </c>
      <c r="E1016" s="205">
        <v>33</v>
      </c>
      <c r="F1016"/>
    </row>
    <row r="1017" spans="1:6" x14ac:dyDescent="0.3">
      <c r="A1017" s="6" t="str">
        <f t="shared" si="16"/>
        <v>DB019</v>
      </c>
      <c r="B1017" s="202" t="s">
        <v>9025</v>
      </c>
      <c r="C1017" s="202" t="s">
        <v>9026</v>
      </c>
      <c r="D1017" s="205">
        <v>6.85</v>
      </c>
      <c r="E1017" s="205">
        <v>26</v>
      </c>
      <c r="F1017"/>
    </row>
    <row r="1018" spans="1:6" x14ac:dyDescent="0.3">
      <c r="A1018" s="6" t="str">
        <f t="shared" si="16"/>
        <v>FO3</v>
      </c>
      <c r="B1018" s="202" t="s">
        <v>9027</v>
      </c>
      <c r="C1018" s="202" t="s">
        <v>9028</v>
      </c>
      <c r="D1018" s="205">
        <v>6.85</v>
      </c>
      <c r="E1018" s="205">
        <v>13</v>
      </c>
      <c r="F1018"/>
    </row>
    <row r="1019" spans="1:6" x14ac:dyDescent="0.3">
      <c r="A1019" s="6" t="str">
        <f t="shared" si="16"/>
        <v>JATK5</v>
      </c>
      <c r="B1019" s="202" t="s">
        <v>9029</v>
      </c>
      <c r="C1019" s="202" t="s">
        <v>9030</v>
      </c>
      <c r="D1019" s="205">
        <v>6.85</v>
      </c>
      <c r="E1019" s="205">
        <v>13</v>
      </c>
      <c r="F1019"/>
    </row>
    <row r="1020" spans="1:6" x14ac:dyDescent="0.3">
      <c r="A1020" s="6" t="str">
        <f t="shared" si="16"/>
        <v>SP221</v>
      </c>
      <c r="B1020" s="202" t="s">
        <v>9031</v>
      </c>
      <c r="C1020" s="202" t="s">
        <v>9032</v>
      </c>
      <c r="D1020" s="205">
        <v>6.85</v>
      </c>
      <c r="E1020" s="205">
        <v>13</v>
      </c>
      <c r="F1020"/>
    </row>
    <row r="1021" spans="1:6" x14ac:dyDescent="0.3">
      <c r="A1021" s="6" t="str">
        <f t="shared" si="16"/>
        <v>J61</v>
      </c>
      <c r="B1021" s="202" t="s">
        <v>9033</v>
      </c>
      <c r="C1021" s="202" t="s">
        <v>7532</v>
      </c>
      <c r="D1021" s="205">
        <v>6.84</v>
      </c>
      <c r="E1021" s="205">
        <v>58</v>
      </c>
      <c r="F1021"/>
    </row>
    <row r="1022" spans="1:6" x14ac:dyDescent="0.3">
      <c r="A1022" s="6" t="str">
        <f t="shared" si="16"/>
        <v>D2</v>
      </c>
      <c r="B1022" s="202" t="s">
        <v>9034</v>
      </c>
      <c r="C1022" s="202" t="s">
        <v>9035</v>
      </c>
      <c r="D1022" s="205">
        <v>6.84</v>
      </c>
      <c r="E1022" s="205">
        <v>45</v>
      </c>
      <c r="F1022"/>
    </row>
    <row r="1023" spans="1:6" x14ac:dyDescent="0.3">
      <c r="A1023" s="6" t="str">
        <f t="shared" si="16"/>
        <v>ASL4</v>
      </c>
      <c r="B1023" s="202">
        <v>4</v>
      </c>
      <c r="C1023" s="202" t="s">
        <v>7951</v>
      </c>
      <c r="D1023" s="205">
        <v>6.84</v>
      </c>
      <c r="E1023" s="205">
        <v>175</v>
      </c>
      <c r="F1023"/>
    </row>
    <row r="1024" spans="1:6" x14ac:dyDescent="0.3">
      <c r="A1024" s="6" t="str">
        <f t="shared" si="16"/>
        <v>J65</v>
      </c>
      <c r="B1024" s="202" t="s">
        <v>9036</v>
      </c>
      <c r="C1024" s="202" t="s">
        <v>9037</v>
      </c>
      <c r="D1024" s="205">
        <v>6.84</v>
      </c>
      <c r="E1024" s="205">
        <v>49</v>
      </c>
      <c r="F1024"/>
    </row>
    <row r="1025" spans="1:6" x14ac:dyDescent="0.3">
      <c r="A1025" s="6" t="str">
        <f t="shared" si="16"/>
        <v>G34</v>
      </c>
      <c r="B1025" s="202" t="s">
        <v>9038</v>
      </c>
      <c r="C1025" s="202" t="s">
        <v>9039</v>
      </c>
      <c r="D1025" s="205">
        <v>6.83</v>
      </c>
      <c r="E1025" s="205">
        <v>60</v>
      </c>
      <c r="F1025"/>
    </row>
    <row r="1026" spans="1:6" x14ac:dyDescent="0.3">
      <c r="A1026" s="6" t="str">
        <f t="shared" si="16"/>
        <v>ASL181</v>
      </c>
      <c r="B1026" s="202">
        <v>181</v>
      </c>
      <c r="C1026" s="202" t="s">
        <v>8131</v>
      </c>
      <c r="D1026" s="205">
        <v>6.83</v>
      </c>
      <c r="E1026" s="205">
        <v>24</v>
      </c>
      <c r="F1026"/>
    </row>
    <row r="1027" spans="1:6" x14ac:dyDescent="0.3">
      <c r="A1027" s="6" t="str">
        <f t="shared" si="16"/>
        <v>{Y2} 23</v>
      </c>
      <c r="B1027" s="202" t="s">
        <v>9040</v>
      </c>
      <c r="C1027" s="202" t="s">
        <v>9041</v>
      </c>
      <c r="D1027" s="205">
        <v>6.83</v>
      </c>
      <c r="E1027" s="205">
        <v>18</v>
      </c>
      <c r="F1027"/>
    </row>
    <row r="1028" spans="1:6" x14ac:dyDescent="0.3">
      <c r="A1028" s="6" t="str">
        <f t="shared" si="16"/>
        <v>S32</v>
      </c>
      <c r="B1028" s="202" t="s">
        <v>9042</v>
      </c>
      <c r="C1028" s="202" t="s">
        <v>9043</v>
      </c>
      <c r="D1028" s="205">
        <v>6.83</v>
      </c>
      <c r="E1028" s="205">
        <v>12</v>
      </c>
      <c r="F1028"/>
    </row>
    <row r="1029" spans="1:6" x14ac:dyDescent="0.3">
      <c r="A1029" s="6" t="str">
        <f t="shared" si="16"/>
        <v>FT246</v>
      </c>
      <c r="B1029" s="202" t="s">
        <v>9044</v>
      </c>
      <c r="C1029" s="202" t="s">
        <v>9045</v>
      </c>
      <c r="D1029" s="205">
        <v>6.83</v>
      </c>
      <c r="E1029" s="205">
        <v>12</v>
      </c>
      <c r="F1029"/>
    </row>
    <row r="1030" spans="1:6" x14ac:dyDescent="0.3">
      <c r="A1030" s="6" t="str">
        <f t="shared" si="16"/>
        <v>HG(2)-5</v>
      </c>
      <c r="B1030" s="202" t="s">
        <v>9046</v>
      </c>
      <c r="C1030" s="202" t="s">
        <v>9047</v>
      </c>
      <c r="D1030" s="205">
        <v>6.83</v>
      </c>
      <c r="E1030" s="205">
        <v>12</v>
      </c>
      <c r="F1030"/>
    </row>
    <row r="1031" spans="1:6" x14ac:dyDescent="0.3">
      <c r="A1031" s="6" t="str">
        <f t="shared" si="16"/>
        <v>CH144</v>
      </c>
      <c r="B1031" s="202" t="s">
        <v>9048</v>
      </c>
      <c r="C1031" s="202" t="s">
        <v>9049</v>
      </c>
      <c r="D1031" s="205">
        <v>6.83</v>
      </c>
      <c r="E1031" s="205">
        <v>12</v>
      </c>
      <c r="F1031"/>
    </row>
    <row r="1032" spans="1:6" x14ac:dyDescent="0.3">
      <c r="A1032" s="6" t="str">
        <f t="shared" si="16"/>
        <v>GD10</v>
      </c>
      <c r="B1032" s="202" t="s">
        <v>9050</v>
      </c>
      <c r="C1032" s="202" t="s">
        <v>9051</v>
      </c>
      <c r="D1032" s="205">
        <v>6.83</v>
      </c>
      <c r="E1032" s="205">
        <v>12</v>
      </c>
      <c r="F1032"/>
    </row>
    <row r="1033" spans="1:6" x14ac:dyDescent="0.3">
      <c r="A1033" s="6" t="str">
        <f t="shared" si="16"/>
        <v>FT215</v>
      </c>
      <c r="B1033" s="202" t="s">
        <v>9052</v>
      </c>
      <c r="C1033" s="202" t="s">
        <v>9053</v>
      </c>
      <c r="D1033" s="205">
        <v>6.83</v>
      </c>
      <c r="E1033" s="205" t="s">
        <v>1341</v>
      </c>
      <c r="F1033"/>
    </row>
    <row r="1034" spans="1:6" x14ac:dyDescent="0.3">
      <c r="A1034" s="6" t="str">
        <f t="shared" si="16"/>
        <v>JATK2</v>
      </c>
      <c r="B1034" s="202" t="s">
        <v>9054</v>
      </c>
      <c r="C1034" s="202" t="s">
        <v>9055</v>
      </c>
      <c r="D1034" s="205">
        <v>6.83</v>
      </c>
      <c r="E1034" s="205" t="s">
        <v>1341</v>
      </c>
      <c r="F1034"/>
    </row>
    <row r="1035" spans="1:6" x14ac:dyDescent="0.3">
      <c r="A1035" s="6" t="str">
        <f t="shared" si="16"/>
        <v>A50</v>
      </c>
      <c r="B1035" s="202" t="s">
        <v>9056</v>
      </c>
      <c r="C1035" s="202" t="s">
        <v>9057</v>
      </c>
      <c r="D1035" s="205">
        <v>6.83</v>
      </c>
      <c r="E1035" s="205" t="s">
        <v>1341</v>
      </c>
      <c r="F1035"/>
    </row>
    <row r="1036" spans="1:6" x14ac:dyDescent="0.3">
      <c r="A1036" s="6" t="str">
        <f t="shared" si="16"/>
        <v>PL J1</v>
      </c>
      <c r="B1036" s="202" t="s">
        <v>9058</v>
      </c>
      <c r="C1036" s="202" t="s">
        <v>9059</v>
      </c>
      <c r="D1036" s="205">
        <v>6.83</v>
      </c>
      <c r="E1036" s="205" t="s">
        <v>1341</v>
      </c>
      <c r="F1036"/>
    </row>
    <row r="1037" spans="1:6" x14ac:dyDescent="0.3">
      <c r="A1037" s="6" t="str">
        <f t="shared" si="16"/>
        <v>AoC1</v>
      </c>
      <c r="B1037" s="202" t="s">
        <v>9060</v>
      </c>
      <c r="C1037" s="202" t="s">
        <v>9061</v>
      </c>
      <c r="D1037" s="205">
        <v>6.83</v>
      </c>
      <c r="E1037" s="205" t="s">
        <v>1341</v>
      </c>
      <c r="F1037"/>
    </row>
    <row r="1038" spans="1:6" x14ac:dyDescent="0.3">
      <c r="A1038" s="6" t="str">
        <f t="shared" si="16"/>
        <v>Q12</v>
      </c>
      <c r="B1038" s="202" t="s">
        <v>9062</v>
      </c>
      <c r="C1038" s="202" t="s">
        <v>9063</v>
      </c>
      <c r="D1038" s="205">
        <v>6.83</v>
      </c>
      <c r="E1038" s="205" t="s">
        <v>1341</v>
      </c>
      <c r="F1038"/>
    </row>
    <row r="1039" spans="1:6" ht="28.8" x14ac:dyDescent="0.3">
      <c r="A1039" s="6" t="str">
        <f t="shared" ref="A1039:A1102" si="17">IF(B1039="","",IF(B1039&lt;999,"ASL"&amp;B1039,B1039))</f>
        <v>{2020 edition} 238</v>
      </c>
      <c r="B1039" s="202" t="s">
        <v>9064</v>
      </c>
      <c r="C1039" s="202" t="s">
        <v>9065</v>
      </c>
      <c r="D1039" s="205">
        <v>6.83</v>
      </c>
      <c r="E1039" s="205" t="s">
        <v>1341</v>
      </c>
      <c r="F1039"/>
    </row>
    <row r="1040" spans="1:6" x14ac:dyDescent="0.3">
      <c r="A1040" s="6" t="str">
        <f t="shared" si="17"/>
        <v>BFTR CG-I</v>
      </c>
      <c r="B1040" s="202" t="s">
        <v>9066</v>
      </c>
      <c r="C1040" s="202" t="s">
        <v>9067</v>
      </c>
      <c r="D1040" s="205">
        <v>6.83</v>
      </c>
      <c r="E1040" s="205" t="s">
        <v>1341</v>
      </c>
      <c r="F1040"/>
    </row>
    <row r="1041" spans="1:6" x14ac:dyDescent="0.3">
      <c r="A1041" s="6" t="str">
        <f t="shared" si="17"/>
        <v>BFP136</v>
      </c>
      <c r="B1041" s="202" t="s">
        <v>9068</v>
      </c>
      <c r="C1041" s="202" t="s">
        <v>9069</v>
      </c>
      <c r="D1041" s="205">
        <v>6.83</v>
      </c>
      <c r="E1041" s="205" t="s">
        <v>1341</v>
      </c>
      <c r="F1041"/>
    </row>
    <row r="1042" spans="1:6" x14ac:dyDescent="0.3">
      <c r="A1042" s="6" t="str">
        <f t="shared" si="17"/>
        <v>FT155</v>
      </c>
      <c r="B1042" s="202" t="s">
        <v>9070</v>
      </c>
      <c r="C1042" s="202" t="s">
        <v>9071</v>
      </c>
      <c r="D1042" s="205">
        <v>6.83</v>
      </c>
      <c r="E1042" s="205" t="s">
        <v>1341</v>
      </c>
      <c r="F1042"/>
    </row>
    <row r="1043" spans="1:6" x14ac:dyDescent="0.3">
      <c r="A1043" s="6" t="str">
        <f t="shared" si="17"/>
        <v>VV16</v>
      </c>
      <c r="B1043" s="202" t="s">
        <v>9072</v>
      </c>
      <c r="C1043" s="202" t="s">
        <v>9073</v>
      </c>
      <c r="D1043" s="205">
        <v>6.83</v>
      </c>
      <c r="E1043" s="205" t="s">
        <v>1341</v>
      </c>
      <c r="F1043"/>
    </row>
    <row r="1044" spans="1:6" x14ac:dyDescent="0.3">
      <c r="A1044" s="6" t="str">
        <f t="shared" si="17"/>
        <v>FAW1</v>
      </c>
      <c r="B1044" s="202" t="s">
        <v>9074</v>
      </c>
      <c r="C1044" s="202" t="s">
        <v>9075</v>
      </c>
      <c r="D1044" s="205">
        <v>6.83</v>
      </c>
      <c r="E1044" s="205" t="s">
        <v>1341</v>
      </c>
      <c r="F1044"/>
    </row>
    <row r="1045" spans="1:6" x14ac:dyDescent="0.3">
      <c r="A1045" s="6" t="str">
        <f t="shared" si="17"/>
        <v>Genesis 5</v>
      </c>
      <c r="B1045" s="202" t="s">
        <v>9076</v>
      </c>
      <c r="C1045" s="202" t="s">
        <v>9077</v>
      </c>
      <c r="D1045" s="205">
        <v>6.83</v>
      </c>
      <c r="E1045" s="205" t="s">
        <v>1341</v>
      </c>
      <c r="F1045"/>
    </row>
    <row r="1046" spans="1:6" x14ac:dyDescent="0.3">
      <c r="A1046" s="6" t="str">
        <f t="shared" si="17"/>
        <v>HOW03</v>
      </c>
      <c r="B1046" s="202" t="s">
        <v>9078</v>
      </c>
      <c r="C1046" s="202" t="s">
        <v>9079</v>
      </c>
      <c r="D1046" s="205">
        <v>6.83</v>
      </c>
      <c r="E1046" s="205" t="s">
        <v>1341</v>
      </c>
      <c r="F1046"/>
    </row>
    <row r="1047" spans="1:6" x14ac:dyDescent="0.3">
      <c r="A1047" s="6" t="str">
        <f t="shared" si="17"/>
        <v>TAC63</v>
      </c>
      <c r="B1047" s="202" t="s">
        <v>9080</v>
      </c>
      <c r="C1047" s="202" t="s">
        <v>9081</v>
      </c>
      <c r="D1047" s="205">
        <v>6.83</v>
      </c>
      <c r="E1047" s="205" t="s">
        <v>1341</v>
      </c>
      <c r="F1047"/>
    </row>
    <row r="1048" spans="1:6" x14ac:dyDescent="0.3">
      <c r="A1048" s="6" t="str">
        <f t="shared" si="17"/>
        <v>TOT38</v>
      </c>
      <c r="B1048" s="202" t="s">
        <v>9082</v>
      </c>
      <c r="C1048" s="202" t="s">
        <v>9083</v>
      </c>
      <c r="D1048" s="205">
        <v>6.83</v>
      </c>
      <c r="E1048" s="205" t="s">
        <v>1341</v>
      </c>
      <c r="F1048"/>
    </row>
    <row r="1049" spans="1:6" x14ac:dyDescent="0.3">
      <c r="A1049" s="6" t="str">
        <f t="shared" si="17"/>
        <v>Bocage3</v>
      </c>
      <c r="B1049" s="202" t="s">
        <v>9084</v>
      </c>
      <c r="C1049" s="202" t="s">
        <v>9085</v>
      </c>
      <c r="D1049" s="205">
        <v>6.83</v>
      </c>
      <c r="E1049" s="205" t="s">
        <v>1341</v>
      </c>
      <c r="F1049"/>
    </row>
    <row r="1050" spans="1:6" x14ac:dyDescent="0.3">
      <c r="A1050" s="6" t="str">
        <f t="shared" si="17"/>
        <v>FrF26</v>
      </c>
      <c r="B1050" s="202" t="s">
        <v>9086</v>
      </c>
      <c r="C1050" s="202" t="s">
        <v>9087</v>
      </c>
      <c r="D1050" s="205">
        <v>6.83</v>
      </c>
      <c r="E1050" s="205">
        <v>71</v>
      </c>
      <c r="F1050"/>
    </row>
    <row r="1051" spans="1:6" x14ac:dyDescent="0.3">
      <c r="A1051" s="6" t="str">
        <f t="shared" si="17"/>
        <v>FrF23</v>
      </c>
      <c r="B1051" s="202" t="s">
        <v>9088</v>
      </c>
      <c r="C1051" s="202" t="s">
        <v>9089</v>
      </c>
      <c r="D1051" s="205">
        <v>6.83</v>
      </c>
      <c r="E1051" s="205">
        <v>106</v>
      </c>
      <c r="F1051"/>
    </row>
    <row r="1052" spans="1:6" x14ac:dyDescent="0.3">
      <c r="A1052" s="6" t="str">
        <f t="shared" si="17"/>
        <v>ASL21</v>
      </c>
      <c r="B1052" s="202">
        <v>21</v>
      </c>
      <c r="C1052" s="202" t="s">
        <v>9090</v>
      </c>
      <c r="D1052" s="205">
        <v>6.83</v>
      </c>
      <c r="E1052" s="205">
        <v>135</v>
      </c>
      <c r="F1052"/>
    </row>
    <row r="1053" spans="1:6" x14ac:dyDescent="0.3">
      <c r="A1053" s="6" t="str">
        <f t="shared" si="17"/>
        <v>AP12</v>
      </c>
      <c r="B1053" s="202" t="s">
        <v>9091</v>
      </c>
      <c r="C1053" s="202" t="s">
        <v>9092</v>
      </c>
      <c r="D1053" s="205">
        <v>6.83</v>
      </c>
      <c r="E1053" s="205">
        <v>204</v>
      </c>
      <c r="F1053"/>
    </row>
    <row r="1054" spans="1:6" x14ac:dyDescent="0.3">
      <c r="A1054" s="6" t="str">
        <f t="shared" si="17"/>
        <v>SP161</v>
      </c>
      <c r="B1054" s="202" t="s">
        <v>9093</v>
      </c>
      <c r="C1054" s="202" t="s">
        <v>9094</v>
      </c>
      <c r="D1054" s="205">
        <v>6.83</v>
      </c>
      <c r="E1054" s="205">
        <v>23</v>
      </c>
      <c r="F1054"/>
    </row>
    <row r="1055" spans="1:6" x14ac:dyDescent="0.3">
      <c r="A1055" s="6" t="str">
        <f t="shared" si="17"/>
        <v>G26</v>
      </c>
      <c r="B1055" s="202" t="s">
        <v>9095</v>
      </c>
      <c r="C1055" s="202" t="s">
        <v>9096</v>
      </c>
      <c r="D1055" s="205">
        <v>6.83</v>
      </c>
      <c r="E1055" s="205">
        <v>23</v>
      </c>
      <c r="F1055"/>
    </row>
    <row r="1056" spans="1:6" x14ac:dyDescent="0.3">
      <c r="A1056" s="6" t="str">
        <f t="shared" si="17"/>
        <v>ASL70</v>
      </c>
      <c r="B1056" s="202">
        <v>70</v>
      </c>
      <c r="C1056" s="202" t="s">
        <v>7254</v>
      </c>
      <c r="D1056" s="205">
        <v>6.82</v>
      </c>
      <c r="E1056" s="205">
        <v>34</v>
      </c>
      <c r="F1056"/>
    </row>
    <row r="1057" spans="1:6" x14ac:dyDescent="0.3">
      <c r="A1057" s="6" t="str">
        <f t="shared" si="17"/>
        <v>S20</v>
      </c>
      <c r="B1057" s="202" t="s">
        <v>9097</v>
      </c>
      <c r="C1057" s="202" t="s">
        <v>9098</v>
      </c>
      <c r="D1057" s="205">
        <v>6.82</v>
      </c>
      <c r="E1057" s="205">
        <v>34</v>
      </c>
      <c r="F1057"/>
    </row>
    <row r="1058" spans="1:6" x14ac:dyDescent="0.3">
      <c r="A1058" s="6" t="str">
        <f t="shared" si="17"/>
        <v>SP124</v>
      </c>
      <c r="B1058" s="202" t="s">
        <v>9099</v>
      </c>
      <c r="C1058" s="202" t="s">
        <v>9100</v>
      </c>
      <c r="D1058" s="205">
        <v>6.82</v>
      </c>
      <c r="E1058" s="205">
        <v>17</v>
      </c>
      <c r="F1058"/>
    </row>
    <row r="1059" spans="1:6" x14ac:dyDescent="0.3">
      <c r="A1059" s="6" t="str">
        <f t="shared" si="17"/>
        <v>ASL207</v>
      </c>
      <c r="B1059" s="202">
        <v>207</v>
      </c>
      <c r="C1059" s="202" t="s">
        <v>9101</v>
      </c>
      <c r="D1059" s="205">
        <v>6.82</v>
      </c>
      <c r="E1059" s="205">
        <v>17</v>
      </c>
      <c r="F1059"/>
    </row>
    <row r="1060" spans="1:6" x14ac:dyDescent="0.3">
      <c r="A1060" s="6" t="str">
        <f t="shared" si="17"/>
        <v>FT105</v>
      </c>
      <c r="B1060" s="202" t="s">
        <v>9102</v>
      </c>
      <c r="C1060" s="202" t="s">
        <v>9103</v>
      </c>
      <c r="D1060" s="205">
        <v>6.82</v>
      </c>
      <c r="E1060" s="205">
        <v>17</v>
      </c>
      <c r="F1060"/>
    </row>
    <row r="1061" spans="1:6" x14ac:dyDescent="0.3">
      <c r="A1061" s="6" t="str">
        <f t="shared" si="17"/>
        <v>HP 8</v>
      </c>
      <c r="B1061" s="202" t="s">
        <v>9104</v>
      </c>
      <c r="C1061" s="202" t="s">
        <v>9105</v>
      </c>
      <c r="D1061" s="205">
        <v>6.82</v>
      </c>
      <c r="E1061" s="205">
        <v>17</v>
      </c>
      <c r="F1061"/>
    </row>
    <row r="1062" spans="1:6" x14ac:dyDescent="0.3">
      <c r="A1062" s="6" t="str">
        <f t="shared" si="17"/>
        <v>FrF49</v>
      </c>
      <c r="B1062" s="202" t="s">
        <v>9106</v>
      </c>
      <c r="C1062" s="202" t="s">
        <v>9107</v>
      </c>
      <c r="D1062" s="205">
        <v>6.82</v>
      </c>
      <c r="E1062" s="205">
        <v>73</v>
      </c>
      <c r="F1062"/>
    </row>
    <row r="1063" spans="1:6" x14ac:dyDescent="0.3">
      <c r="A1063" s="6" t="str">
        <f t="shared" si="17"/>
        <v>BFP77</v>
      </c>
      <c r="B1063" s="202" t="s">
        <v>9108</v>
      </c>
      <c r="C1063" s="202" t="s">
        <v>9109</v>
      </c>
      <c r="D1063" s="205">
        <v>6.82</v>
      </c>
      <c r="E1063" s="205">
        <v>28</v>
      </c>
      <c r="F1063"/>
    </row>
    <row r="1064" spans="1:6" x14ac:dyDescent="0.3">
      <c r="A1064" s="6" t="str">
        <f t="shared" si="17"/>
        <v>AP32</v>
      </c>
      <c r="B1064" s="202" t="s">
        <v>9110</v>
      </c>
      <c r="C1064" s="202" t="s">
        <v>9111</v>
      </c>
      <c r="D1064" s="205">
        <v>6.82</v>
      </c>
      <c r="E1064" s="205">
        <v>150</v>
      </c>
      <c r="F1064"/>
    </row>
    <row r="1065" spans="1:6" x14ac:dyDescent="0.3">
      <c r="A1065" s="6" t="str">
        <f t="shared" si="17"/>
        <v>ASL79</v>
      </c>
      <c r="B1065" s="202">
        <v>79</v>
      </c>
      <c r="C1065" s="202" t="s">
        <v>8908</v>
      </c>
      <c r="D1065" s="205">
        <v>6.82</v>
      </c>
      <c r="E1065" s="205">
        <v>61</v>
      </c>
      <c r="F1065"/>
    </row>
    <row r="1066" spans="1:6" x14ac:dyDescent="0.3">
      <c r="A1066" s="6" t="str">
        <f t="shared" si="17"/>
        <v>HF4</v>
      </c>
      <c r="B1066" s="202" t="s">
        <v>9112</v>
      </c>
      <c r="C1066" s="202" t="s">
        <v>9113</v>
      </c>
      <c r="D1066" s="205">
        <v>6.82</v>
      </c>
      <c r="E1066" s="205">
        <v>55</v>
      </c>
      <c r="F1066"/>
    </row>
    <row r="1067" spans="1:6" x14ac:dyDescent="0.3">
      <c r="A1067" s="6" t="str">
        <f t="shared" si="17"/>
        <v>TOT33</v>
      </c>
      <c r="B1067" s="202" t="s">
        <v>9114</v>
      </c>
      <c r="C1067" s="202" t="s">
        <v>9115</v>
      </c>
      <c r="D1067" s="205">
        <v>6.82</v>
      </c>
      <c r="E1067" s="205">
        <v>22</v>
      </c>
      <c r="F1067"/>
    </row>
    <row r="1068" spans="1:6" x14ac:dyDescent="0.3">
      <c r="A1068" s="6" t="str">
        <f t="shared" si="17"/>
        <v>ESG66</v>
      </c>
      <c r="B1068" s="202" t="s">
        <v>9116</v>
      </c>
      <c r="C1068" s="202" t="s">
        <v>9117</v>
      </c>
      <c r="D1068" s="205">
        <v>6.82</v>
      </c>
      <c r="E1068" s="205">
        <v>11</v>
      </c>
      <c r="F1068"/>
    </row>
    <row r="1069" spans="1:6" x14ac:dyDescent="0.3">
      <c r="A1069" s="6" t="str">
        <f t="shared" si="17"/>
        <v>D14</v>
      </c>
      <c r="B1069" s="202" t="s">
        <v>9118</v>
      </c>
      <c r="C1069" s="202" t="s">
        <v>9119</v>
      </c>
      <c r="D1069" s="205">
        <v>6.82</v>
      </c>
      <c r="E1069" s="205">
        <v>11</v>
      </c>
      <c r="F1069"/>
    </row>
    <row r="1070" spans="1:6" x14ac:dyDescent="0.3">
      <c r="A1070" s="6" t="str">
        <f t="shared" si="17"/>
        <v>TAC18</v>
      </c>
      <c r="B1070" s="202" t="s">
        <v>9120</v>
      </c>
      <c r="C1070" s="202" t="s">
        <v>9121</v>
      </c>
      <c r="D1070" s="205">
        <v>6.82</v>
      </c>
      <c r="E1070" s="205">
        <v>11</v>
      </c>
      <c r="F1070"/>
    </row>
    <row r="1071" spans="1:6" x14ac:dyDescent="0.3">
      <c r="A1071" s="6" t="str">
        <f t="shared" si="17"/>
        <v>KE19</v>
      </c>
      <c r="B1071" s="202" t="s">
        <v>9122</v>
      </c>
      <c r="C1071" s="202" t="s">
        <v>9123</v>
      </c>
      <c r="D1071" s="205">
        <v>6.82</v>
      </c>
      <c r="E1071" s="205">
        <v>11</v>
      </c>
      <c r="F1071"/>
    </row>
    <row r="1072" spans="1:6" x14ac:dyDescent="0.3">
      <c r="A1072" s="6" t="str">
        <f t="shared" si="17"/>
        <v>RBF47</v>
      </c>
      <c r="B1072" s="202" t="s">
        <v>9124</v>
      </c>
      <c r="C1072" s="202" t="s">
        <v>9125</v>
      </c>
      <c r="D1072" s="205">
        <v>6.82</v>
      </c>
      <c r="E1072" s="205">
        <v>11</v>
      </c>
      <c r="F1072"/>
    </row>
    <row r="1073" spans="1:6" x14ac:dyDescent="0.3">
      <c r="A1073" s="6" t="str">
        <f t="shared" si="17"/>
        <v>SP109</v>
      </c>
      <c r="B1073" s="202" t="s">
        <v>9126</v>
      </c>
      <c r="C1073" s="202" t="s">
        <v>9127</v>
      </c>
      <c r="D1073" s="205">
        <v>6.82</v>
      </c>
      <c r="E1073" s="205">
        <v>11</v>
      </c>
      <c r="F1073"/>
    </row>
    <row r="1074" spans="1:6" x14ac:dyDescent="0.3">
      <c r="A1074" s="6" t="str">
        <f t="shared" si="17"/>
        <v>AA19</v>
      </c>
      <c r="B1074" s="202" t="s">
        <v>9128</v>
      </c>
      <c r="C1074" s="202" t="s">
        <v>9129</v>
      </c>
      <c r="D1074" s="205">
        <v>6.82</v>
      </c>
      <c r="E1074" s="205">
        <v>11</v>
      </c>
      <c r="F1074"/>
    </row>
    <row r="1075" spans="1:6" x14ac:dyDescent="0.3">
      <c r="A1075" s="6" t="str">
        <f t="shared" si="17"/>
        <v>BotH6</v>
      </c>
      <c r="B1075" s="202" t="s">
        <v>9130</v>
      </c>
      <c r="C1075" s="202" t="s">
        <v>9131</v>
      </c>
      <c r="D1075" s="205">
        <v>6.82</v>
      </c>
      <c r="E1075" s="205">
        <v>11</v>
      </c>
      <c r="F1075"/>
    </row>
    <row r="1076" spans="1:6" x14ac:dyDescent="0.3">
      <c r="A1076" s="6" t="str">
        <f t="shared" si="17"/>
        <v>RPT10</v>
      </c>
      <c r="B1076" s="202" t="s">
        <v>9132</v>
      </c>
      <c r="C1076" s="202" t="s">
        <v>9133</v>
      </c>
      <c r="D1076" s="205">
        <v>6.82</v>
      </c>
      <c r="E1076" s="205">
        <v>38</v>
      </c>
      <c r="F1076"/>
    </row>
    <row r="1077" spans="1:6" x14ac:dyDescent="0.3">
      <c r="A1077" s="6" t="str">
        <f t="shared" si="17"/>
        <v>S24</v>
      </c>
      <c r="B1077" s="202" t="s">
        <v>9134</v>
      </c>
      <c r="C1077" s="202" t="s">
        <v>9135</v>
      </c>
      <c r="D1077" s="205">
        <v>6.82</v>
      </c>
      <c r="E1077" s="205">
        <v>38</v>
      </c>
      <c r="F1077"/>
    </row>
    <row r="1078" spans="1:6" x14ac:dyDescent="0.3">
      <c r="A1078" s="6" t="str">
        <f t="shared" si="17"/>
        <v>SP103</v>
      </c>
      <c r="B1078" s="202" t="s">
        <v>9136</v>
      </c>
      <c r="C1078" s="202" t="s">
        <v>9137</v>
      </c>
      <c r="D1078" s="205">
        <v>6.81</v>
      </c>
      <c r="E1078" s="205">
        <v>102</v>
      </c>
      <c r="F1078"/>
    </row>
    <row r="1079" spans="1:6" x14ac:dyDescent="0.3">
      <c r="A1079" s="6" t="str">
        <f t="shared" si="17"/>
        <v>AP48</v>
      </c>
      <c r="B1079" s="202" t="s">
        <v>9138</v>
      </c>
      <c r="C1079" s="202" t="s">
        <v>9139</v>
      </c>
      <c r="D1079" s="205">
        <v>6.81</v>
      </c>
      <c r="E1079" s="205">
        <v>53</v>
      </c>
      <c r="F1079"/>
    </row>
    <row r="1080" spans="1:6" x14ac:dyDescent="0.3">
      <c r="A1080" s="6" t="str">
        <f t="shared" si="17"/>
        <v>WO22</v>
      </c>
      <c r="B1080" s="202" t="s">
        <v>9140</v>
      </c>
      <c r="C1080" s="202" t="s">
        <v>9141</v>
      </c>
      <c r="D1080" s="205">
        <v>6.81</v>
      </c>
      <c r="E1080" s="205">
        <v>37</v>
      </c>
      <c r="F1080"/>
    </row>
    <row r="1081" spans="1:6" x14ac:dyDescent="0.3">
      <c r="A1081" s="6" t="str">
        <f t="shared" si="17"/>
        <v>ASL11</v>
      </c>
      <c r="B1081" s="202">
        <v>11</v>
      </c>
      <c r="C1081" s="202" t="s">
        <v>7681</v>
      </c>
      <c r="D1081" s="205">
        <v>6.81</v>
      </c>
      <c r="E1081" s="205">
        <v>279</v>
      </c>
      <c r="F1081"/>
    </row>
    <row r="1082" spans="1:6" x14ac:dyDescent="0.3">
      <c r="A1082" s="6" t="str">
        <f t="shared" si="17"/>
        <v>J74</v>
      </c>
      <c r="B1082" s="202" t="s">
        <v>9142</v>
      </c>
      <c r="C1082" s="202" t="s">
        <v>9143</v>
      </c>
      <c r="D1082" s="205">
        <v>6.81</v>
      </c>
      <c r="E1082" s="205">
        <v>100</v>
      </c>
      <c r="F1082"/>
    </row>
    <row r="1083" spans="1:6" x14ac:dyDescent="0.3">
      <c r="A1083" s="6" t="str">
        <f t="shared" si="17"/>
        <v>SP194</v>
      </c>
      <c r="B1083" s="202" t="s">
        <v>9144</v>
      </c>
      <c r="C1083" s="202" t="s">
        <v>9145</v>
      </c>
      <c r="D1083" s="205">
        <v>6.81</v>
      </c>
      <c r="E1083" s="205">
        <v>42</v>
      </c>
      <c r="F1083"/>
    </row>
    <row r="1084" spans="1:6" x14ac:dyDescent="0.3">
      <c r="A1084" s="6" t="str">
        <f t="shared" si="17"/>
        <v>MP10</v>
      </c>
      <c r="B1084" s="202" t="s">
        <v>9146</v>
      </c>
      <c r="C1084" s="202" t="s">
        <v>9147</v>
      </c>
      <c r="D1084" s="205">
        <v>6.81</v>
      </c>
      <c r="E1084" s="205">
        <v>21</v>
      </c>
      <c r="F1084"/>
    </row>
    <row r="1085" spans="1:6" x14ac:dyDescent="0.3">
      <c r="A1085" s="6" t="str">
        <f t="shared" si="17"/>
        <v>HG(2)-8</v>
      </c>
      <c r="B1085" s="202" t="s">
        <v>9148</v>
      </c>
      <c r="C1085" s="202" t="s">
        <v>9149</v>
      </c>
      <c r="D1085" s="205">
        <v>6.81</v>
      </c>
      <c r="E1085" s="205">
        <v>47</v>
      </c>
      <c r="F1085"/>
    </row>
    <row r="1086" spans="1:6" x14ac:dyDescent="0.3">
      <c r="A1086" s="6" t="str">
        <f t="shared" si="17"/>
        <v>VotG9</v>
      </c>
      <c r="B1086" s="202" t="s">
        <v>9150</v>
      </c>
      <c r="C1086" s="202" t="s">
        <v>9151</v>
      </c>
      <c r="D1086" s="205">
        <v>6.81</v>
      </c>
      <c r="E1086" s="205">
        <v>156</v>
      </c>
      <c r="F1086"/>
    </row>
    <row r="1087" spans="1:6" x14ac:dyDescent="0.3">
      <c r="A1087" s="6" t="str">
        <f t="shared" si="17"/>
        <v>D3</v>
      </c>
      <c r="B1087" s="202" t="s">
        <v>9152</v>
      </c>
      <c r="C1087" s="202" t="s">
        <v>9153</v>
      </c>
      <c r="D1087" s="205">
        <v>6.81</v>
      </c>
      <c r="E1087" s="205">
        <v>26</v>
      </c>
      <c r="F1087"/>
    </row>
    <row r="1088" spans="1:6" x14ac:dyDescent="0.3">
      <c r="A1088" s="6" t="str">
        <f t="shared" si="17"/>
        <v>SP163</v>
      </c>
      <c r="B1088" s="202" t="s">
        <v>9154</v>
      </c>
      <c r="C1088" s="202" t="s">
        <v>9155</v>
      </c>
      <c r="D1088" s="205">
        <v>6.81</v>
      </c>
      <c r="E1088" s="205">
        <v>26</v>
      </c>
      <c r="F1088"/>
    </row>
    <row r="1089" spans="1:6" x14ac:dyDescent="0.3">
      <c r="A1089" s="6" t="str">
        <f t="shared" si="17"/>
        <v>ESG4</v>
      </c>
      <c r="B1089" s="202" t="s">
        <v>9156</v>
      </c>
      <c r="C1089" s="202" t="s">
        <v>9157</v>
      </c>
      <c r="D1089" s="205">
        <v>6.81</v>
      </c>
      <c r="E1089" s="205">
        <v>26</v>
      </c>
      <c r="F1089"/>
    </row>
    <row r="1090" spans="1:6" x14ac:dyDescent="0.3">
      <c r="A1090" s="6" t="str">
        <f t="shared" si="17"/>
        <v>ASL80</v>
      </c>
      <c r="B1090" s="202">
        <v>80</v>
      </c>
      <c r="C1090" s="202" t="s">
        <v>9158</v>
      </c>
      <c r="D1090" s="205">
        <v>6.81</v>
      </c>
      <c r="E1090" s="205">
        <v>31</v>
      </c>
      <c r="F1090"/>
    </row>
    <row r="1091" spans="1:6" x14ac:dyDescent="0.3">
      <c r="A1091" s="6" t="str">
        <f t="shared" si="17"/>
        <v>J50</v>
      </c>
      <c r="B1091" s="202" t="s">
        <v>9159</v>
      </c>
      <c r="C1091" s="202" t="s">
        <v>9160</v>
      </c>
      <c r="D1091" s="205">
        <v>6.8</v>
      </c>
      <c r="E1091" s="205">
        <v>51</v>
      </c>
      <c r="F1091"/>
    </row>
    <row r="1092" spans="1:6" x14ac:dyDescent="0.3">
      <c r="A1092" s="6" t="str">
        <f t="shared" si="17"/>
        <v>BFP95</v>
      </c>
      <c r="B1092" s="202" t="s">
        <v>9161</v>
      </c>
      <c r="C1092" s="202" t="s">
        <v>9162</v>
      </c>
      <c r="D1092" s="205">
        <v>6.8</v>
      </c>
      <c r="E1092" s="205">
        <v>95</v>
      </c>
      <c r="F1092"/>
    </row>
    <row r="1093" spans="1:6" x14ac:dyDescent="0.3">
      <c r="A1093" s="6" t="str">
        <f t="shared" si="17"/>
        <v>ASL76</v>
      </c>
      <c r="B1093" s="202">
        <v>76</v>
      </c>
      <c r="C1093" s="202" t="s">
        <v>8201</v>
      </c>
      <c r="D1093" s="205">
        <v>6.8</v>
      </c>
      <c r="E1093" s="205">
        <v>45</v>
      </c>
      <c r="F1093"/>
    </row>
    <row r="1094" spans="1:6" x14ac:dyDescent="0.3">
      <c r="A1094" s="6" t="str">
        <f t="shared" si="17"/>
        <v>ASL143</v>
      </c>
      <c r="B1094" s="202">
        <v>143</v>
      </c>
      <c r="C1094" s="202" t="s">
        <v>9163</v>
      </c>
      <c r="D1094" s="205">
        <v>6.8</v>
      </c>
      <c r="E1094" s="205">
        <v>35</v>
      </c>
      <c r="F1094"/>
    </row>
    <row r="1095" spans="1:6" x14ac:dyDescent="0.3">
      <c r="A1095" s="6" t="str">
        <f t="shared" si="17"/>
        <v>U14</v>
      </c>
      <c r="B1095" s="202" t="s">
        <v>9164</v>
      </c>
      <c r="C1095" s="202" t="s">
        <v>9165</v>
      </c>
      <c r="D1095" s="205">
        <v>6.8</v>
      </c>
      <c r="E1095" s="205">
        <v>30</v>
      </c>
      <c r="F1095"/>
    </row>
    <row r="1096" spans="1:6" x14ac:dyDescent="0.3">
      <c r="A1096" s="6" t="str">
        <f t="shared" si="17"/>
        <v>G27</v>
      </c>
      <c r="B1096" s="202" t="s">
        <v>9166</v>
      </c>
      <c r="C1096" s="202" t="s">
        <v>9167</v>
      </c>
      <c r="D1096" s="205">
        <v>6.8</v>
      </c>
      <c r="E1096" s="205">
        <v>25</v>
      </c>
      <c r="F1096"/>
    </row>
    <row r="1097" spans="1:6" x14ac:dyDescent="0.3">
      <c r="A1097" s="6" t="str">
        <f t="shared" si="17"/>
        <v>ASL124</v>
      </c>
      <c r="B1097" s="202">
        <v>124</v>
      </c>
      <c r="C1097" s="202" t="s">
        <v>9168</v>
      </c>
      <c r="D1097" s="205">
        <v>6.8</v>
      </c>
      <c r="E1097" s="205">
        <v>15</v>
      </c>
      <c r="F1097"/>
    </row>
    <row r="1098" spans="1:6" x14ac:dyDescent="0.3">
      <c r="A1098" s="6" t="str">
        <f t="shared" si="17"/>
        <v>ASL187</v>
      </c>
      <c r="B1098" s="202">
        <v>187</v>
      </c>
      <c r="C1098" s="202" t="s">
        <v>7909</v>
      </c>
      <c r="D1098" s="205">
        <v>6.8</v>
      </c>
      <c r="E1098" s="205">
        <v>15</v>
      </c>
      <c r="F1098"/>
    </row>
    <row r="1099" spans="1:6" x14ac:dyDescent="0.3">
      <c r="A1099" s="6" t="str">
        <f t="shared" si="17"/>
        <v>SP104</v>
      </c>
      <c r="B1099" s="202" t="s">
        <v>9169</v>
      </c>
      <c r="C1099" s="202" t="s">
        <v>9170</v>
      </c>
      <c r="D1099" s="205">
        <v>6.8</v>
      </c>
      <c r="E1099" s="205">
        <v>15</v>
      </c>
      <c r="F1099"/>
    </row>
    <row r="1100" spans="1:6" x14ac:dyDescent="0.3">
      <c r="A1100" s="6" t="str">
        <f t="shared" si="17"/>
        <v>DB122</v>
      </c>
      <c r="B1100" s="202" t="s">
        <v>9171</v>
      </c>
      <c r="C1100" s="202" t="s">
        <v>9172</v>
      </c>
      <c r="D1100" s="205">
        <v>6.8</v>
      </c>
      <c r="E1100" s="205">
        <v>15</v>
      </c>
      <c r="F1100"/>
    </row>
    <row r="1101" spans="1:6" x14ac:dyDescent="0.3">
      <c r="A1101" s="6" t="str">
        <f t="shared" si="17"/>
        <v>A18</v>
      </c>
      <c r="B1101" s="202" t="s">
        <v>9173</v>
      </c>
      <c r="C1101" s="202" t="s">
        <v>9174</v>
      </c>
      <c r="D1101" s="205">
        <v>6.8</v>
      </c>
      <c r="E1101" s="205">
        <v>15</v>
      </c>
      <c r="F1101"/>
    </row>
    <row r="1102" spans="1:6" x14ac:dyDescent="0.3">
      <c r="A1102" s="6" t="str">
        <f t="shared" si="17"/>
        <v>DB13</v>
      </c>
      <c r="B1102" s="202" t="s">
        <v>9175</v>
      </c>
      <c r="C1102" s="202" t="s">
        <v>9176</v>
      </c>
      <c r="D1102" s="205">
        <v>6.8</v>
      </c>
      <c r="E1102" s="205">
        <v>10</v>
      </c>
      <c r="F1102"/>
    </row>
    <row r="1103" spans="1:6" x14ac:dyDescent="0.3">
      <c r="A1103" s="6" t="str">
        <f t="shared" ref="A1103:A1166" si="18">IF(B1103="","",IF(B1103&lt;999,"ASL"&amp;B1103,B1103))</f>
        <v>PBP5</v>
      </c>
      <c r="B1103" s="202" t="s">
        <v>9177</v>
      </c>
      <c r="C1103" s="202" t="s">
        <v>9178</v>
      </c>
      <c r="D1103" s="205">
        <v>6.8</v>
      </c>
      <c r="E1103" s="205">
        <v>10</v>
      </c>
      <c r="F1103"/>
    </row>
    <row r="1104" spans="1:6" x14ac:dyDescent="0.3">
      <c r="A1104" s="6" t="str">
        <f t="shared" si="18"/>
        <v>FB11</v>
      </c>
      <c r="B1104" s="202" t="s">
        <v>9179</v>
      </c>
      <c r="C1104" s="202" t="s">
        <v>9180</v>
      </c>
      <c r="D1104" s="205">
        <v>6.8</v>
      </c>
      <c r="E1104" s="205">
        <v>10</v>
      </c>
      <c r="F1104"/>
    </row>
    <row r="1105" spans="1:6" x14ac:dyDescent="0.3">
      <c r="A1105" s="6" t="str">
        <f t="shared" si="18"/>
        <v>HP20</v>
      </c>
      <c r="B1105" s="202" t="s">
        <v>9181</v>
      </c>
      <c r="C1105" s="202" t="s">
        <v>9182</v>
      </c>
      <c r="D1105" s="205">
        <v>6.8</v>
      </c>
      <c r="E1105" s="205">
        <v>10</v>
      </c>
      <c r="F1105"/>
    </row>
    <row r="1106" spans="1:6" x14ac:dyDescent="0.3">
      <c r="A1106" s="6" t="str">
        <f t="shared" si="18"/>
        <v>X3</v>
      </c>
      <c r="B1106" s="202" t="s">
        <v>9183</v>
      </c>
      <c r="C1106" s="202" t="s">
        <v>9184</v>
      </c>
      <c r="D1106" s="205">
        <v>6.8</v>
      </c>
      <c r="E1106" s="205" t="s">
        <v>1341</v>
      </c>
      <c r="F1106"/>
    </row>
    <row r="1107" spans="1:6" x14ac:dyDescent="0.3">
      <c r="A1107" s="6" t="str">
        <f t="shared" si="18"/>
        <v>CDN4</v>
      </c>
      <c r="B1107" s="202" t="s">
        <v>9185</v>
      </c>
      <c r="C1107" s="202" t="s">
        <v>9186</v>
      </c>
      <c r="D1107" s="205">
        <v>6.8</v>
      </c>
      <c r="E1107" s="205" t="s">
        <v>1341</v>
      </c>
      <c r="F1107"/>
    </row>
    <row r="1108" spans="1:6" x14ac:dyDescent="0.3">
      <c r="A1108" s="6" t="str">
        <f t="shared" si="18"/>
        <v>MP15</v>
      </c>
      <c r="B1108" s="202" t="s">
        <v>9187</v>
      </c>
      <c r="C1108" s="202" t="s">
        <v>9188</v>
      </c>
      <c r="D1108" s="205">
        <v>6.8</v>
      </c>
      <c r="E1108" s="205" t="s">
        <v>1341</v>
      </c>
      <c r="F1108"/>
    </row>
    <row r="1109" spans="1:6" x14ac:dyDescent="0.3">
      <c r="A1109" s="6" t="str">
        <f t="shared" si="18"/>
        <v>FE116</v>
      </c>
      <c r="B1109" s="202" t="s">
        <v>9189</v>
      </c>
      <c r="C1109" s="202" t="s">
        <v>9190</v>
      </c>
      <c r="D1109" s="205">
        <v>6.8</v>
      </c>
      <c r="E1109" s="205" t="s">
        <v>1341</v>
      </c>
      <c r="F1109"/>
    </row>
    <row r="1110" spans="1:6" x14ac:dyDescent="0.3">
      <c r="A1110" s="6" t="str">
        <f t="shared" si="18"/>
        <v>CDN23</v>
      </c>
      <c r="B1110" s="202" t="s">
        <v>9191</v>
      </c>
      <c r="C1110" s="202" t="s">
        <v>9192</v>
      </c>
      <c r="D1110" s="205">
        <v>6.8</v>
      </c>
      <c r="E1110" s="205" t="s">
        <v>1341</v>
      </c>
      <c r="F1110"/>
    </row>
    <row r="1111" spans="1:6" x14ac:dyDescent="0.3">
      <c r="A1111" s="6" t="str">
        <f t="shared" si="18"/>
        <v>O83.2</v>
      </c>
      <c r="B1111" s="202" t="s">
        <v>9193</v>
      </c>
      <c r="C1111" s="202" t="s">
        <v>9194</v>
      </c>
      <c r="D1111" s="205">
        <v>6.8</v>
      </c>
      <c r="E1111" s="205" t="s">
        <v>1341</v>
      </c>
      <c r="F1111"/>
    </row>
    <row r="1112" spans="1:6" x14ac:dyDescent="0.3">
      <c r="A1112" s="6" t="str">
        <f t="shared" si="18"/>
        <v>ASL202</v>
      </c>
      <c r="B1112" s="202">
        <v>202</v>
      </c>
      <c r="C1112" s="202" t="s">
        <v>8050</v>
      </c>
      <c r="D1112" s="205">
        <v>6.8</v>
      </c>
      <c r="E1112" s="205" t="s">
        <v>1341</v>
      </c>
      <c r="F1112"/>
    </row>
    <row r="1113" spans="1:6" x14ac:dyDescent="0.3">
      <c r="A1113" s="6" t="str">
        <f t="shared" si="18"/>
        <v>CH83a</v>
      </c>
      <c r="B1113" s="202" t="s">
        <v>9195</v>
      </c>
      <c r="C1113" s="202" t="s">
        <v>9196</v>
      </c>
      <c r="D1113" s="205">
        <v>6.8</v>
      </c>
      <c r="E1113" s="205" t="s">
        <v>1341</v>
      </c>
      <c r="F1113"/>
    </row>
    <row r="1114" spans="1:6" x14ac:dyDescent="0.3">
      <c r="A1114" s="6" t="str">
        <f t="shared" si="18"/>
        <v>FT121</v>
      </c>
      <c r="B1114" s="202" t="s">
        <v>9197</v>
      </c>
      <c r="C1114" s="202" t="s">
        <v>9198</v>
      </c>
      <c r="D1114" s="205">
        <v>6.8</v>
      </c>
      <c r="E1114" s="205" t="s">
        <v>1341</v>
      </c>
      <c r="F1114"/>
    </row>
    <row r="1115" spans="1:6" x14ac:dyDescent="0.3">
      <c r="A1115" s="6" t="str">
        <f t="shared" si="18"/>
        <v>LSSAH38</v>
      </c>
      <c r="B1115" s="202" t="s">
        <v>9199</v>
      </c>
      <c r="C1115" s="202" t="s">
        <v>9200</v>
      </c>
      <c r="D1115" s="205">
        <v>6.8</v>
      </c>
      <c r="E1115" s="205" t="s">
        <v>1341</v>
      </c>
      <c r="F1115"/>
    </row>
    <row r="1116" spans="1:6" x14ac:dyDescent="0.3">
      <c r="A1116" s="6" t="str">
        <f t="shared" si="18"/>
        <v>AA26</v>
      </c>
      <c r="B1116" s="202" t="s">
        <v>9201</v>
      </c>
      <c r="C1116" s="202" t="s">
        <v>9202</v>
      </c>
      <c r="D1116" s="205">
        <v>6.8</v>
      </c>
      <c r="E1116" s="205" t="s">
        <v>1341</v>
      </c>
      <c r="F1116"/>
    </row>
    <row r="1117" spans="1:6" x14ac:dyDescent="0.3">
      <c r="A1117" s="6" t="str">
        <f t="shared" si="18"/>
        <v>ASL198</v>
      </c>
      <c r="B1117" s="202">
        <v>198</v>
      </c>
      <c r="C1117" s="202" t="s">
        <v>8985</v>
      </c>
      <c r="D1117" s="205">
        <v>6.8</v>
      </c>
      <c r="E1117" s="205" t="s">
        <v>1341</v>
      </c>
      <c r="F1117"/>
    </row>
    <row r="1118" spans="1:6" x14ac:dyDescent="0.3">
      <c r="A1118" s="6" t="str">
        <f t="shared" si="18"/>
        <v>AP84</v>
      </c>
      <c r="B1118" s="202" t="s">
        <v>9203</v>
      </c>
      <c r="C1118" s="202" t="s">
        <v>9204</v>
      </c>
      <c r="D1118" s="205">
        <v>6.8</v>
      </c>
      <c r="E1118" s="205">
        <v>69</v>
      </c>
      <c r="F1118"/>
    </row>
    <row r="1119" spans="1:6" x14ac:dyDescent="0.3">
      <c r="A1119" s="6" t="str">
        <f t="shared" si="18"/>
        <v>AP90</v>
      </c>
      <c r="B1119" s="202" t="s">
        <v>9205</v>
      </c>
      <c r="C1119" s="202" t="s">
        <v>9206</v>
      </c>
      <c r="D1119" s="205">
        <v>6.8</v>
      </c>
      <c r="E1119" s="205">
        <v>59</v>
      </c>
      <c r="F1119"/>
    </row>
    <row r="1120" spans="1:6" x14ac:dyDescent="0.3">
      <c r="A1120" s="6" t="str">
        <f t="shared" si="18"/>
        <v>FrF22</v>
      </c>
      <c r="B1120" s="202" t="s">
        <v>9207</v>
      </c>
      <c r="C1120" s="202" t="s">
        <v>9208</v>
      </c>
      <c r="D1120" s="205">
        <v>6.8</v>
      </c>
      <c r="E1120" s="205">
        <v>59</v>
      </c>
      <c r="F1120"/>
    </row>
    <row r="1121" spans="1:6" x14ac:dyDescent="0.3">
      <c r="A1121" s="6" t="str">
        <f t="shared" si="18"/>
        <v>FrF45</v>
      </c>
      <c r="B1121" s="202" t="s">
        <v>9209</v>
      </c>
      <c r="C1121" s="202" t="s">
        <v>9210</v>
      </c>
      <c r="D1121" s="205">
        <v>6.79</v>
      </c>
      <c r="E1121" s="205">
        <v>78</v>
      </c>
      <c r="F1121"/>
    </row>
    <row r="1122" spans="1:6" x14ac:dyDescent="0.3">
      <c r="A1122" s="6" t="str">
        <f t="shared" si="18"/>
        <v>ASL164</v>
      </c>
      <c r="B1122" s="202">
        <v>164</v>
      </c>
      <c r="C1122" s="202" t="s">
        <v>9211</v>
      </c>
      <c r="D1122" s="205">
        <v>6.79</v>
      </c>
      <c r="E1122" s="205">
        <v>39</v>
      </c>
      <c r="F1122"/>
    </row>
    <row r="1123" spans="1:6" x14ac:dyDescent="0.3">
      <c r="A1123" s="6" t="str">
        <f t="shared" si="18"/>
        <v>ASL39</v>
      </c>
      <c r="B1123" s="202">
        <v>39</v>
      </c>
      <c r="C1123" s="202" t="s">
        <v>9212</v>
      </c>
      <c r="D1123" s="205">
        <v>6.79</v>
      </c>
      <c r="E1123" s="205">
        <v>39</v>
      </c>
      <c r="F1123"/>
    </row>
    <row r="1124" spans="1:6" x14ac:dyDescent="0.3">
      <c r="A1124" s="6" t="str">
        <f t="shared" si="18"/>
        <v>A64</v>
      </c>
      <c r="B1124" s="202" t="s">
        <v>9213</v>
      </c>
      <c r="C1124" s="202" t="s">
        <v>9214</v>
      </c>
      <c r="D1124" s="205">
        <v>6.79</v>
      </c>
      <c r="E1124" s="205">
        <v>53</v>
      </c>
      <c r="F1124"/>
    </row>
    <row r="1125" spans="1:6" x14ac:dyDescent="0.3">
      <c r="A1125" s="6" t="str">
        <f t="shared" si="18"/>
        <v>SP91</v>
      </c>
      <c r="B1125" s="202" t="s">
        <v>9215</v>
      </c>
      <c r="C1125" s="202" t="s">
        <v>9216</v>
      </c>
      <c r="D1125" s="205">
        <v>6.79</v>
      </c>
      <c r="E1125" s="205">
        <v>48</v>
      </c>
      <c r="F1125"/>
    </row>
    <row r="1126" spans="1:6" x14ac:dyDescent="0.3">
      <c r="A1126" s="6" t="str">
        <f t="shared" si="18"/>
        <v>SP57</v>
      </c>
      <c r="B1126" s="202" t="s">
        <v>9217</v>
      </c>
      <c r="C1126" s="202" t="s">
        <v>9218</v>
      </c>
      <c r="D1126" s="205">
        <v>6.79</v>
      </c>
      <c r="E1126" s="205">
        <v>24</v>
      </c>
      <c r="F1126"/>
    </row>
    <row r="1127" spans="1:6" x14ac:dyDescent="0.3">
      <c r="A1127" s="6" t="str">
        <f t="shared" si="18"/>
        <v>AP75</v>
      </c>
      <c r="B1127" s="202" t="s">
        <v>9219</v>
      </c>
      <c r="C1127" s="202" t="s">
        <v>9220</v>
      </c>
      <c r="D1127" s="205">
        <v>6.79</v>
      </c>
      <c r="E1127" s="205">
        <v>67</v>
      </c>
      <c r="F1127"/>
    </row>
    <row r="1128" spans="1:6" x14ac:dyDescent="0.3">
      <c r="A1128" s="6" t="str">
        <f t="shared" si="18"/>
        <v>SP11</v>
      </c>
      <c r="B1128" s="202" t="s">
        <v>9221</v>
      </c>
      <c r="C1128" s="202" t="s">
        <v>9222</v>
      </c>
      <c r="D1128" s="205">
        <v>6.79</v>
      </c>
      <c r="E1128" s="205">
        <v>124</v>
      </c>
      <c r="F1128"/>
    </row>
    <row r="1129" spans="1:6" x14ac:dyDescent="0.3">
      <c r="A1129" s="6" t="str">
        <f t="shared" si="18"/>
        <v>AP142</v>
      </c>
      <c r="B1129" s="202" t="s">
        <v>9223</v>
      </c>
      <c r="C1129" s="202" t="s">
        <v>9224</v>
      </c>
      <c r="D1129" s="205">
        <v>6.79</v>
      </c>
      <c r="E1129" s="205">
        <v>19</v>
      </c>
      <c r="F1129"/>
    </row>
    <row r="1130" spans="1:6" x14ac:dyDescent="0.3">
      <c r="A1130" s="6" t="str">
        <f t="shared" si="18"/>
        <v>ASL129</v>
      </c>
      <c r="B1130" s="202">
        <v>129</v>
      </c>
      <c r="C1130" s="202" t="s">
        <v>9225</v>
      </c>
      <c r="D1130" s="205">
        <v>6.79</v>
      </c>
      <c r="E1130" s="205">
        <v>33</v>
      </c>
      <c r="F1130"/>
    </row>
    <row r="1131" spans="1:6" x14ac:dyDescent="0.3">
      <c r="A1131" s="6" t="str">
        <f t="shared" si="18"/>
        <v>FrF8</v>
      </c>
      <c r="B1131" s="202" t="s">
        <v>9226</v>
      </c>
      <c r="C1131" s="202" t="s">
        <v>9227</v>
      </c>
      <c r="D1131" s="205">
        <v>6.79</v>
      </c>
      <c r="E1131" s="205">
        <v>47</v>
      </c>
      <c r="F1131"/>
    </row>
    <row r="1132" spans="1:6" x14ac:dyDescent="0.3">
      <c r="A1132" s="6" t="str">
        <f t="shared" si="18"/>
        <v>DB024</v>
      </c>
      <c r="B1132" s="202" t="s">
        <v>9228</v>
      </c>
      <c r="C1132" s="202" t="s">
        <v>9229</v>
      </c>
      <c r="D1132" s="205">
        <v>6.79</v>
      </c>
      <c r="E1132" s="205">
        <v>28</v>
      </c>
      <c r="F1132"/>
    </row>
    <row r="1133" spans="1:6" x14ac:dyDescent="0.3">
      <c r="A1133" s="6" t="str">
        <f t="shared" si="18"/>
        <v>SP268</v>
      </c>
      <c r="B1133" s="202" t="s">
        <v>9230</v>
      </c>
      <c r="C1133" s="202" t="s">
        <v>9231</v>
      </c>
      <c r="D1133" s="205">
        <v>6.79</v>
      </c>
      <c r="E1133" s="205">
        <v>14</v>
      </c>
      <c r="F1133"/>
    </row>
    <row r="1134" spans="1:6" x14ac:dyDescent="0.3">
      <c r="A1134" s="6" t="str">
        <f t="shared" si="18"/>
        <v>ESG60</v>
      </c>
      <c r="B1134" s="202" t="s">
        <v>9232</v>
      </c>
      <c r="C1134" s="202" t="s">
        <v>9233</v>
      </c>
      <c r="D1134" s="205">
        <v>6.79</v>
      </c>
      <c r="E1134" s="205">
        <v>14</v>
      </c>
      <c r="F1134"/>
    </row>
    <row r="1135" spans="1:6" x14ac:dyDescent="0.3">
      <c r="A1135" s="6" t="str">
        <f t="shared" si="18"/>
        <v>FrF17</v>
      </c>
      <c r="B1135" s="202" t="s">
        <v>9234</v>
      </c>
      <c r="C1135" s="202" t="s">
        <v>9235</v>
      </c>
      <c r="D1135" s="205">
        <v>6.78</v>
      </c>
      <c r="E1135" s="205">
        <v>74</v>
      </c>
      <c r="F1135"/>
    </row>
    <row r="1136" spans="1:6" x14ac:dyDescent="0.3">
      <c r="A1136" s="6" t="str">
        <f t="shared" si="18"/>
        <v>AP73</v>
      </c>
      <c r="B1136" s="202" t="s">
        <v>9236</v>
      </c>
      <c r="C1136" s="202" t="s">
        <v>9237</v>
      </c>
      <c r="D1136" s="205">
        <v>6.78</v>
      </c>
      <c r="E1136" s="205">
        <v>37</v>
      </c>
      <c r="F1136"/>
    </row>
    <row r="1137" spans="1:6" x14ac:dyDescent="0.3">
      <c r="A1137" s="6" t="str">
        <f t="shared" si="18"/>
        <v>ASLUG14</v>
      </c>
      <c r="B1137" s="202" t="s">
        <v>9238</v>
      </c>
      <c r="C1137" s="202" t="s">
        <v>7909</v>
      </c>
      <c r="D1137" s="205">
        <v>6.78</v>
      </c>
      <c r="E1137" s="205">
        <v>92</v>
      </c>
      <c r="F1137"/>
    </row>
    <row r="1138" spans="1:6" x14ac:dyDescent="0.3">
      <c r="A1138" s="6" t="str">
        <f t="shared" si="18"/>
        <v>VotG6</v>
      </c>
      <c r="B1138" s="202" t="s">
        <v>9239</v>
      </c>
      <c r="C1138" s="202" t="s">
        <v>9240</v>
      </c>
      <c r="D1138" s="205">
        <v>6.78</v>
      </c>
      <c r="E1138" s="205">
        <v>32</v>
      </c>
      <c r="F1138"/>
    </row>
    <row r="1139" spans="1:6" x14ac:dyDescent="0.3">
      <c r="A1139" s="6" t="str">
        <f t="shared" si="18"/>
        <v>RB6</v>
      </c>
      <c r="B1139" s="202" t="s">
        <v>9241</v>
      </c>
      <c r="C1139" s="202" t="s">
        <v>9242</v>
      </c>
      <c r="D1139" s="205">
        <v>6.78</v>
      </c>
      <c r="E1139" s="205">
        <v>159</v>
      </c>
      <c r="F1139"/>
    </row>
    <row r="1140" spans="1:6" x14ac:dyDescent="0.3">
      <c r="A1140" s="6" t="str">
        <f t="shared" si="18"/>
        <v>AP9</v>
      </c>
      <c r="B1140" s="202" t="s">
        <v>9243</v>
      </c>
      <c r="C1140" s="202" t="s">
        <v>9244</v>
      </c>
      <c r="D1140" s="205">
        <v>6.78</v>
      </c>
      <c r="E1140" s="205">
        <v>45</v>
      </c>
      <c r="F1140"/>
    </row>
    <row r="1141" spans="1:6" x14ac:dyDescent="0.3">
      <c r="A1141" s="6" t="str">
        <f t="shared" si="18"/>
        <v>BRT2</v>
      </c>
      <c r="B1141" s="202" t="s">
        <v>9245</v>
      </c>
      <c r="C1141" s="202" t="s">
        <v>9246</v>
      </c>
      <c r="D1141" s="205">
        <v>6.78</v>
      </c>
      <c r="E1141" s="205">
        <v>36</v>
      </c>
      <c r="F1141"/>
    </row>
    <row r="1142" spans="1:6" x14ac:dyDescent="0.3">
      <c r="A1142" s="6" t="str">
        <f t="shared" si="18"/>
        <v>SP119</v>
      </c>
      <c r="B1142" s="202" t="s">
        <v>9247</v>
      </c>
      <c r="C1142" s="202" t="s">
        <v>9248</v>
      </c>
      <c r="D1142" s="205">
        <v>6.78</v>
      </c>
      <c r="E1142" s="205">
        <v>27</v>
      </c>
      <c r="F1142"/>
    </row>
    <row r="1143" spans="1:6" x14ac:dyDescent="0.3">
      <c r="A1143" s="6" t="str">
        <f t="shared" si="18"/>
        <v>GD-A</v>
      </c>
      <c r="B1143" s="202" t="s">
        <v>9249</v>
      </c>
      <c r="C1143" s="202" t="s">
        <v>8551</v>
      </c>
      <c r="D1143" s="205">
        <v>6.78</v>
      </c>
      <c r="E1143" s="205">
        <v>27</v>
      </c>
      <c r="F1143"/>
    </row>
    <row r="1144" spans="1:6" x14ac:dyDescent="0.3">
      <c r="A1144" s="6" t="str">
        <f t="shared" si="18"/>
        <v>SP42</v>
      </c>
      <c r="B1144" s="202" t="s">
        <v>9250</v>
      </c>
      <c r="C1144" s="202" t="s">
        <v>9251</v>
      </c>
      <c r="D1144" s="205">
        <v>6.78</v>
      </c>
      <c r="E1144" s="205">
        <v>18</v>
      </c>
      <c r="F1144"/>
    </row>
    <row r="1145" spans="1:6" x14ac:dyDescent="0.3">
      <c r="A1145" s="6" t="str">
        <f t="shared" si="18"/>
        <v>ESG74</v>
      </c>
      <c r="B1145" s="202" t="s">
        <v>9252</v>
      </c>
      <c r="C1145" s="202" t="s">
        <v>9253</v>
      </c>
      <c r="D1145" s="205">
        <v>6.78</v>
      </c>
      <c r="E1145" s="205">
        <v>18</v>
      </c>
      <c r="F1145"/>
    </row>
    <row r="1146" spans="1:6" x14ac:dyDescent="0.3">
      <c r="A1146" s="6" t="str">
        <f t="shared" si="18"/>
        <v>NEWS37</v>
      </c>
      <c r="B1146" s="202" t="s">
        <v>9254</v>
      </c>
      <c r="C1146" s="202" t="s">
        <v>9255</v>
      </c>
      <c r="D1146" s="205">
        <v>6.78</v>
      </c>
      <c r="E1146" s="205" t="s">
        <v>1341</v>
      </c>
      <c r="F1146"/>
    </row>
    <row r="1147" spans="1:6" x14ac:dyDescent="0.3">
      <c r="A1147" s="6" t="str">
        <f t="shared" si="18"/>
        <v>RB14</v>
      </c>
      <c r="B1147" s="202" t="s">
        <v>9256</v>
      </c>
      <c r="C1147" s="202" t="s">
        <v>9257</v>
      </c>
      <c r="D1147" s="205">
        <v>6.78</v>
      </c>
      <c r="E1147" s="205" t="s">
        <v>1341</v>
      </c>
      <c r="F1147"/>
    </row>
    <row r="1148" spans="1:6" x14ac:dyDescent="0.3">
      <c r="A1148" s="6" t="str">
        <f t="shared" si="18"/>
        <v>CH176</v>
      </c>
      <c r="B1148" s="202" t="s">
        <v>9258</v>
      </c>
      <c r="C1148" s="202" t="s">
        <v>9259</v>
      </c>
      <c r="D1148" s="205">
        <v>6.78</v>
      </c>
      <c r="E1148" s="205" t="s">
        <v>1341</v>
      </c>
      <c r="F1148"/>
    </row>
    <row r="1149" spans="1:6" x14ac:dyDescent="0.3">
      <c r="A1149" s="6" t="str">
        <f t="shared" si="18"/>
        <v>G31</v>
      </c>
      <c r="B1149" s="202" t="s">
        <v>9260</v>
      </c>
      <c r="C1149" s="202" t="s">
        <v>9261</v>
      </c>
      <c r="D1149" s="205">
        <v>6.78</v>
      </c>
      <c r="E1149" s="205" t="s">
        <v>1341</v>
      </c>
      <c r="F1149"/>
    </row>
    <row r="1150" spans="1:6" x14ac:dyDescent="0.3">
      <c r="A1150" s="6" t="str">
        <f t="shared" si="18"/>
        <v>WO14</v>
      </c>
      <c r="B1150" s="202" t="s">
        <v>9262</v>
      </c>
      <c r="C1150" s="202" t="s">
        <v>9263</v>
      </c>
      <c r="D1150" s="205">
        <v>6.78</v>
      </c>
      <c r="E1150" s="205" t="s">
        <v>1341</v>
      </c>
      <c r="F1150"/>
    </row>
    <row r="1151" spans="1:6" x14ac:dyDescent="0.3">
      <c r="A1151" s="6" t="str">
        <f t="shared" si="18"/>
        <v>HP 5</v>
      </c>
      <c r="B1151" s="202" t="s">
        <v>9264</v>
      </c>
      <c r="C1151" s="202" t="s">
        <v>9265</v>
      </c>
      <c r="D1151" s="205">
        <v>6.78</v>
      </c>
      <c r="E1151" s="205" t="s">
        <v>1341</v>
      </c>
      <c r="F1151"/>
    </row>
    <row r="1152" spans="1:6" x14ac:dyDescent="0.3">
      <c r="A1152" s="6" t="str">
        <f t="shared" si="18"/>
        <v>KGP-IV</v>
      </c>
      <c r="B1152" s="202" t="s">
        <v>9266</v>
      </c>
      <c r="C1152" s="202" t="s">
        <v>9267</v>
      </c>
      <c r="D1152" s="205">
        <v>6.78</v>
      </c>
      <c r="E1152" s="205" t="s">
        <v>1341</v>
      </c>
      <c r="F1152"/>
    </row>
    <row r="1153" spans="1:6" x14ac:dyDescent="0.3">
      <c r="A1153" s="6" t="str">
        <f t="shared" si="18"/>
        <v>J56</v>
      </c>
      <c r="B1153" s="202" t="s">
        <v>9268</v>
      </c>
      <c r="C1153" s="202" t="s">
        <v>9269</v>
      </c>
      <c r="D1153" s="205">
        <v>6.78</v>
      </c>
      <c r="E1153" s="205">
        <v>58</v>
      </c>
      <c r="F1153"/>
    </row>
    <row r="1154" spans="1:6" x14ac:dyDescent="0.3">
      <c r="A1154" s="6" t="str">
        <f t="shared" si="18"/>
        <v>TEF1-2</v>
      </c>
      <c r="B1154" s="202" t="s">
        <v>9270</v>
      </c>
      <c r="C1154" s="202" t="s">
        <v>9271</v>
      </c>
      <c r="D1154" s="205">
        <v>6.77</v>
      </c>
      <c r="E1154" s="205">
        <v>31</v>
      </c>
      <c r="F1154"/>
    </row>
    <row r="1155" spans="1:6" x14ac:dyDescent="0.3">
      <c r="A1155" s="6" t="str">
        <f t="shared" si="18"/>
        <v>OB8</v>
      </c>
      <c r="B1155" s="202" t="s">
        <v>9272</v>
      </c>
      <c r="C1155" s="202" t="s">
        <v>9273</v>
      </c>
      <c r="D1155" s="205">
        <v>6.77</v>
      </c>
      <c r="E1155" s="205">
        <v>31</v>
      </c>
      <c r="F1155"/>
    </row>
    <row r="1156" spans="1:6" x14ac:dyDescent="0.3">
      <c r="A1156" s="6" t="str">
        <f t="shared" si="18"/>
        <v>ASL173</v>
      </c>
      <c r="B1156" s="202">
        <v>173</v>
      </c>
      <c r="C1156" s="202" t="s">
        <v>9274</v>
      </c>
      <c r="D1156" s="205">
        <v>6.77</v>
      </c>
      <c r="E1156" s="205">
        <v>35</v>
      </c>
      <c r="F1156"/>
    </row>
    <row r="1157" spans="1:6" x14ac:dyDescent="0.3">
      <c r="A1157" s="6" t="str">
        <f t="shared" si="18"/>
        <v>A69</v>
      </c>
      <c r="B1157" s="202" t="s">
        <v>9275</v>
      </c>
      <c r="C1157" s="202" t="s">
        <v>9276</v>
      </c>
      <c r="D1157" s="205">
        <v>6.77</v>
      </c>
      <c r="E1157" s="205">
        <v>187</v>
      </c>
      <c r="F1157"/>
    </row>
    <row r="1158" spans="1:6" x14ac:dyDescent="0.3">
      <c r="A1158" s="6" t="str">
        <f t="shared" si="18"/>
        <v>J183</v>
      </c>
      <c r="B1158" s="202" t="s">
        <v>9277</v>
      </c>
      <c r="C1158" s="202" t="s">
        <v>9278</v>
      </c>
      <c r="D1158" s="205">
        <v>6.77</v>
      </c>
      <c r="E1158" s="205">
        <v>100</v>
      </c>
      <c r="F1158"/>
    </row>
    <row r="1159" spans="1:6" x14ac:dyDescent="0.3">
      <c r="A1159" s="6" t="str">
        <f t="shared" si="18"/>
        <v>ASL123</v>
      </c>
      <c r="B1159" s="202">
        <v>123</v>
      </c>
      <c r="C1159" s="202" t="s">
        <v>9279</v>
      </c>
      <c r="D1159" s="205">
        <v>6.77</v>
      </c>
      <c r="E1159" s="205">
        <v>13</v>
      </c>
      <c r="F1159"/>
    </row>
    <row r="1160" spans="1:6" x14ac:dyDescent="0.3">
      <c r="A1160" s="6" t="str">
        <f t="shared" si="18"/>
        <v>SP270</v>
      </c>
      <c r="B1160" s="202" t="s">
        <v>9280</v>
      </c>
      <c r="C1160" s="202" t="s">
        <v>9281</v>
      </c>
      <c r="D1160" s="205">
        <v>6.77</v>
      </c>
      <c r="E1160" s="205">
        <v>13</v>
      </c>
      <c r="F1160"/>
    </row>
    <row r="1161" spans="1:6" x14ac:dyDescent="0.3">
      <c r="A1161" s="6" t="str">
        <f t="shared" si="18"/>
        <v>ALAMEIN5</v>
      </c>
      <c r="B1161" s="202" t="s">
        <v>9282</v>
      </c>
      <c r="C1161" s="202" t="s">
        <v>9283</v>
      </c>
      <c r="D1161" s="205">
        <v>6.77</v>
      </c>
      <c r="E1161" s="205">
        <v>13</v>
      </c>
      <c r="F1161"/>
    </row>
    <row r="1162" spans="1:6" x14ac:dyDescent="0.3">
      <c r="A1162" s="6" t="str">
        <f t="shared" si="18"/>
        <v>FT KGS10</v>
      </c>
      <c r="B1162" s="202" t="s">
        <v>9284</v>
      </c>
      <c r="C1162" s="202" t="s">
        <v>9285</v>
      </c>
      <c r="D1162" s="205">
        <v>6.77</v>
      </c>
      <c r="E1162" s="205">
        <v>13</v>
      </c>
      <c r="F1162"/>
    </row>
    <row r="1163" spans="1:6" x14ac:dyDescent="0.3">
      <c r="A1163" s="6" t="str">
        <f t="shared" si="18"/>
        <v>A98</v>
      </c>
      <c r="B1163" s="202" t="s">
        <v>9286</v>
      </c>
      <c r="C1163" s="202" t="s">
        <v>9287</v>
      </c>
      <c r="D1163" s="205">
        <v>6.77</v>
      </c>
      <c r="E1163" s="205">
        <v>82</v>
      </c>
      <c r="F1163"/>
    </row>
    <row r="1164" spans="1:6" x14ac:dyDescent="0.3">
      <c r="A1164" s="6" t="str">
        <f t="shared" si="18"/>
        <v>FrF9</v>
      </c>
      <c r="B1164" s="202" t="s">
        <v>9288</v>
      </c>
      <c r="C1164" s="202" t="s">
        <v>8851</v>
      </c>
      <c r="D1164" s="205">
        <v>6.77</v>
      </c>
      <c r="E1164" s="205">
        <v>43</v>
      </c>
      <c r="F1164"/>
    </row>
    <row r="1165" spans="1:6" x14ac:dyDescent="0.3">
      <c r="A1165" s="6" t="str">
        <f t="shared" si="18"/>
        <v>J189</v>
      </c>
      <c r="B1165" s="202" t="s">
        <v>9289</v>
      </c>
      <c r="C1165" s="202" t="s">
        <v>9290</v>
      </c>
      <c r="D1165" s="205">
        <v>6.77</v>
      </c>
      <c r="E1165" s="205">
        <v>73</v>
      </c>
      <c r="F1165"/>
    </row>
    <row r="1166" spans="1:6" x14ac:dyDescent="0.3">
      <c r="A1166" s="6" t="str">
        <f t="shared" si="18"/>
        <v>SP179</v>
      </c>
      <c r="B1166" s="202" t="s">
        <v>9291</v>
      </c>
      <c r="C1166" s="202" t="s">
        <v>9292</v>
      </c>
      <c r="D1166" s="205">
        <v>6.77</v>
      </c>
      <c r="E1166" s="205">
        <v>30</v>
      </c>
      <c r="F1166"/>
    </row>
    <row r="1167" spans="1:6" x14ac:dyDescent="0.3">
      <c r="A1167" s="6" t="str">
        <f t="shared" ref="A1167:A1230" si="19">IF(B1167="","",IF(B1167&lt;999,"ASL"&amp;B1167,B1167))</f>
        <v>GtF7</v>
      </c>
      <c r="B1167" s="202" t="s">
        <v>9293</v>
      </c>
      <c r="C1167" s="202" t="s">
        <v>9294</v>
      </c>
      <c r="D1167" s="205">
        <v>6.76</v>
      </c>
      <c r="E1167" s="205">
        <v>17</v>
      </c>
      <c r="F1167"/>
    </row>
    <row r="1168" spans="1:6" x14ac:dyDescent="0.3">
      <c r="A1168" s="6" t="str">
        <f t="shared" si="19"/>
        <v>ASL179</v>
      </c>
      <c r="B1168" s="202">
        <v>179</v>
      </c>
      <c r="C1168" s="202" t="s">
        <v>9295</v>
      </c>
      <c r="D1168" s="205">
        <v>6.76</v>
      </c>
      <c r="E1168" s="205">
        <v>17</v>
      </c>
      <c r="F1168"/>
    </row>
    <row r="1169" spans="1:6" x14ac:dyDescent="0.3">
      <c r="A1169" s="6" t="str">
        <f t="shared" si="19"/>
        <v>VotG2</v>
      </c>
      <c r="B1169" s="202" t="s">
        <v>9296</v>
      </c>
      <c r="C1169" s="202" t="s">
        <v>9297</v>
      </c>
      <c r="D1169" s="205">
        <v>6.76</v>
      </c>
      <c r="E1169" s="205">
        <v>59</v>
      </c>
      <c r="F1169"/>
    </row>
    <row r="1170" spans="1:6" x14ac:dyDescent="0.3">
      <c r="A1170" s="6" t="str">
        <f t="shared" si="19"/>
        <v>TOT23</v>
      </c>
      <c r="B1170" s="202" t="s">
        <v>9298</v>
      </c>
      <c r="C1170" s="202" t="s">
        <v>9299</v>
      </c>
      <c r="D1170" s="205">
        <v>6.76</v>
      </c>
      <c r="E1170" s="205">
        <v>21</v>
      </c>
      <c r="F1170"/>
    </row>
    <row r="1171" spans="1:6" x14ac:dyDescent="0.3">
      <c r="A1171" s="6" t="str">
        <f t="shared" si="19"/>
        <v>TAC34</v>
      </c>
      <c r="B1171" s="202" t="s">
        <v>9300</v>
      </c>
      <c r="C1171" s="202" t="s">
        <v>9301</v>
      </c>
      <c r="D1171" s="205">
        <v>6.76</v>
      </c>
      <c r="E1171" s="205">
        <v>21</v>
      </c>
      <c r="F1171"/>
    </row>
    <row r="1172" spans="1:6" x14ac:dyDescent="0.3">
      <c r="A1172" s="6" t="str">
        <f t="shared" si="19"/>
        <v>J130</v>
      </c>
      <c r="B1172" s="202" t="s">
        <v>9302</v>
      </c>
      <c r="C1172" s="202" t="s">
        <v>9303</v>
      </c>
      <c r="D1172" s="205">
        <v>6.76</v>
      </c>
      <c r="E1172" s="205">
        <v>113</v>
      </c>
      <c r="F1172"/>
    </row>
    <row r="1173" spans="1:6" x14ac:dyDescent="0.3">
      <c r="A1173" s="6" t="str">
        <f t="shared" si="19"/>
        <v>TAC36</v>
      </c>
      <c r="B1173" s="202" t="s">
        <v>9304</v>
      </c>
      <c r="C1173" s="202" t="s">
        <v>9305</v>
      </c>
      <c r="D1173" s="205">
        <v>6.76</v>
      </c>
      <c r="E1173" s="205">
        <v>25</v>
      </c>
      <c r="F1173"/>
    </row>
    <row r="1174" spans="1:6" x14ac:dyDescent="0.3">
      <c r="A1174" s="6" t="str">
        <f t="shared" si="19"/>
        <v>SP125</v>
      </c>
      <c r="B1174" s="202" t="s">
        <v>9306</v>
      </c>
      <c r="C1174" s="202" t="s">
        <v>9307</v>
      </c>
      <c r="D1174" s="205">
        <v>6.76</v>
      </c>
      <c r="E1174" s="205">
        <v>79</v>
      </c>
      <c r="F1174"/>
    </row>
    <row r="1175" spans="1:6" x14ac:dyDescent="0.3">
      <c r="A1175" s="6" t="str">
        <f t="shared" si="19"/>
        <v>AP89</v>
      </c>
      <c r="B1175" s="202" t="s">
        <v>9308</v>
      </c>
      <c r="C1175" s="202" t="s">
        <v>9309</v>
      </c>
      <c r="D1175" s="205">
        <v>6.76</v>
      </c>
      <c r="E1175" s="205">
        <v>54</v>
      </c>
      <c r="F1175"/>
    </row>
    <row r="1176" spans="1:6" x14ac:dyDescent="0.3">
      <c r="A1176" s="6" t="str">
        <f t="shared" si="19"/>
        <v>BFP102</v>
      </c>
      <c r="B1176" s="202" t="s">
        <v>9310</v>
      </c>
      <c r="C1176" s="202" t="s">
        <v>9311</v>
      </c>
      <c r="D1176" s="205">
        <v>6.76</v>
      </c>
      <c r="E1176" s="205">
        <v>87</v>
      </c>
      <c r="F1176"/>
    </row>
    <row r="1177" spans="1:6" x14ac:dyDescent="0.3">
      <c r="A1177" s="6" t="str">
        <f t="shared" si="19"/>
        <v>ASL171</v>
      </c>
      <c r="B1177" s="202">
        <v>171</v>
      </c>
      <c r="C1177" s="202" t="s">
        <v>9312</v>
      </c>
      <c r="D1177" s="205">
        <v>6.76</v>
      </c>
      <c r="E1177" s="205">
        <v>33</v>
      </c>
      <c r="F1177"/>
    </row>
    <row r="1178" spans="1:6" x14ac:dyDescent="0.3">
      <c r="A1178" s="6" t="str">
        <f t="shared" si="19"/>
        <v>BFP51</v>
      </c>
      <c r="B1178" s="202" t="s">
        <v>9313</v>
      </c>
      <c r="C1178" s="202" t="s">
        <v>9314</v>
      </c>
      <c r="D1178" s="205">
        <v>6.76</v>
      </c>
      <c r="E1178" s="205">
        <v>70</v>
      </c>
      <c r="F1178"/>
    </row>
    <row r="1179" spans="1:6" x14ac:dyDescent="0.3">
      <c r="A1179" s="6" t="str">
        <f t="shared" si="19"/>
        <v>FrF71</v>
      </c>
      <c r="B1179" s="202" t="s">
        <v>9315</v>
      </c>
      <c r="C1179" s="202" t="s">
        <v>9316</v>
      </c>
      <c r="D1179" s="205">
        <v>6.76</v>
      </c>
      <c r="E1179" s="205">
        <v>37</v>
      </c>
      <c r="F1179"/>
    </row>
    <row r="1180" spans="1:6" x14ac:dyDescent="0.3">
      <c r="A1180" s="6" t="str">
        <f t="shared" si="19"/>
        <v>ITR-8</v>
      </c>
      <c r="B1180" s="202" t="s">
        <v>9317</v>
      </c>
      <c r="C1180" s="202" t="s">
        <v>9318</v>
      </c>
      <c r="D1180" s="205">
        <v>6.75</v>
      </c>
      <c r="E1180" s="205">
        <v>53</v>
      </c>
      <c r="F1180"/>
    </row>
    <row r="1181" spans="1:6" x14ac:dyDescent="0.3">
      <c r="A1181" s="6" t="str">
        <f t="shared" si="19"/>
        <v>J150</v>
      </c>
      <c r="B1181" s="202" t="s">
        <v>9319</v>
      </c>
      <c r="C1181" s="202" t="s">
        <v>9320</v>
      </c>
      <c r="D1181" s="205">
        <v>6.75</v>
      </c>
      <c r="E1181" s="205">
        <v>57</v>
      </c>
      <c r="F1181"/>
    </row>
    <row r="1182" spans="1:6" x14ac:dyDescent="0.3">
      <c r="A1182" s="6" t="str">
        <f t="shared" si="19"/>
        <v>ASL84</v>
      </c>
      <c r="B1182" s="202">
        <v>84</v>
      </c>
      <c r="C1182" s="202" t="s">
        <v>9321</v>
      </c>
      <c r="D1182" s="205">
        <v>6.75</v>
      </c>
      <c r="E1182" s="205">
        <v>122</v>
      </c>
      <c r="F1182"/>
    </row>
    <row r="1183" spans="1:6" x14ac:dyDescent="0.3">
      <c r="A1183" s="6" t="str">
        <f t="shared" si="19"/>
        <v>A93</v>
      </c>
      <c r="B1183" s="202" t="s">
        <v>9322</v>
      </c>
      <c r="C1183" s="202" t="s">
        <v>9323</v>
      </c>
      <c r="D1183" s="205">
        <v>6.75</v>
      </c>
      <c r="E1183" s="205">
        <v>92</v>
      </c>
      <c r="F1183"/>
    </row>
    <row r="1184" spans="1:6" x14ac:dyDescent="0.3">
      <c r="A1184" s="6" t="str">
        <f t="shared" si="19"/>
        <v>D5</v>
      </c>
      <c r="B1184" s="202" t="s">
        <v>9324</v>
      </c>
      <c r="C1184" s="202" t="s">
        <v>9325</v>
      </c>
      <c r="D1184" s="205">
        <v>6.75</v>
      </c>
      <c r="E1184" s="205">
        <v>28</v>
      </c>
      <c r="F1184"/>
    </row>
    <row r="1185" spans="1:6" x14ac:dyDescent="0.3">
      <c r="A1185" s="6" t="str">
        <f t="shared" si="19"/>
        <v>AP141</v>
      </c>
      <c r="B1185" s="202" t="s">
        <v>9326</v>
      </c>
      <c r="C1185" s="202" t="s">
        <v>9327</v>
      </c>
      <c r="D1185" s="205">
        <v>6.75</v>
      </c>
      <c r="E1185" s="205">
        <v>28</v>
      </c>
      <c r="F1185"/>
    </row>
    <row r="1186" spans="1:6" x14ac:dyDescent="0.3">
      <c r="A1186" s="6" t="str">
        <f t="shared" si="19"/>
        <v>G15</v>
      </c>
      <c r="B1186" s="202" t="s">
        <v>9328</v>
      </c>
      <c r="C1186" s="202" t="s">
        <v>9329</v>
      </c>
      <c r="D1186" s="205">
        <v>6.75</v>
      </c>
      <c r="E1186" s="205">
        <v>28</v>
      </c>
      <c r="F1186"/>
    </row>
    <row r="1187" spans="1:6" x14ac:dyDescent="0.3">
      <c r="A1187" s="6" t="str">
        <f t="shared" si="19"/>
        <v>STONNE4</v>
      </c>
      <c r="B1187" s="202" t="s">
        <v>9330</v>
      </c>
      <c r="C1187" s="202" t="s">
        <v>9331</v>
      </c>
      <c r="D1187" s="205">
        <v>6.75</v>
      </c>
      <c r="E1187" s="205">
        <v>24</v>
      </c>
      <c r="F1187"/>
    </row>
    <row r="1188" spans="1:6" x14ac:dyDescent="0.3">
      <c r="A1188" s="6" t="str">
        <f t="shared" si="19"/>
        <v>U9</v>
      </c>
      <c r="B1188" s="202" t="s">
        <v>9332</v>
      </c>
      <c r="C1188" s="202" t="s">
        <v>9333</v>
      </c>
      <c r="D1188" s="205">
        <v>6.75</v>
      </c>
      <c r="E1188" s="205">
        <v>16</v>
      </c>
      <c r="F1188"/>
    </row>
    <row r="1189" spans="1:6" x14ac:dyDescent="0.3">
      <c r="A1189" s="6" t="str">
        <f t="shared" si="19"/>
        <v>AH3</v>
      </c>
      <c r="B1189" s="202" t="s">
        <v>9334</v>
      </c>
      <c r="C1189" s="202" t="s">
        <v>9335</v>
      </c>
      <c r="D1189" s="205">
        <v>6.75</v>
      </c>
      <c r="E1189" s="205">
        <v>12</v>
      </c>
      <c r="F1189"/>
    </row>
    <row r="1190" spans="1:6" x14ac:dyDescent="0.3">
      <c r="A1190" s="6" t="str">
        <f t="shared" si="19"/>
        <v>SP261</v>
      </c>
      <c r="B1190" s="202" t="s">
        <v>9336</v>
      </c>
      <c r="C1190" s="202" t="s">
        <v>9337</v>
      </c>
      <c r="D1190" s="205">
        <v>6.75</v>
      </c>
      <c r="E1190" s="205">
        <v>12</v>
      </c>
      <c r="F1190"/>
    </row>
    <row r="1191" spans="1:6" x14ac:dyDescent="0.3">
      <c r="A1191" s="6" t="str">
        <f t="shared" si="19"/>
        <v>FrF95</v>
      </c>
      <c r="B1191" s="202" t="s">
        <v>9338</v>
      </c>
      <c r="C1191" s="202" t="s">
        <v>9339</v>
      </c>
      <c r="D1191" s="205">
        <v>6.75</v>
      </c>
      <c r="E1191" s="205">
        <v>12</v>
      </c>
      <c r="F1191"/>
    </row>
    <row r="1192" spans="1:6" x14ac:dyDescent="0.3">
      <c r="A1192" s="6" t="str">
        <f t="shared" si="19"/>
        <v>FB18</v>
      </c>
      <c r="B1192" s="202" t="s">
        <v>9340</v>
      </c>
      <c r="C1192" s="202" t="s">
        <v>9341</v>
      </c>
      <c r="D1192" s="205">
        <v>6.75</v>
      </c>
      <c r="E1192" s="205">
        <v>12</v>
      </c>
      <c r="F1192"/>
    </row>
    <row r="1193" spans="1:6" x14ac:dyDescent="0.3">
      <c r="A1193" s="6" t="str">
        <f t="shared" si="19"/>
        <v>U33</v>
      </c>
      <c r="B1193" s="202" t="s">
        <v>9342</v>
      </c>
      <c r="C1193" s="202" t="s">
        <v>9343</v>
      </c>
      <c r="D1193" s="205">
        <v>6.75</v>
      </c>
      <c r="E1193" s="205">
        <v>12</v>
      </c>
      <c r="F1193"/>
    </row>
    <row r="1194" spans="1:6" x14ac:dyDescent="0.3">
      <c r="A1194" s="6" t="str">
        <f t="shared" si="19"/>
        <v>DB-Maus</v>
      </c>
      <c r="B1194" s="202" t="s">
        <v>9344</v>
      </c>
      <c r="C1194" s="202" t="s">
        <v>1352</v>
      </c>
      <c r="D1194" s="205">
        <v>6.75</v>
      </c>
      <c r="E1194" s="205">
        <v>12</v>
      </c>
      <c r="F1194"/>
    </row>
    <row r="1195" spans="1:6" x14ac:dyDescent="0.3">
      <c r="A1195" s="6" t="str">
        <f t="shared" si="19"/>
        <v>A43</v>
      </c>
      <c r="B1195" s="202" t="s">
        <v>9345</v>
      </c>
      <c r="C1195" s="202" t="s">
        <v>9346</v>
      </c>
      <c r="D1195" s="205">
        <v>6.75</v>
      </c>
      <c r="E1195" s="205" t="s">
        <v>1341</v>
      </c>
      <c r="F1195"/>
    </row>
    <row r="1196" spans="1:6" x14ac:dyDescent="0.3">
      <c r="A1196" s="6" t="str">
        <f t="shared" si="19"/>
        <v>HB3</v>
      </c>
      <c r="B1196" s="202" t="s">
        <v>9347</v>
      </c>
      <c r="C1196" s="202" t="s">
        <v>9348</v>
      </c>
      <c r="D1196" s="205">
        <v>6.75</v>
      </c>
      <c r="E1196" s="205" t="s">
        <v>1341</v>
      </c>
      <c r="F1196"/>
    </row>
    <row r="1197" spans="1:6" x14ac:dyDescent="0.3">
      <c r="A1197" s="6" t="str">
        <f t="shared" si="19"/>
        <v>A62</v>
      </c>
      <c r="B1197" s="202" t="s">
        <v>9349</v>
      </c>
      <c r="C1197" s="202" t="s">
        <v>9350</v>
      </c>
      <c r="D1197" s="205">
        <v>6.75</v>
      </c>
      <c r="E1197" s="205" t="s">
        <v>1341</v>
      </c>
      <c r="F1197"/>
    </row>
    <row r="1198" spans="1:6" x14ac:dyDescent="0.3">
      <c r="A1198" s="6" t="str">
        <f t="shared" si="19"/>
        <v>OTO8</v>
      </c>
      <c r="B1198" s="202" t="s">
        <v>9351</v>
      </c>
      <c r="C1198" s="202" t="s">
        <v>9352</v>
      </c>
      <c r="D1198" s="205">
        <v>6.75</v>
      </c>
      <c r="E1198" s="205" t="s">
        <v>1341</v>
      </c>
      <c r="F1198"/>
    </row>
    <row r="1199" spans="1:6" x14ac:dyDescent="0.3">
      <c r="A1199" s="6" t="str">
        <f t="shared" si="19"/>
        <v>AA7</v>
      </c>
      <c r="B1199" s="202" t="s">
        <v>9353</v>
      </c>
      <c r="C1199" s="202" t="s">
        <v>9354</v>
      </c>
      <c r="D1199" s="205">
        <v>6.75</v>
      </c>
      <c r="E1199" s="205" t="s">
        <v>1341</v>
      </c>
      <c r="F1199"/>
    </row>
    <row r="1200" spans="1:6" x14ac:dyDescent="0.3">
      <c r="A1200" s="6" t="str">
        <f t="shared" si="19"/>
        <v>RB10</v>
      </c>
      <c r="B1200" s="202" t="s">
        <v>9355</v>
      </c>
      <c r="C1200" s="202" t="s">
        <v>9356</v>
      </c>
      <c r="D1200" s="205">
        <v>6.75</v>
      </c>
      <c r="E1200" s="205" t="s">
        <v>1341</v>
      </c>
      <c r="F1200"/>
    </row>
    <row r="1201" spans="1:6" x14ac:dyDescent="0.3">
      <c r="A1201" s="6" t="str">
        <f t="shared" si="19"/>
        <v>AK37</v>
      </c>
      <c r="B1201" s="202" t="s">
        <v>9357</v>
      </c>
      <c r="C1201" s="202" t="s">
        <v>9358</v>
      </c>
      <c r="D1201" s="205">
        <v>6.75</v>
      </c>
      <c r="E1201" s="205" t="s">
        <v>1341</v>
      </c>
      <c r="F1201"/>
    </row>
    <row r="1202" spans="1:6" x14ac:dyDescent="0.3">
      <c r="A1202" s="6" t="str">
        <f t="shared" si="19"/>
        <v>FF(2)-12</v>
      </c>
      <c r="B1202" s="202" t="s">
        <v>9359</v>
      </c>
      <c r="C1202" s="202" t="s">
        <v>1350</v>
      </c>
      <c r="D1202" s="205">
        <v>6.75</v>
      </c>
      <c r="E1202" s="205" t="s">
        <v>1341</v>
      </c>
      <c r="F1202"/>
    </row>
    <row r="1203" spans="1:6" x14ac:dyDescent="0.3">
      <c r="A1203" s="6" t="str">
        <f t="shared" si="19"/>
        <v>WG7</v>
      </c>
      <c r="B1203" s="202" t="s">
        <v>9360</v>
      </c>
      <c r="C1203" s="202" t="s">
        <v>9361</v>
      </c>
      <c r="D1203" s="205">
        <v>6.75</v>
      </c>
      <c r="E1203" s="205" t="s">
        <v>1341</v>
      </c>
      <c r="F1203"/>
    </row>
    <row r="1204" spans="1:6" x14ac:dyDescent="0.3">
      <c r="A1204" s="6" t="str">
        <f t="shared" si="19"/>
        <v>PAD3</v>
      </c>
      <c r="B1204" s="202" t="s">
        <v>9362</v>
      </c>
      <c r="C1204" s="202" t="s">
        <v>9363</v>
      </c>
      <c r="D1204" s="205">
        <v>6.75</v>
      </c>
      <c r="E1204" s="205" t="s">
        <v>1341</v>
      </c>
      <c r="F1204"/>
    </row>
    <row r="1205" spans="1:6" x14ac:dyDescent="0.3">
      <c r="A1205" s="6" t="str">
        <f t="shared" si="19"/>
        <v>FF(2)-7</v>
      </c>
      <c r="B1205" s="202" t="s">
        <v>9364</v>
      </c>
      <c r="C1205" s="202" t="s">
        <v>9365</v>
      </c>
      <c r="D1205" s="205">
        <v>6.75</v>
      </c>
      <c r="E1205" s="205" t="s">
        <v>1341</v>
      </c>
      <c r="F1205"/>
    </row>
    <row r="1206" spans="1:6" x14ac:dyDescent="0.3">
      <c r="A1206" s="6" t="str">
        <f t="shared" si="19"/>
        <v>VB3</v>
      </c>
      <c r="B1206" s="202" t="s">
        <v>9366</v>
      </c>
      <c r="C1206" s="202" t="s">
        <v>9367</v>
      </c>
      <c r="D1206" s="205">
        <v>6.75</v>
      </c>
      <c r="E1206" s="205" t="s">
        <v>1341</v>
      </c>
      <c r="F1206"/>
    </row>
    <row r="1207" spans="1:6" x14ac:dyDescent="0.3">
      <c r="A1207" s="6" t="str">
        <f t="shared" si="19"/>
        <v>O4</v>
      </c>
      <c r="B1207" s="202" t="s">
        <v>9368</v>
      </c>
      <c r="C1207" s="202" t="s">
        <v>9369</v>
      </c>
      <c r="D1207" s="205">
        <v>6.75</v>
      </c>
      <c r="E1207" s="205" t="s">
        <v>1341</v>
      </c>
      <c r="F1207"/>
    </row>
    <row r="1208" spans="1:6" x14ac:dyDescent="0.3">
      <c r="A1208" s="6" t="str">
        <f t="shared" si="19"/>
        <v>FT66</v>
      </c>
      <c r="B1208" s="202" t="s">
        <v>9370</v>
      </c>
      <c r="C1208" s="202" t="s">
        <v>9371</v>
      </c>
      <c r="D1208" s="205">
        <v>6.75</v>
      </c>
      <c r="E1208" s="205" t="s">
        <v>1341</v>
      </c>
      <c r="F1208"/>
    </row>
    <row r="1209" spans="1:6" x14ac:dyDescent="0.3">
      <c r="A1209" s="6" t="str">
        <f t="shared" si="19"/>
        <v>LN2-3</v>
      </c>
      <c r="B1209" s="202" t="s">
        <v>9372</v>
      </c>
      <c r="C1209" s="202" t="s">
        <v>9373</v>
      </c>
      <c r="D1209" s="205">
        <v>6.75</v>
      </c>
      <c r="E1209" s="205" t="s">
        <v>1341</v>
      </c>
      <c r="F1209"/>
    </row>
    <row r="1210" spans="1:6" x14ac:dyDescent="0.3">
      <c r="A1210" s="6" t="str">
        <f t="shared" si="19"/>
        <v>WP3</v>
      </c>
      <c r="B1210" s="202" t="s">
        <v>8746</v>
      </c>
      <c r="C1210" s="202" t="s">
        <v>9374</v>
      </c>
      <c r="D1210" s="205">
        <v>6.75</v>
      </c>
      <c r="E1210" s="205" t="s">
        <v>1341</v>
      </c>
      <c r="F1210"/>
    </row>
    <row r="1211" spans="1:6" x14ac:dyDescent="0.3">
      <c r="A1211" s="6" t="str">
        <f t="shared" si="19"/>
        <v>CH130</v>
      </c>
      <c r="B1211" s="202" t="s">
        <v>9375</v>
      </c>
      <c r="C1211" s="202" t="s">
        <v>9376</v>
      </c>
      <c r="D1211" s="205">
        <v>6.75</v>
      </c>
      <c r="E1211" s="205" t="s">
        <v>1341</v>
      </c>
      <c r="F1211"/>
    </row>
    <row r="1212" spans="1:6" x14ac:dyDescent="0.3">
      <c r="A1212" s="6" t="str">
        <f t="shared" si="19"/>
        <v>{RS} 61</v>
      </c>
      <c r="B1212" s="202" t="s">
        <v>9377</v>
      </c>
      <c r="C1212" s="202" t="s">
        <v>9378</v>
      </c>
      <c r="D1212" s="205">
        <v>6.75</v>
      </c>
      <c r="E1212" s="205" t="s">
        <v>1341</v>
      </c>
      <c r="F1212"/>
    </row>
    <row r="1213" spans="1:6" x14ac:dyDescent="0.3">
      <c r="A1213" s="6" t="str">
        <f t="shared" si="19"/>
        <v>BFTR3</v>
      </c>
      <c r="B1213" s="202" t="s">
        <v>9379</v>
      </c>
      <c r="C1213" s="202" t="s">
        <v>9380</v>
      </c>
      <c r="D1213" s="205">
        <v>6.75</v>
      </c>
      <c r="E1213" s="205" t="s">
        <v>1341</v>
      </c>
      <c r="F1213"/>
    </row>
    <row r="1214" spans="1:6" x14ac:dyDescent="0.3">
      <c r="A1214" s="6" t="str">
        <f t="shared" si="19"/>
        <v>TAP9</v>
      </c>
      <c r="B1214" s="202" t="s">
        <v>9381</v>
      </c>
      <c r="C1214" s="202" t="s">
        <v>9382</v>
      </c>
      <c r="D1214" s="205">
        <v>6.75</v>
      </c>
      <c r="E1214" s="205" t="s">
        <v>1341</v>
      </c>
      <c r="F1214"/>
    </row>
    <row r="1215" spans="1:6" x14ac:dyDescent="0.3">
      <c r="A1215" s="6" t="str">
        <f t="shared" si="19"/>
        <v>DB041</v>
      </c>
      <c r="B1215" s="202" t="s">
        <v>9383</v>
      </c>
      <c r="C1215" s="202" t="s">
        <v>9384</v>
      </c>
      <c r="D1215" s="205">
        <v>6.75</v>
      </c>
      <c r="E1215" s="205" t="s">
        <v>1341</v>
      </c>
      <c r="F1215"/>
    </row>
    <row r="1216" spans="1:6" x14ac:dyDescent="0.3">
      <c r="A1216" s="6" t="str">
        <f t="shared" si="19"/>
        <v>DB007</v>
      </c>
      <c r="B1216" s="202" t="s">
        <v>9385</v>
      </c>
      <c r="C1216" s="202" t="s">
        <v>9386</v>
      </c>
      <c r="D1216" s="205">
        <v>6.75</v>
      </c>
      <c r="E1216" s="205" t="s">
        <v>1341</v>
      </c>
      <c r="F1216"/>
    </row>
    <row r="1217" spans="1:6" x14ac:dyDescent="0.3">
      <c r="A1217" s="6" t="str">
        <f t="shared" si="19"/>
        <v>ASLB1</v>
      </c>
      <c r="B1217" s="202" t="s">
        <v>9387</v>
      </c>
      <c r="C1217" s="202" t="s">
        <v>9388</v>
      </c>
      <c r="D1217" s="205">
        <v>6.75</v>
      </c>
      <c r="E1217" s="205" t="s">
        <v>1341</v>
      </c>
      <c r="F1217"/>
    </row>
    <row r="1218" spans="1:6" x14ac:dyDescent="0.3">
      <c r="A1218" s="6" t="str">
        <f t="shared" si="19"/>
        <v>O85.1</v>
      </c>
      <c r="B1218" s="202" t="s">
        <v>9389</v>
      </c>
      <c r="C1218" s="202" t="s">
        <v>9390</v>
      </c>
      <c r="D1218" s="205">
        <v>6.75</v>
      </c>
      <c r="E1218" s="205" t="s">
        <v>1341</v>
      </c>
      <c r="F1218"/>
    </row>
    <row r="1219" spans="1:6" x14ac:dyDescent="0.3">
      <c r="A1219" s="6" t="str">
        <f t="shared" si="19"/>
        <v>VV7</v>
      </c>
      <c r="B1219" s="202" t="s">
        <v>9391</v>
      </c>
      <c r="C1219" s="202" t="s">
        <v>9392</v>
      </c>
      <c r="D1219" s="205">
        <v>6.75</v>
      </c>
      <c r="E1219" s="205" t="s">
        <v>1341</v>
      </c>
      <c r="F1219"/>
    </row>
    <row r="1220" spans="1:6" x14ac:dyDescent="0.3">
      <c r="A1220" s="6" t="str">
        <f t="shared" si="19"/>
        <v>GC3</v>
      </c>
      <c r="B1220" s="202" t="s">
        <v>9393</v>
      </c>
      <c r="C1220" s="202" t="s">
        <v>9394</v>
      </c>
      <c r="D1220" s="205">
        <v>6.75</v>
      </c>
      <c r="E1220" s="205" t="s">
        <v>1341</v>
      </c>
      <c r="F1220"/>
    </row>
    <row r="1221" spans="1:6" x14ac:dyDescent="0.3">
      <c r="A1221" s="6" t="str">
        <f t="shared" si="19"/>
        <v>FT144</v>
      </c>
      <c r="B1221" s="202" t="s">
        <v>9395</v>
      </c>
      <c r="C1221" s="202" t="s">
        <v>9396</v>
      </c>
      <c r="D1221" s="205">
        <v>6.75</v>
      </c>
      <c r="E1221" s="205" t="s">
        <v>1341</v>
      </c>
      <c r="F1221"/>
    </row>
    <row r="1222" spans="1:6" x14ac:dyDescent="0.3">
      <c r="A1222" s="6" t="str">
        <f t="shared" si="19"/>
        <v>MM98-E</v>
      </c>
      <c r="B1222" s="202" t="s">
        <v>9397</v>
      </c>
      <c r="C1222" s="202" t="s">
        <v>9398</v>
      </c>
      <c r="D1222" s="205">
        <v>6.75</v>
      </c>
      <c r="E1222" s="205" t="s">
        <v>1341</v>
      </c>
      <c r="F1222"/>
    </row>
    <row r="1223" spans="1:6" x14ac:dyDescent="0.3">
      <c r="A1223" s="6" t="str">
        <f t="shared" si="19"/>
        <v>O74.1</v>
      </c>
      <c r="B1223" s="202" t="s">
        <v>9399</v>
      </c>
      <c r="C1223" s="202" t="s">
        <v>9400</v>
      </c>
      <c r="D1223" s="205">
        <v>6.75</v>
      </c>
      <c r="E1223" s="205" t="s">
        <v>1341</v>
      </c>
      <c r="F1223"/>
    </row>
    <row r="1224" spans="1:6" x14ac:dyDescent="0.3">
      <c r="A1224" s="6" t="str">
        <f t="shared" si="19"/>
        <v>AA5</v>
      </c>
      <c r="B1224" s="202" t="s">
        <v>9401</v>
      </c>
      <c r="C1224" s="202" t="s">
        <v>9402</v>
      </c>
      <c r="D1224" s="205">
        <v>6.75</v>
      </c>
      <c r="E1224" s="205" t="s">
        <v>1341</v>
      </c>
      <c r="F1224"/>
    </row>
    <row r="1225" spans="1:6" x14ac:dyDescent="0.3">
      <c r="A1225" s="6" t="str">
        <f t="shared" si="19"/>
        <v>FT147</v>
      </c>
      <c r="B1225" s="202" t="s">
        <v>9403</v>
      </c>
      <c r="C1225" s="202" t="s">
        <v>9404</v>
      </c>
      <c r="D1225" s="205">
        <v>6.75</v>
      </c>
      <c r="E1225" s="205" t="s">
        <v>1341</v>
      </c>
      <c r="F1225"/>
    </row>
    <row r="1226" spans="1:6" x14ac:dyDescent="0.3">
      <c r="A1226" s="6" t="str">
        <f t="shared" si="19"/>
        <v>FE81</v>
      </c>
      <c r="B1226" s="202" t="s">
        <v>9405</v>
      </c>
      <c r="C1226" s="202" t="s">
        <v>9406</v>
      </c>
      <c r="D1226" s="205">
        <v>6.75</v>
      </c>
      <c r="E1226" s="205" t="s">
        <v>1341</v>
      </c>
      <c r="F1226"/>
    </row>
    <row r="1227" spans="1:6" x14ac:dyDescent="0.3">
      <c r="A1227" s="6" t="str">
        <f t="shared" si="19"/>
        <v>FE89</v>
      </c>
      <c r="B1227" s="202" t="s">
        <v>9407</v>
      </c>
      <c r="C1227" s="202" t="s">
        <v>9408</v>
      </c>
      <c r="D1227" s="205">
        <v>6.75</v>
      </c>
      <c r="E1227" s="205" t="s">
        <v>1341</v>
      </c>
      <c r="F1227"/>
    </row>
    <row r="1228" spans="1:6" x14ac:dyDescent="0.3">
      <c r="A1228" s="6" t="str">
        <f t="shared" si="19"/>
        <v>FE91</v>
      </c>
      <c r="B1228" s="202" t="s">
        <v>9409</v>
      </c>
      <c r="C1228" s="202" t="s">
        <v>9410</v>
      </c>
      <c r="D1228" s="205">
        <v>6.75</v>
      </c>
      <c r="E1228" s="205" t="s">
        <v>1341</v>
      </c>
      <c r="F1228"/>
    </row>
    <row r="1229" spans="1:6" x14ac:dyDescent="0.3">
      <c r="A1229" s="6" t="str">
        <f t="shared" si="19"/>
        <v>J175</v>
      </c>
      <c r="B1229" s="202" t="s">
        <v>9411</v>
      </c>
      <c r="C1229" s="202" t="s">
        <v>9412</v>
      </c>
      <c r="D1229" s="205">
        <v>6.75</v>
      </c>
      <c r="E1229" s="205">
        <v>79</v>
      </c>
      <c r="F1229"/>
    </row>
    <row r="1230" spans="1:6" x14ac:dyDescent="0.3">
      <c r="A1230" s="6" t="str">
        <f t="shared" si="19"/>
        <v>A83</v>
      </c>
      <c r="B1230" s="202" t="s">
        <v>9413</v>
      </c>
      <c r="C1230" s="202" t="s">
        <v>9414</v>
      </c>
      <c r="D1230" s="205">
        <v>6.75</v>
      </c>
      <c r="E1230" s="205">
        <v>59</v>
      </c>
      <c r="F1230"/>
    </row>
    <row r="1231" spans="1:6" x14ac:dyDescent="0.3">
      <c r="A1231" s="6" t="str">
        <f t="shared" ref="A1231:A1294" si="20">IF(B1231="","",IF(B1231&lt;999,"ASL"&amp;B1231,B1231))</f>
        <v>S4</v>
      </c>
      <c r="B1231" s="202" t="s">
        <v>9415</v>
      </c>
      <c r="C1231" s="202" t="s">
        <v>9416</v>
      </c>
      <c r="D1231" s="205">
        <v>6.75</v>
      </c>
      <c r="E1231" s="205">
        <v>110</v>
      </c>
      <c r="F1231"/>
    </row>
    <row r="1232" spans="1:6" x14ac:dyDescent="0.3">
      <c r="A1232" s="6" t="str">
        <f t="shared" si="20"/>
        <v>DB054</v>
      </c>
      <c r="B1232" s="202" t="s">
        <v>9417</v>
      </c>
      <c r="C1232" s="202" t="s">
        <v>9418</v>
      </c>
      <c r="D1232" s="205">
        <v>6.74</v>
      </c>
      <c r="E1232" s="205">
        <v>39</v>
      </c>
      <c r="F1232"/>
    </row>
    <row r="1233" spans="1:6" x14ac:dyDescent="0.3">
      <c r="A1233" s="6" t="str">
        <f t="shared" si="20"/>
        <v>BRV6</v>
      </c>
      <c r="B1233" s="202" t="s">
        <v>9419</v>
      </c>
      <c r="C1233" s="202" t="s">
        <v>9420</v>
      </c>
      <c r="D1233" s="205">
        <v>6.74</v>
      </c>
      <c r="E1233" s="205">
        <v>27</v>
      </c>
      <c r="F1233"/>
    </row>
    <row r="1234" spans="1:6" x14ac:dyDescent="0.3">
      <c r="A1234" s="6" t="str">
        <f t="shared" si="20"/>
        <v>AP39</v>
      </c>
      <c r="B1234" s="202" t="s">
        <v>9421</v>
      </c>
      <c r="C1234" s="202" t="s">
        <v>9422</v>
      </c>
      <c r="D1234" s="205">
        <v>6.74</v>
      </c>
      <c r="E1234" s="205">
        <v>27</v>
      </c>
      <c r="F1234"/>
    </row>
    <row r="1235" spans="1:6" x14ac:dyDescent="0.3">
      <c r="A1235" s="6" t="str">
        <f t="shared" si="20"/>
        <v>DB113</v>
      </c>
      <c r="B1235" s="202" t="s">
        <v>9423</v>
      </c>
      <c r="C1235" s="202" t="s">
        <v>9424</v>
      </c>
      <c r="D1235" s="205">
        <v>6.74</v>
      </c>
      <c r="E1235" s="205">
        <v>27</v>
      </c>
      <c r="F1235"/>
    </row>
    <row r="1236" spans="1:6" x14ac:dyDescent="0.3">
      <c r="A1236" s="6" t="str">
        <f t="shared" si="20"/>
        <v>J83</v>
      </c>
      <c r="B1236" s="202" t="s">
        <v>9425</v>
      </c>
      <c r="C1236" s="202" t="s">
        <v>9426</v>
      </c>
      <c r="D1236" s="205">
        <v>6.74</v>
      </c>
      <c r="E1236" s="205">
        <v>65</v>
      </c>
      <c r="F1236"/>
    </row>
    <row r="1237" spans="1:6" x14ac:dyDescent="0.3">
      <c r="A1237" s="6" t="str">
        <f t="shared" si="20"/>
        <v>TAC53</v>
      </c>
      <c r="B1237" s="202" t="s">
        <v>9427</v>
      </c>
      <c r="C1237" s="202" t="s">
        <v>9428</v>
      </c>
      <c r="D1237" s="205">
        <v>6.74</v>
      </c>
      <c r="E1237" s="205">
        <v>42</v>
      </c>
      <c r="F1237"/>
    </row>
    <row r="1238" spans="1:6" x14ac:dyDescent="0.3">
      <c r="A1238" s="6" t="str">
        <f t="shared" si="20"/>
        <v>SP259</v>
      </c>
      <c r="B1238" s="202" t="s">
        <v>9429</v>
      </c>
      <c r="C1238" s="202" t="s">
        <v>9430</v>
      </c>
      <c r="D1238" s="205">
        <v>6.73</v>
      </c>
      <c r="E1238" s="205">
        <v>45</v>
      </c>
      <c r="F1238"/>
    </row>
    <row r="1239" spans="1:6" x14ac:dyDescent="0.3">
      <c r="A1239" s="6" t="str">
        <f t="shared" si="20"/>
        <v>J90</v>
      </c>
      <c r="B1239" s="202" t="s">
        <v>9431</v>
      </c>
      <c r="C1239" s="202" t="s">
        <v>9432</v>
      </c>
      <c r="D1239" s="205">
        <v>6.73</v>
      </c>
      <c r="E1239" s="205">
        <v>45</v>
      </c>
      <c r="F1239"/>
    </row>
    <row r="1240" spans="1:6" x14ac:dyDescent="0.3">
      <c r="A1240" s="6" t="str">
        <f t="shared" si="20"/>
        <v>TX6</v>
      </c>
      <c r="B1240" s="202" t="s">
        <v>9433</v>
      </c>
      <c r="C1240" s="202" t="s">
        <v>9434</v>
      </c>
      <c r="D1240" s="205">
        <v>6.73</v>
      </c>
      <c r="E1240" s="205">
        <v>30</v>
      </c>
      <c r="F1240"/>
    </row>
    <row r="1241" spans="1:6" x14ac:dyDescent="0.3">
      <c r="A1241" s="6" t="str">
        <f t="shared" si="20"/>
        <v>BFP113</v>
      </c>
      <c r="B1241" s="202" t="s">
        <v>9435</v>
      </c>
      <c r="C1241" s="202" t="s">
        <v>9436</v>
      </c>
      <c r="D1241" s="205">
        <v>6.73</v>
      </c>
      <c r="E1241" s="205">
        <v>15</v>
      </c>
      <c r="F1241"/>
    </row>
    <row r="1242" spans="1:6" x14ac:dyDescent="0.3">
      <c r="A1242" s="6" t="str">
        <f t="shared" si="20"/>
        <v>SP93</v>
      </c>
      <c r="B1242" s="202" t="s">
        <v>9437</v>
      </c>
      <c r="C1242" s="202" t="s">
        <v>9438</v>
      </c>
      <c r="D1242" s="205">
        <v>6.73</v>
      </c>
      <c r="E1242" s="205">
        <v>15</v>
      </c>
      <c r="F1242"/>
    </row>
    <row r="1243" spans="1:6" x14ac:dyDescent="0.3">
      <c r="A1243" s="6" t="str">
        <f t="shared" si="20"/>
        <v>DB008</v>
      </c>
      <c r="B1243" s="202" t="s">
        <v>9439</v>
      </c>
      <c r="C1243" s="202" t="s">
        <v>9440</v>
      </c>
      <c r="D1243" s="205">
        <v>6.73</v>
      </c>
      <c r="E1243" s="205">
        <v>15</v>
      </c>
      <c r="F1243"/>
    </row>
    <row r="1244" spans="1:6" x14ac:dyDescent="0.3">
      <c r="A1244" s="6" t="str">
        <f t="shared" si="20"/>
        <v>U2</v>
      </c>
      <c r="B1244" s="202" t="s">
        <v>9441</v>
      </c>
      <c r="C1244" s="202" t="s">
        <v>9442</v>
      </c>
      <c r="D1244" s="205">
        <v>6.73</v>
      </c>
      <c r="E1244" s="205">
        <v>41</v>
      </c>
      <c r="F1244"/>
    </row>
    <row r="1245" spans="1:6" x14ac:dyDescent="0.3">
      <c r="A1245" s="6" t="str">
        <f t="shared" si="20"/>
        <v>FrF72</v>
      </c>
      <c r="B1245" s="202" t="s">
        <v>9443</v>
      </c>
      <c r="C1245" s="202" t="s">
        <v>9444</v>
      </c>
      <c r="D1245" s="205">
        <v>6.73</v>
      </c>
      <c r="E1245" s="205">
        <v>67</v>
      </c>
      <c r="F1245"/>
    </row>
    <row r="1246" spans="1:6" x14ac:dyDescent="0.3">
      <c r="A1246" s="6" t="str">
        <f t="shared" si="20"/>
        <v>ASL147</v>
      </c>
      <c r="B1246" s="202">
        <v>147</v>
      </c>
      <c r="C1246" s="202" t="s">
        <v>9445</v>
      </c>
      <c r="D1246" s="205">
        <v>6.73</v>
      </c>
      <c r="E1246" s="205">
        <v>26</v>
      </c>
      <c r="F1246"/>
    </row>
    <row r="1247" spans="1:6" x14ac:dyDescent="0.3">
      <c r="A1247" s="6" t="str">
        <f t="shared" si="20"/>
        <v>J2</v>
      </c>
      <c r="B1247" s="202" t="s">
        <v>9446</v>
      </c>
      <c r="C1247" s="202" t="s">
        <v>9447</v>
      </c>
      <c r="D1247" s="205">
        <v>6.73</v>
      </c>
      <c r="E1247" s="205">
        <v>126</v>
      </c>
      <c r="F1247"/>
    </row>
    <row r="1248" spans="1:6" x14ac:dyDescent="0.3">
      <c r="A1248" s="6" t="str">
        <f t="shared" si="20"/>
        <v>J6</v>
      </c>
      <c r="B1248" s="202" t="s">
        <v>9448</v>
      </c>
      <c r="C1248" s="202" t="s">
        <v>9449</v>
      </c>
      <c r="D1248" s="205">
        <v>6.73</v>
      </c>
      <c r="E1248" s="205">
        <v>22</v>
      </c>
      <c r="F1248"/>
    </row>
    <row r="1249" spans="1:6" x14ac:dyDescent="0.3">
      <c r="A1249" s="6" t="str">
        <f t="shared" si="20"/>
        <v>DB111</v>
      </c>
      <c r="B1249" s="202" t="s">
        <v>9450</v>
      </c>
      <c r="C1249" s="202" t="s">
        <v>9451</v>
      </c>
      <c r="D1249" s="205">
        <v>6.73</v>
      </c>
      <c r="E1249" s="205">
        <v>11</v>
      </c>
      <c r="F1249"/>
    </row>
    <row r="1250" spans="1:6" x14ac:dyDescent="0.3">
      <c r="A1250" s="6" t="str">
        <f t="shared" si="20"/>
        <v>RPT31</v>
      </c>
      <c r="B1250" s="202" t="s">
        <v>9452</v>
      </c>
      <c r="C1250" s="202" t="s">
        <v>9453</v>
      </c>
      <c r="D1250" s="205">
        <v>6.73</v>
      </c>
      <c r="E1250" s="205">
        <v>11</v>
      </c>
      <c r="F1250"/>
    </row>
    <row r="1251" spans="1:6" x14ac:dyDescent="0.3">
      <c r="A1251" s="6" t="str">
        <f t="shared" si="20"/>
        <v>HP11</v>
      </c>
      <c r="B1251" s="202" t="s">
        <v>9454</v>
      </c>
      <c r="C1251" s="202" t="s">
        <v>9455</v>
      </c>
      <c r="D1251" s="205">
        <v>6.73</v>
      </c>
      <c r="E1251" s="205">
        <v>11</v>
      </c>
      <c r="F1251"/>
    </row>
    <row r="1252" spans="1:6" x14ac:dyDescent="0.3">
      <c r="A1252" s="6" t="str">
        <f t="shared" si="20"/>
        <v>TW-B</v>
      </c>
      <c r="B1252" s="202" t="s">
        <v>9456</v>
      </c>
      <c r="C1252" s="202" t="s">
        <v>9457</v>
      </c>
      <c r="D1252" s="205">
        <v>6.73</v>
      </c>
      <c r="E1252" s="205">
        <v>11</v>
      </c>
      <c r="F1252"/>
    </row>
    <row r="1253" spans="1:6" x14ac:dyDescent="0.3">
      <c r="A1253" s="6" t="str">
        <f t="shared" si="20"/>
        <v>OB14</v>
      </c>
      <c r="B1253" s="202" t="s">
        <v>7535</v>
      </c>
      <c r="C1253" s="202" t="s">
        <v>9458</v>
      </c>
      <c r="D1253" s="205">
        <v>6.72</v>
      </c>
      <c r="E1253" s="205">
        <v>18</v>
      </c>
      <c r="F1253"/>
    </row>
    <row r="1254" spans="1:6" x14ac:dyDescent="0.3">
      <c r="A1254" s="6" t="str">
        <f t="shared" si="20"/>
        <v>A109</v>
      </c>
      <c r="B1254" s="202" t="s">
        <v>9459</v>
      </c>
      <c r="C1254" s="202" t="s">
        <v>7294</v>
      </c>
      <c r="D1254" s="205">
        <v>6.72</v>
      </c>
      <c r="E1254" s="205">
        <v>140</v>
      </c>
      <c r="F1254"/>
    </row>
    <row r="1255" spans="1:6" x14ac:dyDescent="0.3">
      <c r="A1255" s="6" t="str">
        <f t="shared" si="20"/>
        <v>DB025</v>
      </c>
      <c r="B1255" s="202" t="s">
        <v>9460</v>
      </c>
      <c r="C1255" s="202" t="s">
        <v>9461</v>
      </c>
      <c r="D1255" s="205">
        <v>6.72</v>
      </c>
      <c r="E1255" s="205">
        <v>32</v>
      </c>
      <c r="F1255"/>
    </row>
    <row r="1256" spans="1:6" x14ac:dyDescent="0.3">
      <c r="A1256" s="6" t="str">
        <f t="shared" si="20"/>
        <v>A44</v>
      </c>
      <c r="B1256" s="202" t="s">
        <v>9462</v>
      </c>
      <c r="C1256" s="202" t="s">
        <v>9463</v>
      </c>
      <c r="D1256" s="205">
        <v>6.72</v>
      </c>
      <c r="E1256" s="205">
        <v>92</v>
      </c>
      <c r="F1256"/>
    </row>
    <row r="1257" spans="1:6" x14ac:dyDescent="0.3">
      <c r="A1257" s="6" t="str">
        <f t="shared" si="20"/>
        <v>WCW1</v>
      </c>
      <c r="B1257" s="202" t="s">
        <v>9464</v>
      </c>
      <c r="C1257" s="202" t="s">
        <v>9465</v>
      </c>
      <c r="D1257" s="205">
        <v>6.72</v>
      </c>
      <c r="E1257" s="205">
        <v>88</v>
      </c>
      <c r="F1257"/>
    </row>
    <row r="1258" spans="1:6" x14ac:dyDescent="0.3">
      <c r="A1258" s="6" t="str">
        <f t="shared" si="20"/>
        <v>BB5</v>
      </c>
      <c r="B1258" s="202" t="s">
        <v>9466</v>
      </c>
      <c r="C1258" s="202" t="s">
        <v>9467</v>
      </c>
      <c r="D1258" s="205">
        <v>6.71</v>
      </c>
      <c r="E1258" s="205">
        <v>133</v>
      </c>
      <c r="F1258"/>
    </row>
    <row r="1259" spans="1:6" x14ac:dyDescent="0.3">
      <c r="A1259" s="6" t="str">
        <f t="shared" si="20"/>
        <v>A88</v>
      </c>
      <c r="B1259" s="202" t="s">
        <v>9468</v>
      </c>
      <c r="C1259" s="202" t="s">
        <v>9469</v>
      </c>
      <c r="D1259" s="205">
        <v>6.71</v>
      </c>
      <c r="E1259" s="205">
        <v>70</v>
      </c>
      <c r="F1259"/>
    </row>
    <row r="1260" spans="1:6" x14ac:dyDescent="0.3">
      <c r="A1260" s="6" t="str">
        <f t="shared" si="20"/>
        <v>ASL30</v>
      </c>
      <c r="B1260" s="202">
        <v>30</v>
      </c>
      <c r="C1260" s="202" t="s">
        <v>9470</v>
      </c>
      <c r="D1260" s="205">
        <v>6.71</v>
      </c>
      <c r="E1260" s="205">
        <v>35</v>
      </c>
      <c r="F1260"/>
    </row>
    <row r="1261" spans="1:6" x14ac:dyDescent="0.3">
      <c r="A1261" s="6" t="str">
        <f t="shared" si="20"/>
        <v>RPT15</v>
      </c>
      <c r="B1261" s="202" t="s">
        <v>9471</v>
      </c>
      <c r="C1261" s="202" t="s">
        <v>9472</v>
      </c>
      <c r="D1261" s="205">
        <v>6.71</v>
      </c>
      <c r="E1261" s="205">
        <v>21</v>
      </c>
      <c r="F1261"/>
    </row>
    <row r="1262" spans="1:6" x14ac:dyDescent="0.3">
      <c r="A1262" s="6" t="str">
        <f t="shared" si="20"/>
        <v>AP27</v>
      </c>
      <c r="B1262" s="202" t="s">
        <v>9473</v>
      </c>
      <c r="C1262" s="202" t="s">
        <v>9474</v>
      </c>
      <c r="D1262" s="205">
        <v>6.71</v>
      </c>
      <c r="E1262" s="205">
        <v>21</v>
      </c>
      <c r="F1262"/>
    </row>
    <row r="1263" spans="1:6" x14ac:dyDescent="0.3">
      <c r="A1263" s="6" t="str">
        <f t="shared" si="20"/>
        <v>MM46</v>
      </c>
      <c r="B1263" s="202" t="s">
        <v>9475</v>
      </c>
      <c r="C1263" s="202" t="s">
        <v>9476</v>
      </c>
      <c r="D1263" s="205">
        <v>6.71</v>
      </c>
      <c r="E1263" s="205">
        <v>14</v>
      </c>
      <c r="F1263"/>
    </row>
    <row r="1264" spans="1:6" x14ac:dyDescent="0.3">
      <c r="A1264" s="6" t="str">
        <f t="shared" si="20"/>
        <v>FrF1</v>
      </c>
      <c r="B1264" s="202" t="s">
        <v>9477</v>
      </c>
      <c r="C1264" s="202" t="s">
        <v>9478</v>
      </c>
      <c r="D1264" s="205">
        <v>6.71</v>
      </c>
      <c r="E1264" s="205">
        <v>14</v>
      </c>
      <c r="F1264"/>
    </row>
    <row r="1265" spans="1:6" x14ac:dyDescent="0.3">
      <c r="A1265" s="6" t="str">
        <f t="shared" si="20"/>
        <v>OB6</v>
      </c>
      <c r="B1265" s="202" t="s">
        <v>7394</v>
      </c>
      <c r="C1265" s="202" t="s">
        <v>7555</v>
      </c>
      <c r="D1265" s="205">
        <v>6.71</v>
      </c>
      <c r="E1265" s="205">
        <v>14</v>
      </c>
      <c r="F1265"/>
    </row>
    <row r="1266" spans="1:6" x14ac:dyDescent="0.3">
      <c r="A1266" s="6" t="str">
        <f t="shared" si="20"/>
        <v>SP60</v>
      </c>
      <c r="B1266" s="202" t="s">
        <v>9479</v>
      </c>
      <c r="C1266" s="202" t="s">
        <v>9480</v>
      </c>
      <c r="D1266" s="205">
        <v>6.71</v>
      </c>
      <c r="E1266" s="205">
        <v>14</v>
      </c>
      <c r="F1266"/>
    </row>
    <row r="1267" spans="1:6" x14ac:dyDescent="0.3">
      <c r="A1267" s="6" t="str">
        <f t="shared" si="20"/>
        <v>ESG13</v>
      </c>
      <c r="B1267" s="202" t="s">
        <v>9481</v>
      </c>
      <c r="C1267" s="202" t="s">
        <v>9482</v>
      </c>
      <c r="D1267" s="205">
        <v>6.71</v>
      </c>
      <c r="E1267" s="205" t="s">
        <v>1341</v>
      </c>
      <c r="F1267"/>
    </row>
    <row r="1268" spans="1:6" x14ac:dyDescent="0.3">
      <c r="A1268" s="6" t="str">
        <f t="shared" si="20"/>
        <v>FB7</v>
      </c>
      <c r="B1268" s="202" t="s">
        <v>9483</v>
      </c>
      <c r="C1268" s="202" t="s">
        <v>9484</v>
      </c>
      <c r="D1268" s="205">
        <v>6.71</v>
      </c>
      <c r="E1268" s="205" t="s">
        <v>1341</v>
      </c>
      <c r="F1268"/>
    </row>
    <row r="1269" spans="1:6" x14ac:dyDescent="0.3">
      <c r="A1269" s="6" t="str">
        <f t="shared" si="20"/>
        <v>SA2</v>
      </c>
      <c r="B1269" s="202" t="s">
        <v>9485</v>
      </c>
      <c r="C1269" s="202" t="s">
        <v>9486</v>
      </c>
      <c r="D1269" s="205">
        <v>6.71</v>
      </c>
      <c r="E1269" s="205" t="s">
        <v>1341</v>
      </c>
      <c r="F1269"/>
    </row>
    <row r="1270" spans="1:6" x14ac:dyDescent="0.3">
      <c r="A1270" s="6" t="str">
        <f t="shared" si="20"/>
        <v>LN6</v>
      </c>
      <c r="B1270" s="202" t="s">
        <v>9487</v>
      </c>
      <c r="C1270" s="202" t="s">
        <v>9488</v>
      </c>
      <c r="D1270" s="205">
        <v>6.71</v>
      </c>
      <c r="E1270" s="205" t="s">
        <v>1341</v>
      </c>
      <c r="F1270"/>
    </row>
    <row r="1271" spans="1:6" x14ac:dyDescent="0.3">
      <c r="A1271" s="6" t="str">
        <f t="shared" si="20"/>
        <v>CH81</v>
      </c>
      <c r="B1271" s="202" t="s">
        <v>9489</v>
      </c>
      <c r="C1271" s="202" t="s">
        <v>9490</v>
      </c>
      <c r="D1271" s="205">
        <v>6.71</v>
      </c>
      <c r="E1271" s="205" t="s">
        <v>1341</v>
      </c>
      <c r="F1271"/>
    </row>
    <row r="1272" spans="1:6" x14ac:dyDescent="0.3">
      <c r="A1272" s="6" t="str">
        <f t="shared" si="20"/>
        <v>TAC26</v>
      </c>
      <c r="B1272" s="202" t="s">
        <v>9491</v>
      </c>
      <c r="C1272" s="202" t="s">
        <v>9492</v>
      </c>
      <c r="D1272" s="205">
        <v>6.71</v>
      </c>
      <c r="E1272" s="205" t="s">
        <v>1341</v>
      </c>
      <c r="F1272"/>
    </row>
    <row r="1273" spans="1:6" x14ac:dyDescent="0.3">
      <c r="A1273" s="6" t="str">
        <f t="shared" si="20"/>
        <v>HB1</v>
      </c>
      <c r="B1273" s="202" t="s">
        <v>9493</v>
      </c>
      <c r="C1273" s="202" t="s">
        <v>9494</v>
      </c>
      <c r="D1273" s="205">
        <v>6.71</v>
      </c>
      <c r="E1273" s="205" t="s">
        <v>1341</v>
      </c>
      <c r="F1273"/>
    </row>
    <row r="1274" spans="1:6" x14ac:dyDescent="0.3">
      <c r="A1274" s="6" t="str">
        <f t="shared" si="20"/>
        <v>FT216</v>
      </c>
      <c r="B1274" s="202" t="s">
        <v>9495</v>
      </c>
      <c r="C1274" s="202" t="s">
        <v>9496</v>
      </c>
      <c r="D1274" s="205">
        <v>6.71</v>
      </c>
      <c r="E1274" s="205" t="s">
        <v>1341</v>
      </c>
      <c r="F1274"/>
    </row>
    <row r="1275" spans="1:6" x14ac:dyDescent="0.3">
      <c r="A1275" s="6" t="str">
        <f t="shared" si="20"/>
        <v>BB4</v>
      </c>
      <c r="B1275" s="202" t="s">
        <v>9497</v>
      </c>
      <c r="C1275" s="202" t="s">
        <v>9498</v>
      </c>
      <c r="D1275" s="205">
        <v>6.71</v>
      </c>
      <c r="E1275" s="205" t="s">
        <v>1341</v>
      </c>
      <c r="F1275"/>
    </row>
    <row r="1276" spans="1:6" x14ac:dyDescent="0.3">
      <c r="A1276" s="6" t="str">
        <f t="shared" si="20"/>
        <v>GtF4</v>
      </c>
      <c r="B1276" s="202" t="s">
        <v>9499</v>
      </c>
      <c r="C1276" s="202" t="s">
        <v>9500</v>
      </c>
      <c r="D1276" s="205">
        <v>6.71</v>
      </c>
      <c r="E1276" s="205" t="s">
        <v>1341</v>
      </c>
      <c r="F1276"/>
    </row>
    <row r="1277" spans="1:6" x14ac:dyDescent="0.3">
      <c r="A1277" s="6" t="str">
        <f t="shared" si="20"/>
        <v>ASL155</v>
      </c>
      <c r="B1277" s="202">
        <v>155</v>
      </c>
      <c r="C1277" s="202" t="s">
        <v>8763</v>
      </c>
      <c r="D1277" s="205">
        <v>6.71</v>
      </c>
      <c r="E1277" s="205" t="s">
        <v>1341</v>
      </c>
      <c r="F1277"/>
    </row>
    <row r="1278" spans="1:6" x14ac:dyDescent="0.3">
      <c r="A1278" s="6" t="str">
        <f t="shared" si="20"/>
        <v>J129</v>
      </c>
      <c r="B1278" s="202" t="s">
        <v>9501</v>
      </c>
      <c r="C1278" s="202" t="s">
        <v>7485</v>
      </c>
      <c r="D1278" s="205">
        <v>6.71</v>
      </c>
      <c r="E1278" s="205">
        <v>101</v>
      </c>
      <c r="F1278"/>
    </row>
    <row r="1279" spans="1:6" x14ac:dyDescent="0.3">
      <c r="A1279" s="6" t="str">
        <f t="shared" si="20"/>
        <v>ASL23</v>
      </c>
      <c r="B1279" s="202">
        <v>23</v>
      </c>
      <c r="C1279" s="202" t="s">
        <v>9041</v>
      </c>
      <c r="D1279" s="205">
        <v>6.71</v>
      </c>
      <c r="E1279" s="205">
        <v>236</v>
      </c>
      <c r="F1279"/>
    </row>
    <row r="1280" spans="1:6" x14ac:dyDescent="0.3">
      <c r="A1280" s="6" t="str">
        <f t="shared" si="20"/>
        <v>AP14</v>
      </c>
      <c r="B1280" s="202" t="s">
        <v>9502</v>
      </c>
      <c r="C1280" s="202" t="s">
        <v>7985</v>
      </c>
      <c r="D1280" s="205">
        <v>6.71</v>
      </c>
      <c r="E1280" s="205">
        <v>104</v>
      </c>
      <c r="F1280"/>
    </row>
    <row r="1281" spans="1:6" x14ac:dyDescent="0.3">
      <c r="A1281" s="6" t="str">
        <f t="shared" si="20"/>
        <v>J159</v>
      </c>
      <c r="B1281" s="202" t="s">
        <v>9503</v>
      </c>
      <c r="C1281" s="202" t="s">
        <v>9504</v>
      </c>
      <c r="D1281" s="205">
        <v>6.71</v>
      </c>
      <c r="E1281" s="205">
        <v>76</v>
      </c>
      <c r="F1281"/>
    </row>
    <row r="1282" spans="1:6" x14ac:dyDescent="0.3">
      <c r="A1282" s="6" t="str">
        <f t="shared" si="20"/>
        <v>TAC12</v>
      </c>
      <c r="B1282" s="202" t="s">
        <v>9505</v>
      </c>
      <c r="C1282" s="202" t="s">
        <v>8053</v>
      </c>
      <c r="D1282" s="205">
        <v>6.71</v>
      </c>
      <c r="E1282" s="205">
        <v>38</v>
      </c>
      <c r="F1282"/>
    </row>
    <row r="1283" spans="1:6" x14ac:dyDescent="0.3">
      <c r="A1283" s="6" t="str">
        <f t="shared" si="20"/>
        <v>J116</v>
      </c>
      <c r="B1283" s="202" t="s">
        <v>9506</v>
      </c>
      <c r="C1283" s="202" t="s">
        <v>8092</v>
      </c>
      <c r="D1283" s="205">
        <v>6.71</v>
      </c>
      <c r="E1283" s="205">
        <v>93</v>
      </c>
      <c r="F1283"/>
    </row>
    <row r="1284" spans="1:6" x14ac:dyDescent="0.3">
      <c r="A1284" s="6" t="str">
        <f t="shared" si="20"/>
        <v>G25</v>
      </c>
      <c r="B1284" s="202" t="s">
        <v>9507</v>
      </c>
      <c r="C1284" s="202" t="s">
        <v>9508</v>
      </c>
      <c r="D1284" s="205">
        <v>6.71</v>
      </c>
      <c r="E1284" s="205">
        <v>31</v>
      </c>
      <c r="F1284"/>
    </row>
    <row r="1285" spans="1:6" x14ac:dyDescent="0.3">
      <c r="A1285" s="6" t="str">
        <f t="shared" si="20"/>
        <v>HG(2)-13</v>
      </c>
      <c r="B1285" s="202" t="s">
        <v>9509</v>
      </c>
      <c r="C1285" s="202" t="s">
        <v>9510</v>
      </c>
      <c r="D1285" s="205">
        <v>6.71</v>
      </c>
      <c r="E1285" s="205">
        <v>31</v>
      </c>
      <c r="F1285"/>
    </row>
    <row r="1286" spans="1:6" x14ac:dyDescent="0.3">
      <c r="A1286" s="6" t="str">
        <f t="shared" si="20"/>
        <v>SP111</v>
      </c>
      <c r="B1286" s="202" t="s">
        <v>9511</v>
      </c>
      <c r="C1286" s="202" t="s">
        <v>9512</v>
      </c>
      <c r="D1286" s="205">
        <v>6.71</v>
      </c>
      <c r="E1286" s="205">
        <v>31</v>
      </c>
      <c r="F1286"/>
    </row>
    <row r="1287" spans="1:6" x14ac:dyDescent="0.3">
      <c r="A1287" s="6" t="str">
        <f t="shared" si="20"/>
        <v>PBP3</v>
      </c>
      <c r="B1287" s="202" t="s">
        <v>9513</v>
      </c>
      <c r="C1287" s="202" t="s">
        <v>9514</v>
      </c>
      <c r="D1287" s="205">
        <v>6.71</v>
      </c>
      <c r="E1287" s="205">
        <v>48</v>
      </c>
      <c r="F1287"/>
    </row>
    <row r="1288" spans="1:6" x14ac:dyDescent="0.3">
      <c r="A1288" s="6" t="str">
        <f t="shared" si="20"/>
        <v>B</v>
      </c>
      <c r="B1288" s="202" t="s">
        <v>9515</v>
      </c>
      <c r="C1288" s="202" t="s">
        <v>9516</v>
      </c>
      <c r="D1288" s="205">
        <v>6.71</v>
      </c>
      <c r="E1288" s="205">
        <v>92</v>
      </c>
      <c r="F1288"/>
    </row>
    <row r="1289" spans="1:6" x14ac:dyDescent="0.3">
      <c r="A1289" s="6" t="str">
        <f t="shared" si="20"/>
        <v>J94</v>
      </c>
      <c r="B1289" s="202" t="s">
        <v>9517</v>
      </c>
      <c r="C1289" s="202" t="s">
        <v>8653</v>
      </c>
      <c r="D1289" s="205">
        <v>6.71</v>
      </c>
      <c r="E1289" s="205">
        <v>218</v>
      </c>
      <c r="F1289"/>
    </row>
    <row r="1290" spans="1:6" x14ac:dyDescent="0.3">
      <c r="A1290" s="6" t="str">
        <f t="shared" si="20"/>
        <v>KE8</v>
      </c>
      <c r="B1290" s="202" t="s">
        <v>9518</v>
      </c>
      <c r="C1290" s="202" t="s">
        <v>9519</v>
      </c>
      <c r="D1290" s="205">
        <v>6.71</v>
      </c>
      <c r="E1290" s="205">
        <v>17</v>
      </c>
      <c r="F1290"/>
    </row>
    <row r="1291" spans="1:6" x14ac:dyDescent="0.3">
      <c r="A1291" s="6" t="str">
        <f t="shared" si="20"/>
        <v>J23</v>
      </c>
      <c r="B1291" s="202" t="s">
        <v>9520</v>
      </c>
      <c r="C1291" s="202" t="s">
        <v>9521</v>
      </c>
      <c r="D1291" s="205">
        <v>6.7</v>
      </c>
      <c r="E1291" s="205">
        <v>122</v>
      </c>
      <c r="F1291"/>
    </row>
    <row r="1292" spans="1:6" x14ac:dyDescent="0.3">
      <c r="A1292" s="6" t="str">
        <f t="shared" si="20"/>
        <v>BFP140</v>
      </c>
      <c r="B1292" s="202" t="s">
        <v>9522</v>
      </c>
      <c r="C1292" s="202" t="s">
        <v>9523</v>
      </c>
      <c r="D1292" s="205">
        <v>6.7</v>
      </c>
      <c r="E1292" s="205">
        <v>54</v>
      </c>
      <c r="F1292"/>
    </row>
    <row r="1293" spans="1:6" x14ac:dyDescent="0.3">
      <c r="A1293" s="6" t="str">
        <f t="shared" si="20"/>
        <v>SP50</v>
      </c>
      <c r="B1293" s="202" t="s">
        <v>9524</v>
      </c>
      <c r="C1293" s="202" t="s">
        <v>9525</v>
      </c>
      <c r="D1293" s="205">
        <v>6.7</v>
      </c>
      <c r="E1293" s="205">
        <v>27</v>
      </c>
      <c r="F1293"/>
    </row>
    <row r="1294" spans="1:6" x14ac:dyDescent="0.3">
      <c r="A1294" s="6" t="str">
        <f t="shared" si="20"/>
        <v>M</v>
      </c>
      <c r="B1294" s="202" t="s">
        <v>9526</v>
      </c>
      <c r="C1294" s="202" t="s">
        <v>9527</v>
      </c>
      <c r="D1294" s="205">
        <v>6.7</v>
      </c>
      <c r="E1294" s="205">
        <v>27</v>
      </c>
      <c r="F1294"/>
    </row>
    <row r="1295" spans="1:6" x14ac:dyDescent="0.3">
      <c r="A1295" s="6" t="str">
        <f t="shared" ref="A1295:A1358" si="21">IF(B1295="","",IF(B1295&lt;999,"ASL"&amp;B1295,B1295))</f>
        <v>J52</v>
      </c>
      <c r="B1295" s="202" t="s">
        <v>9528</v>
      </c>
      <c r="C1295" s="202" t="s">
        <v>9529</v>
      </c>
      <c r="D1295" s="205">
        <v>6.7</v>
      </c>
      <c r="E1295" s="205">
        <v>91</v>
      </c>
      <c r="F1295"/>
    </row>
    <row r="1296" spans="1:6" x14ac:dyDescent="0.3">
      <c r="A1296" s="6" t="str">
        <f t="shared" si="21"/>
        <v>J34</v>
      </c>
      <c r="B1296" s="202" t="s">
        <v>9530</v>
      </c>
      <c r="C1296" s="202" t="s">
        <v>9531</v>
      </c>
      <c r="D1296" s="205">
        <v>6.7</v>
      </c>
      <c r="E1296" s="205">
        <v>148</v>
      </c>
      <c r="F1296"/>
    </row>
    <row r="1297" spans="1:6" x14ac:dyDescent="0.3">
      <c r="A1297" s="6" t="str">
        <f t="shared" si="21"/>
        <v>S25</v>
      </c>
      <c r="B1297" s="202" t="s">
        <v>9532</v>
      </c>
      <c r="C1297" s="202" t="s">
        <v>9533</v>
      </c>
      <c r="D1297" s="205">
        <v>6.7</v>
      </c>
      <c r="E1297" s="205">
        <v>30</v>
      </c>
      <c r="F1297"/>
    </row>
    <row r="1298" spans="1:6" x14ac:dyDescent="0.3">
      <c r="A1298" s="6" t="str">
        <f t="shared" si="21"/>
        <v>TAP4</v>
      </c>
      <c r="B1298" s="202" t="s">
        <v>9534</v>
      </c>
      <c r="C1298" s="202" t="s">
        <v>9535</v>
      </c>
      <c r="D1298" s="205">
        <v>6.7</v>
      </c>
      <c r="E1298" s="205">
        <v>10</v>
      </c>
      <c r="F1298"/>
    </row>
    <row r="1299" spans="1:6" x14ac:dyDescent="0.3">
      <c r="A1299" s="6" t="str">
        <f t="shared" si="21"/>
        <v>BotH5</v>
      </c>
      <c r="B1299" s="202" t="s">
        <v>9536</v>
      </c>
      <c r="C1299" s="202" t="s">
        <v>9537</v>
      </c>
      <c r="D1299" s="205">
        <v>6.7</v>
      </c>
      <c r="E1299" s="205">
        <v>10</v>
      </c>
      <c r="F1299"/>
    </row>
    <row r="1300" spans="1:6" x14ac:dyDescent="0.3">
      <c r="A1300" s="6" t="str">
        <f t="shared" si="21"/>
        <v>DB093</v>
      </c>
      <c r="B1300" s="202" t="s">
        <v>9538</v>
      </c>
      <c r="C1300" s="202" t="s">
        <v>9539</v>
      </c>
      <c r="D1300" s="205">
        <v>6.7</v>
      </c>
      <c r="E1300" s="205">
        <v>10</v>
      </c>
      <c r="F1300"/>
    </row>
    <row r="1301" spans="1:6" x14ac:dyDescent="0.3">
      <c r="A1301" s="6" t="str">
        <f t="shared" si="21"/>
        <v>RPT34</v>
      </c>
      <c r="B1301" s="202" t="s">
        <v>9540</v>
      </c>
      <c r="C1301" s="202" t="s">
        <v>9541</v>
      </c>
      <c r="D1301" s="205">
        <v>6.7</v>
      </c>
      <c r="E1301" s="205">
        <v>10</v>
      </c>
      <c r="F1301"/>
    </row>
    <row r="1302" spans="1:6" x14ac:dyDescent="0.3">
      <c r="A1302" s="6" t="str">
        <f t="shared" si="21"/>
        <v>ASL140</v>
      </c>
      <c r="B1302" s="202">
        <v>140</v>
      </c>
      <c r="C1302" s="202" t="s">
        <v>9542</v>
      </c>
      <c r="D1302" s="205">
        <v>6.7</v>
      </c>
      <c r="E1302" s="205">
        <v>10</v>
      </c>
      <c r="F1302"/>
    </row>
    <row r="1303" spans="1:6" x14ac:dyDescent="0.3">
      <c r="A1303" s="6" t="str">
        <f t="shared" si="21"/>
        <v>ESG94</v>
      </c>
      <c r="B1303" s="202" t="s">
        <v>9543</v>
      </c>
      <c r="C1303" s="202" t="s">
        <v>9544</v>
      </c>
      <c r="D1303" s="205">
        <v>6.7</v>
      </c>
      <c r="E1303" s="205">
        <v>10</v>
      </c>
      <c r="F1303"/>
    </row>
    <row r="1304" spans="1:6" x14ac:dyDescent="0.3">
      <c r="A1304" s="6" t="str">
        <f t="shared" si="21"/>
        <v>ASL66</v>
      </c>
      <c r="B1304" s="202">
        <v>66</v>
      </c>
      <c r="C1304" s="202" t="s">
        <v>7807</v>
      </c>
      <c r="D1304" s="205">
        <v>6.7</v>
      </c>
      <c r="E1304" s="205">
        <v>43</v>
      </c>
      <c r="F1304"/>
    </row>
    <row r="1305" spans="1:6" x14ac:dyDescent="0.3">
      <c r="A1305" s="6" t="str">
        <f t="shared" si="21"/>
        <v>PB-I</v>
      </c>
      <c r="B1305" s="202" t="s">
        <v>9545</v>
      </c>
      <c r="C1305" s="202" t="s">
        <v>9546</v>
      </c>
      <c r="D1305" s="205">
        <v>6.7</v>
      </c>
      <c r="E1305" s="205">
        <v>76</v>
      </c>
      <c r="F1305"/>
    </row>
    <row r="1306" spans="1:6" x14ac:dyDescent="0.3">
      <c r="A1306" s="6" t="str">
        <f t="shared" si="21"/>
        <v>I</v>
      </c>
      <c r="B1306" s="202" t="s">
        <v>9547</v>
      </c>
      <c r="C1306" s="202" t="s">
        <v>7418</v>
      </c>
      <c r="D1306" s="205">
        <v>6.7</v>
      </c>
      <c r="E1306" s="205">
        <v>66</v>
      </c>
      <c r="F1306"/>
    </row>
    <row r="1307" spans="1:6" x14ac:dyDescent="0.3">
      <c r="A1307" s="6" t="str">
        <f t="shared" si="21"/>
        <v>AP94</v>
      </c>
      <c r="B1307" s="202" t="s">
        <v>9548</v>
      </c>
      <c r="C1307" s="202" t="s">
        <v>9549</v>
      </c>
      <c r="D1307" s="205">
        <v>6.7</v>
      </c>
      <c r="E1307" s="205">
        <v>79</v>
      </c>
      <c r="F1307"/>
    </row>
    <row r="1308" spans="1:6" x14ac:dyDescent="0.3">
      <c r="A1308" s="6" t="str">
        <f t="shared" si="21"/>
        <v>SP241</v>
      </c>
      <c r="B1308" s="202" t="s">
        <v>9550</v>
      </c>
      <c r="C1308" s="202" t="s">
        <v>9551</v>
      </c>
      <c r="D1308" s="205">
        <v>6.7</v>
      </c>
      <c r="E1308" s="205">
        <v>23</v>
      </c>
      <c r="F1308"/>
    </row>
    <row r="1309" spans="1:6" x14ac:dyDescent="0.3">
      <c r="A1309" s="6" t="str">
        <f t="shared" si="21"/>
        <v>SP168</v>
      </c>
      <c r="B1309" s="202" t="s">
        <v>9552</v>
      </c>
      <c r="C1309" s="202" t="s">
        <v>9553</v>
      </c>
      <c r="D1309" s="205">
        <v>6.69</v>
      </c>
      <c r="E1309" s="205">
        <v>13</v>
      </c>
      <c r="F1309"/>
    </row>
    <row r="1310" spans="1:6" x14ac:dyDescent="0.3">
      <c r="A1310" s="6" t="str">
        <f t="shared" si="21"/>
        <v>SP191</v>
      </c>
      <c r="B1310" s="202" t="s">
        <v>9554</v>
      </c>
      <c r="C1310" s="202" t="s">
        <v>9555</v>
      </c>
      <c r="D1310" s="205">
        <v>6.69</v>
      </c>
      <c r="E1310" s="205">
        <v>13</v>
      </c>
      <c r="F1310"/>
    </row>
    <row r="1311" spans="1:6" x14ac:dyDescent="0.3">
      <c r="A1311" s="6" t="str">
        <f t="shared" si="21"/>
        <v>J169</v>
      </c>
      <c r="B1311" s="202" t="s">
        <v>9556</v>
      </c>
      <c r="C1311" s="202" t="s">
        <v>9557</v>
      </c>
      <c r="D1311" s="205">
        <v>6.69</v>
      </c>
      <c r="E1311" s="205">
        <v>13</v>
      </c>
      <c r="F1311"/>
    </row>
    <row r="1312" spans="1:6" x14ac:dyDescent="0.3">
      <c r="A1312" s="6" t="str">
        <f t="shared" si="21"/>
        <v>ASL156</v>
      </c>
      <c r="B1312" s="202">
        <v>156</v>
      </c>
      <c r="C1312" s="202" t="s">
        <v>9558</v>
      </c>
      <c r="D1312" s="205">
        <v>6.69</v>
      </c>
      <c r="E1312" s="205">
        <v>13</v>
      </c>
      <c r="F1312"/>
    </row>
    <row r="1313" spans="1:6" x14ac:dyDescent="0.3">
      <c r="A1313" s="6" t="str">
        <f t="shared" si="21"/>
        <v>RPT4</v>
      </c>
      <c r="B1313" s="202" t="s">
        <v>9559</v>
      </c>
      <c r="C1313" s="202" t="s">
        <v>9560</v>
      </c>
      <c r="D1313" s="205">
        <v>6.69</v>
      </c>
      <c r="E1313" s="205">
        <v>68</v>
      </c>
      <c r="F1313"/>
    </row>
    <row r="1314" spans="1:6" x14ac:dyDescent="0.3">
      <c r="A1314" s="6" t="str">
        <f t="shared" si="21"/>
        <v>J118</v>
      </c>
      <c r="B1314" s="202" t="s">
        <v>9561</v>
      </c>
      <c r="C1314" s="202" t="s">
        <v>9089</v>
      </c>
      <c r="D1314" s="205">
        <v>6.69</v>
      </c>
      <c r="E1314" s="205">
        <v>87</v>
      </c>
      <c r="F1314"/>
    </row>
    <row r="1315" spans="1:6" x14ac:dyDescent="0.3">
      <c r="A1315" s="6" t="str">
        <f t="shared" si="21"/>
        <v>AP54</v>
      </c>
      <c r="B1315" s="202" t="s">
        <v>9562</v>
      </c>
      <c r="C1315" s="202" t="s">
        <v>9563</v>
      </c>
      <c r="D1315" s="205">
        <v>6.69</v>
      </c>
      <c r="E1315" s="205">
        <v>77</v>
      </c>
      <c r="F1315"/>
    </row>
    <row r="1316" spans="1:6" x14ac:dyDescent="0.3">
      <c r="A1316" s="6" t="str">
        <f t="shared" si="21"/>
        <v>A65</v>
      </c>
      <c r="B1316" s="202" t="s">
        <v>9564</v>
      </c>
      <c r="C1316" s="202" t="s">
        <v>9565</v>
      </c>
      <c r="D1316" s="205">
        <v>6.69</v>
      </c>
      <c r="E1316" s="205">
        <v>16</v>
      </c>
      <c r="F1316"/>
    </row>
    <row r="1317" spans="1:6" x14ac:dyDescent="0.3">
      <c r="A1317" s="6" t="str">
        <f t="shared" si="21"/>
        <v>BTB2</v>
      </c>
      <c r="B1317" s="202" t="s">
        <v>9566</v>
      </c>
      <c r="C1317" s="202" t="s">
        <v>9567</v>
      </c>
      <c r="D1317" s="205">
        <v>6.69</v>
      </c>
      <c r="E1317" s="205">
        <v>51</v>
      </c>
      <c r="F1317"/>
    </row>
    <row r="1318" spans="1:6" x14ac:dyDescent="0.3">
      <c r="A1318" s="6" t="str">
        <f t="shared" si="21"/>
        <v>U12</v>
      </c>
      <c r="B1318" s="202" t="s">
        <v>9568</v>
      </c>
      <c r="C1318" s="202" t="s">
        <v>9569</v>
      </c>
      <c r="D1318" s="205">
        <v>6.68</v>
      </c>
      <c r="E1318" s="205">
        <v>57</v>
      </c>
      <c r="F1318"/>
    </row>
    <row r="1319" spans="1:6" x14ac:dyDescent="0.3">
      <c r="A1319" s="6" t="str">
        <f t="shared" si="21"/>
        <v>HF6</v>
      </c>
      <c r="B1319" s="202" t="s">
        <v>9570</v>
      </c>
      <c r="C1319" s="202" t="s">
        <v>9571</v>
      </c>
      <c r="D1319" s="205">
        <v>6.68</v>
      </c>
      <c r="E1319" s="205">
        <v>57</v>
      </c>
      <c r="F1319"/>
    </row>
    <row r="1320" spans="1:6" x14ac:dyDescent="0.3">
      <c r="A1320" s="6" t="str">
        <f t="shared" si="21"/>
        <v>BFP108</v>
      </c>
      <c r="B1320" s="202" t="s">
        <v>9572</v>
      </c>
      <c r="C1320" s="202" t="s">
        <v>9573</v>
      </c>
      <c r="D1320" s="205">
        <v>6.68</v>
      </c>
      <c r="E1320" s="205">
        <v>38</v>
      </c>
      <c r="F1320"/>
    </row>
    <row r="1321" spans="1:6" x14ac:dyDescent="0.3">
      <c r="A1321" s="6" t="str">
        <f t="shared" si="21"/>
        <v>DB083</v>
      </c>
      <c r="B1321" s="202" t="s">
        <v>9574</v>
      </c>
      <c r="C1321" s="202" t="s">
        <v>9575</v>
      </c>
      <c r="D1321" s="205">
        <v>6.68</v>
      </c>
      <c r="E1321" s="205">
        <v>38</v>
      </c>
      <c r="F1321"/>
    </row>
    <row r="1322" spans="1:6" x14ac:dyDescent="0.3">
      <c r="A1322" s="6" t="str">
        <f t="shared" si="21"/>
        <v>A54</v>
      </c>
      <c r="B1322" s="202" t="s">
        <v>9576</v>
      </c>
      <c r="C1322" s="202" t="s">
        <v>9577</v>
      </c>
      <c r="D1322" s="205">
        <v>6.68</v>
      </c>
      <c r="E1322" s="205">
        <v>19</v>
      </c>
      <c r="F1322"/>
    </row>
    <row r="1323" spans="1:6" x14ac:dyDescent="0.3">
      <c r="A1323" s="6" t="str">
        <f t="shared" si="21"/>
        <v>ESG109</v>
      </c>
      <c r="B1323" s="202" t="s">
        <v>9578</v>
      </c>
      <c r="C1323" s="202" t="s">
        <v>9579</v>
      </c>
      <c r="D1323" s="205">
        <v>6.68</v>
      </c>
      <c r="E1323" s="205">
        <v>19</v>
      </c>
      <c r="F1323"/>
    </row>
    <row r="1324" spans="1:6" x14ac:dyDescent="0.3">
      <c r="A1324" s="6" t="str">
        <f t="shared" si="21"/>
        <v>DB099</v>
      </c>
      <c r="B1324" s="202" t="s">
        <v>9580</v>
      </c>
      <c r="C1324" s="202" t="s">
        <v>9581</v>
      </c>
      <c r="D1324" s="205">
        <v>6.68</v>
      </c>
      <c r="E1324" s="205">
        <v>44</v>
      </c>
      <c r="F1324"/>
    </row>
    <row r="1325" spans="1:6" x14ac:dyDescent="0.3">
      <c r="A1325" s="6" t="str">
        <f t="shared" si="21"/>
        <v>TOT36</v>
      </c>
      <c r="B1325" s="202" t="s">
        <v>9582</v>
      </c>
      <c r="C1325" s="202" t="s">
        <v>9583</v>
      </c>
      <c r="D1325" s="205">
        <v>6.68</v>
      </c>
      <c r="E1325" s="205">
        <v>22</v>
      </c>
      <c r="F1325"/>
    </row>
    <row r="1326" spans="1:6" x14ac:dyDescent="0.3">
      <c r="A1326" s="6" t="str">
        <f t="shared" si="21"/>
        <v>G35</v>
      </c>
      <c r="B1326" s="202" t="s">
        <v>9584</v>
      </c>
      <c r="C1326" s="202" t="s">
        <v>9467</v>
      </c>
      <c r="D1326" s="205">
        <v>6.68</v>
      </c>
      <c r="E1326" s="205">
        <v>22</v>
      </c>
      <c r="F1326"/>
    </row>
    <row r="1327" spans="1:6" x14ac:dyDescent="0.3">
      <c r="A1327" s="6" t="str">
        <f t="shared" si="21"/>
        <v>S2</v>
      </c>
      <c r="B1327" s="202" t="s">
        <v>9585</v>
      </c>
      <c r="C1327" s="202" t="s">
        <v>9586</v>
      </c>
      <c r="D1327" s="205">
        <v>6.68</v>
      </c>
      <c r="E1327" s="205">
        <v>257</v>
      </c>
      <c r="F1327"/>
    </row>
    <row r="1328" spans="1:6" x14ac:dyDescent="0.3">
      <c r="A1328" s="6" t="str">
        <f t="shared" si="21"/>
        <v>J191</v>
      </c>
      <c r="B1328" s="202" t="s">
        <v>9587</v>
      </c>
      <c r="C1328" s="202" t="s">
        <v>9588</v>
      </c>
      <c r="D1328" s="205">
        <v>6.68</v>
      </c>
      <c r="E1328" s="205">
        <v>47</v>
      </c>
      <c r="F1328"/>
    </row>
    <row r="1329" spans="1:6" x14ac:dyDescent="0.3">
      <c r="A1329" s="6" t="str">
        <f t="shared" si="21"/>
        <v>FT170</v>
      </c>
      <c r="B1329" s="202" t="s">
        <v>9589</v>
      </c>
      <c r="C1329" s="202" t="s">
        <v>9590</v>
      </c>
      <c r="D1329" s="205">
        <v>6.68</v>
      </c>
      <c r="E1329" s="205">
        <v>25</v>
      </c>
      <c r="F1329"/>
    </row>
    <row r="1330" spans="1:6" x14ac:dyDescent="0.3">
      <c r="A1330" s="6" t="str">
        <f t="shared" si="21"/>
        <v>ASL3</v>
      </c>
      <c r="B1330" s="202">
        <v>3</v>
      </c>
      <c r="C1330" s="202" t="s">
        <v>9591</v>
      </c>
      <c r="D1330" s="205">
        <v>6.68</v>
      </c>
      <c r="E1330" s="205">
        <v>134</v>
      </c>
      <c r="F1330"/>
    </row>
    <row r="1331" spans="1:6" x14ac:dyDescent="0.3">
      <c r="A1331" s="6" t="str">
        <f t="shared" si="21"/>
        <v>A111</v>
      </c>
      <c r="B1331" s="202" t="s">
        <v>9592</v>
      </c>
      <c r="C1331" s="202" t="s">
        <v>9593</v>
      </c>
      <c r="D1331" s="205">
        <v>6.68</v>
      </c>
      <c r="E1331" s="205">
        <v>56</v>
      </c>
      <c r="F1331"/>
    </row>
    <row r="1332" spans="1:6" x14ac:dyDescent="0.3">
      <c r="A1332" s="6" t="str">
        <f t="shared" si="21"/>
        <v>A110</v>
      </c>
      <c r="B1332" s="202" t="s">
        <v>9594</v>
      </c>
      <c r="C1332" s="202" t="s">
        <v>7672</v>
      </c>
      <c r="D1332" s="205">
        <v>6.68</v>
      </c>
      <c r="E1332" s="205">
        <v>87</v>
      </c>
      <c r="F1332"/>
    </row>
    <row r="1333" spans="1:6" x14ac:dyDescent="0.3">
      <c r="A1333" s="6" t="str">
        <f t="shared" si="21"/>
        <v>TAC47</v>
      </c>
      <c r="B1333" s="202" t="s">
        <v>9595</v>
      </c>
      <c r="C1333" s="202" t="s">
        <v>9596</v>
      </c>
      <c r="D1333" s="205">
        <v>6.68</v>
      </c>
      <c r="E1333" s="205">
        <v>31</v>
      </c>
      <c r="F1333"/>
    </row>
    <row r="1334" spans="1:6" x14ac:dyDescent="0.3">
      <c r="A1334" s="6" t="str">
        <f t="shared" si="21"/>
        <v>S22</v>
      </c>
      <c r="B1334" s="202" t="s">
        <v>9597</v>
      </c>
      <c r="C1334" s="202" t="s">
        <v>9598</v>
      </c>
      <c r="D1334" s="205">
        <v>6.68</v>
      </c>
      <c r="E1334" s="205">
        <v>34</v>
      </c>
      <c r="F1334"/>
    </row>
    <row r="1335" spans="1:6" x14ac:dyDescent="0.3">
      <c r="A1335" s="6" t="str">
        <f t="shared" si="21"/>
        <v>AP143</v>
      </c>
      <c r="B1335" s="202" t="s">
        <v>9599</v>
      </c>
      <c r="C1335" s="202" t="s">
        <v>9600</v>
      </c>
      <c r="D1335" s="205">
        <v>6.68</v>
      </c>
      <c r="E1335" s="205">
        <v>37</v>
      </c>
      <c r="F1335"/>
    </row>
    <row r="1336" spans="1:6" x14ac:dyDescent="0.3">
      <c r="A1336" s="6" t="str">
        <f t="shared" si="21"/>
        <v>ASL77</v>
      </c>
      <c r="B1336" s="202">
        <v>77</v>
      </c>
      <c r="C1336" s="202" t="s">
        <v>9601</v>
      </c>
      <c r="D1336" s="205">
        <v>6.68</v>
      </c>
      <c r="E1336" s="205">
        <v>191</v>
      </c>
      <c r="F1336"/>
    </row>
    <row r="1337" spans="1:6" x14ac:dyDescent="0.3">
      <c r="A1337" s="6" t="str">
        <f t="shared" si="21"/>
        <v>S18</v>
      </c>
      <c r="B1337" s="202" t="s">
        <v>9602</v>
      </c>
      <c r="C1337" s="202" t="s">
        <v>9603</v>
      </c>
      <c r="D1337" s="205">
        <v>6.67</v>
      </c>
      <c r="E1337" s="205">
        <v>46</v>
      </c>
      <c r="F1337"/>
    </row>
    <row r="1338" spans="1:6" x14ac:dyDescent="0.3">
      <c r="A1338" s="6" t="str">
        <f t="shared" si="21"/>
        <v>AP23</v>
      </c>
      <c r="B1338" s="202" t="s">
        <v>9604</v>
      </c>
      <c r="C1338" s="202" t="s">
        <v>9605</v>
      </c>
      <c r="D1338" s="205">
        <v>6.67</v>
      </c>
      <c r="E1338" s="205">
        <v>107</v>
      </c>
      <c r="F1338"/>
    </row>
    <row r="1339" spans="1:6" x14ac:dyDescent="0.3">
      <c r="A1339" s="6" t="str">
        <f t="shared" si="21"/>
        <v>FT171</v>
      </c>
      <c r="B1339" s="202" t="s">
        <v>9606</v>
      </c>
      <c r="C1339" s="202" t="s">
        <v>9607</v>
      </c>
      <c r="D1339" s="205">
        <v>6.67</v>
      </c>
      <c r="E1339" s="205">
        <v>55</v>
      </c>
      <c r="F1339"/>
    </row>
    <row r="1340" spans="1:6" x14ac:dyDescent="0.3">
      <c r="A1340" s="6" t="str">
        <f t="shared" si="21"/>
        <v>AP42</v>
      </c>
      <c r="B1340" s="202" t="s">
        <v>9608</v>
      </c>
      <c r="C1340" s="202" t="s">
        <v>9609</v>
      </c>
      <c r="D1340" s="205">
        <v>6.67</v>
      </c>
      <c r="E1340" s="205">
        <v>100</v>
      </c>
      <c r="F1340"/>
    </row>
    <row r="1341" spans="1:6" x14ac:dyDescent="0.3">
      <c r="A1341" s="6" t="str">
        <f t="shared" si="21"/>
        <v>SP83</v>
      </c>
      <c r="B1341" s="202" t="s">
        <v>9610</v>
      </c>
      <c r="C1341" s="202" t="s">
        <v>9611</v>
      </c>
      <c r="D1341" s="205">
        <v>6.67</v>
      </c>
      <c r="E1341" s="205">
        <v>90</v>
      </c>
      <c r="F1341"/>
    </row>
    <row r="1342" spans="1:6" x14ac:dyDescent="0.3">
      <c r="A1342" s="6" t="str">
        <f t="shared" si="21"/>
        <v>ASL90</v>
      </c>
      <c r="B1342" s="202">
        <v>90</v>
      </c>
      <c r="C1342" s="202" t="s">
        <v>9612</v>
      </c>
      <c r="D1342" s="205">
        <v>6.67</v>
      </c>
      <c r="E1342" s="205">
        <v>39</v>
      </c>
      <c r="F1342"/>
    </row>
    <row r="1343" spans="1:6" x14ac:dyDescent="0.3">
      <c r="A1343" s="6" t="str">
        <f t="shared" si="21"/>
        <v>HF8</v>
      </c>
      <c r="B1343" s="202" t="s">
        <v>9613</v>
      </c>
      <c r="C1343" s="202" t="s">
        <v>9614</v>
      </c>
      <c r="D1343" s="205">
        <v>6.67</v>
      </c>
      <c r="E1343" s="205">
        <v>39</v>
      </c>
      <c r="F1343"/>
    </row>
    <row r="1344" spans="1:6" x14ac:dyDescent="0.3">
      <c r="A1344" s="6" t="str">
        <f t="shared" si="21"/>
        <v>WO31</v>
      </c>
      <c r="B1344" s="202" t="s">
        <v>9615</v>
      </c>
      <c r="C1344" s="202" t="s">
        <v>9616</v>
      </c>
      <c r="D1344" s="205">
        <v>6.67</v>
      </c>
      <c r="E1344" s="205">
        <v>36</v>
      </c>
      <c r="F1344"/>
    </row>
    <row r="1345" spans="1:6" x14ac:dyDescent="0.3">
      <c r="A1345" s="6" t="str">
        <f t="shared" si="21"/>
        <v>SP142</v>
      </c>
      <c r="B1345" s="202" t="s">
        <v>9617</v>
      </c>
      <c r="C1345" s="202" t="s">
        <v>9618</v>
      </c>
      <c r="D1345" s="205">
        <v>6.67</v>
      </c>
      <c r="E1345" s="205">
        <v>33</v>
      </c>
      <c r="F1345"/>
    </row>
    <row r="1346" spans="1:6" x14ac:dyDescent="0.3">
      <c r="A1346" s="6" t="str">
        <f t="shared" si="21"/>
        <v>DB049</v>
      </c>
      <c r="B1346" s="202" t="s">
        <v>9619</v>
      </c>
      <c r="C1346" s="202" t="s">
        <v>9620</v>
      </c>
      <c r="D1346" s="205">
        <v>6.67</v>
      </c>
      <c r="E1346" s="205">
        <v>30</v>
      </c>
      <c r="F1346"/>
    </row>
    <row r="1347" spans="1:6" x14ac:dyDescent="0.3">
      <c r="A1347" s="6" t="str">
        <f t="shared" si="21"/>
        <v>A76</v>
      </c>
      <c r="B1347" s="202" t="s">
        <v>9621</v>
      </c>
      <c r="C1347" s="202" t="s">
        <v>9622</v>
      </c>
      <c r="D1347" s="205">
        <v>6.67</v>
      </c>
      <c r="E1347" s="205">
        <v>21</v>
      </c>
      <c r="F1347"/>
    </row>
    <row r="1348" spans="1:6" x14ac:dyDescent="0.3">
      <c r="A1348" s="6" t="str">
        <f t="shared" si="21"/>
        <v>BRT5</v>
      </c>
      <c r="B1348" s="202" t="s">
        <v>9623</v>
      </c>
      <c r="C1348" s="202" t="s">
        <v>9624</v>
      </c>
      <c r="D1348" s="205">
        <v>6.67</v>
      </c>
      <c r="E1348" s="205">
        <v>18</v>
      </c>
      <c r="F1348"/>
    </row>
    <row r="1349" spans="1:6" x14ac:dyDescent="0.3">
      <c r="A1349" s="6" t="str">
        <f t="shared" si="21"/>
        <v>O94.1</v>
      </c>
      <c r="B1349" s="202" t="s">
        <v>9625</v>
      </c>
      <c r="C1349" s="202" t="s">
        <v>9626</v>
      </c>
      <c r="D1349" s="205">
        <v>6.67</v>
      </c>
      <c r="E1349" s="205">
        <v>18</v>
      </c>
      <c r="F1349"/>
    </row>
    <row r="1350" spans="1:6" x14ac:dyDescent="0.3">
      <c r="A1350" s="6" t="str">
        <f t="shared" si="21"/>
        <v>CH22</v>
      </c>
      <c r="B1350" s="202" t="s">
        <v>9627</v>
      </c>
      <c r="C1350" s="202" t="s">
        <v>9628</v>
      </c>
      <c r="D1350" s="205">
        <v>6.67</v>
      </c>
      <c r="E1350" s="205">
        <v>18</v>
      </c>
      <c r="F1350"/>
    </row>
    <row r="1351" spans="1:6" x14ac:dyDescent="0.3">
      <c r="A1351" s="6" t="str">
        <f t="shared" si="21"/>
        <v>MM98-F</v>
      </c>
      <c r="B1351" s="202" t="s">
        <v>9629</v>
      </c>
      <c r="C1351" s="202" t="s">
        <v>9630</v>
      </c>
      <c r="D1351" s="205">
        <v>6.67</v>
      </c>
      <c r="E1351" s="205">
        <v>15</v>
      </c>
      <c r="F1351"/>
    </row>
    <row r="1352" spans="1:6" x14ac:dyDescent="0.3">
      <c r="A1352" s="6" t="str">
        <f t="shared" si="21"/>
        <v>ASL127</v>
      </c>
      <c r="B1352" s="202">
        <v>127</v>
      </c>
      <c r="C1352" s="202" t="s">
        <v>9631</v>
      </c>
      <c r="D1352" s="205">
        <v>6.67</v>
      </c>
      <c r="E1352" s="205">
        <v>15</v>
      </c>
      <c r="F1352"/>
    </row>
    <row r="1353" spans="1:6" x14ac:dyDescent="0.3">
      <c r="A1353" s="6" t="str">
        <f t="shared" si="21"/>
        <v>LSSAH-18</v>
      </c>
      <c r="B1353" s="202" t="s">
        <v>9632</v>
      </c>
      <c r="C1353" s="202" t="s">
        <v>9633</v>
      </c>
      <c r="D1353" s="205">
        <v>6.67</v>
      </c>
      <c r="E1353" s="205">
        <v>12</v>
      </c>
      <c r="F1353"/>
    </row>
    <row r="1354" spans="1:6" x14ac:dyDescent="0.3">
      <c r="A1354" s="6" t="str">
        <f t="shared" si="21"/>
        <v>AP136</v>
      </c>
      <c r="B1354" s="202" t="s">
        <v>9634</v>
      </c>
      <c r="C1354" s="202" t="s">
        <v>9635</v>
      </c>
      <c r="D1354" s="205">
        <v>6.67</v>
      </c>
      <c r="E1354" s="205">
        <v>12</v>
      </c>
      <c r="F1354"/>
    </row>
    <row r="1355" spans="1:6" ht="28.8" x14ac:dyDescent="0.3">
      <c r="A1355" s="6" t="str">
        <f t="shared" si="21"/>
        <v>Third Edition85</v>
      </c>
      <c r="B1355" s="202" t="s">
        <v>9636</v>
      </c>
      <c r="C1355" s="202" t="s">
        <v>9637</v>
      </c>
      <c r="D1355" s="205">
        <v>6.67</v>
      </c>
      <c r="E1355" s="205">
        <v>12</v>
      </c>
      <c r="F1355"/>
    </row>
    <row r="1356" spans="1:6" x14ac:dyDescent="0.3">
      <c r="A1356" s="6" t="str">
        <f t="shared" si="21"/>
        <v>S28</v>
      </c>
      <c r="B1356" s="202" t="s">
        <v>9638</v>
      </c>
      <c r="C1356" s="202" t="s">
        <v>9639</v>
      </c>
      <c r="D1356" s="205">
        <v>6.67</v>
      </c>
      <c r="E1356" s="205">
        <v>12</v>
      </c>
      <c r="F1356"/>
    </row>
    <row r="1357" spans="1:6" x14ac:dyDescent="0.3">
      <c r="A1357" s="6" t="str">
        <f t="shared" si="21"/>
        <v>KE12</v>
      </c>
      <c r="B1357" s="202" t="s">
        <v>9640</v>
      </c>
      <c r="C1357" s="202" t="s">
        <v>9641</v>
      </c>
      <c r="D1357" s="205">
        <v>6.67</v>
      </c>
      <c r="E1357" s="205">
        <v>12</v>
      </c>
      <c r="F1357"/>
    </row>
    <row r="1358" spans="1:6" x14ac:dyDescent="0.3">
      <c r="A1358" s="6" t="str">
        <f t="shared" si="21"/>
        <v>SP275</v>
      </c>
      <c r="B1358" s="202" t="s">
        <v>9642</v>
      </c>
      <c r="C1358" s="202" t="s">
        <v>9643</v>
      </c>
      <c r="D1358" s="205">
        <v>6.67</v>
      </c>
      <c r="E1358" s="205">
        <v>12</v>
      </c>
      <c r="F1358"/>
    </row>
    <row r="1359" spans="1:6" x14ac:dyDescent="0.3">
      <c r="A1359" s="6" t="str">
        <f t="shared" ref="A1359:A1422" si="22">IF(B1359="","",IF(B1359&lt;999,"ASL"&amp;B1359,B1359))</f>
        <v>St8</v>
      </c>
      <c r="B1359" s="202" t="s">
        <v>9644</v>
      </c>
      <c r="C1359" s="202" t="s">
        <v>9645</v>
      </c>
      <c r="D1359" s="205">
        <v>6.67</v>
      </c>
      <c r="E1359" s="205" t="s">
        <v>1341</v>
      </c>
      <c r="F1359"/>
    </row>
    <row r="1360" spans="1:6" x14ac:dyDescent="0.3">
      <c r="A1360" s="6" t="str">
        <f t="shared" si="22"/>
        <v>{Y2} 26</v>
      </c>
      <c r="B1360" s="202" t="s">
        <v>9646</v>
      </c>
      <c r="C1360" s="202" t="s">
        <v>9647</v>
      </c>
      <c r="D1360" s="205">
        <v>6.67</v>
      </c>
      <c r="E1360" s="205" t="s">
        <v>1341</v>
      </c>
      <c r="F1360"/>
    </row>
    <row r="1361" spans="1:6" ht="28.8" x14ac:dyDescent="0.3">
      <c r="A1361" s="6" t="str">
        <f t="shared" si="22"/>
        <v>Third Edition89</v>
      </c>
      <c r="B1361" s="202" t="s">
        <v>9648</v>
      </c>
      <c r="C1361" s="202" t="s">
        <v>9649</v>
      </c>
      <c r="D1361" s="205">
        <v>6.67</v>
      </c>
      <c r="E1361" s="205" t="s">
        <v>1341</v>
      </c>
      <c r="F1361"/>
    </row>
    <row r="1362" spans="1:6" x14ac:dyDescent="0.3">
      <c r="A1362" s="6" t="str">
        <f t="shared" si="22"/>
        <v>ASL47</v>
      </c>
      <c r="B1362" s="202">
        <v>47</v>
      </c>
      <c r="C1362" s="202" t="s">
        <v>9650</v>
      </c>
      <c r="D1362" s="205">
        <v>6.67</v>
      </c>
      <c r="E1362" s="205" t="s">
        <v>1341</v>
      </c>
      <c r="F1362"/>
    </row>
    <row r="1363" spans="1:6" x14ac:dyDescent="0.3">
      <c r="A1363" s="6" t="str">
        <f t="shared" si="22"/>
        <v>FB8</v>
      </c>
      <c r="B1363" s="202" t="s">
        <v>9651</v>
      </c>
      <c r="C1363" s="202" t="s">
        <v>9652</v>
      </c>
      <c r="D1363" s="205">
        <v>6.67</v>
      </c>
      <c r="E1363" s="205" t="s">
        <v>1341</v>
      </c>
      <c r="F1363"/>
    </row>
    <row r="1364" spans="1:6" x14ac:dyDescent="0.3">
      <c r="A1364" s="6" t="str">
        <f t="shared" si="22"/>
        <v>DR4</v>
      </c>
      <c r="B1364" s="202" t="s">
        <v>9653</v>
      </c>
      <c r="C1364" s="202" t="s">
        <v>9654</v>
      </c>
      <c r="D1364" s="205">
        <v>6.67</v>
      </c>
      <c r="E1364" s="205" t="s">
        <v>1341</v>
      </c>
      <c r="F1364"/>
    </row>
    <row r="1365" spans="1:6" x14ac:dyDescent="0.3">
      <c r="A1365" s="6" t="str">
        <f t="shared" si="22"/>
        <v>TAC19</v>
      </c>
      <c r="B1365" s="202" t="s">
        <v>9655</v>
      </c>
      <c r="C1365" s="202" t="s">
        <v>9656</v>
      </c>
      <c r="D1365" s="205">
        <v>6.67</v>
      </c>
      <c r="E1365" s="205" t="s">
        <v>1341</v>
      </c>
      <c r="F1365"/>
    </row>
    <row r="1366" spans="1:6" x14ac:dyDescent="0.3">
      <c r="A1366" s="6" t="str">
        <f t="shared" si="22"/>
        <v>CAW9</v>
      </c>
      <c r="B1366" s="202" t="s">
        <v>9657</v>
      </c>
      <c r="C1366" s="202" t="s">
        <v>9658</v>
      </c>
      <c r="D1366" s="205">
        <v>6.67</v>
      </c>
      <c r="E1366" s="205" t="s">
        <v>1341</v>
      </c>
      <c r="F1366"/>
    </row>
    <row r="1367" spans="1:6" x14ac:dyDescent="0.3">
      <c r="A1367" s="6" t="str">
        <f t="shared" si="22"/>
        <v>FT15</v>
      </c>
      <c r="B1367" s="202" t="s">
        <v>9659</v>
      </c>
      <c r="C1367" s="202" t="s">
        <v>9660</v>
      </c>
      <c r="D1367" s="205">
        <v>6.67</v>
      </c>
      <c r="E1367" s="205" t="s">
        <v>1341</v>
      </c>
      <c r="F1367"/>
    </row>
    <row r="1368" spans="1:6" x14ac:dyDescent="0.3">
      <c r="A1368" s="6" t="str">
        <f t="shared" si="22"/>
        <v>FT118</v>
      </c>
      <c r="B1368" s="202" t="s">
        <v>9661</v>
      </c>
      <c r="C1368" s="202" t="s">
        <v>9662</v>
      </c>
      <c r="D1368" s="205">
        <v>6.67</v>
      </c>
      <c r="E1368" s="205" t="s">
        <v>1341</v>
      </c>
      <c r="F1368"/>
    </row>
    <row r="1369" spans="1:6" x14ac:dyDescent="0.3">
      <c r="A1369" s="6" t="str">
        <f t="shared" si="22"/>
        <v>KH5</v>
      </c>
      <c r="B1369" s="202" t="s">
        <v>9663</v>
      </c>
      <c r="C1369" s="202" t="s">
        <v>9664</v>
      </c>
      <c r="D1369" s="205">
        <v>6.67</v>
      </c>
      <c r="E1369" s="205" t="s">
        <v>1341</v>
      </c>
      <c r="F1369"/>
    </row>
    <row r="1370" spans="1:6" x14ac:dyDescent="0.3">
      <c r="A1370" s="6" t="str">
        <f t="shared" si="22"/>
        <v>FT126</v>
      </c>
      <c r="B1370" s="202" t="s">
        <v>9665</v>
      </c>
      <c r="C1370" s="202" t="s">
        <v>9666</v>
      </c>
      <c r="D1370" s="205">
        <v>6.67</v>
      </c>
      <c r="E1370" s="205" t="s">
        <v>1341</v>
      </c>
      <c r="F1370"/>
    </row>
    <row r="1371" spans="1:6" x14ac:dyDescent="0.3">
      <c r="A1371" s="6" t="str">
        <f t="shared" si="22"/>
        <v>MM98-B</v>
      </c>
      <c r="B1371" s="202" t="s">
        <v>9667</v>
      </c>
      <c r="C1371" s="202" t="s">
        <v>9668</v>
      </c>
      <c r="D1371" s="205">
        <v>6.67</v>
      </c>
      <c r="E1371" s="205" t="s">
        <v>1341</v>
      </c>
      <c r="F1371"/>
    </row>
    <row r="1372" spans="1:6" x14ac:dyDescent="0.3">
      <c r="A1372" s="6" t="str">
        <f t="shared" si="22"/>
        <v>Z15</v>
      </c>
      <c r="B1372" s="202" t="s">
        <v>9669</v>
      </c>
      <c r="C1372" s="202" t="s">
        <v>9670</v>
      </c>
      <c r="D1372" s="205">
        <v>6.67</v>
      </c>
      <c r="E1372" s="205" t="s">
        <v>1341</v>
      </c>
      <c r="F1372"/>
    </row>
    <row r="1373" spans="1:6" x14ac:dyDescent="0.3">
      <c r="A1373" s="6" t="str">
        <f t="shared" si="22"/>
        <v>FT41</v>
      </c>
      <c r="B1373" s="202" t="s">
        <v>9671</v>
      </c>
      <c r="C1373" s="202" t="s">
        <v>9672</v>
      </c>
      <c r="D1373" s="205">
        <v>6.67</v>
      </c>
      <c r="E1373" s="205" t="s">
        <v>1341</v>
      </c>
      <c r="F1373"/>
    </row>
    <row r="1374" spans="1:6" x14ac:dyDescent="0.3">
      <c r="A1374" s="6" t="str">
        <f t="shared" si="22"/>
        <v>TBA10</v>
      </c>
      <c r="B1374" s="202" t="s">
        <v>9673</v>
      </c>
      <c r="C1374" s="202" t="s">
        <v>9674</v>
      </c>
      <c r="D1374" s="205">
        <v>6.67</v>
      </c>
      <c r="E1374" s="205" t="s">
        <v>1341</v>
      </c>
      <c r="F1374"/>
    </row>
    <row r="1375" spans="1:6" x14ac:dyDescent="0.3">
      <c r="A1375" s="6" t="str">
        <f t="shared" si="22"/>
        <v>FT124</v>
      </c>
      <c r="B1375" s="202" t="s">
        <v>9675</v>
      </c>
      <c r="C1375" s="202" t="s">
        <v>9676</v>
      </c>
      <c r="D1375" s="205">
        <v>6.67</v>
      </c>
      <c r="E1375" s="205" t="s">
        <v>1341</v>
      </c>
      <c r="F1375"/>
    </row>
    <row r="1376" spans="1:6" x14ac:dyDescent="0.3">
      <c r="A1376" s="6" t="str">
        <f t="shared" si="22"/>
        <v>LSSAH27</v>
      </c>
      <c r="B1376" s="202" t="s">
        <v>9677</v>
      </c>
      <c r="C1376" s="202" t="s">
        <v>9678</v>
      </c>
      <c r="D1376" s="205">
        <v>6.67</v>
      </c>
      <c r="E1376" s="205" t="s">
        <v>1341</v>
      </c>
      <c r="F1376"/>
    </row>
    <row r="1377" spans="1:6" x14ac:dyDescent="0.3">
      <c r="A1377" s="6" t="str">
        <f t="shared" si="22"/>
        <v>CtR10</v>
      </c>
      <c r="B1377" s="202" t="s">
        <v>9679</v>
      </c>
      <c r="C1377" s="202" t="s">
        <v>9680</v>
      </c>
      <c r="D1377" s="205">
        <v>6.67</v>
      </c>
      <c r="E1377" s="205" t="s">
        <v>1341</v>
      </c>
      <c r="F1377"/>
    </row>
    <row r="1378" spans="1:6" x14ac:dyDescent="0.3">
      <c r="A1378" s="6" t="str">
        <f t="shared" si="22"/>
        <v>S33</v>
      </c>
      <c r="B1378" s="202" t="s">
        <v>9681</v>
      </c>
      <c r="C1378" s="202" t="s">
        <v>9557</v>
      </c>
      <c r="D1378" s="205">
        <v>6.67</v>
      </c>
      <c r="E1378" s="205" t="s">
        <v>1341</v>
      </c>
      <c r="F1378"/>
    </row>
    <row r="1379" spans="1:6" x14ac:dyDescent="0.3">
      <c r="A1379" s="6" t="str">
        <f t="shared" si="22"/>
        <v>PA2</v>
      </c>
      <c r="B1379" s="202" t="s">
        <v>9682</v>
      </c>
      <c r="C1379" s="202" t="s">
        <v>9683</v>
      </c>
      <c r="D1379" s="205">
        <v>6.67</v>
      </c>
      <c r="E1379" s="205" t="s">
        <v>1341</v>
      </c>
      <c r="F1379"/>
    </row>
    <row r="1380" spans="1:6" x14ac:dyDescent="0.3">
      <c r="A1380" s="6" t="str">
        <f t="shared" si="22"/>
        <v>ASL158</v>
      </c>
      <c r="B1380" s="202">
        <v>158</v>
      </c>
      <c r="C1380" s="202" t="s">
        <v>9684</v>
      </c>
      <c r="D1380" s="205">
        <v>6.67</v>
      </c>
      <c r="E1380" s="205" t="s">
        <v>1341</v>
      </c>
      <c r="F1380"/>
    </row>
    <row r="1381" spans="1:6" x14ac:dyDescent="0.3">
      <c r="A1381" s="6" t="str">
        <f t="shared" si="22"/>
        <v>BFP70</v>
      </c>
      <c r="B1381" s="202" t="s">
        <v>9685</v>
      </c>
      <c r="C1381" s="202" t="s">
        <v>9686</v>
      </c>
      <c r="D1381" s="205">
        <v>6.67</v>
      </c>
      <c r="E1381" s="205" t="s">
        <v>1341</v>
      </c>
      <c r="F1381"/>
    </row>
    <row r="1382" spans="1:6" x14ac:dyDescent="0.3">
      <c r="A1382" s="6" t="str">
        <f t="shared" si="22"/>
        <v>{Y2} 19</v>
      </c>
      <c r="B1382" s="202" t="s">
        <v>9687</v>
      </c>
      <c r="C1382" s="202" t="s">
        <v>9688</v>
      </c>
      <c r="D1382" s="205">
        <v>6.67</v>
      </c>
      <c r="E1382" s="205" t="s">
        <v>1341</v>
      </c>
      <c r="F1382"/>
    </row>
    <row r="1383" spans="1:6" x14ac:dyDescent="0.3">
      <c r="A1383" s="6" t="str">
        <f t="shared" si="22"/>
        <v>FrF35</v>
      </c>
      <c r="B1383" s="202" t="s">
        <v>9689</v>
      </c>
      <c r="C1383" s="202" t="s">
        <v>9690</v>
      </c>
      <c r="D1383" s="205">
        <v>6.67</v>
      </c>
      <c r="E1383" s="205" t="s">
        <v>1341</v>
      </c>
      <c r="F1383"/>
    </row>
    <row r="1384" spans="1:6" x14ac:dyDescent="0.3">
      <c r="A1384" s="6" t="str">
        <f t="shared" si="22"/>
        <v>FT226</v>
      </c>
      <c r="B1384" s="202" t="s">
        <v>9691</v>
      </c>
      <c r="C1384" s="202" t="s">
        <v>9692</v>
      </c>
      <c r="D1384" s="205">
        <v>6.67</v>
      </c>
      <c r="E1384" s="205" t="s">
        <v>1341</v>
      </c>
      <c r="F1384"/>
    </row>
    <row r="1385" spans="1:6" x14ac:dyDescent="0.3">
      <c r="A1385" s="6" t="str">
        <f t="shared" si="22"/>
        <v>HB4</v>
      </c>
      <c r="B1385" s="202" t="s">
        <v>9693</v>
      </c>
      <c r="C1385" s="202" t="s">
        <v>9694</v>
      </c>
      <c r="D1385" s="205">
        <v>6.67</v>
      </c>
      <c r="E1385" s="205" t="s">
        <v>1341</v>
      </c>
      <c r="F1385"/>
    </row>
    <row r="1386" spans="1:6" x14ac:dyDescent="0.3">
      <c r="A1386" s="6" t="str">
        <f t="shared" si="22"/>
        <v>NT4</v>
      </c>
      <c r="B1386" s="202" t="s">
        <v>9695</v>
      </c>
      <c r="C1386" s="202" t="s">
        <v>9696</v>
      </c>
      <c r="D1386" s="205">
        <v>6.67</v>
      </c>
      <c r="E1386" s="205" t="s">
        <v>1341</v>
      </c>
      <c r="F1386"/>
    </row>
    <row r="1387" spans="1:6" x14ac:dyDescent="0.3">
      <c r="A1387" s="6" t="str">
        <f t="shared" si="22"/>
        <v>SX4</v>
      </c>
      <c r="B1387" s="202" t="s">
        <v>9697</v>
      </c>
      <c r="C1387" s="202" t="s">
        <v>9698</v>
      </c>
      <c r="D1387" s="205">
        <v>6.67</v>
      </c>
      <c r="E1387" s="205" t="s">
        <v>1341</v>
      </c>
      <c r="F1387"/>
    </row>
    <row r="1388" spans="1:6" x14ac:dyDescent="0.3">
      <c r="A1388" s="6" t="str">
        <f t="shared" si="22"/>
        <v>FT KGS12</v>
      </c>
      <c r="B1388" s="202" t="s">
        <v>9699</v>
      </c>
      <c r="C1388" s="202" t="s">
        <v>9700</v>
      </c>
      <c r="D1388" s="205">
        <v>6.67</v>
      </c>
      <c r="E1388" s="205" t="s">
        <v>1341</v>
      </c>
      <c r="F1388"/>
    </row>
    <row r="1389" spans="1:6" x14ac:dyDescent="0.3">
      <c r="A1389" s="6" t="str">
        <f t="shared" si="22"/>
        <v>GSTK-I</v>
      </c>
      <c r="B1389" s="202" t="s">
        <v>9701</v>
      </c>
      <c r="C1389" s="202" t="s">
        <v>9702</v>
      </c>
      <c r="D1389" s="205">
        <v>6.67</v>
      </c>
      <c r="E1389" s="205" t="s">
        <v>1341</v>
      </c>
      <c r="F1389"/>
    </row>
    <row r="1390" spans="1:6" x14ac:dyDescent="0.3">
      <c r="A1390" s="6" t="str">
        <f t="shared" si="22"/>
        <v>ANZ2000.5</v>
      </c>
      <c r="B1390" s="202" t="s">
        <v>9703</v>
      </c>
      <c r="C1390" s="202" t="s">
        <v>9704</v>
      </c>
      <c r="D1390" s="205">
        <v>6.67</v>
      </c>
      <c r="E1390" s="205" t="s">
        <v>1341</v>
      </c>
      <c r="F1390"/>
    </row>
    <row r="1391" spans="1:6" x14ac:dyDescent="0.3">
      <c r="A1391" s="6" t="str">
        <f t="shared" si="22"/>
        <v>RPT154</v>
      </c>
      <c r="B1391" s="202" t="s">
        <v>9705</v>
      </c>
      <c r="C1391" s="202" t="s">
        <v>9706</v>
      </c>
      <c r="D1391" s="205">
        <v>6.67</v>
      </c>
      <c r="E1391" s="205" t="s">
        <v>1341</v>
      </c>
      <c r="F1391"/>
    </row>
    <row r="1392" spans="1:6" x14ac:dyDescent="0.3">
      <c r="A1392" s="6" t="str">
        <f t="shared" si="22"/>
        <v>ON4</v>
      </c>
      <c r="B1392" s="202" t="s">
        <v>9707</v>
      </c>
      <c r="C1392" s="202" t="s">
        <v>9708</v>
      </c>
      <c r="D1392" s="205">
        <v>6.67</v>
      </c>
      <c r="E1392" s="205" t="s">
        <v>1341</v>
      </c>
      <c r="F1392"/>
    </row>
    <row r="1393" spans="1:6" x14ac:dyDescent="0.3">
      <c r="A1393" s="6" t="str">
        <f t="shared" si="22"/>
        <v>FTStN3</v>
      </c>
      <c r="B1393" s="202" t="s">
        <v>9709</v>
      </c>
      <c r="C1393" s="202" t="s">
        <v>9710</v>
      </c>
      <c r="D1393" s="205">
        <v>6.67</v>
      </c>
      <c r="E1393" s="205" t="s">
        <v>1341</v>
      </c>
      <c r="F1393"/>
    </row>
    <row r="1394" spans="1:6" x14ac:dyDescent="0.3">
      <c r="A1394" s="6" t="str">
        <f t="shared" si="22"/>
        <v>DB143</v>
      </c>
      <c r="B1394" s="202" t="s">
        <v>9711</v>
      </c>
      <c r="C1394" s="202" t="s">
        <v>9712</v>
      </c>
      <c r="D1394" s="205">
        <v>6.67</v>
      </c>
      <c r="E1394" s="205" t="s">
        <v>1341</v>
      </c>
      <c r="F1394"/>
    </row>
    <row r="1395" spans="1:6" x14ac:dyDescent="0.3">
      <c r="A1395" s="6" t="str">
        <f t="shared" si="22"/>
        <v>ASLXX9</v>
      </c>
      <c r="B1395" s="202" t="s">
        <v>9713</v>
      </c>
      <c r="C1395" s="202" t="s">
        <v>9714</v>
      </c>
      <c r="D1395" s="205">
        <v>6.67</v>
      </c>
      <c r="E1395" s="205" t="s">
        <v>1341</v>
      </c>
      <c r="F1395"/>
    </row>
    <row r="1396" spans="1:6" x14ac:dyDescent="0.3">
      <c r="A1396" s="6" t="str">
        <f t="shared" si="22"/>
        <v>FE124</v>
      </c>
      <c r="B1396" s="202" t="s">
        <v>9715</v>
      </c>
      <c r="C1396" s="202" t="s">
        <v>9716</v>
      </c>
      <c r="D1396" s="205">
        <v>6.67</v>
      </c>
      <c r="E1396" s="205" t="s">
        <v>1341</v>
      </c>
      <c r="F1396"/>
    </row>
    <row r="1397" spans="1:6" x14ac:dyDescent="0.3">
      <c r="A1397" s="6" t="str">
        <f t="shared" si="22"/>
        <v>RC6</v>
      </c>
      <c r="B1397" s="202" t="s">
        <v>9717</v>
      </c>
      <c r="C1397" s="202" t="s">
        <v>9718</v>
      </c>
      <c r="D1397" s="205">
        <v>6.67</v>
      </c>
      <c r="E1397" s="205" t="s">
        <v>1341</v>
      </c>
      <c r="F1397"/>
    </row>
    <row r="1398" spans="1:6" ht="28.8" x14ac:dyDescent="0.3">
      <c r="A1398" s="6" t="str">
        <f t="shared" si="22"/>
        <v>STONNE(2ND)9</v>
      </c>
      <c r="B1398" s="202" t="s">
        <v>9719</v>
      </c>
      <c r="C1398" s="202" t="s">
        <v>9720</v>
      </c>
      <c r="D1398" s="205">
        <v>6.67</v>
      </c>
      <c r="E1398" s="205" t="s">
        <v>1341</v>
      </c>
      <c r="F1398"/>
    </row>
    <row r="1399" spans="1:6" x14ac:dyDescent="0.3">
      <c r="A1399" s="6" t="str">
        <f t="shared" si="22"/>
        <v>O41.1</v>
      </c>
      <c r="B1399" s="202" t="s">
        <v>9721</v>
      </c>
      <c r="C1399" s="202" t="s">
        <v>9722</v>
      </c>
      <c r="D1399" s="205">
        <v>6.67</v>
      </c>
      <c r="E1399" s="205" t="s">
        <v>1341</v>
      </c>
      <c r="F1399"/>
    </row>
    <row r="1400" spans="1:6" x14ac:dyDescent="0.3">
      <c r="A1400" s="6" t="str">
        <f t="shared" si="22"/>
        <v>OB8</v>
      </c>
      <c r="B1400" s="202" t="s">
        <v>9272</v>
      </c>
      <c r="C1400" s="202" t="s">
        <v>9723</v>
      </c>
      <c r="D1400" s="205">
        <v>6.67</v>
      </c>
      <c r="E1400" s="205" t="s">
        <v>1341</v>
      </c>
      <c r="F1400"/>
    </row>
    <row r="1401" spans="1:6" x14ac:dyDescent="0.3">
      <c r="A1401" s="6" t="str">
        <f t="shared" si="22"/>
        <v>NEV1</v>
      </c>
      <c r="B1401" s="202" t="s">
        <v>9724</v>
      </c>
      <c r="C1401" s="202" t="s">
        <v>9725</v>
      </c>
      <c r="D1401" s="205">
        <v>6.67</v>
      </c>
      <c r="E1401" s="205" t="s">
        <v>1341</v>
      </c>
      <c r="F1401"/>
    </row>
    <row r="1402" spans="1:6" x14ac:dyDescent="0.3">
      <c r="A1402" s="6" t="str">
        <f t="shared" si="22"/>
        <v>IP 5</v>
      </c>
      <c r="B1402" s="202" t="s">
        <v>9726</v>
      </c>
      <c r="C1402" s="202" t="s">
        <v>9727</v>
      </c>
      <c r="D1402" s="205">
        <v>6.67</v>
      </c>
      <c r="E1402" s="205" t="s">
        <v>1341</v>
      </c>
      <c r="F1402"/>
    </row>
    <row r="1403" spans="1:6" x14ac:dyDescent="0.3">
      <c r="A1403" s="6" t="str">
        <f t="shared" si="22"/>
        <v>SPF7</v>
      </c>
      <c r="B1403" s="202" t="s">
        <v>9728</v>
      </c>
      <c r="C1403" s="202" t="s">
        <v>9729</v>
      </c>
      <c r="D1403" s="205">
        <v>6.67</v>
      </c>
      <c r="E1403" s="205" t="s">
        <v>1341</v>
      </c>
      <c r="F1403"/>
    </row>
    <row r="1404" spans="1:6" x14ac:dyDescent="0.3">
      <c r="A1404" s="6" t="str">
        <f t="shared" si="22"/>
        <v>FAW2</v>
      </c>
      <c r="B1404" s="202" t="s">
        <v>9730</v>
      </c>
      <c r="C1404" s="202" t="s">
        <v>9731</v>
      </c>
      <c r="D1404" s="205">
        <v>6.67</v>
      </c>
      <c r="E1404" s="205" t="s">
        <v>1341</v>
      </c>
      <c r="F1404"/>
    </row>
    <row r="1405" spans="1:6" x14ac:dyDescent="0.3">
      <c r="A1405" s="6" t="str">
        <f t="shared" si="22"/>
        <v>FE80</v>
      </c>
      <c r="B1405" s="202" t="s">
        <v>9732</v>
      </c>
      <c r="C1405" s="202" t="s">
        <v>9733</v>
      </c>
      <c r="D1405" s="205">
        <v>6.67</v>
      </c>
      <c r="E1405" s="205" t="s">
        <v>1341</v>
      </c>
      <c r="F1405"/>
    </row>
    <row r="1406" spans="1:6" x14ac:dyDescent="0.3">
      <c r="A1406" s="6" t="str">
        <f t="shared" si="22"/>
        <v>IP 7</v>
      </c>
      <c r="B1406" s="202" t="s">
        <v>9734</v>
      </c>
      <c r="C1406" s="202" t="s">
        <v>9735</v>
      </c>
      <c r="D1406" s="205">
        <v>6.67</v>
      </c>
      <c r="E1406" s="205" t="s">
        <v>1341</v>
      </c>
      <c r="F1406"/>
    </row>
    <row r="1407" spans="1:6" x14ac:dyDescent="0.3">
      <c r="A1407" s="6" t="str">
        <f t="shared" si="22"/>
        <v>SP246</v>
      </c>
      <c r="B1407" s="202" t="s">
        <v>9736</v>
      </c>
      <c r="C1407" s="202" t="s">
        <v>9737</v>
      </c>
      <c r="D1407" s="205">
        <v>6.67</v>
      </c>
      <c r="E1407" s="205" t="s">
        <v>1341</v>
      </c>
      <c r="F1407"/>
    </row>
    <row r="1408" spans="1:6" x14ac:dyDescent="0.3">
      <c r="A1408" s="6" t="str">
        <f t="shared" si="22"/>
        <v>LM5</v>
      </c>
      <c r="B1408" s="202" t="s">
        <v>9738</v>
      </c>
      <c r="C1408" s="202" t="s">
        <v>9739</v>
      </c>
      <c r="D1408" s="205">
        <v>6.67</v>
      </c>
      <c r="E1408" s="205" t="s">
        <v>1341</v>
      </c>
      <c r="F1408"/>
    </row>
    <row r="1409" spans="1:6" x14ac:dyDescent="0.3">
      <c r="A1409" s="6" t="str">
        <f t="shared" si="22"/>
        <v>FE50</v>
      </c>
      <c r="B1409" s="202" t="s">
        <v>9740</v>
      </c>
      <c r="C1409" s="202" t="s">
        <v>9741</v>
      </c>
      <c r="D1409" s="205">
        <v>6.67</v>
      </c>
      <c r="E1409" s="205" t="s">
        <v>1341</v>
      </c>
      <c r="F1409"/>
    </row>
    <row r="1410" spans="1:6" x14ac:dyDescent="0.3">
      <c r="A1410" s="6" t="str">
        <f t="shared" si="22"/>
        <v>VV10</v>
      </c>
      <c r="B1410" s="202" t="s">
        <v>9742</v>
      </c>
      <c r="C1410" s="202" t="s">
        <v>9743</v>
      </c>
      <c r="D1410" s="205">
        <v>6.67</v>
      </c>
      <c r="E1410" s="205" t="s">
        <v>1341</v>
      </c>
      <c r="F1410"/>
    </row>
    <row r="1411" spans="1:6" x14ac:dyDescent="0.3">
      <c r="A1411" s="6" t="str">
        <f t="shared" si="22"/>
        <v>BBH5</v>
      </c>
      <c r="B1411" s="202" t="s">
        <v>9744</v>
      </c>
      <c r="C1411" s="202" t="s">
        <v>9745</v>
      </c>
      <c r="D1411" s="205">
        <v>6.67</v>
      </c>
      <c r="E1411" s="205" t="s">
        <v>1341</v>
      </c>
      <c r="F1411"/>
    </row>
    <row r="1412" spans="1:6" x14ac:dyDescent="0.3">
      <c r="A1412" s="6" t="str">
        <f t="shared" si="22"/>
        <v>NEWS4</v>
      </c>
      <c r="B1412" s="202" t="s">
        <v>9746</v>
      </c>
      <c r="C1412" s="202" t="s">
        <v>9747</v>
      </c>
      <c r="D1412" s="205">
        <v>6.67</v>
      </c>
      <c r="E1412" s="205" t="s">
        <v>1341</v>
      </c>
      <c r="F1412"/>
    </row>
    <row r="1413" spans="1:6" x14ac:dyDescent="0.3">
      <c r="A1413" s="6" t="str">
        <f t="shared" si="22"/>
        <v>NEWS7</v>
      </c>
      <c r="B1413" s="202" t="s">
        <v>9748</v>
      </c>
      <c r="C1413" s="202" t="s">
        <v>7308</v>
      </c>
      <c r="D1413" s="205">
        <v>6.67</v>
      </c>
      <c r="E1413" s="205" t="s">
        <v>1341</v>
      </c>
      <c r="F1413"/>
    </row>
    <row r="1414" spans="1:6" x14ac:dyDescent="0.3">
      <c r="A1414" s="6" t="str">
        <f t="shared" si="22"/>
        <v>CH2</v>
      </c>
      <c r="B1414" s="202" t="s">
        <v>9749</v>
      </c>
      <c r="C1414" s="202" t="s">
        <v>9750</v>
      </c>
      <c r="D1414" s="205">
        <v>6.67</v>
      </c>
      <c r="E1414" s="205" t="s">
        <v>1341</v>
      </c>
      <c r="F1414"/>
    </row>
    <row r="1415" spans="1:6" ht="28.8" x14ac:dyDescent="0.3">
      <c r="A1415" s="6" t="str">
        <f t="shared" si="22"/>
        <v>{2020 edition} 250</v>
      </c>
      <c r="B1415" s="202" t="s">
        <v>9751</v>
      </c>
      <c r="C1415" s="202" t="s">
        <v>9020</v>
      </c>
      <c r="D1415" s="205">
        <v>6.67</v>
      </c>
      <c r="E1415" s="205" t="s">
        <v>1341</v>
      </c>
      <c r="F1415"/>
    </row>
    <row r="1416" spans="1:6" x14ac:dyDescent="0.3">
      <c r="A1416" s="6" t="str">
        <f t="shared" si="22"/>
        <v>ORB1</v>
      </c>
      <c r="B1416" s="202" t="s">
        <v>9752</v>
      </c>
      <c r="C1416" s="202" t="s">
        <v>9753</v>
      </c>
      <c r="D1416" s="205">
        <v>6.67</v>
      </c>
      <c r="E1416" s="205" t="s">
        <v>1341</v>
      </c>
      <c r="F1416"/>
    </row>
    <row r="1417" spans="1:6" x14ac:dyDescent="0.3">
      <c r="A1417" s="6" t="str">
        <f t="shared" si="22"/>
        <v>CDN11</v>
      </c>
      <c r="B1417" s="202" t="s">
        <v>9754</v>
      </c>
      <c r="C1417" s="202" t="s">
        <v>9755</v>
      </c>
      <c r="D1417" s="205">
        <v>6.67</v>
      </c>
      <c r="E1417" s="205" t="s">
        <v>1341</v>
      </c>
      <c r="F1417"/>
    </row>
    <row r="1418" spans="1:6" x14ac:dyDescent="0.3">
      <c r="A1418" s="6" t="str">
        <f t="shared" si="22"/>
        <v>J103</v>
      </c>
      <c r="B1418" s="202" t="s">
        <v>9756</v>
      </c>
      <c r="C1418" s="202" t="s">
        <v>7974</v>
      </c>
      <c r="D1418" s="205">
        <v>6.66</v>
      </c>
      <c r="E1418" s="205">
        <v>214</v>
      </c>
      <c r="F1418"/>
    </row>
    <row r="1419" spans="1:6" x14ac:dyDescent="0.3">
      <c r="A1419" s="6" t="str">
        <f t="shared" si="22"/>
        <v>FrF87</v>
      </c>
      <c r="B1419" s="202" t="s">
        <v>9757</v>
      </c>
      <c r="C1419" s="202" t="s">
        <v>9758</v>
      </c>
      <c r="D1419" s="205">
        <v>6.66</v>
      </c>
      <c r="E1419" s="205">
        <v>50</v>
      </c>
      <c r="F1419"/>
    </row>
    <row r="1420" spans="1:6" x14ac:dyDescent="0.3">
      <c r="A1420" s="6" t="str">
        <f t="shared" si="22"/>
        <v>AP30</v>
      </c>
      <c r="B1420" s="202" t="s">
        <v>9759</v>
      </c>
      <c r="C1420" s="202" t="s">
        <v>9760</v>
      </c>
      <c r="D1420" s="205">
        <v>6.66</v>
      </c>
      <c r="E1420" s="205">
        <v>35</v>
      </c>
      <c r="F1420"/>
    </row>
    <row r="1421" spans="1:6" x14ac:dyDescent="0.3">
      <c r="A1421" s="6" t="str">
        <f t="shared" si="22"/>
        <v>S15</v>
      </c>
      <c r="B1421" s="202" t="s">
        <v>9761</v>
      </c>
      <c r="C1421" s="202" t="s">
        <v>9762</v>
      </c>
      <c r="D1421" s="205">
        <v>6.66</v>
      </c>
      <c r="E1421" s="205">
        <v>64</v>
      </c>
      <c r="F1421"/>
    </row>
    <row r="1422" spans="1:6" x14ac:dyDescent="0.3">
      <c r="A1422" s="6" t="str">
        <f t="shared" si="22"/>
        <v>J102</v>
      </c>
      <c r="B1422" s="202" t="s">
        <v>9763</v>
      </c>
      <c r="C1422" s="202" t="s">
        <v>9764</v>
      </c>
      <c r="D1422" s="205">
        <v>6.66</v>
      </c>
      <c r="E1422" s="205">
        <v>90</v>
      </c>
      <c r="F1422"/>
    </row>
    <row r="1423" spans="1:6" x14ac:dyDescent="0.3">
      <c r="A1423" s="6" t="str">
        <f t="shared" ref="A1423:A1486" si="23">IF(B1423="","",IF(B1423&lt;999,"ASL"&amp;B1423,B1423))</f>
        <v>SV1</v>
      </c>
      <c r="B1423" s="202" t="s">
        <v>9765</v>
      </c>
      <c r="C1423" s="202" t="s">
        <v>9766</v>
      </c>
      <c r="D1423" s="205">
        <v>6.65</v>
      </c>
      <c r="E1423" s="205">
        <v>26</v>
      </c>
      <c r="F1423"/>
    </row>
    <row r="1424" spans="1:6" x14ac:dyDescent="0.3">
      <c r="A1424" s="6" t="str">
        <f t="shared" si="23"/>
        <v>TOT40</v>
      </c>
      <c r="B1424" s="202" t="s">
        <v>9767</v>
      </c>
      <c r="C1424" s="202" t="s">
        <v>9768</v>
      </c>
      <c r="D1424" s="205">
        <v>6.65</v>
      </c>
      <c r="E1424" s="205">
        <v>49</v>
      </c>
      <c r="F1424"/>
    </row>
    <row r="1425" spans="1:6" x14ac:dyDescent="0.3">
      <c r="A1425" s="6" t="str">
        <f t="shared" si="23"/>
        <v>S14</v>
      </c>
      <c r="B1425" s="202" t="s">
        <v>9769</v>
      </c>
      <c r="C1425" s="202" t="s">
        <v>9770</v>
      </c>
      <c r="D1425" s="205">
        <v>6.65</v>
      </c>
      <c r="E1425" s="205">
        <v>72</v>
      </c>
      <c r="F1425"/>
    </row>
    <row r="1426" spans="1:6" x14ac:dyDescent="0.3">
      <c r="A1426" s="6" t="str">
        <f t="shared" si="23"/>
        <v>CH19</v>
      </c>
      <c r="B1426" s="202" t="s">
        <v>9771</v>
      </c>
      <c r="C1426" s="202" t="s">
        <v>9772</v>
      </c>
      <c r="D1426" s="205">
        <v>6.65</v>
      </c>
      <c r="E1426" s="205">
        <v>23</v>
      </c>
      <c r="F1426"/>
    </row>
    <row r="1427" spans="1:6" x14ac:dyDescent="0.3">
      <c r="A1427" s="6" t="str">
        <f t="shared" si="23"/>
        <v>J170</v>
      </c>
      <c r="B1427" s="202" t="s">
        <v>9773</v>
      </c>
      <c r="C1427" s="202" t="s">
        <v>9774</v>
      </c>
      <c r="D1427" s="205">
        <v>6.65</v>
      </c>
      <c r="E1427" s="205">
        <v>23</v>
      </c>
      <c r="F1427"/>
    </row>
    <row r="1428" spans="1:6" x14ac:dyDescent="0.3">
      <c r="A1428" s="6" t="str">
        <f t="shared" si="23"/>
        <v>DB0051</v>
      </c>
      <c r="B1428" s="202" t="s">
        <v>9775</v>
      </c>
      <c r="C1428" s="202" t="s">
        <v>9776</v>
      </c>
      <c r="D1428" s="205">
        <v>6.65</v>
      </c>
      <c r="E1428" s="205">
        <v>23</v>
      </c>
      <c r="F1428"/>
    </row>
    <row r="1429" spans="1:6" x14ac:dyDescent="0.3">
      <c r="A1429" s="6" t="str">
        <f t="shared" si="23"/>
        <v>A28</v>
      </c>
      <c r="B1429" s="202" t="s">
        <v>9777</v>
      </c>
      <c r="C1429" s="202" t="s">
        <v>7847</v>
      </c>
      <c r="D1429" s="205">
        <v>6.65</v>
      </c>
      <c r="E1429" s="205">
        <v>60</v>
      </c>
      <c r="F1429"/>
    </row>
    <row r="1430" spans="1:6" x14ac:dyDescent="0.3">
      <c r="A1430" s="6" t="str">
        <f t="shared" si="23"/>
        <v>FrF86</v>
      </c>
      <c r="B1430" s="202" t="s">
        <v>9778</v>
      </c>
      <c r="C1430" s="202" t="s">
        <v>9779</v>
      </c>
      <c r="D1430" s="205">
        <v>6.65</v>
      </c>
      <c r="E1430" s="205">
        <v>40</v>
      </c>
      <c r="F1430"/>
    </row>
    <row r="1431" spans="1:6" x14ac:dyDescent="0.3">
      <c r="A1431" s="6" t="str">
        <f t="shared" si="23"/>
        <v>PBP2</v>
      </c>
      <c r="B1431" s="202" t="s">
        <v>9780</v>
      </c>
      <c r="C1431" s="202" t="s">
        <v>9781</v>
      </c>
      <c r="D1431" s="205">
        <v>6.65</v>
      </c>
      <c r="E1431" s="205">
        <v>51</v>
      </c>
      <c r="F1431"/>
    </row>
    <row r="1432" spans="1:6" x14ac:dyDescent="0.3">
      <c r="A1432" s="6" t="str">
        <f t="shared" si="23"/>
        <v>ASL195</v>
      </c>
      <c r="B1432" s="202">
        <v>195</v>
      </c>
      <c r="C1432" s="202" t="s">
        <v>7589</v>
      </c>
      <c r="D1432" s="205">
        <v>6.65</v>
      </c>
      <c r="E1432" s="205">
        <v>34</v>
      </c>
      <c r="F1432"/>
    </row>
    <row r="1433" spans="1:6" x14ac:dyDescent="0.3">
      <c r="A1433" s="6" t="str">
        <f t="shared" si="23"/>
        <v>BFP68</v>
      </c>
      <c r="B1433" s="202" t="s">
        <v>9782</v>
      </c>
      <c r="C1433" s="202" t="s">
        <v>7567</v>
      </c>
      <c r="D1433" s="205">
        <v>6.65</v>
      </c>
      <c r="E1433" s="205">
        <v>17</v>
      </c>
      <c r="F1433"/>
    </row>
    <row r="1434" spans="1:6" x14ac:dyDescent="0.3">
      <c r="A1434" s="6" t="str">
        <f t="shared" si="23"/>
        <v>FrF59</v>
      </c>
      <c r="B1434" s="202" t="s">
        <v>9783</v>
      </c>
      <c r="C1434" s="202" t="s">
        <v>9784</v>
      </c>
      <c r="D1434" s="205">
        <v>6.65</v>
      </c>
      <c r="E1434" s="205">
        <v>17</v>
      </c>
      <c r="F1434"/>
    </row>
    <row r="1435" spans="1:6" x14ac:dyDescent="0.3">
      <c r="A1435" s="6" t="str">
        <f t="shared" si="23"/>
        <v>A72</v>
      </c>
      <c r="B1435" s="202" t="s">
        <v>9785</v>
      </c>
      <c r="C1435" s="202" t="s">
        <v>9786</v>
      </c>
      <c r="D1435" s="205">
        <v>6.65</v>
      </c>
      <c r="E1435" s="205">
        <v>99</v>
      </c>
      <c r="F1435"/>
    </row>
    <row r="1436" spans="1:6" x14ac:dyDescent="0.3">
      <c r="A1436" s="6" t="str">
        <f t="shared" si="23"/>
        <v>SP17</v>
      </c>
      <c r="B1436" s="202" t="s">
        <v>9787</v>
      </c>
      <c r="C1436" s="202" t="s">
        <v>9788</v>
      </c>
      <c r="D1436" s="205">
        <v>6.65</v>
      </c>
      <c r="E1436" s="205">
        <v>79</v>
      </c>
      <c r="F1436"/>
    </row>
    <row r="1437" spans="1:6" x14ac:dyDescent="0.3">
      <c r="A1437" s="6" t="str">
        <f t="shared" si="23"/>
        <v>AP1</v>
      </c>
      <c r="B1437" s="202" t="s">
        <v>9789</v>
      </c>
      <c r="C1437" s="202" t="s">
        <v>9790</v>
      </c>
      <c r="D1437" s="205">
        <v>6.65</v>
      </c>
      <c r="E1437" s="205">
        <v>62</v>
      </c>
      <c r="F1437"/>
    </row>
    <row r="1438" spans="1:6" x14ac:dyDescent="0.3">
      <c r="A1438" s="6" t="str">
        <f t="shared" si="23"/>
        <v>TAC57</v>
      </c>
      <c r="B1438" s="202" t="s">
        <v>9791</v>
      </c>
      <c r="C1438" s="202" t="s">
        <v>9792</v>
      </c>
      <c r="D1438" s="205">
        <v>6.65</v>
      </c>
      <c r="E1438" s="205">
        <v>31</v>
      </c>
      <c r="F1438"/>
    </row>
    <row r="1439" spans="1:6" x14ac:dyDescent="0.3">
      <c r="A1439" s="6" t="str">
        <f t="shared" si="23"/>
        <v>ASL188</v>
      </c>
      <c r="B1439" s="202">
        <v>188</v>
      </c>
      <c r="C1439" s="202" t="s">
        <v>8043</v>
      </c>
      <c r="D1439" s="205">
        <v>6.65</v>
      </c>
      <c r="E1439" s="205">
        <v>31</v>
      </c>
      <c r="F1439"/>
    </row>
    <row r="1440" spans="1:6" x14ac:dyDescent="0.3">
      <c r="A1440" s="6" t="str">
        <f t="shared" si="23"/>
        <v>S21</v>
      </c>
      <c r="B1440" s="202" t="s">
        <v>9793</v>
      </c>
      <c r="C1440" s="202" t="s">
        <v>9794</v>
      </c>
      <c r="D1440" s="205">
        <v>6.64</v>
      </c>
      <c r="E1440" s="205">
        <v>90</v>
      </c>
      <c r="F1440"/>
    </row>
    <row r="1441" spans="1:6" x14ac:dyDescent="0.3">
      <c r="A1441" s="6" t="str">
        <f t="shared" si="23"/>
        <v>SP5</v>
      </c>
      <c r="B1441" s="202" t="s">
        <v>9795</v>
      </c>
      <c r="C1441" s="202" t="s">
        <v>9796</v>
      </c>
      <c r="D1441" s="205">
        <v>6.64</v>
      </c>
      <c r="E1441" s="205">
        <v>104</v>
      </c>
      <c r="F1441"/>
    </row>
    <row r="1442" spans="1:6" x14ac:dyDescent="0.3">
      <c r="A1442" s="6" t="str">
        <f t="shared" si="23"/>
        <v>J53</v>
      </c>
      <c r="B1442" s="202" t="s">
        <v>9797</v>
      </c>
      <c r="C1442" s="202" t="s">
        <v>9798</v>
      </c>
      <c r="D1442" s="205">
        <v>6.64</v>
      </c>
      <c r="E1442" s="205">
        <v>118</v>
      </c>
      <c r="F1442"/>
    </row>
    <row r="1443" spans="1:6" x14ac:dyDescent="0.3">
      <c r="A1443" s="6" t="str">
        <f t="shared" si="23"/>
        <v>AP5</v>
      </c>
      <c r="B1443" s="202" t="s">
        <v>9799</v>
      </c>
      <c r="C1443" s="202" t="s">
        <v>9800</v>
      </c>
      <c r="D1443" s="205">
        <v>6.64</v>
      </c>
      <c r="E1443" s="205">
        <v>42</v>
      </c>
      <c r="F1443"/>
    </row>
    <row r="1444" spans="1:6" x14ac:dyDescent="0.3">
      <c r="A1444" s="6" t="str">
        <f t="shared" si="23"/>
        <v>DB141</v>
      </c>
      <c r="B1444" s="202" t="s">
        <v>9801</v>
      </c>
      <c r="C1444" s="202" t="s">
        <v>9802</v>
      </c>
      <c r="D1444" s="205">
        <v>6.64</v>
      </c>
      <c r="E1444" s="205">
        <v>28</v>
      </c>
      <c r="F1444"/>
    </row>
    <row r="1445" spans="1:6" x14ac:dyDescent="0.3">
      <c r="A1445" s="6" t="str">
        <f t="shared" si="23"/>
        <v>SP254</v>
      </c>
      <c r="B1445" s="202" t="s">
        <v>9803</v>
      </c>
      <c r="C1445" s="202" t="s">
        <v>9804</v>
      </c>
      <c r="D1445" s="205">
        <v>6.64</v>
      </c>
      <c r="E1445" s="205">
        <v>14</v>
      </c>
      <c r="F1445"/>
    </row>
    <row r="1446" spans="1:6" x14ac:dyDescent="0.3">
      <c r="A1446" s="6" t="str">
        <f t="shared" si="23"/>
        <v>JATK7</v>
      </c>
      <c r="B1446" s="202" t="s">
        <v>9805</v>
      </c>
      <c r="C1446" s="202" t="s">
        <v>9806</v>
      </c>
      <c r="D1446" s="205">
        <v>6.64</v>
      </c>
      <c r="E1446" s="205">
        <v>14</v>
      </c>
      <c r="F1446"/>
    </row>
    <row r="1447" spans="1:6" x14ac:dyDescent="0.3">
      <c r="A1447" s="6" t="str">
        <f t="shared" si="23"/>
        <v>FT181</v>
      </c>
      <c r="B1447" s="202" t="s">
        <v>9807</v>
      </c>
      <c r="C1447" s="202" t="s">
        <v>9808</v>
      </c>
      <c r="D1447" s="205">
        <v>6.64</v>
      </c>
      <c r="E1447" s="205">
        <v>14</v>
      </c>
      <c r="F1447"/>
    </row>
    <row r="1448" spans="1:6" x14ac:dyDescent="0.3">
      <c r="A1448" s="6" t="str">
        <f t="shared" si="23"/>
        <v>YASL3</v>
      </c>
      <c r="B1448" s="202" t="s">
        <v>9809</v>
      </c>
      <c r="C1448" s="202" t="s">
        <v>9810</v>
      </c>
      <c r="D1448" s="205">
        <v>6.64</v>
      </c>
      <c r="E1448" s="205">
        <v>14</v>
      </c>
      <c r="F1448"/>
    </row>
    <row r="1449" spans="1:6" x14ac:dyDescent="0.3">
      <c r="A1449" s="6" t="str">
        <f t="shared" si="23"/>
        <v>CH71</v>
      </c>
      <c r="B1449" s="202" t="s">
        <v>9811</v>
      </c>
      <c r="C1449" s="202" t="s">
        <v>9812</v>
      </c>
      <c r="D1449" s="205">
        <v>6.64</v>
      </c>
      <c r="E1449" s="205">
        <v>14</v>
      </c>
      <c r="F1449"/>
    </row>
    <row r="1450" spans="1:6" x14ac:dyDescent="0.3">
      <c r="A1450" s="6" t="str">
        <f t="shared" si="23"/>
        <v>SA4</v>
      </c>
      <c r="B1450" s="202" t="s">
        <v>9813</v>
      </c>
      <c r="C1450" s="202" t="s">
        <v>9814</v>
      </c>
      <c r="D1450" s="205">
        <v>6.64</v>
      </c>
      <c r="E1450" s="205">
        <v>14</v>
      </c>
      <c r="F1450"/>
    </row>
    <row r="1451" spans="1:6" x14ac:dyDescent="0.3">
      <c r="A1451" s="6" t="str">
        <f t="shared" si="23"/>
        <v>SP258</v>
      </c>
      <c r="B1451" s="202" t="s">
        <v>9815</v>
      </c>
      <c r="C1451" s="202" t="s">
        <v>9816</v>
      </c>
      <c r="D1451" s="205">
        <v>6.64</v>
      </c>
      <c r="E1451" s="205">
        <v>14</v>
      </c>
      <c r="F1451"/>
    </row>
    <row r="1452" spans="1:6" x14ac:dyDescent="0.3">
      <c r="A1452" s="6" t="str">
        <f t="shared" si="23"/>
        <v>PBP26</v>
      </c>
      <c r="B1452" s="202" t="s">
        <v>9817</v>
      </c>
      <c r="C1452" s="202" t="s">
        <v>9818</v>
      </c>
      <c r="D1452" s="205">
        <v>6.64</v>
      </c>
      <c r="E1452" s="205">
        <v>39</v>
      </c>
      <c r="F1452"/>
    </row>
    <row r="1453" spans="1:6" x14ac:dyDescent="0.3">
      <c r="A1453" s="6" t="str">
        <f t="shared" si="23"/>
        <v>RBF12</v>
      </c>
      <c r="B1453" s="202" t="s">
        <v>9819</v>
      </c>
      <c r="C1453" s="202" t="s">
        <v>9820</v>
      </c>
      <c r="D1453" s="205">
        <v>6.64</v>
      </c>
      <c r="E1453" s="205">
        <v>25</v>
      </c>
      <c r="F1453"/>
    </row>
    <row r="1454" spans="1:6" x14ac:dyDescent="0.3">
      <c r="A1454" s="6" t="str">
        <f t="shared" si="23"/>
        <v>RPT26</v>
      </c>
      <c r="B1454" s="202" t="s">
        <v>9821</v>
      </c>
      <c r="C1454" s="202" t="s">
        <v>9822</v>
      </c>
      <c r="D1454" s="205">
        <v>6.64</v>
      </c>
      <c r="E1454" s="205">
        <v>25</v>
      </c>
      <c r="F1454"/>
    </row>
    <row r="1455" spans="1:6" x14ac:dyDescent="0.3">
      <c r="A1455" s="6" t="str">
        <f t="shared" si="23"/>
        <v>AP41</v>
      </c>
      <c r="B1455" s="202" t="s">
        <v>9823</v>
      </c>
      <c r="C1455" s="202" t="s">
        <v>9824</v>
      </c>
      <c r="D1455" s="205">
        <v>6.64</v>
      </c>
      <c r="E1455" s="205">
        <v>172</v>
      </c>
      <c r="F1455"/>
    </row>
    <row r="1456" spans="1:6" x14ac:dyDescent="0.3">
      <c r="A1456" s="6" t="str">
        <f t="shared" si="23"/>
        <v>ASL174</v>
      </c>
      <c r="B1456" s="202">
        <v>174</v>
      </c>
      <c r="C1456" s="202" t="s">
        <v>9825</v>
      </c>
      <c r="D1456" s="205">
        <v>6.64</v>
      </c>
      <c r="E1456" s="205">
        <v>86</v>
      </c>
      <c r="F1456"/>
    </row>
    <row r="1457" spans="1:6" x14ac:dyDescent="0.3">
      <c r="A1457" s="6" t="str">
        <f t="shared" si="23"/>
        <v>AP34</v>
      </c>
      <c r="B1457" s="202" t="s">
        <v>9826</v>
      </c>
      <c r="C1457" s="202" t="s">
        <v>9827</v>
      </c>
      <c r="D1457" s="205">
        <v>6.64</v>
      </c>
      <c r="E1457" s="205">
        <v>97</v>
      </c>
      <c r="F1457"/>
    </row>
    <row r="1458" spans="1:6" x14ac:dyDescent="0.3">
      <c r="A1458" s="6" t="str">
        <f t="shared" si="23"/>
        <v>SP204</v>
      </c>
      <c r="B1458" s="202" t="s">
        <v>9828</v>
      </c>
      <c r="C1458" s="202" t="s">
        <v>9829</v>
      </c>
      <c r="D1458" s="205">
        <v>6.64</v>
      </c>
      <c r="E1458" s="205">
        <v>72</v>
      </c>
      <c r="F1458"/>
    </row>
    <row r="1459" spans="1:6" x14ac:dyDescent="0.3">
      <c r="A1459" s="6" t="str">
        <f t="shared" si="23"/>
        <v>J3</v>
      </c>
      <c r="B1459" s="202" t="s">
        <v>9830</v>
      </c>
      <c r="C1459" s="202" t="s">
        <v>9831</v>
      </c>
      <c r="D1459" s="205">
        <v>6.64</v>
      </c>
      <c r="E1459" s="205">
        <v>36</v>
      </c>
      <c r="F1459"/>
    </row>
    <row r="1460" spans="1:6" x14ac:dyDescent="0.3">
      <c r="A1460" s="6" t="str">
        <f t="shared" si="23"/>
        <v>DB001</v>
      </c>
      <c r="B1460" s="202" t="s">
        <v>9832</v>
      </c>
      <c r="C1460" s="202" t="s">
        <v>9833</v>
      </c>
      <c r="D1460" s="205">
        <v>6.64</v>
      </c>
      <c r="E1460" s="205">
        <v>66</v>
      </c>
      <c r="F1460"/>
    </row>
    <row r="1461" spans="1:6" x14ac:dyDescent="0.3">
      <c r="A1461" s="6" t="str">
        <f t="shared" si="23"/>
        <v>SG-I</v>
      </c>
      <c r="B1461" s="202" t="s">
        <v>9834</v>
      </c>
      <c r="C1461" s="202" t="s">
        <v>9835</v>
      </c>
      <c r="D1461" s="205">
        <v>6.64</v>
      </c>
      <c r="E1461" s="205">
        <v>44</v>
      </c>
      <c r="F1461"/>
    </row>
    <row r="1462" spans="1:6" x14ac:dyDescent="0.3">
      <c r="A1462" s="6" t="str">
        <f t="shared" si="23"/>
        <v>FT80</v>
      </c>
      <c r="B1462" s="202" t="s">
        <v>9836</v>
      </c>
      <c r="C1462" s="202" t="s">
        <v>9837</v>
      </c>
      <c r="D1462" s="205">
        <v>6.64</v>
      </c>
      <c r="E1462" s="205">
        <v>11</v>
      </c>
      <c r="F1462"/>
    </row>
    <row r="1463" spans="1:6" x14ac:dyDescent="0.3">
      <c r="A1463" s="6" t="str">
        <f t="shared" si="23"/>
        <v>S62</v>
      </c>
      <c r="B1463" s="202" t="s">
        <v>9838</v>
      </c>
      <c r="C1463" s="202" t="s">
        <v>9839</v>
      </c>
      <c r="D1463" s="205">
        <v>6.64</v>
      </c>
      <c r="E1463" s="205">
        <v>11</v>
      </c>
      <c r="F1463"/>
    </row>
    <row r="1464" spans="1:6" x14ac:dyDescent="0.3">
      <c r="A1464" s="6" t="str">
        <f t="shared" si="23"/>
        <v>TAC30</v>
      </c>
      <c r="B1464" s="202" t="s">
        <v>9840</v>
      </c>
      <c r="C1464" s="202" t="s">
        <v>9841</v>
      </c>
      <c r="D1464" s="205">
        <v>6.64</v>
      </c>
      <c r="E1464" s="205">
        <v>11</v>
      </c>
      <c r="F1464"/>
    </row>
    <row r="1465" spans="1:6" x14ac:dyDescent="0.3">
      <c r="A1465" s="6" t="str">
        <f t="shared" si="23"/>
        <v>SP45</v>
      </c>
      <c r="B1465" s="202" t="s">
        <v>9842</v>
      </c>
      <c r="C1465" s="202" t="s">
        <v>9843</v>
      </c>
      <c r="D1465" s="205">
        <v>6.63</v>
      </c>
      <c r="E1465" s="205">
        <v>52</v>
      </c>
      <c r="F1465"/>
    </row>
    <row r="1466" spans="1:6" x14ac:dyDescent="0.3">
      <c r="A1466" s="6" t="str">
        <f t="shared" si="23"/>
        <v>DTF4</v>
      </c>
      <c r="B1466" s="202" t="s">
        <v>9844</v>
      </c>
      <c r="C1466" s="202" t="s">
        <v>9845</v>
      </c>
      <c r="D1466" s="205">
        <v>6.63</v>
      </c>
      <c r="E1466" s="205">
        <v>52</v>
      </c>
      <c r="F1466"/>
    </row>
    <row r="1467" spans="1:6" x14ac:dyDescent="0.3">
      <c r="A1467" s="6" t="str">
        <f t="shared" si="23"/>
        <v>BFP48</v>
      </c>
      <c r="B1467" s="202" t="s">
        <v>9846</v>
      </c>
      <c r="C1467" s="202" t="s">
        <v>9847</v>
      </c>
      <c r="D1467" s="205">
        <v>6.63</v>
      </c>
      <c r="E1467" s="205">
        <v>30</v>
      </c>
      <c r="F1467"/>
    </row>
    <row r="1468" spans="1:6" x14ac:dyDescent="0.3">
      <c r="A1468" s="6" t="str">
        <f t="shared" si="23"/>
        <v>BoF1</v>
      </c>
      <c r="B1468" s="202" t="s">
        <v>9848</v>
      </c>
      <c r="C1468" s="202" t="s">
        <v>9235</v>
      </c>
      <c r="D1468" s="205">
        <v>6.63</v>
      </c>
      <c r="E1468" s="205">
        <v>49</v>
      </c>
      <c r="F1468"/>
    </row>
    <row r="1469" spans="1:6" x14ac:dyDescent="0.3">
      <c r="A1469" s="6" t="str">
        <f t="shared" si="23"/>
        <v>S16</v>
      </c>
      <c r="B1469" s="202" t="s">
        <v>9849</v>
      </c>
      <c r="C1469" s="202" t="s">
        <v>9850</v>
      </c>
      <c r="D1469" s="205">
        <v>6.63</v>
      </c>
      <c r="E1469" s="205">
        <v>49</v>
      </c>
      <c r="F1469"/>
    </row>
    <row r="1470" spans="1:6" x14ac:dyDescent="0.3">
      <c r="A1470" s="6" t="str">
        <f t="shared" si="23"/>
        <v>TTF7</v>
      </c>
      <c r="B1470" s="202" t="s">
        <v>9851</v>
      </c>
      <c r="C1470" s="202" t="s">
        <v>9852</v>
      </c>
      <c r="D1470" s="205">
        <v>6.63</v>
      </c>
      <c r="E1470" s="205">
        <v>19</v>
      </c>
      <c r="F1470"/>
    </row>
    <row r="1471" spans="1:6" x14ac:dyDescent="0.3">
      <c r="A1471" s="6" t="str">
        <f t="shared" si="23"/>
        <v>CH58</v>
      </c>
      <c r="B1471" s="202" t="s">
        <v>9853</v>
      </c>
      <c r="C1471" s="202" t="s">
        <v>1347</v>
      </c>
      <c r="D1471" s="205">
        <v>6.63</v>
      </c>
      <c r="E1471" s="205">
        <v>19</v>
      </c>
      <c r="F1471"/>
    </row>
    <row r="1472" spans="1:6" x14ac:dyDescent="0.3">
      <c r="A1472" s="6" t="str">
        <f t="shared" si="23"/>
        <v>J160</v>
      </c>
      <c r="B1472" s="202" t="s">
        <v>9854</v>
      </c>
      <c r="C1472" s="202" t="s">
        <v>9855</v>
      </c>
      <c r="D1472" s="205">
        <v>6.63</v>
      </c>
      <c r="E1472" s="205">
        <v>27</v>
      </c>
      <c r="F1472"/>
    </row>
    <row r="1473" spans="1:6" x14ac:dyDescent="0.3">
      <c r="A1473" s="6" t="str">
        <f t="shared" si="23"/>
        <v>FrF19</v>
      </c>
      <c r="B1473" s="202" t="s">
        <v>9856</v>
      </c>
      <c r="C1473" s="202" t="s">
        <v>9857</v>
      </c>
      <c r="D1473" s="205">
        <v>6.63</v>
      </c>
      <c r="E1473" s="205">
        <v>89</v>
      </c>
      <c r="F1473"/>
    </row>
    <row r="1474" spans="1:6" x14ac:dyDescent="0.3">
      <c r="A1474" s="6" t="str">
        <f t="shared" si="23"/>
        <v>BFP73</v>
      </c>
      <c r="B1474" s="202" t="s">
        <v>9858</v>
      </c>
      <c r="C1474" s="202" t="s">
        <v>9859</v>
      </c>
      <c r="D1474" s="205">
        <v>6.62</v>
      </c>
      <c r="E1474" s="205">
        <v>32</v>
      </c>
      <c r="F1474"/>
    </row>
    <row r="1475" spans="1:6" x14ac:dyDescent="0.3">
      <c r="A1475" s="6" t="str">
        <f t="shared" si="23"/>
        <v>ASL118</v>
      </c>
      <c r="B1475" s="202">
        <v>118</v>
      </c>
      <c r="C1475" s="202" t="s">
        <v>9860</v>
      </c>
      <c r="D1475" s="205">
        <v>6.62</v>
      </c>
      <c r="E1475" s="205">
        <v>24</v>
      </c>
      <c r="F1475"/>
    </row>
    <row r="1476" spans="1:6" x14ac:dyDescent="0.3">
      <c r="A1476" s="6" t="str">
        <f t="shared" si="23"/>
        <v>AoC3</v>
      </c>
      <c r="B1476" s="202" t="s">
        <v>9861</v>
      </c>
      <c r="C1476" s="202" t="s">
        <v>9862</v>
      </c>
      <c r="D1476" s="205">
        <v>6.62</v>
      </c>
      <c r="E1476" s="205">
        <v>16</v>
      </c>
      <c r="F1476"/>
    </row>
    <row r="1477" spans="1:6" x14ac:dyDescent="0.3">
      <c r="A1477" s="6" t="str">
        <f t="shared" si="23"/>
        <v>FrF75</v>
      </c>
      <c r="B1477" s="202" t="s">
        <v>9863</v>
      </c>
      <c r="C1477" s="202" t="s">
        <v>9864</v>
      </c>
      <c r="D1477" s="205">
        <v>6.62</v>
      </c>
      <c r="E1477" s="205" t="s">
        <v>1341</v>
      </c>
      <c r="F1477"/>
    </row>
    <row r="1478" spans="1:6" x14ac:dyDescent="0.3">
      <c r="A1478" s="6" t="str">
        <f t="shared" si="23"/>
        <v>St2</v>
      </c>
      <c r="B1478" s="202" t="s">
        <v>9865</v>
      </c>
      <c r="C1478" s="202" t="s">
        <v>7332</v>
      </c>
      <c r="D1478" s="205">
        <v>6.62</v>
      </c>
      <c r="E1478" s="205" t="s">
        <v>1341</v>
      </c>
      <c r="F1478"/>
    </row>
    <row r="1479" spans="1:6" x14ac:dyDescent="0.3">
      <c r="A1479" s="6" t="str">
        <f t="shared" si="23"/>
        <v>S12</v>
      </c>
      <c r="B1479" s="202" t="s">
        <v>9866</v>
      </c>
      <c r="C1479" s="202" t="s">
        <v>7990</v>
      </c>
      <c r="D1479" s="205">
        <v>6.62</v>
      </c>
      <c r="E1479" s="205">
        <v>61</v>
      </c>
      <c r="F1479"/>
    </row>
    <row r="1480" spans="1:6" x14ac:dyDescent="0.3">
      <c r="A1480" s="6" t="str">
        <f t="shared" si="23"/>
        <v>RB7</v>
      </c>
      <c r="B1480" s="202" t="s">
        <v>9867</v>
      </c>
      <c r="C1480" s="202" t="s">
        <v>9868</v>
      </c>
      <c r="D1480" s="205">
        <v>6.62</v>
      </c>
      <c r="E1480" s="205">
        <v>53</v>
      </c>
      <c r="F1480"/>
    </row>
    <row r="1481" spans="1:6" x14ac:dyDescent="0.3">
      <c r="A1481" s="6" t="str">
        <f t="shared" si="23"/>
        <v>J166</v>
      </c>
      <c r="B1481" s="202" t="s">
        <v>9869</v>
      </c>
      <c r="C1481" s="202" t="s">
        <v>9870</v>
      </c>
      <c r="D1481" s="205">
        <v>6.62</v>
      </c>
      <c r="E1481" s="205">
        <v>53</v>
      </c>
      <c r="F1481"/>
    </row>
    <row r="1482" spans="1:6" x14ac:dyDescent="0.3">
      <c r="A1482" s="6" t="str">
        <f t="shared" si="23"/>
        <v>J32</v>
      </c>
      <c r="B1482" s="202" t="s">
        <v>9871</v>
      </c>
      <c r="C1482" s="202" t="s">
        <v>9872</v>
      </c>
      <c r="D1482" s="205">
        <v>6.62</v>
      </c>
      <c r="E1482" s="205">
        <v>177</v>
      </c>
      <c r="F1482"/>
    </row>
    <row r="1483" spans="1:6" x14ac:dyDescent="0.3">
      <c r="A1483" s="6" t="str">
        <f t="shared" si="23"/>
        <v>SP97</v>
      </c>
      <c r="B1483" s="202" t="s">
        <v>9873</v>
      </c>
      <c r="C1483" s="202" t="s">
        <v>9874</v>
      </c>
      <c r="D1483" s="205">
        <v>6.62</v>
      </c>
      <c r="E1483" s="205">
        <v>58</v>
      </c>
      <c r="F1483"/>
    </row>
    <row r="1484" spans="1:6" x14ac:dyDescent="0.3">
      <c r="A1484" s="6" t="str">
        <f t="shared" si="23"/>
        <v>J119</v>
      </c>
      <c r="B1484" s="202" t="s">
        <v>9875</v>
      </c>
      <c r="C1484" s="202" t="s">
        <v>9876</v>
      </c>
      <c r="D1484" s="205">
        <v>6.62</v>
      </c>
      <c r="E1484" s="205">
        <v>58</v>
      </c>
      <c r="F1484"/>
    </row>
    <row r="1485" spans="1:6" x14ac:dyDescent="0.3">
      <c r="A1485" s="6" t="str">
        <f t="shared" si="23"/>
        <v>FB2</v>
      </c>
      <c r="B1485" s="202" t="s">
        <v>9877</v>
      </c>
      <c r="C1485" s="202" t="s">
        <v>9878</v>
      </c>
      <c r="D1485" s="205">
        <v>6.62</v>
      </c>
      <c r="E1485" s="205">
        <v>29</v>
      </c>
      <c r="F1485"/>
    </row>
    <row r="1486" spans="1:6" x14ac:dyDescent="0.3">
      <c r="A1486" s="6" t="str">
        <f t="shared" si="23"/>
        <v>SP136</v>
      </c>
      <c r="B1486" s="202" t="s">
        <v>9879</v>
      </c>
      <c r="C1486" s="202" t="s">
        <v>9880</v>
      </c>
      <c r="D1486" s="205">
        <v>6.62</v>
      </c>
      <c r="E1486" s="205">
        <v>29</v>
      </c>
      <c r="F1486"/>
    </row>
    <row r="1487" spans="1:6" x14ac:dyDescent="0.3">
      <c r="A1487" s="6" t="str">
        <f t="shared" ref="A1487:A1550" si="24">IF(B1487="","",IF(B1487&lt;999,"ASL"&amp;B1487,B1487))</f>
        <v>J63</v>
      </c>
      <c r="B1487" s="202" t="s">
        <v>9881</v>
      </c>
      <c r="C1487" s="202" t="s">
        <v>9882</v>
      </c>
      <c r="D1487" s="205">
        <v>6.62</v>
      </c>
      <c r="E1487" s="205">
        <v>237</v>
      </c>
      <c r="F1487"/>
    </row>
    <row r="1488" spans="1:6" x14ac:dyDescent="0.3">
      <c r="A1488" s="6" t="str">
        <f t="shared" si="24"/>
        <v>ITR14</v>
      </c>
      <c r="B1488" s="202" t="s">
        <v>9883</v>
      </c>
      <c r="C1488" s="202" t="s">
        <v>9884</v>
      </c>
      <c r="D1488" s="205">
        <v>6.62</v>
      </c>
      <c r="E1488" s="205">
        <v>21</v>
      </c>
      <c r="F1488"/>
    </row>
    <row r="1489" spans="1:6" x14ac:dyDescent="0.3">
      <c r="A1489" s="6" t="str">
        <f t="shared" si="24"/>
        <v>AP65</v>
      </c>
      <c r="B1489" s="202" t="s">
        <v>9885</v>
      </c>
      <c r="C1489" s="202" t="s">
        <v>9886</v>
      </c>
      <c r="D1489" s="205">
        <v>6.62</v>
      </c>
      <c r="E1489" s="205">
        <v>55</v>
      </c>
      <c r="F1489"/>
    </row>
    <row r="1490" spans="1:6" x14ac:dyDescent="0.3">
      <c r="A1490" s="6" t="str">
        <f t="shared" si="24"/>
        <v>AP131</v>
      </c>
      <c r="B1490" s="202" t="s">
        <v>9887</v>
      </c>
      <c r="C1490" s="202" t="s">
        <v>9888</v>
      </c>
      <c r="D1490" s="205">
        <v>6.62</v>
      </c>
      <c r="E1490" s="205">
        <v>55</v>
      </c>
      <c r="F1490"/>
    </row>
    <row r="1491" spans="1:6" x14ac:dyDescent="0.3">
      <c r="A1491" s="6" t="str">
        <f t="shared" si="24"/>
        <v>FT31</v>
      </c>
      <c r="B1491" s="202" t="s">
        <v>9889</v>
      </c>
      <c r="C1491" s="202" t="s">
        <v>9764</v>
      </c>
      <c r="D1491" s="205">
        <v>6.62</v>
      </c>
      <c r="E1491" s="205">
        <v>34</v>
      </c>
      <c r="F1491"/>
    </row>
    <row r="1492" spans="1:6" x14ac:dyDescent="0.3">
      <c r="A1492" s="6" t="str">
        <f t="shared" si="24"/>
        <v>HP34</v>
      </c>
      <c r="B1492" s="202" t="s">
        <v>9890</v>
      </c>
      <c r="C1492" s="202" t="s">
        <v>9891</v>
      </c>
      <c r="D1492" s="205">
        <v>6.62</v>
      </c>
      <c r="E1492" s="205">
        <v>60</v>
      </c>
      <c r="F1492"/>
    </row>
    <row r="1493" spans="1:6" x14ac:dyDescent="0.3">
      <c r="A1493" s="6" t="str">
        <f t="shared" si="24"/>
        <v>ASLXX10</v>
      </c>
      <c r="B1493" s="202" t="s">
        <v>9892</v>
      </c>
      <c r="C1493" s="202" t="s">
        <v>7543</v>
      </c>
      <c r="D1493" s="205">
        <v>6.62</v>
      </c>
      <c r="E1493" s="205">
        <v>13</v>
      </c>
      <c r="F1493"/>
    </row>
    <row r="1494" spans="1:6" ht="28.8" x14ac:dyDescent="0.3">
      <c r="A1494" s="6" t="str">
        <f t="shared" si="24"/>
        <v>{2020 edition} 75</v>
      </c>
      <c r="B1494" s="202" t="s">
        <v>9893</v>
      </c>
      <c r="C1494" s="202" t="s">
        <v>9894</v>
      </c>
      <c r="D1494" s="205">
        <v>6.62</v>
      </c>
      <c r="E1494" s="205">
        <v>13</v>
      </c>
      <c r="F1494"/>
    </row>
    <row r="1495" spans="1:6" x14ac:dyDescent="0.3">
      <c r="A1495" s="6" t="str">
        <f t="shared" si="24"/>
        <v>FT35</v>
      </c>
      <c r="B1495" s="202" t="s">
        <v>9895</v>
      </c>
      <c r="C1495" s="202" t="s">
        <v>9896</v>
      </c>
      <c r="D1495" s="205">
        <v>6.62</v>
      </c>
      <c r="E1495" s="205">
        <v>13</v>
      </c>
      <c r="F1495"/>
    </row>
    <row r="1496" spans="1:6" x14ac:dyDescent="0.3">
      <c r="A1496" s="6" t="str">
        <f t="shared" si="24"/>
        <v>T4</v>
      </c>
      <c r="B1496" s="202" t="s">
        <v>9897</v>
      </c>
      <c r="C1496" s="202" t="s">
        <v>9898</v>
      </c>
      <c r="D1496" s="205">
        <v>6.61</v>
      </c>
      <c r="E1496" s="205">
        <v>217</v>
      </c>
      <c r="F1496"/>
    </row>
    <row r="1497" spans="1:6" x14ac:dyDescent="0.3">
      <c r="A1497" s="6" t="str">
        <f t="shared" si="24"/>
        <v>PP8</v>
      </c>
      <c r="B1497" s="202" t="s">
        <v>9899</v>
      </c>
      <c r="C1497" s="202" t="s">
        <v>9900</v>
      </c>
      <c r="D1497" s="205">
        <v>6.61</v>
      </c>
      <c r="E1497" s="205">
        <v>31</v>
      </c>
      <c r="F1497"/>
    </row>
    <row r="1498" spans="1:6" x14ac:dyDescent="0.3">
      <c r="A1498" s="6" t="str">
        <f t="shared" si="24"/>
        <v>WO33</v>
      </c>
      <c r="B1498" s="202" t="s">
        <v>9901</v>
      </c>
      <c r="C1498" s="202" t="s">
        <v>9902</v>
      </c>
      <c r="D1498" s="205">
        <v>6.61</v>
      </c>
      <c r="E1498" s="205">
        <v>36</v>
      </c>
      <c r="F1498"/>
    </row>
    <row r="1499" spans="1:6" x14ac:dyDescent="0.3">
      <c r="A1499" s="6" t="str">
        <f t="shared" si="24"/>
        <v>SP157</v>
      </c>
      <c r="B1499" s="202" t="s">
        <v>9903</v>
      </c>
      <c r="C1499" s="202" t="s">
        <v>9904</v>
      </c>
      <c r="D1499" s="205">
        <v>6.61</v>
      </c>
      <c r="E1499" s="205">
        <v>23</v>
      </c>
      <c r="F1499"/>
    </row>
    <row r="1500" spans="1:6" x14ac:dyDescent="0.3">
      <c r="A1500" s="6" t="str">
        <f t="shared" si="24"/>
        <v>FrF21</v>
      </c>
      <c r="B1500" s="202" t="s">
        <v>9905</v>
      </c>
      <c r="C1500" s="202" t="s">
        <v>9906</v>
      </c>
      <c r="D1500" s="205">
        <v>6.61</v>
      </c>
      <c r="E1500" s="205">
        <v>23</v>
      </c>
      <c r="F1500"/>
    </row>
    <row r="1501" spans="1:6" x14ac:dyDescent="0.3">
      <c r="A1501" s="6" t="str">
        <f t="shared" si="24"/>
        <v>ASL41</v>
      </c>
      <c r="B1501" s="202">
        <v>41</v>
      </c>
      <c r="C1501" s="202" t="s">
        <v>9907</v>
      </c>
      <c r="D1501" s="205">
        <v>6.61</v>
      </c>
      <c r="E1501" s="205">
        <v>33</v>
      </c>
      <c r="F1501"/>
    </row>
    <row r="1502" spans="1:6" x14ac:dyDescent="0.3">
      <c r="A1502" s="6" t="str">
        <f t="shared" si="24"/>
        <v>BFP111</v>
      </c>
      <c r="B1502" s="202" t="s">
        <v>9908</v>
      </c>
      <c r="C1502" s="202" t="s">
        <v>9909</v>
      </c>
      <c r="D1502" s="205">
        <v>6.6</v>
      </c>
      <c r="E1502" s="205">
        <v>48</v>
      </c>
      <c r="F1502"/>
    </row>
    <row r="1503" spans="1:6" x14ac:dyDescent="0.3">
      <c r="A1503" s="6" t="str">
        <f t="shared" si="24"/>
        <v>FrF51</v>
      </c>
      <c r="B1503" s="202" t="s">
        <v>9910</v>
      </c>
      <c r="C1503" s="202" t="s">
        <v>9911</v>
      </c>
      <c r="D1503" s="205">
        <v>6.6</v>
      </c>
      <c r="E1503" s="205">
        <v>98</v>
      </c>
      <c r="F1503"/>
    </row>
    <row r="1504" spans="1:6" x14ac:dyDescent="0.3">
      <c r="A1504" s="6" t="str">
        <f t="shared" si="24"/>
        <v>ASL54</v>
      </c>
      <c r="B1504" s="202">
        <v>54</v>
      </c>
      <c r="C1504" s="202" t="s">
        <v>9912</v>
      </c>
      <c r="D1504" s="205">
        <v>6.6</v>
      </c>
      <c r="E1504" s="205">
        <v>108</v>
      </c>
      <c r="F1504"/>
    </row>
    <row r="1505" spans="1:6" x14ac:dyDescent="0.3">
      <c r="A1505" s="6" t="str">
        <f t="shared" si="24"/>
        <v>A104</v>
      </c>
      <c r="B1505" s="202" t="s">
        <v>9913</v>
      </c>
      <c r="C1505" s="202" t="s">
        <v>8012</v>
      </c>
      <c r="D1505" s="205">
        <v>6.6</v>
      </c>
      <c r="E1505" s="205">
        <v>155</v>
      </c>
      <c r="F1505"/>
    </row>
    <row r="1506" spans="1:6" x14ac:dyDescent="0.3">
      <c r="A1506" s="6" t="str">
        <f t="shared" si="24"/>
        <v>TAC42</v>
      </c>
      <c r="B1506" s="202" t="s">
        <v>9914</v>
      </c>
      <c r="C1506" s="202" t="s">
        <v>9915</v>
      </c>
      <c r="D1506" s="205">
        <v>6.6</v>
      </c>
      <c r="E1506" s="205">
        <v>25</v>
      </c>
      <c r="F1506"/>
    </row>
    <row r="1507" spans="1:6" x14ac:dyDescent="0.3">
      <c r="A1507" s="6" t="str">
        <f t="shared" si="24"/>
        <v>DB114</v>
      </c>
      <c r="B1507" s="202" t="s">
        <v>9916</v>
      </c>
      <c r="C1507" s="202" t="s">
        <v>9917</v>
      </c>
      <c r="D1507" s="205">
        <v>6.6</v>
      </c>
      <c r="E1507" s="205">
        <v>15</v>
      </c>
      <c r="F1507"/>
    </row>
    <row r="1508" spans="1:6" x14ac:dyDescent="0.3">
      <c r="A1508" s="6" t="str">
        <f t="shared" si="24"/>
        <v>G24</v>
      </c>
      <c r="B1508" s="202" t="s">
        <v>9918</v>
      </c>
      <c r="C1508" s="202" t="s">
        <v>9919</v>
      </c>
      <c r="D1508" s="205">
        <v>6.6</v>
      </c>
      <c r="E1508" s="205">
        <v>10</v>
      </c>
      <c r="F1508"/>
    </row>
    <row r="1509" spans="1:6" x14ac:dyDescent="0.3">
      <c r="A1509" s="6" t="str">
        <f t="shared" si="24"/>
        <v>BFP123</v>
      </c>
      <c r="B1509" s="202" t="s">
        <v>9920</v>
      </c>
      <c r="C1509" s="202" t="s">
        <v>9921</v>
      </c>
      <c r="D1509" s="205">
        <v>6.6</v>
      </c>
      <c r="E1509" s="205">
        <v>10</v>
      </c>
      <c r="F1509"/>
    </row>
    <row r="1510" spans="1:6" x14ac:dyDescent="0.3">
      <c r="A1510" s="6" t="str">
        <f t="shared" si="24"/>
        <v>HB5</v>
      </c>
      <c r="B1510" s="202" t="s">
        <v>9922</v>
      </c>
      <c r="C1510" s="202" t="s">
        <v>9923</v>
      </c>
      <c r="D1510" s="205">
        <v>6.6</v>
      </c>
      <c r="E1510" s="205">
        <v>10</v>
      </c>
      <c r="F1510"/>
    </row>
    <row r="1511" spans="1:6" x14ac:dyDescent="0.3">
      <c r="A1511" s="6" t="str">
        <f t="shared" si="24"/>
        <v>FT123</v>
      </c>
      <c r="B1511" s="202" t="s">
        <v>9924</v>
      </c>
      <c r="C1511" s="202" t="s">
        <v>9925</v>
      </c>
      <c r="D1511" s="205">
        <v>6.6</v>
      </c>
      <c r="E1511" s="205">
        <v>10</v>
      </c>
      <c r="F1511"/>
    </row>
    <row r="1512" spans="1:6" x14ac:dyDescent="0.3">
      <c r="A1512" s="6" t="str">
        <f t="shared" si="24"/>
        <v>ESG8</v>
      </c>
      <c r="B1512" s="202" t="s">
        <v>9926</v>
      </c>
      <c r="C1512" s="202" t="s">
        <v>9927</v>
      </c>
      <c r="D1512" s="205">
        <v>6.6</v>
      </c>
      <c r="E1512" s="205">
        <v>10</v>
      </c>
      <c r="F1512"/>
    </row>
    <row r="1513" spans="1:6" x14ac:dyDescent="0.3">
      <c r="A1513" s="6" t="str">
        <f t="shared" si="24"/>
        <v>FE8</v>
      </c>
      <c r="B1513" s="202" t="s">
        <v>9928</v>
      </c>
      <c r="C1513" s="202" t="s">
        <v>9929</v>
      </c>
      <c r="D1513" s="205">
        <v>6.6</v>
      </c>
      <c r="E1513" s="205">
        <v>10</v>
      </c>
      <c r="F1513"/>
    </row>
    <row r="1514" spans="1:6" x14ac:dyDescent="0.3">
      <c r="A1514" s="6" t="str">
        <f t="shared" si="24"/>
        <v>CH3</v>
      </c>
      <c r="B1514" s="202" t="s">
        <v>9930</v>
      </c>
      <c r="C1514" s="202" t="s">
        <v>9931</v>
      </c>
      <c r="D1514" s="205">
        <v>6.6</v>
      </c>
      <c r="E1514" s="205">
        <v>10</v>
      </c>
      <c r="F1514"/>
    </row>
    <row r="1515" spans="1:6" x14ac:dyDescent="0.3">
      <c r="A1515" s="6" t="str">
        <f t="shared" si="24"/>
        <v>O11</v>
      </c>
      <c r="B1515" s="202" t="s">
        <v>9932</v>
      </c>
      <c r="C1515" s="202" t="s">
        <v>9933</v>
      </c>
      <c r="D1515" s="205">
        <v>6.6</v>
      </c>
      <c r="E1515" s="205" t="s">
        <v>1341</v>
      </c>
      <c r="F1515"/>
    </row>
    <row r="1516" spans="1:6" x14ac:dyDescent="0.3">
      <c r="A1516" s="6" t="str">
        <f t="shared" si="24"/>
        <v>FT228</v>
      </c>
      <c r="B1516" s="202" t="s">
        <v>9934</v>
      </c>
      <c r="C1516" s="202" t="s">
        <v>9935</v>
      </c>
      <c r="D1516" s="205">
        <v>6.6</v>
      </c>
      <c r="E1516" s="205" t="s">
        <v>1341</v>
      </c>
      <c r="F1516"/>
    </row>
    <row r="1517" spans="1:6" x14ac:dyDescent="0.3">
      <c r="A1517" s="6" t="str">
        <f t="shared" si="24"/>
        <v>FT135</v>
      </c>
      <c r="B1517" s="202" t="s">
        <v>9936</v>
      </c>
      <c r="C1517" s="202" t="s">
        <v>9937</v>
      </c>
      <c r="D1517" s="205">
        <v>6.6</v>
      </c>
      <c r="E1517" s="205" t="s">
        <v>1341</v>
      </c>
      <c r="F1517"/>
    </row>
    <row r="1518" spans="1:6" x14ac:dyDescent="0.3">
      <c r="A1518" s="6" t="str">
        <f t="shared" si="24"/>
        <v>O98.2</v>
      </c>
      <c r="B1518" s="202" t="s">
        <v>9938</v>
      </c>
      <c r="C1518" s="202" t="s">
        <v>9939</v>
      </c>
      <c r="D1518" s="205">
        <v>6.6</v>
      </c>
      <c r="E1518" s="205" t="s">
        <v>1341</v>
      </c>
      <c r="F1518"/>
    </row>
    <row r="1519" spans="1:6" x14ac:dyDescent="0.3">
      <c r="A1519" s="6" t="str">
        <f t="shared" si="24"/>
        <v>FWO14</v>
      </c>
      <c r="B1519" s="202" t="s">
        <v>9940</v>
      </c>
      <c r="C1519" s="202" t="s">
        <v>9941</v>
      </c>
      <c r="D1519" s="205">
        <v>6.6</v>
      </c>
      <c r="E1519" s="205" t="s">
        <v>1341</v>
      </c>
      <c r="F1519"/>
    </row>
    <row r="1520" spans="1:6" x14ac:dyDescent="0.3">
      <c r="A1520" s="6" t="str">
        <f t="shared" si="24"/>
        <v>JATK2 (ver 2)</v>
      </c>
      <c r="B1520" s="202" t="s">
        <v>9942</v>
      </c>
      <c r="C1520" s="202" t="s">
        <v>9943</v>
      </c>
      <c r="D1520" s="205">
        <v>6.6</v>
      </c>
      <c r="E1520" s="205" t="s">
        <v>1341</v>
      </c>
      <c r="F1520"/>
    </row>
    <row r="1521" spans="1:6" x14ac:dyDescent="0.3">
      <c r="A1521" s="6" t="str">
        <f t="shared" si="24"/>
        <v>SoN6</v>
      </c>
      <c r="B1521" s="202" t="s">
        <v>9944</v>
      </c>
      <c r="C1521" s="202" t="s">
        <v>9945</v>
      </c>
      <c r="D1521" s="205">
        <v>6.6</v>
      </c>
      <c r="E1521" s="205" t="s">
        <v>1341</v>
      </c>
      <c r="F1521"/>
    </row>
    <row r="1522" spans="1:6" x14ac:dyDescent="0.3">
      <c r="A1522" s="6" t="str">
        <f t="shared" si="24"/>
        <v>CF1</v>
      </c>
      <c r="B1522" s="202" t="s">
        <v>9946</v>
      </c>
      <c r="C1522" s="202" t="s">
        <v>9947</v>
      </c>
      <c r="D1522" s="205">
        <v>6.6</v>
      </c>
      <c r="E1522" s="205" t="s">
        <v>1341</v>
      </c>
      <c r="F1522"/>
    </row>
    <row r="1523" spans="1:6" x14ac:dyDescent="0.3">
      <c r="A1523" s="6" t="str">
        <f t="shared" si="24"/>
        <v>PTO1-2</v>
      </c>
      <c r="B1523" s="202" t="s">
        <v>9948</v>
      </c>
      <c r="C1523" s="202" t="s">
        <v>9949</v>
      </c>
      <c r="D1523" s="205">
        <v>6.6</v>
      </c>
      <c r="E1523" s="205" t="s">
        <v>1341</v>
      </c>
      <c r="F1523"/>
    </row>
    <row r="1524" spans="1:6" x14ac:dyDescent="0.3">
      <c r="A1524" s="6" t="str">
        <f t="shared" si="24"/>
        <v>RPT88</v>
      </c>
      <c r="B1524" s="202" t="s">
        <v>9950</v>
      </c>
      <c r="C1524" s="202" t="s">
        <v>9951</v>
      </c>
      <c r="D1524" s="205">
        <v>6.6</v>
      </c>
      <c r="E1524" s="205" t="s">
        <v>1341</v>
      </c>
      <c r="F1524"/>
    </row>
    <row r="1525" spans="1:6" x14ac:dyDescent="0.3">
      <c r="A1525" s="6" t="str">
        <f t="shared" si="24"/>
        <v>IP 6</v>
      </c>
      <c r="B1525" s="202" t="s">
        <v>9952</v>
      </c>
      <c r="C1525" s="202" t="s">
        <v>9953</v>
      </c>
      <c r="D1525" s="205">
        <v>6.6</v>
      </c>
      <c r="E1525" s="205" t="s">
        <v>1341</v>
      </c>
      <c r="F1525"/>
    </row>
    <row r="1526" spans="1:6" x14ac:dyDescent="0.3">
      <c r="A1526" s="6" t="str">
        <f t="shared" si="24"/>
        <v>CDN21</v>
      </c>
      <c r="B1526" s="202" t="s">
        <v>9954</v>
      </c>
      <c r="C1526" s="202" t="s">
        <v>9955</v>
      </c>
      <c r="D1526" s="205">
        <v>6.6</v>
      </c>
      <c r="E1526" s="205" t="s">
        <v>1341</v>
      </c>
      <c r="F1526"/>
    </row>
    <row r="1527" spans="1:6" x14ac:dyDescent="0.3">
      <c r="A1527" s="6" t="str">
        <f t="shared" si="24"/>
        <v>WCW10</v>
      </c>
      <c r="B1527" s="202" t="s">
        <v>9956</v>
      </c>
      <c r="C1527" s="202" t="s">
        <v>9957</v>
      </c>
      <c r="D1527" s="205">
        <v>6.6</v>
      </c>
      <c r="E1527" s="205">
        <v>77</v>
      </c>
      <c r="F1527"/>
    </row>
    <row r="1528" spans="1:6" x14ac:dyDescent="0.3">
      <c r="A1528" s="6" t="str">
        <f t="shared" si="24"/>
        <v>SP99</v>
      </c>
      <c r="B1528" s="202" t="s">
        <v>9958</v>
      </c>
      <c r="C1528" s="202" t="s">
        <v>9959</v>
      </c>
      <c r="D1528" s="205">
        <v>6.6</v>
      </c>
      <c r="E1528" s="205">
        <v>47</v>
      </c>
      <c r="F1528"/>
    </row>
    <row r="1529" spans="1:6" x14ac:dyDescent="0.3">
      <c r="A1529" s="6" t="str">
        <f t="shared" si="24"/>
        <v>SP75</v>
      </c>
      <c r="B1529" s="202" t="s">
        <v>9960</v>
      </c>
      <c r="C1529" s="202" t="s">
        <v>9961</v>
      </c>
      <c r="D1529" s="205">
        <v>6.6</v>
      </c>
      <c r="E1529" s="205">
        <v>42</v>
      </c>
      <c r="F1529"/>
    </row>
    <row r="1530" spans="1:6" x14ac:dyDescent="0.3">
      <c r="A1530" s="6" t="str">
        <f t="shared" si="24"/>
        <v>ASL75</v>
      </c>
      <c r="B1530" s="202">
        <v>75</v>
      </c>
      <c r="C1530" s="202" t="s">
        <v>9894</v>
      </c>
      <c r="D1530" s="205">
        <v>6.59</v>
      </c>
      <c r="E1530" s="205">
        <v>140</v>
      </c>
      <c r="F1530"/>
    </row>
    <row r="1531" spans="1:6" x14ac:dyDescent="0.3">
      <c r="A1531" s="6" t="str">
        <f t="shared" si="24"/>
        <v>FrF15</v>
      </c>
      <c r="B1531" s="202" t="s">
        <v>9962</v>
      </c>
      <c r="C1531" s="202" t="s">
        <v>9963</v>
      </c>
      <c r="D1531" s="205">
        <v>6.59</v>
      </c>
      <c r="E1531" s="205">
        <v>27</v>
      </c>
      <c r="F1531"/>
    </row>
    <row r="1532" spans="1:6" x14ac:dyDescent="0.3">
      <c r="A1532" s="6" t="str">
        <f t="shared" si="24"/>
        <v>CH14</v>
      </c>
      <c r="B1532" s="202" t="s">
        <v>9964</v>
      </c>
      <c r="C1532" s="202" t="s">
        <v>9965</v>
      </c>
      <c r="D1532" s="205">
        <v>6.59</v>
      </c>
      <c r="E1532" s="205">
        <v>66</v>
      </c>
      <c r="F1532"/>
    </row>
    <row r="1533" spans="1:6" x14ac:dyDescent="0.3">
      <c r="A1533" s="6" t="str">
        <f t="shared" si="24"/>
        <v>FF9</v>
      </c>
      <c r="B1533" s="202" t="s">
        <v>9966</v>
      </c>
      <c r="C1533" s="202" t="s">
        <v>9967</v>
      </c>
      <c r="D1533" s="205">
        <v>6.59</v>
      </c>
      <c r="E1533" s="205">
        <v>22</v>
      </c>
      <c r="F1533"/>
    </row>
    <row r="1534" spans="1:6" x14ac:dyDescent="0.3">
      <c r="A1534" s="6" t="str">
        <f t="shared" si="24"/>
        <v>FT219</v>
      </c>
      <c r="B1534" s="202" t="s">
        <v>9968</v>
      </c>
      <c r="C1534" s="202" t="s">
        <v>9969</v>
      </c>
      <c r="D1534" s="205">
        <v>6.59</v>
      </c>
      <c r="E1534" s="205">
        <v>22</v>
      </c>
      <c r="F1534"/>
    </row>
    <row r="1535" spans="1:6" x14ac:dyDescent="0.3">
      <c r="A1535" s="6" t="str">
        <f t="shared" si="24"/>
        <v>ASL105</v>
      </c>
      <c r="B1535" s="202">
        <v>105</v>
      </c>
      <c r="C1535" s="202" t="s">
        <v>9467</v>
      </c>
      <c r="D1535" s="205">
        <v>6.59</v>
      </c>
      <c r="E1535" s="205">
        <v>134</v>
      </c>
      <c r="F1535"/>
    </row>
    <row r="1536" spans="1:6" x14ac:dyDescent="0.3">
      <c r="A1536" s="6" t="str">
        <f t="shared" si="24"/>
        <v>ASL61</v>
      </c>
      <c r="B1536" s="202">
        <v>61</v>
      </c>
      <c r="C1536" s="202" t="s">
        <v>9378</v>
      </c>
      <c r="D1536" s="205">
        <v>6.59</v>
      </c>
      <c r="E1536" s="205">
        <v>34</v>
      </c>
      <c r="F1536"/>
    </row>
    <row r="1537" spans="1:6" x14ac:dyDescent="0.3">
      <c r="A1537" s="6" t="str">
        <f t="shared" si="24"/>
        <v>BoF4</v>
      </c>
      <c r="B1537" s="202" t="s">
        <v>9970</v>
      </c>
      <c r="C1537" s="202" t="s">
        <v>9971</v>
      </c>
      <c r="D1537" s="205">
        <v>6.59</v>
      </c>
      <c r="E1537" s="205">
        <v>34</v>
      </c>
      <c r="F1537"/>
    </row>
    <row r="1538" spans="1:6" x14ac:dyDescent="0.3">
      <c r="A1538" s="6" t="str">
        <f t="shared" si="24"/>
        <v>SoN2</v>
      </c>
      <c r="B1538" s="202" t="s">
        <v>9972</v>
      </c>
      <c r="C1538" s="202" t="s">
        <v>9973</v>
      </c>
      <c r="D1538" s="205">
        <v>6.59</v>
      </c>
      <c r="E1538" s="205">
        <v>17</v>
      </c>
      <c r="F1538"/>
    </row>
    <row r="1539" spans="1:6" x14ac:dyDescent="0.3">
      <c r="A1539" s="6" t="str">
        <f t="shared" si="24"/>
        <v>O83.1</v>
      </c>
      <c r="B1539" s="202" t="s">
        <v>9974</v>
      </c>
      <c r="C1539" s="202" t="s">
        <v>9975</v>
      </c>
      <c r="D1539" s="205">
        <v>6.59</v>
      </c>
      <c r="E1539" s="205">
        <v>17</v>
      </c>
      <c r="F1539"/>
    </row>
    <row r="1540" spans="1:6" x14ac:dyDescent="0.3">
      <c r="A1540" s="6" t="str">
        <f t="shared" si="24"/>
        <v>ASLUG17</v>
      </c>
      <c r="B1540" s="202" t="s">
        <v>9976</v>
      </c>
      <c r="C1540" s="202" t="s">
        <v>9977</v>
      </c>
      <c r="D1540" s="205">
        <v>6.59</v>
      </c>
      <c r="E1540" s="205">
        <v>17</v>
      </c>
      <c r="F1540"/>
    </row>
    <row r="1541" spans="1:6" x14ac:dyDescent="0.3">
      <c r="A1541" s="6" t="str">
        <f t="shared" si="24"/>
        <v>PBP13</v>
      </c>
      <c r="B1541" s="202" t="s">
        <v>9978</v>
      </c>
      <c r="C1541" s="202" t="s">
        <v>9979</v>
      </c>
      <c r="D1541" s="205">
        <v>6.59</v>
      </c>
      <c r="E1541" s="205">
        <v>63</v>
      </c>
      <c r="F1541"/>
    </row>
    <row r="1542" spans="1:6" x14ac:dyDescent="0.3">
      <c r="A1542" s="6" t="str">
        <f t="shared" si="24"/>
        <v>SP43</v>
      </c>
      <c r="B1542" s="202" t="s">
        <v>9980</v>
      </c>
      <c r="C1542" s="202" t="s">
        <v>9981</v>
      </c>
      <c r="D1542" s="205">
        <v>6.59</v>
      </c>
      <c r="E1542" s="205">
        <v>92</v>
      </c>
      <c r="F1542"/>
    </row>
    <row r="1543" spans="1:6" x14ac:dyDescent="0.3">
      <c r="A1543" s="6" t="str">
        <f t="shared" si="24"/>
        <v>A45</v>
      </c>
      <c r="B1543" s="202" t="s">
        <v>9982</v>
      </c>
      <c r="C1543" s="202" t="s">
        <v>9983</v>
      </c>
      <c r="D1543" s="205">
        <v>6.59</v>
      </c>
      <c r="E1543" s="205">
        <v>29</v>
      </c>
      <c r="F1543"/>
    </row>
    <row r="1544" spans="1:6" x14ac:dyDescent="0.3">
      <c r="A1544" s="6" t="str">
        <f t="shared" si="24"/>
        <v>SP71</v>
      </c>
      <c r="B1544" s="202" t="s">
        <v>9984</v>
      </c>
      <c r="C1544" s="202" t="s">
        <v>9985</v>
      </c>
      <c r="D1544" s="205">
        <v>6.59</v>
      </c>
      <c r="E1544" s="205">
        <v>29</v>
      </c>
      <c r="F1544"/>
    </row>
    <row r="1545" spans="1:6" x14ac:dyDescent="0.3">
      <c r="A1545" s="6" t="str">
        <f t="shared" si="24"/>
        <v>BFP84</v>
      </c>
      <c r="B1545" s="202" t="s">
        <v>9986</v>
      </c>
      <c r="C1545" s="202" t="s">
        <v>9987</v>
      </c>
      <c r="D1545" s="205">
        <v>6.59</v>
      </c>
      <c r="E1545" s="205">
        <v>29</v>
      </c>
      <c r="F1545"/>
    </row>
    <row r="1546" spans="1:6" x14ac:dyDescent="0.3">
      <c r="A1546" s="6" t="str">
        <f t="shared" si="24"/>
        <v>ESG2</v>
      </c>
      <c r="B1546" s="202" t="s">
        <v>9988</v>
      </c>
      <c r="C1546" s="202" t="s">
        <v>9989</v>
      </c>
      <c r="D1546" s="205">
        <v>6.59</v>
      </c>
      <c r="E1546" s="205">
        <v>29</v>
      </c>
      <c r="F1546"/>
    </row>
    <row r="1547" spans="1:6" x14ac:dyDescent="0.3">
      <c r="A1547" s="6" t="str">
        <f t="shared" si="24"/>
        <v>WO1</v>
      </c>
      <c r="B1547" s="202" t="s">
        <v>9990</v>
      </c>
      <c r="C1547" s="202" t="s">
        <v>9991</v>
      </c>
      <c r="D1547" s="205">
        <v>6.58</v>
      </c>
      <c r="E1547" s="205">
        <v>77</v>
      </c>
      <c r="F1547"/>
    </row>
    <row r="1548" spans="1:6" x14ac:dyDescent="0.3">
      <c r="A1548" s="6" t="str">
        <f t="shared" si="24"/>
        <v>FrF18</v>
      </c>
      <c r="B1548" s="202" t="s">
        <v>9992</v>
      </c>
      <c r="C1548" s="202" t="s">
        <v>9993</v>
      </c>
      <c r="D1548" s="205">
        <v>6.58</v>
      </c>
      <c r="E1548" s="205">
        <v>36</v>
      </c>
      <c r="F1548"/>
    </row>
    <row r="1549" spans="1:6" x14ac:dyDescent="0.3">
      <c r="A1549" s="6" t="str">
        <f t="shared" si="24"/>
        <v>CH28</v>
      </c>
      <c r="B1549" s="202" t="s">
        <v>9994</v>
      </c>
      <c r="C1549" s="202" t="s">
        <v>9514</v>
      </c>
      <c r="D1549" s="205">
        <v>6.58</v>
      </c>
      <c r="E1549" s="205">
        <v>36</v>
      </c>
      <c r="F1549"/>
    </row>
    <row r="1550" spans="1:6" x14ac:dyDescent="0.3">
      <c r="A1550" s="6" t="str">
        <f t="shared" si="24"/>
        <v>FrF42</v>
      </c>
      <c r="B1550" s="202" t="s">
        <v>9995</v>
      </c>
      <c r="C1550" s="202" t="s">
        <v>9996</v>
      </c>
      <c r="D1550" s="205">
        <v>6.58</v>
      </c>
      <c r="E1550" s="205">
        <v>24</v>
      </c>
      <c r="F1550"/>
    </row>
    <row r="1551" spans="1:6" x14ac:dyDescent="0.3">
      <c r="A1551" s="6" t="str">
        <f t="shared" ref="A1551:A1614" si="25">IF(B1551="","",IF(B1551&lt;999,"ASL"&amp;B1551,B1551))</f>
        <v>FF12</v>
      </c>
      <c r="B1551" s="202" t="s">
        <v>1351</v>
      </c>
      <c r="C1551" s="202" t="s">
        <v>1350</v>
      </c>
      <c r="D1551" s="205">
        <v>6.58</v>
      </c>
      <c r="E1551" s="205">
        <v>24</v>
      </c>
      <c r="F1551"/>
    </row>
    <row r="1552" spans="1:6" x14ac:dyDescent="0.3">
      <c r="A1552" s="6" t="str">
        <f t="shared" si="25"/>
        <v>TOT41</v>
      </c>
      <c r="B1552" s="202" t="s">
        <v>9997</v>
      </c>
      <c r="C1552" s="202" t="s">
        <v>9998</v>
      </c>
      <c r="D1552" s="205">
        <v>6.58</v>
      </c>
      <c r="E1552" s="205">
        <v>12</v>
      </c>
      <c r="F1552"/>
    </row>
    <row r="1553" spans="1:6" x14ac:dyDescent="0.3">
      <c r="A1553" s="6" t="str">
        <f t="shared" si="25"/>
        <v>TTF9</v>
      </c>
      <c r="B1553" s="202" t="s">
        <v>9999</v>
      </c>
      <c r="C1553" s="202" t="s">
        <v>10000</v>
      </c>
      <c r="D1553" s="205">
        <v>6.58</v>
      </c>
      <c r="E1553" s="205">
        <v>12</v>
      </c>
      <c r="F1553"/>
    </row>
    <row r="1554" spans="1:6" x14ac:dyDescent="0.3">
      <c r="A1554" s="6" t="str">
        <f t="shared" si="25"/>
        <v>WCW9</v>
      </c>
      <c r="B1554" s="202" t="s">
        <v>10001</v>
      </c>
      <c r="C1554" s="202" t="s">
        <v>10002</v>
      </c>
      <c r="D1554" s="205">
        <v>6.58</v>
      </c>
      <c r="E1554" s="205">
        <v>12</v>
      </c>
      <c r="F1554"/>
    </row>
    <row r="1555" spans="1:6" x14ac:dyDescent="0.3">
      <c r="A1555" s="6" t="str">
        <f t="shared" si="25"/>
        <v>D12</v>
      </c>
      <c r="B1555" s="202" t="s">
        <v>10003</v>
      </c>
      <c r="C1555" s="202" t="s">
        <v>10004</v>
      </c>
      <c r="D1555" s="205">
        <v>6.58</v>
      </c>
      <c r="E1555" s="205">
        <v>12</v>
      </c>
      <c r="F1555"/>
    </row>
    <row r="1556" spans="1:6" x14ac:dyDescent="0.3">
      <c r="A1556" s="6" t="str">
        <f t="shared" si="25"/>
        <v>STL7</v>
      </c>
      <c r="B1556" s="202" t="s">
        <v>10005</v>
      </c>
      <c r="C1556" s="202" t="s">
        <v>10006</v>
      </c>
      <c r="D1556" s="205">
        <v>6.58</v>
      </c>
      <c r="E1556" s="205">
        <v>12</v>
      </c>
      <c r="F1556"/>
    </row>
    <row r="1557" spans="1:6" x14ac:dyDescent="0.3">
      <c r="A1557" s="6" t="str">
        <f t="shared" si="25"/>
        <v>HS22</v>
      </c>
      <c r="B1557" s="202" t="s">
        <v>10007</v>
      </c>
      <c r="C1557" s="202" t="s">
        <v>10008</v>
      </c>
      <c r="D1557" s="205">
        <v>6.58</v>
      </c>
      <c r="E1557" s="205">
        <v>55</v>
      </c>
      <c r="F1557"/>
    </row>
    <row r="1558" spans="1:6" x14ac:dyDescent="0.3">
      <c r="A1558" s="6" t="str">
        <f t="shared" si="25"/>
        <v>T9</v>
      </c>
      <c r="B1558" s="202" t="s">
        <v>10009</v>
      </c>
      <c r="C1558" s="202" t="s">
        <v>10010</v>
      </c>
      <c r="D1558" s="205">
        <v>6.58</v>
      </c>
      <c r="E1558" s="205">
        <v>86</v>
      </c>
      <c r="F1558"/>
    </row>
    <row r="1559" spans="1:6" x14ac:dyDescent="0.3">
      <c r="A1559" s="6" t="str">
        <f t="shared" si="25"/>
        <v>OA20</v>
      </c>
      <c r="B1559" s="202" t="s">
        <v>10011</v>
      </c>
      <c r="C1559" s="202" t="s">
        <v>10012</v>
      </c>
      <c r="D1559" s="205">
        <v>6.58</v>
      </c>
      <c r="E1559" s="205">
        <v>69</v>
      </c>
      <c r="F1559"/>
    </row>
    <row r="1560" spans="1:6" x14ac:dyDescent="0.3">
      <c r="A1560" s="6" t="str">
        <f t="shared" si="25"/>
        <v>ESG91</v>
      </c>
      <c r="B1560" s="202" t="s">
        <v>10013</v>
      </c>
      <c r="C1560" s="202" t="s">
        <v>10014</v>
      </c>
      <c r="D1560" s="205">
        <v>6.58</v>
      </c>
      <c r="E1560" s="205">
        <v>38</v>
      </c>
      <c r="F1560"/>
    </row>
    <row r="1561" spans="1:6" x14ac:dyDescent="0.3">
      <c r="A1561" s="6" t="str">
        <f t="shared" si="25"/>
        <v>DBOT1</v>
      </c>
      <c r="B1561" s="202" t="s">
        <v>10015</v>
      </c>
      <c r="C1561" s="202" t="s">
        <v>10016</v>
      </c>
      <c r="D1561" s="205">
        <v>6.58</v>
      </c>
      <c r="E1561" s="205">
        <v>19</v>
      </c>
      <c r="F1561"/>
    </row>
    <row r="1562" spans="1:6" x14ac:dyDescent="0.3">
      <c r="A1562" s="6" t="str">
        <f t="shared" si="25"/>
        <v>ASL93</v>
      </c>
      <c r="B1562" s="202">
        <v>93</v>
      </c>
      <c r="C1562" s="202" t="s">
        <v>10017</v>
      </c>
      <c r="D1562" s="205">
        <v>6.58</v>
      </c>
      <c r="E1562" s="205">
        <v>52</v>
      </c>
      <c r="F1562"/>
    </row>
    <row r="1563" spans="1:6" x14ac:dyDescent="0.3">
      <c r="A1563" s="6" t="str">
        <f t="shared" si="25"/>
        <v>HF3</v>
      </c>
      <c r="B1563" s="202" t="s">
        <v>10018</v>
      </c>
      <c r="C1563" s="202" t="s">
        <v>10019</v>
      </c>
      <c r="D1563" s="205">
        <v>6.58</v>
      </c>
      <c r="E1563" s="205">
        <v>52</v>
      </c>
      <c r="F1563"/>
    </row>
    <row r="1564" spans="1:6" x14ac:dyDescent="0.3">
      <c r="A1564" s="6" t="str">
        <f t="shared" si="25"/>
        <v>AP116</v>
      </c>
      <c r="B1564" s="202" t="s">
        <v>10020</v>
      </c>
      <c r="C1564" s="202" t="s">
        <v>10021</v>
      </c>
      <c r="D1564" s="205">
        <v>6.58</v>
      </c>
      <c r="E1564" s="205">
        <v>52</v>
      </c>
      <c r="F1564"/>
    </row>
    <row r="1565" spans="1:6" x14ac:dyDescent="0.3">
      <c r="A1565" s="6" t="str">
        <f t="shared" si="25"/>
        <v>SP174</v>
      </c>
      <c r="B1565" s="202" t="s">
        <v>10022</v>
      </c>
      <c r="C1565" s="202" t="s">
        <v>10023</v>
      </c>
      <c r="D1565" s="205">
        <v>6.58</v>
      </c>
      <c r="E1565" s="205">
        <v>40</v>
      </c>
      <c r="F1565"/>
    </row>
    <row r="1566" spans="1:6" x14ac:dyDescent="0.3">
      <c r="A1566" s="6" t="str">
        <f t="shared" si="25"/>
        <v>AP46</v>
      </c>
      <c r="B1566" s="202" t="s">
        <v>10024</v>
      </c>
      <c r="C1566" s="202" t="s">
        <v>10025</v>
      </c>
      <c r="D1566" s="205">
        <v>6.57</v>
      </c>
      <c r="E1566" s="205">
        <v>47</v>
      </c>
      <c r="F1566"/>
    </row>
    <row r="1567" spans="1:6" x14ac:dyDescent="0.3">
      <c r="A1567" s="6" t="str">
        <f t="shared" si="25"/>
        <v>J79</v>
      </c>
      <c r="B1567" s="202" t="s">
        <v>10026</v>
      </c>
      <c r="C1567" s="202" t="s">
        <v>10027</v>
      </c>
      <c r="D1567" s="205">
        <v>6.57</v>
      </c>
      <c r="E1567" s="205">
        <v>42</v>
      </c>
      <c r="F1567"/>
    </row>
    <row r="1568" spans="1:6" x14ac:dyDescent="0.3">
      <c r="A1568" s="6" t="str">
        <f t="shared" si="25"/>
        <v>MP 3</v>
      </c>
      <c r="B1568" s="202" t="s">
        <v>10028</v>
      </c>
      <c r="C1568" s="202" t="s">
        <v>10029</v>
      </c>
      <c r="D1568" s="205">
        <v>6.57</v>
      </c>
      <c r="E1568" s="205">
        <v>35</v>
      </c>
      <c r="F1568"/>
    </row>
    <row r="1569" spans="1:6" x14ac:dyDescent="0.3">
      <c r="A1569" s="6" t="str">
        <f t="shared" si="25"/>
        <v>J75</v>
      </c>
      <c r="B1569" s="202" t="s">
        <v>10030</v>
      </c>
      <c r="C1569" s="202" t="s">
        <v>10031</v>
      </c>
      <c r="D1569" s="205">
        <v>6.57</v>
      </c>
      <c r="E1569" s="205">
        <v>35</v>
      </c>
      <c r="F1569"/>
    </row>
    <row r="1570" spans="1:6" x14ac:dyDescent="0.3">
      <c r="A1570" s="6" t="str">
        <f t="shared" si="25"/>
        <v>SP231</v>
      </c>
      <c r="B1570" s="202" t="s">
        <v>10032</v>
      </c>
      <c r="C1570" s="202" t="s">
        <v>10033</v>
      </c>
      <c r="D1570" s="205">
        <v>6.57</v>
      </c>
      <c r="E1570" s="205">
        <v>28</v>
      </c>
      <c r="F1570"/>
    </row>
    <row r="1571" spans="1:6" x14ac:dyDescent="0.3">
      <c r="A1571" s="6" t="str">
        <f t="shared" si="25"/>
        <v>ASL200</v>
      </c>
      <c r="B1571" s="202">
        <v>200</v>
      </c>
      <c r="C1571" s="202" t="s">
        <v>10034</v>
      </c>
      <c r="D1571" s="205">
        <v>6.57</v>
      </c>
      <c r="E1571" s="205">
        <v>21</v>
      </c>
      <c r="F1571"/>
    </row>
    <row r="1572" spans="1:6" x14ac:dyDescent="0.3">
      <c r="A1572" s="6" t="str">
        <f t="shared" si="25"/>
        <v>SP138</v>
      </c>
      <c r="B1572" s="202" t="s">
        <v>10035</v>
      </c>
      <c r="C1572" s="202" t="s">
        <v>10036</v>
      </c>
      <c r="D1572" s="205">
        <v>6.57</v>
      </c>
      <c r="E1572" s="205">
        <v>21</v>
      </c>
      <c r="F1572"/>
    </row>
    <row r="1573" spans="1:6" ht="28.8" x14ac:dyDescent="0.3">
      <c r="A1573" s="6" t="str">
        <f t="shared" si="25"/>
        <v>Third Edition43</v>
      </c>
      <c r="B1573" s="202" t="s">
        <v>10037</v>
      </c>
      <c r="C1573" s="202" t="s">
        <v>10038</v>
      </c>
      <c r="D1573" s="205">
        <v>6.57</v>
      </c>
      <c r="E1573" s="205">
        <v>14</v>
      </c>
      <c r="F1573"/>
    </row>
    <row r="1574" spans="1:6" x14ac:dyDescent="0.3">
      <c r="A1574" s="6" t="str">
        <f t="shared" si="25"/>
        <v>SP90</v>
      </c>
      <c r="B1574" s="202" t="s">
        <v>10039</v>
      </c>
      <c r="C1574" s="202" t="s">
        <v>10040</v>
      </c>
      <c r="D1574" s="205">
        <v>6.57</v>
      </c>
      <c r="E1574" s="205">
        <v>14</v>
      </c>
      <c r="F1574"/>
    </row>
    <row r="1575" spans="1:6" x14ac:dyDescent="0.3">
      <c r="A1575" s="6" t="str">
        <f t="shared" si="25"/>
        <v>TAC39</v>
      </c>
      <c r="B1575" s="202" t="s">
        <v>10041</v>
      </c>
      <c r="C1575" s="202" t="s">
        <v>10042</v>
      </c>
      <c r="D1575" s="205">
        <v>6.57</v>
      </c>
      <c r="E1575" s="205">
        <v>14</v>
      </c>
      <c r="F1575"/>
    </row>
    <row r="1576" spans="1:6" x14ac:dyDescent="0.3">
      <c r="A1576" s="6" t="str">
        <f t="shared" si="25"/>
        <v>OA6</v>
      </c>
      <c r="B1576" s="202" t="s">
        <v>10043</v>
      </c>
      <c r="C1576" s="202" t="s">
        <v>10044</v>
      </c>
      <c r="D1576" s="205">
        <v>6.57</v>
      </c>
      <c r="E1576" s="205">
        <v>14</v>
      </c>
      <c r="F1576"/>
    </row>
    <row r="1577" spans="1:6" x14ac:dyDescent="0.3">
      <c r="A1577" s="6" t="str">
        <f t="shared" si="25"/>
        <v>FT58</v>
      </c>
      <c r="B1577" s="202" t="s">
        <v>10045</v>
      </c>
      <c r="C1577" s="202" t="s">
        <v>10046</v>
      </c>
      <c r="D1577" s="205">
        <v>6.57</v>
      </c>
      <c r="E1577" s="205" t="s">
        <v>1341</v>
      </c>
      <c r="F1577"/>
    </row>
    <row r="1578" spans="1:6" x14ac:dyDescent="0.3">
      <c r="A1578" s="6" t="str">
        <f t="shared" si="25"/>
        <v>ESG57</v>
      </c>
      <c r="B1578" s="202" t="s">
        <v>10047</v>
      </c>
      <c r="C1578" s="202" t="s">
        <v>10048</v>
      </c>
      <c r="D1578" s="205">
        <v>6.57</v>
      </c>
      <c r="E1578" s="205" t="s">
        <v>1341</v>
      </c>
      <c r="F1578"/>
    </row>
    <row r="1579" spans="1:6" x14ac:dyDescent="0.3">
      <c r="A1579" s="6" t="str">
        <f t="shared" si="25"/>
        <v>BC12</v>
      </c>
      <c r="B1579" s="202" t="s">
        <v>10049</v>
      </c>
      <c r="C1579" s="202" t="s">
        <v>10050</v>
      </c>
      <c r="D1579" s="205">
        <v>6.57</v>
      </c>
      <c r="E1579" s="205" t="s">
        <v>1341</v>
      </c>
      <c r="F1579"/>
    </row>
    <row r="1580" spans="1:6" x14ac:dyDescent="0.3">
      <c r="A1580" s="6" t="str">
        <f t="shared" si="25"/>
        <v>FT30</v>
      </c>
      <c r="B1580" s="202" t="s">
        <v>10051</v>
      </c>
      <c r="C1580" s="202" t="s">
        <v>10052</v>
      </c>
      <c r="D1580" s="205">
        <v>6.57</v>
      </c>
      <c r="E1580" s="205" t="s">
        <v>1341</v>
      </c>
      <c r="F1580"/>
    </row>
    <row r="1581" spans="1:6" x14ac:dyDescent="0.3">
      <c r="A1581" s="6" t="str">
        <f t="shared" si="25"/>
        <v>PHD-3</v>
      </c>
      <c r="B1581" s="202" t="s">
        <v>10053</v>
      </c>
      <c r="C1581" s="202" t="s">
        <v>10054</v>
      </c>
      <c r="D1581" s="205">
        <v>6.57</v>
      </c>
      <c r="E1581" s="205" t="s">
        <v>1341</v>
      </c>
      <c r="F1581"/>
    </row>
    <row r="1582" spans="1:6" x14ac:dyDescent="0.3">
      <c r="A1582" s="6" t="str">
        <f t="shared" si="25"/>
        <v>DTF8</v>
      </c>
      <c r="B1582" s="202" t="s">
        <v>10055</v>
      </c>
      <c r="C1582" s="202" t="s">
        <v>10056</v>
      </c>
      <c r="D1582" s="205">
        <v>6.57</v>
      </c>
      <c r="E1582" s="205" t="s">
        <v>1341</v>
      </c>
      <c r="F1582"/>
    </row>
    <row r="1583" spans="1:6" x14ac:dyDescent="0.3">
      <c r="A1583" s="6" t="str">
        <f t="shared" si="25"/>
        <v>S68</v>
      </c>
      <c r="B1583" s="202" t="s">
        <v>10057</v>
      </c>
      <c r="C1583" s="202" t="s">
        <v>10058</v>
      </c>
      <c r="D1583" s="205">
        <v>6.57</v>
      </c>
      <c r="E1583" s="205" t="s">
        <v>1341</v>
      </c>
      <c r="F1583"/>
    </row>
    <row r="1584" spans="1:6" x14ac:dyDescent="0.3">
      <c r="A1584" s="6" t="str">
        <f t="shared" si="25"/>
        <v>BFP128</v>
      </c>
      <c r="B1584" s="202" t="s">
        <v>10059</v>
      </c>
      <c r="C1584" s="202" t="s">
        <v>10060</v>
      </c>
      <c r="D1584" s="205">
        <v>6.57</v>
      </c>
      <c r="E1584" s="205" t="s">
        <v>1341</v>
      </c>
      <c r="F1584"/>
    </row>
    <row r="1585" spans="1:6" x14ac:dyDescent="0.3">
      <c r="A1585" s="6" t="str">
        <f t="shared" si="25"/>
        <v>CH135</v>
      </c>
      <c r="B1585" s="202" t="s">
        <v>10061</v>
      </c>
      <c r="C1585" s="202" t="s">
        <v>10062</v>
      </c>
      <c r="D1585" s="205">
        <v>6.57</v>
      </c>
      <c r="E1585" s="205" t="s">
        <v>1341</v>
      </c>
      <c r="F1585"/>
    </row>
    <row r="1586" spans="1:6" x14ac:dyDescent="0.3">
      <c r="A1586" s="6" t="str">
        <f t="shared" si="25"/>
        <v>S66</v>
      </c>
      <c r="B1586" s="202" t="s">
        <v>10063</v>
      </c>
      <c r="C1586" s="202" t="s">
        <v>10064</v>
      </c>
      <c r="D1586" s="205">
        <v>6.57</v>
      </c>
      <c r="E1586" s="205" t="s">
        <v>1341</v>
      </c>
      <c r="F1586"/>
    </row>
    <row r="1587" spans="1:6" x14ac:dyDescent="0.3">
      <c r="A1587" s="6" t="str">
        <f t="shared" si="25"/>
        <v>CH92</v>
      </c>
      <c r="B1587" s="202" t="s">
        <v>10065</v>
      </c>
      <c r="C1587" s="202" t="s">
        <v>10000</v>
      </c>
      <c r="D1587" s="205">
        <v>6.57</v>
      </c>
      <c r="E1587" s="205" t="s">
        <v>1341</v>
      </c>
      <c r="F1587"/>
    </row>
    <row r="1588" spans="1:6" x14ac:dyDescent="0.3">
      <c r="A1588" s="6" t="str">
        <f t="shared" si="25"/>
        <v>FT200</v>
      </c>
      <c r="B1588" s="202" t="s">
        <v>10066</v>
      </c>
      <c r="C1588" s="202" t="s">
        <v>10067</v>
      </c>
      <c r="D1588" s="205">
        <v>6.57</v>
      </c>
      <c r="E1588" s="205" t="s">
        <v>1341</v>
      </c>
      <c r="F1588"/>
    </row>
    <row r="1589" spans="1:6" x14ac:dyDescent="0.3">
      <c r="A1589" s="6" t="str">
        <f t="shared" si="25"/>
        <v>ASL203</v>
      </c>
      <c r="B1589" s="202">
        <v>203</v>
      </c>
      <c r="C1589" s="202" t="s">
        <v>10068</v>
      </c>
      <c r="D1589" s="205">
        <v>6.57</v>
      </c>
      <c r="E1589" s="205">
        <v>44</v>
      </c>
      <c r="F1589"/>
    </row>
    <row r="1590" spans="1:6" x14ac:dyDescent="0.3">
      <c r="A1590" s="6" t="str">
        <f t="shared" si="25"/>
        <v>DB040</v>
      </c>
      <c r="B1590" s="202" t="s">
        <v>10069</v>
      </c>
      <c r="C1590" s="202" t="s">
        <v>10070</v>
      </c>
      <c r="D1590" s="205">
        <v>6.57</v>
      </c>
      <c r="E1590" s="205">
        <v>53</v>
      </c>
      <c r="F1590"/>
    </row>
    <row r="1591" spans="1:6" x14ac:dyDescent="0.3">
      <c r="A1591" s="6" t="str">
        <f t="shared" si="25"/>
        <v>A71</v>
      </c>
      <c r="B1591" s="202" t="s">
        <v>10071</v>
      </c>
      <c r="C1591" s="202" t="s">
        <v>10072</v>
      </c>
      <c r="D1591" s="205">
        <v>6.57</v>
      </c>
      <c r="E1591" s="205">
        <v>46</v>
      </c>
      <c r="F1591"/>
    </row>
    <row r="1592" spans="1:6" x14ac:dyDescent="0.3">
      <c r="A1592" s="6" t="str">
        <f t="shared" si="25"/>
        <v>HF1</v>
      </c>
      <c r="B1592" s="202" t="s">
        <v>10073</v>
      </c>
      <c r="C1592" s="202" t="s">
        <v>10074</v>
      </c>
      <c r="D1592" s="205">
        <v>6.56</v>
      </c>
      <c r="E1592" s="205">
        <v>62</v>
      </c>
      <c r="F1592"/>
    </row>
    <row r="1593" spans="1:6" x14ac:dyDescent="0.3">
      <c r="A1593" s="6" t="str">
        <f t="shared" si="25"/>
        <v>FrF74</v>
      </c>
      <c r="B1593" s="202" t="s">
        <v>10075</v>
      </c>
      <c r="C1593" s="202" t="s">
        <v>10076</v>
      </c>
      <c r="D1593" s="205">
        <v>6.56</v>
      </c>
      <c r="E1593" s="205">
        <v>55</v>
      </c>
      <c r="F1593"/>
    </row>
    <row r="1594" spans="1:6" x14ac:dyDescent="0.3">
      <c r="A1594" s="6" t="str">
        <f t="shared" si="25"/>
        <v>ASL67</v>
      </c>
      <c r="B1594" s="202">
        <v>67</v>
      </c>
      <c r="C1594" s="202" t="s">
        <v>10077</v>
      </c>
      <c r="D1594" s="205">
        <v>6.56</v>
      </c>
      <c r="E1594" s="205">
        <v>80</v>
      </c>
      <c r="F1594"/>
    </row>
    <row r="1595" spans="1:6" x14ac:dyDescent="0.3">
      <c r="A1595" s="6" t="str">
        <f t="shared" si="25"/>
        <v>ESG12</v>
      </c>
      <c r="B1595" s="202" t="s">
        <v>10078</v>
      </c>
      <c r="C1595" s="202" t="s">
        <v>10079</v>
      </c>
      <c r="D1595" s="205">
        <v>6.56</v>
      </c>
      <c r="E1595" s="205">
        <v>48</v>
      </c>
      <c r="F1595"/>
    </row>
    <row r="1596" spans="1:6" x14ac:dyDescent="0.3">
      <c r="A1596" s="6" t="str">
        <f t="shared" si="25"/>
        <v>LM1</v>
      </c>
      <c r="B1596" s="202" t="s">
        <v>10080</v>
      </c>
      <c r="C1596" s="202" t="s">
        <v>10081</v>
      </c>
      <c r="D1596" s="205">
        <v>6.56</v>
      </c>
      <c r="E1596" s="205">
        <v>16</v>
      </c>
      <c r="F1596"/>
    </row>
    <row r="1597" spans="1:6" x14ac:dyDescent="0.3">
      <c r="A1597" s="6" t="str">
        <f t="shared" si="25"/>
        <v>ASL183</v>
      </c>
      <c r="B1597" s="202">
        <v>183</v>
      </c>
      <c r="C1597" s="202" t="s">
        <v>10082</v>
      </c>
      <c r="D1597" s="205">
        <v>6.56</v>
      </c>
      <c r="E1597" s="205">
        <v>16</v>
      </c>
      <c r="F1597"/>
    </row>
    <row r="1598" spans="1:6" x14ac:dyDescent="0.3">
      <c r="A1598" s="6" t="str">
        <f t="shared" si="25"/>
        <v>ESG24</v>
      </c>
      <c r="B1598" s="202" t="s">
        <v>10083</v>
      </c>
      <c r="C1598" s="202" t="s">
        <v>10084</v>
      </c>
      <c r="D1598" s="205">
        <v>6.56</v>
      </c>
      <c r="E1598" s="205">
        <v>16</v>
      </c>
      <c r="F1598"/>
    </row>
    <row r="1599" spans="1:6" x14ac:dyDescent="0.3">
      <c r="A1599" s="6" t="str">
        <f t="shared" si="25"/>
        <v>BoF10</v>
      </c>
      <c r="B1599" s="202" t="s">
        <v>10085</v>
      </c>
      <c r="C1599" s="202" t="s">
        <v>10086</v>
      </c>
      <c r="D1599" s="205">
        <v>6.56</v>
      </c>
      <c r="E1599" s="205">
        <v>16</v>
      </c>
      <c r="F1599"/>
    </row>
    <row r="1600" spans="1:6" x14ac:dyDescent="0.3">
      <c r="A1600" s="6" t="str">
        <f t="shared" si="25"/>
        <v>BTB6</v>
      </c>
      <c r="B1600" s="202" t="s">
        <v>10087</v>
      </c>
      <c r="C1600" s="202" t="s">
        <v>10088</v>
      </c>
      <c r="D1600" s="205">
        <v>6.56</v>
      </c>
      <c r="E1600" s="205">
        <v>57</v>
      </c>
      <c r="F1600"/>
    </row>
    <row r="1601" spans="1:6" x14ac:dyDescent="0.3">
      <c r="A1601" s="6" t="str">
        <f t="shared" si="25"/>
        <v>FB9</v>
      </c>
      <c r="B1601" s="202" t="s">
        <v>10089</v>
      </c>
      <c r="C1601" s="202" t="s">
        <v>10090</v>
      </c>
      <c r="D1601" s="205">
        <v>6.56</v>
      </c>
      <c r="E1601" s="205">
        <v>34</v>
      </c>
      <c r="F1601"/>
    </row>
    <row r="1602" spans="1:6" x14ac:dyDescent="0.3">
      <c r="A1602" s="6" t="str">
        <f t="shared" si="25"/>
        <v>SP74</v>
      </c>
      <c r="B1602" s="202" t="s">
        <v>10091</v>
      </c>
      <c r="C1602" s="202" t="s">
        <v>10092</v>
      </c>
      <c r="D1602" s="205">
        <v>6.56</v>
      </c>
      <c r="E1602" s="205">
        <v>138</v>
      </c>
      <c r="F1602"/>
    </row>
    <row r="1603" spans="1:6" x14ac:dyDescent="0.3">
      <c r="A1603" s="6" t="str">
        <f t="shared" si="25"/>
        <v>J59</v>
      </c>
      <c r="B1603" s="202" t="s">
        <v>10093</v>
      </c>
      <c r="C1603" s="202" t="s">
        <v>10094</v>
      </c>
      <c r="D1603" s="205">
        <v>6.56</v>
      </c>
      <c r="E1603" s="205">
        <v>225</v>
      </c>
      <c r="F1603"/>
    </row>
    <row r="1604" spans="1:6" x14ac:dyDescent="0.3">
      <c r="A1604" s="6" t="str">
        <f t="shared" si="25"/>
        <v>NEWS31</v>
      </c>
      <c r="B1604" s="202" t="s">
        <v>10095</v>
      </c>
      <c r="C1604" s="202" t="s">
        <v>10096</v>
      </c>
      <c r="D1604" s="205">
        <v>6.56</v>
      </c>
      <c r="E1604" s="205">
        <v>27</v>
      </c>
      <c r="F1604"/>
    </row>
    <row r="1605" spans="1:6" x14ac:dyDescent="0.3">
      <c r="A1605" s="6" t="str">
        <f t="shared" si="25"/>
        <v>TAC32</v>
      </c>
      <c r="B1605" s="202" t="s">
        <v>10097</v>
      </c>
      <c r="C1605" s="202" t="s">
        <v>10098</v>
      </c>
      <c r="D1605" s="205">
        <v>6.56</v>
      </c>
      <c r="E1605" s="205">
        <v>18</v>
      </c>
      <c r="F1605"/>
    </row>
    <row r="1606" spans="1:6" x14ac:dyDescent="0.3">
      <c r="A1606" s="6" t="str">
        <f t="shared" si="25"/>
        <v>AD11</v>
      </c>
      <c r="B1606" s="202" t="s">
        <v>10099</v>
      </c>
      <c r="C1606" s="202" t="s">
        <v>7411</v>
      </c>
      <c r="D1606" s="205">
        <v>6.56</v>
      </c>
      <c r="E1606" s="205">
        <v>18</v>
      </c>
      <c r="F1606"/>
    </row>
    <row r="1607" spans="1:6" x14ac:dyDescent="0.3">
      <c r="A1607" s="6" t="str">
        <f t="shared" si="25"/>
        <v>ESG106</v>
      </c>
      <c r="B1607" s="202" t="s">
        <v>10100</v>
      </c>
      <c r="C1607" s="202" t="s">
        <v>10101</v>
      </c>
      <c r="D1607" s="205">
        <v>6.56</v>
      </c>
      <c r="E1607" s="205">
        <v>18</v>
      </c>
      <c r="F1607"/>
    </row>
    <row r="1608" spans="1:6" x14ac:dyDescent="0.3">
      <c r="A1608" s="6" t="str">
        <f t="shared" si="25"/>
        <v>SP84</v>
      </c>
      <c r="B1608" s="202" t="s">
        <v>10102</v>
      </c>
      <c r="C1608" s="202" t="s">
        <v>10103</v>
      </c>
      <c r="D1608" s="205">
        <v>6.56</v>
      </c>
      <c r="E1608" s="205">
        <v>18</v>
      </c>
      <c r="F1608"/>
    </row>
    <row r="1609" spans="1:6" x14ac:dyDescent="0.3">
      <c r="A1609" s="6" t="str">
        <f t="shared" si="25"/>
        <v>AH1</v>
      </c>
      <c r="B1609" s="202" t="s">
        <v>10104</v>
      </c>
      <c r="C1609" s="202" t="s">
        <v>8260</v>
      </c>
      <c r="D1609" s="205">
        <v>6.56</v>
      </c>
      <c r="E1609" s="205" t="s">
        <v>1341</v>
      </c>
      <c r="F1609"/>
    </row>
    <row r="1610" spans="1:6" x14ac:dyDescent="0.3">
      <c r="A1610" s="6" t="str">
        <f t="shared" si="25"/>
        <v>RPT141</v>
      </c>
      <c r="B1610" s="202" t="s">
        <v>10105</v>
      </c>
      <c r="C1610" s="202" t="s">
        <v>10106</v>
      </c>
      <c r="D1610" s="205">
        <v>6.56</v>
      </c>
      <c r="E1610" s="205" t="s">
        <v>1341</v>
      </c>
      <c r="F1610"/>
    </row>
    <row r="1611" spans="1:6" x14ac:dyDescent="0.3">
      <c r="A1611" s="6" t="str">
        <f t="shared" si="25"/>
        <v>ASL178</v>
      </c>
      <c r="B1611" s="202">
        <v>178</v>
      </c>
      <c r="C1611" s="202" t="s">
        <v>10107</v>
      </c>
      <c r="D1611" s="205">
        <v>6.56</v>
      </c>
      <c r="E1611" s="205" t="s">
        <v>1341</v>
      </c>
      <c r="F1611"/>
    </row>
    <row r="1612" spans="1:6" x14ac:dyDescent="0.3">
      <c r="A1612" s="6" t="str">
        <f t="shared" si="25"/>
        <v>PHD-1</v>
      </c>
      <c r="B1612" s="202" t="s">
        <v>10108</v>
      </c>
      <c r="C1612" s="202" t="s">
        <v>10109</v>
      </c>
      <c r="D1612" s="205">
        <v>6.56</v>
      </c>
      <c r="E1612" s="205" t="s">
        <v>1341</v>
      </c>
      <c r="F1612"/>
    </row>
    <row r="1613" spans="1:6" x14ac:dyDescent="0.3">
      <c r="A1613" s="6" t="str">
        <f t="shared" si="25"/>
        <v>ASL177</v>
      </c>
      <c r="B1613" s="202">
        <v>177</v>
      </c>
      <c r="C1613" s="202" t="s">
        <v>10110</v>
      </c>
      <c r="D1613" s="205">
        <v>6.56</v>
      </c>
      <c r="E1613" s="205" t="s">
        <v>1341</v>
      </c>
      <c r="F1613"/>
    </row>
    <row r="1614" spans="1:6" x14ac:dyDescent="0.3">
      <c r="A1614" s="6" t="str">
        <f t="shared" si="25"/>
        <v>FT10</v>
      </c>
      <c r="B1614" s="202" t="s">
        <v>10111</v>
      </c>
      <c r="C1614" s="202" t="s">
        <v>10112</v>
      </c>
      <c r="D1614" s="205">
        <v>6.56</v>
      </c>
      <c r="E1614" s="205" t="s">
        <v>1341</v>
      </c>
      <c r="F1614"/>
    </row>
    <row r="1615" spans="1:6" x14ac:dyDescent="0.3">
      <c r="A1615" s="6" t="str">
        <f t="shared" ref="A1615:A1678" si="26">IF(B1615="","",IF(B1615&lt;999,"ASL"&amp;B1615,B1615))</f>
        <v>U31</v>
      </c>
      <c r="B1615" s="202" t="s">
        <v>10113</v>
      </c>
      <c r="C1615" s="202" t="s">
        <v>10114</v>
      </c>
      <c r="D1615" s="205">
        <v>6.55</v>
      </c>
      <c r="E1615" s="205">
        <v>56</v>
      </c>
      <c r="F1615"/>
    </row>
    <row r="1616" spans="1:6" x14ac:dyDescent="0.3">
      <c r="A1616" s="6" t="str">
        <f t="shared" si="26"/>
        <v>SP23</v>
      </c>
      <c r="B1616" s="202" t="s">
        <v>10115</v>
      </c>
      <c r="C1616" s="202" t="s">
        <v>10116</v>
      </c>
      <c r="D1616" s="205">
        <v>6.55</v>
      </c>
      <c r="E1616" s="205">
        <v>47</v>
      </c>
      <c r="F1616"/>
    </row>
    <row r="1617" spans="1:6" x14ac:dyDescent="0.3">
      <c r="A1617" s="6" t="str">
        <f t="shared" si="26"/>
        <v>AP83</v>
      </c>
      <c r="B1617" s="202" t="s">
        <v>10117</v>
      </c>
      <c r="C1617" s="202" t="s">
        <v>10118</v>
      </c>
      <c r="D1617" s="205">
        <v>6.55</v>
      </c>
      <c r="E1617" s="205">
        <v>47</v>
      </c>
      <c r="F1617"/>
    </row>
    <row r="1618" spans="1:6" x14ac:dyDescent="0.3">
      <c r="A1618" s="6" t="str">
        <f t="shared" si="26"/>
        <v>HF2</v>
      </c>
      <c r="B1618" s="202" t="s">
        <v>10119</v>
      </c>
      <c r="C1618" s="202" t="s">
        <v>10120</v>
      </c>
      <c r="D1618" s="205">
        <v>6.55</v>
      </c>
      <c r="E1618" s="205">
        <v>47</v>
      </c>
      <c r="F1618"/>
    </row>
    <row r="1619" spans="1:6" x14ac:dyDescent="0.3">
      <c r="A1619" s="6" t="str">
        <f t="shared" si="26"/>
        <v>J22</v>
      </c>
      <c r="B1619" s="202" t="s">
        <v>10121</v>
      </c>
      <c r="C1619" s="202" t="s">
        <v>10122</v>
      </c>
      <c r="D1619" s="205">
        <v>6.55</v>
      </c>
      <c r="E1619" s="205">
        <v>76</v>
      </c>
      <c r="F1619"/>
    </row>
    <row r="1620" spans="1:6" x14ac:dyDescent="0.3">
      <c r="A1620" s="6" t="str">
        <f t="shared" si="26"/>
        <v>J9</v>
      </c>
      <c r="B1620" s="202" t="s">
        <v>10123</v>
      </c>
      <c r="C1620" s="202" t="s">
        <v>9445</v>
      </c>
      <c r="D1620" s="205">
        <v>6.55</v>
      </c>
      <c r="E1620" s="205">
        <v>189</v>
      </c>
      <c r="F1620"/>
    </row>
    <row r="1621" spans="1:6" x14ac:dyDescent="0.3">
      <c r="A1621" s="6" t="str">
        <f t="shared" si="26"/>
        <v>BFP74</v>
      </c>
      <c r="B1621" s="202" t="s">
        <v>10124</v>
      </c>
      <c r="C1621" s="202" t="s">
        <v>10125</v>
      </c>
      <c r="D1621" s="205">
        <v>6.55</v>
      </c>
      <c r="E1621" s="205">
        <v>20</v>
      </c>
      <c r="F1621"/>
    </row>
    <row r="1622" spans="1:6" x14ac:dyDescent="0.3">
      <c r="A1622" s="6" t="str">
        <f t="shared" si="26"/>
        <v>OA26</v>
      </c>
      <c r="B1622" s="202" t="s">
        <v>10126</v>
      </c>
      <c r="C1622" s="202" t="s">
        <v>10127</v>
      </c>
      <c r="D1622" s="205">
        <v>6.55</v>
      </c>
      <c r="E1622" s="205">
        <v>31</v>
      </c>
      <c r="F1622"/>
    </row>
    <row r="1623" spans="1:6" x14ac:dyDescent="0.3">
      <c r="A1623" s="6" t="str">
        <f t="shared" si="26"/>
        <v>BFP116</v>
      </c>
      <c r="B1623" s="202" t="s">
        <v>10128</v>
      </c>
      <c r="C1623" s="202" t="s">
        <v>10129</v>
      </c>
      <c r="D1623" s="205">
        <v>6.55</v>
      </c>
      <c r="E1623" s="205">
        <v>31</v>
      </c>
      <c r="F1623"/>
    </row>
    <row r="1624" spans="1:6" x14ac:dyDescent="0.3">
      <c r="A1624" s="6" t="str">
        <f t="shared" si="26"/>
        <v>ASLUG21</v>
      </c>
      <c r="B1624" s="202" t="s">
        <v>10130</v>
      </c>
      <c r="C1624" s="202" t="s">
        <v>10131</v>
      </c>
      <c r="D1624" s="205">
        <v>6.55</v>
      </c>
      <c r="E1624" s="205">
        <v>42</v>
      </c>
      <c r="F1624"/>
    </row>
    <row r="1625" spans="1:6" x14ac:dyDescent="0.3">
      <c r="A1625" s="6" t="str">
        <f t="shared" si="26"/>
        <v>WO2</v>
      </c>
      <c r="B1625" s="202" t="s">
        <v>10132</v>
      </c>
      <c r="C1625" s="202" t="s">
        <v>10133</v>
      </c>
      <c r="D1625" s="205">
        <v>6.55</v>
      </c>
      <c r="E1625" s="205">
        <v>88</v>
      </c>
      <c r="F1625"/>
    </row>
    <row r="1626" spans="1:6" x14ac:dyDescent="0.3">
      <c r="A1626" s="6" t="str">
        <f t="shared" si="26"/>
        <v>ITR-1</v>
      </c>
      <c r="B1626" s="202" t="s">
        <v>10134</v>
      </c>
      <c r="C1626" s="202" t="s">
        <v>10135</v>
      </c>
      <c r="D1626" s="205">
        <v>6.55</v>
      </c>
      <c r="E1626" s="205">
        <v>44</v>
      </c>
      <c r="F1626"/>
    </row>
    <row r="1627" spans="1:6" x14ac:dyDescent="0.3">
      <c r="A1627" s="6" t="str">
        <f t="shared" si="26"/>
        <v>SP67</v>
      </c>
      <c r="B1627" s="202" t="s">
        <v>10136</v>
      </c>
      <c r="C1627" s="202" t="s">
        <v>10137</v>
      </c>
      <c r="D1627" s="205">
        <v>6.55</v>
      </c>
      <c r="E1627" s="205">
        <v>22</v>
      </c>
      <c r="F1627"/>
    </row>
    <row r="1628" spans="1:6" x14ac:dyDescent="0.3">
      <c r="A1628" s="6" t="str">
        <f t="shared" si="26"/>
        <v>DB055</v>
      </c>
      <c r="B1628" s="202" t="s">
        <v>10138</v>
      </c>
      <c r="C1628" s="202" t="s">
        <v>10139</v>
      </c>
      <c r="D1628" s="205">
        <v>6.55</v>
      </c>
      <c r="E1628" s="205">
        <v>22</v>
      </c>
      <c r="F1628"/>
    </row>
    <row r="1629" spans="1:6" x14ac:dyDescent="0.3">
      <c r="A1629" s="6" t="str">
        <f t="shared" si="26"/>
        <v>FrF68</v>
      </c>
      <c r="B1629" s="202" t="s">
        <v>10140</v>
      </c>
      <c r="C1629" s="202" t="s">
        <v>10141</v>
      </c>
      <c r="D1629" s="205">
        <v>6.55</v>
      </c>
      <c r="E1629" s="205">
        <v>22</v>
      </c>
      <c r="F1629"/>
    </row>
    <row r="1630" spans="1:6" x14ac:dyDescent="0.3">
      <c r="A1630" s="6" t="str">
        <f t="shared" si="26"/>
        <v>A41</v>
      </c>
      <c r="B1630" s="202" t="s">
        <v>10142</v>
      </c>
      <c r="C1630" s="202" t="s">
        <v>10143</v>
      </c>
      <c r="D1630" s="205">
        <v>6.55</v>
      </c>
      <c r="E1630" s="205">
        <v>22</v>
      </c>
      <c r="F1630"/>
    </row>
    <row r="1631" spans="1:6" ht="28.8" x14ac:dyDescent="0.3">
      <c r="A1631" s="6" t="str">
        <f t="shared" si="26"/>
        <v>{2020 edition} 233</v>
      </c>
      <c r="B1631" s="202" t="s">
        <v>10144</v>
      </c>
      <c r="C1631" s="202" t="s">
        <v>10133</v>
      </c>
      <c r="D1631" s="205">
        <v>6.55</v>
      </c>
      <c r="E1631" s="205">
        <v>11</v>
      </c>
      <c r="F1631"/>
    </row>
    <row r="1632" spans="1:6" x14ac:dyDescent="0.3">
      <c r="A1632" s="6" t="str">
        <f t="shared" si="26"/>
        <v>HP32</v>
      </c>
      <c r="B1632" s="202" t="s">
        <v>10145</v>
      </c>
      <c r="C1632" s="202" t="s">
        <v>10146</v>
      </c>
      <c r="D1632" s="205">
        <v>6.55</v>
      </c>
      <c r="E1632" s="205">
        <v>11</v>
      </c>
      <c r="F1632"/>
    </row>
    <row r="1633" spans="1:6" x14ac:dyDescent="0.3">
      <c r="A1633" s="6" t="str">
        <f t="shared" si="26"/>
        <v>A78</v>
      </c>
      <c r="B1633" s="202" t="s">
        <v>10147</v>
      </c>
      <c r="C1633" s="202" t="s">
        <v>10148</v>
      </c>
      <c r="D1633" s="205">
        <v>6.55</v>
      </c>
      <c r="E1633" s="205">
        <v>11</v>
      </c>
      <c r="F1633"/>
    </row>
    <row r="1634" spans="1:6" x14ac:dyDescent="0.3">
      <c r="A1634" s="6" t="str">
        <f t="shared" si="26"/>
        <v>SP47</v>
      </c>
      <c r="B1634" s="202" t="s">
        <v>10149</v>
      </c>
      <c r="C1634" s="202" t="s">
        <v>10150</v>
      </c>
      <c r="D1634" s="205">
        <v>6.55</v>
      </c>
      <c r="E1634" s="205">
        <v>11</v>
      </c>
      <c r="F1634"/>
    </row>
    <row r="1635" spans="1:6" x14ac:dyDescent="0.3">
      <c r="A1635" s="6" t="str">
        <f t="shared" si="26"/>
        <v>SP22</v>
      </c>
      <c r="B1635" s="202" t="s">
        <v>10151</v>
      </c>
      <c r="C1635" s="202" t="s">
        <v>10152</v>
      </c>
      <c r="D1635" s="205">
        <v>6.54</v>
      </c>
      <c r="E1635" s="205">
        <v>101</v>
      </c>
      <c r="F1635"/>
    </row>
    <row r="1636" spans="1:6" x14ac:dyDescent="0.3">
      <c r="A1636" s="6" t="str">
        <f t="shared" si="26"/>
        <v>AP47</v>
      </c>
      <c r="B1636" s="202" t="s">
        <v>10153</v>
      </c>
      <c r="C1636" s="202" t="s">
        <v>10154</v>
      </c>
      <c r="D1636" s="205">
        <v>6.54</v>
      </c>
      <c r="E1636" s="205">
        <v>68</v>
      </c>
      <c r="F1636"/>
    </row>
    <row r="1637" spans="1:6" x14ac:dyDescent="0.3">
      <c r="A1637" s="6" t="str">
        <f t="shared" si="26"/>
        <v>SP19</v>
      </c>
      <c r="B1637" s="202" t="s">
        <v>10155</v>
      </c>
      <c r="C1637" s="202" t="s">
        <v>10156</v>
      </c>
      <c r="D1637" s="205">
        <v>6.54</v>
      </c>
      <c r="E1637" s="205">
        <v>59</v>
      </c>
      <c r="F1637"/>
    </row>
    <row r="1638" spans="1:6" x14ac:dyDescent="0.3">
      <c r="A1638" s="6" t="str">
        <f t="shared" si="26"/>
        <v>ASL170</v>
      </c>
      <c r="B1638" s="202">
        <v>170</v>
      </c>
      <c r="C1638" s="202" t="s">
        <v>10157</v>
      </c>
      <c r="D1638" s="205">
        <v>6.54</v>
      </c>
      <c r="E1638" s="205">
        <v>72</v>
      </c>
      <c r="F1638"/>
    </row>
    <row r="1639" spans="1:6" x14ac:dyDescent="0.3">
      <c r="A1639" s="6" t="str">
        <f t="shared" si="26"/>
        <v>SP65</v>
      </c>
      <c r="B1639" s="202" t="s">
        <v>10158</v>
      </c>
      <c r="C1639" s="202" t="s">
        <v>10159</v>
      </c>
      <c r="D1639" s="205">
        <v>6.54</v>
      </c>
      <c r="E1639" s="205">
        <v>48</v>
      </c>
      <c r="F1639"/>
    </row>
    <row r="1640" spans="1:6" x14ac:dyDescent="0.3">
      <c r="A1640" s="6" t="str">
        <f t="shared" si="26"/>
        <v>TT6</v>
      </c>
      <c r="B1640" s="202" t="s">
        <v>10160</v>
      </c>
      <c r="C1640" s="202" t="s">
        <v>10161</v>
      </c>
      <c r="D1640" s="205">
        <v>6.54</v>
      </c>
      <c r="E1640" s="205">
        <v>24</v>
      </c>
      <c r="F1640"/>
    </row>
    <row r="1641" spans="1:6" x14ac:dyDescent="0.3">
      <c r="A1641" s="6" t="str">
        <f t="shared" si="26"/>
        <v>SP110</v>
      </c>
      <c r="B1641" s="202" t="s">
        <v>10162</v>
      </c>
      <c r="C1641" s="202" t="s">
        <v>10163</v>
      </c>
      <c r="D1641" s="205">
        <v>6.54</v>
      </c>
      <c r="E1641" s="205">
        <v>61</v>
      </c>
      <c r="F1641"/>
    </row>
    <row r="1642" spans="1:6" x14ac:dyDescent="0.3">
      <c r="A1642" s="6" t="str">
        <f t="shared" si="26"/>
        <v>FrF76</v>
      </c>
      <c r="B1642" s="202" t="s">
        <v>10164</v>
      </c>
      <c r="C1642" s="202" t="s">
        <v>10165</v>
      </c>
      <c r="D1642" s="205">
        <v>6.54</v>
      </c>
      <c r="E1642" s="205">
        <v>52</v>
      </c>
      <c r="F1642"/>
    </row>
    <row r="1643" spans="1:6" x14ac:dyDescent="0.3">
      <c r="A1643" s="6" t="str">
        <f t="shared" si="26"/>
        <v>J147</v>
      </c>
      <c r="B1643" s="202" t="s">
        <v>10166</v>
      </c>
      <c r="C1643" s="202" t="s">
        <v>10167</v>
      </c>
      <c r="D1643" s="205">
        <v>6.54</v>
      </c>
      <c r="E1643" s="205">
        <v>26</v>
      </c>
      <c r="F1643"/>
    </row>
    <row r="1644" spans="1:6" x14ac:dyDescent="0.3">
      <c r="A1644" s="6" t="str">
        <f t="shared" si="26"/>
        <v>T11</v>
      </c>
      <c r="B1644" s="202" t="s">
        <v>10168</v>
      </c>
      <c r="C1644" s="202" t="s">
        <v>10169</v>
      </c>
      <c r="D1644" s="205">
        <v>6.54</v>
      </c>
      <c r="E1644" s="205">
        <v>26</v>
      </c>
      <c r="F1644"/>
    </row>
    <row r="1645" spans="1:6" x14ac:dyDescent="0.3">
      <c r="A1645" s="6" t="str">
        <f t="shared" si="26"/>
        <v>ASL95</v>
      </c>
      <c r="B1645" s="202">
        <v>95</v>
      </c>
      <c r="C1645" s="202" t="s">
        <v>10170</v>
      </c>
      <c r="D1645" s="205">
        <v>6.54</v>
      </c>
      <c r="E1645" s="205">
        <v>13</v>
      </c>
      <c r="F1645"/>
    </row>
    <row r="1646" spans="1:6" x14ac:dyDescent="0.3">
      <c r="A1646" s="6" t="str">
        <f t="shared" si="26"/>
        <v>BFP109</v>
      </c>
      <c r="B1646" s="202" t="s">
        <v>10171</v>
      </c>
      <c r="C1646" s="202" t="s">
        <v>10172</v>
      </c>
      <c r="D1646" s="205">
        <v>6.54</v>
      </c>
      <c r="E1646" s="205">
        <v>13</v>
      </c>
      <c r="F1646"/>
    </row>
    <row r="1647" spans="1:6" x14ac:dyDescent="0.3">
      <c r="A1647" s="6" t="str">
        <f t="shared" si="26"/>
        <v>NFNH-7</v>
      </c>
      <c r="B1647" s="202" t="s">
        <v>10173</v>
      </c>
      <c r="C1647" s="202" t="s">
        <v>10174</v>
      </c>
      <c r="D1647" s="205">
        <v>6.54</v>
      </c>
      <c r="E1647" s="205">
        <v>13</v>
      </c>
      <c r="F1647"/>
    </row>
    <row r="1648" spans="1:6" x14ac:dyDescent="0.3">
      <c r="A1648" s="6" t="str">
        <f t="shared" si="26"/>
        <v>MLR04</v>
      </c>
      <c r="B1648" s="202" t="s">
        <v>10175</v>
      </c>
      <c r="C1648" s="202" t="s">
        <v>10176</v>
      </c>
      <c r="D1648" s="205">
        <v>6.54</v>
      </c>
      <c r="E1648" s="205">
        <v>13</v>
      </c>
      <c r="F1648"/>
    </row>
    <row r="1649" spans="1:6" x14ac:dyDescent="0.3">
      <c r="A1649" s="6" t="str">
        <f t="shared" si="26"/>
        <v>BFP94</v>
      </c>
      <c r="B1649" s="202" t="s">
        <v>10177</v>
      </c>
      <c r="C1649" s="202" t="s">
        <v>10178</v>
      </c>
      <c r="D1649" s="205">
        <v>6.54</v>
      </c>
      <c r="E1649" s="205">
        <v>13</v>
      </c>
      <c r="F1649"/>
    </row>
    <row r="1650" spans="1:6" x14ac:dyDescent="0.3">
      <c r="A1650" s="6" t="str">
        <f t="shared" si="26"/>
        <v>CH38</v>
      </c>
      <c r="B1650" s="202" t="s">
        <v>10179</v>
      </c>
      <c r="C1650" s="202" t="s">
        <v>10180</v>
      </c>
      <c r="D1650" s="205">
        <v>6.54</v>
      </c>
      <c r="E1650" s="205">
        <v>13</v>
      </c>
      <c r="F1650"/>
    </row>
    <row r="1651" spans="1:6" x14ac:dyDescent="0.3">
      <c r="A1651" s="6" t="str">
        <f t="shared" si="26"/>
        <v>ASL108</v>
      </c>
      <c r="B1651" s="202">
        <v>108</v>
      </c>
      <c r="C1651" s="202" t="s">
        <v>10181</v>
      </c>
      <c r="D1651" s="205">
        <v>6.54</v>
      </c>
      <c r="E1651" s="205">
        <v>13</v>
      </c>
      <c r="F1651"/>
    </row>
    <row r="1652" spans="1:6" x14ac:dyDescent="0.3">
      <c r="A1652" s="6" t="str">
        <f t="shared" si="26"/>
        <v>MM25</v>
      </c>
      <c r="B1652" s="202" t="s">
        <v>10182</v>
      </c>
      <c r="C1652" s="202" t="s">
        <v>10183</v>
      </c>
      <c r="D1652" s="205">
        <v>6.54</v>
      </c>
      <c r="E1652" s="205">
        <v>13</v>
      </c>
      <c r="F1652"/>
    </row>
    <row r="1653" spans="1:6" x14ac:dyDescent="0.3">
      <c r="A1653" s="6" t="str">
        <f t="shared" si="26"/>
        <v>FT242</v>
      </c>
      <c r="B1653" s="202" t="s">
        <v>10184</v>
      </c>
      <c r="C1653" s="202" t="s">
        <v>10185</v>
      </c>
      <c r="D1653" s="205">
        <v>6.54</v>
      </c>
      <c r="E1653" s="205">
        <v>13</v>
      </c>
      <c r="F1653"/>
    </row>
    <row r="1654" spans="1:6" x14ac:dyDescent="0.3">
      <c r="A1654" s="6" t="str">
        <f t="shared" si="26"/>
        <v>BoF2</v>
      </c>
      <c r="B1654" s="202" t="s">
        <v>10186</v>
      </c>
      <c r="C1654" s="202" t="s">
        <v>9087</v>
      </c>
      <c r="D1654" s="205">
        <v>6.54</v>
      </c>
      <c r="E1654" s="205">
        <v>54</v>
      </c>
      <c r="F1654"/>
    </row>
    <row r="1655" spans="1:6" x14ac:dyDescent="0.3">
      <c r="A1655" s="6" t="str">
        <f t="shared" si="26"/>
        <v>FrF78</v>
      </c>
      <c r="B1655" s="202" t="s">
        <v>10187</v>
      </c>
      <c r="C1655" s="202" t="s">
        <v>10188</v>
      </c>
      <c r="D1655" s="205">
        <v>6.54</v>
      </c>
      <c r="E1655" s="205">
        <v>54</v>
      </c>
      <c r="F1655"/>
    </row>
    <row r="1656" spans="1:6" x14ac:dyDescent="0.3">
      <c r="A1656" s="6" t="str">
        <f t="shared" si="26"/>
        <v>SV13</v>
      </c>
      <c r="B1656" s="202" t="s">
        <v>10189</v>
      </c>
      <c r="C1656" s="202" t="s">
        <v>10190</v>
      </c>
      <c r="D1656" s="205">
        <v>6.54</v>
      </c>
      <c r="E1656" s="205">
        <v>28</v>
      </c>
      <c r="F1656"/>
    </row>
    <row r="1657" spans="1:6" x14ac:dyDescent="0.3">
      <c r="A1657" s="6" t="str">
        <f t="shared" si="26"/>
        <v>AP33</v>
      </c>
      <c r="B1657" s="202" t="s">
        <v>10191</v>
      </c>
      <c r="C1657" s="202" t="s">
        <v>10192</v>
      </c>
      <c r="D1657" s="205">
        <v>6.53</v>
      </c>
      <c r="E1657" s="205">
        <v>45</v>
      </c>
      <c r="F1657"/>
    </row>
    <row r="1658" spans="1:6" x14ac:dyDescent="0.3">
      <c r="A1658" s="6" t="str">
        <f t="shared" si="26"/>
        <v>FT KGS3</v>
      </c>
      <c r="B1658" s="202" t="s">
        <v>10193</v>
      </c>
      <c r="C1658" s="202" t="s">
        <v>10194</v>
      </c>
      <c r="D1658" s="205">
        <v>6.53</v>
      </c>
      <c r="E1658" s="205">
        <v>15</v>
      </c>
      <c r="F1658"/>
    </row>
    <row r="1659" spans="1:6" x14ac:dyDescent="0.3">
      <c r="A1659" s="6" t="str">
        <f t="shared" si="26"/>
        <v>ESG5</v>
      </c>
      <c r="B1659" s="202" t="s">
        <v>10195</v>
      </c>
      <c r="C1659" s="202" t="s">
        <v>10196</v>
      </c>
      <c r="D1659" s="205">
        <v>6.53</v>
      </c>
      <c r="E1659" s="205">
        <v>15</v>
      </c>
      <c r="F1659"/>
    </row>
    <row r="1660" spans="1:6" x14ac:dyDescent="0.3">
      <c r="A1660" s="6" t="str">
        <f t="shared" si="26"/>
        <v>FT56</v>
      </c>
      <c r="B1660" s="202" t="s">
        <v>10197</v>
      </c>
      <c r="C1660" s="202" t="s">
        <v>10198</v>
      </c>
      <c r="D1660" s="205">
        <v>6.53</v>
      </c>
      <c r="E1660" s="205">
        <v>15</v>
      </c>
      <c r="F1660"/>
    </row>
    <row r="1661" spans="1:6" x14ac:dyDescent="0.3">
      <c r="A1661" s="6" t="str">
        <f t="shared" si="26"/>
        <v>OTO7</v>
      </c>
      <c r="B1661" s="202" t="s">
        <v>10199</v>
      </c>
      <c r="C1661" s="202" t="s">
        <v>10200</v>
      </c>
      <c r="D1661" s="205">
        <v>6.53</v>
      </c>
      <c r="E1661" s="205">
        <v>15</v>
      </c>
      <c r="F1661"/>
    </row>
    <row r="1662" spans="1:6" x14ac:dyDescent="0.3">
      <c r="A1662" s="6" t="str">
        <f t="shared" si="26"/>
        <v>RPT8</v>
      </c>
      <c r="B1662" s="202" t="s">
        <v>10201</v>
      </c>
      <c r="C1662" s="202" t="s">
        <v>10202</v>
      </c>
      <c r="D1662" s="205">
        <v>6.53</v>
      </c>
      <c r="E1662" s="205">
        <v>15</v>
      </c>
      <c r="F1662"/>
    </row>
    <row r="1663" spans="1:6" x14ac:dyDescent="0.3">
      <c r="A1663" s="6" t="str">
        <f t="shared" si="26"/>
        <v>AP4</v>
      </c>
      <c r="B1663" s="202" t="s">
        <v>10203</v>
      </c>
      <c r="C1663" s="202" t="s">
        <v>10204</v>
      </c>
      <c r="D1663" s="205">
        <v>6.53</v>
      </c>
      <c r="E1663" s="205">
        <v>107</v>
      </c>
      <c r="F1663"/>
    </row>
    <row r="1664" spans="1:6" x14ac:dyDescent="0.3">
      <c r="A1664" s="6" t="str">
        <f t="shared" si="26"/>
        <v>SP15</v>
      </c>
      <c r="B1664" s="202" t="s">
        <v>10205</v>
      </c>
      <c r="C1664" s="202" t="s">
        <v>10206</v>
      </c>
      <c r="D1664" s="205">
        <v>6.53</v>
      </c>
      <c r="E1664" s="205">
        <v>47</v>
      </c>
      <c r="F1664"/>
    </row>
    <row r="1665" spans="1:6" x14ac:dyDescent="0.3">
      <c r="A1665" s="6" t="str">
        <f t="shared" si="26"/>
        <v>J142</v>
      </c>
      <c r="B1665" s="202" t="s">
        <v>10207</v>
      </c>
      <c r="C1665" s="202" t="s">
        <v>10208</v>
      </c>
      <c r="D1665" s="205">
        <v>6.53</v>
      </c>
      <c r="E1665" s="205">
        <v>32</v>
      </c>
      <c r="F1665"/>
    </row>
    <row r="1666" spans="1:6" x14ac:dyDescent="0.3">
      <c r="A1666" s="6" t="str">
        <f t="shared" si="26"/>
        <v>TAC7</v>
      </c>
      <c r="B1666" s="202" t="s">
        <v>10209</v>
      </c>
      <c r="C1666" s="202" t="s">
        <v>10210</v>
      </c>
      <c r="D1666" s="205">
        <v>6.53</v>
      </c>
      <c r="E1666" s="205">
        <v>17</v>
      </c>
      <c r="F1666"/>
    </row>
    <row r="1667" spans="1:6" x14ac:dyDescent="0.3">
      <c r="A1667" s="6" t="str">
        <f t="shared" si="26"/>
        <v>Shellshock1</v>
      </c>
      <c r="B1667" s="202" t="s">
        <v>10211</v>
      </c>
      <c r="C1667" s="202" t="s">
        <v>10212</v>
      </c>
      <c r="D1667" s="205">
        <v>6.53</v>
      </c>
      <c r="E1667" s="205">
        <v>17</v>
      </c>
      <c r="F1667"/>
    </row>
    <row r="1668" spans="1:6" x14ac:dyDescent="0.3">
      <c r="A1668" s="6" t="str">
        <f t="shared" si="26"/>
        <v>SP118</v>
      </c>
      <c r="B1668" s="202" t="s">
        <v>10213</v>
      </c>
      <c r="C1668" s="202" t="s">
        <v>10214</v>
      </c>
      <c r="D1668" s="205">
        <v>6.53</v>
      </c>
      <c r="E1668" s="205">
        <v>74</v>
      </c>
      <c r="F1668"/>
    </row>
    <row r="1669" spans="1:6" x14ac:dyDescent="0.3">
      <c r="A1669" s="6" t="str">
        <f t="shared" si="26"/>
        <v>J8</v>
      </c>
      <c r="B1669" s="202" t="s">
        <v>10215</v>
      </c>
      <c r="C1669" s="202" t="s">
        <v>7604</v>
      </c>
      <c r="D1669" s="205">
        <v>6.52</v>
      </c>
      <c r="E1669" s="205">
        <v>101</v>
      </c>
      <c r="F1669"/>
    </row>
    <row r="1670" spans="1:6" x14ac:dyDescent="0.3">
      <c r="A1670" s="6" t="str">
        <f t="shared" si="26"/>
        <v>FT88</v>
      </c>
      <c r="B1670" s="202" t="s">
        <v>10216</v>
      </c>
      <c r="C1670" s="202" t="s">
        <v>10217</v>
      </c>
      <c r="D1670" s="205">
        <v>6.52</v>
      </c>
      <c r="E1670" s="205">
        <v>21</v>
      </c>
      <c r="F1670"/>
    </row>
    <row r="1671" spans="1:6" x14ac:dyDescent="0.3">
      <c r="A1671" s="6" t="str">
        <f t="shared" si="26"/>
        <v>HS5</v>
      </c>
      <c r="B1671" s="202" t="s">
        <v>10218</v>
      </c>
      <c r="C1671" s="202" t="s">
        <v>10219</v>
      </c>
      <c r="D1671" s="205">
        <v>6.52</v>
      </c>
      <c r="E1671" s="205">
        <v>90</v>
      </c>
      <c r="F1671"/>
    </row>
    <row r="1672" spans="1:6" x14ac:dyDescent="0.3">
      <c r="A1672" s="6" t="str">
        <f t="shared" si="26"/>
        <v>CG1</v>
      </c>
      <c r="B1672" s="202" t="s">
        <v>10220</v>
      </c>
      <c r="C1672" s="202" t="s">
        <v>10221</v>
      </c>
      <c r="D1672" s="205">
        <v>6.52</v>
      </c>
      <c r="E1672" s="205">
        <v>23</v>
      </c>
      <c r="F1672"/>
    </row>
    <row r="1673" spans="1:6" x14ac:dyDescent="0.3">
      <c r="A1673" s="6" t="str">
        <f t="shared" si="26"/>
        <v>OB13</v>
      </c>
      <c r="B1673" s="202" t="s">
        <v>7781</v>
      </c>
      <c r="C1673" s="202" t="s">
        <v>10222</v>
      </c>
      <c r="D1673" s="205">
        <v>6.52</v>
      </c>
      <c r="E1673" s="205">
        <v>23</v>
      </c>
      <c r="F1673"/>
    </row>
    <row r="1674" spans="1:6" x14ac:dyDescent="0.3">
      <c r="A1674" s="6" t="str">
        <f t="shared" si="26"/>
        <v>S5</v>
      </c>
      <c r="B1674" s="202" t="s">
        <v>10223</v>
      </c>
      <c r="C1674" s="202" t="s">
        <v>10224</v>
      </c>
      <c r="D1674" s="205">
        <v>6.52</v>
      </c>
      <c r="E1674" s="205">
        <v>119</v>
      </c>
      <c r="F1674"/>
    </row>
    <row r="1675" spans="1:6" x14ac:dyDescent="0.3">
      <c r="A1675" s="6" t="str">
        <f t="shared" si="26"/>
        <v>A115</v>
      </c>
      <c r="B1675" s="202" t="s">
        <v>10225</v>
      </c>
      <c r="C1675" s="202" t="s">
        <v>10226</v>
      </c>
      <c r="D1675" s="205">
        <v>6.52</v>
      </c>
      <c r="E1675" s="205">
        <v>77</v>
      </c>
      <c r="F1675"/>
    </row>
    <row r="1676" spans="1:6" x14ac:dyDescent="0.3">
      <c r="A1676" s="6" t="str">
        <f t="shared" si="26"/>
        <v>J186</v>
      </c>
      <c r="B1676" s="202" t="s">
        <v>10227</v>
      </c>
      <c r="C1676" s="202" t="s">
        <v>10228</v>
      </c>
      <c r="D1676" s="205">
        <v>6.52</v>
      </c>
      <c r="E1676" s="205">
        <v>27</v>
      </c>
      <c r="F1676"/>
    </row>
    <row r="1677" spans="1:6" x14ac:dyDescent="0.3">
      <c r="A1677" s="6" t="str">
        <f t="shared" si="26"/>
        <v>G33</v>
      </c>
      <c r="B1677" s="202" t="s">
        <v>10229</v>
      </c>
      <c r="C1677" s="202" t="s">
        <v>7577</v>
      </c>
      <c r="D1677" s="205">
        <v>6.52</v>
      </c>
      <c r="E1677" s="205">
        <v>27</v>
      </c>
      <c r="F1677"/>
    </row>
    <row r="1678" spans="1:6" x14ac:dyDescent="0.3">
      <c r="A1678" s="6" t="str">
        <f t="shared" si="26"/>
        <v>S23</v>
      </c>
      <c r="B1678" s="202" t="s">
        <v>10230</v>
      </c>
      <c r="C1678" s="202" t="s">
        <v>10231</v>
      </c>
      <c r="D1678" s="205">
        <v>6.52</v>
      </c>
      <c r="E1678" s="205">
        <v>56</v>
      </c>
      <c r="F1678"/>
    </row>
    <row r="1679" spans="1:6" x14ac:dyDescent="0.3">
      <c r="A1679" s="6" t="str">
        <f t="shared" ref="A1679:A1742" si="27">IF(B1679="","",IF(B1679&lt;999,"ASL"&amp;B1679,B1679))</f>
        <v>SP28</v>
      </c>
      <c r="B1679" s="202" t="s">
        <v>10232</v>
      </c>
      <c r="C1679" s="202" t="s">
        <v>10233</v>
      </c>
      <c r="D1679" s="205">
        <v>6.52</v>
      </c>
      <c r="E1679" s="205">
        <v>29</v>
      </c>
      <c r="F1679"/>
    </row>
    <row r="1680" spans="1:6" x14ac:dyDescent="0.3">
      <c r="A1680" s="6" t="str">
        <f t="shared" si="27"/>
        <v>HF7</v>
      </c>
      <c r="B1680" s="202" t="s">
        <v>10234</v>
      </c>
      <c r="C1680" s="202" t="s">
        <v>10235</v>
      </c>
      <c r="D1680" s="205">
        <v>6.52</v>
      </c>
      <c r="E1680" s="205">
        <v>31</v>
      </c>
      <c r="F1680"/>
    </row>
    <row r="1681" spans="1:6" x14ac:dyDescent="0.3">
      <c r="A1681" s="6" t="str">
        <f t="shared" si="27"/>
        <v>RO6</v>
      </c>
      <c r="B1681" s="202" t="s">
        <v>10236</v>
      </c>
      <c r="C1681" s="202" t="s">
        <v>10237</v>
      </c>
      <c r="D1681" s="205">
        <v>6.52</v>
      </c>
      <c r="E1681" s="205">
        <v>31</v>
      </c>
      <c r="F1681"/>
    </row>
    <row r="1682" spans="1:6" x14ac:dyDescent="0.3">
      <c r="A1682" s="6" t="str">
        <f t="shared" si="27"/>
        <v>SP34</v>
      </c>
      <c r="B1682" s="202" t="s">
        <v>10238</v>
      </c>
      <c r="C1682" s="202" t="s">
        <v>10239</v>
      </c>
      <c r="D1682" s="205">
        <v>6.52</v>
      </c>
      <c r="E1682" s="205">
        <v>64</v>
      </c>
      <c r="F1682"/>
    </row>
    <row r="1683" spans="1:6" x14ac:dyDescent="0.3">
      <c r="A1683" s="6" t="str">
        <f t="shared" si="27"/>
        <v>ASL57</v>
      </c>
      <c r="B1683" s="202">
        <v>57</v>
      </c>
      <c r="C1683" s="202" t="s">
        <v>10240</v>
      </c>
      <c r="D1683" s="205">
        <v>6.51</v>
      </c>
      <c r="E1683" s="205">
        <v>39</v>
      </c>
      <c r="F1683"/>
    </row>
    <row r="1684" spans="1:6" x14ac:dyDescent="0.3">
      <c r="A1684" s="6" t="str">
        <f t="shared" si="27"/>
        <v>ASL60</v>
      </c>
      <c r="B1684" s="202">
        <v>60</v>
      </c>
      <c r="C1684" s="202" t="s">
        <v>7863</v>
      </c>
      <c r="D1684" s="205">
        <v>6.5</v>
      </c>
      <c r="E1684" s="205">
        <v>54</v>
      </c>
      <c r="F1684"/>
    </row>
    <row r="1685" spans="1:6" x14ac:dyDescent="0.3">
      <c r="A1685" s="6" t="str">
        <f t="shared" si="27"/>
        <v>BFP118</v>
      </c>
      <c r="B1685" s="202" t="s">
        <v>10241</v>
      </c>
      <c r="C1685" s="202" t="s">
        <v>10242</v>
      </c>
      <c r="D1685" s="205">
        <v>6.5</v>
      </c>
      <c r="E1685" s="205">
        <v>44</v>
      </c>
      <c r="F1685"/>
    </row>
    <row r="1686" spans="1:6" x14ac:dyDescent="0.3">
      <c r="A1686" s="6" t="str">
        <f t="shared" si="27"/>
        <v>SP87</v>
      </c>
      <c r="B1686" s="202" t="s">
        <v>10243</v>
      </c>
      <c r="C1686" s="202" t="s">
        <v>10244</v>
      </c>
      <c r="D1686" s="205">
        <v>6.5</v>
      </c>
      <c r="E1686" s="205">
        <v>42</v>
      </c>
      <c r="F1686"/>
    </row>
    <row r="1687" spans="1:6" x14ac:dyDescent="0.3">
      <c r="A1687" s="6" t="str">
        <f t="shared" si="27"/>
        <v>FrF93</v>
      </c>
      <c r="B1687" s="202" t="s">
        <v>10245</v>
      </c>
      <c r="C1687" s="202" t="s">
        <v>10246</v>
      </c>
      <c r="D1687" s="205">
        <v>6.5</v>
      </c>
      <c r="E1687" s="205">
        <v>38</v>
      </c>
      <c r="F1687"/>
    </row>
    <row r="1688" spans="1:6" x14ac:dyDescent="0.3">
      <c r="A1688" s="6" t="str">
        <f t="shared" si="27"/>
        <v>J125</v>
      </c>
      <c r="B1688" s="202" t="s">
        <v>10247</v>
      </c>
      <c r="C1688" s="202" t="s">
        <v>10248</v>
      </c>
      <c r="D1688" s="205">
        <v>6.5</v>
      </c>
      <c r="E1688" s="205">
        <v>32</v>
      </c>
      <c r="F1688"/>
    </row>
    <row r="1689" spans="1:6" x14ac:dyDescent="0.3">
      <c r="A1689" s="6" t="str">
        <f t="shared" si="27"/>
        <v>VotG18</v>
      </c>
      <c r="B1689" s="202" t="s">
        <v>10249</v>
      </c>
      <c r="C1689" s="202" t="s">
        <v>10250</v>
      </c>
      <c r="D1689" s="205">
        <v>6.5</v>
      </c>
      <c r="E1689" s="205">
        <v>28</v>
      </c>
      <c r="F1689"/>
    </row>
    <row r="1690" spans="1:6" x14ac:dyDescent="0.3">
      <c r="A1690" s="6" t="str">
        <f t="shared" si="27"/>
        <v>KE9</v>
      </c>
      <c r="B1690" s="202" t="s">
        <v>10251</v>
      </c>
      <c r="C1690" s="202" t="s">
        <v>10252</v>
      </c>
      <c r="D1690" s="205">
        <v>6.5</v>
      </c>
      <c r="E1690" s="205">
        <v>28</v>
      </c>
      <c r="F1690"/>
    </row>
    <row r="1691" spans="1:6" x14ac:dyDescent="0.3">
      <c r="A1691" s="6" t="str">
        <f t="shared" si="27"/>
        <v>VotG24</v>
      </c>
      <c r="B1691" s="202" t="s">
        <v>10253</v>
      </c>
      <c r="C1691" s="202" t="s">
        <v>10254</v>
      </c>
      <c r="D1691" s="205">
        <v>6.5</v>
      </c>
      <c r="E1691" s="205">
        <v>28</v>
      </c>
      <c r="F1691"/>
    </row>
    <row r="1692" spans="1:6" x14ac:dyDescent="0.3">
      <c r="A1692" s="6" t="str">
        <f t="shared" si="27"/>
        <v>ASL62</v>
      </c>
      <c r="B1692" s="202">
        <v>62</v>
      </c>
      <c r="C1692" s="202" t="s">
        <v>10255</v>
      </c>
      <c r="D1692" s="205">
        <v>6.5</v>
      </c>
      <c r="E1692" s="205">
        <v>24</v>
      </c>
      <c r="F1692"/>
    </row>
    <row r="1693" spans="1:6" x14ac:dyDescent="0.3">
      <c r="A1693" s="6" t="str">
        <f t="shared" si="27"/>
        <v>FrF85</v>
      </c>
      <c r="B1693" s="202" t="s">
        <v>10256</v>
      </c>
      <c r="C1693" s="202" t="s">
        <v>10257</v>
      </c>
      <c r="D1693" s="205">
        <v>6.5</v>
      </c>
      <c r="E1693" s="205">
        <v>24</v>
      </c>
      <c r="F1693"/>
    </row>
    <row r="1694" spans="1:6" x14ac:dyDescent="0.3">
      <c r="A1694" s="6" t="str">
        <f t="shared" si="27"/>
        <v>FF1</v>
      </c>
      <c r="B1694" s="202" t="s">
        <v>10258</v>
      </c>
      <c r="C1694" s="202" t="s">
        <v>10259</v>
      </c>
      <c r="D1694" s="205">
        <v>6.5</v>
      </c>
      <c r="E1694" s="205">
        <v>22</v>
      </c>
      <c r="F1694"/>
    </row>
    <row r="1695" spans="1:6" x14ac:dyDescent="0.3">
      <c r="A1695" s="6" t="str">
        <f t="shared" si="27"/>
        <v>DB016</v>
      </c>
      <c r="B1695" s="202" t="s">
        <v>10260</v>
      </c>
      <c r="C1695" s="202" t="s">
        <v>10261</v>
      </c>
      <c r="D1695" s="205">
        <v>6.5</v>
      </c>
      <c r="E1695" s="205">
        <v>22</v>
      </c>
      <c r="F1695"/>
    </row>
    <row r="1696" spans="1:6" x14ac:dyDescent="0.3">
      <c r="A1696" s="6" t="str">
        <f t="shared" si="27"/>
        <v>SP88</v>
      </c>
      <c r="B1696" s="202" t="s">
        <v>10262</v>
      </c>
      <c r="C1696" s="202" t="s">
        <v>10263</v>
      </c>
      <c r="D1696" s="205">
        <v>6.5</v>
      </c>
      <c r="E1696" s="205">
        <v>20</v>
      </c>
      <c r="F1696"/>
    </row>
    <row r="1697" spans="1:6" x14ac:dyDescent="0.3">
      <c r="A1697" s="6" t="str">
        <f t="shared" si="27"/>
        <v>SP229</v>
      </c>
      <c r="B1697" s="202" t="s">
        <v>10264</v>
      </c>
      <c r="C1697" s="202" t="s">
        <v>10265</v>
      </c>
      <c r="D1697" s="205">
        <v>6.5</v>
      </c>
      <c r="E1697" s="205">
        <v>20</v>
      </c>
      <c r="F1697"/>
    </row>
    <row r="1698" spans="1:6" x14ac:dyDescent="0.3">
      <c r="A1698" s="6" t="str">
        <f t="shared" si="27"/>
        <v>BFP72</v>
      </c>
      <c r="B1698" s="202" t="s">
        <v>10266</v>
      </c>
      <c r="C1698" s="202" t="s">
        <v>10267</v>
      </c>
      <c r="D1698" s="205">
        <v>6.5</v>
      </c>
      <c r="E1698" s="205">
        <v>20</v>
      </c>
      <c r="F1698"/>
    </row>
    <row r="1699" spans="1:6" x14ac:dyDescent="0.3">
      <c r="A1699" s="6" t="str">
        <f t="shared" si="27"/>
        <v>OB5</v>
      </c>
      <c r="B1699" s="202" t="s">
        <v>10268</v>
      </c>
      <c r="C1699" s="202" t="s">
        <v>10269</v>
      </c>
      <c r="D1699" s="205">
        <v>6.5</v>
      </c>
      <c r="E1699" s="205">
        <v>18</v>
      </c>
      <c r="F1699"/>
    </row>
    <row r="1700" spans="1:6" x14ac:dyDescent="0.3">
      <c r="A1700" s="6" t="str">
        <f t="shared" si="27"/>
        <v>DB104</v>
      </c>
      <c r="B1700" s="202" t="s">
        <v>10270</v>
      </c>
      <c r="C1700" s="202" t="s">
        <v>10271</v>
      </c>
      <c r="D1700" s="205">
        <v>6.5</v>
      </c>
      <c r="E1700" s="205">
        <v>18</v>
      </c>
      <c r="F1700"/>
    </row>
    <row r="1701" spans="1:6" x14ac:dyDescent="0.3">
      <c r="A1701" s="6" t="str">
        <f t="shared" si="27"/>
        <v>FT127</v>
      </c>
      <c r="B1701" s="202" t="s">
        <v>10272</v>
      </c>
      <c r="C1701" s="202" t="s">
        <v>10273</v>
      </c>
      <c r="D1701" s="205">
        <v>6.5</v>
      </c>
      <c r="E1701" s="205">
        <v>18</v>
      </c>
      <c r="F1701"/>
    </row>
    <row r="1702" spans="1:6" x14ac:dyDescent="0.3">
      <c r="A1702" s="6" t="str">
        <f t="shared" si="27"/>
        <v>U22</v>
      </c>
      <c r="B1702" s="202" t="s">
        <v>10274</v>
      </c>
      <c r="C1702" s="202" t="s">
        <v>10275</v>
      </c>
      <c r="D1702" s="205">
        <v>6.5</v>
      </c>
      <c r="E1702" s="205">
        <v>18</v>
      </c>
      <c r="F1702"/>
    </row>
    <row r="1703" spans="1:6" x14ac:dyDescent="0.3">
      <c r="A1703" s="6" t="str">
        <f t="shared" si="27"/>
        <v>LSSAH28</v>
      </c>
      <c r="B1703" s="202" t="s">
        <v>10276</v>
      </c>
      <c r="C1703" s="202" t="s">
        <v>10277</v>
      </c>
      <c r="D1703" s="205">
        <v>6.5</v>
      </c>
      <c r="E1703" s="205">
        <v>18</v>
      </c>
      <c r="F1703"/>
    </row>
    <row r="1704" spans="1:6" x14ac:dyDescent="0.3">
      <c r="A1704" s="6" t="str">
        <f t="shared" si="27"/>
        <v>STL11</v>
      </c>
      <c r="B1704" s="202" t="s">
        <v>10278</v>
      </c>
      <c r="C1704" s="202" t="s">
        <v>10279</v>
      </c>
      <c r="D1704" s="205">
        <v>6.5</v>
      </c>
      <c r="E1704" s="205">
        <v>16</v>
      </c>
      <c r="F1704"/>
    </row>
    <row r="1705" spans="1:6" x14ac:dyDescent="0.3">
      <c r="A1705" s="6" t="str">
        <f t="shared" si="27"/>
        <v>DB075</v>
      </c>
      <c r="B1705" s="202" t="s">
        <v>10280</v>
      </c>
      <c r="C1705" s="202" t="s">
        <v>10281</v>
      </c>
      <c r="D1705" s="205">
        <v>6.5</v>
      </c>
      <c r="E1705" s="205">
        <v>16</v>
      </c>
      <c r="F1705"/>
    </row>
    <row r="1706" spans="1:6" x14ac:dyDescent="0.3">
      <c r="A1706" s="6" t="str">
        <f t="shared" si="27"/>
        <v>DB027</v>
      </c>
      <c r="B1706" s="202" t="s">
        <v>10282</v>
      </c>
      <c r="C1706" s="202" t="s">
        <v>10283</v>
      </c>
      <c r="D1706" s="205">
        <v>6.5</v>
      </c>
      <c r="E1706" s="205">
        <v>16</v>
      </c>
      <c r="F1706"/>
    </row>
    <row r="1707" spans="1:6" x14ac:dyDescent="0.3">
      <c r="A1707" s="6" t="str">
        <f t="shared" si="27"/>
        <v>WO21</v>
      </c>
      <c r="B1707" s="202" t="s">
        <v>10284</v>
      </c>
      <c r="C1707" s="202" t="s">
        <v>10285</v>
      </c>
      <c r="D1707" s="205">
        <v>6.5</v>
      </c>
      <c r="E1707" s="205">
        <v>16</v>
      </c>
      <c r="F1707"/>
    </row>
    <row r="1708" spans="1:6" x14ac:dyDescent="0.3">
      <c r="A1708" s="6" t="str">
        <f t="shared" si="27"/>
        <v>HP14</v>
      </c>
      <c r="B1708" s="202" t="s">
        <v>10286</v>
      </c>
      <c r="C1708" s="202" t="s">
        <v>10287</v>
      </c>
      <c r="D1708" s="205">
        <v>6.5</v>
      </c>
      <c r="E1708" s="205">
        <v>14</v>
      </c>
      <c r="F1708"/>
    </row>
    <row r="1709" spans="1:6" x14ac:dyDescent="0.3">
      <c r="A1709" s="6" t="str">
        <f t="shared" si="27"/>
        <v>SB6</v>
      </c>
      <c r="B1709" s="202" t="s">
        <v>10288</v>
      </c>
      <c r="C1709" s="202" t="s">
        <v>10289</v>
      </c>
      <c r="D1709" s="205">
        <v>6.5</v>
      </c>
      <c r="E1709" s="205">
        <v>14</v>
      </c>
      <c r="F1709"/>
    </row>
    <row r="1710" spans="1:6" x14ac:dyDescent="0.3">
      <c r="A1710" s="6" t="str">
        <f t="shared" si="27"/>
        <v>ASL128</v>
      </c>
      <c r="B1710" s="202">
        <v>128</v>
      </c>
      <c r="C1710" s="202" t="s">
        <v>10290</v>
      </c>
      <c r="D1710" s="205">
        <v>6.5</v>
      </c>
      <c r="E1710" s="205">
        <v>12</v>
      </c>
      <c r="F1710"/>
    </row>
    <row r="1711" spans="1:6" x14ac:dyDescent="0.3">
      <c r="A1711" s="6" t="str">
        <f t="shared" si="27"/>
        <v>DB147</v>
      </c>
      <c r="B1711" s="202" t="s">
        <v>10291</v>
      </c>
      <c r="C1711" s="202" t="s">
        <v>10292</v>
      </c>
      <c r="D1711" s="205">
        <v>6.5</v>
      </c>
      <c r="E1711" s="205">
        <v>12</v>
      </c>
      <c r="F1711"/>
    </row>
    <row r="1712" spans="1:6" x14ac:dyDescent="0.3">
      <c r="A1712" s="6" t="str">
        <f t="shared" si="27"/>
        <v>ASLUG6</v>
      </c>
      <c r="B1712" s="202" t="s">
        <v>10293</v>
      </c>
      <c r="C1712" s="202" t="s">
        <v>10294</v>
      </c>
      <c r="D1712" s="205">
        <v>6.5</v>
      </c>
      <c r="E1712" s="205">
        <v>12</v>
      </c>
      <c r="F1712"/>
    </row>
    <row r="1713" spans="1:6" x14ac:dyDescent="0.3">
      <c r="A1713" s="6" t="str">
        <f t="shared" si="27"/>
        <v>FE36</v>
      </c>
      <c r="B1713" s="202" t="s">
        <v>10295</v>
      </c>
      <c r="C1713" s="202" t="s">
        <v>10296</v>
      </c>
      <c r="D1713" s="205">
        <v>6.5</v>
      </c>
      <c r="E1713" s="205">
        <v>12</v>
      </c>
      <c r="F1713"/>
    </row>
    <row r="1714" spans="1:6" x14ac:dyDescent="0.3">
      <c r="A1714" s="6" t="str">
        <f t="shared" si="27"/>
        <v>TOT5</v>
      </c>
      <c r="B1714" s="202" t="s">
        <v>10297</v>
      </c>
      <c r="C1714" s="202" t="s">
        <v>10298</v>
      </c>
      <c r="D1714" s="205">
        <v>6.5</v>
      </c>
      <c r="E1714" s="205">
        <v>10</v>
      </c>
      <c r="F1714"/>
    </row>
    <row r="1715" spans="1:6" x14ac:dyDescent="0.3">
      <c r="A1715" s="6" t="str">
        <f t="shared" si="27"/>
        <v>BtB13</v>
      </c>
      <c r="B1715" s="202" t="s">
        <v>10299</v>
      </c>
      <c r="C1715" s="202" t="s">
        <v>10300</v>
      </c>
      <c r="D1715" s="205">
        <v>6.5</v>
      </c>
      <c r="E1715" s="205">
        <v>10</v>
      </c>
      <c r="F1715"/>
    </row>
    <row r="1716" spans="1:6" x14ac:dyDescent="0.3">
      <c r="A1716" s="6" t="str">
        <f t="shared" si="27"/>
        <v>JDJ1.1</v>
      </c>
      <c r="B1716" s="202" t="s">
        <v>10301</v>
      </c>
      <c r="C1716" s="202" t="s">
        <v>8838</v>
      </c>
      <c r="D1716" s="205">
        <v>6.5</v>
      </c>
      <c r="E1716" s="205">
        <v>10</v>
      </c>
      <c r="F1716"/>
    </row>
    <row r="1717" spans="1:6" x14ac:dyDescent="0.3">
      <c r="A1717" s="6" t="str">
        <f t="shared" si="27"/>
        <v>{RS} 65</v>
      </c>
      <c r="B1717" s="202" t="s">
        <v>10302</v>
      </c>
      <c r="C1717" s="202" t="s">
        <v>9021</v>
      </c>
      <c r="D1717" s="205">
        <v>6.5</v>
      </c>
      <c r="E1717" s="205">
        <v>10</v>
      </c>
      <c r="F1717"/>
    </row>
    <row r="1718" spans="1:6" x14ac:dyDescent="0.3">
      <c r="A1718" s="6" t="str">
        <f t="shared" si="27"/>
        <v>SA5</v>
      </c>
      <c r="B1718" s="202" t="s">
        <v>10303</v>
      </c>
      <c r="C1718" s="202" t="s">
        <v>10304</v>
      </c>
      <c r="D1718" s="205">
        <v>6.5</v>
      </c>
      <c r="E1718" s="205" t="s">
        <v>1341</v>
      </c>
      <c r="F1718"/>
    </row>
    <row r="1719" spans="1:6" x14ac:dyDescent="0.3">
      <c r="A1719" s="6" t="str">
        <f t="shared" si="27"/>
        <v>G5</v>
      </c>
      <c r="B1719" s="202" t="s">
        <v>10305</v>
      </c>
      <c r="C1719" s="202" t="s">
        <v>10306</v>
      </c>
      <c r="D1719" s="205">
        <v>6.5</v>
      </c>
      <c r="E1719" s="205" t="s">
        <v>1341</v>
      </c>
      <c r="F1719"/>
    </row>
    <row r="1720" spans="1:6" x14ac:dyDescent="0.3">
      <c r="A1720" s="6" t="str">
        <f t="shared" si="27"/>
        <v>PBP10</v>
      </c>
      <c r="B1720" s="202" t="s">
        <v>10307</v>
      </c>
      <c r="C1720" s="202" t="s">
        <v>10308</v>
      </c>
      <c r="D1720" s="205">
        <v>6.5</v>
      </c>
      <c r="E1720" s="205" t="s">
        <v>1341</v>
      </c>
      <c r="F1720"/>
    </row>
    <row r="1721" spans="1:6" x14ac:dyDescent="0.3">
      <c r="A1721" s="6" t="str">
        <f t="shared" si="27"/>
        <v>AaC1</v>
      </c>
      <c r="B1721" s="202" t="s">
        <v>10309</v>
      </c>
      <c r="C1721" s="202" t="s">
        <v>10310</v>
      </c>
      <c r="D1721" s="205">
        <v>6.5</v>
      </c>
      <c r="E1721" s="205" t="s">
        <v>1341</v>
      </c>
      <c r="F1721"/>
    </row>
    <row r="1722" spans="1:6" x14ac:dyDescent="0.3">
      <c r="A1722" s="6" t="str">
        <f t="shared" si="27"/>
        <v>DB037</v>
      </c>
      <c r="B1722" s="202" t="s">
        <v>10311</v>
      </c>
      <c r="C1722" s="202" t="s">
        <v>10312</v>
      </c>
      <c r="D1722" s="205">
        <v>6.5</v>
      </c>
      <c r="E1722" s="205" t="s">
        <v>1341</v>
      </c>
      <c r="F1722"/>
    </row>
    <row r="1723" spans="1:6" x14ac:dyDescent="0.3">
      <c r="A1723" s="6" t="str">
        <f t="shared" si="27"/>
        <v>AP135</v>
      </c>
      <c r="B1723" s="202" t="s">
        <v>10313</v>
      </c>
      <c r="C1723" s="202" t="s">
        <v>10314</v>
      </c>
      <c r="D1723" s="205">
        <v>6.5</v>
      </c>
      <c r="E1723" s="205" t="s">
        <v>1341</v>
      </c>
      <c r="F1723"/>
    </row>
    <row r="1724" spans="1:6" x14ac:dyDescent="0.3">
      <c r="A1724" s="6" t="str">
        <f t="shared" si="27"/>
        <v>DBP1</v>
      </c>
      <c r="B1724" s="202" t="s">
        <v>10315</v>
      </c>
      <c r="C1724" s="202" t="s">
        <v>10316</v>
      </c>
      <c r="D1724" s="205">
        <v>6.5</v>
      </c>
      <c r="E1724" s="205" t="s">
        <v>1341</v>
      </c>
      <c r="F1724"/>
    </row>
    <row r="1725" spans="1:6" x14ac:dyDescent="0.3">
      <c r="A1725" s="6" t="str">
        <f t="shared" si="27"/>
        <v>STL RaM1</v>
      </c>
      <c r="B1725" s="202" t="s">
        <v>10317</v>
      </c>
      <c r="C1725" s="202" t="s">
        <v>10318</v>
      </c>
      <c r="D1725" s="205">
        <v>6.5</v>
      </c>
      <c r="E1725" s="205" t="s">
        <v>1341</v>
      </c>
      <c r="F1725"/>
    </row>
    <row r="1726" spans="1:6" x14ac:dyDescent="0.3">
      <c r="A1726" s="6" t="str">
        <f t="shared" si="27"/>
        <v>STL1</v>
      </c>
      <c r="B1726" s="202" t="s">
        <v>10319</v>
      </c>
      <c r="C1726" s="202" t="s">
        <v>10320</v>
      </c>
      <c r="D1726" s="205">
        <v>6.5</v>
      </c>
      <c r="E1726" s="205" t="s">
        <v>1341</v>
      </c>
      <c r="F1726"/>
    </row>
    <row r="1727" spans="1:6" x14ac:dyDescent="0.3">
      <c r="A1727" s="6" t="str">
        <f t="shared" si="27"/>
        <v>GC10</v>
      </c>
      <c r="B1727" s="202" t="s">
        <v>10321</v>
      </c>
      <c r="C1727" s="202" t="s">
        <v>10322</v>
      </c>
      <c r="D1727" s="205">
        <v>6.5</v>
      </c>
      <c r="E1727" s="205" t="s">
        <v>1341</v>
      </c>
      <c r="F1727"/>
    </row>
    <row r="1728" spans="1:6" x14ac:dyDescent="0.3">
      <c r="A1728" s="6" t="str">
        <f t="shared" si="27"/>
        <v>PB-CH (A)</v>
      </c>
      <c r="B1728" s="202" t="s">
        <v>10323</v>
      </c>
      <c r="C1728" s="202" t="s">
        <v>10324</v>
      </c>
      <c r="D1728" s="205">
        <v>6.5</v>
      </c>
      <c r="E1728" s="205" t="s">
        <v>1341</v>
      </c>
      <c r="F1728"/>
    </row>
    <row r="1729" spans="1:6" x14ac:dyDescent="0.3">
      <c r="A1729" s="6" t="str">
        <f t="shared" si="27"/>
        <v>ITR9</v>
      </c>
      <c r="B1729" s="202" t="s">
        <v>10325</v>
      </c>
      <c r="C1729" s="202" t="s">
        <v>10326</v>
      </c>
      <c r="D1729" s="205">
        <v>6.5</v>
      </c>
      <c r="E1729" s="205" t="s">
        <v>1341</v>
      </c>
      <c r="F1729"/>
    </row>
    <row r="1730" spans="1:6" x14ac:dyDescent="0.3">
      <c r="A1730" s="6" t="str">
        <f t="shared" si="27"/>
        <v>FE87</v>
      </c>
      <c r="B1730" s="202" t="s">
        <v>10327</v>
      </c>
      <c r="C1730" s="202" t="s">
        <v>10328</v>
      </c>
      <c r="D1730" s="205">
        <v>6.5</v>
      </c>
      <c r="E1730" s="205" t="s">
        <v>1341</v>
      </c>
      <c r="F1730"/>
    </row>
    <row r="1731" spans="1:6" x14ac:dyDescent="0.3">
      <c r="A1731" s="6" t="str">
        <f t="shared" si="27"/>
        <v>RM-TM</v>
      </c>
      <c r="B1731" s="202" t="s">
        <v>10329</v>
      </c>
      <c r="C1731" s="202" t="s">
        <v>10330</v>
      </c>
      <c r="D1731" s="205">
        <v>6.5</v>
      </c>
      <c r="E1731" s="205" t="s">
        <v>1341</v>
      </c>
      <c r="F1731"/>
    </row>
    <row r="1732" spans="1:6" x14ac:dyDescent="0.3">
      <c r="A1732" s="6" t="str">
        <f t="shared" si="27"/>
        <v>ITR15</v>
      </c>
      <c r="B1732" s="202" t="s">
        <v>10331</v>
      </c>
      <c r="C1732" s="202" t="s">
        <v>10332</v>
      </c>
      <c r="D1732" s="205">
        <v>6.5</v>
      </c>
      <c r="E1732" s="205" t="s">
        <v>1341</v>
      </c>
      <c r="F1732"/>
    </row>
    <row r="1733" spans="1:6" x14ac:dyDescent="0.3">
      <c r="A1733" s="6" t="str">
        <f t="shared" si="27"/>
        <v>NEWS35</v>
      </c>
      <c r="B1733" s="202" t="s">
        <v>10333</v>
      </c>
      <c r="C1733" s="202" t="s">
        <v>10334</v>
      </c>
      <c r="D1733" s="205">
        <v>6.5</v>
      </c>
      <c r="E1733" s="205" t="s">
        <v>1341</v>
      </c>
      <c r="F1733"/>
    </row>
    <row r="1734" spans="1:6" x14ac:dyDescent="0.3">
      <c r="A1734" s="6" t="str">
        <f t="shared" si="27"/>
        <v>O13</v>
      </c>
      <c r="B1734" s="202" t="s">
        <v>10335</v>
      </c>
      <c r="C1734" s="202" t="s">
        <v>10336</v>
      </c>
      <c r="D1734" s="205">
        <v>6.5</v>
      </c>
      <c r="E1734" s="205" t="s">
        <v>1341</v>
      </c>
      <c r="F1734"/>
    </row>
    <row r="1735" spans="1:6" x14ac:dyDescent="0.3">
      <c r="A1735" s="6" t="str">
        <f t="shared" si="27"/>
        <v>CH32</v>
      </c>
      <c r="B1735" s="202" t="s">
        <v>10337</v>
      </c>
      <c r="C1735" s="202" t="s">
        <v>10338</v>
      </c>
      <c r="D1735" s="205">
        <v>6.5</v>
      </c>
      <c r="E1735" s="205" t="s">
        <v>1341</v>
      </c>
      <c r="F1735"/>
    </row>
    <row r="1736" spans="1:6" x14ac:dyDescent="0.3">
      <c r="A1736" s="6" t="str">
        <f t="shared" si="27"/>
        <v>MMP2</v>
      </c>
      <c r="B1736" s="202" t="s">
        <v>10339</v>
      </c>
      <c r="C1736" s="202" t="s">
        <v>7493</v>
      </c>
      <c r="D1736" s="205">
        <v>6.5</v>
      </c>
      <c r="E1736" s="205" t="s">
        <v>1341</v>
      </c>
      <c r="F1736"/>
    </row>
    <row r="1737" spans="1:6" x14ac:dyDescent="0.3">
      <c r="A1737" s="6" t="str">
        <f t="shared" si="27"/>
        <v>RPT155</v>
      </c>
      <c r="B1737" s="202" t="s">
        <v>10340</v>
      </c>
      <c r="C1737" s="202" t="s">
        <v>10341</v>
      </c>
      <c r="D1737" s="205">
        <v>6.5</v>
      </c>
      <c r="E1737" s="205" t="s">
        <v>1341</v>
      </c>
      <c r="F1737"/>
    </row>
    <row r="1738" spans="1:6" x14ac:dyDescent="0.3">
      <c r="A1738" s="6" t="str">
        <f t="shared" si="27"/>
        <v>Genesis16</v>
      </c>
      <c r="B1738" s="202" t="s">
        <v>10342</v>
      </c>
      <c r="C1738" s="202" t="s">
        <v>10343</v>
      </c>
      <c r="D1738" s="205">
        <v>6.5</v>
      </c>
      <c r="E1738" s="205" t="s">
        <v>1341</v>
      </c>
      <c r="F1738"/>
    </row>
    <row r="1739" spans="1:6" x14ac:dyDescent="0.3">
      <c r="A1739" s="6" t="str">
        <f t="shared" si="27"/>
        <v>OAF10</v>
      </c>
      <c r="B1739" s="202" t="s">
        <v>10344</v>
      </c>
      <c r="C1739" s="202" t="s">
        <v>10345</v>
      </c>
      <c r="D1739" s="205">
        <v>6.5</v>
      </c>
      <c r="E1739" s="205" t="s">
        <v>1341</v>
      </c>
      <c r="F1739"/>
    </row>
    <row r="1740" spans="1:6" x14ac:dyDescent="0.3">
      <c r="A1740" s="6" t="str">
        <f t="shared" si="27"/>
        <v>AoC5</v>
      </c>
      <c r="B1740" s="202" t="s">
        <v>10346</v>
      </c>
      <c r="C1740" s="202" t="s">
        <v>10347</v>
      </c>
      <c r="D1740" s="205">
        <v>6.5</v>
      </c>
      <c r="E1740" s="205" t="s">
        <v>1341</v>
      </c>
      <c r="F1740"/>
    </row>
    <row r="1741" spans="1:6" x14ac:dyDescent="0.3">
      <c r="A1741" s="6" t="str">
        <f t="shared" si="27"/>
        <v>{Y2} 21</v>
      </c>
      <c r="B1741" s="202" t="s">
        <v>10348</v>
      </c>
      <c r="C1741" s="202" t="s">
        <v>9090</v>
      </c>
      <c r="D1741" s="205">
        <v>6.5</v>
      </c>
      <c r="E1741" s="205" t="s">
        <v>1341</v>
      </c>
      <c r="F1741"/>
    </row>
    <row r="1742" spans="1:6" x14ac:dyDescent="0.3">
      <c r="A1742" s="6" t="str">
        <f t="shared" si="27"/>
        <v>BFP148</v>
      </c>
      <c r="B1742" s="202" t="s">
        <v>10349</v>
      </c>
      <c r="C1742" s="202" t="s">
        <v>10350</v>
      </c>
      <c r="D1742" s="205">
        <v>6.5</v>
      </c>
      <c r="E1742" s="205" t="s">
        <v>1341</v>
      </c>
      <c r="F1742"/>
    </row>
    <row r="1743" spans="1:6" x14ac:dyDescent="0.3">
      <c r="A1743" s="6" t="str">
        <f t="shared" ref="A1743:A1806" si="28">IF(B1743="","",IF(B1743&lt;999,"ASL"&amp;B1743,B1743))</f>
        <v>{AoO2} 222</v>
      </c>
      <c r="B1743" s="202" t="s">
        <v>10351</v>
      </c>
      <c r="C1743" s="202" t="s">
        <v>9426</v>
      </c>
      <c r="D1743" s="205">
        <v>6.5</v>
      </c>
      <c r="E1743" s="205" t="s">
        <v>1341</v>
      </c>
      <c r="F1743"/>
    </row>
    <row r="1744" spans="1:6" x14ac:dyDescent="0.3">
      <c r="A1744" s="6" t="str">
        <f t="shared" si="28"/>
        <v>OBS6</v>
      </c>
      <c r="B1744" s="202" t="s">
        <v>10352</v>
      </c>
      <c r="C1744" s="202" t="s">
        <v>10353</v>
      </c>
      <c r="D1744" s="205">
        <v>6.5</v>
      </c>
      <c r="E1744" s="205" t="s">
        <v>1341</v>
      </c>
      <c r="F1744"/>
    </row>
    <row r="1745" spans="1:6" x14ac:dyDescent="0.3">
      <c r="A1745" s="6" t="str">
        <f t="shared" si="28"/>
        <v>LSSAH44</v>
      </c>
      <c r="B1745" s="202" t="s">
        <v>10354</v>
      </c>
      <c r="C1745" s="202" t="s">
        <v>10355</v>
      </c>
      <c r="D1745" s="205">
        <v>6.5</v>
      </c>
      <c r="E1745" s="205" t="s">
        <v>1341</v>
      </c>
      <c r="F1745"/>
    </row>
    <row r="1746" spans="1:6" x14ac:dyDescent="0.3">
      <c r="A1746" s="6" t="str">
        <f t="shared" si="28"/>
        <v>AA16</v>
      </c>
      <c r="B1746" s="202" t="s">
        <v>10356</v>
      </c>
      <c r="C1746" s="202" t="s">
        <v>10357</v>
      </c>
      <c r="D1746" s="205">
        <v>6.5</v>
      </c>
      <c r="E1746" s="205" t="s">
        <v>1341</v>
      </c>
      <c r="F1746"/>
    </row>
    <row r="1747" spans="1:6" x14ac:dyDescent="0.3">
      <c r="A1747" s="6" t="str">
        <f t="shared" si="28"/>
        <v>LN3-7</v>
      </c>
      <c r="B1747" s="202" t="s">
        <v>10358</v>
      </c>
      <c r="C1747" s="202" t="s">
        <v>10359</v>
      </c>
      <c r="D1747" s="205">
        <v>6.5</v>
      </c>
      <c r="E1747" s="205" t="s">
        <v>1341</v>
      </c>
      <c r="F1747"/>
    </row>
    <row r="1748" spans="1:6" x14ac:dyDescent="0.3">
      <c r="A1748" s="6" t="str">
        <f t="shared" si="28"/>
        <v>MM39</v>
      </c>
      <c r="B1748" s="202" t="s">
        <v>10360</v>
      </c>
      <c r="C1748" s="202" t="s">
        <v>10361</v>
      </c>
      <c r="D1748" s="205">
        <v>6.5</v>
      </c>
      <c r="E1748" s="205" t="s">
        <v>1341</v>
      </c>
      <c r="F1748"/>
    </row>
    <row r="1749" spans="1:6" x14ac:dyDescent="0.3">
      <c r="A1749" s="6" t="str">
        <f t="shared" si="28"/>
        <v>NFNH-13</v>
      </c>
      <c r="B1749" s="202" t="s">
        <v>10362</v>
      </c>
      <c r="C1749" s="202" t="s">
        <v>10363</v>
      </c>
      <c r="D1749" s="205">
        <v>6.5</v>
      </c>
      <c r="E1749" s="205" t="s">
        <v>1341</v>
      </c>
      <c r="F1749"/>
    </row>
    <row r="1750" spans="1:6" x14ac:dyDescent="0.3">
      <c r="A1750" s="6" t="str">
        <f t="shared" si="28"/>
        <v>RC4</v>
      </c>
      <c r="B1750" s="202" t="s">
        <v>10364</v>
      </c>
      <c r="C1750" s="202" t="s">
        <v>10365</v>
      </c>
      <c r="D1750" s="205">
        <v>6.5</v>
      </c>
      <c r="E1750" s="205" t="s">
        <v>1341</v>
      </c>
      <c r="F1750"/>
    </row>
    <row r="1751" spans="1:6" x14ac:dyDescent="0.3">
      <c r="A1751" s="6" t="str">
        <f t="shared" si="28"/>
        <v>BTL1</v>
      </c>
      <c r="B1751" s="202" t="s">
        <v>10366</v>
      </c>
      <c r="C1751" s="202" t="s">
        <v>10367</v>
      </c>
      <c r="D1751" s="205">
        <v>6.5</v>
      </c>
      <c r="E1751" s="205" t="s">
        <v>1341</v>
      </c>
      <c r="F1751"/>
    </row>
    <row r="1752" spans="1:6" x14ac:dyDescent="0.3">
      <c r="A1752" s="6" t="str">
        <f t="shared" si="28"/>
        <v>BMW9</v>
      </c>
      <c r="B1752" s="202" t="s">
        <v>10368</v>
      </c>
      <c r="C1752" s="202" t="s">
        <v>10369</v>
      </c>
      <c r="D1752" s="205">
        <v>6.5</v>
      </c>
      <c r="E1752" s="205" t="s">
        <v>1341</v>
      </c>
      <c r="F1752"/>
    </row>
    <row r="1753" spans="1:6" x14ac:dyDescent="0.3">
      <c r="A1753" s="6" t="str">
        <f t="shared" si="28"/>
        <v>FT249</v>
      </c>
      <c r="B1753" s="202" t="s">
        <v>10370</v>
      </c>
      <c r="C1753" s="202" t="s">
        <v>10371</v>
      </c>
      <c r="D1753" s="205">
        <v>6.5</v>
      </c>
      <c r="E1753" s="205" t="s">
        <v>1341</v>
      </c>
      <c r="F1753"/>
    </row>
    <row r="1754" spans="1:6" x14ac:dyDescent="0.3">
      <c r="A1754" s="6" t="str">
        <f t="shared" si="28"/>
        <v>FE119</v>
      </c>
      <c r="B1754" s="202" t="s">
        <v>10372</v>
      </c>
      <c r="C1754" s="202" t="s">
        <v>10373</v>
      </c>
      <c r="D1754" s="205">
        <v>6.5</v>
      </c>
      <c r="E1754" s="205" t="s">
        <v>1341</v>
      </c>
      <c r="F1754"/>
    </row>
    <row r="1755" spans="1:6" x14ac:dyDescent="0.3">
      <c r="A1755" s="6" t="str">
        <f t="shared" si="28"/>
        <v>MM31</v>
      </c>
      <c r="B1755" s="202" t="s">
        <v>10374</v>
      </c>
      <c r="C1755" s="202" t="s">
        <v>10375</v>
      </c>
      <c r="D1755" s="205">
        <v>6.5</v>
      </c>
      <c r="E1755" s="205" t="s">
        <v>1341</v>
      </c>
      <c r="F1755"/>
    </row>
    <row r="1756" spans="1:6" x14ac:dyDescent="0.3">
      <c r="A1756" s="6" t="str">
        <f t="shared" si="28"/>
        <v>CH181</v>
      </c>
      <c r="B1756" s="202" t="s">
        <v>10376</v>
      </c>
      <c r="C1756" s="202" t="s">
        <v>10377</v>
      </c>
      <c r="D1756" s="205">
        <v>6.5</v>
      </c>
      <c r="E1756" s="205" t="s">
        <v>1341</v>
      </c>
      <c r="F1756"/>
    </row>
    <row r="1757" spans="1:6" x14ac:dyDescent="0.3">
      <c r="A1757" s="6" t="str">
        <f t="shared" si="28"/>
        <v>CH145</v>
      </c>
      <c r="B1757" s="202" t="s">
        <v>10378</v>
      </c>
      <c r="C1757" s="202" t="s">
        <v>10379</v>
      </c>
      <c r="D1757" s="205">
        <v>6.5</v>
      </c>
      <c r="E1757" s="205" t="s">
        <v>1341</v>
      </c>
      <c r="F1757"/>
    </row>
    <row r="1758" spans="1:6" x14ac:dyDescent="0.3">
      <c r="A1758" s="6" t="str">
        <f t="shared" si="28"/>
        <v>ESG36/37</v>
      </c>
      <c r="B1758" s="202" t="s">
        <v>10380</v>
      </c>
      <c r="C1758" s="202" t="s">
        <v>10381</v>
      </c>
      <c r="D1758" s="205">
        <v>6.5</v>
      </c>
      <c r="E1758" s="205" t="s">
        <v>1341</v>
      </c>
      <c r="F1758"/>
    </row>
    <row r="1759" spans="1:6" x14ac:dyDescent="0.3">
      <c r="A1759" s="6" t="str">
        <f t="shared" si="28"/>
        <v>AK22</v>
      </c>
      <c r="B1759" s="202" t="s">
        <v>10382</v>
      </c>
      <c r="C1759" s="202" t="s">
        <v>10383</v>
      </c>
      <c r="D1759" s="205">
        <v>6.5</v>
      </c>
      <c r="E1759" s="205" t="s">
        <v>1341</v>
      </c>
      <c r="F1759"/>
    </row>
    <row r="1760" spans="1:6" x14ac:dyDescent="0.3">
      <c r="A1760" s="6" t="str">
        <f t="shared" si="28"/>
        <v>PE3</v>
      </c>
      <c r="B1760" s="202" t="s">
        <v>10384</v>
      </c>
      <c r="C1760" s="202" t="s">
        <v>10385</v>
      </c>
      <c r="D1760" s="205">
        <v>6.5</v>
      </c>
      <c r="E1760" s="205" t="s">
        <v>1341</v>
      </c>
      <c r="F1760"/>
    </row>
    <row r="1761" spans="1:6" x14ac:dyDescent="0.3">
      <c r="A1761" s="6" t="str">
        <f t="shared" si="28"/>
        <v>WC9</v>
      </c>
      <c r="B1761" s="202" t="s">
        <v>10386</v>
      </c>
      <c r="C1761" s="202" t="s">
        <v>10387</v>
      </c>
      <c r="D1761" s="205">
        <v>6.5</v>
      </c>
      <c r="E1761" s="205" t="s">
        <v>1341</v>
      </c>
      <c r="F1761"/>
    </row>
    <row r="1762" spans="1:6" x14ac:dyDescent="0.3">
      <c r="A1762" s="6" t="str">
        <f t="shared" si="28"/>
        <v>Z3</v>
      </c>
      <c r="B1762" s="202" t="s">
        <v>10388</v>
      </c>
      <c r="C1762" s="202" t="s">
        <v>10389</v>
      </c>
      <c r="D1762" s="205">
        <v>6.5</v>
      </c>
      <c r="E1762" s="205" t="s">
        <v>1341</v>
      </c>
      <c r="F1762"/>
    </row>
    <row r="1763" spans="1:6" x14ac:dyDescent="0.3">
      <c r="A1763" s="6" t="str">
        <f t="shared" si="28"/>
        <v>O105.2</v>
      </c>
      <c r="B1763" s="202" t="s">
        <v>10390</v>
      </c>
      <c r="C1763" s="202" t="s">
        <v>10391</v>
      </c>
      <c r="D1763" s="205">
        <v>6.5</v>
      </c>
      <c r="E1763" s="205" t="s">
        <v>1341</v>
      </c>
      <c r="F1763"/>
    </row>
    <row r="1764" spans="1:6" x14ac:dyDescent="0.3">
      <c r="A1764" s="6" t="str">
        <f t="shared" si="28"/>
        <v>SB5</v>
      </c>
      <c r="B1764" s="202" t="s">
        <v>10392</v>
      </c>
      <c r="C1764" s="202" t="s">
        <v>10393</v>
      </c>
      <c r="D1764" s="205">
        <v>6.5</v>
      </c>
      <c r="E1764" s="205" t="s">
        <v>1341</v>
      </c>
      <c r="F1764"/>
    </row>
    <row r="1765" spans="1:6" x14ac:dyDescent="0.3">
      <c r="A1765" s="6" t="str">
        <f t="shared" si="28"/>
        <v>FT KGS CG2</v>
      </c>
      <c r="B1765" s="202" t="s">
        <v>10394</v>
      </c>
      <c r="C1765" s="202" t="s">
        <v>10395</v>
      </c>
      <c r="D1765" s="205">
        <v>6.5</v>
      </c>
      <c r="E1765" s="205" t="s">
        <v>1341</v>
      </c>
      <c r="F1765"/>
    </row>
    <row r="1766" spans="1:6" x14ac:dyDescent="0.3">
      <c r="A1766" s="6" t="str">
        <f t="shared" si="28"/>
        <v>FT79</v>
      </c>
      <c r="B1766" s="202" t="s">
        <v>10396</v>
      </c>
      <c r="C1766" s="202" t="s">
        <v>10397</v>
      </c>
      <c r="D1766" s="205">
        <v>6.5</v>
      </c>
      <c r="E1766" s="205" t="s">
        <v>1341</v>
      </c>
      <c r="F1766"/>
    </row>
    <row r="1767" spans="1:6" x14ac:dyDescent="0.3">
      <c r="A1767" s="6" t="str">
        <f t="shared" si="28"/>
        <v>St5</v>
      </c>
      <c r="B1767" s="202" t="s">
        <v>10398</v>
      </c>
      <c r="C1767" s="202" t="s">
        <v>10399</v>
      </c>
      <c r="D1767" s="205">
        <v>6.5</v>
      </c>
      <c r="E1767" s="205" t="s">
        <v>1341</v>
      </c>
      <c r="F1767"/>
    </row>
    <row r="1768" spans="1:6" x14ac:dyDescent="0.3">
      <c r="A1768" s="6" t="str">
        <f t="shared" si="28"/>
        <v>HC3</v>
      </c>
      <c r="B1768" s="202" t="s">
        <v>10400</v>
      </c>
      <c r="C1768" s="202" t="s">
        <v>10401</v>
      </c>
      <c r="D1768" s="205">
        <v>6.5</v>
      </c>
      <c r="E1768" s="205" t="s">
        <v>1341</v>
      </c>
      <c r="F1768"/>
    </row>
    <row r="1769" spans="1:6" x14ac:dyDescent="0.3">
      <c r="A1769" s="6" t="str">
        <f t="shared" si="28"/>
        <v>{AoO2} 30</v>
      </c>
      <c r="B1769" s="202" t="s">
        <v>10402</v>
      </c>
      <c r="C1769" s="202" t="s">
        <v>9470</v>
      </c>
      <c r="D1769" s="205">
        <v>6.5</v>
      </c>
      <c r="E1769" s="205" t="s">
        <v>1341</v>
      </c>
      <c r="F1769"/>
    </row>
    <row r="1770" spans="1:6" ht="28.8" x14ac:dyDescent="0.3">
      <c r="A1770" s="6" t="str">
        <f t="shared" si="28"/>
        <v>OTO{2nd ed}14</v>
      </c>
      <c r="B1770" s="202" t="s">
        <v>10403</v>
      </c>
      <c r="C1770" s="202" t="s">
        <v>10404</v>
      </c>
      <c r="D1770" s="205">
        <v>6.5</v>
      </c>
      <c r="E1770" s="205" t="s">
        <v>1341</v>
      </c>
      <c r="F1770"/>
    </row>
    <row r="1771" spans="1:6" ht="28.8" x14ac:dyDescent="0.3">
      <c r="A1771" s="6" t="str">
        <f t="shared" si="28"/>
        <v>OTO{2nd ed}23</v>
      </c>
      <c r="B1771" s="202" t="s">
        <v>10405</v>
      </c>
      <c r="C1771" s="202" t="s">
        <v>10406</v>
      </c>
      <c r="D1771" s="205">
        <v>6.5</v>
      </c>
      <c r="E1771" s="205" t="s">
        <v>1341</v>
      </c>
      <c r="F1771"/>
    </row>
    <row r="1772" spans="1:6" x14ac:dyDescent="0.3">
      <c r="A1772" s="6" t="str">
        <f t="shared" si="28"/>
        <v>FT85</v>
      </c>
      <c r="B1772" s="202" t="s">
        <v>10407</v>
      </c>
      <c r="C1772" s="202" t="s">
        <v>10408</v>
      </c>
      <c r="D1772" s="205">
        <v>6.5</v>
      </c>
      <c r="E1772" s="205" t="s">
        <v>1341</v>
      </c>
      <c r="F1772"/>
    </row>
    <row r="1773" spans="1:6" x14ac:dyDescent="0.3">
      <c r="A1773" s="6" t="str">
        <f t="shared" si="28"/>
        <v>FTStN7</v>
      </c>
      <c r="B1773" s="202" t="s">
        <v>10409</v>
      </c>
      <c r="C1773" s="202" t="s">
        <v>10410</v>
      </c>
      <c r="D1773" s="205">
        <v>6.5</v>
      </c>
      <c r="E1773" s="205" t="s">
        <v>1341</v>
      </c>
      <c r="F1773"/>
    </row>
    <row r="1774" spans="1:6" x14ac:dyDescent="0.3">
      <c r="A1774" s="6" t="str">
        <f t="shared" si="28"/>
        <v>FT264</v>
      </c>
      <c r="B1774" s="202" t="s">
        <v>10411</v>
      </c>
      <c r="C1774" s="202" t="s">
        <v>10412</v>
      </c>
      <c r="D1774" s="205">
        <v>6.5</v>
      </c>
      <c r="E1774" s="205" t="s">
        <v>1341</v>
      </c>
      <c r="F1774"/>
    </row>
    <row r="1775" spans="1:6" x14ac:dyDescent="0.3">
      <c r="A1775" s="6" t="str">
        <f t="shared" si="28"/>
        <v>GJ081</v>
      </c>
      <c r="B1775" s="202" t="s">
        <v>10413</v>
      </c>
      <c r="C1775" s="202" t="s">
        <v>10414</v>
      </c>
      <c r="D1775" s="205">
        <v>6.5</v>
      </c>
      <c r="E1775" s="205" t="s">
        <v>1341</v>
      </c>
      <c r="F1775"/>
    </row>
    <row r="1776" spans="1:6" x14ac:dyDescent="0.3">
      <c r="A1776" s="6" t="str">
        <f t="shared" si="28"/>
        <v>BWC11</v>
      </c>
      <c r="B1776" s="202" t="s">
        <v>10415</v>
      </c>
      <c r="C1776" s="202" t="s">
        <v>10416</v>
      </c>
      <c r="D1776" s="205">
        <v>6.5</v>
      </c>
      <c r="E1776" s="205" t="s">
        <v>1341</v>
      </c>
      <c r="F1776"/>
    </row>
    <row r="1777" spans="1:6" x14ac:dyDescent="0.3">
      <c r="A1777" s="6" t="str">
        <f t="shared" si="28"/>
        <v>JAVA14</v>
      </c>
      <c r="B1777" s="202" t="s">
        <v>10417</v>
      </c>
      <c r="C1777" s="202" t="s">
        <v>10418</v>
      </c>
      <c r="D1777" s="205">
        <v>6.5</v>
      </c>
      <c r="E1777" s="205" t="s">
        <v>1341</v>
      </c>
      <c r="F1777"/>
    </row>
    <row r="1778" spans="1:6" x14ac:dyDescent="0.3">
      <c r="A1778" s="6" t="str">
        <f t="shared" si="28"/>
        <v>ABS1</v>
      </c>
      <c r="B1778" s="202" t="s">
        <v>10419</v>
      </c>
      <c r="C1778" s="202" t="s">
        <v>10420</v>
      </c>
      <c r="D1778" s="205">
        <v>6.5</v>
      </c>
      <c r="E1778" s="205" t="s">
        <v>1341</v>
      </c>
      <c r="F1778"/>
    </row>
    <row r="1779" spans="1:6" x14ac:dyDescent="0.3">
      <c r="A1779" s="6" t="str">
        <f t="shared" si="28"/>
        <v>CH29</v>
      </c>
      <c r="B1779" s="202" t="s">
        <v>10421</v>
      </c>
      <c r="C1779" s="202" t="s">
        <v>10422</v>
      </c>
      <c r="D1779" s="205">
        <v>6.5</v>
      </c>
      <c r="E1779" s="205" t="s">
        <v>1341</v>
      </c>
      <c r="F1779"/>
    </row>
    <row r="1780" spans="1:6" x14ac:dyDescent="0.3">
      <c r="A1780" s="6" t="str">
        <f t="shared" si="28"/>
        <v>S10</v>
      </c>
      <c r="B1780" s="202" t="s">
        <v>10423</v>
      </c>
      <c r="C1780" s="202" t="s">
        <v>10424</v>
      </c>
      <c r="D1780" s="205">
        <v>6.5</v>
      </c>
      <c r="E1780" s="205" t="s">
        <v>1341</v>
      </c>
      <c r="F1780"/>
    </row>
    <row r="1781" spans="1:6" x14ac:dyDescent="0.3">
      <c r="A1781" s="6" t="str">
        <f t="shared" si="28"/>
        <v>RM3</v>
      </c>
      <c r="B1781" s="202" t="s">
        <v>10425</v>
      </c>
      <c r="C1781" s="202" t="s">
        <v>10426</v>
      </c>
      <c r="D1781" s="205">
        <v>6.5</v>
      </c>
      <c r="E1781" s="205" t="s">
        <v>1341</v>
      </c>
      <c r="F1781"/>
    </row>
    <row r="1782" spans="1:6" x14ac:dyDescent="0.3">
      <c r="A1782" s="6" t="str">
        <f t="shared" si="28"/>
        <v>ATP1</v>
      </c>
      <c r="B1782" s="202" t="s">
        <v>10427</v>
      </c>
      <c r="C1782" s="202" t="s">
        <v>10428</v>
      </c>
      <c r="D1782" s="205">
        <v>6.5</v>
      </c>
      <c r="E1782" s="205" t="s">
        <v>1341</v>
      </c>
      <c r="F1782"/>
    </row>
    <row r="1783" spans="1:6" x14ac:dyDescent="0.3">
      <c r="A1783" s="6" t="str">
        <f t="shared" si="28"/>
        <v>FT120</v>
      </c>
      <c r="B1783" s="202" t="s">
        <v>10429</v>
      </c>
      <c r="C1783" s="202" t="s">
        <v>10430</v>
      </c>
      <c r="D1783" s="205">
        <v>6.5</v>
      </c>
      <c r="E1783" s="205" t="s">
        <v>1341</v>
      </c>
      <c r="F1783"/>
    </row>
    <row r="1784" spans="1:6" x14ac:dyDescent="0.3">
      <c r="A1784" s="6" t="str">
        <f t="shared" si="28"/>
        <v>SV8</v>
      </c>
      <c r="B1784" s="202" t="s">
        <v>10431</v>
      </c>
      <c r="C1784" s="202" t="s">
        <v>10432</v>
      </c>
      <c r="D1784" s="205">
        <v>6.5</v>
      </c>
      <c r="E1784" s="205" t="s">
        <v>1341</v>
      </c>
      <c r="F1784"/>
    </row>
    <row r="1785" spans="1:6" x14ac:dyDescent="0.3">
      <c r="A1785" s="6" t="str">
        <f t="shared" si="28"/>
        <v>RPT168</v>
      </c>
      <c r="B1785" s="202" t="s">
        <v>10433</v>
      </c>
      <c r="C1785" s="202" t="s">
        <v>10434</v>
      </c>
      <c r="D1785" s="205">
        <v>6.5</v>
      </c>
      <c r="E1785" s="205" t="s">
        <v>1341</v>
      </c>
      <c r="F1785"/>
    </row>
    <row r="1786" spans="1:6" x14ac:dyDescent="0.3">
      <c r="A1786" s="6" t="str">
        <f t="shared" si="28"/>
        <v>FTStN1</v>
      </c>
      <c r="B1786" s="202" t="s">
        <v>10435</v>
      </c>
      <c r="C1786" s="202" t="s">
        <v>10436</v>
      </c>
      <c r="D1786" s="205">
        <v>6.5</v>
      </c>
      <c r="E1786" s="205" t="s">
        <v>1341</v>
      </c>
      <c r="F1786"/>
    </row>
    <row r="1787" spans="1:6" x14ac:dyDescent="0.3">
      <c r="A1787" s="6" t="str">
        <f t="shared" si="28"/>
        <v>FT72</v>
      </c>
      <c r="B1787" s="202" t="s">
        <v>10437</v>
      </c>
      <c r="C1787" s="202" t="s">
        <v>10438</v>
      </c>
      <c r="D1787" s="205">
        <v>6.5</v>
      </c>
      <c r="E1787" s="205" t="s">
        <v>1341</v>
      </c>
      <c r="F1787"/>
    </row>
    <row r="1788" spans="1:6" x14ac:dyDescent="0.3">
      <c r="A1788" s="6" t="str">
        <f t="shared" si="28"/>
        <v>RB9</v>
      </c>
      <c r="B1788" s="202" t="s">
        <v>10439</v>
      </c>
      <c r="C1788" s="202" t="s">
        <v>10440</v>
      </c>
      <c r="D1788" s="205">
        <v>6.5</v>
      </c>
      <c r="E1788" s="205" t="s">
        <v>1341</v>
      </c>
      <c r="F1788"/>
    </row>
    <row r="1789" spans="1:6" x14ac:dyDescent="0.3">
      <c r="A1789" s="6" t="str">
        <f t="shared" si="28"/>
        <v>FE169</v>
      </c>
      <c r="B1789" s="202" t="s">
        <v>10441</v>
      </c>
      <c r="C1789" s="202" t="s">
        <v>10442</v>
      </c>
      <c r="D1789" s="205">
        <v>6.5</v>
      </c>
      <c r="E1789" s="205" t="s">
        <v>1341</v>
      </c>
      <c r="F1789"/>
    </row>
    <row r="1790" spans="1:6" ht="28.8" x14ac:dyDescent="0.3">
      <c r="A1790" s="6" t="str">
        <f t="shared" si="28"/>
        <v>OTO{2nd ed}11</v>
      </c>
      <c r="B1790" s="202" t="s">
        <v>10443</v>
      </c>
      <c r="C1790" s="202" t="s">
        <v>9352</v>
      </c>
      <c r="D1790" s="205">
        <v>6.5</v>
      </c>
      <c r="E1790" s="205" t="s">
        <v>1341</v>
      </c>
      <c r="F1790"/>
    </row>
    <row r="1791" spans="1:6" x14ac:dyDescent="0.3">
      <c r="A1791" s="6" t="str">
        <f t="shared" si="28"/>
        <v>FT142</v>
      </c>
      <c r="B1791" s="202" t="s">
        <v>10444</v>
      </c>
      <c r="C1791" s="202" t="s">
        <v>10445</v>
      </c>
      <c r="D1791" s="205">
        <v>6.5</v>
      </c>
      <c r="E1791" s="205" t="s">
        <v>1341</v>
      </c>
      <c r="F1791"/>
    </row>
    <row r="1792" spans="1:6" x14ac:dyDescent="0.3">
      <c r="A1792" s="6" t="str">
        <f t="shared" si="28"/>
        <v>HS4</v>
      </c>
      <c r="B1792" s="202" t="s">
        <v>10446</v>
      </c>
      <c r="C1792" s="202" t="s">
        <v>10447</v>
      </c>
      <c r="D1792" s="205">
        <v>6.5</v>
      </c>
      <c r="E1792" s="205" t="s">
        <v>1341</v>
      </c>
      <c r="F1792"/>
    </row>
    <row r="1793" spans="1:6" x14ac:dyDescent="0.3">
      <c r="A1793" s="6" t="str">
        <f t="shared" si="28"/>
        <v>ASL157</v>
      </c>
      <c r="B1793" s="202">
        <v>157</v>
      </c>
      <c r="C1793" s="202" t="s">
        <v>10143</v>
      </c>
      <c r="D1793" s="205">
        <v>6.5</v>
      </c>
      <c r="E1793" s="205" t="s">
        <v>1341</v>
      </c>
      <c r="F1793"/>
    </row>
    <row r="1794" spans="1:6" x14ac:dyDescent="0.3">
      <c r="A1794" s="6" t="str">
        <f t="shared" si="28"/>
        <v>FE90</v>
      </c>
      <c r="B1794" s="202" t="s">
        <v>10448</v>
      </c>
      <c r="C1794" s="202" t="s">
        <v>10449</v>
      </c>
      <c r="D1794" s="205">
        <v>6.5</v>
      </c>
      <c r="E1794" s="205" t="s">
        <v>1341</v>
      </c>
      <c r="F1794"/>
    </row>
    <row r="1795" spans="1:6" x14ac:dyDescent="0.3">
      <c r="A1795" s="6" t="str">
        <f t="shared" si="28"/>
        <v>TOT22</v>
      </c>
      <c r="B1795" s="202" t="s">
        <v>10450</v>
      </c>
      <c r="C1795" s="202" t="s">
        <v>10451</v>
      </c>
      <c r="D1795" s="205">
        <v>6.5</v>
      </c>
      <c r="E1795" s="205" t="s">
        <v>1341</v>
      </c>
      <c r="F1795"/>
    </row>
    <row r="1796" spans="1:6" x14ac:dyDescent="0.3">
      <c r="A1796" s="6" t="str">
        <f t="shared" si="28"/>
        <v>VB8</v>
      </c>
      <c r="B1796" s="202" t="s">
        <v>10452</v>
      </c>
      <c r="C1796" s="202" t="s">
        <v>10453</v>
      </c>
      <c r="D1796" s="205">
        <v>6.5</v>
      </c>
      <c r="E1796" s="205" t="s">
        <v>1341</v>
      </c>
      <c r="F1796"/>
    </row>
    <row r="1797" spans="1:6" x14ac:dyDescent="0.3">
      <c r="A1797" s="6" t="str">
        <f t="shared" si="28"/>
        <v>FT36</v>
      </c>
      <c r="B1797" s="202" t="s">
        <v>10454</v>
      </c>
      <c r="C1797" s="202" t="s">
        <v>10455</v>
      </c>
      <c r="D1797" s="205">
        <v>6.5</v>
      </c>
      <c r="E1797" s="205" t="s">
        <v>1341</v>
      </c>
      <c r="F1797"/>
    </row>
    <row r="1798" spans="1:6" x14ac:dyDescent="0.3">
      <c r="A1798" s="6" t="str">
        <f t="shared" si="28"/>
        <v>RPT86</v>
      </c>
      <c r="B1798" s="202" t="s">
        <v>10456</v>
      </c>
      <c r="C1798" s="202" t="s">
        <v>10457</v>
      </c>
      <c r="D1798" s="205">
        <v>6.5</v>
      </c>
      <c r="E1798" s="205" t="s">
        <v>1341</v>
      </c>
      <c r="F1798"/>
    </row>
    <row r="1799" spans="1:6" x14ac:dyDescent="0.3">
      <c r="A1799" s="6" t="str">
        <f t="shared" si="28"/>
        <v>CH118</v>
      </c>
      <c r="B1799" s="202" t="s">
        <v>10458</v>
      </c>
      <c r="C1799" s="202" t="s">
        <v>10459</v>
      </c>
      <c r="D1799" s="205">
        <v>6.5</v>
      </c>
      <c r="E1799" s="205" t="s">
        <v>1341</v>
      </c>
      <c r="F1799"/>
    </row>
    <row r="1800" spans="1:6" x14ac:dyDescent="0.3">
      <c r="A1800" s="6" t="str">
        <f t="shared" si="28"/>
        <v>FAW10</v>
      </c>
      <c r="B1800" s="202" t="s">
        <v>10460</v>
      </c>
      <c r="C1800" s="202" t="s">
        <v>10461</v>
      </c>
      <c r="D1800" s="205">
        <v>6.5</v>
      </c>
      <c r="E1800" s="205" t="s">
        <v>1341</v>
      </c>
      <c r="F1800"/>
    </row>
    <row r="1801" spans="1:6" x14ac:dyDescent="0.3">
      <c r="A1801" s="6" t="str">
        <f t="shared" si="28"/>
        <v>O113.2</v>
      </c>
      <c r="B1801" s="202" t="s">
        <v>10462</v>
      </c>
      <c r="C1801" s="202" t="s">
        <v>10463</v>
      </c>
      <c r="D1801" s="205">
        <v>6.5</v>
      </c>
      <c r="E1801" s="205" t="s">
        <v>1341</v>
      </c>
      <c r="F1801"/>
    </row>
    <row r="1802" spans="1:6" x14ac:dyDescent="0.3">
      <c r="A1802" s="6" t="str">
        <f t="shared" si="28"/>
        <v>Z7</v>
      </c>
      <c r="B1802" s="202" t="s">
        <v>10464</v>
      </c>
      <c r="C1802" s="202" t="s">
        <v>10465</v>
      </c>
      <c r="D1802" s="205">
        <v>6.5</v>
      </c>
      <c r="E1802" s="205" t="s">
        <v>1341</v>
      </c>
      <c r="F1802"/>
    </row>
    <row r="1803" spans="1:6" x14ac:dyDescent="0.3">
      <c r="A1803" s="6" t="str">
        <f t="shared" si="28"/>
        <v>STONNE8</v>
      </c>
      <c r="B1803" s="202" t="s">
        <v>10466</v>
      </c>
      <c r="C1803" s="202" t="s">
        <v>10467</v>
      </c>
      <c r="D1803" s="205">
        <v>6.5</v>
      </c>
      <c r="E1803" s="205" t="s">
        <v>1341</v>
      </c>
      <c r="F1803"/>
    </row>
    <row r="1804" spans="1:6" x14ac:dyDescent="0.3">
      <c r="A1804" s="6" t="str">
        <f t="shared" si="28"/>
        <v>ESG124</v>
      </c>
      <c r="B1804" s="202" t="s">
        <v>10468</v>
      </c>
      <c r="C1804" s="202" t="s">
        <v>10469</v>
      </c>
      <c r="D1804" s="205">
        <v>6.5</v>
      </c>
      <c r="E1804" s="205" t="s">
        <v>1341</v>
      </c>
      <c r="F1804"/>
    </row>
    <row r="1805" spans="1:6" x14ac:dyDescent="0.3">
      <c r="A1805" s="6" t="str">
        <f t="shared" si="28"/>
        <v>OAF7</v>
      </c>
      <c r="B1805" s="202" t="s">
        <v>10470</v>
      </c>
      <c r="C1805" s="202" t="s">
        <v>10471</v>
      </c>
      <c r="D1805" s="205">
        <v>6.5</v>
      </c>
      <c r="E1805" s="205" t="s">
        <v>1341</v>
      </c>
      <c r="F1805"/>
    </row>
    <row r="1806" spans="1:6" x14ac:dyDescent="0.3">
      <c r="A1806" s="6" t="str">
        <f t="shared" si="28"/>
        <v>FE59</v>
      </c>
      <c r="B1806" s="202" t="s">
        <v>10472</v>
      </c>
      <c r="C1806" s="202" t="s">
        <v>10473</v>
      </c>
      <c r="D1806" s="205">
        <v>6.5</v>
      </c>
      <c r="E1806" s="205" t="s">
        <v>1341</v>
      </c>
      <c r="F1806"/>
    </row>
    <row r="1807" spans="1:6" x14ac:dyDescent="0.3">
      <c r="A1807" s="6" t="str">
        <f t="shared" ref="A1807:A1870" si="29">IF(B1807="","",IF(B1807&lt;999,"ASL"&amp;B1807,B1807))</f>
        <v>FT06</v>
      </c>
      <c r="B1807" s="202" t="s">
        <v>10474</v>
      </c>
      <c r="C1807" s="202" t="s">
        <v>10475</v>
      </c>
      <c r="D1807" s="205">
        <v>6.5</v>
      </c>
      <c r="E1807" s="205" t="s">
        <v>1341</v>
      </c>
      <c r="F1807"/>
    </row>
    <row r="1808" spans="1:6" x14ac:dyDescent="0.3">
      <c r="A1808" s="6" t="str">
        <f t="shared" si="29"/>
        <v>MM06</v>
      </c>
      <c r="B1808" s="202" t="s">
        <v>10476</v>
      </c>
      <c r="C1808" s="202" t="s">
        <v>10477</v>
      </c>
      <c r="D1808" s="205">
        <v>6.5</v>
      </c>
      <c r="E1808" s="205" t="s">
        <v>1341</v>
      </c>
      <c r="F1808"/>
    </row>
    <row r="1809" spans="1:6" x14ac:dyDescent="0.3">
      <c r="A1809" s="6" t="str">
        <f t="shared" si="29"/>
        <v>TAC41</v>
      </c>
      <c r="B1809" s="202" t="s">
        <v>10478</v>
      </c>
      <c r="C1809" s="202" t="s">
        <v>10479</v>
      </c>
      <c r="D1809" s="205">
        <v>6.5</v>
      </c>
      <c r="E1809" s="205" t="s">
        <v>1341</v>
      </c>
      <c r="F1809"/>
    </row>
    <row r="1810" spans="1:6" x14ac:dyDescent="0.3">
      <c r="A1810" s="6" t="str">
        <f t="shared" si="29"/>
        <v>VV42</v>
      </c>
      <c r="B1810" s="202" t="s">
        <v>10480</v>
      </c>
      <c r="C1810" s="202" t="s">
        <v>10481</v>
      </c>
      <c r="D1810" s="205">
        <v>6.5</v>
      </c>
      <c r="E1810" s="205" t="s">
        <v>1341</v>
      </c>
      <c r="F1810"/>
    </row>
    <row r="1811" spans="1:6" x14ac:dyDescent="0.3">
      <c r="A1811" s="6" t="str">
        <f t="shared" si="29"/>
        <v>O118.2</v>
      </c>
      <c r="B1811" s="202" t="s">
        <v>10482</v>
      </c>
      <c r="C1811" s="202" t="s">
        <v>10483</v>
      </c>
      <c r="D1811" s="205">
        <v>6.5</v>
      </c>
      <c r="E1811" s="205" t="s">
        <v>1341</v>
      </c>
      <c r="F1811"/>
    </row>
    <row r="1812" spans="1:6" x14ac:dyDescent="0.3">
      <c r="A1812" s="6">
        <f t="shared" si="29"/>
        <v>1002.1</v>
      </c>
      <c r="B1812" s="202">
        <v>1002.1</v>
      </c>
      <c r="C1812" s="202" t="s">
        <v>10484</v>
      </c>
      <c r="D1812" s="205">
        <v>6.5</v>
      </c>
      <c r="E1812" s="205" t="s">
        <v>1341</v>
      </c>
      <c r="F1812"/>
    </row>
    <row r="1813" spans="1:6" x14ac:dyDescent="0.3">
      <c r="A1813" s="6" t="str">
        <f t="shared" si="29"/>
        <v>O49.1</v>
      </c>
      <c r="B1813" s="202" t="s">
        <v>10485</v>
      </c>
      <c r="C1813" s="202" t="s">
        <v>10486</v>
      </c>
      <c r="D1813" s="205">
        <v>6.5</v>
      </c>
      <c r="E1813" s="205" t="s">
        <v>1341</v>
      </c>
      <c r="F1813"/>
    </row>
    <row r="1814" spans="1:6" x14ac:dyDescent="0.3">
      <c r="A1814" s="6" t="str">
        <f t="shared" si="29"/>
        <v>AaC2</v>
      </c>
      <c r="B1814" s="202" t="s">
        <v>10487</v>
      </c>
      <c r="C1814" s="202" t="s">
        <v>10488</v>
      </c>
      <c r="D1814" s="205">
        <v>6.5</v>
      </c>
      <c r="E1814" s="205" t="s">
        <v>1341</v>
      </c>
      <c r="F1814"/>
    </row>
    <row r="1815" spans="1:6" x14ac:dyDescent="0.3">
      <c r="A1815" s="6" t="str">
        <f t="shared" si="29"/>
        <v>MMdb20</v>
      </c>
      <c r="B1815" s="202" t="s">
        <v>10489</v>
      </c>
      <c r="C1815" s="202" t="s">
        <v>10490</v>
      </c>
      <c r="D1815" s="205">
        <v>6.5</v>
      </c>
      <c r="E1815" s="205" t="s">
        <v>1341</v>
      </c>
      <c r="F1815"/>
    </row>
    <row r="1816" spans="1:6" x14ac:dyDescent="0.3">
      <c r="A1816" s="6" t="str">
        <f t="shared" si="29"/>
        <v>O75.2</v>
      </c>
      <c r="B1816" s="202" t="s">
        <v>10491</v>
      </c>
      <c r="C1816" s="202" t="s">
        <v>10492</v>
      </c>
      <c r="D1816" s="205">
        <v>6.5</v>
      </c>
      <c r="E1816" s="205" t="s">
        <v>1341</v>
      </c>
      <c r="F1816"/>
    </row>
    <row r="1817" spans="1:6" x14ac:dyDescent="0.3">
      <c r="A1817" s="6" t="str">
        <f t="shared" si="29"/>
        <v>AK18</v>
      </c>
      <c r="B1817" s="202" t="s">
        <v>10493</v>
      </c>
      <c r="C1817" s="202" t="s">
        <v>10494</v>
      </c>
      <c r="D1817" s="205">
        <v>6.5</v>
      </c>
      <c r="E1817" s="205" t="s">
        <v>1341</v>
      </c>
      <c r="F1817"/>
    </row>
    <row r="1818" spans="1:6" x14ac:dyDescent="0.3">
      <c r="A1818" s="6" t="str">
        <f t="shared" si="29"/>
        <v>O93.1</v>
      </c>
      <c r="B1818" s="202" t="s">
        <v>10495</v>
      </c>
      <c r="C1818" s="202" t="s">
        <v>10496</v>
      </c>
      <c r="D1818" s="205">
        <v>6.5</v>
      </c>
      <c r="E1818" s="205" t="s">
        <v>1341</v>
      </c>
      <c r="F1818"/>
    </row>
    <row r="1819" spans="1:6" x14ac:dyDescent="0.3">
      <c r="A1819" s="6" t="str">
        <f t="shared" si="29"/>
        <v>DR2</v>
      </c>
      <c r="B1819" s="202" t="s">
        <v>10497</v>
      </c>
      <c r="C1819" s="202" t="s">
        <v>10498</v>
      </c>
      <c r="D1819" s="205">
        <v>6.5</v>
      </c>
      <c r="E1819" s="205" t="s">
        <v>1341</v>
      </c>
      <c r="F1819"/>
    </row>
    <row r="1820" spans="1:6" x14ac:dyDescent="0.3">
      <c r="A1820" s="6" t="str">
        <f t="shared" si="29"/>
        <v>BB 11.1</v>
      </c>
      <c r="B1820" s="202" t="s">
        <v>10499</v>
      </c>
      <c r="C1820" s="202" t="s">
        <v>10500</v>
      </c>
      <c r="D1820" s="205">
        <v>6.5</v>
      </c>
      <c r="E1820" s="205" t="s">
        <v>1341</v>
      </c>
      <c r="F1820"/>
    </row>
    <row r="1821" spans="1:6" x14ac:dyDescent="0.3">
      <c r="A1821" s="6" t="str">
        <f t="shared" si="29"/>
        <v>MMdb18</v>
      </c>
      <c r="B1821" s="202" t="s">
        <v>10501</v>
      </c>
      <c r="C1821" s="202" t="s">
        <v>10502</v>
      </c>
      <c r="D1821" s="205">
        <v>6.5</v>
      </c>
      <c r="E1821" s="205" t="s">
        <v>1341</v>
      </c>
      <c r="F1821"/>
    </row>
    <row r="1822" spans="1:6" x14ac:dyDescent="0.3">
      <c r="A1822" s="6" t="str">
        <f t="shared" si="29"/>
        <v>KE22</v>
      </c>
      <c r="B1822" s="202" t="s">
        <v>10503</v>
      </c>
      <c r="C1822" s="202" t="s">
        <v>10504</v>
      </c>
      <c r="D1822" s="205">
        <v>6.5</v>
      </c>
      <c r="E1822" s="205" t="s">
        <v>1341</v>
      </c>
      <c r="F1822"/>
    </row>
    <row r="1823" spans="1:6" x14ac:dyDescent="0.3">
      <c r="A1823" s="6" t="str">
        <f t="shared" si="29"/>
        <v>AK14</v>
      </c>
      <c r="B1823" s="202" t="s">
        <v>10505</v>
      </c>
      <c r="C1823" s="202" t="s">
        <v>10506</v>
      </c>
      <c r="D1823" s="205">
        <v>6.5</v>
      </c>
      <c r="E1823" s="205" t="s">
        <v>1341</v>
      </c>
      <c r="F1823"/>
    </row>
    <row r="1824" spans="1:6" x14ac:dyDescent="0.3">
      <c r="A1824" s="6" t="str">
        <f t="shared" si="29"/>
        <v>LMA2</v>
      </c>
      <c r="B1824" s="202" t="s">
        <v>10507</v>
      </c>
      <c r="C1824" s="202" t="s">
        <v>10508</v>
      </c>
      <c r="D1824" s="205">
        <v>6.5</v>
      </c>
      <c r="E1824" s="205" t="s">
        <v>1341</v>
      </c>
      <c r="F1824"/>
    </row>
    <row r="1825" spans="1:6" x14ac:dyDescent="0.3">
      <c r="A1825" s="6" t="str">
        <f t="shared" si="29"/>
        <v>FT19</v>
      </c>
      <c r="B1825" s="202" t="s">
        <v>10509</v>
      </c>
      <c r="C1825" s="202" t="s">
        <v>10510</v>
      </c>
      <c r="D1825" s="205">
        <v>6.5</v>
      </c>
      <c r="E1825" s="205" t="s">
        <v>1341</v>
      </c>
      <c r="F1825"/>
    </row>
    <row r="1826" spans="1:6" x14ac:dyDescent="0.3">
      <c r="A1826" s="6" t="str">
        <f t="shared" si="29"/>
        <v>O101.1</v>
      </c>
      <c r="B1826" s="202" t="s">
        <v>10511</v>
      </c>
      <c r="C1826" s="202" t="s">
        <v>10512</v>
      </c>
      <c r="D1826" s="205">
        <v>6.5</v>
      </c>
      <c r="E1826" s="205" t="s">
        <v>1341</v>
      </c>
      <c r="F1826"/>
    </row>
    <row r="1827" spans="1:6" x14ac:dyDescent="0.3">
      <c r="A1827" s="6" t="str">
        <f t="shared" si="29"/>
        <v>ESG14</v>
      </c>
      <c r="B1827" s="202" t="s">
        <v>10513</v>
      </c>
      <c r="C1827" s="202" t="s">
        <v>10514</v>
      </c>
      <c r="D1827" s="205">
        <v>6.5</v>
      </c>
      <c r="E1827" s="205" t="s">
        <v>1341</v>
      </c>
      <c r="F1827"/>
    </row>
    <row r="1828" spans="1:6" x14ac:dyDescent="0.3">
      <c r="A1828" s="6" t="str">
        <f t="shared" si="29"/>
        <v>Buck8</v>
      </c>
      <c r="B1828" s="202" t="s">
        <v>10515</v>
      </c>
      <c r="C1828" s="202" t="s">
        <v>10516</v>
      </c>
      <c r="D1828" s="205">
        <v>6.5</v>
      </c>
      <c r="E1828" s="205" t="s">
        <v>1341</v>
      </c>
      <c r="F1828"/>
    </row>
    <row r="1829" spans="1:6" x14ac:dyDescent="0.3">
      <c r="A1829" s="6" t="str">
        <f t="shared" si="29"/>
        <v>MM08</v>
      </c>
      <c r="B1829" s="202" t="s">
        <v>10517</v>
      </c>
      <c r="C1829" s="202" t="s">
        <v>10518</v>
      </c>
      <c r="D1829" s="205">
        <v>6.5</v>
      </c>
      <c r="E1829" s="205" t="s">
        <v>1341</v>
      </c>
      <c r="F1829"/>
    </row>
    <row r="1830" spans="1:6" x14ac:dyDescent="0.3">
      <c r="A1830" s="6" t="str">
        <f t="shared" si="29"/>
        <v>J105</v>
      </c>
      <c r="B1830" s="202" t="s">
        <v>10519</v>
      </c>
      <c r="C1830" s="202" t="s">
        <v>10520</v>
      </c>
      <c r="D1830" s="205">
        <v>6.49</v>
      </c>
      <c r="E1830" s="205">
        <v>93</v>
      </c>
      <c r="F1830"/>
    </row>
    <row r="1831" spans="1:6" x14ac:dyDescent="0.3">
      <c r="A1831" s="6" t="str">
        <f t="shared" si="29"/>
        <v>J88</v>
      </c>
      <c r="B1831" s="202" t="s">
        <v>10521</v>
      </c>
      <c r="C1831" s="202" t="s">
        <v>10522</v>
      </c>
      <c r="D1831" s="205">
        <v>6.49</v>
      </c>
      <c r="E1831" s="205">
        <v>75</v>
      </c>
      <c r="F1831"/>
    </row>
    <row r="1832" spans="1:6" x14ac:dyDescent="0.3">
      <c r="A1832" s="6" t="str">
        <f t="shared" si="29"/>
        <v>J193</v>
      </c>
      <c r="B1832" s="202" t="s">
        <v>10523</v>
      </c>
      <c r="C1832" s="202" t="s">
        <v>10524</v>
      </c>
      <c r="D1832" s="205">
        <v>6.49</v>
      </c>
      <c r="E1832" s="205">
        <v>59</v>
      </c>
      <c r="F1832"/>
    </row>
    <row r="1833" spans="1:6" x14ac:dyDescent="0.3">
      <c r="A1833" s="6" t="str">
        <f t="shared" si="29"/>
        <v>ASL35</v>
      </c>
      <c r="B1833" s="202">
        <v>35</v>
      </c>
      <c r="C1833" s="202" t="s">
        <v>10525</v>
      </c>
      <c r="D1833" s="205">
        <v>6.49</v>
      </c>
      <c r="E1833" s="205">
        <v>112</v>
      </c>
      <c r="F1833"/>
    </row>
    <row r="1834" spans="1:6" x14ac:dyDescent="0.3">
      <c r="A1834" s="6" t="str">
        <f t="shared" si="29"/>
        <v>SP202</v>
      </c>
      <c r="B1834" s="202" t="s">
        <v>10526</v>
      </c>
      <c r="C1834" s="202" t="s">
        <v>10527</v>
      </c>
      <c r="D1834" s="205">
        <v>6.49</v>
      </c>
      <c r="E1834" s="205">
        <v>47</v>
      </c>
      <c r="F1834"/>
    </row>
    <row r="1835" spans="1:6" x14ac:dyDescent="0.3">
      <c r="A1835" s="6" t="str">
        <f t="shared" si="29"/>
        <v>T10</v>
      </c>
      <c r="B1835" s="202" t="s">
        <v>10528</v>
      </c>
      <c r="C1835" s="202" t="s">
        <v>10529</v>
      </c>
      <c r="D1835" s="205">
        <v>6.49</v>
      </c>
      <c r="E1835" s="205">
        <v>90</v>
      </c>
      <c r="F1835"/>
    </row>
    <row r="1836" spans="1:6" ht="28.8" x14ac:dyDescent="0.3">
      <c r="A1836" s="6" t="str">
        <f t="shared" si="29"/>
        <v>TAC2</v>
      </c>
      <c r="B1836" s="202" t="s">
        <v>10530</v>
      </c>
      <c r="C1836" s="202" t="s">
        <v>10531</v>
      </c>
      <c r="D1836" s="205">
        <v>6.49</v>
      </c>
      <c r="E1836" s="205">
        <v>41</v>
      </c>
      <c r="F1836"/>
    </row>
    <row r="1837" spans="1:6" x14ac:dyDescent="0.3">
      <c r="A1837" s="6" t="str">
        <f t="shared" si="29"/>
        <v>S3</v>
      </c>
      <c r="B1837" s="202" t="s">
        <v>10532</v>
      </c>
      <c r="C1837" s="202" t="s">
        <v>10533</v>
      </c>
      <c r="D1837" s="205">
        <v>6.49</v>
      </c>
      <c r="E1837" s="205">
        <v>111</v>
      </c>
      <c r="F1837"/>
    </row>
    <row r="1838" spans="1:6" x14ac:dyDescent="0.3">
      <c r="A1838" s="6" t="str">
        <f t="shared" si="29"/>
        <v>A118</v>
      </c>
      <c r="B1838" s="202" t="s">
        <v>10534</v>
      </c>
      <c r="C1838" s="202" t="s">
        <v>10535</v>
      </c>
      <c r="D1838" s="205">
        <v>6.49</v>
      </c>
      <c r="E1838" s="205">
        <v>72</v>
      </c>
      <c r="F1838"/>
    </row>
    <row r="1839" spans="1:6" x14ac:dyDescent="0.3">
      <c r="A1839" s="6" t="str">
        <f t="shared" si="29"/>
        <v>VotG14</v>
      </c>
      <c r="B1839" s="202" t="s">
        <v>10536</v>
      </c>
      <c r="C1839" s="202" t="s">
        <v>10537</v>
      </c>
      <c r="D1839" s="205">
        <v>6.48</v>
      </c>
      <c r="E1839" s="205">
        <v>93</v>
      </c>
      <c r="F1839"/>
    </row>
    <row r="1840" spans="1:6" x14ac:dyDescent="0.3">
      <c r="A1840" s="6" t="str">
        <f t="shared" si="29"/>
        <v>SP178</v>
      </c>
      <c r="B1840" s="202" t="s">
        <v>10538</v>
      </c>
      <c r="C1840" s="202" t="s">
        <v>10539</v>
      </c>
      <c r="D1840" s="205">
        <v>6.48</v>
      </c>
      <c r="E1840" s="205">
        <v>31</v>
      </c>
      <c r="F1840"/>
    </row>
    <row r="1841" spans="1:6" x14ac:dyDescent="0.3">
      <c r="A1841" s="6" t="str">
        <f t="shared" si="29"/>
        <v>AP79</v>
      </c>
      <c r="B1841" s="202" t="s">
        <v>10540</v>
      </c>
      <c r="C1841" s="202" t="s">
        <v>10541</v>
      </c>
      <c r="D1841" s="205">
        <v>6.48</v>
      </c>
      <c r="E1841" s="205">
        <v>91</v>
      </c>
      <c r="F1841"/>
    </row>
    <row r="1842" spans="1:6" x14ac:dyDescent="0.3">
      <c r="A1842" s="6" t="str">
        <f t="shared" si="29"/>
        <v>BFP117</v>
      </c>
      <c r="B1842" s="202" t="s">
        <v>10542</v>
      </c>
      <c r="C1842" s="202" t="s">
        <v>10543</v>
      </c>
      <c r="D1842" s="205">
        <v>6.48</v>
      </c>
      <c r="E1842" s="205">
        <v>27</v>
      </c>
      <c r="F1842"/>
    </row>
    <row r="1843" spans="1:6" x14ac:dyDescent="0.3">
      <c r="A1843" s="6" t="str">
        <f t="shared" si="29"/>
        <v>FrF24</v>
      </c>
      <c r="B1843" s="202" t="s">
        <v>10544</v>
      </c>
      <c r="C1843" s="202" t="s">
        <v>10545</v>
      </c>
      <c r="D1843" s="205">
        <v>6.48</v>
      </c>
      <c r="E1843" s="205">
        <v>50</v>
      </c>
      <c r="F1843"/>
    </row>
    <row r="1844" spans="1:6" x14ac:dyDescent="0.3">
      <c r="A1844" s="6" t="str">
        <f t="shared" si="29"/>
        <v>OA1</v>
      </c>
      <c r="B1844" s="202" t="s">
        <v>10546</v>
      </c>
      <c r="C1844" s="202" t="s">
        <v>10547</v>
      </c>
      <c r="D1844" s="205">
        <v>6.48</v>
      </c>
      <c r="E1844" s="205">
        <v>25</v>
      </c>
      <c r="F1844"/>
    </row>
    <row r="1845" spans="1:6" x14ac:dyDescent="0.3">
      <c r="A1845" s="6" t="str">
        <f t="shared" si="29"/>
        <v>Z10</v>
      </c>
      <c r="B1845" s="202" t="s">
        <v>10548</v>
      </c>
      <c r="C1845" s="202" t="s">
        <v>10549</v>
      </c>
      <c r="D1845" s="205">
        <v>6.48</v>
      </c>
      <c r="E1845" s="205">
        <v>25</v>
      </c>
      <c r="F1845"/>
    </row>
    <row r="1846" spans="1:6" x14ac:dyDescent="0.3">
      <c r="A1846" s="6" t="str">
        <f t="shared" si="29"/>
        <v>J41</v>
      </c>
      <c r="B1846" s="202" t="s">
        <v>10550</v>
      </c>
      <c r="C1846" s="202" t="s">
        <v>10551</v>
      </c>
      <c r="D1846" s="205">
        <v>6.48</v>
      </c>
      <c r="E1846" s="205">
        <v>194</v>
      </c>
      <c r="F1846"/>
    </row>
    <row r="1847" spans="1:6" x14ac:dyDescent="0.3">
      <c r="A1847" s="6" t="str">
        <f t="shared" si="29"/>
        <v>AP59</v>
      </c>
      <c r="B1847" s="202" t="s">
        <v>10552</v>
      </c>
      <c r="C1847" s="202" t="s">
        <v>10553</v>
      </c>
      <c r="D1847" s="205">
        <v>6.48</v>
      </c>
      <c r="E1847" s="205">
        <v>96</v>
      </c>
      <c r="F1847"/>
    </row>
    <row r="1848" spans="1:6" x14ac:dyDescent="0.3">
      <c r="A1848" s="6" t="str">
        <f t="shared" si="29"/>
        <v>OA7</v>
      </c>
      <c r="B1848" s="202" t="s">
        <v>10554</v>
      </c>
      <c r="C1848" s="202" t="s">
        <v>10555</v>
      </c>
      <c r="D1848" s="205">
        <v>6.48</v>
      </c>
      <c r="E1848" s="205">
        <v>48</v>
      </c>
      <c r="F1848"/>
    </row>
    <row r="1849" spans="1:6" x14ac:dyDescent="0.3">
      <c r="A1849" s="6" t="str">
        <f t="shared" si="29"/>
        <v>WAR1</v>
      </c>
      <c r="B1849" s="202" t="s">
        <v>10556</v>
      </c>
      <c r="C1849" s="202" t="s">
        <v>10557</v>
      </c>
      <c r="D1849" s="205">
        <v>6.48</v>
      </c>
      <c r="E1849" s="205">
        <v>23</v>
      </c>
      <c r="F1849"/>
    </row>
    <row r="1850" spans="1:6" x14ac:dyDescent="0.3">
      <c r="A1850" s="6" t="str">
        <f t="shared" si="29"/>
        <v>A80</v>
      </c>
      <c r="B1850" s="202" t="s">
        <v>10558</v>
      </c>
      <c r="C1850" s="202" t="s">
        <v>10559</v>
      </c>
      <c r="D1850" s="205">
        <v>6.48</v>
      </c>
      <c r="E1850" s="205">
        <v>105</v>
      </c>
      <c r="F1850"/>
    </row>
    <row r="1851" spans="1:6" x14ac:dyDescent="0.3">
      <c r="A1851" s="6" t="str">
        <f t="shared" si="29"/>
        <v>SP148</v>
      </c>
      <c r="B1851" s="202" t="s">
        <v>10560</v>
      </c>
      <c r="C1851" s="202" t="s">
        <v>10561</v>
      </c>
      <c r="D1851" s="205">
        <v>6.48</v>
      </c>
      <c r="E1851" s="205">
        <v>21</v>
      </c>
      <c r="F1851"/>
    </row>
    <row r="1852" spans="1:6" x14ac:dyDescent="0.3">
      <c r="A1852" s="6" t="str">
        <f t="shared" si="29"/>
        <v>A16</v>
      </c>
      <c r="B1852" s="202" t="s">
        <v>10562</v>
      </c>
      <c r="C1852" s="202" t="s">
        <v>9168</v>
      </c>
      <c r="D1852" s="205">
        <v>6.48</v>
      </c>
      <c r="E1852" s="205">
        <v>21</v>
      </c>
      <c r="F1852"/>
    </row>
    <row r="1853" spans="1:6" x14ac:dyDescent="0.3">
      <c r="A1853" s="6" t="str">
        <f t="shared" si="29"/>
        <v>FrF61</v>
      </c>
      <c r="B1853" s="202" t="s">
        <v>10563</v>
      </c>
      <c r="C1853" s="202" t="s">
        <v>10564</v>
      </c>
      <c r="D1853" s="205">
        <v>6.47</v>
      </c>
      <c r="E1853" s="205">
        <v>19</v>
      </c>
      <c r="F1853"/>
    </row>
    <row r="1854" spans="1:6" x14ac:dyDescent="0.3">
      <c r="A1854" s="6" t="str">
        <f t="shared" si="29"/>
        <v>NQNG3</v>
      </c>
      <c r="B1854" s="202" t="s">
        <v>10565</v>
      </c>
      <c r="C1854" s="202" t="s">
        <v>10566</v>
      </c>
      <c r="D1854" s="205">
        <v>6.47</v>
      </c>
      <c r="E1854" s="205">
        <v>34</v>
      </c>
      <c r="F1854"/>
    </row>
    <row r="1855" spans="1:6" x14ac:dyDescent="0.3">
      <c r="A1855" s="6" t="str">
        <f t="shared" si="29"/>
        <v>ASL81</v>
      </c>
      <c r="B1855" s="202">
        <v>81</v>
      </c>
      <c r="C1855" s="202" t="s">
        <v>10567</v>
      </c>
      <c r="D1855" s="205">
        <v>6.47</v>
      </c>
      <c r="E1855" s="205">
        <v>17</v>
      </c>
      <c r="F1855"/>
    </row>
    <row r="1856" spans="1:6" x14ac:dyDescent="0.3">
      <c r="A1856" s="6" t="str">
        <f t="shared" si="29"/>
        <v>SP70</v>
      </c>
      <c r="B1856" s="202" t="s">
        <v>10568</v>
      </c>
      <c r="C1856" s="202" t="s">
        <v>10569</v>
      </c>
      <c r="D1856" s="205">
        <v>6.47</v>
      </c>
      <c r="E1856" s="205">
        <v>17</v>
      </c>
      <c r="F1856"/>
    </row>
    <row r="1857" spans="1:6" x14ac:dyDescent="0.3">
      <c r="A1857" s="6" t="str">
        <f t="shared" si="29"/>
        <v>ABTF CG-III</v>
      </c>
      <c r="B1857" s="202" t="s">
        <v>10570</v>
      </c>
      <c r="C1857" s="202" t="s">
        <v>1354</v>
      </c>
      <c r="D1857" s="205">
        <v>6.47</v>
      </c>
      <c r="E1857" s="205">
        <v>32</v>
      </c>
      <c r="F1857"/>
    </row>
    <row r="1858" spans="1:6" x14ac:dyDescent="0.3">
      <c r="A1858" s="6" t="str">
        <f t="shared" si="29"/>
        <v>ABTF2</v>
      </c>
      <c r="B1858" s="202" t="s">
        <v>10571</v>
      </c>
      <c r="C1858" s="202" t="s">
        <v>10572</v>
      </c>
      <c r="D1858" s="205">
        <v>6.47</v>
      </c>
      <c r="E1858" s="205">
        <v>15</v>
      </c>
      <c r="F1858"/>
    </row>
    <row r="1859" spans="1:6" x14ac:dyDescent="0.3">
      <c r="A1859" s="6" t="str">
        <f t="shared" si="29"/>
        <v>SP154</v>
      </c>
      <c r="B1859" s="202" t="s">
        <v>10573</v>
      </c>
      <c r="C1859" s="202" t="s">
        <v>10574</v>
      </c>
      <c r="D1859" s="205">
        <v>6.47</v>
      </c>
      <c r="E1859" s="205">
        <v>86</v>
      </c>
      <c r="F1859"/>
    </row>
    <row r="1860" spans="1:6" x14ac:dyDescent="0.3">
      <c r="A1860" s="6" t="str">
        <f t="shared" si="29"/>
        <v>DB036</v>
      </c>
      <c r="B1860" s="202" t="s">
        <v>10575</v>
      </c>
      <c r="C1860" s="202" t="s">
        <v>8122</v>
      </c>
      <c r="D1860" s="205">
        <v>6.46</v>
      </c>
      <c r="E1860" s="205">
        <v>41</v>
      </c>
      <c r="F1860"/>
    </row>
    <row r="1861" spans="1:6" x14ac:dyDescent="0.3">
      <c r="A1861" s="6" t="str">
        <f t="shared" si="29"/>
        <v>BFP50</v>
      </c>
      <c r="B1861" s="202" t="s">
        <v>10576</v>
      </c>
      <c r="C1861" s="202" t="s">
        <v>10577</v>
      </c>
      <c r="D1861" s="205">
        <v>6.46</v>
      </c>
      <c r="E1861" s="205">
        <v>41</v>
      </c>
      <c r="F1861"/>
    </row>
    <row r="1862" spans="1:6" x14ac:dyDescent="0.3">
      <c r="A1862" s="6" t="str">
        <f t="shared" si="29"/>
        <v>BFP67</v>
      </c>
      <c r="B1862" s="202" t="s">
        <v>10578</v>
      </c>
      <c r="C1862" s="202" t="s">
        <v>10579</v>
      </c>
      <c r="D1862" s="205">
        <v>6.46</v>
      </c>
      <c r="E1862" s="205">
        <v>26</v>
      </c>
      <c r="F1862"/>
    </row>
    <row r="1863" spans="1:6" x14ac:dyDescent="0.3">
      <c r="A1863" s="6" t="str">
        <f t="shared" si="29"/>
        <v>BFP44</v>
      </c>
      <c r="B1863" s="202" t="s">
        <v>10580</v>
      </c>
      <c r="C1863" s="202" t="s">
        <v>10581</v>
      </c>
      <c r="D1863" s="205">
        <v>6.46</v>
      </c>
      <c r="E1863" s="205">
        <v>13</v>
      </c>
      <c r="F1863"/>
    </row>
    <row r="1864" spans="1:6" x14ac:dyDescent="0.3">
      <c r="A1864" s="6" t="str">
        <f t="shared" si="29"/>
        <v>ASLUG20</v>
      </c>
      <c r="B1864" s="202" t="s">
        <v>10582</v>
      </c>
      <c r="C1864" s="202" t="s">
        <v>10583</v>
      </c>
      <c r="D1864" s="205">
        <v>6.46</v>
      </c>
      <c r="E1864" s="205">
        <v>13</v>
      </c>
      <c r="F1864"/>
    </row>
    <row r="1865" spans="1:6" x14ac:dyDescent="0.3">
      <c r="A1865" s="6" t="str">
        <f t="shared" si="29"/>
        <v>SP63</v>
      </c>
      <c r="B1865" s="202" t="s">
        <v>10584</v>
      </c>
      <c r="C1865" s="202" t="s">
        <v>10585</v>
      </c>
      <c r="D1865" s="205">
        <v>6.46</v>
      </c>
      <c r="E1865" s="205">
        <v>13</v>
      </c>
      <c r="F1865"/>
    </row>
    <row r="1866" spans="1:6" x14ac:dyDescent="0.3">
      <c r="A1866" s="6" t="str">
        <f t="shared" si="29"/>
        <v>GD5</v>
      </c>
      <c r="B1866" s="202" t="s">
        <v>10586</v>
      </c>
      <c r="C1866" s="202" t="s">
        <v>10587</v>
      </c>
      <c r="D1866" s="205">
        <v>6.46</v>
      </c>
      <c r="E1866" s="205">
        <v>13</v>
      </c>
      <c r="F1866"/>
    </row>
    <row r="1867" spans="1:6" x14ac:dyDescent="0.3">
      <c r="A1867" s="6" t="str">
        <f t="shared" si="29"/>
        <v>TT9</v>
      </c>
      <c r="B1867" s="202" t="s">
        <v>10588</v>
      </c>
      <c r="C1867" s="202" t="s">
        <v>10589</v>
      </c>
      <c r="D1867" s="205">
        <v>6.46</v>
      </c>
      <c r="E1867" s="205">
        <v>13</v>
      </c>
      <c r="F1867"/>
    </row>
    <row r="1868" spans="1:6" x14ac:dyDescent="0.3">
      <c r="A1868" s="6" t="str">
        <f t="shared" si="29"/>
        <v>TOT8</v>
      </c>
      <c r="B1868" s="202" t="s">
        <v>10590</v>
      </c>
      <c r="C1868" s="202" t="s">
        <v>10591</v>
      </c>
      <c r="D1868" s="205">
        <v>6.46</v>
      </c>
      <c r="E1868" s="205">
        <v>13</v>
      </c>
      <c r="F1868"/>
    </row>
    <row r="1869" spans="1:6" x14ac:dyDescent="0.3">
      <c r="A1869" s="6" t="str">
        <f t="shared" si="29"/>
        <v>SP243</v>
      </c>
      <c r="B1869" s="202" t="s">
        <v>10592</v>
      </c>
      <c r="C1869" s="202" t="s">
        <v>10593</v>
      </c>
      <c r="D1869" s="205">
        <v>6.46</v>
      </c>
      <c r="E1869" s="205">
        <v>13</v>
      </c>
      <c r="F1869"/>
    </row>
    <row r="1870" spans="1:6" x14ac:dyDescent="0.3">
      <c r="A1870" s="6" t="str">
        <f t="shared" si="29"/>
        <v>DB067</v>
      </c>
      <c r="B1870" s="202" t="s">
        <v>10594</v>
      </c>
      <c r="C1870" s="202" t="s">
        <v>10595</v>
      </c>
      <c r="D1870" s="205">
        <v>6.46</v>
      </c>
      <c r="E1870" s="205">
        <v>50</v>
      </c>
      <c r="F1870"/>
    </row>
    <row r="1871" spans="1:6" x14ac:dyDescent="0.3">
      <c r="A1871" s="6" t="str">
        <f t="shared" ref="A1871:A1934" si="30">IF(B1871="","",IF(B1871&lt;999,"ASL"&amp;B1871,B1871))</f>
        <v>ASL2</v>
      </c>
      <c r="B1871" s="202">
        <v>2</v>
      </c>
      <c r="C1871" s="202" t="s">
        <v>10596</v>
      </c>
      <c r="D1871" s="205">
        <v>6.46</v>
      </c>
      <c r="E1871" s="205">
        <v>120</v>
      </c>
      <c r="F1871"/>
    </row>
    <row r="1872" spans="1:6" x14ac:dyDescent="0.3">
      <c r="A1872" s="6" t="str">
        <f t="shared" si="30"/>
        <v>OB3</v>
      </c>
      <c r="B1872" s="202" t="s">
        <v>10597</v>
      </c>
      <c r="C1872" s="202" t="s">
        <v>9833</v>
      </c>
      <c r="D1872" s="205">
        <v>6.46</v>
      </c>
      <c r="E1872" s="205">
        <v>24</v>
      </c>
      <c r="F1872"/>
    </row>
    <row r="1873" spans="1:6" x14ac:dyDescent="0.3">
      <c r="A1873" s="6" t="str">
        <f t="shared" si="30"/>
        <v>SP145</v>
      </c>
      <c r="B1873" s="202" t="s">
        <v>10598</v>
      </c>
      <c r="C1873" s="202" t="s">
        <v>10599</v>
      </c>
      <c r="D1873" s="205">
        <v>6.46</v>
      </c>
      <c r="E1873" s="205">
        <v>24</v>
      </c>
      <c r="F1873"/>
    </row>
    <row r="1874" spans="1:6" x14ac:dyDescent="0.3">
      <c r="A1874" s="6" t="str">
        <f t="shared" si="30"/>
        <v>AP26</v>
      </c>
      <c r="B1874" s="202" t="s">
        <v>10600</v>
      </c>
      <c r="C1874" s="202" t="s">
        <v>10601</v>
      </c>
      <c r="D1874" s="205">
        <v>6.46</v>
      </c>
      <c r="E1874" s="205">
        <v>24</v>
      </c>
      <c r="F1874"/>
    </row>
    <row r="1875" spans="1:6" x14ac:dyDescent="0.3">
      <c r="A1875" s="6" t="str">
        <f t="shared" si="30"/>
        <v>AP40</v>
      </c>
      <c r="B1875" s="202" t="s">
        <v>10602</v>
      </c>
      <c r="C1875" s="202" t="s">
        <v>10603</v>
      </c>
      <c r="D1875" s="205">
        <v>6.46</v>
      </c>
      <c r="E1875" s="205">
        <v>70</v>
      </c>
      <c r="F1875"/>
    </row>
    <row r="1876" spans="1:6" x14ac:dyDescent="0.3">
      <c r="A1876" s="6" t="str">
        <f t="shared" si="30"/>
        <v>S13</v>
      </c>
      <c r="B1876" s="202" t="s">
        <v>10604</v>
      </c>
      <c r="C1876" s="202" t="s">
        <v>10605</v>
      </c>
      <c r="D1876" s="205">
        <v>6.46</v>
      </c>
      <c r="E1876" s="205">
        <v>57</v>
      </c>
      <c r="F1876"/>
    </row>
    <row r="1877" spans="1:6" x14ac:dyDescent="0.3">
      <c r="A1877" s="6" t="str">
        <f t="shared" si="30"/>
        <v>KE20</v>
      </c>
      <c r="B1877" s="202" t="s">
        <v>10606</v>
      </c>
      <c r="C1877" s="202" t="s">
        <v>10607</v>
      </c>
      <c r="D1877" s="205">
        <v>6.45</v>
      </c>
      <c r="E1877" s="205">
        <v>33</v>
      </c>
      <c r="F1877"/>
    </row>
    <row r="1878" spans="1:6" x14ac:dyDescent="0.3">
      <c r="A1878" s="6" t="str">
        <f t="shared" si="30"/>
        <v>D9</v>
      </c>
      <c r="B1878" s="202" t="s">
        <v>10608</v>
      </c>
      <c r="C1878" s="202" t="s">
        <v>10609</v>
      </c>
      <c r="D1878" s="205">
        <v>6.45</v>
      </c>
      <c r="E1878" s="205">
        <v>22</v>
      </c>
      <c r="F1878"/>
    </row>
    <row r="1879" spans="1:6" x14ac:dyDescent="0.3">
      <c r="A1879" s="6" t="str">
        <f t="shared" si="30"/>
        <v>DB108</v>
      </c>
      <c r="B1879" s="202" t="s">
        <v>10610</v>
      </c>
      <c r="C1879" s="202" t="s">
        <v>9257</v>
      </c>
      <c r="D1879" s="205">
        <v>6.45</v>
      </c>
      <c r="E1879" s="205">
        <v>11</v>
      </c>
      <c r="F1879"/>
    </row>
    <row r="1880" spans="1:6" x14ac:dyDescent="0.3">
      <c r="A1880" s="6" t="str">
        <f t="shared" si="30"/>
        <v>IC7</v>
      </c>
      <c r="B1880" s="202" t="s">
        <v>10611</v>
      </c>
      <c r="C1880" s="202" t="s">
        <v>10044</v>
      </c>
      <c r="D1880" s="205">
        <v>6.45</v>
      </c>
      <c r="E1880" s="205">
        <v>11</v>
      </c>
      <c r="F1880"/>
    </row>
    <row r="1881" spans="1:6" x14ac:dyDescent="0.3">
      <c r="A1881" s="6" t="str">
        <f t="shared" si="30"/>
        <v>BFP87</v>
      </c>
      <c r="B1881" s="202" t="s">
        <v>10612</v>
      </c>
      <c r="C1881" s="202" t="s">
        <v>10613</v>
      </c>
      <c r="D1881" s="205">
        <v>6.45</v>
      </c>
      <c r="E1881" s="205">
        <v>11</v>
      </c>
      <c r="F1881"/>
    </row>
    <row r="1882" spans="1:6" x14ac:dyDescent="0.3">
      <c r="A1882" s="6" t="str">
        <f t="shared" si="30"/>
        <v>S55</v>
      </c>
      <c r="B1882" s="202" t="s">
        <v>10614</v>
      </c>
      <c r="C1882" s="202" t="s">
        <v>10615</v>
      </c>
      <c r="D1882" s="205">
        <v>6.45</v>
      </c>
      <c r="E1882" s="205">
        <v>11</v>
      </c>
      <c r="F1882"/>
    </row>
    <row r="1883" spans="1:6" x14ac:dyDescent="0.3">
      <c r="A1883" s="6" t="str">
        <f t="shared" si="30"/>
        <v>BFP27</v>
      </c>
      <c r="B1883" s="202" t="s">
        <v>10616</v>
      </c>
      <c r="C1883" s="202" t="s">
        <v>10617</v>
      </c>
      <c r="D1883" s="205">
        <v>6.45</v>
      </c>
      <c r="E1883" s="205">
        <v>42</v>
      </c>
      <c r="F1883"/>
    </row>
    <row r="1884" spans="1:6" x14ac:dyDescent="0.3">
      <c r="A1884" s="6" t="str">
        <f t="shared" si="30"/>
        <v>SP101</v>
      </c>
      <c r="B1884" s="202" t="s">
        <v>10618</v>
      </c>
      <c r="C1884" s="202" t="s">
        <v>10619</v>
      </c>
      <c r="D1884" s="205">
        <v>6.45</v>
      </c>
      <c r="E1884" s="205">
        <v>42</v>
      </c>
      <c r="F1884"/>
    </row>
    <row r="1885" spans="1:6" x14ac:dyDescent="0.3">
      <c r="A1885" s="6" t="str">
        <f t="shared" si="30"/>
        <v>J60</v>
      </c>
      <c r="B1885" s="202" t="s">
        <v>10620</v>
      </c>
      <c r="C1885" s="202" t="s">
        <v>10621</v>
      </c>
      <c r="D1885" s="205">
        <v>6.45</v>
      </c>
      <c r="E1885" s="205">
        <v>153</v>
      </c>
      <c r="F1885"/>
    </row>
    <row r="1886" spans="1:6" x14ac:dyDescent="0.3">
      <c r="A1886" s="6" t="str">
        <f t="shared" si="30"/>
        <v>A2</v>
      </c>
      <c r="B1886" s="202" t="s">
        <v>10622</v>
      </c>
      <c r="C1886" s="202" t="s">
        <v>10623</v>
      </c>
      <c r="D1886" s="205">
        <v>6.45</v>
      </c>
      <c r="E1886" s="205">
        <v>20</v>
      </c>
      <c r="F1886"/>
    </row>
    <row r="1887" spans="1:6" x14ac:dyDescent="0.3">
      <c r="A1887" s="6" t="str">
        <f t="shared" si="30"/>
        <v>WO3</v>
      </c>
      <c r="B1887" s="202" t="s">
        <v>10624</v>
      </c>
      <c r="C1887" s="202" t="s">
        <v>10625</v>
      </c>
      <c r="D1887" s="205">
        <v>6.45</v>
      </c>
      <c r="E1887" s="205">
        <v>109</v>
      </c>
      <c r="F1887"/>
    </row>
    <row r="1888" spans="1:6" x14ac:dyDescent="0.3">
      <c r="A1888" s="6" t="str">
        <f t="shared" si="30"/>
        <v>ITR-7</v>
      </c>
      <c r="B1888" s="202" t="s">
        <v>10626</v>
      </c>
      <c r="C1888" s="202" t="s">
        <v>10627</v>
      </c>
      <c r="D1888" s="205">
        <v>6.45</v>
      </c>
      <c r="E1888" s="205">
        <v>29</v>
      </c>
      <c r="F1888"/>
    </row>
    <row r="1889" spans="1:6" x14ac:dyDescent="0.3">
      <c r="A1889" s="6" t="str">
        <f t="shared" si="30"/>
        <v>SP76</v>
      </c>
      <c r="B1889" s="202" t="s">
        <v>10628</v>
      </c>
      <c r="C1889" s="202" t="s">
        <v>10629</v>
      </c>
      <c r="D1889" s="205">
        <v>6.45</v>
      </c>
      <c r="E1889" s="205">
        <v>65</v>
      </c>
      <c r="F1889"/>
    </row>
    <row r="1890" spans="1:6" x14ac:dyDescent="0.3">
      <c r="A1890" s="6" t="str">
        <f t="shared" si="30"/>
        <v>ASL51</v>
      </c>
      <c r="B1890" s="202">
        <v>51</v>
      </c>
      <c r="C1890" s="202" t="s">
        <v>10630</v>
      </c>
      <c r="D1890" s="205">
        <v>6.44</v>
      </c>
      <c r="E1890" s="205">
        <v>63</v>
      </c>
      <c r="F1890"/>
    </row>
    <row r="1891" spans="1:6" x14ac:dyDescent="0.3">
      <c r="A1891" s="6" t="str">
        <f t="shared" si="30"/>
        <v>J26</v>
      </c>
      <c r="B1891" s="202" t="s">
        <v>10631</v>
      </c>
      <c r="C1891" s="202" t="s">
        <v>9542</v>
      </c>
      <c r="D1891" s="205">
        <v>6.44</v>
      </c>
      <c r="E1891" s="205">
        <v>36</v>
      </c>
      <c r="F1891"/>
    </row>
    <row r="1892" spans="1:6" x14ac:dyDescent="0.3">
      <c r="A1892" s="6" t="str">
        <f t="shared" si="30"/>
        <v>BFP85</v>
      </c>
      <c r="B1892" s="202" t="s">
        <v>10632</v>
      </c>
      <c r="C1892" s="202" t="s">
        <v>10633</v>
      </c>
      <c r="D1892" s="205">
        <v>6.44</v>
      </c>
      <c r="E1892" s="205">
        <v>18</v>
      </c>
      <c r="F1892"/>
    </row>
    <row r="1893" spans="1:6" x14ac:dyDescent="0.3">
      <c r="A1893" s="6" t="str">
        <f t="shared" si="30"/>
        <v>U17</v>
      </c>
      <c r="B1893" s="202" t="s">
        <v>10634</v>
      </c>
      <c r="C1893" s="202" t="s">
        <v>10635</v>
      </c>
      <c r="D1893" s="205">
        <v>6.44</v>
      </c>
      <c r="E1893" s="205">
        <v>18</v>
      </c>
      <c r="F1893"/>
    </row>
    <row r="1894" spans="1:6" x14ac:dyDescent="0.3">
      <c r="A1894" s="6" t="str">
        <f t="shared" si="30"/>
        <v>BB4</v>
      </c>
      <c r="B1894" s="202" t="s">
        <v>9497</v>
      </c>
      <c r="C1894" s="202" t="s">
        <v>10636</v>
      </c>
      <c r="D1894" s="205">
        <v>6.44</v>
      </c>
      <c r="E1894" s="205">
        <v>18</v>
      </c>
      <c r="F1894"/>
    </row>
    <row r="1895" spans="1:6" x14ac:dyDescent="0.3">
      <c r="A1895" s="6" t="str">
        <f t="shared" si="30"/>
        <v>CH13</v>
      </c>
      <c r="B1895" s="202" t="s">
        <v>10637</v>
      </c>
      <c r="C1895" s="202" t="s">
        <v>10638</v>
      </c>
      <c r="D1895" s="205">
        <v>6.44</v>
      </c>
      <c r="E1895" s="205">
        <v>18</v>
      </c>
      <c r="F1895"/>
    </row>
    <row r="1896" spans="1:6" x14ac:dyDescent="0.3">
      <c r="A1896" s="6" t="str">
        <f t="shared" si="30"/>
        <v>TBA4</v>
      </c>
      <c r="B1896" s="202" t="s">
        <v>10639</v>
      </c>
      <c r="C1896" s="202" t="s">
        <v>10640</v>
      </c>
      <c r="D1896" s="205">
        <v>6.44</v>
      </c>
      <c r="E1896" s="205" t="s">
        <v>1341</v>
      </c>
      <c r="F1896"/>
    </row>
    <row r="1897" spans="1:6" x14ac:dyDescent="0.3">
      <c r="A1897" s="6" t="str">
        <f t="shared" si="30"/>
        <v>NFNH-2</v>
      </c>
      <c r="B1897" s="202" t="s">
        <v>10641</v>
      </c>
      <c r="C1897" s="202" t="s">
        <v>10642</v>
      </c>
      <c r="D1897" s="205">
        <v>6.44</v>
      </c>
      <c r="E1897" s="205" t="s">
        <v>1341</v>
      </c>
      <c r="F1897"/>
    </row>
    <row r="1898" spans="1:6" x14ac:dyDescent="0.3">
      <c r="A1898" s="6" t="str">
        <f t="shared" si="30"/>
        <v>VV13</v>
      </c>
      <c r="B1898" s="202" t="s">
        <v>10643</v>
      </c>
      <c r="C1898" s="202" t="s">
        <v>10644</v>
      </c>
      <c r="D1898" s="205">
        <v>6.44</v>
      </c>
      <c r="E1898" s="205" t="s">
        <v>1341</v>
      </c>
      <c r="F1898"/>
    </row>
    <row r="1899" spans="1:6" x14ac:dyDescent="0.3">
      <c r="A1899" s="6" t="str">
        <f t="shared" si="30"/>
        <v>CDN20</v>
      </c>
      <c r="B1899" s="202" t="s">
        <v>10645</v>
      </c>
      <c r="C1899" s="202" t="s">
        <v>10646</v>
      </c>
      <c r="D1899" s="205">
        <v>6.44</v>
      </c>
      <c r="E1899" s="205" t="s">
        <v>1341</v>
      </c>
      <c r="F1899"/>
    </row>
    <row r="1900" spans="1:6" x14ac:dyDescent="0.3">
      <c r="A1900" s="6" t="str">
        <f t="shared" si="30"/>
        <v>ASLUG7</v>
      </c>
      <c r="B1900" s="202" t="s">
        <v>10647</v>
      </c>
      <c r="C1900" s="202" t="s">
        <v>7907</v>
      </c>
      <c r="D1900" s="205">
        <v>6.44</v>
      </c>
      <c r="E1900" s="205" t="s">
        <v>1341</v>
      </c>
      <c r="F1900"/>
    </row>
    <row r="1901" spans="1:6" x14ac:dyDescent="0.3">
      <c r="A1901" s="6" t="str">
        <f t="shared" si="30"/>
        <v>SP116</v>
      </c>
      <c r="B1901" s="202" t="s">
        <v>10648</v>
      </c>
      <c r="C1901" s="202" t="s">
        <v>10649</v>
      </c>
      <c r="D1901" s="205">
        <v>6.44</v>
      </c>
      <c r="E1901" s="205">
        <v>52</v>
      </c>
      <c r="F1901"/>
    </row>
    <row r="1902" spans="1:6" x14ac:dyDescent="0.3">
      <c r="A1902" s="6" t="str">
        <f t="shared" si="30"/>
        <v>ABTF7</v>
      </c>
      <c r="B1902" s="202" t="s">
        <v>10650</v>
      </c>
      <c r="C1902" s="202" t="s">
        <v>10651</v>
      </c>
      <c r="D1902" s="205">
        <v>6.44</v>
      </c>
      <c r="E1902" s="205">
        <v>34</v>
      </c>
      <c r="F1902"/>
    </row>
    <row r="1903" spans="1:6" x14ac:dyDescent="0.3">
      <c r="A1903" s="6" t="str">
        <f t="shared" si="30"/>
        <v>DB052</v>
      </c>
      <c r="B1903" s="202" t="s">
        <v>10652</v>
      </c>
      <c r="C1903" s="202" t="s">
        <v>10653</v>
      </c>
      <c r="D1903" s="205">
        <v>6.44</v>
      </c>
      <c r="E1903" s="205">
        <v>25</v>
      </c>
      <c r="F1903"/>
    </row>
    <row r="1904" spans="1:6" x14ac:dyDescent="0.3">
      <c r="A1904" s="6" t="str">
        <f t="shared" si="30"/>
        <v>FrF30</v>
      </c>
      <c r="B1904" s="202" t="s">
        <v>10654</v>
      </c>
      <c r="C1904" s="202" t="s">
        <v>10655</v>
      </c>
      <c r="D1904" s="205">
        <v>6.44</v>
      </c>
      <c r="E1904" s="205">
        <v>96</v>
      </c>
      <c r="F1904"/>
    </row>
    <row r="1905" spans="1:6" x14ac:dyDescent="0.3">
      <c r="A1905" s="6" t="str">
        <f t="shared" si="30"/>
        <v>AP99</v>
      </c>
      <c r="B1905" s="202" t="s">
        <v>10656</v>
      </c>
      <c r="C1905" s="202" t="s">
        <v>10657</v>
      </c>
      <c r="D1905" s="205">
        <v>6.44</v>
      </c>
      <c r="E1905" s="205">
        <v>48</v>
      </c>
      <c r="F1905"/>
    </row>
    <row r="1906" spans="1:6" x14ac:dyDescent="0.3">
      <c r="A1906" s="6" t="str">
        <f t="shared" si="30"/>
        <v>RBF39</v>
      </c>
      <c r="B1906" s="202" t="s">
        <v>10658</v>
      </c>
      <c r="C1906" s="202" t="s">
        <v>10659</v>
      </c>
      <c r="D1906" s="205">
        <v>6.44</v>
      </c>
      <c r="E1906" s="205">
        <v>16</v>
      </c>
      <c r="F1906"/>
    </row>
    <row r="1907" spans="1:6" x14ac:dyDescent="0.3">
      <c r="A1907" s="6" t="str">
        <f t="shared" si="30"/>
        <v>BRV7</v>
      </c>
      <c r="B1907" s="202" t="s">
        <v>10660</v>
      </c>
      <c r="C1907" s="202" t="s">
        <v>10661</v>
      </c>
      <c r="D1907" s="205">
        <v>6.44</v>
      </c>
      <c r="E1907" s="205">
        <v>16</v>
      </c>
      <c r="F1907"/>
    </row>
    <row r="1908" spans="1:6" x14ac:dyDescent="0.3">
      <c r="A1908" s="6" t="str">
        <f t="shared" si="30"/>
        <v>SP30</v>
      </c>
      <c r="B1908" s="202" t="s">
        <v>10662</v>
      </c>
      <c r="C1908" s="202" t="s">
        <v>10663</v>
      </c>
      <c r="D1908" s="205">
        <v>6.44</v>
      </c>
      <c r="E1908" s="205">
        <v>16</v>
      </c>
      <c r="F1908"/>
    </row>
    <row r="1909" spans="1:6" x14ac:dyDescent="0.3">
      <c r="A1909" s="6" t="str">
        <f t="shared" si="30"/>
        <v>BtB12</v>
      </c>
      <c r="B1909" s="202" t="s">
        <v>10664</v>
      </c>
      <c r="C1909" s="202" t="s">
        <v>10665</v>
      </c>
      <c r="D1909" s="205">
        <v>6.44</v>
      </c>
      <c r="E1909" s="205">
        <v>16</v>
      </c>
      <c r="F1909"/>
    </row>
    <row r="1910" spans="1:6" x14ac:dyDescent="0.3">
      <c r="A1910" s="6" t="str">
        <f t="shared" si="30"/>
        <v>TOT25</v>
      </c>
      <c r="B1910" s="202" t="s">
        <v>10666</v>
      </c>
      <c r="C1910" s="202" t="s">
        <v>10667</v>
      </c>
      <c r="D1910" s="205">
        <v>6.44</v>
      </c>
      <c r="E1910" s="205">
        <v>39</v>
      </c>
      <c r="F1910"/>
    </row>
    <row r="1911" spans="1:6" x14ac:dyDescent="0.3">
      <c r="A1911" s="6" t="str">
        <f t="shared" si="30"/>
        <v>LSSAH2</v>
      </c>
      <c r="B1911" s="202" t="s">
        <v>10668</v>
      </c>
      <c r="C1911" s="202" t="s">
        <v>10669</v>
      </c>
      <c r="D1911" s="205">
        <v>6.43</v>
      </c>
      <c r="E1911" s="205">
        <v>69</v>
      </c>
      <c r="F1911"/>
    </row>
    <row r="1912" spans="1:6" x14ac:dyDescent="0.3">
      <c r="A1912" s="6" t="str">
        <f t="shared" si="30"/>
        <v>SP190</v>
      </c>
      <c r="B1912" s="202" t="s">
        <v>10670</v>
      </c>
      <c r="C1912" s="202" t="s">
        <v>10671</v>
      </c>
      <c r="D1912" s="205">
        <v>6.43</v>
      </c>
      <c r="E1912" s="205">
        <v>23</v>
      </c>
      <c r="F1912"/>
    </row>
    <row r="1913" spans="1:6" ht="28.8" x14ac:dyDescent="0.3">
      <c r="A1913" s="6" t="str">
        <f t="shared" si="30"/>
        <v>Third Edition48</v>
      </c>
      <c r="B1913" s="202" t="s">
        <v>10672</v>
      </c>
      <c r="C1913" s="202" t="s">
        <v>10673</v>
      </c>
      <c r="D1913" s="205">
        <v>6.43</v>
      </c>
      <c r="E1913" s="205">
        <v>23</v>
      </c>
      <c r="F1913"/>
    </row>
    <row r="1914" spans="1:6" x14ac:dyDescent="0.3">
      <c r="A1914" s="6" t="str">
        <f t="shared" si="30"/>
        <v>AP31</v>
      </c>
      <c r="B1914" s="202" t="s">
        <v>10674</v>
      </c>
      <c r="C1914" s="202" t="s">
        <v>10675</v>
      </c>
      <c r="D1914" s="205">
        <v>6.43</v>
      </c>
      <c r="E1914" s="205">
        <v>122</v>
      </c>
      <c r="F1914"/>
    </row>
    <row r="1915" spans="1:6" x14ac:dyDescent="0.3">
      <c r="A1915" s="6" t="str">
        <f t="shared" si="30"/>
        <v>KGP-II</v>
      </c>
      <c r="B1915" s="202" t="s">
        <v>10676</v>
      </c>
      <c r="C1915" s="202" t="s">
        <v>8939</v>
      </c>
      <c r="D1915" s="205">
        <v>6.43</v>
      </c>
      <c r="E1915" s="205">
        <v>53</v>
      </c>
      <c r="F1915"/>
    </row>
    <row r="1916" spans="1:6" x14ac:dyDescent="0.3">
      <c r="A1916" s="6" t="str">
        <f t="shared" si="30"/>
        <v>SP164</v>
      </c>
      <c r="B1916" s="202" t="s">
        <v>10677</v>
      </c>
      <c r="C1916" s="202" t="s">
        <v>10678</v>
      </c>
      <c r="D1916" s="205">
        <v>6.43</v>
      </c>
      <c r="E1916" s="205">
        <v>53</v>
      </c>
      <c r="F1916"/>
    </row>
    <row r="1917" spans="1:6" x14ac:dyDescent="0.3">
      <c r="A1917" s="6" t="str">
        <f t="shared" si="30"/>
        <v>SP33</v>
      </c>
      <c r="B1917" s="202" t="s">
        <v>10679</v>
      </c>
      <c r="C1917" s="202" t="s">
        <v>10680</v>
      </c>
      <c r="D1917" s="205">
        <v>6.43</v>
      </c>
      <c r="E1917" s="205">
        <v>30</v>
      </c>
      <c r="F1917"/>
    </row>
    <row r="1918" spans="1:6" x14ac:dyDescent="0.3">
      <c r="A1918" s="6" t="str">
        <f t="shared" si="30"/>
        <v>J87</v>
      </c>
      <c r="B1918" s="202" t="s">
        <v>10681</v>
      </c>
      <c r="C1918" s="202" t="s">
        <v>10682</v>
      </c>
      <c r="D1918" s="205">
        <v>6.43</v>
      </c>
      <c r="E1918" s="205">
        <v>30</v>
      </c>
      <c r="F1918"/>
    </row>
    <row r="1919" spans="1:6" x14ac:dyDescent="0.3">
      <c r="A1919" s="6" t="str">
        <f t="shared" si="30"/>
        <v>BFP76</v>
      </c>
      <c r="B1919" s="202" t="s">
        <v>10683</v>
      </c>
      <c r="C1919" s="202" t="s">
        <v>10684</v>
      </c>
      <c r="D1919" s="205">
        <v>6.43</v>
      </c>
      <c r="E1919" s="205">
        <v>30</v>
      </c>
      <c r="F1919"/>
    </row>
    <row r="1920" spans="1:6" x14ac:dyDescent="0.3">
      <c r="A1920" s="6" t="str">
        <f t="shared" si="30"/>
        <v>J161</v>
      </c>
      <c r="B1920" s="202" t="s">
        <v>10685</v>
      </c>
      <c r="C1920" s="202" t="s">
        <v>10686</v>
      </c>
      <c r="D1920" s="205">
        <v>6.43</v>
      </c>
      <c r="E1920" s="205">
        <v>37</v>
      </c>
      <c r="F1920"/>
    </row>
    <row r="1921" spans="1:6" x14ac:dyDescent="0.3">
      <c r="A1921" s="6" t="str">
        <f t="shared" si="30"/>
        <v>PA5</v>
      </c>
      <c r="B1921" s="202" t="s">
        <v>10687</v>
      </c>
      <c r="C1921" s="202" t="s">
        <v>10688</v>
      </c>
      <c r="D1921" s="205">
        <v>6.43</v>
      </c>
      <c r="E1921" s="205">
        <v>37</v>
      </c>
      <c r="F1921"/>
    </row>
    <row r="1922" spans="1:6" x14ac:dyDescent="0.3">
      <c r="A1922" s="6" t="str">
        <f t="shared" si="30"/>
        <v>OB4</v>
      </c>
      <c r="B1922" s="202" t="s">
        <v>10689</v>
      </c>
      <c r="C1922" s="202" t="s">
        <v>10690</v>
      </c>
      <c r="D1922" s="205">
        <v>6.43</v>
      </c>
      <c r="E1922" s="205">
        <v>51</v>
      </c>
      <c r="F1922"/>
    </row>
    <row r="1923" spans="1:6" x14ac:dyDescent="0.3">
      <c r="A1923" s="6" t="str">
        <f t="shared" si="30"/>
        <v>PB3</v>
      </c>
      <c r="B1923" s="202" t="s">
        <v>10691</v>
      </c>
      <c r="C1923" s="202" t="s">
        <v>10692</v>
      </c>
      <c r="D1923" s="205">
        <v>6.43</v>
      </c>
      <c r="E1923" s="205">
        <v>63</v>
      </c>
      <c r="F1923"/>
    </row>
    <row r="1924" spans="1:6" x14ac:dyDescent="0.3">
      <c r="A1924" s="6" t="str">
        <f t="shared" si="30"/>
        <v>SP150</v>
      </c>
      <c r="B1924" s="202" t="s">
        <v>10693</v>
      </c>
      <c r="C1924" s="202" t="s">
        <v>10694</v>
      </c>
      <c r="D1924" s="205">
        <v>6.43</v>
      </c>
      <c r="E1924" s="205">
        <v>56</v>
      </c>
      <c r="F1924"/>
    </row>
    <row r="1925" spans="1:6" x14ac:dyDescent="0.3">
      <c r="A1925" s="6" t="str">
        <f t="shared" si="30"/>
        <v>FT168</v>
      </c>
      <c r="B1925" s="202" t="s">
        <v>10695</v>
      </c>
      <c r="C1925" s="202" t="s">
        <v>10696</v>
      </c>
      <c r="D1925" s="205">
        <v>6.43</v>
      </c>
      <c r="E1925" s="205">
        <v>35</v>
      </c>
      <c r="F1925"/>
    </row>
    <row r="1926" spans="1:6" x14ac:dyDescent="0.3">
      <c r="A1926" s="6" t="str">
        <f t="shared" si="30"/>
        <v>BFP32</v>
      </c>
      <c r="B1926" s="202" t="s">
        <v>10697</v>
      </c>
      <c r="C1926" s="202" t="s">
        <v>10698</v>
      </c>
      <c r="D1926" s="205">
        <v>6.43</v>
      </c>
      <c r="E1926" s="205">
        <v>28</v>
      </c>
      <c r="F1926"/>
    </row>
    <row r="1927" spans="1:6" x14ac:dyDescent="0.3">
      <c r="A1927" s="6" t="str">
        <f t="shared" si="30"/>
        <v>MP17</v>
      </c>
      <c r="B1927" s="202" t="s">
        <v>10699</v>
      </c>
      <c r="C1927" s="202" t="s">
        <v>10700</v>
      </c>
      <c r="D1927" s="205">
        <v>6.43</v>
      </c>
      <c r="E1927" s="205">
        <v>21</v>
      </c>
      <c r="F1927"/>
    </row>
    <row r="1928" spans="1:6" x14ac:dyDescent="0.3">
      <c r="A1928" s="6" t="str">
        <f t="shared" si="30"/>
        <v>HS29</v>
      </c>
      <c r="B1928" s="202" t="s">
        <v>10701</v>
      </c>
      <c r="C1928" s="202" t="s">
        <v>10702</v>
      </c>
      <c r="D1928" s="205">
        <v>6.43</v>
      </c>
      <c r="E1928" s="205">
        <v>21</v>
      </c>
      <c r="F1928"/>
    </row>
    <row r="1929" spans="1:6" x14ac:dyDescent="0.3">
      <c r="A1929" s="6" t="str">
        <f t="shared" si="30"/>
        <v>HP22</v>
      </c>
      <c r="B1929" s="202" t="s">
        <v>10703</v>
      </c>
      <c r="C1929" s="202" t="s">
        <v>10704</v>
      </c>
      <c r="D1929" s="205">
        <v>6.43</v>
      </c>
      <c r="E1929" s="205">
        <v>14</v>
      </c>
      <c r="F1929"/>
    </row>
    <row r="1930" spans="1:6" x14ac:dyDescent="0.3">
      <c r="A1930" s="6" t="str">
        <f t="shared" si="30"/>
        <v>FF3</v>
      </c>
      <c r="B1930" s="202" t="s">
        <v>10705</v>
      </c>
      <c r="C1930" s="202" t="s">
        <v>10706</v>
      </c>
      <c r="D1930" s="205">
        <v>6.43</v>
      </c>
      <c r="E1930" s="205">
        <v>14</v>
      </c>
      <c r="F1930"/>
    </row>
    <row r="1931" spans="1:6" x14ac:dyDescent="0.3">
      <c r="A1931" s="6" t="str">
        <f t="shared" si="30"/>
        <v>KHCG</v>
      </c>
      <c r="B1931" s="202" t="s">
        <v>10707</v>
      </c>
      <c r="C1931" s="202" t="s">
        <v>10708</v>
      </c>
      <c r="D1931" s="205">
        <v>6.43</v>
      </c>
      <c r="E1931" s="205">
        <v>14</v>
      </c>
      <c r="F1931"/>
    </row>
    <row r="1932" spans="1:6" x14ac:dyDescent="0.3">
      <c r="A1932" s="6" t="str">
        <f t="shared" si="30"/>
        <v>WO26</v>
      </c>
      <c r="B1932" s="202" t="s">
        <v>10709</v>
      </c>
      <c r="C1932" s="202" t="s">
        <v>10710</v>
      </c>
      <c r="D1932" s="205">
        <v>6.43</v>
      </c>
      <c r="E1932" s="205">
        <v>14</v>
      </c>
      <c r="F1932"/>
    </row>
    <row r="1933" spans="1:6" x14ac:dyDescent="0.3">
      <c r="A1933" s="6" t="str">
        <f t="shared" si="30"/>
        <v>RPT7</v>
      </c>
      <c r="B1933" s="202" t="s">
        <v>10711</v>
      </c>
      <c r="C1933" s="202" t="s">
        <v>10712</v>
      </c>
      <c r="D1933" s="205">
        <v>6.43</v>
      </c>
      <c r="E1933" s="205">
        <v>14</v>
      </c>
      <c r="F1933"/>
    </row>
    <row r="1934" spans="1:6" x14ac:dyDescent="0.3">
      <c r="A1934" s="6" t="str">
        <f t="shared" si="30"/>
        <v>OB10</v>
      </c>
      <c r="B1934" s="202" t="s">
        <v>8115</v>
      </c>
      <c r="C1934" s="202" t="s">
        <v>10713</v>
      </c>
      <c r="D1934" s="205">
        <v>6.43</v>
      </c>
      <c r="E1934" s="205" t="s">
        <v>1341</v>
      </c>
      <c r="F1934"/>
    </row>
    <row r="1935" spans="1:6" x14ac:dyDescent="0.3">
      <c r="A1935" s="6" t="str">
        <f t="shared" ref="A1935:A1998" si="31">IF(B1935="","",IF(B1935&lt;999,"ASL"&amp;B1935,B1935))</f>
        <v>SA6</v>
      </c>
      <c r="B1935" s="202" t="s">
        <v>10714</v>
      </c>
      <c r="C1935" s="202" t="s">
        <v>10715</v>
      </c>
      <c r="D1935" s="205">
        <v>6.43</v>
      </c>
      <c r="E1935" s="205" t="s">
        <v>1341</v>
      </c>
      <c r="F1935"/>
    </row>
    <row r="1936" spans="1:6" x14ac:dyDescent="0.3">
      <c r="A1936" s="6" t="str">
        <f t="shared" si="31"/>
        <v>DB022</v>
      </c>
      <c r="B1936" s="202" t="s">
        <v>10716</v>
      </c>
      <c r="C1936" s="202" t="s">
        <v>10717</v>
      </c>
      <c r="D1936" s="205">
        <v>6.43</v>
      </c>
      <c r="E1936" s="205" t="s">
        <v>1341</v>
      </c>
      <c r="F1936"/>
    </row>
    <row r="1937" spans="1:6" x14ac:dyDescent="0.3">
      <c r="A1937" s="6" t="str">
        <f t="shared" si="31"/>
        <v>ATF 2</v>
      </c>
      <c r="B1937" s="202" t="s">
        <v>10718</v>
      </c>
      <c r="C1937" s="202" t="s">
        <v>10719</v>
      </c>
      <c r="D1937" s="205">
        <v>6.43</v>
      </c>
      <c r="E1937" s="205">
        <v>47</v>
      </c>
      <c r="F1937"/>
    </row>
    <row r="1938" spans="1:6" x14ac:dyDescent="0.3">
      <c r="A1938" s="6" t="str">
        <f t="shared" si="31"/>
        <v>HS30</v>
      </c>
      <c r="B1938" s="202" t="s">
        <v>10720</v>
      </c>
      <c r="C1938" s="202" t="s">
        <v>10721</v>
      </c>
      <c r="D1938" s="205">
        <v>6.42</v>
      </c>
      <c r="E1938" s="205">
        <v>66</v>
      </c>
      <c r="F1938"/>
    </row>
    <row r="1939" spans="1:6" x14ac:dyDescent="0.3">
      <c r="A1939" s="6" t="str">
        <f t="shared" si="31"/>
        <v>ASL116</v>
      </c>
      <c r="B1939" s="202">
        <v>116</v>
      </c>
      <c r="C1939" s="202" t="s">
        <v>8657</v>
      </c>
      <c r="D1939" s="205">
        <v>6.42</v>
      </c>
      <c r="E1939" s="205">
        <v>33</v>
      </c>
      <c r="F1939"/>
    </row>
    <row r="1940" spans="1:6" x14ac:dyDescent="0.3">
      <c r="A1940" s="6" t="str">
        <f t="shared" si="31"/>
        <v>FrF77</v>
      </c>
      <c r="B1940" s="202" t="s">
        <v>10722</v>
      </c>
      <c r="C1940" s="202" t="s">
        <v>10723</v>
      </c>
      <c r="D1940" s="205">
        <v>6.42</v>
      </c>
      <c r="E1940" s="205">
        <v>38</v>
      </c>
      <c r="F1940"/>
    </row>
    <row r="1941" spans="1:6" x14ac:dyDescent="0.3">
      <c r="A1941" s="6" t="str">
        <f t="shared" si="31"/>
        <v>WO20</v>
      </c>
      <c r="B1941" s="202" t="s">
        <v>10724</v>
      </c>
      <c r="C1941" s="202" t="s">
        <v>10725</v>
      </c>
      <c r="D1941" s="205">
        <v>6.42</v>
      </c>
      <c r="E1941" s="205">
        <v>19</v>
      </c>
      <c r="F1941"/>
    </row>
    <row r="1942" spans="1:6" x14ac:dyDescent="0.3">
      <c r="A1942" s="6" t="str">
        <f t="shared" si="31"/>
        <v>TX10</v>
      </c>
      <c r="B1942" s="202" t="s">
        <v>10726</v>
      </c>
      <c r="C1942" s="202" t="s">
        <v>10727</v>
      </c>
      <c r="D1942" s="205">
        <v>6.42</v>
      </c>
      <c r="E1942" s="205">
        <v>19</v>
      </c>
      <c r="F1942"/>
    </row>
    <row r="1943" spans="1:6" x14ac:dyDescent="0.3">
      <c r="A1943" s="6" t="str">
        <f t="shared" si="31"/>
        <v>A22</v>
      </c>
      <c r="B1943" s="202" t="s">
        <v>10728</v>
      </c>
      <c r="C1943" s="202" t="s">
        <v>10729</v>
      </c>
      <c r="D1943" s="205">
        <v>6.42</v>
      </c>
      <c r="E1943" s="205">
        <v>31</v>
      </c>
      <c r="F1943"/>
    </row>
    <row r="1944" spans="1:6" x14ac:dyDescent="0.3">
      <c r="A1944" s="6" t="str">
        <f t="shared" si="31"/>
        <v>J104</v>
      </c>
      <c r="B1944" s="202" t="s">
        <v>10730</v>
      </c>
      <c r="C1944" s="202" t="s">
        <v>10731</v>
      </c>
      <c r="D1944" s="205">
        <v>6.42</v>
      </c>
      <c r="E1944" s="205">
        <v>79</v>
      </c>
      <c r="F1944"/>
    </row>
    <row r="1945" spans="1:6" x14ac:dyDescent="0.3">
      <c r="A1945" s="6" t="str">
        <f t="shared" si="31"/>
        <v>SP133</v>
      </c>
      <c r="B1945" s="202" t="s">
        <v>10732</v>
      </c>
      <c r="C1945" s="202" t="s">
        <v>10733</v>
      </c>
      <c r="D1945" s="205">
        <v>6.42</v>
      </c>
      <c r="E1945" s="205">
        <v>36</v>
      </c>
      <c r="F1945"/>
    </row>
    <row r="1946" spans="1:6" x14ac:dyDescent="0.3">
      <c r="A1946" s="6" t="str">
        <f t="shared" si="31"/>
        <v>SP134</v>
      </c>
      <c r="B1946" s="202" t="s">
        <v>10734</v>
      </c>
      <c r="C1946" s="202" t="s">
        <v>10735</v>
      </c>
      <c r="D1946" s="205">
        <v>6.42</v>
      </c>
      <c r="E1946" s="205">
        <v>24</v>
      </c>
      <c r="F1946"/>
    </row>
    <row r="1947" spans="1:6" x14ac:dyDescent="0.3">
      <c r="A1947" s="6" t="str">
        <f t="shared" si="31"/>
        <v>G17</v>
      </c>
      <c r="B1947" s="202" t="s">
        <v>10736</v>
      </c>
      <c r="C1947" s="202" t="s">
        <v>10737</v>
      </c>
      <c r="D1947" s="205">
        <v>6.42</v>
      </c>
      <c r="E1947" s="205">
        <v>24</v>
      </c>
      <c r="F1947"/>
    </row>
    <row r="1948" spans="1:6" x14ac:dyDescent="0.3">
      <c r="A1948" s="6" t="str">
        <f t="shared" si="31"/>
        <v>SP234</v>
      </c>
      <c r="B1948" s="202" t="s">
        <v>10738</v>
      </c>
      <c r="C1948" s="202" t="s">
        <v>10739</v>
      </c>
      <c r="D1948" s="205">
        <v>6.42</v>
      </c>
      <c r="E1948" s="205">
        <v>12</v>
      </c>
      <c r="F1948"/>
    </row>
    <row r="1949" spans="1:6" x14ac:dyDescent="0.3">
      <c r="A1949" s="6" t="str">
        <f t="shared" si="31"/>
        <v>SP66</v>
      </c>
      <c r="B1949" s="202" t="s">
        <v>10740</v>
      </c>
      <c r="C1949" s="202" t="s">
        <v>10741</v>
      </c>
      <c r="D1949" s="205">
        <v>6.42</v>
      </c>
      <c r="E1949" s="205">
        <v>12</v>
      </c>
      <c r="F1949"/>
    </row>
    <row r="1950" spans="1:6" x14ac:dyDescent="0.3">
      <c r="A1950" s="6" t="str">
        <f t="shared" si="31"/>
        <v>O7</v>
      </c>
      <c r="B1950" s="202" t="s">
        <v>10742</v>
      </c>
      <c r="C1950" s="202" t="s">
        <v>10743</v>
      </c>
      <c r="D1950" s="205">
        <v>6.42</v>
      </c>
      <c r="E1950" s="205">
        <v>12</v>
      </c>
      <c r="F1950"/>
    </row>
    <row r="1951" spans="1:6" x14ac:dyDescent="0.3">
      <c r="A1951" s="6" t="str">
        <f t="shared" si="31"/>
        <v>WAR12</v>
      </c>
      <c r="B1951" s="202" t="s">
        <v>10744</v>
      </c>
      <c r="C1951" s="202" t="s">
        <v>10745</v>
      </c>
      <c r="D1951" s="205">
        <v>6.42</v>
      </c>
      <c r="E1951" s="205">
        <v>12</v>
      </c>
      <c r="F1951"/>
    </row>
    <row r="1952" spans="1:6" x14ac:dyDescent="0.3">
      <c r="A1952" s="6" t="str">
        <f t="shared" si="31"/>
        <v>HP28</v>
      </c>
      <c r="B1952" s="202" t="s">
        <v>10746</v>
      </c>
      <c r="C1952" s="202" t="s">
        <v>10747</v>
      </c>
      <c r="D1952" s="205">
        <v>6.42</v>
      </c>
      <c r="E1952" s="205">
        <v>12</v>
      </c>
      <c r="F1952"/>
    </row>
    <row r="1953" spans="1:6" x14ac:dyDescent="0.3">
      <c r="A1953" s="6" t="str">
        <f t="shared" si="31"/>
        <v>LSSAH1</v>
      </c>
      <c r="B1953" s="202" t="s">
        <v>10748</v>
      </c>
      <c r="C1953" s="202" t="s">
        <v>10749</v>
      </c>
      <c r="D1953" s="205">
        <v>6.41</v>
      </c>
      <c r="E1953" s="205">
        <v>41</v>
      </c>
      <c r="F1953"/>
    </row>
    <row r="1954" spans="1:6" x14ac:dyDescent="0.3">
      <c r="A1954" s="6" t="str">
        <f t="shared" si="31"/>
        <v>AP108</v>
      </c>
      <c r="B1954" s="202" t="s">
        <v>10750</v>
      </c>
      <c r="C1954" s="202" t="s">
        <v>10751</v>
      </c>
      <c r="D1954" s="205">
        <v>6.41</v>
      </c>
      <c r="E1954" s="205">
        <v>63</v>
      </c>
      <c r="F1954"/>
    </row>
    <row r="1955" spans="1:6" x14ac:dyDescent="0.3">
      <c r="A1955" s="6" t="str">
        <f t="shared" si="31"/>
        <v>FrF10</v>
      </c>
      <c r="B1955" s="202" t="s">
        <v>10752</v>
      </c>
      <c r="C1955" s="202" t="s">
        <v>10753</v>
      </c>
      <c r="D1955" s="205">
        <v>6.41</v>
      </c>
      <c r="E1955" s="205">
        <v>17</v>
      </c>
      <c r="F1955"/>
    </row>
    <row r="1956" spans="1:6" x14ac:dyDescent="0.3">
      <c r="A1956" s="6" t="str">
        <f t="shared" si="31"/>
        <v>FT103</v>
      </c>
      <c r="B1956" s="202" t="s">
        <v>10754</v>
      </c>
      <c r="C1956" s="202" t="s">
        <v>10755</v>
      </c>
      <c r="D1956" s="205">
        <v>6.41</v>
      </c>
      <c r="E1956" s="205">
        <v>17</v>
      </c>
      <c r="F1956"/>
    </row>
    <row r="1957" spans="1:6" x14ac:dyDescent="0.3">
      <c r="A1957" s="6" t="str">
        <f t="shared" si="31"/>
        <v>SP249</v>
      </c>
      <c r="B1957" s="202" t="s">
        <v>10756</v>
      </c>
      <c r="C1957" s="202" t="s">
        <v>10757</v>
      </c>
      <c r="D1957" s="205">
        <v>6.41</v>
      </c>
      <c r="E1957" s="205">
        <v>17</v>
      </c>
      <c r="F1957"/>
    </row>
    <row r="1958" spans="1:6" x14ac:dyDescent="0.3">
      <c r="A1958" s="6" t="str">
        <f t="shared" si="31"/>
        <v>LSSAH12</v>
      </c>
      <c r="B1958" s="202" t="s">
        <v>10758</v>
      </c>
      <c r="C1958" s="202" t="s">
        <v>10759</v>
      </c>
      <c r="D1958" s="205">
        <v>6.41</v>
      </c>
      <c r="E1958" s="205">
        <v>44</v>
      </c>
      <c r="F1958"/>
    </row>
    <row r="1959" spans="1:6" x14ac:dyDescent="0.3">
      <c r="A1959" s="6" t="str">
        <f t="shared" si="31"/>
        <v>BFP23</v>
      </c>
      <c r="B1959" s="202" t="s">
        <v>10760</v>
      </c>
      <c r="C1959" s="202" t="s">
        <v>10761</v>
      </c>
      <c r="D1959" s="205">
        <v>6.41</v>
      </c>
      <c r="E1959" s="205">
        <v>44</v>
      </c>
      <c r="F1959"/>
    </row>
    <row r="1960" spans="1:6" x14ac:dyDescent="0.3">
      <c r="A1960" s="6" t="str">
        <f t="shared" si="31"/>
        <v>BFP79</v>
      </c>
      <c r="B1960" s="202" t="s">
        <v>10762</v>
      </c>
      <c r="C1960" s="202" t="s">
        <v>10763</v>
      </c>
      <c r="D1960" s="205">
        <v>6.41</v>
      </c>
      <c r="E1960" s="205">
        <v>22</v>
      </c>
      <c r="F1960"/>
    </row>
    <row r="1961" spans="1:6" x14ac:dyDescent="0.3">
      <c r="A1961" s="6" t="str">
        <f t="shared" si="31"/>
        <v>PP2</v>
      </c>
      <c r="B1961" s="202" t="s">
        <v>10764</v>
      </c>
      <c r="C1961" s="202" t="s">
        <v>10765</v>
      </c>
      <c r="D1961" s="205">
        <v>6.41</v>
      </c>
      <c r="E1961" s="205">
        <v>22</v>
      </c>
      <c r="F1961"/>
    </row>
    <row r="1962" spans="1:6" x14ac:dyDescent="0.3">
      <c r="A1962" s="6" t="str">
        <f t="shared" si="31"/>
        <v>PBP14</v>
      </c>
      <c r="B1962" s="202" t="s">
        <v>10766</v>
      </c>
      <c r="C1962" s="202" t="s">
        <v>10767</v>
      </c>
      <c r="D1962" s="205">
        <v>6.41</v>
      </c>
      <c r="E1962" s="205">
        <v>49</v>
      </c>
      <c r="F1962"/>
    </row>
    <row r="1963" spans="1:6" x14ac:dyDescent="0.3">
      <c r="A1963" s="6" t="str">
        <f t="shared" si="31"/>
        <v>BFP52</v>
      </c>
      <c r="B1963" s="202" t="s">
        <v>10768</v>
      </c>
      <c r="C1963" s="202" t="s">
        <v>10769</v>
      </c>
      <c r="D1963" s="205">
        <v>6.41</v>
      </c>
      <c r="E1963" s="205">
        <v>49</v>
      </c>
      <c r="F1963"/>
    </row>
    <row r="1964" spans="1:6" x14ac:dyDescent="0.3">
      <c r="A1964" s="6" t="str">
        <f t="shared" si="31"/>
        <v>A34</v>
      </c>
      <c r="B1964" s="202" t="s">
        <v>10770</v>
      </c>
      <c r="C1964" s="202" t="s">
        <v>10771</v>
      </c>
      <c r="D1964" s="205">
        <v>6.41</v>
      </c>
      <c r="E1964" s="205">
        <v>103</v>
      </c>
      <c r="F1964"/>
    </row>
    <row r="1965" spans="1:6" x14ac:dyDescent="0.3">
      <c r="A1965" s="6" t="str">
        <f t="shared" si="31"/>
        <v>SG2</v>
      </c>
      <c r="B1965" s="202" t="s">
        <v>10772</v>
      </c>
      <c r="C1965" s="202" t="s">
        <v>10773</v>
      </c>
      <c r="D1965" s="205">
        <v>6.41</v>
      </c>
      <c r="E1965" s="205">
        <v>37</v>
      </c>
      <c r="F1965"/>
    </row>
    <row r="1966" spans="1:6" x14ac:dyDescent="0.3">
      <c r="A1966" s="6" t="str">
        <f t="shared" si="31"/>
        <v>PBP11</v>
      </c>
      <c r="B1966" s="202" t="s">
        <v>10774</v>
      </c>
      <c r="C1966" s="202" t="s">
        <v>10775</v>
      </c>
      <c r="D1966" s="205">
        <v>6.41</v>
      </c>
      <c r="E1966" s="205">
        <v>37</v>
      </c>
      <c r="F1966"/>
    </row>
    <row r="1967" spans="1:6" x14ac:dyDescent="0.3">
      <c r="A1967" s="6" t="str">
        <f t="shared" si="31"/>
        <v>J120</v>
      </c>
      <c r="B1967" s="202" t="s">
        <v>10776</v>
      </c>
      <c r="C1967" s="202" t="s">
        <v>10777</v>
      </c>
      <c r="D1967" s="205">
        <v>6.4</v>
      </c>
      <c r="E1967" s="205">
        <v>47</v>
      </c>
      <c r="F1967"/>
    </row>
    <row r="1968" spans="1:6" x14ac:dyDescent="0.3">
      <c r="A1968" s="6" t="str">
        <f t="shared" si="31"/>
        <v>FT43</v>
      </c>
      <c r="B1968" s="202" t="s">
        <v>10778</v>
      </c>
      <c r="C1968" s="202" t="s">
        <v>10779</v>
      </c>
      <c r="D1968" s="205">
        <v>6.4</v>
      </c>
      <c r="E1968" s="205">
        <v>52</v>
      </c>
      <c r="F1968"/>
    </row>
    <row r="1969" spans="1:6" x14ac:dyDescent="0.3">
      <c r="A1969" s="6" t="str">
        <f t="shared" si="31"/>
        <v>H</v>
      </c>
      <c r="B1969" s="202" t="s">
        <v>10780</v>
      </c>
      <c r="C1969" s="202" t="s">
        <v>10781</v>
      </c>
      <c r="D1969" s="205">
        <v>6.4</v>
      </c>
      <c r="E1969" s="205">
        <v>40</v>
      </c>
      <c r="F1969"/>
    </row>
    <row r="1970" spans="1:6" x14ac:dyDescent="0.3">
      <c r="A1970" s="6" t="str">
        <f t="shared" si="31"/>
        <v>HS21</v>
      </c>
      <c r="B1970" s="202" t="s">
        <v>10782</v>
      </c>
      <c r="C1970" s="202" t="s">
        <v>10783</v>
      </c>
      <c r="D1970" s="205">
        <v>6.4</v>
      </c>
      <c r="E1970" s="205">
        <v>30</v>
      </c>
      <c r="F1970"/>
    </row>
    <row r="1971" spans="1:6" x14ac:dyDescent="0.3">
      <c r="A1971" s="6" t="str">
        <f t="shared" si="31"/>
        <v>YASL2</v>
      </c>
      <c r="B1971" s="202" t="s">
        <v>10784</v>
      </c>
      <c r="C1971" s="202" t="s">
        <v>10785</v>
      </c>
      <c r="D1971" s="205">
        <v>6.4</v>
      </c>
      <c r="E1971" s="205">
        <v>20</v>
      </c>
      <c r="F1971"/>
    </row>
    <row r="1972" spans="1:6" x14ac:dyDescent="0.3">
      <c r="A1972" s="6" t="str">
        <f t="shared" si="31"/>
        <v>U25</v>
      </c>
      <c r="B1972" s="202" t="s">
        <v>10786</v>
      </c>
      <c r="C1972" s="202" t="s">
        <v>10787</v>
      </c>
      <c r="D1972" s="205">
        <v>6.4</v>
      </c>
      <c r="E1972" s="205">
        <v>20</v>
      </c>
      <c r="F1972"/>
    </row>
    <row r="1973" spans="1:6" x14ac:dyDescent="0.3">
      <c r="A1973" s="6" t="str">
        <f t="shared" si="31"/>
        <v>ASL180</v>
      </c>
      <c r="B1973" s="202">
        <v>180</v>
      </c>
      <c r="C1973" s="202" t="s">
        <v>9508</v>
      </c>
      <c r="D1973" s="205">
        <v>6.4</v>
      </c>
      <c r="E1973" s="205">
        <v>15</v>
      </c>
      <c r="F1973"/>
    </row>
    <row r="1974" spans="1:6" x14ac:dyDescent="0.3">
      <c r="A1974" s="6" t="str">
        <f t="shared" si="31"/>
        <v>WAR3</v>
      </c>
      <c r="B1974" s="202" t="s">
        <v>10788</v>
      </c>
      <c r="C1974" s="202" t="s">
        <v>10789</v>
      </c>
      <c r="D1974" s="205">
        <v>6.4</v>
      </c>
      <c r="E1974" s="205">
        <v>15</v>
      </c>
      <c r="F1974"/>
    </row>
    <row r="1975" spans="1:6" x14ac:dyDescent="0.3">
      <c r="A1975" s="6" t="str">
        <f t="shared" si="31"/>
        <v>J192</v>
      </c>
      <c r="B1975" s="202" t="s">
        <v>10790</v>
      </c>
      <c r="C1975" s="202" t="s">
        <v>10791</v>
      </c>
      <c r="D1975" s="205">
        <v>6.4</v>
      </c>
      <c r="E1975" s="205">
        <v>15</v>
      </c>
      <c r="F1975"/>
    </row>
    <row r="1976" spans="1:6" x14ac:dyDescent="0.3">
      <c r="A1976" s="6" t="str">
        <f t="shared" si="31"/>
        <v>CH151</v>
      </c>
      <c r="B1976" s="202" t="s">
        <v>10792</v>
      </c>
      <c r="C1976" s="202" t="s">
        <v>10793</v>
      </c>
      <c r="D1976" s="205">
        <v>6.4</v>
      </c>
      <c r="E1976" s="205">
        <v>15</v>
      </c>
      <c r="F1976"/>
    </row>
    <row r="1977" spans="1:6" x14ac:dyDescent="0.3">
      <c r="A1977" s="6" t="str">
        <f t="shared" si="31"/>
        <v>LSSAH-20</v>
      </c>
      <c r="B1977" s="202" t="s">
        <v>10794</v>
      </c>
      <c r="C1977" s="202" t="s">
        <v>10795</v>
      </c>
      <c r="D1977" s="205">
        <v>6.4</v>
      </c>
      <c r="E1977" s="205">
        <v>10</v>
      </c>
      <c r="F1977"/>
    </row>
    <row r="1978" spans="1:6" x14ac:dyDescent="0.3">
      <c r="A1978" s="6" t="str">
        <f t="shared" si="31"/>
        <v>DBOT3</v>
      </c>
      <c r="B1978" s="202" t="s">
        <v>10796</v>
      </c>
      <c r="C1978" s="202" t="s">
        <v>10797</v>
      </c>
      <c r="D1978" s="205">
        <v>6.4</v>
      </c>
      <c r="E1978" s="205">
        <v>10</v>
      </c>
      <c r="F1978"/>
    </row>
    <row r="1979" spans="1:6" x14ac:dyDescent="0.3">
      <c r="A1979" s="6" t="str">
        <f t="shared" si="31"/>
        <v>ON5</v>
      </c>
      <c r="B1979" s="202" t="s">
        <v>10798</v>
      </c>
      <c r="C1979" s="202" t="s">
        <v>10799</v>
      </c>
      <c r="D1979" s="205">
        <v>6.4</v>
      </c>
      <c r="E1979" s="205">
        <v>10</v>
      </c>
      <c r="F1979"/>
    </row>
    <row r="1980" spans="1:6" x14ac:dyDescent="0.3">
      <c r="A1980" s="6" t="str">
        <f t="shared" si="31"/>
        <v>ESG26</v>
      </c>
      <c r="B1980" s="202" t="s">
        <v>10800</v>
      </c>
      <c r="C1980" s="202" t="s">
        <v>10801</v>
      </c>
      <c r="D1980" s="205">
        <v>6.4</v>
      </c>
      <c r="E1980" s="205">
        <v>10</v>
      </c>
      <c r="F1980"/>
    </row>
    <row r="1981" spans="1:6" x14ac:dyDescent="0.3">
      <c r="A1981" s="6" t="str">
        <f t="shared" si="31"/>
        <v>ASL106</v>
      </c>
      <c r="B1981" s="202">
        <v>106</v>
      </c>
      <c r="C1981" s="202" t="s">
        <v>8252</v>
      </c>
      <c r="D1981" s="205">
        <v>6.4</v>
      </c>
      <c r="E1981" s="205">
        <v>10</v>
      </c>
      <c r="F1981"/>
    </row>
    <row r="1982" spans="1:6" x14ac:dyDescent="0.3">
      <c r="A1982" s="6" t="str">
        <f t="shared" si="31"/>
        <v>IC12</v>
      </c>
      <c r="B1982" s="202" t="s">
        <v>10802</v>
      </c>
      <c r="C1982" s="202" t="s">
        <v>10803</v>
      </c>
      <c r="D1982" s="205">
        <v>6.4</v>
      </c>
      <c r="E1982" s="205" t="s">
        <v>1341</v>
      </c>
      <c r="F1982"/>
    </row>
    <row r="1983" spans="1:6" x14ac:dyDescent="0.3">
      <c r="A1983" s="6" t="str">
        <f t="shared" si="31"/>
        <v>BFP57</v>
      </c>
      <c r="B1983" s="202" t="s">
        <v>10804</v>
      </c>
      <c r="C1983" s="202" t="s">
        <v>10805</v>
      </c>
      <c r="D1983" s="205">
        <v>6.4</v>
      </c>
      <c r="E1983" s="205" t="s">
        <v>1341</v>
      </c>
      <c r="F1983"/>
    </row>
    <row r="1984" spans="1:6" x14ac:dyDescent="0.3">
      <c r="A1984" s="6" t="str">
        <f t="shared" si="31"/>
        <v>TOT21</v>
      </c>
      <c r="B1984" s="202" t="s">
        <v>10806</v>
      </c>
      <c r="C1984" s="202" t="s">
        <v>10807</v>
      </c>
      <c r="D1984" s="205">
        <v>6.4</v>
      </c>
      <c r="E1984" s="205" t="s">
        <v>1341</v>
      </c>
      <c r="F1984"/>
    </row>
    <row r="1985" spans="1:6" x14ac:dyDescent="0.3">
      <c r="A1985" s="6" t="str">
        <f t="shared" si="31"/>
        <v>FT145</v>
      </c>
      <c r="B1985" s="202" t="s">
        <v>10808</v>
      </c>
      <c r="C1985" s="202" t="s">
        <v>10809</v>
      </c>
      <c r="D1985" s="205">
        <v>6.4</v>
      </c>
      <c r="E1985" s="205" t="s">
        <v>1341</v>
      </c>
      <c r="F1985"/>
    </row>
    <row r="1986" spans="1:6" x14ac:dyDescent="0.3">
      <c r="A1986" s="6" t="str">
        <f t="shared" si="31"/>
        <v>FT48</v>
      </c>
      <c r="B1986" s="202" t="s">
        <v>10810</v>
      </c>
      <c r="C1986" s="202" t="s">
        <v>10811</v>
      </c>
      <c r="D1986" s="205">
        <v>6.4</v>
      </c>
      <c r="E1986" s="205" t="s">
        <v>1341</v>
      </c>
      <c r="F1986"/>
    </row>
    <row r="1987" spans="1:6" x14ac:dyDescent="0.3">
      <c r="A1987" s="6" t="str">
        <f t="shared" si="31"/>
        <v>RPT55</v>
      </c>
      <c r="B1987" s="202" t="s">
        <v>10812</v>
      </c>
      <c r="C1987" s="202" t="s">
        <v>10813</v>
      </c>
      <c r="D1987" s="205">
        <v>6.4</v>
      </c>
      <c r="E1987" s="205" t="s">
        <v>1341</v>
      </c>
      <c r="F1987"/>
    </row>
    <row r="1988" spans="1:6" x14ac:dyDescent="0.3">
      <c r="A1988" s="6" t="str">
        <f t="shared" si="31"/>
        <v>B4</v>
      </c>
      <c r="B1988" s="202" t="s">
        <v>8590</v>
      </c>
      <c r="C1988" s="202" t="s">
        <v>10814</v>
      </c>
      <c r="D1988" s="205">
        <v>6.4</v>
      </c>
      <c r="E1988" s="205" t="s">
        <v>1341</v>
      </c>
      <c r="F1988"/>
    </row>
    <row r="1989" spans="1:6" x14ac:dyDescent="0.3">
      <c r="A1989" s="6" t="str">
        <f t="shared" si="31"/>
        <v>SP239</v>
      </c>
      <c r="B1989" s="202" t="s">
        <v>10815</v>
      </c>
      <c r="C1989" s="202" t="s">
        <v>10816</v>
      </c>
      <c r="D1989" s="205">
        <v>6.4</v>
      </c>
      <c r="E1989" s="205" t="s">
        <v>1341</v>
      </c>
      <c r="F1989"/>
    </row>
    <row r="1990" spans="1:6" x14ac:dyDescent="0.3">
      <c r="A1990" s="6" t="str">
        <f t="shared" si="31"/>
        <v>SX3</v>
      </c>
      <c r="B1990" s="202" t="s">
        <v>10817</v>
      </c>
      <c r="C1990" s="202" t="s">
        <v>10818</v>
      </c>
      <c r="D1990" s="205">
        <v>6.4</v>
      </c>
      <c r="E1990" s="205" t="s">
        <v>1341</v>
      </c>
      <c r="F1990"/>
    </row>
    <row r="1991" spans="1:6" x14ac:dyDescent="0.3">
      <c r="A1991" s="6" t="str">
        <f t="shared" si="31"/>
        <v>MLR(rev)02</v>
      </c>
      <c r="B1991" s="202" t="s">
        <v>10819</v>
      </c>
      <c r="C1991" s="202" t="s">
        <v>10820</v>
      </c>
      <c r="D1991" s="205">
        <v>6.4</v>
      </c>
      <c r="E1991" s="205" t="s">
        <v>1341</v>
      </c>
      <c r="F1991"/>
    </row>
    <row r="1992" spans="1:6" x14ac:dyDescent="0.3">
      <c r="A1992" s="6" t="str">
        <f t="shared" si="31"/>
        <v>DB146</v>
      </c>
      <c r="B1992" s="202" t="s">
        <v>10821</v>
      </c>
      <c r="C1992" s="202" t="s">
        <v>10822</v>
      </c>
      <c r="D1992" s="205">
        <v>6.4</v>
      </c>
      <c r="E1992" s="205" t="s">
        <v>1341</v>
      </c>
      <c r="F1992"/>
    </row>
    <row r="1993" spans="1:6" x14ac:dyDescent="0.3">
      <c r="A1993" s="6" t="str">
        <f t="shared" si="31"/>
        <v>HH5</v>
      </c>
      <c r="B1993" s="202" t="s">
        <v>10823</v>
      </c>
      <c r="C1993" s="202" t="s">
        <v>10824</v>
      </c>
      <c r="D1993" s="205">
        <v>6.4</v>
      </c>
      <c r="E1993" s="205" t="s">
        <v>1341</v>
      </c>
      <c r="F1993"/>
    </row>
    <row r="1994" spans="1:6" x14ac:dyDescent="0.3">
      <c r="A1994" s="6" t="str">
        <f t="shared" si="31"/>
        <v>NEWS43</v>
      </c>
      <c r="B1994" s="202" t="s">
        <v>10825</v>
      </c>
      <c r="C1994" s="202" t="s">
        <v>10826</v>
      </c>
      <c r="D1994" s="205">
        <v>6.4</v>
      </c>
      <c r="E1994" s="205" t="s">
        <v>1341</v>
      </c>
      <c r="F1994"/>
    </row>
    <row r="1995" spans="1:6" x14ac:dyDescent="0.3">
      <c r="A1995" s="6" t="str">
        <f t="shared" si="31"/>
        <v>TOT39</v>
      </c>
      <c r="B1995" s="202" t="s">
        <v>10827</v>
      </c>
      <c r="C1995" s="202" t="s">
        <v>10828</v>
      </c>
      <c r="D1995" s="205">
        <v>6.4</v>
      </c>
      <c r="E1995" s="205" t="s">
        <v>1341</v>
      </c>
      <c r="F1995"/>
    </row>
    <row r="1996" spans="1:6" x14ac:dyDescent="0.3">
      <c r="A1996" s="6" t="str">
        <f t="shared" si="31"/>
        <v>ASLUG24</v>
      </c>
      <c r="B1996" s="202" t="s">
        <v>10829</v>
      </c>
      <c r="C1996" s="202" t="s">
        <v>10830</v>
      </c>
      <c r="D1996" s="205">
        <v>6.4</v>
      </c>
      <c r="E1996" s="205" t="s">
        <v>1341</v>
      </c>
      <c r="F1996"/>
    </row>
    <row r="1997" spans="1:6" x14ac:dyDescent="0.3">
      <c r="A1997" s="6" t="str">
        <f t="shared" si="31"/>
        <v>MM11</v>
      </c>
      <c r="B1997" s="202" t="s">
        <v>10831</v>
      </c>
      <c r="C1997" s="202" t="s">
        <v>10832</v>
      </c>
      <c r="D1997" s="205">
        <v>6.4</v>
      </c>
      <c r="E1997" s="205" t="s">
        <v>1341</v>
      </c>
      <c r="F1997"/>
    </row>
    <row r="1998" spans="1:6" x14ac:dyDescent="0.3">
      <c r="A1998" s="6" t="str">
        <f t="shared" si="31"/>
        <v>BB6</v>
      </c>
      <c r="B1998" s="202" t="s">
        <v>10833</v>
      </c>
      <c r="C1998" s="202" t="s">
        <v>10834</v>
      </c>
      <c r="D1998" s="205">
        <v>6.4</v>
      </c>
      <c r="E1998" s="205" t="s">
        <v>1341</v>
      </c>
      <c r="F1998"/>
    </row>
    <row r="1999" spans="1:6" x14ac:dyDescent="0.3">
      <c r="A1999" s="6" t="str">
        <f t="shared" ref="A1999:A2062" si="32">IF(B1999="","",IF(B1999&lt;999,"ASL"&amp;B1999,B1999))</f>
        <v>FT225</v>
      </c>
      <c r="B1999" s="202" t="s">
        <v>10835</v>
      </c>
      <c r="C1999" s="202" t="s">
        <v>10836</v>
      </c>
      <c r="D1999" s="205">
        <v>6.4</v>
      </c>
      <c r="E1999" s="205" t="s">
        <v>1341</v>
      </c>
      <c r="F1999"/>
    </row>
    <row r="2000" spans="1:6" x14ac:dyDescent="0.3">
      <c r="A2000" s="6" t="str">
        <f t="shared" si="32"/>
        <v>TBA6</v>
      </c>
      <c r="B2000" s="202" t="s">
        <v>10837</v>
      </c>
      <c r="C2000" s="202" t="s">
        <v>10838</v>
      </c>
      <c r="D2000" s="205">
        <v>6.4</v>
      </c>
      <c r="E2000" s="205" t="s">
        <v>1341</v>
      </c>
      <c r="F2000"/>
    </row>
    <row r="2001" spans="1:6" x14ac:dyDescent="0.3">
      <c r="A2001" s="6" t="str">
        <f t="shared" si="32"/>
        <v>TT11</v>
      </c>
      <c r="B2001" s="202" t="s">
        <v>10839</v>
      </c>
      <c r="C2001" s="202" t="s">
        <v>10840</v>
      </c>
      <c r="D2001" s="205">
        <v>6.4</v>
      </c>
      <c r="E2001" s="205" t="s">
        <v>1341</v>
      </c>
      <c r="F2001"/>
    </row>
    <row r="2002" spans="1:6" x14ac:dyDescent="0.3">
      <c r="A2002" s="6" t="str">
        <f t="shared" si="32"/>
        <v>SP232</v>
      </c>
      <c r="B2002" s="202" t="s">
        <v>10841</v>
      </c>
      <c r="C2002" s="202" t="s">
        <v>10842</v>
      </c>
      <c r="D2002" s="205">
        <v>6.4</v>
      </c>
      <c r="E2002" s="205" t="s">
        <v>1341</v>
      </c>
      <c r="F2002"/>
    </row>
    <row r="2003" spans="1:6" x14ac:dyDescent="0.3">
      <c r="A2003" s="6" t="str">
        <f t="shared" si="32"/>
        <v>Q9</v>
      </c>
      <c r="B2003" s="202" t="s">
        <v>10843</v>
      </c>
      <c r="C2003" s="202" t="s">
        <v>10844</v>
      </c>
      <c r="D2003" s="205">
        <v>6.4</v>
      </c>
      <c r="E2003" s="205" t="s">
        <v>1341</v>
      </c>
      <c r="F2003"/>
    </row>
    <row r="2004" spans="1:6" x14ac:dyDescent="0.3">
      <c r="A2004" s="6" t="str">
        <f t="shared" si="32"/>
        <v>MP18</v>
      </c>
      <c r="B2004" s="202" t="s">
        <v>10845</v>
      </c>
      <c r="C2004" s="202" t="s">
        <v>10846</v>
      </c>
      <c r="D2004" s="205">
        <v>6.4</v>
      </c>
      <c r="E2004" s="205" t="s">
        <v>1341</v>
      </c>
      <c r="F2004"/>
    </row>
    <row r="2005" spans="1:6" x14ac:dyDescent="0.3">
      <c r="A2005" s="6" t="str">
        <f t="shared" si="32"/>
        <v>{RS} 73</v>
      </c>
      <c r="B2005" s="202" t="s">
        <v>10847</v>
      </c>
      <c r="C2005" s="202" t="s">
        <v>10848</v>
      </c>
      <c r="D2005" s="205">
        <v>6.4</v>
      </c>
      <c r="E2005" s="205" t="s">
        <v>1341</v>
      </c>
      <c r="F2005"/>
    </row>
    <row r="2006" spans="1:6" x14ac:dyDescent="0.3">
      <c r="A2006" s="6" t="str">
        <f t="shared" si="32"/>
        <v>SP81</v>
      </c>
      <c r="B2006" s="202" t="s">
        <v>10849</v>
      </c>
      <c r="C2006" s="202" t="s">
        <v>10850</v>
      </c>
      <c r="D2006" s="205">
        <v>6.4</v>
      </c>
      <c r="E2006" s="205">
        <v>43</v>
      </c>
      <c r="F2006"/>
    </row>
    <row r="2007" spans="1:6" x14ac:dyDescent="0.3">
      <c r="A2007" s="6" t="str">
        <f t="shared" si="32"/>
        <v>J187</v>
      </c>
      <c r="B2007" s="202" t="s">
        <v>10851</v>
      </c>
      <c r="C2007" s="202" t="s">
        <v>10852</v>
      </c>
      <c r="D2007" s="205">
        <v>6.39</v>
      </c>
      <c r="E2007" s="205">
        <v>38</v>
      </c>
      <c r="F2007"/>
    </row>
    <row r="2008" spans="1:6" x14ac:dyDescent="0.3">
      <c r="A2008" s="6" t="str">
        <f t="shared" si="32"/>
        <v>HC1</v>
      </c>
      <c r="B2008" s="202" t="s">
        <v>10853</v>
      </c>
      <c r="C2008" s="202" t="s">
        <v>10854</v>
      </c>
      <c r="D2008" s="205">
        <v>6.39</v>
      </c>
      <c r="E2008" s="205">
        <v>33</v>
      </c>
      <c r="F2008"/>
    </row>
    <row r="2009" spans="1:6" x14ac:dyDescent="0.3">
      <c r="A2009" s="6" t="str">
        <f t="shared" si="32"/>
        <v>BtB14</v>
      </c>
      <c r="B2009" s="202" t="s">
        <v>10855</v>
      </c>
      <c r="C2009" s="202" t="s">
        <v>10856</v>
      </c>
      <c r="D2009" s="205">
        <v>6.39</v>
      </c>
      <c r="E2009" s="205">
        <v>28</v>
      </c>
      <c r="F2009"/>
    </row>
    <row r="2010" spans="1:6" x14ac:dyDescent="0.3">
      <c r="A2010" s="6" t="str">
        <f t="shared" si="32"/>
        <v>CH30</v>
      </c>
      <c r="B2010" s="202" t="s">
        <v>10857</v>
      </c>
      <c r="C2010" s="202" t="s">
        <v>10858</v>
      </c>
      <c r="D2010" s="205">
        <v>6.39</v>
      </c>
      <c r="E2010" s="205">
        <v>28</v>
      </c>
      <c r="F2010"/>
    </row>
    <row r="2011" spans="1:6" x14ac:dyDescent="0.3">
      <c r="A2011" s="6" t="str">
        <f t="shared" si="32"/>
        <v>MP 5</v>
      </c>
      <c r="B2011" s="202" t="s">
        <v>10859</v>
      </c>
      <c r="C2011" s="202" t="s">
        <v>10860</v>
      </c>
      <c r="D2011" s="205">
        <v>6.39</v>
      </c>
      <c r="E2011" s="205">
        <v>28</v>
      </c>
      <c r="F2011"/>
    </row>
    <row r="2012" spans="1:6" x14ac:dyDescent="0.3">
      <c r="A2012" s="6" t="str">
        <f t="shared" si="32"/>
        <v>{Y2} 14</v>
      </c>
      <c r="B2012" s="202" t="s">
        <v>10861</v>
      </c>
      <c r="C2012" s="202" t="s">
        <v>10862</v>
      </c>
      <c r="D2012" s="205">
        <v>6.39</v>
      </c>
      <c r="E2012" s="205">
        <v>23</v>
      </c>
      <c r="F2012"/>
    </row>
    <row r="2013" spans="1:6" x14ac:dyDescent="0.3">
      <c r="A2013" s="6" t="str">
        <f t="shared" si="32"/>
        <v>FT266</v>
      </c>
      <c r="B2013" s="202" t="s">
        <v>10863</v>
      </c>
      <c r="C2013" s="202" t="s">
        <v>10864</v>
      </c>
      <c r="D2013" s="205">
        <v>6.39</v>
      </c>
      <c r="E2013" s="205">
        <v>23</v>
      </c>
      <c r="F2013"/>
    </row>
    <row r="2014" spans="1:6" x14ac:dyDescent="0.3">
      <c r="A2014" s="6" t="str">
        <f t="shared" si="32"/>
        <v>OA29</v>
      </c>
      <c r="B2014" s="202" t="s">
        <v>10865</v>
      </c>
      <c r="C2014" s="202" t="s">
        <v>10866</v>
      </c>
      <c r="D2014" s="205">
        <v>6.39</v>
      </c>
      <c r="E2014" s="205">
        <v>59</v>
      </c>
      <c r="F2014"/>
    </row>
    <row r="2015" spans="1:6" x14ac:dyDescent="0.3">
      <c r="A2015" s="6" t="str">
        <f t="shared" si="32"/>
        <v>J145</v>
      </c>
      <c r="B2015" s="202" t="s">
        <v>10867</v>
      </c>
      <c r="C2015" s="202" t="s">
        <v>10868</v>
      </c>
      <c r="D2015" s="205">
        <v>6.39</v>
      </c>
      <c r="E2015" s="205">
        <v>36</v>
      </c>
      <c r="F2015"/>
    </row>
    <row r="2016" spans="1:6" x14ac:dyDescent="0.3">
      <c r="A2016" s="6" t="str">
        <f t="shared" si="32"/>
        <v>OB9</v>
      </c>
      <c r="B2016" s="202" t="s">
        <v>8121</v>
      </c>
      <c r="C2016" s="202" t="s">
        <v>10869</v>
      </c>
      <c r="D2016" s="205">
        <v>6.39</v>
      </c>
      <c r="E2016" s="205">
        <v>36</v>
      </c>
      <c r="F2016"/>
    </row>
    <row r="2017" spans="1:6" x14ac:dyDescent="0.3">
      <c r="A2017" s="6" t="str">
        <f t="shared" si="32"/>
        <v>A1</v>
      </c>
      <c r="B2017" s="202" t="s">
        <v>10870</v>
      </c>
      <c r="C2017" s="202" t="s">
        <v>10017</v>
      </c>
      <c r="D2017" s="205">
        <v>6.39</v>
      </c>
      <c r="E2017" s="205">
        <v>36</v>
      </c>
      <c r="F2017"/>
    </row>
    <row r="2018" spans="1:6" x14ac:dyDescent="0.3">
      <c r="A2018" s="6" t="str">
        <f t="shared" si="32"/>
        <v>SP255</v>
      </c>
      <c r="B2018" s="202" t="s">
        <v>10871</v>
      </c>
      <c r="C2018" s="202" t="s">
        <v>10872</v>
      </c>
      <c r="D2018" s="205">
        <v>6.39</v>
      </c>
      <c r="E2018" s="205">
        <v>36</v>
      </c>
      <c r="F2018"/>
    </row>
    <row r="2019" spans="1:6" x14ac:dyDescent="0.3">
      <c r="A2019" s="6" t="str">
        <f t="shared" si="32"/>
        <v>CH51</v>
      </c>
      <c r="B2019" s="202" t="s">
        <v>10873</v>
      </c>
      <c r="C2019" s="202" t="s">
        <v>10874</v>
      </c>
      <c r="D2019" s="205">
        <v>6.39</v>
      </c>
      <c r="E2019" s="205">
        <v>18</v>
      </c>
      <c r="F2019"/>
    </row>
    <row r="2020" spans="1:6" x14ac:dyDescent="0.3">
      <c r="A2020" s="6" t="str">
        <f t="shared" si="32"/>
        <v>BFP14</v>
      </c>
      <c r="B2020" s="202" t="s">
        <v>10875</v>
      </c>
      <c r="C2020" s="202" t="s">
        <v>10876</v>
      </c>
      <c r="D2020" s="205">
        <v>6.39</v>
      </c>
      <c r="E2020" s="205">
        <v>18</v>
      </c>
      <c r="F2020"/>
    </row>
    <row r="2021" spans="1:6" x14ac:dyDescent="0.3">
      <c r="A2021" s="6" t="str">
        <f t="shared" si="32"/>
        <v>RPT85</v>
      </c>
      <c r="B2021" s="202" t="s">
        <v>10877</v>
      </c>
      <c r="C2021" s="202" t="s">
        <v>10878</v>
      </c>
      <c r="D2021" s="205">
        <v>6.39</v>
      </c>
      <c r="E2021" s="205">
        <v>18</v>
      </c>
      <c r="F2021"/>
    </row>
    <row r="2022" spans="1:6" x14ac:dyDescent="0.3">
      <c r="A2022" s="6" t="str">
        <f t="shared" si="32"/>
        <v>HF5</v>
      </c>
      <c r="B2022" s="202" t="s">
        <v>10879</v>
      </c>
      <c r="C2022" s="202" t="s">
        <v>10880</v>
      </c>
      <c r="D2022" s="205">
        <v>6.39</v>
      </c>
      <c r="E2022" s="205">
        <v>18</v>
      </c>
      <c r="F2022"/>
    </row>
    <row r="2023" spans="1:6" x14ac:dyDescent="0.3">
      <c r="A2023" s="6" t="str">
        <f t="shared" si="32"/>
        <v>FF10</v>
      </c>
      <c r="B2023" s="202" t="s">
        <v>1353</v>
      </c>
      <c r="C2023" s="202" t="s">
        <v>10881</v>
      </c>
      <c r="D2023" s="205">
        <v>6.39</v>
      </c>
      <c r="E2023" s="205">
        <v>80</v>
      </c>
      <c r="F2023"/>
    </row>
    <row r="2024" spans="1:6" x14ac:dyDescent="0.3">
      <c r="A2024" s="6" t="str">
        <f t="shared" si="32"/>
        <v>U7</v>
      </c>
      <c r="B2024" s="202" t="s">
        <v>10882</v>
      </c>
      <c r="C2024" s="202" t="s">
        <v>10883</v>
      </c>
      <c r="D2024" s="205">
        <v>6.39</v>
      </c>
      <c r="E2024" s="205">
        <v>114</v>
      </c>
      <c r="F2024"/>
    </row>
    <row r="2025" spans="1:6" x14ac:dyDescent="0.3">
      <c r="A2025" s="6" t="str">
        <f t="shared" si="32"/>
        <v>AP95</v>
      </c>
      <c r="B2025" s="202" t="s">
        <v>10884</v>
      </c>
      <c r="C2025" s="202" t="s">
        <v>10885</v>
      </c>
      <c r="D2025" s="205">
        <v>6.38</v>
      </c>
      <c r="E2025" s="205">
        <v>65</v>
      </c>
      <c r="F2025"/>
    </row>
    <row r="2026" spans="1:6" x14ac:dyDescent="0.3">
      <c r="A2026" s="6" t="str">
        <f t="shared" si="32"/>
        <v>MLR01</v>
      </c>
      <c r="B2026" s="202" t="s">
        <v>10886</v>
      </c>
      <c r="C2026" s="202" t="s">
        <v>10887</v>
      </c>
      <c r="D2026" s="205">
        <v>6.38</v>
      </c>
      <c r="E2026" s="205">
        <v>39</v>
      </c>
      <c r="F2026"/>
    </row>
    <row r="2027" spans="1:6" x14ac:dyDescent="0.3">
      <c r="A2027" s="6" t="str">
        <f t="shared" si="32"/>
        <v>RPT52</v>
      </c>
      <c r="B2027" s="202" t="s">
        <v>10888</v>
      </c>
      <c r="C2027" s="202" t="s">
        <v>10889</v>
      </c>
      <c r="D2027" s="205">
        <v>6.38</v>
      </c>
      <c r="E2027" s="205">
        <v>13</v>
      </c>
      <c r="F2027"/>
    </row>
    <row r="2028" spans="1:6" x14ac:dyDescent="0.3">
      <c r="A2028" s="6" t="str">
        <f t="shared" si="32"/>
        <v>BotH1</v>
      </c>
      <c r="B2028" s="202" t="s">
        <v>10890</v>
      </c>
      <c r="C2028" s="202" t="s">
        <v>10891</v>
      </c>
      <c r="D2028" s="205">
        <v>6.38</v>
      </c>
      <c r="E2028" s="205">
        <v>13</v>
      </c>
      <c r="F2028"/>
    </row>
    <row r="2029" spans="1:6" x14ac:dyDescent="0.3">
      <c r="A2029" s="6" t="str">
        <f t="shared" si="32"/>
        <v>FT63</v>
      </c>
      <c r="B2029" s="202" t="s">
        <v>10892</v>
      </c>
      <c r="C2029" s="202" t="s">
        <v>10893</v>
      </c>
      <c r="D2029" s="205">
        <v>6.38</v>
      </c>
      <c r="E2029" s="205">
        <v>13</v>
      </c>
      <c r="F2029"/>
    </row>
    <row r="2030" spans="1:6" x14ac:dyDescent="0.3">
      <c r="A2030" s="6" t="str">
        <f t="shared" si="32"/>
        <v>OA15</v>
      </c>
      <c r="B2030" s="202" t="s">
        <v>10894</v>
      </c>
      <c r="C2030" s="202" t="s">
        <v>10834</v>
      </c>
      <c r="D2030" s="205">
        <v>6.38</v>
      </c>
      <c r="E2030" s="205">
        <v>13</v>
      </c>
      <c r="F2030"/>
    </row>
    <row r="2031" spans="1:6" x14ac:dyDescent="0.3">
      <c r="A2031" s="6" t="str">
        <f t="shared" si="32"/>
        <v>J136</v>
      </c>
      <c r="B2031" s="202" t="s">
        <v>10895</v>
      </c>
      <c r="C2031" s="202" t="s">
        <v>10896</v>
      </c>
      <c r="D2031" s="205">
        <v>6.38</v>
      </c>
      <c r="E2031" s="205">
        <v>13</v>
      </c>
      <c r="F2031"/>
    </row>
    <row r="2032" spans="1:6" x14ac:dyDescent="0.3">
      <c r="A2032" s="6" t="str">
        <f t="shared" si="32"/>
        <v>RB11</v>
      </c>
      <c r="B2032" s="202" t="s">
        <v>10897</v>
      </c>
      <c r="C2032" s="202" t="s">
        <v>10122</v>
      </c>
      <c r="D2032" s="205">
        <v>6.38</v>
      </c>
      <c r="E2032" s="205">
        <v>13</v>
      </c>
      <c r="F2032"/>
    </row>
    <row r="2033" spans="1:6" x14ac:dyDescent="0.3">
      <c r="A2033" s="6" t="str">
        <f t="shared" si="32"/>
        <v>DB004</v>
      </c>
      <c r="B2033" s="202" t="s">
        <v>10898</v>
      </c>
      <c r="C2033" s="202" t="s">
        <v>10899</v>
      </c>
      <c r="D2033" s="205">
        <v>6.38</v>
      </c>
      <c r="E2033" s="205">
        <v>13</v>
      </c>
      <c r="F2033"/>
    </row>
    <row r="2034" spans="1:6" x14ac:dyDescent="0.3">
      <c r="A2034" s="6" t="str">
        <f t="shared" si="32"/>
        <v>J111</v>
      </c>
      <c r="B2034" s="202" t="s">
        <v>10900</v>
      </c>
      <c r="C2034" s="202" t="s">
        <v>10901</v>
      </c>
      <c r="D2034" s="205">
        <v>6.38</v>
      </c>
      <c r="E2034" s="205">
        <v>47</v>
      </c>
      <c r="F2034"/>
    </row>
    <row r="2035" spans="1:6" x14ac:dyDescent="0.3">
      <c r="A2035" s="6" t="str">
        <f t="shared" si="32"/>
        <v>TOT42</v>
      </c>
      <c r="B2035" s="202" t="s">
        <v>10902</v>
      </c>
      <c r="C2035" s="202" t="s">
        <v>10903</v>
      </c>
      <c r="D2035" s="205">
        <v>6.38</v>
      </c>
      <c r="E2035" s="205">
        <v>34</v>
      </c>
      <c r="F2035"/>
    </row>
    <row r="2036" spans="1:6" x14ac:dyDescent="0.3">
      <c r="A2036" s="6" t="str">
        <f t="shared" si="32"/>
        <v>DB120</v>
      </c>
      <c r="B2036" s="202" t="s">
        <v>10904</v>
      </c>
      <c r="C2036" s="202" t="s">
        <v>10905</v>
      </c>
      <c r="D2036" s="205">
        <v>6.38</v>
      </c>
      <c r="E2036" s="205">
        <v>55</v>
      </c>
      <c r="F2036"/>
    </row>
    <row r="2037" spans="1:6" x14ac:dyDescent="0.3">
      <c r="A2037" s="6" t="str">
        <f t="shared" si="32"/>
        <v>ASL17</v>
      </c>
      <c r="B2037" s="202">
        <v>17</v>
      </c>
      <c r="C2037" s="202" t="s">
        <v>10906</v>
      </c>
      <c r="D2037" s="205">
        <v>6.38</v>
      </c>
      <c r="E2037" s="205">
        <v>139</v>
      </c>
      <c r="F2037"/>
    </row>
    <row r="2038" spans="1:6" x14ac:dyDescent="0.3">
      <c r="A2038" s="6" t="str">
        <f t="shared" si="32"/>
        <v>OB7</v>
      </c>
      <c r="B2038" s="202" t="s">
        <v>10907</v>
      </c>
      <c r="C2038" s="202" t="s">
        <v>7160</v>
      </c>
      <c r="D2038" s="205">
        <v>6.38</v>
      </c>
      <c r="E2038" s="205">
        <v>21</v>
      </c>
      <c r="F2038"/>
    </row>
    <row r="2039" spans="1:6" x14ac:dyDescent="0.3">
      <c r="A2039" s="6" t="str">
        <f t="shared" si="32"/>
        <v>FT190</v>
      </c>
      <c r="B2039" s="202" t="s">
        <v>10908</v>
      </c>
      <c r="C2039" s="202" t="s">
        <v>10909</v>
      </c>
      <c r="D2039" s="205">
        <v>6.38</v>
      </c>
      <c r="E2039" s="205">
        <v>21</v>
      </c>
      <c r="F2039"/>
    </row>
    <row r="2040" spans="1:6" x14ac:dyDescent="0.3">
      <c r="A2040" s="6" t="str">
        <f t="shared" si="32"/>
        <v>GtF8</v>
      </c>
      <c r="B2040" s="202" t="s">
        <v>10910</v>
      </c>
      <c r="C2040" s="202" t="s">
        <v>10911</v>
      </c>
      <c r="D2040" s="205">
        <v>6.38</v>
      </c>
      <c r="E2040" s="205">
        <v>21</v>
      </c>
      <c r="F2040"/>
    </row>
    <row r="2041" spans="1:6" x14ac:dyDescent="0.3">
      <c r="A2041" s="6" t="str">
        <f t="shared" si="32"/>
        <v>ASLUG15</v>
      </c>
      <c r="B2041" s="202" t="s">
        <v>10912</v>
      </c>
      <c r="C2041" s="202" t="s">
        <v>10913</v>
      </c>
      <c r="D2041" s="205">
        <v>6.38</v>
      </c>
      <c r="E2041" s="205">
        <v>58</v>
      </c>
      <c r="F2041"/>
    </row>
    <row r="2042" spans="1:6" x14ac:dyDescent="0.3">
      <c r="A2042" s="6" t="str">
        <f t="shared" si="32"/>
        <v>WO34</v>
      </c>
      <c r="B2042" s="202" t="s">
        <v>10914</v>
      </c>
      <c r="C2042" s="202" t="s">
        <v>10915</v>
      </c>
      <c r="D2042" s="205">
        <v>6.38</v>
      </c>
      <c r="E2042" s="205">
        <v>29</v>
      </c>
      <c r="F2042"/>
    </row>
    <row r="2043" spans="1:6" x14ac:dyDescent="0.3">
      <c r="A2043" s="6" t="str">
        <f t="shared" si="32"/>
        <v>WO4</v>
      </c>
      <c r="B2043" s="202" t="s">
        <v>10916</v>
      </c>
      <c r="C2043" s="202" t="s">
        <v>10917</v>
      </c>
      <c r="D2043" s="205">
        <v>6.38</v>
      </c>
      <c r="E2043" s="205">
        <v>66</v>
      </c>
      <c r="F2043"/>
    </row>
    <row r="2044" spans="1:6" x14ac:dyDescent="0.3">
      <c r="A2044" s="6" t="str">
        <f t="shared" si="32"/>
        <v>BFP38</v>
      </c>
      <c r="B2044" s="202" t="s">
        <v>10918</v>
      </c>
      <c r="C2044" s="202" t="s">
        <v>8328</v>
      </c>
      <c r="D2044" s="205">
        <v>6.38</v>
      </c>
      <c r="E2044" s="205">
        <v>37</v>
      </c>
      <c r="F2044"/>
    </row>
    <row r="2045" spans="1:6" x14ac:dyDescent="0.3">
      <c r="A2045" s="6" t="str">
        <f t="shared" si="32"/>
        <v>SP2</v>
      </c>
      <c r="B2045" s="202" t="s">
        <v>10919</v>
      </c>
      <c r="C2045" s="202" t="s">
        <v>10920</v>
      </c>
      <c r="D2045" s="205">
        <v>6.38</v>
      </c>
      <c r="E2045" s="205">
        <v>98</v>
      </c>
      <c r="F2045"/>
    </row>
    <row r="2046" spans="1:6" x14ac:dyDescent="0.3">
      <c r="A2046" s="6" t="str">
        <f t="shared" si="32"/>
        <v>RPT3</v>
      </c>
      <c r="B2046" s="202" t="s">
        <v>10921</v>
      </c>
      <c r="C2046" s="202" t="s">
        <v>10922</v>
      </c>
      <c r="D2046" s="205">
        <v>6.38</v>
      </c>
      <c r="E2046" s="205">
        <v>56</v>
      </c>
      <c r="F2046"/>
    </row>
    <row r="2047" spans="1:6" x14ac:dyDescent="0.3">
      <c r="A2047" s="6" t="str">
        <f t="shared" si="32"/>
        <v>HC2</v>
      </c>
      <c r="B2047" s="202" t="s">
        <v>10923</v>
      </c>
      <c r="C2047" s="202" t="s">
        <v>10924</v>
      </c>
      <c r="D2047" s="205">
        <v>6.38</v>
      </c>
      <c r="E2047" s="205">
        <v>16</v>
      </c>
      <c r="F2047"/>
    </row>
    <row r="2048" spans="1:6" x14ac:dyDescent="0.3">
      <c r="A2048" s="6" t="str">
        <f t="shared" si="32"/>
        <v>HG(2)-14</v>
      </c>
      <c r="B2048" s="202" t="s">
        <v>10925</v>
      </c>
      <c r="C2048" s="202" t="s">
        <v>10926</v>
      </c>
      <c r="D2048" s="205">
        <v>6.38</v>
      </c>
      <c r="E2048" s="205">
        <v>16</v>
      </c>
      <c r="F2048"/>
    </row>
    <row r="2049" spans="1:6" x14ac:dyDescent="0.3">
      <c r="A2049" s="6" t="str">
        <f t="shared" si="32"/>
        <v>SP152</v>
      </c>
      <c r="B2049" s="202" t="s">
        <v>10927</v>
      </c>
      <c r="C2049" s="202" t="s">
        <v>10928</v>
      </c>
      <c r="D2049" s="205">
        <v>6.38</v>
      </c>
      <c r="E2049" s="205">
        <v>16</v>
      </c>
      <c r="F2049"/>
    </row>
    <row r="2050" spans="1:6" x14ac:dyDescent="0.3">
      <c r="A2050" s="6" t="str">
        <f t="shared" si="32"/>
        <v>ASL160</v>
      </c>
      <c r="B2050" s="202">
        <v>160</v>
      </c>
      <c r="C2050" s="202" t="s">
        <v>9447</v>
      </c>
      <c r="D2050" s="205">
        <v>6.38</v>
      </c>
      <c r="E2050" s="205">
        <v>16</v>
      </c>
      <c r="F2050"/>
    </row>
    <row r="2051" spans="1:6" x14ac:dyDescent="0.3">
      <c r="A2051" s="6" t="str">
        <f t="shared" si="32"/>
        <v>FB17</v>
      </c>
      <c r="B2051" s="202" t="s">
        <v>10929</v>
      </c>
      <c r="C2051" s="202" t="s">
        <v>10930</v>
      </c>
      <c r="D2051" s="205">
        <v>6.38</v>
      </c>
      <c r="E2051" s="205">
        <v>16</v>
      </c>
      <c r="F2051"/>
    </row>
    <row r="2052" spans="1:6" x14ac:dyDescent="0.3">
      <c r="A2052" s="6" t="str">
        <f t="shared" si="32"/>
        <v>A106</v>
      </c>
      <c r="B2052" s="202" t="s">
        <v>10931</v>
      </c>
      <c r="C2052" s="202" t="s">
        <v>7805</v>
      </c>
      <c r="D2052" s="205">
        <v>6.38</v>
      </c>
      <c r="E2052" s="205">
        <v>16</v>
      </c>
      <c r="F2052"/>
    </row>
    <row r="2053" spans="1:6" x14ac:dyDescent="0.3">
      <c r="A2053" s="6" t="str">
        <f t="shared" si="32"/>
        <v>DBP10</v>
      </c>
      <c r="B2053" s="202" t="s">
        <v>10932</v>
      </c>
      <c r="C2053" s="202" t="s">
        <v>10933</v>
      </c>
      <c r="D2053" s="205">
        <v>6.38</v>
      </c>
      <c r="E2053" s="205" t="s">
        <v>1341</v>
      </c>
      <c r="F2053"/>
    </row>
    <row r="2054" spans="1:6" x14ac:dyDescent="0.3">
      <c r="A2054" s="6" t="str">
        <f t="shared" si="32"/>
        <v>RPT150</v>
      </c>
      <c r="B2054" s="202" t="s">
        <v>10934</v>
      </c>
      <c r="C2054" s="202" t="s">
        <v>10935</v>
      </c>
      <c r="D2054" s="205">
        <v>6.38</v>
      </c>
      <c r="E2054" s="205" t="s">
        <v>1341</v>
      </c>
      <c r="F2054"/>
    </row>
    <row r="2055" spans="1:6" x14ac:dyDescent="0.3">
      <c r="A2055" s="6" t="str">
        <f t="shared" si="32"/>
        <v>KE3</v>
      </c>
      <c r="B2055" s="202" t="s">
        <v>10936</v>
      </c>
      <c r="C2055" s="202" t="s">
        <v>10937</v>
      </c>
      <c r="D2055" s="205">
        <v>6.38</v>
      </c>
      <c r="E2055" s="205" t="s">
        <v>1341</v>
      </c>
      <c r="F2055"/>
    </row>
    <row r="2056" spans="1:6" ht="28.8" x14ac:dyDescent="0.3">
      <c r="A2056" s="6" t="str">
        <f t="shared" si="32"/>
        <v>Third Edition86</v>
      </c>
      <c r="B2056" s="202" t="s">
        <v>10938</v>
      </c>
      <c r="C2056" s="202" t="s">
        <v>10939</v>
      </c>
      <c r="D2056" s="205">
        <v>6.38</v>
      </c>
      <c r="E2056" s="205" t="s">
        <v>1341</v>
      </c>
      <c r="F2056"/>
    </row>
    <row r="2057" spans="1:6" x14ac:dyDescent="0.3">
      <c r="A2057" s="6" t="str">
        <f t="shared" si="32"/>
        <v>BRT1</v>
      </c>
      <c r="B2057" s="202" t="s">
        <v>10940</v>
      </c>
      <c r="C2057" s="202" t="s">
        <v>10941</v>
      </c>
      <c r="D2057" s="205">
        <v>6.37</v>
      </c>
      <c r="E2057" s="205">
        <v>86</v>
      </c>
      <c r="F2057"/>
    </row>
    <row r="2058" spans="1:6" x14ac:dyDescent="0.3">
      <c r="A2058" s="6" t="str">
        <f t="shared" si="32"/>
        <v>SP27</v>
      </c>
      <c r="B2058" s="202" t="s">
        <v>10942</v>
      </c>
      <c r="C2058" s="202" t="s">
        <v>9633</v>
      </c>
      <c r="D2058" s="205">
        <v>6.37</v>
      </c>
      <c r="E2058" s="205">
        <v>35</v>
      </c>
      <c r="F2058"/>
    </row>
    <row r="2059" spans="1:6" x14ac:dyDescent="0.3">
      <c r="A2059" s="6" t="str">
        <f t="shared" si="32"/>
        <v>J179</v>
      </c>
      <c r="B2059" s="202" t="s">
        <v>10943</v>
      </c>
      <c r="C2059" s="202" t="s">
        <v>10944</v>
      </c>
      <c r="D2059" s="205">
        <v>6.37</v>
      </c>
      <c r="E2059" s="205">
        <v>35</v>
      </c>
      <c r="F2059"/>
    </row>
    <row r="2060" spans="1:6" x14ac:dyDescent="0.3">
      <c r="A2060" s="6" t="str">
        <f t="shared" si="32"/>
        <v>Q6</v>
      </c>
      <c r="B2060" s="202" t="s">
        <v>10945</v>
      </c>
      <c r="C2060" s="202" t="s">
        <v>10946</v>
      </c>
      <c r="D2060" s="205">
        <v>6.37</v>
      </c>
      <c r="E2060" s="205">
        <v>35</v>
      </c>
      <c r="F2060"/>
    </row>
    <row r="2061" spans="1:6" x14ac:dyDescent="0.3">
      <c r="A2061" s="6" t="str">
        <f t="shared" si="32"/>
        <v>ASL175</v>
      </c>
      <c r="B2061" s="202">
        <v>175</v>
      </c>
      <c r="C2061" s="202" t="s">
        <v>10947</v>
      </c>
      <c r="D2061" s="205">
        <v>6.37</v>
      </c>
      <c r="E2061" s="205">
        <v>35</v>
      </c>
      <c r="F2061"/>
    </row>
    <row r="2062" spans="1:6" x14ac:dyDescent="0.3">
      <c r="A2062" s="6" t="str">
        <f t="shared" si="32"/>
        <v>SP59</v>
      </c>
      <c r="B2062" s="202" t="s">
        <v>10948</v>
      </c>
      <c r="C2062" s="202" t="s">
        <v>10949</v>
      </c>
      <c r="D2062" s="205">
        <v>6.37</v>
      </c>
      <c r="E2062" s="205">
        <v>27</v>
      </c>
      <c r="F2062"/>
    </row>
    <row r="2063" spans="1:6" x14ac:dyDescent="0.3">
      <c r="A2063" s="6" t="str">
        <f t="shared" ref="A2063:A2126" si="33">IF(B2063="","",IF(B2063&lt;999,"ASL"&amp;B2063,B2063))</f>
        <v>A37</v>
      </c>
      <c r="B2063" s="202" t="s">
        <v>10950</v>
      </c>
      <c r="C2063" s="202" t="s">
        <v>10951</v>
      </c>
      <c r="D2063" s="205">
        <v>6.37</v>
      </c>
      <c r="E2063" s="205">
        <v>57</v>
      </c>
      <c r="F2063"/>
    </row>
    <row r="2064" spans="1:6" x14ac:dyDescent="0.3">
      <c r="A2064" s="6" t="str">
        <f t="shared" si="33"/>
        <v>TOT35</v>
      </c>
      <c r="B2064" s="202" t="s">
        <v>10952</v>
      </c>
      <c r="C2064" s="202" t="s">
        <v>10953</v>
      </c>
      <c r="D2064" s="205">
        <v>6.37</v>
      </c>
      <c r="E2064" s="205">
        <v>19</v>
      </c>
      <c r="F2064"/>
    </row>
    <row r="2065" spans="1:6" x14ac:dyDescent="0.3">
      <c r="A2065" s="6" t="str">
        <f t="shared" si="33"/>
        <v>RBF14</v>
      </c>
      <c r="B2065" s="202" t="s">
        <v>10954</v>
      </c>
      <c r="C2065" s="202" t="s">
        <v>10955</v>
      </c>
      <c r="D2065" s="205">
        <v>6.37</v>
      </c>
      <c r="E2065" s="205">
        <v>19</v>
      </c>
      <c r="F2065"/>
    </row>
    <row r="2066" spans="1:6" x14ac:dyDescent="0.3">
      <c r="A2066" s="6" t="str">
        <f t="shared" si="33"/>
        <v>AP15</v>
      </c>
      <c r="B2066" s="202" t="s">
        <v>10956</v>
      </c>
      <c r="C2066" s="202" t="s">
        <v>9558</v>
      </c>
      <c r="D2066" s="205">
        <v>6.37</v>
      </c>
      <c r="E2066" s="205">
        <v>87</v>
      </c>
      <c r="F2066"/>
    </row>
    <row r="2067" spans="1:6" x14ac:dyDescent="0.3">
      <c r="A2067" s="6" t="str">
        <f t="shared" si="33"/>
        <v>FT81</v>
      </c>
      <c r="B2067" s="202" t="s">
        <v>10957</v>
      </c>
      <c r="C2067" s="202" t="s">
        <v>10958</v>
      </c>
      <c r="D2067" s="205">
        <v>6.37</v>
      </c>
      <c r="E2067" s="205">
        <v>30</v>
      </c>
      <c r="F2067"/>
    </row>
    <row r="2068" spans="1:6" x14ac:dyDescent="0.3">
      <c r="A2068" s="6" t="str">
        <f t="shared" si="33"/>
        <v>RB4</v>
      </c>
      <c r="B2068" s="202" t="s">
        <v>10959</v>
      </c>
      <c r="C2068" s="202" t="s">
        <v>7527</v>
      </c>
      <c r="D2068" s="205">
        <v>6.36</v>
      </c>
      <c r="E2068" s="205">
        <v>85</v>
      </c>
      <c r="F2068"/>
    </row>
    <row r="2069" spans="1:6" x14ac:dyDescent="0.3">
      <c r="A2069" s="6" t="str">
        <f t="shared" si="33"/>
        <v>A120</v>
      </c>
      <c r="B2069" s="202" t="s">
        <v>10960</v>
      </c>
      <c r="C2069" s="202" t="s">
        <v>10961</v>
      </c>
      <c r="D2069" s="205">
        <v>6.36</v>
      </c>
      <c r="E2069" s="205">
        <v>33</v>
      </c>
      <c r="F2069"/>
    </row>
    <row r="2070" spans="1:6" x14ac:dyDescent="0.3">
      <c r="A2070" s="6" t="str">
        <f t="shared" si="33"/>
        <v>RPT58</v>
      </c>
      <c r="B2070" s="202" t="s">
        <v>10962</v>
      </c>
      <c r="C2070" s="202" t="s">
        <v>10963</v>
      </c>
      <c r="D2070" s="205">
        <v>6.36</v>
      </c>
      <c r="E2070" s="205">
        <v>22</v>
      </c>
      <c r="F2070"/>
    </row>
    <row r="2071" spans="1:6" x14ac:dyDescent="0.3">
      <c r="A2071" s="6" t="str">
        <f t="shared" si="33"/>
        <v>LSSAH-19</v>
      </c>
      <c r="B2071" s="202" t="s">
        <v>10964</v>
      </c>
      <c r="C2071" s="202" t="s">
        <v>10965</v>
      </c>
      <c r="D2071" s="205">
        <v>6.36</v>
      </c>
      <c r="E2071" s="205">
        <v>11</v>
      </c>
      <c r="F2071"/>
    </row>
    <row r="2072" spans="1:6" x14ac:dyDescent="0.3">
      <c r="A2072" s="6" t="str">
        <f t="shared" si="33"/>
        <v>T15</v>
      </c>
      <c r="B2072" s="202" t="s">
        <v>10966</v>
      </c>
      <c r="C2072" s="202" t="s">
        <v>10967</v>
      </c>
      <c r="D2072" s="205">
        <v>6.36</v>
      </c>
      <c r="E2072" s="205">
        <v>11</v>
      </c>
      <c r="F2072"/>
    </row>
    <row r="2073" spans="1:6" x14ac:dyDescent="0.3">
      <c r="A2073" s="6" t="str">
        <f t="shared" si="33"/>
        <v>STL3</v>
      </c>
      <c r="B2073" s="202" t="s">
        <v>10968</v>
      </c>
      <c r="C2073" s="202" t="s">
        <v>10969</v>
      </c>
      <c r="D2073" s="205">
        <v>6.36</v>
      </c>
      <c r="E2073" s="205">
        <v>11</v>
      </c>
      <c r="F2073"/>
    </row>
    <row r="2074" spans="1:6" x14ac:dyDescent="0.3">
      <c r="A2074" s="6" t="str">
        <f t="shared" si="33"/>
        <v>DB087</v>
      </c>
      <c r="B2074" s="202" t="s">
        <v>10970</v>
      </c>
      <c r="C2074" s="202" t="s">
        <v>10971</v>
      </c>
      <c r="D2074" s="205">
        <v>6.36</v>
      </c>
      <c r="E2074" s="205">
        <v>11</v>
      </c>
      <c r="F2074"/>
    </row>
    <row r="2075" spans="1:6" x14ac:dyDescent="0.3">
      <c r="A2075" s="6" t="str">
        <f t="shared" si="33"/>
        <v>FT139</v>
      </c>
      <c r="B2075" s="202" t="s">
        <v>10972</v>
      </c>
      <c r="C2075" s="202" t="s">
        <v>10973</v>
      </c>
      <c r="D2075" s="205">
        <v>6.36</v>
      </c>
      <c r="E2075" s="205">
        <v>11</v>
      </c>
      <c r="F2075"/>
    </row>
    <row r="2076" spans="1:6" x14ac:dyDescent="0.3">
      <c r="A2076" s="6" t="str">
        <f t="shared" si="33"/>
        <v>BFP107</v>
      </c>
      <c r="B2076" s="202" t="s">
        <v>10974</v>
      </c>
      <c r="C2076" s="202" t="s">
        <v>10975</v>
      </c>
      <c r="D2076" s="205">
        <v>6.36</v>
      </c>
      <c r="E2076" s="205">
        <v>83</v>
      </c>
      <c r="F2076"/>
    </row>
    <row r="2077" spans="1:6" x14ac:dyDescent="0.3">
      <c r="A2077" s="6" t="str">
        <f t="shared" si="33"/>
        <v>FrF54</v>
      </c>
      <c r="B2077" s="202" t="s">
        <v>10976</v>
      </c>
      <c r="C2077" s="202" t="s">
        <v>10977</v>
      </c>
      <c r="D2077" s="205">
        <v>6.36</v>
      </c>
      <c r="E2077" s="205">
        <v>50</v>
      </c>
      <c r="F2077"/>
    </row>
    <row r="2078" spans="1:6" x14ac:dyDescent="0.3">
      <c r="A2078" s="6" t="str">
        <f t="shared" si="33"/>
        <v>OB1</v>
      </c>
      <c r="B2078" s="202" t="s">
        <v>10978</v>
      </c>
      <c r="C2078" s="202" t="s">
        <v>10979</v>
      </c>
      <c r="D2078" s="205">
        <v>6.36</v>
      </c>
      <c r="E2078" s="205">
        <v>25</v>
      </c>
      <c r="F2078"/>
    </row>
    <row r="2079" spans="1:6" x14ac:dyDescent="0.3">
      <c r="A2079" s="6" t="str">
        <f t="shared" si="33"/>
        <v>{Y2} 17</v>
      </c>
      <c r="B2079" s="202" t="s">
        <v>10980</v>
      </c>
      <c r="C2079" s="202" t="s">
        <v>10906</v>
      </c>
      <c r="D2079" s="205">
        <v>6.36</v>
      </c>
      <c r="E2079" s="205">
        <v>25</v>
      </c>
      <c r="F2079"/>
    </row>
    <row r="2080" spans="1:6" x14ac:dyDescent="0.3">
      <c r="A2080" s="6" t="str">
        <f t="shared" si="33"/>
        <v>BFP88</v>
      </c>
      <c r="B2080" s="202" t="s">
        <v>10981</v>
      </c>
      <c r="C2080" s="202" t="s">
        <v>10982</v>
      </c>
      <c r="D2080" s="205">
        <v>6.36</v>
      </c>
      <c r="E2080" s="205">
        <v>28</v>
      </c>
      <c r="F2080"/>
    </row>
    <row r="2081" spans="1:6" x14ac:dyDescent="0.3">
      <c r="A2081" s="6" t="str">
        <f t="shared" si="33"/>
        <v>FrF31</v>
      </c>
      <c r="B2081" s="202" t="s">
        <v>10983</v>
      </c>
      <c r="C2081" s="202" t="s">
        <v>10984</v>
      </c>
      <c r="D2081" s="205">
        <v>6.36</v>
      </c>
      <c r="E2081" s="205">
        <v>14</v>
      </c>
      <c r="F2081"/>
    </row>
    <row r="2082" spans="1:6" x14ac:dyDescent="0.3">
      <c r="A2082" s="6" t="str">
        <f t="shared" si="33"/>
        <v>FT24</v>
      </c>
      <c r="B2082" s="202" t="s">
        <v>10985</v>
      </c>
      <c r="C2082" s="202" t="s">
        <v>10986</v>
      </c>
      <c r="D2082" s="205">
        <v>6.36</v>
      </c>
      <c r="E2082" s="205">
        <v>14</v>
      </c>
      <c r="F2082"/>
    </row>
    <row r="2083" spans="1:6" ht="28.8" x14ac:dyDescent="0.3">
      <c r="A2083" s="6" t="str">
        <f t="shared" si="33"/>
        <v>TAC52</v>
      </c>
      <c r="B2083" s="202" t="s">
        <v>10987</v>
      </c>
      <c r="C2083" s="202" t="s">
        <v>10988</v>
      </c>
      <c r="D2083" s="205">
        <v>6.36</v>
      </c>
      <c r="E2083" s="205">
        <v>14</v>
      </c>
      <c r="F2083"/>
    </row>
    <row r="2084" spans="1:6" x14ac:dyDescent="0.3">
      <c r="A2084" s="6" t="str">
        <f t="shared" si="33"/>
        <v>DB115</v>
      </c>
      <c r="B2084" s="202" t="s">
        <v>10989</v>
      </c>
      <c r="C2084" s="202" t="s">
        <v>10990</v>
      </c>
      <c r="D2084" s="205">
        <v>6.36</v>
      </c>
      <c r="E2084" s="205">
        <v>14</v>
      </c>
      <c r="F2084"/>
    </row>
    <row r="2085" spans="1:6" x14ac:dyDescent="0.3">
      <c r="A2085" s="6" t="str">
        <f t="shared" si="33"/>
        <v>AP122</v>
      </c>
      <c r="B2085" s="202" t="s">
        <v>10991</v>
      </c>
      <c r="C2085" s="202" t="s">
        <v>10992</v>
      </c>
      <c r="D2085" s="205">
        <v>6.36</v>
      </c>
      <c r="E2085" s="205">
        <v>14</v>
      </c>
      <c r="F2085"/>
    </row>
    <row r="2086" spans="1:6" x14ac:dyDescent="0.3">
      <c r="A2086" s="6" t="str">
        <f t="shared" si="33"/>
        <v>FrF52</v>
      </c>
      <c r="B2086" s="202" t="s">
        <v>10993</v>
      </c>
      <c r="C2086" s="202" t="s">
        <v>10994</v>
      </c>
      <c r="D2086" s="205">
        <v>6.36</v>
      </c>
      <c r="E2086" s="205">
        <v>87</v>
      </c>
      <c r="F2086"/>
    </row>
    <row r="2087" spans="1:6" x14ac:dyDescent="0.3">
      <c r="A2087" s="6" t="str">
        <f t="shared" si="33"/>
        <v>OA16</v>
      </c>
      <c r="B2087" s="202" t="s">
        <v>10995</v>
      </c>
      <c r="C2087" s="202" t="s">
        <v>10996</v>
      </c>
      <c r="D2087" s="205">
        <v>6.36</v>
      </c>
      <c r="E2087" s="205">
        <v>76</v>
      </c>
      <c r="F2087"/>
    </row>
    <row r="2088" spans="1:6" x14ac:dyDescent="0.3">
      <c r="A2088" s="6" t="str">
        <f t="shared" si="33"/>
        <v>ASL137</v>
      </c>
      <c r="B2088" s="202">
        <v>137</v>
      </c>
      <c r="C2088" s="202" t="s">
        <v>10997</v>
      </c>
      <c r="D2088" s="205">
        <v>6.35</v>
      </c>
      <c r="E2088" s="205">
        <v>31</v>
      </c>
      <c r="F2088"/>
    </row>
    <row r="2089" spans="1:6" x14ac:dyDescent="0.3">
      <c r="A2089" s="6" t="str">
        <f t="shared" si="33"/>
        <v>D8</v>
      </c>
      <c r="B2089" s="202" t="s">
        <v>10998</v>
      </c>
      <c r="C2089" s="202" t="s">
        <v>10999</v>
      </c>
      <c r="D2089" s="205">
        <v>6.35</v>
      </c>
      <c r="E2089" s="205">
        <v>31</v>
      </c>
      <c r="F2089"/>
    </row>
    <row r="2090" spans="1:6" x14ac:dyDescent="0.3">
      <c r="A2090" s="6" t="str">
        <f t="shared" si="33"/>
        <v>A116</v>
      </c>
      <c r="B2090" s="202" t="s">
        <v>11000</v>
      </c>
      <c r="C2090" s="202" t="s">
        <v>11001</v>
      </c>
      <c r="D2090" s="205">
        <v>6.35</v>
      </c>
      <c r="E2090" s="205">
        <v>79</v>
      </c>
      <c r="F2090"/>
    </row>
    <row r="2091" spans="1:6" x14ac:dyDescent="0.3">
      <c r="A2091" s="6" t="str">
        <f t="shared" si="33"/>
        <v>OA18</v>
      </c>
      <c r="B2091" s="202" t="s">
        <v>11002</v>
      </c>
      <c r="C2091" s="202" t="s">
        <v>10688</v>
      </c>
      <c r="D2091" s="205">
        <v>6.35</v>
      </c>
      <c r="E2091" s="205">
        <v>48</v>
      </c>
      <c r="F2091"/>
    </row>
    <row r="2092" spans="1:6" x14ac:dyDescent="0.3">
      <c r="A2092" s="6" t="str">
        <f t="shared" si="33"/>
        <v>FrF64</v>
      </c>
      <c r="B2092" s="202" t="s">
        <v>11003</v>
      </c>
      <c r="C2092" s="202" t="s">
        <v>11004</v>
      </c>
      <c r="D2092" s="205">
        <v>6.35</v>
      </c>
      <c r="E2092" s="205">
        <v>51</v>
      </c>
      <c r="F2092"/>
    </row>
    <row r="2093" spans="1:6" x14ac:dyDescent="0.3">
      <c r="A2093" s="6" t="str">
        <f t="shared" si="33"/>
        <v>AP101</v>
      </c>
      <c r="B2093" s="202" t="s">
        <v>11005</v>
      </c>
      <c r="C2093" s="202" t="s">
        <v>11006</v>
      </c>
      <c r="D2093" s="205">
        <v>6.35</v>
      </c>
      <c r="E2093" s="205">
        <v>34</v>
      </c>
      <c r="F2093"/>
    </row>
    <row r="2094" spans="1:6" x14ac:dyDescent="0.3">
      <c r="A2094" s="6" t="str">
        <f t="shared" si="33"/>
        <v>A58</v>
      </c>
      <c r="B2094" s="202" t="s">
        <v>11007</v>
      </c>
      <c r="C2094" s="202" t="s">
        <v>11008</v>
      </c>
      <c r="D2094" s="205">
        <v>6.35</v>
      </c>
      <c r="E2094" s="205">
        <v>34</v>
      </c>
      <c r="F2094"/>
    </row>
    <row r="2095" spans="1:6" x14ac:dyDescent="0.3">
      <c r="A2095" s="6" t="str">
        <f t="shared" si="33"/>
        <v>OM6</v>
      </c>
      <c r="B2095" s="202" t="s">
        <v>11009</v>
      </c>
      <c r="C2095" s="202" t="s">
        <v>11010</v>
      </c>
      <c r="D2095" s="205">
        <v>6.35</v>
      </c>
      <c r="E2095" s="205">
        <v>17</v>
      </c>
      <c r="F2095"/>
    </row>
    <row r="2096" spans="1:6" x14ac:dyDescent="0.3">
      <c r="A2096" s="6" t="str">
        <f t="shared" si="33"/>
        <v>CH167</v>
      </c>
      <c r="B2096" s="202" t="s">
        <v>11011</v>
      </c>
      <c r="C2096" s="202" t="s">
        <v>11012</v>
      </c>
      <c r="D2096" s="205">
        <v>6.35</v>
      </c>
      <c r="E2096" s="205">
        <v>37</v>
      </c>
      <c r="F2096"/>
    </row>
    <row r="2097" spans="1:6" x14ac:dyDescent="0.3">
      <c r="A2097" s="6" t="str">
        <f t="shared" si="33"/>
        <v>RBF36</v>
      </c>
      <c r="B2097" s="202" t="s">
        <v>11013</v>
      </c>
      <c r="C2097" s="202" t="s">
        <v>11014</v>
      </c>
      <c r="D2097" s="205">
        <v>6.35</v>
      </c>
      <c r="E2097" s="205">
        <v>40</v>
      </c>
      <c r="F2097"/>
    </row>
    <row r="2098" spans="1:6" x14ac:dyDescent="0.3">
      <c r="A2098" s="6" t="str">
        <f t="shared" si="33"/>
        <v>PP5</v>
      </c>
      <c r="B2098" s="202" t="s">
        <v>11015</v>
      </c>
      <c r="C2098" s="202" t="s">
        <v>11016</v>
      </c>
      <c r="D2098" s="205">
        <v>6.35</v>
      </c>
      <c r="E2098" s="205">
        <v>20</v>
      </c>
      <c r="F2098"/>
    </row>
    <row r="2099" spans="1:6" ht="28.8" x14ac:dyDescent="0.3">
      <c r="A2099" s="6" t="str">
        <f t="shared" si="33"/>
        <v>Third Edition83</v>
      </c>
      <c r="B2099" s="202" t="s">
        <v>11017</v>
      </c>
      <c r="C2099" s="202" t="s">
        <v>11018</v>
      </c>
      <c r="D2099" s="205">
        <v>6.35</v>
      </c>
      <c r="E2099" s="205">
        <v>23</v>
      </c>
      <c r="F2099"/>
    </row>
    <row r="2100" spans="1:6" x14ac:dyDescent="0.3">
      <c r="A2100" s="6" t="str">
        <f t="shared" si="33"/>
        <v>ASL119</v>
      </c>
      <c r="B2100" s="202">
        <v>119</v>
      </c>
      <c r="C2100" s="202" t="s">
        <v>11019</v>
      </c>
      <c r="D2100" s="205">
        <v>6.35</v>
      </c>
      <c r="E2100" s="205">
        <v>72</v>
      </c>
      <c r="F2100"/>
    </row>
    <row r="2101" spans="1:6" ht="28.8" x14ac:dyDescent="0.3">
      <c r="A2101" s="6" t="str">
        <f t="shared" si="33"/>
        <v>Third Edition84</v>
      </c>
      <c r="B2101" s="202" t="s">
        <v>11020</v>
      </c>
      <c r="C2101" s="202" t="s">
        <v>9321</v>
      </c>
      <c r="D2101" s="205">
        <v>6.35</v>
      </c>
      <c r="E2101" s="205">
        <v>26</v>
      </c>
      <c r="F2101"/>
    </row>
    <row r="2102" spans="1:6" x14ac:dyDescent="0.3">
      <c r="A2102" s="6" t="str">
        <f t="shared" si="33"/>
        <v>TAC38</v>
      </c>
      <c r="B2102" s="202" t="s">
        <v>11021</v>
      </c>
      <c r="C2102" s="202" t="s">
        <v>11022</v>
      </c>
      <c r="D2102" s="205">
        <v>6.35</v>
      </c>
      <c r="E2102" s="205">
        <v>26</v>
      </c>
      <c r="F2102"/>
    </row>
    <row r="2103" spans="1:6" x14ac:dyDescent="0.3">
      <c r="A2103" s="6" t="str">
        <f t="shared" si="33"/>
        <v>AP70</v>
      </c>
      <c r="B2103" s="202" t="s">
        <v>11023</v>
      </c>
      <c r="C2103" s="202" t="s">
        <v>11024</v>
      </c>
      <c r="D2103" s="205">
        <v>6.34</v>
      </c>
      <c r="E2103" s="205">
        <v>58</v>
      </c>
      <c r="F2103"/>
    </row>
    <row r="2104" spans="1:6" x14ac:dyDescent="0.3">
      <c r="A2104" s="6" t="str">
        <f t="shared" si="33"/>
        <v>RPT17</v>
      </c>
      <c r="B2104" s="202" t="s">
        <v>11025</v>
      </c>
      <c r="C2104" s="202" t="s">
        <v>11026</v>
      </c>
      <c r="D2104" s="205">
        <v>6.34</v>
      </c>
      <c r="E2104" s="205">
        <v>29</v>
      </c>
      <c r="F2104"/>
    </row>
    <row r="2105" spans="1:6" x14ac:dyDescent="0.3">
      <c r="A2105" s="6" t="str">
        <f t="shared" si="33"/>
        <v>KE4</v>
      </c>
      <c r="B2105" s="202" t="s">
        <v>11027</v>
      </c>
      <c r="C2105" s="202" t="s">
        <v>11028</v>
      </c>
      <c r="D2105" s="205">
        <v>6.34</v>
      </c>
      <c r="E2105" s="205">
        <v>32</v>
      </c>
      <c r="F2105"/>
    </row>
    <row r="2106" spans="1:6" x14ac:dyDescent="0.3">
      <c r="A2106" s="6" t="str">
        <f t="shared" si="33"/>
        <v>SP173</v>
      </c>
      <c r="B2106" s="202" t="s">
        <v>11029</v>
      </c>
      <c r="C2106" s="202" t="s">
        <v>11030</v>
      </c>
      <c r="D2106" s="205">
        <v>6.34</v>
      </c>
      <c r="E2106" s="205">
        <v>32</v>
      </c>
      <c r="F2106"/>
    </row>
    <row r="2107" spans="1:6" x14ac:dyDescent="0.3">
      <c r="A2107" s="6" t="str">
        <f t="shared" si="33"/>
        <v>ASL14</v>
      </c>
      <c r="B2107" s="202">
        <v>14</v>
      </c>
      <c r="C2107" s="202" t="s">
        <v>11031</v>
      </c>
      <c r="D2107" s="205">
        <v>6.34</v>
      </c>
      <c r="E2107" s="205">
        <v>230</v>
      </c>
      <c r="F2107"/>
    </row>
    <row r="2108" spans="1:6" x14ac:dyDescent="0.3">
      <c r="A2108" s="6" t="str">
        <f t="shared" si="33"/>
        <v>BFP75</v>
      </c>
      <c r="B2108" s="202" t="s">
        <v>11032</v>
      </c>
      <c r="C2108" s="202" t="s">
        <v>11033</v>
      </c>
      <c r="D2108" s="205">
        <v>6.34</v>
      </c>
      <c r="E2108" s="205">
        <v>35</v>
      </c>
      <c r="F2108"/>
    </row>
    <row r="2109" spans="1:6" x14ac:dyDescent="0.3">
      <c r="A2109" s="6" t="str">
        <f t="shared" si="33"/>
        <v>FT165</v>
      </c>
      <c r="B2109" s="202" t="s">
        <v>11034</v>
      </c>
      <c r="C2109" s="202" t="s">
        <v>11035</v>
      </c>
      <c r="D2109" s="205">
        <v>6.34</v>
      </c>
      <c r="E2109" s="205">
        <v>38</v>
      </c>
      <c r="F2109"/>
    </row>
    <row r="2110" spans="1:6" x14ac:dyDescent="0.3">
      <c r="A2110" s="6" t="str">
        <f t="shared" si="33"/>
        <v>BFP103</v>
      </c>
      <c r="B2110" s="202" t="s">
        <v>11036</v>
      </c>
      <c r="C2110" s="202" t="s">
        <v>11037</v>
      </c>
      <c r="D2110" s="205">
        <v>6.34</v>
      </c>
      <c r="E2110" s="205">
        <v>38</v>
      </c>
      <c r="F2110"/>
    </row>
    <row r="2111" spans="1:6" x14ac:dyDescent="0.3">
      <c r="A2111" s="6" t="str">
        <f t="shared" si="33"/>
        <v>AP2</v>
      </c>
      <c r="B2111" s="202" t="s">
        <v>11038</v>
      </c>
      <c r="C2111" s="202" t="s">
        <v>11039</v>
      </c>
      <c r="D2111" s="205">
        <v>6.34</v>
      </c>
      <c r="E2111" s="205">
        <v>38</v>
      </c>
      <c r="F2111"/>
    </row>
    <row r="2112" spans="1:6" x14ac:dyDescent="0.3">
      <c r="A2112" s="6" t="str">
        <f t="shared" si="33"/>
        <v>AP22</v>
      </c>
      <c r="B2112" s="202" t="s">
        <v>11040</v>
      </c>
      <c r="C2112" s="202" t="s">
        <v>11041</v>
      </c>
      <c r="D2112" s="205">
        <v>6.34</v>
      </c>
      <c r="E2112" s="205">
        <v>59</v>
      </c>
      <c r="F2112"/>
    </row>
    <row r="2113" spans="1:6" x14ac:dyDescent="0.3">
      <c r="A2113" s="6" t="str">
        <f t="shared" si="33"/>
        <v>D4</v>
      </c>
      <c r="B2113" s="202" t="s">
        <v>11042</v>
      </c>
      <c r="C2113" s="202" t="s">
        <v>11043</v>
      </c>
      <c r="D2113" s="205">
        <v>6.33</v>
      </c>
      <c r="E2113" s="205">
        <v>45</v>
      </c>
      <c r="F2113"/>
    </row>
    <row r="2114" spans="1:6" x14ac:dyDescent="0.3">
      <c r="A2114" s="6" t="str">
        <f t="shared" si="33"/>
        <v>J95</v>
      </c>
      <c r="B2114" s="202" t="s">
        <v>11044</v>
      </c>
      <c r="C2114" s="202" t="s">
        <v>11045</v>
      </c>
      <c r="D2114" s="205">
        <v>6.33</v>
      </c>
      <c r="E2114" s="205">
        <v>36</v>
      </c>
      <c r="F2114"/>
    </row>
    <row r="2115" spans="1:6" x14ac:dyDescent="0.3">
      <c r="A2115" s="6" t="str">
        <f t="shared" si="33"/>
        <v>SP31</v>
      </c>
      <c r="B2115" s="202" t="s">
        <v>11046</v>
      </c>
      <c r="C2115" s="202" t="s">
        <v>11047</v>
      </c>
      <c r="D2115" s="205">
        <v>6.33</v>
      </c>
      <c r="E2115" s="205">
        <v>33</v>
      </c>
      <c r="F2115"/>
    </row>
    <row r="2116" spans="1:6" x14ac:dyDescent="0.3">
      <c r="A2116" s="6" t="str">
        <f t="shared" si="33"/>
        <v>VotG21</v>
      </c>
      <c r="B2116" s="202" t="s">
        <v>11048</v>
      </c>
      <c r="C2116" s="202" t="s">
        <v>11049</v>
      </c>
      <c r="D2116" s="205">
        <v>6.33</v>
      </c>
      <c r="E2116" s="205">
        <v>24</v>
      </c>
      <c r="F2116"/>
    </row>
    <row r="2117" spans="1:6" x14ac:dyDescent="0.3">
      <c r="A2117" s="6" t="str">
        <f t="shared" si="33"/>
        <v>FrF48</v>
      </c>
      <c r="B2117" s="202" t="s">
        <v>11050</v>
      </c>
      <c r="C2117" s="202" t="s">
        <v>11051</v>
      </c>
      <c r="D2117" s="205">
        <v>6.33</v>
      </c>
      <c r="E2117" s="205">
        <v>24</v>
      </c>
      <c r="F2117"/>
    </row>
    <row r="2118" spans="1:6" x14ac:dyDescent="0.3">
      <c r="A2118" s="6" t="str">
        <f t="shared" si="33"/>
        <v>HP 2</v>
      </c>
      <c r="B2118" s="202" t="s">
        <v>11052</v>
      </c>
      <c r="C2118" s="202" t="s">
        <v>11053</v>
      </c>
      <c r="D2118" s="205">
        <v>6.33</v>
      </c>
      <c r="E2118" s="205">
        <v>21</v>
      </c>
      <c r="F2118"/>
    </row>
    <row r="2119" spans="1:6" x14ac:dyDescent="0.3">
      <c r="A2119" s="6" t="str">
        <f t="shared" si="33"/>
        <v>PA1</v>
      </c>
      <c r="B2119" s="202" t="s">
        <v>11054</v>
      </c>
      <c r="C2119" s="202" t="s">
        <v>11055</v>
      </c>
      <c r="D2119" s="205">
        <v>6.33</v>
      </c>
      <c r="E2119" s="205">
        <v>21</v>
      </c>
      <c r="F2119"/>
    </row>
    <row r="2120" spans="1:6" x14ac:dyDescent="0.3">
      <c r="A2120" s="6" t="str">
        <f t="shared" si="33"/>
        <v>J139</v>
      </c>
      <c r="B2120" s="202" t="s">
        <v>11056</v>
      </c>
      <c r="C2120" s="202" t="s">
        <v>11057</v>
      </c>
      <c r="D2120" s="205">
        <v>6.33</v>
      </c>
      <c r="E2120" s="205">
        <v>15</v>
      </c>
      <c r="F2120"/>
    </row>
    <row r="2121" spans="1:6" x14ac:dyDescent="0.3">
      <c r="A2121" s="6" t="str">
        <f t="shared" si="33"/>
        <v>RPT167</v>
      </c>
      <c r="B2121" s="202" t="s">
        <v>11058</v>
      </c>
      <c r="C2121" s="202" t="s">
        <v>11059</v>
      </c>
      <c r="D2121" s="205">
        <v>6.33</v>
      </c>
      <c r="E2121" s="205">
        <v>15</v>
      </c>
      <c r="F2121"/>
    </row>
    <row r="2122" spans="1:6" x14ac:dyDescent="0.3">
      <c r="A2122" s="6" t="str">
        <f t="shared" si="33"/>
        <v>COI16</v>
      </c>
      <c r="B2122" s="202" t="s">
        <v>11060</v>
      </c>
      <c r="C2122" s="202" t="s">
        <v>11061</v>
      </c>
      <c r="D2122" s="205">
        <v>6.33</v>
      </c>
      <c r="E2122" s="205">
        <v>15</v>
      </c>
      <c r="F2122"/>
    </row>
    <row r="2123" spans="1:6" x14ac:dyDescent="0.3">
      <c r="A2123" s="6" t="str">
        <f t="shared" si="33"/>
        <v>DB095</v>
      </c>
      <c r="B2123" s="202" t="s">
        <v>11062</v>
      </c>
      <c r="C2123" s="202" t="s">
        <v>11063</v>
      </c>
      <c r="D2123" s="205">
        <v>6.33</v>
      </c>
      <c r="E2123" s="205">
        <v>15</v>
      </c>
      <c r="F2123"/>
    </row>
    <row r="2124" spans="1:6" x14ac:dyDescent="0.3">
      <c r="A2124" s="6" t="str">
        <f t="shared" si="33"/>
        <v>B3</v>
      </c>
      <c r="B2124" s="202" t="s">
        <v>11064</v>
      </c>
      <c r="C2124" s="202" t="s">
        <v>11065</v>
      </c>
      <c r="D2124" s="205">
        <v>6.33</v>
      </c>
      <c r="E2124" s="205">
        <v>12</v>
      </c>
      <c r="F2124"/>
    </row>
    <row r="2125" spans="1:6" x14ac:dyDescent="0.3">
      <c r="A2125" s="6" t="str">
        <f t="shared" si="33"/>
        <v>RBF13</v>
      </c>
      <c r="B2125" s="202" t="s">
        <v>11066</v>
      </c>
      <c r="C2125" s="202" t="s">
        <v>11067</v>
      </c>
      <c r="D2125" s="205">
        <v>6.33</v>
      </c>
      <c r="E2125" s="205">
        <v>12</v>
      </c>
      <c r="F2125"/>
    </row>
    <row r="2126" spans="1:6" x14ac:dyDescent="0.3">
      <c r="A2126" s="6" t="str">
        <f t="shared" si="33"/>
        <v>ESG107</v>
      </c>
      <c r="B2126" s="202" t="s">
        <v>11068</v>
      </c>
      <c r="C2126" s="202" t="s">
        <v>11069</v>
      </c>
      <c r="D2126" s="205">
        <v>6.33</v>
      </c>
      <c r="E2126" s="205">
        <v>12</v>
      </c>
      <c r="F2126"/>
    </row>
    <row r="2127" spans="1:6" x14ac:dyDescent="0.3">
      <c r="A2127" s="6" t="str">
        <f t="shared" ref="A2127:A2190" si="34">IF(B2127="","",IF(B2127&lt;999,"ASL"&amp;B2127,B2127))</f>
        <v>RPT50</v>
      </c>
      <c r="B2127" s="202" t="s">
        <v>11070</v>
      </c>
      <c r="C2127" s="202" t="s">
        <v>11071</v>
      </c>
      <c r="D2127" s="205">
        <v>6.33</v>
      </c>
      <c r="E2127" s="205">
        <v>12</v>
      </c>
      <c r="F2127"/>
    </row>
    <row r="2128" spans="1:6" x14ac:dyDescent="0.3">
      <c r="A2128" s="6" t="str">
        <f t="shared" si="34"/>
        <v>DB080</v>
      </c>
      <c r="B2128" s="202" t="s">
        <v>11072</v>
      </c>
      <c r="C2128" s="202" t="s">
        <v>11073</v>
      </c>
      <c r="D2128" s="205">
        <v>6.33</v>
      </c>
      <c r="E2128" s="205">
        <v>12</v>
      </c>
      <c r="F2128"/>
    </row>
    <row r="2129" spans="1:6" x14ac:dyDescent="0.3">
      <c r="A2129" s="6" t="str">
        <f t="shared" si="34"/>
        <v>FT107</v>
      </c>
      <c r="B2129" s="202" t="s">
        <v>11074</v>
      </c>
      <c r="C2129" s="202" t="s">
        <v>11075</v>
      </c>
      <c r="D2129" s="205">
        <v>6.33</v>
      </c>
      <c r="E2129" s="205">
        <v>12</v>
      </c>
      <c r="F2129"/>
    </row>
    <row r="2130" spans="1:6" x14ac:dyDescent="0.3">
      <c r="A2130" s="6" t="str">
        <f t="shared" si="34"/>
        <v>NEWS25</v>
      </c>
      <c r="B2130" s="202" t="s">
        <v>11076</v>
      </c>
      <c r="C2130" s="202" t="s">
        <v>11077</v>
      </c>
      <c r="D2130" s="205">
        <v>6.33</v>
      </c>
      <c r="E2130" s="205">
        <v>12</v>
      </c>
      <c r="F2130"/>
    </row>
    <row r="2131" spans="1:6" x14ac:dyDescent="0.3">
      <c r="A2131" s="6" t="str">
        <f t="shared" si="34"/>
        <v>OTO1</v>
      </c>
      <c r="B2131" s="202" t="s">
        <v>11078</v>
      </c>
      <c r="C2131" s="202" t="s">
        <v>8423</v>
      </c>
      <c r="D2131" s="205">
        <v>6.33</v>
      </c>
      <c r="E2131" s="205">
        <v>12</v>
      </c>
      <c r="F2131"/>
    </row>
    <row r="2132" spans="1:6" x14ac:dyDescent="0.3">
      <c r="A2132" s="6" t="str">
        <f t="shared" si="34"/>
        <v>AP137</v>
      </c>
      <c r="B2132" s="202" t="s">
        <v>11079</v>
      </c>
      <c r="C2132" s="202" t="s">
        <v>7479</v>
      </c>
      <c r="D2132" s="205">
        <v>6.33</v>
      </c>
      <c r="E2132" s="205" t="s">
        <v>1341</v>
      </c>
      <c r="F2132"/>
    </row>
    <row r="2133" spans="1:6" x14ac:dyDescent="0.3">
      <c r="A2133" s="6" t="str">
        <f t="shared" si="34"/>
        <v>ESG20</v>
      </c>
      <c r="B2133" s="202" t="s">
        <v>11080</v>
      </c>
      <c r="C2133" s="202" t="s">
        <v>11081</v>
      </c>
      <c r="D2133" s="205">
        <v>6.33</v>
      </c>
      <c r="E2133" s="205" t="s">
        <v>1341</v>
      </c>
      <c r="F2133"/>
    </row>
    <row r="2134" spans="1:6" x14ac:dyDescent="0.3">
      <c r="A2134" s="6" t="str">
        <f t="shared" si="34"/>
        <v>BFP61</v>
      </c>
      <c r="B2134" s="202" t="s">
        <v>11082</v>
      </c>
      <c r="C2134" s="202" t="s">
        <v>11083</v>
      </c>
      <c r="D2134" s="205">
        <v>6.33</v>
      </c>
      <c r="E2134" s="205" t="s">
        <v>1341</v>
      </c>
      <c r="F2134"/>
    </row>
    <row r="2135" spans="1:6" x14ac:dyDescent="0.3">
      <c r="A2135" s="6" t="str">
        <f t="shared" si="34"/>
        <v>DB101</v>
      </c>
      <c r="B2135" s="202" t="s">
        <v>11084</v>
      </c>
      <c r="C2135" s="202" t="s">
        <v>11085</v>
      </c>
      <c r="D2135" s="205">
        <v>6.33</v>
      </c>
      <c r="E2135" s="205" t="s">
        <v>1341</v>
      </c>
      <c r="F2135"/>
    </row>
    <row r="2136" spans="1:6" x14ac:dyDescent="0.3">
      <c r="A2136" s="6" t="str">
        <f t="shared" si="34"/>
        <v>FT207</v>
      </c>
      <c r="B2136" s="202" t="s">
        <v>11086</v>
      </c>
      <c r="C2136" s="202" t="s">
        <v>11087</v>
      </c>
      <c r="D2136" s="205">
        <v>6.33</v>
      </c>
      <c r="E2136" s="205" t="s">
        <v>1341</v>
      </c>
      <c r="F2136"/>
    </row>
    <row r="2137" spans="1:6" x14ac:dyDescent="0.3">
      <c r="A2137" s="6" t="str">
        <f t="shared" si="34"/>
        <v>J163</v>
      </c>
      <c r="B2137" s="202" t="s">
        <v>11088</v>
      </c>
      <c r="C2137" s="202" t="s">
        <v>11089</v>
      </c>
      <c r="D2137" s="205">
        <v>6.33</v>
      </c>
      <c r="E2137" s="205" t="s">
        <v>1341</v>
      </c>
      <c r="F2137"/>
    </row>
    <row r="2138" spans="1:6" x14ac:dyDescent="0.3">
      <c r="A2138" s="6" t="str">
        <f t="shared" si="34"/>
        <v>OS1</v>
      </c>
      <c r="B2138" s="202" t="s">
        <v>11090</v>
      </c>
      <c r="C2138" s="202" t="s">
        <v>11091</v>
      </c>
      <c r="D2138" s="205">
        <v>6.33</v>
      </c>
      <c r="E2138" s="205" t="s">
        <v>1341</v>
      </c>
      <c r="F2138"/>
    </row>
    <row r="2139" spans="1:6" x14ac:dyDescent="0.3">
      <c r="A2139" s="6" t="str">
        <f t="shared" si="34"/>
        <v>GD11</v>
      </c>
      <c r="B2139" s="202" t="s">
        <v>11092</v>
      </c>
      <c r="C2139" s="202" t="s">
        <v>11093</v>
      </c>
      <c r="D2139" s="205">
        <v>6.33</v>
      </c>
      <c r="E2139" s="205" t="s">
        <v>1341</v>
      </c>
      <c r="F2139"/>
    </row>
    <row r="2140" spans="1:6" x14ac:dyDescent="0.3">
      <c r="A2140" s="6" t="str">
        <f t="shared" si="34"/>
        <v>TBA7</v>
      </c>
      <c r="B2140" s="202" t="s">
        <v>11094</v>
      </c>
      <c r="C2140" s="202" t="s">
        <v>11095</v>
      </c>
      <c r="D2140" s="205">
        <v>6.33</v>
      </c>
      <c r="E2140" s="205" t="s">
        <v>1341</v>
      </c>
      <c r="F2140"/>
    </row>
    <row r="2141" spans="1:6" x14ac:dyDescent="0.3">
      <c r="A2141" s="6" t="str">
        <f t="shared" si="34"/>
        <v>MM98-C</v>
      </c>
      <c r="B2141" s="202" t="s">
        <v>11096</v>
      </c>
      <c r="C2141" s="202" t="s">
        <v>11097</v>
      </c>
      <c r="D2141" s="205">
        <v>6.33</v>
      </c>
      <c r="E2141" s="205" t="s">
        <v>1341</v>
      </c>
      <c r="F2141"/>
    </row>
    <row r="2142" spans="1:6" x14ac:dyDescent="0.3">
      <c r="A2142" s="6" t="str">
        <f t="shared" si="34"/>
        <v>TAP20</v>
      </c>
      <c r="B2142" s="202" t="s">
        <v>11098</v>
      </c>
      <c r="C2142" s="202" t="s">
        <v>11099</v>
      </c>
      <c r="D2142" s="205">
        <v>6.33</v>
      </c>
      <c r="E2142" s="205" t="s">
        <v>1341</v>
      </c>
      <c r="F2142"/>
    </row>
    <row r="2143" spans="1:6" x14ac:dyDescent="0.3">
      <c r="A2143" s="6" t="str">
        <f t="shared" si="34"/>
        <v>TAP5</v>
      </c>
      <c r="B2143" s="202" t="s">
        <v>11100</v>
      </c>
      <c r="C2143" s="202" t="s">
        <v>11101</v>
      </c>
      <c r="D2143" s="205">
        <v>6.33</v>
      </c>
      <c r="E2143" s="205" t="s">
        <v>1341</v>
      </c>
      <c r="F2143"/>
    </row>
    <row r="2144" spans="1:6" x14ac:dyDescent="0.3">
      <c r="A2144" s="6" t="str">
        <f t="shared" si="34"/>
        <v>FE 14</v>
      </c>
      <c r="B2144" s="202" t="s">
        <v>11102</v>
      </c>
      <c r="C2144" s="202" t="s">
        <v>11103</v>
      </c>
      <c r="D2144" s="205">
        <v>6.33</v>
      </c>
      <c r="E2144" s="205" t="s">
        <v>1341</v>
      </c>
      <c r="F2144"/>
    </row>
    <row r="2145" spans="1:6" ht="28.8" x14ac:dyDescent="0.3">
      <c r="A2145" s="6" t="str">
        <f t="shared" si="34"/>
        <v>Third Edition50</v>
      </c>
      <c r="B2145" s="202" t="s">
        <v>11104</v>
      </c>
      <c r="C2145" s="202" t="s">
        <v>11105</v>
      </c>
      <c r="D2145" s="205">
        <v>6.33</v>
      </c>
      <c r="E2145" s="205" t="s">
        <v>1341</v>
      </c>
      <c r="F2145"/>
    </row>
    <row r="2146" spans="1:6" x14ac:dyDescent="0.3">
      <c r="A2146" s="6" t="str">
        <f t="shared" si="34"/>
        <v>ESG46</v>
      </c>
      <c r="B2146" s="202" t="s">
        <v>11106</v>
      </c>
      <c r="C2146" s="202" t="s">
        <v>11107</v>
      </c>
      <c r="D2146" s="205">
        <v>6.33</v>
      </c>
      <c r="E2146" s="205" t="s">
        <v>1341</v>
      </c>
      <c r="F2146"/>
    </row>
    <row r="2147" spans="1:6" x14ac:dyDescent="0.3">
      <c r="A2147" s="6" t="str">
        <f t="shared" si="34"/>
        <v>DBP3</v>
      </c>
      <c r="B2147" s="202" t="s">
        <v>11108</v>
      </c>
      <c r="C2147" s="202" t="s">
        <v>11109</v>
      </c>
      <c r="D2147" s="205">
        <v>6.33</v>
      </c>
      <c r="E2147" s="205" t="s">
        <v>1341</v>
      </c>
      <c r="F2147"/>
    </row>
    <row r="2148" spans="1:6" x14ac:dyDescent="0.3">
      <c r="A2148" s="6" t="str">
        <f t="shared" si="34"/>
        <v>MM58</v>
      </c>
      <c r="B2148" s="202" t="s">
        <v>11110</v>
      </c>
      <c r="C2148" s="202" t="s">
        <v>11111</v>
      </c>
      <c r="D2148" s="205">
        <v>6.33</v>
      </c>
      <c r="E2148" s="205" t="s">
        <v>1341</v>
      </c>
      <c r="F2148"/>
    </row>
    <row r="2149" spans="1:6" x14ac:dyDescent="0.3">
      <c r="A2149" s="6" t="str">
        <f t="shared" si="34"/>
        <v>{Y2} 16</v>
      </c>
      <c r="B2149" s="202" t="s">
        <v>11112</v>
      </c>
      <c r="C2149" s="202" t="s">
        <v>11113</v>
      </c>
      <c r="D2149" s="205">
        <v>6.33</v>
      </c>
      <c r="E2149" s="205" t="s">
        <v>1341</v>
      </c>
      <c r="F2149"/>
    </row>
    <row r="2150" spans="1:6" x14ac:dyDescent="0.3">
      <c r="A2150" s="6" t="str">
        <f t="shared" si="34"/>
        <v>NEWS53</v>
      </c>
      <c r="B2150" s="202" t="s">
        <v>11114</v>
      </c>
      <c r="C2150" s="202" t="s">
        <v>11115</v>
      </c>
      <c r="D2150" s="205">
        <v>6.33</v>
      </c>
      <c r="E2150" s="205" t="s">
        <v>1341</v>
      </c>
      <c r="F2150"/>
    </row>
    <row r="2151" spans="1:6" x14ac:dyDescent="0.3">
      <c r="A2151" s="6" t="str">
        <f t="shared" si="34"/>
        <v>FE134</v>
      </c>
      <c r="B2151" s="202" t="s">
        <v>11116</v>
      </c>
      <c r="C2151" s="202" t="s">
        <v>11117</v>
      </c>
      <c r="D2151" s="205">
        <v>6.33</v>
      </c>
      <c r="E2151" s="205" t="s">
        <v>1341</v>
      </c>
      <c r="F2151"/>
    </row>
    <row r="2152" spans="1:6" x14ac:dyDescent="0.3">
      <c r="A2152" s="6" t="str">
        <f t="shared" si="34"/>
        <v>ASL101</v>
      </c>
      <c r="B2152" s="202">
        <v>101</v>
      </c>
      <c r="C2152" s="202" t="s">
        <v>11118</v>
      </c>
      <c r="D2152" s="205">
        <v>6.33</v>
      </c>
      <c r="E2152" s="205" t="s">
        <v>1341</v>
      </c>
      <c r="F2152"/>
    </row>
    <row r="2153" spans="1:6" x14ac:dyDescent="0.3">
      <c r="A2153" s="6" t="str">
        <f t="shared" si="34"/>
        <v>DBP-CG1</v>
      </c>
      <c r="B2153" s="202" t="s">
        <v>11119</v>
      </c>
      <c r="C2153" s="202" t="s">
        <v>11120</v>
      </c>
      <c r="D2153" s="205">
        <v>6.33</v>
      </c>
      <c r="E2153" s="205" t="s">
        <v>1341</v>
      </c>
      <c r="F2153"/>
    </row>
    <row r="2154" spans="1:6" x14ac:dyDescent="0.3">
      <c r="A2154" s="6" t="str">
        <f t="shared" si="34"/>
        <v>{Y2} 15</v>
      </c>
      <c r="B2154" s="202" t="s">
        <v>11121</v>
      </c>
      <c r="C2154" s="202" t="s">
        <v>11122</v>
      </c>
      <c r="D2154" s="205">
        <v>6.33</v>
      </c>
      <c r="E2154" s="205" t="s">
        <v>1341</v>
      </c>
      <c r="F2154"/>
    </row>
    <row r="2155" spans="1:6" x14ac:dyDescent="0.3">
      <c r="A2155" s="6" t="str">
        <f t="shared" si="34"/>
        <v>FE41</v>
      </c>
      <c r="B2155" s="202" t="s">
        <v>11123</v>
      </c>
      <c r="C2155" s="202" t="s">
        <v>11124</v>
      </c>
      <c r="D2155" s="205">
        <v>6.33</v>
      </c>
      <c r="E2155" s="205" t="s">
        <v>1341</v>
      </c>
      <c r="F2155"/>
    </row>
    <row r="2156" spans="1:6" x14ac:dyDescent="0.3">
      <c r="A2156" s="6" t="str">
        <f t="shared" si="34"/>
        <v>FTStN2</v>
      </c>
      <c r="B2156" s="202" t="s">
        <v>11125</v>
      </c>
      <c r="C2156" s="202" t="s">
        <v>11126</v>
      </c>
      <c r="D2156" s="205">
        <v>6.33</v>
      </c>
      <c r="E2156" s="205" t="s">
        <v>1341</v>
      </c>
      <c r="F2156"/>
    </row>
    <row r="2157" spans="1:6" x14ac:dyDescent="0.3">
      <c r="A2157" s="6" t="str">
        <f t="shared" si="34"/>
        <v>ASL213</v>
      </c>
      <c r="B2157" s="202">
        <v>213</v>
      </c>
      <c r="C2157" s="202" t="s">
        <v>11127</v>
      </c>
      <c r="D2157" s="205">
        <v>6.33</v>
      </c>
      <c r="E2157" s="205" t="s">
        <v>1341</v>
      </c>
      <c r="F2157"/>
    </row>
    <row r="2158" spans="1:6" x14ac:dyDescent="0.3">
      <c r="A2158" s="6" t="str">
        <f t="shared" si="34"/>
        <v>OS14</v>
      </c>
      <c r="B2158" s="202" t="s">
        <v>11128</v>
      </c>
      <c r="C2158" s="202" t="s">
        <v>11129</v>
      </c>
      <c r="D2158" s="205">
        <v>6.33</v>
      </c>
      <c r="E2158" s="205" t="s">
        <v>1341</v>
      </c>
      <c r="F2158"/>
    </row>
    <row r="2159" spans="1:6" x14ac:dyDescent="0.3">
      <c r="A2159" s="6" t="str">
        <f t="shared" si="34"/>
        <v>AP109</v>
      </c>
      <c r="B2159" s="202" t="s">
        <v>11130</v>
      </c>
      <c r="C2159" s="202" t="s">
        <v>11131</v>
      </c>
      <c r="D2159" s="205">
        <v>6.33</v>
      </c>
      <c r="E2159" s="205" t="s">
        <v>1341</v>
      </c>
      <c r="F2159"/>
    </row>
    <row r="2160" spans="1:6" x14ac:dyDescent="0.3">
      <c r="A2160" s="6" t="str">
        <f t="shared" si="34"/>
        <v>HP16</v>
      </c>
      <c r="B2160" s="202" t="s">
        <v>11132</v>
      </c>
      <c r="C2160" s="202" t="s">
        <v>11133</v>
      </c>
      <c r="D2160" s="205">
        <v>6.33</v>
      </c>
      <c r="E2160" s="205" t="s">
        <v>1341</v>
      </c>
      <c r="F2160"/>
    </row>
    <row r="2161" spans="1:6" x14ac:dyDescent="0.3">
      <c r="A2161" s="6" t="str">
        <f t="shared" si="34"/>
        <v>CH59</v>
      </c>
      <c r="B2161" s="202" t="s">
        <v>11134</v>
      </c>
      <c r="C2161" s="202" t="s">
        <v>11135</v>
      </c>
      <c r="D2161" s="205">
        <v>6.33</v>
      </c>
      <c r="E2161" s="205" t="s">
        <v>1341</v>
      </c>
      <c r="F2161"/>
    </row>
    <row r="2162" spans="1:6" x14ac:dyDescent="0.3">
      <c r="A2162" s="6" t="str">
        <f t="shared" si="34"/>
        <v>O100.1</v>
      </c>
      <c r="B2162" s="202" t="s">
        <v>11136</v>
      </c>
      <c r="C2162" s="202" t="s">
        <v>11137</v>
      </c>
      <c r="D2162" s="205">
        <v>6.33</v>
      </c>
      <c r="E2162" s="205" t="s">
        <v>1341</v>
      </c>
      <c r="F2162"/>
    </row>
    <row r="2163" spans="1:6" x14ac:dyDescent="0.3">
      <c r="A2163" s="6" t="str">
        <f t="shared" si="34"/>
        <v>SP250</v>
      </c>
      <c r="B2163" s="202" t="s">
        <v>11138</v>
      </c>
      <c r="C2163" s="202" t="s">
        <v>11139</v>
      </c>
      <c r="D2163" s="205">
        <v>6.33</v>
      </c>
      <c r="E2163" s="205" t="s">
        <v>1341</v>
      </c>
      <c r="F2163"/>
    </row>
    <row r="2164" spans="1:6" x14ac:dyDescent="0.3">
      <c r="A2164" s="6" t="str">
        <f t="shared" si="34"/>
        <v>VV9</v>
      </c>
      <c r="B2164" s="202" t="s">
        <v>11140</v>
      </c>
      <c r="C2164" s="202" t="s">
        <v>11141</v>
      </c>
      <c r="D2164" s="205">
        <v>6.33</v>
      </c>
      <c r="E2164" s="205" t="s">
        <v>1341</v>
      </c>
      <c r="F2164"/>
    </row>
    <row r="2165" spans="1:6" x14ac:dyDescent="0.3">
      <c r="A2165" s="6" t="str">
        <f t="shared" si="34"/>
        <v>FTStN8</v>
      </c>
      <c r="B2165" s="202" t="s">
        <v>11142</v>
      </c>
      <c r="C2165" s="202" t="s">
        <v>11143</v>
      </c>
      <c r="D2165" s="205">
        <v>6.33</v>
      </c>
      <c r="E2165" s="205" t="s">
        <v>1341</v>
      </c>
      <c r="F2165"/>
    </row>
    <row r="2166" spans="1:6" x14ac:dyDescent="0.3">
      <c r="A2166" s="6" t="str">
        <f t="shared" si="34"/>
        <v>WC7</v>
      </c>
      <c r="B2166" s="202" t="s">
        <v>11144</v>
      </c>
      <c r="C2166" s="202" t="s">
        <v>11145</v>
      </c>
      <c r="D2166" s="205">
        <v>6.33</v>
      </c>
      <c r="E2166" s="205" t="s">
        <v>1341</v>
      </c>
      <c r="F2166"/>
    </row>
    <row r="2167" spans="1:6" ht="28.8" x14ac:dyDescent="0.3">
      <c r="A2167" s="6" t="str">
        <f t="shared" si="34"/>
        <v>OTO{2nd ed}12</v>
      </c>
      <c r="B2167" s="202" t="s">
        <v>11146</v>
      </c>
      <c r="C2167" s="202" t="s">
        <v>11147</v>
      </c>
      <c r="D2167" s="205">
        <v>6.33</v>
      </c>
      <c r="E2167" s="205" t="s">
        <v>1341</v>
      </c>
      <c r="F2167"/>
    </row>
    <row r="2168" spans="1:6" x14ac:dyDescent="0.3">
      <c r="A2168" s="6" t="str">
        <f t="shared" si="34"/>
        <v>FE120</v>
      </c>
      <c r="B2168" s="202" t="s">
        <v>11148</v>
      </c>
      <c r="C2168" s="202" t="s">
        <v>11149</v>
      </c>
      <c r="D2168" s="205">
        <v>6.33</v>
      </c>
      <c r="E2168" s="205" t="s">
        <v>1341</v>
      </c>
      <c r="F2168"/>
    </row>
    <row r="2169" spans="1:6" ht="28.8" x14ac:dyDescent="0.3">
      <c r="A2169" s="6" t="str">
        <f t="shared" si="34"/>
        <v>{2020 edition} 80</v>
      </c>
      <c r="B2169" s="202" t="s">
        <v>11150</v>
      </c>
      <c r="C2169" s="202" t="s">
        <v>9158</v>
      </c>
      <c r="D2169" s="205">
        <v>6.33</v>
      </c>
      <c r="E2169" s="205" t="s">
        <v>1341</v>
      </c>
      <c r="F2169"/>
    </row>
    <row r="2170" spans="1:6" x14ac:dyDescent="0.3">
      <c r="A2170" s="6" t="str">
        <f t="shared" si="34"/>
        <v>FT159</v>
      </c>
      <c r="B2170" s="202" t="s">
        <v>11151</v>
      </c>
      <c r="C2170" s="202" t="s">
        <v>11152</v>
      </c>
      <c r="D2170" s="205">
        <v>6.33</v>
      </c>
      <c r="E2170" s="205" t="s">
        <v>1341</v>
      </c>
      <c r="F2170"/>
    </row>
    <row r="2171" spans="1:6" x14ac:dyDescent="0.3">
      <c r="A2171" s="6" t="str">
        <f t="shared" si="34"/>
        <v>KBR4</v>
      </c>
      <c r="B2171" s="202" t="s">
        <v>11153</v>
      </c>
      <c r="C2171" s="202" t="s">
        <v>11154</v>
      </c>
      <c r="D2171" s="205">
        <v>6.33</v>
      </c>
      <c r="E2171" s="205" t="s">
        <v>1341</v>
      </c>
      <c r="F2171"/>
    </row>
    <row r="2172" spans="1:6" x14ac:dyDescent="0.3">
      <c r="A2172" s="6" t="str">
        <f t="shared" si="34"/>
        <v>Buck5</v>
      </c>
      <c r="B2172" s="202" t="s">
        <v>11155</v>
      </c>
      <c r="C2172" s="202" t="s">
        <v>11156</v>
      </c>
      <c r="D2172" s="205">
        <v>6.33</v>
      </c>
      <c r="E2172" s="205" t="s">
        <v>1341</v>
      </c>
      <c r="F2172"/>
    </row>
    <row r="2173" spans="1:6" x14ac:dyDescent="0.3">
      <c r="A2173" s="6" t="str">
        <f t="shared" si="34"/>
        <v>ORB8</v>
      </c>
      <c r="B2173" s="202" t="s">
        <v>11157</v>
      </c>
      <c r="C2173" s="202" t="s">
        <v>11158</v>
      </c>
      <c r="D2173" s="205">
        <v>6.33</v>
      </c>
      <c r="E2173" s="205" t="s">
        <v>1341</v>
      </c>
      <c r="F2173"/>
    </row>
    <row r="2174" spans="1:6" x14ac:dyDescent="0.3">
      <c r="A2174" s="6" t="str">
        <f t="shared" si="34"/>
        <v>EP91</v>
      </c>
      <c r="B2174" s="202" t="s">
        <v>11159</v>
      </c>
      <c r="C2174" s="202" t="s">
        <v>11160</v>
      </c>
      <c r="D2174" s="205">
        <v>6.33</v>
      </c>
      <c r="E2174" s="205" t="s">
        <v>1341</v>
      </c>
      <c r="F2174"/>
    </row>
    <row r="2175" spans="1:6" x14ac:dyDescent="0.3">
      <c r="A2175" s="6" t="str">
        <f t="shared" si="34"/>
        <v>CH107</v>
      </c>
      <c r="B2175" s="202" t="s">
        <v>11161</v>
      </c>
      <c r="C2175" s="202" t="s">
        <v>11162</v>
      </c>
      <c r="D2175" s="205">
        <v>6.33</v>
      </c>
      <c r="E2175" s="205" t="s">
        <v>1341</v>
      </c>
      <c r="F2175"/>
    </row>
    <row r="2176" spans="1:6" x14ac:dyDescent="0.3">
      <c r="A2176" s="6" t="str">
        <f t="shared" si="34"/>
        <v>ESG108</v>
      </c>
      <c r="B2176" s="202" t="s">
        <v>11163</v>
      </c>
      <c r="C2176" s="202" t="s">
        <v>11164</v>
      </c>
      <c r="D2176" s="205">
        <v>6.33</v>
      </c>
      <c r="E2176" s="205" t="s">
        <v>1341</v>
      </c>
      <c r="F2176"/>
    </row>
    <row r="2177" spans="1:6" x14ac:dyDescent="0.3">
      <c r="A2177" s="6" t="str">
        <f t="shared" si="34"/>
        <v>O92.2</v>
      </c>
      <c r="B2177" s="202" t="s">
        <v>11165</v>
      </c>
      <c r="C2177" s="202" t="s">
        <v>11166</v>
      </c>
      <c r="D2177" s="205">
        <v>6.33</v>
      </c>
      <c r="E2177" s="205" t="s">
        <v>1341</v>
      </c>
      <c r="F2177"/>
    </row>
    <row r="2178" spans="1:6" x14ac:dyDescent="0.3">
      <c r="A2178" s="6" t="str">
        <f t="shared" si="34"/>
        <v>ANZ1999.2</v>
      </c>
      <c r="B2178" s="202" t="s">
        <v>11167</v>
      </c>
      <c r="C2178" s="202" t="s">
        <v>11168</v>
      </c>
      <c r="D2178" s="205">
        <v>6.33</v>
      </c>
      <c r="E2178" s="205" t="s">
        <v>1341</v>
      </c>
      <c r="F2178"/>
    </row>
    <row r="2179" spans="1:6" x14ac:dyDescent="0.3">
      <c r="A2179" s="6" t="str">
        <f t="shared" si="34"/>
        <v>LN3-4</v>
      </c>
      <c r="B2179" s="202" t="s">
        <v>11169</v>
      </c>
      <c r="C2179" s="202" t="s">
        <v>11170</v>
      </c>
      <c r="D2179" s="205">
        <v>6.33</v>
      </c>
      <c r="E2179" s="205" t="s">
        <v>1341</v>
      </c>
      <c r="F2179"/>
    </row>
    <row r="2180" spans="1:6" x14ac:dyDescent="0.3">
      <c r="A2180" s="6" t="str">
        <f t="shared" si="34"/>
        <v>ASL149</v>
      </c>
      <c r="B2180" s="202">
        <v>149</v>
      </c>
      <c r="C2180" s="202" t="s">
        <v>9335</v>
      </c>
      <c r="D2180" s="205">
        <v>6.33</v>
      </c>
      <c r="E2180" s="205" t="s">
        <v>1341</v>
      </c>
      <c r="F2180"/>
    </row>
    <row r="2181" spans="1:6" x14ac:dyDescent="0.3">
      <c r="A2181" s="6" t="str">
        <f t="shared" si="34"/>
        <v>ANZ1997.1</v>
      </c>
      <c r="B2181" s="202" t="s">
        <v>11171</v>
      </c>
      <c r="C2181" s="202" t="s">
        <v>11172</v>
      </c>
      <c r="D2181" s="205">
        <v>6.33</v>
      </c>
      <c r="E2181" s="205" t="s">
        <v>1341</v>
      </c>
      <c r="F2181"/>
    </row>
    <row r="2182" spans="1:6" x14ac:dyDescent="0.3">
      <c r="A2182" s="6" t="str">
        <f t="shared" si="34"/>
        <v>St6</v>
      </c>
      <c r="B2182" s="202" t="s">
        <v>11173</v>
      </c>
      <c r="C2182" s="202" t="s">
        <v>9457</v>
      </c>
      <c r="D2182" s="205">
        <v>6.33</v>
      </c>
      <c r="E2182" s="205" t="s">
        <v>1341</v>
      </c>
      <c r="F2182"/>
    </row>
    <row r="2183" spans="1:6" x14ac:dyDescent="0.3">
      <c r="A2183" s="6" t="str">
        <f t="shared" si="34"/>
        <v>GONA4</v>
      </c>
      <c r="B2183" s="202" t="s">
        <v>11174</v>
      </c>
      <c r="C2183" s="202" t="s">
        <v>11175</v>
      </c>
      <c r="D2183" s="205">
        <v>6.33</v>
      </c>
      <c r="E2183" s="205" t="s">
        <v>1341</v>
      </c>
      <c r="F2183"/>
    </row>
    <row r="2184" spans="1:6" x14ac:dyDescent="0.3">
      <c r="A2184" s="6" t="str">
        <f t="shared" si="34"/>
        <v>WP9</v>
      </c>
      <c r="B2184" s="202" t="s">
        <v>8706</v>
      </c>
      <c r="C2184" s="202" t="s">
        <v>11176</v>
      </c>
      <c r="D2184" s="205">
        <v>6.33</v>
      </c>
      <c r="E2184" s="205" t="s">
        <v>1341</v>
      </c>
      <c r="F2184"/>
    </row>
    <row r="2185" spans="1:6" x14ac:dyDescent="0.3">
      <c r="A2185" s="6" t="str">
        <f t="shared" si="34"/>
        <v>ESG115</v>
      </c>
      <c r="B2185" s="202" t="s">
        <v>11177</v>
      </c>
      <c r="C2185" s="202" t="s">
        <v>11178</v>
      </c>
      <c r="D2185" s="205">
        <v>6.33</v>
      </c>
      <c r="E2185" s="205" t="s">
        <v>1341</v>
      </c>
      <c r="F2185"/>
    </row>
    <row r="2186" spans="1:6" x14ac:dyDescent="0.3">
      <c r="A2186" s="6" t="str">
        <f t="shared" si="34"/>
        <v>ESG119</v>
      </c>
      <c r="B2186" s="202" t="s">
        <v>11179</v>
      </c>
      <c r="C2186" s="202" t="s">
        <v>11180</v>
      </c>
      <c r="D2186" s="205">
        <v>6.33</v>
      </c>
      <c r="E2186" s="205" t="s">
        <v>1341</v>
      </c>
      <c r="F2186"/>
    </row>
    <row r="2187" spans="1:6" x14ac:dyDescent="0.3">
      <c r="A2187" s="6" t="str">
        <f t="shared" si="34"/>
        <v>RP3-5</v>
      </c>
      <c r="B2187" s="202" t="s">
        <v>11181</v>
      </c>
      <c r="C2187" s="202" t="s">
        <v>11182</v>
      </c>
      <c r="D2187" s="205">
        <v>6.33</v>
      </c>
      <c r="E2187" s="205" t="s">
        <v>1341</v>
      </c>
      <c r="F2187"/>
    </row>
    <row r="2188" spans="1:6" x14ac:dyDescent="0.3">
      <c r="A2188" s="6" t="str">
        <f t="shared" si="34"/>
        <v>TAP12</v>
      </c>
      <c r="B2188" s="202" t="s">
        <v>11183</v>
      </c>
      <c r="C2188" s="202" t="s">
        <v>11184</v>
      </c>
      <c r="D2188" s="205">
        <v>6.33</v>
      </c>
      <c r="E2188" s="205" t="s">
        <v>1341</v>
      </c>
      <c r="F2188"/>
    </row>
    <row r="2189" spans="1:6" x14ac:dyDescent="0.3">
      <c r="A2189" s="6" t="str">
        <f t="shared" si="34"/>
        <v>J28</v>
      </c>
      <c r="B2189" s="202" t="s">
        <v>11185</v>
      </c>
      <c r="C2189" s="202" t="s">
        <v>11186</v>
      </c>
      <c r="D2189" s="205">
        <v>6.33</v>
      </c>
      <c r="E2189" s="205">
        <v>133</v>
      </c>
      <c r="F2189"/>
    </row>
    <row r="2190" spans="1:6" x14ac:dyDescent="0.3">
      <c r="A2190" s="6" t="str">
        <f t="shared" si="34"/>
        <v>J46</v>
      </c>
      <c r="B2190" s="202" t="s">
        <v>11187</v>
      </c>
      <c r="C2190" s="202" t="s">
        <v>11188</v>
      </c>
      <c r="D2190" s="205">
        <v>6.33</v>
      </c>
      <c r="E2190" s="205">
        <v>112</v>
      </c>
      <c r="F2190"/>
    </row>
    <row r="2191" spans="1:6" x14ac:dyDescent="0.3">
      <c r="A2191" s="6" t="str">
        <f t="shared" ref="A2191:A2254" si="35">IF(B2191="","",IF(B2191&lt;999,"ASL"&amp;B2191,B2191))</f>
        <v>J148</v>
      </c>
      <c r="B2191" s="202" t="s">
        <v>11189</v>
      </c>
      <c r="C2191" s="202" t="s">
        <v>11190</v>
      </c>
      <c r="D2191" s="205">
        <v>6.33</v>
      </c>
      <c r="E2191" s="205">
        <v>46</v>
      </c>
      <c r="F2191"/>
    </row>
    <row r="2192" spans="1:6" x14ac:dyDescent="0.3">
      <c r="A2192" s="6" t="str">
        <f t="shared" si="35"/>
        <v>J146</v>
      </c>
      <c r="B2192" s="202" t="s">
        <v>11191</v>
      </c>
      <c r="C2192" s="202" t="s">
        <v>11192</v>
      </c>
      <c r="D2192" s="205">
        <v>6.32</v>
      </c>
      <c r="E2192" s="205">
        <v>80</v>
      </c>
      <c r="F2192"/>
    </row>
    <row r="2193" spans="1:6" x14ac:dyDescent="0.3">
      <c r="A2193" s="6" t="str">
        <f t="shared" si="35"/>
        <v>FrF43</v>
      </c>
      <c r="B2193" s="202" t="s">
        <v>11193</v>
      </c>
      <c r="C2193" s="202" t="s">
        <v>11194</v>
      </c>
      <c r="D2193" s="205">
        <v>6.32</v>
      </c>
      <c r="E2193" s="205">
        <v>37</v>
      </c>
      <c r="F2193"/>
    </row>
    <row r="2194" spans="1:6" x14ac:dyDescent="0.3">
      <c r="A2194" s="6" t="str">
        <f t="shared" si="35"/>
        <v>TX5</v>
      </c>
      <c r="B2194" s="202" t="s">
        <v>11195</v>
      </c>
      <c r="C2194" s="202" t="s">
        <v>11196</v>
      </c>
      <c r="D2194" s="205">
        <v>6.32</v>
      </c>
      <c r="E2194" s="205">
        <v>31</v>
      </c>
      <c r="F2194"/>
    </row>
    <row r="2195" spans="1:6" x14ac:dyDescent="0.3">
      <c r="A2195" s="6" t="str">
        <f t="shared" si="35"/>
        <v>A17</v>
      </c>
      <c r="B2195" s="202" t="s">
        <v>11197</v>
      </c>
      <c r="C2195" s="202" t="s">
        <v>11198</v>
      </c>
      <c r="D2195" s="205">
        <v>6.32</v>
      </c>
      <c r="E2195" s="205">
        <v>28</v>
      </c>
      <c r="F2195"/>
    </row>
    <row r="2196" spans="1:6" x14ac:dyDescent="0.3">
      <c r="A2196" s="6" t="str">
        <f t="shared" si="35"/>
        <v>AD13</v>
      </c>
      <c r="B2196" s="202" t="s">
        <v>11199</v>
      </c>
      <c r="C2196" s="202" t="s">
        <v>11200</v>
      </c>
      <c r="D2196" s="205">
        <v>6.32</v>
      </c>
      <c r="E2196" s="205">
        <v>25</v>
      </c>
      <c r="F2196"/>
    </row>
    <row r="2197" spans="1:6" x14ac:dyDescent="0.3">
      <c r="A2197" s="6" t="str">
        <f t="shared" si="35"/>
        <v>BRV8</v>
      </c>
      <c r="B2197" s="202" t="s">
        <v>11201</v>
      </c>
      <c r="C2197" s="202" t="s">
        <v>11202</v>
      </c>
      <c r="D2197" s="205">
        <v>6.32</v>
      </c>
      <c r="E2197" s="205">
        <v>25</v>
      </c>
      <c r="F2197"/>
    </row>
    <row r="2198" spans="1:6" x14ac:dyDescent="0.3">
      <c r="A2198" s="6" t="str">
        <f t="shared" si="35"/>
        <v>PBP6</v>
      </c>
      <c r="B2198" s="202" t="s">
        <v>11203</v>
      </c>
      <c r="C2198" s="202" t="s">
        <v>11204</v>
      </c>
      <c r="D2198" s="205">
        <v>6.32</v>
      </c>
      <c r="E2198" s="205">
        <v>25</v>
      </c>
      <c r="F2198"/>
    </row>
    <row r="2199" spans="1:6" x14ac:dyDescent="0.3">
      <c r="A2199" s="6" t="str">
        <f t="shared" si="35"/>
        <v>WAR6</v>
      </c>
      <c r="B2199" s="202" t="s">
        <v>11205</v>
      </c>
      <c r="C2199" s="202" t="s">
        <v>11206</v>
      </c>
      <c r="D2199" s="205">
        <v>6.32</v>
      </c>
      <c r="E2199" s="205">
        <v>25</v>
      </c>
      <c r="F2199"/>
    </row>
    <row r="2200" spans="1:6" x14ac:dyDescent="0.3">
      <c r="A2200" s="6" t="str">
        <f t="shared" si="35"/>
        <v>BdF7</v>
      </c>
      <c r="B2200" s="202" t="s">
        <v>11207</v>
      </c>
      <c r="C2200" s="202" t="s">
        <v>11208</v>
      </c>
      <c r="D2200" s="205">
        <v>6.32</v>
      </c>
      <c r="E2200" s="205">
        <v>22</v>
      </c>
      <c r="F2200"/>
    </row>
    <row r="2201" spans="1:6" x14ac:dyDescent="0.3">
      <c r="A2201" s="6" t="str">
        <f t="shared" si="35"/>
        <v>RPT83</v>
      </c>
      <c r="B2201" s="202" t="s">
        <v>11209</v>
      </c>
      <c r="C2201" s="202" t="s">
        <v>11210</v>
      </c>
      <c r="D2201" s="205">
        <v>6.32</v>
      </c>
      <c r="E2201" s="205">
        <v>22</v>
      </c>
      <c r="F2201"/>
    </row>
    <row r="2202" spans="1:6" x14ac:dyDescent="0.3">
      <c r="A2202" s="6" t="str">
        <f t="shared" si="35"/>
        <v>RPT79</v>
      </c>
      <c r="B2202" s="202" t="s">
        <v>11211</v>
      </c>
      <c r="C2202" s="202" t="s">
        <v>11212</v>
      </c>
      <c r="D2202" s="205">
        <v>6.32</v>
      </c>
      <c r="E2202" s="205">
        <v>22</v>
      </c>
      <c r="F2202"/>
    </row>
    <row r="2203" spans="1:6" x14ac:dyDescent="0.3">
      <c r="A2203" s="6" t="str">
        <f t="shared" si="35"/>
        <v>OA23</v>
      </c>
      <c r="B2203" s="202" t="s">
        <v>11213</v>
      </c>
      <c r="C2203" s="202" t="s">
        <v>11214</v>
      </c>
      <c r="D2203" s="205">
        <v>6.32</v>
      </c>
      <c r="E2203" s="205">
        <v>19</v>
      </c>
      <c r="F2203"/>
    </row>
    <row r="2204" spans="1:6" x14ac:dyDescent="0.3">
      <c r="A2204" s="6" t="str">
        <f t="shared" si="35"/>
        <v>CH61</v>
      </c>
      <c r="B2204" s="202" t="s">
        <v>11215</v>
      </c>
      <c r="C2204" s="202" t="s">
        <v>11216</v>
      </c>
      <c r="D2204" s="205">
        <v>6.32</v>
      </c>
      <c r="E2204" s="205">
        <v>19</v>
      </c>
      <c r="F2204"/>
    </row>
    <row r="2205" spans="1:6" x14ac:dyDescent="0.3">
      <c r="A2205" s="6" t="str">
        <f t="shared" si="35"/>
        <v>SP159</v>
      </c>
      <c r="B2205" s="202" t="s">
        <v>11217</v>
      </c>
      <c r="C2205" s="202" t="s">
        <v>11218</v>
      </c>
      <c r="D2205" s="205">
        <v>6.31</v>
      </c>
      <c r="E2205" s="205">
        <v>35</v>
      </c>
      <c r="F2205"/>
    </row>
    <row r="2206" spans="1:6" x14ac:dyDescent="0.3">
      <c r="A2206" s="6" t="str">
        <f t="shared" si="35"/>
        <v>ITR-5</v>
      </c>
      <c r="B2206" s="202" t="s">
        <v>11219</v>
      </c>
      <c r="C2206" s="202" t="s">
        <v>11220</v>
      </c>
      <c r="D2206" s="205">
        <v>6.31</v>
      </c>
      <c r="E2206" s="205">
        <v>32</v>
      </c>
      <c r="F2206"/>
    </row>
    <row r="2207" spans="1:6" x14ac:dyDescent="0.3">
      <c r="A2207" s="6" t="str">
        <f t="shared" si="35"/>
        <v>LN4</v>
      </c>
      <c r="B2207" s="202" t="s">
        <v>11221</v>
      </c>
      <c r="C2207" s="202" t="s">
        <v>11222</v>
      </c>
      <c r="D2207" s="205">
        <v>6.31</v>
      </c>
      <c r="E2207" s="205">
        <v>32</v>
      </c>
      <c r="F2207"/>
    </row>
    <row r="2208" spans="1:6" x14ac:dyDescent="0.3">
      <c r="A2208" s="6" t="str">
        <f t="shared" si="35"/>
        <v>BtB16</v>
      </c>
      <c r="B2208" s="202" t="s">
        <v>11223</v>
      </c>
      <c r="C2208" s="202" t="s">
        <v>11224</v>
      </c>
      <c r="D2208" s="205">
        <v>6.31</v>
      </c>
      <c r="E2208" s="205">
        <v>16</v>
      </c>
      <c r="F2208"/>
    </row>
    <row r="2209" spans="1:6" x14ac:dyDescent="0.3">
      <c r="A2209" s="6" t="str">
        <f t="shared" si="35"/>
        <v>DB091</v>
      </c>
      <c r="B2209" s="202" t="s">
        <v>11225</v>
      </c>
      <c r="C2209" s="202" t="s">
        <v>11226</v>
      </c>
      <c r="D2209" s="205">
        <v>6.31</v>
      </c>
      <c r="E2209" s="205">
        <v>16</v>
      </c>
      <c r="F2209"/>
    </row>
    <row r="2210" spans="1:6" x14ac:dyDescent="0.3">
      <c r="A2210" s="6" t="str">
        <f t="shared" si="35"/>
        <v>FT101</v>
      </c>
      <c r="B2210" s="202" t="s">
        <v>11227</v>
      </c>
      <c r="C2210" s="202" t="s">
        <v>9731</v>
      </c>
      <c r="D2210" s="205">
        <v>6.31</v>
      </c>
      <c r="E2210" s="205">
        <v>29</v>
      </c>
      <c r="F2210"/>
    </row>
    <row r="2211" spans="1:6" x14ac:dyDescent="0.3">
      <c r="A2211" s="6" t="str">
        <f t="shared" si="35"/>
        <v>FrF100</v>
      </c>
      <c r="B2211" s="202" t="s">
        <v>11228</v>
      </c>
      <c r="C2211" s="202" t="s">
        <v>11229</v>
      </c>
      <c r="D2211" s="205">
        <v>6.31</v>
      </c>
      <c r="E2211" s="205">
        <v>29</v>
      </c>
      <c r="F2211"/>
    </row>
    <row r="2212" spans="1:6" x14ac:dyDescent="0.3">
      <c r="A2212" s="6" t="str">
        <f t="shared" si="35"/>
        <v>ASL114</v>
      </c>
      <c r="B2212" s="202">
        <v>114</v>
      </c>
      <c r="C2212" s="202" t="s">
        <v>11230</v>
      </c>
      <c r="D2212" s="205">
        <v>6.31</v>
      </c>
      <c r="E2212" s="205">
        <v>29</v>
      </c>
      <c r="F2212"/>
    </row>
    <row r="2213" spans="1:6" x14ac:dyDescent="0.3">
      <c r="A2213" s="6" t="str">
        <f t="shared" si="35"/>
        <v>SP6</v>
      </c>
      <c r="B2213" s="202" t="s">
        <v>11231</v>
      </c>
      <c r="C2213" s="202" t="s">
        <v>11232</v>
      </c>
      <c r="D2213" s="205">
        <v>6.31</v>
      </c>
      <c r="E2213" s="205">
        <v>113</v>
      </c>
      <c r="F2213"/>
    </row>
    <row r="2214" spans="1:6" x14ac:dyDescent="0.3">
      <c r="A2214" s="6" t="str">
        <f t="shared" si="35"/>
        <v>FrF44</v>
      </c>
      <c r="B2214" s="202" t="s">
        <v>11233</v>
      </c>
      <c r="C2214" s="202" t="s">
        <v>11234</v>
      </c>
      <c r="D2214" s="205">
        <v>6.31</v>
      </c>
      <c r="E2214" s="205">
        <v>52</v>
      </c>
      <c r="F2214"/>
    </row>
    <row r="2215" spans="1:6" x14ac:dyDescent="0.3">
      <c r="A2215" s="6" t="str">
        <f t="shared" si="35"/>
        <v>Z11</v>
      </c>
      <c r="B2215" s="202" t="s">
        <v>11235</v>
      </c>
      <c r="C2215" s="202" t="s">
        <v>8538</v>
      </c>
      <c r="D2215" s="205">
        <v>6.31</v>
      </c>
      <c r="E2215" s="205">
        <v>13</v>
      </c>
      <c r="F2215"/>
    </row>
    <row r="2216" spans="1:6" x14ac:dyDescent="0.3">
      <c r="A2216" s="6" t="str">
        <f t="shared" si="35"/>
        <v>BFP147</v>
      </c>
      <c r="B2216" s="202" t="s">
        <v>11236</v>
      </c>
      <c r="C2216" s="202" t="s">
        <v>11237</v>
      </c>
      <c r="D2216" s="205">
        <v>6.31</v>
      </c>
      <c r="E2216" s="205">
        <v>13</v>
      </c>
      <c r="F2216"/>
    </row>
    <row r="2217" spans="1:6" x14ac:dyDescent="0.3">
      <c r="A2217" s="6" t="str">
        <f t="shared" si="35"/>
        <v>RPT128</v>
      </c>
      <c r="B2217" s="202" t="s">
        <v>11238</v>
      </c>
      <c r="C2217" s="202" t="s">
        <v>11239</v>
      </c>
      <c r="D2217" s="205">
        <v>6.31</v>
      </c>
      <c r="E2217" s="205">
        <v>13</v>
      </c>
      <c r="F2217"/>
    </row>
    <row r="2218" spans="1:6" x14ac:dyDescent="0.3">
      <c r="A2218" s="6" t="str">
        <f t="shared" si="35"/>
        <v>FT55</v>
      </c>
      <c r="B2218" s="202" t="s">
        <v>11240</v>
      </c>
      <c r="C2218" s="202" t="s">
        <v>11241</v>
      </c>
      <c r="D2218" s="205">
        <v>6.31</v>
      </c>
      <c r="E2218" s="205">
        <v>13</v>
      </c>
      <c r="F2218"/>
    </row>
    <row r="2219" spans="1:6" x14ac:dyDescent="0.3">
      <c r="A2219" s="6" t="str">
        <f t="shared" si="35"/>
        <v>TOT3</v>
      </c>
      <c r="B2219" s="202" t="s">
        <v>11242</v>
      </c>
      <c r="C2219" s="202" t="s">
        <v>11243</v>
      </c>
      <c r="D2219" s="205">
        <v>6.31</v>
      </c>
      <c r="E2219" s="205">
        <v>13</v>
      </c>
      <c r="F2219"/>
    </row>
    <row r="2220" spans="1:6" x14ac:dyDescent="0.3">
      <c r="A2220" s="6" t="str">
        <f t="shared" si="35"/>
        <v>J70</v>
      </c>
      <c r="B2220" s="202" t="s">
        <v>11244</v>
      </c>
      <c r="C2220" s="202" t="s">
        <v>11245</v>
      </c>
      <c r="D2220" s="205">
        <v>6.31</v>
      </c>
      <c r="E2220" s="205">
        <v>36</v>
      </c>
      <c r="F2220"/>
    </row>
    <row r="2221" spans="1:6" x14ac:dyDescent="0.3">
      <c r="A2221" s="6" t="str">
        <f t="shared" si="35"/>
        <v>J152</v>
      </c>
      <c r="B2221" s="202" t="s">
        <v>11246</v>
      </c>
      <c r="C2221" s="202" t="s">
        <v>11247</v>
      </c>
      <c r="D2221" s="205">
        <v>6.3</v>
      </c>
      <c r="E2221" s="205">
        <v>69</v>
      </c>
      <c r="F2221"/>
    </row>
    <row r="2222" spans="1:6" x14ac:dyDescent="0.3">
      <c r="A2222" s="6" t="str">
        <f t="shared" si="35"/>
        <v>DB065</v>
      </c>
      <c r="B2222" s="202" t="s">
        <v>11248</v>
      </c>
      <c r="C2222" s="202" t="s">
        <v>11249</v>
      </c>
      <c r="D2222" s="205">
        <v>6.3</v>
      </c>
      <c r="E2222" s="205">
        <v>23</v>
      </c>
      <c r="F2222"/>
    </row>
    <row r="2223" spans="1:6" x14ac:dyDescent="0.3">
      <c r="A2223" s="6" t="str">
        <f t="shared" si="35"/>
        <v>X10</v>
      </c>
      <c r="B2223" s="202" t="s">
        <v>11250</v>
      </c>
      <c r="C2223" s="202" t="s">
        <v>11251</v>
      </c>
      <c r="D2223" s="205">
        <v>6.3</v>
      </c>
      <c r="E2223" s="205">
        <v>23</v>
      </c>
      <c r="F2223"/>
    </row>
    <row r="2224" spans="1:6" x14ac:dyDescent="0.3">
      <c r="A2224" s="6" t="str">
        <f t="shared" si="35"/>
        <v>BRT6</v>
      </c>
      <c r="B2224" s="202" t="s">
        <v>11252</v>
      </c>
      <c r="C2224" s="202" t="s">
        <v>11253</v>
      </c>
      <c r="D2224" s="205">
        <v>6.3</v>
      </c>
      <c r="E2224" s="205">
        <v>23</v>
      </c>
      <c r="F2224"/>
    </row>
    <row r="2225" spans="1:6" x14ac:dyDescent="0.3">
      <c r="A2225" s="6" t="str">
        <f t="shared" si="35"/>
        <v>J25</v>
      </c>
      <c r="B2225" s="202" t="s">
        <v>11254</v>
      </c>
      <c r="C2225" s="202" t="s">
        <v>7719</v>
      </c>
      <c r="D2225" s="205">
        <v>6.3</v>
      </c>
      <c r="E2225" s="205">
        <v>56</v>
      </c>
      <c r="F2225"/>
    </row>
    <row r="2226" spans="1:6" x14ac:dyDescent="0.3">
      <c r="A2226" s="6" t="str">
        <f t="shared" si="35"/>
        <v>A94</v>
      </c>
      <c r="B2226" s="202" t="s">
        <v>11255</v>
      </c>
      <c r="C2226" s="202" t="s">
        <v>7644</v>
      </c>
      <c r="D2226" s="205">
        <v>6.3</v>
      </c>
      <c r="E2226" s="205">
        <v>56</v>
      </c>
      <c r="F2226"/>
    </row>
    <row r="2227" spans="1:6" x14ac:dyDescent="0.3">
      <c r="A2227" s="6" t="str">
        <f t="shared" si="35"/>
        <v>AP45</v>
      </c>
      <c r="B2227" s="202" t="s">
        <v>11256</v>
      </c>
      <c r="C2227" s="202" t="s">
        <v>11257</v>
      </c>
      <c r="D2227" s="205">
        <v>6.3</v>
      </c>
      <c r="E2227" s="205">
        <v>53</v>
      </c>
      <c r="F2227"/>
    </row>
    <row r="2228" spans="1:6" x14ac:dyDescent="0.3">
      <c r="A2228" s="6" t="str">
        <f t="shared" si="35"/>
        <v>FrF70</v>
      </c>
      <c r="B2228" s="202" t="s">
        <v>11258</v>
      </c>
      <c r="C2228" s="202" t="s">
        <v>11259</v>
      </c>
      <c r="D2228" s="205">
        <v>6.3</v>
      </c>
      <c r="E2228" s="205">
        <v>40</v>
      </c>
      <c r="F2228"/>
    </row>
    <row r="2229" spans="1:6" x14ac:dyDescent="0.3">
      <c r="A2229" s="6" t="str">
        <f t="shared" si="35"/>
        <v>X5</v>
      </c>
      <c r="B2229" s="202" t="s">
        <v>11260</v>
      </c>
      <c r="C2229" s="202" t="s">
        <v>8536</v>
      </c>
      <c r="D2229" s="205">
        <v>6.3</v>
      </c>
      <c r="E2229" s="205">
        <v>40</v>
      </c>
      <c r="F2229"/>
    </row>
    <row r="2230" spans="1:6" x14ac:dyDescent="0.3">
      <c r="A2230" s="6" t="str">
        <f t="shared" si="35"/>
        <v>BB3</v>
      </c>
      <c r="B2230" s="202" t="s">
        <v>11261</v>
      </c>
      <c r="C2230" s="202" t="s">
        <v>9261</v>
      </c>
      <c r="D2230" s="205">
        <v>6.3</v>
      </c>
      <c r="E2230" s="205">
        <v>30</v>
      </c>
      <c r="F2230"/>
    </row>
    <row r="2231" spans="1:6" x14ac:dyDescent="0.3">
      <c r="A2231" s="6" t="str">
        <f t="shared" si="35"/>
        <v>TX1</v>
      </c>
      <c r="B2231" s="202" t="s">
        <v>11262</v>
      </c>
      <c r="C2231" s="202" t="s">
        <v>11263</v>
      </c>
      <c r="D2231" s="205">
        <v>6.3</v>
      </c>
      <c r="E2231" s="205">
        <v>30</v>
      </c>
      <c r="F2231"/>
    </row>
    <row r="2232" spans="1:6" x14ac:dyDescent="0.3">
      <c r="A2232" s="6" t="str">
        <f t="shared" si="35"/>
        <v>RPT80</v>
      </c>
      <c r="B2232" s="202" t="s">
        <v>11264</v>
      </c>
      <c r="C2232" s="202" t="s">
        <v>11265</v>
      </c>
      <c r="D2232" s="205">
        <v>6.3</v>
      </c>
      <c r="E2232" s="205">
        <v>20</v>
      </c>
      <c r="F2232"/>
    </row>
    <row r="2233" spans="1:6" x14ac:dyDescent="0.3">
      <c r="A2233" s="6" t="str">
        <f t="shared" si="35"/>
        <v>DB002</v>
      </c>
      <c r="B2233" s="202" t="s">
        <v>11266</v>
      </c>
      <c r="C2233" s="202" t="s">
        <v>11267</v>
      </c>
      <c r="D2233" s="205">
        <v>6.3</v>
      </c>
      <c r="E2233" s="205">
        <v>20</v>
      </c>
      <c r="F2233"/>
    </row>
    <row r="2234" spans="1:6" x14ac:dyDescent="0.3">
      <c r="A2234" s="6" t="str">
        <f t="shared" si="35"/>
        <v>G37</v>
      </c>
      <c r="B2234" s="202" t="s">
        <v>11268</v>
      </c>
      <c r="C2234" s="202" t="s">
        <v>8906</v>
      </c>
      <c r="D2234" s="205">
        <v>6.3</v>
      </c>
      <c r="E2234" s="205">
        <v>10</v>
      </c>
      <c r="F2234"/>
    </row>
    <row r="2235" spans="1:6" x14ac:dyDescent="0.3">
      <c r="A2235" s="6" t="str">
        <f t="shared" si="35"/>
        <v>KGP8</v>
      </c>
      <c r="B2235" s="202" t="s">
        <v>11269</v>
      </c>
      <c r="C2235" s="202" t="s">
        <v>11270</v>
      </c>
      <c r="D2235" s="205">
        <v>6.3</v>
      </c>
      <c r="E2235" s="205">
        <v>10</v>
      </c>
      <c r="F2235"/>
    </row>
    <row r="2236" spans="1:6" x14ac:dyDescent="0.3">
      <c r="A2236" s="6" t="str">
        <f t="shared" si="35"/>
        <v>DB132</v>
      </c>
      <c r="B2236" s="202" t="s">
        <v>11271</v>
      </c>
      <c r="C2236" s="202" t="s">
        <v>11272</v>
      </c>
      <c r="D2236" s="205">
        <v>6.3</v>
      </c>
      <c r="E2236" s="205">
        <v>10</v>
      </c>
      <c r="F2236"/>
    </row>
    <row r="2237" spans="1:6" x14ac:dyDescent="0.3">
      <c r="A2237" s="6" t="str">
        <f t="shared" si="35"/>
        <v>RPT27</v>
      </c>
      <c r="B2237" s="202" t="s">
        <v>11273</v>
      </c>
      <c r="C2237" s="202" t="s">
        <v>11274</v>
      </c>
      <c r="D2237" s="205">
        <v>6.3</v>
      </c>
      <c r="E2237" s="205">
        <v>10</v>
      </c>
      <c r="F2237"/>
    </row>
    <row r="2238" spans="1:6" x14ac:dyDescent="0.3">
      <c r="A2238" s="6" t="str">
        <f t="shared" si="35"/>
        <v>MM28</v>
      </c>
      <c r="B2238" s="202" t="s">
        <v>11275</v>
      </c>
      <c r="C2238" s="202" t="s">
        <v>11276</v>
      </c>
      <c r="D2238" s="205">
        <v>6.3</v>
      </c>
      <c r="E2238" s="205">
        <v>10</v>
      </c>
      <c r="F2238"/>
    </row>
    <row r="2239" spans="1:6" x14ac:dyDescent="0.3">
      <c r="A2239" s="6" t="str">
        <f t="shared" si="35"/>
        <v>LSSAH16</v>
      </c>
      <c r="B2239" s="202" t="s">
        <v>11277</v>
      </c>
      <c r="C2239" s="202" t="s">
        <v>11278</v>
      </c>
      <c r="D2239" s="205">
        <v>6.3</v>
      </c>
      <c r="E2239" s="205">
        <v>10</v>
      </c>
      <c r="F2239"/>
    </row>
    <row r="2240" spans="1:6" x14ac:dyDescent="0.3">
      <c r="A2240" s="6" t="str">
        <f t="shared" si="35"/>
        <v>NEWS40</v>
      </c>
      <c r="B2240" s="202" t="s">
        <v>11279</v>
      </c>
      <c r="C2240" s="202" t="s">
        <v>9358</v>
      </c>
      <c r="D2240" s="205">
        <v>6.3</v>
      </c>
      <c r="E2240" s="205">
        <v>10</v>
      </c>
      <c r="F2240"/>
    </row>
    <row r="2241" spans="1:6" x14ac:dyDescent="0.3">
      <c r="A2241" s="6" t="str">
        <f t="shared" si="35"/>
        <v>FrF67</v>
      </c>
      <c r="B2241" s="202" t="s">
        <v>11280</v>
      </c>
      <c r="C2241" s="202" t="s">
        <v>11281</v>
      </c>
      <c r="D2241" s="205">
        <v>6.3</v>
      </c>
      <c r="E2241" s="205">
        <v>54</v>
      </c>
      <c r="F2241"/>
    </row>
    <row r="2242" spans="1:6" x14ac:dyDescent="0.3">
      <c r="A2242" s="6" t="str">
        <f t="shared" si="35"/>
        <v>J37</v>
      </c>
      <c r="B2242" s="202" t="s">
        <v>11282</v>
      </c>
      <c r="C2242" s="202" t="s">
        <v>11283</v>
      </c>
      <c r="D2242" s="205">
        <v>6.3</v>
      </c>
      <c r="E2242" s="205">
        <v>98</v>
      </c>
      <c r="F2242"/>
    </row>
    <row r="2243" spans="1:6" x14ac:dyDescent="0.3">
      <c r="A2243" s="6" t="str">
        <f t="shared" si="35"/>
        <v>FrF20</v>
      </c>
      <c r="B2243" s="202" t="s">
        <v>11284</v>
      </c>
      <c r="C2243" s="202" t="s">
        <v>8896</v>
      </c>
      <c r="D2243" s="205">
        <v>6.3</v>
      </c>
      <c r="E2243" s="205">
        <v>61</v>
      </c>
      <c r="F2243"/>
    </row>
    <row r="2244" spans="1:6" x14ac:dyDescent="0.3">
      <c r="A2244" s="6" t="str">
        <f t="shared" si="35"/>
        <v>K</v>
      </c>
      <c r="B2244" s="202" t="s">
        <v>11285</v>
      </c>
      <c r="C2244" s="202" t="s">
        <v>11286</v>
      </c>
      <c r="D2244" s="205">
        <v>6.29</v>
      </c>
      <c r="E2244" s="205">
        <v>17</v>
      </c>
      <c r="F2244"/>
    </row>
    <row r="2245" spans="1:6" ht="28.8" x14ac:dyDescent="0.3">
      <c r="A2245" s="6" t="str">
        <f t="shared" si="35"/>
        <v>Third Edition88</v>
      </c>
      <c r="B2245" s="202" t="s">
        <v>11287</v>
      </c>
      <c r="C2245" s="202" t="s">
        <v>11288</v>
      </c>
      <c r="D2245" s="205">
        <v>6.29</v>
      </c>
      <c r="E2245" s="205">
        <v>17</v>
      </c>
      <c r="F2245"/>
    </row>
    <row r="2246" spans="1:6" x14ac:dyDescent="0.3">
      <c r="A2246" s="6" t="str">
        <f t="shared" si="35"/>
        <v>S51</v>
      </c>
      <c r="B2246" s="202" t="s">
        <v>11289</v>
      </c>
      <c r="C2246" s="202" t="s">
        <v>11290</v>
      </c>
      <c r="D2246" s="205">
        <v>6.29</v>
      </c>
      <c r="E2246" s="205">
        <v>17</v>
      </c>
      <c r="F2246"/>
    </row>
    <row r="2247" spans="1:6" x14ac:dyDescent="0.3">
      <c r="A2247" s="6" t="str">
        <f t="shared" si="35"/>
        <v>ASLUG19</v>
      </c>
      <c r="B2247" s="202" t="s">
        <v>11291</v>
      </c>
      <c r="C2247" s="202" t="s">
        <v>9508</v>
      </c>
      <c r="D2247" s="205">
        <v>6.29</v>
      </c>
      <c r="E2247" s="205">
        <v>41</v>
      </c>
      <c r="F2247"/>
    </row>
    <row r="2248" spans="1:6" x14ac:dyDescent="0.3">
      <c r="A2248" s="6" t="str">
        <f t="shared" si="35"/>
        <v>OA19</v>
      </c>
      <c r="B2248" s="202" t="s">
        <v>11292</v>
      </c>
      <c r="C2248" s="202" t="s">
        <v>11293</v>
      </c>
      <c r="D2248" s="205">
        <v>6.29</v>
      </c>
      <c r="E2248" s="205">
        <v>41</v>
      </c>
      <c r="F2248"/>
    </row>
    <row r="2249" spans="1:6" x14ac:dyDescent="0.3">
      <c r="A2249" s="6" t="str">
        <f t="shared" si="35"/>
        <v>SP198</v>
      </c>
      <c r="B2249" s="202" t="s">
        <v>11294</v>
      </c>
      <c r="C2249" s="202" t="s">
        <v>11295</v>
      </c>
      <c r="D2249" s="205">
        <v>6.29</v>
      </c>
      <c r="E2249" s="205">
        <v>31</v>
      </c>
      <c r="F2249"/>
    </row>
    <row r="2250" spans="1:6" x14ac:dyDescent="0.3">
      <c r="A2250" s="6" t="str">
        <f t="shared" si="35"/>
        <v>AP52</v>
      </c>
      <c r="B2250" s="202" t="s">
        <v>11296</v>
      </c>
      <c r="C2250" s="202" t="s">
        <v>11297</v>
      </c>
      <c r="D2250" s="205">
        <v>6.29</v>
      </c>
      <c r="E2250" s="205">
        <v>114</v>
      </c>
      <c r="F2250"/>
    </row>
    <row r="2251" spans="1:6" x14ac:dyDescent="0.3">
      <c r="A2251" s="6" t="str">
        <f t="shared" si="35"/>
        <v>SP236</v>
      </c>
      <c r="B2251" s="202" t="s">
        <v>11298</v>
      </c>
      <c r="C2251" s="202" t="s">
        <v>11299</v>
      </c>
      <c r="D2251" s="205">
        <v>6.29</v>
      </c>
      <c r="E2251" s="205">
        <v>45</v>
      </c>
      <c r="F2251"/>
    </row>
    <row r="2252" spans="1:6" x14ac:dyDescent="0.3">
      <c r="A2252" s="6" t="str">
        <f t="shared" si="35"/>
        <v>PBP19</v>
      </c>
      <c r="B2252" s="202" t="s">
        <v>11300</v>
      </c>
      <c r="C2252" s="202" t="s">
        <v>11301</v>
      </c>
      <c r="D2252" s="205">
        <v>6.29</v>
      </c>
      <c r="E2252" s="205">
        <v>66</v>
      </c>
      <c r="F2252"/>
    </row>
    <row r="2253" spans="1:6" x14ac:dyDescent="0.3">
      <c r="A2253" s="6" t="str">
        <f t="shared" si="35"/>
        <v>SP181</v>
      </c>
      <c r="B2253" s="202" t="s">
        <v>11302</v>
      </c>
      <c r="C2253" s="202" t="s">
        <v>11303</v>
      </c>
      <c r="D2253" s="205">
        <v>6.29</v>
      </c>
      <c r="E2253" s="205">
        <v>56</v>
      </c>
      <c r="F2253"/>
    </row>
    <row r="2254" spans="1:6" x14ac:dyDescent="0.3">
      <c r="A2254" s="6" t="str">
        <f t="shared" si="35"/>
        <v>SP247</v>
      </c>
      <c r="B2254" s="202" t="s">
        <v>11304</v>
      </c>
      <c r="C2254" s="202" t="s">
        <v>11305</v>
      </c>
      <c r="D2254" s="205">
        <v>6.29</v>
      </c>
      <c r="E2254" s="205">
        <v>35</v>
      </c>
      <c r="F2254"/>
    </row>
    <row r="2255" spans="1:6" x14ac:dyDescent="0.3">
      <c r="A2255" s="6" t="str">
        <f t="shared" ref="A2255:A2318" si="36">IF(B2255="","",IF(B2255&lt;999,"ASL"&amp;B2255,B2255))</f>
        <v>S8</v>
      </c>
      <c r="B2255" s="202" t="s">
        <v>11306</v>
      </c>
      <c r="C2255" s="202" t="s">
        <v>11307</v>
      </c>
      <c r="D2255" s="205">
        <v>6.29</v>
      </c>
      <c r="E2255" s="205">
        <v>28</v>
      </c>
      <c r="F2255"/>
    </row>
    <row r="2256" spans="1:6" x14ac:dyDescent="0.3">
      <c r="A2256" s="6" t="str">
        <f t="shared" si="36"/>
        <v>A21</v>
      </c>
      <c r="B2256" s="202" t="s">
        <v>11308</v>
      </c>
      <c r="C2256" s="202" t="s">
        <v>8090</v>
      </c>
      <c r="D2256" s="205">
        <v>6.29</v>
      </c>
      <c r="E2256" s="205">
        <v>28</v>
      </c>
      <c r="F2256"/>
    </row>
    <row r="2257" spans="1:6" x14ac:dyDescent="0.3">
      <c r="A2257" s="6" t="str">
        <f t="shared" si="36"/>
        <v>ASL121</v>
      </c>
      <c r="B2257" s="202">
        <v>121</v>
      </c>
      <c r="C2257" s="202" t="s">
        <v>11309</v>
      </c>
      <c r="D2257" s="205">
        <v>6.29</v>
      </c>
      <c r="E2257" s="205">
        <v>28</v>
      </c>
      <c r="F2257"/>
    </row>
    <row r="2258" spans="1:6" x14ac:dyDescent="0.3">
      <c r="A2258" s="6" t="str">
        <f t="shared" si="36"/>
        <v>MP 2</v>
      </c>
      <c r="B2258" s="202" t="s">
        <v>11310</v>
      </c>
      <c r="C2258" s="202" t="s">
        <v>11311</v>
      </c>
      <c r="D2258" s="205">
        <v>6.29</v>
      </c>
      <c r="E2258" s="205">
        <v>21</v>
      </c>
      <c r="F2258"/>
    </row>
    <row r="2259" spans="1:6" x14ac:dyDescent="0.3">
      <c r="A2259" s="6" t="str">
        <f t="shared" si="36"/>
        <v>SP182</v>
      </c>
      <c r="B2259" s="202" t="s">
        <v>11312</v>
      </c>
      <c r="C2259" s="202" t="s">
        <v>11313</v>
      </c>
      <c r="D2259" s="205">
        <v>6.29</v>
      </c>
      <c r="E2259" s="205">
        <v>21</v>
      </c>
      <c r="F2259"/>
    </row>
    <row r="2260" spans="1:6" x14ac:dyDescent="0.3">
      <c r="A2260" s="6" t="str">
        <f t="shared" si="36"/>
        <v>D13</v>
      </c>
      <c r="B2260" s="202" t="s">
        <v>11314</v>
      </c>
      <c r="C2260" s="202" t="s">
        <v>11315</v>
      </c>
      <c r="D2260" s="205">
        <v>6.29</v>
      </c>
      <c r="E2260" s="205">
        <v>21</v>
      </c>
      <c r="F2260"/>
    </row>
    <row r="2261" spans="1:6" x14ac:dyDescent="0.3">
      <c r="A2261" s="6" t="str">
        <f t="shared" si="36"/>
        <v>HP25</v>
      </c>
      <c r="B2261" s="202" t="s">
        <v>11316</v>
      </c>
      <c r="C2261" s="202" t="s">
        <v>11317</v>
      </c>
      <c r="D2261" s="205">
        <v>6.29</v>
      </c>
      <c r="E2261" s="205">
        <v>21</v>
      </c>
      <c r="F2261"/>
    </row>
    <row r="2262" spans="1:6" x14ac:dyDescent="0.3">
      <c r="A2262" s="6" t="str">
        <f t="shared" si="36"/>
        <v>ESG45</v>
      </c>
      <c r="B2262" s="202" t="s">
        <v>11318</v>
      </c>
      <c r="C2262" s="202" t="s">
        <v>11319</v>
      </c>
      <c r="D2262" s="205">
        <v>6.29</v>
      </c>
      <c r="E2262" s="205">
        <v>14</v>
      </c>
      <c r="F2262"/>
    </row>
    <row r="2263" spans="1:6" x14ac:dyDescent="0.3">
      <c r="A2263" s="6" t="str">
        <f t="shared" si="36"/>
        <v>J180</v>
      </c>
      <c r="B2263" s="202" t="s">
        <v>11320</v>
      </c>
      <c r="C2263" s="202" t="s">
        <v>11321</v>
      </c>
      <c r="D2263" s="205">
        <v>6.29</v>
      </c>
      <c r="E2263" s="205">
        <v>14</v>
      </c>
      <c r="F2263"/>
    </row>
    <row r="2264" spans="1:6" x14ac:dyDescent="0.3">
      <c r="A2264" s="6" t="str">
        <f t="shared" si="36"/>
        <v>HG7</v>
      </c>
      <c r="B2264" s="202" t="s">
        <v>11322</v>
      </c>
      <c r="C2264" s="202" t="s">
        <v>11323</v>
      </c>
      <c r="D2264" s="205">
        <v>6.29</v>
      </c>
      <c r="E2264" s="205">
        <v>14</v>
      </c>
      <c r="F2264"/>
    </row>
    <row r="2265" spans="1:6" x14ac:dyDescent="0.3">
      <c r="A2265" s="6" t="str">
        <f t="shared" si="36"/>
        <v>CH150</v>
      </c>
      <c r="B2265" s="202" t="s">
        <v>11324</v>
      </c>
      <c r="C2265" s="202" t="s">
        <v>11325</v>
      </c>
      <c r="D2265" s="205">
        <v>6.29</v>
      </c>
      <c r="E2265" s="205">
        <v>14</v>
      </c>
      <c r="F2265"/>
    </row>
    <row r="2266" spans="1:6" x14ac:dyDescent="0.3">
      <c r="A2266" s="6" t="str">
        <f t="shared" si="36"/>
        <v>SP200</v>
      </c>
      <c r="B2266" s="202" t="s">
        <v>11326</v>
      </c>
      <c r="C2266" s="202" t="s">
        <v>11327</v>
      </c>
      <c r="D2266" s="205">
        <v>6.29</v>
      </c>
      <c r="E2266" s="205">
        <v>14</v>
      </c>
      <c r="F2266"/>
    </row>
    <row r="2267" spans="1:6" x14ac:dyDescent="0.3">
      <c r="A2267" s="6" t="str">
        <f t="shared" si="36"/>
        <v>KH7</v>
      </c>
      <c r="B2267" s="202" t="s">
        <v>11328</v>
      </c>
      <c r="C2267" s="202" t="s">
        <v>11329</v>
      </c>
      <c r="D2267" s="205">
        <v>6.29</v>
      </c>
      <c r="E2267" s="205" t="s">
        <v>1341</v>
      </c>
      <c r="F2267"/>
    </row>
    <row r="2268" spans="1:6" x14ac:dyDescent="0.3">
      <c r="A2268" s="6" t="str">
        <f t="shared" si="36"/>
        <v>TOT9</v>
      </c>
      <c r="B2268" s="202" t="s">
        <v>11330</v>
      </c>
      <c r="C2268" s="202" t="s">
        <v>11331</v>
      </c>
      <c r="D2268" s="205">
        <v>6.29</v>
      </c>
      <c r="E2268" s="205" t="s">
        <v>1341</v>
      </c>
      <c r="F2268"/>
    </row>
    <row r="2269" spans="1:6" x14ac:dyDescent="0.3">
      <c r="A2269" s="6" t="str">
        <f t="shared" si="36"/>
        <v>TX4</v>
      </c>
      <c r="B2269" s="202" t="s">
        <v>11332</v>
      </c>
      <c r="C2269" s="202" t="s">
        <v>11333</v>
      </c>
      <c r="D2269" s="205">
        <v>6.29</v>
      </c>
      <c r="E2269" s="205" t="s">
        <v>1341</v>
      </c>
      <c r="F2269"/>
    </row>
    <row r="2270" spans="1:6" x14ac:dyDescent="0.3">
      <c r="A2270" s="6" t="str">
        <f t="shared" si="36"/>
        <v>{RS} 62</v>
      </c>
      <c r="B2270" s="202" t="s">
        <v>11334</v>
      </c>
      <c r="C2270" s="202" t="s">
        <v>10255</v>
      </c>
      <c r="D2270" s="205">
        <v>6.29</v>
      </c>
      <c r="E2270" s="205" t="s">
        <v>1341</v>
      </c>
      <c r="F2270"/>
    </row>
    <row r="2271" spans="1:6" x14ac:dyDescent="0.3">
      <c r="A2271" s="6" t="str">
        <f t="shared" si="36"/>
        <v>WAR14</v>
      </c>
      <c r="B2271" s="202" t="s">
        <v>11335</v>
      </c>
      <c r="C2271" s="202" t="s">
        <v>11336</v>
      </c>
      <c r="D2271" s="205">
        <v>6.29</v>
      </c>
      <c r="E2271" s="205" t="s">
        <v>1341</v>
      </c>
      <c r="F2271"/>
    </row>
    <row r="2272" spans="1:6" x14ac:dyDescent="0.3">
      <c r="A2272" s="6" t="str">
        <f t="shared" si="36"/>
        <v>AP132</v>
      </c>
      <c r="B2272" s="202" t="s">
        <v>11337</v>
      </c>
      <c r="C2272" s="202" t="s">
        <v>11338</v>
      </c>
      <c r="D2272" s="205">
        <v>6.29</v>
      </c>
      <c r="E2272" s="205" t="s">
        <v>1341</v>
      </c>
      <c r="F2272"/>
    </row>
    <row r="2273" spans="1:6" x14ac:dyDescent="0.3">
      <c r="A2273" s="6" t="str">
        <f t="shared" si="36"/>
        <v>MMdb15</v>
      </c>
      <c r="B2273" s="202" t="s">
        <v>11339</v>
      </c>
      <c r="C2273" s="202" t="s">
        <v>11340</v>
      </c>
      <c r="D2273" s="205">
        <v>6.29</v>
      </c>
      <c r="E2273" s="205" t="s">
        <v>1341</v>
      </c>
      <c r="F2273"/>
    </row>
    <row r="2274" spans="1:6" x14ac:dyDescent="0.3">
      <c r="A2274" s="6" t="str">
        <f t="shared" si="36"/>
        <v>RPT54</v>
      </c>
      <c r="B2274" s="202" t="s">
        <v>11341</v>
      </c>
      <c r="C2274" s="202" t="s">
        <v>11342</v>
      </c>
      <c r="D2274" s="205">
        <v>6.29</v>
      </c>
      <c r="E2274" s="205" t="s">
        <v>1341</v>
      </c>
      <c r="F2274"/>
    </row>
    <row r="2275" spans="1:6" ht="28.8" x14ac:dyDescent="0.3">
      <c r="A2275" s="6" t="str">
        <f t="shared" si="36"/>
        <v>{2020 edition} 252</v>
      </c>
      <c r="B2275" s="202" t="s">
        <v>11343</v>
      </c>
      <c r="C2275" s="202" t="s">
        <v>11344</v>
      </c>
      <c r="D2275" s="205">
        <v>6.29</v>
      </c>
      <c r="E2275" s="205" t="s">
        <v>1341</v>
      </c>
      <c r="F2275"/>
    </row>
    <row r="2276" spans="1:6" x14ac:dyDescent="0.3">
      <c r="A2276" s="6" t="str">
        <f t="shared" si="36"/>
        <v>J69</v>
      </c>
      <c r="B2276" s="202" t="s">
        <v>11345</v>
      </c>
      <c r="C2276" s="202" t="s">
        <v>11346</v>
      </c>
      <c r="D2276" s="205">
        <v>6.28</v>
      </c>
      <c r="E2276" s="205">
        <v>81</v>
      </c>
      <c r="F2276"/>
    </row>
    <row r="2277" spans="1:6" x14ac:dyDescent="0.3">
      <c r="A2277" s="6" t="str">
        <f t="shared" si="36"/>
        <v>ABTF4</v>
      </c>
      <c r="B2277" s="202" t="s">
        <v>11347</v>
      </c>
      <c r="C2277" s="202" t="s">
        <v>11348</v>
      </c>
      <c r="D2277" s="205">
        <v>6.28</v>
      </c>
      <c r="E2277" s="205">
        <v>74</v>
      </c>
      <c r="F2277"/>
    </row>
    <row r="2278" spans="1:6" x14ac:dyDescent="0.3">
      <c r="A2278" s="6" t="str">
        <f t="shared" si="36"/>
        <v>SP61</v>
      </c>
      <c r="B2278" s="202" t="s">
        <v>11349</v>
      </c>
      <c r="C2278" s="202" t="s">
        <v>11350</v>
      </c>
      <c r="D2278" s="205">
        <v>6.28</v>
      </c>
      <c r="E2278" s="205">
        <v>53</v>
      </c>
      <c r="F2278"/>
    </row>
    <row r="2279" spans="1:6" x14ac:dyDescent="0.3">
      <c r="A2279" s="6" t="str">
        <f t="shared" si="36"/>
        <v>WO18</v>
      </c>
      <c r="B2279" s="202" t="s">
        <v>11351</v>
      </c>
      <c r="C2279" s="202" t="s">
        <v>11352</v>
      </c>
      <c r="D2279" s="205">
        <v>6.28</v>
      </c>
      <c r="E2279" s="205">
        <v>32</v>
      </c>
      <c r="F2279"/>
    </row>
    <row r="2280" spans="1:6" x14ac:dyDescent="0.3">
      <c r="A2280" s="6" t="str">
        <f t="shared" si="36"/>
        <v>GONA3</v>
      </c>
      <c r="B2280" s="202" t="s">
        <v>11353</v>
      </c>
      <c r="C2280" s="202" t="s">
        <v>11354</v>
      </c>
      <c r="D2280" s="205">
        <v>6.28</v>
      </c>
      <c r="E2280" s="205">
        <v>25</v>
      </c>
      <c r="F2280"/>
    </row>
    <row r="2281" spans="1:6" x14ac:dyDescent="0.3">
      <c r="A2281" s="6" t="str">
        <f t="shared" si="36"/>
        <v>G14</v>
      </c>
      <c r="B2281" s="202" t="s">
        <v>11355</v>
      </c>
      <c r="C2281" s="202" t="s">
        <v>11356</v>
      </c>
      <c r="D2281" s="205">
        <v>6.28</v>
      </c>
      <c r="E2281" s="205">
        <v>25</v>
      </c>
      <c r="F2281"/>
    </row>
    <row r="2282" spans="1:6" x14ac:dyDescent="0.3">
      <c r="A2282" s="6" t="str">
        <f t="shared" si="36"/>
        <v>NQNG4</v>
      </c>
      <c r="B2282" s="202" t="s">
        <v>11357</v>
      </c>
      <c r="C2282" s="202" t="s">
        <v>11358</v>
      </c>
      <c r="D2282" s="205">
        <v>6.28</v>
      </c>
      <c r="E2282" s="205">
        <v>43</v>
      </c>
      <c r="F2282"/>
    </row>
    <row r="2283" spans="1:6" x14ac:dyDescent="0.3">
      <c r="A2283" s="6" t="str">
        <f t="shared" si="36"/>
        <v>U11</v>
      </c>
      <c r="B2283" s="202" t="s">
        <v>11359</v>
      </c>
      <c r="C2283" s="202" t="s">
        <v>11360</v>
      </c>
      <c r="D2283" s="205">
        <v>6.28</v>
      </c>
      <c r="E2283" s="205">
        <v>72</v>
      </c>
      <c r="F2283"/>
    </row>
    <row r="2284" spans="1:6" x14ac:dyDescent="0.3">
      <c r="A2284" s="6" t="str">
        <f t="shared" si="36"/>
        <v>SP58</v>
      </c>
      <c r="B2284" s="202" t="s">
        <v>11361</v>
      </c>
      <c r="C2284" s="202" t="s">
        <v>11362</v>
      </c>
      <c r="D2284" s="205">
        <v>6.28</v>
      </c>
      <c r="E2284" s="205">
        <v>18</v>
      </c>
      <c r="F2284"/>
    </row>
    <row r="2285" spans="1:6" x14ac:dyDescent="0.3">
      <c r="A2285" s="6" t="str">
        <f t="shared" si="36"/>
        <v>BFP31</v>
      </c>
      <c r="B2285" s="202" t="s">
        <v>11363</v>
      </c>
      <c r="C2285" s="202" t="s">
        <v>11364</v>
      </c>
      <c r="D2285" s="205">
        <v>6.28</v>
      </c>
      <c r="E2285" s="205">
        <v>29</v>
      </c>
      <c r="F2285"/>
    </row>
    <row r="2286" spans="1:6" x14ac:dyDescent="0.3">
      <c r="A2286" s="6" t="str">
        <f t="shared" si="36"/>
        <v>SP86</v>
      </c>
      <c r="B2286" s="202" t="s">
        <v>11365</v>
      </c>
      <c r="C2286" s="202" t="s">
        <v>11366</v>
      </c>
      <c r="D2286" s="205">
        <v>6.28</v>
      </c>
      <c r="E2286" s="205">
        <v>29</v>
      </c>
      <c r="F2286"/>
    </row>
    <row r="2287" spans="1:6" x14ac:dyDescent="0.3">
      <c r="A2287" s="6" t="str">
        <f t="shared" si="36"/>
        <v>FrF97</v>
      </c>
      <c r="B2287" s="202" t="s">
        <v>11367</v>
      </c>
      <c r="C2287" s="202" t="s">
        <v>11368</v>
      </c>
      <c r="D2287" s="205">
        <v>6.28</v>
      </c>
      <c r="E2287" s="205">
        <v>29</v>
      </c>
      <c r="F2287"/>
    </row>
    <row r="2288" spans="1:6" x14ac:dyDescent="0.3">
      <c r="A2288" s="6" t="str">
        <f t="shared" si="36"/>
        <v>J168</v>
      </c>
      <c r="B2288" s="202" t="s">
        <v>11369</v>
      </c>
      <c r="C2288" s="202" t="s">
        <v>11370</v>
      </c>
      <c r="D2288" s="205">
        <v>6.28</v>
      </c>
      <c r="E2288" s="205">
        <v>40</v>
      </c>
      <c r="F2288"/>
    </row>
    <row r="2289" spans="1:6" x14ac:dyDescent="0.3">
      <c r="A2289" s="6" t="str">
        <f t="shared" si="36"/>
        <v>PBP21</v>
      </c>
      <c r="B2289" s="202" t="s">
        <v>11371</v>
      </c>
      <c r="C2289" s="202" t="s">
        <v>11372</v>
      </c>
      <c r="D2289" s="205">
        <v>6.27</v>
      </c>
      <c r="E2289" s="205">
        <v>22</v>
      </c>
      <c r="F2289"/>
    </row>
    <row r="2290" spans="1:6" x14ac:dyDescent="0.3">
      <c r="A2290" s="6" t="str">
        <f t="shared" si="36"/>
        <v>VotG8</v>
      </c>
      <c r="B2290" s="202" t="s">
        <v>11373</v>
      </c>
      <c r="C2290" s="202" t="s">
        <v>11374</v>
      </c>
      <c r="D2290" s="205">
        <v>6.27</v>
      </c>
      <c r="E2290" s="205">
        <v>22</v>
      </c>
      <c r="F2290"/>
    </row>
    <row r="2291" spans="1:6" x14ac:dyDescent="0.3">
      <c r="A2291" s="6" t="str">
        <f t="shared" si="36"/>
        <v>LN2-1</v>
      </c>
      <c r="B2291" s="202" t="s">
        <v>11375</v>
      </c>
      <c r="C2291" s="202" t="s">
        <v>11376</v>
      </c>
      <c r="D2291" s="205">
        <v>6.27</v>
      </c>
      <c r="E2291" s="205">
        <v>11</v>
      </c>
      <c r="F2291"/>
    </row>
    <row r="2292" spans="1:6" x14ac:dyDescent="0.3">
      <c r="A2292" s="6" t="str">
        <f t="shared" si="36"/>
        <v>KE6</v>
      </c>
      <c r="B2292" s="202" t="s">
        <v>11377</v>
      </c>
      <c r="C2292" s="202" t="s">
        <v>11378</v>
      </c>
      <c r="D2292" s="205">
        <v>6.27</v>
      </c>
      <c r="E2292" s="205">
        <v>11</v>
      </c>
      <c r="F2292"/>
    </row>
    <row r="2293" spans="1:6" x14ac:dyDescent="0.3">
      <c r="A2293" s="6" t="str">
        <f t="shared" si="36"/>
        <v>CH88</v>
      </c>
      <c r="B2293" s="202" t="s">
        <v>11379</v>
      </c>
      <c r="C2293" s="202" t="s">
        <v>11380</v>
      </c>
      <c r="D2293" s="205">
        <v>6.27</v>
      </c>
      <c r="E2293" s="205">
        <v>11</v>
      </c>
      <c r="F2293"/>
    </row>
    <row r="2294" spans="1:6" x14ac:dyDescent="0.3">
      <c r="A2294" s="6" t="str">
        <f t="shared" si="36"/>
        <v>O6</v>
      </c>
      <c r="B2294" s="202" t="s">
        <v>11381</v>
      </c>
      <c r="C2294" s="202" t="s">
        <v>11382</v>
      </c>
      <c r="D2294" s="205">
        <v>6.27</v>
      </c>
      <c r="E2294" s="205">
        <v>11</v>
      </c>
      <c r="F2294"/>
    </row>
    <row r="2295" spans="1:6" x14ac:dyDescent="0.3">
      <c r="A2295" s="6" t="str">
        <f t="shared" si="36"/>
        <v>WAR16</v>
      </c>
      <c r="B2295" s="202" t="s">
        <v>11383</v>
      </c>
      <c r="C2295" s="202" t="s">
        <v>11384</v>
      </c>
      <c r="D2295" s="205">
        <v>6.27</v>
      </c>
      <c r="E2295" s="205">
        <v>11</v>
      </c>
      <c r="F2295"/>
    </row>
    <row r="2296" spans="1:6" x14ac:dyDescent="0.3">
      <c r="A2296" s="6" t="str">
        <f t="shared" si="36"/>
        <v>PBP23</v>
      </c>
      <c r="B2296" s="202" t="s">
        <v>11385</v>
      </c>
      <c r="C2296" s="202" t="s">
        <v>11386</v>
      </c>
      <c r="D2296" s="205">
        <v>6.27</v>
      </c>
      <c r="E2296" s="205">
        <v>11</v>
      </c>
      <c r="F2296"/>
    </row>
    <row r="2297" spans="1:6" x14ac:dyDescent="0.3">
      <c r="A2297" s="6" t="str">
        <f t="shared" si="36"/>
        <v>FrF53</v>
      </c>
      <c r="B2297" s="202" t="s">
        <v>11387</v>
      </c>
      <c r="C2297" s="202" t="s">
        <v>11388</v>
      </c>
      <c r="D2297" s="205">
        <v>6.27</v>
      </c>
      <c r="E2297" s="205">
        <v>37</v>
      </c>
      <c r="F2297"/>
    </row>
    <row r="2298" spans="1:6" x14ac:dyDescent="0.3">
      <c r="A2298" s="6" t="str">
        <f t="shared" si="36"/>
        <v>FT89</v>
      </c>
      <c r="B2298" s="202" t="s">
        <v>11389</v>
      </c>
      <c r="C2298" s="202" t="s">
        <v>11390</v>
      </c>
      <c r="D2298" s="205">
        <v>6.27</v>
      </c>
      <c r="E2298" s="205">
        <v>37</v>
      </c>
      <c r="F2298"/>
    </row>
    <row r="2299" spans="1:6" x14ac:dyDescent="0.3">
      <c r="A2299" s="6" t="str">
        <f t="shared" si="36"/>
        <v>SP263</v>
      </c>
      <c r="B2299" s="202" t="s">
        <v>11391</v>
      </c>
      <c r="C2299" s="202" t="s">
        <v>11392</v>
      </c>
      <c r="D2299" s="205">
        <v>6.27</v>
      </c>
      <c r="E2299" s="205">
        <v>26</v>
      </c>
      <c r="F2299"/>
    </row>
    <row r="2300" spans="1:6" x14ac:dyDescent="0.3">
      <c r="A2300" s="6" t="str">
        <f t="shared" si="36"/>
        <v>A38</v>
      </c>
      <c r="B2300" s="202" t="s">
        <v>11393</v>
      </c>
      <c r="C2300" s="202" t="s">
        <v>11394</v>
      </c>
      <c r="D2300" s="205">
        <v>6.27</v>
      </c>
      <c r="E2300" s="205">
        <v>71</v>
      </c>
      <c r="F2300"/>
    </row>
    <row r="2301" spans="1:6" x14ac:dyDescent="0.3">
      <c r="A2301" s="6" t="str">
        <f t="shared" si="36"/>
        <v>HP 1</v>
      </c>
      <c r="B2301" s="202" t="s">
        <v>11395</v>
      </c>
      <c r="C2301" s="202" t="s">
        <v>11396</v>
      </c>
      <c r="D2301" s="205">
        <v>6.27</v>
      </c>
      <c r="E2301" s="205">
        <v>15</v>
      </c>
      <c r="F2301"/>
    </row>
    <row r="2302" spans="1:6" x14ac:dyDescent="0.3">
      <c r="A2302" s="6" t="str">
        <f t="shared" si="36"/>
        <v>AP111</v>
      </c>
      <c r="B2302" s="202" t="s">
        <v>11397</v>
      </c>
      <c r="C2302" s="202" t="s">
        <v>11398</v>
      </c>
      <c r="D2302" s="205">
        <v>6.27</v>
      </c>
      <c r="E2302" s="205">
        <v>15</v>
      </c>
      <c r="F2302"/>
    </row>
    <row r="2303" spans="1:6" x14ac:dyDescent="0.3">
      <c r="A2303" s="6" t="str">
        <f t="shared" si="36"/>
        <v>FT64</v>
      </c>
      <c r="B2303" s="202" t="s">
        <v>11399</v>
      </c>
      <c r="C2303" s="202" t="s">
        <v>11400</v>
      </c>
      <c r="D2303" s="205">
        <v>6.27</v>
      </c>
      <c r="E2303" s="205">
        <v>15</v>
      </c>
      <c r="F2303"/>
    </row>
    <row r="2304" spans="1:6" x14ac:dyDescent="0.3">
      <c r="A2304" s="6" t="str">
        <f t="shared" si="36"/>
        <v>BFP115</v>
      </c>
      <c r="B2304" s="202" t="s">
        <v>11401</v>
      </c>
      <c r="C2304" s="202" t="s">
        <v>11402</v>
      </c>
      <c r="D2304" s="205">
        <v>6.27</v>
      </c>
      <c r="E2304" s="205">
        <v>15</v>
      </c>
      <c r="F2304"/>
    </row>
    <row r="2305" spans="1:6" x14ac:dyDescent="0.3">
      <c r="A2305" s="6" t="str">
        <f t="shared" si="36"/>
        <v>J35</v>
      </c>
      <c r="B2305" s="202" t="s">
        <v>11403</v>
      </c>
      <c r="C2305" s="202" t="s">
        <v>7194</v>
      </c>
      <c r="D2305" s="205">
        <v>6.27</v>
      </c>
      <c r="E2305" s="205">
        <v>83</v>
      </c>
      <c r="F2305"/>
    </row>
    <row r="2306" spans="1:6" x14ac:dyDescent="0.3">
      <c r="A2306" s="6" t="str">
        <f t="shared" si="36"/>
        <v>J123</v>
      </c>
      <c r="B2306" s="202" t="s">
        <v>11404</v>
      </c>
      <c r="C2306" s="202" t="s">
        <v>8335</v>
      </c>
      <c r="D2306" s="205">
        <v>6.26</v>
      </c>
      <c r="E2306" s="205">
        <v>34</v>
      </c>
      <c r="F2306"/>
    </row>
    <row r="2307" spans="1:6" x14ac:dyDescent="0.3">
      <c r="A2307" s="6" t="str">
        <f t="shared" si="36"/>
        <v>FrF69</v>
      </c>
      <c r="B2307" s="202" t="s">
        <v>11405</v>
      </c>
      <c r="C2307" s="202" t="s">
        <v>11406</v>
      </c>
      <c r="D2307" s="205">
        <v>6.26</v>
      </c>
      <c r="E2307" s="205">
        <v>53</v>
      </c>
      <c r="F2307"/>
    </row>
    <row r="2308" spans="1:6" x14ac:dyDescent="0.3">
      <c r="A2308" s="6" t="str">
        <f t="shared" si="36"/>
        <v>SP177</v>
      </c>
      <c r="B2308" s="202" t="s">
        <v>11407</v>
      </c>
      <c r="C2308" s="202" t="s">
        <v>11408</v>
      </c>
      <c r="D2308" s="205">
        <v>6.26</v>
      </c>
      <c r="E2308" s="205">
        <v>38</v>
      </c>
      <c r="F2308"/>
    </row>
    <row r="2309" spans="1:6" x14ac:dyDescent="0.3">
      <c r="A2309" s="6" t="str">
        <f t="shared" si="36"/>
        <v>G42</v>
      </c>
      <c r="B2309" s="202" t="s">
        <v>11409</v>
      </c>
      <c r="C2309" s="202" t="s">
        <v>11410</v>
      </c>
      <c r="D2309" s="205">
        <v>6.26</v>
      </c>
      <c r="E2309" s="205">
        <v>23</v>
      </c>
      <c r="F2309"/>
    </row>
    <row r="2310" spans="1:6" x14ac:dyDescent="0.3">
      <c r="A2310" s="6" t="str">
        <f t="shared" si="36"/>
        <v>BtB10</v>
      </c>
      <c r="B2310" s="202" t="s">
        <v>11411</v>
      </c>
      <c r="C2310" s="202" t="s">
        <v>11412</v>
      </c>
      <c r="D2310" s="205">
        <v>6.26</v>
      </c>
      <c r="E2310" s="205">
        <v>27</v>
      </c>
      <c r="F2310"/>
    </row>
    <row r="2311" spans="1:6" x14ac:dyDescent="0.3">
      <c r="A2311" s="6" t="str">
        <f t="shared" si="36"/>
        <v>DB136</v>
      </c>
      <c r="B2311" s="202" t="s">
        <v>11413</v>
      </c>
      <c r="C2311" s="202" t="s">
        <v>11414</v>
      </c>
      <c r="D2311" s="205">
        <v>6.26</v>
      </c>
      <c r="E2311" s="205">
        <v>27</v>
      </c>
      <c r="F2311"/>
    </row>
    <row r="2312" spans="1:6" x14ac:dyDescent="0.3">
      <c r="A2312" s="6" t="str">
        <f t="shared" si="36"/>
        <v>HS32</v>
      </c>
      <c r="B2312" s="202" t="s">
        <v>11415</v>
      </c>
      <c r="C2312" s="202" t="s">
        <v>11416</v>
      </c>
      <c r="D2312" s="205">
        <v>6.26</v>
      </c>
      <c r="E2312" s="205">
        <v>58</v>
      </c>
      <c r="F2312"/>
    </row>
    <row r="2313" spans="1:6" x14ac:dyDescent="0.3">
      <c r="A2313" s="6" t="str">
        <f t="shared" si="36"/>
        <v>J85</v>
      </c>
      <c r="B2313" s="202" t="s">
        <v>11417</v>
      </c>
      <c r="C2313" s="202" t="s">
        <v>11418</v>
      </c>
      <c r="D2313" s="205">
        <v>6.26</v>
      </c>
      <c r="E2313" s="205">
        <v>31</v>
      </c>
      <c r="F2313"/>
    </row>
    <row r="2314" spans="1:6" x14ac:dyDescent="0.3">
      <c r="A2314" s="6" t="str">
        <f t="shared" si="36"/>
        <v>AP10</v>
      </c>
      <c r="B2314" s="202" t="s">
        <v>11419</v>
      </c>
      <c r="C2314" s="202" t="s">
        <v>11420</v>
      </c>
      <c r="D2314" s="205">
        <v>6.26</v>
      </c>
      <c r="E2314" s="205">
        <v>39</v>
      </c>
      <c r="F2314"/>
    </row>
    <row r="2315" spans="1:6" x14ac:dyDescent="0.3">
      <c r="A2315" s="6" t="str">
        <f t="shared" si="36"/>
        <v>J184</v>
      </c>
      <c r="B2315" s="202" t="s">
        <v>11421</v>
      </c>
      <c r="C2315" s="202" t="s">
        <v>11422</v>
      </c>
      <c r="D2315" s="205">
        <v>6.26</v>
      </c>
      <c r="E2315" s="205">
        <v>39</v>
      </c>
      <c r="F2315"/>
    </row>
    <row r="2316" spans="1:6" x14ac:dyDescent="0.3">
      <c r="A2316" s="6" t="str">
        <f t="shared" si="36"/>
        <v>J143</v>
      </c>
      <c r="B2316" s="202" t="s">
        <v>11423</v>
      </c>
      <c r="C2316" s="202" t="s">
        <v>11424</v>
      </c>
      <c r="D2316" s="205">
        <v>6.26</v>
      </c>
      <c r="E2316" s="205">
        <v>47</v>
      </c>
      <c r="F2316"/>
    </row>
    <row r="2317" spans="1:6" x14ac:dyDescent="0.3">
      <c r="A2317" s="6" t="str">
        <f t="shared" si="36"/>
        <v>ASL110</v>
      </c>
      <c r="B2317" s="202">
        <v>110</v>
      </c>
      <c r="C2317" s="202" t="s">
        <v>11394</v>
      </c>
      <c r="D2317" s="205">
        <v>6.25</v>
      </c>
      <c r="E2317" s="205">
        <v>71</v>
      </c>
      <c r="F2317"/>
    </row>
    <row r="2318" spans="1:6" x14ac:dyDescent="0.3">
      <c r="A2318" s="6" t="str">
        <f t="shared" si="36"/>
        <v>T16</v>
      </c>
      <c r="B2318" s="202" t="s">
        <v>11425</v>
      </c>
      <c r="C2318" s="202" t="s">
        <v>11426</v>
      </c>
      <c r="D2318" s="205">
        <v>6.25</v>
      </c>
      <c r="E2318" s="205">
        <v>95</v>
      </c>
      <c r="F2318"/>
    </row>
    <row r="2319" spans="1:6" x14ac:dyDescent="0.3">
      <c r="A2319" s="6" t="str">
        <f t="shared" ref="A2319:A2382" si="37">IF(B2319="","",IF(B2319&lt;999,"ASL"&amp;B2319,B2319))</f>
        <v>ASL55</v>
      </c>
      <c r="B2319" s="202">
        <v>55</v>
      </c>
      <c r="C2319" s="202" t="s">
        <v>11427</v>
      </c>
      <c r="D2319" s="205">
        <v>6.25</v>
      </c>
      <c r="E2319" s="205">
        <v>92</v>
      </c>
      <c r="F2319"/>
    </row>
    <row r="2320" spans="1:6" x14ac:dyDescent="0.3">
      <c r="A2320" s="6" t="str">
        <f t="shared" si="37"/>
        <v>J121</v>
      </c>
      <c r="B2320" s="202" t="s">
        <v>11428</v>
      </c>
      <c r="C2320" s="202" t="s">
        <v>11429</v>
      </c>
      <c r="D2320" s="205">
        <v>6.25</v>
      </c>
      <c r="E2320" s="205">
        <v>60</v>
      </c>
      <c r="F2320"/>
    </row>
    <row r="2321" spans="1:6" x14ac:dyDescent="0.3">
      <c r="A2321" s="6" t="str">
        <f t="shared" si="37"/>
        <v>SP51</v>
      </c>
      <c r="B2321" s="202" t="s">
        <v>11430</v>
      </c>
      <c r="C2321" s="202" t="s">
        <v>11431</v>
      </c>
      <c r="D2321" s="205">
        <v>6.25</v>
      </c>
      <c r="E2321" s="205">
        <v>48</v>
      </c>
      <c r="F2321"/>
    </row>
    <row r="2322" spans="1:6" x14ac:dyDescent="0.3">
      <c r="A2322" s="6" t="str">
        <f t="shared" si="37"/>
        <v>J112</v>
      </c>
      <c r="B2322" s="202" t="s">
        <v>11432</v>
      </c>
      <c r="C2322" s="202" t="s">
        <v>11433</v>
      </c>
      <c r="D2322" s="205">
        <v>6.25</v>
      </c>
      <c r="E2322" s="205">
        <v>32</v>
      </c>
      <c r="F2322"/>
    </row>
    <row r="2323" spans="1:6" x14ac:dyDescent="0.3">
      <c r="A2323" s="6" t="str">
        <f t="shared" si="37"/>
        <v>FrF47</v>
      </c>
      <c r="B2323" s="202" t="s">
        <v>11434</v>
      </c>
      <c r="C2323" s="202" t="s">
        <v>11435</v>
      </c>
      <c r="D2323" s="205">
        <v>6.25</v>
      </c>
      <c r="E2323" s="205">
        <v>28</v>
      </c>
      <c r="F2323"/>
    </row>
    <row r="2324" spans="1:6" x14ac:dyDescent="0.3">
      <c r="A2324" s="6" t="str">
        <f t="shared" si="37"/>
        <v>FT70</v>
      </c>
      <c r="B2324" s="202" t="s">
        <v>11436</v>
      </c>
      <c r="C2324" s="202" t="s">
        <v>11437</v>
      </c>
      <c r="D2324" s="205">
        <v>6.25</v>
      </c>
      <c r="E2324" s="205">
        <v>24</v>
      </c>
      <c r="F2324"/>
    </row>
    <row r="2325" spans="1:6" x14ac:dyDescent="0.3">
      <c r="A2325" s="6" t="str">
        <f t="shared" si="37"/>
        <v>FT151</v>
      </c>
      <c r="B2325" s="202" t="s">
        <v>11438</v>
      </c>
      <c r="C2325" s="202" t="s">
        <v>11439</v>
      </c>
      <c r="D2325" s="205">
        <v>6.25</v>
      </c>
      <c r="E2325" s="205">
        <v>20</v>
      </c>
      <c r="F2325"/>
    </row>
    <row r="2326" spans="1:6" x14ac:dyDescent="0.3">
      <c r="A2326" s="6" t="str">
        <f t="shared" si="37"/>
        <v>NFNH-14</v>
      </c>
      <c r="B2326" s="202" t="s">
        <v>11440</v>
      </c>
      <c r="C2326" s="202" t="s">
        <v>7755</v>
      </c>
      <c r="D2326" s="205">
        <v>6.25</v>
      </c>
      <c r="E2326" s="205">
        <v>20</v>
      </c>
      <c r="F2326"/>
    </row>
    <row r="2327" spans="1:6" x14ac:dyDescent="0.3">
      <c r="A2327" s="6" t="str">
        <f t="shared" si="37"/>
        <v>TAC71</v>
      </c>
      <c r="B2327" s="202" t="s">
        <v>11441</v>
      </c>
      <c r="C2327" s="202" t="s">
        <v>11442</v>
      </c>
      <c r="D2327" s="205">
        <v>6.25</v>
      </c>
      <c r="E2327" s="205">
        <v>20</v>
      </c>
      <c r="F2327"/>
    </row>
    <row r="2328" spans="1:6" x14ac:dyDescent="0.3">
      <c r="A2328" s="6" t="str">
        <f t="shared" si="37"/>
        <v>{Y2} 13</v>
      </c>
      <c r="B2328" s="202" t="s">
        <v>11443</v>
      </c>
      <c r="C2328" s="202" t="s">
        <v>11444</v>
      </c>
      <c r="D2328" s="205">
        <v>6.25</v>
      </c>
      <c r="E2328" s="205">
        <v>12</v>
      </c>
      <c r="F2328"/>
    </row>
    <row r="2329" spans="1:6" x14ac:dyDescent="0.3">
      <c r="A2329" s="6" t="str">
        <f t="shared" si="37"/>
        <v>ASL98</v>
      </c>
      <c r="B2329" s="202">
        <v>98</v>
      </c>
      <c r="C2329" s="202" t="s">
        <v>11445</v>
      </c>
      <c r="D2329" s="205">
        <v>6.25</v>
      </c>
      <c r="E2329" s="205">
        <v>12</v>
      </c>
      <c r="F2329"/>
    </row>
    <row r="2330" spans="1:6" x14ac:dyDescent="0.3">
      <c r="A2330" s="6" t="str">
        <f t="shared" si="37"/>
        <v>FrF63</v>
      </c>
      <c r="B2330" s="202" t="s">
        <v>11446</v>
      </c>
      <c r="C2330" s="202" t="s">
        <v>11447</v>
      </c>
      <c r="D2330" s="205">
        <v>6.25</v>
      </c>
      <c r="E2330" s="205">
        <v>12</v>
      </c>
      <c r="F2330"/>
    </row>
    <row r="2331" spans="1:6" x14ac:dyDescent="0.3">
      <c r="A2331" s="6" t="str">
        <f t="shared" si="37"/>
        <v>GD9</v>
      </c>
      <c r="B2331" s="202" t="s">
        <v>11448</v>
      </c>
      <c r="C2331" s="202" t="s">
        <v>11449</v>
      </c>
      <c r="D2331" s="205">
        <v>6.25</v>
      </c>
      <c r="E2331" s="205">
        <v>12</v>
      </c>
      <c r="F2331"/>
    </row>
    <row r="2332" spans="1:6" x14ac:dyDescent="0.3">
      <c r="A2332" s="6" t="str">
        <f t="shared" si="37"/>
        <v>BFP92</v>
      </c>
      <c r="B2332" s="202" t="s">
        <v>11450</v>
      </c>
      <c r="C2332" s="202" t="s">
        <v>11451</v>
      </c>
      <c r="D2332" s="205">
        <v>6.25</v>
      </c>
      <c r="E2332" s="205">
        <v>12</v>
      </c>
      <c r="F2332"/>
    </row>
    <row r="2333" spans="1:6" x14ac:dyDescent="0.3">
      <c r="A2333" s="6" t="str">
        <f t="shared" si="37"/>
        <v>TOT30</v>
      </c>
      <c r="B2333" s="202" t="s">
        <v>11452</v>
      </c>
      <c r="C2333" s="202" t="s">
        <v>11453</v>
      </c>
      <c r="D2333" s="205">
        <v>6.25</v>
      </c>
      <c r="E2333" s="205" t="s">
        <v>1341</v>
      </c>
      <c r="F2333"/>
    </row>
    <row r="2334" spans="1:6" x14ac:dyDescent="0.3">
      <c r="A2334" s="6" t="str">
        <f t="shared" si="37"/>
        <v>FT162</v>
      </c>
      <c r="B2334" s="202" t="s">
        <v>11454</v>
      </c>
      <c r="C2334" s="202" t="s">
        <v>11455</v>
      </c>
      <c r="D2334" s="205">
        <v>6.25</v>
      </c>
      <c r="E2334" s="205" t="s">
        <v>1341</v>
      </c>
      <c r="F2334"/>
    </row>
    <row r="2335" spans="1:6" x14ac:dyDescent="0.3">
      <c r="A2335" s="6" t="str">
        <f t="shared" si="37"/>
        <v>MMP1</v>
      </c>
      <c r="B2335" s="202" t="s">
        <v>11456</v>
      </c>
      <c r="C2335" s="202" t="s">
        <v>8840</v>
      </c>
      <c r="D2335" s="205">
        <v>6.25</v>
      </c>
      <c r="E2335" s="205" t="s">
        <v>1341</v>
      </c>
      <c r="F2335"/>
    </row>
    <row r="2336" spans="1:6" x14ac:dyDescent="0.3">
      <c r="A2336" s="6" t="str">
        <f t="shared" si="37"/>
        <v>FT110</v>
      </c>
      <c r="B2336" s="202" t="s">
        <v>11457</v>
      </c>
      <c r="C2336" s="202" t="s">
        <v>11458</v>
      </c>
      <c r="D2336" s="205">
        <v>6.25</v>
      </c>
      <c r="E2336" s="205" t="s">
        <v>1341</v>
      </c>
      <c r="F2336"/>
    </row>
    <row r="2337" spans="1:6" x14ac:dyDescent="0.3">
      <c r="A2337" s="6" t="str">
        <f t="shared" si="37"/>
        <v>CH132</v>
      </c>
      <c r="B2337" s="202" t="s">
        <v>11459</v>
      </c>
      <c r="C2337" s="202" t="s">
        <v>11460</v>
      </c>
      <c r="D2337" s="205">
        <v>6.25</v>
      </c>
      <c r="E2337" s="205" t="s">
        <v>1341</v>
      </c>
      <c r="F2337"/>
    </row>
    <row r="2338" spans="1:6" x14ac:dyDescent="0.3">
      <c r="A2338" s="6" t="str">
        <f t="shared" si="37"/>
        <v>SV7</v>
      </c>
      <c r="B2338" s="202" t="s">
        <v>11461</v>
      </c>
      <c r="C2338" s="202" t="s">
        <v>11462</v>
      </c>
      <c r="D2338" s="205">
        <v>6.25</v>
      </c>
      <c r="E2338" s="205" t="s">
        <v>1341</v>
      </c>
      <c r="F2338"/>
    </row>
    <row r="2339" spans="1:6" x14ac:dyDescent="0.3">
      <c r="A2339" s="6" t="str">
        <f t="shared" si="37"/>
        <v>HG(2)-7</v>
      </c>
      <c r="B2339" s="202" t="s">
        <v>11463</v>
      </c>
      <c r="C2339" s="202" t="s">
        <v>11464</v>
      </c>
      <c r="D2339" s="205">
        <v>6.25</v>
      </c>
      <c r="E2339" s="205" t="s">
        <v>1341</v>
      </c>
      <c r="F2339"/>
    </row>
    <row r="2340" spans="1:6" x14ac:dyDescent="0.3">
      <c r="A2340" s="6" t="str">
        <f t="shared" si="37"/>
        <v>AP134</v>
      </c>
      <c r="B2340" s="202" t="s">
        <v>11465</v>
      </c>
      <c r="C2340" s="202" t="s">
        <v>11466</v>
      </c>
      <c r="D2340" s="205">
        <v>6.25</v>
      </c>
      <c r="E2340" s="205" t="s">
        <v>1341</v>
      </c>
      <c r="F2340"/>
    </row>
    <row r="2341" spans="1:6" x14ac:dyDescent="0.3">
      <c r="A2341" s="6" t="str">
        <f t="shared" si="37"/>
        <v>CH148</v>
      </c>
      <c r="B2341" s="202" t="s">
        <v>11467</v>
      </c>
      <c r="C2341" s="202" t="s">
        <v>11468</v>
      </c>
      <c r="D2341" s="205">
        <v>6.25</v>
      </c>
      <c r="E2341" s="205" t="s">
        <v>1341</v>
      </c>
      <c r="F2341"/>
    </row>
    <row r="2342" spans="1:6" x14ac:dyDescent="0.3">
      <c r="A2342" s="6" t="str">
        <f t="shared" si="37"/>
        <v>S38</v>
      </c>
      <c r="B2342" s="202" t="s">
        <v>11469</v>
      </c>
      <c r="C2342" s="202" t="s">
        <v>11470</v>
      </c>
      <c r="D2342" s="205">
        <v>6.25</v>
      </c>
      <c r="E2342" s="205" t="s">
        <v>1341</v>
      </c>
      <c r="F2342"/>
    </row>
    <row r="2343" spans="1:6" x14ac:dyDescent="0.3">
      <c r="A2343" s="6" t="str">
        <f t="shared" si="37"/>
        <v>ROF3</v>
      </c>
      <c r="B2343" s="202" t="s">
        <v>11471</v>
      </c>
      <c r="C2343" s="202" t="s">
        <v>11472</v>
      </c>
      <c r="D2343" s="205">
        <v>6.25</v>
      </c>
      <c r="E2343" s="205" t="s">
        <v>1341</v>
      </c>
      <c r="F2343"/>
    </row>
    <row r="2344" spans="1:6" x14ac:dyDescent="0.3">
      <c r="A2344" s="6" t="str">
        <f t="shared" si="37"/>
        <v>CH115</v>
      </c>
      <c r="B2344" s="202" t="s">
        <v>11473</v>
      </c>
      <c r="C2344" s="202" t="s">
        <v>11474</v>
      </c>
      <c r="D2344" s="205">
        <v>6.25</v>
      </c>
      <c r="E2344" s="205" t="s">
        <v>1341</v>
      </c>
      <c r="F2344"/>
    </row>
    <row r="2345" spans="1:6" x14ac:dyDescent="0.3">
      <c r="A2345" s="6" t="str">
        <f t="shared" si="37"/>
        <v>CH122</v>
      </c>
      <c r="B2345" s="202" t="s">
        <v>11475</v>
      </c>
      <c r="C2345" s="202" t="s">
        <v>11476</v>
      </c>
      <c r="D2345" s="205">
        <v>6.25</v>
      </c>
      <c r="E2345" s="205" t="s">
        <v>1341</v>
      </c>
      <c r="F2345"/>
    </row>
    <row r="2346" spans="1:6" x14ac:dyDescent="0.3">
      <c r="A2346" s="6" t="str">
        <f t="shared" si="37"/>
        <v>DBP7</v>
      </c>
      <c r="B2346" s="202" t="s">
        <v>11477</v>
      </c>
      <c r="C2346" s="202" t="s">
        <v>11478</v>
      </c>
      <c r="D2346" s="205">
        <v>6.25</v>
      </c>
      <c r="E2346" s="205" t="s">
        <v>1341</v>
      </c>
      <c r="F2346"/>
    </row>
    <row r="2347" spans="1:6" x14ac:dyDescent="0.3">
      <c r="A2347" s="6" t="str">
        <f t="shared" si="37"/>
        <v>CDN15</v>
      </c>
      <c r="B2347" s="202" t="s">
        <v>11479</v>
      </c>
      <c r="C2347" s="202" t="s">
        <v>11480</v>
      </c>
      <c r="D2347" s="205">
        <v>6.25</v>
      </c>
      <c r="E2347" s="205" t="s">
        <v>1341</v>
      </c>
      <c r="F2347"/>
    </row>
    <row r="2348" spans="1:6" x14ac:dyDescent="0.3">
      <c r="A2348" s="6" t="str">
        <f t="shared" si="37"/>
        <v>Q1</v>
      </c>
      <c r="B2348" s="202" t="s">
        <v>11481</v>
      </c>
      <c r="C2348" s="202" t="s">
        <v>11482</v>
      </c>
      <c r="D2348" s="205">
        <v>6.25</v>
      </c>
      <c r="E2348" s="205" t="s">
        <v>1341</v>
      </c>
      <c r="F2348"/>
    </row>
    <row r="2349" spans="1:6" x14ac:dyDescent="0.3">
      <c r="A2349" s="6" t="str">
        <f t="shared" si="37"/>
        <v>MM01</v>
      </c>
      <c r="B2349" s="202" t="s">
        <v>11483</v>
      </c>
      <c r="C2349" s="202" t="s">
        <v>11484</v>
      </c>
      <c r="D2349" s="205">
        <v>6.25</v>
      </c>
      <c r="E2349" s="205" t="s">
        <v>1341</v>
      </c>
      <c r="F2349"/>
    </row>
    <row r="2350" spans="1:6" x14ac:dyDescent="0.3">
      <c r="A2350" s="6" t="str">
        <f t="shared" si="37"/>
        <v>LSSAH26</v>
      </c>
      <c r="B2350" s="202" t="s">
        <v>11485</v>
      </c>
      <c r="C2350" s="202" t="s">
        <v>11486</v>
      </c>
      <c r="D2350" s="205">
        <v>6.25</v>
      </c>
      <c r="E2350" s="205" t="s">
        <v>1341</v>
      </c>
      <c r="F2350"/>
    </row>
    <row r="2351" spans="1:6" x14ac:dyDescent="0.3">
      <c r="A2351" s="6" t="str">
        <f t="shared" si="37"/>
        <v>RPT60</v>
      </c>
      <c r="B2351" s="202" t="s">
        <v>11487</v>
      </c>
      <c r="C2351" s="202" t="s">
        <v>11488</v>
      </c>
      <c r="D2351" s="205">
        <v>6.25</v>
      </c>
      <c r="E2351" s="205" t="s">
        <v>1341</v>
      </c>
      <c r="F2351"/>
    </row>
    <row r="2352" spans="1:6" x14ac:dyDescent="0.3">
      <c r="A2352" s="6" t="str">
        <f t="shared" si="37"/>
        <v>ITR17</v>
      </c>
      <c r="B2352" s="202" t="s">
        <v>11489</v>
      </c>
      <c r="C2352" s="202" t="s">
        <v>11490</v>
      </c>
      <c r="D2352" s="205">
        <v>6.25</v>
      </c>
      <c r="E2352" s="205" t="s">
        <v>1341</v>
      </c>
      <c r="F2352"/>
    </row>
    <row r="2353" spans="1:6" x14ac:dyDescent="0.3">
      <c r="A2353" s="6" t="str">
        <f t="shared" si="37"/>
        <v>RPT108</v>
      </c>
      <c r="B2353" s="202" t="s">
        <v>11491</v>
      </c>
      <c r="C2353" s="202" t="s">
        <v>11492</v>
      </c>
      <c r="D2353" s="205">
        <v>6.25</v>
      </c>
      <c r="E2353" s="205" t="s">
        <v>1341</v>
      </c>
      <c r="F2353"/>
    </row>
    <row r="2354" spans="1:6" x14ac:dyDescent="0.3">
      <c r="A2354" s="6" t="str">
        <f t="shared" si="37"/>
        <v>O97.1</v>
      </c>
      <c r="B2354" s="202" t="s">
        <v>11493</v>
      </c>
      <c r="C2354" s="202" t="s">
        <v>11149</v>
      </c>
      <c r="D2354" s="205">
        <v>6.25</v>
      </c>
      <c r="E2354" s="205" t="s">
        <v>1341</v>
      </c>
      <c r="F2354"/>
    </row>
    <row r="2355" spans="1:6" x14ac:dyDescent="0.3">
      <c r="A2355" s="6" t="str">
        <f t="shared" si="37"/>
        <v>COI18</v>
      </c>
      <c r="B2355" s="202" t="s">
        <v>11494</v>
      </c>
      <c r="C2355" s="202" t="s">
        <v>11495</v>
      </c>
      <c r="D2355" s="205">
        <v>6.25</v>
      </c>
      <c r="E2355" s="205" t="s">
        <v>1341</v>
      </c>
      <c r="F2355"/>
    </row>
    <row r="2356" spans="1:6" x14ac:dyDescent="0.3">
      <c r="A2356" s="6" t="str">
        <f t="shared" si="37"/>
        <v>TH-B1</v>
      </c>
      <c r="B2356" s="202" t="s">
        <v>11496</v>
      </c>
      <c r="C2356" s="202" t="s">
        <v>11497</v>
      </c>
      <c r="D2356" s="205">
        <v>6.25</v>
      </c>
      <c r="E2356" s="205" t="s">
        <v>1341</v>
      </c>
      <c r="F2356"/>
    </row>
    <row r="2357" spans="1:6" x14ac:dyDescent="0.3">
      <c r="A2357" s="6" t="str">
        <f t="shared" si="37"/>
        <v>FT34</v>
      </c>
      <c r="B2357" s="202" t="s">
        <v>11498</v>
      </c>
      <c r="C2357" s="202" t="s">
        <v>10520</v>
      </c>
      <c r="D2357" s="205">
        <v>6.25</v>
      </c>
      <c r="E2357" s="205" t="s">
        <v>1341</v>
      </c>
      <c r="F2357"/>
    </row>
    <row r="2358" spans="1:6" x14ac:dyDescent="0.3">
      <c r="A2358" s="6" t="str">
        <f t="shared" si="37"/>
        <v>RBF48</v>
      </c>
      <c r="B2358" s="202" t="s">
        <v>11499</v>
      </c>
      <c r="C2358" s="202" t="s">
        <v>8184</v>
      </c>
      <c r="D2358" s="205">
        <v>6.25</v>
      </c>
      <c r="E2358" s="205" t="s">
        <v>1341</v>
      </c>
      <c r="F2358"/>
    </row>
    <row r="2359" spans="1:6" x14ac:dyDescent="0.3">
      <c r="A2359" s="6" t="str">
        <f t="shared" si="37"/>
        <v>CH106</v>
      </c>
      <c r="B2359" s="202" t="s">
        <v>11500</v>
      </c>
      <c r="C2359" s="202" t="s">
        <v>11501</v>
      </c>
      <c r="D2359" s="205">
        <v>6.25</v>
      </c>
      <c r="E2359" s="205" t="s">
        <v>1341</v>
      </c>
      <c r="F2359"/>
    </row>
    <row r="2360" spans="1:6" x14ac:dyDescent="0.3">
      <c r="A2360" s="6" t="str">
        <f t="shared" si="37"/>
        <v>TOT13</v>
      </c>
      <c r="B2360" s="202" t="s">
        <v>11502</v>
      </c>
      <c r="C2360" s="202" t="s">
        <v>11503</v>
      </c>
      <c r="D2360" s="205">
        <v>6.25</v>
      </c>
      <c r="E2360" s="205" t="s">
        <v>1341</v>
      </c>
      <c r="F2360"/>
    </row>
    <row r="2361" spans="1:6" x14ac:dyDescent="0.3">
      <c r="A2361" s="6" t="str">
        <f t="shared" si="37"/>
        <v>MM98-A</v>
      </c>
      <c r="B2361" s="202" t="s">
        <v>11504</v>
      </c>
      <c r="C2361" s="202" t="s">
        <v>11505</v>
      </c>
      <c r="D2361" s="205">
        <v>6.25</v>
      </c>
      <c r="E2361" s="205" t="s">
        <v>1341</v>
      </c>
      <c r="F2361"/>
    </row>
    <row r="2362" spans="1:6" x14ac:dyDescent="0.3">
      <c r="A2362" s="6" t="str">
        <f t="shared" si="37"/>
        <v>Z17</v>
      </c>
      <c r="B2362" s="202" t="s">
        <v>11506</v>
      </c>
      <c r="C2362" s="202" t="s">
        <v>11507</v>
      </c>
      <c r="D2362" s="205">
        <v>6.25</v>
      </c>
      <c r="E2362" s="205" t="s">
        <v>1341</v>
      </c>
      <c r="F2362"/>
    </row>
    <row r="2363" spans="1:6" x14ac:dyDescent="0.3">
      <c r="A2363" s="6" t="str">
        <f t="shared" si="37"/>
        <v>FAW9</v>
      </c>
      <c r="B2363" s="202" t="s">
        <v>11508</v>
      </c>
      <c r="C2363" s="202" t="s">
        <v>11509</v>
      </c>
      <c r="D2363" s="205">
        <v>6.25</v>
      </c>
      <c r="E2363" s="205" t="s">
        <v>1341</v>
      </c>
      <c r="F2363"/>
    </row>
    <row r="2364" spans="1:6" x14ac:dyDescent="0.3">
      <c r="A2364" s="6" t="str">
        <f t="shared" si="37"/>
        <v>SP219</v>
      </c>
      <c r="B2364" s="202" t="s">
        <v>11510</v>
      </c>
      <c r="C2364" s="202" t="s">
        <v>11511</v>
      </c>
      <c r="D2364" s="205">
        <v>6.25</v>
      </c>
      <c r="E2364" s="205" t="s">
        <v>1341</v>
      </c>
      <c r="F2364"/>
    </row>
    <row r="2365" spans="1:6" x14ac:dyDescent="0.3">
      <c r="A2365" s="6" t="str">
        <f t="shared" si="37"/>
        <v>BFP122</v>
      </c>
      <c r="B2365" s="202" t="s">
        <v>11512</v>
      </c>
      <c r="C2365" s="202" t="s">
        <v>11513</v>
      </c>
      <c r="D2365" s="205">
        <v>6.25</v>
      </c>
      <c r="E2365" s="205" t="s">
        <v>1341</v>
      </c>
      <c r="F2365"/>
    </row>
    <row r="2366" spans="1:6" x14ac:dyDescent="0.3">
      <c r="A2366" s="6" t="str">
        <f t="shared" si="37"/>
        <v>RM1</v>
      </c>
      <c r="B2366" s="202" t="s">
        <v>11514</v>
      </c>
      <c r="C2366" s="202" t="s">
        <v>11515</v>
      </c>
      <c r="D2366" s="205">
        <v>6.25</v>
      </c>
      <c r="E2366" s="205" t="s">
        <v>1341</v>
      </c>
      <c r="F2366"/>
    </row>
    <row r="2367" spans="1:6" ht="28.8" x14ac:dyDescent="0.3">
      <c r="A2367" s="6" t="str">
        <f t="shared" si="37"/>
        <v>{2020 edition} 78</v>
      </c>
      <c r="B2367" s="202" t="s">
        <v>11516</v>
      </c>
      <c r="C2367" s="202" t="s">
        <v>11517</v>
      </c>
      <c r="D2367" s="205">
        <v>6.25</v>
      </c>
      <c r="E2367" s="205" t="s">
        <v>1341</v>
      </c>
      <c r="F2367"/>
    </row>
    <row r="2368" spans="1:6" x14ac:dyDescent="0.3">
      <c r="A2368" s="6" t="str">
        <f t="shared" si="37"/>
        <v>ESG104</v>
      </c>
      <c r="B2368" s="202" t="s">
        <v>11518</v>
      </c>
      <c r="C2368" s="202" t="s">
        <v>11519</v>
      </c>
      <c r="D2368" s="205">
        <v>6.25</v>
      </c>
      <c r="E2368" s="205" t="s">
        <v>1341</v>
      </c>
      <c r="F2368"/>
    </row>
    <row r="2369" spans="1:6" x14ac:dyDescent="0.3">
      <c r="A2369" s="6" t="str">
        <f t="shared" si="37"/>
        <v>FT113</v>
      </c>
      <c r="B2369" s="202" t="s">
        <v>11520</v>
      </c>
      <c r="C2369" s="202" t="s">
        <v>11521</v>
      </c>
      <c r="D2369" s="205">
        <v>6.25</v>
      </c>
      <c r="E2369" s="205" t="s">
        <v>1341</v>
      </c>
      <c r="F2369"/>
    </row>
    <row r="2370" spans="1:6" x14ac:dyDescent="0.3">
      <c r="A2370" s="6" t="str">
        <f t="shared" si="37"/>
        <v>AD3</v>
      </c>
      <c r="B2370" s="202" t="s">
        <v>11522</v>
      </c>
      <c r="C2370" s="202" t="s">
        <v>7867</v>
      </c>
      <c r="D2370" s="205">
        <v>6.25</v>
      </c>
      <c r="E2370" s="205">
        <v>69</v>
      </c>
      <c r="F2370"/>
    </row>
    <row r="2371" spans="1:6" x14ac:dyDescent="0.3">
      <c r="A2371" s="6" t="str">
        <f t="shared" si="37"/>
        <v>SP186</v>
      </c>
      <c r="B2371" s="202" t="s">
        <v>11523</v>
      </c>
      <c r="C2371" s="202" t="s">
        <v>11524</v>
      </c>
      <c r="D2371" s="205">
        <v>6.24</v>
      </c>
      <c r="E2371" s="205">
        <v>45</v>
      </c>
      <c r="F2371"/>
    </row>
    <row r="2372" spans="1:6" x14ac:dyDescent="0.3">
      <c r="A2372" s="6" t="str">
        <f t="shared" si="37"/>
        <v>J92</v>
      </c>
      <c r="B2372" s="202" t="s">
        <v>11525</v>
      </c>
      <c r="C2372" s="202" t="s">
        <v>11526</v>
      </c>
      <c r="D2372" s="205">
        <v>6.24</v>
      </c>
      <c r="E2372" s="205">
        <v>41</v>
      </c>
      <c r="F2372"/>
    </row>
    <row r="2373" spans="1:6" x14ac:dyDescent="0.3">
      <c r="A2373" s="6" t="str">
        <f t="shared" si="37"/>
        <v>OA31</v>
      </c>
      <c r="B2373" s="202" t="s">
        <v>11527</v>
      </c>
      <c r="C2373" s="202" t="s">
        <v>9698</v>
      </c>
      <c r="D2373" s="205">
        <v>6.24</v>
      </c>
      <c r="E2373" s="205">
        <v>37</v>
      </c>
      <c r="F2373"/>
    </row>
    <row r="2374" spans="1:6" x14ac:dyDescent="0.3">
      <c r="A2374" s="6" t="str">
        <f t="shared" si="37"/>
        <v>J158</v>
      </c>
      <c r="B2374" s="202" t="s">
        <v>11528</v>
      </c>
      <c r="C2374" s="202" t="s">
        <v>11529</v>
      </c>
      <c r="D2374" s="205">
        <v>6.24</v>
      </c>
      <c r="E2374" s="205">
        <v>33</v>
      </c>
      <c r="F2374"/>
    </row>
    <row r="2375" spans="1:6" x14ac:dyDescent="0.3">
      <c r="A2375" s="6" t="str">
        <f t="shared" si="37"/>
        <v>J185</v>
      </c>
      <c r="B2375" s="202" t="s">
        <v>11530</v>
      </c>
      <c r="C2375" s="202" t="s">
        <v>11531</v>
      </c>
      <c r="D2375" s="205">
        <v>6.24</v>
      </c>
      <c r="E2375" s="205">
        <v>58</v>
      </c>
      <c r="F2375"/>
    </row>
    <row r="2376" spans="1:6" x14ac:dyDescent="0.3">
      <c r="A2376" s="6" t="str">
        <f t="shared" si="37"/>
        <v>VotG10</v>
      </c>
      <c r="B2376" s="202" t="s">
        <v>11532</v>
      </c>
      <c r="C2376" s="202" t="s">
        <v>11533</v>
      </c>
      <c r="D2376" s="205">
        <v>6.24</v>
      </c>
      <c r="E2376" s="205">
        <v>25</v>
      </c>
      <c r="F2376"/>
    </row>
    <row r="2377" spans="1:6" x14ac:dyDescent="0.3">
      <c r="A2377" s="6" t="str">
        <f t="shared" si="37"/>
        <v>ASL9</v>
      </c>
      <c r="B2377" s="202">
        <v>9</v>
      </c>
      <c r="C2377" s="202" t="s">
        <v>11534</v>
      </c>
      <c r="D2377" s="205">
        <v>6.24</v>
      </c>
      <c r="E2377" s="205">
        <v>63</v>
      </c>
      <c r="F2377"/>
    </row>
    <row r="2378" spans="1:6" x14ac:dyDescent="0.3">
      <c r="A2378" s="6" t="str">
        <f t="shared" si="37"/>
        <v>HP 4</v>
      </c>
      <c r="B2378" s="202" t="s">
        <v>11535</v>
      </c>
      <c r="C2378" s="202" t="s">
        <v>11536</v>
      </c>
      <c r="D2378" s="205">
        <v>6.24</v>
      </c>
      <c r="E2378" s="205">
        <v>17</v>
      </c>
      <c r="F2378"/>
    </row>
    <row r="2379" spans="1:6" x14ac:dyDescent="0.3">
      <c r="A2379" s="6" t="str">
        <f t="shared" si="37"/>
        <v>HS19</v>
      </c>
      <c r="B2379" s="202" t="s">
        <v>11537</v>
      </c>
      <c r="C2379" s="202" t="s">
        <v>11538</v>
      </c>
      <c r="D2379" s="205">
        <v>6.23</v>
      </c>
      <c r="E2379" s="205">
        <v>47</v>
      </c>
      <c r="F2379"/>
    </row>
    <row r="2380" spans="1:6" x14ac:dyDescent="0.3">
      <c r="A2380" s="6" t="str">
        <f t="shared" si="37"/>
        <v>HS1</v>
      </c>
      <c r="B2380" s="202" t="s">
        <v>11539</v>
      </c>
      <c r="C2380" s="202" t="s">
        <v>10854</v>
      </c>
      <c r="D2380" s="205">
        <v>6.23</v>
      </c>
      <c r="E2380" s="205">
        <v>30</v>
      </c>
      <c r="F2380"/>
    </row>
    <row r="2381" spans="1:6" x14ac:dyDescent="0.3">
      <c r="A2381" s="6" t="str">
        <f t="shared" si="37"/>
        <v>ASL18</v>
      </c>
      <c r="B2381" s="202">
        <v>18</v>
      </c>
      <c r="C2381" s="202" t="s">
        <v>8174</v>
      </c>
      <c r="D2381" s="205">
        <v>6.23</v>
      </c>
      <c r="E2381" s="205">
        <v>30</v>
      </c>
      <c r="F2381"/>
    </row>
    <row r="2382" spans="1:6" x14ac:dyDescent="0.3">
      <c r="A2382" s="6" t="str">
        <f t="shared" si="37"/>
        <v>S43</v>
      </c>
      <c r="B2382" s="202" t="s">
        <v>11540</v>
      </c>
      <c r="C2382" s="202" t="s">
        <v>11541</v>
      </c>
      <c r="D2382" s="205">
        <v>6.23</v>
      </c>
      <c r="E2382" s="205">
        <v>26</v>
      </c>
      <c r="F2382"/>
    </row>
    <row r="2383" spans="1:6" x14ac:dyDescent="0.3">
      <c r="A2383" s="6" t="str">
        <f t="shared" ref="A2383:A2446" si="38">IF(B2383="","",IF(B2383&lt;999,"ASL"&amp;B2383,B2383))</f>
        <v>DB125</v>
      </c>
      <c r="B2383" s="202" t="s">
        <v>11542</v>
      </c>
      <c r="C2383" s="202" t="s">
        <v>11543</v>
      </c>
      <c r="D2383" s="205">
        <v>6.23</v>
      </c>
      <c r="E2383" s="205">
        <v>13</v>
      </c>
      <c r="F2383"/>
    </row>
    <row r="2384" spans="1:6" x14ac:dyDescent="0.3">
      <c r="A2384" s="6" t="str">
        <f t="shared" si="38"/>
        <v>RBF9</v>
      </c>
      <c r="B2384" s="202" t="s">
        <v>11544</v>
      </c>
      <c r="C2384" s="202" t="s">
        <v>11545</v>
      </c>
      <c r="D2384" s="205">
        <v>6.23</v>
      </c>
      <c r="E2384" s="205">
        <v>13</v>
      </c>
      <c r="F2384"/>
    </row>
    <row r="2385" spans="1:6" x14ac:dyDescent="0.3">
      <c r="A2385" s="6" t="str">
        <f t="shared" si="38"/>
        <v>TAC68</v>
      </c>
      <c r="B2385" s="202" t="s">
        <v>11546</v>
      </c>
      <c r="C2385" s="202" t="s">
        <v>11547</v>
      </c>
      <c r="D2385" s="205">
        <v>6.23</v>
      </c>
      <c r="E2385" s="205">
        <v>13</v>
      </c>
      <c r="F2385"/>
    </row>
    <row r="2386" spans="1:6" x14ac:dyDescent="0.3">
      <c r="A2386" s="6" t="str">
        <f t="shared" si="38"/>
        <v>TOT18</v>
      </c>
      <c r="B2386" s="202" t="s">
        <v>11548</v>
      </c>
      <c r="C2386" s="202" t="s">
        <v>11549</v>
      </c>
      <c r="D2386" s="205">
        <v>6.23</v>
      </c>
      <c r="E2386" s="205">
        <v>13</v>
      </c>
      <c r="F2386"/>
    </row>
    <row r="2387" spans="1:6" x14ac:dyDescent="0.3">
      <c r="A2387" s="6" t="str">
        <f t="shared" si="38"/>
        <v>HS10</v>
      </c>
      <c r="B2387" s="202" t="s">
        <v>11550</v>
      </c>
      <c r="C2387" s="202" t="s">
        <v>11551</v>
      </c>
      <c r="D2387" s="205">
        <v>6.23</v>
      </c>
      <c r="E2387" s="205">
        <v>13</v>
      </c>
      <c r="F2387"/>
    </row>
    <row r="2388" spans="1:6" x14ac:dyDescent="0.3">
      <c r="A2388" s="6" t="str">
        <f t="shared" si="38"/>
        <v>NFNH-12</v>
      </c>
      <c r="B2388" s="202" t="s">
        <v>11552</v>
      </c>
      <c r="C2388" s="202" t="s">
        <v>11553</v>
      </c>
      <c r="D2388" s="205">
        <v>6.23</v>
      </c>
      <c r="E2388" s="205">
        <v>13</v>
      </c>
      <c r="F2388"/>
    </row>
    <row r="2389" spans="1:6" x14ac:dyDescent="0.3">
      <c r="A2389" s="6" t="str">
        <f t="shared" si="38"/>
        <v>DB061</v>
      </c>
      <c r="B2389" s="202" t="s">
        <v>11554</v>
      </c>
      <c r="C2389" s="202" t="s">
        <v>11555</v>
      </c>
      <c r="D2389" s="205">
        <v>6.23</v>
      </c>
      <c r="E2389" s="205">
        <v>22</v>
      </c>
      <c r="F2389"/>
    </row>
    <row r="2390" spans="1:6" x14ac:dyDescent="0.3">
      <c r="A2390" s="6" t="str">
        <f t="shared" si="38"/>
        <v>FB-CG1</v>
      </c>
      <c r="B2390" s="202" t="s">
        <v>11556</v>
      </c>
      <c r="C2390" s="202" t="s">
        <v>11557</v>
      </c>
      <c r="D2390" s="205">
        <v>6.23</v>
      </c>
      <c r="E2390" s="205">
        <v>22</v>
      </c>
      <c r="F2390"/>
    </row>
    <row r="2391" spans="1:6" x14ac:dyDescent="0.3">
      <c r="A2391" s="6" t="str">
        <f t="shared" si="38"/>
        <v>J131</v>
      </c>
      <c r="B2391" s="202" t="s">
        <v>11558</v>
      </c>
      <c r="C2391" s="202" t="s">
        <v>11559</v>
      </c>
      <c r="D2391" s="205">
        <v>6.23</v>
      </c>
      <c r="E2391" s="205">
        <v>22</v>
      </c>
      <c r="F2391"/>
    </row>
    <row r="2392" spans="1:6" x14ac:dyDescent="0.3">
      <c r="A2392" s="6" t="str">
        <f t="shared" si="38"/>
        <v>EP97</v>
      </c>
      <c r="B2392" s="202" t="s">
        <v>11560</v>
      </c>
      <c r="C2392" s="202" t="s">
        <v>11561</v>
      </c>
      <c r="D2392" s="205">
        <v>6.23</v>
      </c>
      <c r="E2392" s="205">
        <v>22</v>
      </c>
      <c r="F2392"/>
    </row>
    <row r="2393" spans="1:6" x14ac:dyDescent="0.3">
      <c r="A2393" s="6" t="str">
        <f t="shared" si="38"/>
        <v>RPT9</v>
      </c>
      <c r="B2393" s="202" t="s">
        <v>11562</v>
      </c>
      <c r="C2393" s="202" t="s">
        <v>11563</v>
      </c>
      <c r="D2393" s="205">
        <v>6.23</v>
      </c>
      <c r="E2393" s="205">
        <v>53</v>
      </c>
      <c r="F2393"/>
    </row>
    <row r="2394" spans="1:6" x14ac:dyDescent="0.3">
      <c r="A2394" s="6" t="str">
        <f t="shared" si="38"/>
        <v>BtB9</v>
      </c>
      <c r="B2394" s="202" t="s">
        <v>11564</v>
      </c>
      <c r="C2394" s="202" t="s">
        <v>11565</v>
      </c>
      <c r="D2394" s="205">
        <v>6.23</v>
      </c>
      <c r="E2394" s="205">
        <v>31</v>
      </c>
      <c r="F2394"/>
    </row>
    <row r="2395" spans="1:6" x14ac:dyDescent="0.3">
      <c r="A2395" s="6" t="str">
        <f t="shared" si="38"/>
        <v>FF7</v>
      </c>
      <c r="B2395" s="202" t="s">
        <v>11566</v>
      </c>
      <c r="C2395" s="202" t="s">
        <v>11567</v>
      </c>
      <c r="D2395" s="205">
        <v>6.23</v>
      </c>
      <c r="E2395" s="205">
        <v>31</v>
      </c>
      <c r="F2395"/>
    </row>
    <row r="2396" spans="1:6" x14ac:dyDescent="0.3">
      <c r="A2396" s="6" t="str">
        <f t="shared" si="38"/>
        <v>G7</v>
      </c>
      <c r="B2396" s="202" t="s">
        <v>11568</v>
      </c>
      <c r="C2396" s="202" t="s">
        <v>11569</v>
      </c>
      <c r="D2396" s="205">
        <v>6.22</v>
      </c>
      <c r="E2396" s="205">
        <v>40</v>
      </c>
      <c r="F2396"/>
    </row>
    <row r="2397" spans="1:6" x14ac:dyDescent="0.3">
      <c r="A2397" s="6" t="str">
        <f t="shared" si="38"/>
        <v>FrF58</v>
      </c>
      <c r="B2397" s="202" t="s">
        <v>11570</v>
      </c>
      <c r="C2397" s="202" t="s">
        <v>11571</v>
      </c>
      <c r="D2397" s="205">
        <v>6.22</v>
      </c>
      <c r="E2397" s="205">
        <v>98</v>
      </c>
      <c r="F2397"/>
    </row>
    <row r="2398" spans="1:6" x14ac:dyDescent="0.3">
      <c r="A2398" s="6" t="str">
        <f t="shared" si="38"/>
        <v>J44</v>
      </c>
      <c r="B2398" s="202" t="s">
        <v>11572</v>
      </c>
      <c r="C2398" s="202" t="s">
        <v>9065</v>
      </c>
      <c r="D2398" s="205">
        <v>6.22</v>
      </c>
      <c r="E2398" s="205">
        <v>130</v>
      </c>
      <c r="F2398"/>
    </row>
    <row r="2399" spans="1:6" x14ac:dyDescent="0.3">
      <c r="A2399" s="6" t="str">
        <f t="shared" si="38"/>
        <v>FrF40</v>
      </c>
      <c r="B2399" s="202" t="s">
        <v>11573</v>
      </c>
      <c r="C2399" s="202" t="s">
        <v>11574</v>
      </c>
      <c r="D2399" s="205">
        <v>6.22</v>
      </c>
      <c r="E2399" s="205">
        <v>81</v>
      </c>
      <c r="F2399"/>
    </row>
    <row r="2400" spans="1:6" x14ac:dyDescent="0.3">
      <c r="A2400" s="6" t="str">
        <f t="shared" si="38"/>
        <v>FrF11</v>
      </c>
      <c r="B2400" s="202" t="s">
        <v>11575</v>
      </c>
      <c r="C2400" s="202" t="s">
        <v>11576</v>
      </c>
      <c r="D2400" s="205">
        <v>6.22</v>
      </c>
      <c r="E2400" s="205">
        <v>63</v>
      </c>
      <c r="F2400"/>
    </row>
    <row r="2401" spans="1:6" x14ac:dyDescent="0.3">
      <c r="A2401" s="6" t="str">
        <f t="shared" si="38"/>
        <v>BRT7</v>
      </c>
      <c r="B2401" s="202" t="s">
        <v>11577</v>
      </c>
      <c r="C2401" s="202" t="s">
        <v>11578</v>
      </c>
      <c r="D2401" s="205">
        <v>6.22</v>
      </c>
      <c r="E2401" s="205">
        <v>54</v>
      </c>
      <c r="F2401"/>
    </row>
    <row r="2402" spans="1:6" x14ac:dyDescent="0.3">
      <c r="A2402" s="6" t="str">
        <f t="shared" si="38"/>
        <v>BFP20</v>
      </c>
      <c r="B2402" s="202" t="s">
        <v>11579</v>
      </c>
      <c r="C2402" s="202" t="s">
        <v>11580</v>
      </c>
      <c r="D2402" s="205">
        <v>6.22</v>
      </c>
      <c r="E2402" s="205">
        <v>27</v>
      </c>
      <c r="F2402"/>
    </row>
    <row r="2403" spans="1:6" x14ac:dyDescent="0.3">
      <c r="A2403" s="6" t="str">
        <f t="shared" si="38"/>
        <v>DB077</v>
      </c>
      <c r="B2403" s="202" t="s">
        <v>11581</v>
      </c>
      <c r="C2403" s="202" t="s">
        <v>11582</v>
      </c>
      <c r="D2403" s="205">
        <v>6.22</v>
      </c>
      <c r="E2403" s="205" t="s">
        <v>1341</v>
      </c>
      <c r="F2403"/>
    </row>
    <row r="2404" spans="1:6" x14ac:dyDescent="0.3">
      <c r="A2404" s="6" t="str">
        <f t="shared" si="38"/>
        <v>ESG118</v>
      </c>
      <c r="B2404" s="202" t="s">
        <v>11583</v>
      </c>
      <c r="C2404" s="202" t="s">
        <v>11584</v>
      </c>
      <c r="D2404" s="205">
        <v>6.22</v>
      </c>
      <c r="E2404" s="205" t="s">
        <v>1341</v>
      </c>
      <c r="F2404"/>
    </row>
    <row r="2405" spans="1:6" x14ac:dyDescent="0.3">
      <c r="A2405" s="6" t="str">
        <f t="shared" si="38"/>
        <v>SP112</v>
      </c>
      <c r="B2405" s="202" t="s">
        <v>11585</v>
      </c>
      <c r="C2405" s="202" t="s">
        <v>11586</v>
      </c>
      <c r="D2405" s="205">
        <v>6.22</v>
      </c>
      <c r="E2405" s="205" t="s">
        <v>1341</v>
      </c>
      <c r="F2405"/>
    </row>
    <row r="2406" spans="1:6" x14ac:dyDescent="0.3">
      <c r="A2406" s="6" t="str">
        <f t="shared" si="38"/>
        <v>DB138</v>
      </c>
      <c r="B2406" s="202" t="s">
        <v>11587</v>
      </c>
      <c r="C2406" s="202" t="s">
        <v>11588</v>
      </c>
      <c r="D2406" s="205">
        <v>6.22</v>
      </c>
      <c r="E2406" s="205" t="s">
        <v>1341</v>
      </c>
      <c r="F2406"/>
    </row>
    <row r="2407" spans="1:6" x14ac:dyDescent="0.3">
      <c r="A2407" s="6" t="str">
        <f t="shared" si="38"/>
        <v>HS9</v>
      </c>
      <c r="B2407" s="202" t="s">
        <v>11589</v>
      </c>
      <c r="C2407" s="202" t="s">
        <v>11590</v>
      </c>
      <c r="D2407" s="205">
        <v>6.22</v>
      </c>
      <c r="E2407" s="205" t="s">
        <v>1341</v>
      </c>
      <c r="F2407"/>
    </row>
    <row r="2408" spans="1:6" x14ac:dyDescent="0.3">
      <c r="A2408" s="6" t="str">
        <f t="shared" si="38"/>
        <v>TAC29</v>
      </c>
      <c r="B2408" s="202" t="s">
        <v>11591</v>
      </c>
      <c r="C2408" s="202" t="s">
        <v>11592</v>
      </c>
      <c r="D2408" s="205">
        <v>6.22</v>
      </c>
      <c r="E2408" s="205" t="s">
        <v>1341</v>
      </c>
      <c r="F2408"/>
    </row>
    <row r="2409" spans="1:6" x14ac:dyDescent="0.3">
      <c r="A2409" s="6" t="str">
        <f t="shared" si="38"/>
        <v>WAR11</v>
      </c>
      <c r="B2409" s="202" t="s">
        <v>11593</v>
      </c>
      <c r="C2409" s="202" t="s">
        <v>10208</v>
      </c>
      <c r="D2409" s="205">
        <v>6.22</v>
      </c>
      <c r="E2409" s="205" t="s">
        <v>1341</v>
      </c>
      <c r="F2409"/>
    </row>
    <row r="2410" spans="1:6" x14ac:dyDescent="0.3">
      <c r="A2410" s="6" t="str">
        <f t="shared" si="38"/>
        <v>J64</v>
      </c>
      <c r="B2410" s="202" t="s">
        <v>11594</v>
      </c>
      <c r="C2410" s="202" t="s">
        <v>11595</v>
      </c>
      <c r="D2410" s="205">
        <v>6.22</v>
      </c>
      <c r="E2410" s="205" t="s">
        <v>1341</v>
      </c>
      <c r="F2410"/>
    </row>
    <row r="2411" spans="1:6" x14ac:dyDescent="0.3">
      <c r="A2411" s="6" t="str">
        <f t="shared" si="38"/>
        <v>TAC37</v>
      </c>
      <c r="B2411" s="202" t="s">
        <v>11596</v>
      </c>
      <c r="C2411" s="202" t="s">
        <v>11597</v>
      </c>
      <c r="D2411" s="205">
        <v>6.22</v>
      </c>
      <c r="E2411" s="205" t="s">
        <v>1341</v>
      </c>
      <c r="F2411"/>
    </row>
    <row r="2412" spans="1:6" x14ac:dyDescent="0.3">
      <c r="A2412" s="6" t="str">
        <f t="shared" si="38"/>
        <v>FE7</v>
      </c>
      <c r="B2412" s="202" t="s">
        <v>11598</v>
      </c>
      <c r="C2412" s="202" t="s">
        <v>11599</v>
      </c>
      <c r="D2412" s="205">
        <v>6.22</v>
      </c>
      <c r="E2412" s="205" t="s">
        <v>1341</v>
      </c>
      <c r="F2412"/>
    </row>
    <row r="2413" spans="1:6" x14ac:dyDescent="0.3">
      <c r="A2413" s="6" t="str">
        <f t="shared" si="38"/>
        <v>OA14</v>
      </c>
      <c r="B2413" s="202" t="s">
        <v>11600</v>
      </c>
      <c r="C2413" s="202" t="s">
        <v>11601</v>
      </c>
      <c r="D2413" s="205">
        <v>6.22</v>
      </c>
      <c r="E2413" s="205" t="s">
        <v>1341</v>
      </c>
      <c r="F2413"/>
    </row>
    <row r="2414" spans="1:6" x14ac:dyDescent="0.3">
      <c r="A2414" s="6" t="str">
        <f t="shared" si="38"/>
        <v>ASL162</v>
      </c>
      <c r="B2414" s="202">
        <v>162</v>
      </c>
      <c r="C2414" s="202" t="s">
        <v>11602</v>
      </c>
      <c r="D2414" s="205">
        <v>6.22</v>
      </c>
      <c r="E2414" s="205">
        <v>50</v>
      </c>
      <c r="F2414"/>
    </row>
    <row r="2415" spans="1:6" x14ac:dyDescent="0.3">
      <c r="A2415" s="6" t="str">
        <f t="shared" si="38"/>
        <v>U4</v>
      </c>
      <c r="B2415" s="202" t="s">
        <v>11603</v>
      </c>
      <c r="C2415" s="202" t="s">
        <v>11604</v>
      </c>
      <c r="D2415" s="205">
        <v>6.22</v>
      </c>
      <c r="E2415" s="205">
        <v>50</v>
      </c>
      <c r="F2415"/>
    </row>
    <row r="2416" spans="1:6" x14ac:dyDescent="0.3">
      <c r="A2416" s="6" t="str">
        <f t="shared" si="38"/>
        <v>BFP59</v>
      </c>
      <c r="B2416" s="202" t="s">
        <v>11605</v>
      </c>
      <c r="C2416" s="202" t="s">
        <v>11606</v>
      </c>
      <c r="D2416" s="205">
        <v>6.22</v>
      </c>
      <c r="E2416" s="205">
        <v>23</v>
      </c>
      <c r="F2416"/>
    </row>
    <row r="2417" spans="1:6" x14ac:dyDescent="0.3">
      <c r="A2417" s="6" t="str">
        <f t="shared" si="38"/>
        <v>BTB7</v>
      </c>
      <c r="B2417" s="202" t="s">
        <v>11607</v>
      </c>
      <c r="C2417" s="202" t="s">
        <v>11608</v>
      </c>
      <c r="D2417" s="205">
        <v>6.22</v>
      </c>
      <c r="E2417" s="205">
        <v>23</v>
      </c>
      <c r="F2417"/>
    </row>
    <row r="2418" spans="1:6" x14ac:dyDescent="0.3">
      <c r="A2418" s="6" t="str">
        <f t="shared" si="38"/>
        <v>A75</v>
      </c>
      <c r="B2418" s="202" t="s">
        <v>11609</v>
      </c>
      <c r="C2418" s="202" t="s">
        <v>11610</v>
      </c>
      <c r="D2418" s="205">
        <v>6.22</v>
      </c>
      <c r="E2418" s="205">
        <v>23</v>
      </c>
      <c r="F2418"/>
    </row>
    <row r="2419" spans="1:6" x14ac:dyDescent="0.3">
      <c r="A2419" s="6" t="str">
        <f t="shared" si="38"/>
        <v>U8</v>
      </c>
      <c r="B2419" s="202" t="s">
        <v>11611</v>
      </c>
      <c r="C2419" s="202" t="s">
        <v>11612</v>
      </c>
      <c r="D2419" s="205">
        <v>6.22</v>
      </c>
      <c r="E2419" s="205">
        <v>23</v>
      </c>
      <c r="F2419"/>
    </row>
    <row r="2420" spans="1:6" x14ac:dyDescent="0.3">
      <c r="A2420" s="6" t="str">
        <f t="shared" si="38"/>
        <v>FrF99</v>
      </c>
      <c r="B2420" s="202" t="s">
        <v>11613</v>
      </c>
      <c r="C2420" s="202" t="s">
        <v>11614</v>
      </c>
      <c r="D2420" s="205">
        <v>6.22</v>
      </c>
      <c r="E2420" s="205">
        <v>23</v>
      </c>
      <c r="F2420"/>
    </row>
    <row r="2421" spans="1:6" x14ac:dyDescent="0.3">
      <c r="A2421" s="6" t="str">
        <f t="shared" si="38"/>
        <v>Buck10</v>
      </c>
      <c r="B2421" s="202" t="s">
        <v>11615</v>
      </c>
      <c r="C2421" s="202" t="s">
        <v>11616</v>
      </c>
      <c r="D2421" s="205">
        <v>6.21</v>
      </c>
      <c r="E2421" s="205">
        <v>28</v>
      </c>
      <c r="F2421"/>
    </row>
    <row r="2422" spans="1:6" x14ac:dyDescent="0.3">
      <c r="A2422" s="6" t="str">
        <f t="shared" si="38"/>
        <v>DB134</v>
      </c>
      <c r="B2422" s="202" t="s">
        <v>11617</v>
      </c>
      <c r="C2422" s="202" t="s">
        <v>11618</v>
      </c>
      <c r="D2422" s="205">
        <v>6.21</v>
      </c>
      <c r="E2422" s="205">
        <v>28</v>
      </c>
      <c r="F2422"/>
    </row>
    <row r="2423" spans="1:6" x14ac:dyDescent="0.3">
      <c r="A2423" s="6" t="str">
        <f t="shared" si="38"/>
        <v>U21</v>
      </c>
      <c r="B2423" s="202" t="s">
        <v>11619</v>
      </c>
      <c r="C2423" s="202" t="s">
        <v>11620</v>
      </c>
      <c r="D2423" s="205">
        <v>6.21</v>
      </c>
      <c r="E2423" s="205">
        <v>28</v>
      </c>
      <c r="F2423"/>
    </row>
    <row r="2424" spans="1:6" x14ac:dyDescent="0.3">
      <c r="A2424" s="6" t="str">
        <f t="shared" si="38"/>
        <v>T12</v>
      </c>
      <c r="B2424" s="202" t="s">
        <v>11621</v>
      </c>
      <c r="C2424" s="202" t="s">
        <v>8219</v>
      </c>
      <c r="D2424" s="205">
        <v>6.21</v>
      </c>
      <c r="E2424" s="205">
        <v>14</v>
      </c>
      <c r="F2424"/>
    </row>
    <row r="2425" spans="1:6" x14ac:dyDescent="0.3">
      <c r="A2425" s="6" t="str">
        <f t="shared" si="38"/>
        <v>SP44</v>
      </c>
      <c r="B2425" s="202" t="s">
        <v>11622</v>
      </c>
      <c r="C2425" s="202" t="s">
        <v>11623</v>
      </c>
      <c r="D2425" s="205">
        <v>6.21</v>
      </c>
      <c r="E2425" s="205">
        <v>47</v>
      </c>
      <c r="F2425"/>
    </row>
    <row r="2426" spans="1:6" x14ac:dyDescent="0.3">
      <c r="A2426" s="6" t="str">
        <f t="shared" si="38"/>
        <v>AD9</v>
      </c>
      <c r="B2426" s="202" t="s">
        <v>11624</v>
      </c>
      <c r="C2426" s="202" t="s">
        <v>11625</v>
      </c>
      <c r="D2426" s="205">
        <v>6.21</v>
      </c>
      <c r="E2426" s="205">
        <v>33</v>
      </c>
      <c r="F2426"/>
    </row>
    <row r="2427" spans="1:6" x14ac:dyDescent="0.3">
      <c r="A2427" s="6" t="str">
        <f t="shared" si="38"/>
        <v>BFP89</v>
      </c>
      <c r="B2427" s="202" t="s">
        <v>11626</v>
      </c>
      <c r="C2427" s="202" t="s">
        <v>11627</v>
      </c>
      <c r="D2427" s="205">
        <v>6.21</v>
      </c>
      <c r="E2427" s="205">
        <v>57</v>
      </c>
      <c r="F2427"/>
    </row>
    <row r="2428" spans="1:6" x14ac:dyDescent="0.3">
      <c r="A2428" s="6" t="str">
        <f t="shared" si="38"/>
        <v>FrF88</v>
      </c>
      <c r="B2428" s="202" t="s">
        <v>11628</v>
      </c>
      <c r="C2428" s="202" t="s">
        <v>11629</v>
      </c>
      <c r="D2428" s="205">
        <v>6.21</v>
      </c>
      <c r="E2428" s="205">
        <v>19</v>
      </c>
      <c r="F2428"/>
    </row>
    <row r="2429" spans="1:6" x14ac:dyDescent="0.3">
      <c r="A2429" s="6" t="str">
        <f t="shared" si="38"/>
        <v>StB2</v>
      </c>
      <c r="B2429" s="202" t="s">
        <v>11630</v>
      </c>
      <c r="C2429" s="202" t="s">
        <v>11631</v>
      </c>
      <c r="D2429" s="205">
        <v>6.21</v>
      </c>
      <c r="E2429" s="205">
        <v>19</v>
      </c>
      <c r="F2429"/>
    </row>
    <row r="2430" spans="1:6" x14ac:dyDescent="0.3">
      <c r="A2430" s="6" t="str">
        <f t="shared" si="38"/>
        <v>SP96</v>
      </c>
      <c r="B2430" s="202" t="s">
        <v>11632</v>
      </c>
      <c r="C2430" s="202" t="s">
        <v>11633</v>
      </c>
      <c r="D2430" s="205">
        <v>6.21</v>
      </c>
      <c r="E2430" s="205">
        <v>115</v>
      </c>
      <c r="F2430"/>
    </row>
    <row r="2431" spans="1:6" x14ac:dyDescent="0.3">
      <c r="A2431" s="6" t="str">
        <f t="shared" si="38"/>
        <v>A73</v>
      </c>
      <c r="B2431" s="202" t="s">
        <v>11634</v>
      </c>
      <c r="C2431" s="202" t="s">
        <v>11635</v>
      </c>
      <c r="D2431" s="205">
        <v>6.21</v>
      </c>
      <c r="E2431" s="205">
        <v>24</v>
      </c>
      <c r="F2431"/>
    </row>
    <row r="2432" spans="1:6" x14ac:dyDescent="0.3">
      <c r="A2432" s="6" t="str">
        <f t="shared" si="38"/>
        <v>SP62</v>
      </c>
      <c r="B2432" s="202" t="s">
        <v>11636</v>
      </c>
      <c r="C2432" s="202" t="s">
        <v>11637</v>
      </c>
      <c r="D2432" s="205">
        <v>6.21</v>
      </c>
      <c r="E2432" s="205">
        <v>92</v>
      </c>
      <c r="F2432"/>
    </row>
    <row r="2433" spans="1:6" x14ac:dyDescent="0.3">
      <c r="A2433" s="6" t="str">
        <f t="shared" si="38"/>
        <v>DB058</v>
      </c>
      <c r="B2433" s="202" t="s">
        <v>11638</v>
      </c>
      <c r="C2433" s="202" t="s">
        <v>11639</v>
      </c>
      <c r="D2433" s="205">
        <v>6.21</v>
      </c>
      <c r="E2433" s="205">
        <v>39</v>
      </c>
      <c r="F2433"/>
    </row>
    <row r="2434" spans="1:6" x14ac:dyDescent="0.3">
      <c r="A2434" s="6" t="str">
        <f t="shared" si="38"/>
        <v>RPT25</v>
      </c>
      <c r="B2434" s="202" t="s">
        <v>11640</v>
      </c>
      <c r="C2434" s="202" t="s">
        <v>11641</v>
      </c>
      <c r="D2434" s="205">
        <v>6.2</v>
      </c>
      <c r="E2434" s="205">
        <v>54</v>
      </c>
      <c r="F2434"/>
    </row>
    <row r="2435" spans="1:6" x14ac:dyDescent="0.3">
      <c r="A2435" s="6" t="str">
        <f t="shared" si="38"/>
        <v>J114</v>
      </c>
      <c r="B2435" s="202" t="s">
        <v>11642</v>
      </c>
      <c r="C2435" s="202" t="s">
        <v>7397</v>
      </c>
      <c r="D2435" s="205">
        <v>6.2</v>
      </c>
      <c r="E2435" s="205">
        <v>40</v>
      </c>
      <c r="F2435"/>
    </row>
    <row r="2436" spans="1:6" x14ac:dyDescent="0.3">
      <c r="A2436" s="6" t="str">
        <f t="shared" si="38"/>
        <v>ASL102</v>
      </c>
      <c r="B2436" s="202">
        <v>102</v>
      </c>
      <c r="C2436" s="202" t="s">
        <v>9261</v>
      </c>
      <c r="D2436" s="205">
        <v>6.2</v>
      </c>
      <c r="E2436" s="205">
        <v>30</v>
      </c>
      <c r="F2436"/>
    </row>
    <row r="2437" spans="1:6" x14ac:dyDescent="0.3">
      <c r="A2437" s="6" t="str">
        <f t="shared" si="38"/>
        <v>A119</v>
      </c>
      <c r="B2437" s="202" t="s">
        <v>11643</v>
      </c>
      <c r="C2437" s="202" t="s">
        <v>11644</v>
      </c>
      <c r="D2437" s="205">
        <v>6.2</v>
      </c>
      <c r="E2437" s="205">
        <v>25</v>
      </c>
      <c r="F2437"/>
    </row>
    <row r="2438" spans="1:6" x14ac:dyDescent="0.3">
      <c r="A2438" s="6" t="str">
        <f t="shared" si="38"/>
        <v>TW-C</v>
      </c>
      <c r="B2438" s="202" t="s">
        <v>11645</v>
      </c>
      <c r="C2438" s="202" t="s">
        <v>11646</v>
      </c>
      <c r="D2438" s="205">
        <v>6.2</v>
      </c>
      <c r="E2438" s="205">
        <v>15</v>
      </c>
      <c r="F2438"/>
    </row>
    <row r="2439" spans="1:6" x14ac:dyDescent="0.3">
      <c r="A2439" s="6" t="str">
        <f t="shared" si="38"/>
        <v>DB018</v>
      </c>
      <c r="B2439" s="202" t="s">
        <v>11647</v>
      </c>
      <c r="C2439" s="202" t="s">
        <v>11648</v>
      </c>
      <c r="D2439" s="205">
        <v>6.2</v>
      </c>
      <c r="E2439" s="205">
        <v>15</v>
      </c>
      <c r="F2439"/>
    </row>
    <row r="2440" spans="1:6" ht="28.8" x14ac:dyDescent="0.3">
      <c r="A2440" s="6" t="str">
        <f t="shared" si="38"/>
        <v>TAC6</v>
      </c>
      <c r="B2440" s="202" t="s">
        <v>11649</v>
      </c>
      <c r="C2440" s="202" t="s">
        <v>11650</v>
      </c>
      <c r="D2440" s="205">
        <v>6.2</v>
      </c>
      <c r="E2440" s="205">
        <v>15</v>
      </c>
      <c r="F2440"/>
    </row>
    <row r="2441" spans="1:6" x14ac:dyDescent="0.3">
      <c r="A2441" s="6" t="str">
        <f t="shared" si="38"/>
        <v>DB060</v>
      </c>
      <c r="B2441" s="202" t="s">
        <v>11651</v>
      </c>
      <c r="C2441" s="202" t="s">
        <v>11652</v>
      </c>
      <c r="D2441" s="205">
        <v>6.2</v>
      </c>
      <c r="E2441" s="205">
        <v>15</v>
      </c>
      <c r="F2441"/>
    </row>
    <row r="2442" spans="1:6" x14ac:dyDescent="0.3">
      <c r="A2442" s="6" t="str">
        <f t="shared" si="38"/>
        <v>BFP96</v>
      </c>
      <c r="B2442" s="202" t="s">
        <v>11653</v>
      </c>
      <c r="C2442" s="202" t="s">
        <v>11654</v>
      </c>
      <c r="D2442" s="205">
        <v>6.2</v>
      </c>
      <c r="E2442" s="205">
        <v>10</v>
      </c>
      <c r="F2442"/>
    </row>
    <row r="2443" spans="1:6" x14ac:dyDescent="0.3">
      <c r="A2443" s="6" t="str">
        <f t="shared" si="38"/>
        <v>FT261</v>
      </c>
      <c r="B2443" s="202" t="s">
        <v>11655</v>
      </c>
      <c r="C2443" s="202" t="s">
        <v>11656</v>
      </c>
      <c r="D2443" s="205">
        <v>6.2</v>
      </c>
      <c r="E2443" s="205">
        <v>10</v>
      </c>
      <c r="F2443"/>
    </row>
    <row r="2444" spans="1:6" x14ac:dyDescent="0.3">
      <c r="A2444" s="6" t="str">
        <f t="shared" si="38"/>
        <v>HG(2)-16</v>
      </c>
      <c r="B2444" s="202" t="s">
        <v>11657</v>
      </c>
      <c r="C2444" s="202" t="s">
        <v>11658</v>
      </c>
      <c r="D2444" s="205">
        <v>6.2</v>
      </c>
      <c r="E2444" s="205">
        <v>10</v>
      </c>
      <c r="F2444"/>
    </row>
    <row r="2445" spans="1:6" x14ac:dyDescent="0.3">
      <c r="A2445" s="6" t="str">
        <f t="shared" si="38"/>
        <v>FF(2)-10</v>
      </c>
      <c r="B2445" s="202" t="s">
        <v>11659</v>
      </c>
      <c r="C2445" s="202" t="s">
        <v>11660</v>
      </c>
      <c r="D2445" s="205">
        <v>6.2</v>
      </c>
      <c r="E2445" s="205">
        <v>10</v>
      </c>
      <c r="F2445"/>
    </row>
    <row r="2446" spans="1:6" x14ac:dyDescent="0.3">
      <c r="A2446" s="6" t="str">
        <f t="shared" si="38"/>
        <v>IC8</v>
      </c>
      <c r="B2446" s="202" t="s">
        <v>11661</v>
      </c>
      <c r="C2446" s="202" t="s">
        <v>11662</v>
      </c>
      <c r="D2446" s="205">
        <v>6.2</v>
      </c>
      <c r="E2446" s="205">
        <v>10</v>
      </c>
      <c r="F2446"/>
    </row>
    <row r="2447" spans="1:6" x14ac:dyDescent="0.3">
      <c r="A2447" s="6" t="str">
        <f t="shared" ref="A2447:A2510" si="39">IF(B2447="","",IF(B2447&lt;999,"ASL"&amp;B2447,B2447))</f>
        <v>TOT17</v>
      </c>
      <c r="B2447" s="202" t="s">
        <v>11663</v>
      </c>
      <c r="C2447" s="202" t="s">
        <v>11664</v>
      </c>
      <c r="D2447" s="205">
        <v>6.2</v>
      </c>
      <c r="E2447" s="205">
        <v>10</v>
      </c>
      <c r="F2447"/>
    </row>
    <row r="2448" spans="1:6" x14ac:dyDescent="0.3">
      <c r="A2448" s="6" t="str">
        <f t="shared" si="39"/>
        <v>GtF6</v>
      </c>
      <c r="B2448" s="202" t="s">
        <v>11665</v>
      </c>
      <c r="C2448" s="202" t="s">
        <v>11666</v>
      </c>
      <c r="D2448" s="205">
        <v>6.2</v>
      </c>
      <c r="E2448" s="205">
        <v>10</v>
      </c>
      <c r="F2448"/>
    </row>
    <row r="2449" spans="1:6" x14ac:dyDescent="0.3">
      <c r="A2449" s="6" t="str">
        <f t="shared" si="39"/>
        <v>ASLUG11</v>
      </c>
      <c r="B2449" s="202" t="s">
        <v>11667</v>
      </c>
      <c r="C2449" s="202" t="s">
        <v>11668</v>
      </c>
      <c r="D2449" s="205">
        <v>6.2</v>
      </c>
      <c r="E2449" s="205">
        <v>10</v>
      </c>
      <c r="F2449"/>
    </row>
    <row r="2450" spans="1:6" x14ac:dyDescent="0.3">
      <c r="A2450" s="6" t="str">
        <f t="shared" si="39"/>
        <v>DB119</v>
      </c>
      <c r="B2450" s="202" t="s">
        <v>11669</v>
      </c>
      <c r="C2450" s="202" t="s">
        <v>11670</v>
      </c>
      <c r="D2450" s="205">
        <v>6.2</v>
      </c>
      <c r="E2450" s="205">
        <v>10</v>
      </c>
      <c r="F2450"/>
    </row>
    <row r="2451" spans="1:6" x14ac:dyDescent="0.3">
      <c r="A2451" s="6" t="str">
        <f t="shared" si="39"/>
        <v>V11</v>
      </c>
      <c r="B2451" s="202" t="s">
        <v>11671</v>
      </c>
      <c r="C2451" s="202" t="s">
        <v>11672</v>
      </c>
      <c r="D2451" s="205">
        <v>6.2</v>
      </c>
      <c r="E2451" s="205" t="s">
        <v>1341</v>
      </c>
      <c r="F2451"/>
    </row>
    <row r="2452" spans="1:6" x14ac:dyDescent="0.3">
      <c r="A2452" s="6" t="str">
        <f t="shared" si="39"/>
        <v>GD8</v>
      </c>
      <c r="B2452" s="202" t="s">
        <v>11673</v>
      </c>
      <c r="C2452" s="202" t="s">
        <v>11674</v>
      </c>
      <c r="D2452" s="205">
        <v>6.2</v>
      </c>
      <c r="E2452" s="205" t="s">
        <v>1341</v>
      </c>
      <c r="F2452"/>
    </row>
    <row r="2453" spans="1:6" x14ac:dyDescent="0.3">
      <c r="A2453" s="6" t="str">
        <f t="shared" si="39"/>
        <v>TBA3</v>
      </c>
      <c r="B2453" s="202" t="s">
        <v>11675</v>
      </c>
      <c r="C2453" s="202" t="s">
        <v>11676</v>
      </c>
      <c r="D2453" s="205">
        <v>6.2</v>
      </c>
      <c r="E2453" s="205" t="s">
        <v>1341</v>
      </c>
      <c r="F2453"/>
    </row>
    <row r="2454" spans="1:6" x14ac:dyDescent="0.3">
      <c r="A2454" s="6" t="str">
        <f t="shared" si="39"/>
        <v>V24</v>
      </c>
      <c r="B2454" s="202" t="s">
        <v>11677</v>
      </c>
      <c r="C2454" s="202" t="s">
        <v>11678</v>
      </c>
      <c r="D2454" s="205">
        <v>6.2</v>
      </c>
      <c r="E2454" s="205" t="s">
        <v>1341</v>
      </c>
      <c r="F2454"/>
    </row>
    <row r="2455" spans="1:6" x14ac:dyDescent="0.3">
      <c r="A2455" s="6" t="str">
        <f t="shared" si="39"/>
        <v>FE96</v>
      </c>
      <c r="B2455" s="202" t="s">
        <v>11679</v>
      </c>
      <c r="C2455" s="202" t="s">
        <v>11680</v>
      </c>
      <c r="D2455" s="205">
        <v>6.2</v>
      </c>
      <c r="E2455" s="205" t="s">
        <v>1341</v>
      </c>
      <c r="F2455"/>
    </row>
    <row r="2456" spans="1:6" x14ac:dyDescent="0.3">
      <c r="A2456" s="6" t="str">
        <f t="shared" si="39"/>
        <v>RPT16</v>
      </c>
      <c r="B2456" s="202" t="s">
        <v>11681</v>
      </c>
      <c r="C2456" s="202" t="s">
        <v>11682</v>
      </c>
      <c r="D2456" s="205">
        <v>6.2</v>
      </c>
      <c r="E2456" s="205" t="s">
        <v>1341</v>
      </c>
      <c r="F2456"/>
    </row>
    <row r="2457" spans="1:6" x14ac:dyDescent="0.3">
      <c r="A2457" s="6" t="str">
        <f t="shared" si="39"/>
        <v>V9</v>
      </c>
      <c r="B2457" s="202" t="s">
        <v>11683</v>
      </c>
      <c r="C2457" s="202" t="s">
        <v>11684</v>
      </c>
      <c r="D2457" s="205">
        <v>6.2</v>
      </c>
      <c r="E2457" s="205" t="s">
        <v>1341</v>
      </c>
      <c r="F2457"/>
    </row>
    <row r="2458" spans="1:6" x14ac:dyDescent="0.3">
      <c r="A2458" s="6" t="str">
        <f t="shared" si="39"/>
        <v>LSSAH34</v>
      </c>
      <c r="B2458" s="202" t="s">
        <v>11685</v>
      </c>
      <c r="C2458" s="202" t="s">
        <v>11686</v>
      </c>
      <c r="D2458" s="205">
        <v>6.2</v>
      </c>
      <c r="E2458" s="205" t="s">
        <v>1341</v>
      </c>
      <c r="F2458"/>
    </row>
    <row r="2459" spans="1:6" x14ac:dyDescent="0.3">
      <c r="A2459" s="6" t="str">
        <f t="shared" si="39"/>
        <v>O71.1</v>
      </c>
      <c r="B2459" s="202" t="s">
        <v>11687</v>
      </c>
      <c r="C2459" s="202" t="s">
        <v>11688</v>
      </c>
      <c r="D2459" s="205">
        <v>6.2</v>
      </c>
      <c r="E2459" s="205" t="s">
        <v>1341</v>
      </c>
      <c r="F2459"/>
    </row>
    <row r="2460" spans="1:6" x14ac:dyDescent="0.3">
      <c r="A2460" s="6" t="str">
        <f t="shared" si="39"/>
        <v>FB16</v>
      </c>
      <c r="B2460" s="202" t="s">
        <v>11689</v>
      </c>
      <c r="C2460" s="202" t="s">
        <v>11690</v>
      </c>
      <c r="D2460" s="205">
        <v>6.2</v>
      </c>
      <c r="E2460" s="205" t="s">
        <v>1341</v>
      </c>
      <c r="F2460"/>
    </row>
    <row r="2461" spans="1:6" x14ac:dyDescent="0.3">
      <c r="A2461" s="6" t="str">
        <f t="shared" si="39"/>
        <v>U13</v>
      </c>
      <c r="B2461" s="202" t="s">
        <v>11691</v>
      </c>
      <c r="C2461" s="202" t="s">
        <v>11692</v>
      </c>
      <c r="D2461" s="205">
        <v>6.2</v>
      </c>
      <c r="E2461" s="205" t="s">
        <v>1341</v>
      </c>
      <c r="F2461"/>
    </row>
    <row r="2462" spans="1:6" x14ac:dyDescent="0.3">
      <c r="A2462" s="6" t="str">
        <f t="shared" si="39"/>
        <v>BFTR8</v>
      </c>
      <c r="B2462" s="202" t="s">
        <v>11693</v>
      </c>
      <c r="C2462" s="202" t="s">
        <v>11694</v>
      </c>
      <c r="D2462" s="205">
        <v>6.2</v>
      </c>
      <c r="E2462" s="205" t="s">
        <v>1341</v>
      </c>
      <c r="F2462"/>
    </row>
    <row r="2463" spans="1:6" x14ac:dyDescent="0.3">
      <c r="A2463" s="6" t="str">
        <f t="shared" si="39"/>
        <v>RPT144</v>
      </c>
      <c r="B2463" s="202" t="s">
        <v>11695</v>
      </c>
      <c r="C2463" s="202" t="s">
        <v>11696</v>
      </c>
      <c r="D2463" s="205">
        <v>6.2</v>
      </c>
      <c r="E2463" s="205" t="s">
        <v>1341</v>
      </c>
      <c r="F2463"/>
    </row>
    <row r="2464" spans="1:6" x14ac:dyDescent="0.3">
      <c r="A2464" s="6" t="str">
        <f t="shared" si="39"/>
        <v>CH31</v>
      </c>
      <c r="B2464" s="202" t="s">
        <v>11697</v>
      </c>
      <c r="C2464" s="202" t="s">
        <v>11698</v>
      </c>
      <c r="D2464" s="205">
        <v>6.2</v>
      </c>
      <c r="E2464" s="205" t="s">
        <v>1341</v>
      </c>
      <c r="F2464"/>
    </row>
    <row r="2465" spans="1:6" x14ac:dyDescent="0.3">
      <c r="A2465" s="6" t="str">
        <f t="shared" si="39"/>
        <v>RPT122</v>
      </c>
      <c r="B2465" s="202" t="s">
        <v>11699</v>
      </c>
      <c r="C2465" s="202" t="s">
        <v>11700</v>
      </c>
      <c r="D2465" s="205">
        <v>6.2</v>
      </c>
      <c r="E2465" s="205" t="s">
        <v>1341</v>
      </c>
      <c r="F2465"/>
    </row>
    <row r="2466" spans="1:6" x14ac:dyDescent="0.3">
      <c r="A2466" s="6" t="str">
        <f t="shared" si="39"/>
        <v>S3</v>
      </c>
      <c r="B2466" s="202" t="s">
        <v>10532</v>
      </c>
      <c r="C2466" s="202" t="s">
        <v>11701</v>
      </c>
      <c r="D2466" s="205">
        <v>6.2</v>
      </c>
      <c r="E2466" s="205" t="s">
        <v>1341</v>
      </c>
      <c r="F2466"/>
    </row>
    <row r="2467" spans="1:6" x14ac:dyDescent="0.3">
      <c r="A2467" s="6" t="str">
        <f t="shared" si="39"/>
        <v>ASL28</v>
      </c>
      <c r="B2467" s="202">
        <v>28</v>
      </c>
      <c r="C2467" s="202" t="s">
        <v>11702</v>
      </c>
      <c r="D2467" s="205">
        <v>6.2</v>
      </c>
      <c r="E2467" s="205">
        <v>101</v>
      </c>
      <c r="F2467"/>
    </row>
    <row r="2468" spans="1:6" x14ac:dyDescent="0.3">
      <c r="A2468" s="6" t="str">
        <f t="shared" si="39"/>
        <v>SP137</v>
      </c>
      <c r="B2468" s="202" t="s">
        <v>11703</v>
      </c>
      <c r="C2468" s="202" t="s">
        <v>11704</v>
      </c>
      <c r="D2468" s="205">
        <v>6.2</v>
      </c>
      <c r="E2468" s="205">
        <v>41</v>
      </c>
      <c r="F2468"/>
    </row>
    <row r="2469" spans="1:6" x14ac:dyDescent="0.3">
      <c r="A2469" s="6" t="str">
        <f t="shared" si="39"/>
        <v>A33</v>
      </c>
      <c r="B2469" s="202" t="s">
        <v>11705</v>
      </c>
      <c r="C2469" s="202" t="s">
        <v>11706</v>
      </c>
      <c r="D2469" s="205">
        <v>6.19</v>
      </c>
      <c r="E2469" s="205">
        <v>77</v>
      </c>
      <c r="F2469"/>
    </row>
    <row r="2470" spans="1:6" x14ac:dyDescent="0.3">
      <c r="A2470" s="6" t="str">
        <f t="shared" si="39"/>
        <v>AP8</v>
      </c>
      <c r="B2470" s="202" t="s">
        <v>11707</v>
      </c>
      <c r="C2470" s="202" t="s">
        <v>11708</v>
      </c>
      <c r="D2470" s="205">
        <v>6.19</v>
      </c>
      <c r="E2470" s="205">
        <v>217</v>
      </c>
      <c r="F2470"/>
    </row>
    <row r="2471" spans="1:6" x14ac:dyDescent="0.3">
      <c r="A2471" s="6" t="str">
        <f t="shared" si="39"/>
        <v>GRE4</v>
      </c>
      <c r="B2471" s="202" t="s">
        <v>11709</v>
      </c>
      <c r="C2471" s="202" t="s">
        <v>11710</v>
      </c>
      <c r="D2471" s="205">
        <v>6.19</v>
      </c>
      <c r="E2471" s="205">
        <v>26</v>
      </c>
      <c r="F2471"/>
    </row>
    <row r="2472" spans="1:6" x14ac:dyDescent="0.3">
      <c r="A2472" s="6" t="str">
        <f t="shared" si="39"/>
        <v>ASL73</v>
      </c>
      <c r="B2472" s="202">
        <v>73</v>
      </c>
      <c r="C2472" s="202" t="s">
        <v>10848</v>
      </c>
      <c r="D2472" s="205">
        <v>6.19</v>
      </c>
      <c r="E2472" s="205">
        <v>26</v>
      </c>
      <c r="F2472"/>
    </row>
    <row r="2473" spans="1:6" x14ac:dyDescent="0.3">
      <c r="A2473" s="6" t="str">
        <f t="shared" si="39"/>
        <v>FrF4</v>
      </c>
      <c r="B2473" s="202" t="s">
        <v>11711</v>
      </c>
      <c r="C2473" s="202" t="s">
        <v>11712</v>
      </c>
      <c r="D2473" s="205">
        <v>6.19</v>
      </c>
      <c r="E2473" s="205">
        <v>42</v>
      </c>
      <c r="F2473"/>
    </row>
    <row r="2474" spans="1:6" x14ac:dyDescent="0.3">
      <c r="A2474" s="6" t="str">
        <f t="shared" si="39"/>
        <v>FrF32</v>
      </c>
      <c r="B2474" s="202" t="s">
        <v>11713</v>
      </c>
      <c r="C2474" s="202" t="s">
        <v>11714</v>
      </c>
      <c r="D2474" s="205">
        <v>6.19</v>
      </c>
      <c r="E2474" s="205">
        <v>21</v>
      </c>
      <c r="F2474"/>
    </row>
    <row r="2475" spans="1:6" x14ac:dyDescent="0.3">
      <c r="A2475" s="6" t="str">
        <f t="shared" si="39"/>
        <v>SP184</v>
      </c>
      <c r="B2475" s="202" t="s">
        <v>11715</v>
      </c>
      <c r="C2475" s="202" t="s">
        <v>11716</v>
      </c>
      <c r="D2475" s="205">
        <v>6.19</v>
      </c>
      <c r="E2475" s="205">
        <v>21</v>
      </c>
      <c r="F2475"/>
    </row>
    <row r="2476" spans="1:6" x14ac:dyDescent="0.3">
      <c r="A2476" s="6" t="str">
        <f t="shared" si="39"/>
        <v>GD-B</v>
      </c>
      <c r="B2476" s="202" t="s">
        <v>11717</v>
      </c>
      <c r="C2476" s="202" t="s">
        <v>11718</v>
      </c>
      <c r="D2476" s="205">
        <v>6.19</v>
      </c>
      <c r="E2476" s="205">
        <v>21</v>
      </c>
      <c r="F2476"/>
    </row>
    <row r="2477" spans="1:6" x14ac:dyDescent="0.3">
      <c r="A2477" s="6" t="str">
        <f t="shared" si="39"/>
        <v>TT5</v>
      </c>
      <c r="B2477" s="202" t="s">
        <v>11719</v>
      </c>
      <c r="C2477" s="202" t="s">
        <v>11720</v>
      </c>
      <c r="D2477" s="205">
        <v>6.19</v>
      </c>
      <c r="E2477" s="205">
        <v>37</v>
      </c>
      <c r="F2477"/>
    </row>
    <row r="2478" spans="1:6" x14ac:dyDescent="0.3">
      <c r="A2478" s="6" t="str">
        <f t="shared" si="39"/>
        <v>CH44</v>
      </c>
      <c r="B2478" s="202" t="s">
        <v>11721</v>
      </c>
      <c r="C2478" s="202" t="s">
        <v>11722</v>
      </c>
      <c r="D2478" s="205">
        <v>6.19</v>
      </c>
      <c r="E2478" s="205">
        <v>80</v>
      </c>
      <c r="F2478"/>
    </row>
    <row r="2479" spans="1:6" x14ac:dyDescent="0.3">
      <c r="A2479" s="6" t="str">
        <f t="shared" si="39"/>
        <v>O10</v>
      </c>
      <c r="B2479" s="202" t="s">
        <v>11723</v>
      </c>
      <c r="C2479" s="202" t="s">
        <v>11724</v>
      </c>
      <c r="D2479" s="205">
        <v>6.19</v>
      </c>
      <c r="E2479" s="205">
        <v>32</v>
      </c>
      <c r="F2479"/>
    </row>
    <row r="2480" spans="1:6" x14ac:dyDescent="0.3">
      <c r="A2480" s="6" t="str">
        <f t="shared" si="39"/>
        <v>WO23</v>
      </c>
      <c r="B2480" s="202" t="s">
        <v>11725</v>
      </c>
      <c r="C2480" s="202" t="s">
        <v>11726</v>
      </c>
      <c r="D2480" s="205">
        <v>6.19</v>
      </c>
      <c r="E2480" s="205">
        <v>32</v>
      </c>
      <c r="F2480"/>
    </row>
    <row r="2481" spans="1:6" x14ac:dyDescent="0.3">
      <c r="A2481" s="6" t="str">
        <f t="shared" si="39"/>
        <v>AP103</v>
      </c>
      <c r="B2481" s="202" t="s">
        <v>11727</v>
      </c>
      <c r="C2481" s="202" t="s">
        <v>11728</v>
      </c>
      <c r="D2481" s="205">
        <v>6.19</v>
      </c>
      <c r="E2481" s="205">
        <v>32</v>
      </c>
      <c r="F2481"/>
    </row>
    <row r="2482" spans="1:6" x14ac:dyDescent="0.3">
      <c r="A2482" s="6" t="str">
        <f t="shared" si="39"/>
        <v>FC7</v>
      </c>
      <c r="B2482" s="202" t="s">
        <v>11729</v>
      </c>
      <c r="C2482" s="202" t="s">
        <v>11730</v>
      </c>
      <c r="D2482" s="205">
        <v>6.19</v>
      </c>
      <c r="E2482" s="205">
        <v>16</v>
      </c>
      <c r="F2482"/>
    </row>
    <row r="2483" spans="1:6" x14ac:dyDescent="0.3">
      <c r="A2483" s="6" t="str">
        <f t="shared" si="39"/>
        <v>FT152</v>
      </c>
      <c r="B2483" s="202" t="s">
        <v>11731</v>
      </c>
      <c r="C2483" s="202" t="s">
        <v>11732</v>
      </c>
      <c r="D2483" s="205">
        <v>6.19</v>
      </c>
      <c r="E2483" s="205">
        <v>16</v>
      </c>
      <c r="F2483"/>
    </row>
    <row r="2484" spans="1:6" x14ac:dyDescent="0.3">
      <c r="A2484" s="6" t="str">
        <f t="shared" si="39"/>
        <v>J45</v>
      </c>
      <c r="B2484" s="202" t="s">
        <v>11733</v>
      </c>
      <c r="C2484" s="202" t="s">
        <v>11734</v>
      </c>
      <c r="D2484" s="205">
        <v>6.19</v>
      </c>
      <c r="E2484" s="205">
        <v>91</v>
      </c>
      <c r="F2484"/>
    </row>
    <row r="2485" spans="1:6" x14ac:dyDescent="0.3">
      <c r="A2485" s="6" t="str">
        <f t="shared" si="39"/>
        <v>J98</v>
      </c>
      <c r="B2485" s="202" t="s">
        <v>11735</v>
      </c>
      <c r="C2485" s="202" t="s">
        <v>8626</v>
      </c>
      <c r="D2485" s="205">
        <v>6.18</v>
      </c>
      <c r="E2485" s="205">
        <v>87</v>
      </c>
      <c r="F2485"/>
    </row>
    <row r="2486" spans="1:6" x14ac:dyDescent="0.3">
      <c r="A2486" s="6" t="str">
        <f t="shared" si="39"/>
        <v>S7</v>
      </c>
      <c r="B2486" s="202" t="s">
        <v>8241</v>
      </c>
      <c r="C2486" s="202" t="s">
        <v>11736</v>
      </c>
      <c r="D2486" s="205">
        <v>6.18</v>
      </c>
      <c r="E2486" s="205">
        <v>49</v>
      </c>
      <c r="F2486"/>
    </row>
    <row r="2487" spans="1:6" x14ac:dyDescent="0.3">
      <c r="A2487" s="6" t="str">
        <f t="shared" si="39"/>
        <v>ASL163</v>
      </c>
      <c r="B2487" s="202">
        <v>163</v>
      </c>
      <c r="C2487" s="202" t="s">
        <v>11737</v>
      </c>
      <c r="D2487" s="205">
        <v>6.18</v>
      </c>
      <c r="E2487" s="205">
        <v>44</v>
      </c>
      <c r="F2487"/>
    </row>
    <row r="2488" spans="1:6" x14ac:dyDescent="0.3">
      <c r="A2488" s="6" t="str">
        <f t="shared" si="39"/>
        <v>O9</v>
      </c>
      <c r="B2488" s="202" t="s">
        <v>11738</v>
      </c>
      <c r="C2488" s="202" t="s">
        <v>11739</v>
      </c>
      <c r="D2488" s="205">
        <v>6.18</v>
      </c>
      <c r="E2488" s="205">
        <v>33</v>
      </c>
      <c r="F2488"/>
    </row>
    <row r="2489" spans="1:6" x14ac:dyDescent="0.3">
      <c r="A2489" s="6" t="str">
        <f t="shared" si="39"/>
        <v>J107</v>
      </c>
      <c r="B2489" s="202" t="s">
        <v>11740</v>
      </c>
      <c r="C2489" s="202" t="s">
        <v>8624</v>
      </c>
      <c r="D2489" s="205">
        <v>6.18</v>
      </c>
      <c r="E2489" s="205">
        <v>33</v>
      </c>
      <c r="F2489"/>
    </row>
    <row r="2490" spans="1:6" x14ac:dyDescent="0.3">
      <c r="A2490" s="6" t="str">
        <f t="shared" si="39"/>
        <v>RPT76</v>
      </c>
      <c r="B2490" s="202" t="s">
        <v>11741</v>
      </c>
      <c r="C2490" s="202" t="s">
        <v>11317</v>
      </c>
      <c r="D2490" s="205">
        <v>6.18</v>
      </c>
      <c r="E2490" s="205">
        <v>11</v>
      </c>
      <c r="F2490"/>
    </row>
    <row r="2491" spans="1:6" x14ac:dyDescent="0.3">
      <c r="A2491" s="6" t="str">
        <f t="shared" si="39"/>
        <v>KGP-IV</v>
      </c>
      <c r="B2491" s="202" t="s">
        <v>9266</v>
      </c>
      <c r="C2491" s="202" t="s">
        <v>11742</v>
      </c>
      <c r="D2491" s="205">
        <v>6.18</v>
      </c>
      <c r="E2491" s="205">
        <v>11</v>
      </c>
      <c r="F2491"/>
    </row>
    <row r="2492" spans="1:6" x14ac:dyDescent="0.3">
      <c r="A2492" s="6" t="str">
        <f t="shared" si="39"/>
        <v>AP24</v>
      </c>
      <c r="B2492" s="202" t="s">
        <v>11743</v>
      </c>
      <c r="C2492" s="202" t="s">
        <v>11744</v>
      </c>
      <c r="D2492" s="205">
        <v>6.18</v>
      </c>
      <c r="E2492" s="205">
        <v>11</v>
      </c>
      <c r="F2492"/>
    </row>
    <row r="2493" spans="1:6" x14ac:dyDescent="0.3">
      <c r="A2493" s="6" t="str">
        <f t="shared" si="39"/>
        <v>FE3</v>
      </c>
      <c r="B2493" s="202" t="s">
        <v>11745</v>
      </c>
      <c r="C2493" s="202" t="s">
        <v>11746</v>
      </c>
      <c r="D2493" s="205">
        <v>6.18</v>
      </c>
      <c r="E2493" s="205">
        <v>11</v>
      </c>
      <c r="F2493"/>
    </row>
    <row r="2494" spans="1:6" x14ac:dyDescent="0.3">
      <c r="A2494" s="6" t="str">
        <f t="shared" si="39"/>
        <v>ON1</v>
      </c>
      <c r="B2494" s="202" t="s">
        <v>11747</v>
      </c>
      <c r="C2494" s="202" t="s">
        <v>11748</v>
      </c>
      <c r="D2494" s="205">
        <v>6.18</v>
      </c>
      <c r="E2494" s="205">
        <v>11</v>
      </c>
      <c r="F2494"/>
    </row>
    <row r="2495" spans="1:6" x14ac:dyDescent="0.3">
      <c r="A2495" s="6" t="str">
        <f t="shared" si="39"/>
        <v>PP7</v>
      </c>
      <c r="B2495" s="202" t="s">
        <v>11749</v>
      </c>
      <c r="C2495" s="202" t="s">
        <v>11750</v>
      </c>
      <c r="D2495" s="205">
        <v>6.18</v>
      </c>
      <c r="E2495" s="205">
        <v>11</v>
      </c>
      <c r="F2495"/>
    </row>
    <row r="2496" spans="1:6" x14ac:dyDescent="0.3">
      <c r="A2496" s="6" t="str">
        <f t="shared" si="39"/>
        <v>PBr-CG1</v>
      </c>
      <c r="B2496" s="202" t="s">
        <v>11751</v>
      </c>
      <c r="C2496" s="202" t="s">
        <v>11752</v>
      </c>
      <c r="D2496" s="205">
        <v>6.18</v>
      </c>
      <c r="E2496" s="205">
        <v>11</v>
      </c>
      <c r="F2496"/>
    </row>
    <row r="2497" spans="1:6" x14ac:dyDescent="0.3">
      <c r="A2497" s="6" t="str">
        <f t="shared" si="39"/>
        <v>FT230</v>
      </c>
      <c r="B2497" s="202" t="s">
        <v>11753</v>
      </c>
      <c r="C2497" s="202" t="s">
        <v>11754</v>
      </c>
      <c r="D2497" s="205">
        <v>6.18</v>
      </c>
      <c r="E2497" s="205">
        <v>11</v>
      </c>
      <c r="F2497"/>
    </row>
    <row r="2498" spans="1:6" x14ac:dyDescent="0.3">
      <c r="A2498" s="6" t="str">
        <f t="shared" si="39"/>
        <v>G43</v>
      </c>
      <c r="B2498" s="202" t="s">
        <v>11755</v>
      </c>
      <c r="C2498" s="202" t="s">
        <v>8252</v>
      </c>
      <c r="D2498" s="205">
        <v>6.18</v>
      </c>
      <c r="E2498" s="205">
        <v>11</v>
      </c>
      <c r="F2498"/>
    </row>
    <row r="2499" spans="1:6" x14ac:dyDescent="0.3">
      <c r="A2499" s="6" t="str">
        <f t="shared" si="39"/>
        <v>SP126</v>
      </c>
      <c r="B2499" s="202" t="s">
        <v>11756</v>
      </c>
      <c r="C2499" s="202" t="s">
        <v>11757</v>
      </c>
      <c r="D2499" s="205">
        <v>6.18</v>
      </c>
      <c r="E2499" s="205">
        <v>39</v>
      </c>
      <c r="F2499"/>
    </row>
    <row r="2500" spans="1:6" x14ac:dyDescent="0.3">
      <c r="A2500" s="6" t="str">
        <f t="shared" si="39"/>
        <v>SP24</v>
      </c>
      <c r="B2500" s="202" t="s">
        <v>11758</v>
      </c>
      <c r="C2500" s="202" t="s">
        <v>11759</v>
      </c>
      <c r="D2500" s="205">
        <v>6.18</v>
      </c>
      <c r="E2500" s="205">
        <v>90</v>
      </c>
      <c r="F2500"/>
    </row>
    <row r="2501" spans="1:6" x14ac:dyDescent="0.3">
      <c r="A2501" s="6" t="str">
        <f t="shared" si="39"/>
        <v>BFP99</v>
      </c>
      <c r="B2501" s="202" t="s">
        <v>11760</v>
      </c>
      <c r="C2501" s="202" t="s">
        <v>11761</v>
      </c>
      <c r="D2501" s="205">
        <v>6.18</v>
      </c>
      <c r="E2501" s="205">
        <v>45</v>
      </c>
      <c r="F2501"/>
    </row>
    <row r="2502" spans="1:6" x14ac:dyDescent="0.3">
      <c r="A2502" s="6" t="str">
        <f t="shared" si="39"/>
        <v>SP195</v>
      </c>
      <c r="B2502" s="202" t="s">
        <v>11762</v>
      </c>
      <c r="C2502" s="202" t="s">
        <v>11763</v>
      </c>
      <c r="D2502" s="205">
        <v>6.18</v>
      </c>
      <c r="E2502" s="205">
        <v>17</v>
      </c>
      <c r="F2502"/>
    </row>
    <row r="2503" spans="1:6" x14ac:dyDescent="0.3">
      <c r="A2503" s="6" t="str">
        <f t="shared" si="39"/>
        <v>ASL86</v>
      </c>
      <c r="B2503" s="202">
        <v>86</v>
      </c>
      <c r="C2503" s="202" t="s">
        <v>10939</v>
      </c>
      <c r="D2503" s="205">
        <v>6.18</v>
      </c>
      <c r="E2503" s="205">
        <v>40</v>
      </c>
      <c r="F2503"/>
    </row>
    <row r="2504" spans="1:6" x14ac:dyDescent="0.3">
      <c r="A2504" s="6" t="str">
        <f t="shared" si="39"/>
        <v>AD7</v>
      </c>
      <c r="B2504" s="202" t="s">
        <v>11764</v>
      </c>
      <c r="C2504" s="202" t="s">
        <v>7463</v>
      </c>
      <c r="D2504" s="205">
        <v>6.17</v>
      </c>
      <c r="E2504" s="205">
        <v>23</v>
      </c>
      <c r="F2504"/>
    </row>
    <row r="2505" spans="1:6" x14ac:dyDescent="0.3">
      <c r="A2505" s="6" t="str">
        <f t="shared" si="39"/>
        <v>SP7</v>
      </c>
      <c r="B2505" s="202" t="s">
        <v>11765</v>
      </c>
      <c r="C2505" s="202" t="s">
        <v>11766</v>
      </c>
      <c r="D2505" s="205">
        <v>6.17</v>
      </c>
      <c r="E2505" s="205">
        <v>47</v>
      </c>
      <c r="F2505"/>
    </row>
    <row r="2506" spans="1:6" x14ac:dyDescent="0.3">
      <c r="A2506" s="6" t="str">
        <f t="shared" si="39"/>
        <v>TAC54</v>
      </c>
      <c r="B2506" s="202" t="s">
        <v>11767</v>
      </c>
      <c r="C2506" s="202" t="s">
        <v>11768</v>
      </c>
      <c r="D2506" s="205">
        <v>6.17</v>
      </c>
      <c r="E2506" s="205">
        <v>53</v>
      </c>
      <c r="F2506"/>
    </row>
    <row r="2507" spans="1:6" x14ac:dyDescent="0.3">
      <c r="A2507" s="6" t="str">
        <f t="shared" si="39"/>
        <v>J140</v>
      </c>
      <c r="B2507" s="202" t="s">
        <v>11769</v>
      </c>
      <c r="C2507" s="202" t="s">
        <v>11770</v>
      </c>
      <c r="D2507" s="205">
        <v>6.17</v>
      </c>
      <c r="E2507" s="205">
        <v>83</v>
      </c>
      <c r="F2507"/>
    </row>
    <row r="2508" spans="1:6" x14ac:dyDescent="0.3">
      <c r="A2508" s="6" t="str">
        <f t="shared" si="39"/>
        <v>RBF11</v>
      </c>
      <c r="B2508" s="202" t="s">
        <v>11771</v>
      </c>
      <c r="C2508" s="202" t="s">
        <v>11772</v>
      </c>
      <c r="D2508" s="205">
        <v>6.17</v>
      </c>
      <c r="E2508" s="205">
        <v>24</v>
      </c>
      <c r="F2508"/>
    </row>
    <row r="2509" spans="1:6" x14ac:dyDescent="0.3">
      <c r="A2509" s="6" t="str">
        <f t="shared" si="39"/>
        <v>J126</v>
      </c>
      <c r="B2509" s="202" t="s">
        <v>11773</v>
      </c>
      <c r="C2509" s="202" t="s">
        <v>11774</v>
      </c>
      <c r="D2509" s="205">
        <v>6.17</v>
      </c>
      <c r="E2509" s="205">
        <v>24</v>
      </c>
      <c r="F2509"/>
    </row>
    <row r="2510" spans="1:6" x14ac:dyDescent="0.3">
      <c r="A2510" s="6" t="str">
        <f t="shared" si="39"/>
        <v>A39</v>
      </c>
      <c r="B2510" s="202" t="s">
        <v>11775</v>
      </c>
      <c r="C2510" s="202" t="s">
        <v>11776</v>
      </c>
      <c r="D2510" s="205">
        <v>6.17</v>
      </c>
      <c r="E2510" s="205">
        <v>24</v>
      </c>
      <c r="F2510"/>
    </row>
    <row r="2511" spans="1:6" x14ac:dyDescent="0.3">
      <c r="A2511" s="6" t="str">
        <f t="shared" ref="A2511:A2574" si="40">IF(B2511="","",IF(B2511&lt;999,"ASL"&amp;B2511,B2511))</f>
        <v>OM5</v>
      </c>
      <c r="B2511" s="202" t="s">
        <v>11777</v>
      </c>
      <c r="C2511" s="202" t="s">
        <v>11778</v>
      </c>
      <c r="D2511" s="205">
        <v>6.17</v>
      </c>
      <c r="E2511" s="205">
        <v>18</v>
      </c>
      <c r="F2511"/>
    </row>
    <row r="2512" spans="1:6" x14ac:dyDescent="0.3">
      <c r="A2512" s="6" t="str">
        <f t="shared" si="40"/>
        <v>HS17</v>
      </c>
      <c r="B2512" s="202" t="s">
        <v>11779</v>
      </c>
      <c r="C2512" s="202" t="s">
        <v>11780</v>
      </c>
      <c r="D2512" s="205">
        <v>6.17</v>
      </c>
      <c r="E2512" s="205">
        <v>18</v>
      </c>
      <c r="F2512"/>
    </row>
    <row r="2513" spans="1:6" x14ac:dyDescent="0.3">
      <c r="A2513" s="6" t="str">
        <f t="shared" si="40"/>
        <v>CDN29</v>
      </c>
      <c r="B2513" s="202" t="s">
        <v>11781</v>
      </c>
      <c r="C2513" s="202" t="s">
        <v>11251</v>
      </c>
      <c r="D2513" s="205">
        <v>6.17</v>
      </c>
      <c r="E2513" s="205">
        <v>18</v>
      </c>
      <c r="F2513"/>
    </row>
    <row r="2514" spans="1:6" x14ac:dyDescent="0.3">
      <c r="A2514" s="6" t="str">
        <f t="shared" si="40"/>
        <v>A102</v>
      </c>
      <c r="B2514" s="202" t="s">
        <v>11782</v>
      </c>
      <c r="C2514" s="202" t="s">
        <v>11445</v>
      </c>
      <c r="D2514" s="205">
        <v>6.17</v>
      </c>
      <c r="E2514" s="205">
        <v>12</v>
      </c>
      <c r="F2514"/>
    </row>
    <row r="2515" spans="1:6" x14ac:dyDescent="0.3">
      <c r="A2515" s="6" t="str">
        <f t="shared" si="40"/>
        <v>RPT23</v>
      </c>
      <c r="B2515" s="202" t="s">
        <v>11783</v>
      </c>
      <c r="C2515" s="202" t="s">
        <v>11784</v>
      </c>
      <c r="D2515" s="205">
        <v>6.17</v>
      </c>
      <c r="E2515" s="205">
        <v>12</v>
      </c>
      <c r="F2515"/>
    </row>
    <row r="2516" spans="1:6" x14ac:dyDescent="0.3">
      <c r="A2516" s="6" t="str">
        <f t="shared" si="40"/>
        <v>RPT136</v>
      </c>
      <c r="B2516" s="202" t="s">
        <v>11785</v>
      </c>
      <c r="C2516" s="202" t="s">
        <v>11786</v>
      </c>
      <c r="D2516" s="205">
        <v>6.17</v>
      </c>
      <c r="E2516" s="205" t="s">
        <v>1341</v>
      </c>
      <c r="F2516"/>
    </row>
    <row r="2517" spans="1:6" x14ac:dyDescent="0.3">
      <c r="A2517" s="6" t="str">
        <f t="shared" si="40"/>
        <v>RPT152</v>
      </c>
      <c r="B2517" s="202" t="s">
        <v>11787</v>
      </c>
      <c r="C2517" s="202" t="s">
        <v>11788</v>
      </c>
      <c r="D2517" s="205">
        <v>6.17</v>
      </c>
      <c r="E2517" s="205" t="s">
        <v>1341</v>
      </c>
      <c r="F2517"/>
    </row>
    <row r="2518" spans="1:6" x14ac:dyDescent="0.3">
      <c r="A2518" s="6" t="str">
        <f t="shared" si="40"/>
        <v>CH98</v>
      </c>
      <c r="B2518" s="202" t="s">
        <v>11789</v>
      </c>
      <c r="C2518" s="202" t="s">
        <v>11790</v>
      </c>
      <c r="D2518" s="205">
        <v>6.17</v>
      </c>
      <c r="E2518" s="205" t="s">
        <v>1341</v>
      </c>
      <c r="F2518"/>
    </row>
    <row r="2519" spans="1:6" x14ac:dyDescent="0.3">
      <c r="A2519" s="6" t="str">
        <f t="shared" si="40"/>
        <v>PB-CH(D)</v>
      </c>
      <c r="B2519" s="202" t="s">
        <v>11791</v>
      </c>
      <c r="C2519" s="202" t="s">
        <v>11472</v>
      </c>
      <c r="D2519" s="205">
        <v>6.17</v>
      </c>
      <c r="E2519" s="205" t="s">
        <v>1341</v>
      </c>
      <c r="F2519"/>
    </row>
    <row r="2520" spans="1:6" x14ac:dyDescent="0.3">
      <c r="A2520" s="6" t="str">
        <f t="shared" si="40"/>
        <v>PB-CH(E)</v>
      </c>
      <c r="B2520" s="202" t="s">
        <v>11792</v>
      </c>
      <c r="C2520" s="202" t="s">
        <v>11793</v>
      </c>
      <c r="D2520" s="205">
        <v>6.17</v>
      </c>
      <c r="E2520" s="205" t="s">
        <v>1341</v>
      </c>
      <c r="F2520"/>
    </row>
    <row r="2521" spans="1:6" x14ac:dyDescent="0.3">
      <c r="A2521" s="6" t="str">
        <f t="shared" si="40"/>
        <v>WAR7</v>
      </c>
      <c r="B2521" s="202" t="s">
        <v>11794</v>
      </c>
      <c r="C2521" s="202" t="s">
        <v>11795</v>
      </c>
      <c r="D2521" s="205">
        <v>6.17</v>
      </c>
      <c r="E2521" s="205" t="s">
        <v>1341</v>
      </c>
      <c r="F2521"/>
    </row>
    <row r="2522" spans="1:6" x14ac:dyDescent="0.3">
      <c r="A2522" s="6" t="str">
        <f t="shared" si="40"/>
        <v>ASL146</v>
      </c>
      <c r="B2522" s="202">
        <v>146</v>
      </c>
      <c r="C2522" s="202" t="s">
        <v>11796</v>
      </c>
      <c r="D2522" s="205">
        <v>6.17</v>
      </c>
      <c r="E2522" s="205" t="s">
        <v>1341</v>
      </c>
      <c r="F2522"/>
    </row>
    <row r="2523" spans="1:6" x14ac:dyDescent="0.3">
      <c r="A2523" s="6" t="str">
        <f t="shared" si="40"/>
        <v>TOT4</v>
      </c>
      <c r="B2523" s="202" t="s">
        <v>11797</v>
      </c>
      <c r="C2523" s="202" t="s">
        <v>11798</v>
      </c>
      <c r="D2523" s="205">
        <v>6.17</v>
      </c>
      <c r="E2523" s="205" t="s">
        <v>1341</v>
      </c>
      <c r="F2523"/>
    </row>
    <row r="2524" spans="1:6" x14ac:dyDescent="0.3">
      <c r="A2524" s="6" t="str">
        <f t="shared" si="40"/>
        <v>FTStN4</v>
      </c>
      <c r="B2524" s="202" t="s">
        <v>11799</v>
      </c>
      <c r="C2524" s="202" t="s">
        <v>11800</v>
      </c>
      <c r="D2524" s="205">
        <v>6.17</v>
      </c>
      <c r="E2524" s="205" t="s">
        <v>1341</v>
      </c>
      <c r="F2524"/>
    </row>
    <row r="2525" spans="1:6" x14ac:dyDescent="0.3">
      <c r="A2525" s="6" t="str">
        <f t="shared" si="40"/>
        <v>LSSAH33</v>
      </c>
      <c r="B2525" s="202" t="s">
        <v>11801</v>
      </c>
      <c r="C2525" s="202" t="s">
        <v>11802</v>
      </c>
      <c r="D2525" s="205">
        <v>6.17</v>
      </c>
      <c r="E2525" s="205" t="s">
        <v>1341</v>
      </c>
      <c r="F2525"/>
    </row>
    <row r="2526" spans="1:6" x14ac:dyDescent="0.3">
      <c r="A2526" s="6" t="str">
        <f t="shared" si="40"/>
        <v>FT KGS14</v>
      </c>
      <c r="B2526" s="202" t="s">
        <v>11803</v>
      </c>
      <c r="C2526" s="202" t="s">
        <v>11804</v>
      </c>
      <c r="D2526" s="205">
        <v>6.17</v>
      </c>
      <c r="E2526" s="205" t="s">
        <v>1341</v>
      </c>
      <c r="F2526"/>
    </row>
    <row r="2527" spans="1:6" x14ac:dyDescent="0.3">
      <c r="A2527" s="6" t="str">
        <f t="shared" si="40"/>
        <v>BFP26</v>
      </c>
      <c r="B2527" s="202" t="s">
        <v>11805</v>
      </c>
      <c r="C2527" s="202" t="s">
        <v>11806</v>
      </c>
      <c r="D2527" s="205">
        <v>6.16</v>
      </c>
      <c r="E2527" s="205">
        <v>49</v>
      </c>
      <c r="F2527"/>
    </row>
    <row r="2528" spans="1:6" x14ac:dyDescent="0.3">
      <c r="A2528" s="6" t="str">
        <f t="shared" si="40"/>
        <v>BtB11</v>
      </c>
      <c r="B2528" s="202" t="s">
        <v>11807</v>
      </c>
      <c r="C2528" s="202" t="s">
        <v>11808</v>
      </c>
      <c r="D2528" s="205">
        <v>6.16</v>
      </c>
      <c r="E2528" s="205">
        <v>37</v>
      </c>
      <c r="F2528"/>
    </row>
    <row r="2529" spans="1:6" x14ac:dyDescent="0.3">
      <c r="A2529" s="6" t="str">
        <f t="shared" si="40"/>
        <v>FB4</v>
      </c>
      <c r="B2529" s="202" t="s">
        <v>11809</v>
      </c>
      <c r="C2529" s="202" t="s">
        <v>11810</v>
      </c>
      <c r="D2529" s="205">
        <v>6.16</v>
      </c>
      <c r="E2529" s="205">
        <v>25</v>
      </c>
      <c r="F2529"/>
    </row>
    <row r="2530" spans="1:6" x14ac:dyDescent="0.3">
      <c r="A2530" s="6" t="str">
        <f t="shared" si="40"/>
        <v>SP265</v>
      </c>
      <c r="B2530" s="202" t="s">
        <v>11811</v>
      </c>
      <c r="C2530" s="202" t="s">
        <v>11812</v>
      </c>
      <c r="D2530" s="205">
        <v>6.16</v>
      </c>
      <c r="E2530" s="205">
        <v>25</v>
      </c>
      <c r="F2530"/>
    </row>
    <row r="2531" spans="1:6" x14ac:dyDescent="0.3">
      <c r="A2531" s="6" t="str">
        <f t="shared" si="40"/>
        <v>G2</v>
      </c>
      <c r="B2531" s="202" t="s">
        <v>11813</v>
      </c>
      <c r="C2531" s="202" t="s">
        <v>11814</v>
      </c>
      <c r="D2531" s="205">
        <v>6.16</v>
      </c>
      <c r="E2531" s="205">
        <v>19</v>
      </c>
      <c r="F2531"/>
    </row>
    <row r="2532" spans="1:6" x14ac:dyDescent="0.3">
      <c r="A2532" s="6" t="str">
        <f t="shared" si="40"/>
        <v>A40</v>
      </c>
      <c r="B2532" s="202" t="s">
        <v>11815</v>
      </c>
      <c r="C2532" s="202" t="s">
        <v>11816</v>
      </c>
      <c r="D2532" s="205">
        <v>6.16</v>
      </c>
      <c r="E2532" s="205">
        <v>19</v>
      </c>
      <c r="F2532"/>
    </row>
    <row r="2533" spans="1:6" x14ac:dyDescent="0.3">
      <c r="A2533" s="6" t="str">
        <f t="shared" si="40"/>
        <v>ASL63</v>
      </c>
      <c r="B2533" s="202">
        <v>63</v>
      </c>
      <c r="C2533" s="202" t="s">
        <v>11817</v>
      </c>
      <c r="D2533" s="205">
        <v>6.16</v>
      </c>
      <c r="E2533" s="205">
        <v>32</v>
      </c>
      <c r="F2533"/>
    </row>
    <row r="2534" spans="1:6" x14ac:dyDescent="0.3">
      <c r="A2534" s="6" t="str">
        <f t="shared" si="40"/>
        <v>ASL6</v>
      </c>
      <c r="B2534" s="202">
        <v>6</v>
      </c>
      <c r="C2534" s="202" t="s">
        <v>11818</v>
      </c>
      <c r="D2534" s="205">
        <v>6.16</v>
      </c>
      <c r="E2534" s="205">
        <v>109</v>
      </c>
      <c r="F2534"/>
    </row>
    <row r="2535" spans="1:6" x14ac:dyDescent="0.3">
      <c r="A2535" s="6" t="str">
        <f t="shared" si="40"/>
        <v>J67</v>
      </c>
      <c r="B2535" s="202" t="s">
        <v>11819</v>
      </c>
      <c r="C2535" s="202" t="s">
        <v>11820</v>
      </c>
      <c r="D2535" s="205">
        <v>6.15</v>
      </c>
      <c r="E2535" s="205">
        <v>71</v>
      </c>
      <c r="F2535"/>
    </row>
    <row r="2536" spans="1:6" x14ac:dyDescent="0.3">
      <c r="A2536" s="6" t="str">
        <f t="shared" si="40"/>
        <v>GtF2</v>
      </c>
      <c r="B2536" s="202" t="s">
        <v>11821</v>
      </c>
      <c r="C2536" s="202" t="s">
        <v>11822</v>
      </c>
      <c r="D2536" s="205">
        <v>6.15</v>
      </c>
      <c r="E2536" s="205">
        <v>13</v>
      </c>
      <c r="F2536"/>
    </row>
    <row r="2537" spans="1:6" x14ac:dyDescent="0.3">
      <c r="A2537" s="6" t="str">
        <f t="shared" si="40"/>
        <v>SS3</v>
      </c>
      <c r="B2537" s="202" t="s">
        <v>11823</v>
      </c>
      <c r="C2537" s="202" t="s">
        <v>8828</v>
      </c>
      <c r="D2537" s="205">
        <v>6.15</v>
      </c>
      <c r="E2537" s="205">
        <v>13</v>
      </c>
      <c r="F2537"/>
    </row>
    <row r="2538" spans="1:6" x14ac:dyDescent="0.3">
      <c r="A2538" s="6" t="str">
        <f t="shared" si="40"/>
        <v>PBP15</v>
      </c>
      <c r="B2538" s="202" t="s">
        <v>11824</v>
      </c>
      <c r="C2538" s="202" t="s">
        <v>11825</v>
      </c>
      <c r="D2538" s="205">
        <v>6.15</v>
      </c>
      <c r="E2538" s="205">
        <v>13</v>
      </c>
      <c r="F2538"/>
    </row>
    <row r="2539" spans="1:6" x14ac:dyDescent="0.3">
      <c r="A2539" s="6" t="str">
        <f t="shared" si="40"/>
        <v>TBA5</v>
      </c>
      <c r="B2539" s="202" t="s">
        <v>11826</v>
      </c>
      <c r="C2539" s="202" t="s">
        <v>11827</v>
      </c>
      <c r="D2539" s="205">
        <v>6.15</v>
      </c>
      <c r="E2539" s="205">
        <v>13</v>
      </c>
      <c r="F2539"/>
    </row>
    <row r="2540" spans="1:6" x14ac:dyDescent="0.3">
      <c r="A2540" s="6" t="str">
        <f t="shared" si="40"/>
        <v>CH139</v>
      </c>
      <c r="B2540" s="202" t="s">
        <v>11828</v>
      </c>
      <c r="C2540" s="202" t="s">
        <v>11829</v>
      </c>
      <c r="D2540" s="205">
        <v>6.15</v>
      </c>
      <c r="E2540" s="205">
        <v>13</v>
      </c>
      <c r="F2540"/>
    </row>
    <row r="2541" spans="1:6" x14ac:dyDescent="0.3">
      <c r="A2541" s="6" t="str">
        <f t="shared" si="40"/>
        <v>FT59</v>
      </c>
      <c r="B2541" s="202" t="s">
        <v>11830</v>
      </c>
      <c r="C2541" s="202" t="s">
        <v>11831</v>
      </c>
      <c r="D2541" s="205">
        <v>6.15</v>
      </c>
      <c r="E2541" s="205">
        <v>13</v>
      </c>
      <c r="F2541"/>
    </row>
    <row r="2542" spans="1:6" x14ac:dyDescent="0.3">
      <c r="A2542" s="6" t="str">
        <f t="shared" si="40"/>
        <v>RPT73</v>
      </c>
      <c r="B2542" s="202" t="s">
        <v>11832</v>
      </c>
      <c r="C2542" s="202" t="s">
        <v>11833</v>
      </c>
      <c r="D2542" s="205">
        <v>6.15</v>
      </c>
      <c r="E2542" s="205">
        <v>13</v>
      </c>
      <c r="F2542"/>
    </row>
    <row r="2543" spans="1:6" x14ac:dyDescent="0.3">
      <c r="A2543" s="6" t="str">
        <f t="shared" si="40"/>
        <v>BFP90</v>
      </c>
      <c r="B2543" s="202" t="s">
        <v>11834</v>
      </c>
      <c r="C2543" s="202" t="s">
        <v>11835</v>
      </c>
      <c r="D2543" s="205">
        <v>6.15</v>
      </c>
      <c r="E2543" s="205">
        <v>46</v>
      </c>
      <c r="F2543"/>
    </row>
    <row r="2544" spans="1:6" x14ac:dyDescent="0.3">
      <c r="A2544" s="6" t="str">
        <f t="shared" si="40"/>
        <v>WO16</v>
      </c>
      <c r="B2544" s="202" t="s">
        <v>11836</v>
      </c>
      <c r="C2544" s="202" t="s">
        <v>11837</v>
      </c>
      <c r="D2544" s="205">
        <v>6.15</v>
      </c>
      <c r="E2544" s="205">
        <v>33</v>
      </c>
      <c r="F2544"/>
    </row>
    <row r="2545" spans="1:6" x14ac:dyDescent="0.3">
      <c r="A2545" s="6" t="str">
        <f t="shared" si="40"/>
        <v>AD12</v>
      </c>
      <c r="B2545" s="202" t="s">
        <v>11838</v>
      </c>
      <c r="C2545" s="202" t="s">
        <v>11839</v>
      </c>
      <c r="D2545" s="205">
        <v>6.15</v>
      </c>
      <c r="E2545" s="205">
        <v>20</v>
      </c>
      <c r="F2545"/>
    </row>
    <row r="2546" spans="1:6" x14ac:dyDescent="0.3">
      <c r="A2546" s="6" t="str">
        <f t="shared" si="40"/>
        <v>FT75</v>
      </c>
      <c r="B2546" s="202" t="s">
        <v>11840</v>
      </c>
      <c r="C2546" s="202" t="s">
        <v>11841</v>
      </c>
      <c r="D2546" s="205">
        <v>6.15</v>
      </c>
      <c r="E2546" s="205">
        <v>20</v>
      </c>
      <c r="F2546"/>
    </row>
    <row r="2547" spans="1:6" x14ac:dyDescent="0.3">
      <c r="A2547" s="6" t="str">
        <f t="shared" si="40"/>
        <v>Z26</v>
      </c>
      <c r="B2547" s="202" t="s">
        <v>11842</v>
      </c>
      <c r="C2547" s="202" t="s">
        <v>11843</v>
      </c>
      <c r="D2547" s="205">
        <v>6.15</v>
      </c>
      <c r="E2547" s="205">
        <v>20</v>
      </c>
      <c r="F2547"/>
    </row>
    <row r="2548" spans="1:6" x14ac:dyDescent="0.3">
      <c r="A2548" s="6" t="str">
        <f t="shared" si="40"/>
        <v>ASL168</v>
      </c>
      <c r="B2548" s="202">
        <v>168</v>
      </c>
      <c r="C2548" s="202" t="s">
        <v>11844</v>
      </c>
      <c r="D2548" s="205">
        <v>6.15</v>
      </c>
      <c r="E2548" s="205">
        <v>27</v>
      </c>
      <c r="F2548"/>
    </row>
    <row r="2549" spans="1:6" x14ac:dyDescent="0.3">
      <c r="A2549" s="6" t="str">
        <f t="shared" si="40"/>
        <v>FrF27</v>
      </c>
      <c r="B2549" s="202" t="s">
        <v>11845</v>
      </c>
      <c r="C2549" s="202" t="s">
        <v>11846</v>
      </c>
      <c r="D2549" s="205">
        <v>6.15</v>
      </c>
      <c r="E2549" s="205">
        <v>61</v>
      </c>
      <c r="F2549"/>
    </row>
    <row r="2550" spans="1:6" x14ac:dyDescent="0.3">
      <c r="A2550" s="6" t="str">
        <f t="shared" si="40"/>
        <v>OST1</v>
      </c>
      <c r="B2550" s="202" t="s">
        <v>11847</v>
      </c>
      <c r="C2550" s="202" t="s">
        <v>11848</v>
      </c>
      <c r="D2550" s="205">
        <v>6.15</v>
      </c>
      <c r="E2550" s="205">
        <v>34</v>
      </c>
      <c r="F2550"/>
    </row>
    <row r="2551" spans="1:6" x14ac:dyDescent="0.3">
      <c r="A2551" s="6" t="str">
        <f t="shared" si="40"/>
        <v>WCW6</v>
      </c>
      <c r="B2551" s="202" t="s">
        <v>11849</v>
      </c>
      <c r="C2551" s="202" t="s">
        <v>11850</v>
      </c>
      <c r="D2551" s="205">
        <v>6.15</v>
      </c>
      <c r="E2551" s="205">
        <v>48</v>
      </c>
      <c r="F2551"/>
    </row>
    <row r="2552" spans="1:6" x14ac:dyDescent="0.3">
      <c r="A2552" s="6" t="str">
        <f t="shared" si="40"/>
        <v>U28</v>
      </c>
      <c r="B2552" s="202" t="s">
        <v>11851</v>
      </c>
      <c r="C2552" s="202" t="s">
        <v>11061</v>
      </c>
      <c r="D2552" s="205">
        <v>6.14</v>
      </c>
      <c r="E2552" s="205">
        <v>28</v>
      </c>
      <c r="F2552"/>
    </row>
    <row r="2553" spans="1:6" x14ac:dyDescent="0.3">
      <c r="A2553" s="6" t="str">
        <f t="shared" si="40"/>
        <v>BoF8</v>
      </c>
      <c r="B2553" s="202" t="s">
        <v>11852</v>
      </c>
      <c r="C2553" s="202" t="s">
        <v>7978</v>
      </c>
      <c r="D2553" s="205">
        <v>6.14</v>
      </c>
      <c r="E2553" s="205">
        <v>28</v>
      </c>
      <c r="F2553"/>
    </row>
    <row r="2554" spans="1:6" x14ac:dyDescent="0.3">
      <c r="A2554" s="6" t="str">
        <f t="shared" si="40"/>
        <v>FF5</v>
      </c>
      <c r="B2554" s="202" t="s">
        <v>11853</v>
      </c>
      <c r="C2554" s="202" t="s">
        <v>11854</v>
      </c>
      <c r="D2554" s="205">
        <v>6.14</v>
      </c>
      <c r="E2554" s="205">
        <v>28</v>
      </c>
      <c r="F2554"/>
    </row>
    <row r="2555" spans="1:6" x14ac:dyDescent="0.3">
      <c r="A2555" s="6" t="str">
        <f t="shared" si="40"/>
        <v>J108</v>
      </c>
      <c r="B2555" s="202" t="s">
        <v>11855</v>
      </c>
      <c r="C2555" s="202" t="s">
        <v>11856</v>
      </c>
      <c r="D2555" s="205">
        <v>6.14</v>
      </c>
      <c r="E2555" s="205">
        <v>21</v>
      </c>
      <c r="F2555"/>
    </row>
    <row r="2556" spans="1:6" x14ac:dyDescent="0.3">
      <c r="A2556" s="6" t="str">
        <f t="shared" si="40"/>
        <v>SP135</v>
      </c>
      <c r="B2556" s="202" t="s">
        <v>11857</v>
      </c>
      <c r="C2556" s="202" t="s">
        <v>11858</v>
      </c>
      <c r="D2556" s="205">
        <v>6.14</v>
      </c>
      <c r="E2556" s="205">
        <v>21</v>
      </c>
      <c r="F2556"/>
    </row>
    <row r="2557" spans="1:6" x14ac:dyDescent="0.3">
      <c r="A2557" s="6" t="str">
        <f t="shared" si="40"/>
        <v>A31</v>
      </c>
      <c r="B2557" s="202" t="s">
        <v>11859</v>
      </c>
      <c r="C2557" s="202" t="s">
        <v>11860</v>
      </c>
      <c r="D2557" s="205">
        <v>6.14</v>
      </c>
      <c r="E2557" s="205">
        <v>14</v>
      </c>
      <c r="F2557"/>
    </row>
    <row r="2558" spans="1:6" x14ac:dyDescent="0.3">
      <c r="A2558" s="6" t="str">
        <f t="shared" si="40"/>
        <v>SP272</v>
      </c>
      <c r="B2558" s="202" t="s">
        <v>11861</v>
      </c>
      <c r="C2558" s="202" t="s">
        <v>11862</v>
      </c>
      <c r="D2558" s="205">
        <v>6.14</v>
      </c>
      <c r="E2558" s="205">
        <v>14</v>
      </c>
      <c r="F2558"/>
    </row>
    <row r="2559" spans="1:6" x14ac:dyDescent="0.3">
      <c r="A2559" s="6" t="str">
        <f t="shared" si="40"/>
        <v>HG5</v>
      </c>
      <c r="B2559" s="202" t="s">
        <v>11863</v>
      </c>
      <c r="C2559" s="202" t="s">
        <v>11864</v>
      </c>
      <c r="D2559" s="205">
        <v>6.14</v>
      </c>
      <c r="E2559" s="205">
        <v>14</v>
      </c>
      <c r="F2559"/>
    </row>
    <row r="2560" spans="1:6" x14ac:dyDescent="0.3">
      <c r="A2560" s="6" t="str">
        <f t="shared" si="40"/>
        <v>ASLUG3</v>
      </c>
      <c r="B2560" s="202" t="s">
        <v>11865</v>
      </c>
      <c r="C2560" s="202" t="s">
        <v>7200</v>
      </c>
      <c r="D2560" s="205">
        <v>6.14</v>
      </c>
      <c r="E2560" s="205">
        <v>14</v>
      </c>
      <c r="F2560"/>
    </row>
    <row r="2561" spans="1:6" x14ac:dyDescent="0.3">
      <c r="A2561" s="6" t="str">
        <f t="shared" si="40"/>
        <v>S50</v>
      </c>
      <c r="B2561" s="202" t="s">
        <v>11866</v>
      </c>
      <c r="C2561" s="202" t="s">
        <v>11867</v>
      </c>
      <c r="D2561" s="205">
        <v>6.14</v>
      </c>
      <c r="E2561" s="205">
        <v>14</v>
      </c>
      <c r="F2561"/>
    </row>
    <row r="2562" spans="1:6" x14ac:dyDescent="0.3">
      <c r="A2562" s="6" t="str">
        <f t="shared" si="40"/>
        <v>PE2</v>
      </c>
      <c r="B2562" s="202" t="s">
        <v>11868</v>
      </c>
      <c r="C2562" s="202" t="s">
        <v>8624</v>
      </c>
      <c r="D2562" s="205">
        <v>6.14</v>
      </c>
      <c r="E2562" s="205" t="s">
        <v>1341</v>
      </c>
      <c r="F2562"/>
    </row>
    <row r="2563" spans="1:6" x14ac:dyDescent="0.3">
      <c r="A2563" s="6" t="str">
        <f t="shared" si="40"/>
        <v>FT260</v>
      </c>
      <c r="B2563" s="202" t="s">
        <v>11869</v>
      </c>
      <c r="C2563" s="202" t="s">
        <v>11870</v>
      </c>
      <c r="D2563" s="205">
        <v>6.14</v>
      </c>
      <c r="E2563" s="205" t="s">
        <v>1341</v>
      </c>
      <c r="F2563"/>
    </row>
    <row r="2564" spans="1:6" x14ac:dyDescent="0.3">
      <c r="A2564" s="6" t="str">
        <f t="shared" si="40"/>
        <v>DB034</v>
      </c>
      <c r="B2564" s="202" t="s">
        <v>11871</v>
      </c>
      <c r="C2564" s="202" t="s">
        <v>11872</v>
      </c>
      <c r="D2564" s="205">
        <v>6.14</v>
      </c>
      <c r="E2564" s="205" t="s">
        <v>1341</v>
      </c>
      <c r="F2564"/>
    </row>
    <row r="2565" spans="1:6" x14ac:dyDescent="0.3">
      <c r="A2565" s="6" t="str">
        <f t="shared" si="40"/>
        <v>SP276</v>
      </c>
      <c r="B2565" s="202" t="s">
        <v>11873</v>
      </c>
      <c r="C2565" s="202" t="s">
        <v>11874</v>
      </c>
      <c r="D2565" s="205">
        <v>6.14</v>
      </c>
      <c r="E2565" s="205" t="s">
        <v>1341</v>
      </c>
      <c r="F2565"/>
    </row>
    <row r="2566" spans="1:6" x14ac:dyDescent="0.3">
      <c r="A2566" s="6" t="str">
        <f t="shared" si="40"/>
        <v>MM12</v>
      </c>
      <c r="B2566" s="202" t="s">
        <v>11875</v>
      </c>
      <c r="C2566" s="202" t="s">
        <v>11876</v>
      </c>
      <c r="D2566" s="205">
        <v>6.14</v>
      </c>
      <c r="E2566" s="205" t="s">
        <v>1341</v>
      </c>
      <c r="F2566"/>
    </row>
    <row r="2567" spans="1:6" x14ac:dyDescent="0.3">
      <c r="A2567" s="6" t="str">
        <f t="shared" si="40"/>
        <v>TOT24</v>
      </c>
      <c r="B2567" s="202" t="s">
        <v>11877</v>
      </c>
      <c r="C2567" s="202" t="s">
        <v>11878</v>
      </c>
      <c r="D2567" s="205">
        <v>6.14</v>
      </c>
      <c r="E2567" s="205" t="s">
        <v>1341</v>
      </c>
      <c r="F2567"/>
    </row>
    <row r="2568" spans="1:6" x14ac:dyDescent="0.3">
      <c r="A2568" s="6" t="str">
        <f t="shared" si="40"/>
        <v>Buck2</v>
      </c>
      <c r="B2568" s="202" t="s">
        <v>11879</v>
      </c>
      <c r="C2568" s="202" t="s">
        <v>11880</v>
      </c>
      <c r="D2568" s="205">
        <v>6.14</v>
      </c>
      <c r="E2568" s="205" t="s">
        <v>1341</v>
      </c>
      <c r="F2568"/>
    </row>
    <row r="2569" spans="1:6" x14ac:dyDescent="0.3">
      <c r="A2569" s="6" t="str">
        <f t="shared" si="40"/>
        <v>BFP141</v>
      </c>
      <c r="B2569" s="202" t="s">
        <v>11881</v>
      </c>
      <c r="C2569" s="202" t="s">
        <v>11882</v>
      </c>
      <c r="D2569" s="205">
        <v>6.14</v>
      </c>
      <c r="E2569" s="205" t="s">
        <v>1341</v>
      </c>
      <c r="F2569"/>
    </row>
    <row r="2570" spans="1:6" x14ac:dyDescent="0.3">
      <c r="A2570" s="6" t="str">
        <f t="shared" si="40"/>
        <v>ESG16</v>
      </c>
      <c r="B2570" s="202" t="s">
        <v>11883</v>
      </c>
      <c r="C2570" s="202" t="s">
        <v>11884</v>
      </c>
      <c r="D2570" s="205">
        <v>6.14</v>
      </c>
      <c r="E2570" s="205" t="s">
        <v>1341</v>
      </c>
      <c r="F2570"/>
    </row>
    <row r="2571" spans="1:6" x14ac:dyDescent="0.3">
      <c r="A2571" s="6" t="str">
        <f t="shared" si="40"/>
        <v>SP172</v>
      </c>
      <c r="B2571" s="202" t="s">
        <v>11885</v>
      </c>
      <c r="C2571" s="202" t="s">
        <v>11886</v>
      </c>
      <c r="D2571" s="205">
        <v>6.14</v>
      </c>
      <c r="E2571" s="205" t="s">
        <v>1341</v>
      </c>
      <c r="F2571"/>
    </row>
    <row r="2572" spans="1:6" x14ac:dyDescent="0.3">
      <c r="A2572" s="6" t="str">
        <f t="shared" si="40"/>
        <v>OzB4</v>
      </c>
      <c r="B2572" s="202" t="s">
        <v>11887</v>
      </c>
      <c r="C2572" s="202" t="s">
        <v>11888</v>
      </c>
      <c r="D2572" s="205">
        <v>6.14</v>
      </c>
      <c r="E2572" s="205" t="s">
        <v>1341</v>
      </c>
      <c r="F2572"/>
    </row>
    <row r="2573" spans="1:6" x14ac:dyDescent="0.3">
      <c r="A2573" s="6" t="str">
        <f t="shared" si="40"/>
        <v>FE129</v>
      </c>
      <c r="B2573" s="202" t="s">
        <v>11889</v>
      </c>
      <c r="C2573" s="202" t="s">
        <v>11890</v>
      </c>
      <c r="D2573" s="205">
        <v>6.14</v>
      </c>
      <c r="E2573" s="205" t="s">
        <v>1341</v>
      </c>
      <c r="F2573"/>
    </row>
    <row r="2574" spans="1:6" x14ac:dyDescent="0.3">
      <c r="A2574" s="6" t="str">
        <f t="shared" si="40"/>
        <v>U3</v>
      </c>
      <c r="B2574" s="202" t="s">
        <v>11891</v>
      </c>
      <c r="C2574" s="202" t="s">
        <v>11892</v>
      </c>
      <c r="D2574" s="205">
        <v>6.14</v>
      </c>
      <c r="E2574" s="205">
        <v>36</v>
      </c>
      <c r="F2574"/>
    </row>
    <row r="2575" spans="1:6" x14ac:dyDescent="0.3">
      <c r="A2575" s="6" t="str">
        <f t="shared" ref="A2575:A2638" si="41">IF(B2575="","",IF(B2575&lt;999,"ASL"&amp;B2575,B2575))</f>
        <v>AD1</v>
      </c>
      <c r="B2575" s="202" t="s">
        <v>11893</v>
      </c>
      <c r="C2575" s="202" t="s">
        <v>11894</v>
      </c>
      <c r="D2575" s="205">
        <v>6.14</v>
      </c>
      <c r="E2575" s="205">
        <v>29</v>
      </c>
      <c r="F2575"/>
    </row>
    <row r="2576" spans="1:6" x14ac:dyDescent="0.3">
      <c r="A2576" s="6" t="str">
        <f t="shared" si="41"/>
        <v>A100</v>
      </c>
      <c r="B2576" s="202" t="s">
        <v>11895</v>
      </c>
      <c r="C2576" s="202" t="s">
        <v>11896</v>
      </c>
      <c r="D2576" s="205">
        <v>6.14</v>
      </c>
      <c r="E2576" s="205">
        <v>22</v>
      </c>
      <c r="F2576"/>
    </row>
    <row r="2577" spans="1:6" x14ac:dyDescent="0.3">
      <c r="A2577" s="6" t="str">
        <f t="shared" si="41"/>
        <v>OzB3</v>
      </c>
      <c r="B2577" s="202" t="s">
        <v>11897</v>
      </c>
      <c r="C2577" s="202" t="s">
        <v>11898</v>
      </c>
      <c r="D2577" s="205">
        <v>6.14</v>
      </c>
      <c r="E2577" s="205">
        <v>22</v>
      </c>
      <c r="F2577"/>
    </row>
    <row r="2578" spans="1:6" x14ac:dyDescent="0.3">
      <c r="A2578" s="6" t="str">
        <f t="shared" si="41"/>
        <v>PP1</v>
      </c>
      <c r="B2578" s="202" t="s">
        <v>11899</v>
      </c>
      <c r="C2578" s="202" t="s">
        <v>11900</v>
      </c>
      <c r="D2578" s="205">
        <v>6.14</v>
      </c>
      <c r="E2578" s="205">
        <v>22</v>
      </c>
      <c r="F2578"/>
    </row>
    <row r="2579" spans="1:6" x14ac:dyDescent="0.3">
      <c r="A2579" s="6" t="str">
        <f t="shared" si="41"/>
        <v>G28</v>
      </c>
      <c r="B2579" s="202" t="s">
        <v>11901</v>
      </c>
      <c r="C2579" s="202" t="s">
        <v>7784</v>
      </c>
      <c r="D2579" s="205">
        <v>6.14</v>
      </c>
      <c r="E2579" s="205">
        <v>37</v>
      </c>
      <c r="F2579"/>
    </row>
    <row r="2580" spans="1:6" x14ac:dyDescent="0.3">
      <c r="A2580" s="6" t="str">
        <f t="shared" si="41"/>
        <v>G41</v>
      </c>
      <c r="B2580" s="202" t="s">
        <v>11902</v>
      </c>
      <c r="C2580" s="202" t="s">
        <v>11903</v>
      </c>
      <c r="D2580" s="205">
        <v>6.13</v>
      </c>
      <c r="E2580" s="205">
        <v>15</v>
      </c>
      <c r="F2580"/>
    </row>
    <row r="2581" spans="1:6" x14ac:dyDescent="0.3">
      <c r="A2581" s="6" t="str">
        <f t="shared" si="41"/>
        <v>AP17</v>
      </c>
      <c r="B2581" s="202" t="s">
        <v>11904</v>
      </c>
      <c r="C2581" s="202" t="s">
        <v>11905</v>
      </c>
      <c r="D2581" s="205">
        <v>6.13</v>
      </c>
      <c r="E2581" s="205">
        <v>61</v>
      </c>
      <c r="F2581"/>
    </row>
    <row r="2582" spans="1:6" x14ac:dyDescent="0.3">
      <c r="A2582" s="6" t="str">
        <f t="shared" si="41"/>
        <v>A6</v>
      </c>
      <c r="B2582" s="202" t="s">
        <v>11906</v>
      </c>
      <c r="C2582" s="202" t="s">
        <v>11907</v>
      </c>
      <c r="D2582" s="205">
        <v>6.13</v>
      </c>
      <c r="E2582" s="205">
        <v>31</v>
      </c>
      <c r="F2582"/>
    </row>
    <row r="2583" spans="1:6" x14ac:dyDescent="0.3">
      <c r="A2583" s="6" t="str">
        <f t="shared" si="41"/>
        <v>ASL25</v>
      </c>
      <c r="B2583" s="202">
        <v>25</v>
      </c>
      <c r="C2583" s="202" t="s">
        <v>7802</v>
      </c>
      <c r="D2583" s="205">
        <v>6.12</v>
      </c>
      <c r="E2583" s="205">
        <v>24</v>
      </c>
      <c r="F2583"/>
    </row>
    <row r="2584" spans="1:6" x14ac:dyDescent="0.3">
      <c r="A2584" s="6" t="str">
        <f t="shared" si="41"/>
        <v>SP230</v>
      </c>
      <c r="B2584" s="202" t="s">
        <v>11908</v>
      </c>
      <c r="C2584" s="202" t="s">
        <v>11909</v>
      </c>
      <c r="D2584" s="205">
        <v>6.12</v>
      </c>
      <c r="E2584" s="205">
        <v>16</v>
      </c>
      <c r="F2584"/>
    </row>
    <row r="2585" spans="1:6" x14ac:dyDescent="0.3">
      <c r="A2585" s="6" t="str">
        <f t="shared" si="41"/>
        <v>OM3</v>
      </c>
      <c r="B2585" s="202" t="s">
        <v>11910</v>
      </c>
      <c r="C2585" s="202" t="s">
        <v>11911</v>
      </c>
      <c r="D2585" s="205">
        <v>6.12</v>
      </c>
      <c r="E2585" s="205">
        <v>16</v>
      </c>
      <c r="F2585"/>
    </row>
    <row r="2586" spans="1:6" x14ac:dyDescent="0.3">
      <c r="A2586" s="6" t="str">
        <f t="shared" si="41"/>
        <v>GRE5</v>
      </c>
      <c r="B2586" s="202" t="s">
        <v>11912</v>
      </c>
      <c r="C2586" s="202" t="s">
        <v>11913</v>
      </c>
      <c r="D2586" s="205">
        <v>6.12</v>
      </c>
      <c r="E2586" s="205" t="s">
        <v>1341</v>
      </c>
      <c r="F2586"/>
    </row>
    <row r="2587" spans="1:6" x14ac:dyDescent="0.3">
      <c r="A2587" s="6" t="str">
        <f t="shared" si="41"/>
        <v>WP6</v>
      </c>
      <c r="B2587" s="202" t="s">
        <v>8693</v>
      </c>
      <c r="C2587" s="202" t="s">
        <v>11637</v>
      </c>
      <c r="D2587" s="205">
        <v>6.12</v>
      </c>
      <c r="E2587" s="205" t="s">
        <v>1341</v>
      </c>
      <c r="F2587"/>
    </row>
    <row r="2588" spans="1:6" x14ac:dyDescent="0.3">
      <c r="A2588" s="6" t="str">
        <f t="shared" si="41"/>
        <v>CH134</v>
      </c>
      <c r="B2588" s="202" t="s">
        <v>11914</v>
      </c>
      <c r="C2588" s="202" t="s">
        <v>11915</v>
      </c>
      <c r="D2588" s="205">
        <v>6.12</v>
      </c>
      <c r="E2588" s="205" t="s">
        <v>1341</v>
      </c>
      <c r="F2588"/>
    </row>
    <row r="2589" spans="1:6" x14ac:dyDescent="0.3">
      <c r="A2589" s="6" t="str">
        <f t="shared" si="41"/>
        <v>BC10</v>
      </c>
      <c r="B2589" s="202" t="s">
        <v>11916</v>
      </c>
      <c r="C2589" s="202" t="s">
        <v>11917</v>
      </c>
      <c r="D2589" s="205">
        <v>6.12</v>
      </c>
      <c r="E2589" s="205" t="s">
        <v>1341</v>
      </c>
      <c r="F2589"/>
    </row>
    <row r="2590" spans="1:6" x14ac:dyDescent="0.3">
      <c r="A2590" s="6" t="str">
        <f t="shared" si="41"/>
        <v>ESG7</v>
      </c>
      <c r="B2590" s="202" t="s">
        <v>11918</v>
      </c>
      <c r="C2590" s="202" t="s">
        <v>11919</v>
      </c>
      <c r="D2590" s="205">
        <v>6.12</v>
      </c>
      <c r="E2590" s="205" t="s">
        <v>1341</v>
      </c>
      <c r="F2590"/>
    </row>
    <row r="2591" spans="1:6" x14ac:dyDescent="0.3">
      <c r="A2591" s="6" t="str">
        <f t="shared" si="41"/>
        <v>ASL192</v>
      </c>
      <c r="B2591" s="202">
        <v>192</v>
      </c>
      <c r="C2591" s="202" t="s">
        <v>7963</v>
      </c>
      <c r="D2591" s="205">
        <v>6.12</v>
      </c>
      <c r="E2591" s="205" t="s">
        <v>1341</v>
      </c>
      <c r="F2591"/>
    </row>
    <row r="2592" spans="1:6" x14ac:dyDescent="0.3">
      <c r="A2592" s="6" t="str">
        <f t="shared" si="41"/>
        <v>MLR09</v>
      </c>
      <c r="B2592" s="202" t="s">
        <v>11920</v>
      </c>
      <c r="C2592" s="202" t="s">
        <v>11921</v>
      </c>
      <c r="D2592" s="205">
        <v>6.12</v>
      </c>
      <c r="E2592" s="205" t="s">
        <v>1341</v>
      </c>
      <c r="F2592"/>
    </row>
    <row r="2593" spans="1:6" x14ac:dyDescent="0.3">
      <c r="A2593" s="6" t="str">
        <f t="shared" si="41"/>
        <v>AK7</v>
      </c>
      <c r="B2593" s="202" t="s">
        <v>11922</v>
      </c>
      <c r="C2593" s="202" t="s">
        <v>11923</v>
      </c>
      <c r="D2593" s="205">
        <v>6.12</v>
      </c>
      <c r="E2593" s="205" t="s">
        <v>1341</v>
      </c>
      <c r="F2593"/>
    </row>
    <row r="2594" spans="1:6" x14ac:dyDescent="0.3">
      <c r="A2594" s="6" t="str">
        <f t="shared" si="41"/>
        <v>ESG102</v>
      </c>
      <c r="B2594" s="202" t="s">
        <v>11924</v>
      </c>
      <c r="C2594" s="202" t="s">
        <v>11925</v>
      </c>
      <c r="D2594" s="205">
        <v>6.12</v>
      </c>
      <c r="E2594" s="205" t="s">
        <v>1341</v>
      </c>
      <c r="F2594"/>
    </row>
    <row r="2595" spans="1:6" x14ac:dyDescent="0.3">
      <c r="A2595" s="6" t="str">
        <f t="shared" si="41"/>
        <v>J51</v>
      </c>
      <c r="B2595" s="202" t="s">
        <v>11926</v>
      </c>
      <c r="C2595" s="202" t="s">
        <v>8863</v>
      </c>
      <c r="D2595" s="205">
        <v>6.12</v>
      </c>
      <c r="E2595" s="205">
        <v>89</v>
      </c>
      <c r="F2595"/>
    </row>
    <row r="2596" spans="1:6" x14ac:dyDescent="0.3">
      <c r="A2596" s="6" t="str">
        <f t="shared" si="41"/>
        <v>J48</v>
      </c>
      <c r="B2596" s="202" t="s">
        <v>11927</v>
      </c>
      <c r="C2596" s="202" t="s">
        <v>11928</v>
      </c>
      <c r="D2596" s="205">
        <v>6.12</v>
      </c>
      <c r="E2596" s="205">
        <v>90</v>
      </c>
      <c r="F2596"/>
    </row>
    <row r="2597" spans="1:6" x14ac:dyDescent="0.3">
      <c r="A2597" s="6" t="str">
        <f t="shared" si="41"/>
        <v>SP199</v>
      </c>
      <c r="B2597" s="202" t="s">
        <v>11929</v>
      </c>
      <c r="C2597" s="202" t="s">
        <v>11930</v>
      </c>
      <c r="D2597" s="205">
        <v>6.12</v>
      </c>
      <c r="E2597" s="205">
        <v>25</v>
      </c>
      <c r="F2597"/>
    </row>
    <row r="2598" spans="1:6" x14ac:dyDescent="0.3">
      <c r="A2598" s="6" t="str">
        <f t="shared" si="41"/>
        <v>KGP9</v>
      </c>
      <c r="B2598" s="202" t="s">
        <v>11931</v>
      </c>
      <c r="C2598" s="202" t="s">
        <v>11932</v>
      </c>
      <c r="D2598" s="205">
        <v>6.12</v>
      </c>
      <c r="E2598" s="205">
        <v>17</v>
      </c>
      <c r="F2598"/>
    </row>
    <row r="2599" spans="1:6" x14ac:dyDescent="0.3">
      <c r="A2599" s="6" t="str">
        <f t="shared" si="41"/>
        <v>ESG3</v>
      </c>
      <c r="B2599" s="202" t="s">
        <v>11933</v>
      </c>
      <c r="C2599" s="202" t="s">
        <v>11934</v>
      </c>
      <c r="D2599" s="205">
        <v>6.12</v>
      </c>
      <c r="E2599" s="205">
        <v>17</v>
      </c>
      <c r="F2599"/>
    </row>
    <row r="2600" spans="1:6" x14ac:dyDescent="0.3">
      <c r="A2600" s="6" t="str">
        <f t="shared" si="41"/>
        <v>S56</v>
      </c>
      <c r="B2600" s="202" t="s">
        <v>11935</v>
      </c>
      <c r="C2600" s="202" t="s">
        <v>11936</v>
      </c>
      <c r="D2600" s="205">
        <v>6.12</v>
      </c>
      <c r="E2600" s="205">
        <v>17</v>
      </c>
      <c r="F2600"/>
    </row>
    <row r="2601" spans="1:6" x14ac:dyDescent="0.3">
      <c r="A2601" s="6" t="str">
        <f t="shared" si="41"/>
        <v>A107</v>
      </c>
      <c r="B2601" s="202" t="s">
        <v>11937</v>
      </c>
      <c r="C2601" s="202" t="s">
        <v>11938</v>
      </c>
      <c r="D2601" s="205">
        <v>6.12</v>
      </c>
      <c r="E2601" s="205">
        <v>121</v>
      </c>
      <c r="F2601"/>
    </row>
    <row r="2602" spans="1:6" x14ac:dyDescent="0.3">
      <c r="A2602" s="6" t="str">
        <f t="shared" si="41"/>
        <v>BdF4</v>
      </c>
      <c r="B2602" s="202" t="s">
        <v>11939</v>
      </c>
      <c r="C2602" s="202" t="s">
        <v>11940</v>
      </c>
      <c r="D2602" s="205">
        <v>6.11</v>
      </c>
      <c r="E2602" s="205">
        <v>35</v>
      </c>
      <c r="F2602"/>
    </row>
    <row r="2603" spans="1:6" x14ac:dyDescent="0.3">
      <c r="A2603" s="6" t="str">
        <f t="shared" si="41"/>
        <v>AP49</v>
      </c>
      <c r="B2603" s="202" t="s">
        <v>11941</v>
      </c>
      <c r="C2603" s="202" t="s">
        <v>7467</v>
      </c>
      <c r="D2603" s="205">
        <v>6.11</v>
      </c>
      <c r="E2603" s="205">
        <v>44</v>
      </c>
      <c r="F2603"/>
    </row>
    <row r="2604" spans="1:6" x14ac:dyDescent="0.3">
      <c r="A2604" s="6" t="str">
        <f t="shared" si="41"/>
        <v>NQNG2</v>
      </c>
      <c r="B2604" s="202" t="s">
        <v>11942</v>
      </c>
      <c r="C2604" s="202" t="s">
        <v>11943</v>
      </c>
      <c r="D2604" s="205">
        <v>6.11</v>
      </c>
      <c r="E2604" s="205">
        <v>27</v>
      </c>
      <c r="F2604"/>
    </row>
    <row r="2605" spans="1:6" x14ac:dyDescent="0.3">
      <c r="A2605" s="6" t="str">
        <f t="shared" si="41"/>
        <v>SoN3</v>
      </c>
      <c r="B2605" s="202" t="s">
        <v>11944</v>
      </c>
      <c r="C2605" s="202" t="s">
        <v>11945</v>
      </c>
      <c r="D2605" s="205">
        <v>6.11</v>
      </c>
      <c r="E2605" s="205">
        <v>18</v>
      </c>
      <c r="F2605"/>
    </row>
    <row r="2606" spans="1:6" x14ac:dyDescent="0.3">
      <c r="A2606" s="6" t="str">
        <f t="shared" si="41"/>
        <v>AP139</v>
      </c>
      <c r="B2606" s="202" t="s">
        <v>11946</v>
      </c>
      <c r="C2606" s="202" t="s">
        <v>11947</v>
      </c>
      <c r="D2606" s="205">
        <v>6.11</v>
      </c>
      <c r="E2606" s="205" t="s">
        <v>1341</v>
      </c>
      <c r="F2606"/>
    </row>
    <row r="2607" spans="1:6" x14ac:dyDescent="0.3">
      <c r="A2607" s="6" t="str">
        <f t="shared" si="41"/>
        <v>Z6</v>
      </c>
      <c r="B2607" s="202" t="s">
        <v>11948</v>
      </c>
      <c r="C2607" s="202" t="s">
        <v>11949</v>
      </c>
      <c r="D2607" s="205">
        <v>6.11</v>
      </c>
      <c r="E2607" s="205" t="s">
        <v>1341</v>
      </c>
      <c r="F2607"/>
    </row>
    <row r="2608" spans="1:6" x14ac:dyDescent="0.3">
      <c r="A2608" s="6" t="str">
        <f t="shared" si="41"/>
        <v>DB097</v>
      </c>
      <c r="B2608" s="202" t="s">
        <v>11950</v>
      </c>
      <c r="C2608" s="202" t="s">
        <v>11951</v>
      </c>
      <c r="D2608" s="205">
        <v>6.11</v>
      </c>
      <c r="E2608" s="205" t="s">
        <v>1341</v>
      </c>
      <c r="F2608"/>
    </row>
    <row r="2609" spans="1:6" x14ac:dyDescent="0.3">
      <c r="A2609" s="6" t="str">
        <f t="shared" si="41"/>
        <v>ASL100</v>
      </c>
      <c r="B2609" s="202">
        <v>100</v>
      </c>
      <c r="C2609" s="202" t="s">
        <v>11952</v>
      </c>
      <c r="D2609" s="205">
        <v>6.11</v>
      </c>
      <c r="E2609" s="205" t="s">
        <v>1341</v>
      </c>
      <c r="F2609"/>
    </row>
    <row r="2610" spans="1:6" x14ac:dyDescent="0.3">
      <c r="A2610" s="6" t="str">
        <f t="shared" si="41"/>
        <v>FE101</v>
      </c>
      <c r="B2610" s="202" t="s">
        <v>11953</v>
      </c>
      <c r="C2610" s="202" t="s">
        <v>11954</v>
      </c>
      <c r="D2610" s="205">
        <v>6.11</v>
      </c>
      <c r="E2610" s="205" t="s">
        <v>1341</v>
      </c>
      <c r="F2610"/>
    </row>
    <row r="2611" spans="1:6" x14ac:dyDescent="0.3">
      <c r="A2611" s="6" t="str">
        <f t="shared" si="41"/>
        <v>S53</v>
      </c>
      <c r="B2611" s="202" t="s">
        <v>11955</v>
      </c>
      <c r="C2611" s="202" t="s">
        <v>11956</v>
      </c>
      <c r="D2611" s="205">
        <v>6.11</v>
      </c>
      <c r="E2611" s="205" t="s">
        <v>1341</v>
      </c>
      <c r="F2611"/>
    </row>
    <row r="2612" spans="1:6" x14ac:dyDescent="0.3">
      <c r="A2612" s="6" t="str">
        <f t="shared" si="41"/>
        <v>A67</v>
      </c>
      <c r="B2612" s="202" t="s">
        <v>11957</v>
      </c>
      <c r="C2612" s="202" t="s">
        <v>11958</v>
      </c>
      <c r="D2612" s="205">
        <v>6.11</v>
      </c>
      <c r="E2612" s="205" t="s">
        <v>1341</v>
      </c>
      <c r="F2612"/>
    </row>
    <row r="2613" spans="1:6" x14ac:dyDescent="0.3">
      <c r="A2613" s="6" t="str">
        <f t="shared" si="41"/>
        <v>CDN17</v>
      </c>
      <c r="B2613" s="202" t="s">
        <v>11959</v>
      </c>
      <c r="C2613" s="202" t="s">
        <v>11960</v>
      </c>
      <c r="D2613" s="205">
        <v>6.11</v>
      </c>
      <c r="E2613" s="205" t="s">
        <v>1341</v>
      </c>
      <c r="F2613"/>
    </row>
    <row r="2614" spans="1:6" x14ac:dyDescent="0.3">
      <c r="A2614" s="6" t="str">
        <f t="shared" si="41"/>
        <v>CH149</v>
      </c>
      <c r="B2614" s="202" t="s">
        <v>11961</v>
      </c>
      <c r="C2614" s="202" t="s">
        <v>11962</v>
      </c>
      <c r="D2614" s="205">
        <v>6.11</v>
      </c>
      <c r="E2614" s="205">
        <v>46</v>
      </c>
      <c r="F2614"/>
    </row>
    <row r="2615" spans="1:6" x14ac:dyDescent="0.3">
      <c r="A2615" s="6" t="str">
        <f t="shared" si="41"/>
        <v>DB035</v>
      </c>
      <c r="B2615" s="202" t="s">
        <v>11963</v>
      </c>
      <c r="C2615" s="202" t="s">
        <v>10222</v>
      </c>
      <c r="D2615" s="205">
        <v>6.1</v>
      </c>
      <c r="E2615" s="205">
        <v>48</v>
      </c>
      <c r="F2615"/>
    </row>
    <row r="2616" spans="1:6" x14ac:dyDescent="0.3">
      <c r="A2616" s="6" t="str">
        <f t="shared" si="41"/>
        <v>J84</v>
      </c>
      <c r="B2616" s="202" t="s">
        <v>11964</v>
      </c>
      <c r="C2616" s="202" t="s">
        <v>11965</v>
      </c>
      <c r="D2616" s="205">
        <v>6.1</v>
      </c>
      <c r="E2616" s="205">
        <v>58</v>
      </c>
      <c r="F2616"/>
    </row>
    <row r="2617" spans="1:6" x14ac:dyDescent="0.3">
      <c r="A2617" s="6" t="str">
        <f t="shared" si="41"/>
        <v>S11</v>
      </c>
      <c r="B2617" s="202" t="s">
        <v>11966</v>
      </c>
      <c r="C2617" s="202" t="s">
        <v>11967</v>
      </c>
      <c r="D2617" s="205">
        <v>6.1</v>
      </c>
      <c r="E2617" s="205">
        <v>40</v>
      </c>
      <c r="F2617"/>
    </row>
    <row r="2618" spans="1:6" x14ac:dyDescent="0.3">
      <c r="A2618" s="6" t="str">
        <f t="shared" si="41"/>
        <v>OB3</v>
      </c>
      <c r="B2618" s="202" t="s">
        <v>10597</v>
      </c>
      <c r="C2618" s="202" t="s">
        <v>11147</v>
      </c>
      <c r="D2618" s="205">
        <v>6.1</v>
      </c>
      <c r="E2618" s="205">
        <v>30</v>
      </c>
      <c r="F2618"/>
    </row>
    <row r="2619" spans="1:6" x14ac:dyDescent="0.3">
      <c r="A2619" s="6" t="str">
        <f t="shared" si="41"/>
        <v>BFP104</v>
      </c>
      <c r="B2619" s="202" t="s">
        <v>11968</v>
      </c>
      <c r="C2619" s="202" t="s">
        <v>11969</v>
      </c>
      <c r="D2619" s="205">
        <v>6.1</v>
      </c>
      <c r="E2619" s="205">
        <v>30</v>
      </c>
      <c r="F2619"/>
    </row>
    <row r="2620" spans="1:6" x14ac:dyDescent="0.3">
      <c r="A2620" s="6" t="str">
        <f t="shared" si="41"/>
        <v>J80</v>
      </c>
      <c r="B2620" s="202" t="s">
        <v>11970</v>
      </c>
      <c r="C2620" s="202" t="s">
        <v>11971</v>
      </c>
      <c r="D2620" s="205">
        <v>6.1</v>
      </c>
      <c r="E2620" s="205">
        <v>30</v>
      </c>
      <c r="F2620"/>
    </row>
    <row r="2621" spans="1:6" x14ac:dyDescent="0.3">
      <c r="A2621" s="6" t="str">
        <f t="shared" si="41"/>
        <v>CDN9</v>
      </c>
      <c r="B2621" s="202" t="s">
        <v>11972</v>
      </c>
      <c r="C2621" s="202" t="s">
        <v>11973</v>
      </c>
      <c r="D2621" s="205">
        <v>6.1</v>
      </c>
      <c r="E2621" s="205">
        <v>20</v>
      </c>
      <c r="F2621"/>
    </row>
    <row r="2622" spans="1:6" x14ac:dyDescent="0.3">
      <c r="A2622" s="6" t="str">
        <f t="shared" si="41"/>
        <v>J124</v>
      </c>
      <c r="B2622" s="202" t="s">
        <v>11974</v>
      </c>
      <c r="C2622" s="202" t="s">
        <v>11975</v>
      </c>
      <c r="D2622" s="205">
        <v>6.1</v>
      </c>
      <c r="E2622" s="205">
        <v>20</v>
      </c>
      <c r="F2622"/>
    </row>
    <row r="2623" spans="1:6" x14ac:dyDescent="0.3">
      <c r="A2623" s="6" t="str">
        <f t="shared" si="41"/>
        <v>TBA8</v>
      </c>
      <c r="B2623" s="202" t="s">
        <v>11976</v>
      </c>
      <c r="C2623" s="202" t="s">
        <v>11977</v>
      </c>
      <c r="D2623" s="205">
        <v>6.1</v>
      </c>
      <c r="E2623" s="205">
        <v>10</v>
      </c>
      <c r="F2623"/>
    </row>
    <row r="2624" spans="1:6" x14ac:dyDescent="0.3">
      <c r="A2624" s="6" t="str">
        <f t="shared" si="41"/>
        <v>ESG18</v>
      </c>
      <c r="B2624" s="202" t="s">
        <v>11978</v>
      </c>
      <c r="C2624" s="202" t="s">
        <v>11979</v>
      </c>
      <c r="D2624" s="205">
        <v>6.1</v>
      </c>
      <c r="E2624" s="205">
        <v>10</v>
      </c>
      <c r="F2624"/>
    </row>
    <row r="2625" spans="1:6" x14ac:dyDescent="0.3">
      <c r="A2625" s="6" t="str">
        <f t="shared" si="41"/>
        <v>ASLUG18</v>
      </c>
      <c r="B2625" s="202" t="s">
        <v>11980</v>
      </c>
      <c r="C2625" s="202" t="s">
        <v>11981</v>
      </c>
      <c r="D2625" s="205">
        <v>6.1</v>
      </c>
      <c r="E2625" s="205">
        <v>10</v>
      </c>
      <c r="F2625"/>
    </row>
    <row r="2626" spans="1:6" x14ac:dyDescent="0.3">
      <c r="A2626" s="6" t="str">
        <f t="shared" si="41"/>
        <v>BoF12</v>
      </c>
      <c r="B2626" s="202" t="s">
        <v>11982</v>
      </c>
      <c r="C2626" s="202" t="s">
        <v>10545</v>
      </c>
      <c r="D2626" s="205">
        <v>6.1</v>
      </c>
      <c r="E2626" s="205">
        <v>10</v>
      </c>
      <c r="F2626"/>
    </row>
    <row r="2627" spans="1:6" x14ac:dyDescent="0.3">
      <c r="A2627" s="6" t="str">
        <f t="shared" si="41"/>
        <v>RPT49</v>
      </c>
      <c r="B2627" s="202" t="s">
        <v>11983</v>
      </c>
      <c r="C2627" s="202" t="s">
        <v>11984</v>
      </c>
      <c r="D2627" s="205">
        <v>6.1</v>
      </c>
      <c r="E2627" s="205">
        <v>10</v>
      </c>
      <c r="F2627"/>
    </row>
    <row r="2628" spans="1:6" x14ac:dyDescent="0.3">
      <c r="A2628" s="6" t="str">
        <f t="shared" si="41"/>
        <v>RBF31</v>
      </c>
      <c r="B2628" s="202" t="s">
        <v>11985</v>
      </c>
      <c r="C2628" s="202" t="s">
        <v>11986</v>
      </c>
      <c r="D2628" s="205">
        <v>6.1</v>
      </c>
      <c r="E2628" s="205">
        <v>10</v>
      </c>
      <c r="F2628"/>
    </row>
    <row r="2629" spans="1:6" x14ac:dyDescent="0.3">
      <c r="A2629" s="6" t="str">
        <f t="shared" si="41"/>
        <v>FT82</v>
      </c>
      <c r="B2629" s="202" t="s">
        <v>11987</v>
      </c>
      <c r="C2629" s="202" t="s">
        <v>11988</v>
      </c>
      <c r="D2629" s="205">
        <v>6.1</v>
      </c>
      <c r="E2629" s="205">
        <v>10</v>
      </c>
      <c r="F2629"/>
    </row>
    <row r="2630" spans="1:6" x14ac:dyDescent="0.3">
      <c r="A2630" s="6" t="str">
        <f t="shared" si="41"/>
        <v>NEWS44</v>
      </c>
      <c r="B2630" s="202" t="s">
        <v>11989</v>
      </c>
      <c r="C2630" s="202" t="s">
        <v>11990</v>
      </c>
      <c r="D2630" s="205">
        <v>6.1</v>
      </c>
      <c r="E2630" s="205">
        <v>10</v>
      </c>
      <c r="F2630"/>
    </row>
    <row r="2631" spans="1:6" x14ac:dyDescent="0.3">
      <c r="A2631" s="6" t="str">
        <f t="shared" si="41"/>
        <v>OA32</v>
      </c>
      <c r="B2631" s="202" t="s">
        <v>11991</v>
      </c>
      <c r="C2631" s="202" t="s">
        <v>11992</v>
      </c>
      <c r="D2631" s="205">
        <v>6.1</v>
      </c>
      <c r="E2631" s="205">
        <v>31</v>
      </c>
      <c r="F2631"/>
    </row>
    <row r="2632" spans="1:6" x14ac:dyDescent="0.3">
      <c r="A2632" s="6" t="str">
        <f t="shared" si="41"/>
        <v>BFP60</v>
      </c>
      <c r="B2632" s="202" t="s">
        <v>11993</v>
      </c>
      <c r="C2632" s="202" t="s">
        <v>11994</v>
      </c>
      <c r="D2632" s="205">
        <v>6.1</v>
      </c>
      <c r="E2632" s="205">
        <v>21</v>
      </c>
      <c r="F2632"/>
    </row>
    <row r="2633" spans="1:6" x14ac:dyDescent="0.3">
      <c r="A2633" s="6" t="str">
        <f t="shared" si="41"/>
        <v>J21</v>
      </c>
      <c r="B2633" s="202" t="s">
        <v>11995</v>
      </c>
      <c r="C2633" s="202" t="s">
        <v>11996</v>
      </c>
      <c r="D2633" s="205">
        <v>6.09</v>
      </c>
      <c r="E2633" s="205">
        <v>53</v>
      </c>
      <c r="F2633"/>
    </row>
    <row r="2634" spans="1:6" x14ac:dyDescent="0.3">
      <c r="A2634" s="6" t="str">
        <f t="shared" si="41"/>
        <v>WO24</v>
      </c>
      <c r="B2634" s="202" t="s">
        <v>11997</v>
      </c>
      <c r="C2634" s="202" t="s">
        <v>11998</v>
      </c>
      <c r="D2634" s="205">
        <v>6.09</v>
      </c>
      <c r="E2634" s="205">
        <v>32</v>
      </c>
      <c r="F2634"/>
    </row>
    <row r="2635" spans="1:6" x14ac:dyDescent="0.3">
      <c r="A2635" s="6" t="str">
        <f t="shared" si="41"/>
        <v>DB021</v>
      </c>
      <c r="B2635" s="202" t="s">
        <v>11999</v>
      </c>
      <c r="C2635" s="202" t="s">
        <v>12000</v>
      </c>
      <c r="D2635" s="205">
        <v>6.09</v>
      </c>
      <c r="E2635" s="205">
        <v>32</v>
      </c>
      <c r="F2635"/>
    </row>
    <row r="2636" spans="1:6" x14ac:dyDescent="0.3">
      <c r="A2636" s="6" t="str">
        <f t="shared" si="41"/>
        <v>A91</v>
      </c>
      <c r="B2636" s="202" t="s">
        <v>12001</v>
      </c>
      <c r="C2636" s="202" t="s">
        <v>12002</v>
      </c>
      <c r="D2636" s="205">
        <v>6.09</v>
      </c>
      <c r="E2636" s="205">
        <v>32</v>
      </c>
      <c r="F2636"/>
    </row>
    <row r="2637" spans="1:6" x14ac:dyDescent="0.3">
      <c r="A2637" s="6" t="str">
        <f t="shared" si="41"/>
        <v>HS16</v>
      </c>
      <c r="B2637" s="202" t="s">
        <v>12003</v>
      </c>
      <c r="C2637" s="202" t="s">
        <v>12004</v>
      </c>
      <c r="D2637" s="205">
        <v>6.09</v>
      </c>
      <c r="E2637" s="205">
        <v>43</v>
      </c>
      <c r="F2637"/>
    </row>
    <row r="2638" spans="1:6" x14ac:dyDescent="0.3">
      <c r="A2638" s="6" t="str">
        <f t="shared" si="41"/>
        <v>ASL208</v>
      </c>
      <c r="B2638" s="202">
        <v>208</v>
      </c>
      <c r="C2638" s="202" t="s">
        <v>12005</v>
      </c>
      <c r="D2638" s="205">
        <v>6.09</v>
      </c>
      <c r="E2638" s="205">
        <v>44</v>
      </c>
      <c r="F2638"/>
    </row>
    <row r="2639" spans="1:6" x14ac:dyDescent="0.3">
      <c r="A2639" s="6" t="str">
        <f t="shared" ref="A2639:A2702" si="42">IF(B2639="","",IF(B2639&lt;999,"ASL"&amp;B2639,B2639))</f>
        <v>U6</v>
      </c>
      <c r="B2639" s="202" t="s">
        <v>12006</v>
      </c>
      <c r="C2639" s="202" t="s">
        <v>12007</v>
      </c>
      <c r="D2639" s="205">
        <v>6.09</v>
      </c>
      <c r="E2639" s="205">
        <v>44</v>
      </c>
      <c r="F2639"/>
    </row>
    <row r="2640" spans="1:6" x14ac:dyDescent="0.3">
      <c r="A2640" s="6" t="str">
        <f t="shared" si="42"/>
        <v>BFP41</v>
      </c>
      <c r="B2640" s="202" t="s">
        <v>12008</v>
      </c>
      <c r="C2640" s="202" t="s">
        <v>12009</v>
      </c>
      <c r="D2640" s="205">
        <v>6.09</v>
      </c>
      <c r="E2640" s="205">
        <v>22</v>
      </c>
      <c r="F2640"/>
    </row>
    <row r="2641" spans="1:6" x14ac:dyDescent="0.3">
      <c r="A2641" s="6" t="str">
        <f t="shared" si="42"/>
        <v>FT74</v>
      </c>
      <c r="B2641" s="202" t="s">
        <v>12010</v>
      </c>
      <c r="C2641" s="202" t="s">
        <v>12011</v>
      </c>
      <c r="D2641" s="205">
        <v>6.09</v>
      </c>
      <c r="E2641" s="205">
        <v>22</v>
      </c>
      <c r="F2641"/>
    </row>
    <row r="2642" spans="1:6" x14ac:dyDescent="0.3">
      <c r="A2642" s="6" t="str">
        <f t="shared" si="42"/>
        <v>G46</v>
      </c>
      <c r="B2642" s="202" t="s">
        <v>12012</v>
      </c>
      <c r="C2642" s="202" t="s">
        <v>7840</v>
      </c>
      <c r="D2642" s="205">
        <v>6.09</v>
      </c>
      <c r="E2642" s="205">
        <v>22</v>
      </c>
      <c r="F2642"/>
    </row>
    <row r="2643" spans="1:6" x14ac:dyDescent="0.3">
      <c r="A2643" s="6" t="str">
        <f t="shared" si="42"/>
        <v>CH159</v>
      </c>
      <c r="B2643" s="202" t="s">
        <v>12013</v>
      </c>
      <c r="C2643" s="202" t="s">
        <v>12014</v>
      </c>
      <c r="D2643" s="205">
        <v>6.09</v>
      </c>
      <c r="E2643" s="205">
        <v>11</v>
      </c>
      <c r="F2643"/>
    </row>
    <row r="2644" spans="1:6" x14ac:dyDescent="0.3">
      <c r="A2644" s="6" t="str">
        <f t="shared" si="42"/>
        <v>ESG22</v>
      </c>
      <c r="B2644" s="202" t="s">
        <v>12015</v>
      </c>
      <c r="C2644" s="202" t="s">
        <v>12016</v>
      </c>
      <c r="D2644" s="205">
        <v>6.09</v>
      </c>
      <c r="E2644" s="205">
        <v>11</v>
      </c>
      <c r="F2644"/>
    </row>
    <row r="2645" spans="1:6" x14ac:dyDescent="0.3">
      <c r="A2645" s="6" t="str">
        <f t="shared" si="42"/>
        <v>FrF90</v>
      </c>
      <c r="B2645" s="202" t="s">
        <v>12017</v>
      </c>
      <c r="C2645" s="202" t="s">
        <v>12018</v>
      </c>
      <c r="D2645" s="205">
        <v>6.09</v>
      </c>
      <c r="E2645" s="205">
        <v>11</v>
      </c>
      <c r="F2645"/>
    </row>
    <row r="2646" spans="1:6" x14ac:dyDescent="0.3">
      <c r="A2646" s="6" t="str">
        <f t="shared" si="42"/>
        <v>SP248</v>
      </c>
      <c r="B2646" s="202" t="s">
        <v>12019</v>
      </c>
      <c r="C2646" s="202" t="s">
        <v>12020</v>
      </c>
      <c r="D2646" s="205">
        <v>6.09</v>
      </c>
      <c r="E2646" s="205">
        <v>11</v>
      </c>
      <c r="F2646"/>
    </row>
    <row r="2647" spans="1:6" ht="28.8" x14ac:dyDescent="0.3">
      <c r="A2647" s="6" t="str">
        <f t="shared" si="42"/>
        <v>Third Edition44</v>
      </c>
      <c r="B2647" s="202" t="s">
        <v>12021</v>
      </c>
      <c r="C2647" s="202" t="s">
        <v>12022</v>
      </c>
      <c r="D2647" s="205">
        <v>6.09</v>
      </c>
      <c r="E2647" s="205">
        <v>11</v>
      </c>
      <c r="F2647"/>
    </row>
    <row r="2648" spans="1:6" x14ac:dyDescent="0.3">
      <c r="A2648" s="6" t="str">
        <f t="shared" si="42"/>
        <v>ASL15</v>
      </c>
      <c r="B2648" s="202">
        <v>15</v>
      </c>
      <c r="C2648" s="202" t="s">
        <v>11122</v>
      </c>
      <c r="D2648" s="205">
        <v>6.09</v>
      </c>
      <c r="E2648" s="205">
        <v>45</v>
      </c>
      <c r="F2648"/>
    </row>
    <row r="2649" spans="1:6" x14ac:dyDescent="0.3">
      <c r="A2649" s="6" t="str">
        <f t="shared" si="42"/>
        <v>SP39</v>
      </c>
      <c r="B2649" s="202" t="s">
        <v>12023</v>
      </c>
      <c r="C2649" s="202" t="s">
        <v>12024</v>
      </c>
      <c r="D2649" s="205">
        <v>6.09</v>
      </c>
      <c r="E2649" s="205">
        <v>34</v>
      </c>
      <c r="F2649"/>
    </row>
    <row r="2650" spans="1:6" x14ac:dyDescent="0.3">
      <c r="A2650" s="6" t="str">
        <f t="shared" si="42"/>
        <v>FT196</v>
      </c>
      <c r="B2650" s="202" t="s">
        <v>12025</v>
      </c>
      <c r="C2650" s="202" t="s">
        <v>12026</v>
      </c>
      <c r="D2650" s="205">
        <v>6.09</v>
      </c>
      <c r="E2650" s="205">
        <v>46</v>
      </c>
      <c r="F2650"/>
    </row>
    <row r="2651" spans="1:6" x14ac:dyDescent="0.3">
      <c r="A2651" s="6" t="str">
        <f t="shared" si="42"/>
        <v>FrF28</v>
      </c>
      <c r="B2651" s="202" t="s">
        <v>12027</v>
      </c>
      <c r="C2651" s="202" t="s">
        <v>12028</v>
      </c>
      <c r="D2651" s="205">
        <v>6.09</v>
      </c>
      <c r="E2651" s="205">
        <v>23</v>
      </c>
      <c r="F2651"/>
    </row>
    <row r="2652" spans="1:6" x14ac:dyDescent="0.3">
      <c r="A2652" s="6" t="str">
        <f t="shared" si="42"/>
        <v>WO13</v>
      </c>
      <c r="B2652" s="202" t="s">
        <v>12029</v>
      </c>
      <c r="C2652" s="202" t="s">
        <v>12030</v>
      </c>
      <c r="D2652" s="205">
        <v>6.09</v>
      </c>
      <c r="E2652" s="205">
        <v>35</v>
      </c>
      <c r="F2652"/>
    </row>
    <row r="2653" spans="1:6" x14ac:dyDescent="0.3">
      <c r="A2653" s="6" t="str">
        <f t="shared" si="42"/>
        <v>GD4</v>
      </c>
      <c r="B2653" s="202" t="s">
        <v>12031</v>
      </c>
      <c r="C2653" s="202" t="s">
        <v>12032</v>
      </c>
      <c r="D2653" s="205">
        <v>6.09</v>
      </c>
      <c r="E2653" s="205">
        <v>35</v>
      </c>
      <c r="F2653"/>
    </row>
    <row r="2654" spans="1:6" x14ac:dyDescent="0.3">
      <c r="A2654" s="6" t="str">
        <f t="shared" si="42"/>
        <v>PBP9</v>
      </c>
      <c r="B2654" s="202" t="s">
        <v>12033</v>
      </c>
      <c r="C2654" s="202" t="s">
        <v>12034</v>
      </c>
      <c r="D2654" s="205">
        <v>6.09</v>
      </c>
      <c r="E2654" s="205">
        <v>35</v>
      </c>
      <c r="F2654"/>
    </row>
    <row r="2655" spans="1:6" x14ac:dyDescent="0.3">
      <c r="A2655" s="6" t="str">
        <f t="shared" si="42"/>
        <v>BB13</v>
      </c>
      <c r="B2655" s="202" t="s">
        <v>12035</v>
      </c>
      <c r="C2655" s="202" t="s">
        <v>12036</v>
      </c>
      <c r="D2655" s="205">
        <v>6.08</v>
      </c>
      <c r="E2655" s="205">
        <v>36</v>
      </c>
      <c r="F2655"/>
    </row>
    <row r="2656" spans="1:6" x14ac:dyDescent="0.3">
      <c r="A2656" s="6" t="str">
        <f t="shared" si="42"/>
        <v>ASL50</v>
      </c>
      <c r="B2656" s="202">
        <v>50</v>
      </c>
      <c r="C2656" s="202" t="s">
        <v>11105</v>
      </c>
      <c r="D2656" s="205">
        <v>6.08</v>
      </c>
      <c r="E2656" s="205">
        <v>24</v>
      </c>
      <c r="F2656"/>
    </row>
    <row r="2657" spans="1:6" x14ac:dyDescent="0.3">
      <c r="A2657" s="6" t="str">
        <f t="shared" si="42"/>
        <v>HG(2)-3</v>
      </c>
      <c r="B2657" s="202" t="s">
        <v>12037</v>
      </c>
      <c r="C2657" s="202" t="s">
        <v>12038</v>
      </c>
      <c r="D2657" s="205">
        <v>6.08</v>
      </c>
      <c r="E2657" s="205">
        <v>24</v>
      </c>
      <c r="F2657"/>
    </row>
    <row r="2658" spans="1:6" x14ac:dyDescent="0.3">
      <c r="A2658" s="6" t="str">
        <f t="shared" si="42"/>
        <v>AP98</v>
      </c>
      <c r="B2658" s="202" t="s">
        <v>12039</v>
      </c>
      <c r="C2658" s="202" t="s">
        <v>12040</v>
      </c>
      <c r="D2658" s="205">
        <v>6.08</v>
      </c>
      <c r="E2658" s="205">
        <v>12</v>
      </c>
      <c r="F2658"/>
    </row>
    <row r="2659" spans="1:6" x14ac:dyDescent="0.3">
      <c r="A2659" s="6" t="str">
        <f t="shared" si="42"/>
        <v>MwT7</v>
      </c>
      <c r="B2659" s="202" t="s">
        <v>12041</v>
      </c>
      <c r="C2659" s="202" t="s">
        <v>12042</v>
      </c>
      <c r="D2659" s="205">
        <v>6.08</v>
      </c>
      <c r="E2659" s="205">
        <v>12</v>
      </c>
      <c r="F2659"/>
    </row>
    <row r="2660" spans="1:6" x14ac:dyDescent="0.3">
      <c r="A2660" s="6" t="str">
        <f t="shared" si="42"/>
        <v>FE26</v>
      </c>
      <c r="B2660" s="202" t="s">
        <v>12043</v>
      </c>
      <c r="C2660" s="202" t="s">
        <v>12044</v>
      </c>
      <c r="D2660" s="205">
        <v>6.08</v>
      </c>
      <c r="E2660" s="205">
        <v>12</v>
      </c>
      <c r="F2660"/>
    </row>
    <row r="2661" spans="1:6" x14ac:dyDescent="0.3">
      <c r="A2661" s="6" t="str">
        <f t="shared" si="42"/>
        <v>SP216</v>
      </c>
      <c r="B2661" s="202" t="s">
        <v>12045</v>
      </c>
      <c r="C2661" s="202" t="s">
        <v>12046</v>
      </c>
      <c r="D2661" s="205">
        <v>6.08</v>
      </c>
      <c r="E2661" s="205">
        <v>12</v>
      </c>
      <c r="F2661"/>
    </row>
    <row r="2662" spans="1:6" x14ac:dyDescent="0.3">
      <c r="A2662" s="6" t="str">
        <f t="shared" si="42"/>
        <v>SP3</v>
      </c>
      <c r="B2662" s="202" t="s">
        <v>12047</v>
      </c>
      <c r="C2662" s="202" t="s">
        <v>12048</v>
      </c>
      <c r="D2662" s="205">
        <v>6.08</v>
      </c>
      <c r="E2662" s="205">
        <v>61</v>
      </c>
      <c r="F2662"/>
    </row>
    <row r="2663" spans="1:6" x14ac:dyDescent="0.3">
      <c r="A2663" s="6" t="str">
        <f t="shared" si="42"/>
        <v>J40</v>
      </c>
      <c r="B2663" s="202" t="s">
        <v>12049</v>
      </c>
      <c r="C2663" s="202" t="s">
        <v>12050</v>
      </c>
      <c r="D2663" s="205">
        <v>6.08</v>
      </c>
      <c r="E2663" s="205">
        <v>88</v>
      </c>
      <c r="F2663"/>
    </row>
    <row r="2664" spans="1:6" x14ac:dyDescent="0.3">
      <c r="A2664" s="6" t="str">
        <f t="shared" si="42"/>
        <v>FT148</v>
      </c>
      <c r="B2664" s="202" t="s">
        <v>12051</v>
      </c>
      <c r="C2664" s="202" t="s">
        <v>12052</v>
      </c>
      <c r="D2664" s="205">
        <v>6.08</v>
      </c>
      <c r="E2664" s="205">
        <v>26</v>
      </c>
      <c r="F2664"/>
    </row>
    <row r="2665" spans="1:6" x14ac:dyDescent="0.3">
      <c r="A2665" s="6" t="str">
        <f t="shared" si="42"/>
        <v>Z24</v>
      </c>
      <c r="B2665" s="202" t="s">
        <v>12053</v>
      </c>
      <c r="C2665" s="202" t="s">
        <v>12054</v>
      </c>
      <c r="D2665" s="205">
        <v>6.08</v>
      </c>
      <c r="E2665" s="205">
        <v>13</v>
      </c>
      <c r="F2665"/>
    </row>
    <row r="2666" spans="1:6" x14ac:dyDescent="0.3">
      <c r="A2666" s="6" t="str">
        <f t="shared" si="42"/>
        <v>SP106</v>
      </c>
      <c r="B2666" s="202" t="s">
        <v>12055</v>
      </c>
      <c r="C2666" s="202" t="s">
        <v>12056</v>
      </c>
      <c r="D2666" s="205">
        <v>6.08</v>
      </c>
      <c r="E2666" s="205">
        <v>13</v>
      </c>
      <c r="F2666"/>
    </row>
    <row r="2667" spans="1:6" x14ac:dyDescent="0.3">
      <c r="A2667" s="6" t="str">
        <f t="shared" si="42"/>
        <v>BFP101</v>
      </c>
      <c r="B2667" s="202" t="s">
        <v>12057</v>
      </c>
      <c r="C2667" s="202" t="s">
        <v>12058</v>
      </c>
      <c r="D2667" s="205">
        <v>6.08</v>
      </c>
      <c r="E2667" s="205">
        <v>79</v>
      </c>
      <c r="F2667"/>
    </row>
    <row r="2668" spans="1:6" x14ac:dyDescent="0.3">
      <c r="A2668" s="6" t="str">
        <f t="shared" si="42"/>
        <v>FT223</v>
      </c>
      <c r="B2668" s="202" t="s">
        <v>12059</v>
      </c>
      <c r="C2668" s="202" t="s">
        <v>12060</v>
      </c>
      <c r="D2668" s="205">
        <v>6.07</v>
      </c>
      <c r="E2668" s="205">
        <v>27</v>
      </c>
      <c r="F2668"/>
    </row>
    <row r="2669" spans="1:6" x14ac:dyDescent="0.3">
      <c r="A2669" s="6" t="str">
        <f t="shared" si="42"/>
        <v>J62</v>
      </c>
      <c r="B2669" s="202" t="s">
        <v>12061</v>
      </c>
      <c r="C2669" s="202" t="s">
        <v>8098</v>
      </c>
      <c r="D2669" s="205">
        <v>6.07</v>
      </c>
      <c r="E2669" s="205">
        <v>55</v>
      </c>
      <c r="F2669"/>
    </row>
    <row r="2670" spans="1:6" x14ac:dyDescent="0.3">
      <c r="A2670" s="6" t="str">
        <f t="shared" si="42"/>
        <v>J68</v>
      </c>
      <c r="B2670" s="202" t="s">
        <v>12062</v>
      </c>
      <c r="C2670" s="202" t="s">
        <v>12063</v>
      </c>
      <c r="D2670" s="205">
        <v>6.07</v>
      </c>
      <c r="E2670" s="205">
        <v>84</v>
      </c>
      <c r="F2670"/>
    </row>
    <row r="2671" spans="1:6" x14ac:dyDescent="0.3">
      <c r="A2671" s="6" t="str">
        <f t="shared" si="42"/>
        <v>SP170</v>
      </c>
      <c r="B2671" s="202" t="s">
        <v>12064</v>
      </c>
      <c r="C2671" s="202" t="s">
        <v>12065</v>
      </c>
      <c r="D2671" s="205">
        <v>6.07</v>
      </c>
      <c r="E2671" s="205">
        <v>28</v>
      </c>
      <c r="F2671"/>
    </row>
    <row r="2672" spans="1:6" x14ac:dyDescent="0.3">
      <c r="A2672" s="6" t="str">
        <f t="shared" si="42"/>
        <v>FE39</v>
      </c>
      <c r="B2672" s="202" t="s">
        <v>12066</v>
      </c>
      <c r="C2672" s="202" t="s">
        <v>12067</v>
      </c>
      <c r="D2672" s="205">
        <v>6.07</v>
      </c>
      <c r="E2672" s="205">
        <v>14</v>
      </c>
      <c r="F2672"/>
    </row>
    <row r="2673" spans="1:6" x14ac:dyDescent="0.3">
      <c r="A2673" s="6" t="str">
        <f t="shared" si="42"/>
        <v>FrF39</v>
      </c>
      <c r="B2673" s="202" t="s">
        <v>12068</v>
      </c>
      <c r="C2673" s="202" t="s">
        <v>12069</v>
      </c>
      <c r="D2673" s="205">
        <v>6.07</v>
      </c>
      <c r="E2673" s="205">
        <v>14</v>
      </c>
      <c r="F2673"/>
    </row>
    <row r="2674" spans="1:6" x14ac:dyDescent="0.3">
      <c r="A2674" s="6" t="str">
        <f t="shared" si="42"/>
        <v>SP218</v>
      </c>
      <c r="B2674" s="202" t="s">
        <v>12070</v>
      </c>
      <c r="C2674" s="202" t="s">
        <v>12071</v>
      </c>
      <c r="D2674" s="205">
        <v>6.07</v>
      </c>
      <c r="E2674" s="205">
        <v>14</v>
      </c>
      <c r="F2674"/>
    </row>
    <row r="2675" spans="1:6" x14ac:dyDescent="0.3">
      <c r="A2675" s="6" t="str">
        <f t="shared" si="42"/>
        <v>SP273</v>
      </c>
      <c r="B2675" s="202" t="s">
        <v>12072</v>
      </c>
      <c r="C2675" s="202" t="s">
        <v>12073</v>
      </c>
      <c r="D2675" s="205">
        <v>6.07</v>
      </c>
      <c r="E2675" s="205">
        <v>14</v>
      </c>
      <c r="F2675"/>
    </row>
    <row r="2676" spans="1:6" x14ac:dyDescent="0.3">
      <c r="A2676" s="6" t="str">
        <f t="shared" si="42"/>
        <v>JATK1</v>
      </c>
      <c r="B2676" s="202" t="s">
        <v>12074</v>
      </c>
      <c r="C2676" s="202" t="s">
        <v>12075</v>
      </c>
      <c r="D2676" s="205">
        <v>6.07</v>
      </c>
      <c r="E2676" s="205">
        <v>14</v>
      </c>
      <c r="F2676"/>
    </row>
    <row r="2677" spans="1:6" x14ac:dyDescent="0.3">
      <c r="A2677" s="6" t="str">
        <f t="shared" si="42"/>
        <v>J7</v>
      </c>
      <c r="B2677" s="202" t="s">
        <v>12076</v>
      </c>
      <c r="C2677" s="202" t="s">
        <v>12077</v>
      </c>
      <c r="D2677" s="205">
        <v>6.07</v>
      </c>
      <c r="E2677" s="205">
        <v>74</v>
      </c>
      <c r="F2677"/>
    </row>
    <row r="2678" spans="1:6" x14ac:dyDescent="0.3">
      <c r="A2678" s="6" t="str">
        <f t="shared" si="42"/>
        <v>HS31</v>
      </c>
      <c r="B2678" s="202" t="s">
        <v>12078</v>
      </c>
      <c r="C2678" s="202" t="s">
        <v>12079</v>
      </c>
      <c r="D2678" s="205">
        <v>6.07</v>
      </c>
      <c r="E2678" s="205">
        <v>30</v>
      </c>
      <c r="F2678"/>
    </row>
    <row r="2679" spans="1:6" x14ac:dyDescent="0.3">
      <c r="A2679" s="6" t="str">
        <f t="shared" si="42"/>
        <v>AD4</v>
      </c>
      <c r="B2679" s="202" t="s">
        <v>12080</v>
      </c>
      <c r="C2679" s="202" t="s">
        <v>7915</v>
      </c>
      <c r="D2679" s="205">
        <v>6.07</v>
      </c>
      <c r="E2679" s="205">
        <v>15</v>
      </c>
      <c r="F2679"/>
    </row>
    <row r="2680" spans="1:6" x14ac:dyDescent="0.3">
      <c r="A2680" s="6" t="str">
        <f t="shared" si="42"/>
        <v>SX2</v>
      </c>
      <c r="B2680" s="202" t="s">
        <v>12081</v>
      </c>
      <c r="C2680" s="202" t="s">
        <v>10866</v>
      </c>
      <c r="D2680" s="205">
        <v>6.07</v>
      </c>
      <c r="E2680" s="205">
        <v>15</v>
      </c>
      <c r="F2680"/>
    </row>
    <row r="2681" spans="1:6" x14ac:dyDescent="0.3">
      <c r="A2681" s="6" t="str">
        <f t="shared" si="42"/>
        <v>BFP132</v>
      </c>
      <c r="B2681" s="202" t="s">
        <v>12082</v>
      </c>
      <c r="C2681" s="202" t="s">
        <v>12083</v>
      </c>
      <c r="D2681" s="205">
        <v>6.07</v>
      </c>
      <c r="E2681" s="205">
        <v>15</v>
      </c>
      <c r="F2681"/>
    </row>
    <row r="2682" spans="1:6" x14ac:dyDescent="0.3">
      <c r="A2682" s="6" t="str">
        <f t="shared" si="42"/>
        <v>T3</v>
      </c>
      <c r="B2682" s="202" t="s">
        <v>12084</v>
      </c>
      <c r="C2682" s="202" t="s">
        <v>9295</v>
      </c>
      <c r="D2682" s="205">
        <v>6.07</v>
      </c>
      <c r="E2682" s="205">
        <v>106</v>
      </c>
      <c r="F2682"/>
    </row>
    <row r="2683" spans="1:6" x14ac:dyDescent="0.3">
      <c r="A2683" s="6" t="str">
        <f t="shared" si="42"/>
        <v>ASL83</v>
      </c>
      <c r="B2683" s="202">
        <v>83</v>
      </c>
      <c r="C2683" s="202" t="s">
        <v>11018</v>
      </c>
      <c r="D2683" s="205">
        <v>6.07</v>
      </c>
      <c r="E2683" s="205">
        <v>92</v>
      </c>
      <c r="F2683"/>
    </row>
    <row r="2684" spans="1:6" x14ac:dyDescent="0.3">
      <c r="A2684" s="6" t="str">
        <f t="shared" si="42"/>
        <v>A82</v>
      </c>
      <c r="B2684" s="202" t="s">
        <v>12085</v>
      </c>
      <c r="C2684" s="202" t="s">
        <v>12086</v>
      </c>
      <c r="D2684" s="205">
        <v>6.06</v>
      </c>
      <c r="E2684" s="205">
        <v>47</v>
      </c>
      <c r="F2684"/>
    </row>
    <row r="2685" spans="1:6" x14ac:dyDescent="0.3">
      <c r="A2685" s="6" t="str">
        <f t="shared" si="42"/>
        <v>ASL142</v>
      </c>
      <c r="B2685" s="202">
        <v>142</v>
      </c>
      <c r="C2685" s="202" t="s">
        <v>11860</v>
      </c>
      <c r="D2685" s="205">
        <v>6.06</v>
      </c>
      <c r="E2685" s="205">
        <v>16</v>
      </c>
      <c r="F2685"/>
    </row>
    <row r="2686" spans="1:6" x14ac:dyDescent="0.3">
      <c r="A2686" s="6" t="str">
        <f t="shared" si="42"/>
        <v>{Y2} 12</v>
      </c>
      <c r="B2686" s="202" t="s">
        <v>12087</v>
      </c>
      <c r="C2686" s="202" t="s">
        <v>12088</v>
      </c>
      <c r="D2686" s="205">
        <v>6.06</v>
      </c>
      <c r="E2686" s="205">
        <v>16</v>
      </c>
      <c r="F2686"/>
    </row>
    <row r="2687" spans="1:6" x14ac:dyDescent="0.3">
      <c r="A2687" s="6" t="str">
        <f t="shared" si="42"/>
        <v>WO9</v>
      </c>
      <c r="B2687" s="202" t="s">
        <v>12089</v>
      </c>
      <c r="C2687" s="202" t="s">
        <v>12090</v>
      </c>
      <c r="D2687" s="205">
        <v>6.06</v>
      </c>
      <c r="E2687" s="205">
        <v>65</v>
      </c>
      <c r="F2687"/>
    </row>
    <row r="2688" spans="1:6" x14ac:dyDescent="0.3">
      <c r="A2688" s="6" t="str">
        <f t="shared" si="42"/>
        <v>OA10</v>
      </c>
      <c r="B2688" s="202" t="s">
        <v>12091</v>
      </c>
      <c r="C2688" s="202" t="s">
        <v>12092</v>
      </c>
      <c r="D2688" s="205">
        <v>6.06</v>
      </c>
      <c r="E2688" s="205">
        <v>50</v>
      </c>
      <c r="F2688"/>
    </row>
    <row r="2689" spans="1:6" x14ac:dyDescent="0.3">
      <c r="A2689" s="6" t="str">
        <f t="shared" si="42"/>
        <v>ASL107</v>
      </c>
      <c r="B2689" s="202">
        <v>107</v>
      </c>
      <c r="C2689" s="202" t="s">
        <v>11706</v>
      </c>
      <c r="D2689" s="205">
        <v>6.06</v>
      </c>
      <c r="E2689" s="205">
        <v>35</v>
      </c>
      <c r="F2689"/>
    </row>
    <row r="2690" spans="1:6" x14ac:dyDescent="0.3">
      <c r="A2690" s="6" t="str">
        <f t="shared" si="42"/>
        <v>ASL109</v>
      </c>
      <c r="B2690" s="202">
        <v>109</v>
      </c>
      <c r="C2690" s="202" t="s">
        <v>10951</v>
      </c>
      <c r="D2690" s="205">
        <v>6.06</v>
      </c>
      <c r="E2690" s="205">
        <v>35</v>
      </c>
      <c r="F2690"/>
    </row>
    <row r="2691" spans="1:6" x14ac:dyDescent="0.3">
      <c r="A2691" s="6" t="str">
        <f t="shared" si="42"/>
        <v>ASLUG2</v>
      </c>
      <c r="B2691" s="202" t="s">
        <v>12093</v>
      </c>
      <c r="C2691" s="202" t="s">
        <v>12094</v>
      </c>
      <c r="D2691" s="205">
        <v>6.06</v>
      </c>
      <c r="E2691" s="205">
        <v>18</v>
      </c>
      <c r="F2691"/>
    </row>
    <row r="2692" spans="1:6" x14ac:dyDescent="0.3">
      <c r="A2692" s="6" t="str">
        <f t="shared" si="42"/>
        <v>ESG41</v>
      </c>
      <c r="B2692" s="202" t="s">
        <v>12095</v>
      </c>
      <c r="C2692" s="202" t="s">
        <v>12096</v>
      </c>
      <c r="D2692" s="205">
        <v>6.06</v>
      </c>
      <c r="E2692" s="205">
        <v>18</v>
      </c>
      <c r="F2692"/>
    </row>
    <row r="2693" spans="1:6" x14ac:dyDescent="0.3">
      <c r="A2693" s="6" t="str">
        <f t="shared" si="42"/>
        <v>SP108</v>
      </c>
      <c r="B2693" s="202" t="s">
        <v>12097</v>
      </c>
      <c r="C2693" s="202" t="s">
        <v>12098</v>
      </c>
      <c r="D2693" s="205">
        <v>6.05</v>
      </c>
      <c r="E2693" s="205">
        <v>57</v>
      </c>
      <c r="F2693"/>
    </row>
    <row r="2694" spans="1:6" x14ac:dyDescent="0.3">
      <c r="A2694" s="6" t="str">
        <f t="shared" si="42"/>
        <v>AP21</v>
      </c>
      <c r="B2694" s="202" t="s">
        <v>12099</v>
      </c>
      <c r="C2694" s="202" t="s">
        <v>12100</v>
      </c>
      <c r="D2694" s="205">
        <v>6.05</v>
      </c>
      <c r="E2694" s="205">
        <v>38</v>
      </c>
      <c r="F2694"/>
    </row>
    <row r="2695" spans="1:6" x14ac:dyDescent="0.3">
      <c r="A2695" s="6" t="str">
        <f t="shared" si="42"/>
        <v>TT12</v>
      </c>
      <c r="B2695" s="202" t="s">
        <v>12101</v>
      </c>
      <c r="C2695" s="202" t="s">
        <v>12102</v>
      </c>
      <c r="D2695" s="205">
        <v>6.05</v>
      </c>
      <c r="E2695" s="205">
        <v>19</v>
      </c>
      <c r="F2695"/>
    </row>
    <row r="2696" spans="1:6" x14ac:dyDescent="0.3">
      <c r="A2696" s="6" t="str">
        <f t="shared" si="42"/>
        <v>AP29</v>
      </c>
      <c r="B2696" s="202" t="s">
        <v>12103</v>
      </c>
      <c r="C2696" s="202" t="s">
        <v>12104</v>
      </c>
      <c r="D2696" s="205">
        <v>6.05</v>
      </c>
      <c r="E2696" s="205">
        <v>39</v>
      </c>
      <c r="F2696"/>
    </row>
    <row r="2697" spans="1:6" x14ac:dyDescent="0.3">
      <c r="A2697" s="6" t="str">
        <f t="shared" si="42"/>
        <v>HG(2)-6</v>
      </c>
      <c r="B2697" s="202" t="s">
        <v>12105</v>
      </c>
      <c r="C2697" s="202" t="s">
        <v>12106</v>
      </c>
      <c r="D2697" s="205">
        <v>6.05</v>
      </c>
      <c r="E2697" s="205">
        <v>20</v>
      </c>
      <c r="F2697"/>
    </row>
    <row r="2698" spans="1:6" x14ac:dyDescent="0.3">
      <c r="A2698" s="6" t="str">
        <f t="shared" si="42"/>
        <v>ASL43</v>
      </c>
      <c r="B2698" s="202">
        <v>43</v>
      </c>
      <c r="C2698" s="202" t="s">
        <v>10038</v>
      </c>
      <c r="D2698" s="205">
        <v>6.05</v>
      </c>
      <c r="E2698" s="205">
        <v>62</v>
      </c>
      <c r="F2698"/>
    </row>
    <row r="2699" spans="1:6" x14ac:dyDescent="0.3">
      <c r="A2699" s="6" t="str">
        <f t="shared" si="42"/>
        <v>BoF11</v>
      </c>
      <c r="B2699" s="202" t="s">
        <v>12107</v>
      </c>
      <c r="C2699" s="202" t="s">
        <v>9227</v>
      </c>
      <c r="D2699" s="205">
        <v>6.05</v>
      </c>
      <c r="E2699" s="205">
        <v>21</v>
      </c>
      <c r="F2699"/>
    </row>
    <row r="2700" spans="1:6" x14ac:dyDescent="0.3">
      <c r="A2700" s="6" t="str">
        <f t="shared" si="42"/>
        <v>F</v>
      </c>
      <c r="B2700" s="202" t="s">
        <v>12108</v>
      </c>
      <c r="C2700" s="202" t="s">
        <v>12109</v>
      </c>
      <c r="D2700" s="205">
        <v>6.05</v>
      </c>
      <c r="E2700" s="205">
        <v>21</v>
      </c>
      <c r="F2700"/>
    </row>
    <row r="2701" spans="1:6" x14ac:dyDescent="0.3">
      <c r="A2701" s="6" t="str">
        <f t="shared" si="42"/>
        <v>J173</v>
      </c>
      <c r="B2701" s="202" t="s">
        <v>12110</v>
      </c>
      <c r="C2701" s="202" t="s">
        <v>12111</v>
      </c>
      <c r="D2701" s="205">
        <v>6.05</v>
      </c>
      <c r="E2701" s="205">
        <v>44</v>
      </c>
      <c r="F2701"/>
    </row>
    <row r="2702" spans="1:6" x14ac:dyDescent="0.3">
      <c r="A2702" s="6" t="str">
        <f t="shared" si="42"/>
        <v>J122</v>
      </c>
      <c r="B2702" s="202" t="s">
        <v>12112</v>
      </c>
      <c r="C2702" s="202" t="s">
        <v>12113</v>
      </c>
      <c r="D2702" s="205">
        <v>6.04</v>
      </c>
      <c r="E2702" s="205">
        <v>68</v>
      </c>
      <c r="F2702"/>
    </row>
    <row r="2703" spans="1:6" x14ac:dyDescent="0.3">
      <c r="A2703" s="6" t="str">
        <f t="shared" ref="A2703:A2766" si="43">IF(B2703="","",IF(B2703&lt;999,"ASL"&amp;B2703,B2703))</f>
        <v>HS8</v>
      </c>
      <c r="B2703" s="202" t="s">
        <v>12114</v>
      </c>
      <c r="C2703" s="202" t="s">
        <v>10924</v>
      </c>
      <c r="D2703" s="205">
        <v>6.04</v>
      </c>
      <c r="E2703" s="205">
        <v>46</v>
      </c>
      <c r="F2703"/>
    </row>
    <row r="2704" spans="1:6" x14ac:dyDescent="0.3">
      <c r="A2704" s="6" t="str">
        <f t="shared" si="43"/>
        <v>AP20</v>
      </c>
      <c r="B2704" s="202" t="s">
        <v>12115</v>
      </c>
      <c r="C2704" s="202" t="s">
        <v>12116</v>
      </c>
      <c r="D2704" s="205">
        <v>6.04</v>
      </c>
      <c r="E2704" s="205">
        <v>23</v>
      </c>
      <c r="F2704"/>
    </row>
    <row r="2705" spans="1:6" x14ac:dyDescent="0.3">
      <c r="A2705" s="6" t="str">
        <f t="shared" si="43"/>
        <v>AP71</v>
      </c>
      <c r="B2705" s="202" t="s">
        <v>12117</v>
      </c>
      <c r="C2705" s="202" t="s">
        <v>12118</v>
      </c>
      <c r="D2705" s="205">
        <v>6.04</v>
      </c>
      <c r="E2705" s="205">
        <v>47</v>
      </c>
      <c r="F2705"/>
    </row>
    <row r="2706" spans="1:6" x14ac:dyDescent="0.3">
      <c r="A2706" s="6" t="str">
        <f t="shared" si="43"/>
        <v>ASL87</v>
      </c>
      <c r="B2706" s="202">
        <v>87</v>
      </c>
      <c r="C2706" s="202" t="s">
        <v>12119</v>
      </c>
      <c r="D2706" s="205">
        <v>6.04</v>
      </c>
      <c r="E2706" s="205">
        <v>95</v>
      </c>
      <c r="F2706"/>
    </row>
    <row r="2707" spans="1:6" x14ac:dyDescent="0.3">
      <c r="A2707" s="6" t="str">
        <f t="shared" si="43"/>
        <v>A112</v>
      </c>
      <c r="B2707" s="202" t="s">
        <v>12120</v>
      </c>
      <c r="C2707" s="202" t="s">
        <v>12121</v>
      </c>
      <c r="D2707" s="205">
        <v>6.04</v>
      </c>
      <c r="E2707" s="205">
        <v>49</v>
      </c>
      <c r="F2707"/>
    </row>
    <row r="2708" spans="1:6" x14ac:dyDescent="0.3">
      <c r="A2708" s="6" t="str">
        <f t="shared" si="43"/>
        <v>DB048</v>
      </c>
      <c r="B2708" s="202" t="s">
        <v>12122</v>
      </c>
      <c r="C2708" s="202" t="s">
        <v>12123</v>
      </c>
      <c r="D2708" s="205">
        <v>6.04</v>
      </c>
      <c r="E2708" s="205">
        <v>26</v>
      </c>
      <c r="F2708"/>
    </row>
    <row r="2709" spans="1:6" x14ac:dyDescent="0.3">
      <c r="A2709" s="6" t="str">
        <f t="shared" si="43"/>
        <v>SP14</v>
      </c>
      <c r="B2709" s="202" t="s">
        <v>12124</v>
      </c>
      <c r="C2709" s="202" t="s">
        <v>12125</v>
      </c>
      <c r="D2709" s="205">
        <v>6.04</v>
      </c>
      <c r="E2709" s="205">
        <v>81</v>
      </c>
      <c r="F2709"/>
    </row>
    <row r="2710" spans="1:6" x14ac:dyDescent="0.3">
      <c r="A2710" s="6" t="str">
        <f t="shared" si="43"/>
        <v>J</v>
      </c>
      <c r="B2710" s="202" t="s">
        <v>12126</v>
      </c>
      <c r="C2710" s="202" t="s">
        <v>12127</v>
      </c>
      <c r="D2710" s="205">
        <v>6.04</v>
      </c>
      <c r="E2710" s="205">
        <v>27</v>
      </c>
      <c r="F2710"/>
    </row>
    <row r="2711" spans="1:6" x14ac:dyDescent="0.3">
      <c r="A2711" s="6" t="str">
        <f t="shared" si="43"/>
        <v>D6</v>
      </c>
      <c r="B2711" s="202" t="s">
        <v>12128</v>
      </c>
      <c r="C2711" s="202" t="s">
        <v>7202</v>
      </c>
      <c r="D2711" s="205">
        <v>6.04</v>
      </c>
      <c r="E2711" s="205">
        <v>28</v>
      </c>
      <c r="F2711"/>
    </row>
    <row r="2712" spans="1:6" x14ac:dyDescent="0.3">
      <c r="A2712" s="6" t="str">
        <f t="shared" si="43"/>
        <v>FrF84</v>
      </c>
      <c r="B2712" s="202" t="s">
        <v>12129</v>
      </c>
      <c r="C2712" s="202" t="s">
        <v>12130</v>
      </c>
      <c r="D2712" s="205">
        <v>6.03</v>
      </c>
      <c r="E2712" s="205">
        <v>29</v>
      </c>
      <c r="F2712"/>
    </row>
    <row r="2713" spans="1:6" x14ac:dyDescent="0.3">
      <c r="A2713" s="6" t="str">
        <f t="shared" si="43"/>
        <v>J42</v>
      </c>
      <c r="B2713" s="202" t="s">
        <v>12131</v>
      </c>
      <c r="C2713" s="202" t="s">
        <v>9163</v>
      </c>
      <c r="D2713" s="205">
        <v>6.03</v>
      </c>
      <c r="E2713" s="205">
        <v>147</v>
      </c>
      <c r="F2713"/>
    </row>
    <row r="2714" spans="1:6" x14ac:dyDescent="0.3">
      <c r="A2714" s="6" t="str">
        <f t="shared" si="43"/>
        <v>T</v>
      </c>
      <c r="B2714" s="202" t="s">
        <v>1355</v>
      </c>
      <c r="C2714" s="202" t="s">
        <v>10537</v>
      </c>
      <c r="D2714" s="205">
        <v>6.03</v>
      </c>
      <c r="E2714" s="205">
        <v>31</v>
      </c>
      <c r="F2714"/>
    </row>
    <row r="2715" spans="1:6" x14ac:dyDescent="0.3">
      <c r="A2715" s="6" t="str">
        <f t="shared" si="43"/>
        <v>BFP135</v>
      </c>
      <c r="B2715" s="202" t="s">
        <v>12132</v>
      </c>
      <c r="C2715" s="202" t="s">
        <v>12133</v>
      </c>
      <c r="D2715" s="205">
        <v>6.03</v>
      </c>
      <c r="E2715" s="205">
        <v>31</v>
      </c>
      <c r="F2715"/>
    </row>
    <row r="2716" spans="1:6" x14ac:dyDescent="0.3">
      <c r="A2716" s="6" t="str">
        <f t="shared" si="43"/>
        <v>S9</v>
      </c>
      <c r="B2716" s="202" t="s">
        <v>12134</v>
      </c>
      <c r="C2716" s="202" t="s">
        <v>12135</v>
      </c>
      <c r="D2716" s="205">
        <v>6.03</v>
      </c>
      <c r="E2716" s="205">
        <v>68</v>
      </c>
      <c r="F2716"/>
    </row>
    <row r="2717" spans="1:6" x14ac:dyDescent="0.3">
      <c r="A2717" s="6" t="str">
        <f t="shared" si="43"/>
        <v>DB046</v>
      </c>
      <c r="B2717" s="202" t="s">
        <v>12136</v>
      </c>
      <c r="C2717" s="202" t="s">
        <v>12137</v>
      </c>
      <c r="D2717" s="205">
        <v>6.03</v>
      </c>
      <c r="E2717" s="205">
        <v>34</v>
      </c>
      <c r="F2717"/>
    </row>
    <row r="2718" spans="1:6" x14ac:dyDescent="0.3">
      <c r="A2718" s="6" t="str">
        <f t="shared" si="43"/>
        <v>J138</v>
      </c>
      <c r="B2718" s="202" t="s">
        <v>12138</v>
      </c>
      <c r="C2718" s="202" t="s">
        <v>12139</v>
      </c>
      <c r="D2718" s="205">
        <v>6.03</v>
      </c>
      <c r="E2718" s="205">
        <v>34</v>
      </c>
      <c r="F2718"/>
    </row>
    <row r="2719" spans="1:6" x14ac:dyDescent="0.3">
      <c r="A2719" s="6" t="str">
        <f t="shared" si="43"/>
        <v>ATF 3</v>
      </c>
      <c r="B2719" s="202" t="s">
        <v>12140</v>
      </c>
      <c r="C2719" s="202" t="s">
        <v>12141</v>
      </c>
      <c r="D2719" s="205">
        <v>6.03</v>
      </c>
      <c r="E2719" s="205">
        <v>34</v>
      </c>
      <c r="F2719"/>
    </row>
    <row r="2720" spans="1:6" x14ac:dyDescent="0.3">
      <c r="A2720" s="6" t="str">
        <f t="shared" si="43"/>
        <v>FrF14</v>
      </c>
      <c r="B2720" s="202" t="s">
        <v>12142</v>
      </c>
      <c r="C2720" s="202" t="s">
        <v>12143</v>
      </c>
      <c r="D2720" s="205">
        <v>6.03</v>
      </c>
      <c r="E2720" s="205">
        <v>35</v>
      </c>
      <c r="F2720"/>
    </row>
    <row r="2721" spans="1:6" x14ac:dyDescent="0.3">
      <c r="A2721" s="6" t="str">
        <f t="shared" si="43"/>
        <v>WO30</v>
      </c>
      <c r="B2721" s="202" t="s">
        <v>12144</v>
      </c>
      <c r="C2721" s="202" t="s">
        <v>12145</v>
      </c>
      <c r="D2721" s="205">
        <v>6.03</v>
      </c>
      <c r="E2721" s="205">
        <v>36</v>
      </c>
      <c r="F2721"/>
    </row>
    <row r="2722" spans="1:6" x14ac:dyDescent="0.3">
      <c r="A2722" s="6" t="str">
        <f t="shared" si="43"/>
        <v>VotG11</v>
      </c>
      <c r="B2722" s="202" t="s">
        <v>12146</v>
      </c>
      <c r="C2722" s="202" t="s">
        <v>12147</v>
      </c>
      <c r="D2722" s="205">
        <v>6.02</v>
      </c>
      <c r="E2722" s="205">
        <v>40</v>
      </c>
      <c r="F2722"/>
    </row>
    <row r="2723" spans="1:6" x14ac:dyDescent="0.3">
      <c r="A2723" s="6" t="str">
        <f t="shared" si="43"/>
        <v>OAF4</v>
      </c>
      <c r="B2723" s="202" t="s">
        <v>12148</v>
      </c>
      <c r="C2723" s="202" t="s">
        <v>12149</v>
      </c>
      <c r="D2723" s="205">
        <v>6.02</v>
      </c>
      <c r="E2723" s="205">
        <v>43</v>
      </c>
      <c r="F2723"/>
    </row>
    <row r="2724" spans="1:6" x14ac:dyDescent="0.3">
      <c r="A2724" s="6" t="str">
        <f t="shared" si="43"/>
        <v>ASL88</v>
      </c>
      <c r="B2724" s="202">
        <v>88</v>
      </c>
      <c r="C2724" s="202" t="s">
        <v>11288</v>
      </c>
      <c r="D2724" s="205">
        <v>6.02</v>
      </c>
      <c r="E2724" s="205">
        <v>88</v>
      </c>
      <c r="F2724"/>
    </row>
    <row r="2725" spans="1:6" x14ac:dyDescent="0.3">
      <c r="A2725" s="6" t="str">
        <f t="shared" si="43"/>
        <v>SP29</v>
      </c>
      <c r="B2725" s="202" t="s">
        <v>12150</v>
      </c>
      <c r="C2725" s="202" t="s">
        <v>12151</v>
      </c>
      <c r="D2725" s="205">
        <v>6.02</v>
      </c>
      <c r="E2725" s="205">
        <v>45</v>
      </c>
      <c r="F2725"/>
    </row>
    <row r="2726" spans="1:6" x14ac:dyDescent="0.3">
      <c r="A2726" s="6" t="str">
        <f t="shared" si="43"/>
        <v>FF8</v>
      </c>
      <c r="B2726" s="202" t="s">
        <v>12152</v>
      </c>
      <c r="C2726" s="202" t="s">
        <v>12153</v>
      </c>
      <c r="D2726" s="205">
        <v>6.02</v>
      </c>
      <c r="E2726" s="205">
        <v>48</v>
      </c>
      <c r="F2726"/>
    </row>
    <row r="2727" spans="1:6" x14ac:dyDescent="0.3">
      <c r="A2727" s="6" t="str">
        <f t="shared" si="43"/>
        <v>KGP4</v>
      </c>
      <c r="B2727" s="202" t="s">
        <v>12154</v>
      </c>
      <c r="C2727" s="202" t="s">
        <v>12155</v>
      </c>
      <c r="D2727" s="205">
        <v>6.02</v>
      </c>
      <c r="E2727" s="205">
        <v>48</v>
      </c>
      <c r="F2727"/>
    </row>
    <row r="2728" spans="1:6" x14ac:dyDescent="0.3">
      <c r="A2728" s="6" t="str">
        <f t="shared" si="43"/>
        <v>SP35</v>
      </c>
      <c r="B2728" s="202" t="s">
        <v>12156</v>
      </c>
      <c r="C2728" s="202" t="s">
        <v>12157</v>
      </c>
      <c r="D2728" s="205">
        <v>6.01</v>
      </c>
      <c r="E2728" s="205">
        <v>67</v>
      </c>
      <c r="F2728"/>
    </row>
    <row r="2729" spans="1:6" x14ac:dyDescent="0.3">
      <c r="A2729" s="6" t="str">
        <f t="shared" si="43"/>
        <v>J100</v>
      </c>
      <c r="B2729" s="202" t="s">
        <v>12158</v>
      </c>
      <c r="C2729" s="202" t="s">
        <v>12159</v>
      </c>
      <c r="D2729" s="205">
        <v>6.01</v>
      </c>
      <c r="E2729" s="205">
        <v>74</v>
      </c>
      <c r="F2729"/>
    </row>
    <row r="2730" spans="1:6" x14ac:dyDescent="0.3">
      <c r="A2730" s="6" t="str">
        <f t="shared" si="43"/>
        <v>T6</v>
      </c>
      <c r="B2730" s="202" t="s">
        <v>12160</v>
      </c>
      <c r="C2730" s="202" t="s">
        <v>12161</v>
      </c>
      <c r="D2730" s="205">
        <v>6.01</v>
      </c>
      <c r="E2730" s="205">
        <v>109</v>
      </c>
      <c r="F2730"/>
    </row>
    <row r="2731" spans="1:6" x14ac:dyDescent="0.3">
      <c r="A2731" s="6" t="str">
        <f t="shared" si="43"/>
        <v>ASL122</v>
      </c>
      <c r="B2731" s="202">
        <v>122</v>
      </c>
      <c r="C2731" s="202" t="s">
        <v>7630</v>
      </c>
      <c r="D2731" s="205">
        <v>6</v>
      </c>
      <c r="E2731" s="205">
        <v>99</v>
      </c>
      <c r="F2731"/>
    </row>
    <row r="2732" spans="1:6" x14ac:dyDescent="0.3">
      <c r="A2732" s="6" t="str">
        <f t="shared" si="43"/>
        <v>J36</v>
      </c>
      <c r="B2732" s="202" t="s">
        <v>12162</v>
      </c>
      <c r="C2732" s="202" t="s">
        <v>12163</v>
      </c>
      <c r="D2732" s="205">
        <v>6</v>
      </c>
      <c r="E2732" s="205">
        <v>91</v>
      </c>
      <c r="F2732"/>
    </row>
    <row r="2733" spans="1:6" x14ac:dyDescent="0.3">
      <c r="A2733" s="6" t="str">
        <f t="shared" si="43"/>
        <v>AP93</v>
      </c>
      <c r="B2733" s="202" t="s">
        <v>12164</v>
      </c>
      <c r="C2733" s="202" t="s">
        <v>12165</v>
      </c>
      <c r="D2733" s="205">
        <v>6</v>
      </c>
      <c r="E2733" s="205">
        <v>66</v>
      </c>
      <c r="F2733"/>
    </row>
    <row r="2734" spans="1:6" x14ac:dyDescent="0.3">
      <c r="A2734" s="6" t="str">
        <f t="shared" si="43"/>
        <v>WO7</v>
      </c>
      <c r="B2734" s="202" t="s">
        <v>12166</v>
      </c>
      <c r="C2734" s="202" t="s">
        <v>12167</v>
      </c>
      <c r="D2734" s="205">
        <v>6</v>
      </c>
      <c r="E2734" s="205">
        <v>61</v>
      </c>
      <c r="F2734"/>
    </row>
    <row r="2735" spans="1:6" x14ac:dyDescent="0.3">
      <c r="A2735" s="6" t="str">
        <f t="shared" si="43"/>
        <v>FB1</v>
      </c>
      <c r="B2735" s="202" t="s">
        <v>12168</v>
      </c>
      <c r="C2735" s="202" t="s">
        <v>12169</v>
      </c>
      <c r="D2735" s="205">
        <v>6</v>
      </c>
      <c r="E2735" s="205">
        <v>44</v>
      </c>
      <c r="F2735"/>
    </row>
    <row r="2736" spans="1:6" x14ac:dyDescent="0.3">
      <c r="A2736" s="6" t="str">
        <f t="shared" si="43"/>
        <v>OA13</v>
      </c>
      <c r="B2736" s="202" t="s">
        <v>12170</v>
      </c>
      <c r="C2736" s="202" t="s">
        <v>11940</v>
      </c>
      <c r="D2736" s="205">
        <v>6</v>
      </c>
      <c r="E2736" s="205">
        <v>39</v>
      </c>
      <c r="F2736"/>
    </row>
    <row r="2737" spans="1:6" x14ac:dyDescent="0.3">
      <c r="A2737" s="6" t="str">
        <f t="shared" si="43"/>
        <v>BTB5</v>
      </c>
      <c r="B2737" s="202" t="s">
        <v>12171</v>
      </c>
      <c r="C2737" s="202" t="s">
        <v>12172</v>
      </c>
      <c r="D2737" s="205">
        <v>6</v>
      </c>
      <c r="E2737" s="205">
        <v>37</v>
      </c>
      <c r="F2737"/>
    </row>
    <row r="2738" spans="1:6" x14ac:dyDescent="0.3">
      <c r="A2738" s="6" t="str">
        <f t="shared" si="43"/>
        <v>AP66</v>
      </c>
      <c r="B2738" s="202" t="s">
        <v>12173</v>
      </c>
      <c r="C2738" s="202" t="s">
        <v>12174</v>
      </c>
      <c r="D2738" s="205">
        <v>6</v>
      </c>
      <c r="E2738" s="205">
        <v>35</v>
      </c>
      <c r="F2738"/>
    </row>
    <row r="2739" spans="1:6" x14ac:dyDescent="0.3">
      <c r="A2739" s="6" t="str">
        <f t="shared" si="43"/>
        <v>J82</v>
      </c>
      <c r="B2739" s="202" t="s">
        <v>12175</v>
      </c>
      <c r="C2739" s="202" t="s">
        <v>10537</v>
      </c>
      <c r="D2739" s="205">
        <v>6</v>
      </c>
      <c r="E2739" s="205">
        <v>34</v>
      </c>
      <c r="F2739"/>
    </row>
    <row r="2740" spans="1:6" x14ac:dyDescent="0.3">
      <c r="A2740" s="6" t="str">
        <f t="shared" si="43"/>
        <v>PP6</v>
      </c>
      <c r="B2740" s="202" t="s">
        <v>12176</v>
      </c>
      <c r="C2740" s="202" t="s">
        <v>12177</v>
      </c>
      <c r="D2740" s="205">
        <v>6</v>
      </c>
      <c r="E2740" s="205">
        <v>34</v>
      </c>
      <c r="F2740"/>
    </row>
    <row r="2741" spans="1:6" x14ac:dyDescent="0.3">
      <c r="A2741" s="6" t="str">
        <f t="shared" si="43"/>
        <v>AP38</v>
      </c>
      <c r="B2741" s="202" t="s">
        <v>12178</v>
      </c>
      <c r="C2741" s="202" t="s">
        <v>12179</v>
      </c>
      <c r="D2741" s="205">
        <v>6</v>
      </c>
      <c r="E2741" s="205">
        <v>29</v>
      </c>
      <c r="F2741"/>
    </row>
    <row r="2742" spans="1:6" x14ac:dyDescent="0.3">
      <c r="A2742" s="6" t="str">
        <f t="shared" si="43"/>
        <v>SP40</v>
      </c>
      <c r="B2742" s="202" t="s">
        <v>12180</v>
      </c>
      <c r="C2742" s="202" t="s">
        <v>12181</v>
      </c>
      <c r="D2742" s="205">
        <v>6</v>
      </c>
      <c r="E2742" s="205">
        <v>28</v>
      </c>
      <c r="F2742"/>
    </row>
    <row r="2743" spans="1:6" x14ac:dyDescent="0.3">
      <c r="A2743" s="6" t="str">
        <f t="shared" si="43"/>
        <v>ASL125</v>
      </c>
      <c r="B2743" s="202">
        <v>125</v>
      </c>
      <c r="C2743" s="202" t="s">
        <v>9527</v>
      </c>
      <c r="D2743" s="205">
        <v>6</v>
      </c>
      <c r="E2743" s="205">
        <v>27</v>
      </c>
      <c r="F2743"/>
    </row>
    <row r="2744" spans="1:6" x14ac:dyDescent="0.3">
      <c r="A2744" s="6" t="str">
        <f t="shared" si="43"/>
        <v>A46</v>
      </c>
      <c r="B2744" s="202" t="s">
        <v>12182</v>
      </c>
      <c r="C2744" s="202" t="s">
        <v>7995</v>
      </c>
      <c r="D2744" s="205">
        <v>6</v>
      </c>
      <c r="E2744" s="205">
        <v>27</v>
      </c>
      <c r="F2744"/>
    </row>
    <row r="2745" spans="1:6" x14ac:dyDescent="0.3">
      <c r="A2745" s="6" t="str">
        <f t="shared" si="43"/>
        <v>J81</v>
      </c>
      <c r="B2745" s="202" t="s">
        <v>12183</v>
      </c>
      <c r="C2745" s="202" t="s">
        <v>12184</v>
      </c>
      <c r="D2745" s="205">
        <v>6</v>
      </c>
      <c r="E2745" s="205">
        <v>25</v>
      </c>
      <c r="F2745"/>
    </row>
    <row r="2746" spans="1:6" x14ac:dyDescent="0.3">
      <c r="A2746" s="6" t="str">
        <f t="shared" si="43"/>
        <v>WO25</v>
      </c>
      <c r="B2746" s="202" t="s">
        <v>12185</v>
      </c>
      <c r="C2746" s="202" t="s">
        <v>12186</v>
      </c>
      <c r="D2746" s="205">
        <v>6</v>
      </c>
      <c r="E2746" s="205">
        <v>23</v>
      </c>
      <c r="F2746"/>
    </row>
    <row r="2747" spans="1:6" x14ac:dyDescent="0.3">
      <c r="A2747" s="6" t="str">
        <f t="shared" si="43"/>
        <v>RBF22</v>
      </c>
      <c r="B2747" s="202" t="s">
        <v>12187</v>
      </c>
      <c r="C2747" s="202" t="s">
        <v>12188</v>
      </c>
      <c r="D2747" s="205">
        <v>6</v>
      </c>
      <c r="E2747" s="205">
        <v>22</v>
      </c>
      <c r="F2747"/>
    </row>
    <row r="2748" spans="1:6" x14ac:dyDescent="0.3">
      <c r="A2748" s="6" t="str">
        <f t="shared" si="43"/>
        <v>A92</v>
      </c>
      <c r="B2748" s="202" t="s">
        <v>12189</v>
      </c>
      <c r="C2748" s="202" t="s">
        <v>12190</v>
      </c>
      <c r="D2748" s="205">
        <v>6</v>
      </c>
      <c r="E2748" s="205">
        <v>22</v>
      </c>
      <c r="F2748"/>
    </row>
    <row r="2749" spans="1:6" x14ac:dyDescent="0.3">
      <c r="A2749" s="6" t="str">
        <f t="shared" si="43"/>
        <v>DB053</v>
      </c>
      <c r="B2749" s="202" t="s">
        <v>12191</v>
      </c>
      <c r="C2749" s="202" t="s">
        <v>12192</v>
      </c>
      <c r="D2749" s="205">
        <v>6</v>
      </c>
      <c r="E2749" s="205">
        <v>20</v>
      </c>
      <c r="F2749"/>
    </row>
    <row r="2750" spans="1:6" x14ac:dyDescent="0.3">
      <c r="A2750" s="6" t="str">
        <f t="shared" si="43"/>
        <v>AP117</v>
      </c>
      <c r="B2750" s="202" t="s">
        <v>12193</v>
      </c>
      <c r="C2750" s="202" t="s">
        <v>12194</v>
      </c>
      <c r="D2750" s="205">
        <v>6</v>
      </c>
      <c r="E2750" s="205">
        <v>20</v>
      </c>
      <c r="F2750"/>
    </row>
    <row r="2751" spans="1:6" x14ac:dyDescent="0.3">
      <c r="A2751" s="6" t="str">
        <f t="shared" si="43"/>
        <v>FE150</v>
      </c>
      <c r="B2751" s="202" t="s">
        <v>12195</v>
      </c>
      <c r="C2751" s="202" t="s">
        <v>12196</v>
      </c>
      <c r="D2751" s="205">
        <v>6</v>
      </c>
      <c r="E2751" s="205">
        <v>20</v>
      </c>
      <c r="F2751"/>
    </row>
    <row r="2752" spans="1:6" x14ac:dyDescent="0.3">
      <c r="A2752" s="6" t="str">
        <f t="shared" si="43"/>
        <v>TAC1</v>
      </c>
      <c r="B2752" s="202" t="s">
        <v>12197</v>
      </c>
      <c r="C2752" s="202" t="s">
        <v>12198</v>
      </c>
      <c r="D2752" s="205">
        <v>6</v>
      </c>
      <c r="E2752" s="205">
        <v>20</v>
      </c>
      <c r="F2752"/>
    </row>
    <row r="2753" spans="1:6" x14ac:dyDescent="0.3">
      <c r="A2753" s="6" t="str">
        <f t="shared" si="43"/>
        <v>A105</v>
      </c>
      <c r="B2753" s="202" t="s">
        <v>12199</v>
      </c>
      <c r="C2753" s="202" t="s">
        <v>10267</v>
      </c>
      <c r="D2753" s="205">
        <v>6</v>
      </c>
      <c r="E2753" s="205">
        <v>19</v>
      </c>
      <c r="F2753"/>
    </row>
    <row r="2754" spans="1:6" x14ac:dyDescent="0.3">
      <c r="A2754" s="6" t="str">
        <f t="shared" si="43"/>
        <v>NEWS54</v>
      </c>
      <c r="B2754" s="202" t="s">
        <v>12200</v>
      </c>
      <c r="C2754" s="202" t="s">
        <v>12201</v>
      </c>
      <c r="D2754" s="205">
        <v>6</v>
      </c>
      <c r="E2754" s="205">
        <v>19</v>
      </c>
      <c r="F2754"/>
    </row>
    <row r="2755" spans="1:6" x14ac:dyDescent="0.3">
      <c r="A2755" s="6" t="str">
        <f t="shared" si="43"/>
        <v>SP217</v>
      </c>
      <c r="B2755" s="202" t="s">
        <v>12202</v>
      </c>
      <c r="C2755" s="202" t="s">
        <v>12203</v>
      </c>
      <c r="D2755" s="205">
        <v>6</v>
      </c>
      <c r="E2755" s="205">
        <v>19</v>
      </c>
      <c r="F2755"/>
    </row>
    <row r="2756" spans="1:6" x14ac:dyDescent="0.3">
      <c r="A2756" s="6" t="str">
        <f t="shared" si="43"/>
        <v>A49</v>
      </c>
      <c r="B2756" s="202" t="s">
        <v>12204</v>
      </c>
      <c r="C2756" s="202" t="s">
        <v>12205</v>
      </c>
      <c r="D2756" s="205">
        <v>6</v>
      </c>
      <c r="E2756" s="205">
        <v>18</v>
      </c>
      <c r="F2756"/>
    </row>
    <row r="2757" spans="1:6" x14ac:dyDescent="0.3">
      <c r="A2757" s="6" t="str">
        <f t="shared" si="43"/>
        <v>YASL6</v>
      </c>
      <c r="B2757" s="202" t="s">
        <v>12206</v>
      </c>
      <c r="C2757" s="202" t="s">
        <v>12207</v>
      </c>
      <c r="D2757" s="205">
        <v>6</v>
      </c>
      <c r="E2757" s="205">
        <v>18</v>
      </c>
      <c r="F2757"/>
    </row>
    <row r="2758" spans="1:6" x14ac:dyDescent="0.3">
      <c r="A2758" s="6" t="str">
        <f t="shared" si="43"/>
        <v>SP193</v>
      </c>
      <c r="B2758" s="202" t="s">
        <v>12208</v>
      </c>
      <c r="C2758" s="202" t="s">
        <v>12209</v>
      </c>
      <c r="D2758" s="205">
        <v>6</v>
      </c>
      <c r="E2758" s="205">
        <v>18</v>
      </c>
      <c r="F2758"/>
    </row>
    <row r="2759" spans="1:6" x14ac:dyDescent="0.3">
      <c r="A2759" s="6" t="str">
        <f t="shared" si="43"/>
        <v>S46</v>
      </c>
      <c r="B2759" s="202" t="s">
        <v>12210</v>
      </c>
      <c r="C2759" s="202" t="s">
        <v>12211</v>
      </c>
      <c r="D2759" s="205">
        <v>6</v>
      </c>
      <c r="E2759" s="205">
        <v>18</v>
      </c>
      <c r="F2759"/>
    </row>
    <row r="2760" spans="1:6" x14ac:dyDescent="0.3">
      <c r="A2760" s="6" t="str">
        <f t="shared" si="43"/>
        <v>WO8</v>
      </c>
      <c r="B2760" s="202" t="s">
        <v>12212</v>
      </c>
      <c r="C2760" s="202" t="s">
        <v>12213</v>
      </c>
      <c r="D2760" s="205">
        <v>6</v>
      </c>
      <c r="E2760" s="205">
        <v>18</v>
      </c>
      <c r="F2760"/>
    </row>
    <row r="2761" spans="1:6" x14ac:dyDescent="0.3">
      <c r="A2761" s="6" t="str">
        <f t="shared" si="43"/>
        <v>ASL169</v>
      </c>
      <c r="B2761" s="202">
        <v>169</v>
      </c>
      <c r="C2761" s="202" t="s">
        <v>12214</v>
      </c>
      <c r="D2761" s="205">
        <v>6</v>
      </c>
      <c r="E2761" s="205">
        <v>17</v>
      </c>
      <c r="F2761"/>
    </row>
    <row r="2762" spans="1:6" x14ac:dyDescent="0.3">
      <c r="A2762" s="6" t="str">
        <f t="shared" si="43"/>
        <v>SP183</v>
      </c>
      <c r="B2762" s="202" t="s">
        <v>12215</v>
      </c>
      <c r="C2762" s="202" t="s">
        <v>12216</v>
      </c>
      <c r="D2762" s="205">
        <v>6</v>
      </c>
      <c r="E2762" s="205">
        <v>17</v>
      </c>
      <c r="F2762"/>
    </row>
    <row r="2763" spans="1:6" x14ac:dyDescent="0.3">
      <c r="A2763" s="6" t="str">
        <f t="shared" si="43"/>
        <v>BoF6</v>
      </c>
      <c r="B2763" s="202" t="s">
        <v>12217</v>
      </c>
      <c r="C2763" s="202" t="s">
        <v>9906</v>
      </c>
      <c r="D2763" s="205">
        <v>6</v>
      </c>
      <c r="E2763" s="205">
        <v>16</v>
      </c>
      <c r="F2763"/>
    </row>
    <row r="2764" spans="1:6" x14ac:dyDescent="0.3">
      <c r="A2764" s="6" t="str">
        <f t="shared" si="43"/>
        <v>SP49</v>
      </c>
      <c r="B2764" s="202" t="s">
        <v>12218</v>
      </c>
      <c r="C2764" s="202" t="s">
        <v>12219</v>
      </c>
      <c r="D2764" s="205">
        <v>6</v>
      </c>
      <c r="E2764" s="205">
        <v>16</v>
      </c>
      <c r="F2764"/>
    </row>
    <row r="2765" spans="1:6" x14ac:dyDescent="0.3">
      <c r="A2765" s="6" t="str">
        <f t="shared" si="43"/>
        <v>BFP42</v>
      </c>
      <c r="B2765" s="202" t="s">
        <v>12220</v>
      </c>
      <c r="C2765" s="202" t="s">
        <v>12221</v>
      </c>
      <c r="D2765" s="205">
        <v>6</v>
      </c>
      <c r="E2765" s="205">
        <v>16</v>
      </c>
      <c r="F2765"/>
    </row>
    <row r="2766" spans="1:6" x14ac:dyDescent="0.3">
      <c r="A2766" s="6" t="str">
        <f t="shared" si="43"/>
        <v>WO29</v>
      </c>
      <c r="B2766" s="202" t="s">
        <v>12222</v>
      </c>
      <c r="C2766" s="202" t="s">
        <v>12223</v>
      </c>
      <c r="D2766" s="205">
        <v>6</v>
      </c>
      <c r="E2766" s="205">
        <v>15</v>
      </c>
      <c r="F2766"/>
    </row>
    <row r="2767" spans="1:6" x14ac:dyDescent="0.3">
      <c r="A2767" s="6" t="str">
        <f t="shared" ref="A2767:A2830" si="44">IF(B2767="","",IF(B2767&lt;999,"ASL"&amp;B2767,B2767))</f>
        <v>TTF5</v>
      </c>
      <c r="B2767" s="202" t="s">
        <v>12224</v>
      </c>
      <c r="C2767" s="202" t="s">
        <v>12225</v>
      </c>
      <c r="D2767" s="205">
        <v>6</v>
      </c>
      <c r="E2767" s="205">
        <v>15</v>
      </c>
      <c r="F2767"/>
    </row>
    <row r="2768" spans="1:6" x14ac:dyDescent="0.3">
      <c r="A2768" s="6" t="str">
        <f t="shared" si="44"/>
        <v>RBF42</v>
      </c>
      <c r="B2768" s="202" t="s">
        <v>12226</v>
      </c>
      <c r="C2768" s="202" t="s">
        <v>12227</v>
      </c>
      <c r="D2768" s="205">
        <v>6</v>
      </c>
      <c r="E2768" s="205">
        <v>15</v>
      </c>
      <c r="F2768"/>
    </row>
    <row r="2769" spans="1:6" x14ac:dyDescent="0.3">
      <c r="A2769" s="6" t="str">
        <f t="shared" si="44"/>
        <v>ABTF6</v>
      </c>
      <c r="B2769" s="202" t="s">
        <v>12228</v>
      </c>
      <c r="C2769" s="202" t="s">
        <v>12229</v>
      </c>
      <c r="D2769" s="205">
        <v>6</v>
      </c>
      <c r="E2769" s="205">
        <v>14</v>
      </c>
      <c r="F2769"/>
    </row>
    <row r="2770" spans="1:6" x14ac:dyDescent="0.3">
      <c r="A2770" s="6" t="str">
        <f t="shared" si="44"/>
        <v>NEWS26</v>
      </c>
      <c r="B2770" s="202" t="s">
        <v>12230</v>
      </c>
      <c r="C2770" s="202" t="s">
        <v>12231</v>
      </c>
      <c r="D2770" s="205">
        <v>6</v>
      </c>
      <c r="E2770" s="205">
        <v>14</v>
      </c>
      <c r="F2770"/>
    </row>
    <row r="2771" spans="1:6" x14ac:dyDescent="0.3">
      <c r="A2771" s="6" t="str">
        <f t="shared" si="44"/>
        <v>DB127</v>
      </c>
      <c r="B2771" s="202" t="s">
        <v>12232</v>
      </c>
      <c r="C2771" s="202" t="s">
        <v>12233</v>
      </c>
      <c r="D2771" s="205">
        <v>6</v>
      </c>
      <c r="E2771" s="205">
        <v>14</v>
      </c>
      <c r="F2771"/>
    </row>
    <row r="2772" spans="1:6" x14ac:dyDescent="0.3">
      <c r="A2772" s="6" t="str">
        <f t="shared" si="44"/>
        <v>FrF33</v>
      </c>
      <c r="B2772" s="202" t="s">
        <v>12234</v>
      </c>
      <c r="C2772" s="202" t="s">
        <v>12235</v>
      </c>
      <c r="D2772" s="205">
        <v>6</v>
      </c>
      <c r="E2772" s="205">
        <v>13</v>
      </c>
      <c r="F2772"/>
    </row>
    <row r="2773" spans="1:6" x14ac:dyDescent="0.3">
      <c r="A2773" s="6" t="str">
        <f t="shared" si="44"/>
        <v>KE14</v>
      </c>
      <c r="B2773" s="202" t="s">
        <v>12236</v>
      </c>
      <c r="C2773" s="202" t="s">
        <v>12237</v>
      </c>
      <c r="D2773" s="205">
        <v>6</v>
      </c>
      <c r="E2773" s="205">
        <v>13</v>
      </c>
      <c r="F2773"/>
    </row>
    <row r="2774" spans="1:6" x14ac:dyDescent="0.3">
      <c r="A2774" s="6" t="str">
        <f t="shared" si="44"/>
        <v>ASL212</v>
      </c>
      <c r="B2774" s="202">
        <v>212</v>
      </c>
      <c r="C2774" s="202" t="s">
        <v>12238</v>
      </c>
      <c r="D2774" s="205">
        <v>6</v>
      </c>
      <c r="E2774" s="205">
        <v>13</v>
      </c>
      <c r="F2774"/>
    </row>
    <row r="2775" spans="1:6" x14ac:dyDescent="0.3">
      <c r="A2775" s="6" t="str">
        <f t="shared" si="44"/>
        <v>TOT11</v>
      </c>
      <c r="B2775" s="202" t="s">
        <v>12239</v>
      </c>
      <c r="C2775" s="202" t="s">
        <v>12240</v>
      </c>
      <c r="D2775" s="205">
        <v>6</v>
      </c>
      <c r="E2775" s="205">
        <v>12</v>
      </c>
      <c r="F2775"/>
    </row>
    <row r="2776" spans="1:6" x14ac:dyDescent="0.3">
      <c r="A2776" s="6" t="str">
        <f t="shared" si="44"/>
        <v>BFP93</v>
      </c>
      <c r="B2776" s="202" t="s">
        <v>12241</v>
      </c>
      <c r="C2776" s="202" t="s">
        <v>12242</v>
      </c>
      <c r="D2776" s="205">
        <v>6</v>
      </c>
      <c r="E2776" s="205">
        <v>12</v>
      </c>
      <c r="F2776"/>
    </row>
    <row r="2777" spans="1:6" x14ac:dyDescent="0.3">
      <c r="A2777" s="6" t="str">
        <f t="shared" si="44"/>
        <v>FT191</v>
      </c>
      <c r="B2777" s="202" t="s">
        <v>12243</v>
      </c>
      <c r="C2777" s="202" t="s">
        <v>12244</v>
      </c>
      <c r="D2777" s="205">
        <v>6</v>
      </c>
      <c r="E2777" s="205">
        <v>11</v>
      </c>
      <c r="F2777"/>
    </row>
    <row r="2778" spans="1:6" x14ac:dyDescent="0.3">
      <c r="A2778" s="6" t="str">
        <f t="shared" si="44"/>
        <v>FT106</v>
      </c>
      <c r="B2778" s="202" t="s">
        <v>12245</v>
      </c>
      <c r="C2778" s="202" t="s">
        <v>12246</v>
      </c>
      <c r="D2778" s="205">
        <v>6</v>
      </c>
      <c r="E2778" s="205">
        <v>11</v>
      </c>
      <c r="F2778"/>
    </row>
    <row r="2779" spans="1:6" x14ac:dyDescent="0.3">
      <c r="A2779" s="6" t="str">
        <f t="shared" si="44"/>
        <v>ESG58</v>
      </c>
      <c r="B2779" s="202" t="s">
        <v>12247</v>
      </c>
      <c r="C2779" s="202" t="s">
        <v>12248</v>
      </c>
      <c r="D2779" s="205">
        <v>6</v>
      </c>
      <c r="E2779" s="205">
        <v>11</v>
      </c>
      <c r="F2779"/>
    </row>
    <row r="2780" spans="1:6" x14ac:dyDescent="0.3">
      <c r="A2780" s="6" t="str">
        <f t="shared" si="44"/>
        <v>Z18</v>
      </c>
      <c r="B2780" s="202" t="s">
        <v>12249</v>
      </c>
      <c r="C2780" s="202" t="s">
        <v>12250</v>
      </c>
      <c r="D2780" s="205">
        <v>6</v>
      </c>
      <c r="E2780" s="205">
        <v>10</v>
      </c>
      <c r="F2780"/>
    </row>
    <row r="2781" spans="1:6" x14ac:dyDescent="0.3">
      <c r="A2781" s="6" t="str">
        <f t="shared" si="44"/>
        <v>Buck3</v>
      </c>
      <c r="B2781" s="202" t="s">
        <v>12251</v>
      </c>
      <c r="C2781" s="202" t="s">
        <v>12252</v>
      </c>
      <c r="D2781" s="205">
        <v>6</v>
      </c>
      <c r="E2781" s="205">
        <v>10</v>
      </c>
      <c r="F2781"/>
    </row>
    <row r="2782" spans="1:6" x14ac:dyDescent="0.3">
      <c r="A2782" s="6" t="str">
        <f t="shared" si="44"/>
        <v>MM98-I</v>
      </c>
      <c r="B2782" s="202" t="s">
        <v>12253</v>
      </c>
      <c r="C2782" s="202" t="s">
        <v>12254</v>
      </c>
      <c r="D2782" s="205">
        <v>6</v>
      </c>
      <c r="E2782" s="205">
        <v>10</v>
      </c>
      <c r="F2782"/>
    </row>
    <row r="2783" spans="1:6" x14ac:dyDescent="0.3">
      <c r="A2783" s="6" t="str">
        <f t="shared" si="44"/>
        <v>AA12</v>
      </c>
      <c r="B2783" s="202" t="s">
        <v>12255</v>
      </c>
      <c r="C2783" s="202" t="s">
        <v>12256</v>
      </c>
      <c r="D2783" s="205">
        <v>6</v>
      </c>
      <c r="E2783" s="205">
        <v>10</v>
      </c>
      <c r="F2783"/>
    </row>
    <row r="2784" spans="1:6" x14ac:dyDescent="0.3">
      <c r="A2784" s="6" t="str">
        <f t="shared" si="44"/>
        <v>FE 19</v>
      </c>
      <c r="B2784" s="202" t="s">
        <v>12257</v>
      </c>
      <c r="C2784" s="202" t="s">
        <v>12258</v>
      </c>
      <c r="D2784" s="205">
        <v>6</v>
      </c>
      <c r="E2784" s="205">
        <v>10</v>
      </c>
      <c r="F2784"/>
    </row>
    <row r="2785" spans="1:6" x14ac:dyDescent="0.3">
      <c r="A2785" s="6" t="str">
        <f t="shared" si="44"/>
        <v>BFP45</v>
      </c>
      <c r="B2785" s="202" t="s">
        <v>12259</v>
      </c>
      <c r="C2785" s="202" t="s">
        <v>12260</v>
      </c>
      <c r="D2785" s="205">
        <v>6</v>
      </c>
      <c r="E2785" s="205">
        <v>10</v>
      </c>
      <c r="F2785"/>
    </row>
    <row r="2786" spans="1:6" x14ac:dyDescent="0.3">
      <c r="A2786" s="6" t="str">
        <f t="shared" si="44"/>
        <v>DaE4</v>
      </c>
      <c r="B2786" s="202" t="s">
        <v>12261</v>
      </c>
      <c r="C2786" s="202" t="s">
        <v>12262</v>
      </c>
      <c r="D2786" s="205">
        <v>6</v>
      </c>
      <c r="E2786" s="205" t="s">
        <v>1341</v>
      </c>
      <c r="F2786"/>
    </row>
    <row r="2787" spans="1:6" x14ac:dyDescent="0.3">
      <c r="A2787" s="6" t="str">
        <f t="shared" si="44"/>
        <v>FE1</v>
      </c>
      <c r="B2787" s="202" t="s">
        <v>12263</v>
      </c>
      <c r="C2787" s="202" t="s">
        <v>12264</v>
      </c>
      <c r="D2787" s="205">
        <v>6</v>
      </c>
      <c r="E2787" s="205" t="s">
        <v>1341</v>
      </c>
      <c r="F2787"/>
    </row>
    <row r="2788" spans="1:6" x14ac:dyDescent="0.3">
      <c r="A2788" s="6" t="str">
        <f t="shared" si="44"/>
        <v>PLG</v>
      </c>
      <c r="B2788" s="202" t="s">
        <v>12265</v>
      </c>
      <c r="C2788" s="202" t="s">
        <v>12266</v>
      </c>
      <c r="D2788" s="205">
        <v>6</v>
      </c>
      <c r="E2788" s="205" t="s">
        <v>1341</v>
      </c>
      <c r="F2788"/>
    </row>
    <row r="2789" spans="1:6" x14ac:dyDescent="0.3">
      <c r="A2789" s="6" t="str">
        <f t="shared" si="44"/>
        <v>HG(2)-11</v>
      </c>
      <c r="B2789" s="202" t="s">
        <v>12267</v>
      </c>
      <c r="C2789" s="202" t="s">
        <v>11323</v>
      </c>
      <c r="D2789" s="205">
        <v>6</v>
      </c>
      <c r="E2789" s="205" t="s">
        <v>1341</v>
      </c>
      <c r="F2789"/>
    </row>
    <row r="2790" spans="1:6" x14ac:dyDescent="0.3">
      <c r="A2790" s="6" t="str">
        <f t="shared" si="44"/>
        <v>GH-A</v>
      </c>
      <c r="B2790" s="202" t="s">
        <v>12268</v>
      </c>
      <c r="C2790" s="202" t="s">
        <v>10440</v>
      </c>
      <c r="D2790" s="205">
        <v>6</v>
      </c>
      <c r="E2790" s="205" t="s">
        <v>1341</v>
      </c>
      <c r="F2790"/>
    </row>
    <row r="2791" spans="1:6" x14ac:dyDescent="0.3">
      <c r="A2791" s="6" t="str">
        <f t="shared" si="44"/>
        <v>XK1</v>
      </c>
      <c r="B2791" s="202" t="s">
        <v>12269</v>
      </c>
      <c r="C2791" s="202" t="s">
        <v>12270</v>
      </c>
      <c r="D2791" s="205">
        <v>6</v>
      </c>
      <c r="E2791" s="205" t="s">
        <v>1341</v>
      </c>
      <c r="F2791"/>
    </row>
    <row r="2792" spans="1:6" x14ac:dyDescent="0.3">
      <c r="A2792" s="6" t="str">
        <f t="shared" si="44"/>
        <v>AA9</v>
      </c>
      <c r="B2792" s="202" t="s">
        <v>12271</v>
      </c>
      <c r="C2792" s="202" t="s">
        <v>12272</v>
      </c>
      <c r="D2792" s="205">
        <v>6</v>
      </c>
      <c r="E2792" s="205" t="s">
        <v>1341</v>
      </c>
      <c r="F2792"/>
    </row>
    <row r="2793" spans="1:6" x14ac:dyDescent="0.3">
      <c r="A2793" s="6" t="str">
        <f t="shared" si="44"/>
        <v>S36</v>
      </c>
      <c r="B2793" s="202" t="s">
        <v>12273</v>
      </c>
      <c r="C2793" s="202" t="s">
        <v>12274</v>
      </c>
      <c r="D2793" s="205">
        <v>6</v>
      </c>
      <c r="E2793" s="205" t="s">
        <v>1341</v>
      </c>
      <c r="F2793"/>
    </row>
    <row r="2794" spans="1:6" x14ac:dyDescent="0.3">
      <c r="A2794" s="6" t="str">
        <f t="shared" si="44"/>
        <v>GD7</v>
      </c>
      <c r="B2794" s="202" t="s">
        <v>12275</v>
      </c>
      <c r="C2794" s="202" t="s">
        <v>12276</v>
      </c>
      <c r="D2794" s="205">
        <v>6</v>
      </c>
      <c r="E2794" s="205" t="s">
        <v>1341</v>
      </c>
      <c r="F2794"/>
    </row>
    <row r="2795" spans="1:6" x14ac:dyDescent="0.3">
      <c r="A2795" s="6" t="str">
        <f t="shared" si="44"/>
        <v>FT176</v>
      </c>
      <c r="B2795" s="202" t="s">
        <v>12277</v>
      </c>
      <c r="C2795" s="202" t="s">
        <v>12278</v>
      </c>
      <c r="D2795" s="205">
        <v>6</v>
      </c>
      <c r="E2795" s="205" t="s">
        <v>1341</v>
      </c>
      <c r="F2795"/>
    </row>
    <row r="2796" spans="1:6" x14ac:dyDescent="0.3">
      <c r="A2796" s="6" t="str">
        <f t="shared" si="44"/>
        <v>FE 13</v>
      </c>
      <c r="B2796" s="202" t="s">
        <v>12279</v>
      </c>
      <c r="C2796" s="202" t="s">
        <v>12280</v>
      </c>
      <c r="D2796" s="205">
        <v>6</v>
      </c>
      <c r="E2796" s="205" t="s">
        <v>1341</v>
      </c>
      <c r="F2796"/>
    </row>
    <row r="2797" spans="1:6" x14ac:dyDescent="0.3">
      <c r="A2797" s="6" t="str">
        <f t="shared" si="44"/>
        <v>SP212</v>
      </c>
      <c r="B2797" s="202" t="s">
        <v>12281</v>
      </c>
      <c r="C2797" s="202" t="s">
        <v>12282</v>
      </c>
      <c r="D2797" s="205">
        <v>6</v>
      </c>
      <c r="E2797" s="205" t="s">
        <v>1341</v>
      </c>
      <c r="F2797"/>
    </row>
    <row r="2798" spans="1:6" x14ac:dyDescent="0.3">
      <c r="A2798" s="6" t="str">
        <f t="shared" si="44"/>
        <v>SoSB2</v>
      </c>
      <c r="B2798" s="202" t="s">
        <v>12283</v>
      </c>
      <c r="C2798" s="202" t="s">
        <v>12284</v>
      </c>
      <c r="D2798" s="205">
        <v>6</v>
      </c>
      <c r="E2798" s="205" t="s">
        <v>1341</v>
      </c>
      <c r="F2798"/>
    </row>
    <row r="2799" spans="1:6" x14ac:dyDescent="0.3">
      <c r="A2799" s="6" t="str">
        <f t="shared" si="44"/>
        <v>PrP04</v>
      </c>
      <c r="B2799" s="202" t="s">
        <v>12285</v>
      </c>
      <c r="C2799" s="202" t="s">
        <v>12286</v>
      </c>
      <c r="D2799" s="205">
        <v>6</v>
      </c>
      <c r="E2799" s="205" t="s">
        <v>1341</v>
      </c>
      <c r="F2799"/>
    </row>
    <row r="2800" spans="1:6" x14ac:dyDescent="0.3">
      <c r="A2800" s="6" t="str">
        <f t="shared" si="44"/>
        <v>GSTK2</v>
      </c>
      <c r="B2800" s="202" t="s">
        <v>12287</v>
      </c>
      <c r="C2800" s="202" t="s">
        <v>12288</v>
      </c>
      <c r="D2800" s="205">
        <v>6</v>
      </c>
      <c r="E2800" s="205" t="s">
        <v>1341</v>
      </c>
      <c r="F2800"/>
    </row>
    <row r="2801" spans="1:6" x14ac:dyDescent="0.3">
      <c r="A2801" s="6" t="str">
        <f t="shared" si="44"/>
        <v>CDN27</v>
      </c>
      <c r="B2801" s="202" t="s">
        <v>12289</v>
      </c>
      <c r="C2801" s="202" t="s">
        <v>12290</v>
      </c>
      <c r="D2801" s="205">
        <v>6</v>
      </c>
      <c r="E2801" s="205" t="s">
        <v>1341</v>
      </c>
      <c r="F2801"/>
    </row>
    <row r="2802" spans="1:6" x14ac:dyDescent="0.3">
      <c r="A2802" s="6" t="str">
        <f t="shared" si="44"/>
        <v>CASLO4</v>
      </c>
      <c r="B2802" s="202" t="s">
        <v>12291</v>
      </c>
      <c r="C2802" s="202" t="s">
        <v>12292</v>
      </c>
      <c r="D2802" s="205">
        <v>6</v>
      </c>
      <c r="E2802" s="205" t="s">
        <v>1341</v>
      </c>
      <c r="F2802"/>
    </row>
    <row r="2803" spans="1:6" x14ac:dyDescent="0.3">
      <c r="A2803" s="6" t="str">
        <f t="shared" si="44"/>
        <v>HG(2)-1</v>
      </c>
      <c r="B2803" s="202" t="s">
        <v>12293</v>
      </c>
      <c r="C2803" s="202" t="s">
        <v>12294</v>
      </c>
      <c r="D2803" s="205">
        <v>6</v>
      </c>
      <c r="E2803" s="205" t="s">
        <v>1341</v>
      </c>
      <c r="F2803"/>
    </row>
    <row r="2804" spans="1:6" x14ac:dyDescent="0.3">
      <c r="A2804" s="6" t="str">
        <f t="shared" si="44"/>
        <v>FF6</v>
      </c>
      <c r="B2804" s="202" t="s">
        <v>12295</v>
      </c>
      <c r="C2804" s="202" t="s">
        <v>12296</v>
      </c>
      <c r="D2804" s="205">
        <v>6</v>
      </c>
      <c r="E2804" s="205" t="s">
        <v>1341</v>
      </c>
      <c r="F2804"/>
    </row>
    <row r="2805" spans="1:6" ht="28.8" x14ac:dyDescent="0.3">
      <c r="A2805" s="6" t="str">
        <f t="shared" si="44"/>
        <v>Third Edition90</v>
      </c>
      <c r="B2805" s="202" t="s">
        <v>12297</v>
      </c>
      <c r="C2805" s="202" t="s">
        <v>9612</v>
      </c>
      <c r="D2805" s="205">
        <v>6</v>
      </c>
      <c r="E2805" s="205" t="s">
        <v>1341</v>
      </c>
      <c r="F2805"/>
    </row>
    <row r="2806" spans="1:6" x14ac:dyDescent="0.3">
      <c r="A2806" s="6" t="str">
        <f t="shared" si="44"/>
        <v>GONA2</v>
      </c>
      <c r="B2806" s="202" t="s">
        <v>12298</v>
      </c>
      <c r="C2806" s="202" t="s">
        <v>12299</v>
      </c>
      <c r="D2806" s="205">
        <v>6</v>
      </c>
      <c r="E2806" s="205" t="s">
        <v>1341</v>
      </c>
      <c r="F2806"/>
    </row>
    <row r="2807" spans="1:6" x14ac:dyDescent="0.3">
      <c r="A2807" s="6" t="str">
        <f t="shared" si="44"/>
        <v>DB096</v>
      </c>
      <c r="B2807" s="202" t="s">
        <v>12300</v>
      </c>
      <c r="C2807" s="202" t="s">
        <v>12301</v>
      </c>
      <c r="D2807" s="205">
        <v>6</v>
      </c>
      <c r="E2807" s="205" t="s">
        <v>1341</v>
      </c>
      <c r="F2807"/>
    </row>
    <row r="2808" spans="1:6" x14ac:dyDescent="0.3">
      <c r="A2808" s="6" t="str">
        <f t="shared" si="44"/>
        <v>BFTR7</v>
      </c>
      <c r="B2808" s="202" t="s">
        <v>12302</v>
      </c>
      <c r="C2808" s="202" t="s">
        <v>7854</v>
      </c>
      <c r="D2808" s="205">
        <v>6</v>
      </c>
      <c r="E2808" s="205" t="s">
        <v>1341</v>
      </c>
      <c r="F2808"/>
    </row>
    <row r="2809" spans="1:6" x14ac:dyDescent="0.3">
      <c r="A2809" s="6" t="str">
        <f t="shared" si="44"/>
        <v>RBF30</v>
      </c>
      <c r="B2809" s="202" t="s">
        <v>12303</v>
      </c>
      <c r="C2809" s="202" t="s">
        <v>12304</v>
      </c>
      <c r="D2809" s="205">
        <v>6</v>
      </c>
      <c r="E2809" s="205" t="s">
        <v>1341</v>
      </c>
      <c r="F2809"/>
    </row>
    <row r="2810" spans="1:6" x14ac:dyDescent="0.3">
      <c r="A2810" s="6" t="str">
        <f t="shared" si="44"/>
        <v>FC4</v>
      </c>
      <c r="B2810" s="202" t="s">
        <v>12305</v>
      </c>
      <c r="C2810" s="202" t="s">
        <v>12306</v>
      </c>
      <c r="D2810" s="205">
        <v>6</v>
      </c>
      <c r="E2810" s="205" t="s">
        <v>1341</v>
      </c>
      <c r="F2810"/>
    </row>
    <row r="2811" spans="1:6" x14ac:dyDescent="0.3">
      <c r="A2811" s="6" t="str">
        <f t="shared" si="44"/>
        <v>GRE3</v>
      </c>
      <c r="B2811" s="202" t="s">
        <v>12307</v>
      </c>
      <c r="C2811" s="202" t="s">
        <v>12308</v>
      </c>
      <c r="D2811" s="205">
        <v>6</v>
      </c>
      <c r="E2811" s="205" t="s">
        <v>1341</v>
      </c>
      <c r="F2811"/>
    </row>
    <row r="2812" spans="1:6" ht="28.8" x14ac:dyDescent="0.3">
      <c r="A2812" s="6" t="str">
        <f t="shared" si="44"/>
        <v>{2020 edition} 81</v>
      </c>
      <c r="B2812" s="202" t="s">
        <v>12309</v>
      </c>
      <c r="C2812" s="202" t="s">
        <v>10567</v>
      </c>
      <c r="D2812" s="205">
        <v>6</v>
      </c>
      <c r="E2812" s="205" t="s">
        <v>1341</v>
      </c>
      <c r="F2812"/>
    </row>
    <row r="2813" spans="1:6" x14ac:dyDescent="0.3">
      <c r="A2813" s="6" t="str">
        <f t="shared" si="44"/>
        <v>ESG30</v>
      </c>
      <c r="B2813" s="202" t="s">
        <v>12310</v>
      </c>
      <c r="C2813" s="202" t="s">
        <v>12311</v>
      </c>
      <c r="D2813" s="205">
        <v>6</v>
      </c>
      <c r="E2813" s="205" t="s">
        <v>1341</v>
      </c>
      <c r="F2813"/>
    </row>
    <row r="2814" spans="1:6" x14ac:dyDescent="0.3">
      <c r="A2814" s="6" t="str">
        <f t="shared" si="44"/>
        <v>FT76</v>
      </c>
      <c r="B2814" s="202" t="s">
        <v>12312</v>
      </c>
      <c r="C2814" s="202" t="s">
        <v>12313</v>
      </c>
      <c r="D2814" s="205">
        <v>6</v>
      </c>
      <c r="E2814" s="205" t="s">
        <v>1341</v>
      </c>
      <c r="F2814"/>
    </row>
    <row r="2815" spans="1:6" x14ac:dyDescent="0.3">
      <c r="A2815" s="6" t="str">
        <f t="shared" si="44"/>
        <v>U48</v>
      </c>
      <c r="B2815" s="202" t="s">
        <v>12314</v>
      </c>
      <c r="C2815" s="202" t="s">
        <v>12315</v>
      </c>
      <c r="D2815" s="205">
        <v>6</v>
      </c>
      <c r="E2815" s="205" t="s">
        <v>1341</v>
      </c>
      <c r="F2815"/>
    </row>
    <row r="2816" spans="1:6" x14ac:dyDescent="0.3">
      <c r="A2816" s="6" t="str">
        <f t="shared" si="44"/>
        <v>WP2</v>
      </c>
      <c r="B2816" s="202" t="s">
        <v>8754</v>
      </c>
      <c r="C2816" s="202" t="s">
        <v>12316</v>
      </c>
      <c r="D2816" s="205">
        <v>6</v>
      </c>
      <c r="E2816" s="205" t="s">
        <v>1341</v>
      </c>
      <c r="F2816"/>
    </row>
    <row r="2817" spans="1:6" x14ac:dyDescent="0.3">
      <c r="A2817" s="6" t="str">
        <f t="shared" si="44"/>
        <v>ESG10</v>
      </c>
      <c r="B2817" s="202" t="s">
        <v>12317</v>
      </c>
      <c r="C2817" s="202" t="s">
        <v>11772</v>
      </c>
      <c r="D2817" s="205">
        <v>6</v>
      </c>
      <c r="E2817" s="205" t="s">
        <v>1341</v>
      </c>
      <c r="F2817"/>
    </row>
    <row r="2818" spans="1:6" x14ac:dyDescent="0.3">
      <c r="A2818" s="6" t="str">
        <f t="shared" si="44"/>
        <v>FE38</v>
      </c>
      <c r="B2818" s="202" t="s">
        <v>12318</v>
      </c>
      <c r="C2818" s="202" t="s">
        <v>12319</v>
      </c>
      <c r="D2818" s="205">
        <v>6</v>
      </c>
      <c r="E2818" s="205" t="s">
        <v>1341</v>
      </c>
      <c r="F2818"/>
    </row>
    <row r="2819" spans="1:6" x14ac:dyDescent="0.3">
      <c r="A2819" s="6" t="str">
        <f t="shared" si="44"/>
        <v>CH121</v>
      </c>
      <c r="B2819" s="202" t="s">
        <v>12320</v>
      </c>
      <c r="C2819" s="202" t="s">
        <v>12321</v>
      </c>
      <c r="D2819" s="205">
        <v>6</v>
      </c>
      <c r="E2819" s="205" t="s">
        <v>1341</v>
      </c>
      <c r="F2819"/>
    </row>
    <row r="2820" spans="1:6" x14ac:dyDescent="0.3">
      <c r="A2820" s="6" t="str">
        <f t="shared" si="44"/>
        <v>STL4</v>
      </c>
      <c r="B2820" s="202" t="s">
        <v>12322</v>
      </c>
      <c r="C2820" s="202" t="s">
        <v>12323</v>
      </c>
      <c r="D2820" s="205">
        <v>6</v>
      </c>
      <c r="E2820" s="205" t="s">
        <v>1341</v>
      </c>
      <c r="F2820"/>
    </row>
    <row r="2821" spans="1:6" x14ac:dyDescent="0.3">
      <c r="A2821" s="6" t="str">
        <f t="shared" si="44"/>
        <v>TEF1-1</v>
      </c>
      <c r="B2821" s="202" t="s">
        <v>12324</v>
      </c>
      <c r="C2821" s="202" t="s">
        <v>12325</v>
      </c>
      <c r="D2821" s="205">
        <v>6</v>
      </c>
      <c r="E2821" s="205" t="s">
        <v>1341</v>
      </c>
      <c r="F2821"/>
    </row>
    <row r="2822" spans="1:6" x14ac:dyDescent="0.3">
      <c r="A2822" s="6" t="str">
        <f t="shared" si="44"/>
        <v>{AoO2} 112</v>
      </c>
      <c r="B2822" s="202" t="s">
        <v>12326</v>
      </c>
      <c r="C2822" s="202" t="s">
        <v>12327</v>
      </c>
      <c r="D2822" s="205">
        <v>6</v>
      </c>
      <c r="E2822" s="205" t="s">
        <v>1341</v>
      </c>
      <c r="F2822"/>
    </row>
    <row r="2823" spans="1:6" x14ac:dyDescent="0.3">
      <c r="A2823" s="6" t="str">
        <f t="shared" si="44"/>
        <v>X6</v>
      </c>
      <c r="B2823" s="202" t="s">
        <v>12328</v>
      </c>
      <c r="C2823" s="202" t="s">
        <v>12329</v>
      </c>
      <c r="D2823" s="205">
        <v>6</v>
      </c>
      <c r="E2823" s="205" t="s">
        <v>1341</v>
      </c>
      <c r="F2823"/>
    </row>
    <row r="2824" spans="1:6" x14ac:dyDescent="0.3">
      <c r="A2824" s="6" t="str">
        <f t="shared" si="44"/>
        <v>AA24</v>
      </c>
      <c r="B2824" s="202" t="s">
        <v>12330</v>
      </c>
      <c r="C2824" s="202" t="s">
        <v>12331</v>
      </c>
      <c r="D2824" s="205">
        <v>6</v>
      </c>
      <c r="E2824" s="205" t="s">
        <v>1341</v>
      </c>
      <c r="F2824"/>
    </row>
    <row r="2825" spans="1:6" x14ac:dyDescent="0.3">
      <c r="A2825" s="6" t="str">
        <f t="shared" si="44"/>
        <v>FE 22</v>
      </c>
      <c r="B2825" s="202" t="s">
        <v>12332</v>
      </c>
      <c r="C2825" s="202" t="s">
        <v>12333</v>
      </c>
      <c r="D2825" s="205">
        <v>6</v>
      </c>
      <c r="E2825" s="205" t="s">
        <v>1341</v>
      </c>
      <c r="F2825"/>
    </row>
    <row r="2826" spans="1:6" x14ac:dyDescent="0.3">
      <c r="A2826" s="6" t="str">
        <f t="shared" si="44"/>
        <v>FrF94</v>
      </c>
      <c r="B2826" s="202" t="s">
        <v>12334</v>
      </c>
      <c r="C2826" s="202" t="s">
        <v>12335</v>
      </c>
      <c r="D2826" s="205">
        <v>6</v>
      </c>
      <c r="E2826" s="205" t="s">
        <v>1341</v>
      </c>
      <c r="F2826"/>
    </row>
    <row r="2827" spans="1:6" x14ac:dyDescent="0.3">
      <c r="A2827" s="6" t="str">
        <f t="shared" si="44"/>
        <v>ASLUG16</v>
      </c>
      <c r="B2827" s="202" t="s">
        <v>12336</v>
      </c>
      <c r="C2827" s="202" t="s">
        <v>12337</v>
      </c>
      <c r="D2827" s="205">
        <v>6</v>
      </c>
      <c r="E2827" s="205" t="s">
        <v>1341</v>
      </c>
      <c r="F2827"/>
    </row>
    <row r="2828" spans="1:6" x14ac:dyDescent="0.3">
      <c r="A2828" s="6" t="str">
        <f t="shared" si="44"/>
        <v>SP260</v>
      </c>
      <c r="B2828" s="202" t="s">
        <v>12338</v>
      </c>
      <c r="C2828" s="202" t="s">
        <v>12339</v>
      </c>
      <c r="D2828" s="205">
        <v>6</v>
      </c>
      <c r="E2828" s="205" t="s">
        <v>1341</v>
      </c>
      <c r="F2828"/>
    </row>
    <row r="2829" spans="1:6" x14ac:dyDescent="0.3">
      <c r="A2829" s="6" t="str">
        <f t="shared" si="44"/>
        <v>JATK4</v>
      </c>
      <c r="B2829" s="202" t="s">
        <v>12340</v>
      </c>
      <c r="C2829" s="202" t="s">
        <v>12341</v>
      </c>
      <c r="D2829" s="205">
        <v>6</v>
      </c>
      <c r="E2829" s="205" t="s">
        <v>1341</v>
      </c>
      <c r="F2829"/>
    </row>
    <row r="2830" spans="1:6" x14ac:dyDescent="0.3">
      <c r="A2830" s="6" t="str">
        <f t="shared" si="44"/>
        <v>CH95</v>
      </c>
      <c r="B2830" s="202" t="s">
        <v>12342</v>
      </c>
      <c r="C2830" s="202" t="s">
        <v>12343</v>
      </c>
      <c r="D2830" s="205">
        <v>6</v>
      </c>
      <c r="E2830" s="205" t="s">
        <v>1341</v>
      </c>
      <c r="F2830"/>
    </row>
    <row r="2831" spans="1:6" x14ac:dyDescent="0.3">
      <c r="A2831" s="6" t="str">
        <f t="shared" ref="A2831:A2894" si="45">IF(B2831="","",IF(B2831&lt;999,"ASL"&amp;B2831,B2831))</f>
        <v>WAR15</v>
      </c>
      <c r="B2831" s="202" t="s">
        <v>12344</v>
      </c>
      <c r="C2831" s="202" t="s">
        <v>12345</v>
      </c>
      <c r="D2831" s="205">
        <v>6</v>
      </c>
      <c r="E2831" s="205" t="s">
        <v>1341</v>
      </c>
      <c r="F2831"/>
    </row>
    <row r="2832" spans="1:6" x14ac:dyDescent="0.3">
      <c r="A2832" s="6" t="str">
        <f t="shared" si="45"/>
        <v>FT09</v>
      </c>
      <c r="B2832" s="202" t="s">
        <v>12346</v>
      </c>
      <c r="C2832" s="202" t="s">
        <v>12347</v>
      </c>
      <c r="D2832" s="205">
        <v>6</v>
      </c>
      <c r="E2832" s="205" t="s">
        <v>1341</v>
      </c>
      <c r="F2832"/>
    </row>
    <row r="2833" spans="1:6" x14ac:dyDescent="0.3">
      <c r="A2833" s="6" t="str">
        <f t="shared" si="45"/>
        <v>LSSAH40</v>
      </c>
      <c r="B2833" s="202" t="s">
        <v>12348</v>
      </c>
      <c r="C2833" s="202" t="s">
        <v>12349</v>
      </c>
      <c r="D2833" s="205">
        <v>6</v>
      </c>
      <c r="E2833" s="205" t="s">
        <v>1341</v>
      </c>
      <c r="F2833"/>
    </row>
    <row r="2834" spans="1:6" x14ac:dyDescent="0.3">
      <c r="A2834" s="6" t="str">
        <f t="shared" si="45"/>
        <v>AA8</v>
      </c>
      <c r="B2834" s="202" t="s">
        <v>12350</v>
      </c>
      <c r="C2834" s="202" t="s">
        <v>12351</v>
      </c>
      <c r="D2834" s="205">
        <v>6</v>
      </c>
      <c r="E2834" s="205" t="s">
        <v>1341</v>
      </c>
      <c r="F2834"/>
    </row>
    <row r="2835" spans="1:6" x14ac:dyDescent="0.3">
      <c r="A2835" s="6" t="str">
        <f t="shared" si="45"/>
        <v>MLR(rev)01</v>
      </c>
      <c r="B2835" s="202" t="s">
        <v>12352</v>
      </c>
      <c r="C2835" s="202" t="s">
        <v>12353</v>
      </c>
      <c r="D2835" s="205">
        <v>6</v>
      </c>
      <c r="E2835" s="205" t="s">
        <v>1341</v>
      </c>
      <c r="F2835"/>
    </row>
    <row r="2836" spans="1:6" x14ac:dyDescent="0.3">
      <c r="A2836" s="6" t="str">
        <f t="shared" si="45"/>
        <v>CH27</v>
      </c>
      <c r="B2836" s="202" t="s">
        <v>12354</v>
      </c>
      <c r="C2836" s="202" t="s">
        <v>12355</v>
      </c>
      <c r="D2836" s="205">
        <v>6</v>
      </c>
      <c r="E2836" s="205" t="s">
        <v>1341</v>
      </c>
      <c r="F2836"/>
    </row>
    <row r="2837" spans="1:6" x14ac:dyDescent="0.3">
      <c r="A2837" s="6" t="str">
        <f t="shared" si="45"/>
        <v>GONA1</v>
      </c>
      <c r="B2837" s="202" t="s">
        <v>12356</v>
      </c>
      <c r="C2837" s="202" t="s">
        <v>12357</v>
      </c>
      <c r="D2837" s="205">
        <v>6</v>
      </c>
      <c r="E2837" s="205" t="s">
        <v>1341</v>
      </c>
      <c r="F2837"/>
    </row>
    <row r="2838" spans="1:6" x14ac:dyDescent="0.3">
      <c r="A2838" s="6" t="str">
        <f t="shared" si="45"/>
        <v>NFNH-5</v>
      </c>
      <c r="B2838" s="202" t="s">
        <v>12358</v>
      </c>
      <c r="C2838" s="202" t="s">
        <v>12359</v>
      </c>
      <c r="D2838" s="205">
        <v>6</v>
      </c>
      <c r="E2838" s="205" t="s">
        <v>1341</v>
      </c>
      <c r="F2838"/>
    </row>
    <row r="2839" spans="1:6" x14ac:dyDescent="0.3">
      <c r="A2839" s="6" t="str">
        <f t="shared" si="45"/>
        <v>CH126</v>
      </c>
      <c r="B2839" s="202" t="s">
        <v>12360</v>
      </c>
      <c r="C2839" s="202" t="s">
        <v>12361</v>
      </c>
      <c r="D2839" s="205">
        <v>6</v>
      </c>
      <c r="E2839" s="205" t="s">
        <v>1341</v>
      </c>
      <c r="F2839"/>
    </row>
    <row r="2840" spans="1:6" x14ac:dyDescent="0.3">
      <c r="A2840" s="6" t="str">
        <f t="shared" si="45"/>
        <v>CH111</v>
      </c>
      <c r="B2840" s="202" t="s">
        <v>12362</v>
      </c>
      <c r="C2840" s="202" t="s">
        <v>12363</v>
      </c>
      <c r="D2840" s="205">
        <v>6</v>
      </c>
      <c r="E2840" s="205" t="s">
        <v>1341</v>
      </c>
      <c r="F2840"/>
    </row>
    <row r="2841" spans="1:6" x14ac:dyDescent="0.3">
      <c r="A2841" s="6" t="str">
        <f t="shared" si="45"/>
        <v>RPT35</v>
      </c>
      <c r="B2841" s="202" t="s">
        <v>12364</v>
      </c>
      <c r="C2841" s="202" t="s">
        <v>12365</v>
      </c>
      <c r="D2841" s="205">
        <v>6</v>
      </c>
      <c r="E2841" s="205" t="s">
        <v>1341</v>
      </c>
      <c r="F2841"/>
    </row>
    <row r="2842" spans="1:6" x14ac:dyDescent="0.3">
      <c r="A2842" s="6" t="str">
        <f t="shared" si="45"/>
        <v>StB13</v>
      </c>
      <c r="B2842" s="202" t="s">
        <v>12366</v>
      </c>
      <c r="C2842" s="202" t="s">
        <v>12367</v>
      </c>
      <c r="D2842" s="205">
        <v>6</v>
      </c>
      <c r="E2842" s="205" t="s">
        <v>1341</v>
      </c>
      <c r="F2842"/>
    </row>
    <row r="2843" spans="1:6" x14ac:dyDescent="0.3">
      <c r="A2843" s="6" t="str">
        <f t="shared" si="45"/>
        <v>CtR21</v>
      </c>
      <c r="B2843" s="202" t="s">
        <v>12368</v>
      </c>
      <c r="C2843" s="202" t="s">
        <v>12369</v>
      </c>
      <c r="D2843" s="205">
        <v>6</v>
      </c>
      <c r="E2843" s="205" t="s">
        <v>1341</v>
      </c>
      <c r="F2843"/>
    </row>
    <row r="2844" spans="1:6" x14ac:dyDescent="0.3">
      <c r="A2844" s="6" t="str">
        <f t="shared" si="45"/>
        <v>FT02</v>
      </c>
      <c r="B2844" s="202" t="s">
        <v>12370</v>
      </c>
      <c r="C2844" s="202" t="s">
        <v>12371</v>
      </c>
      <c r="D2844" s="205">
        <v>6</v>
      </c>
      <c r="E2844" s="205" t="s">
        <v>1341</v>
      </c>
      <c r="F2844"/>
    </row>
    <row r="2845" spans="1:6" x14ac:dyDescent="0.3">
      <c r="A2845" s="6" t="str">
        <f t="shared" si="45"/>
        <v>CH4A</v>
      </c>
      <c r="B2845" s="202" t="s">
        <v>12372</v>
      </c>
      <c r="C2845" s="202" t="s">
        <v>12373</v>
      </c>
      <c r="D2845" s="205">
        <v>6</v>
      </c>
      <c r="E2845" s="205" t="s">
        <v>1341</v>
      </c>
      <c r="F2845"/>
    </row>
    <row r="2846" spans="1:6" x14ac:dyDescent="0.3">
      <c r="A2846" s="6" t="str">
        <f t="shared" si="45"/>
        <v>STL RaM3</v>
      </c>
      <c r="B2846" s="202" t="s">
        <v>12374</v>
      </c>
      <c r="C2846" s="202" t="s">
        <v>12375</v>
      </c>
      <c r="D2846" s="205">
        <v>6</v>
      </c>
      <c r="E2846" s="205" t="s">
        <v>1341</v>
      </c>
      <c r="F2846"/>
    </row>
    <row r="2847" spans="1:6" x14ac:dyDescent="0.3">
      <c r="A2847" s="6" t="str">
        <f t="shared" si="45"/>
        <v>AP120</v>
      </c>
      <c r="B2847" s="202" t="s">
        <v>12376</v>
      </c>
      <c r="C2847" s="202" t="s">
        <v>12377</v>
      </c>
      <c r="D2847" s="205">
        <v>6</v>
      </c>
      <c r="E2847" s="205" t="s">
        <v>1341</v>
      </c>
      <c r="F2847"/>
    </row>
    <row r="2848" spans="1:6" x14ac:dyDescent="0.3">
      <c r="A2848" s="6" t="str">
        <f t="shared" si="45"/>
        <v>NEWS41</v>
      </c>
      <c r="B2848" s="202" t="s">
        <v>12378</v>
      </c>
      <c r="C2848" s="202" t="s">
        <v>12379</v>
      </c>
      <c r="D2848" s="205">
        <v>6</v>
      </c>
      <c r="E2848" s="205" t="s">
        <v>1341</v>
      </c>
      <c r="F2848"/>
    </row>
    <row r="2849" spans="1:6" x14ac:dyDescent="0.3">
      <c r="A2849" s="6" t="str">
        <f t="shared" si="45"/>
        <v>RPT37</v>
      </c>
      <c r="B2849" s="202" t="s">
        <v>12380</v>
      </c>
      <c r="C2849" s="202" t="s">
        <v>12381</v>
      </c>
      <c r="D2849" s="205">
        <v>6</v>
      </c>
      <c r="E2849" s="205" t="s">
        <v>1341</v>
      </c>
      <c r="F2849"/>
    </row>
    <row r="2850" spans="1:6" x14ac:dyDescent="0.3">
      <c r="A2850" s="6" t="str">
        <f t="shared" si="45"/>
        <v>BB3</v>
      </c>
      <c r="B2850" s="202" t="s">
        <v>11261</v>
      </c>
      <c r="C2850" s="202" t="s">
        <v>12382</v>
      </c>
      <c r="D2850" s="205">
        <v>6</v>
      </c>
      <c r="E2850" s="205" t="s">
        <v>1341</v>
      </c>
      <c r="F2850"/>
    </row>
    <row r="2851" spans="1:6" x14ac:dyDescent="0.3">
      <c r="A2851" s="6" t="str">
        <f t="shared" si="45"/>
        <v>CtR12</v>
      </c>
      <c r="B2851" s="202" t="s">
        <v>12383</v>
      </c>
      <c r="C2851" s="202" t="s">
        <v>12384</v>
      </c>
      <c r="D2851" s="205">
        <v>6</v>
      </c>
      <c r="E2851" s="205" t="s">
        <v>1341</v>
      </c>
      <c r="F2851"/>
    </row>
    <row r="2852" spans="1:6" x14ac:dyDescent="0.3">
      <c r="A2852" s="6" t="str">
        <f t="shared" si="45"/>
        <v>GENESISII18</v>
      </c>
      <c r="B2852" s="202" t="s">
        <v>12385</v>
      </c>
      <c r="C2852" s="202" t="s">
        <v>12386</v>
      </c>
      <c r="D2852" s="205">
        <v>6</v>
      </c>
      <c r="E2852" s="205" t="s">
        <v>1341</v>
      </c>
      <c r="F2852"/>
    </row>
    <row r="2853" spans="1:6" x14ac:dyDescent="0.3">
      <c r="A2853" s="6" t="str">
        <f t="shared" si="45"/>
        <v>pk3.2</v>
      </c>
      <c r="B2853" s="202" t="s">
        <v>12387</v>
      </c>
      <c r="C2853" s="202" t="s">
        <v>12388</v>
      </c>
      <c r="D2853" s="205">
        <v>6</v>
      </c>
      <c r="E2853" s="205" t="s">
        <v>1341</v>
      </c>
      <c r="F2853"/>
    </row>
    <row r="2854" spans="1:6" x14ac:dyDescent="0.3">
      <c r="A2854" s="6" t="str">
        <f t="shared" si="45"/>
        <v>DB142</v>
      </c>
      <c r="B2854" s="202" t="s">
        <v>12389</v>
      </c>
      <c r="C2854" s="202" t="s">
        <v>12390</v>
      </c>
      <c r="D2854" s="205">
        <v>6</v>
      </c>
      <c r="E2854" s="205" t="s">
        <v>1341</v>
      </c>
      <c r="F2854"/>
    </row>
    <row r="2855" spans="1:6" x14ac:dyDescent="0.3">
      <c r="A2855" s="6" t="str">
        <f t="shared" si="45"/>
        <v>MMdb24</v>
      </c>
      <c r="B2855" s="202" t="s">
        <v>12391</v>
      </c>
      <c r="C2855" s="202" t="s">
        <v>12392</v>
      </c>
      <c r="D2855" s="205">
        <v>6</v>
      </c>
      <c r="E2855" s="205" t="s">
        <v>1341</v>
      </c>
      <c r="F2855"/>
    </row>
    <row r="2856" spans="1:6" x14ac:dyDescent="0.3">
      <c r="A2856" s="6" t="str">
        <f t="shared" si="45"/>
        <v>CH7</v>
      </c>
      <c r="B2856" s="202" t="s">
        <v>12393</v>
      </c>
      <c r="C2856" s="202" t="s">
        <v>12394</v>
      </c>
      <c r="D2856" s="205">
        <v>6</v>
      </c>
      <c r="E2856" s="205" t="s">
        <v>1341</v>
      </c>
      <c r="F2856"/>
    </row>
    <row r="2857" spans="1:6" x14ac:dyDescent="0.3">
      <c r="A2857" s="6" t="str">
        <f t="shared" si="45"/>
        <v>O111.2</v>
      </c>
      <c r="B2857" s="202" t="s">
        <v>12395</v>
      </c>
      <c r="C2857" s="202" t="s">
        <v>12396</v>
      </c>
      <c r="D2857" s="205">
        <v>6</v>
      </c>
      <c r="E2857" s="205" t="s">
        <v>1341</v>
      </c>
      <c r="F2857"/>
    </row>
    <row r="2858" spans="1:6" x14ac:dyDescent="0.3">
      <c r="A2858" s="6" t="str">
        <f t="shared" si="45"/>
        <v>ESG90</v>
      </c>
      <c r="B2858" s="202" t="s">
        <v>12397</v>
      </c>
      <c r="C2858" s="202" t="s">
        <v>12398</v>
      </c>
      <c r="D2858" s="205">
        <v>6</v>
      </c>
      <c r="E2858" s="205" t="s">
        <v>1341</v>
      </c>
      <c r="F2858"/>
    </row>
    <row r="2859" spans="1:6" x14ac:dyDescent="0.3">
      <c r="A2859" s="6" t="str">
        <f t="shared" si="45"/>
        <v>TEF1-7</v>
      </c>
      <c r="B2859" s="202" t="s">
        <v>12399</v>
      </c>
      <c r="C2859" s="202" t="s">
        <v>12400</v>
      </c>
      <c r="D2859" s="205">
        <v>6</v>
      </c>
      <c r="E2859" s="205" t="s">
        <v>1341</v>
      </c>
      <c r="F2859"/>
    </row>
    <row r="2860" spans="1:6" x14ac:dyDescent="0.3">
      <c r="A2860" s="6" t="str">
        <f t="shared" si="45"/>
        <v>ESG70</v>
      </c>
      <c r="B2860" s="202" t="s">
        <v>12401</v>
      </c>
      <c r="C2860" s="202" t="s">
        <v>12402</v>
      </c>
      <c r="D2860" s="205">
        <v>6</v>
      </c>
      <c r="E2860" s="205" t="s">
        <v>1341</v>
      </c>
      <c r="F2860"/>
    </row>
    <row r="2861" spans="1:6" x14ac:dyDescent="0.3">
      <c r="A2861" s="6" t="str">
        <f t="shared" si="45"/>
        <v>PTO1-1</v>
      </c>
      <c r="B2861" s="202" t="s">
        <v>12403</v>
      </c>
      <c r="C2861" s="202" t="s">
        <v>12404</v>
      </c>
      <c r="D2861" s="205">
        <v>6</v>
      </c>
      <c r="E2861" s="205" t="s">
        <v>1341</v>
      </c>
      <c r="F2861"/>
    </row>
    <row r="2862" spans="1:6" ht="28.8" x14ac:dyDescent="0.3">
      <c r="A2862" s="6" t="str">
        <f t="shared" si="45"/>
        <v>{2020 edition} DN6</v>
      </c>
      <c r="B2862" s="202" t="s">
        <v>12405</v>
      </c>
      <c r="C2862" s="202" t="s">
        <v>12406</v>
      </c>
      <c r="D2862" s="205">
        <v>6</v>
      </c>
      <c r="E2862" s="205" t="s">
        <v>1341</v>
      </c>
      <c r="F2862"/>
    </row>
    <row r="2863" spans="1:6" x14ac:dyDescent="0.3">
      <c r="A2863" s="6" t="str">
        <f t="shared" si="45"/>
        <v>FT20</v>
      </c>
      <c r="B2863" s="202" t="s">
        <v>12407</v>
      </c>
      <c r="C2863" s="202" t="s">
        <v>12408</v>
      </c>
      <c r="D2863" s="205">
        <v>6</v>
      </c>
      <c r="E2863" s="205" t="s">
        <v>1341</v>
      </c>
      <c r="F2863"/>
    </row>
    <row r="2864" spans="1:6" x14ac:dyDescent="0.3">
      <c r="A2864" s="6" t="str">
        <f t="shared" si="45"/>
        <v>G20</v>
      </c>
      <c r="B2864" s="202" t="s">
        <v>12409</v>
      </c>
      <c r="C2864" s="202" t="s">
        <v>12410</v>
      </c>
      <c r="D2864" s="205">
        <v>6</v>
      </c>
      <c r="E2864" s="205" t="s">
        <v>1341</v>
      </c>
      <c r="F2864"/>
    </row>
    <row r="2865" spans="1:6" x14ac:dyDescent="0.3">
      <c r="A2865" s="6" t="str">
        <f t="shared" si="45"/>
        <v>CH177</v>
      </c>
      <c r="B2865" s="202" t="s">
        <v>12411</v>
      </c>
      <c r="C2865" s="202" t="s">
        <v>12412</v>
      </c>
      <c r="D2865" s="205">
        <v>6</v>
      </c>
      <c r="E2865" s="205" t="s">
        <v>1341</v>
      </c>
      <c r="F2865"/>
    </row>
    <row r="2866" spans="1:6" x14ac:dyDescent="0.3">
      <c r="A2866" s="6" t="str">
        <f t="shared" si="45"/>
        <v>BBH6</v>
      </c>
      <c r="B2866" s="202" t="s">
        <v>12413</v>
      </c>
      <c r="C2866" s="202" t="s">
        <v>12414</v>
      </c>
      <c r="D2866" s="205">
        <v>6</v>
      </c>
      <c r="E2866" s="205" t="s">
        <v>1341</v>
      </c>
      <c r="F2866"/>
    </row>
    <row r="2867" spans="1:6" x14ac:dyDescent="0.3">
      <c r="A2867" s="6" t="str">
        <f t="shared" si="45"/>
        <v>{Redux} D20</v>
      </c>
      <c r="B2867" s="202" t="s">
        <v>12415</v>
      </c>
      <c r="C2867" s="202" t="s">
        <v>12416</v>
      </c>
      <c r="D2867" s="205">
        <v>6</v>
      </c>
      <c r="E2867" s="205" t="s">
        <v>1341</v>
      </c>
      <c r="F2867"/>
    </row>
    <row r="2868" spans="1:6" x14ac:dyDescent="0.3">
      <c r="A2868" s="6" t="str">
        <f t="shared" si="45"/>
        <v>OS13</v>
      </c>
      <c r="B2868" s="202" t="s">
        <v>12417</v>
      </c>
      <c r="C2868" s="202" t="s">
        <v>12418</v>
      </c>
      <c r="D2868" s="205">
        <v>6</v>
      </c>
      <c r="E2868" s="205" t="s">
        <v>1341</v>
      </c>
      <c r="F2868"/>
    </row>
    <row r="2869" spans="1:6" x14ac:dyDescent="0.3">
      <c r="A2869" s="6" t="str">
        <f t="shared" si="45"/>
        <v>FE112</v>
      </c>
      <c r="B2869" s="202" t="s">
        <v>12419</v>
      </c>
      <c r="C2869" s="202" t="s">
        <v>12420</v>
      </c>
      <c r="D2869" s="205">
        <v>6</v>
      </c>
      <c r="E2869" s="205" t="s">
        <v>1341</v>
      </c>
      <c r="F2869"/>
    </row>
    <row r="2870" spans="1:6" x14ac:dyDescent="0.3">
      <c r="A2870" s="6" t="str">
        <f t="shared" si="45"/>
        <v>WC12</v>
      </c>
      <c r="B2870" s="202" t="s">
        <v>12421</v>
      </c>
      <c r="C2870" s="202" t="s">
        <v>12422</v>
      </c>
      <c r="D2870" s="205">
        <v>6</v>
      </c>
      <c r="E2870" s="205" t="s">
        <v>1341</v>
      </c>
      <c r="F2870"/>
    </row>
    <row r="2871" spans="1:6" x14ac:dyDescent="0.3">
      <c r="A2871" s="6" t="str">
        <f t="shared" si="45"/>
        <v>DB102</v>
      </c>
      <c r="B2871" s="202" t="s">
        <v>12423</v>
      </c>
      <c r="C2871" s="202" t="s">
        <v>12424</v>
      </c>
      <c r="D2871" s="205">
        <v>6</v>
      </c>
      <c r="E2871" s="205" t="s">
        <v>1341</v>
      </c>
      <c r="F2871"/>
    </row>
    <row r="2872" spans="1:6" x14ac:dyDescent="0.3">
      <c r="A2872" s="6" t="str">
        <f t="shared" si="45"/>
        <v>StB18</v>
      </c>
      <c r="B2872" s="202" t="s">
        <v>12425</v>
      </c>
      <c r="C2872" s="202" t="s">
        <v>12426</v>
      </c>
      <c r="D2872" s="205">
        <v>6</v>
      </c>
      <c r="E2872" s="205" t="s">
        <v>1341</v>
      </c>
      <c r="F2872"/>
    </row>
    <row r="2873" spans="1:6" x14ac:dyDescent="0.3">
      <c r="A2873" s="6" t="str">
        <f t="shared" si="45"/>
        <v>FT156</v>
      </c>
      <c r="B2873" s="202" t="s">
        <v>12427</v>
      </c>
      <c r="C2873" s="202" t="s">
        <v>12428</v>
      </c>
      <c r="D2873" s="205">
        <v>6</v>
      </c>
      <c r="E2873" s="205" t="s">
        <v>1341</v>
      </c>
      <c r="F2873"/>
    </row>
    <row r="2874" spans="1:6" x14ac:dyDescent="0.3">
      <c r="A2874" s="6" t="str">
        <f t="shared" si="45"/>
        <v>VV15</v>
      </c>
      <c r="B2874" s="202" t="s">
        <v>12429</v>
      </c>
      <c r="C2874" s="202" t="s">
        <v>12430</v>
      </c>
      <c r="D2874" s="205">
        <v>6</v>
      </c>
      <c r="E2874" s="205" t="s">
        <v>1341</v>
      </c>
      <c r="F2874"/>
    </row>
    <row r="2875" spans="1:6" x14ac:dyDescent="0.3">
      <c r="A2875" s="6" t="str">
        <f t="shared" si="45"/>
        <v>GSTK7</v>
      </c>
      <c r="B2875" s="202" t="s">
        <v>12431</v>
      </c>
      <c r="C2875" s="202" t="s">
        <v>12432</v>
      </c>
      <c r="D2875" s="205">
        <v>6</v>
      </c>
      <c r="E2875" s="205" t="s">
        <v>1341</v>
      </c>
      <c r="F2875"/>
    </row>
    <row r="2876" spans="1:6" x14ac:dyDescent="0.3">
      <c r="A2876" s="6" t="str">
        <f t="shared" si="45"/>
        <v>CH112</v>
      </c>
      <c r="B2876" s="202" t="s">
        <v>12433</v>
      </c>
      <c r="C2876" s="202" t="s">
        <v>12434</v>
      </c>
      <c r="D2876" s="205">
        <v>6</v>
      </c>
      <c r="E2876" s="205" t="s">
        <v>1341</v>
      </c>
      <c r="F2876"/>
    </row>
    <row r="2877" spans="1:6" x14ac:dyDescent="0.3">
      <c r="A2877" s="6">
        <f t="shared" si="45"/>
        <v>1002</v>
      </c>
      <c r="B2877" s="202">
        <v>1002</v>
      </c>
      <c r="C2877" s="202" t="s">
        <v>12435</v>
      </c>
      <c r="D2877" s="205">
        <v>6</v>
      </c>
      <c r="E2877" s="205" t="s">
        <v>1341</v>
      </c>
      <c r="F2877"/>
    </row>
    <row r="2878" spans="1:6" x14ac:dyDescent="0.3">
      <c r="A2878" s="6" t="str">
        <f t="shared" si="45"/>
        <v>CM-CG</v>
      </c>
      <c r="B2878" s="202" t="s">
        <v>12436</v>
      </c>
      <c r="C2878" s="202" t="s">
        <v>12437</v>
      </c>
      <c r="D2878" s="205">
        <v>6</v>
      </c>
      <c r="E2878" s="205" t="s">
        <v>1341</v>
      </c>
      <c r="F2878"/>
    </row>
    <row r="2879" spans="1:6" x14ac:dyDescent="0.3">
      <c r="A2879" s="6" t="str">
        <f t="shared" si="45"/>
        <v>FT146</v>
      </c>
      <c r="B2879" s="202" t="s">
        <v>12438</v>
      </c>
      <c r="C2879" s="202" t="s">
        <v>12439</v>
      </c>
      <c r="D2879" s="205">
        <v>6</v>
      </c>
      <c r="E2879" s="205" t="s">
        <v>1341</v>
      </c>
      <c r="F2879"/>
    </row>
    <row r="2880" spans="1:6" x14ac:dyDescent="0.3">
      <c r="A2880" s="6" t="str">
        <f t="shared" si="45"/>
        <v>RPT36</v>
      </c>
      <c r="B2880" s="202" t="s">
        <v>12440</v>
      </c>
      <c r="C2880" s="202" t="s">
        <v>12441</v>
      </c>
      <c r="D2880" s="205">
        <v>6</v>
      </c>
      <c r="E2880" s="205" t="s">
        <v>1341</v>
      </c>
      <c r="F2880"/>
    </row>
    <row r="2881" spans="1:6" x14ac:dyDescent="0.3">
      <c r="A2881" s="6" t="str">
        <f t="shared" si="45"/>
        <v>VV16</v>
      </c>
      <c r="B2881" s="202" t="s">
        <v>9072</v>
      </c>
      <c r="C2881" s="202" t="s">
        <v>12442</v>
      </c>
      <c r="D2881" s="205">
        <v>6</v>
      </c>
      <c r="E2881" s="205" t="s">
        <v>1341</v>
      </c>
      <c r="F2881"/>
    </row>
    <row r="2882" spans="1:6" x14ac:dyDescent="0.3">
      <c r="A2882" s="6" t="str">
        <f t="shared" si="45"/>
        <v>FT273</v>
      </c>
      <c r="B2882" s="202" t="s">
        <v>12443</v>
      </c>
      <c r="C2882" s="202" t="s">
        <v>12444</v>
      </c>
      <c r="D2882" s="205">
        <v>6</v>
      </c>
      <c r="E2882" s="205" t="s">
        <v>1341</v>
      </c>
      <c r="F2882"/>
    </row>
    <row r="2883" spans="1:6" x14ac:dyDescent="0.3">
      <c r="A2883" s="6" t="str">
        <f t="shared" si="45"/>
        <v>CH75</v>
      </c>
      <c r="B2883" s="202" t="s">
        <v>12445</v>
      </c>
      <c r="C2883" s="202" t="s">
        <v>12446</v>
      </c>
      <c r="D2883" s="205">
        <v>6</v>
      </c>
      <c r="E2883" s="205" t="s">
        <v>1341</v>
      </c>
      <c r="F2883"/>
    </row>
    <row r="2884" spans="1:6" x14ac:dyDescent="0.3">
      <c r="A2884" s="6" t="str">
        <f t="shared" si="45"/>
        <v>{AoO2} 28</v>
      </c>
      <c r="B2884" s="202" t="s">
        <v>12447</v>
      </c>
      <c r="C2884" s="202" t="s">
        <v>11702</v>
      </c>
      <c r="D2884" s="205">
        <v>6</v>
      </c>
      <c r="E2884" s="205" t="s">
        <v>1341</v>
      </c>
      <c r="F2884"/>
    </row>
    <row r="2885" spans="1:6" x14ac:dyDescent="0.3">
      <c r="A2885" s="6" t="str">
        <f t="shared" si="45"/>
        <v>AP97</v>
      </c>
      <c r="B2885" s="202" t="s">
        <v>12448</v>
      </c>
      <c r="C2885" s="202" t="s">
        <v>12449</v>
      </c>
      <c r="D2885" s="205">
        <v>6</v>
      </c>
      <c r="E2885" s="205" t="s">
        <v>1341</v>
      </c>
      <c r="F2885"/>
    </row>
    <row r="2886" spans="1:6" x14ac:dyDescent="0.3">
      <c r="A2886" s="6" t="str">
        <f t="shared" si="45"/>
        <v>RP3-7</v>
      </c>
      <c r="B2886" s="202" t="s">
        <v>12450</v>
      </c>
      <c r="C2886" s="202" t="s">
        <v>12451</v>
      </c>
      <c r="D2886" s="205">
        <v>6</v>
      </c>
      <c r="E2886" s="205" t="s">
        <v>1341</v>
      </c>
      <c r="F2886"/>
    </row>
    <row r="2887" spans="1:6" x14ac:dyDescent="0.3">
      <c r="A2887" s="6" t="str">
        <f t="shared" si="45"/>
        <v>MLR08</v>
      </c>
      <c r="B2887" s="202" t="s">
        <v>12452</v>
      </c>
      <c r="C2887" s="202" t="s">
        <v>12453</v>
      </c>
      <c r="D2887" s="205">
        <v>6</v>
      </c>
      <c r="E2887" s="205" t="s">
        <v>1341</v>
      </c>
      <c r="F2887"/>
    </row>
    <row r="2888" spans="1:6" x14ac:dyDescent="0.3">
      <c r="A2888" s="6" t="str">
        <f t="shared" si="45"/>
        <v>JF1</v>
      </c>
      <c r="B2888" s="202" t="s">
        <v>12454</v>
      </c>
      <c r="C2888" s="202" t="s">
        <v>12455</v>
      </c>
      <c r="D2888" s="205">
        <v>6</v>
      </c>
      <c r="E2888" s="205" t="s">
        <v>1341</v>
      </c>
      <c r="F2888"/>
    </row>
    <row r="2889" spans="1:6" x14ac:dyDescent="0.3">
      <c r="A2889" s="6" t="str">
        <f t="shared" si="45"/>
        <v>RbF I-1</v>
      </c>
      <c r="B2889" s="202" t="s">
        <v>12456</v>
      </c>
      <c r="C2889" s="202" t="s">
        <v>12457</v>
      </c>
      <c r="D2889" s="205">
        <v>6</v>
      </c>
      <c r="E2889" s="205" t="s">
        <v>1341</v>
      </c>
      <c r="F2889"/>
    </row>
    <row r="2890" spans="1:6" x14ac:dyDescent="0.3">
      <c r="A2890" s="6" t="str">
        <f t="shared" si="45"/>
        <v>CH131</v>
      </c>
      <c r="B2890" s="202" t="s">
        <v>12458</v>
      </c>
      <c r="C2890" s="202" t="s">
        <v>11658</v>
      </c>
      <c r="D2890" s="205">
        <v>6</v>
      </c>
      <c r="E2890" s="205" t="s">
        <v>1341</v>
      </c>
      <c r="F2890"/>
    </row>
    <row r="2891" spans="1:6" x14ac:dyDescent="0.3">
      <c r="A2891" s="6" t="str">
        <f t="shared" si="45"/>
        <v>PE4</v>
      </c>
      <c r="B2891" s="202" t="s">
        <v>12459</v>
      </c>
      <c r="C2891" s="202" t="s">
        <v>12460</v>
      </c>
      <c r="D2891" s="205">
        <v>6</v>
      </c>
      <c r="E2891" s="205" t="s">
        <v>1341</v>
      </c>
      <c r="F2891"/>
    </row>
    <row r="2892" spans="1:6" x14ac:dyDescent="0.3">
      <c r="A2892" s="6" t="str">
        <f t="shared" si="45"/>
        <v>LM6</v>
      </c>
      <c r="B2892" s="202" t="s">
        <v>12461</v>
      </c>
      <c r="C2892" s="202" t="s">
        <v>12462</v>
      </c>
      <c r="D2892" s="205">
        <v>6</v>
      </c>
      <c r="E2892" s="205" t="s">
        <v>1341</v>
      </c>
      <c r="F2892"/>
    </row>
    <row r="2893" spans="1:6" x14ac:dyDescent="0.3">
      <c r="A2893" s="6" t="str">
        <f t="shared" si="45"/>
        <v>Z22</v>
      </c>
      <c r="B2893" s="202" t="s">
        <v>12463</v>
      </c>
      <c r="C2893" s="202" t="s">
        <v>12464</v>
      </c>
      <c r="D2893" s="205">
        <v>6</v>
      </c>
      <c r="E2893" s="205" t="s">
        <v>1341</v>
      </c>
      <c r="F2893"/>
    </row>
    <row r="2894" spans="1:6" x14ac:dyDescent="0.3">
      <c r="A2894" s="6" t="str">
        <f t="shared" si="45"/>
        <v>STL5</v>
      </c>
      <c r="B2894" s="202" t="s">
        <v>12465</v>
      </c>
      <c r="C2894" s="202" t="s">
        <v>12466</v>
      </c>
      <c r="D2894" s="205">
        <v>6</v>
      </c>
      <c r="E2894" s="205" t="s">
        <v>1341</v>
      </c>
      <c r="F2894"/>
    </row>
    <row r="2895" spans="1:6" ht="28.8" x14ac:dyDescent="0.3">
      <c r="A2895" s="6" t="str">
        <f t="shared" ref="A2895:A2958" si="46">IF(B2895="","",IF(B2895&lt;999,"ASL"&amp;B2895,B2895))</f>
        <v>OTO{2nd ed}7</v>
      </c>
      <c r="B2895" s="202" t="s">
        <v>12467</v>
      </c>
      <c r="C2895" s="202" t="s">
        <v>7565</v>
      </c>
      <c r="D2895" s="205">
        <v>6</v>
      </c>
      <c r="E2895" s="205" t="s">
        <v>1341</v>
      </c>
      <c r="F2895"/>
    </row>
    <row r="2896" spans="1:6" x14ac:dyDescent="0.3">
      <c r="A2896" s="6" t="str">
        <f t="shared" si="46"/>
        <v>Z2</v>
      </c>
      <c r="B2896" s="202" t="s">
        <v>12468</v>
      </c>
      <c r="C2896" s="202" t="s">
        <v>12469</v>
      </c>
      <c r="D2896" s="205">
        <v>6</v>
      </c>
      <c r="E2896" s="205" t="s">
        <v>1341</v>
      </c>
      <c r="F2896"/>
    </row>
    <row r="2897" spans="1:6" x14ac:dyDescent="0.3">
      <c r="A2897" s="6" t="str">
        <f t="shared" si="46"/>
        <v>VV57</v>
      </c>
      <c r="B2897" s="202" t="s">
        <v>12470</v>
      </c>
      <c r="C2897" s="202" t="s">
        <v>12471</v>
      </c>
      <c r="D2897" s="205">
        <v>6</v>
      </c>
      <c r="E2897" s="205" t="s">
        <v>1341</v>
      </c>
      <c r="F2897"/>
    </row>
    <row r="2898" spans="1:6" x14ac:dyDescent="0.3">
      <c r="A2898" s="6" t="str">
        <f t="shared" si="46"/>
        <v>CH119</v>
      </c>
      <c r="B2898" s="202" t="s">
        <v>12472</v>
      </c>
      <c r="C2898" s="202" t="s">
        <v>12473</v>
      </c>
      <c r="D2898" s="205">
        <v>6</v>
      </c>
      <c r="E2898" s="205" t="s">
        <v>1341</v>
      </c>
      <c r="F2898"/>
    </row>
    <row r="2899" spans="1:6" x14ac:dyDescent="0.3">
      <c r="A2899" s="6" t="str">
        <f t="shared" si="46"/>
        <v>LM11</v>
      </c>
      <c r="B2899" s="202" t="s">
        <v>12474</v>
      </c>
      <c r="C2899" s="202" t="s">
        <v>12475</v>
      </c>
      <c r="D2899" s="205">
        <v>6</v>
      </c>
      <c r="E2899" s="205" t="s">
        <v>1341</v>
      </c>
      <c r="F2899"/>
    </row>
    <row r="2900" spans="1:6" x14ac:dyDescent="0.3">
      <c r="A2900" s="6" t="str">
        <f t="shared" si="46"/>
        <v>CGA2</v>
      </c>
      <c r="B2900" s="202" t="s">
        <v>12476</v>
      </c>
      <c r="C2900" s="202" t="s">
        <v>12477</v>
      </c>
      <c r="D2900" s="205">
        <v>6</v>
      </c>
      <c r="E2900" s="205" t="s">
        <v>1341</v>
      </c>
      <c r="F2900"/>
    </row>
    <row r="2901" spans="1:6" x14ac:dyDescent="0.3">
      <c r="A2901" s="6" t="str">
        <f t="shared" si="46"/>
        <v>NT1</v>
      </c>
      <c r="B2901" s="202" t="s">
        <v>12478</v>
      </c>
      <c r="C2901" s="202" t="s">
        <v>12479</v>
      </c>
      <c r="D2901" s="205">
        <v>6</v>
      </c>
      <c r="E2901" s="205" t="s">
        <v>1341</v>
      </c>
      <c r="F2901"/>
    </row>
    <row r="2902" spans="1:6" x14ac:dyDescent="0.3">
      <c r="A2902" s="6" t="str">
        <f t="shared" si="46"/>
        <v>AK34</v>
      </c>
      <c r="B2902" s="202" t="s">
        <v>12480</v>
      </c>
      <c r="C2902" s="202" t="s">
        <v>12481</v>
      </c>
      <c r="D2902" s="205">
        <v>6</v>
      </c>
      <c r="E2902" s="205" t="s">
        <v>1341</v>
      </c>
      <c r="F2902"/>
    </row>
    <row r="2903" spans="1:6" x14ac:dyDescent="0.3">
      <c r="A2903" s="6" t="str">
        <f t="shared" si="46"/>
        <v>O116.2</v>
      </c>
      <c r="B2903" s="202" t="s">
        <v>12482</v>
      </c>
      <c r="C2903" s="202" t="s">
        <v>12483</v>
      </c>
      <c r="D2903" s="205">
        <v>6</v>
      </c>
      <c r="E2903" s="205" t="s">
        <v>1341</v>
      </c>
      <c r="F2903"/>
    </row>
    <row r="2904" spans="1:6" x14ac:dyDescent="0.3">
      <c r="A2904" s="6" t="str">
        <f t="shared" si="46"/>
        <v>CH117</v>
      </c>
      <c r="B2904" s="202" t="s">
        <v>12484</v>
      </c>
      <c r="C2904" s="202" t="s">
        <v>12485</v>
      </c>
      <c r="D2904" s="205">
        <v>6</v>
      </c>
      <c r="E2904" s="205" t="s">
        <v>1341</v>
      </c>
      <c r="F2904"/>
    </row>
    <row r="2905" spans="1:6" x14ac:dyDescent="0.3">
      <c r="A2905" s="6" t="str">
        <f t="shared" si="46"/>
        <v>TAC60</v>
      </c>
      <c r="B2905" s="202" t="s">
        <v>12486</v>
      </c>
      <c r="C2905" s="202" t="s">
        <v>12487</v>
      </c>
      <c r="D2905" s="205">
        <v>6</v>
      </c>
      <c r="E2905" s="205" t="s">
        <v>1341</v>
      </c>
      <c r="F2905"/>
    </row>
    <row r="2906" spans="1:6" x14ac:dyDescent="0.3">
      <c r="A2906" s="6" t="str">
        <f t="shared" si="46"/>
        <v>AK13</v>
      </c>
      <c r="B2906" s="202" t="s">
        <v>12488</v>
      </c>
      <c r="C2906" s="202" t="s">
        <v>12489</v>
      </c>
      <c r="D2906" s="205">
        <v>6</v>
      </c>
      <c r="E2906" s="205" t="s">
        <v>1341</v>
      </c>
      <c r="F2906"/>
    </row>
    <row r="2907" spans="1:6" x14ac:dyDescent="0.3">
      <c r="A2907" s="6" t="str">
        <f t="shared" si="46"/>
        <v>BFP120</v>
      </c>
      <c r="B2907" s="202" t="s">
        <v>12490</v>
      </c>
      <c r="C2907" s="202" t="s">
        <v>12491</v>
      </c>
      <c r="D2907" s="205">
        <v>6</v>
      </c>
      <c r="E2907" s="205" t="s">
        <v>1341</v>
      </c>
      <c r="F2907"/>
    </row>
    <row r="2908" spans="1:6" x14ac:dyDescent="0.3">
      <c r="A2908" s="6" t="str">
        <f t="shared" si="46"/>
        <v>WG4</v>
      </c>
      <c r="B2908" s="202" t="s">
        <v>12492</v>
      </c>
      <c r="C2908" s="202" t="s">
        <v>12493</v>
      </c>
      <c r="D2908" s="205">
        <v>6</v>
      </c>
      <c r="E2908" s="205" t="s">
        <v>1341</v>
      </c>
      <c r="F2908"/>
    </row>
    <row r="2909" spans="1:6" ht="28.8" x14ac:dyDescent="0.3">
      <c r="A2909" s="6" t="str">
        <f t="shared" si="46"/>
        <v>STONNE(2ND)16</v>
      </c>
      <c r="B2909" s="202" t="s">
        <v>12494</v>
      </c>
      <c r="C2909" s="202" t="s">
        <v>12495</v>
      </c>
      <c r="D2909" s="205">
        <v>6</v>
      </c>
      <c r="E2909" s="205" t="s">
        <v>1341</v>
      </c>
      <c r="F2909"/>
    </row>
    <row r="2910" spans="1:6" x14ac:dyDescent="0.3">
      <c r="A2910" s="6" t="str">
        <f t="shared" si="46"/>
        <v>CH174</v>
      </c>
      <c r="B2910" s="202" t="s">
        <v>12496</v>
      </c>
      <c r="C2910" s="202" t="s">
        <v>12497</v>
      </c>
      <c r="D2910" s="205">
        <v>6</v>
      </c>
      <c r="E2910" s="205" t="s">
        <v>1341</v>
      </c>
      <c r="F2910"/>
    </row>
    <row r="2911" spans="1:6" x14ac:dyDescent="0.3">
      <c r="A2911" s="6" t="str">
        <f t="shared" si="46"/>
        <v>FT164</v>
      </c>
      <c r="B2911" s="202" t="s">
        <v>12498</v>
      </c>
      <c r="C2911" s="202" t="s">
        <v>12499</v>
      </c>
      <c r="D2911" s="205">
        <v>6</v>
      </c>
      <c r="E2911" s="205" t="s">
        <v>1341</v>
      </c>
      <c r="F2911"/>
    </row>
    <row r="2912" spans="1:6" x14ac:dyDescent="0.3">
      <c r="A2912" s="6" t="str">
        <f t="shared" si="46"/>
        <v>RPT157</v>
      </c>
      <c r="B2912" s="202" t="s">
        <v>12500</v>
      </c>
      <c r="C2912" s="202" t="s">
        <v>12501</v>
      </c>
      <c r="D2912" s="205">
        <v>6</v>
      </c>
      <c r="E2912" s="205" t="s">
        <v>1341</v>
      </c>
      <c r="F2912"/>
    </row>
    <row r="2913" spans="1:6" x14ac:dyDescent="0.3">
      <c r="A2913" s="6" t="str">
        <f t="shared" si="46"/>
        <v>X2</v>
      </c>
      <c r="B2913" s="202" t="s">
        <v>12502</v>
      </c>
      <c r="C2913" s="202" t="s">
        <v>12503</v>
      </c>
      <c r="D2913" s="205">
        <v>6</v>
      </c>
      <c r="E2913" s="205" t="s">
        <v>1341</v>
      </c>
      <c r="F2913"/>
    </row>
    <row r="2914" spans="1:6" x14ac:dyDescent="0.3">
      <c r="A2914" s="6" t="str">
        <f t="shared" si="46"/>
        <v>DBP16</v>
      </c>
      <c r="B2914" s="202" t="s">
        <v>12504</v>
      </c>
      <c r="C2914" s="202" t="s">
        <v>12505</v>
      </c>
      <c r="D2914" s="205">
        <v>6</v>
      </c>
      <c r="E2914" s="205" t="s">
        <v>1341</v>
      </c>
      <c r="F2914"/>
    </row>
    <row r="2915" spans="1:6" x14ac:dyDescent="0.3">
      <c r="A2915" s="6" t="str">
        <f t="shared" si="46"/>
        <v>LSSAH42</v>
      </c>
      <c r="B2915" s="202" t="s">
        <v>12506</v>
      </c>
      <c r="C2915" s="202" t="s">
        <v>8067</v>
      </c>
      <c r="D2915" s="205">
        <v>6</v>
      </c>
      <c r="E2915" s="205" t="s">
        <v>1341</v>
      </c>
      <c r="F2915"/>
    </row>
    <row r="2916" spans="1:6" x14ac:dyDescent="0.3">
      <c r="A2916" s="6" t="str">
        <f t="shared" si="46"/>
        <v>StalPak1</v>
      </c>
      <c r="B2916" s="202" t="s">
        <v>12507</v>
      </c>
      <c r="C2916" s="202" t="s">
        <v>12508</v>
      </c>
      <c r="D2916" s="205">
        <v>6</v>
      </c>
      <c r="E2916" s="205" t="s">
        <v>1341</v>
      </c>
      <c r="F2916"/>
    </row>
    <row r="2917" spans="1:6" x14ac:dyDescent="0.3">
      <c r="A2917" s="6" t="str">
        <f t="shared" si="46"/>
        <v>TAP7</v>
      </c>
      <c r="B2917" s="202" t="s">
        <v>12509</v>
      </c>
      <c r="C2917" s="202" t="s">
        <v>12510</v>
      </c>
      <c r="D2917" s="205">
        <v>6</v>
      </c>
      <c r="E2917" s="205" t="s">
        <v>1341</v>
      </c>
      <c r="F2917"/>
    </row>
    <row r="2918" spans="1:6" x14ac:dyDescent="0.3">
      <c r="A2918" s="6" t="str">
        <f t="shared" si="46"/>
        <v>SF12</v>
      </c>
      <c r="B2918" s="202" t="s">
        <v>12511</v>
      </c>
      <c r="C2918" s="202" t="s">
        <v>12512</v>
      </c>
      <c r="D2918" s="205">
        <v>6</v>
      </c>
      <c r="E2918" s="205" t="s">
        <v>1341</v>
      </c>
      <c r="F2918"/>
    </row>
    <row r="2919" spans="1:6" x14ac:dyDescent="0.3">
      <c r="A2919" s="6" t="str">
        <f t="shared" si="46"/>
        <v>VV16</v>
      </c>
      <c r="B2919" s="202" t="s">
        <v>9072</v>
      </c>
      <c r="C2919" s="202" t="s">
        <v>12513</v>
      </c>
      <c r="D2919" s="205">
        <v>6</v>
      </c>
      <c r="E2919" s="205" t="s">
        <v>1341</v>
      </c>
      <c r="F2919"/>
    </row>
    <row r="2920" spans="1:6" x14ac:dyDescent="0.3">
      <c r="A2920" s="6" t="str">
        <f t="shared" si="46"/>
        <v>ASLSKB5</v>
      </c>
      <c r="B2920" s="202" t="s">
        <v>12514</v>
      </c>
      <c r="C2920" s="202" t="s">
        <v>12515</v>
      </c>
      <c r="D2920" s="205">
        <v>6</v>
      </c>
      <c r="E2920" s="205" t="s">
        <v>1341</v>
      </c>
      <c r="F2920"/>
    </row>
    <row r="2921" spans="1:6" x14ac:dyDescent="0.3">
      <c r="A2921" s="6" t="str">
        <f t="shared" si="46"/>
        <v>AK19</v>
      </c>
      <c r="B2921" s="202" t="s">
        <v>12516</v>
      </c>
      <c r="C2921" s="202" t="s">
        <v>12517</v>
      </c>
      <c r="D2921" s="205">
        <v>6</v>
      </c>
      <c r="E2921" s="205" t="s">
        <v>1341</v>
      </c>
      <c r="F2921"/>
    </row>
    <row r="2922" spans="1:6" x14ac:dyDescent="0.3">
      <c r="A2922" s="6" t="str">
        <f t="shared" si="46"/>
        <v>FT109</v>
      </c>
      <c r="B2922" s="202" t="s">
        <v>12518</v>
      </c>
      <c r="C2922" s="202" t="s">
        <v>12519</v>
      </c>
      <c r="D2922" s="205">
        <v>6</v>
      </c>
      <c r="E2922" s="205" t="s">
        <v>1341</v>
      </c>
      <c r="F2922"/>
    </row>
    <row r="2923" spans="1:6" ht="28.8" x14ac:dyDescent="0.3">
      <c r="A2923" s="6" t="str">
        <f t="shared" si="46"/>
        <v>STONNE(2ND)8</v>
      </c>
      <c r="B2923" s="202" t="s">
        <v>12520</v>
      </c>
      <c r="C2923" s="202" t="s">
        <v>10467</v>
      </c>
      <c r="D2923" s="205">
        <v>6</v>
      </c>
      <c r="E2923" s="205" t="s">
        <v>1341</v>
      </c>
      <c r="F2923"/>
    </row>
    <row r="2924" spans="1:6" x14ac:dyDescent="0.3">
      <c r="A2924" s="6" t="str">
        <f t="shared" si="46"/>
        <v>RPT158</v>
      </c>
      <c r="B2924" s="202" t="s">
        <v>12521</v>
      </c>
      <c r="C2924" s="202" t="s">
        <v>12522</v>
      </c>
      <c r="D2924" s="205">
        <v>6</v>
      </c>
      <c r="E2924" s="205" t="s">
        <v>1341</v>
      </c>
      <c r="F2924"/>
    </row>
    <row r="2925" spans="1:6" x14ac:dyDescent="0.3">
      <c r="A2925" s="6" t="str">
        <f t="shared" si="46"/>
        <v>RPT45</v>
      </c>
      <c r="B2925" s="202" t="s">
        <v>12523</v>
      </c>
      <c r="C2925" s="202" t="s">
        <v>12524</v>
      </c>
      <c r="D2925" s="205">
        <v>6</v>
      </c>
      <c r="E2925" s="205" t="s">
        <v>1341</v>
      </c>
      <c r="F2925"/>
    </row>
    <row r="2926" spans="1:6" x14ac:dyDescent="0.3">
      <c r="A2926" s="6" t="str">
        <f t="shared" si="46"/>
        <v>MMdb22</v>
      </c>
      <c r="B2926" s="202" t="s">
        <v>12525</v>
      </c>
      <c r="C2926" s="202" t="s">
        <v>12526</v>
      </c>
      <c r="D2926" s="205">
        <v>6</v>
      </c>
      <c r="E2926" s="205" t="s">
        <v>1341</v>
      </c>
      <c r="F2926"/>
    </row>
    <row r="2927" spans="1:6" x14ac:dyDescent="0.3">
      <c r="A2927" s="6" t="str">
        <f t="shared" si="46"/>
        <v>ESG96</v>
      </c>
      <c r="B2927" s="202" t="s">
        <v>12527</v>
      </c>
      <c r="C2927" s="202" t="s">
        <v>12528</v>
      </c>
      <c r="D2927" s="205">
        <v>6</v>
      </c>
      <c r="E2927" s="205" t="s">
        <v>1341</v>
      </c>
      <c r="F2927"/>
    </row>
    <row r="2928" spans="1:6" x14ac:dyDescent="0.3">
      <c r="A2928" s="6" t="str">
        <f t="shared" si="46"/>
        <v>VB5</v>
      </c>
      <c r="B2928" s="202" t="s">
        <v>12529</v>
      </c>
      <c r="C2928" s="202" t="s">
        <v>12530</v>
      </c>
      <c r="D2928" s="205">
        <v>6</v>
      </c>
      <c r="E2928" s="205" t="s">
        <v>1341</v>
      </c>
      <c r="F2928"/>
    </row>
    <row r="2929" spans="1:6" x14ac:dyDescent="0.3">
      <c r="A2929" s="6" t="str">
        <f t="shared" si="46"/>
        <v>S73</v>
      </c>
      <c r="B2929" s="202" t="s">
        <v>12531</v>
      </c>
      <c r="C2929" s="202" t="s">
        <v>12532</v>
      </c>
      <c r="D2929" s="205">
        <v>6</v>
      </c>
      <c r="E2929" s="205" t="s">
        <v>1341</v>
      </c>
      <c r="F2929"/>
    </row>
    <row r="2930" spans="1:6" x14ac:dyDescent="0.3">
      <c r="A2930" s="6" t="str">
        <f t="shared" si="46"/>
        <v>{AoO2} 220</v>
      </c>
      <c r="B2930" s="202" t="s">
        <v>12533</v>
      </c>
      <c r="C2930" s="202" t="s">
        <v>12534</v>
      </c>
      <c r="D2930" s="205">
        <v>6</v>
      </c>
      <c r="E2930" s="205" t="s">
        <v>1341</v>
      </c>
      <c r="F2930"/>
    </row>
    <row r="2931" spans="1:6" x14ac:dyDescent="0.3">
      <c r="A2931" s="6" t="str">
        <f t="shared" si="46"/>
        <v>V3</v>
      </c>
      <c r="B2931" s="202" t="s">
        <v>12535</v>
      </c>
      <c r="C2931" s="202" t="s">
        <v>12536</v>
      </c>
      <c r="D2931" s="205">
        <v>6</v>
      </c>
      <c r="E2931" s="205" t="s">
        <v>1341</v>
      </c>
      <c r="F2931"/>
    </row>
    <row r="2932" spans="1:6" x14ac:dyDescent="0.3">
      <c r="A2932" s="6" t="str">
        <f t="shared" si="46"/>
        <v>JA1</v>
      </c>
      <c r="B2932" s="202" t="s">
        <v>12537</v>
      </c>
      <c r="C2932" s="202" t="s">
        <v>12538</v>
      </c>
      <c r="D2932" s="205">
        <v>6</v>
      </c>
      <c r="E2932" s="205" t="s">
        <v>1341</v>
      </c>
      <c r="F2932"/>
    </row>
    <row r="2933" spans="1:6" ht="28.8" x14ac:dyDescent="0.3">
      <c r="A2933" s="6" t="str">
        <f t="shared" si="46"/>
        <v>CH-I</v>
      </c>
      <c r="B2933" s="202" t="s">
        <v>12539</v>
      </c>
      <c r="C2933" s="202" t="s">
        <v>12540</v>
      </c>
      <c r="D2933" s="205">
        <v>6</v>
      </c>
      <c r="E2933" s="205" t="s">
        <v>1341</v>
      </c>
      <c r="F2933"/>
    </row>
    <row r="2934" spans="1:6" x14ac:dyDescent="0.3">
      <c r="A2934" s="6" t="str">
        <f t="shared" si="46"/>
        <v>StB9</v>
      </c>
      <c r="B2934" s="202" t="s">
        <v>8169</v>
      </c>
      <c r="C2934" s="202" t="s">
        <v>12541</v>
      </c>
      <c r="D2934" s="205">
        <v>6</v>
      </c>
      <c r="E2934" s="205" t="s">
        <v>1341</v>
      </c>
      <c r="F2934"/>
    </row>
    <row r="2935" spans="1:6" x14ac:dyDescent="0.3">
      <c r="A2935" s="6" t="str">
        <f t="shared" si="46"/>
        <v>ATF1</v>
      </c>
      <c r="B2935" s="202" t="s">
        <v>12542</v>
      </c>
      <c r="C2935" s="202" t="s">
        <v>12543</v>
      </c>
      <c r="D2935" s="205">
        <v>6</v>
      </c>
      <c r="E2935" s="205" t="s">
        <v>1341</v>
      </c>
      <c r="F2935"/>
    </row>
    <row r="2936" spans="1:6" x14ac:dyDescent="0.3">
      <c r="A2936" s="6" t="str">
        <f t="shared" si="46"/>
        <v>GD14</v>
      </c>
      <c r="B2936" s="202" t="s">
        <v>12544</v>
      </c>
      <c r="C2936" s="202" t="s">
        <v>12545</v>
      </c>
      <c r="D2936" s="205">
        <v>6</v>
      </c>
      <c r="E2936" s="205" t="s">
        <v>1341</v>
      </c>
      <c r="F2936"/>
    </row>
    <row r="2937" spans="1:6" x14ac:dyDescent="0.3">
      <c r="A2937" s="6" t="str">
        <f t="shared" si="46"/>
        <v>S1</v>
      </c>
      <c r="B2937" s="202" t="s">
        <v>8837</v>
      </c>
      <c r="C2937" s="202" t="s">
        <v>12546</v>
      </c>
      <c r="D2937" s="205">
        <v>6</v>
      </c>
      <c r="E2937" s="205" t="s">
        <v>1341</v>
      </c>
      <c r="F2937"/>
    </row>
    <row r="2938" spans="1:6" x14ac:dyDescent="0.3">
      <c r="A2938" s="6" t="str">
        <f t="shared" si="46"/>
        <v>Bocage6</v>
      </c>
      <c r="B2938" s="202" t="s">
        <v>12547</v>
      </c>
      <c r="C2938" s="202" t="s">
        <v>12548</v>
      </c>
      <c r="D2938" s="205">
        <v>6</v>
      </c>
      <c r="E2938" s="205" t="s">
        <v>1341</v>
      </c>
      <c r="F2938"/>
    </row>
    <row r="2939" spans="1:6" x14ac:dyDescent="0.3">
      <c r="A2939" s="6" t="str">
        <f t="shared" si="46"/>
        <v>O103.2</v>
      </c>
      <c r="B2939" s="202" t="s">
        <v>12549</v>
      </c>
      <c r="C2939" s="202" t="s">
        <v>12550</v>
      </c>
      <c r="D2939" s="205">
        <v>6</v>
      </c>
      <c r="E2939" s="205" t="s">
        <v>1341</v>
      </c>
      <c r="F2939"/>
    </row>
    <row r="2940" spans="1:6" x14ac:dyDescent="0.3">
      <c r="A2940" s="6" t="str">
        <f t="shared" si="46"/>
        <v>CAW10</v>
      </c>
      <c r="B2940" s="202" t="s">
        <v>12551</v>
      </c>
      <c r="C2940" s="202" t="s">
        <v>12552</v>
      </c>
      <c r="D2940" s="205">
        <v>6</v>
      </c>
      <c r="E2940" s="205" t="s">
        <v>1341</v>
      </c>
      <c r="F2940"/>
    </row>
    <row r="2941" spans="1:6" x14ac:dyDescent="0.3">
      <c r="A2941" s="6" t="str">
        <f t="shared" si="46"/>
        <v>VHN4</v>
      </c>
      <c r="B2941" s="202" t="s">
        <v>12553</v>
      </c>
      <c r="C2941" s="202" t="s">
        <v>12554</v>
      </c>
      <c r="D2941" s="205">
        <v>6</v>
      </c>
      <c r="E2941" s="205" t="s">
        <v>1341</v>
      </c>
      <c r="F2941"/>
    </row>
    <row r="2942" spans="1:6" x14ac:dyDescent="0.3">
      <c r="A2942" s="6" t="str">
        <f t="shared" si="46"/>
        <v>RM4</v>
      </c>
      <c r="B2942" s="202" t="s">
        <v>12555</v>
      </c>
      <c r="C2942" s="202" t="s">
        <v>12556</v>
      </c>
      <c r="D2942" s="205">
        <v>6</v>
      </c>
      <c r="E2942" s="205" t="s">
        <v>1341</v>
      </c>
      <c r="F2942"/>
    </row>
    <row r="2943" spans="1:6" x14ac:dyDescent="0.3">
      <c r="A2943" s="6" t="str">
        <f t="shared" si="46"/>
        <v>FT26</v>
      </c>
      <c r="B2943" s="202" t="s">
        <v>12557</v>
      </c>
      <c r="C2943" s="202" t="s">
        <v>12558</v>
      </c>
      <c r="D2943" s="205">
        <v>6</v>
      </c>
      <c r="E2943" s="205" t="s">
        <v>1341</v>
      </c>
      <c r="F2943"/>
    </row>
    <row r="2944" spans="1:6" x14ac:dyDescent="0.3">
      <c r="A2944" s="6" t="str">
        <f t="shared" si="46"/>
        <v>VV105</v>
      </c>
      <c r="B2944" s="202" t="s">
        <v>12559</v>
      </c>
      <c r="C2944" s="202" t="s">
        <v>12560</v>
      </c>
      <c r="D2944" s="205">
        <v>6</v>
      </c>
      <c r="E2944" s="205" t="s">
        <v>1341</v>
      </c>
      <c r="F2944"/>
    </row>
    <row r="2945" spans="1:6" x14ac:dyDescent="0.3">
      <c r="A2945" s="6" t="str">
        <f t="shared" si="46"/>
        <v>{AoO2} 114</v>
      </c>
      <c r="B2945" s="202" t="s">
        <v>12561</v>
      </c>
      <c r="C2945" s="202" t="s">
        <v>11230</v>
      </c>
      <c r="D2945" s="205">
        <v>6</v>
      </c>
      <c r="E2945" s="205" t="s">
        <v>1341</v>
      </c>
      <c r="F2945"/>
    </row>
    <row r="2946" spans="1:6" x14ac:dyDescent="0.3">
      <c r="A2946" s="6" t="str">
        <f t="shared" si="46"/>
        <v>HS1</v>
      </c>
      <c r="B2946" s="202" t="s">
        <v>11539</v>
      </c>
      <c r="C2946" s="202" t="s">
        <v>12562</v>
      </c>
      <c r="D2946" s="205">
        <v>6</v>
      </c>
      <c r="E2946" s="205" t="s">
        <v>1341</v>
      </c>
      <c r="F2946"/>
    </row>
    <row r="2947" spans="1:6" x14ac:dyDescent="0.3">
      <c r="A2947" s="6" t="str">
        <f t="shared" si="46"/>
        <v>BAA5</v>
      </c>
      <c r="B2947" s="202" t="s">
        <v>12563</v>
      </c>
      <c r="C2947" s="202" t="s">
        <v>12564</v>
      </c>
      <c r="D2947" s="205">
        <v>6</v>
      </c>
      <c r="E2947" s="205" t="s">
        <v>1341</v>
      </c>
      <c r="F2947"/>
    </row>
    <row r="2948" spans="1:6" x14ac:dyDescent="0.3">
      <c r="A2948" s="6" t="str">
        <f t="shared" si="46"/>
        <v>O73.2</v>
      </c>
      <c r="B2948" s="202" t="s">
        <v>12565</v>
      </c>
      <c r="C2948" s="202" t="s">
        <v>12566</v>
      </c>
      <c r="D2948" s="205">
        <v>6</v>
      </c>
      <c r="E2948" s="205" t="s">
        <v>1341</v>
      </c>
      <c r="F2948"/>
    </row>
    <row r="2949" spans="1:6" x14ac:dyDescent="0.3">
      <c r="A2949" s="6" t="str">
        <f t="shared" si="46"/>
        <v>AoC9</v>
      </c>
      <c r="B2949" s="202" t="s">
        <v>12567</v>
      </c>
      <c r="C2949" s="202" t="s">
        <v>11497</v>
      </c>
      <c r="D2949" s="205">
        <v>6</v>
      </c>
      <c r="E2949" s="205" t="s">
        <v>1341</v>
      </c>
      <c r="F2949"/>
    </row>
    <row r="2950" spans="1:6" x14ac:dyDescent="0.3">
      <c r="A2950" s="6" t="str">
        <f t="shared" si="46"/>
        <v>NEWS28</v>
      </c>
      <c r="B2950" s="202" t="s">
        <v>12568</v>
      </c>
      <c r="C2950" s="202" t="s">
        <v>12569</v>
      </c>
      <c r="D2950" s="205">
        <v>6</v>
      </c>
      <c r="E2950" s="205" t="s">
        <v>1341</v>
      </c>
      <c r="F2950"/>
    </row>
    <row r="2951" spans="1:6" x14ac:dyDescent="0.3">
      <c r="A2951" s="6" t="str">
        <f t="shared" si="46"/>
        <v>PONYRI#5</v>
      </c>
      <c r="B2951" s="202" t="s">
        <v>12570</v>
      </c>
      <c r="C2951" s="202" t="s">
        <v>12571</v>
      </c>
      <c r="D2951" s="205">
        <v>6</v>
      </c>
      <c r="E2951" s="205" t="s">
        <v>1341</v>
      </c>
      <c r="F2951"/>
    </row>
    <row r="2952" spans="1:6" ht="28.8" x14ac:dyDescent="0.3">
      <c r="A2952" s="6" t="str">
        <f t="shared" si="46"/>
        <v>OTO{2nd ed}1</v>
      </c>
      <c r="B2952" s="202" t="s">
        <v>12572</v>
      </c>
      <c r="C2952" s="202" t="s">
        <v>10979</v>
      </c>
      <c r="D2952" s="205">
        <v>6</v>
      </c>
      <c r="E2952" s="205" t="s">
        <v>1341</v>
      </c>
      <c r="F2952"/>
    </row>
    <row r="2953" spans="1:6" x14ac:dyDescent="0.3">
      <c r="A2953" s="6">
        <f t="shared" si="46"/>
        <v>1002.3</v>
      </c>
      <c r="B2953" s="202">
        <v>1002.3</v>
      </c>
      <c r="C2953" s="202" t="s">
        <v>12573</v>
      </c>
      <c r="D2953" s="205">
        <v>6</v>
      </c>
      <c r="E2953" s="205" t="s">
        <v>1341</v>
      </c>
      <c r="F2953"/>
    </row>
    <row r="2954" spans="1:6" x14ac:dyDescent="0.3">
      <c r="A2954" s="6" t="str">
        <f t="shared" si="46"/>
        <v>O121.1</v>
      </c>
      <c r="B2954" s="202" t="s">
        <v>12574</v>
      </c>
      <c r="C2954" s="202" t="s">
        <v>12575</v>
      </c>
      <c r="D2954" s="205">
        <v>6</v>
      </c>
      <c r="E2954" s="205" t="s">
        <v>1341</v>
      </c>
      <c r="F2954"/>
    </row>
    <row r="2955" spans="1:6" ht="28.8" x14ac:dyDescent="0.3">
      <c r="A2955" s="6" t="str">
        <f t="shared" si="46"/>
        <v>{2020 edition} 245</v>
      </c>
      <c r="B2955" s="202" t="s">
        <v>12576</v>
      </c>
      <c r="C2955" s="202" t="s">
        <v>9432</v>
      </c>
      <c r="D2955" s="205">
        <v>6</v>
      </c>
      <c r="E2955" s="205" t="s">
        <v>1341</v>
      </c>
      <c r="F2955"/>
    </row>
    <row r="2956" spans="1:6" x14ac:dyDescent="0.3">
      <c r="A2956" s="6" t="str">
        <f t="shared" si="46"/>
        <v>WCR1</v>
      </c>
      <c r="B2956" s="202" t="s">
        <v>12577</v>
      </c>
      <c r="C2956" s="202" t="s">
        <v>12578</v>
      </c>
      <c r="D2956" s="205">
        <v>6</v>
      </c>
      <c r="E2956" s="205" t="s">
        <v>1341</v>
      </c>
      <c r="F2956"/>
    </row>
    <row r="2957" spans="1:6" x14ac:dyDescent="0.3">
      <c r="A2957" s="6" t="str">
        <f t="shared" si="46"/>
        <v>JAVA13</v>
      </c>
      <c r="B2957" s="202" t="s">
        <v>12579</v>
      </c>
      <c r="C2957" s="202" t="s">
        <v>12580</v>
      </c>
      <c r="D2957" s="205">
        <v>6</v>
      </c>
      <c r="E2957" s="205" t="s">
        <v>1341</v>
      </c>
      <c r="F2957"/>
    </row>
    <row r="2958" spans="1:6" x14ac:dyDescent="0.3">
      <c r="A2958" s="6" t="str">
        <f t="shared" si="46"/>
        <v>BWC10</v>
      </c>
      <c r="B2958" s="202" t="s">
        <v>12581</v>
      </c>
      <c r="C2958" s="202" t="s">
        <v>12582</v>
      </c>
      <c r="D2958" s="205">
        <v>6</v>
      </c>
      <c r="E2958" s="205" t="s">
        <v>1341</v>
      </c>
      <c r="F2958"/>
    </row>
    <row r="2959" spans="1:6" x14ac:dyDescent="0.3">
      <c r="A2959" s="6" t="str">
        <f t="shared" ref="A2959:A3022" si="47">IF(B2959="","",IF(B2959&lt;999,"ASL"&amp;B2959,B2959))</f>
        <v>PAD1</v>
      </c>
      <c r="B2959" s="202" t="s">
        <v>12583</v>
      </c>
      <c r="C2959" s="202" t="s">
        <v>12584</v>
      </c>
      <c r="D2959" s="205">
        <v>6</v>
      </c>
      <c r="E2959" s="205" t="s">
        <v>1341</v>
      </c>
      <c r="F2959"/>
    </row>
    <row r="2960" spans="1:6" x14ac:dyDescent="0.3">
      <c r="A2960" s="6" t="str">
        <f t="shared" si="47"/>
        <v>BtB C3</v>
      </c>
      <c r="B2960" s="202" t="s">
        <v>12585</v>
      </c>
      <c r="C2960" s="202" t="s">
        <v>12586</v>
      </c>
      <c r="D2960" s="205">
        <v>6</v>
      </c>
      <c r="E2960" s="205" t="s">
        <v>1341</v>
      </c>
      <c r="F2960"/>
    </row>
    <row r="2961" spans="1:6" x14ac:dyDescent="0.3">
      <c r="A2961" s="6" t="str">
        <f t="shared" si="47"/>
        <v>Oct2006.2</v>
      </c>
      <c r="B2961" s="202" t="s">
        <v>12587</v>
      </c>
      <c r="C2961" s="202" t="s">
        <v>11770</v>
      </c>
      <c r="D2961" s="205">
        <v>6</v>
      </c>
      <c r="E2961" s="205" t="s">
        <v>1341</v>
      </c>
      <c r="F2961"/>
    </row>
    <row r="2962" spans="1:6" x14ac:dyDescent="0.3">
      <c r="A2962" s="6" t="str">
        <f t="shared" si="47"/>
        <v>C2006.M1C</v>
      </c>
      <c r="B2962" s="202" t="s">
        <v>12588</v>
      </c>
      <c r="C2962" s="202" t="s">
        <v>8087</v>
      </c>
      <c r="D2962" s="205">
        <v>6</v>
      </c>
      <c r="E2962" s="205" t="s">
        <v>1341</v>
      </c>
      <c r="F2962"/>
    </row>
    <row r="2963" spans="1:6" x14ac:dyDescent="0.3">
      <c r="A2963" s="6" t="str">
        <f t="shared" si="47"/>
        <v>MwT14</v>
      </c>
      <c r="B2963" s="202" t="s">
        <v>12589</v>
      </c>
      <c r="C2963" s="202" t="s">
        <v>12590</v>
      </c>
      <c r="D2963" s="205">
        <v>6</v>
      </c>
      <c r="E2963" s="205" t="s">
        <v>1341</v>
      </c>
      <c r="F2963"/>
    </row>
    <row r="2964" spans="1:6" x14ac:dyDescent="0.3">
      <c r="A2964" s="6" t="str">
        <f t="shared" si="47"/>
        <v>PONYRI#9</v>
      </c>
      <c r="B2964" s="202" t="s">
        <v>12591</v>
      </c>
      <c r="C2964" s="202" t="s">
        <v>12592</v>
      </c>
      <c r="D2964" s="205">
        <v>6</v>
      </c>
      <c r="E2964" s="205" t="s">
        <v>1341</v>
      </c>
      <c r="F2964"/>
    </row>
    <row r="2965" spans="1:6" x14ac:dyDescent="0.3">
      <c r="A2965" s="6" t="str">
        <f t="shared" si="47"/>
        <v>C2013.3</v>
      </c>
      <c r="B2965" s="202" t="s">
        <v>12593</v>
      </c>
      <c r="C2965" s="202" t="s">
        <v>12594</v>
      </c>
      <c r="D2965" s="205">
        <v>6</v>
      </c>
      <c r="E2965" s="205" t="s">
        <v>1341</v>
      </c>
      <c r="F2965"/>
    </row>
    <row r="2966" spans="1:6" ht="28.8" x14ac:dyDescent="0.3">
      <c r="A2966" s="6" t="str">
        <f t="shared" si="47"/>
        <v>{2020 edition} DN5</v>
      </c>
      <c r="B2966" s="202" t="s">
        <v>12595</v>
      </c>
      <c r="C2966" s="202" t="s">
        <v>12596</v>
      </c>
      <c r="D2966" s="205">
        <v>6</v>
      </c>
      <c r="E2966" s="205" t="s">
        <v>1341</v>
      </c>
      <c r="F2966"/>
    </row>
    <row r="2967" spans="1:6" x14ac:dyDescent="0.3">
      <c r="A2967" s="6" t="str">
        <f t="shared" si="47"/>
        <v>MLR11</v>
      </c>
      <c r="B2967" s="202" t="s">
        <v>12597</v>
      </c>
      <c r="C2967" s="202" t="s">
        <v>12598</v>
      </c>
      <c r="D2967" s="205">
        <v>6</v>
      </c>
      <c r="E2967" s="205" t="s">
        <v>1341</v>
      </c>
      <c r="F2967"/>
    </row>
    <row r="2968" spans="1:6" x14ac:dyDescent="0.3">
      <c r="A2968" s="6" t="str">
        <f t="shared" si="47"/>
        <v>MMdb17</v>
      </c>
      <c r="B2968" s="202" t="s">
        <v>12599</v>
      </c>
      <c r="C2968" s="202" t="s">
        <v>12600</v>
      </c>
      <c r="D2968" s="205">
        <v>6</v>
      </c>
      <c r="E2968" s="205" t="s">
        <v>1341</v>
      </c>
      <c r="F2968"/>
    </row>
    <row r="2969" spans="1:6" x14ac:dyDescent="0.3">
      <c r="A2969" s="6" t="str">
        <f t="shared" si="47"/>
        <v>ESG125</v>
      </c>
      <c r="B2969" s="202" t="s">
        <v>12601</v>
      </c>
      <c r="C2969" s="202" t="s">
        <v>12602</v>
      </c>
      <c r="D2969" s="205">
        <v>6</v>
      </c>
      <c r="E2969" s="205" t="s">
        <v>1341</v>
      </c>
      <c r="F2969"/>
    </row>
    <row r="2970" spans="1:6" x14ac:dyDescent="0.3">
      <c r="A2970" s="6" t="str">
        <f t="shared" si="47"/>
        <v>Genesis 9</v>
      </c>
      <c r="B2970" s="202" t="s">
        <v>12603</v>
      </c>
      <c r="C2970" s="202" t="s">
        <v>12604</v>
      </c>
      <c r="D2970" s="205">
        <v>6</v>
      </c>
      <c r="E2970" s="205" t="s">
        <v>1341</v>
      </c>
      <c r="F2970"/>
    </row>
    <row r="2971" spans="1:6" x14ac:dyDescent="0.3">
      <c r="A2971" s="6" t="str">
        <f t="shared" si="47"/>
        <v>EC5</v>
      </c>
      <c r="B2971" s="202" t="s">
        <v>12605</v>
      </c>
      <c r="C2971" s="202" t="s">
        <v>12606</v>
      </c>
      <c r="D2971" s="205">
        <v>6</v>
      </c>
      <c r="E2971" s="205" t="s">
        <v>1341</v>
      </c>
      <c r="F2971"/>
    </row>
    <row r="2972" spans="1:6" x14ac:dyDescent="0.3">
      <c r="A2972" s="6" t="str">
        <f t="shared" si="47"/>
        <v>FE6</v>
      </c>
      <c r="B2972" s="202" t="s">
        <v>12607</v>
      </c>
      <c r="C2972" s="202" t="s">
        <v>12608</v>
      </c>
      <c r="D2972" s="205">
        <v>6</v>
      </c>
      <c r="E2972" s="205" t="s">
        <v>1341</v>
      </c>
      <c r="F2972"/>
    </row>
    <row r="2973" spans="1:6" x14ac:dyDescent="0.3">
      <c r="A2973" s="6" t="str">
        <f t="shared" si="47"/>
        <v>PdH2</v>
      </c>
      <c r="B2973" s="202" t="s">
        <v>12609</v>
      </c>
      <c r="C2973" s="202" t="s">
        <v>12610</v>
      </c>
      <c r="D2973" s="205">
        <v>6</v>
      </c>
      <c r="E2973" s="205" t="s">
        <v>1341</v>
      </c>
      <c r="F2973"/>
    </row>
    <row r="2974" spans="1:6" x14ac:dyDescent="0.3">
      <c r="A2974" s="6" t="str">
        <f t="shared" si="47"/>
        <v>ASLSKCSA</v>
      </c>
      <c r="B2974" s="202" t="s">
        <v>12611</v>
      </c>
      <c r="C2974" s="202" t="s">
        <v>12612</v>
      </c>
      <c r="D2974" s="205">
        <v>6</v>
      </c>
      <c r="E2974" s="205" t="s">
        <v>1341</v>
      </c>
      <c r="F2974"/>
    </row>
    <row r="2975" spans="1:6" x14ac:dyDescent="0.3">
      <c r="A2975" s="6" t="str">
        <f t="shared" si="47"/>
        <v>HP35</v>
      </c>
      <c r="B2975" s="202" t="s">
        <v>12613</v>
      </c>
      <c r="C2975" s="202" t="s">
        <v>12614</v>
      </c>
      <c r="D2975" s="205">
        <v>6</v>
      </c>
      <c r="E2975" s="205" t="s">
        <v>1341</v>
      </c>
      <c r="F2975"/>
    </row>
    <row r="2976" spans="1:6" x14ac:dyDescent="0.3">
      <c r="A2976" s="6" t="str">
        <f t="shared" si="47"/>
        <v>RP3-3</v>
      </c>
      <c r="B2976" s="202" t="s">
        <v>12615</v>
      </c>
      <c r="C2976" s="202" t="s">
        <v>12616</v>
      </c>
      <c r="D2976" s="205">
        <v>6</v>
      </c>
      <c r="E2976" s="205" t="s">
        <v>1341</v>
      </c>
      <c r="F2976"/>
    </row>
    <row r="2977" spans="1:6" x14ac:dyDescent="0.3">
      <c r="A2977" s="6" t="str">
        <f t="shared" si="47"/>
        <v>U34</v>
      </c>
      <c r="B2977" s="202" t="s">
        <v>12617</v>
      </c>
      <c r="C2977" s="202" t="s">
        <v>12618</v>
      </c>
      <c r="D2977" s="205">
        <v>6</v>
      </c>
      <c r="E2977" s="205" t="s">
        <v>1341</v>
      </c>
      <c r="F2977"/>
    </row>
    <row r="2978" spans="1:6" x14ac:dyDescent="0.3">
      <c r="A2978" s="6" t="str">
        <f t="shared" si="47"/>
        <v>KBS9</v>
      </c>
      <c r="B2978" s="202" t="s">
        <v>12619</v>
      </c>
      <c r="C2978" s="202" t="s">
        <v>12620</v>
      </c>
      <c r="D2978" s="205">
        <v>6</v>
      </c>
      <c r="E2978" s="205" t="s">
        <v>1341</v>
      </c>
      <c r="F2978"/>
    </row>
    <row r="2979" spans="1:6" x14ac:dyDescent="0.3">
      <c r="A2979" s="6" t="str">
        <f t="shared" si="47"/>
        <v>CDN22</v>
      </c>
      <c r="B2979" s="202" t="s">
        <v>12621</v>
      </c>
      <c r="C2979" s="202" t="s">
        <v>12622</v>
      </c>
      <c r="D2979" s="205">
        <v>6</v>
      </c>
      <c r="E2979" s="205" t="s">
        <v>1341</v>
      </c>
      <c r="F2979"/>
    </row>
    <row r="2980" spans="1:6" x14ac:dyDescent="0.3">
      <c r="A2980" s="6" t="str">
        <f t="shared" si="47"/>
        <v>KBS3</v>
      </c>
      <c r="B2980" s="202" t="s">
        <v>12623</v>
      </c>
      <c r="C2980" s="202" t="s">
        <v>12624</v>
      </c>
      <c r="D2980" s="205">
        <v>6</v>
      </c>
      <c r="E2980" s="205" t="s">
        <v>1341</v>
      </c>
      <c r="F2980"/>
    </row>
    <row r="2981" spans="1:6" x14ac:dyDescent="0.3">
      <c r="A2981" s="6" t="str">
        <f t="shared" si="47"/>
        <v>CH175</v>
      </c>
      <c r="B2981" s="202" t="s">
        <v>12625</v>
      </c>
      <c r="C2981" s="202" t="s">
        <v>12626</v>
      </c>
      <c r="D2981" s="205">
        <v>6</v>
      </c>
      <c r="E2981" s="205" t="s">
        <v>1341</v>
      </c>
      <c r="F2981"/>
    </row>
    <row r="2982" spans="1:6" x14ac:dyDescent="0.3">
      <c r="A2982" s="6" t="str">
        <f t="shared" si="47"/>
        <v>KBS6</v>
      </c>
      <c r="B2982" s="202" t="s">
        <v>12627</v>
      </c>
      <c r="C2982" s="202" t="s">
        <v>12628</v>
      </c>
      <c r="D2982" s="205">
        <v>6</v>
      </c>
      <c r="E2982" s="205" t="s">
        <v>1341</v>
      </c>
      <c r="F2982"/>
    </row>
    <row r="2983" spans="1:6" x14ac:dyDescent="0.3">
      <c r="A2983" s="6" t="str">
        <f t="shared" si="47"/>
        <v>FT192</v>
      </c>
      <c r="B2983" s="202" t="s">
        <v>12629</v>
      </c>
      <c r="C2983" s="202" t="s">
        <v>12630</v>
      </c>
      <c r="D2983" s="205">
        <v>6</v>
      </c>
      <c r="E2983" s="205" t="s">
        <v>1341</v>
      </c>
      <c r="F2983"/>
    </row>
    <row r="2984" spans="1:6" x14ac:dyDescent="0.3">
      <c r="A2984" s="6" t="str">
        <f t="shared" si="47"/>
        <v>AK90</v>
      </c>
      <c r="B2984" s="202" t="s">
        <v>12631</v>
      </c>
      <c r="C2984" s="202" t="s">
        <v>12632</v>
      </c>
      <c r="D2984" s="205">
        <v>6</v>
      </c>
      <c r="E2984" s="205" t="s">
        <v>1341</v>
      </c>
      <c r="F2984"/>
    </row>
    <row r="2985" spans="1:6" x14ac:dyDescent="0.3">
      <c r="A2985" s="6" t="str">
        <f t="shared" si="47"/>
        <v>CG-5+2</v>
      </c>
      <c r="B2985" s="202" t="s">
        <v>12633</v>
      </c>
      <c r="C2985" s="202" t="s">
        <v>12634</v>
      </c>
      <c r="D2985" s="205">
        <v>6</v>
      </c>
      <c r="E2985" s="205" t="s">
        <v>1341</v>
      </c>
      <c r="F2985"/>
    </row>
    <row r="2986" spans="1:6" x14ac:dyDescent="0.3">
      <c r="A2986" s="6" t="str">
        <f t="shared" si="47"/>
        <v>FT188</v>
      </c>
      <c r="B2986" s="202" t="s">
        <v>12635</v>
      </c>
      <c r="C2986" s="202" t="s">
        <v>12636</v>
      </c>
      <c r="D2986" s="205">
        <v>6</v>
      </c>
      <c r="E2986" s="205" t="s">
        <v>1341</v>
      </c>
      <c r="F2986"/>
    </row>
    <row r="2987" spans="1:6" x14ac:dyDescent="0.3">
      <c r="A2987" s="6" t="str">
        <f t="shared" si="47"/>
        <v>TTF10</v>
      </c>
      <c r="B2987" s="202" t="s">
        <v>12637</v>
      </c>
      <c r="C2987" s="202" t="s">
        <v>12638</v>
      </c>
      <c r="D2987" s="205">
        <v>6</v>
      </c>
      <c r="E2987" s="205" t="s">
        <v>1341</v>
      </c>
      <c r="F2987"/>
    </row>
    <row r="2988" spans="1:6" x14ac:dyDescent="0.3">
      <c r="A2988" s="6" t="str">
        <f t="shared" si="47"/>
        <v>V22</v>
      </c>
      <c r="B2988" s="202" t="s">
        <v>12639</v>
      </c>
      <c r="C2988" s="202" t="s">
        <v>12640</v>
      </c>
      <c r="D2988" s="205">
        <v>6</v>
      </c>
      <c r="E2988" s="205" t="s">
        <v>1341</v>
      </c>
      <c r="F2988"/>
    </row>
    <row r="2989" spans="1:6" x14ac:dyDescent="0.3">
      <c r="A2989" s="6" t="str">
        <f t="shared" si="47"/>
        <v>RPT39</v>
      </c>
      <c r="B2989" s="202" t="s">
        <v>12641</v>
      </c>
      <c r="C2989" s="202" t="s">
        <v>12642</v>
      </c>
      <c r="D2989" s="205">
        <v>6</v>
      </c>
      <c r="E2989" s="205" t="s">
        <v>1341</v>
      </c>
      <c r="F2989"/>
    </row>
    <row r="2990" spans="1:6" x14ac:dyDescent="0.3">
      <c r="A2990" s="6" t="str">
        <f t="shared" si="47"/>
        <v>U41</v>
      </c>
      <c r="B2990" s="202" t="s">
        <v>12643</v>
      </c>
      <c r="C2990" s="202" t="s">
        <v>12644</v>
      </c>
      <c r="D2990" s="205">
        <v>6</v>
      </c>
      <c r="E2990" s="205" t="s">
        <v>1341</v>
      </c>
      <c r="F2990"/>
    </row>
    <row r="2991" spans="1:6" x14ac:dyDescent="0.3">
      <c r="A2991" s="6" t="str">
        <f t="shared" si="47"/>
        <v>FO4</v>
      </c>
      <c r="B2991" s="202" t="s">
        <v>12645</v>
      </c>
      <c r="C2991" s="202" t="s">
        <v>12646</v>
      </c>
      <c r="D2991" s="205">
        <v>6</v>
      </c>
      <c r="E2991" s="205" t="s">
        <v>1341</v>
      </c>
      <c r="F2991"/>
    </row>
    <row r="2992" spans="1:6" x14ac:dyDescent="0.3">
      <c r="A2992" s="6" t="str">
        <f t="shared" si="47"/>
        <v>SF3</v>
      </c>
      <c r="B2992" s="202" t="s">
        <v>12647</v>
      </c>
      <c r="C2992" s="202" t="s">
        <v>12648</v>
      </c>
      <c r="D2992" s="205">
        <v>6</v>
      </c>
      <c r="E2992" s="205" t="s">
        <v>1341</v>
      </c>
      <c r="F2992"/>
    </row>
    <row r="2993" spans="1:6" x14ac:dyDescent="0.3">
      <c r="A2993" s="6" t="str">
        <f t="shared" si="47"/>
        <v>GWASL40</v>
      </c>
      <c r="B2993" s="202" t="s">
        <v>12649</v>
      </c>
      <c r="C2993" s="202" t="s">
        <v>12650</v>
      </c>
      <c r="D2993" s="205">
        <v>6</v>
      </c>
      <c r="E2993" s="205" t="s">
        <v>1341</v>
      </c>
      <c r="F2993"/>
    </row>
    <row r="2994" spans="1:6" x14ac:dyDescent="0.3">
      <c r="A2994" s="6" t="str">
        <f t="shared" si="47"/>
        <v>FT21</v>
      </c>
      <c r="B2994" s="202" t="s">
        <v>12651</v>
      </c>
      <c r="C2994" s="202" t="s">
        <v>7988</v>
      </c>
      <c r="D2994" s="205">
        <v>6</v>
      </c>
      <c r="E2994" s="205" t="s">
        <v>1341</v>
      </c>
      <c r="F2994"/>
    </row>
    <row r="2995" spans="1:6" x14ac:dyDescent="0.3">
      <c r="A2995" s="6" t="str">
        <f t="shared" si="47"/>
        <v>ANZ1999.1</v>
      </c>
      <c r="B2995" s="202" t="s">
        <v>12652</v>
      </c>
      <c r="C2995" s="202" t="s">
        <v>12653</v>
      </c>
      <c r="D2995" s="205">
        <v>6</v>
      </c>
      <c r="E2995" s="205" t="s">
        <v>1341</v>
      </c>
      <c r="F2995"/>
    </row>
    <row r="2996" spans="1:6" x14ac:dyDescent="0.3">
      <c r="A2996" s="6" t="str">
        <f t="shared" si="47"/>
        <v>C1999.7</v>
      </c>
      <c r="B2996" s="202" t="s">
        <v>12654</v>
      </c>
      <c r="C2996" s="202" t="s">
        <v>12655</v>
      </c>
      <c r="D2996" s="205">
        <v>6</v>
      </c>
      <c r="E2996" s="205" t="s">
        <v>1341</v>
      </c>
      <c r="F2996"/>
    </row>
    <row r="2997" spans="1:6" x14ac:dyDescent="0.3">
      <c r="A2997" s="6" t="str">
        <f t="shared" si="47"/>
        <v>C1999.5</v>
      </c>
      <c r="B2997" s="202" t="s">
        <v>12656</v>
      </c>
      <c r="C2997" s="202" t="s">
        <v>12657</v>
      </c>
      <c r="D2997" s="205">
        <v>6</v>
      </c>
      <c r="E2997" s="205" t="s">
        <v>1341</v>
      </c>
      <c r="F2997"/>
    </row>
    <row r="2998" spans="1:6" x14ac:dyDescent="0.3">
      <c r="A2998" s="6" t="str">
        <f t="shared" si="47"/>
        <v>VV31</v>
      </c>
      <c r="B2998" s="202" t="s">
        <v>12658</v>
      </c>
      <c r="C2998" s="202" t="s">
        <v>11870</v>
      </c>
      <c r="D2998" s="205">
        <v>6</v>
      </c>
      <c r="E2998" s="205" t="s">
        <v>1341</v>
      </c>
      <c r="F2998"/>
    </row>
    <row r="2999" spans="1:6" x14ac:dyDescent="0.3">
      <c r="A2999" s="6" t="str">
        <f t="shared" si="47"/>
        <v>ANZ1996.2</v>
      </c>
      <c r="B2999" s="202" t="s">
        <v>12659</v>
      </c>
      <c r="C2999" s="202" t="s">
        <v>12660</v>
      </c>
      <c r="D2999" s="205">
        <v>6</v>
      </c>
      <c r="E2999" s="205" t="s">
        <v>1341</v>
      </c>
      <c r="F2999"/>
    </row>
    <row r="3000" spans="1:6" x14ac:dyDescent="0.3">
      <c r="A3000" s="6" t="str">
        <f t="shared" si="47"/>
        <v>C1995.2</v>
      </c>
      <c r="B3000" s="202" t="s">
        <v>12661</v>
      </c>
      <c r="C3000" s="202" t="s">
        <v>12662</v>
      </c>
      <c r="D3000" s="205">
        <v>6</v>
      </c>
      <c r="E3000" s="205" t="s">
        <v>1341</v>
      </c>
      <c r="F3000"/>
    </row>
    <row r="3001" spans="1:6" x14ac:dyDescent="0.3">
      <c r="A3001" s="6" t="str">
        <f t="shared" si="47"/>
        <v>OS[CH]12</v>
      </c>
      <c r="B3001" s="202" t="s">
        <v>12663</v>
      </c>
      <c r="C3001" s="202" t="s">
        <v>12664</v>
      </c>
      <c r="D3001" s="205">
        <v>6</v>
      </c>
      <c r="E3001" s="205" t="s">
        <v>1341</v>
      </c>
      <c r="F3001"/>
    </row>
    <row r="3002" spans="1:6" x14ac:dyDescent="0.3">
      <c r="A3002" s="6" t="str">
        <f t="shared" si="47"/>
        <v>C1995.6</v>
      </c>
      <c r="B3002" s="202" t="s">
        <v>12665</v>
      </c>
      <c r="C3002" s="202" t="s">
        <v>12666</v>
      </c>
      <c r="D3002" s="205">
        <v>6</v>
      </c>
      <c r="E3002" s="205" t="s">
        <v>1341</v>
      </c>
      <c r="F3002"/>
    </row>
    <row r="3003" spans="1:6" x14ac:dyDescent="0.3">
      <c r="A3003" s="6" t="str">
        <f t="shared" si="47"/>
        <v>C1995.5</v>
      </c>
      <c r="B3003" s="202" t="s">
        <v>12667</v>
      </c>
      <c r="C3003" s="202" t="s">
        <v>12668</v>
      </c>
      <c r="D3003" s="205">
        <v>6</v>
      </c>
      <c r="E3003" s="205" t="s">
        <v>1341</v>
      </c>
      <c r="F3003"/>
    </row>
    <row r="3004" spans="1:6" x14ac:dyDescent="0.3">
      <c r="A3004" s="6" t="str">
        <f t="shared" si="47"/>
        <v>KBR5</v>
      </c>
      <c r="B3004" s="202" t="s">
        <v>12669</v>
      </c>
      <c r="C3004" s="202" t="s">
        <v>12670</v>
      </c>
      <c r="D3004" s="205">
        <v>6</v>
      </c>
      <c r="E3004" s="205" t="s">
        <v>1341</v>
      </c>
      <c r="F3004"/>
    </row>
    <row r="3005" spans="1:6" x14ac:dyDescent="0.3">
      <c r="A3005" s="6" t="str">
        <f t="shared" si="47"/>
        <v>C1995.4</v>
      </c>
      <c r="B3005" s="202" t="s">
        <v>12671</v>
      </c>
      <c r="C3005" s="202" t="s">
        <v>12672</v>
      </c>
      <c r="D3005" s="205">
        <v>6</v>
      </c>
      <c r="E3005" s="205" t="s">
        <v>1341</v>
      </c>
      <c r="F3005"/>
    </row>
    <row r="3006" spans="1:6" x14ac:dyDescent="0.3">
      <c r="A3006" s="6" t="str">
        <f t="shared" si="47"/>
        <v>SAGA2003C</v>
      </c>
      <c r="B3006" s="202" t="s">
        <v>12673</v>
      </c>
      <c r="C3006" s="202" t="s">
        <v>12674</v>
      </c>
      <c r="D3006" s="205">
        <v>6</v>
      </c>
      <c r="E3006" s="205" t="s">
        <v>1341</v>
      </c>
      <c r="F3006"/>
    </row>
    <row r="3007" spans="1:6" x14ac:dyDescent="0.3">
      <c r="A3007" s="6" t="str">
        <f t="shared" si="47"/>
        <v>DTWAP3</v>
      </c>
      <c r="B3007" s="202" t="s">
        <v>12675</v>
      </c>
      <c r="C3007" s="202" t="s">
        <v>12676</v>
      </c>
      <c r="D3007" s="205">
        <v>6</v>
      </c>
      <c r="E3007" s="205" t="s">
        <v>1341</v>
      </c>
      <c r="F3007"/>
    </row>
    <row r="3008" spans="1:6" x14ac:dyDescent="0.3">
      <c r="A3008" s="6" t="str">
        <f t="shared" si="47"/>
        <v>PA-CG1</v>
      </c>
      <c r="B3008" s="202" t="s">
        <v>12677</v>
      </c>
      <c r="C3008" s="202" t="s">
        <v>12678</v>
      </c>
      <c r="D3008" s="205">
        <v>6</v>
      </c>
      <c r="E3008" s="205" t="s">
        <v>1341</v>
      </c>
      <c r="F3008"/>
    </row>
    <row r="3009" spans="1:6" x14ac:dyDescent="0.3">
      <c r="A3009" s="6" t="str">
        <f t="shared" si="47"/>
        <v>FE77</v>
      </c>
      <c r="B3009" s="202" t="s">
        <v>12679</v>
      </c>
      <c r="C3009" s="202" t="s">
        <v>12680</v>
      </c>
      <c r="D3009" s="205">
        <v>6</v>
      </c>
      <c r="E3009" s="205" t="s">
        <v>1341</v>
      </c>
      <c r="F3009"/>
    </row>
    <row r="3010" spans="1:6" x14ac:dyDescent="0.3">
      <c r="A3010" s="6" t="str">
        <f t="shared" si="47"/>
        <v>VB1</v>
      </c>
      <c r="B3010" s="202" t="s">
        <v>12681</v>
      </c>
      <c r="C3010" s="202" t="s">
        <v>12682</v>
      </c>
      <c r="D3010" s="205">
        <v>6</v>
      </c>
      <c r="E3010" s="205" t="s">
        <v>1341</v>
      </c>
      <c r="F3010"/>
    </row>
    <row r="3011" spans="1:6" x14ac:dyDescent="0.3">
      <c r="A3011" s="6" t="str">
        <f t="shared" si="47"/>
        <v>{AoO2} 225</v>
      </c>
      <c r="B3011" s="202" t="s">
        <v>12683</v>
      </c>
      <c r="C3011" s="202" t="s">
        <v>9350</v>
      </c>
      <c r="D3011" s="205">
        <v>6</v>
      </c>
      <c r="E3011" s="205" t="s">
        <v>1341</v>
      </c>
      <c r="F3011"/>
    </row>
    <row r="3012" spans="1:6" x14ac:dyDescent="0.3">
      <c r="A3012" s="6" t="str">
        <f t="shared" si="47"/>
        <v>HH5</v>
      </c>
      <c r="B3012" s="202" t="s">
        <v>10823</v>
      </c>
      <c r="C3012" s="202" t="s">
        <v>12684</v>
      </c>
      <c r="D3012" s="205">
        <v>6</v>
      </c>
      <c r="E3012" s="205" t="s">
        <v>1341</v>
      </c>
      <c r="F3012"/>
    </row>
    <row r="3013" spans="1:6" x14ac:dyDescent="0.3">
      <c r="A3013" s="6" t="str">
        <f t="shared" si="47"/>
        <v>BR1</v>
      </c>
      <c r="B3013" s="202" t="s">
        <v>12685</v>
      </c>
      <c r="C3013" s="202" t="s">
        <v>12686</v>
      </c>
      <c r="D3013" s="205">
        <v>6</v>
      </c>
      <c r="E3013" s="205" t="s">
        <v>1341</v>
      </c>
      <c r="F3013"/>
    </row>
    <row r="3014" spans="1:6" x14ac:dyDescent="0.3">
      <c r="A3014" s="6" t="str">
        <f t="shared" si="47"/>
        <v>CaC1</v>
      </c>
      <c r="B3014" s="202" t="s">
        <v>12687</v>
      </c>
      <c r="C3014" s="202" t="s">
        <v>12688</v>
      </c>
      <c r="D3014" s="205">
        <v>6</v>
      </c>
      <c r="E3014" s="205" t="s">
        <v>1341</v>
      </c>
      <c r="F3014"/>
    </row>
    <row r="3015" spans="1:6" x14ac:dyDescent="0.3">
      <c r="A3015" s="6" t="str">
        <f t="shared" si="47"/>
        <v>SP256</v>
      </c>
      <c r="B3015" s="202" t="s">
        <v>12689</v>
      </c>
      <c r="C3015" s="202" t="s">
        <v>12690</v>
      </c>
      <c r="D3015" s="205">
        <v>6</v>
      </c>
      <c r="E3015" s="205" t="s">
        <v>1341</v>
      </c>
      <c r="F3015"/>
    </row>
    <row r="3016" spans="1:6" x14ac:dyDescent="0.3">
      <c r="A3016" s="6" t="str">
        <f t="shared" si="47"/>
        <v>HH1</v>
      </c>
      <c r="B3016" s="202" t="s">
        <v>12691</v>
      </c>
      <c r="C3016" s="202" t="s">
        <v>12692</v>
      </c>
      <c r="D3016" s="205">
        <v>6</v>
      </c>
      <c r="E3016" s="205" t="s">
        <v>1341</v>
      </c>
      <c r="F3016"/>
    </row>
    <row r="3017" spans="1:6" x14ac:dyDescent="0.3">
      <c r="A3017" s="6" t="str">
        <f t="shared" si="47"/>
        <v>OS6</v>
      </c>
      <c r="B3017" s="202" t="s">
        <v>12693</v>
      </c>
      <c r="C3017" s="202" t="s">
        <v>12694</v>
      </c>
      <c r="D3017" s="205">
        <v>6</v>
      </c>
      <c r="E3017" s="205" t="s">
        <v>1341</v>
      </c>
      <c r="F3017"/>
    </row>
    <row r="3018" spans="1:6" x14ac:dyDescent="0.3">
      <c r="A3018" s="6" t="str">
        <f t="shared" si="47"/>
        <v>FE44</v>
      </c>
      <c r="B3018" s="202" t="s">
        <v>12695</v>
      </c>
      <c r="C3018" s="202" t="s">
        <v>12696</v>
      </c>
      <c r="D3018" s="205">
        <v>6</v>
      </c>
      <c r="E3018" s="205" t="s">
        <v>1341</v>
      </c>
      <c r="F3018"/>
    </row>
    <row r="3019" spans="1:6" ht="28.8" x14ac:dyDescent="0.3">
      <c r="A3019" s="6" t="str">
        <f t="shared" si="47"/>
        <v>Buck9 Prepared</v>
      </c>
      <c r="B3019" s="202" t="s">
        <v>12697</v>
      </c>
      <c r="C3019" s="202" t="s">
        <v>12698</v>
      </c>
      <c r="D3019" s="205">
        <v>6</v>
      </c>
      <c r="E3019" s="205" t="s">
        <v>1341</v>
      </c>
      <c r="F3019"/>
    </row>
    <row r="3020" spans="1:6" x14ac:dyDescent="0.3">
      <c r="A3020" s="6" t="str">
        <f t="shared" si="47"/>
        <v>AAGG2</v>
      </c>
      <c r="B3020" s="202" t="s">
        <v>12699</v>
      </c>
      <c r="C3020" s="202" t="s">
        <v>12700</v>
      </c>
      <c r="D3020" s="205">
        <v>6</v>
      </c>
      <c r="E3020" s="205" t="s">
        <v>1341</v>
      </c>
      <c r="F3020"/>
    </row>
    <row r="3021" spans="1:6" x14ac:dyDescent="0.3">
      <c r="A3021" s="6" t="str">
        <f t="shared" si="47"/>
        <v>FT240</v>
      </c>
      <c r="B3021" s="202" t="s">
        <v>12701</v>
      </c>
      <c r="C3021" s="202" t="s">
        <v>12702</v>
      </c>
      <c r="D3021" s="205">
        <v>6</v>
      </c>
      <c r="E3021" s="205" t="s">
        <v>1341</v>
      </c>
      <c r="F3021"/>
    </row>
    <row r="3022" spans="1:6" x14ac:dyDescent="0.3">
      <c r="A3022" s="6" t="str">
        <f t="shared" si="47"/>
        <v>CaC5</v>
      </c>
      <c r="B3022" s="202" t="s">
        <v>12703</v>
      </c>
      <c r="C3022" s="202" t="s">
        <v>12704</v>
      </c>
      <c r="D3022" s="205">
        <v>6</v>
      </c>
      <c r="E3022" s="205" t="s">
        <v>1341</v>
      </c>
      <c r="F3022"/>
    </row>
    <row r="3023" spans="1:6" x14ac:dyDescent="0.3">
      <c r="A3023" s="6" t="str">
        <f t="shared" ref="A3023:A3086" si="48">IF(B3023="","",IF(B3023&lt;999,"ASL"&amp;B3023,B3023))</f>
        <v>CaC4</v>
      </c>
      <c r="B3023" s="202" t="s">
        <v>12705</v>
      </c>
      <c r="C3023" s="202" t="s">
        <v>12706</v>
      </c>
      <c r="D3023" s="205">
        <v>6</v>
      </c>
      <c r="E3023" s="205" t="s">
        <v>1341</v>
      </c>
      <c r="F3023"/>
    </row>
    <row r="3024" spans="1:6" x14ac:dyDescent="0.3">
      <c r="A3024" s="6" t="str">
        <f t="shared" si="48"/>
        <v>CaC3</v>
      </c>
      <c r="B3024" s="202" t="s">
        <v>12707</v>
      </c>
      <c r="C3024" s="202" t="s">
        <v>12708</v>
      </c>
      <c r="D3024" s="205">
        <v>6</v>
      </c>
      <c r="E3024" s="205" t="s">
        <v>1341</v>
      </c>
      <c r="F3024"/>
    </row>
    <row r="3025" spans="1:6" x14ac:dyDescent="0.3">
      <c r="A3025" s="6" t="str">
        <f t="shared" si="48"/>
        <v>CaC2</v>
      </c>
      <c r="B3025" s="202" t="s">
        <v>12709</v>
      </c>
      <c r="C3025" s="202" t="s">
        <v>12710</v>
      </c>
      <c r="D3025" s="205">
        <v>6</v>
      </c>
      <c r="E3025" s="205" t="s">
        <v>1341</v>
      </c>
      <c r="F3025"/>
    </row>
    <row r="3026" spans="1:6" x14ac:dyDescent="0.3">
      <c r="A3026" s="6" t="str">
        <f t="shared" si="48"/>
        <v>RP2-7</v>
      </c>
      <c r="B3026" s="202" t="s">
        <v>12711</v>
      </c>
      <c r="C3026" s="202" t="s">
        <v>12329</v>
      </c>
      <c r="D3026" s="205">
        <v>6</v>
      </c>
      <c r="E3026" s="205" t="s">
        <v>1341</v>
      </c>
      <c r="F3026"/>
    </row>
    <row r="3027" spans="1:6" x14ac:dyDescent="0.3">
      <c r="A3027" s="6" t="str">
        <f t="shared" si="48"/>
        <v>{RF} RB2</v>
      </c>
      <c r="B3027" s="202" t="s">
        <v>12712</v>
      </c>
      <c r="C3027" s="202" t="s">
        <v>7597</v>
      </c>
      <c r="D3027" s="205">
        <v>6</v>
      </c>
      <c r="E3027" s="205" t="s">
        <v>1341</v>
      </c>
      <c r="F3027"/>
    </row>
    <row r="3028" spans="1:6" x14ac:dyDescent="0.3">
      <c r="A3028" s="6" t="str">
        <f t="shared" si="48"/>
        <v>{AoO2} 223</v>
      </c>
      <c r="B3028" s="202" t="s">
        <v>12713</v>
      </c>
      <c r="C3028" s="202" t="s">
        <v>11257</v>
      </c>
      <c r="D3028" s="205">
        <v>6</v>
      </c>
      <c r="E3028" s="205" t="s">
        <v>1341</v>
      </c>
      <c r="F3028"/>
    </row>
    <row r="3029" spans="1:6" x14ac:dyDescent="0.3">
      <c r="A3029" s="6" t="str">
        <f t="shared" si="48"/>
        <v>S76</v>
      </c>
      <c r="B3029" s="202" t="s">
        <v>12714</v>
      </c>
      <c r="C3029" s="202" t="s">
        <v>12715</v>
      </c>
      <c r="D3029" s="205">
        <v>6</v>
      </c>
      <c r="E3029" s="205" t="s">
        <v>1341</v>
      </c>
      <c r="F3029"/>
    </row>
    <row r="3030" spans="1:6" x14ac:dyDescent="0.3">
      <c r="A3030" s="6" t="str">
        <f t="shared" si="48"/>
        <v>S75</v>
      </c>
      <c r="B3030" s="202" t="s">
        <v>12716</v>
      </c>
      <c r="C3030" s="202" t="s">
        <v>12717</v>
      </c>
      <c r="D3030" s="205">
        <v>6</v>
      </c>
      <c r="E3030" s="205" t="s">
        <v>1341</v>
      </c>
      <c r="F3030"/>
    </row>
    <row r="3031" spans="1:6" x14ac:dyDescent="0.3">
      <c r="A3031" s="6" t="str">
        <f t="shared" si="48"/>
        <v>BTL3</v>
      </c>
      <c r="B3031" s="202" t="s">
        <v>12718</v>
      </c>
      <c r="C3031" s="202" t="s">
        <v>12719</v>
      </c>
      <c r="D3031" s="205">
        <v>6</v>
      </c>
      <c r="E3031" s="205" t="s">
        <v>1341</v>
      </c>
      <c r="F3031"/>
    </row>
    <row r="3032" spans="1:6" x14ac:dyDescent="0.3">
      <c r="A3032" s="6" t="str">
        <f t="shared" si="48"/>
        <v>TFAT01</v>
      </c>
      <c r="B3032" s="202" t="s">
        <v>12720</v>
      </c>
      <c r="C3032" s="202" t="s">
        <v>12721</v>
      </c>
      <c r="D3032" s="205">
        <v>6</v>
      </c>
      <c r="E3032" s="205" t="s">
        <v>1341</v>
      </c>
      <c r="F3032"/>
    </row>
    <row r="3033" spans="1:6" x14ac:dyDescent="0.3">
      <c r="A3033" s="6" t="str">
        <f t="shared" si="48"/>
        <v>NEWS16</v>
      </c>
      <c r="B3033" s="202" t="s">
        <v>12722</v>
      </c>
      <c r="C3033" s="202" t="s">
        <v>12723</v>
      </c>
      <c r="D3033" s="205">
        <v>6</v>
      </c>
      <c r="E3033" s="205" t="s">
        <v>1341</v>
      </c>
      <c r="F3033"/>
    </row>
    <row r="3034" spans="1:6" x14ac:dyDescent="0.3">
      <c r="A3034" s="6" t="str">
        <f t="shared" si="48"/>
        <v>RC2</v>
      </c>
      <c r="B3034" s="202" t="s">
        <v>12724</v>
      </c>
      <c r="C3034" s="202" t="s">
        <v>12725</v>
      </c>
      <c r="D3034" s="205">
        <v>6</v>
      </c>
      <c r="E3034" s="205" t="s">
        <v>1341</v>
      </c>
      <c r="F3034"/>
    </row>
    <row r="3035" spans="1:6" x14ac:dyDescent="0.3">
      <c r="A3035" s="6" t="str">
        <f t="shared" si="48"/>
        <v>ESG27</v>
      </c>
      <c r="B3035" s="202" t="s">
        <v>12726</v>
      </c>
      <c r="C3035" s="202" t="s">
        <v>12727</v>
      </c>
      <c r="D3035" s="205">
        <v>6</v>
      </c>
      <c r="E3035" s="205" t="s">
        <v>1341</v>
      </c>
      <c r="F3035"/>
    </row>
    <row r="3036" spans="1:6" x14ac:dyDescent="0.3">
      <c r="A3036" s="6" t="str">
        <f t="shared" si="48"/>
        <v>O79.2</v>
      </c>
      <c r="B3036" s="202" t="s">
        <v>12728</v>
      </c>
      <c r="C3036" s="202" t="s">
        <v>12729</v>
      </c>
      <c r="D3036" s="205">
        <v>6</v>
      </c>
      <c r="E3036" s="205" t="s">
        <v>1341</v>
      </c>
      <c r="F3036"/>
    </row>
    <row r="3037" spans="1:6" x14ac:dyDescent="0.3">
      <c r="A3037" s="6" t="str">
        <f t="shared" si="48"/>
        <v>BC6</v>
      </c>
      <c r="B3037" s="202" t="s">
        <v>12730</v>
      </c>
      <c r="C3037" s="202" t="s">
        <v>12731</v>
      </c>
      <c r="D3037" s="205">
        <v>6</v>
      </c>
      <c r="E3037" s="205" t="s">
        <v>1341</v>
      </c>
      <c r="F3037"/>
    </row>
    <row r="3038" spans="1:6" x14ac:dyDescent="0.3">
      <c r="A3038" s="6" t="str">
        <f t="shared" si="48"/>
        <v>PONYRI#13</v>
      </c>
      <c r="B3038" s="202" t="s">
        <v>12732</v>
      </c>
      <c r="C3038" s="202" t="s">
        <v>12733</v>
      </c>
      <c r="D3038" s="205">
        <v>6</v>
      </c>
      <c r="E3038" s="205" t="s">
        <v>1341</v>
      </c>
      <c r="F3038"/>
    </row>
    <row r="3039" spans="1:6" x14ac:dyDescent="0.3">
      <c r="A3039" s="6" t="str">
        <f t="shared" si="48"/>
        <v>VV4</v>
      </c>
      <c r="B3039" s="202" t="s">
        <v>12734</v>
      </c>
      <c r="C3039" s="202" t="s">
        <v>12735</v>
      </c>
      <c r="D3039" s="205">
        <v>6</v>
      </c>
      <c r="E3039" s="205" t="s">
        <v>1341</v>
      </c>
      <c r="F3039"/>
    </row>
    <row r="3040" spans="1:6" x14ac:dyDescent="0.3">
      <c r="A3040" s="6" t="str">
        <f t="shared" si="48"/>
        <v>ASL113</v>
      </c>
      <c r="B3040" s="202">
        <v>113</v>
      </c>
      <c r="C3040" s="202" t="s">
        <v>12736</v>
      </c>
      <c r="D3040" s="205">
        <v>5.99</v>
      </c>
      <c r="E3040" s="205">
        <v>123</v>
      </c>
      <c r="F3040"/>
    </row>
    <row r="3041" spans="1:6" x14ac:dyDescent="0.3">
      <c r="A3041" s="6" t="str">
        <f t="shared" si="48"/>
        <v>SP36</v>
      </c>
      <c r="B3041" s="202" t="s">
        <v>12737</v>
      </c>
      <c r="C3041" s="202" t="s">
        <v>12738</v>
      </c>
      <c r="D3041" s="205">
        <v>5.98</v>
      </c>
      <c r="E3041" s="205">
        <v>57</v>
      </c>
      <c r="F3041"/>
    </row>
    <row r="3042" spans="1:6" x14ac:dyDescent="0.3">
      <c r="A3042" s="6" t="str">
        <f t="shared" si="48"/>
        <v>TAC44</v>
      </c>
      <c r="B3042" s="202" t="s">
        <v>12739</v>
      </c>
      <c r="C3042" s="202" t="s">
        <v>12740</v>
      </c>
      <c r="D3042" s="205">
        <v>5.98</v>
      </c>
      <c r="E3042" s="205">
        <v>47</v>
      </c>
      <c r="F3042"/>
    </row>
    <row r="3043" spans="1:6" x14ac:dyDescent="0.3">
      <c r="A3043" s="6" t="str">
        <f t="shared" si="48"/>
        <v>J165</v>
      </c>
      <c r="B3043" s="202" t="s">
        <v>12741</v>
      </c>
      <c r="C3043" s="202" t="s">
        <v>12742</v>
      </c>
      <c r="D3043" s="205">
        <v>5.98</v>
      </c>
      <c r="E3043" s="205">
        <v>47</v>
      </c>
      <c r="F3043"/>
    </row>
    <row r="3044" spans="1:6" x14ac:dyDescent="0.3">
      <c r="A3044" s="6" t="str">
        <f t="shared" si="48"/>
        <v>FrF80</v>
      </c>
      <c r="B3044" s="202" t="s">
        <v>12743</v>
      </c>
      <c r="C3044" s="202" t="s">
        <v>12744</v>
      </c>
      <c r="D3044" s="205">
        <v>5.98</v>
      </c>
      <c r="E3044" s="205">
        <v>44</v>
      </c>
      <c r="F3044"/>
    </row>
    <row r="3045" spans="1:6" x14ac:dyDescent="0.3">
      <c r="A3045" s="6" t="str">
        <f t="shared" si="48"/>
        <v>AP50</v>
      </c>
      <c r="B3045" s="202" t="s">
        <v>12745</v>
      </c>
      <c r="C3045" s="202" t="s">
        <v>12746</v>
      </c>
      <c r="D3045" s="205">
        <v>5.98</v>
      </c>
      <c r="E3045" s="205">
        <v>86</v>
      </c>
      <c r="F3045"/>
    </row>
    <row r="3046" spans="1:6" x14ac:dyDescent="0.3">
      <c r="A3046" s="6" t="str">
        <f t="shared" si="48"/>
        <v>J156</v>
      </c>
      <c r="B3046" s="202" t="s">
        <v>12747</v>
      </c>
      <c r="C3046" s="202" t="s">
        <v>12748</v>
      </c>
      <c r="D3046" s="205">
        <v>5.98</v>
      </c>
      <c r="E3046" s="205">
        <v>41</v>
      </c>
      <c r="F3046"/>
    </row>
    <row r="3047" spans="1:6" x14ac:dyDescent="0.3">
      <c r="A3047" s="6" t="str">
        <f t="shared" si="48"/>
        <v>VotG15</v>
      </c>
      <c r="B3047" s="202" t="s">
        <v>12749</v>
      </c>
      <c r="C3047" s="202" t="s">
        <v>12750</v>
      </c>
      <c r="D3047" s="205">
        <v>5.98</v>
      </c>
      <c r="E3047" s="205">
        <v>41</v>
      </c>
      <c r="F3047"/>
    </row>
    <row r="3048" spans="1:6" x14ac:dyDescent="0.3">
      <c r="A3048" s="6" t="str">
        <f t="shared" si="48"/>
        <v>ASL12</v>
      </c>
      <c r="B3048" s="202">
        <v>12</v>
      </c>
      <c r="C3048" s="202" t="s">
        <v>12088</v>
      </c>
      <c r="D3048" s="205">
        <v>5.97</v>
      </c>
      <c r="E3048" s="205">
        <v>113</v>
      </c>
      <c r="F3048"/>
    </row>
    <row r="3049" spans="1:6" x14ac:dyDescent="0.3">
      <c r="A3049" s="6" t="str">
        <f t="shared" si="48"/>
        <v>TAC72</v>
      </c>
      <c r="B3049" s="202" t="s">
        <v>12751</v>
      </c>
      <c r="C3049" s="202" t="s">
        <v>12752</v>
      </c>
      <c r="D3049" s="205">
        <v>5.97</v>
      </c>
      <c r="E3049" s="205">
        <v>34</v>
      </c>
      <c r="F3049"/>
    </row>
    <row r="3050" spans="1:6" x14ac:dyDescent="0.3">
      <c r="A3050" s="6" t="str">
        <f t="shared" si="48"/>
        <v>J58</v>
      </c>
      <c r="B3050" s="202" t="s">
        <v>12753</v>
      </c>
      <c r="C3050" s="202" t="s">
        <v>12754</v>
      </c>
      <c r="D3050" s="205">
        <v>5.97</v>
      </c>
      <c r="E3050" s="205">
        <v>32</v>
      </c>
      <c r="F3050"/>
    </row>
    <row r="3051" spans="1:6" x14ac:dyDescent="0.3">
      <c r="A3051" s="6" t="str">
        <f t="shared" si="48"/>
        <v>DTF6</v>
      </c>
      <c r="B3051" s="202" t="s">
        <v>12755</v>
      </c>
      <c r="C3051" s="202" t="s">
        <v>12756</v>
      </c>
      <c r="D3051" s="205">
        <v>5.97</v>
      </c>
      <c r="E3051" s="205">
        <v>31</v>
      </c>
      <c r="F3051"/>
    </row>
    <row r="3052" spans="1:6" x14ac:dyDescent="0.3">
      <c r="A3052" s="6" t="str">
        <f t="shared" si="48"/>
        <v>TAC31</v>
      </c>
      <c r="B3052" s="202" t="s">
        <v>12757</v>
      </c>
      <c r="C3052" s="202" t="s">
        <v>12758</v>
      </c>
      <c r="D3052" s="205">
        <v>5.97</v>
      </c>
      <c r="E3052" s="205">
        <v>30</v>
      </c>
      <c r="F3052"/>
    </row>
    <row r="3053" spans="1:6" x14ac:dyDescent="0.3">
      <c r="A3053" s="6" t="str">
        <f t="shared" si="48"/>
        <v>HS25</v>
      </c>
      <c r="B3053" s="202" t="s">
        <v>12759</v>
      </c>
      <c r="C3053" s="202" t="s">
        <v>12760</v>
      </c>
      <c r="D3053" s="205">
        <v>5.97</v>
      </c>
      <c r="E3053" s="205">
        <v>59</v>
      </c>
      <c r="F3053"/>
    </row>
    <row r="3054" spans="1:6" x14ac:dyDescent="0.3">
      <c r="A3054" s="6" t="str">
        <f t="shared" si="48"/>
        <v>S10</v>
      </c>
      <c r="B3054" s="202" t="s">
        <v>10423</v>
      </c>
      <c r="C3054" s="202" t="s">
        <v>12761</v>
      </c>
      <c r="D3054" s="205">
        <v>5.97</v>
      </c>
      <c r="E3054" s="205">
        <v>58</v>
      </c>
      <c r="F3054"/>
    </row>
    <row r="3055" spans="1:6" x14ac:dyDescent="0.3">
      <c r="A3055" s="6" t="str">
        <f t="shared" si="48"/>
        <v>NEWS19</v>
      </c>
      <c r="B3055" s="202" t="s">
        <v>12762</v>
      </c>
      <c r="C3055" s="202" t="s">
        <v>12763</v>
      </c>
      <c r="D3055" s="205">
        <v>5.96</v>
      </c>
      <c r="E3055" s="205">
        <v>28</v>
      </c>
      <c r="F3055"/>
    </row>
    <row r="3056" spans="1:6" x14ac:dyDescent="0.3">
      <c r="A3056" s="6" t="str">
        <f t="shared" si="48"/>
        <v>T5</v>
      </c>
      <c r="B3056" s="202" t="s">
        <v>12764</v>
      </c>
      <c r="C3056" s="202" t="s">
        <v>10082</v>
      </c>
      <c r="D3056" s="205">
        <v>5.96</v>
      </c>
      <c r="E3056" s="205">
        <v>55</v>
      </c>
      <c r="F3056"/>
    </row>
    <row r="3057" spans="1:6" x14ac:dyDescent="0.3">
      <c r="A3057" s="6" t="str">
        <f t="shared" si="48"/>
        <v>J155</v>
      </c>
      <c r="B3057" s="202" t="s">
        <v>12765</v>
      </c>
      <c r="C3057" s="202" t="s">
        <v>12766</v>
      </c>
      <c r="D3057" s="205">
        <v>5.96</v>
      </c>
      <c r="E3057" s="205">
        <v>53</v>
      </c>
      <c r="F3057"/>
    </row>
    <row r="3058" spans="1:6" x14ac:dyDescent="0.3">
      <c r="A3058" s="6" t="str">
        <f t="shared" si="48"/>
        <v>VotG19</v>
      </c>
      <c r="B3058" s="202" t="s">
        <v>12767</v>
      </c>
      <c r="C3058" s="202" t="s">
        <v>12768</v>
      </c>
      <c r="D3058" s="205">
        <v>5.96</v>
      </c>
      <c r="E3058" s="205">
        <v>26</v>
      </c>
      <c r="F3058"/>
    </row>
    <row r="3059" spans="1:6" x14ac:dyDescent="0.3">
      <c r="A3059" s="6" t="str">
        <f t="shared" si="48"/>
        <v>SP121</v>
      </c>
      <c r="B3059" s="202" t="s">
        <v>12769</v>
      </c>
      <c r="C3059" s="202" t="s">
        <v>12770</v>
      </c>
      <c r="D3059" s="205">
        <v>5.96</v>
      </c>
      <c r="E3059" s="205">
        <v>25</v>
      </c>
      <c r="F3059"/>
    </row>
    <row r="3060" spans="1:6" x14ac:dyDescent="0.3">
      <c r="A3060" s="6" t="str">
        <f t="shared" si="48"/>
        <v>HP12</v>
      </c>
      <c r="B3060" s="202" t="s">
        <v>12771</v>
      </c>
      <c r="C3060" s="202" t="s">
        <v>12772</v>
      </c>
      <c r="D3060" s="205">
        <v>5.96</v>
      </c>
      <c r="E3060" s="205">
        <v>25</v>
      </c>
      <c r="F3060"/>
    </row>
    <row r="3061" spans="1:6" x14ac:dyDescent="0.3">
      <c r="A3061" s="6" t="str">
        <f t="shared" si="48"/>
        <v>CH53</v>
      </c>
      <c r="B3061" s="202" t="s">
        <v>12773</v>
      </c>
      <c r="C3061" s="202" t="s">
        <v>12774</v>
      </c>
      <c r="D3061" s="205">
        <v>5.96</v>
      </c>
      <c r="E3061" s="205">
        <v>24</v>
      </c>
      <c r="F3061"/>
    </row>
    <row r="3062" spans="1:6" x14ac:dyDescent="0.3">
      <c r="A3062" s="6" t="str">
        <f t="shared" si="48"/>
        <v>DTF5</v>
      </c>
      <c r="B3062" s="202" t="s">
        <v>12775</v>
      </c>
      <c r="C3062" s="202" t="s">
        <v>12776</v>
      </c>
      <c r="D3062" s="205">
        <v>5.96</v>
      </c>
      <c r="E3062" s="205">
        <v>23</v>
      </c>
      <c r="F3062"/>
    </row>
    <row r="3063" spans="1:6" x14ac:dyDescent="0.3">
      <c r="A3063" s="6" t="str">
        <f t="shared" si="48"/>
        <v>J55</v>
      </c>
      <c r="B3063" s="202" t="s">
        <v>12777</v>
      </c>
      <c r="C3063" s="202" t="s">
        <v>12778</v>
      </c>
      <c r="D3063" s="205">
        <v>5.96</v>
      </c>
      <c r="E3063" s="205">
        <v>45</v>
      </c>
      <c r="F3063"/>
    </row>
    <row r="3064" spans="1:6" x14ac:dyDescent="0.3">
      <c r="A3064" s="6" t="str">
        <f t="shared" si="48"/>
        <v>RPT24</v>
      </c>
      <c r="B3064" s="202" t="s">
        <v>12779</v>
      </c>
      <c r="C3064" s="202" t="s">
        <v>12780</v>
      </c>
      <c r="D3064" s="205">
        <v>5.95</v>
      </c>
      <c r="E3064" s="205">
        <v>22</v>
      </c>
      <c r="F3064"/>
    </row>
    <row r="3065" spans="1:6" x14ac:dyDescent="0.3">
      <c r="A3065" s="6" t="str">
        <f t="shared" si="48"/>
        <v>WCW8</v>
      </c>
      <c r="B3065" s="202" t="s">
        <v>12781</v>
      </c>
      <c r="C3065" s="202" t="s">
        <v>12782</v>
      </c>
      <c r="D3065" s="205">
        <v>5.95</v>
      </c>
      <c r="E3065" s="205">
        <v>22</v>
      </c>
      <c r="F3065"/>
    </row>
    <row r="3066" spans="1:6" x14ac:dyDescent="0.3">
      <c r="A3066" s="6" t="str">
        <f t="shared" si="48"/>
        <v>TOT7</v>
      </c>
      <c r="B3066" s="202" t="s">
        <v>12783</v>
      </c>
      <c r="C3066" s="202" t="s">
        <v>12784</v>
      </c>
      <c r="D3066" s="205">
        <v>5.95</v>
      </c>
      <c r="E3066" s="205">
        <v>43</v>
      </c>
      <c r="F3066"/>
    </row>
    <row r="3067" spans="1:6" x14ac:dyDescent="0.3">
      <c r="A3067" s="6" t="str">
        <f t="shared" si="48"/>
        <v>J115</v>
      </c>
      <c r="B3067" s="202" t="s">
        <v>12785</v>
      </c>
      <c r="C3067" s="202" t="s">
        <v>9896</v>
      </c>
      <c r="D3067" s="205">
        <v>5.95</v>
      </c>
      <c r="E3067" s="205">
        <v>64</v>
      </c>
      <c r="F3067"/>
    </row>
    <row r="3068" spans="1:6" x14ac:dyDescent="0.3">
      <c r="A3068" s="6" t="str">
        <f t="shared" si="48"/>
        <v>CDN2</v>
      </c>
      <c r="B3068" s="202" t="s">
        <v>12786</v>
      </c>
      <c r="C3068" s="202" t="s">
        <v>12787</v>
      </c>
      <c r="D3068" s="205">
        <v>5.95</v>
      </c>
      <c r="E3068" s="205">
        <v>20</v>
      </c>
      <c r="F3068"/>
    </row>
    <row r="3069" spans="1:6" x14ac:dyDescent="0.3">
      <c r="A3069" s="6" t="str">
        <f t="shared" si="48"/>
        <v>HS11</v>
      </c>
      <c r="B3069" s="202" t="s">
        <v>12788</v>
      </c>
      <c r="C3069" s="202" t="s">
        <v>12789</v>
      </c>
      <c r="D3069" s="205">
        <v>5.95</v>
      </c>
      <c r="E3069" s="205">
        <v>20</v>
      </c>
      <c r="F3069"/>
    </row>
    <row r="3070" spans="1:6" x14ac:dyDescent="0.3">
      <c r="A3070" s="6" t="str">
        <f t="shared" si="48"/>
        <v>BRV5</v>
      </c>
      <c r="B3070" s="202" t="s">
        <v>12790</v>
      </c>
      <c r="C3070" s="202" t="s">
        <v>7854</v>
      </c>
      <c r="D3070" s="205">
        <v>5.95</v>
      </c>
      <c r="E3070" s="205">
        <v>20</v>
      </c>
      <c r="F3070"/>
    </row>
    <row r="3071" spans="1:6" x14ac:dyDescent="0.3">
      <c r="A3071" s="6" t="str">
        <f t="shared" si="48"/>
        <v>J141</v>
      </c>
      <c r="B3071" s="202" t="s">
        <v>12791</v>
      </c>
      <c r="C3071" s="202" t="s">
        <v>12792</v>
      </c>
      <c r="D3071" s="205">
        <v>5.95</v>
      </c>
      <c r="E3071" s="205">
        <v>58</v>
      </c>
      <c r="F3071"/>
    </row>
    <row r="3072" spans="1:6" x14ac:dyDescent="0.3">
      <c r="A3072" s="6" t="str">
        <f t="shared" si="48"/>
        <v>ASL111</v>
      </c>
      <c r="B3072" s="202">
        <v>111</v>
      </c>
      <c r="C3072" s="202" t="s">
        <v>12793</v>
      </c>
      <c r="D3072" s="205">
        <v>5.95</v>
      </c>
      <c r="E3072" s="205">
        <v>38</v>
      </c>
      <c r="F3072"/>
    </row>
    <row r="3073" spans="1:6" x14ac:dyDescent="0.3">
      <c r="A3073" s="6" t="str">
        <f t="shared" si="48"/>
        <v>AP51</v>
      </c>
      <c r="B3073" s="202" t="s">
        <v>12794</v>
      </c>
      <c r="C3073" s="202" t="s">
        <v>12795</v>
      </c>
      <c r="D3073" s="205">
        <v>5.95</v>
      </c>
      <c r="E3073" s="205">
        <v>37</v>
      </c>
      <c r="F3073"/>
    </row>
    <row r="3074" spans="1:6" x14ac:dyDescent="0.3">
      <c r="A3074" s="6" t="str">
        <f t="shared" si="48"/>
        <v>J76</v>
      </c>
      <c r="B3074" s="202" t="s">
        <v>12796</v>
      </c>
      <c r="C3074" s="202" t="s">
        <v>11344</v>
      </c>
      <c r="D3074" s="205">
        <v>5.94</v>
      </c>
      <c r="E3074" s="205">
        <v>72</v>
      </c>
      <c r="F3074"/>
    </row>
    <row r="3075" spans="1:6" x14ac:dyDescent="0.3">
      <c r="A3075" s="6" t="str">
        <f t="shared" si="48"/>
        <v>ASL7</v>
      </c>
      <c r="B3075" s="202">
        <v>7</v>
      </c>
      <c r="C3075" s="202" t="s">
        <v>12797</v>
      </c>
      <c r="D3075" s="205">
        <v>5.94</v>
      </c>
      <c r="E3075" s="205">
        <v>54</v>
      </c>
      <c r="F3075"/>
    </row>
    <row r="3076" spans="1:6" x14ac:dyDescent="0.3">
      <c r="A3076" s="6" t="str">
        <f t="shared" si="48"/>
        <v>SP223</v>
      </c>
      <c r="B3076" s="202" t="s">
        <v>12798</v>
      </c>
      <c r="C3076" s="202" t="s">
        <v>12610</v>
      </c>
      <c r="D3076" s="205">
        <v>5.94</v>
      </c>
      <c r="E3076" s="205">
        <v>36</v>
      </c>
      <c r="F3076"/>
    </row>
    <row r="3077" spans="1:6" x14ac:dyDescent="0.3">
      <c r="A3077" s="6" t="str">
        <f t="shared" si="48"/>
        <v>DB135</v>
      </c>
      <c r="B3077" s="202" t="s">
        <v>12799</v>
      </c>
      <c r="C3077" s="202" t="s">
        <v>12800</v>
      </c>
      <c r="D3077" s="205">
        <v>5.94</v>
      </c>
      <c r="E3077" s="205">
        <v>18</v>
      </c>
      <c r="F3077"/>
    </row>
    <row r="3078" spans="1:6" x14ac:dyDescent="0.3">
      <c r="A3078" s="6" t="str">
        <f t="shared" si="48"/>
        <v>CH25</v>
      </c>
      <c r="B3078" s="202" t="s">
        <v>12801</v>
      </c>
      <c r="C3078" s="202" t="s">
        <v>12802</v>
      </c>
      <c r="D3078" s="205">
        <v>5.94</v>
      </c>
      <c r="E3078" s="205">
        <v>18</v>
      </c>
      <c r="F3078"/>
    </row>
    <row r="3079" spans="1:6" x14ac:dyDescent="0.3">
      <c r="A3079" s="6" t="str">
        <f t="shared" si="48"/>
        <v>ASL216</v>
      </c>
      <c r="B3079" s="202">
        <v>216</v>
      </c>
      <c r="C3079" s="202" t="s">
        <v>12803</v>
      </c>
      <c r="D3079" s="205">
        <v>5.94</v>
      </c>
      <c r="E3079" s="205">
        <v>18</v>
      </c>
      <c r="F3079"/>
    </row>
    <row r="3080" spans="1:6" x14ac:dyDescent="0.3">
      <c r="A3080" s="6" t="str">
        <f t="shared" si="48"/>
        <v>HS15</v>
      </c>
      <c r="B3080" s="202" t="s">
        <v>12804</v>
      </c>
      <c r="C3080" s="202" t="s">
        <v>12805</v>
      </c>
      <c r="D3080" s="205">
        <v>5.94</v>
      </c>
      <c r="E3080" s="205">
        <v>71</v>
      </c>
      <c r="F3080"/>
    </row>
    <row r="3081" spans="1:6" x14ac:dyDescent="0.3">
      <c r="A3081" s="6" t="str">
        <f t="shared" si="48"/>
        <v>FrF37</v>
      </c>
      <c r="B3081" s="202" t="s">
        <v>12806</v>
      </c>
      <c r="C3081" s="202" t="s">
        <v>12807</v>
      </c>
      <c r="D3081" s="205">
        <v>5.94</v>
      </c>
      <c r="E3081" s="205">
        <v>35</v>
      </c>
      <c r="F3081"/>
    </row>
    <row r="3082" spans="1:6" x14ac:dyDescent="0.3">
      <c r="A3082" s="6" t="str">
        <f t="shared" si="48"/>
        <v>ASL16</v>
      </c>
      <c r="B3082" s="202">
        <v>16</v>
      </c>
      <c r="C3082" s="202" t="s">
        <v>11113</v>
      </c>
      <c r="D3082" s="205">
        <v>5.94</v>
      </c>
      <c r="E3082" s="205">
        <v>86</v>
      </c>
      <c r="F3082"/>
    </row>
    <row r="3083" spans="1:6" x14ac:dyDescent="0.3">
      <c r="A3083" s="6" t="str">
        <f t="shared" si="48"/>
        <v>ASL27</v>
      </c>
      <c r="B3083" s="202">
        <v>27</v>
      </c>
      <c r="C3083" s="202" t="s">
        <v>1677</v>
      </c>
      <c r="D3083" s="205">
        <v>5.94</v>
      </c>
      <c r="E3083" s="205">
        <v>51</v>
      </c>
      <c r="F3083"/>
    </row>
    <row r="3084" spans="1:6" x14ac:dyDescent="0.3">
      <c r="A3084" s="6" t="str">
        <f t="shared" si="48"/>
        <v>SP117</v>
      </c>
      <c r="B3084" s="202" t="s">
        <v>12808</v>
      </c>
      <c r="C3084" s="202" t="s">
        <v>12809</v>
      </c>
      <c r="D3084" s="205">
        <v>5.94</v>
      </c>
      <c r="E3084" s="205">
        <v>17</v>
      </c>
      <c r="F3084"/>
    </row>
    <row r="3085" spans="1:6" x14ac:dyDescent="0.3">
      <c r="A3085" s="6" t="str">
        <f t="shared" si="48"/>
        <v>FT157</v>
      </c>
      <c r="B3085" s="202" t="s">
        <v>12810</v>
      </c>
      <c r="C3085" s="202" t="s">
        <v>12811</v>
      </c>
      <c r="D3085" s="205">
        <v>5.94</v>
      </c>
      <c r="E3085" s="205">
        <v>17</v>
      </c>
      <c r="F3085"/>
    </row>
    <row r="3086" spans="1:6" x14ac:dyDescent="0.3">
      <c r="A3086" s="6" t="str">
        <f t="shared" si="48"/>
        <v>ASL46</v>
      </c>
      <c r="B3086" s="202">
        <v>46</v>
      </c>
      <c r="C3086" s="202" t="s">
        <v>12812</v>
      </c>
      <c r="D3086" s="205">
        <v>5.94</v>
      </c>
      <c r="E3086" s="205">
        <v>33</v>
      </c>
      <c r="F3086"/>
    </row>
    <row r="3087" spans="1:6" x14ac:dyDescent="0.3">
      <c r="A3087" s="6" t="str">
        <f t="shared" ref="A3087:A3150" si="49">IF(B3087="","",IF(B3087&lt;999,"ASL"&amp;B3087,B3087))</f>
        <v>AP18</v>
      </c>
      <c r="B3087" s="202" t="s">
        <v>12813</v>
      </c>
      <c r="C3087" s="202" t="s">
        <v>12814</v>
      </c>
      <c r="D3087" s="205">
        <v>5.94</v>
      </c>
      <c r="E3087" s="205">
        <v>98</v>
      </c>
      <c r="F3087"/>
    </row>
    <row r="3088" spans="1:6" x14ac:dyDescent="0.3">
      <c r="A3088" s="6" t="str">
        <f t="shared" si="49"/>
        <v>BdF6</v>
      </c>
      <c r="B3088" s="202" t="s">
        <v>12815</v>
      </c>
      <c r="C3088" s="202" t="s">
        <v>12816</v>
      </c>
      <c r="D3088" s="205">
        <v>5.94</v>
      </c>
      <c r="E3088" s="205">
        <v>32</v>
      </c>
      <c r="F3088"/>
    </row>
    <row r="3089" spans="1:6" x14ac:dyDescent="0.3">
      <c r="A3089" s="6" t="str">
        <f t="shared" si="49"/>
        <v>TAC4</v>
      </c>
      <c r="B3089" s="202" t="s">
        <v>12817</v>
      </c>
      <c r="C3089" s="202" t="s">
        <v>12818</v>
      </c>
      <c r="D3089" s="205">
        <v>5.94</v>
      </c>
      <c r="E3089" s="205">
        <v>16</v>
      </c>
      <c r="F3089"/>
    </row>
    <row r="3090" spans="1:6" x14ac:dyDescent="0.3">
      <c r="A3090" s="6" t="str">
        <f t="shared" si="49"/>
        <v>CH33</v>
      </c>
      <c r="B3090" s="202" t="s">
        <v>12819</v>
      </c>
      <c r="C3090" s="202" t="s">
        <v>12820</v>
      </c>
      <c r="D3090" s="205">
        <v>5.94</v>
      </c>
      <c r="E3090" s="205">
        <v>31</v>
      </c>
      <c r="F3090"/>
    </row>
    <row r="3091" spans="1:6" x14ac:dyDescent="0.3">
      <c r="A3091" s="6" t="str">
        <f t="shared" si="49"/>
        <v>ASL42</v>
      </c>
      <c r="B3091" s="202">
        <v>42</v>
      </c>
      <c r="C3091" s="202" t="s">
        <v>12821</v>
      </c>
      <c r="D3091" s="205">
        <v>5.93</v>
      </c>
      <c r="E3091" s="205">
        <v>45</v>
      </c>
      <c r="F3091"/>
    </row>
    <row r="3092" spans="1:6" x14ac:dyDescent="0.3">
      <c r="A3092" s="6" t="str">
        <f t="shared" si="49"/>
        <v>AP37</v>
      </c>
      <c r="B3092" s="202" t="s">
        <v>12822</v>
      </c>
      <c r="C3092" s="202" t="s">
        <v>12823</v>
      </c>
      <c r="D3092" s="205">
        <v>5.93</v>
      </c>
      <c r="E3092" s="205">
        <v>45</v>
      </c>
      <c r="F3092"/>
    </row>
    <row r="3093" spans="1:6" x14ac:dyDescent="0.3">
      <c r="A3093" s="6" t="str">
        <f t="shared" si="49"/>
        <v>OA25</v>
      </c>
      <c r="B3093" s="202" t="s">
        <v>12824</v>
      </c>
      <c r="C3093" s="202" t="s">
        <v>12825</v>
      </c>
      <c r="D3093" s="205">
        <v>5.93</v>
      </c>
      <c r="E3093" s="205">
        <v>15</v>
      </c>
      <c r="F3093"/>
    </row>
    <row r="3094" spans="1:6" x14ac:dyDescent="0.3">
      <c r="A3094" s="6" t="str">
        <f t="shared" si="49"/>
        <v>SP21</v>
      </c>
      <c r="B3094" s="202" t="s">
        <v>12826</v>
      </c>
      <c r="C3094" s="202" t="s">
        <v>12827</v>
      </c>
      <c r="D3094" s="205">
        <v>5.93</v>
      </c>
      <c r="E3094" s="205">
        <v>15</v>
      </c>
      <c r="F3094"/>
    </row>
    <row r="3095" spans="1:6" x14ac:dyDescent="0.3">
      <c r="A3095" s="6" t="str">
        <f t="shared" si="49"/>
        <v>HP15</v>
      </c>
      <c r="B3095" s="202" t="s">
        <v>12828</v>
      </c>
      <c r="C3095" s="202" t="s">
        <v>12829</v>
      </c>
      <c r="D3095" s="205">
        <v>5.93</v>
      </c>
      <c r="E3095" s="205">
        <v>72</v>
      </c>
      <c r="F3095"/>
    </row>
    <row r="3096" spans="1:6" x14ac:dyDescent="0.3">
      <c r="A3096" s="6" t="str">
        <f t="shared" si="49"/>
        <v>FrF41</v>
      </c>
      <c r="B3096" s="202" t="s">
        <v>12830</v>
      </c>
      <c r="C3096" s="202" t="s">
        <v>12831</v>
      </c>
      <c r="D3096" s="205">
        <v>5.93</v>
      </c>
      <c r="E3096" s="205">
        <v>28</v>
      </c>
      <c r="F3096"/>
    </row>
    <row r="3097" spans="1:6" x14ac:dyDescent="0.3">
      <c r="A3097" s="6" t="str">
        <f t="shared" si="49"/>
        <v>FE93</v>
      </c>
      <c r="B3097" s="202" t="s">
        <v>12832</v>
      </c>
      <c r="C3097" s="202" t="s">
        <v>12833</v>
      </c>
      <c r="D3097" s="205">
        <v>5.93</v>
      </c>
      <c r="E3097" s="205">
        <v>14</v>
      </c>
      <c r="F3097"/>
    </row>
    <row r="3098" spans="1:6" x14ac:dyDescent="0.3">
      <c r="A3098" s="6" t="str">
        <f t="shared" si="49"/>
        <v>FT183</v>
      </c>
      <c r="B3098" s="202" t="s">
        <v>12834</v>
      </c>
      <c r="C3098" s="202" t="s">
        <v>12835</v>
      </c>
      <c r="D3098" s="205">
        <v>5.93</v>
      </c>
      <c r="E3098" s="205">
        <v>14</v>
      </c>
      <c r="F3098"/>
    </row>
    <row r="3099" spans="1:6" x14ac:dyDescent="0.3">
      <c r="A3099" s="6" t="str">
        <f t="shared" si="49"/>
        <v>SV4</v>
      </c>
      <c r="B3099" s="202" t="s">
        <v>12836</v>
      </c>
      <c r="C3099" s="202" t="s">
        <v>12837</v>
      </c>
      <c r="D3099" s="205">
        <v>5.93</v>
      </c>
      <c r="E3099" s="205">
        <v>14</v>
      </c>
      <c r="F3099"/>
    </row>
    <row r="3100" spans="1:6" x14ac:dyDescent="0.3">
      <c r="A3100" s="6" t="str">
        <f t="shared" si="49"/>
        <v>ASLUG1</v>
      </c>
      <c r="B3100" s="202" t="s">
        <v>12838</v>
      </c>
      <c r="C3100" s="202" t="s">
        <v>12839</v>
      </c>
      <c r="D3100" s="205">
        <v>5.93</v>
      </c>
      <c r="E3100" s="205">
        <v>14</v>
      </c>
      <c r="F3100"/>
    </row>
    <row r="3101" spans="1:6" x14ac:dyDescent="0.3">
      <c r="A3101" s="6" t="str">
        <f t="shared" si="49"/>
        <v>A12</v>
      </c>
      <c r="B3101" s="202" t="s">
        <v>12840</v>
      </c>
      <c r="C3101" s="202" t="s">
        <v>12841</v>
      </c>
      <c r="D3101" s="205">
        <v>5.93</v>
      </c>
      <c r="E3101" s="205">
        <v>27</v>
      </c>
      <c r="F3101"/>
    </row>
    <row r="3102" spans="1:6" x14ac:dyDescent="0.3">
      <c r="A3102" s="6" t="str">
        <f t="shared" si="49"/>
        <v>SP52</v>
      </c>
      <c r="B3102" s="202" t="s">
        <v>12842</v>
      </c>
      <c r="C3102" s="202" t="s">
        <v>12843</v>
      </c>
      <c r="D3102" s="205">
        <v>5.92</v>
      </c>
      <c r="E3102" s="205">
        <v>40</v>
      </c>
      <c r="F3102"/>
    </row>
    <row r="3103" spans="1:6" x14ac:dyDescent="0.3">
      <c r="A3103" s="6" t="str">
        <f t="shared" si="49"/>
        <v>WO28</v>
      </c>
      <c r="B3103" s="202" t="s">
        <v>12844</v>
      </c>
      <c r="C3103" s="202" t="s">
        <v>12845</v>
      </c>
      <c r="D3103" s="205">
        <v>5.92</v>
      </c>
      <c r="E3103" s="205">
        <v>13</v>
      </c>
      <c r="F3103"/>
    </row>
    <row r="3104" spans="1:6" x14ac:dyDescent="0.3">
      <c r="A3104" s="6" t="str">
        <f t="shared" si="49"/>
        <v>J47</v>
      </c>
      <c r="B3104" s="202" t="s">
        <v>12846</v>
      </c>
      <c r="C3104" s="202" t="s">
        <v>12847</v>
      </c>
      <c r="D3104" s="205">
        <v>5.92</v>
      </c>
      <c r="E3104" s="205">
        <v>51</v>
      </c>
      <c r="F3104"/>
    </row>
    <row r="3105" spans="1:6" x14ac:dyDescent="0.3">
      <c r="A3105" s="6" t="str">
        <f t="shared" si="49"/>
        <v>TAC51</v>
      </c>
      <c r="B3105" s="202" t="s">
        <v>12848</v>
      </c>
      <c r="C3105" s="202" t="s">
        <v>12849</v>
      </c>
      <c r="D3105" s="205">
        <v>5.92</v>
      </c>
      <c r="E3105" s="205">
        <v>97</v>
      </c>
      <c r="F3105"/>
    </row>
    <row r="3106" spans="1:6" x14ac:dyDescent="0.3">
      <c r="A3106" s="6" t="str">
        <f t="shared" si="49"/>
        <v>P</v>
      </c>
      <c r="B3106" s="202" t="s">
        <v>12850</v>
      </c>
      <c r="C3106" s="202" t="s">
        <v>12851</v>
      </c>
      <c r="D3106" s="205">
        <v>5.92</v>
      </c>
      <c r="E3106" s="205">
        <v>36</v>
      </c>
      <c r="F3106"/>
    </row>
    <row r="3107" spans="1:6" x14ac:dyDescent="0.3">
      <c r="A3107" s="6" t="str">
        <f t="shared" si="49"/>
        <v>U20</v>
      </c>
      <c r="B3107" s="202" t="s">
        <v>12852</v>
      </c>
      <c r="C3107" s="202" t="s">
        <v>7188</v>
      </c>
      <c r="D3107" s="205">
        <v>5.92</v>
      </c>
      <c r="E3107" s="205">
        <v>24</v>
      </c>
      <c r="F3107"/>
    </row>
    <row r="3108" spans="1:6" x14ac:dyDescent="0.3">
      <c r="A3108" s="6" t="str">
        <f t="shared" si="49"/>
        <v>SP160</v>
      </c>
      <c r="B3108" s="202" t="s">
        <v>12853</v>
      </c>
      <c r="C3108" s="202" t="s">
        <v>12854</v>
      </c>
      <c r="D3108" s="205">
        <v>5.92</v>
      </c>
      <c r="E3108" s="205">
        <v>12</v>
      </c>
      <c r="F3108"/>
    </row>
    <row r="3109" spans="1:6" x14ac:dyDescent="0.3">
      <c r="A3109" s="6" t="str">
        <f t="shared" si="49"/>
        <v>DB107</v>
      </c>
      <c r="B3109" s="202" t="s">
        <v>12855</v>
      </c>
      <c r="C3109" s="202" t="s">
        <v>12856</v>
      </c>
      <c r="D3109" s="205">
        <v>5.92</v>
      </c>
      <c r="E3109" s="205">
        <v>12</v>
      </c>
      <c r="F3109"/>
    </row>
    <row r="3110" spans="1:6" x14ac:dyDescent="0.3">
      <c r="A3110" s="6" t="str">
        <f t="shared" si="49"/>
        <v>BtB15</v>
      </c>
      <c r="B3110" s="202" t="s">
        <v>12857</v>
      </c>
      <c r="C3110" s="202" t="s">
        <v>12858</v>
      </c>
      <c r="D3110" s="205">
        <v>5.92</v>
      </c>
      <c r="E3110" s="205">
        <v>12</v>
      </c>
      <c r="F3110"/>
    </row>
    <row r="3111" spans="1:6" x14ac:dyDescent="0.3">
      <c r="A3111" s="6" t="str">
        <f t="shared" si="49"/>
        <v>A101</v>
      </c>
      <c r="B3111" s="202" t="s">
        <v>12859</v>
      </c>
      <c r="C3111" s="202" t="s">
        <v>11796</v>
      </c>
      <c r="D3111" s="205">
        <v>5.91</v>
      </c>
      <c r="E3111" s="205">
        <v>23</v>
      </c>
      <c r="F3111"/>
    </row>
    <row r="3112" spans="1:6" x14ac:dyDescent="0.3">
      <c r="A3112" s="6" t="str">
        <f t="shared" si="49"/>
        <v>KGP2</v>
      </c>
      <c r="B3112" s="202" t="s">
        <v>12860</v>
      </c>
      <c r="C3112" s="202" t="s">
        <v>12861</v>
      </c>
      <c r="D3112" s="205">
        <v>5.91</v>
      </c>
      <c r="E3112" s="205">
        <v>34</v>
      </c>
      <c r="F3112"/>
    </row>
    <row r="3113" spans="1:6" x14ac:dyDescent="0.3">
      <c r="A3113" s="6" t="str">
        <f t="shared" si="49"/>
        <v>SP123</v>
      </c>
      <c r="B3113" s="202" t="s">
        <v>12862</v>
      </c>
      <c r="C3113" s="202" t="s">
        <v>12863</v>
      </c>
      <c r="D3113" s="205">
        <v>5.91</v>
      </c>
      <c r="E3113" s="205">
        <v>78</v>
      </c>
      <c r="F3113"/>
    </row>
    <row r="3114" spans="1:6" x14ac:dyDescent="0.3">
      <c r="A3114" s="6" t="str">
        <f t="shared" si="49"/>
        <v>FrF38</v>
      </c>
      <c r="B3114" s="202" t="s">
        <v>12864</v>
      </c>
      <c r="C3114" s="202" t="s">
        <v>12865</v>
      </c>
      <c r="D3114" s="205">
        <v>5.91</v>
      </c>
      <c r="E3114" s="205">
        <v>22</v>
      </c>
      <c r="F3114"/>
    </row>
    <row r="3115" spans="1:6" x14ac:dyDescent="0.3">
      <c r="A3115" s="6" t="str">
        <f t="shared" si="49"/>
        <v>DB129</v>
      </c>
      <c r="B3115" s="202" t="s">
        <v>12866</v>
      </c>
      <c r="C3115" s="202" t="s">
        <v>12867</v>
      </c>
      <c r="D3115" s="205">
        <v>5.91</v>
      </c>
      <c r="E3115" s="205">
        <v>11</v>
      </c>
      <c r="F3115"/>
    </row>
    <row r="3116" spans="1:6" x14ac:dyDescent="0.3">
      <c r="A3116" s="6" t="str">
        <f t="shared" si="49"/>
        <v>SP167</v>
      </c>
      <c r="B3116" s="202" t="s">
        <v>12868</v>
      </c>
      <c r="C3116" s="202" t="s">
        <v>12869</v>
      </c>
      <c r="D3116" s="205">
        <v>5.91</v>
      </c>
      <c r="E3116" s="205">
        <v>11</v>
      </c>
      <c r="F3116"/>
    </row>
    <row r="3117" spans="1:6" x14ac:dyDescent="0.3">
      <c r="A3117" s="6" t="str">
        <f t="shared" si="49"/>
        <v>LitS-CG</v>
      </c>
      <c r="B3117" s="202" t="s">
        <v>12870</v>
      </c>
      <c r="C3117" s="202" t="s">
        <v>12871</v>
      </c>
      <c r="D3117" s="205">
        <v>5.91</v>
      </c>
      <c r="E3117" s="205">
        <v>11</v>
      </c>
      <c r="F3117"/>
    </row>
    <row r="3118" spans="1:6" x14ac:dyDescent="0.3">
      <c r="A3118" s="6" t="str">
        <f t="shared" si="49"/>
        <v>Z1</v>
      </c>
      <c r="B3118" s="202" t="s">
        <v>12872</v>
      </c>
      <c r="C3118" s="202" t="s">
        <v>12873</v>
      </c>
      <c r="D3118" s="205">
        <v>5.91</v>
      </c>
      <c r="E3118" s="205">
        <v>11</v>
      </c>
      <c r="F3118"/>
    </row>
    <row r="3119" spans="1:6" x14ac:dyDescent="0.3">
      <c r="A3119" s="6" t="str">
        <f t="shared" si="49"/>
        <v>WO6</v>
      </c>
      <c r="B3119" s="202" t="s">
        <v>12874</v>
      </c>
      <c r="C3119" s="202" t="s">
        <v>12875</v>
      </c>
      <c r="D3119" s="205">
        <v>5.9</v>
      </c>
      <c r="E3119" s="205">
        <v>30</v>
      </c>
      <c r="F3119"/>
    </row>
    <row r="3120" spans="1:6" x14ac:dyDescent="0.3">
      <c r="A3120" s="6" t="str">
        <f t="shared" si="49"/>
        <v>A13</v>
      </c>
      <c r="B3120" s="202" t="s">
        <v>12876</v>
      </c>
      <c r="C3120" s="202" t="s">
        <v>12877</v>
      </c>
      <c r="D3120" s="205">
        <v>5.9</v>
      </c>
      <c r="E3120" s="205">
        <v>20</v>
      </c>
      <c r="F3120"/>
    </row>
    <row r="3121" spans="1:6" x14ac:dyDescent="0.3">
      <c r="A3121" s="6" t="str">
        <f t="shared" si="49"/>
        <v>BC8</v>
      </c>
      <c r="B3121" s="202" t="s">
        <v>12878</v>
      </c>
      <c r="C3121" s="202" t="s">
        <v>12879</v>
      </c>
      <c r="D3121" s="205">
        <v>5.9</v>
      </c>
      <c r="E3121" s="205">
        <v>10</v>
      </c>
      <c r="F3121"/>
    </row>
    <row r="3122" spans="1:6" x14ac:dyDescent="0.3">
      <c r="A3122" s="6" t="str">
        <f t="shared" si="49"/>
        <v>WO32</v>
      </c>
      <c r="B3122" s="202" t="s">
        <v>12880</v>
      </c>
      <c r="C3122" s="202" t="s">
        <v>12881</v>
      </c>
      <c r="D3122" s="205">
        <v>5.9</v>
      </c>
      <c r="E3122" s="205">
        <v>10</v>
      </c>
      <c r="F3122"/>
    </row>
    <row r="3123" spans="1:6" x14ac:dyDescent="0.3">
      <c r="A3123" s="6" t="str">
        <f t="shared" si="49"/>
        <v>GtF3</v>
      </c>
      <c r="B3123" s="202" t="s">
        <v>12882</v>
      </c>
      <c r="C3123" s="202" t="s">
        <v>12883</v>
      </c>
      <c r="D3123" s="205">
        <v>5.9</v>
      </c>
      <c r="E3123" s="205">
        <v>10</v>
      </c>
      <c r="F3123"/>
    </row>
    <row r="3124" spans="1:6" x14ac:dyDescent="0.3">
      <c r="A3124" s="6" t="str">
        <f t="shared" si="49"/>
        <v>CtR3</v>
      </c>
      <c r="B3124" s="202" t="s">
        <v>12884</v>
      </c>
      <c r="C3124" s="202" t="s">
        <v>12885</v>
      </c>
      <c r="D3124" s="205">
        <v>5.9</v>
      </c>
      <c r="E3124" s="205">
        <v>10</v>
      </c>
      <c r="F3124"/>
    </row>
    <row r="3125" spans="1:6" x14ac:dyDescent="0.3">
      <c r="A3125" s="6" t="str">
        <f t="shared" si="49"/>
        <v>DB074</v>
      </c>
      <c r="B3125" s="202" t="s">
        <v>12886</v>
      </c>
      <c r="C3125" s="202" t="s">
        <v>12887</v>
      </c>
      <c r="D3125" s="205">
        <v>5.9</v>
      </c>
      <c r="E3125" s="205">
        <v>10</v>
      </c>
      <c r="F3125"/>
    </row>
    <row r="3126" spans="1:6" x14ac:dyDescent="0.3">
      <c r="A3126" s="6" t="str">
        <f t="shared" si="49"/>
        <v>SV2</v>
      </c>
      <c r="B3126" s="202" t="s">
        <v>12888</v>
      </c>
      <c r="C3126" s="202" t="s">
        <v>12889</v>
      </c>
      <c r="D3126" s="205">
        <v>5.9</v>
      </c>
      <c r="E3126" s="205">
        <v>10</v>
      </c>
      <c r="F3126"/>
    </row>
    <row r="3127" spans="1:6" x14ac:dyDescent="0.3">
      <c r="A3127" s="6" t="str">
        <f t="shared" si="49"/>
        <v>SP227</v>
      </c>
      <c r="B3127" s="202" t="s">
        <v>12890</v>
      </c>
      <c r="C3127" s="202" t="s">
        <v>12891</v>
      </c>
      <c r="D3127" s="205">
        <v>5.9</v>
      </c>
      <c r="E3127" s="205">
        <v>10</v>
      </c>
      <c r="F3127"/>
    </row>
    <row r="3128" spans="1:6" x14ac:dyDescent="0.3">
      <c r="A3128" s="6" t="str">
        <f t="shared" si="49"/>
        <v>ESG35</v>
      </c>
      <c r="B3128" s="202" t="s">
        <v>12892</v>
      </c>
      <c r="C3128" s="202" t="s">
        <v>12893</v>
      </c>
      <c r="D3128" s="205">
        <v>5.9</v>
      </c>
      <c r="E3128" s="205">
        <v>10</v>
      </c>
      <c r="F3128"/>
    </row>
    <row r="3129" spans="1:6" x14ac:dyDescent="0.3">
      <c r="A3129" s="6" t="str">
        <f t="shared" si="49"/>
        <v>TAC64</v>
      </c>
      <c r="B3129" s="202" t="s">
        <v>12894</v>
      </c>
      <c r="C3129" s="202" t="s">
        <v>12895</v>
      </c>
      <c r="D3129" s="205">
        <v>5.9</v>
      </c>
      <c r="E3129" s="205">
        <v>10</v>
      </c>
      <c r="F3129"/>
    </row>
    <row r="3130" spans="1:6" x14ac:dyDescent="0.3">
      <c r="A3130" s="6" t="str">
        <f t="shared" si="49"/>
        <v>GSTK1</v>
      </c>
      <c r="B3130" s="202" t="s">
        <v>12896</v>
      </c>
      <c r="C3130" s="202" t="s">
        <v>12897</v>
      </c>
      <c r="D3130" s="205">
        <v>5.9</v>
      </c>
      <c r="E3130" s="205">
        <v>10</v>
      </c>
      <c r="F3130"/>
    </row>
    <row r="3131" spans="1:6" x14ac:dyDescent="0.3">
      <c r="A3131" s="6" t="str">
        <f t="shared" si="49"/>
        <v>SC-CG1</v>
      </c>
      <c r="B3131" s="202" t="s">
        <v>12898</v>
      </c>
      <c r="C3131" s="202" t="s">
        <v>12899</v>
      </c>
      <c r="D3131" s="205">
        <v>5.9</v>
      </c>
      <c r="E3131" s="205">
        <v>10</v>
      </c>
      <c r="F3131"/>
    </row>
    <row r="3132" spans="1:6" x14ac:dyDescent="0.3">
      <c r="A3132" s="6" t="str">
        <f t="shared" si="49"/>
        <v>PB-CH (C)</v>
      </c>
      <c r="B3132" s="202" t="s">
        <v>12900</v>
      </c>
      <c r="C3132" s="202" t="s">
        <v>12901</v>
      </c>
      <c r="D3132" s="205">
        <v>5.9</v>
      </c>
      <c r="E3132" s="205">
        <v>10</v>
      </c>
      <c r="F3132"/>
    </row>
    <row r="3133" spans="1:6" x14ac:dyDescent="0.3">
      <c r="A3133" s="6" t="str">
        <f t="shared" si="49"/>
        <v>VotG3</v>
      </c>
      <c r="B3133" s="202" t="s">
        <v>12902</v>
      </c>
      <c r="C3133" s="202" t="s">
        <v>12903</v>
      </c>
      <c r="D3133" s="205">
        <v>5.9</v>
      </c>
      <c r="E3133" s="205">
        <v>59</v>
      </c>
      <c r="F3133"/>
    </row>
    <row r="3134" spans="1:6" x14ac:dyDescent="0.3">
      <c r="A3134" s="6" t="str">
        <f t="shared" si="49"/>
        <v>SP78</v>
      </c>
      <c r="B3134" s="202" t="s">
        <v>12904</v>
      </c>
      <c r="C3134" s="202" t="s">
        <v>12905</v>
      </c>
      <c r="D3134" s="205">
        <v>5.9</v>
      </c>
      <c r="E3134" s="205">
        <v>68</v>
      </c>
      <c r="F3134"/>
    </row>
    <row r="3135" spans="1:6" x14ac:dyDescent="0.3">
      <c r="A3135" s="6" t="str">
        <f t="shared" si="49"/>
        <v>FE10</v>
      </c>
      <c r="B3135" s="202" t="s">
        <v>12906</v>
      </c>
      <c r="C3135" s="202" t="s">
        <v>12907</v>
      </c>
      <c r="D3135" s="205">
        <v>5.9</v>
      </c>
      <c r="E3135" s="205">
        <v>29</v>
      </c>
      <c r="F3135"/>
    </row>
    <row r="3136" spans="1:6" x14ac:dyDescent="0.3">
      <c r="A3136" s="6" t="str">
        <f t="shared" si="49"/>
        <v>BFP78</v>
      </c>
      <c r="B3136" s="202" t="s">
        <v>12908</v>
      </c>
      <c r="C3136" s="202" t="s">
        <v>12909</v>
      </c>
      <c r="D3136" s="205">
        <v>5.89</v>
      </c>
      <c r="E3136" s="205">
        <v>19</v>
      </c>
      <c r="F3136"/>
    </row>
    <row r="3137" spans="1:6" x14ac:dyDescent="0.3">
      <c r="A3137" s="6" t="str">
        <f t="shared" si="49"/>
        <v>CDN10</v>
      </c>
      <c r="B3137" s="202" t="s">
        <v>12910</v>
      </c>
      <c r="C3137" s="202" t="s">
        <v>12911</v>
      </c>
      <c r="D3137" s="205">
        <v>5.89</v>
      </c>
      <c r="E3137" s="205">
        <v>19</v>
      </c>
      <c r="F3137"/>
    </row>
    <row r="3138" spans="1:6" x14ac:dyDescent="0.3">
      <c r="A3138" s="6" t="str">
        <f t="shared" si="49"/>
        <v>KGP11</v>
      </c>
      <c r="B3138" s="202" t="s">
        <v>12912</v>
      </c>
      <c r="C3138" s="202" t="s">
        <v>12913</v>
      </c>
      <c r="D3138" s="205">
        <v>5.89</v>
      </c>
      <c r="E3138" s="205">
        <v>19</v>
      </c>
      <c r="F3138"/>
    </row>
    <row r="3139" spans="1:6" x14ac:dyDescent="0.3">
      <c r="A3139" s="6" t="str">
        <f t="shared" si="49"/>
        <v>W2</v>
      </c>
      <c r="B3139" s="202" t="s">
        <v>12914</v>
      </c>
      <c r="C3139" s="202" t="s">
        <v>10114</v>
      </c>
      <c r="D3139" s="205">
        <v>5.89</v>
      </c>
      <c r="E3139" s="205">
        <v>37</v>
      </c>
      <c r="F3139"/>
    </row>
    <row r="3140" spans="1:6" x14ac:dyDescent="0.3">
      <c r="A3140" s="6" t="str">
        <f t="shared" si="49"/>
        <v>J128</v>
      </c>
      <c r="B3140" s="202" t="s">
        <v>12915</v>
      </c>
      <c r="C3140" s="202" t="s">
        <v>12916</v>
      </c>
      <c r="D3140" s="205">
        <v>5.89</v>
      </c>
      <c r="E3140" s="205">
        <v>37</v>
      </c>
      <c r="F3140"/>
    </row>
    <row r="3141" spans="1:6" x14ac:dyDescent="0.3">
      <c r="A3141" s="6" t="str">
        <f t="shared" si="49"/>
        <v>ASL48</v>
      </c>
      <c r="B3141" s="202">
        <v>48</v>
      </c>
      <c r="C3141" s="202" t="s">
        <v>10673</v>
      </c>
      <c r="D3141" s="205">
        <v>5.89</v>
      </c>
      <c r="E3141" s="205">
        <v>45</v>
      </c>
      <c r="F3141"/>
    </row>
    <row r="3142" spans="1:6" x14ac:dyDescent="0.3">
      <c r="A3142" s="6" t="str">
        <f t="shared" si="49"/>
        <v>U</v>
      </c>
      <c r="B3142" s="202" t="s">
        <v>1356</v>
      </c>
      <c r="C3142" s="202" t="s">
        <v>12917</v>
      </c>
      <c r="D3142" s="205">
        <v>5.89</v>
      </c>
      <c r="E3142" s="205">
        <v>36</v>
      </c>
      <c r="F3142"/>
    </row>
    <row r="3143" spans="1:6" x14ac:dyDescent="0.3">
      <c r="A3143" s="6" t="str">
        <f t="shared" si="49"/>
        <v>SP141</v>
      </c>
      <c r="B3143" s="202" t="s">
        <v>12918</v>
      </c>
      <c r="C3143" s="202" t="s">
        <v>12919</v>
      </c>
      <c r="D3143" s="205">
        <v>5.89</v>
      </c>
      <c r="E3143" s="205">
        <v>36</v>
      </c>
      <c r="F3143"/>
    </row>
    <row r="3144" spans="1:6" x14ac:dyDescent="0.3">
      <c r="A3144" s="6" t="str">
        <f t="shared" si="49"/>
        <v>CH74</v>
      </c>
      <c r="B3144" s="202" t="s">
        <v>12920</v>
      </c>
      <c r="C3144" s="202" t="s">
        <v>12921</v>
      </c>
      <c r="D3144" s="205">
        <v>5.89</v>
      </c>
      <c r="E3144" s="205">
        <v>27</v>
      </c>
      <c r="F3144"/>
    </row>
    <row r="3145" spans="1:6" x14ac:dyDescent="0.3">
      <c r="A3145" s="6" t="str">
        <f t="shared" si="49"/>
        <v>RPT78</v>
      </c>
      <c r="B3145" s="202" t="s">
        <v>12922</v>
      </c>
      <c r="C3145" s="202" t="s">
        <v>12923</v>
      </c>
      <c r="D3145" s="205">
        <v>5.89</v>
      </c>
      <c r="E3145" s="205">
        <v>18</v>
      </c>
      <c r="F3145"/>
    </row>
    <row r="3146" spans="1:6" x14ac:dyDescent="0.3">
      <c r="A3146" s="6" t="str">
        <f t="shared" si="49"/>
        <v>BFP16</v>
      </c>
      <c r="B3146" s="202" t="s">
        <v>12924</v>
      </c>
      <c r="C3146" s="202" t="s">
        <v>12925</v>
      </c>
      <c r="D3146" s="205">
        <v>5.89</v>
      </c>
      <c r="E3146" s="205">
        <v>18</v>
      </c>
      <c r="F3146"/>
    </row>
    <row r="3147" spans="1:6" x14ac:dyDescent="0.3">
      <c r="A3147" s="6" t="str">
        <f t="shared" si="49"/>
        <v>HB2</v>
      </c>
      <c r="B3147" s="202" t="s">
        <v>12926</v>
      </c>
      <c r="C3147" s="202" t="s">
        <v>12927</v>
      </c>
      <c r="D3147" s="205">
        <v>5.89</v>
      </c>
      <c r="E3147" s="205">
        <v>18</v>
      </c>
      <c r="F3147"/>
    </row>
    <row r="3148" spans="1:6" x14ac:dyDescent="0.3">
      <c r="A3148" s="6" t="str">
        <f t="shared" si="49"/>
        <v>BFP106</v>
      </c>
      <c r="B3148" s="202" t="s">
        <v>12928</v>
      </c>
      <c r="C3148" s="202" t="s">
        <v>12929</v>
      </c>
      <c r="D3148" s="205">
        <v>5.89</v>
      </c>
      <c r="E3148" s="205">
        <v>18</v>
      </c>
      <c r="F3148"/>
    </row>
    <row r="3149" spans="1:6" x14ac:dyDescent="0.3">
      <c r="A3149" s="6" t="str">
        <f t="shared" si="49"/>
        <v>X1</v>
      </c>
      <c r="B3149" s="202" t="s">
        <v>12930</v>
      </c>
      <c r="C3149" s="202" t="s">
        <v>12931</v>
      </c>
      <c r="D3149" s="205">
        <v>5.89</v>
      </c>
      <c r="E3149" s="205" t="s">
        <v>1341</v>
      </c>
      <c r="F3149"/>
    </row>
    <row r="3150" spans="1:6" x14ac:dyDescent="0.3">
      <c r="A3150" s="6" t="str">
        <f t="shared" si="49"/>
        <v>FT254</v>
      </c>
      <c r="B3150" s="202" t="s">
        <v>12932</v>
      </c>
      <c r="C3150" s="202" t="s">
        <v>12933</v>
      </c>
      <c r="D3150" s="205">
        <v>5.89</v>
      </c>
      <c r="E3150" s="205" t="s">
        <v>1341</v>
      </c>
      <c r="F3150"/>
    </row>
    <row r="3151" spans="1:6" x14ac:dyDescent="0.3">
      <c r="A3151" s="6" t="str">
        <f t="shared" ref="A3151:A3214" si="50">IF(B3151="","",IF(B3151&lt;999,"ASL"&amp;B3151,B3151))</f>
        <v>SP274</v>
      </c>
      <c r="B3151" s="202" t="s">
        <v>12934</v>
      </c>
      <c r="C3151" s="202" t="s">
        <v>12935</v>
      </c>
      <c r="D3151" s="205">
        <v>5.89</v>
      </c>
      <c r="E3151" s="205" t="s">
        <v>1341</v>
      </c>
      <c r="F3151"/>
    </row>
    <row r="3152" spans="1:6" x14ac:dyDescent="0.3">
      <c r="A3152" s="6" t="str">
        <f t="shared" si="50"/>
        <v>ASL85</v>
      </c>
      <c r="B3152" s="202">
        <v>85</v>
      </c>
      <c r="C3152" s="202" t="s">
        <v>9637</v>
      </c>
      <c r="D3152" s="205">
        <v>5.89</v>
      </c>
      <c r="E3152" s="205">
        <v>44</v>
      </c>
      <c r="F3152"/>
    </row>
    <row r="3153" spans="1:6" x14ac:dyDescent="0.3">
      <c r="A3153" s="6" t="str">
        <f t="shared" si="50"/>
        <v>SP82</v>
      </c>
      <c r="B3153" s="202" t="s">
        <v>12936</v>
      </c>
      <c r="C3153" s="202" t="s">
        <v>12937</v>
      </c>
      <c r="D3153" s="205">
        <v>5.89</v>
      </c>
      <c r="E3153" s="205">
        <v>44</v>
      </c>
      <c r="F3153"/>
    </row>
    <row r="3154" spans="1:6" x14ac:dyDescent="0.3">
      <c r="A3154" s="6" t="str">
        <f t="shared" si="50"/>
        <v>J27</v>
      </c>
      <c r="B3154" s="202" t="s">
        <v>12938</v>
      </c>
      <c r="C3154" s="202" t="s">
        <v>12939</v>
      </c>
      <c r="D3154" s="205">
        <v>5.89</v>
      </c>
      <c r="E3154" s="205">
        <v>114</v>
      </c>
      <c r="F3154"/>
    </row>
    <row r="3155" spans="1:6" x14ac:dyDescent="0.3">
      <c r="A3155" s="6" t="str">
        <f t="shared" si="50"/>
        <v>AP13</v>
      </c>
      <c r="B3155" s="202" t="s">
        <v>12940</v>
      </c>
      <c r="C3155" s="202" t="s">
        <v>12941</v>
      </c>
      <c r="D3155" s="205">
        <v>5.88</v>
      </c>
      <c r="E3155" s="205">
        <v>113</v>
      </c>
      <c r="F3155"/>
    </row>
    <row r="3156" spans="1:6" x14ac:dyDescent="0.3">
      <c r="A3156" s="6" t="str">
        <f t="shared" si="50"/>
        <v>A81</v>
      </c>
      <c r="B3156" s="202" t="s">
        <v>12942</v>
      </c>
      <c r="C3156" s="202" t="s">
        <v>12943</v>
      </c>
      <c r="D3156" s="205">
        <v>5.88</v>
      </c>
      <c r="E3156" s="205">
        <v>26</v>
      </c>
      <c r="F3156"/>
    </row>
    <row r="3157" spans="1:6" x14ac:dyDescent="0.3">
      <c r="A3157" s="6" t="str">
        <f t="shared" si="50"/>
        <v>BFP53</v>
      </c>
      <c r="B3157" s="202" t="s">
        <v>12944</v>
      </c>
      <c r="C3157" s="202" t="s">
        <v>12945</v>
      </c>
      <c r="D3157" s="205">
        <v>5.88</v>
      </c>
      <c r="E3157" s="205">
        <v>17</v>
      </c>
      <c r="F3157"/>
    </row>
    <row r="3158" spans="1:6" x14ac:dyDescent="0.3">
      <c r="A3158" s="6" t="str">
        <f t="shared" si="50"/>
        <v>J20</v>
      </c>
      <c r="B3158" s="202" t="s">
        <v>12946</v>
      </c>
      <c r="C3158" s="202" t="s">
        <v>12947</v>
      </c>
      <c r="D3158" s="205">
        <v>5.88</v>
      </c>
      <c r="E3158" s="205">
        <v>59</v>
      </c>
      <c r="F3158"/>
    </row>
    <row r="3159" spans="1:6" x14ac:dyDescent="0.3">
      <c r="A3159" s="6" t="str">
        <f t="shared" si="50"/>
        <v>BFP46</v>
      </c>
      <c r="B3159" s="202" t="s">
        <v>12948</v>
      </c>
      <c r="C3159" s="202" t="s">
        <v>12949</v>
      </c>
      <c r="D3159" s="205">
        <v>5.88</v>
      </c>
      <c r="E3159" s="205">
        <v>24</v>
      </c>
      <c r="F3159"/>
    </row>
    <row r="3160" spans="1:6" x14ac:dyDescent="0.3">
      <c r="A3160" s="6" t="str">
        <f t="shared" si="50"/>
        <v>FC5</v>
      </c>
      <c r="B3160" s="202" t="s">
        <v>12950</v>
      </c>
      <c r="C3160" s="202" t="s">
        <v>12951</v>
      </c>
      <c r="D3160" s="205">
        <v>5.88</v>
      </c>
      <c r="E3160" s="205">
        <v>16</v>
      </c>
      <c r="F3160"/>
    </row>
    <row r="3161" spans="1:6" x14ac:dyDescent="0.3">
      <c r="A3161" s="6" t="str">
        <f t="shared" si="50"/>
        <v>AP104</v>
      </c>
      <c r="B3161" s="202" t="s">
        <v>12952</v>
      </c>
      <c r="C3161" s="202" t="s">
        <v>12953</v>
      </c>
      <c r="D3161" s="205">
        <v>5.88</v>
      </c>
      <c r="E3161" s="205">
        <v>16</v>
      </c>
      <c r="F3161"/>
    </row>
    <row r="3162" spans="1:6" x14ac:dyDescent="0.3">
      <c r="A3162" s="6" t="str">
        <f t="shared" si="50"/>
        <v>KGP1</v>
      </c>
      <c r="B3162" s="202" t="s">
        <v>12954</v>
      </c>
      <c r="C3162" s="202" t="s">
        <v>12955</v>
      </c>
      <c r="D3162" s="205">
        <v>5.88</v>
      </c>
      <c r="E3162" s="205">
        <v>16</v>
      </c>
      <c r="F3162"/>
    </row>
    <row r="3163" spans="1:6" x14ac:dyDescent="0.3">
      <c r="A3163" s="6" t="str">
        <f t="shared" si="50"/>
        <v>PB-CH (B)</v>
      </c>
      <c r="B3163" s="202" t="s">
        <v>12956</v>
      </c>
      <c r="C3163" s="202" t="s">
        <v>12957</v>
      </c>
      <c r="D3163" s="205">
        <v>5.88</v>
      </c>
      <c r="E3163" s="205">
        <v>16</v>
      </c>
      <c r="F3163"/>
    </row>
    <row r="3164" spans="1:6" x14ac:dyDescent="0.3">
      <c r="A3164" s="6" t="str">
        <f t="shared" si="50"/>
        <v>WP10</v>
      </c>
      <c r="B3164" s="202" t="s">
        <v>8702</v>
      </c>
      <c r="C3164" s="202" t="s">
        <v>12958</v>
      </c>
      <c r="D3164" s="205">
        <v>5.88</v>
      </c>
      <c r="E3164" s="205" t="s">
        <v>1341</v>
      </c>
      <c r="F3164"/>
    </row>
    <row r="3165" spans="1:6" x14ac:dyDescent="0.3">
      <c r="A3165" s="6" t="str">
        <f t="shared" si="50"/>
        <v>TX3</v>
      </c>
      <c r="B3165" s="202" t="s">
        <v>12959</v>
      </c>
      <c r="C3165" s="202" t="s">
        <v>12960</v>
      </c>
      <c r="D3165" s="205">
        <v>5.88</v>
      </c>
      <c r="E3165" s="205" t="s">
        <v>1341</v>
      </c>
      <c r="F3165"/>
    </row>
    <row r="3166" spans="1:6" x14ac:dyDescent="0.3">
      <c r="A3166" s="6" t="str">
        <f t="shared" si="50"/>
        <v>ASL210</v>
      </c>
      <c r="B3166" s="202">
        <v>210</v>
      </c>
      <c r="C3166" s="202" t="s">
        <v>12961</v>
      </c>
      <c r="D3166" s="205">
        <v>5.88</v>
      </c>
      <c r="E3166" s="205" t="s">
        <v>1341</v>
      </c>
      <c r="F3166"/>
    </row>
    <row r="3167" spans="1:6" x14ac:dyDescent="0.3">
      <c r="A3167" s="6" t="str">
        <f t="shared" si="50"/>
        <v>CH128</v>
      </c>
      <c r="B3167" s="202" t="s">
        <v>12962</v>
      </c>
      <c r="C3167" s="202" t="s">
        <v>12963</v>
      </c>
      <c r="D3167" s="205">
        <v>5.88</v>
      </c>
      <c r="E3167" s="205" t="s">
        <v>1341</v>
      </c>
      <c r="F3167"/>
    </row>
    <row r="3168" spans="1:6" x14ac:dyDescent="0.3">
      <c r="A3168" s="6" t="str">
        <f t="shared" si="50"/>
        <v>FE88</v>
      </c>
      <c r="B3168" s="202" t="s">
        <v>12964</v>
      </c>
      <c r="C3168" s="202" t="s">
        <v>12965</v>
      </c>
      <c r="D3168" s="205">
        <v>5.88</v>
      </c>
      <c r="E3168" s="205" t="s">
        <v>1341</v>
      </c>
      <c r="F3168"/>
    </row>
    <row r="3169" spans="1:6" x14ac:dyDescent="0.3">
      <c r="A3169" s="6" t="str">
        <f t="shared" si="50"/>
        <v>AP68</v>
      </c>
      <c r="B3169" s="202" t="s">
        <v>12966</v>
      </c>
      <c r="C3169" s="202" t="s">
        <v>12967</v>
      </c>
      <c r="D3169" s="205">
        <v>5.87</v>
      </c>
      <c r="E3169" s="205">
        <v>31</v>
      </c>
      <c r="F3169"/>
    </row>
    <row r="3170" spans="1:6" x14ac:dyDescent="0.3">
      <c r="A3170" s="6" t="str">
        <f t="shared" si="50"/>
        <v>G8</v>
      </c>
      <c r="B3170" s="202" t="s">
        <v>12968</v>
      </c>
      <c r="C3170" s="202" t="s">
        <v>12969</v>
      </c>
      <c r="D3170" s="205">
        <v>5.87</v>
      </c>
      <c r="E3170" s="205">
        <v>69</v>
      </c>
      <c r="F3170"/>
    </row>
    <row r="3171" spans="1:6" x14ac:dyDescent="0.3">
      <c r="A3171" s="6" t="str">
        <f t="shared" si="50"/>
        <v>ASL44</v>
      </c>
      <c r="B3171" s="202">
        <v>44</v>
      </c>
      <c r="C3171" s="202" t="s">
        <v>12022</v>
      </c>
      <c r="D3171" s="205">
        <v>5.87</v>
      </c>
      <c r="E3171" s="205">
        <v>23</v>
      </c>
      <c r="F3171"/>
    </row>
    <row r="3172" spans="1:6" x14ac:dyDescent="0.3">
      <c r="A3172" s="6" t="str">
        <f t="shared" si="50"/>
        <v>SP149</v>
      </c>
      <c r="B3172" s="202" t="s">
        <v>12970</v>
      </c>
      <c r="C3172" s="202" t="s">
        <v>12971</v>
      </c>
      <c r="D3172" s="205">
        <v>5.87</v>
      </c>
      <c r="E3172" s="205">
        <v>45</v>
      </c>
      <c r="F3172"/>
    </row>
    <row r="3173" spans="1:6" x14ac:dyDescent="0.3">
      <c r="A3173" s="6" t="str">
        <f t="shared" si="50"/>
        <v>BFP39</v>
      </c>
      <c r="B3173" s="202" t="s">
        <v>12972</v>
      </c>
      <c r="C3173" s="202" t="s">
        <v>12973</v>
      </c>
      <c r="D3173" s="205">
        <v>5.87</v>
      </c>
      <c r="E3173" s="205">
        <v>15</v>
      </c>
      <c r="F3173"/>
    </row>
    <row r="3174" spans="1:6" x14ac:dyDescent="0.3">
      <c r="A3174" s="6" t="str">
        <f t="shared" si="50"/>
        <v>HP 7</v>
      </c>
      <c r="B3174" s="202" t="s">
        <v>12974</v>
      </c>
      <c r="C3174" s="202" t="s">
        <v>12975</v>
      </c>
      <c r="D3174" s="205">
        <v>5.87</v>
      </c>
      <c r="E3174" s="205">
        <v>15</v>
      </c>
      <c r="F3174"/>
    </row>
    <row r="3175" spans="1:6" x14ac:dyDescent="0.3">
      <c r="A3175" s="6" t="str">
        <f t="shared" si="50"/>
        <v>ASL206</v>
      </c>
      <c r="B3175" s="202">
        <v>206</v>
      </c>
      <c r="C3175" s="202" t="s">
        <v>12976</v>
      </c>
      <c r="D3175" s="205">
        <v>5.87</v>
      </c>
      <c r="E3175" s="205">
        <v>15</v>
      </c>
      <c r="F3175"/>
    </row>
    <row r="3176" spans="1:6" x14ac:dyDescent="0.3">
      <c r="A3176" s="6" t="str">
        <f t="shared" si="50"/>
        <v>HG6</v>
      </c>
      <c r="B3176" s="202" t="s">
        <v>12977</v>
      </c>
      <c r="C3176" s="202" t="s">
        <v>12294</v>
      </c>
      <c r="D3176" s="205">
        <v>5.87</v>
      </c>
      <c r="E3176" s="205">
        <v>15</v>
      </c>
      <c r="F3176"/>
    </row>
    <row r="3177" spans="1:6" x14ac:dyDescent="0.3">
      <c r="A3177" s="6" t="str">
        <f t="shared" si="50"/>
        <v>FT33</v>
      </c>
      <c r="B3177" s="202" t="s">
        <v>12978</v>
      </c>
      <c r="C3177" s="202" t="s">
        <v>12979</v>
      </c>
      <c r="D3177" s="205">
        <v>5.87</v>
      </c>
      <c r="E3177" s="205">
        <v>15</v>
      </c>
      <c r="F3177"/>
    </row>
    <row r="3178" spans="1:6" x14ac:dyDescent="0.3">
      <c r="A3178" s="6" t="str">
        <f t="shared" si="50"/>
        <v>O</v>
      </c>
      <c r="B3178" s="202" t="s">
        <v>12980</v>
      </c>
      <c r="C3178" s="202" t="s">
        <v>12981</v>
      </c>
      <c r="D3178" s="205">
        <v>5.87</v>
      </c>
      <c r="E3178" s="205">
        <v>15</v>
      </c>
      <c r="F3178"/>
    </row>
    <row r="3179" spans="1:6" x14ac:dyDescent="0.3">
      <c r="A3179" s="6" t="str">
        <f t="shared" si="50"/>
        <v>J190</v>
      </c>
      <c r="B3179" s="202" t="s">
        <v>12982</v>
      </c>
      <c r="C3179" s="202" t="s">
        <v>12983</v>
      </c>
      <c r="D3179" s="205">
        <v>5.86</v>
      </c>
      <c r="E3179" s="205">
        <v>22</v>
      </c>
      <c r="F3179"/>
    </row>
    <row r="3180" spans="1:6" x14ac:dyDescent="0.3">
      <c r="A3180" s="6" t="str">
        <f t="shared" si="50"/>
        <v>AP96</v>
      </c>
      <c r="B3180" s="202" t="s">
        <v>12984</v>
      </c>
      <c r="C3180" s="202" t="s">
        <v>12985</v>
      </c>
      <c r="D3180" s="205">
        <v>5.86</v>
      </c>
      <c r="E3180" s="205">
        <v>28</v>
      </c>
      <c r="F3180"/>
    </row>
    <row r="3181" spans="1:6" x14ac:dyDescent="0.3">
      <c r="A3181" s="6" t="str">
        <f t="shared" si="50"/>
        <v>HS27</v>
      </c>
      <c r="B3181" s="202" t="s">
        <v>12986</v>
      </c>
      <c r="C3181" s="202" t="s">
        <v>12987</v>
      </c>
      <c r="D3181" s="205">
        <v>5.86</v>
      </c>
      <c r="E3181" s="205">
        <v>28</v>
      </c>
      <c r="F3181"/>
    </row>
    <row r="3182" spans="1:6" x14ac:dyDescent="0.3">
      <c r="A3182" s="6" t="str">
        <f t="shared" si="50"/>
        <v>DB116</v>
      </c>
      <c r="B3182" s="202" t="s">
        <v>12988</v>
      </c>
      <c r="C3182" s="202" t="s">
        <v>12989</v>
      </c>
      <c r="D3182" s="205">
        <v>5.86</v>
      </c>
      <c r="E3182" s="205">
        <v>21</v>
      </c>
      <c r="F3182"/>
    </row>
    <row r="3183" spans="1:6" x14ac:dyDescent="0.3">
      <c r="A3183" s="6" t="str">
        <f t="shared" si="50"/>
        <v>RO7</v>
      </c>
      <c r="B3183" s="202" t="s">
        <v>12990</v>
      </c>
      <c r="C3183" s="202" t="s">
        <v>12991</v>
      </c>
      <c r="D3183" s="205">
        <v>5.86</v>
      </c>
      <c r="E3183" s="205">
        <v>14</v>
      </c>
      <c r="F3183"/>
    </row>
    <row r="3184" spans="1:6" x14ac:dyDescent="0.3">
      <c r="A3184" s="6" t="str">
        <f t="shared" si="50"/>
        <v>RPT105</v>
      </c>
      <c r="B3184" s="202" t="s">
        <v>12992</v>
      </c>
      <c r="C3184" s="202" t="s">
        <v>12993</v>
      </c>
      <c r="D3184" s="205">
        <v>5.86</v>
      </c>
      <c r="E3184" s="205">
        <v>14</v>
      </c>
      <c r="F3184"/>
    </row>
    <row r="3185" spans="1:6" x14ac:dyDescent="0.3">
      <c r="A3185" s="6" t="str">
        <f t="shared" si="50"/>
        <v>SS4</v>
      </c>
      <c r="B3185" s="202" t="s">
        <v>12994</v>
      </c>
      <c r="C3185" s="202" t="s">
        <v>12995</v>
      </c>
      <c r="D3185" s="205">
        <v>5.86</v>
      </c>
      <c r="E3185" s="205">
        <v>14</v>
      </c>
      <c r="F3185"/>
    </row>
    <row r="3186" spans="1:6" x14ac:dyDescent="0.3">
      <c r="A3186" s="6" t="str">
        <f t="shared" si="50"/>
        <v>ESG75</v>
      </c>
      <c r="B3186" s="202" t="s">
        <v>12996</v>
      </c>
      <c r="C3186" s="202" t="s">
        <v>12997</v>
      </c>
      <c r="D3186" s="205">
        <v>5.86</v>
      </c>
      <c r="E3186" s="205" t="s">
        <v>1341</v>
      </c>
      <c r="F3186"/>
    </row>
    <row r="3187" spans="1:6" x14ac:dyDescent="0.3">
      <c r="A3187" s="6" t="str">
        <f t="shared" si="50"/>
        <v>SF6</v>
      </c>
      <c r="B3187" s="202" t="s">
        <v>12998</v>
      </c>
      <c r="C3187" s="202" t="s">
        <v>12999</v>
      </c>
      <c r="D3187" s="205">
        <v>5.86</v>
      </c>
      <c r="E3187" s="205" t="s">
        <v>1341</v>
      </c>
      <c r="F3187"/>
    </row>
    <row r="3188" spans="1:6" x14ac:dyDescent="0.3">
      <c r="A3188" s="6" t="str">
        <f t="shared" si="50"/>
        <v>NFNH-3</v>
      </c>
      <c r="B3188" s="202" t="s">
        <v>13000</v>
      </c>
      <c r="C3188" s="202" t="s">
        <v>13001</v>
      </c>
      <c r="D3188" s="205">
        <v>5.86</v>
      </c>
      <c r="E3188" s="205" t="s">
        <v>1341</v>
      </c>
      <c r="F3188"/>
    </row>
    <row r="3189" spans="1:6" x14ac:dyDescent="0.3">
      <c r="A3189" s="6" t="str">
        <f t="shared" si="50"/>
        <v>TEF1-4</v>
      </c>
      <c r="B3189" s="202" t="s">
        <v>13002</v>
      </c>
      <c r="C3189" s="202" t="s">
        <v>13003</v>
      </c>
      <c r="D3189" s="205">
        <v>5.86</v>
      </c>
      <c r="E3189" s="205" t="s">
        <v>1341</v>
      </c>
      <c r="F3189"/>
    </row>
    <row r="3190" spans="1:6" x14ac:dyDescent="0.3">
      <c r="A3190" s="6" t="str">
        <f t="shared" si="50"/>
        <v>FT208</v>
      </c>
      <c r="B3190" s="202" t="s">
        <v>13004</v>
      </c>
      <c r="C3190" s="202" t="s">
        <v>7959</v>
      </c>
      <c r="D3190" s="205">
        <v>5.86</v>
      </c>
      <c r="E3190" s="205" t="s">
        <v>1341</v>
      </c>
      <c r="F3190"/>
    </row>
    <row r="3191" spans="1:6" x14ac:dyDescent="0.3">
      <c r="A3191" s="6" t="str">
        <f t="shared" si="50"/>
        <v>FT46</v>
      </c>
      <c r="B3191" s="202" t="s">
        <v>13005</v>
      </c>
      <c r="C3191" s="202" t="s">
        <v>13006</v>
      </c>
      <c r="D3191" s="205">
        <v>5.86</v>
      </c>
      <c r="E3191" s="205" t="s">
        <v>1341</v>
      </c>
      <c r="F3191"/>
    </row>
    <row r="3192" spans="1:6" x14ac:dyDescent="0.3">
      <c r="A3192" s="6" t="str">
        <f t="shared" si="50"/>
        <v>OA24</v>
      </c>
      <c r="B3192" s="202" t="s">
        <v>13007</v>
      </c>
      <c r="C3192" s="202" t="s">
        <v>13008</v>
      </c>
      <c r="D3192" s="205">
        <v>5.86</v>
      </c>
      <c r="E3192" s="205" t="s">
        <v>1341</v>
      </c>
      <c r="F3192"/>
    </row>
    <row r="3193" spans="1:6" x14ac:dyDescent="0.3">
      <c r="A3193" s="6" t="str">
        <f t="shared" si="50"/>
        <v>WAR8</v>
      </c>
      <c r="B3193" s="202" t="s">
        <v>13009</v>
      </c>
      <c r="C3193" s="202" t="s">
        <v>13010</v>
      </c>
      <c r="D3193" s="205">
        <v>5.86</v>
      </c>
      <c r="E3193" s="205" t="s">
        <v>1341</v>
      </c>
      <c r="F3193"/>
    </row>
    <row r="3194" spans="1:6" x14ac:dyDescent="0.3">
      <c r="A3194" s="6" t="str">
        <f t="shared" si="50"/>
        <v>ESG42</v>
      </c>
      <c r="B3194" s="202" t="s">
        <v>13011</v>
      </c>
      <c r="C3194" s="202" t="s">
        <v>13012</v>
      </c>
      <c r="D3194" s="205">
        <v>5.86</v>
      </c>
      <c r="E3194" s="205" t="s">
        <v>1341</v>
      </c>
      <c r="F3194"/>
    </row>
    <row r="3195" spans="1:6" x14ac:dyDescent="0.3">
      <c r="A3195" s="6" t="str">
        <f t="shared" si="50"/>
        <v>O64.2</v>
      </c>
      <c r="B3195" s="202" t="s">
        <v>13013</v>
      </c>
      <c r="C3195" s="202" t="s">
        <v>12014</v>
      </c>
      <c r="D3195" s="205">
        <v>5.86</v>
      </c>
      <c r="E3195" s="205" t="s">
        <v>1341</v>
      </c>
      <c r="F3195"/>
    </row>
    <row r="3196" spans="1:6" x14ac:dyDescent="0.3">
      <c r="A3196" s="6" t="str">
        <f t="shared" si="50"/>
        <v>FrF83</v>
      </c>
      <c r="B3196" s="202" t="s">
        <v>13014</v>
      </c>
      <c r="C3196" s="202" t="s">
        <v>13015</v>
      </c>
      <c r="D3196" s="205">
        <v>5.86</v>
      </c>
      <c r="E3196" s="205" t="s">
        <v>1341</v>
      </c>
      <c r="F3196"/>
    </row>
    <row r="3197" spans="1:6" x14ac:dyDescent="0.3">
      <c r="A3197" s="6" t="str">
        <f t="shared" si="50"/>
        <v>FrF81</v>
      </c>
      <c r="B3197" s="202" t="s">
        <v>13016</v>
      </c>
      <c r="C3197" s="202" t="s">
        <v>13017</v>
      </c>
      <c r="D3197" s="205">
        <v>5.86</v>
      </c>
      <c r="E3197" s="205" t="s">
        <v>1341</v>
      </c>
      <c r="F3197"/>
    </row>
    <row r="3198" spans="1:6" x14ac:dyDescent="0.3">
      <c r="A3198" s="6" t="str">
        <f t="shared" si="50"/>
        <v>BFP146</v>
      </c>
      <c r="B3198" s="202" t="s">
        <v>13018</v>
      </c>
      <c r="C3198" s="202" t="s">
        <v>13019</v>
      </c>
      <c r="D3198" s="205">
        <v>5.86</v>
      </c>
      <c r="E3198" s="205" t="s">
        <v>1341</v>
      </c>
      <c r="F3198"/>
    </row>
    <row r="3199" spans="1:6" x14ac:dyDescent="0.3">
      <c r="A3199" s="6" t="str">
        <f t="shared" si="50"/>
        <v>DB123</v>
      </c>
      <c r="B3199" s="202" t="s">
        <v>13020</v>
      </c>
      <c r="C3199" s="202" t="s">
        <v>13021</v>
      </c>
      <c r="D3199" s="205">
        <v>5.86</v>
      </c>
      <c r="E3199" s="205" t="s">
        <v>1341</v>
      </c>
      <c r="F3199"/>
    </row>
    <row r="3200" spans="1:6" x14ac:dyDescent="0.3">
      <c r="A3200" s="6" t="str">
        <f t="shared" si="50"/>
        <v>SP1</v>
      </c>
      <c r="B3200" s="202" t="s">
        <v>13022</v>
      </c>
      <c r="C3200" s="202" t="s">
        <v>13023</v>
      </c>
      <c r="D3200" s="205">
        <v>5.85</v>
      </c>
      <c r="E3200" s="205">
        <v>61</v>
      </c>
      <c r="F3200"/>
    </row>
    <row r="3201" spans="1:6" x14ac:dyDescent="0.3">
      <c r="A3201" s="6" t="str">
        <f t="shared" si="50"/>
        <v>FT167</v>
      </c>
      <c r="B3201" s="202" t="s">
        <v>13024</v>
      </c>
      <c r="C3201" s="202" t="s">
        <v>13025</v>
      </c>
      <c r="D3201" s="205">
        <v>5.85</v>
      </c>
      <c r="E3201" s="205">
        <v>27</v>
      </c>
      <c r="F3201"/>
    </row>
    <row r="3202" spans="1:6" x14ac:dyDescent="0.3">
      <c r="A3202" s="6" t="str">
        <f t="shared" si="50"/>
        <v>BRV9</v>
      </c>
      <c r="B3202" s="202" t="s">
        <v>13026</v>
      </c>
      <c r="C3202" s="202" t="s">
        <v>13027</v>
      </c>
      <c r="D3202" s="205">
        <v>5.85</v>
      </c>
      <c r="E3202" s="205">
        <v>20</v>
      </c>
      <c r="F3202"/>
    </row>
    <row r="3203" spans="1:6" x14ac:dyDescent="0.3">
      <c r="A3203" s="6" t="str">
        <f t="shared" si="50"/>
        <v>J106</v>
      </c>
      <c r="B3203" s="202" t="s">
        <v>13028</v>
      </c>
      <c r="C3203" s="202" t="s">
        <v>13029</v>
      </c>
      <c r="D3203" s="205">
        <v>5.85</v>
      </c>
      <c r="E3203" s="205">
        <v>133</v>
      </c>
      <c r="F3203"/>
    </row>
    <row r="3204" spans="1:6" x14ac:dyDescent="0.3">
      <c r="A3204" s="6" t="str">
        <f t="shared" si="50"/>
        <v>AP58</v>
      </c>
      <c r="B3204" s="202" t="s">
        <v>13030</v>
      </c>
      <c r="C3204" s="202" t="s">
        <v>13031</v>
      </c>
      <c r="D3204" s="205">
        <v>5.85</v>
      </c>
      <c r="E3204" s="205">
        <v>33</v>
      </c>
      <c r="F3204"/>
    </row>
    <row r="3205" spans="1:6" x14ac:dyDescent="0.3">
      <c r="A3205" s="6" t="str">
        <f t="shared" si="50"/>
        <v>ABTF5</v>
      </c>
      <c r="B3205" s="202" t="s">
        <v>13032</v>
      </c>
      <c r="C3205" s="202" t="s">
        <v>13033</v>
      </c>
      <c r="D3205" s="205">
        <v>5.85</v>
      </c>
      <c r="E3205" s="205">
        <v>39</v>
      </c>
      <c r="F3205"/>
    </row>
    <row r="3206" spans="1:6" x14ac:dyDescent="0.3">
      <c r="A3206" s="6" t="str">
        <f t="shared" si="50"/>
        <v>StB6</v>
      </c>
      <c r="B3206" s="202" t="s">
        <v>13034</v>
      </c>
      <c r="C3206" s="202" t="s">
        <v>13035</v>
      </c>
      <c r="D3206" s="205">
        <v>5.85</v>
      </c>
      <c r="E3206" s="205">
        <v>13</v>
      </c>
      <c r="F3206"/>
    </row>
    <row r="3207" spans="1:6" x14ac:dyDescent="0.3">
      <c r="A3207" s="6" t="str">
        <f t="shared" si="50"/>
        <v>RPT166</v>
      </c>
      <c r="B3207" s="202" t="s">
        <v>13036</v>
      </c>
      <c r="C3207" s="202" t="s">
        <v>13037</v>
      </c>
      <c r="D3207" s="205">
        <v>5.85</v>
      </c>
      <c r="E3207" s="205">
        <v>13</v>
      </c>
      <c r="F3207"/>
    </row>
    <row r="3208" spans="1:6" x14ac:dyDescent="0.3">
      <c r="A3208" s="6" t="str">
        <f t="shared" si="50"/>
        <v>StB CG-3</v>
      </c>
      <c r="B3208" s="202" t="s">
        <v>13038</v>
      </c>
      <c r="C3208" s="202" t="s">
        <v>13039</v>
      </c>
      <c r="D3208" s="205">
        <v>5.85</v>
      </c>
      <c r="E3208" s="205">
        <v>13</v>
      </c>
      <c r="F3208"/>
    </row>
    <row r="3209" spans="1:6" x14ac:dyDescent="0.3">
      <c r="A3209" s="6" t="str">
        <f t="shared" si="50"/>
        <v>BFP105</v>
      </c>
      <c r="B3209" s="202" t="s">
        <v>13040</v>
      </c>
      <c r="C3209" s="202" t="s">
        <v>13041</v>
      </c>
      <c r="D3209" s="205">
        <v>5.84</v>
      </c>
      <c r="E3209" s="205">
        <v>32</v>
      </c>
      <c r="F3209"/>
    </row>
    <row r="3210" spans="1:6" x14ac:dyDescent="0.3">
      <c r="A3210" s="6" t="str">
        <f t="shared" si="50"/>
        <v>GtF5</v>
      </c>
      <c r="B3210" s="202" t="s">
        <v>13042</v>
      </c>
      <c r="C3210" s="202" t="s">
        <v>13043</v>
      </c>
      <c r="D3210" s="205">
        <v>5.84</v>
      </c>
      <c r="E3210" s="205">
        <v>19</v>
      </c>
      <c r="F3210"/>
    </row>
    <row r="3211" spans="1:6" x14ac:dyDescent="0.3">
      <c r="A3211" s="6" t="str">
        <f t="shared" si="50"/>
        <v>A26</v>
      </c>
      <c r="B3211" s="202" t="s">
        <v>13044</v>
      </c>
      <c r="C3211" s="202" t="s">
        <v>8386</v>
      </c>
      <c r="D3211" s="205">
        <v>5.84</v>
      </c>
      <c r="E3211" s="205">
        <v>25</v>
      </c>
      <c r="F3211"/>
    </row>
    <row r="3212" spans="1:6" x14ac:dyDescent="0.3">
      <c r="A3212" s="6" t="str">
        <f t="shared" si="50"/>
        <v>TAC43</v>
      </c>
      <c r="B3212" s="202" t="s">
        <v>13045</v>
      </c>
      <c r="C3212" s="202" t="s">
        <v>13046</v>
      </c>
      <c r="D3212" s="205">
        <v>5.84</v>
      </c>
      <c r="E3212" s="205">
        <v>91</v>
      </c>
      <c r="F3212"/>
    </row>
    <row r="3213" spans="1:6" x14ac:dyDescent="0.3">
      <c r="A3213" s="6" t="str">
        <f t="shared" si="50"/>
        <v>HS6</v>
      </c>
      <c r="B3213" s="202" t="s">
        <v>13047</v>
      </c>
      <c r="C3213" s="202" t="s">
        <v>13048</v>
      </c>
      <c r="D3213" s="205">
        <v>5.83</v>
      </c>
      <c r="E3213" s="205">
        <v>24</v>
      </c>
      <c r="F3213"/>
    </row>
    <row r="3214" spans="1:6" x14ac:dyDescent="0.3">
      <c r="A3214" s="6" t="str">
        <f t="shared" si="50"/>
        <v>ASL182</v>
      </c>
      <c r="B3214" s="202">
        <v>182</v>
      </c>
      <c r="C3214" s="202" t="s">
        <v>11426</v>
      </c>
      <c r="D3214" s="205">
        <v>5.83</v>
      </c>
      <c r="E3214" s="205">
        <v>24</v>
      </c>
      <c r="F3214"/>
    </row>
    <row r="3215" spans="1:6" x14ac:dyDescent="0.3">
      <c r="A3215" s="6" t="str">
        <f t="shared" ref="A3215:A3278" si="51">IF(B3215="","",IF(B3215&lt;999,"ASL"&amp;B3215,B3215))</f>
        <v>TOTtC</v>
      </c>
      <c r="B3215" s="202" t="s">
        <v>13049</v>
      </c>
      <c r="C3215" s="202" t="s">
        <v>13050</v>
      </c>
      <c r="D3215" s="205">
        <v>5.83</v>
      </c>
      <c r="E3215" s="205">
        <v>24</v>
      </c>
      <c r="F3215"/>
    </row>
    <row r="3216" spans="1:6" x14ac:dyDescent="0.3">
      <c r="A3216" s="6" t="str">
        <f t="shared" si="51"/>
        <v>FrF16</v>
      </c>
      <c r="B3216" s="202" t="s">
        <v>13051</v>
      </c>
      <c r="C3216" s="202" t="s">
        <v>13052</v>
      </c>
      <c r="D3216" s="205">
        <v>5.83</v>
      </c>
      <c r="E3216" s="205">
        <v>18</v>
      </c>
      <c r="F3216"/>
    </row>
    <row r="3217" spans="1:6" x14ac:dyDescent="0.3">
      <c r="A3217" s="6" t="str">
        <f t="shared" si="51"/>
        <v>A10</v>
      </c>
      <c r="B3217" s="202" t="s">
        <v>13053</v>
      </c>
      <c r="C3217" s="202" t="s">
        <v>9279</v>
      </c>
      <c r="D3217" s="205">
        <v>5.83</v>
      </c>
      <c r="E3217" s="205">
        <v>18</v>
      </c>
      <c r="F3217"/>
    </row>
    <row r="3218" spans="1:6" x14ac:dyDescent="0.3">
      <c r="A3218" s="6" t="str">
        <f t="shared" si="51"/>
        <v>G36</v>
      </c>
      <c r="B3218" s="202" t="s">
        <v>13054</v>
      </c>
      <c r="C3218" s="202" t="s">
        <v>7988</v>
      </c>
      <c r="D3218" s="205">
        <v>5.83</v>
      </c>
      <c r="E3218" s="205">
        <v>18</v>
      </c>
      <c r="F3218"/>
    </row>
    <row r="3219" spans="1:6" x14ac:dyDescent="0.3">
      <c r="A3219" s="6" t="str">
        <f t="shared" si="51"/>
        <v>CH48</v>
      </c>
      <c r="B3219" s="202" t="s">
        <v>13055</v>
      </c>
      <c r="C3219" s="202" t="s">
        <v>13056</v>
      </c>
      <c r="D3219" s="205">
        <v>5.83</v>
      </c>
      <c r="E3219" s="205">
        <v>18</v>
      </c>
      <c r="F3219"/>
    </row>
    <row r="3220" spans="1:6" x14ac:dyDescent="0.3">
      <c r="A3220" s="6" t="str">
        <f t="shared" si="51"/>
        <v>BdF9</v>
      </c>
      <c r="B3220" s="202" t="s">
        <v>13057</v>
      </c>
      <c r="C3220" s="202" t="s">
        <v>13058</v>
      </c>
      <c r="D3220" s="205">
        <v>5.83</v>
      </c>
      <c r="E3220" s="205">
        <v>12</v>
      </c>
      <c r="F3220"/>
    </row>
    <row r="3221" spans="1:6" x14ac:dyDescent="0.3">
      <c r="A3221" s="6" t="str">
        <f t="shared" si="51"/>
        <v>RP2-5</v>
      </c>
      <c r="B3221" s="202" t="s">
        <v>13059</v>
      </c>
      <c r="C3221" s="202" t="s">
        <v>7957</v>
      </c>
      <c r="D3221" s="205">
        <v>5.83</v>
      </c>
      <c r="E3221" s="205" t="s">
        <v>1341</v>
      </c>
      <c r="F3221"/>
    </row>
    <row r="3222" spans="1:6" x14ac:dyDescent="0.3">
      <c r="A3222" s="6" t="str">
        <f t="shared" si="51"/>
        <v>GC2</v>
      </c>
      <c r="B3222" s="202" t="s">
        <v>13060</v>
      </c>
      <c r="C3222" s="202" t="s">
        <v>13061</v>
      </c>
      <c r="D3222" s="205">
        <v>5.83</v>
      </c>
      <c r="E3222" s="205" t="s">
        <v>1341</v>
      </c>
      <c r="F3222"/>
    </row>
    <row r="3223" spans="1:6" x14ac:dyDescent="0.3">
      <c r="A3223" s="6" t="str">
        <f t="shared" si="51"/>
        <v>FFE1</v>
      </c>
      <c r="B3223" s="202" t="s">
        <v>13062</v>
      </c>
      <c r="C3223" s="202" t="s">
        <v>13063</v>
      </c>
      <c r="D3223" s="205">
        <v>5.83</v>
      </c>
      <c r="E3223" s="205" t="s">
        <v>1341</v>
      </c>
      <c r="F3223"/>
    </row>
    <row r="3224" spans="1:6" x14ac:dyDescent="0.3">
      <c r="A3224" s="6" t="str">
        <f t="shared" si="51"/>
        <v>LN12</v>
      </c>
      <c r="B3224" s="202" t="s">
        <v>13064</v>
      </c>
      <c r="C3224" s="202" t="s">
        <v>13065</v>
      </c>
      <c r="D3224" s="205">
        <v>5.83</v>
      </c>
      <c r="E3224" s="205" t="s">
        <v>1341</v>
      </c>
      <c r="F3224"/>
    </row>
    <row r="3225" spans="1:6" x14ac:dyDescent="0.3">
      <c r="A3225" s="6" t="str">
        <f t="shared" si="51"/>
        <v>RPT89</v>
      </c>
      <c r="B3225" s="202" t="s">
        <v>13066</v>
      </c>
      <c r="C3225" s="202" t="s">
        <v>13067</v>
      </c>
      <c r="D3225" s="205">
        <v>5.83</v>
      </c>
      <c r="E3225" s="205" t="s">
        <v>1341</v>
      </c>
      <c r="F3225"/>
    </row>
    <row r="3226" spans="1:6" x14ac:dyDescent="0.3">
      <c r="A3226" s="6" t="str">
        <f t="shared" si="51"/>
        <v>LN3</v>
      </c>
      <c r="B3226" s="202" t="s">
        <v>13068</v>
      </c>
      <c r="C3226" s="202" t="s">
        <v>13069</v>
      </c>
      <c r="D3226" s="205">
        <v>5.83</v>
      </c>
      <c r="E3226" s="205" t="s">
        <v>1341</v>
      </c>
      <c r="F3226"/>
    </row>
    <row r="3227" spans="1:6" x14ac:dyDescent="0.3">
      <c r="A3227" s="6" t="str">
        <f t="shared" si="51"/>
        <v>Shin1</v>
      </c>
      <c r="B3227" s="202" t="s">
        <v>13070</v>
      </c>
      <c r="C3227" s="202" t="s">
        <v>13071</v>
      </c>
      <c r="D3227" s="205">
        <v>5.83</v>
      </c>
      <c r="E3227" s="205" t="s">
        <v>1341</v>
      </c>
      <c r="F3227"/>
    </row>
    <row r="3228" spans="1:6" x14ac:dyDescent="0.3">
      <c r="A3228" s="6" t="str">
        <f t="shared" si="51"/>
        <v>TW-A</v>
      </c>
      <c r="B3228" s="202" t="s">
        <v>13072</v>
      </c>
      <c r="C3228" s="202" t="s">
        <v>13073</v>
      </c>
      <c r="D3228" s="205">
        <v>5.83</v>
      </c>
      <c r="E3228" s="205" t="s">
        <v>1341</v>
      </c>
      <c r="F3228"/>
    </row>
    <row r="3229" spans="1:6" x14ac:dyDescent="0.3">
      <c r="A3229" s="6" t="str">
        <f t="shared" si="51"/>
        <v>MM98-G</v>
      </c>
      <c r="B3229" s="202" t="s">
        <v>13074</v>
      </c>
      <c r="C3229" s="202" t="s">
        <v>13075</v>
      </c>
      <c r="D3229" s="205">
        <v>5.83</v>
      </c>
      <c r="E3229" s="205" t="s">
        <v>1341</v>
      </c>
      <c r="F3229"/>
    </row>
    <row r="3230" spans="1:6" x14ac:dyDescent="0.3">
      <c r="A3230" s="6" t="str">
        <f t="shared" si="51"/>
        <v>GRE1</v>
      </c>
      <c r="B3230" s="202" t="s">
        <v>13076</v>
      </c>
      <c r="C3230" s="202" t="s">
        <v>13077</v>
      </c>
      <c r="D3230" s="205">
        <v>5.83</v>
      </c>
      <c r="E3230" s="205" t="s">
        <v>1341</v>
      </c>
      <c r="F3230"/>
    </row>
    <row r="3231" spans="1:6" x14ac:dyDescent="0.3">
      <c r="A3231" s="6" t="str">
        <f t="shared" si="51"/>
        <v>BRV1</v>
      </c>
      <c r="B3231" s="202" t="s">
        <v>13078</v>
      </c>
      <c r="C3231" s="202" t="s">
        <v>13079</v>
      </c>
      <c r="D3231" s="205">
        <v>5.83</v>
      </c>
      <c r="E3231" s="205">
        <v>29</v>
      </c>
      <c r="F3231"/>
    </row>
    <row r="3232" spans="1:6" x14ac:dyDescent="0.3">
      <c r="A3232" s="6" t="str">
        <f t="shared" si="51"/>
        <v>U10</v>
      </c>
      <c r="B3232" s="202" t="s">
        <v>13080</v>
      </c>
      <c r="C3232" s="202" t="s">
        <v>13081</v>
      </c>
      <c r="D3232" s="205">
        <v>5.82</v>
      </c>
      <c r="E3232" s="205">
        <v>40</v>
      </c>
      <c r="F3232"/>
    </row>
    <row r="3233" spans="1:6" x14ac:dyDescent="0.3">
      <c r="A3233" s="6" t="str">
        <f t="shared" si="51"/>
        <v>ASLXX5</v>
      </c>
      <c r="B3233" s="202" t="s">
        <v>13082</v>
      </c>
      <c r="C3233" s="202" t="s">
        <v>13083</v>
      </c>
      <c r="D3233" s="205">
        <v>5.82</v>
      </c>
      <c r="E3233" s="205">
        <v>17</v>
      </c>
      <c r="F3233"/>
    </row>
    <row r="3234" spans="1:6" x14ac:dyDescent="0.3">
      <c r="A3234" s="6" t="str">
        <f t="shared" si="51"/>
        <v>MP14</v>
      </c>
      <c r="B3234" s="202" t="s">
        <v>13084</v>
      </c>
      <c r="C3234" s="202" t="s">
        <v>13085</v>
      </c>
      <c r="D3234" s="205">
        <v>5.82</v>
      </c>
      <c r="E3234" s="205">
        <v>17</v>
      </c>
      <c r="F3234"/>
    </row>
    <row r="3235" spans="1:6" x14ac:dyDescent="0.3">
      <c r="A3235" s="6" t="str">
        <f t="shared" si="51"/>
        <v>ASL215</v>
      </c>
      <c r="B3235" s="202">
        <v>215</v>
      </c>
      <c r="C3235" s="202" t="s">
        <v>13086</v>
      </c>
      <c r="D3235" s="205">
        <v>5.82</v>
      </c>
      <c r="E3235" s="205">
        <v>17</v>
      </c>
      <c r="F3235"/>
    </row>
    <row r="3236" spans="1:6" x14ac:dyDescent="0.3">
      <c r="A3236" s="6" t="str">
        <f t="shared" si="51"/>
        <v>SP10</v>
      </c>
      <c r="B3236" s="202" t="s">
        <v>13087</v>
      </c>
      <c r="C3236" s="202" t="s">
        <v>13088</v>
      </c>
      <c r="D3236" s="205">
        <v>5.82</v>
      </c>
      <c r="E3236" s="205">
        <v>79</v>
      </c>
      <c r="F3236"/>
    </row>
    <row r="3237" spans="1:6" x14ac:dyDescent="0.3">
      <c r="A3237" s="6" t="str">
        <f t="shared" si="51"/>
        <v>ASL34</v>
      </c>
      <c r="B3237" s="202">
        <v>34</v>
      </c>
      <c r="C3237" s="202" t="s">
        <v>13089</v>
      </c>
      <c r="D3237" s="205">
        <v>5.82</v>
      </c>
      <c r="E3237" s="205">
        <v>28</v>
      </c>
      <c r="F3237"/>
    </row>
    <row r="3238" spans="1:6" x14ac:dyDescent="0.3">
      <c r="A3238" s="6" t="str">
        <f t="shared" si="51"/>
        <v>STONNE1</v>
      </c>
      <c r="B3238" s="202" t="s">
        <v>13090</v>
      </c>
      <c r="C3238" s="202" t="s">
        <v>13091</v>
      </c>
      <c r="D3238" s="205">
        <v>5.82</v>
      </c>
      <c r="E3238" s="205">
        <v>28</v>
      </c>
      <c r="F3238"/>
    </row>
    <row r="3239" spans="1:6" x14ac:dyDescent="0.3">
      <c r="A3239" s="6" t="str">
        <f t="shared" si="51"/>
        <v>V</v>
      </c>
      <c r="B3239" s="202" t="s">
        <v>13092</v>
      </c>
      <c r="C3239" s="202" t="s">
        <v>13093</v>
      </c>
      <c r="D3239" s="205">
        <v>5.82</v>
      </c>
      <c r="E3239" s="205">
        <v>50</v>
      </c>
      <c r="F3239"/>
    </row>
    <row r="3240" spans="1:6" x14ac:dyDescent="0.3">
      <c r="A3240" s="6" t="str">
        <f t="shared" si="51"/>
        <v>U19</v>
      </c>
      <c r="B3240" s="202" t="s">
        <v>13094</v>
      </c>
      <c r="C3240" s="202" t="s">
        <v>13095</v>
      </c>
      <c r="D3240" s="205">
        <v>5.82</v>
      </c>
      <c r="E3240" s="205">
        <v>11</v>
      </c>
      <c r="F3240"/>
    </row>
    <row r="3241" spans="1:6" x14ac:dyDescent="0.3">
      <c r="A3241" s="6" t="str">
        <f t="shared" si="51"/>
        <v>RPT160</v>
      </c>
      <c r="B3241" s="202" t="s">
        <v>13096</v>
      </c>
      <c r="C3241" s="202" t="s">
        <v>13097</v>
      </c>
      <c r="D3241" s="205">
        <v>5.82</v>
      </c>
      <c r="E3241" s="205">
        <v>11</v>
      </c>
      <c r="F3241"/>
    </row>
    <row r="3242" spans="1:6" x14ac:dyDescent="0.3">
      <c r="A3242" s="6" t="str">
        <f t="shared" si="51"/>
        <v>OB5</v>
      </c>
      <c r="B3242" s="202" t="s">
        <v>10268</v>
      </c>
      <c r="C3242" s="202" t="s">
        <v>10261</v>
      </c>
      <c r="D3242" s="205">
        <v>5.82</v>
      </c>
      <c r="E3242" s="205">
        <v>11</v>
      </c>
      <c r="F3242"/>
    </row>
    <row r="3243" spans="1:6" x14ac:dyDescent="0.3">
      <c r="A3243" s="6" t="str">
        <f t="shared" si="51"/>
        <v>TX2</v>
      </c>
      <c r="B3243" s="202" t="s">
        <v>13098</v>
      </c>
      <c r="C3243" s="202" t="s">
        <v>13099</v>
      </c>
      <c r="D3243" s="205">
        <v>5.82</v>
      </c>
      <c r="E3243" s="205">
        <v>11</v>
      </c>
      <c r="F3243"/>
    </row>
    <row r="3244" spans="1:6" x14ac:dyDescent="0.3">
      <c r="A3244" s="6" t="str">
        <f t="shared" si="51"/>
        <v>RBF41</v>
      </c>
      <c r="B3244" s="202" t="s">
        <v>13100</v>
      </c>
      <c r="C3244" s="202" t="s">
        <v>13101</v>
      </c>
      <c r="D3244" s="205">
        <v>5.82</v>
      </c>
      <c r="E3244" s="205">
        <v>11</v>
      </c>
      <c r="F3244"/>
    </row>
    <row r="3245" spans="1:6" x14ac:dyDescent="0.3">
      <c r="A3245" s="6" t="str">
        <f t="shared" si="51"/>
        <v>HP 6</v>
      </c>
      <c r="B3245" s="202" t="s">
        <v>13102</v>
      </c>
      <c r="C3245" s="202" t="s">
        <v>13103</v>
      </c>
      <c r="D3245" s="205">
        <v>5.82</v>
      </c>
      <c r="E3245" s="205">
        <v>11</v>
      </c>
      <c r="F3245"/>
    </row>
    <row r="3246" spans="1:6" x14ac:dyDescent="0.3">
      <c r="A3246" s="6" t="str">
        <f t="shared" si="51"/>
        <v>PP10</v>
      </c>
      <c r="B3246" s="202" t="s">
        <v>13104</v>
      </c>
      <c r="C3246" s="202" t="s">
        <v>13105</v>
      </c>
      <c r="D3246" s="205">
        <v>5.82</v>
      </c>
      <c r="E3246" s="205">
        <v>11</v>
      </c>
      <c r="F3246"/>
    </row>
    <row r="3247" spans="1:6" x14ac:dyDescent="0.3">
      <c r="A3247" s="6" t="str">
        <f t="shared" si="51"/>
        <v>FT199</v>
      </c>
      <c r="B3247" s="202" t="s">
        <v>13106</v>
      </c>
      <c r="C3247" s="202" t="s">
        <v>13107</v>
      </c>
      <c r="D3247" s="205">
        <v>5.82</v>
      </c>
      <c r="E3247" s="205">
        <v>11</v>
      </c>
      <c r="F3247"/>
    </row>
    <row r="3248" spans="1:6" x14ac:dyDescent="0.3">
      <c r="A3248" s="6" t="str">
        <f t="shared" si="51"/>
        <v>HS2</v>
      </c>
      <c r="B3248" s="202" t="s">
        <v>13108</v>
      </c>
      <c r="C3248" s="202" t="s">
        <v>13109</v>
      </c>
      <c r="D3248" s="205">
        <v>5.81</v>
      </c>
      <c r="E3248" s="205">
        <v>27</v>
      </c>
      <c r="F3248"/>
    </row>
    <row r="3249" spans="1:6" x14ac:dyDescent="0.3">
      <c r="A3249" s="6" t="str">
        <f t="shared" si="51"/>
        <v>J13</v>
      </c>
      <c r="B3249" s="202" t="s">
        <v>13110</v>
      </c>
      <c r="C3249" s="202" t="s">
        <v>13111</v>
      </c>
      <c r="D3249" s="205">
        <v>5.81</v>
      </c>
      <c r="E3249" s="205">
        <v>27</v>
      </c>
      <c r="F3249"/>
    </row>
    <row r="3250" spans="1:6" x14ac:dyDescent="0.3">
      <c r="A3250" s="6" t="str">
        <f t="shared" si="51"/>
        <v>OB11</v>
      </c>
      <c r="B3250" s="202" t="s">
        <v>7708</v>
      </c>
      <c r="C3250" s="202" t="s">
        <v>9461</v>
      </c>
      <c r="D3250" s="205">
        <v>5.81</v>
      </c>
      <c r="E3250" s="205">
        <v>27</v>
      </c>
      <c r="F3250"/>
    </row>
    <row r="3251" spans="1:6" x14ac:dyDescent="0.3">
      <c r="A3251" s="6" t="str">
        <f t="shared" si="51"/>
        <v>CH34</v>
      </c>
      <c r="B3251" s="202" t="s">
        <v>13112</v>
      </c>
      <c r="C3251" s="202" t="s">
        <v>13113</v>
      </c>
      <c r="D3251" s="205">
        <v>5.81</v>
      </c>
      <c r="E3251" s="205">
        <v>32</v>
      </c>
      <c r="F3251"/>
    </row>
    <row r="3252" spans="1:6" x14ac:dyDescent="0.3">
      <c r="A3252" s="6" t="str">
        <f t="shared" si="51"/>
        <v>PE8</v>
      </c>
      <c r="B3252" s="202" t="s">
        <v>13114</v>
      </c>
      <c r="C3252" s="202" t="s">
        <v>13075</v>
      </c>
      <c r="D3252" s="205">
        <v>5.81</v>
      </c>
      <c r="E3252" s="205">
        <v>16</v>
      </c>
      <c r="F3252"/>
    </row>
    <row r="3253" spans="1:6" x14ac:dyDescent="0.3">
      <c r="A3253" s="6" t="str">
        <f t="shared" si="51"/>
        <v>DB003</v>
      </c>
      <c r="B3253" s="202" t="s">
        <v>13115</v>
      </c>
      <c r="C3253" s="202" t="s">
        <v>9723</v>
      </c>
      <c r="D3253" s="205">
        <v>5.81</v>
      </c>
      <c r="E3253" s="205">
        <v>16</v>
      </c>
      <c r="F3253"/>
    </row>
    <row r="3254" spans="1:6" x14ac:dyDescent="0.3">
      <c r="A3254" s="6" t="str">
        <f t="shared" si="51"/>
        <v>A3</v>
      </c>
      <c r="B3254" s="202" t="s">
        <v>13116</v>
      </c>
      <c r="C3254" s="202" t="s">
        <v>13117</v>
      </c>
      <c r="D3254" s="205">
        <v>5.81</v>
      </c>
      <c r="E3254" s="205">
        <v>16</v>
      </c>
      <c r="F3254"/>
    </row>
    <row r="3255" spans="1:6" x14ac:dyDescent="0.3">
      <c r="A3255" s="6" t="str">
        <f t="shared" si="51"/>
        <v>CH50</v>
      </c>
      <c r="B3255" s="202" t="s">
        <v>13118</v>
      </c>
      <c r="C3255" s="202" t="s">
        <v>13119</v>
      </c>
      <c r="D3255" s="205">
        <v>5.81</v>
      </c>
      <c r="E3255" s="205">
        <v>21</v>
      </c>
      <c r="F3255"/>
    </row>
    <row r="3256" spans="1:6" x14ac:dyDescent="0.3">
      <c r="A3256" s="6" t="str">
        <f t="shared" si="51"/>
        <v>ASL36</v>
      </c>
      <c r="B3256" s="202">
        <v>36</v>
      </c>
      <c r="C3256" s="202" t="s">
        <v>13120</v>
      </c>
      <c r="D3256" s="205">
        <v>5.81</v>
      </c>
      <c r="E3256" s="205">
        <v>21</v>
      </c>
      <c r="F3256"/>
    </row>
    <row r="3257" spans="1:6" ht="28.8" x14ac:dyDescent="0.3">
      <c r="A3257" s="6" t="str">
        <f t="shared" si="51"/>
        <v>TAC28</v>
      </c>
      <c r="B3257" s="202" t="s">
        <v>13121</v>
      </c>
      <c r="C3257" s="202" t="s">
        <v>13122</v>
      </c>
      <c r="D3257" s="205">
        <v>5.81</v>
      </c>
      <c r="E3257" s="205">
        <v>36</v>
      </c>
      <c r="F3257"/>
    </row>
    <row r="3258" spans="1:6" x14ac:dyDescent="0.3">
      <c r="A3258" s="6" t="str">
        <f t="shared" si="51"/>
        <v>VotG16</v>
      </c>
      <c r="B3258" s="202" t="s">
        <v>13123</v>
      </c>
      <c r="C3258" s="202" t="s">
        <v>13124</v>
      </c>
      <c r="D3258" s="205">
        <v>5.8</v>
      </c>
      <c r="E3258" s="205">
        <v>35</v>
      </c>
      <c r="F3258"/>
    </row>
    <row r="3259" spans="1:6" x14ac:dyDescent="0.3">
      <c r="A3259" s="6" t="str">
        <f t="shared" si="51"/>
        <v>LSSAH29</v>
      </c>
      <c r="B3259" s="202" t="s">
        <v>13125</v>
      </c>
      <c r="C3259" s="202" t="s">
        <v>13126</v>
      </c>
      <c r="D3259" s="205">
        <v>5.8</v>
      </c>
      <c r="E3259" s="205">
        <v>15</v>
      </c>
      <c r="F3259"/>
    </row>
    <row r="3260" spans="1:6" x14ac:dyDescent="0.3">
      <c r="A3260" s="6" t="str">
        <f t="shared" si="51"/>
        <v>HG8</v>
      </c>
      <c r="B3260" s="202" t="s">
        <v>13127</v>
      </c>
      <c r="C3260" s="202" t="s">
        <v>8110</v>
      </c>
      <c r="D3260" s="205">
        <v>5.8</v>
      </c>
      <c r="E3260" s="205">
        <v>15</v>
      </c>
      <c r="F3260"/>
    </row>
    <row r="3261" spans="1:6" x14ac:dyDescent="0.3">
      <c r="A3261" s="6" t="str">
        <f t="shared" si="51"/>
        <v>D17</v>
      </c>
      <c r="B3261" s="202" t="s">
        <v>13128</v>
      </c>
      <c r="C3261" s="202" t="s">
        <v>13129</v>
      </c>
      <c r="D3261" s="205">
        <v>5.8</v>
      </c>
      <c r="E3261" s="205">
        <v>10</v>
      </c>
      <c r="F3261"/>
    </row>
    <row r="3262" spans="1:6" x14ac:dyDescent="0.3">
      <c r="A3262" s="6" t="str">
        <f t="shared" si="51"/>
        <v>D16</v>
      </c>
      <c r="B3262" s="202" t="s">
        <v>13130</v>
      </c>
      <c r="C3262" s="202" t="s">
        <v>13131</v>
      </c>
      <c r="D3262" s="205">
        <v>5.8</v>
      </c>
      <c r="E3262" s="205">
        <v>10</v>
      </c>
      <c r="F3262"/>
    </row>
    <row r="3263" spans="1:6" x14ac:dyDescent="0.3">
      <c r="A3263" s="6" t="str">
        <f t="shared" si="51"/>
        <v>RP3-6</v>
      </c>
      <c r="B3263" s="202" t="s">
        <v>13132</v>
      </c>
      <c r="C3263" s="202" t="s">
        <v>13133</v>
      </c>
      <c r="D3263" s="205">
        <v>5.8</v>
      </c>
      <c r="E3263" s="205" t="s">
        <v>1341</v>
      </c>
      <c r="F3263"/>
    </row>
    <row r="3264" spans="1:6" x14ac:dyDescent="0.3">
      <c r="A3264" s="6" t="str">
        <f t="shared" si="51"/>
        <v>RBF49</v>
      </c>
      <c r="B3264" s="202" t="s">
        <v>13134</v>
      </c>
      <c r="C3264" s="202" t="s">
        <v>7616</v>
      </c>
      <c r="D3264" s="205">
        <v>5.8</v>
      </c>
      <c r="E3264" s="205" t="s">
        <v>1341</v>
      </c>
      <c r="F3264"/>
    </row>
    <row r="3265" spans="1:6" x14ac:dyDescent="0.3">
      <c r="A3265" s="6" t="str">
        <f t="shared" si="51"/>
        <v>FT95</v>
      </c>
      <c r="B3265" s="202" t="s">
        <v>13135</v>
      </c>
      <c r="C3265" s="202" t="s">
        <v>13136</v>
      </c>
      <c r="D3265" s="205">
        <v>5.8</v>
      </c>
      <c r="E3265" s="205" t="s">
        <v>1341</v>
      </c>
      <c r="F3265"/>
    </row>
    <row r="3266" spans="1:6" x14ac:dyDescent="0.3">
      <c r="A3266" s="6" t="str">
        <f t="shared" si="51"/>
        <v>BMW 6</v>
      </c>
      <c r="B3266" s="202" t="s">
        <v>13137</v>
      </c>
      <c r="C3266" s="202" t="s">
        <v>13138</v>
      </c>
      <c r="D3266" s="205">
        <v>5.8</v>
      </c>
      <c r="E3266" s="205" t="s">
        <v>1341</v>
      </c>
      <c r="F3266"/>
    </row>
    <row r="3267" spans="1:6" x14ac:dyDescent="0.3">
      <c r="A3267" s="6" t="str">
        <f t="shared" si="51"/>
        <v>{Y2} 22</v>
      </c>
      <c r="B3267" s="202" t="s">
        <v>13139</v>
      </c>
      <c r="C3267" s="202" t="s">
        <v>13140</v>
      </c>
      <c r="D3267" s="205">
        <v>5.8</v>
      </c>
      <c r="E3267" s="205" t="s">
        <v>1341</v>
      </c>
      <c r="F3267"/>
    </row>
    <row r="3268" spans="1:6" x14ac:dyDescent="0.3">
      <c r="A3268" s="6" t="str">
        <f t="shared" si="51"/>
        <v>ELC03</v>
      </c>
      <c r="B3268" s="202" t="s">
        <v>13141</v>
      </c>
      <c r="C3268" s="202" t="s">
        <v>13142</v>
      </c>
      <c r="D3268" s="205">
        <v>5.8</v>
      </c>
      <c r="E3268" s="205" t="s">
        <v>1341</v>
      </c>
      <c r="F3268"/>
    </row>
    <row r="3269" spans="1:6" x14ac:dyDescent="0.3">
      <c r="A3269" s="6" t="str">
        <f t="shared" si="51"/>
        <v>O77.2</v>
      </c>
      <c r="B3269" s="202" t="s">
        <v>13143</v>
      </c>
      <c r="C3269" s="202" t="s">
        <v>13144</v>
      </c>
      <c r="D3269" s="205">
        <v>5.8</v>
      </c>
      <c r="E3269" s="205" t="s">
        <v>1341</v>
      </c>
      <c r="F3269"/>
    </row>
    <row r="3270" spans="1:6" x14ac:dyDescent="0.3">
      <c r="A3270" s="6" t="str">
        <f t="shared" si="51"/>
        <v>PONYRI#18</v>
      </c>
      <c r="B3270" s="202" t="s">
        <v>13145</v>
      </c>
      <c r="C3270" s="202" t="s">
        <v>13146</v>
      </c>
      <c r="D3270" s="205">
        <v>5.8</v>
      </c>
      <c r="E3270" s="205" t="s">
        <v>1341</v>
      </c>
      <c r="F3270"/>
    </row>
    <row r="3271" spans="1:6" x14ac:dyDescent="0.3">
      <c r="A3271" s="6" t="str">
        <f t="shared" si="51"/>
        <v>NEWS48</v>
      </c>
      <c r="B3271" s="202" t="s">
        <v>13147</v>
      </c>
      <c r="C3271" s="202" t="s">
        <v>13148</v>
      </c>
      <c r="D3271" s="205">
        <v>5.8</v>
      </c>
      <c r="E3271" s="205" t="s">
        <v>1341</v>
      </c>
      <c r="F3271"/>
    </row>
    <row r="3272" spans="1:6" x14ac:dyDescent="0.3">
      <c r="A3272" s="6" t="str">
        <f t="shared" si="51"/>
        <v>BC13</v>
      </c>
      <c r="B3272" s="202" t="s">
        <v>13149</v>
      </c>
      <c r="C3272" s="202" t="s">
        <v>13150</v>
      </c>
      <c r="D3272" s="205">
        <v>5.8</v>
      </c>
      <c r="E3272" s="205" t="s">
        <v>1341</v>
      </c>
      <c r="F3272"/>
    </row>
    <row r="3273" spans="1:6" x14ac:dyDescent="0.3">
      <c r="A3273" s="6" t="str">
        <f t="shared" si="51"/>
        <v>HS33</v>
      </c>
      <c r="B3273" s="202" t="s">
        <v>13151</v>
      </c>
      <c r="C3273" s="202" t="s">
        <v>13152</v>
      </c>
      <c r="D3273" s="205">
        <v>5.8</v>
      </c>
      <c r="E3273" s="205" t="s">
        <v>1341</v>
      </c>
      <c r="F3273"/>
    </row>
    <row r="3274" spans="1:6" x14ac:dyDescent="0.3">
      <c r="A3274" s="6" t="str">
        <f t="shared" si="51"/>
        <v>RPT135</v>
      </c>
      <c r="B3274" s="202" t="s">
        <v>13153</v>
      </c>
      <c r="C3274" s="202" t="s">
        <v>13154</v>
      </c>
      <c r="D3274" s="205">
        <v>5.8</v>
      </c>
      <c r="E3274" s="205" t="s">
        <v>1341</v>
      </c>
      <c r="F3274"/>
    </row>
    <row r="3275" spans="1:6" x14ac:dyDescent="0.3">
      <c r="A3275" s="6" t="str">
        <f t="shared" si="51"/>
        <v>ESG37</v>
      </c>
      <c r="B3275" s="202" t="s">
        <v>13155</v>
      </c>
      <c r="C3275" s="202" t="s">
        <v>13156</v>
      </c>
      <c r="D3275" s="205">
        <v>5.8</v>
      </c>
      <c r="E3275" s="205" t="s">
        <v>1341</v>
      </c>
      <c r="F3275"/>
    </row>
    <row r="3276" spans="1:6" x14ac:dyDescent="0.3">
      <c r="A3276" s="6" t="str">
        <f t="shared" si="51"/>
        <v>AA6</v>
      </c>
      <c r="B3276" s="202" t="s">
        <v>13157</v>
      </c>
      <c r="C3276" s="202" t="s">
        <v>13158</v>
      </c>
      <c r="D3276" s="205">
        <v>5.8</v>
      </c>
      <c r="E3276" s="205" t="s">
        <v>1341</v>
      </c>
      <c r="F3276"/>
    </row>
    <row r="3277" spans="1:6" x14ac:dyDescent="0.3">
      <c r="A3277" s="6" t="str">
        <f t="shared" si="51"/>
        <v>TOT12</v>
      </c>
      <c r="B3277" s="202" t="s">
        <v>13159</v>
      </c>
      <c r="C3277" s="202" t="s">
        <v>13160</v>
      </c>
      <c r="D3277" s="205">
        <v>5.8</v>
      </c>
      <c r="E3277" s="205" t="s">
        <v>1341</v>
      </c>
      <c r="F3277"/>
    </row>
    <row r="3278" spans="1:6" x14ac:dyDescent="0.3">
      <c r="A3278" s="6" t="str">
        <f t="shared" si="51"/>
        <v>WP8</v>
      </c>
      <c r="B3278" s="202" t="s">
        <v>8704</v>
      </c>
      <c r="C3278" s="202" t="s">
        <v>11728</v>
      </c>
      <c r="D3278" s="205">
        <v>5.8</v>
      </c>
      <c r="E3278" s="205" t="s">
        <v>1341</v>
      </c>
      <c r="F3278"/>
    </row>
    <row r="3279" spans="1:6" x14ac:dyDescent="0.3">
      <c r="A3279" s="6">
        <f t="shared" ref="A3279:A3342" si="52">IF(B3279="","",IF(B3279&lt;999,"ASL"&amp;B3279,B3279))</f>
        <v>1003</v>
      </c>
      <c r="B3279" s="202">
        <v>1003</v>
      </c>
      <c r="C3279" s="202" t="s">
        <v>13161</v>
      </c>
      <c r="D3279" s="205">
        <v>5.8</v>
      </c>
      <c r="E3279" s="205" t="s">
        <v>1341</v>
      </c>
      <c r="F3279"/>
    </row>
    <row r="3280" spans="1:6" x14ac:dyDescent="0.3">
      <c r="A3280" s="6" t="str">
        <f t="shared" si="52"/>
        <v>ASLXX4</v>
      </c>
      <c r="B3280" s="202" t="s">
        <v>13162</v>
      </c>
      <c r="C3280" s="202" t="s">
        <v>12825</v>
      </c>
      <c r="D3280" s="205">
        <v>5.8</v>
      </c>
      <c r="E3280" s="205" t="s">
        <v>1341</v>
      </c>
      <c r="F3280"/>
    </row>
    <row r="3281" spans="1:6" x14ac:dyDescent="0.3">
      <c r="A3281" s="6" t="str">
        <f t="shared" si="52"/>
        <v>S72</v>
      </c>
      <c r="B3281" s="202" t="s">
        <v>13163</v>
      </c>
      <c r="C3281" s="202" t="s">
        <v>13164</v>
      </c>
      <c r="D3281" s="205">
        <v>5.8</v>
      </c>
      <c r="E3281" s="205" t="s">
        <v>1341</v>
      </c>
      <c r="F3281"/>
    </row>
    <row r="3282" spans="1:6" x14ac:dyDescent="0.3">
      <c r="A3282" s="6" t="str">
        <f t="shared" si="52"/>
        <v>DB038</v>
      </c>
      <c r="B3282" s="202" t="s">
        <v>13165</v>
      </c>
      <c r="C3282" s="202" t="s">
        <v>13166</v>
      </c>
      <c r="D3282" s="205">
        <v>5.8</v>
      </c>
      <c r="E3282" s="205">
        <v>69</v>
      </c>
      <c r="F3282"/>
    </row>
    <row r="3283" spans="1:6" x14ac:dyDescent="0.3">
      <c r="A3283" s="6" t="str">
        <f t="shared" si="52"/>
        <v>NFNH-8</v>
      </c>
      <c r="B3283" s="202" t="s">
        <v>13167</v>
      </c>
      <c r="C3283" s="202" t="s">
        <v>13168</v>
      </c>
      <c r="D3283" s="205">
        <v>5.8</v>
      </c>
      <c r="E3283" s="205">
        <v>49</v>
      </c>
      <c r="F3283"/>
    </row>
    <row r="3284" spans="1:6" x14ac:dyDescent="0.3">
      <c r="A3284" s="6" t="str">
        <f t="shared" si="52"/>
        <v>BRT3</v>
      </c>
      <c r="B3284" s="202" t="s">
        <v>13169</v>
      </c>
      <c r="C3284" s="202" t="s">
        <v>7654</v>
      </c>
      <c r="D3284" s="205">
        <v>5.79</v>
      </c>
      <c r="E3284" s="205">
        <v>39</v>
      </c>
      <c r="F3284"/>
    </row>
    <row r="3285" spans="1:6" x14ac:dyDescent="0.3">
      <c r="A3285" s="6" t="str">
        <f t="shared" si="52"/>
        <v>PB4</v>
      </c>
      <c r="B3285" s="202" t="s">
        <v>13170</v>
      </c>
      <c r="C3285" s="202" t="s">
        <v>13171</v>
      </c>
      <c r="D3285" s="205">
        <v>5.79</v>
      </c>
      <c r="E3285" s="205">
        <v>87</v>
      </c>
      <c r="F3285"/>
    </row>
    <row r="3286" spans="1:6" x14ac:dyDescent="0.3">
      <c r="A3286" s="6" t="str">
        <f t="shared" si="52"/>
        <v>FrF46</v>
      </c>
      <c r="B3286" s="202" t="s">
        <v>13172</v>
      </c>
      <c r="C3286" s="202" t="s">
        <v>13173</v>
      </c>
      <c r="D3286" s="205">
        <v>5.79</v>
      </c>
      <c r="E3286" s="205">
        <v>29</v>
      </c>
      <c r="F3286"/>
    </row>
    <row r="3287" spans="1:6" x14ac:dyDescent="0.3">
      <c r="A3287" s="6" t="str">
        <f t="shared" si="52"/>
        <v>FF4</v>
      </c>
      <c r="B3287" s="202" t="s">
        <v>13174</v>
      </c>
      <c r="C3287" s="202" t="s">
        <v>13175</v>
      </c>
      <c r="D3287" s="205">
        <v>5.79</v>
      </c>
      <c r="E3287" s="205">
        <v>24</v>
      </c>
      <c r="F3287"/>
    </row>
    <row r="3288" spans="1:6" x14ac:dyDescent="0.3">
      <c r="A3288" s="6" t="str">
        <f t="shared" si="52"/>
        <v>FE11</v>
      </c>
      <c r="B3288" s="202" t="s">
        <v>13176</v>
      </c>
      <c r="C3288" s="202" t="s">
        <v>13177</v>
      </c>
      <c r="D3288" s="205">
        <v>5.79</v>
      </c>
      <c r="E3288" s="205">
        <v>19</v>
      </c>
      <c r="F3288"/>
    </row>
    <row r="3289" spans="1:6" x14ac:dyDescent="0.3">
      <c r="A3289" s="6" t="str">
        <f t="shared" si="52"/>
        <v>SP214</v>
      </c>
      <c r="B3289" s="202" t="s">
        <v>13178</v>
      </c>
      <c r="C3289" s="202" t="s">
        <v>13179</v>
      </c>
      <c r="D3289" s="205">
        <v>5.79</v>
      </c>
      <c r="E3289" s="205">
        <v>19</v>
      </c>
      <c r="F3289"/>
    </row>
    <row r="3290" spans="1:6" x14ac:dyDescent="0.3">
      <c r="A3290" s="6" t="str">
        <f t="shared" si="52"/>
        <v>PB-II</v>
      </c>
      <c r="B3290" s="202" t="s">
        <v>13180</v>
      </c>
      <c r="C3290" s="202" t="s">
        <v>13181</v>
      </c>
      <c r="D3290" s="205">
        <v>5.79</v>
      </c>
      <c r="E3290" s="205">
        <v>19</v>
      </c>
      <c r="F3290"/>
    </row>
    <row r="3291" spans="1:6" x14ac:dyDescent="0.3">
      <c r="A3291" s="6" t="str">
        <f t="shared" si="52"/>
        <v>RPT139</v>
      </c>
      <c r="B3291" s="202" t="s">
        <v>13182</v>
      </c>
      <c r="C3291" s="202" t="s">
        <v>13183</v>
      </c>
      <c r="D3291" s="205">
        <v>5.79</v>
      </c>
      <c r="E3291" s="205">
        <v>19</v>
      </c>
      <c r="F3291"/>
    </row>
    <row r="3292" spans="1:6" x14ac:dyDescent="0.3">
      <c r="A3292" s="6" t="str">
        <f t="shared" si="52"/>
        <v>SP64</v>
      </c>
      <c r="B3292" s="202" t="s">
        <v>13184</v>
      </c>
      <c r="C3292" s="202" t="s">
        <v>13185</v>
      </c>
      <c r="D3292" s="205">
        <v>5.79</v>
      </c>
      <c r="E3292" s="205">
        <v>28</v>
      </c>
      <c r="F3292"/>
    </row>
    <row r="3293" spans="1:6" x14ac:dyDescent="0.3">
      <c r="A3293" s="6" t="str">
        <f t="shared" si="52"/>
        <v>FT141</v>
      </c>
      <c r="B3293" s="202" t="s">
        <v>13186</v>
      </c>
      <c r="C3293" s="202" t="s">
        <v>13187</v>
      </c>
      <c r="D3293" s="205">
        <v>5.79</v>
      </c>
      <c r="E3293" s="205">
        <v>14</v>
      </c>
      <c r="F3293"/>
    </row>
    <row r="3294" spans="1:6" x14ac:dyDescent="0.3">
      <c r="A3294" s="6" t="str">
        <f t="shared" si="52"/>
        <v>J174</v>
      </c>
      <c r="B3294" s="202" t="s">
        <v>13188</v>
      </c>
      <c r="C3294" s="202" t="s">
        <v>13189</v>
      </c>
      <c r="D3294" s="205">
        <v>5.79</v>
      </c>
      <c r="E3294" s="205">
        <v>14</v>
      </c>
      <c r="F3294"/>
    </row>
    <row r="3295" spans="1:6" x14ac:dyDescent="0.3">
      <c r="A3295" s="6" t="str">
        <f t="shared" si="52"/>
        <v>ASL5</v>
      </c>
      <c r="B3295" s="202">
        <v>5</v>
      </c>
      <c r="C3295" s="202" t="s">
        <v>10250</v>
      </c>
      <c r="D3295" s="205">
        <v>5.78</v>
      </c>
      <c r="E3295" s="205">
        <v>91</v>
      </c>
      <c r="F3295"/>
    </row>
    <row r="3296" spans="1:6" x14ac:dyDescent="0.3">
      <c r="A3296" s="6" t="str">
        <f t="shared" si="52"/>
        <v>NQNG1</v>
      </c>
      <c r="B3296" s="202" t="s">
        <v>13190</v>
      </c>
      <c r="C3296" s="202" t="s">
        <v>13191</v>
      </c>
      <c r="D3296" s="205">
        <v>5.78</v>
      </c>
      <c r="E3296" s="205">
        <v>36</v>
      </c>
      <c r="F3296"/>
    </row>
    <row r="3297" spans="1:6" x14ac:dyDescent="0.3">
      <c r="A3297" s="6" t="str">
        <f t="shared" si="52"/>
        <v>BFP24</v>
      </c>
      <c r="B3297" s="202" t="s">
        <v>13192</v>
      </c>
      <c r="C3297" s="202" t="s">
        <v>13193</v>
      </c>
      <c r="D3297" s="205">
        <v>5.78</v>
      </c>
      <c r="E3297" s="205" t="s">
        <v>1341</v>
      </c>
      <c r="F3297"/>
    </row>
    <row r="3298" spans="1:6" x14ac:dyDescent="0.3">
      <c r="A3298" s="6" t="str">
        <f t="shared" si="52"/>
        <v>DB088</v>
      </c>
      <c r="B3298" s="202" t="s">
        <v>13194</v>
      </c>
      <c r="C3298" s="202" t="s">
        <v>13195</v>
      </c>
      <c r="D3298" s="205">
        <v>5.78</v>
      </c>
      <c r="E3298" s="205" t="s">
        <v>1341</v>
      </c>
      <c r="F3298"/>
    </row>
    <row r="3299" spans="1:6" x14ac:dyDescent="0.3">
      <c r="A3299" s="6" t="str">
        <f t="shared" si="52"/>
        <v>FC6</v>
      </c>
      <c r="B3299" s="202" t="s">
        <v>13196</v>
      </c>
      <c r="C3299" s="202" t="s">
        <v>13197</v>
      </c>
      <c r="D3299" s="205">
        <v>5.78</v>
      </c>
      <c r="E3299" s="205" t="s">
        <v>1341</v>
      </c>
      <c r="F3299"/>
    </row>
    <row r="3300" spans="1:6" x14ac:dyDescent="0.3">
      <c r="A3300" s="6" t="str">
        <f t="shared" si="52"/>
        <v>FrF92</v>
      </c>
      <c r="B3300" s="202" t="s">
        <v>13198</v>
      </c>
      <c r="C3300" s="202" t="s">
        <v>13199</v>
      </c>
      <c r="D3300" s="205">
        <v>5.78</v>
      </c>
      <c r="E3300" s="205" t="s">
        <v>1341</v>
      </c>
      <c r="F3300"/>
    </row>
    <row r="3301" spans="1:6" x14ac:dyDescent="0.3">
      <c r="A3301" s="6" t="str">
        <f t="shared" si="52"/>
        <v>VotG13</v>
      </c>
      <c r="B3301" s="202" t="s">
        <v>13200</v>
      </c>
      <c r="C3301" s="202" t="s">
        <v>13201</v>
      </c>
      <c r="D3301" s="205">
        <v>5.78</v>
      </c>
      <c r="E3301" s="205">
        <v>40</v>
      </c>
      <c r="F3301"/>
    </row>
    <row r="3302" spans="1:6" x14ac:dyDescent="0.3">
      <c r="A3302" s="6" t="str">
        <f t="shared" si="52"/>
        <v>RPT13</v>
      </c>
      <c r="B3302" s="202" t="s">
        <v>13202</v>
      </c>
      <c r="C3302" s="202" t="s">
        <v>13203</v>
      </c>
      <c r="D3302" s="205">
        <v>5.77</v>
      </c>
      <c r="E3302" s="205">
        <v>31</v>
      </c>
      <c r="F3302"/>
    </row>
    <row r="3303" spans="1:6" x14ac:dyDescent="0.3">
      <c r="A3303" s="6" t="str">
        <f t="shared" si="52"/>
        <v>SP129</v>
      </c>
      <c r="B3303" s="202" t="s">
        <v>13204</v>
      </c>
      <c r="C3303" s="202" t="s">
        <v>13205</v>
      </c>
      <c r="D3303" s="205">
        <v>5.77</v>
      </c>
      <c r="E3303" s="205">
        <v>22</v>
      </c>
      <c r="F3303"/>
    </row>
    <row r="3304" spans="1:6" x14ac:dyDescent="0.3">
      <c r="A3304" s="6" t="str">
        <f t="shared" si="52"/>
        <v>A52</v>
      </c>
      <c r="B3304" s="202" t="s">
        <v>13206</v>
      </c>
      <c r="C3304" s="202" t="s">
        <v>13207</v>
      </c>
      <c r="D3304" s="205">
        <v>5.77</v>
      </c>
      <c r="E3304" s="205">
        <v>22</v>
      </c>
      <c r="F3304"/>
    </row>
    <row r="3305" spans="1:6" x14ac:dyDescent="0.3">
      <c r="A3305" s="6" t="str">
        <f t="shared" si="52"/>
        <v>J97</v>
      </c>
      <c r="B3305" s="202" t="s">
        <v>13208</v>
      </c>
      <c r="C3305" s="202" t="s">
        <v>13209</v>
      </c>
      <c r="D3305" s="205">
        <v>5.77</v>
      </c>
      <c r="E3305" s="205">
        <v>22</v>
      </c>
      <c r="F3305"/>
    </row>
    <row r="3306" spans="1:6" x14ac:dyDescent="0.3">
      <c r="A3306" s="6" t="str">
        <f t="shared" si="52"/>
        <v>AP35</v>
      </c>
      <c r="B3306" s="202" t="s">
        <v>13210</v>
      </c>
      <c r="C3306" s="202" t="s">
        <v>13211</v>
      </c>
      <c r="D3306" s="205">
        <v>5.77</v>
      </c>
      <c r="E3306" s="205">
        <v>57</v>
      </c>
      <c r="F3306"/>
    </row>
    <row r="3307" spans="1:6" x14ac:dyDescent="0.3">
      <c r="A3307" s="6" t="str">
        <f t="shared" si="52"/>
        <v>AP64</v>
      </c>
      <c r="B3307" s="202" t="s">
        <v>13212</v>
      </c>
      <c r="C3307" s="202" t="s">
        <v>13213</v>
      </c>
      <c r="D3307" s="205">
        <v>5.77</v>
      </c>
      <c r="E3307" s="205">
        <v>26</v>
      </c>
      <c r="F3307"/>
    </row>
    <row r="3308" spans="1:6" x14ac:dyDescent="0.3">
      <c r="A3308" s="6" t="str">
        <f t="shared" si="52"/>
        <v>PHD-2</v>
      </c>
      <c r="B3308" s="202" t="s">
        <v>13214</v>
      </c>
      <c r="C3308" s="202" t="s">
        <v>13215</v>
      </c>
      <c r="D3308" s="205">
        <v>5.77</v>
      </c>
      <c r="E3308" s="205">
        <v>13</v>
      </c>
      <c r="F3308"/>
    </row>
    <row r="3309" spans="1:6" x14ac:dyDescent="0.3">
      <c r="A3309" s="6" t="str">
        <f t="shared" si="52"/>
        <v>WO10</v>
      </c>
      <c r="B3309" s="202" t="s">
        <v>13216</v>
      </c>
      <c r="C3309" s="202" t="s">
        <v>13217</v>
      </c>
      <c r="D3309" s="205">
        <v>5.77</v>
      </c>
      <c r="E3309" s="205">
        <v>13</v>
      </c>
      <c r="F3309"/>
    </row>
    <row r="3310" spans="1:6" x14ac:dyDescent="0.3">
      <c r="A3310" s="6" t="str">
        <f t="shared" si="52"/>
        <v>FT194</v>
      </c>
      <c r="B3310" s="202" t="s">
        <v>13218</v>
      </c>
      <c r="C3310" s="202" t="s">
        <v>13219</v>
      </c>
      <c r="D3310" s="205">
        <v>5.77</v>
      </c>
      <c r="E3310" s="205">
        <v>13</v>
      </c>
      <c r="F3310"/>
    </row>
    <row r="3311" spans="1:6" x14ac:dyDescent="0.3">
      <c r="A3311" s="6" t="str">
        <f t="shared" si="52"/>
        <v>J31</v>
      </c>
      <c r="B3311" s="202" t="s">
        <v>13220</v>
      </c>
      <c r="C3311" s="202" t="s">
        <v>13221</v>
      </c>
      <c r="D3311" s="205">
        <v>5.77</v>
      </c>
      <c r="E3311" s="205">
        <v>13</v>
      </c>
      <c r="F3311"/>
    </row>
    <row r="3312" spans="1:6" x14ac:dyDescent="0.3">
      <c r="A3312" s="6" t="str">
        <f t="shared" si="52"/>
        <v>TAC22</v>
      </c>
      <c r="B3312" s="202" t="s">
        <v>13222</v>
      </c>
      <c r="C3312" s="202" t="s">
        <v>13223</v>
      </c>
      <c r="D3312" s="205">
        <v>5.77</v>
      </c>
      <c r="E3312" s="205">
        <v>13</v>
      </c>
      <c r="F3312"/>
    </row>
    <row r="3313" spans="1:6" x14ac:dyDescent="0.3">
      <c r="A3313" s="6" t="str">
        <f t="shared" si="52"/>
        <v>G45</v>
      </c>
      <c r="B3313" s="202" t="s">
        <v>13224</v>
      </c>
      <c r="C3313" s="202" t="s">
        <v>13225</v>
      </c>
      <c r="D3313" s="205">
        <v>5.77</v>
      </c>
      <c r="E3313" s="205">
        <v>56</v>
      </c>
      <c r="F3313"/>
    </row>
    <row r="3314" spans="1:6" x14ac:dyDescent="0.3">
      <c r="A3314" s="6" t="str">
        <f t="shared" si="52"/>
        <v>O1</v>
      </c>
      <c r="B3314" s="202" t="s">
        <v>13226</v>
      </c>
      <c r="C3314" s="202" t="s">
        <v>13227</v>
      </c>
      <c r="D3314" s="205">
        <v>5.77</v>
      </c>
      <c r="E3314" s="205">
        <v>43</v>
      </c>
      <c r="F3314"/>
    </row>
    <row r="3315" spans="1:6" x14ac:dyDescent="0.3">
      <c r="A3315" s="6" t="str">
        <f t="shared" si="52"/>
        <v>KGP10</v>
      </c>
      <c r="B3315" s="202" t="s">
        <v>13228</v>
      </c>
      <c r="C3315" s="202" t="s">
        <v>13229</v>
      </c>
      <c r="D3315" s="205">
        <v>5.77</v>
      </c>
      <c r="E3315" s="205">
        <v>30</v>
      </c>
      <c r="F3315"/>
    </row>
    <row r="3316" spans="1:6" x14ac:dyDescent="0.3">
      <c r="A3316" s="6" t="str">
        <f t="shared" si="52"/>
        <v>ASL58</v>
      </c>
      <c r="B3316" s="202">
        <v>58</v>
      </c>
      <c r="C3316" s="202" t="s">
        <v>13230</v>
      </c>
      <c r="D3316" s="205">
        <v>5.77</v>
      </c>
      <c r="E3316" s="205">
        <v>30</v>
      </c>
      <c r="F3316"/>
    </row>
    <row r="3317" spans="1:6" x14ac:dyDescent="0.3">
      <c r="A3317" s="6" t="str">
        <f t="shared" si="52"/>
        <v>OA5</v>
      </c>
      <c r="B3317" s="202" t="s">
        <v>13231</v>
      </c>
      <c r="C3317" s="202" t="s">
        <v>7312</v>
      </c>
      <c r="D3317" s="205">
        <v>5.76</v>
      </c>
      <c r="E3317" s="205">
        <v>17</v>
      </c>
      <c r="F3317"/>
    </row>
    <row r="3318" spans="1:6" x14ac:dyDescent="0.3">
      <c r="A3318" s="6" t="str">
        <f t="shared" si="52"/>
        <v>J177</v>
      </c>
      <c r="B3318" s="202" t="s">
        <v>13232</v>
      </c>
      <c r="C3318" s="202" t="s">
        <v>13233</v>
      </c>
      <c r="D3318" s="205">
        <v>5.76</v>
      </c>
      <c r="E3318" s="205">
        <v>17</v>
      </c>
      <c r="F3318"/>
    </row>
    <row r="3319" spans="1:6" x14ac:dyDescent="0.3">
      <c r="A3319" s="6" t="str">
        <f t="shared" si="52"/>
        <v>VotG20</v>
      </c>
      <c r="B3319" s="202" t="s">
        <v>13234</v>
      </c>
      <c r="C3319" s="202" t="s">
        <v>13235</v>
      </c>
      <c r="D3319" s="205">
        <v>5.76</v>
      </c>
      <c r="E3319" s="205">
        <v>17</v>
      </c>
      <c r="F3319"/>
    </row>
    <row r="3320" spans="1:6" x14ac:dyDescent="0.3">
      <c r="A3320" s="6" t="str">
        <f t="shared" si="52"/>
        <v>S42</v>
      </c>
      <c r="B3320" s="202" t="s">
        <v>13236</v>
      </c>
      <c r="C3320" s="202" t="s">
        <v>13237</v>
      </c>
      <c r="D3320" s="205">
        <v>5.76</v>
      </c>
      <c r="E3320" s="205">
        <v>17</v>
      </c>
      <c r="F3320"/>
    </row>
    <row r="3321" spans="1:6" x14ac:dyDescent="0.3">
      <c r="A3321" s="6" t="str">
        <f t="shared" si="52"/>
        <v>U39</v>
      </c>
      <c r="B3321" s="202" t="s">
        <v>13238</v>
      </c>
      <c r="C3321" s="202" t="s">
        <v>13239</v>
      </c>
      <c r="D3321" s="205">
        <v>5.76</v>
      </c>
      <c r="E3321" s="205">
        <v>17</v>
      </c>
      <c r="F3321"/>
    </row>
    <row r="3322" spans="1:6" x14ac:dyDescent="0.3">
      <c r="A3322" s="6" t="str">
        <f t="shared" si="52"/>
        <v>J66</v>
      </c>
      <c r="B3322" s="202" t="s">
        <v>13240</v>
      </c>
      <c r="C3322" s="202" t="s">
        <v>13241</v>
      </c>
      <c r="D3322" s="205">
        <v>5.76</v>
      </c>
      <c r="E3322" s="205">
        <v>21</v>
      </c>
      <c r="F3322"/>
    </row>
    <row r="3323" spans="1:6" x14ac:dyDescent="0.3">
      <c r="A3323" s="6" t="str">
        <f t="shared" si="52"/>
        <v>ASL165</v>
      </c>
      <c r="B3323" s="202">
        <v>165</v>
      </c>
      <c r="C3323" s="202" t="s">
        <v>13242</v>
      </c>
      <c r="D3323" s="205">
        <v>5.76</v>
      </c>
      <c r="E3323" s="205">
        <v>29</v>
      </c>
      <c r="F3323"/>
    </row>
    <row r="3324" spans="1:6" x14ac:dyDescent="0.3">
      <c r="A3324" s="6" t="str">
        <f t="shared" si="52"/>
        <v>PB5</v>
      </c>
      <c r="B3324" s="202" t="s">
        <v>13243</v>
      </c>
      <c r="C3324" s="202" t="s">
        <v>13244</v>
      </c>
      <c r="D3324" s="205">
        <v>5.75</v>
      </c>
      <c r="E3324" s="205">
        <v>44</v>
      </c>
      <c r="F3324"/>
    </row>
    <row r="3325" spans="1:6" x14ac:dyDescent="0.3">
      <c r="A3325" s="6" t="str">
        <f t="shared" si="52"/>
        <v>BFP127</v>
      </c>
      <c r="B3325" s="202" t="s">
        <v>13245</v>
      </c>
      <c r="C3325" s="202" t="s">
        <v>13246</v>
      </c>
      <c r="D3325" s="205">
        <v>5.75</v>
      </c>
      <c r="E3325" s="205">
        <v>24</v>
      </c>
      <c r="F3325"/>
    </row>
    <row r="3326" spans="1:6" x14ac:dyDescent="0.3">
      <c r="A3326" s="6" t="str">
        <f t="shared" si="52"/>
        <v>AP118</v>
      </c>
      <c r="B3326" s="202" t="s">
        <v>13247</v>
      </c>
      <c r="C3326" s="202" t="s">
        <v>13248</v>
      </c>
      <c r="D3326" s="205">
        <v>5.75</v>
      </c>
      <c r="E3326" s="205">
        <v>24</v>
      </c>
      <c r="F3326"/>
    </row>
    <row r="3327" spans="1:6" x14ac:dyDescent="0.3">
      <c r="A3327" s="6" t="str">
        <f t="shared" si="52"/>
        <v>WP15</v>
      </c>
      <c r="B3327" s="202" t="s">
        <v>13249</v>
      </c>
      <c r="C3327" s="202" t="s">
        <v>13250</v>
      </c>
      <c r="D3327" s="205">
        <v>5.75</v>
      </c>
      <c r="E3327" s="205">
        <v>20</v>
      </c>
      <c r="F3327"/>
    </row>
    <row r="3328" spans="1:6" x14ac:dyDescent="0.3">
      <c r="A3328" s="6" t="str">
        <f t="shared" si="52"/>
        <v>BFP37</v>
      </c>
      <c r="B3328" s="202" t="s">
        <v>13251</v>
      </c>
      <c r="C3328" s="202" t="s">
        <v>13252</v>
      </c>
      <c r="D3328" s="205">
        <v>5.75</v>
      </c>
      <c r="E3328" s="205">
        <v>16</v>
      </c>
      <c r="F3328"/>
    </row>
    <row r="3329" spans="1:6" x14ac:dyDescent="0.3">
      <c r="A3329" s="6" t="str">
        <f t="shared" si="52"/>
        <v>TTF4</v>
      </c>
      <c r="B3329" s="202" t="s">
        <v>13253</v>
      </c>
      <c r="C3329" s="202" t="s">
        <v>13254</v>
      </c>
      <c r="D3329" s="205">
        <v>5.75</v>
      </c>
      <c r="E3329" s="205">
        <v>16</v>
      </c>
      <c r="F3329"/>
    </row>
    <row r="3330" spans="1:6" x14ac:dyDescent="0.3">
      <c r="A3330" s="6" t="str">
        <f t="shared" si="52"/>
        <v>ASL97</v>
      </c>
      <c r="B3330" s="202">
        <v>97</v>
      </c>
      <c r="C3330" s="202" t="s">
        <v>10636</v>
      </c>
      <c r="D3330" s="205">
        <v>5.75</v>
      </c>
      <c r="E3330" s="205">
        <v>16</v>
      </c>
      <c r="F3330"/>
    </row>
    <row r="3331" spans="1:6" x14ac:dyDescent="0.3">
      <c r="A3331" s="6" t="str">
        <f t="shared" si="52"/>
        <v>VotG25</v>
      </c>
      <c r="B3331" s="202" t="s">
        <v>13255</v>
      </c>
      <c r="C3331" s="202" t="s">
        <v>13256</v>
      </c>
      <c r="D3331" s="205">
        <v>5.75</v>
      </c>
      <c r="E3331" s="205">
        <v>12</v>
      </c>
      <c r="F3331"/>
    </row>
    <row r="3332" spans="1:6" x14ac:dyDescent="0.3">
      <c r="A3332" s="6" t="str">
        <f t="shared" si="52"/>
        <v>AA21</v>
      </c>
      <c r="B3332" s="202" t="s">
        <v>13257</v>
      </c>
      <c r="C3332" s="202" t="s">
        <v>13258</v>
      </c>
      <c r="D3332" s="205">
        <v>5.75</v>
      </c>
      <c r="E3332" s="205">
        <v>12</v>
      </c>
      <c r="F3332"/>
    </row>
    <row r="3333" spans="1:6" x14ac:dyDescent="0.3">
      <c r="A3333" s="6" t="str">
        <f t="shared" si="52"/>
        <v>RPT44</v>
      </c>
      <c r="B3333" s="202" t="s">
        <v>13259</v>
      </c>
      <c r="C3333" s="202" t="s">
        <v>13260</v>
      </c>
      <c r="D3333" s="205">
        <v>5.75</v>
      </c>
      <c r="E3333" s="205">
        <v>12</v>
      </c>
      <c r="F3333"/>
    </row>
    <row r="3334" spans="1:6" x14ac:dyDescent="0.3">
      <c r="A3334" s="6" t="str">
        <f t="shared" si="52"/>
        <v>BFP126</v>
      </c>
      <c r="B3334" s="202" t="s">
        <v>13261</v>
      </c>
      <c r="C3334" s="202" t="s">
        <v>13262</v>
      </c>
      <c r="D3334" s="205">
        <v>5.75</v>
      </c>
      <c r="E3334" s="205">
        <v>12</v>
      </c>
      <c r="F3334"/>
    </row>
    <row r="3335" spans="1:6" x14ac:dyDescent="0.3">
      <c r="A3335" s="6" t="str">
        <f t="shared" si="52"/>
        <v>SP139</v>
      </c>
      <c r="B3335" s="202" t="s">
        <v>13263</v>
      </c>
      <c r="C3335" s="202" t="s">
        <v>13264</v>
      </c>
      <c r="D3335" s="205">
        <v>5.75</v>
      </c>
      <c r="E3335" s="205">
        <v>12</v>
      </c>
      <c r="F3335"/>
    </row>
    <row r="3336" spans="1:6" x14ac:dyDescent="0.3">
      <c r="A3336" s="6" t="str">
        <f t="shared" si="52"/>
        <v>FT47</v>
      </c>
      <c r="B3336" s="202" t="s">
        <v>13265</v>
      </c>
      <c r="C3336" s="202" t="s">
        <v>13266</v>
      </c>
      <c r="D3336" s="205">
        <v>5.75</v>
      </c>
      <c r="E3336" s="205" t="s">
        <v>1341</v>
      </c>
      <c r="F3336"/>
    </row>
    <row r="3337" spans="1:6" x14ac:dyDescent="0.3">
      <c r="A3337" s="6" t="str">
        <f t="shared" si="52"/>
        <v>{Y2} 24</v>
      </c>
      <c r="B3337" s="202" t="s">
        <v>13267</v>
      </c>
      <c r="C3337" s="202" t="s">
        <v>13268</v>
      </c>
      <c r="D3337" s="205">
        <v>5.75</v>
      </c>
      <c r="E3337" s="205" t="s">
        <v>1341</v>
      </c>
      <c r="F3337"/>
    </row>
    <row r="3338" spans="1:6" x14ac:dyDescent="0.3">
      <c r="A3338" s="6" t="str">
        <f t="shared" si="52"/>
        <v>LSSAH4</v>
      </c>
      <c r="B3338" s="202" t="s">
        <v>13269</v>
      </c>
      <c r="C3338" s="202" t="s">
        <v>13270</v>
      </c>
      <c r="D3338" s="205">
        <v>5.75</v>
      </c>
      <c r="E3338" s="205" t="s">
        <v>1341</v>
      </c>
      <c r="F3338"/>
    </row>
    <row r="3339" spans="1:6" x14ac:dyDescent="0.3">
      <c r="A3339" s="6" t="str">
        <f t="shared" si="52"/>
        <v>FT78</v>
      </c>
      <c r="B3339" s="202" t="s">
        <v>13271</v>
      </c>
      <c r="C3339" s="202" t="s">
        <v>13272</v>
      </c>
      <c r="D3339" s="205">
        <v>5.75</v>
      </c>
      <c r="E3339" s="205" t="s">
        <v>1341</v>
      </c>
      <c r="F3339"/>
    </row>
    <row r="3340" spans="1:6" x14ac:dyDescent="0.3">
      <c r="A3340" s="6" t="str">
        <f t="shared" si="52"/>
        <v>SP189</v>
      </c>
      <c r="B3340" s="202" t="s">
        <v>13273</v>
      </c>
      <c r="C3340" s="202" t="s">
        <v>13274</v>
      </c>
      <c r="D3340" s="205">
        <v>5.75</v>
      </c>
      <c r="E3340" s="205" t="s">
        <v>1341</v>
      </c>
      <c r="F3340"/>
    </row>
    <row r="3341" spans="1:6" x14ac:dyDescent="0.3">
      <c r="A3341" s="6" t="str">
        <f t="shared" si="52"/>
        <v>ESG38</v>
      </c>
      <c r="B3341" s="202" t="s">
        <v>13275</v>
      </c>
      <c r="C3341" s="202" t="s">
        <v>13276</v>
      </c>
      <c r="D3341" s="205">
        <v>5.75</v>
      </c>
      <c r="E3341" s="205" t="s">
        <v>1341</v>
      </c>
      <c r="F3341"/>
    </row>
    <row r="3342" spans="1:6" x14ac:dyDescent="0.3">
      <c r="A3342" s="6" t="str">
        <f t="shared" si="52"/>
        <v>DBP11</v>
      </c>
      <c r="B3342" s="202" t="s">
        <v>13277</v>
      </c>
      <c r="C3342" s="202" t="s">
        <v>13278</v>
      </c>
      <c r="D3342" s="205">
        <v>5.75</v>
      </c>
      <c r="E3342" s="205" t="s">
        <v>1341</v>
      </c>
      <c r="F3342"/>
    </row>
    <row r="3343" spans="1:6" x14ac:dyDescent="0.3">
      <c r="A3343" s="6" t="str">
        <f t="shared" ref="A3343:A3406" si="53">IF(B3343="","",IF(B3343&lt;999,"ASL"&amp;B3343,B3343))</f>
        <v>AA10</v>
      </c>
      <c r="B3343" s="202" t="s">
        <v>13279</v>
      </c>
      <c r="C3343" s="202" t="s">
        <v>13280</v>
      </c>
      <c r="D3343" s="205">
        <v>5.75</v>
      </c>
      <c r="E3343" s="205" t="s">
        <v>1341</v>
      </c>
      <c r="F3343"/>
    </row>
    <row r="3344" spans="1:6" x14ac:dyDescent="0.3">
      <c r="A3344" s="6" t="str">
        <f t="shared" si="53"/>
        <v>STL9</v>
      </c>
      <c r="B3344" s="202" t="s">
        <v>13281</v>
      </c>
      <c r="C3344" s="202" t="s">
        <v>13282</v>
      </c>
      <c r="D3344" s="205">
        <v>5.75</v>
      </c>
      <c r="E3344" s="205" t="s">
        <v>1341</v>
      </c>
      <c r="F3344"/>
    </row>
    <row r="3345" spans="1:6" x14ac:dyDescent="0.3">
      <c r="A3345" s="6" t="str">
        <f t="shared" si="53"/>
        <v>TOT29</v>
      </c>
      <c r="B3345" s="202" t="s">
        <v>13283</v>
      </c>
      <c r="C3345" s="202" t="s">
        <v>13284</v>
      </c>
      <c r="D3345" s="205">
        <v>5.75</v>
      </c>
      <c r="E3345" s="205" t="s">
        <v>1341</v>
      </c>
      <c r="F3345"/>
    </row>
    <row r="3346" spans="1:6" x14ac:dyDescent="0.3">
      <c r="A3346" s="6" t="str">
        <f t="shared" si="53"/>
        <v>CH94</v>
      </c>
      <c r="B3346" s="202" t="s">
        <v>13285</v>
      </c>
      <c r="C3346" s="202" t="s">
        <v>13286</v>
      </c>
      <c r="D3346" s="205">
        <v>5.75</v>
      </c>
      <c r="E3346" s="205" t="s">
        <v>1341</v>
      </c>
      <c r="F3346"/>
    </row>
    <row r="3347" spans="1:6" x14ac:dyDescent="0.3">
      <c r="A3347" s="6" t="str">
        <f t="shared" si="53"/>
        <v>FF15</v>
      </c>
      <c r="B3347" s="202" t="s">
        <v>13287</v>
      </c>
      <c r="C3347" s="202" t="s">
        <v>13288</v>
      </c>
      <c r="D3347" s="205">
        <v>5.75</v>
      </c>
      <c r="E3347" s="205" t="s">
        <v>1341</v>
      </c>
      <c r="F3347"/>
    </row>
    <row r="3348" spans="1:6" x14ac:dyDescent="0.3">
      <c r="A3348" s="6" t="str">
        <f t="shared" si="53"/>
        <v>ASLXX3</v>
      </c>
      <c r="B3348" s="202" t="s">
        <v>13289</v>
      </c>
      <c r="C3348" s="202" t="s">
        <v>13008</v>
      </c>
      <c r="D3348" s="205">
        <v>5.75</v>
      </c>
      <c r="E3348" s="205" t="s">
        <v>1341</v>
      </c>
      <c r="F3348"/>
    </row>
    <row r="3349" spans="1:6" x14ac:dyDescent="0.3">
      <c r="A3349" s="6" t="str">
        <f t="shared" si="53"/>
        <v>FAW11</v>
      </c>
      <c r="B3349" s="202" t="s">
        <v>13290</v>
      </c>
      <c r="C3349" s="202" t="s">
        <v>13291</v>
      </c>
      <c r="D3349" s="205">
        <v>5.75</v>
      </c>
      <c r="E3349" s="205" t="s">
        <v>1341</v>
      </c>
      <c r="F3349"/>
    </row>
    <row r="3350" spans="1:6" x14ac:dyDescent="0.3">
      <c r="A3350" s="6" t="str">
        <f t="shared" si="53"/>
        <v>NEWS59</v>
      </c>
      <c r="B3350" s="202" t="s">
        <v>13292</v>
      </c>
      <c r="C3350" s="202" t="s">
        <v>13293</v>
      </c>
      <c r="D3350" s="205">
        <v>5.75</v>
      </c>
      <c r="E3350" s="205" t="s">
        <v>1341</v>
      </c>
      <c r="F3350"/>
    </row>
    <row r="3351" spans="1:6" x14ac:dyDescent="0.3">
      <c r="A3351" s="6" t="str">
        <f t="shared" si="53"/>
        <v>AK5</v>
      </c>
      <c r="B3351" s="202" t="s">
        <v>13294</v>
      </c>
      <c r="C3351" s="202" t="s">
        <v>13295</v>
      </c>
      <c r="D3351" s="205">
        <v>5.75</v>
      </c>
      <c r="E3351" s="205" t="s">
        <v>1341</v>
      </c>
      <c r="F3351"/>
    </row>
    <row r="3352" spans="1:6" x14ac:dyDescent="0.3">
      <c r="A3352" s="6" t="str">
        <f t="shared" si="53"/>
        <v>MM33</v>
      </c>
      <c r="B3352" s="202" t="s">
        <v>13296</v>
      </c>
      <c r="C3352" s="202" t="s">
        <v>13297</v>
      </c>
      <c r="D3352" s="205">
        <v>5.75</v>
      </c>
      <c r="E3352" s="205" t="s">
        <v>1341</v>
      </c>
      <c r="F3352"/>
    </row>
    <row r="3353" spans="1:6" x14ac:dyDescent="0.3">
      <c r="A3353" s="6" t="str">
        <f t="shared" si="53"/>
        <v>RPT53</v>
      </c>
      <c r="B3353" s="202" t="s">
        <v>13298</v>
      </c>
      <c r="C3353" s="202" t="s">
        <v>13299</v>
      </c>
      <c r="D3353" s="205">
        <v>5.75</v>
      </c>
      <c r="E3353" s="205" t="s">
        <v>1341</v>
      </c>
      <c r="F3353"/>
    </row>
    <row r="3354" spans="1:6" x14ac:dyDescent="0.3">
      <c r="A3354" s="6" t="str">
        <f t="shared" si="53"/>
        <v>EP85</v>
      </c>
      <c r="B3354" s="202" t="s">
        <v>13300</v>
      </c>
      <c r="C3354" s="202" t="s">
        <v>13301</v>
      </c>
      <c r="D3354" s="205">
        <v>5.75</v>
      </c>
      <c r="E3354" s="205" t="s">
        <v>1341</v>
      </c>
      <c r="F3354"/>
    </row>
    <row r="3355" spans="1:6" x14ac:dyDescent="0.3">
      <c r="A3355" s="6" t="str">
        <f t="shared" si="53"/>
        <v>ASL194</v>
      </c>
      <c r="B3355" s="202">
        <v>194</v>
      </c>
      <c r="C3355" s="202" t="s">
        <v>10169</v>
      </c>
      <c r="D3355" s="205">
        <v>5.75</v>
      </c>
      <c r="E3355" s="205" t="s">
        <v>1341</v>
      </c>
      <c r="F3355"/>
    </row>
    <row r="3356" spans="1:6" ht="28.8" x14ac:dyDescent="0.3">
      <c r="A3356" s="6" t="str">
        <f t="shared" si="53"/>
        <v>{2020 edition} 246</v>
      </c>
      <c r="B3356" s="202" t="s">
        <v>13302</v>
      </c>
      <c r="C3356" s="202" t="s">
        <v>11346</v>
      </c>
      <c r="D3356" s="205">
        <v>5.75</v>
      </c>
      <c r="E3356" s="205" t="s">
        <v>1341</v>
      </c>
      <c r="F3356"/>
    </row>
    <row r="3357" spans="1:6" x14ac:dyDescent="0.3">
      <c r="A3357" s="6" t="str">
        <f t="shared" si="53"/>
        <v>FT45</v>
      </c>
      <c r="B3357" s="202" t="s">
        <v>13303</v>
      </c>
      <c r="C3357" s="202" t="s">
        <v>13304</v>
      </c>
      <c r="D3357" s="205">
        <v>5.75</v>
      </c>
      <c r="E3357" s="205" t="s">
        <v>1341</v>
      </c>
      <c r="F3357"/>
    </row>
    <row r="3358" spans="1:6" x14ac:dyDescent="0.3">
      <c r="A3358" s="6" t="str">
        <f t="shared" si="53"/>
        <v>BFP130</v>
      </c>
      <c r="B3358" s="202" t="s">
        <v>13305</v>
      </c>
      <c r="C3358" s="202" t="s">
        <v>13306</v>
      </c>
      <c r="D3358" s="205">
        <v>5.73</v>
      </c>
      <c r="E3358" s="205">
        <v>15</v>
      </c>
      <c r="F3358"/>
    </row>
    <row r="3359" spans="1:6" x14ac:dyDescent="0.3">
      <c r="A3359" s="6" t="str">
        <f t="shared" si="53"/>
        <v>SP158</v>
      </c>
      <c r="B3359" s="202" t="s">
        <v>13307</v>
      </c>
      <c r="C3359" s="202" t="s">
        <v>13308</v>
      </c>
      <c r="D3359" s="205">
        <v>5.73</v>
      </c>
      <c r="E3359" s="205">
        <v>15</v>
      </c>
      <c r="F3359"/>
    </row>
    <row r="3360" spans="1:6" x14ac:dyDescent="0.3">
      <c r="A3360" s="6" t="str">
        <f t="shared" si="53"/>
        <v>SP267</v>
      </c>
      <c r="B3360" s="202" t="s">
        <v>13309</v>
      </c>
      <c r="C3360" s="202" t="s">
        <v>13310</v>
      </c>
      <c r="D3360" s="205">
        <v>5.73</v>
      </c>
      <c r="E3360" s="205">
        <v>15</v>
      </c>
      <c r="F3360"/>
    </row>
    <row r="3361" spans="1:6" x14ac:dyDescent="0.3">
      <c r="A3361" s="6" t="str">
        <f t="shared" si="53"/>
        <v>FrF56</v>
      </c>
      <c r="B3361" s="202" t="s">
        <v>13311</v>
      </c>
      <c r="C3361" s="202" t="s">
        <v>13312</v>
      </c>
      <c r="D3361" s="205">
        <v>5.73</v>
      </c>
      <c r="E3361" s="205">
        <v>44</v>
      </c>
      <c r="F3361"/>
    </row>
    <row r="3362" spans="1:6" x14ac:dyDescent="0.3">
      <c r="A3362" s="6" t="str">
        <f t="shared" si="53"/>
        <v>J181</v>
      </c>
      <c r="B3362" s="202" t="s">
        <v>13313</v>
      </c>
      <c r="C3362" s="202" t="s">
        <v>13314</v>
      </c>
      <c r="D3362" s="205">
        <v>5.73</v>
      </c>
      <c r="E3362" s="205">
        <v>22</v>
      </c>
      <c r="F3362"/>
    </row>
    <row r="3363" spans="1:6" x14ac:dyDescent="0.3">
      <c r="A3363" s="6" t="str">
        <f t="shared" si="53"/>
        <v>HG3</v>
      </c>
      <c r="B3363" s="202" t="s">
        <v>13315</v>
      </c>
      <c r="C3363" s="202" t="s">
        <v>13316</v>
      </c>
      <c r="D3363" s="205">
        <v>5.73</v>
      </c>
      <c r="E3363" s="205">
        <v>22</v>
      </c>
      <c r="F3363"/>
    </row>
    <row r="3364" spans="1:6" x14ac:dyDescent="0.3">
      <c r="A3364" s="6" t="str">
        <f t="shared" si="53"/>
        <v>J72</v>
      </c>
      <c r="B3364" s="202" t="s">
        <v>13317</v>
      </c>
      <c r="C3364" s="202" t="s">
        <v>13318</v>
      </c>
      <c r="D3364" s="205">
        <v>5.73</v>
      </c>
      <c r="E3364" s="205">
        <v>22</v>
      </c>
      <c r="F3364"/>
    </row>
    <row r="3365" spans="1:6" x14ac:dyDescent="0.3">
      <c r="A3365" s="6" t="str">
        <f t="shared" si="53"/>
        <v>J99</v>
      </c>
      <c r="B3365" s="202" t="s">
        <v>13319</v>
      </c>
      <c r="C3365" s="202" t="s">
        <v>13320</v>
      </c>
      <c r="D3365" s="205">
        <v>5.73</v>
      </c>
      <c r="E3365" s="205">
        <v>73</v>
      </c>
      <c r="F3365"/>
    </row>
    <row r="3366" spans="1:6" x14ac:dyDescent="0.3">
      <c r="A3366" s="6" t="str">
        <f t="shared" si="53"/>
        <v>ASL45</v>
      </c>
      <c r="B3366" s="202">
        <v>45</v>
      </c>
      <c r="C3366" s="202" t="s">
        <v>13321</v>
      </c>
      <c r="D3366" s="205">
        <v>5.72</v>
      </c>
      <c r="E3366" s="205">
        <v>47</v>
      </c>
      <c r="F3366"/>
    </row>
    <row r="3367" spans="1:6" x14ac:dyDescent="0.3">
      <c r="A3367" s="6" t="str">
        <f t="shared" si="53"/>
        <v>FT94</v>
      </c>
      <c r="B3367" s="202" t="s">
        <v>13322</v>
      </c>
      <c r="C3367" s="202" t="s">
        <v>13323</v>
      </c>
      <c r="D3367" s="205">
        <v>5.71</v>
      </c>
      <c r="E3367" s="205">
        <v>28</v>
      </c>
      <c r="F3367"/>
    </row>
    <row r="3368" spans="1:6" x14ac:dyDescent="0.3">
      <c r="A3368" s="6" t="str">
        <f t="shared" si="53"/>
        <v>RPT6</v>
      </c>
      <c r="B3368" s="202" t="s">
        <v>13324</v>
      </c>
      <c r="C3368" s="202" t="s">
        <v>13325</v>
      </c>
      <c r="D3368" s="205">
        <v>5.71</v>
      </c>
      <c r="E3368" s="205">
        <v>21</v>
      </c>
      <c r="F3368"/>
    </row>
    <row r="3369" spans="1:6" x14ac:dyDescent="0.3">
      <c r="A3369" s="6" t="str">
        <f t="shared" si="53"/>
        <v>HP36</v>
      </c>
      <c r="B3369" s="202" t="s">
        <v>13326</v>
      </c>
      <c r="C3369" s="202" t="s">
        <v>13327</v>
      </c>
      <c r="D3369" s="205">
        <v>5.71</v>
      </c>
      <c r="E3369" s="205">
        <v>14</v>
      </c>
      <c r="F3369"/>
    </row>
    <row r="3370" spans="1:6" x14ac:dyDescent="0.3">
      <c r="A3370" s="6" t="str">
        <f t="shared" si="53"/>
        <v>U23</v>
      </c>
      <c r="B3370" s="202" t="s">
        <v>13328</v>
      </c>
      <c r="C3370" s="202" t="s">
        <v>13329</v>
      </c>
      <c r="D3370" s="205">
        <v>5.71</v>
      </c>
      <c r="E3370" s="205">
        <v>14</v>
      </c>
      <c r="F3370"/>
    </row>
    <row r="3371" spans="1:6" x14ac:dyDescent="0.3">
      <c r="A3371" s="6" t="str">
        <f t="shared" si="53"/>
        <v>S54</v>
      </c>
      <c r="B3371" s="202" t="s">
        <v>13330</v>
      </c>
      <c r="C3371" s="202" t="s">
        <v>13331</v>
      </c>
      <c r="D3371" s="205">
        <v>5.71</v>
      </c>
      <c r="E3371" s="205" t="s">
        <v>1341</v>
      </c>
      <c r="F3371"/>
    </row>
    <row r="3372" spans="1:6" x14ac:dyDescent="0.3">
      <c r="A3372" s="6" t="str">
        <f t="shared" si="53"/>
        <v>BFP18</v>
      </c>
      <c r="B3372" s="202" t="s">
        <v>13332</v>
      </c>
      <c r="C3372" s="202" t="s">
        <v>13333</v>
      </c>
      <c r="D3372" s="205">
        <v>5.71</v>
      </c>
      <c r="E3372" s="205" t="s">
        <v>1341</v>
      </c>
      <c r="F3372"/>
    </row>
    <row r="3373" spans="1:6" x14ac:dyDescent="0.3">
      <c r="A3373" s="6" t="str">
        <f t="shared" si="53"/>
        <v>VV6</v>
      </c>
      <c r="B3373" s="202" t="s">
        <v>13334</v>
      </c>
      <c r="C3373" s="202" t="s">
        <v>13335</v>
      </c>
      <c r="D3373" s="205">
        <v>5.71</v>
      </c>
      <c r="E3373" s="205" t="s">
        <v>1341</v>
      </c>
      <c r="F3373"/>
    </row>
    <row r="3374" spans="1:6" x14ac:dyDescent="0.3">
      <c r="A3374" s="6" t="str">
        <f t="shared" si="53"/>
        <v>FT29</v>
      </c>
      <c r="B3374" s="202" t="s">
        <v>13336</v>
      </c>
      <c r="C3374" s="202" t="s">
        <v>13337</v>
      </c>
      <c r="D3374" s="205">
        <v>5.71</v>
      </c>
      <c r="E3374" s="205" t="s">
        <v>1341</v>
      </c>
      <c r="F3374"/>
    </row>
    <row r="3375" spans="1:6" x14ac:dyDescent="0.3">
      <c r="A3375" s="6" t="str">
        <f t="shared" si="53"/>
        <v>TAC16</v>
      </c>
      <c r="B3375" s="202" t="s">
        <v>13338</v>
      </c>
      <c r="C3375" s="202" t="s">
        <v>13339</v>
      </c>
      <c r="D3375" s="205">
        <v>5.71</v>
      </c>
      <c r="E3375" s="205" t="s">
        <v>1341</v>
      </c>
      <c r="F3375"/>
    </row>
    <row r="3376" spans="1:6" x14ac:dyDescent="0.3">
      <c r="A3376" s="6" t="str">
        <f t="shared" si="53"/>
        <v>TEF1-5</v>
      </c>
      <c r="B3376" s="202" t="s">
        <v>13340</v>
      </c>
      <c r="C3376" s="202" t="s">
        <v>13341</v>
      </c>
      <c r="D3376" s="205">
        <v>5.71</v>
      </c>
      <c r="E3376" s="205" t="s">
        <v>1341</v>
      </c>
      <c r="F3376"/>
    </row>
    <row r="3377" spans="1:6" x14ac:dyDescent="0.3">
      <c r="A3377" s="6" t="str">
        <f t="shared" si="53"/>
        <v>FT87</v>
      </c>
      <c r="B3377" s="202" t="s">
        <v>13342</v>
      </c>
      <c r="C3377" s="202" t="s">
        <v>13343</v>
      </c>
      <c r="D3377" s="205">
        <v>5.71</v>
      </c>
      <c r="E3377" s="205" t="s">
        <v>1341</v>
      </c>
      <c r="F3377"/>
    </row>
    <row r="3378" spans="1:6" x14ac:dyDescent="0.3">
      <c r="A3378" s="6" t="str">
        <f t="shared" si="53"/>
        <v>FE118</v>
      </c>
      <c r="B3378" s="202" t="s">
        <v>13344</v>
      </c>
      <c r="C3378" s="202" t="s">
        <v>13345</v>
      </c>
      <c r="D3378" s="205">
        <v>5.71</v>
      </c>
      <c r="E3378" s="205" t="s">
        <v>1341</v>
      </c>
      <c r="F3378"/>
    </row>
    <row r="3379" spans="1:6" x14ac:dyDescent="0.3">
      <c r="A3379" s="6" t="str">
        <f t="shared" si="53"/>
        <v>FrF82</v>
      </c>
      <c r="B3379" s="202" t="s">
        <v>13346</v>
      </c>
      <c r="C3379" s="202" t="s">
        <v>13347</v>
      </c>
      <c r="D3379" s="205">
        <v>5.71</v>
      </c>
      <c r="E3379" s="205">
        <v>17</v>
      </c>
      <c r="F3379"/>
    </row>
    <row r="3380" spans="1:6" x14ac:dyDescent="0.3">
      <c r="A3380" s="6" t="str">
        <f t="shared" si="53"/>
        <v>SP156</v>
      </c>
      <c r="B3380" s="202" t="s">
        <v>13348</v>
      </c>
      <c r="C3380" s="202" t="s">
        <v>13349</v>
      </c>
      <c r="D3380" s="205">
        <v>5.71</v>
      </c>
      <c r="E3380" s="205">
        <v>17</v>
      </c>
      <c r="F3380"/>
    </row>
    <row r="3381" spans="1:6" x14ac:dyDescent="0.3">
      <c r="A3381" s="6" t="str">
        <f t="shared" si="53"/>
        <v>TAC62</v>
      </c>
      <c r="B3381" s="202" t="s">
        <v>13350</v>
      </c>
      <c r="C3381" s="202" t="s">
        <v>13351</v>
      </c>
      <c r="D3381" s="205">
        <v>5.7</v>
      </c>
      <c r="E3381" s="205">
        <v>27</v>
      </c>
      <c r="F3381"/>
    </row>
    <row r="3382" spans="1:6" x14ac:dyDescent="0.3">
      <c r="A3382" s="6" t="str">
        <f t="shared" si="53"/>
        <v>AP138</v>
      </c>
      <c r="B3382" s="202" t="s">
        <v>13352</v>
      </c>
      <c r="C3382" s="202" t="s">
        <v>13353</v>
      </c>
      <c r="D3382" s="205">
        <v>5.7</v>
      </c>
      <c r="E3382" s="205">
        <v>27</v>
      </c>
      <c r="F3382"/>
    </row>
    <row r="3383" spans="1:6" x14ac:dyDescent="0.3">
      <c r="A3383" s="6" t="str">
        <f t="shared" si="53"/>
        <v>A87</v>
      </c>
      <c r="B3383" s="202" t="s">
        <v>13354</v>
      </c>
      <c r="C3383" s="202" t="s">
        <v>13355</v>
      </c>
      <c r="D3383" s="205">
        <v>5.7</v>
      </c>
      <c r="E3383" s="205">
        <v>27</v>
      </c>
      <c r="F3383"/>
    </row>
    <row r="3384" spans="1:6" x14ac:dyDescent="0.3">
      <c r="A3384" s="6" t="str">
        <f t="shared" si="53"/>
        <v>SP144</v>
      </c>
      <c r="B3384" s="202" t="s">
        <v>13356</v>
      </c>
      <c r="C3384" s="202" t="s">
        <v>13357</v>
      </c>
      <c r="D3384" s="205">
        <v>5.7</v>
      </c>
      <c r="E3384" s="205">
        <v>37</v>
      </c>
      <c r="F3384"/>
    </row>
    <row r="3385" spans="1:6" x14ac:dyDescent="0.3">
      <c r="A3385" s="6" t="str">
        <f t="shared" si="53"/>
        <v>U5</v>
      </c>
      <c r="B3385" s="202" t="s">
        <v>13358</v>
      </c>
      <c r="C3385" s="202" t="s">
        <v>13359</v>
      </c>
      <c r="D3385" s="205">
        <v>5.7</v>
      </c>
      <c r="E3385" s="205">
        <v>47</v>
      </c>
      <c r="F3385"/>
    </row>
    <row r="3386" spans="1:6" x14ac:dyDescent="0.3">
      <c r="A3386" s="6" t="str">
        <f t="shared" si="53"/>
        <v>J109</v>
      </c>
      <c r="B3386" s="202" t="s">
        <v>13360</v>
      </c>
      <c r="C3386" s="202" t="s">
        <v>13361</v>
      </c>
      <c r="D3386" s="205">
        <v>5.7</v>
      </c>
      <c r="E3386" s="205">
        <v>20</v>
      </c>
      <c r="F3386"/>
    </row>
    <row r="3387" spans="1:6" x14ac:dyDescent="0.3">
      <c r="A3387" s="6" t="str">
        <f t="shared" si="53"/>
        <v>FT108</v>
      </c>
      <c r="B3387" s="202" t="s">
        <v>13362</v>
      </c>
      <c r="C3387" s="202" t="s">
        <v>13363</v>
      </c>
      <c r="D3387" s="205">
        <v>5.7</v>
      </c>
      <c r="E3387" s="205">
        <v>20</v>
      </c>
      <c r="F3387"/>
    </row>
    <row r="3388" spans="1:6" x14ac:dyDescent="0.3">
      <c r="A3388" s="6" t="str">
        <f t="shared" si="53"/>
        <v>X8</v>
      </c>
      <c r="B3388" s="202" t="s">
        <v>13364</v>
      </c>
      <c r="C3388" s="202" t="s">
        <v>13365</v>
      </c>
      <c r="D3388" s="205">
        <v>5.7</v>
      </c>
      <c r="E3388" s="205">
        <v>20</v>
      </c>
      <c r="F3388"/>
    </row>
    <row r="3389" spans="1:6" x14ac:dyDescent="0.3">
      <c r="A3389" s="6" t="str">
        <f t="shared" si="53"/>
        <v>FT177</v>
      </c>
      <c r="B3389" s="202" t="s">
        <v>13366</v>
      </c>
      <c r="C3389" s="202" t="s">
        <v>13367</v>
      </c>
      <c r="D3389" s="205">
        <v>5.7</v>
      </c>
      <c r="E3389" s="205">
        <v>10</v>
      </c>
      <c r="F3389"/>
    </row>
    <row r="3390" spans="1:6" x14ac:dyDescent="0.3">
      <c r="A3390" s="6" t="str">
        <f t="shared" si="53"/>
        <v>FT12</v>
      </c>
      <c r="B3390" s="202" t="s">
        <v>13368</v>
      </c>
      <c r="C3390" s="202" t="s">
        <v>13369</v>
      </c>
      <c r="D3390" s="205">
        <v>5.7</v>
      </c>
      <c r="E3390" s="205">
        <v>10</v>
      </c>
      <c r="F3390"/>
    </row>
    <row r="3391" spans="1:6" x14ac:dyDescent="0.3">
      <c r="A3391" s="6" t="str">
        <f t="shared" si="53"/>
        <v>SP68</v>
      </c>
      <c r="B3391" s="202" t="s">
        <v>13370</v>
      </c>
      <c r="C3391" s="202" t="s">
        <v>13371</v>
      </c>
      <c r="D3391" s="205">
        <v>5.7</v>
      </c>
      <c r="E3391" s="205">
        <v>10</v>
      </c>
      <c r="F3391"/>
    </row>
    <row r="3392" spans="1:6" x14ac:dyDescent="0.3">
      <c r="A3392" s="6" t="str">
        <f t="shared" si="53"/>
        <v>RPT74</v>
      </c>
      <c r="B3392" s="202" t="s">
        <v>13372</v>
      </c>
      <c r="C3392" s="202" t="s">
        <v>13373</v>
      </c>
      <c r="D3392" s="205">
        <v>5.7</v>
      </c>
      <c r="E3392" s="205">
        <v>10</v>
      </c>
      <c r="F3392"/>
    </row>
    <row r="3393" spans="1:6" x14ac:dyDescent="0.3">
      <c r="A3393" s="6" t="str">
        <f t="shared" si="53"/>
        <v>Buck7</v>
      </c>
      <c r="B3393" s="202" t="s">
        <v>13374</v>
      </c>
      <c r="C3393" s="202" t="s">
        <v>13375</v>
      </c>
      <c r="D3393" s="205">
        <v>5.7</v>
      </c>
      <c r="E3393" s="205">
        <v>23</v>
      </c>
      <c r="F3393"/>
    </row>
    <row r="3394" spans="1:6" ht="28.8" x14ac:dyDescent="0.3">
      <c r="A3394" s="6" t="str">
        <f t="shared" si="53"/>
        <v>Third Edition46</v>
      </c>
      <c r="B3394" s="202" t="s">
        <v>13376</v>
      </c>
      <c r="C3394" s="202" t="s">
        <v>12812</v>
      </c>
      <c r="D3394" s="205">
        <v>5.69</v>
      </c>
      <c r="E3394" s="205">
        <v>13</v>
      </c>
      <c r="F3394"/>
    </row>
    <row r="3395" spans="1:6" x14ac:dyDescent="0.3">
      <c r="A3395" s="6" t="str">
        <f t="shared" si="53"/>
        <v>G13</v>
      </c>
      <c r="B3395" s="202" t="s">
        <v>13377</v>
      </c>
      <c r="C3395" s="202" t="s">
        <v>13378</v>
      </c>
      <c r="D3395" s="205">
        <v>5.69</v>
      </c>
      <c r="E3395" s="205">
        <v>13</v>
      </c>
      <c r="F3395"/>
    </row>
    <row r="3396" spans="1:6" x14ac:dyDescent="0.3">
      <c r="A3396" s="6" t="str">
        <f t="shared" si="53"/>
        <v>TT1</v>
      </c>
      <c r="B3396" s="202" t="s">
        <v>13379</v>
      </c>
      <c r="C3396" s="202" t="s">
        <v>13380</v>
      </c>
      <c r="D3396" s="205">
        <v>5.69</v>
      </c>
      <c r="E3396" s="205">
        <v>13</v>
      </c>
      <c r="F3396"/>
    </row>
    <row r="3397" spans="1:6" x14ac:dyDescent="0.3">
      <c r="A3397" s="6" t="str">
        <f t="shared" si="53"/>
        <v>WP1</v>
      </c>
      <c r="B3397" s="202" t="s">
        <v>8750</v>
      </c>
      <c r="C3397" s="202" t="s">
        <v>10397</v>
      </c>
      <c r="D3397" s="205">
        <v>5.69</v>
      </c>
      <c r="E3397" s="205">
        <v>13</v>
      </c>
      <c r="F3397"/>
    </row>
    <row r="3398" spans="1:6" x14ac:dyDescent="0.3">
      <c r="A3398" s="6" t="str">
        <f t="shared" si="53"/>
        <v>SP16</v>
      </c>
      <c r="B3398" s="202" t="s">
        <v>13381</v>
      </c>
      <c r="C3398" s="202" t="s">
        <v>13382</v>
      </c>
      <c r="D3398" s="205">
        <v>5.69</v>
      </c>
      <c r="E3398" s="205">
        <v>42</v>
      </c>
      <c r="F3398"/>
    </row>
    <row r="3399" spans="1:6" x14ac:dyDescent="0.3">
      <c r="A3399" s="6" t="str">
        <f t="shared" si="53"/>
        <v>S</v>
      </c>
      <c r="B3399" s="202" t="s">
        <v>13383</v>
      </c>
      <c r="C3399" s="202" t="s">
        <v>13384</v>
      </c>
      <c r="D3399" s="205">
        <v>5.69</v>
      </c>
      <c r="E3399" s="205">
        <v>29</v>
      </c>
      <c r="F3399"/>
    </row>
    <row r="3400" spans="1:6" x14ac:dyDescent="0.3">
      <c r="A3400" s="6" t="str">
        <f t="shared" si="53"/>
        <v>W1</v>
      </c>
      <c r="B3400" s="202" t="s">
        <v>13385</v>
      </c>
      <c r="C3400" s="202" t="s">
        <v>13386</v>
      </c>
      <c r="D3400" s="205">
        <v>5.69</v>
      </c>
      <c r="E3400" s="205">
        <v>29</v>
      </c>
      <c r="F3400"/>
    </row>
    <row r="3401" spans="1:6" x14ac:dyDescent="0.3">
      <c r="A3401" s="6" t="str">
        <f t="shared" si="53"/>
        <v>ASL94</v>
      </c>
      <c r="B3401" s="202">
        <v>94</v>
      </c>
      <c r="C3401" s="202" t="s">
        <v>10623</v>
      </c>
      <c r="D3401" s="205">
        <v>5.69</v>
      </c>
      <c r="E3401" s="205">
        <v>32</v>
      </c>
      <c r="F3401"/>
    </row>
    <row r="3402" spans="1:6" x14ac:dyDescent="0.3">
      <c r="A3402" s="6" t="str">
        <f t="shared" si="53"/>
        <v>FrF62</v>
      </c>
      <c r="B3402" s="202" t="s">
        <v>13387</v>
      </c>
      <c r="C3402" s="202" t="s">
        <v>13388</v>
      </c>
      <c r="D3402" s="205">
        <v>5.69</v>
      </c>
      <c r="E3402" s="205">
        <v>16</v>
      </c>
      <c r="F3402"/>
    </row>
    <row r="3403" spans="1:6" x14ac:dyDescent="0.3">
      <c r="A3403" s="6" t="str">
        <f t="shared" si="53"/>
        <v>ASL172</v>
      </c>
      <c r="B3403" s="202">
        <v>172</v>
      </c>
      <c r="C3403" s="202" t="s">
        <v>13389</v>
      </c>
      <c r="D3403" s="205">
        <v>5.69</v>
      </c>
      <c r="E3403" s="205">
        <v>16</v>
      </c>
      <c r="F3403"/>
    </row>
    <row r="3404" spans="1:6" x14ac:dyDescent="0.3">
      <c r="A3404" s="6" t="str">
        <f t="shared" si="53"/>
        <v>G16</v>
      </c>
      <c r="B3404" s="202" t="s">
        <v>13390</v>
      </c>
      <c r="C3404" s="202" t="s">
        <v>13391</v>
      </c>
      <c r="D3404" s="205">
        <v>5.69</v>
      </c>
      <c r="E3404" s="205">
        <v>16</v>
      </c>
      <c r="F3404"/>
    </row>
    <row r="3405" spans="1:6" x14ac:dyDescent="0.3">
      <c r="A3405" s="6" t="str">
        <f t="shared" si="53"/>
        <v>ASL26</v>
      </c>
      <c r="B3405" s="202">
        <v>26</v>
      </c>
      <c r="C3405" s="202" t="s">
        <v>9647</v>
      </c>
      <c r="D3405" s="205">
        <v>5.69</v>
      </c>
      <c r="E3405" s="205">
        <v>35</v>
      </c>
      <c r="F3405"/>
    </row>
    <row r="3406" spans="1:6" x14ac:dyDescent="0.3">
      <c r="A3406" s="6" t="str">
        <f t="shared" si="53"/>
        <v>A85</v>
      </c>
      <c r="B3406" s="202" t="s">
        <v>13392</v>
      </c>
      <c r="C3406" s="202" t="s">
        <v>13393</v>
      </c>
      <c r="D3406" s="205">
        <v>5.69</v>
      </c>
      <c r="E3406" s="205">
        <v>35</v>
      </c>
      <c r="F3406"/>
    </row>
    <row r="3407" spans="1:6" x14ac:dyDescent="0.3">
      <c r="A3407" s="6" t="str">
        <f t="shared" ref="A3407:A3470" si="54">IF(B3407="","",IF(B3407&lt;999,"ASL"&amp;B3407,B3407))</f>
        <v>J78</v>
      </c>
      <c r="B3407" s="202" t="s">
        <v>13394</v>
      </c>
      <c r="C3407" s="202" t="s">
        <v>13395</v>
      </c>
      <c r="D3407" s="205">
        <v>5.68</v>
      </c>
      <c r="E3407" s="205">
        <v>19</v>
      </c>
      <c r="F3407"/>
    </row>
    <row r="3408" spans="1:6" x14ac:dyDescent="0.3">
      <c r="A3408" s="6" t="str">
        <f t="shared" si="54"/>
        <v>FT174</v>
      </c>
      <c r="B3408" s="202" t="s">
        <v>13396</v>
      </c>
      <c r="C3408" s="202" t="s">
        <v>13397</v>
      </c>
      <c r="D3408" s="205">
        <v>5.68</v>
      </c>
      <c r="E3408" s="205">
        <v>19</v>
      </c>
      <c r="F3408"/>
    </row>
    <row r="3409" spans="1:6" x14ac:dyDescent="0.3">
      <c r="A3409" s="6" t="str">
        <f t="shared" si="54"/>
        <v>SP53</v>
      </c>
      <c r="B3409" s="202" t="s">
        <v>13398</v>
      </c>
      <c r="C3409" s="202" t="s">
        <v>13399</v>
      </c>
      <c r="D3409" s="205">
        <v>5.68</v>
      </c>
      <c r="E3409" s="205">
        <v>44</v>
      </c>
      <c r="F3409"/>
    </row>
    <row r="3410" spans="1:6" x14ac:dyDescent="0.3">
      <c r="A3410" s="6" t="str">
        <f t="shared" si="54"/>
        <v>HP 3</v>
      </c>
      <c r="B3410" s="202" t="s">
        <v>13400</v>
      </c>
      <c r="C3410" s="202" t="s">
        <v>13401</v>
      </c>
      <c r="D3410" s="205">
        <v>5.68</v>
      </c>
      <c r="E3410" s="205">
        <v>44</v>
      </c>
      <c r="F3410"/>
    </row>
    <row r="3411" spans="1:6" x14ac:dyDescent="0.3">
      <c r="A3411" s="6" t="str">
        <f t="shared" si="54"/>
        <v>J93</v>
      </c>
      <c r="B3411" s="202" t="s">
        <v>13402</v>
      </c>
      <c r="C3411" s="202" t="s">
        <v>13403</v>
      </c>
      <c r="D3411" s="205">
        <v>5.68</v>
      </c>
      <c r="E3411" s="205">
        <v>28</v>
      </c>
      <c r="F3411"/>
    </row>
    <row r="3412" spans="1:6" x14ac:dyDescent="0.3">
      <c r="A3412" s="6" t="str">
        <f t="shared" si="54"/>
        <v>D10</v>
      </c>
      <c r="B3412" s="202" t="s">
        <v>13404</v>
      </c>
      <c r="C3412" s="202" t="s">
        <v>7487</v>
      </c>
      <c r="D3412" s="205">
        <v>5.68</v>
      </c>
      <c r="E3412" s="205">
        <v>31</v>
      </c>
      <c r="F3412"/>
    </row>
    <row r="3413" spans="1:6" x14ac:dyDescent="0.3">
      <c r="A3413" s="6" t="str">
        <f t="shared" si="54"/>
        <v>ASL20</v>
      </c>
      <c r="B3413" s="202">
        <v>20</v>
      </c>
      <c r="C3413" s="202" t="s">
        <v>7923</v>
      </c>
      <c r="D3413" s="205">
        <v>5.67</v>
      </c>
      <c r="E3413" s="205">
        <v>61</v>
      </c>
      <c r="F3413"/>
    </row>
    <row r="3414" spans="1:6" x14ac:dyDescent="0.3">
      <c r="A3414" s="6" t="str">
        <f t="shared" si="54"/>
        <v>A113</v>
      </c>
      <c r="B3414" s="202" t="s">
        <v>13405</v>
      </c>
      <c r="C3414" s="202" t="s">
        <v>13406</v>
      </c>
      <c r="D3414" s="205">
        <v>5.67</v>
      </c>
      <c r="E3414" s="205">
        <v>54</v>
      </c>
      <c r="F3414"/>
    </row>
    <row r="3415" spans="1:6" x14ac:dyDescent="0.3">
      <c r="A3415" s="6" t="str">
        <f t="shared" si="54"/>
        <v>SP192</v>
      </c>
      <c r="B3415" s="202" t="s">
        <v>13407</v>
      </c>
      <c r="C3415" s="202" t="s">
        <v>13408</v>
      </c>
      <c r="D3415" s="205">
        <v>5.67</v>
      </c>
      <c r="E3415" s="205">
        <v>36</v>
      </c>
      <c r="F3415"/>
    </row>
    <row r="3416" spans="1:6" x14ac:dyDescent="0.3">
      <c r="A3416" s="6" t="str">
        <f t="shared" si="54"/>
        <v>SP128</v>
      </c>
      <c r="B3416" s="202" t="s">
        <v>13409</v>
      </c>
      <c r="C3416" s="202" t="s">
        <v>13410</v>
      </c>
      <c r="D3416" s="205">
        <v>5.67</v>
      </c>
      <c r="E3416" s="205">
        <v>36</v>
      </c>
      <c r="F3416"/>
    </row>
    <row r="3417" spans="1:6" x14ac:dyDescent="0.3">
      <c r="A3417" s="6" t="str">
        <f t="shared" si="54"/>
        <v>DB124</v>
      </c>
      <c r="B3417" s="202" t="s">
        <v>13411</v>
      </c>
      <c r="C3417" s="202" t="s">
        <v>7274</v>
      </c>
      <c r="D3417" s="205">
        <v>5.67</v>
      </c>
      <c r="E3417" s="205">
        <v>24</v>
      </c>
      <c r="F3417"/>
    </row>
    <row r="3418" spans="1:6" x14ac:dyDescent="0.3">
      <c r="A3418" s="6" t="str">
        <f t="shared" si="54"/>
        <v>DB042</v>
      </c>
      <c r="B3418" s="202" t="s">
        <v>13412</v>
      </c>
      <c r="C3418" s="202" t="s">
        <v>9458</v>
      </c>
      <c r="D3418" s="205">
        <v>5.67</v>
      </c>
      <c r="E3418" s="205">
        <v>24</v>
      </c>
      <c r="F3418"/>
    </row>
    <row r="3419" spans="1:6" x14ac:dyDescent="0.3">
      <c r="A3419" s="6" t="str">
        <f t="shared" si="54"/>
        <v>J91</v>
      </c>
      <c r="B3419" s="202" t="s">
        <v>13413</v>
      </c>
      <c r="C3419" s="202" t="s">
        <v>13414</v>
      </c>
      <c r="D3419" s="205">
        <v>5.67</v>
      </c>
      <c r="E3419" s="205">
        <v>24</v>
      </c>
      <c r="F3419"/>
    </row>
    <row r="3420" spans="1:6" ht="28.8" x14ac:dyDescent="0.3">
      <c r="A3420" s="6" t="str">
        <f t="shared" si="54"/>
        <v>Third Edition87</v>
      </c>
      <c r="B3420" s="202" t="s">
        <v>13415</v>
      </c>
      <c r="C3420" s="202" t="s">
        <v>12119</v>
      </c>
      <c r="D3420" s="205">
        <v>5.67</v>
      </c>
      <c r="E3420" s="205">
        <v>21</v>
      </c>
      <c r="F3420"/>
    </row>
    <row r="3421" spans="1:6" x14ac:dyDescent="0.3">
      <c r="A3421" s="6" t="str">
        <f t="shared" si="54"/>
        <v>DB044</v>
      </c>
      <c r="B3421" s="202" t="s">
        <v>13416</v>
      </c>
      <c r="C3421" s="202" t="s">
        <v>13417</v>
      </c>
      <c r="D3421" s="205">
        <v>5.67</v>
      </c>
      <c r="E3421" s="205">
        <v>18</v>
      </c>
      <c r="F3421"/>
    </row>
    <row r="3422" spans="1:6" x14ac:dyDescent="0.3">
      <c r="A3422" s="6" t="str">
        <f t="shared" si="54"/>
        <v>SP220</v>
      </c>
      <c r="B3422" s="202" t="s">
        <v>13418</v>
      </c>
      <c r="C3422" s="202" t="s">
        <v>13419</v>
      </c>
      <c r="D3422" s="205">
        <v>5.67</v>
      </c>
      <c r="E3422" s="205">
        <v>18</v>
      </c>
      <c r="F3422"/>
    </row>
    <row r="3423" spans="1:6" x14ac:dyDescent="0.3">
      <c r="A3423" s="6" t="str">
        <f t="shared" si="54"/>
        <v>TOT15</v>
      </c>
      <c r="B3423" s="202" t="s">
        <v>13420</v>
      </c>
      <c r="C3423" s="202" t="s">
        <v>13421</v>
      </c>
      <c r="D3423" s="205">
        <v>5.67</v>
      </c>
      <c r="E3423" s="205">
        <v>18</v>
      </c>
      <c r="F3423"/>
    </row>
    <row r="3424" spans="1:6" x14ac:dyDescent="0.3">
      <c r="A3424" s="6" t="str">
        <f t="shared" si="54"/>
        <v>STL2</v>
      </c>
      <c r="B3424" s="202" t="s">
        <v>13422</v>
      </c>
      <c r="C3424" s="202" t="s">
        <v>13423</v>
      </c>
      <c r="D3424" s="205">
        <v>5.67</v>
      </c>
      <c r="E3424" s="205">
        <v>18</v>
      </c>
      <c r="F3424"/>
    </row>
    <row r="3425" spans="1:6" x14ac:dyDescent="0.3">
      <c r="A3425" s="6" t="str">
        <f t="shared" si="54"/>
        <v>BRV2</v>
      </c>
      <c r="B3425" s="202" t="s">
        <v>13424</v>
      </c>
      <c r="C3425" s="202" t="s">
        <v>13425</v>
      </c>
      <c r="D3425" s="205">
        <v>5.67</v>
      </c>
      <c r="E3425" s="205">
        <v>18</v>
      </c>
      <c r="F3425"/>
    </row>
    <row r="3426" spans="1:6" x14ac:dyDescent="0.3">
      <c r="A3426" s="6" t="str">
        <f t="shared" si="54"/>
        <v>FT93</v>
      </c>
      <c r="B3426" s="202" t="s">
        <v>13426</v>
      </c>
      <c r="C3426" s="202" t="s">
        <v>13427</v>
      </c>
      <c r="D3426" s="205">
        <v>5.67</v>
      </c>
      <c r="E3426" s="205">
        <v>15</v>
      </c>
      <c r="F3426"/>
    </row>
    <row r="3427" spans="1:6" x14ac:dyDescent="0.3">
      <c r="A3427" s="6" t="str">
        <f t="shared" si="54"/>
        <v>PHD-4</v>
      </c>
      <c r="B3427" s="202" t="s">
        <v>13428</v>
      </c>
      <c r="C3427" s="202" t="s">
        <v>13429</v>
      </c>
      <c r="D3427" s="205">
        <v>5.67</v>
      </c>
      <c r="E3427" s="205">
        <v>15</v>
      </c>
      <c r="F3427"/>
    </row>
    <row r="3428" spans="1:6" x14ac:dyDescent="0.3">
      <c r="A3428" s="6" t="str">
        <f t="shared" si="54"/>
        <v>CH8</v>
      </c>
      <c r="B3428" s="202" t="s">
        <v>13430</v>
      </c>
      <c r="C3428" s="202" t="s">
        <v>13431</v>
      </c>
      <c r="D3428" s="205">
        <v>5.67</v>
      </c>
      <c r="E3428" s="205">
        <v>15</v>
      </c>
      <c r="F3428"/>
    </row>
    <row r="3429" spans="1:6" x14ac:dyDescent="0.3">
      <c r="A3429" s="6" t="str">
        <f t="shared" si="54"/>
        <v>DB009</v>
      </c>
      <c r="B3429" s="202" t="s">
        <v>13432</v>
      </c>
      <c r="C3429" s="202" t="s">
        <v>13433</v>
      </c>
      <c r="D3429" s="205">
        <v>5.67</v>
      </c>
      <c r="E3429" s="205">
        <v>15</v>
      </c>
      <c r="F3429"/>
    </row>
    <row r="3430" spans="1:6" x14ac:dyDescent="0.3">
      <c r="A3430" s="6" t="str">
        <f t="shared" si="54"/>
        <v>FF2</v>
      </c>
      <c r="B3430" s="202" t="s">
        <v>13434</v>
      </c>
      <c r="C3430" s="202" t="s">
        <v>13435</v>
      </c>
      <c r="D3430" s="205">
        <v>5.67</v>
      </c>
      <c r="E3430" s="205">
        <v>15</v>
      </c>
      <c r="F3430"/>
    </row>
    <row r="3431" spans="1:6" x14ac:dyDescent="0.3">
      <c r="A3431" s="6" t="str">
        <f t="shared" si="54"/>
        <v>WCW3</v>
      </c>
      <c r="B3431" s="202" t="s">
        <v>13436</v>
      </c>
      <c r="C3431" s="202" t="s">
        <v>13437</v>
      </c>
      <c r="D3431" s="205">
        <v>5.67</v>
      </c>
      <c r="E3431" s="205">
        <v>12</v>
      </c>
      <c r="F3431"/>
    </row>
    <row r="3432" spans="1:6" x14ac:dyDescent="0.3">
      <c r="A3432" s="6" t="str">
        <f t="shared" si="54"/>
        <v>ITR11</v>
      </c>
      <c r="B3432" s="202" t="s">
        <v>13438</v>
      </c>
      <c r="C3432" s="202" t="s">
        <v>13439</v>
      </c>
      <c r="D3432" s="205">
        <v>5.67</v>
      </c>
      <c r="E3432" s="205">
        <v>12</v>
      </c>
      <c r="F3432"/>
    </row>
    <row r="3433" spans="1:6" x14ac:dyDescent="0.3">
      <c r="A3433" s="6" t="str">
        <f t="shared" si="54"/>
        <v>O5</v>
      </c>
      <c r="B3433" s="202" t="s">
        <v>13440</v>
      </c>
      <c r="C3433" s="202" t="s">
        <v>13441</v>
      </c>
      <c r="D3433" s="205">
        <v>5.67</v>
      </c>
      <c r="E3433" s="205">
        <v>12</v>
      </c>
      <c r="F3433"/>
    </row>
    <row r="3434" spans="1:6" x14ac:dyDescent="0.3">
      <c r="A3434" s="6" t="str">
        <f t="shared" si="54"/>
        <v>WAR5</v>
      </c>
      <c r="B3434" s="202" t="s">
        <v>13442</v>
      </c>
      <c r="C3434" s="202" t="s">
        <v>13443</v>
      </c>
      <c r="D3434" s="205">
        <v>5.67</v>
      </c>
      <c r="E3434" s="205">
        <v>12</v>
      </c>
      <c r="F3434"/>
    </row>
    <row r="3435" spans="1:6" x14ac:dyDescent="0.3">
      <c r="A3435" s="6" t="str">
        <f t="shared" si="54"/>
        <v>SV14</v>
      </c>
      <c r="B3435" s="202" t="s">
        <v>13444</v>
      </c>
      <c r="C3435" s="202" t="s">
        <v>13445</v>
      </c>
      <c r="D3435" s="205">
        <v>5.67</v>
      </c>
      <c r="E3435" s="205" t="s">
        <v>1341</v>
      </c>
      <c r="F3435"/>
    </row>
    <row r="3436" spans="1:6" x14ac:dyDescent="0.3">
      <c r="A3436" s="6" t="str">
        <f t="shared" si="54"/>
        <v>FT28</v>
      </c>
      <c r="B3436" s="202" t="s">
        <v>13446</v>
      </c>
      <c r="C3436" s="202" t="s">
        <v>13447</v>
      </c>
      <c r="D3436" s="205">
        <v>5.67</v>
      </c>
      <c r="E3436" s="205" t="s">
        <v>1341</v>
      </c>
      <c r="F3436"/>
    </row>
    <row r="3437" spans="1:6" x14ac:dyDescent="0.3">
      <c r="A3437" s="6" t="str">
        <f t="shared" si="54"/>
        <v>NFNH-1</v>
      </c>
      <c r="B3437" s="202" t="s">
        <v>13448</v>
      </c>
      <c r="C3437" s="202" t="s">
        <v>13449</v>
      </c>
      <c r="D3437" s="205">
        <v>5.67</v>
      </c>
      <c r="E3437" s="205" t="s">
        <v>1341</v>
      </c>
      <c r="F3437"/>
    </row>
    <row r="3438" spans="1:6" x14ac:dyDescent="0.3">
      <c r="A3438" s="6" t="str">
        <f t="shared" si="54"/>
        <v>CH56</v>
      </c>
      <c r="B3438" s="202" t="s">
        <v>13450</v>
      </c>
      <c r="C3438" s="202" t="s">
        <v>13451</v>
      </c>
      <c r="D3438" s="205">
        <v>5.67</v>
      </c>
      <c r="E3438" s="205" t="s">
        <v>1341</v>
      </c>
      <c r="F3438"/>
    </row>
    <row r="3439" spans="1:6" x14ac:dyDescent="0.3">
      <c r="A3439" s="6" t="str">
        <f t="shared" si="54"/>
        <v>FE115</v>
      </c>
      <c r="B3439" s="202" t="s">
        <v>13452</v>
      </c>
      <c r="C3439" s="202" t="s">
        <v>13453</v>
      </c>
      <c r="D3439" s="205">
        <v>5.67</v>
      </c>
      <c r="E3439" s="205" t="s">
        <v>1341</v>
      </c>
      <c r="F3439"/>
    </row>
    <row r="3440" spans="1:6" x14ac:dyDescent="0.3">
      <c r="A3440" s="6" t="str">
        <f t="shared" si="54"/>
        <v>UV2</v>
      </c>
      <c r="B3440" s="202" t="s">
        <v>13454</v>
      </c>
      <c r="C3440" s="202" t="s">
        <v>13455</v>
      </c>
      <c r="D3440" s="205">
        <v>5.67</v>
      </c>
      <c r="E3440" s="205" t="s">
        <v>1341</v>
      </c>
      <c r="F3440"/>
    </row>
    <row r="3441" spans="1:6" x14ac:dyDescent="0.3">
      <c r="A3441" s="6" t="str">
        <f t="shared" si="54"/>
        <v>VotG-II</v>
      </c>
      <c r="B3441" s="202" t="s">
        <v>13456</v>
      </c>
      <c r="C3441" s="202" t="s">
        <v>13457</v>
      </c>
      <c r="D3441" s="205">
        <v>5.67</v>
      </c>
      <c r="E3441" s="205" t="s">
        <v>1341</v>
      </c>
      <c r="F3441"/>
    </row>
    <row r="3442" spans="1:6" x14ac:dyDescent="0.3">
      <c r="A3442" s="6" t="str">
        <f t="shared" si="54"/>
        <v>RBF45</v>
      </c>
      <c r="B3442" s="202" t="s">
        <v>13458</v>
      </c>
      <c r="C3442" s="202" t="s">
        <v>13459</v>
      </c>
      <c r="D3442" s="205">
        <v>5.67</v>
      </c>
      <c r="E3442" s="205" t="s">
        <v>1341</v>
      </c>
      <c r="F3442"/>
    </row>
    <row r="3443" spans="1:6" x14ac:dyDescent="0.3">
      <c r="A3443" s="6" t="str">
        <f t="shared" si="54"/>
        <v>SP233</v>
      </c>
      <c r="B3443" s="202" t="s">
        <v>13460</v>
      </c>
      <c r="C3443" s="202" t="s">
        <v>13461</v>
      </c>
      <c r="D3443" s="205">
        <v>5.67</v>
      </c>
      <c r="E3443" s="205" t="s">
        <v>1341</v>
      </c>
      <c r="F3443"/>
    </row>
    <row r="3444" spans="1:6" x14ac:dyDescent="0.3">
      <c r="A3444" s="6" t="str">
        <f t="shared" si="54"/>
        <v>FE98</v>
      </c>
      <c r="B3444" s="202" t="s">
        <v>13462</v>
      </c>
      <c r="C3444" s="202" t="s">
        <v>13463</v>
      </c>
      <c r="D3444" s="205">
        <v>5.67</v>
      </c>
      <c r="E3444" s="205" t="s">
        <v>1341</v>
      </c>
      <c r="F3444"/>
    </row>
    <row r="3445" spans="1:6" x14ac:dyDescent="0.3">
      <c r="A3445" s="6" t="str">
        <f t="shared" si="54"/>
        <v>CH65</v>
      </c>
      <c r="B3445" s="202" t="s">
        <v>13464</v>
      </c>
      <c r="C3445" s="202" t="s">
        <v>13465</v>
      </c>
      <c r="D3445" s="205">
        <v>5.67</v>
      </c>
      <c r="E3445" s="205" t="s">
        <v>1341</v>
      </c>
      <c r="F3445"/>
    </row>
    <row r="3446" spans="1:6" x14ac:dyDescent="0.3">
      <c r="A3446" s="6" t="str">
        <f t="shared" si="54"/>
        <v>FE48</v>
      </c>
      <c r="B3446" s="202" t="s">
        <v>13466</v>
      </c>
      <c r="C3446" s="202" t="s">
        <v>13467</v>
      </c>
      <c r="D3446" s="205">
        <v>5.67</v>
      </c>
      <c r="E3446" s="205" t="s">
        <v>1341</v>
      </c>
      <c r="F3446"/>
    </row>
    <row r="3447" spans="1:6" x14ac:dyDescent="0.3">
      <c r="A3447" s="6" t="str">
        <f t="shared" si="54"/>
        <v>ESG78</v>
      </c>
      <c r="B3447" s="202" t="s">
        <v>13468</v>
      </c>
      <c r="C3447" s="202" t="s">
        <v>13469</v>
      </c>
      <c r="D3447" s="205">
        <v>5.67</v>
      </c>
      <c r="E3447" s="205" t="s">
        <v>1341</v>
      </c>
      <c r="F3447"/>
    </row>
    <row r="3448" spans="1:6" x14ac:dyDescent="0.3">
      <c r="A3448" s="6" t="str">
        <f t="shared" si="54"/>
        <v>DB081</v>
      </c>
      <c r="B3448" s="202" t="s">
        <v>13470</v>
      </c>
      <c r="C3448" s="202" t="s">
        <v>13471</v>
      </c>
      <c r="D3448" s="205">
        <v>5.67</v>
      </c>
      <c r="E3448" s="205" t="s">
        <v>1341</v>
      </c>
      <c r="F3448"/>
    </row>
    <row r="3449" spans="1:6" x14ac:dyDescent="0.3">
      <c r="A3449" s="6" t="str">
        <f t="shared" si="54"/>
        <v>BFP143</v>
      </c>
      <c r="B3449" s="202" t="s">
        <v>13472</v>
      </c>
      <c r="C3449" s="202" t="s">
        <v>13473</v>
      </c>
      <c r="D3449" s="205">
        <v>5.67</v>
      </c>
      <c r="E3449" s="205" t="s">
        <v>1341</v>
      </c>
      <c r="F3449"/>
    </row>
    <row r="3450" spans="1:6" x14ac:dyDescent="0.3">
      <c r="A3450" s="6" t="str">
        <f t="shared" si="54"/>
        <v>SoSB1</v>
      </c>
      <c r="B3450" s="202" t="s">
        <v>13474</v>
      </c>
      <c r="C3450" s="202" t="s">
        <v>13475</v>
      </c>
      <c r="D3450" s="205">
        <v>5.67</v>
      </c>
      <c r="E3450" s="205" t="s">
        <v>1341</v>
      </c>
      <c r="F3450"/>
    </row>
    <row r="3451" spans="1:6" x14ac:dyDescent="0.3">
      <c r="A3451" s="6" t="str">
        <f t="shared" si="54"/>
        <v>FrF96</v>
      </c>
      <c r="B3451" s="202" t="s">
        <v>13476</v>
      </c>
      <c r="C3451" s="202" t="s">
        <v>13477</v>
      </c>
      <c r="D3451" s="205">
        <v>5.67</v>
      </c>
      <c r="E3451" s="205" t="s">
        <v>1341</v>
      </c>
      <c r="F3451"/>
    </row>
    <row r="3452" spans="1:6" x14ac:dyDescent="0.3">
      <c r="A3452" s="6" t="str">
        <f t="shared" si="54"/>
        <v>GD12</v>
      </c>
      <c r="B3452" s="202" t="s">
        <v>13478</v>
      </c>
      <c r="C3452" s="202" t="s">
        <v>13479</v>
      </c>
      <c r="D3452" s="205">
        <v>5.67</v>
      </c>
      <c r="E3452" s="205" t="s">
        <v>1341</v>
      </c>
      <c r="F3452"/>
    </row>
    <row r="3453" spans="1:6" x14ac:dyDescent="0.3">
      <c r="A3453" s="6" t="str">
        <f t="shared" si="54"/>
        <v>GONA6</v>
      </c>
      <c r="B3453" s="202" t="s">
        <v>13480</v>
      </c>
      <c r="C3453" s="202" t="s">
        <v>13481</v>
      </c>
      <c r="D3453" s="205">
        <v>5.67</v>
      </c>
      <c r="E3453" s="205" t="s">
        <v>1341</v>
      </c>
      <c r="F3453"/>
    </row>
    <row r="3454" spans="1:6" x14ac:dyDescent="0.3">
      <c r="A3454" s="6" t="str">
        <f t="shared" si="54"/>
        <v>LSSAH30</v>
      </c>
      <c r="B3454" s="202" t="s">
        <v>13482</v>
      </c>
      <c r="C3454" s="202" t="s">
        <v>13483</v>
      </c>
      <c r="D3454" s="205">
        <v>5.67</v>
      </c>
      <c r="E3454" s="205" t="s">
        <v>1341</v>
      </c>
      <c r="F3454"/>
    </row>
    <row r="3455" spans="1:6" x14ac:dyDescent="0.3">
      <c r="A3455" s="6" t="str">
        <f t="shared" si="54"/>
        <v>VB7</v>
      </c>
      <c r="B3455" s="202" t="s">
        <v>13484</v>
      </c>
      <c r="C3455" s="202" t="s">
        <v>13485</v>
      </c>
      <c r="D3455" s="205">
        <v>5.67</v>
      </c>
      <c r="E3455" s="205" t="s">
        <v>1341</v>
      </c>
      <c r="F3455"/>
    </row>
    <row r="3456" spans="1:6" x14ac:dyDescent="0.3">
      <c r="A3456" s="6" t="str">
        <f t="shared" si="54"/>
        <v>StB17</v>
      </c>
      <c r="B3456" s="202" t="s">
        <v>13486</v>
      </c>
      <c r="C3456" s="202" t="s">
        <v>13487</v>
      </c>
      <c r="D3456" s="205">
        <v>5.67</v>
      </c>
      <c r="E3456" s="205" t="s">
        <v>1341</v>
      </c>
      <c r="F3456"/>
    </row>
    <row r="3457" spans="1:6" x14ac:dyDescent="0.3">
      <c r="A3457" s="6" t="str">
        <f t="shared" si="54"/>
        <v>PBP16</v>
      </c>
      <c r="B3457" s="202" t="s">
        <v>13488</v>
      </c>
      <c r="C3457" s="202" t="s">
        <v>7608</v>
      </c>
      <c r="D3457" s="205">
        <v>5.67</v>
      </c>
      <c r="E3457" s="205" t="s">
        <v>1341</v>
      </c>
      <c r="F3457"/>
    </row>
    <row r="3458" spans="1:6" x14ac:dyDescent="0.3">
      <c r="A3458" s="6" t="str">
        <f t="shared" si="54"/>
        <v>OST8</v>
      </c>
      <c r="B3458" s="202" t="s">
        <v>13489</v>
      </c>
      <c r="C3458" s="202" t="s">
        <v>13490</v>
      </c>
      <c r="D3458" s="205">
        <v>5.67</v>
      </c>
      <c r="E3458" s="205" t="s">
        <v>1341</v>
      </c>
      <c r="F3458"/>
    </row>
    <row r="3459" spans="1:6" x14ac:dyDescent="0.3">
      <c r="A3459" s="6" t="str">
        <f t="shared" si="54"/>
        <v>FAW7</v>
      </c>
      <c r="B3459" s="202" t="s">
        <v>13491</v>
      </c>
      <c r="C3459" s="202" t="s">
        <v>13492</v>
      </c>
      <c r="D3459" s="205">
        <v>5.67</v>
      </c>
      <c r="E3459" s="205" t="s">
        <v>1341</v>
      </c>
      <c r="F3459"/>
    </row>
    <row r="3460" spans="1:6" x14ac:dyDescent="0.3">
      <c r="A3460" s="6" t="str">
        <f t="shared" si="54"/>
        <v>PdH1</v>
      </c>
      <c r="B3460" s="202" t="s">
        <v>13493</v>
      </c>
      <c r="C3460" s="202" t="s">
        <v>13494</v>
      </c>
      <c r="D3460" s="205">
        <v>5.67</v>
      </c>
      <c r="E3460" s="205" t="s">
        <v>1341</v>
      </c>
      <c r="F3460"/>
    </row>
    <row r="3461" spans="1:6" x14ac:dyDescent="0.3">
      <c r="A3461" s="6" t="str">
        <f t="shared" si="54"/>
        <v>STL RaM2</v>
      </c>
      <c r="B3461" s="202" t="s">
        <v>13495</v>
      </c>
      <c r="C3461" s="202" t="s">
        <v>13496</v>
      </c>
      <c r="D3461" s="205">
        <v>5.67</v>
      </c>
      <c r="E3461" s="205" t="s">
        <v>1341</v>
      </c>
      <c r="F3461"/>
    </row>
    <row r="3462" spans="1:6" x14ac:dyDescent="0.3">
      <c r="A3462" s="6" t="str">
        <f t="shared" si="54"/>
        <v>TOT20</v>
      </c>
      <c r="B3462" s="202" t="s">
        <v>13497</v>
      </c>
      <c r="C3462" s="202" t="s">
        <v>13498</v>
      </c>
      <c r="D3462" s="205">
        <v>5.67</v>
      </c>
      <c r="E3462" s="205" t="s">
        <v>1341</v>
      </c>
      <c r="F3462"/>
    </row>
    <row r="3463" spans="1:6" x14ac:dyDescent="0.3">
      <c r="A3463" s="6" t="str">
        <f t="shared" si="54"/>
        <v>KBS1</v>
      </c>
      <c r="B3463" s="202" t="s">
        <v>13499</v>
      </c>
      <c r="C3463" s="202" t="s">
        <v>9204</v>
      </c>
      <c r="D3463" s="205">
        <v>5.67</v>
      </c>
      <c r="E3463" s="205" t="s">
        <v>1341</v>
      </c>
      <c r="F3463"/>
    </row>
    <row r="3464" spans="1:6" x14ac:dyDescent="0.3">
      <c r="A3464" s="6" t="str">
        <f t="shared" si="54"/>
        <v>FE27</v>
      </c>
      <c r="B3464" s="202" t="s">
        <v>13500</v>
      </c>
      <c r="C3464" s="202" t="s">
        <v>13501</v>
      </c>
      <c r="D3464" s="205">
        <v>5.67</v>
      </c>
      <c r="E3464" s="205" t="s">
        <v>1341</v>
      </c>
      <c r="F3464"/>
    </row>
    <row r="3465" spans="1:6" x14ac:dyDescent="0.3">
      <c r="A3465" s="6" t="str">
        <f t="shared" si="54"/>
        <v>DTF1</v>
      </c>
      <c r="B3465" s="202" t="s">
        <v>13502</v>
      </c>
      <c r="C3465" s="202" t="s">
        <v>13503</v>
      </c>
      <c r="D3465" s="205">
        <v>5.67</v>
      </c>
      <c r="E3465" s="205" t="s">
        <v>1341</v>
      </c>
      <c r="F3465"/>
    </row>
    <row r="3466" spans="1:6" x14ac:dyDescent="0.3">
      <c r="A3466" s="6" t="str">
        <f t="shared" si="54"/>
        <v>O103.1</v>
      </c>
      <c r="B3466" s="202" t="s">
        <v>13504</v>
      </c>
      <c r="C3466" s="202" t="s">
        <v>13505</v>
      </c>
      <c r="D3466" s="205">
        <v>5.67</v>
      </c>
      <c r="E3466" s="205" t="s">
        <v>1341</v>
      </c>
      <c r="F3466"/>
    </row>
    <row r="3467" spans="1:6" x14ac:dyDescent="0.3">
      <c r="A3467" s="6" t="str">
        <f t="shared" si="54"/>
        <v>M4</v>
      </c>
      <c r="B3467" s="202" t="s">
        <v>13506</v>
      </c>
      <c r="C3467" s="202" t="s">
        <v>13507</v>
      </c>
      <c r="D3467" s="205">
        <v>5.67</v>
      </c>
      <c r="E3467" s="205" t="s">
        <v>1341</v>
      </c>
      <c r="F3467"/>
    </row>
    <row r="3468" spans="1:6" x14ac:dyDescent="0.3">
      <c r="A3468" s="6" t="str">
        <f t="shared" si="54"/>
        <v>O50.1</v>
      </c>
      <c r="B3468" s="202" t="s">
        <v>13508</v>
      </c>
      <c r="C3468" s="202" t="s">
        <v>13509</v>
      </c>
      <c r="D3468" s="205">
        <v>5.67</v>
      </c>
      <c r="E3468" s="205" t="s">
        <v>1341</v>
      </c>
      <c r="F3468"/>
    </row>
    <row r="3469" spans="1:6" x14ac:dyDescent="0.3">
      <c r="A3469" s="6" t="str">
        <f t="shared" si="54"/>
        <v>EP57</v>
      </c>
      <c r="B3469" s="202" t="s">
        <v>13510</v>
      </c>
      <c r="C3469" s="202" t="s">
        <v>8399</v>
      </c>
      <c r="D3469" s="205">
        <v>5.67</v>
      </c>
      <c r="E3469" s="205" t="s">
        <v>1341</v>
      </c>
      <c r="F3469"/>
    </row>
    <row r="3470" spans="1:6" x14ac:dyDescent="0.3">
      <c r="A3470" s="6" t="str">
        <f t="shared" si="54"/>
        <v>FT22</v>
      </c>
      <c r="B3470" s="202" t="s">
        <v>13511</v>
      </c>
      <c r="C3470" s="202" t="s">
        <v>13512</v>
      </c>
      <c r="D3470" s="205">
        <v>5.67</v>
      </c>
      <c r="E3470" s="205" t="s">
        <v>1341</v>
      </c>
      <c r="F3470"/>
    </row>
    <row r="3471" spans="1:6" x14ac:dyDescent="0.3">
      <c r="A3471" s="6" t="str">
        <f t="shared" ref="A3471:A3534" si="55">IF(B3471="","",IF(B3471&lt;999,"ASL"&amp;B3471,B3471))</f>
        <v>SP18</v>
      </c>
      <c r="B3471" s="202" t="s">
        <v>13513</v>
      </c>
      <c r="C3471" s="202" t="s">
        <v>13514</v>
      </c>
      <c r="D3471" s="205">
        <v>5.66</v>
      </c>
      <c r="E3471" s="205">
        <v>92</v>
      </c>
      <c r="F3471"/>
    </row>
    <row r="3472" spans="1:6" x14ac:dyDescent="0.3">
      <c r="A3472" s="6" t="str">
        <f t="shared" si="55"/>
        <v>ASL53</v>
      </c>
      <c r="B3472" s="202">
        <v>53</v>
      </c>
      <c r="C3472" s="202" t="s">
        <v>13515</v>
      </c>
      <c r="D3472" s="205">
        <v>5.66</v>
      </c>
      <c r="E3472" s="205">
        <v>50</v>
      </c>
      <c r="F3472"/>
    </row>
    <row r="3473" spans="1:6" x14ac:dyDescent="0.3">
      <c r="A3473" s="6" t="str">
        <f t="shared" si="55"/>
        <v>AP63</v>
      </c>
      <c r="B3473" s="202" t="s">
        <v>13516</v>
      </c>
      <c r="C3473" s="202" t="s">
        <v>13517</v>
      </c>
      <c r="D3473" s="205">
        <v>5.66</v>
      </c>
      <c r="E3473" s="205">
        <v>47</v>
      </c>
      <c r="F3473"/>
    </row>
    <row r="3474" spans="1:6" x14ac:dyDescent="0.3">
      <c r="A3474" s="6" t="str">
        <f t="shared" si="55"/>
        <v>FrF79</v>
      </c>
      <c r="B3474" s="202" t="s">
        <v>13518</v>
      </c>
      <c r="C3474" s="202" t="s">
        <v>13519</v>
      </c>
      <c r="D3474" s="205">
        <v>5.66</v>
      </c>
      <c r="E3474" s="205">
        <v>29</v>
      </c>
      <c r="F3474"/>
    </row>
    <row r="3475" spans="1:6" x14ac:dyDescent="0.3">
      <c r="A3475" s="6" t="str">
        <f t="shared" si="55"/>
        <v>DB082</v>
      </c>
      <c r="B3475" s="202" t="s">
        <v>13520</v>
      </c>
      <c r="C3475" s="202" t="s">
        <v>13521</v>
      </c>
      <c r="D3475" s="205">
        <v>5.65</v>
      </c>
      <c r="E3475" s="205">
        <v>23</v>
      </c>
      <c r="F3475"/>
    </row>
    <row r="3476" spans="1:6" x14ac:dyDescent="0.3">
      <c r="A3476" s="6" t="str">
        <f t="shared" si="55"/>
        <v>J110</v>
      </c>
      <c r="B3476" s="202" t="s">
        <v>13522</v>
      </c>
      <c r="C3476" s="202" t="s">
        <v>13523</v>
      </c>
      <c r="D3476" s="205">
        <v>5.65</v>
      </c>
      <c r="E3476" s="205">
        <v>66</v>
      </c>
      <c r="F3476"/>
    </row>
    <row r="3477" spans="1:6" x14ac:dyDescent="0.3">
      <c r="A3477" s="6" t="str">
        <f t="shared" si="55"/>
        <v>A29</v>
      </c>
      <c r="B3477" s="202" t="s">
        <v>13524</v>
      </c>
      <c r="C3477" s="202" t="s">
        <v>13525</v>
      </c>
      <c r="D3477" s="205">
        <v>5.65</v>
      </c>
      <c r="E3477" s="205">
        <v>63</v>
      </c>
      <c r="F3477"/>
    </row>
    <row r="3478" spans="1:6" x14ac:dyDescent="0.3">
      <c r="A3478" s="6" t="str">
        <f t="shared" si="55"/>
        <v>BFP40</v>
      </c>
      <c r="B3478" s="202" t="s">
        <v>13526</v>
      </c>
      <c r="C3478" s="202" t="s">
        <v>13527</v>
      </c>
      <c r="D3478" s="205">
        <v>5.65</v>
      </c>
      <c r="E3478" s="205">
        <v>20</v>
      </c>
      <c r="F3478"/>
    </row>
    <row r="3479" spans="1:6" x14ac:dyDescent="0.3">
      <c r="A3479" s="6" t="str">
        <f t="shared" si="55"/>
        <v>ASL64</v>
      </c>
      <c r="B3479" s="202">
        <v>64</v>
      </c>
      <c r="C3479" s="202" t="s">
        <v>7180</v>
      </c>
      <c r="D3479" s="205">
        <v>5.65</v>
      </c>
      <c r="E3479" s="205">
        <v>20</v>
      </c>
      <c r="F3479"/>
    </row>
    <row r="3480" spans="1:6" x14ac:dyDescent="0.3">
      <c r="A3480" s="6" t="str">
        <f t="shared" si="55"/>
        <v>AP106</v>
      </c>
      <c r="B3480" s="202" t="s">
        <v>13528</v>
      </c>
      <c r="C3480" s="202" t="s">
        <v>13529</v>
      </c>
      <c r="D3480" s="205">
        <v>5.65</v>
      </c>
      <c r="E3480" s="205">
        <v>74</v>
      </c>
      <c r="F3480"/>
    </row>
    <row r="3481" spans="1:6" x14ac:dyDescent="0.3">
      <c r="A3481" s="6" t="str">
        <f t="shared" si="55"/>
        <v>S27</v>
      </c>
      <c r="B3481" s="202" t="s">
        <v>13530</v>
      </c>
      <c r="C3481" s="202" t="s">
        <v>13531</v>
      </c>
      <c r="D3481" s="205">
        <v>5.65</v>
      </c>
      <c r="E3481" s="205">
        <v>17</v>
      </c>
      <c r="F3481"/>
    </row>
    <row r="3482" spans="1:6" x14ac:dyDescent="0.3">
      <c r="A3482" s="6" t="str">
        <f t="shared" si="55"/>
        <v>ESG83</v>
      </c>
      <c r="B3482" s="202" t="s">
        <v>13532</v>
      </c>
      <c r="C3482" s="202" t="s">
        <v>13533</v>
      </c>
      <c r="D3482" s="205">
        <v>5.64</v>
      </c>
      <c r="E3482" s="205">
        <v>14</v>
      </c>
      <c r="F3482"/>
    </row>
    <row r="3483" spans="1:6" x14ac:dyDescent="0.3">
      <c r="A3483" s="6" t="str">
        <f t="shared" si="55"/>
        <v>U30</v>
      </c>
      <c r="B3483" s="202" t="s">
        <v>13534</v>
      </c>
      <c r="C3483" s="202" t="s">
        <v>13535</v>
      </c>
      <c r="D3483" s="205">
        <v>5.64</v>
      </c>
      <c r="E3483" s="205">
        <v>14</v>
      </c>
      <c r="F3483"/>
    </row>
    <row r="3484" spans="1:6" x14ac:dyDescent="0.3">
      <c r="A3484" s="6" t="str">
        <f t="shared" si="55"/>
        <v>Z27</v>
      </c>
      <c r="B3484" s="202" t="s">
        <v>13536</v>
      </c>
      <c r="C3484" s="202" t="s">
        <v>13537</v>
      </c>
      <c r="D3484" s="205">
        <v>5.64</v>
      </c>
      <c r="E3484" s="205">
        <v>14</v>
      </c>
      <c r="F3484"/>
    </row>
    <row r="3485" spans="1:6" x14ac:dyDescent="0.3">
      <c r="A3485" s="6" t="str">
        <f t="shared" si="55"/>
        <v>SP32</v>
      </c>
      <c r="B3485" s="202" t="s">
        <v>13538</v>
      </c>
      <c r="C3485" s="202" t="s">
        <v>7990</v>
      </c>
      <c r="D3485" s="205">
        <v>5.64</v>
      </c>
      <c r="E3485" s="205">
        <v>36</v>
      </c>
      <c r="F3485"/>
    </row>
    <row r="3486" spans="1:6" x14ac:dyDescent="0.3">
      <c r="A3486" s="6" t="str">
        <f t="shared" si="55"/>
        <v>SP77</v>
      </c>
      <c r="B3486" s="202" t="s">
        <v>13539</v>
      </c>
      <c r="C3486" s="202" t="s">
        <v>13540</v>
      </c>
      <c r="D3486" s="205">
        <v>5.64</v>
      </c>
      <c r="E3486" s="205">
        <v>55</v>
      </c>
      <c r="F3486"/>
    </row>
    <row r="3487" spans="1:6" x14ac:dyDescent="0.3">
      <c r="A3487" s="6" t="str">
        <f t="shared" si="55"/>
        <v>DB033</v>
      </c>
      <c r="B3487" s="202" t="s">
        <v>13541</v>
      </c>
      <c r="C3487" s="202" t="s">
        <v>13542</v>
      </c>
      <c r="D3487" s="205">
        <v>5.64</v>
      </c>
      <c r="E3487" s="205">
        <v>11</v>
      </c>
      <c r="F3487"/>
    </row>
    <row r="3488" spans="1:6" x14ac:dyDescent="0.3">
      <c r="A3488" s="6" t="str">
        <f t="shared" si="55"/>
        <v>SP266</v>
      </c>
      <c r="B3488" s="202" t="s">
        <v>13543</v>
      </c>
      <c r="C3488" s="202" t="s">
        <v>13544</v>
      </c>
      <c r="D3488" s="205">
        <v>5.64</v>
      </c>
      <c r="E3488" s="205">
        <v>11</v>
      </c>
      <c r="F3488"/>
    </row>
    <row r="3489" spans="1:6" x14ac:dyDescent="0.3">
      <c r="A3489" s="6" t="str">
        <f t="shared" si="55"/>
        <v>FC1</v>
      </c>
      <c r="B3489" s="202" t="s">
        <v>13545</v>
      </c>
      <c r="C3489" s="202" t="s">
        <v>13546</v>
      </c>
      <c r="D3489" s="205">
        <v>5.64</v>
      </c>
      <c r="E3489" s="205">
        <v>11</v>
      </c>
      <c r="F3489"/>
    </row>
    <row r="3490" spans="1:6" x14ac:dyDescent="0.3">
      <c r="A3490" s="6" t="str">
        <f t="shared" si="55"/>
        <v>TAC67</v>
      </c>
      <c r="B3490" s="202" t="s">
        <v>13547</v>
      </c>
      <c r="C3490" s="202" t="s">
        <v>13548</v>
      </c>
      <c r="D3490" s="205">
        <v>5.64</v>
      </c>
      <c r="E3490" s="205">
        <v>11</v>
      </c>
      <c r="F3490"/>
    </row>
    <row r="3491" spans="1:6" x14ac:dyDescent="0.3">
      <c r="A3491" s="6" t="str">
        <f t="shared" si="55"/>
        <v>FrF73</v>
      </c>
      <c r="B3491" s="202" t="s">
        <v>13549</v>
      </c>
      <c r="C3491" s="202" t="s">
        <v>13550</v>
      </c>
      <c r="D3491" s="205">
        <v>5.63</v>
      </c>
      <c r="E3491" s="205">
        <v>30</v>
      </c>
      <c r="F3491"/>
    </row>
    <row r="3492" spans="1:6" x14ac:dyDescent="0.3">
      <c r="A3492" s="6" t="str">
        <f t="shared" si="55"/>
        <v>FT137</v>
      </c>
      <c r="B3492" s="202" t="s">
        <v>13551</v>
      </c>
      <c r="C3492" s="202">
        <v>300</v>
      </c>
      <c r="D3492" s="205">
        <v>5.63</v>
      </c>
      <c r="E3492" s="205">
        <v>19</v>
      </c>
      <c r="F3492"/>
    </row>
    <row r="3493" spans="1:6" x14ac:dyDescent="0.3">
      <c r="A3493" s="6" t="str">
        <f t="shared" si="55"/>
        <v>KGP5</v>
      </c>
      <c r="B3493" s="202" t="s">
        <v>13552</v>
      </c>
      <c r="C3493" s="202" t="s">
        <v>13553</v>
      </c>
      <c r="D3493" s="205">
        <v>5.63</v>
      </c>
      <c r="E3493" s="205">
        <v>27</v>
      </c>
      <c r="F3493"/>
    </row>
    <row r="3494" spans="1:6" x14ac:dyDescent="0.3">
      <c r="A3494" s="6" t="str">
        <f t="shared" si="55"/>
        <v>A99</v>
      </c>
      <c r="B3494" s="202" t="s">
        <v>13554</v>
      </c>
      <c r="C3494" s="202" t="s">
        <v>13555</v>
      </c>
      <c r="D3494" s="205">
        <v>5.63</v>
      </c>
      <c r="E3494" s="205">
        <v>59</v>
      </c>
      <c r="F3494"/>
    </row>
    <row r="3495" spans="1:6" x14ac:dyDescent="0.3">
      <c r="A3495" s="6" t="str">
        <f t="shared" si="55"/>
        <v>PB1</v>
      </c>
      <c r="B3495" s="202" t="s">
        <v>13556</v>
      </c>
      <c r="C3495" s="202" t="s">
        <v>13557</v>
      </c>
      <c r="D3495" s="205">
        <v>5.62</v>
      </c>
      <c r="E3495" s="205">
        <v>40</v>
      </c>
      <c r="F3495"/>
    </row>
    <row r="3496" spans="1:6" x14ac:dyDescent="0.3">
      <c r="A3496" s="6" t="str">
        <f t="shared" si="55"/>
        <v>A35</v>
      </c>
      <c r="B3496" s="202" t="s">
        <v>13558</v>
      </c>
      <c r="C3496" s="202" t="s">
        <v>10181</v>
      </c>
      <c r="D3496" s="205">
        <v>5.62</v>
      </c>
      <c r="E3496" s="205">
        <v>32</v>
      </c>
      <c r="F3496"/>
    </row>
    <row r="3497" spans="1:6" x14ac:dyDescent="0.3">
      <c r="A3497" s="6" t="str">
        <f t="shared" si="55"/>
        <v>BFP28</v>
      </c>
      <c r="B3497" s="202" t="s">
        <v>13559</v>
      </c>
      <c r="C3497" s="202" t="s">
        <v>13560</v>
      </c>
      <c r="D3497" s="205">
        <v>5.62</v>
      </c>
      <c r="E3497" s="205">
        <v>16</v>
      </c>
      <c r="F3497"/>
    </row>
    <row r="3498" spans="1:6" x14ac:dyDescent="0.3">
      <c r="A3498" s="6" t="str">
        <f t="shared" si="55"/>
        <v>GC1</v>
      </c>
      <c r="B3498" s="202" t="s">
        <v>13561</v>
      </c>
      <c r="C3498" s="202" t="s">
        <v>13562</v>
      </c>
      <c r="D3498" s="205">
        <v>5.62</v>
      </c>
      <c r="E3498" s="205">
        <v>16</v>
      </c>
      <c r="F3498"/>
    </row>
    <row r="3499" spans="1:6" x14ac:dyDescent="0.3">
      <c r="A3499" s="6" t="str">
        <f t="shared" si="55"/>
        <v>CH16</v>
      </c>
      <c r="B3499" s="202" t="s">
        <v>13563</v>
      </c>
      <c r="C3499" s="202" t="s">
        <v>9639</v>
      </c>
      <c r="D3499" s="205">
        <v>5.62</v>
      </c>
      <c r="E3499" s="205">
        <v>16</v>
      </c>
      <c r="F3499"/>
    </row>
    <row r="3500" spans="1:6" x14ac:dyDescent="0.3">
      <c r="A3500" s="6" t="str">
        <f t="shared" si="55"/>
        <v>EP86</v>
      </c>
      <c r="B3500" s="202" t="s">
        <v>13564</v>
      </c>
      <c r="C3500" s="202" t="s">
        <v>13565</v>
      </c>
      <c r="D3500" s="205">
        <v>5.62</v>
      </c>
      <c r="E3500" s="205" t="s">
        <v>1341</v>
      </c>
      <c r="F3500"/>
    </row>
    <row r="3501" spans="1:6" x14ac:dyDescent="0.3">
      <c r="A3501" s="6" t="str">
        <f t="shared" si="55"/>
        <v>FE99</v>
      </c>
      <c r="B3501" s="202" t="s">
        <v>13566</v>
      </c>
      <c r="C3501" s="202" t="s">
        <v>13567</v>
      </c>
      <c r="D3501" s="205">
        <v>5.62</v>
      </c>
      <c r="E3501" s="205" t="s">
        <v>1341</v>
      </c>
      <c r="F3501"/>
    </row>
    <row r="3502" spans="1:6" x14ac:dyDescent="0.3">
      <c r="A3502" s="6" t="str">
        <f t="shared" si="55"/>
        <v>ASL99</v>
      </c>
      <c r="B3502" s="202">
        <v>99</v>
      </c>
      <c r="C3502" s="202" t="s">
        <v>9346</v>
      </c>
      <c r="D3502" s="205">
        <v>5.62</v>
      </c>
      <c r="E3502" s="205" t="s">
        <v>1341</v>
      </c>
      <c r="F3502"/>
    </row>
    <row r="3503" spans="1:6" x14ac:dyDescent="0.3">
      <c r="A3503" s="6" t="str">
        <f t="shared" si="55"/>
        <v>DB032</v>
      </c>
      <c r="B3503" s="202" t="s">
        <v>13568</v>
      </c>
      <c r="C3503" s="202" t="s">
        <v>13569</v>
      </c>
      <c r="D3503" s="205">
        <v>5.62</v>
      </c>
      <c r="E3503" s="205" t="s">
        <v>1341</v>
      </c>
      <c r="F3503"/>
    </row>
    <row r="3504" spans="1:6" x14ac:dyDescent="0.3">
      <c r="A3504" s="6" t="str">
        <f t="shared" si="55"/>
        <v>DB139</v>
      </c>
      <c r="B3504" s="202" t="s">
        <v>13570</v>
      </c>
      <c r="C3504" s="202" t="s">
        <v>13571</v>
      </c>
      <c r="D3504" s="205">
        <v>5.62</v>
      </c>
      <c r="E3504" s="205" t="s">
        <v>1341</v>
      </c>
      <c r="F3504"/>
    </row>
    <row r="3505" spans="1:6" x14ac:dyDescent="0.3">
      <c r="A3505" s="6" t="str">
        <f t="shared" si="55"/>
        <v>RPT41</v>
      </c>
      <c r="B3505" s="202" t="s">
        <v>13572</v>
      </c>
      <c r="C3505" s="202" t="s">
        <v>13573</v>
      </c>
      <c r="D3505" s="205">
        <v>5.62</v>
      </c>
      <c r="E3505" s="205" t="s">
        <v>1341</v>
      </c>
      <c r="F3505"/>
    </row>
    <row r="3506" spans="1:6" x14ac:dyDescent="0.3">
      <c r="A3506" s="6" t="str">
        <f t="shared" si="55"/>
        <v>SP147</v>
      </c>
      <c r="B3506" s="202" t="s">
        <v>13574</v>
      </c>
      <c r="C3506" s="202" t="s">
        <v>13575</v>
      </c>
      <c r="D3506" s="205">
        <v>5.62</v>
      </c>
      <c r="E3506" s="205">
        <v>37</v>
      </c>
      <c r="F3506"/>
    </row>
    <row r="3507" spans="1:6" x14ac:dyDescent="0.3">
      <c r="A3507" s="6" t="str">
        <f t="shared" si="55"/>
        <v>J127</v>
      </c>
      <c r="B3507" s="202" t="s">
        <v>13576</v>
      </c>
      <c r="C3507" s="202" t="s">
        <v>13577</v>
      </c>
      <c r="D3507" s="205">
        <v>5.62</v>
      </c>
      <c r="E3507" s="205">
        <v>55</v>
      </c>
      <c r="F3507"/>
    </row>
    <row r="3508" spans="1:6" x14ac:dyDescent="0.3">
      <c r="A3508" s="6" t="str">
        <f t="shared" si="55"/>
        <v>FT91</v>
      </c>
      <c r="B3508" s="202" t="s">
        <v>13578</v>
      </c>
      <c r="C3508" s="202" t="s">
        <v>13579</v>
      </c>
      <c r="D3508" s="205">
        <v>5.62</v>
      </c>
      <c r="E3508" s="205">
        <v>68</v>
      </c>
      <c r="F3508"/>
    </row>
    <row r="3509" spans="1:6" x14ac:dyDescent="0.3">
      <c r="A3509" s="6" t="str">
        <f t="shared" si="55"/>
        <v>ABTF3</v>
      </c>
      <c r="B3509" s="202" t="s">
        <v>13580</v>
      </c>
      <c r="C3509" s="202" t="s">
        <v>13581</v>
      </c>
      <c r="D3509" s="205">
        <v>5.62</v>
      </c>
      <c r="E3509" s="205">
        <v>39</v>
      </c>
      <c r="F3509"/>
    </row>
    <row r="3510" spans="1:6" x14ac:dyDescent="0.3">
      <c r="A3510" s="6" t="str">
        <f t="shared" si="55"/>
        <v>MP 1</v>
      </c>
      <c r="B3510" s="202" t="s">
        <v>13582</v>
      </c>
      <c r="C3510" s="202" t="s">
        <v>13583</v>
      </c>
      <c r="D3510" s="205">
        <v>5.62</v>
      </c>
      <c r="E3510" s="205">
        <v>26</v>
      </c>
      <c r="F3510"/>
    </row>
    <row r="3511" spans="1:6" x14ac:dyDescent="0.3">
      <c r="A3511" s="6" t="str">
        <f t="shared" si="55"/>
        <v>AP28</v>
      </c>
      <c r="B3511" s="202" t="s">
        <v>13584</v>
      </c>
      <c r="C3511" s="202" t="s">
        <v>13585</v>
      </c>
      <c r="D3511" s="205">
        <v>5.62</v>
      </c>
      <c r="E3511" s="205">
        <v>13</v>
      </c>
      <c r="F3511"/>
    </row>
    <row r="3512" spans="1:6" x14ac:dyDescent="0.3">
      <c r="A3512" s="6" t="str">
        <f t="shared" si="55"/>
        <v>SP122</v>
      </c>
      <c r="B3512" s="202" t="s">
        <v>13586</v>
      </c>
      <c r="C3512" s="202" t="s">
        <v>13587</v>
      </c>
      <c r="D3512" s="205">
        <v>5.62</v>
      </c>
      <c r="E3512" s="205">
        <v>13</v>
      </c>
      <c r="F3512"/>
    </row>
    <row r="3513" spans="1:6" ht="28.8" x14ac:dyDescent="0.3">
      <c r="A3513" s="6" t="str">
        <f t="shared" si="55"/>
        <v>Third Edition47</v>
      </c>
      <c r="B3513" s="202" t="s">
        <v>13588</v>
      </c>
      <c r="C3513" s="202" t="s">
        <v>9650</v>
      </c>
      <c r="D3513" s="205">
        <v>5.62</v>
      </c>
      <c r="E3513" s="205">
        <v>13</v>
      </c>
      <c r="F3513"/>
    </row>
    <row r="3514" spans="1:6" x14ac:dyDescent="0.3">
      <c r="A3514" s="6" t="str">
        <f t="shared" si="55"/>
        <v>HP10</v>
      </c>
      <c r="B3514" s="202" t="s">
        <v>13589</v>
      </c>
      <c r="C3514" s="202" t="s">
        <v>13590</v>
      </c>
      <c r="D3514" s="205">
        <v>5.62</v>
      </c>
      <c r="E3514" s="205">
        <v>13</v>
      </c>
      <c r="F3514"/>
    </row>
    <row r="3515" spans="1:6" x14ac:dyDescent="0.3">
      <c r="A3515" s="6" t="str">
        <f t="shared" si="55"/>
        <v>RPT101</v>
      </c>
      <c r="B3515" s="202" t="s">
        <v>13591</v>
      </c>
      <c r="C3515" s="202" t="s">
        <v>13592</v>
      </c>
      <c r="D3515" s="205">
        <v>5.62</v>
      </c>
      <c r="E3515" s="205">
        <v>13</v>
      </c>
      <c r="F3515"/>
    </row>
    <row r="3516" spans="1:6" x14ac:dyDescent="0.3">
      <c r="A3516" s="6" t="str">
        <f t="shared" si="55"/>
        <v>BC9</v>
      </c>
      <c r="B3516" s="202" t="s">
        <v>13593</v>
      </c>
      <c r="C3516" s="202" t="s">
        <v>13594</v>
      </c>
      <c r="D3516" s="205">
        <v>5.62</v>
      </c>
      <c r="E3516" s="205">
        <v>13</v>
      </c>
      <c r="F3516"/>
    </row>
    <row r="3517" spans="1:6" x14ac:dyDescent="0.3">
      <c r="A3517" s="6" t="str">
        <f t="shared" si="55"/>
        <v>FT163</v>
      </c>
      <c r="B3517" s="202" t="s">
        <v>13595</v>
      </c>
      <c r="C3517" s="202" t="s">
        <v>13596</v>
      </c>
      <c r="D3517" s="205">
        <v>5.61</v>
      </c>
      <c r="E3517" s="205">
        <v>18</v>
      </c>
      <c r="F3517"/>
    </row>
    <row r="3518" spans="1:6" x14ac:dyDescent="0.3">
      <c r="A3518" s="6" t="str">
        <f t="shared" si="55"/>
        <v>CH84</v>
      </c>
      <c r="B3518" s="202" t="s">
        <v>13597</v>
      </c>
      <c r="C3518" s="202" t="s">
        <v>13598</v>
      </c>
      <c r="D3518" s="205">
        <v>5.61</v>
      </c>
      <c r="E3518" s="205">
        <v>18</v>
      </c>
      <c r="F3518"/>
    </row>
    <row r="3519" spans="1:6" x14ac:dyDescent="0.3">
      <c r="A3519" s="6" t="str">
        <f t="shared" si="55"/>
        <v>{RS} 67</v>
      </c>
      <c r="B3519" s="202" t="s">
        <v>13599</v>
      </c>
      <c r="C3519" s="202" t="s">
        <v>10077</v>
      </c>
      <c r="D3519" s="205">
        <v>5.61</v>
      </c>
      <c r="E3519" s="205">
        <v>18</v>
      </c>
      <c r="F3519"/>
    </row>
    <row r="3520" spans="1:6" x14ac:dyDescent="0.3">
      <c r="A3520" s="6" t="str">
        <f t="shared" si="55"/>
        <v>FrF60</v>
      </c>
      <c r="B3520" s="202" t="s">
        <v>13600</v>
      </c>
      <c r="C3520" s="202" t="s">
        <v>13601</v>
      </c>
      <c r="D3520" s="205">
        <v>5.61</v>
      </c>
      <c r="E3520" s="205">
        <v>33</v>
      </c>
      <c r="F3520"/>
    </row>
    <row r="3521" spans="1:6" x14ac:dyDescent="0.3">
      <c r="A3521" s="6" t="str">
        <f t="shared" si="55"/>
        <v>SP176</v>
      </c>
      <c r="B3521" s="202" t="s">
        <v>13602</v>
      </c>
      <c r="C3521" s="202" t="s">
        <v>13603</v>
      </c>
      <c r="D3521" s="205">
        <v>5.6</v>
      </c>
      <c r="E3521" s="205">
        <v>30</v>
      </c>
      <c r="F3521"/>
    </row>
    <row r="3522" spans="1:6" x14ac:dyDescent="0.3">
      <c r="A3522" s="6" t="str">
        <f t="shared" si="55"/>
        <v>FrF5</v>
      </c>
      <c r="B3522" s="202" t="s">
        <v>13604</v>
      </c>
      <c r="C3522" s="202" t="s">
        <v>11905</v>
      </c>
      <c r="D3522" s="205">
        <v>5.6</v>
      </c>
      <c r="E3522" s="205">
        <v>10</v>
      </c>
      <c r="F3522"/>
    </row>
    <row r="3523" spans="1:6" x14ac:dyDescent="0.3">
      <c r="A3523" s="6" t="str">
        <f t="shared" si="55"/>
        <v>ASLUG10</v>
      </c>
      <c r="B3523" s="202" t="s">
        <v>13605</v>
      </c>
      <c r="C3523" s="202" t="s">
        <v>13606</v>
      </c>
      <c r="D3523" s="205">
        <v>5.6</v>
      </c>
      <c r="E3523" s="205">
        <v>10</v>
      </c>
      <c r="F3523"/>
    </row>
    <row r="3524" spans="1:6" x14ac:dyDescent="0.3">
      <c r="A3524" s="6" t="str">
        <f t="shared" si="55"/>
        <v>PBP12</v>
      </c>
      <c r="B3524" s="202" t="s">
        <v>13607</v>
      </c>
      <c r="C3524" s="202" t="s">
        <v>12672</v>
      </c>
      <c r="D3524" s="205">
        <v>5.6</v>
      </c>
      <c r="E3524" s="205">
        <v>10</v>
      </c>
      <c r="F3524"/>
    </row>
    <row r="3525" spans="1:6" x14ac:dyDescent="0.3">
      <c r="A3525" s="6" t="str">
        <f t="shared" si="55"/>
        <v>VotG17</v>
      </c>
      <c r="B3525" s="202" t="s">
        <v>13608</v>
      </c>
      <c r="C3525" s="202" t="s">
        <v>13609</v>
      </c>
      <c r="D3525" s="205">
        <v>5.6</v>
      </c>
      <c r="E3525" s="205">
        <v>10</v>
      </c>
      <c r="F3525"/>
    </row>
    <row r="3526" spans="1:6" x14ac:dyDescent="0.3">
      <c r="A3526" s="6" t="str">
        <f t="shared" si="55"/>
        <v>TAC27</v>
      </c>
      <c r="B3526" s="202" t="s">
        <v>13610</v>
      </c>
      <c r="C3526" s="202" t="s">
        <v>13611</v>
      </c>
      <c r="D3526" s="205">
        <v>5.6</v>
      </c>
      <c r="E3526" s="205">
        <v>10</v>
      </c>
      <c r="F3526"/>
    </row>
    <row r="3527" spans="1:6" x14ac:dyDescent="0.3">
      <c r="A3527" s="6" t="str">
        <f t="shared" si="55"/>
        <v>SoN4</v>
      </c>
      <c r="B3527" s="202" t="s">
        <v>13612</v>
      </c>
      <c r="C3527" s="202" t="s">
        <v>13613</v>
      </c>
      <c r="D3527" s="205">
        <v>5.6</v>
      </c>
      <c r="E3527" s="205" t="s">
        <v>1341</v>
      </c>
      <c r="F3527"/>
    </row>
    <row r="3528" spans="1:6" x14ac:dyDescent="0.3">
      <c r="A3528" s="6" t="str">
        <f t="shared" si="55"/>
        <v>YASL5</v>
      </c>
      <c r="B3528" s="202" t="s">
        <v>13614</v>
      </c>
      <c r="C3528" s="202" t="s">
        <v>13615</v>
      </c>
      <c r="D3528" s="205">
        <v>5.6</v>
      </c>
      <c r="E3528" s="205" t="s">
        <v>1341</v>
      </c>
      <c r="F3528"/>
    </row>
    <row r="3529" spans="1:6" x14ac:dyDescent="0.3">
      <c r="A3529" s="6" t="str">
        <f t="shared" si="55"/>
        <v>FB13</v>
      </c>
      <c r="B3529" s="202" t="s">
        <v>13616</v>
      </c>
      <c r="C3529" s="202" t="s">
        <v>13617</v>
      </c>
      <c r="D3529" s="205">
        <v>5.6</v>
      </c>
      <c r="E3529" s="205" t="s">
        <v>1341</v>
      </c>
      <c r="F3529"/>
    </row>
    <row r="3530" spans="1:6" x14ac:dyDescent="0.3">
      <c r="A3530" s="6" t="str">
        <f t="shared" si="55"/>
        <v>DB010</v>
      </c>
      <c r="B3530" s="202" t="s">
        <v>13618</v>
      </c>
      <c r="C3530" s="202" t="s">
        <v>13619</v>
      </c>
      <c r="D3530" s="205">
        <v>5.6</v>
      </c>
      <c r="E3530" s="205" t="s">
        <v>1341</v>
      </c>
      <c r="F3530"/>
    </row>
    <row r="3531" spans="1:6" x14ac:dyDescent="0.3">
      <c r="A3531" s="6" t="str">
        <f t="shared" si="55"/>
        <v>ESG39</v>
      </c>
      <c r="B3531" s="202" t="s">
        <v>13620</v>
      </c>
      <c r="C3531" s="202" t="s">
        <v>13621</v>
      </c>
      <c r="D3531" s="205">
        <v>5.6</v>
      </c>
      <c r="E3531" s="205" t="s">
        <v>1341</v>
      </c>
      <c r="F3531"/>
    </row>
    <row r="3532" spans="1:6" x14ac:dyDescent="0.3">
      <c r="A3532" s="6" t="str">
        <f t="shared" si="55"/>
        <v>NEWS61</v>
      </c>
      <c r="B3532" s="202" t="s">
        <v>13622</v>
      </c>
      <c r="C3532" s="202" t="s">
        <v>13623</v>
      </c>
      <c r="D3532" s="205">
        <v>5.6</v>
      </c>
      <c r="E3532" s="205" t="s">
        <v>1341</v>
      </c>
      <c r="F3532"/>
    </row>
    <row r="3533" spans="1:6" x14ac:dyDescent="0.3">
      <c r="A3533" s="6" t="str">
        <f t="shared" si="55"/>
        <v>ASL148</v>
      </c>
      <c r="B3533" s="202">
        <v>148</v>
      </c>
      <c r="C3533" s="202" t="s">
        <v>7784</v>
      </c>
      <c r="D3533" s="205">
        <v>5.6</v>
      </c>
      <c r="E3533" s="205" t="s">
        <v>1341</v>
      </c>
      <c r="F3533"/>
    </row>
    <row r="3534" spans="1:6" x14ac:dyDescent="0.3">
      <c r="A3534" s="6" t="str">
        <f t="shared" si="55"/>
        <v>CtR4</v>
      </c>
      <c r="B3534" s="202" t="s">
        <v>13624</v>
      </c>
      <c r="C3534" s="202" t="s">
        <v>13625</v>
      </c>
      <c r="D3534" s="205">
        <v>5.6</v>
      </c>
      <c r="E3534" s="205" t="s">
        <v>1341</v>
      </c>
      <c r="F3534"/>
    </row>
    <row r="3535" spans="1:6" x14ac:dyDescent="0.3">
      <c r="A3535" s="6" t="str">
        <f t="shared" ref="A3535:A3598" si="56">IF(B3535="","",IF(B3535&lt;999,"ASL"&amp;B3535,B3535))</f>
        <v>ASL196</v>
      </c>
      <c r="B3535" s="202">
        <v>196</v>
      </c>
      <c r="C3535" s="202" t="s">
        <v>13626</v>
      </c>
      <c r="D3535" s="205">
        <v>5.6</v>
      </c>
      <c r="E3535" s="205" t="s">
        <v>1341</v>
      </c>
      <c r="F3535"/>
    </row>
    <row r="3536" spans="1:6" x14ac:dyDescent="0.3">
      <c r="A3536" s="6" t="str">
        <f t="shared" si="56"/>
        <v>{RF} RB6</v>
      </c>
      <c r="B3536" s="202" t="s">
        <v>13627</v>
      </c>
      <c r="C3536" s="202" t="s">
        <v>9242</v>
      </c>
      <c r="D3536" s="205">
        <v>5.6</v>
      </c>
      <c r="E3536" s="205" t="s">
        <v>1341</v>
      </c>
      <c r="F3536"/>
    </row>
    <row r="3537" spans="1:6" x14ac:dyDescent="0.3">
      <c r="A3537" s="6" t="str">
        <f t="shared" si="56"/>
        <v>PLD</v>
      </c>
      <c r="B3537" s="202" t="s">
        <v>13628</v>
      </c>
      <c r="C3537" s="202" t="s">
        <v>13629</v>
      </c>
      <c r="D3537" s="205">
        <v>5.6</v>
      </c>
      <c r="E3537" s="205" t="s">
        <v>1341</v>
      </c>
      <c r="F3537"/>
    </row>
    <row r="3538" spans="1:6" x14ac:dyDescent="0.3">
      <c r="A3538" s="6" t="str">
        <f t="shared" si="56"/>
        <v>ASL19</v>
      </c>
      <c r="B3538" s="202">
        <v>19</v>
      </c>
      <c r="C3538" s="202" t="s">
        <v>9688</v>
      </c>
      <c r="D3538" s="205">
        <v>5.59</v>
      </c>
      <c r="E3538" s="205">
        <v>76</v>
      </c>
      <c r="F3538"/>
    </row>
    <row r="3539" spans="1:6" x14ac:dyDescent="0.3">
      <c r="A3539" s="6" t="str">
        <f t="shared" si="56"/>
        <v>AP123</v>
      </c>
      <c r="B3539" s="202" t="s">
        <v>13630</v>
      </c>
      <c r="C3539" s="202" t="s">
        <v>13631</v>
      </c>
      <c r="D3539" s="205">
        <v>5.59</v>
      </c>
      <c r="E3539" s="205">
        <v>22</v>
      </c>
      <c r="F3539"/>
    </row>
    <row r="3540" spans="1:6" x14ac:dyDescent="0.3">
      <c r="A3540" s="6" t="str">
        <f t="shared" si="56"/>
        <v>AP76</v>
      </c>
      <c r="B3540" s="202" t="s">
        <v>13632</v>
      </c>
      <c r="C3540" s="202" t="s">
        <v>13633</v>
      </c>
      <c r="D3540" s="205">
        <v>5.59</v>
      </c>
      <c r="E3540" s="205">
        <v>22</v>
      </c>
      <c r="F3540"/>
    </row>
    <row r="3541" spans="1:6" x14ac:dyDescent="0.3">
      <c r="A3541" s="6" t="str">
        <f t="shared" si="56"/>
        <v>ASL136</v>
      </c>
      <c r="B3541" s="202">
        <v>136</v>
      </c>
      <c r="C3541" s="202" t="s">
        <v>13634</v>
      </c>
      <c r="D3541" s="205">
        <v>5.59</v>
      </c>
      <c r="E3541" s="205">
        <v>22</v>
      </c>
      <c r="F3541"/>
    </row>
    <row r="3542" spans="1:6" x14ac:dyDescent="0.3">
      <c r="A3542" s="6" t="str">
        <f t="shared" si="56"/>
        <v>LN2-4</v>
      </c>
      <c r="B3542" s="202" t="s">
        <v>13635</v>
      </c>
      <c r="C3542" s="202" t="s">
        <v>13636</v>
      </c>
      <c r="D3542" s="205">
        <v>5.59</v>
      </c>
      <c r="E3542" s="205">
        <v>29</v>
      </c>
      <c r="F3542"/>
    </row>
    <row r="3543" spans="1:6" x14ac:dyDescent="0.3">
      <c r="A3543" s="6" t="str">
        <f t="shared" si="56"/>
        <v>CM4</v>
      </c>
      <c r="B3543" s="202" t="s">
        <v>13637</v>
      </c>
      <c r="C3543" s="202" t="s">
        <v>13638</v>
      </c>
      <c r="D3543" s="205">
        <v>5.58</v>
      </c>
      <c r="E3543" s="205">
        <v>12</v>
      </c>
      <c r="F3543"/>
    </row>
    <row r="3544" spans="1:6" x14ac:dyDescent="0.3">
      <c r="A3544" s="6" t="str">
        <f t="shared" si="56"/>
        <v>FT175</v>
      </c>
      <c r="B3544" s="202" t="s">
        <v>13639</v>
      </c>
      <c r="C3544" s="202" t="s">
        <v>13640</v>
      </c>
      <c r="D3544" s="205">
        <v>5.58</v>
      </c>
      <c r="E3544" s="205">
        <v>12</v>
      </c>
      <c r="F3544"/>
    </row>
    <row r="3545" spans="1:6" x14ac:dyDescent="0.3">
      <c r="A3545" s="6" t="str">
        <f t="shared" si="56"/>
        <v>DB140</v>
      </c>
      <c r="B3545" s="202" t="s">
        <v>13641</v>
      </c>
      <c r="C3545" s="202" t="s">
        <v>13642</v>
      </c>
      <c r="D3545" s="205">
        <v>5.58</v>
      </c>
      <c r="E3545" s="205">
        <v>12</v>
      </c>
      <c r="F3545"/>
    </row>
    <row r="3546" spans="1:6" x14ac:dyDescent="0.3">
      <c r="A3546" s="6" t="str">
        <f t="shared" si="56"/>
        <v>VotG4</v>
      </c>
      <c r="B3546" s="202" t="s">
        <v>13643</v>
      </c>
      <c r="C3546" s="202" t="s">
        <v>13644</v>
      </c>
      <c r="D3546" s="205">
        <v>5.58</v>
      </c>
      <c r="E3546" s="205">
        <v>12</v>
      </c>
      <c r="F3546"/>
    </row>
    <row r="3547" spans="1:6" x14ac:dyDescent="0.3">
      <c r="A3547" s="6" t="str">
        <f t="shared" si="56"/>
        <v>SP269</v>
      </c>
      <c r="B3547" s="202" t="s">
        <v>13645</v>
      </c>
      <c r="C3547" s="202" t="s">
        <v>13646</v>
      </c>
      <c r="D3547" s="205">
        <v>5.58</v>
      </c>
      <c r="E3547" s="205">
        <v>12</v>
      </c>
      <c r="F3547"/>
    </row>
    <row r="3548" spans="1:6" x14ac:dyDescent="0.3">
      <c r="A3548" s="6" t="str">
        <f t="shared" si="56"/>
        <v>CH147</v>
      </c>
      <c r="B3548" s="202" t="s">
        <v>13647</v>
      </c>
      <c r="C3548" s="202" t="s">
        <v>13648</v>
      </c>
      <c r="D3548" s="205">
        <v>5.58</v>
      </c>
      <c r="E3548" s="205">
        <v>12</v>
      </c>
      <c r="F3548"/>
    </row>
    <row r="3549" spans="1:6" x14ac:dyDescent="0.3">
      <c r="A3549" s="6" t="str">
        <f t="shared" si="56"/>
        <v>BFP17</v>
      </c>
      <c r="B3549" s="202" t="s">
        <v>13649</v>
      </c>
      <c r="C3549" s="202" t="s">
        <v>13650</v>
      </c>
      <c r="D3549" s="205">
        <v>5.58</v>
      </c>
      <c r="E3549" s="205">
        <v>12</v>
      </c>
      <c r="F3549"/>
    </row>
    <row r="3550" spans="1:6" x14ac:dyDescent="0.3">
      <c r="A3550" s="6" t="str">
        <f t="shared" si="56"/>
        <v>SV5</v>
      </c>
      <c r="B3550" s="202" t="s">
        <v>13651</v>
      </c>
      <c r="C3550" s="202" t="s">
        <v>13652</v>
      </c>
      <c r="D3550" s="205">
        <v>5.58</v>
      </c>
      <c r="E3550" s="205">
        <v>12</v>
      </c>
      <c r="F3550"/>
    </row>
    <row r="3551" spans="1:6" x14ac:dyDescent="0.3">
      <c r="A3551" s="6" t="str">
        <f t="shared" si="56"/>
        <v>OA9</v>
      </c>
      <c r="B3551" s="202" t="s">
        <v>13653</v>
      </c>
      <c r="C3551" s="202" t="s">
        <v>7314</v>
      </c>
      <c r="D3551" s="205">
        <v>5.58</v>
      </c>
      <c r="E3551" s="205">
        <v>12</v>
      </c>
      <c r="F3551"/>
    </row>
    <row r="3552" spans="1:6" x14ac:dyDescent="0.3">
      <c r="A3552" s="6" t="str">
        <f t="shared" si="56"/>
        <v>A23</v>
      </c>
      <c r="B3552" s="202" t="s">
        <v>13654</v>
      </c>
      <c r="C3552" s="202" t="s">
        <v>13655</v>
      </c>
      <c r="D3552" s="205">
        <v>5.58</v>
      </c>
      <c r="E3552" s="205">
        <v>12</v>
      </c>
      <c r="F3552"/>
    </row>
    <row r="3553" spans="1:6" x14ac:dyDescent="0.3">
      <c r="A3553" s="6" t="str">
        <f t="shared" si="56"/>
        <v>AP128</v>
      </c>
      <c r="B3553" s="202" t="s">
        <v>13656</v>
      </c>
      <c r="C3553" s="202" t="s">
        <v>13657</v>
      </c>
      <c r="D3553" s="205">
        <v>5.58</v>
      </c>
      <c r="E3553" s="205">
        <v>31</v>
      </c>
      <c r="F3553"/>
    </row>
    <row r="3554" spans="1:6" x14ac:dyDescent="0.3">
      <c r="A3554" s="6" t="str">
        <f t="shared" si="56"/>
        <v>SP175</v>
      </c>
      <c r="B3554" s="202" t="s">
        <v>13658</v>
      </c>
      <c r="C3554" s="202" t="s">
        <v>13659</v>
      </c>
      <c r="D3554" s="205">
        <v>5.58</v>
      </c>
      <c r="E3554" s="205">
        <v>19</v>
      </c>
      <c r="F3554"/>
    </row>
    <row r="3555" spans="1:6" x14ac:dyDescent="0.3">
      <c r="A3555" s="6" t="str">
        <f t="shared" si="56"/>
        <v>AD6</v>
      </c>
      <c r="B3555" s="202" t="s">
        <v>13660</v>
      </c>
      <c r="C3555" s="202" t="s">
        <v>13661</v>
      </c>
      <c r="D3555" s="205">
        <v>5.58</v>
      </c>
      <c r="E3555" s="205">
        <v>19</v>
      </c>
      <c r="F3555"/>
    </row>
    <row r="3556" spans="1:6" x14ac:dyDescent="0.3">
      <c r="A3556" s="6" t="str">
        <f t="shared" si="56"/>
        <v>J30</v>
      </c>
      <c r="B3556" s="202" t="s">
        <v>13662</v>
      </c>
      <c r="C3556" s="202" t="s">
        <v>13663</v>
      </c>
      <c r="D3556" s="205">
        <v>5.58</v>
      </c>
      <c r="E3556" s="205">
        <v>33</v>
      </c>
      <c r="F3556"/>
    </row>
    <row r="3557" spans="1:6" x14ac:dyDescent="0.3">
      <c r="A3557" s="6" t="str">
        <f t="shared" si="56"/>
        <v>AP127</v>
      </c>
      <c r="B3557" s="202" t="s">
        <v>13664</v>
      </c>
      <c r="C3557" s="202" t="s">
        <v>13665</v>
      </c>
      <c r="D3557" s="205">
        <v>5.57</v>
      </c>
      <c r="E3557" s="205">
        <v>28</v>
      </c>
      <c r="F3557"/>
    </row>
    <row r="3558" spans="1:6" x14ac:dyDescent="0.3">
      <c r="A3558" s="6" t="str">
        <f t="shared" si="56"/>
        <v>SP140</v>
      </c>
      <c r="B3558" s="202" t="s">
        <v>13666</v>
      </c>
      <c r="C3558" s="202" t="s">
        <v>13667</v>
      </c>
      <c r="D3558" s="205">
        <v>5.57</v>
      </c>
      <c r="E3558" s="205">
        <v>14</v>
      </c>
      <c r="F3558"/>
    </row>
    <row r="3559" spans="1:6" ht="28.8" x14ac:dyDescent="0.3">
      <c r="A3559" s="6" t="str">
        <f t="shared" si="56"/>
        <v>{2020 edition} 240</v>
      </c>
      <c r="B3559" s="202" t="s">
        <v>13668</v>
      </c>
      <c r="C3559" s="202" t="s">
        <v>11734</v>
      </c>
      <c r="D3559" s="205">
        <v>5.57</v>
      </c>
      <c r="E3559" s="205" t="s">
        <v>1341</v>
      </c>
      <c r="F3559"/>
    </row>
    <row r="3560" spans="1:6" x14ac:dyDescent="0.3">
      <c r="A3560" s="6" t="str">
        <f t="shared" si="56"/>
        <v>FT227</v>
      </c>
      <c r="B3560" s="202" t="s">
        <v>13669</v>
      </c>
      <c r="C3560" s="202" t="s">
        <v>13670</v>
      </c>
      <c r="D3560" s="205">
        <v>5.57</v>
      </c>
      <c r="E3560" s="205" t="s">
        <v>1341</v>
      </c>
      <c r="F3560"/>
    </row>
    <row r="3561" spans="1:6" x14ac:dyDescent="0.3">
      <c r="A3561" s="6" t="str">
        <f t="shared" si="56"/>
        <v>CtR16</v>
      </c>
      <c r="B3561" s="202" t="s">
        <v>13671</v>
      </c>
      <c r="C3561" s="202" t="s">
        <v>13672</v>
      </c>
      <c r="D3561" s="205">
        <v>5.57</v>
      </c>
      <c r="E3561" s="205" t="s">
        <v>1341</v>
      </c>
      <c r="F3561"/>
    </row>
    <row r="3562" spans="1:6" x14ac:dyDescent="0.3">
      <c r="A3562" s="6" t="str">
        <f t="shared" si="56"/>
        <v>VV26</v>
      </c>
      <c r="B3562" s="202" t="s">
        <v>13673</v>
      </c>
      <c r="C3562" s="202" t="s">
        <v>13674</v>
      </c>
      <c r="D3562" s="205">
        <v>5.57</v>
      </c>
      <c r="E3562" s="205" t="s">
        <v>1341</v>
      </c>
      <c r="F3562"/>
    </row>
    <row r="3563" spans="1:6" x14ac:dyDescent="0.3">
      <c r="A3563" s="6" t="str">
        <f t="shared" si="56"/>
        <v>DB106</v>
      </c>
      <c r="B3563" s="202" t="s">
        <v>13675</v>
      </c>
      <c r="C3563" s="202" t="s">
        <v>13676</v>
      </c>
      <c r="D3563" s="205">
        <v>5.57</v>
      </c>
      <c r="E3563" s="205" t="s">
        <v>1341</v>
      </c>
      <c r="F3563"/>
    </row>
    <row r="3564" spans="1:6" x14ac:dyDescent="0.3">
      <c r="A3564" s="6" t="str">
        <f t="shared" si="56"/>
        <v>NEWS5</v>
      </c>
      <c r="B3564" s="202" t="s">
        <v>13677</v>
      </c>
      <c r="C3564" s="202" t="s">
        <v>13678</v>
      </c>
      <c r="D3564" s="205">
        <v>5.57</v>
      </c>
      <c r="E3564" s="205" t="s">
        <v>1341</v>
      </c>
      <c r="F3564"/>
    </row>
    <row r="3565" spans="1:6" x14ac:dyDescent="0.3">
      <c r="A3565" s="6" t="str">
        <f t="shared" si="56"/>
        <v>AA14</v>
      </c>
      <c r="B3565" s="202" t="s">
        <v>13679</v>
      </c>
      <c r="C3565" s="202" t="s">
        <v>13680</v>
      </c>
      <c r="D3565" s="205">
        <v>5.57</v>
      </c>
      <c r="E3565" s="205" t="s">
        <v>1341</v>
      </c>
      <c r="F3565"/>
    </row>
    <row r="3566" spans="1:6" x14ac:dyDescent="0.3">
      <c r="A3566" s="6" t="str">
        <f t="shared" si="56"/>
        <v>FE25</v>
      </c>
      <c r="B3566" s="202" t="s">
        <v>13681</v>
      </c>
      <c r="C3566" s="202" t="s">
        <v>13682</v>
      </c>
      <c r="D3566" s="205">
        <v>5.57</v>
      </c>
      <c r="E3566" s="205" t="s">
        <v>1341</v>
      </c>
      <c r="F3566"/>
    </row>
    <row r="3567" spans="1:6" x14ac:dyDescent="0.3">
      <c r="A3567" s="6" t="str">
        <f t="shared" si="56"/>
        <v>FE40</v>
      </c>
      <c r="B3567" s="202" t="s">
        <v>13683</v>
      </c>
      <c r="C3567" s="202" t="s">
        <v>13684</v>
      </c>
      <c r="D3567" s="205">
        <v>5.57</v>
      </c>
      <c r="E3567" s="205" t="s">
        <v>1341</v>
      </c>
      <c r="F3567"/>
    </row>
    <row r="3568" spans="1:6" x14ac:dyDescent="0.3">
      <c r="A3568" s="6" t="str">
        <f t="shared" si="56"/>
        <v>FE85</v>
      </c>
      <c r="B3568" s="202" t="s">
        <v>13685</v>
      </c>
      <c r="C3568" s="202" t="s">
        <v>13686</v>
      </c>
      <c r="D3568" s="205">
        <v>5.57</v>
      </c>
      <c r="E3568" s="205" t="s">
        <v>1341</v>
      </c>
      <c r="F3568"/>
    </row>
    <row r="3569" spans="1:6" x14ac:dyDescent="0.3">
      <c r="A3569" s="6" t="str">
        <f t="shared" si="56"/>
        <v>AP69</v>
      </c>
      <c r="B3569" s="202" t="s">
        <v>13687</v>
      </c>
      <c r="C3569" s="202" t="s">
        <v>13688</v>
      </c>
      <c r="D3569" s="205">
        <v>5.57</v>
      </c>
      <c r="E3569" s="205">
        <v>30</v>
      </c>
      <c r="F3569"/>
    </row>
    <row r="3570" spans="1:6" x14ac:dyDescent="0.3">
      <c r="A3570" s="6" t="str">
        <f t="shared" si="56"/>
        <v>RBF15</v>
      </c>
      <c r="B3570" s="202" t="s">
        <v>13689</v>
      </c>
      <c r="C3570" s="202" t="s">
        <v>8639</v>
      </c>
      <c r="D3570" s="205">
        <v>5.56</v>
      </c>
      <c r="E3570" s="205">
        <v>16</v>
      </c>
      <c r="F3570"/>
    </row>
    <row r="3571" spans="1:6" x14ac:dyDescent="0.3">
      <c r="A3571" s="6" t="str">
        <f t="shared" si="56"/>
        <v>A90</v>
      </c>
      <c r="B3571" s="202" t="s">
        <v>13690</v>
      </c>
      <c r="C3571" s="202" t="s">
        <v>13691</v>
      </c>
      <c r="D3571" s="205">
        <v>5.56</v>
      </c>
      <c r="E3571" s="205">
        <v>16</v>
      </c>
      <c r="F3571"/>
    </row>
    <row r="3572" spans="1:6" x14ac:dyDescent="0.3">
      <c r="A3572" s="6" t="str">
        <f t="shared" si="56"/>
        <v>AA3</v>
      </c>
      <c r="B3572" s="202" t="s">
        <v>13692</v>
      </c>
      <c r="C3572" s="202" t="s">
        <v>13693</v>
      </c>
      <c r="D3572" s="205">
        <v>5.56</v>
      </c>
      <c r="E3572" s="205">
        <v>16</v>
      </c>
      <c r="F3572"/>
    </row>
    <row r="3573" spans="1:6" x14ac:dyDescent="0.3">
      <c r="A3573" s="6" t="str">
        <f t="shared" si="56"/>
        <v>FrF55</v>
      </c>
      <c r="B3573" s="202" t="s">
        <v>13694</v>
      </c>
      <c r="C3573" s="202" t="s">
        <v>13695</v>
      </c>
      <c r="D3573" s="205">
        <v>5.56</v>
      </c>
      <c r="E3573" s="205">
        <v>50</v>
      </c>
      <c r="F3573"/>
    </row>
    <row r="3574" spans="1:6" x14ac:dyDescent="0.3">
      <c r="A3574" s="6" t="str">
        <f t="shared" si="56"/>
        <v>GD1</v>
      </c>
      <c r="B3574" s="202" t="s">
        <v>13696</v>
      </c>
      <c r="C3574" s="202" t="s">
        <v>13697</v>
      </c>
      <c r="D3574" s="205">
        <v>5.56</v>
      </c>
      <c r="E3574" s="205">
        <v>25</v>
      </c>
      <c r="F3574"/>
    </row>
    <row r="3575" spans="1:6" x14ac:dyDescent="0.3">
      <c r="A3575" s="6" t="str">
        <f t="shared" si="56"/>
        <v>WCW4</v>
      </c>
      <c r="B3575" s="202" t="s">
        <v>13698</v>
      </c>
      <c r="C3575" s="202" t="s">
        <v>13699</v>
      </c>
      <c r="D3575" s="205">
        <v>5.56</v>
      </c>
      <c r="E3575" s="205">
        <v>18</v>
      </c>
      <c r="F3575"/>
    </row>
    <row r="3576" spans="1:6" x14ac:dyDescent="0.3">
      <c r="A3576" s="6" t="str">
        <f t="shared" si="56"/>
        <v>SP165</v>
      </c>
      <c r="B3576" s="202" t="s">
        <v>13700</v>
      </c>
      <c r="C3576" s="202" t="s">
        <v>13701</v>
      </c>
      <c r="D3576" s="205">
        <v>5.56</v>
      </c>
      <c r="E3576" s="205">
        <v>18</v>
      </c>
      <c r="F3576"/>
    </row>
    <row r="3577" spans="1:6" x14ac:dyDescent="0.3">
      <c r="A3577" s="6" t="str">
        <f t="shared" si="56"/>
        <v>A96</v>
      </c>
      <c r="B3577" s="202" t="s">
        <v>13702</v>
      </c>
      <c r="C3577" s="202" t="s">
        <v>8548</v>
      </c>
      <c r="D3577" s="205">
        <v>5.56</v>
      </c>
      <c r="E3577" s="205">
        <v>18</v>
      </c>
      <c r="F3577"/>
    </row>
    <row r="3578" spans="1:6" x14ac:dyDescent="0.3">
      <c r="A3578" s="6" t="str">
        <f t="shared" si="56"/>
        <v>FT71</v>
      </c>
      <c r="B3578" s="202" t="s">
        <v>13703</v>
      </c>
      <c r="C3578" s="202" t="s">
        <v>13704</v>
      </c>
      <c r="D3578" s="205">
        <v>5.56</v>
      </c>
      <c r="E3578" s="205">
        <v>18</v>
      </c>
      <c r="F3578"/>
    </row>
    <row r="3579" spans="1:6" x14ac:dyDescent="0.3">
      <c r="A3579" s="6" t="str">
        <f t="shared" si="56"/>
        <v>DB117</v>
      </c>
      <c r="B3579" s="202" t="s">
        <v>13705</v>
      </c>
      <c r="C3579" s="202" t="s">
        <v>13706</v>
      </c>
      <c r="D3579" s="205">
        <v>5.56</v>
      </c>
      <c r="E3579" s="205">
        <v>18</v>
      </c>
      <c r="F3579"/>
    </row>
    <row r="3580" spans="1:6" x14ac:dyDescent="0.3">
      <c r="A3580" s="6" t="str">
        <f t="shared" si="56"/>
        <v>SP245</v>
      </c>
      <c r="B3580" s="202" t="s">
        <v>13707</v>
      </c>
      <c r="C3580" s="202" t="s">
        <v>13708</v>
      </c>
      <c r="D3580" s="205">
        <v>5.56</v>
      </c>
      <c r="E3580" s="205" t="s">
        <v>1341</v>
      </c>
      <c r="F3580"/>
    </row>
    <row r="3581" spans="1:6" x14ac:dyDescent="0.3">
      <c r="A3581" s="6" t="str">
        <f t="shared" si="56"/>
        <v>{RS} 59</v>
      </c>
      <c r="B3581" s="202" t="s">
        <v>13709</v>
      </c>
      <c r="C3581" s="202" t="s">
        <v>13710</v>
      </c>
      <c r="D3581" s="205">
        <v>5.56</v>
      </c>
      <c r="E3581" s="205" t="s">
        <v>1341</v>
      </c>
      <c r="F3581"/>
    </row>
    <row r="3582" spans="1:6" x14ac:dyDescent="0.3">
      <c r="A3582" s="6" t="str">
        <f t="shared" si="56"/>
        <v>FT232</v>
      </c>
      <c r="B3582" s="202" t="s">
        <v>13711</v>
      </c>
      <c r="C3582" s="202" t="s">
        <v>13712</v>
      </c>
      <c r="D3582" s="205">
        <v>5.56</v>
      </c>
      <c r="E3582" s="205" t="s">
        <v>1341</v>
      </c>
      <c r="F3582"/>
    </row>
    <row r="3583" spans="1:6" x14ac:dyDescent="0.3">
      <c r="A3583" s="6" t="str">
        <f t="shared" si="56"/>
        <v>LSSAH31</v>
      </c>
      <c r="B3583" s="202" t="s">
        <v>13713</v>
      </c>
      <c r="C3583" s="202" t="s">
        <v>13714</v>
      </c>
      <c r="D3583" s="205">
        <v>5.56</v>
      </c>
      <c r="E3583" s="205" t="s">
        <v>1341</v>
      </c>
      <c r="F3583"/>
    </row>
    <row r="3584" spans="1:6" x14ac:dyDescent="0.3">
      <c r="A3584" s="6" t="str">
        <f t="shared" si="56"/>
        <v>DB050</v>
      </c>
      <c r="B3584" s="202" t="s">
        <v>13715</v>
      </c>
      <c r="C3584" s="202" t="s">
        <v>13716</v>
      </c>
      <c r="D3584" s="205">
        <v>5.56</v>
      </c>
      <c r="E3584" s="205" t="s">
        <v>1341</v>
      </c>
      <c r="F3584"/>
    </row>
    <row r="3585" spans="1:6" x14ac:dyDescent="0.3">
      <c r="A3585" s="6" t="str">
        <f t="shared" si="56"/>
        <v>OB2</v>
      </c>
      <c r="B3585" s="202" t="s">
        <v>8066</v>
      </c>
      <c r="C3585" s="202" t="s">
        <v>7865</v>
      </c>
      <c r="D3585" s="205">
        <v>5.56</v>
      </c>
      <c r="E3585" s="205" t="s">
        <v>1341</v>
      </c>
      <c r="F3585"/>
    </row>
    <row r="3586" spans="1:6" x14ac:dyDescent="0.3">
      <c r="A3586" s="6" t="str">
        <f t="shared" si="56"/>
        <v>OB4</v>
      </c>
      <c r="B3586" s="202" t="s">
        <v>10689</v>
      </c>
      <c r="C3586" s="202" t="s">
        <v>13433</v>
      </c>
      <c r="D3586" s="205">
        <v>5.55</v>
      </c>
      <c r="E3586" s="205">
        <v>22</v>
      </c>
      <c r="F3586"/>
    </row>
    <row r="3587" spans="1:6" x14ac:dyDescent="0.3">
      <c r="A3587" s="6" t="str">
        <f t="shared" si="56"/>
        <v>RBF51</v>
      </c>
      <c r="B3587" s="202" t="s">
        <v>13717</v>
      </c>
      <c r="C3587" s="202" t="s">
        <v>13718</v>
      </c>
      <c r="D3587" s="205">
        <v>5.55</v>
      </c>
      <c r="E3587" s="205">
        <v>11</v>
      </c>
      <c r="F3587"/>
    </row>
    <row r="3588" spans="1:6" x14ac:dyDescent="0.3">
      <c r="A3588" s="6" t="str">
        <f t="shared" si="56"/>
        <v>FrF3</v>
      </c>
      <c r="B3588" s="202" t="s">
        <v>13719</v>
      </c>
      <c r="C3588" s="202" t="s">
        <v>12889</v>
      </c>
      <c r="D3588" s="205">
        <v>5.54</v>
      </c>
      <c r="E3588" s="205">
        <v>13</v>
      </c>
      <c r="F3588"/>
    </row>
    <row r="3589" spans="1:6" x14ac:dyDescent="0.3">
      <c r="A3589" s="6" t="str">
        <f t="shared" si="56"/>
        <v>RPT22</v>
      </c>
      <c r="B3589" s="202" t="s">
        <v>13720</v>
      </c>
      <c r="C3589" s="202" t="s">
        <v>13721</v>
      </c>
      <c r="D3589" s="205">
        <v>5.54</v>
      </c>
      <c r="E3589" s="205">
        <v>13</v>
      </c>
      <c r="F3589"/>
    </row>
    <row r="3590" spans="1:6" x14ac:dyDescent="0.3">
      <c r="A3590" s="6" t="str">
        <f t="shared" si="56"/>
        <v>TAC33</v>
      </c>
      <c r="B3590" s="202" t="s">
        <v>13722</v>
      </c>
      <c r="C3590" s="202" t="s">
        <v>13723</v>
      </c>
      <c r="D3590" s="205">
        <v>5.54</v>
      </c>
      <c r="E3590" s="205">
        <v>13</v>
      </c>
      <c r="F3590"/>
    </row>
    <row r="3591" spans="1:6" x14ac:dyDescent="0.3">
      <c r="A3591" s="6" t="str">
        <f t="shared" si="56"/>
        <v>BRV3</v>
      </c>
      <c r="B3591" s="202" t="s">
        <v>13724</v>
      </c>
      <c r="C3591" s="202" t="s">
        <v>13725</v>
      </c>
      <c r="D3591" s="205">
        <v>5.54</v>
      </c>
      <c r="E3591" s="205">
        <v>13</v>
      </c>
      <c r="F3591"/>
    </row>
    <row r="3592" spans="1:6" x14ac:dyDescent="0.3">
      <c r="A3592" s="6" t="str">
        <f t="shared" si="56"/>
        <v>LSSAH3</v>
      </c>
      <c r="B3592" s="202" t="s">
        <v>13726</v>
      </c>
      <c r="C3592" s="202" t="s">
        <v>13727</v>
      </c>
      <c r="D3592" s="205">
        <v>5.54</v>
      </c>
      <c r="E3592" s="205">
        <v>28</v>
      </c>
      <c r="F3592"/>
    </row>
    <row r="3593" spans="1:6" x14ac:dyDescent="0.3">
      <c r="A3593" s="6" t="str">
        <f t="shared" si="56"/>
        <v>SP188</v>
      </c>
      <c r="B3593" s="202" t="s">
        <v>13728</v>
      </c>
      <c r="C3593" s="202" t="s">
        <v>13729</v>
      </c>
      <c r="D3593" s="205">
        <v>5.53</v>
      </c>
      <c r="E3593" s="205">
        <v>30</v>
      </c>
      <c r="F3593"/>
    </row>
    <row r="3594" spans="1:6" ht="28.8" x14ac:dyDescent="0.3">
      <c r="A3594" s="6" t="str">
        <f t="shared" si="56"/>
        <v>{2020 edition} DN1</v>
      </c>
      <c r="B3594" s="202" t="s">
        <v>13730</v>
      </c>
      <c r="C3594" s="202" t="s">
        <v>13731</v>
      </c>
      <c r="D3594" s="205">
        <v>5.53</v>
      </c>
      <c r="E3594" s="205">
        <v>15</v>
      </c>
      <c r="F3594"/>
    </row>
    <row r="3595" spans="1:6" x14ac:dyDescent="0.3">
      <c r="A3595" s="6" t="str">
        <f t="shared" si="56"/>
        <v>FT172</v>
      </c>
      <c r="B3595" s="202" t="s">
        <v>13732</v>
      </c>
      <c r="C3595" s="202" t="s">
        <v>13733</v>
      </c>
      <c r="D3595" s="205">
        <v>5.53</v>
      </c>
      <c r="E3595" s="205">
        <v>15</v>
      </c>
      <c r="F3595"/>
    </row>
    <row r="3596" spans="1:6" x14ac:dyDescent="0.3">
      <c r="A3596" s="6" t="str">
        <f t="shared" si="56"/>
        <v>LSSAH6</v>
      </c>
      <c r="B3596" s="202" t="s">
        <v>13734</v>
      </c>
      <c r="C3596" s="202" t="s">
        <v>13735</v>
      </c>
      <c r="D3596" s="205">
        <v>5.53</v>
      </c>
      <c r="E3596" s="205">
        <v>15</v>
      </c>
      <c r="F3596"/>
    </row>
    <row r="3597" spans="1:6" x14ac:dyDescent="0.3">
      <c r="A3597" s="6" t="str">
        <f t="shared" si="56"/>
        <v>FT212</v>
      </c>
      <c r="B3597" s="202" t="s">
        <v>13736</v>
      </c>
      <c r="C3597" s="202" t="s">
        <v>13737</v>
      </c>
      <c r="D3597" s="205">
        <v>5.53</v>
      </c>
      <c r="E3597" s="205">
        <v>15</v>
      </c>
      <c r="F3597"/>
    </row>
    <row r="3598" spans="1:6" x14ac:dyDescent="0.3">
      <c r="A3598" s="6" t="str">
        <f t="shared" si="56"/>
        <v>Z28</v>
      </c>
      <c r="B3598" s="202" t="s">
        <v>13738</v>
      </c>
      <c r="C3598" s="202" t="s">
        <v>13739</v>
      </c>
      <c r="D3598" s="205">
        <v>5.53</v>
      </c>
      <c r="E3598" s="205">
        <v>15</v>
      </c>
      <c r="F3598"/>
    </row>
    <row r="3599" spans="1:6" x14ac:dyDescent="0.3">
      <c r="A3599" s="6" t="str">
        <f t="shared" ref="A3599:A3662" si="57">IF(B3599="","",IF(B3599&lt;999,"ASL"&amp;B3599,B3599))</f>
        <v>A55</v>
      </c>
      <c r="B3599" s="202" t="s">
        <v>13740</v>
      </c>
      <c r="C3599" s="202" t="s">
        <v>13741</v>
      </c>
      <c r="D3599" s="205">
        <v>5.53</v>
      </c>
      <c r="E3599" s="205">
        <v>17</v>
      </c>
      <c r="F3599"/>
    </row>
    <row r="3600" spans="1:6" x14ac:dyDescent="0.3">
      <c r="A3600" s="6" t="str">
        <f t="shared" si="57"/>
        <v>BFP49</v>
      </c>
      <c r="B3600" s="202" t="s">
        <v>13742</v>
      </c>
      <c r="C3600" s="202" t="s">
        <v>13743</v>
      </c>
      <c r="D3600" s="205">
        <v>5.53</v>
      </c>
      <c r="E3600" s="205">
        <v>17</v>
      </c>
      <c r="F3600"/>
    </row>
    <row r="3601" spans="1:6" x14ac:dyDescent="0.3">
      <c r="A3601" s="6" t="str">
        <f t="shared" si="57"/>
        <v>J149</v>
      </c>
      <c r="B3601" s="202" t="s">
        <v>13744</v>
      </c>
      <c r="C3601" s="202" t="s">
        <v>7583</v>
      </c>
      <c r="D3601" s="205">
        <v>5.53</v>
      </c>
      <c r="E3601" s="205">
        <v>17</v>
      </c>
      <c r="F3601"/>
    </row>
    <row r="3602" spans="1:6" x14ac:dyDescent="0.3">
      <c r="A3602" s="6" t="str">
        <f t="shared" si="57"/>
        <v>ASL29</v>
      </c>
      <c r="B3602" s="202">
        <v>29</v>
      </c>
      <c r="C3602" s="202" t="s">
        <v>13745</v>
      </c>
      <c r="D3602" s="205">
        <v>5.53</v>
      </c>
      <c r="E3602" s="205">
        <v>38</v>
      </c>
      <c r="F3602"/>
    </row>
    <row r="3603" spans="1:6" x14ac:dyDescent="0.3">
      <c r="A3603" s="6" t="str">
        <f t="shared" si="57"/>
        <v>X4</v>
      </c>
      <c r="B3603" s="202" t="s">
        <v>13746</v>
      </c>
      <c r="C3603" s="202" t="s">
        <v>13747</v>
      </c>
      <c r="D3603" s="205">
        <v>5.53</v>
      </c>
      <c r="E3603" s="205">
        <v>19</v>
      </c>
      <c r="F3603"/>
    </row>
    <row r="3604" spans="1:6" x14ac:dyDescent="0.3">
      <c r="A3604" s="6" t="str">
        <f t="shared" si="57"/>
        <v>AD2</v>
      </c>
      <c r="B3604" s="202" t="s">
        <v>13748</v>
      </c>
      <c r="C3604" s="202" t="s">
        <v>11814</v>
      </c>
      <c r="D3604" s="205">
        <v>5.53</v>
      </c>
      <c r="E3604" s="205">
        <v>19</v>
      </c>
      <c r="F3604"/>
    </row>
    <row r="3605" spans="1:6" x14ac:dyDescent="0.3">
      <c r="A3605" s="6" t="str">
        <f t="shared" si="57"/>
        <v>SP208</v>
      </c>
      <c r="B3605" s="202" t="s">
        <v>13749</v>
      </c>
      <c r="C3605" s="202" t="s">
        <v>13750</v>
      </c>
      <c r="D3605" s="205">
        <v>5.53</v>
      </c>
      <c r="E3605" s="205">
        <v>19</v>
      </c>
      <c r="F3605"/>
    </row>
    <row r="3606" spans="1:6" x14ac:dyDescent="0.3">
      <c r="A3606" s="6" t="str">
        <f t="shared" si="57"/>
        <v>Q</v>
      </c>
      <c r="B3606" s="202" t="s">
        <v>13751</v>
      </c>
      <c r="C3606" s="202" t="s">
        <v>9631</v>
      </c>
      <c r="D3606" s="205">
        <v>5.52</v>
      </c>
      <c r="E3606" s="205">
        <v>44</v>
      </c>
      <c r="F3606"/>
    </row>
    <row r="3607" spans="1:6" x14ac:dyDescent="0.3">
      <c r="A3607" s="6" t="str">
        <f t="shared" si="57"/>
        <v>MP 6</v>
      </c>
      <c r="B3607" s="202" t="s">
        <v>13752</v>
      </c>
      <c r="C3607" s="202" t="s">
        <v>13753</v>
      </c>
      <c r="D3607" s="205">
        <v>5.52</v>
      </c>
      <c r="E3607" s="205">
        <v>25</v>
      </c>
      <c r="F3607"/>
    </row>
    <row r="3608" spans="1:6" x14ac:dyDescent="0.3">
      <c r="A3608" s="6" t="str">
        <f t="shared" si="57"/>
        <v>ASL89</v>
      </c>
      <c r="B3608" s="202">
        <v>89</v>
      </c>
      <c r="C3608" s="202" t="s">
        <v>9649</v>
      </c>
      <c r="D3608" s="205">
        <v>5.52</v>
      </c>
      <c r="E3608" s="205">
        <v>52</v>
      </c>
      <c r="F3608"/>
    </row>
    <row r="3609" spans="1:6" x14ac:dyDescent="0.3">
      <c r="A3609" s="6" t="str">
        <f t="shared" si="57"/>
        <v>DB045</v>
      </c>
      <c r="B3609" s="202" t="s">
        <v>13754</v>
      </c>
      <c r="C3609" s="202" t="s">
        <v>13755</v>
      </c>
      <c r="D3609" s="205">
        <v>5.52</v>
      </c>
      <c r="E3609" s="205">
        <v>27</v>
      </c>
      <c r="F3609"/>
    </row>
    <row r="3610" spans="1:6" x14ac:dyDescent="0.3">
      <c r="A3610" s="6" t="str">
        <f t="shared" si="57"/>
        <v>ASL40</v>
      </c>
      <c r="B3610" s="202">
        <v>40</v>
      </c>
      <c r="C3610" s="202" t="s">
        <v>13756</v>
      </c>
      <c r="D3610" s="205">
        <v>5.52</v>
      </c>
      <c r="E3610" s="205">
        <v>29</v>
      </c>
      <c r="F3610"/>
    </row>
    <row r="3611" spans="1:6" x14ac:dyDescent="0.3">
      <c r="A3611" s="6" t="str">
        <f t="shared" si="57"/>
        <v>ASL112</v>
      </c>
      <c r="B3611" s="202">
        <v>112</v>
      </c>
      <c r="C3611" s="202" t="s">
        <v>12327</v>
      </c>
      <c r="D3611" s="205">
        <v>5.5</v>
      </c>
      <c r="E3611" s="205">
        <v>72</v>
      </c>
      <c r="F3611"/>
    </row>
    <row r="3612" spans="1:6" x14ac:dyDescent="0.3">
      <c r="A3612" s="6" t="str">
        <f t="shared" si="57"/>
        <v>J77</v>
      </c>
      <c r="B3612" s="202" t="s">
        <v>13757</v>
      </c>
      <c r="C3612" s="202" t="s">
        <v>13758</v>
      </c>
      <c r="D3612" s="205">
        <v>5.5</v>
      </c>
      <c r="E3612" s="205">
        <v>36</v>
      </c>
      <c r="F3612"/>
    </row>
    <row r="3613" spans="1:6" x14ac:dyDescent="0.3">
      <c r="A3613" s="6" t="str">
        <f t="shared" si="57"/>
        <v>ASL78</v>
      </c>
      <c r="B3613" s="202">
        <v>78</v>
      </c>
      <c r="C3613" s="202" t="s">
        <v>11517</v>
      </c>
      <c r="D3613" s="205">
        <v>5.5</v>
      </c>
      <c r="E3613" s="205">
        <v>34</v>
      </c>
      <c r="F3613"/>
    </row>
    <row r="3614" spans="1:6" x14ac:dyDescent="0.3">
      <c r="A3614" s="6" t="str">
        <f t="shared" si="57"/>
        <v>A24</v>
      </c>
      <c r="B3614" s="202" t="s">
        <v>13759</v>
      </c>
      <c r="C3614" s="202" t="s">
        <v>11952</v>
      </c>
      <c r="D3614" s="205">
        <v>5.5</v>
      </c>
      <c r="E3614" s="205">
        <v>32</v>
      </c>
      <c r="F3614"/>
    </row>
    <row r="3615" spans="1:6" x14ac:dyDescent="0.3">
      <c r="A3615" s="6" t="str">
        <f t="shared" si="57"/>
        <v>A42</v>
      </c>
      <c r="B3615" s="202" t="s">
        <v>13760</v>
      </c>
      <c r="C3615" s="202" t="s">
        <v>13761</v>
      </c>
      <c r="D3615" s="205">
        <v>5.5</v>
      </c>
      <c r="E3615" s="205">
        <v>26</v>
      </c>
      <c r="F3615"/>
    </row>
    <row r="3616" spans="1:6" x14ac:dyDescent="0.3">
      <c r="A3616" s="6" t="str">
        <f t="shared" si="57"/>
        <v>WAR13</v>
      </c>
      <c r="B3616" s="202" t="s">
        <v>13762</v>
      </c>
      <c r="C3616" s="202" t="s">
        <v>13763</v>
      </c>
      <c r="D3616" s="205">
        <v>5.5</v>
      </c>
      <c r="E3616" s="205">
        <v>24</v>
      </c>
      <c r="F3616"/>
    </row>
    <row r="3617" spans="1:6" x14ac:dyDescent="0.3">
      <c r="A3617" s="6" t="str">
        <f t="shared" si="57"/>
        <v>TAC55</v>
      </c>
      <c r="B3617" s="202" t="s">
        <v>13764</v>
      </c>
      <c r="C3617" s="202" t="s">
        <v>13765</v>
      </c>
      <c r="D3617" s="205">
        <v>5.5</v>
      </c>
      <c r="E3617" s="205">
        <v>18</v>
      </c>
      <c r="F3617"/>
    </row>
    <row r="3618" spans="1:6" x14ac:dyDescent="0.3">
      <c r="A3618" s="6" t="str">
        <f t="shared" si="57"/>
        <v>GD3</v>
      </c>
      <c r="B3618" s="202" t="s">
        <v>13766</v>
      </c>
      <c r="C3618" s="202" t="s">
        <v>13767</v>
      </c>
      <c r="D3618" s="205">
        <v>5.5</v>
      </c>
      <c r="E3618" s="205">
        <v>18</v>
      </c>
      <c r="F3618"/>
    </row>
    <row r="3619" spans="1:6" x14ac:dyDescent="0.3">
      <c r="A3619" s="6" t="str">
        <f t="shared" si="57"/>
        <v>ASL131</v>
      </c>
      <c r="B3619" s="202">
        <v>131</v>
      </c>
      <c r="C3619" s="202" t="s">
        <v>11198</v>
      </c>
      <c r="D3619" s="205">
        <v>5.5</v>
      </c>
      <c r="E3619" s="205">
        <v>16</v>
      </c>
      <c r="F3619"/>
    </row>
    <row r="3620" spans="1:6" x14ac:dyDescent="0.3">
      <c r="A3620" s="6" t="str">
        <f t="shared" si="57"/>
        <v>FT198</v>
      </c>
      <c r="B3620" s="202" t="s">
        <v>13768</v>
      </c>
      <c r="C3620" s="202" t="s">
        <v>13769</v>
      </c>
      <c r="D3620" s="205">
        <v>5.5</v>
      </c>
      <c r="E3620" s="205">
        <v>16</v>
      </c>
      <c r="F3620"/>
    </row>
    <row r="3621" spans="1:6" x14ac:dyDescent="0.3">
      <c r="A3621" s="6" t="str">
        <f t="shared" si="57"/>
        <v>AP124</v>
      </c>
      <c r="B3621" s="202" t="s">
        <v>13770</v>
      </c>
      <c r="C3621" s="202" t="s">
        <v>13771</v>
      </c>
      <c r="D3621" s="205">
        <v>5.5</v>
      </c>
      <c r="E3621" s="205">
        <v>12</v>
      </c>
      <c r="F3621"/>
    </row>
    <row r="3622" spans="1:6" x14ac:dyDescent="0.3">
      <c r="A3622" s="6" t="str">
        <f t="shared" si="57"/>
        <v>CH89</v>
      </c>
      <c r="B3622" s="202" t="s">
        <v>13772</v>
      </c>
      <c r="C3622" s="202" t="s">
        <v>13773</v>
      </c>
      <c r="D3622" s="205">
        <v>5.5</v>
      </c>
      <c r="E3622" s="205">
        <v>12</v>
      </c>
      <c r="F3622"/>
    </row>
    <row r="3623" spans="1:6" x14ac:dyDescent="0.3">
      <c r="A3623" s="6" t="str">
        <f t="shared" si="57"/>
        <v>FE83</v>
      </c>
      <c r="B3623" s="202" t="s">
        <v>13774</v>
      </c>
      <c r="C3623" s="202" t="s">
        <v>13775</v>
      </c>
      <c r="D3623" s="205">
        <v>5.5</v>
      </c>
      <c r="E3623" s="205">
        <v>12</v>
      </c>
      <c r="F3623"/>
    </row>
    <row r="3624" spans="1:6" x14ac:dyDescent="0.3">
      <c r="A3624" s="6" t="str">
        <f t="shared" si="57"/>
        <v>ASL161</v>
      </c>
      <c r="B3624" s="202">
        <v>161</v>
      </c>
      <c r="C3624" s="202" t="s">
        <v>13776</v>
      </c>
      <c r="D3624" s="205">
        <v>5.5</v>
      </c>
      <c r="E3624" s="205">
        <v>12</v>
      </c>
      <c r="F3624"/>
    </row>
    <row r="3625" spans="1:6" x14ac:dyDescent="0.3">
      <c r="A3625" s="6" t="str">
        <f t="shared" si="57"/>
        <v>BFP33</v>
      </c>
      <c r="B3625" s="202" t="s">
        <v>13777</v>
      </c>
      <c r="C3625" s="202" t="s">
        <v>13778</v>
      </c>
      <c r="D3625" s="205">
        <v>5.5</v>
      </c>
      <c r="E3625" s="205">
        <v>12</v>
      </c>
      <c r="F3625"/>
    </row>
    <row r="3626" spans="1:6" x14ac:dyDescent="0.3">
      <c r="A3626" s="6" t="str">
        <f t="shared" si="57"/>
        <v>BFP58</v>
      </c>
      <c r="B3626" s="202" t="s">
        <v>13779</v>
      </c>
      <c r="C3626" s="202" t="s">
        <v>13780</v>
      </c>
      <c r="D3626" s="205">
        <v>5.5</v>
      </c>
      <c r="E3626" s="205">
        <v>10</v>
      </c>
      <c r="F3626"/>
    </row>
    <row r="3627" spans="1:6" x14ac:dyDescent="0.3">
      <c r="A3627" s="6" t="str">
        <f t="shared" si="57"/>
        <v>OA4</v>
      </c>
      <c r="B3627" s="202" t="s">
        <v>13781</v>
      </c>
      <c r="C3627" s="202" t="s">
        <v>13782</v>
      </c>
      <c r="D3627" s="205">
        <v>5.5</v>
      </c>
      <c r="E3627" s="205">
        <v>10</v>
      </c>
      <c r="F3627"/>
    </row>
    <row r="3628" spans="1:6" x14ac:dyDescent="0.3">
      <c r="A3628" s="6" t="str">
        <f t="shared" si="57"/>
        <v>BFP86</v>
      </c>
      <c r="B3628" s="202" t="s">
        <v>13783</v>
      </c>
      <c r="C3628" s="202" t="s">
        <v>13784</v>
      </c>
      <c r="D3628" s="205">
        <v>5.5</v>
      </c>
      <c r="E3628" s="205">
        <v>10</v>
      </c>
      <c r="F3628"/>
    </row>
    <row r="3629" spans="1:6" x14ac:dyDescent="0.3">
      <c r="A3629" s="6" t="str">
        <f t="shared" si="57"/>
        <v>LSSAH39</v>
      </c>
      <c r="B3629" s="202" t="s">
        <v>13785</v>
      </c>
      <c r="C3629" s="202" t="s">
        <v>13786</v>
      </c>
      <c r="D3629" s="205">
        <v>5.5</v>
      </c>
      <c r="E3629" s="205">
        <v>10</v>
      </c>
      <c r="F3629"/>
    </row>
    <row r="3630" spans="1:6" x14ac:dyDescent="0.3">
      <c r="A3630" s="6" t="str">
        <f t="shared" si="57"/>
        <v>A27</v>
      </c>
      <c r="B3630" s="202" t="s">
        <v>13787</v>
      </c>
      <c r="C3630" s="202" t="s">
        <v>13788</v>
      </c>
      <c r="D3630" s="205">
        <v>5.5</v>
      </c>
      <c r="E3630" s="205">
        <v>10</v>
      </c>
      <c r="F3630"/>
    </row>
    <row r="3631" spans="1:6" x14ac:dyDescent="0.3">
      <c r="A3631" s="6" t="str">
        <f t="shared" si="57"/>
        <v>S67</v>
      </c>
      <c r="B3631" s="202" t="s">
        <v>13789</v>
      </c>
      <c r="C3631" s="202" t="s">
        <v>13790</v>
      </c>
      <c r="D3631" s="205">
        <v>5.5</v>
      </c>
      <c r="E3631" s="205" t="s">
        <v>1341</v>
      </c>
      <c r="F3631"/>
    </row>
    <row r="3632" spans="1:6" x14ac:dyDescent="0.3">
      <c r="A3632" s="6" t="str">
        <f t="shared" si="57"/>
        <v>FT222</v>
      </c>
      <c r="B3632" s="202" t="s">
        <v>13791</v>
      </c>
      <c r="C3632" s="202" t="s">
        <v>13792</v>
      </c>
      <c r="D3632" s="205">
        <v>5.5</v>
      </c>
      <c r="E3632" s="205" t="s">
        <v>1341</v>
      </c>
      <c r="F3632"/>
    </row>
    <row r="3633" spans="1:6" x14ac:dyDescent="0.3">
      <c r="A3633" s="6" t="str">
        <f t="shared" si="57"/>
        <v>FE95</v>
      </c>
      <c r="B3633" s="202" t="s">
        <v>13793</v>
      </c>
      <c r="C3633" s="202" t="s">
        <v>13794</v>
      </c>
      <c r="D3633" s="205">
        <v>5.5</v>
      </c>
      <c r="E3633" s="205" t="s">
        <v>1341</v>
      </c>
      <c r="F3633"/>
    </row>
    <row r="3634" spans="1:6" x14ac:dyDescent="0.3">
      <c r="A3634" s="6" t="str">
        <f t="shared" si="57"/>
        <v>CH47</v>
      </c>
      <c r="B3634" s="202" t="s">
        <v>13795</v>
      </c>
      <c r="C3634" s="202" t="s">
        <v>13796</v>
      </c>
      <c r="D3634" s="205">
        <v>5.5</v>
      </c>
      <c r="E3634" s="205" t="s">
        <v>1341</v>
      </c>
      <c r="F3634"/>
    </row>
    <row r="3635" spans="1:6" x14ac:dyDescent="0.3">
      <c r="A3635" s="6" t="str">
        <f t="shared" si="57"/>
        <v>FT KGS1</v>
      </c>
      <c r="B3635" s="202" t="s">
        <v>13797</v>
      </c>
      <c r="C3635" s="202" t="s">
        <v>13798</v>
      </c>
      <c r="D3635" s="205">
        <v>5.5</v>
      </c>
      <c r="E3635" s="205" t="s">
        <v>1341</v>
      </c>
      <c r="F3635"/>
    </row>
    <row r="3636" spans="1:6" x14ac:dyDescent="0.3">
      <c r="A3636" s="6" t="str">
        <f t="shared" si="57"/>
        <v>FE31</v>
      </c>
      <c r="B3636" s="202" t="s">
        <v>13799</v>
      </c>
      <c r="C3636" s="202" t="s">
        <v>13800</v>
      </c>
      <c r="D3636" s="205">
        <v>5.5</v>
      </c>
      <c r="E3636" s="205" t="s">
        <v>1341</v>
      </c>
      <c r="F3636"/>
    </row>
    <row r="3637" spans="1:6" x14ac:dyDescent="0.3">
      <c r="A3637" s="6" t="str">
        <f t="shared" si="57"/>
        <v>SP187</v>
      </c>
      <c r="B3637" s="202" t="s">
        <v>13801</v>
      </c>
      <c r="C3637" s="202" t="s">
        <v>13802</v>
      </c>
      <c r="D3637" s="205">
        <v>5.5</v>
      </c>
      <c r="E3637" s="205" t="s">
        <v>1341</v>
      </c>
      <c r="F3637"/>
    </row>
    <row r="3638" spans="1:6" x14ac:dyDescent="0.3">
      <c r="A3638" s="6" t="str">
        <f t="shared" si="57"/>
        <v>SP46</v>
      </c>
      <c r="B3638" s="202" t="s">
        <v>13803</v>
      </c>
      <c r="C3638" s="202" t="s">
        <v>13804</v>
      </c>
      <c r="D3638" s="205">
        <v>5.5</v>
      </c>
      <c r="E3638" s="205" t="s">
        <v>1341</v>
      </c>
      <c r="F3638"/>
    </row>
    <row r="3639" spans="1:6" x14ac:dyDescent="0.3">
      <c r="A3639" s="6" t="str">
        <f t="shared" si="57"/>
        <v>G18</v>
      </c>
      <c r="B3639" s="202" t="s">
        <v>13805</v>
      </c>
      <c r="C3639" s="202" t="s">
        <v>13806</v>
      </c>
      <c r="D3639" s="205">
        <v>5.5</v>
      </c>
      <c r="E3639" s="205" t="s">
        <v>1341</v>
      </c>
      <c r="F3639"/>
    </row>
    <row r="3640" spans="1:6" ht="28.8" x14ac:dyDescent="0.3">
      <c r="A3640" s="6" t="str">
        <f t="shared" si="57"/>
        <v>{2020 edition} DN4</v>
      </c>
      <c r="B3640" s="202" t="s">
        <v>13807</v>
      </c>
      <c r="C3640" s="202" t="s">
        <v>13808</v>
      </c>
      <c r="D3640" s="205">
        <v>5.5</v>
      </c>
      <c r="E3640" s="205" t="s">
        <v>1341</v>
      </c>
      <c r="F3640"/>
    </row>
    <row r="3641" spans="1:6" x14ac:dyDescent="0.3">
      <c r="A3641" s="6" t="str">
        <f t="shared" si="57"/>
        <v>FT KGS8</v>
      </c>
      <c r="B3641" s="202" t="s">
        <v>13809</v>
      </c>
      <c r="C3641" s="202" t="s">
        <v>13810</v>
      </c>
      <c r="D3641" s="205">
        <v>5.5</v>
      </c>
      <c r="E3641" s="205" t="s">
        <v>1341</v>
      </c>
      <c r="F3641"/>
    </row>
    <row r="3642" spans="1:6" x14ac:dyDescent="0.3">
      <c r="A3642" s="6" t="str">
        <f t="shared" si="57"/>
        <v>AP121</v>
      </c>
      <c r="B3642" s="202" t="s">
        <v>13811</v>
      </c>
      <c r="C3642" s="202" t="s">
        <v>13812</v>
      </c>
      <c r="D3642" s="205">
        <v>5.5</v>
      </c>
      <c r="E3642" s="205" t="s">
        <v>1341</v>
      </c>
      <c r="F3642"/>
    </row>
    <row r="3643" spans="1:6" x14ac:dyDescent="0.3">
      <c r="A3643" s="6" t="str">
        <f t="shared" si="57"/>
        <v>FT251</v>
      </c>
      <c r="B3643" s="202" t="s">
        <v>13813</v>
      </c>
      <c r="C3643" s="202" t="s">
        <v>13814</v>
      </c>
      <c r="D3643" s="205">
        <v>5.5</v>
      </c>
      <c r="E3643" s="205" t="s">
        <v>1341</v>
      </c>
      <c r="F3643"/>
    </row>
    <row r="3644" spans="1:6" x14ac:dyDescent="0.3">
      <c r="A3644" s="6" t="str">
        <f t="shared" si="57"/>
        <v>HP19</v>
      </c>
      <c r="B3644" s="202" t="s">
        <v>13815</v>
      </c>
      <c r="C3644" s="202" t="s">
        <v>13816</v>
      </c>
      <c r="D3644" s="205">
        <v>5.5</v>
      </c>
      <c r="E3644" s="205" t="s">
        <v>1341</v>
      </c>
      <c r="F3644"/>
    </row>
    <row r="3645" spans="1:6" x14ac:dyDescent="0.3">
      <c r="A3645" s="6" t="str">
        <f t="shared" si="57"/>
        <v>SoN1</v>
      </c>
      <c r="B3645" s="202" t="s">
        <v>13817</v>
      </c>
      <c r="C3645" s="202" t="s">
        <v>13818</v>
      </c>
      <c r="D3645" s="205">
        <v>5.5</v>
      </c>
      <c r="E3645" s="205" t="s">
        <v>1341</v>
      </c>
      <c r="F3645"/>
    </row>
    <row r="3646" spans="1:6" x14ac:dyDescent="0.3">
      <c r="A3646" s="6" t="str">
        <f t="shared" si="57"/>
        <v>LSSAH41</v>
      </c>
      <c r="B3646" s="202" t="s">
        <v>13819</v>
      </c>
      <c r="C3646" s="202" t="s">
        <v>13820</v>
      </c>
      <c r="D3646" s="205">
        <v>5.5</v>
      </c>
      <c r="E3646" s="205" t="s">
        <v>1341</v>
      </c>
      <c r="F3646"/>
    </row>
    <row r="3647" spans="1:6" x14ac:dyDescent="0.3">
      <c r="A3647" s="6" t="str">
        <f t="shared" si="57"/>
        <v>BWN-2</v>
      </c>
      <c r="B3647" s="202" t="s">
        <v>13821</v>
      </c>
      <c r="C3647" s="202" t="s">
        <v>13822</v>
      </c>
      <c r="D3647" s="205">
        <v>5.5</v>
      </c>
      <c r="E3647" s="205" t="s">
        <v>1341</v>
      </c>
      <c r="F3647"/>
    </row>
    <row r="3648" spans="1:6" x14ac:dyDescent="0.3">
      <c r="A3648" s="6" t="str">
        <f t="shared" si="57"/>
        <v>CH60</v>
      </c>
      <c r="B3648" s="202" t="s">
        <v>13823</v>
      </c>
      <c r="C3648" s="202" t="s">
        <v>13824</v>
      </c>
      <c r="D3648" s="205">
        <v>5.5</v>
      </c>
      <c r="E3648" s="205" t="s">
        <v>1341</v>
      </c>
      <c r="F3648"/>
    </row>
    <row r="3649" spans="1:6" x14ac:dyDescent="0.3">
      <c r="A3649" s="6" t="str">
        <f t="shared" si="57"/>
        <v>DR3</v>
      </c>
      <c r="B3649" s="202" t="s">
        <v>13825</v>
      </c>
      <c r="C3649" s="202" t="s">
        <v>13826</v>
      </c>
      <c r="D3649" s="205">
        <v>5.5</v>
      </c>
      <c r="E3649" s="205" t="s">
        <v>1341</v>
      </c>
      <c r="F3649"/>
    </row>
    <row r="3650" spans="1:6" x14ac:dyDescent="0.3">
      <c r="A3650" s="6" t="str">
        <f t="shared" si="57"/>
        <v>Genesis 2</v>
      </c>
      <c r="B3650" s="202" t="s">
        <v>13827</v>
      </c>
      <c r="C3650" s="202" t="s">
        <v>13828</v>
      </c>
      <c r="D3650" s="205">
        <v>5.5</v>
      </c>
      <c r="E3650" s="205" t="s">
        <v>1341</v>
      </c>
      <c r="F3650"/>
    </row>
    <row r="3651" spans="1:6" x14ac:dyDescent="0.3">
      <c r="A3651" s="6" t="str">
        <f t="shared" si="57"/>
        <v>BTL11</v>
      </c>
      <c r="B3651" s="202" t="s">
        <v>13829</v>
      </c>
      <c r="C3651" s="202" t="s">
        <v>13830</v>
      </c>
      <c r="D3651" s="205">
        <v>5.5</v>
      </c>
      <c r="E3651" s="205" t="s">
        <v>1341</v>
      </c>
      <c r="F3651"/>
    </row>
    <row r="3652" spans="1:6" x14ac:dyDescent="0.3">
      <c r="A3652" s="6" t="str">
        <f t="shared" si="57"/>
        <v>CH80</v>
      </c>
      <c r="B3652" s="202" t="s">
        <v>13831</v>
      </c>
      <c r="C3652" s="202" t="s">
        <v>13832</v>
      </c>
      <c r="D3652" s="205">
        <v>5.5</v>
      </c>
      <c r="E3652" s="205" t="s">
        <v>1341</v>
      </c>
      <c r="F3652"/>
    </row>
    <row r="3653" spans="1:6" x14ac:dyDescent="0.3">
      <c r="A3653" s="6" t="str">
        <f t="shared" si="57"/>
        <v>atp5</v>
      </c>
      <c r="B3653" s="202" t="s">
        <v>13833</v>
      </c>
      <c r="C3653" s="202" t="s">
        <v>8154</v>
      </c>
      <c r="D3653" s="205">
        <v>5.5</v>
      </c>
      <c r="E3653" s="205" t="s">
        <v>1341</v>
      </c>
      <c r="F3653"/>
    </row>
    <row r="3654" spans="1:6" x14ac:dyDescent="0.3">
      <c r="A3654" s="6" t="str">
        <f t="shared" si="57"/>
        <v>RPT123</v>
      </c>
      <c r="B3654" s="202" t="s">
        <v>13834</v>
      </c>
      <c r="C3654" s="202" t="s">
        <v>13835</v>
      </c>
      <c r="D3654" s="205">
        <v>5.5</v>
      </c>
      <c r="E3654" s="205" t="s">
        <v>1341</v>
      </c>
      <c r="F3654"/>
    </row>
    <row r="3655" spans="1:6" x14ac:dyDescent="0.3">
      <c r="A3655" s="6" t="str">
        <f t="shared" si="57"/>
        <v>StB16</v>
      </c>
      <c r="B3655" s="202" t="s">
        <v>13836</v>
      </c>
      <c r="C3655" s="202" t="s">
        <v>13837</v>
      </c>
      <c r="D3655" s="205">
        <v>5.5</v>
      </c>
      <c r="E3655" s="205" t="s">
        <v>1341</v>
      </c>
      <c r="F3655"/>
    </row>
    <row r="3656" spans="1:6" x14ac:dyDescent="0.3">
      <c r="A3656" s="6" t="str">
        <f t="shared" si="57"/>
        <v>DW10</v>
      </c>
      <c r="B3656" s="202" t="s">
        <v>13838</v>
      </c>
      <c r="C3656" s="202" t="s">
        <v>13839</v>
      </c>
      <c r="D3656" s="205">
        <v>5.5</v>
      </c>
      <c r="E3656" s="205" t="s">
        <v>1341</v>
      </c>
      <c r="F3656"/>
    </row>
    <row r="3657" spans="1:6" x14ac:dyDescent="0.3">
      <c r="A3657" s="6" t="str">
        <f t="shared" si="57"/>
        <v>MLR05</v>
      </c>
      <c r="B3657" s="202" t="s">
        <v>13840</v>
      </c>
      <c r="C3657" s="202" t="s">
        <v>13841</v>
      </c>
      <c r="D3657" s="205">
        <v>5.5</v>
      </c>
      <c r="E3657" s="205" t="s">
        <v>1341</v>
      </c>
      <c r="F3657"/>
    </row>
    <row r="3658" spans="1:6" x14ac:dyDescent="0.3">
      <c r="A3658" s="6" t="str">
        <f t="shared" si="57"/>
        <v>HP21</v>
      </c>
      <c r="B3658" s="202" t="s">
        <v>13842</v>
      </c>
      <c r="C3658" s="202" t="s">
        <v>13843</v>
      </c>
      <c r="D3658" s="205">
        <v>5.5</v>
      </c>
      <c r="E3658" s="205" t="s">
        <v>1341</v>
      </c>
      <c r="F3658"/>
    </row>
    <row r="3659" spans="1:6" x14ac:dyDescent="0.3">
      <c r="A3659" s="6" t="str">
        <f t="shared" si="57"/>
        <v>FE 15</v>
      </c>
      <c r="B3659" s="202" t="s">
        <v>13844</v>
      </c>
      <c r="C3659" s="202" t="s">
        <v>13845</v>
      </c>
      <c r="D3659" s="205">
        <v>5.5</v>
      </c>
      <c r="E3659" s="205" t="s">
        <v>1341</v>
      </c>
      <c r="F3659"/>
    </row>
    <row r="3660" spans="1:6" x14ac:dyDescent="0.3">
      <c r="A3660" s="6" t="str">
        <f t="shared" si="57"/>
        <v>FE2</v>
      </c>
      <c r="B3660" s="202" t="s">
        <v>13846</v>
      </c>
      <c r="C3660" s="202" t="s">
        <v>13847</v>
      </c>
      <c r="D3660" s="205">
        <v>5.5</v>
      </c>
      <c r="E3660" s="205" t="s">
        <v>1341</v>
      </c>
      <c r="F3660"/>
    </row>
    <row r="3661" spans="1:6" x14ac:dyDescent="0.3">
      <c r="A3661" s="6" t="str">
        <f t="shared" si="57"/>
        <v>MP9</v>
      </c>
      <c r="B3661" s="202" t="s">
        <v>13848</v>
      </c>
      <c r="C3661" s="202" t="s">
        <v>13849</v>
      </c>
      <c r="D3661" s="205">
        <v>5.5</v>
      </c>
      <c r="E3661" s="205" t="s">
        <v>1341</v>
      </c>
      <c r="F3661"/>
    </row>
    <row r="3662" spans="1:6" x14ac:dyDescent="0.3">
      <c r="A3662" s="6" t="str">
        <f t="shared" si="57"/>
        <v>GD16</v>
      </c>
      <c r="B3662" s="202" t="s">
        <v>13850</v>
      </c>
      <c r="C3662" s="202" t="s">
        <v>13851</v>
      </c>
      <c r="D3662" s="205">
        <v>5.5</v>
      </c>
      <c r="E3662" s="205" t="s">
        <v>1341</v>
      </c>
      <c r="F3662"/>
    </row>
    <row r="3663" spans="1:6" x14ac:dyDescent="0.3">
      <c r="A3663" s="6" t="str">
        <f t="shared" ref="A3663:A3726" si="58">IF(B3663="","",IF(B3663&lt;999,"ASL"&amp;B3663,B3663))</f>
        <v>BotH2</v>
      </c>
      <c r="B3663" s="202" t="s">
        <v>13852</v>
      </c>
      <c r="C3663" s="202" t="s">
        <v>13853</v>
      </c>
      <c r="D3663" s="205">
        <v>5.5</v>
      </c>
      <c r="E3663" s="205" t="s">
        <v>1341</v>
      </c>
      <c r="F3663"/>
    </row>
    <row r="3664" spans="1:6" x14ac:dyDescent="0.3">
      <c r="A3664" s="6" t="str">
        <f t="shared" si="58"/>
        <v>ASL185</v>
      </c>
      <c r="B3664" s="202">
        <v>185</v>
      </c>
      <c r="C3664" s="202" t="s">
        <v>13854</v>
      </c>
      <c r="D3664" s="205">
        <v>5.5</v>
      </c>
      <c r="E3664" s="205" t="s">
        <v>1341</v>
      </c>
      <c r="F3664"/>
    </row>
    <row r="3665" spans="1:6" x14ac:dyDescent="0.3">
      <c r="A3665" s="6" t="str">
        <f t="shared" si="58"/>
        <v>{AoO2} 34</v>
      </c>
      <c r="B3665" s="202" t="s">
        <v>13855</v>
      </c>
      <c r="C3665" s="202" t="s">
        <v>13089</v>
      </c>
      <c r="D3665" s="205">
        <v>5.5</v>
      </c>
      <c r="E3665" s="205" t="s">
        <v>1341</v>
      </c>
      <c r="F3665"/>
    </row>
    <row r="3666" spans="1:6" x14ac:dyDescent="0.3">
      <c r="A3666" s="6" t="str">
        <f t="shared" si="58"/>
        <v>Genesis 13</v>
      </c>
      <c r="B3666" s="202" t="s">
        <v>13856</v>
      </c>
      <c r="C3666" s="202" t="s">
        <v>13857</v>
      </c>
      <c r="D3666" s="205">
        <v>5.5</v>
      </c>
      <c r="E3666" s="205" t="s">
        <v>1341</v>
      </c>
      <c r="F3666"/>
    </row>
    <row r="3667" spans="1:6" x14ac:dyDescent="0.3">
      <c r="A3667" s="6" t="str">
        <f t="shared" si="58"/>
        <v>TAC59</v>
      </c>
      <c r="B3667" s="202" t="s">
        <v>13858</v>
      </c>
      <c r="C3667" s="202" t="s">
        <v>13859</v>
      </c>
      <c r="D3667" s="205">
        <v>5.5</v>
      </c>
      <c r="E3667" s="205" t="s">
        <v>1341</v>
      </c>
      <c r="F3667"/>
    </row>
    <row r="3668" spans="1:6" x14ac:dyDescent="0.3">
      <c r="A3668" s="6" t="str">
        <f t="shared" si="58"/>
        <v>AK51</v>
      </c>
      <c r="B3668" s="202" t="s">
        <v>13860</v>
      </c>
      <c r="C3668" s="202" t="s">
        <v>8735</v>
      </c>
      <c r="D3668" s="205">
        <v>5.5</v>
      </c>
      <c r="E3668" s="205" t="s">
        <v>1341</v>
      </c>
      <c r="F3668"/>
    </row>
    <row r="3669" spans="1:6" x14ac:dyDescent="0.3">
      <c r="A3669" s="6" t="str">
        <f t="shared" si="58"/>
        <v>ESG68</v>
      </c>
      <c r="B3669" s="202" t="s">
        <v>13861</v>
      </c>
      <c r="C3669" s="202" t="s">
        <v>13862</v>
      </c>
      <c r="D3669" s="205">
        <v>5.5</v>
      </c>
      <c r="E3669" s="205" t="s">
        <v>1341</v>
      </c>
      <c r="F3669"/>
    </row>
    <row r="3670" spans="1:6" x14ac:dyDescent="0.3">
      <c r="A3670" s="6" t="str">
        <f t="shared" si="58"/>
        <v>ASL180</v>
      </c>
      <c r="B3670" s="202">
        <v>180</v>
      </c>
      <c r="C3670" s="202" t="s">
        <v>9508</v>
      </c>
      <c r="D3670" s="205">
        <v>5.5</v>
      </c>
      <c r="E3670" s="205" t="s">
        <v>1341</v>
      </c>
      <c r="F3670"/>
    </row>
    <row r="3671" spans="1:6" ht="28.8" x14ac:dyDescent="0.3">
      <c r="A3671" s="6" t="str">
        <f t="shared" si="58"/>
        <v>{2020 edition} 242</v>
      </c>
      <c r="B3671" s="202" t="s">
        <v>13863</v>
      </c>
      <c r="C3671" s="202" t="s">
        <v>13207</v>
      </c>
      <c r="D3671" s="205">
        <v>5.5</v>
      </c>
      <c r="E3671" s="205" t="s">
        <v>1341</v>
      </c>
      <c r="F3671"/>
    </row>
    <row r="3672" spans="1:6" x14ac:dyDescent="0.3">
      <c r="A3672" s="6" t="str">
        <f t="shared" si="58"/>
        <v>RPT38</v>
      </c>
      <c r="B3672" s="202" t="s">
        <v>13864</v>
      </c>
      <c r="C3672" s="202" t="s">
        <v>13865</v>
      </c>
      <c r="D3672" s="205">
        <v>5.5</v>
      </c>
      <c r="E3672" s="205" t="s">
        <v>1341</v>
      </c>
      <c r="F3672"/>
    </row>
    <row r="3673" spans="1:6" x14ac:dyDescent="0.3">
      <c r="A3673" s="6" t="str">
        <f t="shared" si="58"/>
        <v>FT77</v>
      </c>
      <c r="B3673" s="202" t="s">
        <v>13866</v>
      </c>
      <c r="C3673" s="202" t="s">
        <v>13867</v>
      </c>
      <c r="D3673" s="205">
        <v>5.5</v>
      </c>
      <c r="E3673" s="205" t="s">
        <v>1341</v>
      </c>
      <c r="F3673"/>
    </row>
    <row r="3674" spans="1:6" x14ac:dyDescent="0.3">
      <c r="A3674" s="6" t="str">
        <f t="shared" si="58"/>
        <v>EP84</v>
      </c>
      <c r="B3674" s="202" t="s">
        <v>13868</v>
      </c>
      <c r="C3674" s="202" t="s">
        <v>13869</v>
      </c>
      <c r="D3674" s="205">
        <v>5.5</v>
      </c>
      <c r="E3674" s="205" t="s">
        <v>1341</v>
      </c>
      <c r="F3674"/>
    </row>
    <row r="3675" spans="1:6" x14ac:dyDescent="0.3">
      <c r="A3675" s="6" t="str">
        <f t="shared" si="58"/>
        <v>BWN-4</v>
      </c>
      <c r="B3675" s="202" t="s">
        <v>13870</v>
      </c>
      <c r="C3675" s="202" t="s">
        <v>13871</v>
      </c>
      <c r="D3675" s="205">
        <v>5.5</v>
      </c>
      <c r="E3675" s="205" t="s">
        <v>1341</v>
      </c>
      <c r="F3675"/>
    </row>
    <row r="3676" spans="1:6" x14ac:dyDescent="0.3">
      <c r="A3676" s="6" t="str">
        <f t="shared" si="58"/>
        <v>HP27</v>
      </c>
      <c r="B3676" s="202" t="s">
        <v>13872</v>
      </c>
      <c r="C3676" s="202" t="s">
        <v>13873</v>
      </c>
      <c r="D3676" s="205">
        <v>5.5</v>
      </c>
      <c r="E3676" s="205" t="s">
        <v>1341</v>
      </c>
      <c r="F3676"/>
    </row>
    <row r="3677" spans="1:6" x14ac:dyDescent="0.3">
      <c r="A3677" s="6" t="str">
        <f t="shared" si="58"/>
        <v>FT116</v>
      </c>
      <c r="B3677" s="202" t="s">
        <v>13874</v>
      </c>
      <c r="C3677" s="202" t="s">
        <v>13875</v>
      </c>
      <c r="D3677" s="205">
        <v>5.5</v>
      </c>
      <c r="E3677" s="205" t="s">
        <v>1341</v>
      </c>
      <c r="F3677"/>
    </row>
    <row r="3678" spans="1:6" x14ac:dyDescent="0.3">
      <c r="A3678" s="6" t="str">
        <f t="shared" si="58"/>
        <v>OA30</v>
      </c>
      <c r="B3678" s="202" t="s">
        <v>13876</v>
      </c>
      <c r="C3678" s="202" t="s">
        <v>10818</v>
      </c>
      <c r="D3678" s="205">
        <v>5.5</v>
      </c>
      <c r="E3678" s="205" t="s">
        <v>1341</v>
      </c>
      <c r="F3678"/>
    </row>
    <row r="3679" spans="1:6" x14ac:dyDescent="0.3">
      <c r="A3679" s="6" t="str">
        <f t="shared" si="58"/>
        <v>O109.2</v>
      </c>
      <c r="B3679" s="202" t="s">
        <v>13877</v>
      </c>
      <c r="C3679" s="202" t="s">
        <v>13878</v>
      </c>
      <c r="D3679" s="205">
        <v>5.5</v>
      </c>
      <c r="E3679" s="205" t="s">
        <v>1341</v>
      </c>
      <c r="F3679"/>
    </row>
    <row r="3680" spans="1:6" x14ac:dyDescent="0.3">
      <c r="A3680" s="6" t="str">
        <f t="shared" si="58"/>
        <v>O62.1</v>
      </c>
      <c r="B3680" s="202" t="s">
        <v>13879</v>
      </c>
      <c r="C3680" s="202" t="s">
        <v>13880</v>
      </c>
      <c r="D3680" s="205">
        <v>5.5</v>
      </c>
      <c r="E3680" s="205" t="s">
        <v>1341</v>
      </c>
      <c r="F3680"/>
    </row>
    <row r="3681" spans="1:6" x14ac:dyDescent="0.3">
      <c r="A3681" s="6" t="str">
        <f t="shared" si="58"/>
        <v>TBA2</v>
      </c>
      <c r="B3681" s="202" t="s">
        <v>13881</v>
      </c>
      <c r="C3681" s="202" t="s">
        <v>13882</v>
      </c>
      <c r="D3681" s="205">
        <v>5.5</v>
      </c>
      <c r="E3681" s="205" t="s">
        <v>1341</v>
      </c>
      <c r="F3681"/>
    </row>
    <row r="3682" spans="1:6" x14ac:dyDescent="0.3">
      <c r="A3682" s="6" t="str">
        <f t="shared" si="58"/>
        <v>ESG71</v>
      </c>
      <c r="B3682" s="202" t="s">
        <v>13883</v>
      </c>
      <c r="C3682" s="202" t="s">
        <v>13884</v>
      </c>
      <c r="D3682" s="205">
        <v>5.5</v>
      </c>
      <c r="E3682" s="205" t="s">
        <v>1341</v>
      </c>
      <c r="F3682"/>
    </row>
    <row r="3683" spans="1:6" x14ac:dyDescent="0.3">
      <c r="A3683" s="6" t="str">
        <f t="shared" si="58"/>
        <v>RR4</v>
      </c>
      <c r="B3683" s="202" t="s">
        <v>13885</v>
      </c>
      <c r="C3683" s="202" t="s">
        <v>13886</v>
      </c>
      <c r="D3683" s="205">
        <v>5.5</v>
      </c>
      <c r="E3683" s="205" t="s">
        <v>1341</v>
      </c>
      <c r="F3683"/>
    </row>
    <row r="3684" spans="1:6" x14ac:dyDescent="0.3">
      <c r="A3684" s="6" t="str">
        <f t="shared" si="58"/>
        <v>O67.1</v>
      </c>
      <c r="B3684" s="202" t="s">
        <v>13887</v>
      </c>
      <c r="C3684" s="202" t="s">
        <v>13888</v>
      </c>
      <c r="D3684" s="205">
        <v>5.5</v>
      </c>
      <c r="E3684" s="205" t="s">
        <v>1341</v>
      </c>
      <c r="F3684"/>
    </row>
    <row r="3685" spans="1:6" x14ac:dyDescent="0.3">
      <c r="A3685" s="6" t="str">
        <f t="shared" si="58"/>
        <v>YASL11</v>
      </c>
      <c r="B3685" s="202" t="s">
        <v>13889</v>
      </c>
      <c r="C3685" s="202" t="s">
        <v>13890</v>
      </c>
      <c r="D3685" s="205">
        <v>5.5</v>
      </c>
      <c r="E3685" s="205" t="s">
        <v>1341</v>
      </c>
      <c r="F3685"/>
    </row>
    <row r="3686" spans="1:6" x14ac:dyDescent="0.3">
      <c r="A3686" s="6" t="str">
        <f t="shared" si="58"/>
        <v>CH161</v>
      </c>
      <c r="B3686" s="202" t="s">
        <v>13891</v>
      </c>
      <c r="C3686" s="202" t="s">
        <v>13892</v>
      </c>
      <c r="D3686" s="205">
        <v>5.5</v>
      </c>
      <c r="E3686" s="205" t="s">
        <v>1341</v>
      </c>
      <c r="F3686"/>
    </row>
    <row r="3687" spans="1:6" x14ac:dyDescent="0.3">
      <c r="A3687" s="6" t="str">
        <f t="shared" si="58"/>
        <v>FS8</v>
      </c>
      <c r="B3687" s="202" t="s">
        <v>13893</v>
      </c>
      <c r="C3687" s="202" t="s">
        <v>13894</v>
      </c>
      <c r="D3687" s="205">
        <v>5.5</v>
      </c>
      <c r="E3687" s="205" t="s">
        <v>1341</v>
      </c>
      <c r="F3687"/>
    </row>
    <row r="3688" spans="1:6" x14ac:dyDescent="0.3">
      <c r="A3688" s="6" t="str">
        <f t="shared" si="58"/>
        <v>StB12</v>
      </c>
      <c r="B3688" s="202" t="s">
        <v>13895</v>
      </c>
      <c r="C3688" s="202" t="s">
        <v>13896</v>
      </c>
      <c r="D3688" s="205">
        <v>5.5</v>
      </c>
      <c r="E3688" s="205" t="s">
        <v>1341</v>
      </c>
      <c r="F3688"/>
    </row>
    <row r="3689" spans="1:6" x14ac:dyDescent="0.3">
      <c r="A3689" s="6" t="str">
        <f t="shared" si="58"/>
        <v>NEV2</v>
      </c>
      <c r="B3689" s="202" t="s">
        <v>13897</v>
      </c>
      <c r="C3689" s="202" t="s">
        <v>13898</v>
      </c>
      <c r="D3689" s="205">
        <v>5.5</v>
      </c>
      <c r="E3689" s="205" t="s">
        <v>1341</v>
      </c>
      <c r="F3689"/>
    </row>
    <row r="3690" spans="1:6" x14ac:dyDescent="0.3">
      <c r="A3690" s="6" t="str">
        <f t="shared" si="58"/>
        <v>GSTK4</v>
      </c>
      <c r="B3690" s="202" t="s">
        <v>13899</v>
      </c>
      <c r="C3690" s="202" t="s">
        <v>13900</v>
      </c>
      <c r="D3690" s="205">
        <v>5.5</v>
      </c>
      <c r="E3690" s="205" t="s">
        <v>1341</v>
      </c>
      <c r="F3690"/>
    </row>
    <row r="3691" spans="1:6" x14ac:dyDescent="0.3">
      <c r="A3691" s="6" t="str">
        <f t="shared" si="58"/>
        <v>IC2</v>
      </c>
      <c r="B3691" s="202" t="s">
        <v>13901</v>
      </c>
      <c r="C3691" s="202" t="s">
        <v>13902</v>
      </c>
      <c r="D3691" s="205">
        <v>5.5</v>
      </c>
      <c r="E3691" s="205" t="s">
        <v>1341</v>
      </c>
      <c r="F3691"/>
    </row>
    <row r="3692" spans="1:6" x14ac:dyDescent="0.3">
      <c r="A3692" s="6" t="str">
        <f t="shared" si="58"/>
        <v>IC11</v>
      </c>
      <c r="B3692" s="202" t="s">
        <v>13903</v>
      </c>
      <c r="C3692" s="202" t="s">
        <v>12092</v>
      </c>
      <c r="D3692" s="205">
        <v>5.5</v>
      </c>
      <c r="E3692" s="205" t="s">
        <v>1341</v>
      </c>
      <c r="F3692"/>
    </row>
    <row r="3693" spans="1:6" x14ac:dyDescent="0.3">
      <c r="A3693" s="6" t="str">
        <f t="shared" si="58"/>
        <v>CM2</v>
      </c>
      <c r="B3693" s="202" t="s">
        <v>13904</v>
      </c>
      <c r="C3693" s="202" t="s">
        <v>13905</v>
      </c>
      <c r="D3693" s="205">
        <v>5.5</v>
      </c>
      <c r="E3693" s="205" t="s">
        <v>1341</v>
      </c>
      <c r="F3693"/>
    </row>
    <row r="3694" spans="1:6" x14ac:dyDescent="0.3">
      <c r="A3694" s="6" t="str">
        <f t="shared" si="58"/>
        <v>atp7</v>
      </c>
      <c r="B3694" s="202" t="s">
        <v>13906</v>
      </c>
      <c r="C3694" s="202" t="s">
        <v>13907</v>
      </c>
      <c r="D3694" s="205">
        <v>5.5</v>
      </c>
      <c r="E3694" s="205" t="s">
        <v>1341</v>
      </c>
      <c r="F3694"/>
    </row>
    <row r="3695" spans="1:6" x14ac:dyDescent="0.3">
      <c r="A3695" s="6" t="str">
        <f t="shared" si="58"/>
        <v>FT01</v>
      </c>
      <c r="B3695" s="202" t="s">
        <v>13908</v>
      </c>
      <c r="C3695" s="202" t="s">
        <v>13909</v>
      </c>
      <c r="D3695" s="205">
        <v>5.5</v>
      </c>
      <c r="E3695" s="205" t="s">
        <v>1341</v>
      </c>
      <c r="F3695"/>
    </row>
    <row r="3696" spans="1:6" x14ac:dyDescent="0.3">
      <c r="A3696" s="6" t="str">
        <f t="shared" si="58"/>
        <v>FT50</v>
      </c>
      <c r="B3696" s="202" t="s">
        <v>13910</v>
      </c>
      <c r="C3696" s="202" t="s">
        <v>13911</v>
      </c>
      <c r="D3696" s="205">
        <v>5.5</v>
      </c>
      <c r="E3696" s="205" t="s">
        <v>1341</v>
      </c>
      <c r="F3696"/>
    </row>
    <row r="3697" spans="1:6" x14ac:dyDescent="0.3">
      <c r="A3697" s="6" t="str">
        <f t="shared" si="58"/>
        <v>TT3</v>
      </c>
      <c r="B3697" s="202" t="s">
        <v>8982</v>
      </c>
      <c r="C3697" s="202" t="s">
        <v>13912</v>
      </c>
      <c r="D3697" s="205">
        <v>5.5</v>
      </c>
      <c r="E3697" s="205" t="s">
        <v>1341</v>
      </c>
      <c r="F3697"/>
    </row>
    <row r="3698" spans="1:6" x14ac:dyDescent="0.3">
      <c r="A3698" s="6" t="str">
        <f t="shared" si="58"/>
        <v>ESG123</v>
      </c>
      <c r="B3698" s="202" t="s">
        <v>13913</v>
      </c>
      <c r="C3698" s="202" t="s">
        <v>13914</v>
      </c>
      <c r="D3698" s="205">
        <v>5.5</v>
      </c>
      <c r="E3698" s="205" t="s">
        <v>1341</v>
      </c>
      <c r="F3698"/>
    </row>
    <row r="3699" spans="1:6" x14ac:dyDescent="0.3">
      <c r="A3699" s="6" t="str">
        <f t="shared" si="58"/>
        <v>FE135</v>
      </c>
      <c r="B3699" s="202" t="s">
        <v>13915</v>
      </c>
      <c r="C3699" s="202" t="s">
        <v>13916</v>
      </c>
      <c r="D3699" s="205">
        <v>5.5</v>
      </c>
      <c r="E3699" s="205" t="s">
        <v>1341</v>
      </c>
      <c r="F3699"/>
    </row>
    <row r="3700" spans="1:6" x14ac:dyDescent="0.3">
      <c r="A3700" s="6" t="str">
        <f t="shared" si="58"/>
        <v>U36</v>
      </c>
      <c r="B3700" s="202" t="s">
        <v>13917</v>
      </c>
      <c r="C3700" s="202" t="s">
        <v>13918</v>
      </c>
      <c r="D3700" s="205">
        <v>5.5</v>
      </c>
      <c r="E3700" s="205" t="s">
        <v>1341</v>
      </c>
      <c r="F3700"/>
    </row>
    <row r="3701" spans="1:6" x14ac:dyDescent="0.3">
      <c r="A3701" s="6" t="str">
        <f t="shared" si="58"/>
        <v>TAP11</v>
      </c>
      <c r="B3701" s="202" t="s">
        <v>13919</v>
      </c>
      <c r="C3701" s="202" t="s">
        <v>13920</v>
      </c>
      <c r="D3701" s="205">
        <v>5.5</v>
      </c>
      <c r="E3701" s="205" t="s">
        <v>1341</v>
      </c>
      <c r="F3701"/>
    </row>
    <row r="3702" spans="1:6" x14ac:dyDescent="0.3">
      <c r="A3702" s="6" t="str">
        <f t="shared" si="58"/>
        <v>CH54</v>
      </c>
      <c r="B3702" s="202" t="s">
        <v>13921</v>
      </c>
      <c r="C3702" s="202" t="s">
        <v>13922</v>
      </c>
      <c r="D3702" s="205">
        <v>5.5</v>
      </c>
      <c r="E3702" s="205" t="s">
        <v>1341</v>
      </c>
      <c r="F3702"/>
    </row>
    <row r="3703" spans="1:6" x14ac:dyDescent="0.3">
      <c r="A3703" s="6" t="str">
        <f t="shared" si="58"/>
        <v>CDN25</v>
      </c>
      <c r="B3703" s="202" t="s">
        <v>13923</v>
      </c>
      <c r="C3703" s="202" t="s">
        <v>13924</v>
      </c>
      <c r="D3703" s="205">
        <v>5.5</v>
      </c>
      <c r="E3703" s="205" t="s">
        <v>1341</v>
      </c>
      <c r="F3703"/>
    </row>
    <row r="3704" spans="1:6" x14ac:dyDescent="0.3">
      <c r="A3704" s="6" t="str">
        <f t="shared" si="58"/>
        <v>O48.1</v>
      </c>
      <c r="B3704" s="202" t="s">
        <v>13925</v>
      </c>
      <c r="C3704" s="202" t="s">
        <v>13926</v>
      </c>
      <c r="D3704" s="205">
        <v>5.5</v>
      </c>
      <c r="E3704" s="205" t="s">
        <v>1341</v>
      </c>
      <c r="F3704"/>
    </row>
    <row r="3705" spans="1:6" x14ac:dyDescent="0.3">
      <c r="A3705" s="6" t="str">
        <f t="shared" si="58"/>
        <v>OS2</v>
      </c>
      <c r="B3705" s="202" t="s">
        <v>13927</v>
      </c>
      <c r="C3705" s="202" t="s">
        <v>13928</v>
      </c>
      <c r="D3705" s="205">
        <v>5.5</v>
      </c>
      <c r="E3705" s="205" t="s">
        <v>1341</v>
      </c>
      <c r="F3705"/>
    </row>
    <row r="3706" spans="1:6" x14ac:dyDescent="0.3">
      <c r="A3706" s="6" t="str">
        <f t="shared" si="58"/>
        <v>CH72</v>
      </c>
      <c r="B3706" s="202" t="s">
        <v>13929</v>
      </c>
      <c r="C3706" s="202" t="s">
        <v>13930</v>
      </c>
      <c r="D3706" s="205">
        <v>5.5</v>
      </c>
      <c r="E3706" s="205" t="s">
        <v>1341</v>
      </c>
      <c r="F3706"/>
    </row>
    <row r="3707" spans="1:6" x14ac:dyDescent="0.3">
      <c r="A3707" s="6" t="str">
        <f t="shared" si="58"/>
        <v>MMdb19</v>
      </c>
      <c r="B3707" s="202" t="s">
        <v>13931</v>
      </c>
      <c r="C3707" s="202" t="s">
        <v>13932</v>
      </c>
      <c r="D3707" s="205">
        <v>5.5</v>
      </c>
      <c r="E3707" s="205" t="s">
        <v>1341</v>
      </c>
      <c r="F3707"/>
    </row>
    <row r="3708" spans="1:6" x14ac:dyDescent="0.3">
      <c r="A3708" s="6" t="str">
        <f t="shared" si="58"/>
        <v>FAW8</v>
      </c>
      <c r="B3708" s="202" t="s">
        <v>13933</v>
      </c>
      <c r="C3708" s="202" t="s">
        <v>13934</v>
      </c>
      <c r="D3708" s="205">
        <v>5.5</v>
      </c>
      <c r="E3708" s="205" t="s">
        <v>1341</v>
      </c>
      <c r="F3708"/>
    </row>
    <row r="3709" spans="1:6" x14ac:dyDescent="0.3">
      <c r="A3709" s="6" t="str">
        <f t="shared" si="58"/>
        <v>FE126</v>
      </c>
      <c r="B3709" s="202" t="s">
        <v>13935</v>
      </c>
      <c r="C3709" s="202" t="s">
        <v>13936</v>
      </c>
      <c r="D3709" s="205">
        <v>5.5</v>
      </c>
      <c r="E3709" s="205" t="s">
        <v>1341</v>
      </c>
      <c r="F3709"/>
    </row>
    <row r="3710" spans="1:6" x14ac:dyDescent="0.3">
      <c r="A3710" s="6" t="str">
        <f t="shared" si="58"/>
        <v>ABS6</v>
      </c>
      <c r="B3710" s="202" t="s">
        <v>13937</v>
      </c>
      <c r="C3710" s="202" t="s">
        <v>13938</v>
      </c>
      <c r="D3710" s="205">
        <v>5.5</v>
      </c>
      <c r="E3710" s="205" t="s">
        <v>1341</v>
      </c>
      <c r="F3710"/>
    </row>
    <row r="3711" spans="1:6" x14ac:dyDescent="0.3">
      <c r="A3711" s="6" t="str">
        <f t="shared" si="58"/>
        <v>O102.1</v>
      </c>
      <c r="B3711" s="202" t="s">
        <v>13939</v>
      </c>
      <c r="C3711" s="202" t="s">
        <v>13940</v>
      </c>
      <c r="D3711" s="205">
        <v>5.5</v>
      </c>
      <c r="E3711" s="205" t="s">
        <v>1341</v>
      </c>
      <c r="F3711"/>
    </row>
    <row r="3712" spans="1:6" x14ac:dyDescent="0.3">
      <c r="A3712" s="6" t="str">
        <f t="shared" si="58"/>
        <v>VHN6</v>
      </c>
      <c r="B3712" s="202" t="s">
        <v>13941</v>
      </c>
      <c r="C3712" s="202" t="s">
        <v>13942</v>
      </c>
      <c r="D3712" s="205">
        <v>5.5</v>
      </c>
      <c r="E3712" s="205" t="s">
        <v>1341</v>
      </c>
      <c r="F3712"/>
    </row>
    <row r="3713" spans="1:6" x14ac:dyDescent="0.3">
      <c r="A3713" s="6" t="str">
        <f t="shared" si="58"/>
        <v>FT65</v>
      </c>
      <c r="B3713" s="202" t="s">
        <v>13943</v>
      </c>
      <c r="C3713" s="202" t="s">
        <v>13944</v>
      </c>
      <c r="D3713" s="205">
        <v>5.5</v>
      </c>
      <c r="E3713" s="205" t="s">
        <v>1341</v>
      </c>
      <c r="F3713"/>
    </row>
    <row r="3714" spans="1:6" x14ac:dyDescent="0.3">
      <c r="A3714" s="6" t="str">
        <f t="shared" si="58"/>
        <v>KE17</v>
      </c>
      <c r="B3714" s="202" t="s">
        <v>13945</v>
      </c>
      <c r="C3714" s="202" t="s">
        <v>13946</v>
      </c>
      <c r="D3714" s="205">
        <v>5.5</v>
      </c>
      <c r="E3714" s="205" t="s">
        <v>1341</v>
      </c>
      <c r="F3714"/>
    </row>
    <row r="3715" spans="1:6" x14ac:dyDescent="0.3">
      <c r="A3715" s="6" t="str">
        <f t="shared" si="58"/>
        <v>IP 10</v>
      </c>
      <c r="B3715" s="202" t="s">
        <v>13947</v>
      </c>
      <c r="C3715" s="202" t="s">
        <v>13948</v>
      </c>
      <c r="D3715" s="205">
        <v>5.5</v>
      </c>
      <c r="E3715" s="205" t="s">
        <v>1341</v>
      </c>
      <c r="F3715"/>
    </row>
    <row r="3716" spans="1:6" x14ac:dyDescent="0.3">
      <c r="A3716" s="6" t="str">
        <f t="shared" si="58"/>
        <v>CH168</v>
      </c>
      <c r="B3716" s="202" t="s">
        <v>13949</v>
      </c>
      <c r="C3716" s="202" t="s">
        <v>13950</v>
      </c>
      <c r="D3716" s="205">
        <v>5.5</v>
      </c>
      <c r="E3716" s="205" t="s">
        <v>1341</v>
      </c>
      <c r="F3716"/>
    </row>
    <row r="3717" spans="1:6" x14ac:dyDescent="0.3">
      <c r="A3717" s="6" t="str">
        <f t="shared" si="58"/>
        <v>HS3</v>
      </c>
      <c r="B3717" s="202" t="s">
        <v>8037</v>
      </c>
      <c r="C3717" s="202" t="s">
        <v>13951</v>
      </c>
      <c r="D3717" s="205">
        <v>5.5</v>
      </c>
      <c r="E3717" s="205" t="s">
        <v>1341</v>
      </c>
      <c r="F3717"/>
    </row>
    <row r="3718" spans="1:6" x14ac:dyDescent="0.3">
      <c r="A3718" s="6" t="str">
        <f t="shared" si="58"/>
        <v>FT25</v>
      </c>
      <c r="B3718" s="202" t="s">
        <v>13952</v>
      </c>
      <c r="C3718" s="202" t="s">
        <v>13953</v>
      </c>
      <c r="D3718" s="205">
        <v>5.5</v>
      </c>
      <c r="E3718" s="205" t="s">
        <v>1341</v>
      </c>
      <c r="F3718"/>
    </row>
    <row r="3719" spans="1:6" x14ac:dyDescent="0.3">
      <c r="A3719" s="6" t="str">
        <f t="shared" si="58"/>
        <v>VE1</v>
      </c>
      <c r="B3719" s="202" t="s">
        <v>13954</v>
      </c>
      <c r="C3719" s="202" t="s">
        <v>13955</v>
      </c>
      <c r="D3719" s="205">
        <v>5.5</v>
      </c>
      <c r="E3719" s="205" t="s">
        <v>1341</v>
      </c>
      <c r="F3719"/>
    </row>
    <row r="3720" spans="1:6" x14ac:dyDescent="0.3">
      <c r="A3720" s="6" t="str">
        <f t="shared" si="58"/>
        <v>SP226</v>
      </c>
      <c r="B3720" s="202" t="s">
        <v>13956</v>
      </c>
      <c r="C3720" s="202" t="s">
        <v>13957</v>
      </c>
      <c r="D3720" s="205">
        <v>5.48</v>
      </c>
      <c r="E3720" s="205">
        <v>23</v>
      </c>
      <c r="F3720"/>
    </row>
    <row r="3721" spans="1:6" x14ac:dyDescent="0.3">
      <c r="A3721" s="6" t="str">
        <f t="shared" si="58"/>
        <v>SP130</v>
      </c>
      <c r="B3721" s="202" t="s">
        <v>13958</v>
      </c>
      <c r="C3721" s="202" t="s">
        <v>13959</v>
      </c>
      <c r="D3721" s="205">
        <v>5.48</v>
      </c>
      <c r="E3721" s="205">
        <v>23</v>
      </c>
      <c r="F3721"/>
    </row>
    <row r="3722" spans="1:6" x14ac:dyDescent="0.3">
      <c r="A3722" s="6" t="str">
        <f t="shared" si="58"/>
        <v>G9</v>
      </c>
      <c r="B3722" s="202" t="s">
        <v>13960</v>
      </c>
      <c r="C3722" s="202" t="s">
        <v>13961</v>
      </c>
      <c r="D3722" s="205">
        <v>5.47</v>
      </c>
      <c r="E3722" s="205">
        <v>19</v>
      </c>
      <c r="F3722"/>
    </row>
    <row r="3723" spans="1:6" x14ac:dyDescent="0.3">
      <c r="A3723" s="6" t="str">
        <f t="shared" si="58"/>
        <v>ESG21</v>
      </c>
      <c r="B3723" s="202" t="s">
        <v>13962</v>
      </c>
      <c r="C3723" s="202" t="s">
        <v>13963</v>
      </c>
      <c r="D3723" s="205">
        <v>5.47</v>
      </c>
      <c r="E3723" s="205">
        <v>19</v>
      </c>
      <c r="F3723"/>
    </row>
    <row r="3724" spans="1:6" x14ac:dyDescent="0.3">
      <c r="A3724" s="6" t="str">
        <f t="shared" si="58"/>
        <v>J5</v>
      </c>
      <c r="B3724" s="202" t="s">
        <v>13964</v>
      </c>
      <c r="C3724" s="202" t="s">
        <v>13965</v>
      </c>
      <c r="D3724" s="205">
        <v>5.47</v>
      </c>
      <c r="E3724" s="205">
        <v>49</v>
      </c>
      <c r="F3724"/>
    </row>
    <row r="3725" spans="1:6" x14ac:dyDescent="0.3">
      <c r="A3725" s="6" t="str">
        <f t="shared" si="58"/>
        <v>ASL59</v>
      </c>
      <c r="B3725" s="202">
        <v>59</v>
      </c>
      <c r="C3725" s="202" t="s">
        <v>13710</v>
      </c>
      <c r="D3725" s="205">
        <v>5.47</v>
      </c>
      <c r="E3725" s="205">
        <v>32</v>
      </c>
      <c r="F3725"/>
    </row>
    <row r="3726" spans="1:6" x14ac:dyDescent="0.3">
      <c r="A3726" s="6" t="str">
        <f t="shared" si="58"/>
        <v>SP4</v>
      </c>
      <c r="B3726" s="202" t="s">
        <v>13966</v>
      </c>
      <c r="C3726" s="202" t="s">
        <v>13967</v>
      </c>
      <c r="D3726" s="205">
        <v>5.46</v>
      </c>
      <c r="E3726" s="205">
        <v>52</v>
      </c>
      <c r="F3726"/>
    </row>
    <row r="3727" spans="1:6" x14ac:dyDescent="0.3">
      <c r="A3727" s="6" t="str">
        <f t="shared" ref="A3727:A3790" si="59">IF(B3727="","",IF(B3727&lt;999,"ASL"&amp;B3727,B3727))</f>
        <v>J162</v>
      </c>
      <c r="B3727" s="202" t="s">
        <v>13968</v>
      </c>
      <c r="C3727" s="202" t="s">
        <v>13969</v>
      </c>
      <c r="D3727" s="205">
        <v>5.46</v>
      </c>
      <c r="E3727" s="205">
        <v>13</v>
      </c>
      <c r="F3727"/>
    </row>
    <row r="3728" spans="1:6" x14ac:dyDescent="0.3">
      <c r="A3728" s="6" t="str">
        <f t="shared" si="59"/>
        <v>TAC15</v>
      </c>
      <c r="B3728" s="202" t="s">
        <v>13970</v>
      </c>
      <c r="C3728" s="202" t="s">
        <v>13971</v>
      </c>
      <c r="D3728" s="205">
        <v>5.46</v>
      </c>
      <c r="E3728" s="205">
        <v>13</v>
      </c>
      <c r="F3728"/>
    </row>
    <row r="3729" spans="1:6" x14ac:dyDescent="0.3">
      <c r="A3729" s="6" t="str">
        <f t="shared" si="59"/>
        <v>AP114</v>
      </c>
      <c r="B3729" s="202" t="s">
        <v>13972</v>
      </c>
      <c r="C3729" s="202" t="s">
        <v>13973</v>
      </c>
      <c r="D3729" s="205">
        <v>5.46</v>
      </c>
      <c r="E3729" s="205">
        <v>24</v>
      </c>
      <c r="F3729"/>
    </row>
    <row r="3730" spans="1:6" x14ac:dyDescent="0.3">
      <c r="A3730" s="6" t="str">
        <f t="shared" si="59"/>
        <v>OM2</v>
      </c>
      <c r="B3730" s="202" t="s">
        <v>13974</v>
      </c>
      <c r="C3730" s="202" t="s">
        <v>13975</v>
      </c>
      <c r="D3730" s="205">
        <v>5.46</v>
      </c>
      <c r="E3730" s="205">
        <v>24</v>
      </c>
      <c r="F3730"/>
    </row>
    <row r="3731" spans="1:6" x14ac:dyDescent="0.3">
      <c r="A3731" s="6" t="str">
        <f t="shared" si="59"/>
        <v>AP129</v>
      </c>
      <c r="B3731" s="202" t="s">
        <v>13976</v>
      </c>
      <c r="C3731" s="202" t="s">
        <v>13977</v>
      </c>
      <c r="D3731" s="205">
        <v>5.45</v>
      </c>
      <c r="E3731" s="205">
        <v>22</v>
      </c>
      <c r="F3731"/>
    </row>
    <row r="3732" spans="1:6" x14ac:dyDescent="0.3">
      <c r="A3732" s="6" t="str">
        <f t="shared" si="59"/>
        <v>LSSAH15</v>
      </c>
      <c r="B3732" s="202" t="s">
        <v>13978</v>
      </c>
      <c r="C3732" s="202" t="s">
        <v>13979</v>
      </c>
      <c r="D3732" s="205">
        <v>5.45</v>
      </c>
      <c r="E3732" s="205">
        <v>11</v>
      </c>
      <c r="F3732"/>
    </row>
    <row r="3733" spans="1:6" x14ac:dyDescent="0.3">
      <c r="A3733" s="6" t="str">
        <f t="shared" si="59"/>
        <v>FE9</v>
      </c>
      <c r="B3733" s="202" t="s">
        <v>13980</v>
      </c>
      <c r="C3733" s="202" t="s">
        <v>13981</v>
      </c>
      <c r="D3733" s="205">
        <v>5.45</v>
      </c>
      <c r="E3733" s="205">
        <v>11</v>
      </c>
      <c r="F3733"/>
    </row>
    <row r="3734" spans="1:6" x14ac:dyDescent="0.3">
      <c r="A3734" s="6" t="str">
        <f t="shared" si="59"/>
        <v>FT179</v>
      </c>
      <c r="B3734" s="202" t="s">
        <v>13982</v>
      </c>
      <c r="C3734" s="202" t="s">
        <v>13983</v>
      </c>
      <c r="D3734" s="205">
        <v>5.45</v>
      </c>
      <c r="E3734" s="205">
        <v>11</v>
      </c>
      <c r="F3734"/>
    </row>
    <row r="3735" spans="1:6" x14ac:dyDescent="0.3">
      <c r="A3735" s="6" t="str">
        <f t="shared" si="59"/>
        <v>CH77</v>
      </c>
      <c r="B3735" s="202" t="s">
        <v>13984</v>
      </c>
      <c r="C3735" s="202" t="s">
        <v>13985</v>
      </c>
      <c r="D3735" s="205">
        <v>5.45</v>
      </c>
      <c r="E3735" s="205">
        <v>11</v>
      </c>
      <c r="F3735"/>
    </row>
    <row r="3736" spans="1:6" x14ac:dyDescent="0.3">
      <c r="A3736" s="6" t="str">
        <f t="shared" si="59"/>
        <v>DB063</v>
      </c>
      <c r="B3736" s="202" t="s">
        <v>13986</v>
      </c>
      <c r="C3736" s="202" t="s">
        <v>13987</v>
      </c>
      <c r="D3736" s="205">
        <v>5.45</v>
      </c>
      <c r="E3736" s="205">
        <v>11</v>
      </c>
      <c r="F3736"/>
    </row>
    <row r="3737" spans="1:6" x14ac:dyDescent="0.3">
      <c r="A3737" s="6" t="str">
        <f t="shared" si="59"/>
        <v>ASL167</v>
      </c>
      <c r="B3737" s="202">
        <v>167</v>
      </c>
      <c r="C3737" s="202" t="s">
        <v>13988</v>
      </c>
      <c r="D3737" s="205">
        <v>5.45</v>
      </c>
      <c r="E3737" s="205">
        <v>11</v>
      </c>
      <c r="F3737"/>
    </row>
    <row r="3738" spans="1:6" x14ac:dyDescent="0.3">
      <c r="A3738" s="6" t="str">
        <f t="shared" si="59"/>
        <v>SP253</v>
      </c>
      <c r="B3738" s="202" t="s">
        <v>13989</v>
      </c>
      <c r="C3738" s="202" t="s">
        <v>13990</v>
      </c>
      <c r="D3738" s="205">
        <v>5.45</v>
      </c>
      <c r="E3738" s="205">
        <v>20</v>
      </c>
      <c r="F3738"/>
    </row>
    <row r="3739" spans="1:6" x14ac:dyDescent="0.3">
      <c r="A3739" s="6" t="str">
        <f t="shared" si="59"/>
        <v>OA17</v>
      </c>
      <c r="B3739" s="202" t="s">
        <v>13991</v>
      </c>
      <c r="C3739" s="202" t="s">
        <v>8209</v>
      </c>
      <c r="D3739" s="205">
        <v>5.44</v>
      </c>
      <c r="E3739" s="205">
        <v>45</v>
      </c>
      <c r="F3739"/>
    </row>
    <row r="3740" spans="1:6" x14ac:dyDescent="0.3">
      <c r="A3740" s="6" t="str">
        <f t="shared" si="59"/>
        <v>RO3</v>
      </c>
      <c r="B3740" s="202" t="s">
        <v>13992</v>
      </c>
      <c r="C3740" s="202" t="s">
        <v>13993</v>
      </c>
      <c r="D3740" s="205">
        <v>5.44</v>
      </c>
      <c r="E3740" s="205">
        <v>27</v>
      </c>
      <c r="F3740"/>
    </row>
    <row r="3741" spans="1:6" x14ac:dyDescent="0.3">
      <c r="A3741" s="6" t="str">
        <f t="shared" si="59"/>
        <v>J101</v>
      </c>
      <c r="B3741" s="202" t="s">
        <v>13994</v>
      </c>
      <c r="C3741" s="202" t="s">
        <v>13995</v>
      </c>
      <c r="D3741" s="205">
        <v>5.44</v>
      </c>
      <c r="E3741" s="205">
        <v>27</v>
      </c>
      <c r="F3741"/>
    </row>
    <row r="3742" spans="1:6" x14ac:dyDescent="0.3">
      <c r="A3742" s="6" t="str">
        <f t="shared" si="59"/>
        <v>PB6</v>
      </c>
      <c r="B3742" s="202" t="s">
        <v>13996</v>
      </c>
      <c r="C3742" s="202" t="s">
        <v>13997</v>
      </c>
      <c r="D3742" s="205">
        <v>5.44</v>
      </c>
      <c r="E3742" s="205">
        <v>18</v>
      </c>
      <c r="F3742"/>
    </row>
    <row r="3743" spans="1:6" x14ac:dyDescent="0.3">
      <c r="A3743" s="6" t="str">
        <f t="shared" si="59"/>
        <v>WAR10</v>
      </c>
      <c r="B3743" s="202" t="s">
        <v>13998</v>
      </c>
      <c r="C3743" s="202" t="s">
        <v>13999</v>
      </c>
      <c r="D3743" s="205">
        <v>5.44</v>
      </c>
      <c r="E3743" s="205" t="s">
        <v>1341</v>
      </c>
      <c r="F3743"/>
    </row>
    <row r="3744" spans="1:6" x14ac:dyDescent="0.3">
      <c r="A3744" s="6" t="str">
        <f t="shared" si="59"/>
        <v>DB047</v>
      </c>
      <c r="B3744" s="202" t="s">
        <v>14000</v>
      </c>
      <c r="C3744" s="202" t="s">
        <v>14001</v>
      </c>
      <c r="D3744" s="205">
        <v>5.44</v>
      </c>
      <c r="E3744" s="205" t="s">
        <v>1341</v>
      </c>
      <c r="F3744"/>
    </row>
    <row r="3745" spans="1:6" x14ac:dyDescent="0.3">
      <c r="A3745" s="6" t="str">
        <f t="shared" si="59"/>
        <v>G21</v>
      </c>
      <c r="B3745" s="202" t="s">
        <v>14002</v>
      </c>
      <c r="C3745" s="202" t="s">
        <v>14003</v>
      </c>
      <c r="D3745" s="205">
        <v>5.44</v>
      </c>
      <c r="E3745" s="205" t="s">
        <v>1341</v>
      </c>
      <c r="F3745"/>
    </row>
    <row r="3746" spans="1:6" x14ac:dyDescent="0.3">
      <c r="A3746" s="6" t="str">
        <f t="shared" si="59"/>
        <v>J11</v>
      </c>
      <c r="B3746" s="202" t="s">
        <v>14004</v>
      </c>
      <c r="C3746" s="202" t="s">
        <v>7493</v>
      </c>
      <c r="D3746" s="205">
        <v>5.44</v>
      </c>
      <c r="E3746" s="205">
        <v>34</v>
      </c>
      <c r="F3746"/>
    </row>
    <row r="3747" spans="1:6" x14ac:dyDescent="0.3">
      <c r="A3747" s="6" t="str">
        <f t="shared" si="59"/>
        <v>J71</v>
      </c>
      <c r="B3747" s="202" t="s">
        <v>14005</v>
      </c>
      <c r="C3747" s="202" t="s">
        <v>14006</v>
      </c>
      <c r="D3747" s="205">
        <v>5.44</v>
      </c>
      <c r="E3747" s="205">
        <v>25</v>
      </c>
      <c r="F3747"/>
    </row>
    <row r="3748" spans="1:6" x14ac:dyDescent="0.3">
      <c r="A3748" s="6" t="str">
        <f t="shared" si="59"/>
        <v>FT178</v>
      </c>
      <c r="B3748" s="202" t="s">
        <v>14007</v>
      </c>
      <c r="C3748" s="202" t="s">
        <v>14008</v>
      </c>
      <c r="D3748" s="205">
        <v>5.44</v>
      </c>
      <c r="E3748" s="205">
        <v>16</v>
      </c>
      <c r="F3748"/>
    </row>
    <row r="3749" spans="1:6" x14ac:dyDescent="0.3">
      <c r="A3749" s="6" t="str">
        <f t="shared" si="59"/>
        <v>AP67</v>
      </c>
      <c r="B3749" s="202" t="s">
        <v>14009</v>
      </c>
      <c r="C3749" s="202" t="s">
        <v>14010</v>
      </c>
      <c r="D3749" s="205">
        <v>5.44</v>
      </c>
      <c r="E3749" s="205">
        <v>16</v>
      </c>
      <c r="F3749"/>
    </row>
    <row r="3750" spans="1:6" x14ac:dyDescent="0.3">
      <c r="A3750" s="6" t="str">
        <f t="shared" si="59"/>
        <v>RPT14</v>
      </c>
      <c r="B3750" s="202" t="s">
        <v>14011</v>
      </c>
      <c r="C3750" s="202" t="s">
        <v>14012</v>
      </c>
      <c r="D3750" s="205">
        <v>5.44</v>
      </c>
      <c r="E3750" s="205">
        <v>39</v>
      </c>
      <c r="F3750"/>
    </row>
    <row r="3751" spans="1:6" x14ac:dyDescent="0.3">
      <c r="A3751" s="6" t="str">
        <f t="shared" si="59"/>
        <v>A8</v>
      </c>
      <c r="B3751" s="202" t="s">
        <v>14013</v>
      </c>
      <c r="C3751" s="202" t="s">
        <v>13634</v>
      </c>
      <c r="D3751" s="205">
        <v>5.44</v>
      </c>
      <c r="E3751" s="205">
        <v>39</v>
      </c>
      <c r="F3751"/>
    </row>
    <row r="3752" spans="1:6" x14ac:dyDescent="0.3">
      <c r="A3752" s="6" t="str">
        <f t="shared" si="59"/>
        <v>AP107</v>
      </c>
      <c r="B3752" s="202" t="s">
        <v>14014</v>
      </c>
      <c r="C3752" s="202" t="s">
        <v>14015</v>
      </c>
      <c r="D3752" s="205">
        <v>5.43</v>
      </c>
      <c r="E3752" s="205">
        <v>21</v>
      </c>
      <c r="F3752"/>
    </row>
    <row r="3753" spans="1:6" x14ac:dyDescent="0.3">
      <c r="A3753" s="6" t="str">
        <f t="shared" si="59"/>
        <v>FF13</v>
      </c>
      <c r="B3753" s="202" t="s">
        <v>1357</v>
      </c>
      <c r="C3753" s="202" t="s">
        <v>1347</v>
      </c>
      <c r="D3753" s="205">
        <v>5.43</v>
      </c>
      <c r="E3753" s="205">
        <v>21</v>
      </c>
      <c r="F3753"/>
    </row>
    <row r="3754" spans="1:6" x14ac:dyDescent="0.3">
      <c r="A3754" s="6" t="str">
        <f t="shared" si="59"/>
        <v>WO35</v>
      </c>
      <c r="B3754" s="202" t="s">
        <v>14016</v>
      </c>
      <c r="C3754" s="202" t="s">
        <v>14017</v>
      </c>
      <c r="D3754" s="205">
        <v>5.43</v>
      </c>
      <c r="E3754" s="205">
        <v>14</v>
      </c>
      <c r="F3754"/>
    </row>
    <row r="3755" spans="1:6" x14ac:dyDescent="0.3">
      <c r="A3755" s="6" t="str">
        <f t="shared" si="59"/>
        <v>ASL52</v>
      </c>
      <c r="B3755" s="202">
        <v>52</v>
      </c>
      <c r="C3755" s="202" t="s">
        <v>14018</v>
      </c>
      <c r="D3755" s="205">
        <v>5.43</v>
      </c>
      <c r="E3755" s="205">
        <v>14</v>
      </c>
      <c r="F3755"/>
    </row>
    <row r="3756" spans="1:6" x14ac:dyDescent="0.3">
      <c r="A3756" s="6" t="str">
        <f t="shared" si="59"/>
        <v>RPT162</v>
      </c>
      <c r="B3756" s="202" t="s">
        <v>14019</v>
      </c>
      <c r="C3756" s="202" t="s">
        <v>14020</v>
      </c>
      <c r="D3756" s="205">
        <v>5.43</v>
      </c>
      <c r="E3756" s="205" t="s">
        <v>1341</v>
      </c>
      <c r="F3756"/>
    </row>
    <row r="3757" spans="1:6" x14ac:dyDescent="0.3">
      <c r="A3757" s="6" t="str">
        <f t="shared" si="59"/>
        <v>STONNE5</v>
      </c>
      <c r="B3757" s="202" t="s">
        <v>14021</v>
      </c>
      <c r="C3757" s="202" t="s">
        <v>14022</v>
      </c>
      <c r="D3757" s="205">
        <v>5.43</v>
      </c>
      <c r="E3757" s="205" t="s">
        <v>1341</v>
      </c>
      <c r="F3757"/>
    </row>
    <row r="3758" spans="1:6" x14ac:dyDescent="0.3">
      <c r="A3758" s="6" t="str">
        <f t="shared" si="59"/>
        <v>RPT46</v>
      </c>
      <c r="B3758" s="202" t="s">
        <v>14023</v>
      </c>
      <c r="C3758" s="202" t="s">
        <v>14024</v>
      </c>
      <c r="D3758" s="205">
        <v>5.43</v>
      </c>
      <c r="E3758" s="205" t="s">
        <v>1341</v>
      </c>
      <c r="F3758"/>
    </row>
    <row r="3759" spans="1:6" x14ac:dyDescent="0.3">
      <c r="A3759" s="6" t="str">
        <f t="shared" si="59"/>
        <v>FT250</v>
      </c>
      <c r="B3759" s="202" t="s">
        <v>14025</v>
      </c>
      <c r="C3759" s="202" t="s">
        <v>14026</v>
      </c>
      <c r="D3759" s="205">
        <v>5.43</v>
      </c>
      <c r="E3759" s="205" t="s">
        <v>1341</v>
      </c>
      <c r="F3759"/>
    </row>
    <row r="3760" spans="1:6" x14ac:dyDescent="0.3">
      <c r="A3760" s="6" t="str">
        <f t="shared" si="59"/>
        <v>FT189</v>
      </c>
      <c r="B3760" s="202" t="s">
        <v>14027</v>
      </c>
      <c r="C3760" s="202" t="s">
        <v>14028</v>
      </c>
      <c r="D3760" s="205">
        <v>5.43</v>
      </c>
      <c r="E3760" s="205" t="s">
        <v>1341</v>
      </c>
      <c r="F3760"/>
    </row>
    <row r="3761" spans="1:6" x14ac:dyDescent="0.3">
      <c r="A3761" s="6" t="str">
        <f t="shared" si="59"/>
        <v>CH68</v>
      </c>
      <c r="B3761" s="202" t="s">
        <v>14029</v>
      </c>
      <c r="C3761" s="202" t="s">
        <v>14030</v>
      </c>
      <c r="D3761" s="205">
        <v>5.43</v>
      </c>
      <c r="E3761" s="205" t="s">
        <v>1341</v>
      </c>
      <c r="F3761"/>
    </row>
    <row r="3762" spans="1:6" x14ac:dyDescent="0.3">
      <c r="A3762" s="6" t="str">
        <f t="shared" si="59"/>
        <v>BoF9</v>
      </c>
      <c r="B3762" s="202" t="s">
        <v>14031</v>
      </c>
      <c r="C3762" s="202" t="s">
        <v>10984</v>
      </c>
      <c r="D3762" s="205">
        <v>5.43</v>
      </c>
      <c r="E3762" s="205" t="s">
        <v>1341</v>
      </c>
      <c r="F3762"/>
    </row>
    <row r="3763" spans="1:6" x14ac:dyDescent="0.3">
      <c r="A3763" s="6" t="str">
        <f t="shared" si="59"/>
        <v>ASLXX2</v>
      </c>
      <c r="B3763" s="202" t="s">
        <v>14032</v>
      </c>
      <c r="C3763" s="202" t="s">
        <v>14033</v>
      </c>
      <c r="D3763" s="205">
        <v>5.43</v>
      </c>
      <c r="E3763" s="205" t="s">
        <v>1341</v>
      </c>
      <c r="F3763"/>
    </row>
    <row r="3764" spans="1:6" x14ac:dyDescent="0.3">
      <c r="A3764" s="6" t="str">
        <f t="shared" si="59"/>
        <v>S30</v>
      </c>
      <c r="B3764" s="202" t="s">
        <v>14034</v>
      </c>
      <c r="C3764" s="202" t="s">
        <v>14035</v>
      </c>
      <c r="D3764" s="205">
        <v>5.43</v>
      </c>
      <c r="E3764" s="205" t="s">
        <v>1341</v>
      </c>
      <c r="F3764"/>
    </row>
    <row r="3765" spans="1:6" x14ac:dyDescent="0.3">
      <c r="A3765" s="6" t="str">
        <f t="shared" si="59"/>
        <v>A9</v>
      </c>
      <c r="B3765" s="202" t="s">
        <v>14036</v>
      </c>
      <c r="C3765" s="202" t="s">
        <v>14037</v>
      </c>
      <c r="D3765" s="205">
        <v>5.42</v>
      </c>
      <c r="E3765" s="205">
        <v>26</v>
      </c>
      <c r="F3765"/>
    </row>
    <row r="3766" spans="1:6" x14ac:dyDescent="0.3">
      <c r="A3766" s="6" t="str">
        <f t="shared" si="59"/>
        <v>RPT2</v>
      </c>
      <c r="B3766" s="202" t="s">
        <v>14038</v>
      </c>
      <c r="C3766" s="202" t="s">
        <v>14039</v>
      </c>
      <c r="D3766" s="205">
        <v>5.42</v>
      </c>
      <c r="E3766" s="205">
        <v>57</v>
      </c>
      <c r="F3766"/>
    </row>
    <row r="3767" spans="1:6" x14ac:dyDescent="0.3">
      <c r="A3767" s="6" t="str">
        <f t="shared" si="59"/>
        <v>BFP65</v>
      </c>
      <c r="B3767" s="202" t="s">
        <v>14040</v>
      </c>
      <c r="C3767" s="202" t="s">
        <v>10589</v>
      </c>
      <c r="D3767" s="205">
        <v>5.42</v>
      </c>
      <c r="E3767" s="205">
        <v>19</v>
      </c>
      <c r="F3767"/>
    </row>
    <row r="3768" spans="1:6" x14ac:dyDescent="0.3">
      <c r="A3768" s="6" t="str">
        <f t="shared" si="59"/>
        <v>KE7</v>
      </c>
      <c r="B3768" s="202" t="s">
        <v>14041</v>
      </c>
      <c r="C3768" s="202" t="s">
        <v>14042</v>
      </c>
      <c r="D3768" s="205">
        <v>5.42</v>
      </c>
      <c r="E3768" s="205">
        <v>31</v>
      </c>
      <c r="F3768"/>
    </row>
    <row r="3769" spans="1:6" x14ac:dyDescent="0.3">
      <c r="A3769" s="6" t="str">
        <f t="shared" si="59"/>
        <v>A36</v>
      </c>
      <c r="B3769" s="202" t="s">
        <v>14043</v>
      </c>
      <c r="C3769" s="202" t="s">
        <v>14044</v>
      </c>
      <c r="D3769" s="205">
        <v>5.42</v>
      </c>
      <c r="E3769" s="205">
        <v>36</v>
      </c>
      <c r="F3769"/>
    </row>
    <row r="3770" spans="1:6" x14ac:dyDescent="0.3">
      <c r="A3770" s="6" t="str">
        <f t="shared" si="59"/>
        <v>WP5</v>
      </c>
      <c r="B3770" s="202" t="s">
        <v>8676</v>
      </c>
      <c r="C3770" s="202" t="s">
        <v>14045</v>
      </c>
      <c r="D3770" s="205">
        <v>5.42</v>
      </c>
      <c r="E3770" s="205">
        <v>24</v>
      </c>
      <c r="F3770"/>
    </row>
    <row r="3771" spans="1:6" x14ac:dyDescent="0.3">
      <c r="A3771" s="6" t="str">
        <f t="shared" si="59"/>
        <v>J132</v>
      </c>
      <c r="B3771" s="202" t="s">
        <v>14046</v>
      </c>
      <c r="C3771" s="202" t="s">
        <v>14047</v>
      </c>
      <c r="D3771" s="205">
        <v>5.42</v>
      </c>
      <c r="E3771" s="205">
        <v>12</v>
      </c>
      <c r="F3771"/>
    </row>
    <row r="3772" spans="1:6" x14ac:dyDescent="0.3">
      <c r="A3772" s="6" t="str">
        <f t="shared" si="59"/>
        <v>A19</v>
      </c>
      <c r="B3772" s="202" t="s">
        <v>14048</v>
      </c>
      <c r="C3772" s="202" t="s">
        <v>14049</v>
      </c>
      <c r="D3772" s="205">
        <v>5.42</v>
      </c>
      <c r="E3772" s="205">
        <v>12</v>
      </c>
      <c r="F3772"/>
    </row>
    <row r="3773" spans="1:6" x14ac:dyDescent="0.3">
      <c r="A3773" s="6" t="str">
        <f t="shared" si="59"/>
        <v>A7</v>
      </c>
      <c r="B3773" s="202" t="s">
        <v>14050</v>
      </c>
      <c r="C3773" s="202" t="s">
        <v>9225</v>
      </c>
      <c r="D3773" s="205">
        <v>5.41</v>
      </c>
      <c r="E3773" s="205">
        <v>56</v>
      </c>
      <c r="F3773"/>
    </row>
    <row r="3774" spans="1:6" x14ac:dyDescent="0.3">
      <c r="A3774" s="6" t="str">
        <f t="shared" si="59"/>
        <v>SP107</v>
      </c>
      <c r="B3774" s="202" t="s">
        <v>14051</v>
      </c>
      <c r="C3774" s="202" t="s">
        <v>14052</v>
      </c>
      <c r="D3774" s="205">
        <v>5.4</v>
      </c>
      <c r="E3774" s="205">
        <v>35</v>
      </c>
      <c r="F3774"/>
    </row>
    <row r="3775" spans="1:6" x14ac:dyDescent="0.3">
      <c r="A3775" s="6" t="str">
        <f t="shared" si="59"/>
        <v>U35</v>
      </c>
      <c r="B3775" s="202" t="s">
        <v>14053</v>
      </c>
      <c r="C3775" s="202" t="s">
        <v>14054</v>
      </c>
      <c r="D3775" s="205">
        <v>5.4</v>
      </c>
      <c r="E3775" s="205">
        <v>20</v>
      </c>
      <c r="F3775"/>
    </row>
    <row r="3776" spans="1:6" x14ac:dyDescent="0.3">
      <c r="A3776" s="6" t="str">
        <f t="shared" si="59"/>
        <v>RO4</v>
      </c>
      <c r="B3776" s="202" t="s">
        <v>14055</v>
      </c>
      <c r="C3776" s="202" t="s">
        <v>14056</v>
      </c>
      <c r="D3776" s="205">
        <v>5.4</v>
      </c>
      <c r="E3776" s="205">
        <v>10</v>
      </c>
      <c r="F3776"/>
    </row>
    <row r="3777" spans="1:6" ht="28.8" x14ac:dyDescent="0.3">
      <c r="A3777" s="6" t="str">
        <f t="shared" si="59"/>
        <v>{2020 edition} DN2</v>
      </c>
      <c r="B3777" s="202" t="s">
        <v>14057</v>
      </c>
      <c r="C3777" s="202" t="s">
        <v>14058</v>
      </c>
      <c r="D3777" s="205">
        <v>5.4</v>
      </c>
      <c r="E3777" s="205">
        <v>10</v>
      </c>
      <c r="F3777"/>
    </row>
    <row r="3778" spans="1:6" x14ac:dyDescent="0.3">
      <c r="A3778" s="6" t="str">
        <f t="shared" si="59"/>
        <v>CH165</v>
      </c>
      <c r="B3778" s="202" t="s">
        <v>14059</v>
      </c>
      <c r="C3778" s="202" t="s">
        <v>14060</v>
      </c>
      <c r="D3778" s="205">
        <v>5.4</v>
      </c>
      <c r="E3778" s="205">
        <v>10</v>
      </c>
      <c r="F3778"/>
    </row>
    <row r="3779" spans="1:6" x14ac:dyDescent="0.3">
      <c r="A3779" s="6" t="str">
        <f t="shared" si="59"/>
        <v>FE78</v>
      </c>
      <c r="B3779" s="202" t="s">
        <v>14061</v>
      </c>
      <c r="C3779" s="202" t="s">
        <v>14062</v>
      </c>
      <c r="D3779" s="205">
        <v>5.4</v>
      </c>
      <c r="E3779" s="205" t="s">
        <v>1341</v>
      </c>
      <c r="F3779"/>
    </row>
    <row r="3780" spans="1:6" x14ac:dyDescent="0.3">
      <c r="A3780" s="6" t="str">
        <f t="shared" si="59"/>
        <v>FE5</v>
      </c>
      <c r="B3780" s="202" t="s">
        <v>14063</v>
      </c>
      <c r="C3780" s="202" t="s">
        <v>14064</v>
      </c>
      <c r="D3780" s="205">
        <v>5.4</v>
      </c>
      <c r="E3780" s="205" t="s">
        <v>1341</v>
      </c>
      <c r="F3780"/>
    </row>
    <row r="3781" spans="1:6" x14ac:dyDescent="0.3">
      <c r="A3781" s="6" t="str">
        <f t="shared" si="59"/>
        <v>NEWS38</v>
      </c>
      <c r="B3781" s="202" t="s">
        <v>14065</v>
      </c>
      <c r="C3781" s="202" t="s">
        <v>14066</v>
      </c>
      <c r="D3781" s="205">
        <v>5.4</v>
      </c>
      <c r="E3781" s="205" t="s">
        <v>1341</v>
      </c>
      <c r="F3781"/>
    </row>
    <row r="3782" spans="1:6" x14ac:dyDescent="0.3">
      <c r="A3782" s="6" t="str">
        <f t="shared" si="59"/>
        <v>DTF7</v>
      </c>
      <c r="B3782" s="202" t="s">
        <v>14067</v>
      </c>
      <c r="C3782" s="202" t="s">
        <v>14068</v>
      </c>
      <c r="D3782" s="205">
        <v>5.4</v>
      </c>
      <c r="E3782" s="205" t="s">
        <v>1341</v>
      </c>
      <c r="F3782"/>
    </row>
    <row r="3783" spans="1:6" x14ac:dyDescent="0.3">
      <c r="A3783" s="6" t="str">
        <f t="shared" si="59"/>
        <v>GD6</v>
      </c>
      <c r="B3783" s="202" t="s">
        <v>14069</v>
      </c>
      <c r="C3783" s="202" t="s">
        <v>14070</v>
      </c>
      <c r="D3783" s="205">
        <v>5.4</v>
      </c>
      <c r="E3783" s="205" t="s">
        <v>1341</v>
      </c>
      <c r="F3783"/>
    </row>
    <row r="3784" spans="1:6" x14ac:dyDescent="0.3">
      <c r="A3784" s="6" t="str">
        <f t="shared" si="59"/>
        <v>FF11</v>
      </c>
      <c r="B3784" s="202" t="s">
        <v>1342</v>
      </c>
      <c r="C3784" s="202" t="s">
        <v>1359</v>
      </c>
      <c r="D3784" s="205">
        <v>5.4</v>
      </c>
      <c r="E3784" s="205" t="s">
        <v>1341</v>
      </c>
      <c r="F3784"/>
    </row>
    <row r="3785" spans="1:6" x14ac:dyDescent="0.3">
      <c r="A3785" s="6" t="str">
        <f t="shared" si="59"/>
        <v>FT51</v>
      </c>
      <c r="B3785" s="202" t="s">
        <v>14071</v>
      </c>
      <c r="C3785" s="202" t="s">
        <v>14072</v>
      </c>
      <c r="D3785" s="205">
        <v>5.4</v>
      </c>
      <c r="E3785" s="205" t="s">
        <v>1341</v>
      </c>
      <c r="F3785"/>
    </row>
    <row r="3786" spans="1:6" x14ac:dyDescent="0.3">
      <c r="A3786" s="6" t="str">
        <f t="shared" si="59"/>
        <v>CH138</v>
      </c>
      <c r="B3786" s="202" t="s">
        <v>14073</v>
      </c>
      <c r="C3786" s="202" t="s">
        <v>14074</v>
      </c>
      <c r="D3786" s="205">
        <v>5.4</v>
      </c>
      <c r="E3786" s="205" t="s">
        <v>1341</v>
      </c>
      <c r="F3786"/>
    </row>
    <row r="3787" spans="1:6" x14ac:dyDescent="0.3">
      <c r="A3787" s="6" t="str">
        <f t="shared" si="59"/>
        <v>SP209</v>
      </c>
      <c r="B3787" s="202" t="s">
        <v>14075</v>
      </c>
      <c r="C3787" s="202" t="s">
        <v>14076</v>
      </c>
      <c r="D3787" s="205">
        <v>5.4</v>
      </c>
      <c r="E3787" s="205" t="s">
        <v>1341</v>
      </c>
      <c r="F3787"/>
    </row>
    <row r="3788" spans="1:6" x14ac:dyDescent="0.3">
      <c r="A3788" s="6" t="str">
        <f t="shared" si="59"/>
        <v>LSSAH32</v>
      </c>
      <c r="B3788" s="202" t="s">
        <v>14077</v>
      </c>
      <c r="C3788" s="202" t="s">
        <v>14078</v>
      </c>
      <c r="D3788" s="205">
        <v>5.4</v>
      </c>
      <c r="E3788" s="205" t="s">
        <v>1341</v>
      </c>
      <c r="F3788"/>
    </row>
    <row r="3789" spans="1:6" x14ac:dyDescent="0.3">
      <c r="A3789" s="6" t="str">
        <f t="shared" si="59"/>
        <v>ESG40</v>
      </c>
      <c r="B3789" s="202" t="s">
        <v>14079</v>
      </c>
      <c r="C3789" s="202" t="s">
        <v>14080</v>
      </c>
      <c r="D3789" s="205">
        <v>5.4</v>
      </c>
      <c r="E3789" s="205" t="s">
        <v>1341</v>
      </c>
      <c r="F3789"/>
    </row>
    <row r="3790" spans="1:6" x14ac:dyDescent="0.3">
      <c r="A3790" s="6" t="str">
        <f t="shared" si="59"/>
        <v>U43</v>
      </c>
      <c r="B3790" s="202" t="s">
        <v>14081</v>
      </c>
      <c r="C3790" s="202" t="s">
        <v>14082</v>
      </c>
      <c r="D3790" s="205">
        <v>5.4</v>
      </c>
      <c r="E3790" s="205" t="s">
        <v>1341</v>
      </c>
      <c r="F3790"/>
    </row>
    <row r="3791" spans="1:6" x14ac:dyDescent="0.3">
      <c r="A3791" s="6" t="str">
        <f t="shared" ref="A3791:A3854" si="60">IF(B3791="","",IF(B3791&lt;999,"ASL"&amp;B3791,B3791))</f>
        <v>CH10</v>
      </c>
      <c r="B3791" s="202" t="s">
        <v>14083</v>
      </c>
      <c r="C3791" s="202" t="s">
        <v>14084</v>
      </c>
      <c r="D3791" s="205">
        <v>5.4</v>
      </c>
      <c r="E3791" s="205" t="s">
        <v>1341</v>
      </c>
      <c r="F3791"/>
    </row>
    <row r="3792" spans="1:6" x14ac:dyDescent="0.3">
      <c r="A3792" s="6" t="str">
        <f t="shared" si="60"/>
        <v>FE70</v>
      </c>
      <c r="B3792" s="202" t="s">
        <v>14085</v>
      </c>
      <c r="C3792" s="202" t="s">
        <v>14086</v>
      </c>
      <c r="D3792" s="205">
        <v>5.4</v>
      </c>
      <c r="E3792" s="205" t="s">
        <v>1341</v>
      </c>
      <c r="F3792"/>
    </row>
    <row r="3793" spans="1:6" x14ac:dyDescent="0.3">
      <c r="A3793" s="6" t="str">
        <f t="shared" si="60"/>
        <v>A5</v>
      </c>
      <c r="B3793" s="202" t="s">
        <v>14087</v>
      </c>
      <c r="C3793" s="202" t="s">
        <v>14088</v>
      </c>
      <c r="D3793" s="205">
        <v>5.39</v>
      </c>
      <c r="E3793" s="205">
        <v>23</v>
      </c>
      <c r="F3793"/>
    </row>
    <row r="3794" spans="1:6" x14ac:dyDescent="0.3">
      <c r="A3794" s="6" t="str">
        <f t="shared" si="60"/>
        <v>KGP6</v>
      </c>
      <c r="B3794" s="202" t="s">
        <v>14089</v>
      </c>
      <c r="C3794" s="202" t="s">
        <v>14090</v>
      </c>
      <c r="D3794" s="205">
        <v>5.39</v>
      </c>
      <c r="E3794" s="205">
        <v>18</v>
      </c>
      <c r="F3794"/>
    </row>
    <row r="3795" spans="1:6" x14ac:dyDescent="0.3">
      <c r="A3795" s="6" t="str">
        <f t="shared" si="60"/>
        <v>BFP81</v>
      </c>
      <c r="B3795" s="202" t="s">
        <v>14091</v>
      </c>
      <c r="C3795" s="202" t="s">
        <v>14092</v>
      </c>
      <c r="D3795" s="205">
        <v>5.39</v>
      </c>
      <c r="E3795" s="205">
        <v>18</v>
      </c>
      <c r="F3795"/>
    </row>
    <row r="3796" spans="1:6" x14ac:dyDescent="0.3">
      <c r="A3796" s="6" t="str">
        <f t="shared" si="60"/>
        <v>T8</v>
      </c>
      <c r="B3796" s="202" t="s">
        <v>14093</v>
      </c>
      <c r="C3796" s="202" t="s">
        <v>14094</v>
      </c>
      <c r="D3796" s="205">
        <v>5.39</v>
      </c>
      <c r="E3796" s="205">
        <v>57</v>
      </c>
      <c r="F3796"/>
    </row>
    <row r="3797" spans="1:6" x14ac:dyDescent="0.3">
      <c r="A3797" s="6" t="str">
        <f t="shared" si="60"/>
        <v>FT102</v>
      </c>
      <c r="B3797" s="202" t="s">
        <v>14095</v>
      </c>
      <c r="C3797" s="202" t="s">
        <v>14096</v>
      </c>
      <c r="D3797" s="205">
        <v>5.39</v>
      </c>
      <c r="E3797" s="205">
        <v>57</v>
      </c>
      <c r="F3797"/>
    </row>
    <row r="3798" spans="1:6" x14ac:dyDescent="0.3">
      <c r="A3798" s="6" t="str">
        <f t="shared" si="60"/>
        <v>ASL22</v>
      </c>
      <c r="B3798" s="202">
        <v>22</v>
      </c>
      <c r="C3798" s="202" t="s">
        <v>13140</v>
      </c>
      <c r="D3798" s="205">
        <v>5.38</v>
      </c>
      <c r="E3798" s="205">
        <v>52</v>
      </c>
      <c r="F3798"/>
    </row>
    <row r="3799" spans="1:6" x14ac:dyDescent="0.3">
      <c r="A3799" s="6" t="str">
        <f t="shared" si="60"/>
        <v>OA11</v>
      </c>
      <c r="B3799" s="202" t="s">
        <v>14097</v>
      </c>
      <c r="C3799" s="202" t="s">
        <v>10803</v>
      </c>
      <c r="D3799" s="205">
        <v>5.38</v>
      </c>
      <c r="E3799" s="205">
        <v>13</v>
      </c>
      <c r="F3799"/>
    </row>
    <row r="3800" spans="1:6" x14ac:dyDescent="0.3">
      <c r="A3800" s="6" t="str">
        <f t="shared" si="60"/>
        <v>HS28</v>
      </c>
      <c r="B3800" s="202" t="s">
        <v>14098</v>
      </c>
      <c r="C3800" s="202" t="s">
        <v>14099</v>
      </c>
      <c r="D3800" s="205">
        <v>5.38</v>
      </c>
      <c r="E3800" s="205">
        <v>13</v>
      </c>
      <c r="F3800"/>
    </row>
    <row r="3801" spans="1:6" x14ac:dyDescent="0.3">
      <c r="A3801" s="6" t="str">
        <f t="shared" si="60"/>
        <v>SP85</v>
      </c>
      <c r="B3801" s="202" t="s">
        <v>14100</v>
      </c>
      <c r="C3801" s="202" t="s">
        <v>14101</v>
      </c>
      <c r="D3801" s="205">
        <v>5.38</v>
      </c>
      <c r="E3801" s="205">
        <v>21</v>
      </c>
      <c r="F3801"/>
    </row>
    <row r="3802" spans="1:6" x14ac:dyDescent="0.3">
      <c r="A3802" s="6" t="str">
        <f t="shared" si="60"/>
        <v>AP130</v>
      </c>
      <c r="B3802" s="202" t="s">
        <v>14102</v>
      </c>
      <c r="C3802" s="202" t="s">
        <v>14103</v>
      </c>
      <c r="D3802" s="205">
        <v>5.38</v>
      </c>
      <c r="E3802" s="205">
        <v>24</v>
      </c>
      <c r="F3802"/>
    </row>
    <row r="3803" spans="1:6" x14ac:dyDescent="0.3">
      <c r="A3803" s="6" t="str">
        <f t="shared" si="60"/>
        <v>BFP43</v>
      </c>
      <c r="B3803" s="202" t="s">
        <v>14104</v>
      </c>
      <c r="C3803" s="202" t="s">
        <v>14105</v>
      </c>
      <c r="D3803" s="205">
        <v>5.38</v>
      </c>
      <c r="E3803" s="205">
        <v>16</v>
      </c>
      <c r="F3803"/>
    </row>
    <row r="3804" spans="1:6" x14ac:dyDescent="0.3">
      <c r="A3804" s="6" t="str">
        <f t="shared" si="60"/>
        <v>BFP112</v>
      </c>
      <c r="B3804" s="202" t="s">
        <v>14106</v>
      </c>
      <c r="C3804" s="202" t="s">
        <v>14107</v>
      </c>
      <c r="D3804" s="205">
        <v>5.38</v>
      </c>
      <c r="E3804" s="205">
        <v>16</v>
      </c>
      <c r="F3804"/>
    </row>
    <row r="3805" spans="1:6" x14ac:dyDescent="0.3">
      <c r="A3805" s="6" t="str">
        <f t="shared" si="60"/>
        <v>BFP100</v>
      </c>
      <c r="B3805" s="202" t="s">
        <v>14108</v>
      </c>
      <c r="C3805" s="202" t="s">
        <v>14109</v>
      </c>
      <c r="D3805" s="205">
        <v>5.38</v>
      </c>
      <c r="E3805" s="205" t="s">
        <v>1341</v>
      </c>
      <c r="F3805"/>
    </row>
    <row r="3806" spans="1:6" x14ac:dyDescent="0.3">
      <c r="A3806" s="6" t="str">
        <f t="shared" si="60"/>
        <v>G32</v>
      </c>
      <c r="B3806" s="202" t="s">
        <v>14110</v>
      </c>
      <c r="C3806" s="202" t="s">
        <v>14111</v>
      </c>
      <c r="D3806" s="205">
        <v>5.38</v>
      </c>
      <c r="E3806" s="205" t="s">
        <v>1341</v>
      </c>
      <c r="F3806"/>
    </row>
    <row r="3807" spans="1:6" x14ac:dyDescent="0.3">
      <c r="A3807" s="6" t="str">
        <f t="shared" si="60"/>
        <v>FT07</v>
      </c>
      <c r="B3807" s="202" t="s">
        <v>14112</v>
      </c>
      <c r="C3807" s="202" t="s">
        <v>14113</v>
      </c>
      <c r="D3807" s="205">
        <v>5.38</v>
      </c>
      <c r="E3807" s="205" t="s">
        <v>1341</v>
      </c>
      <c r="F3807"/>
    </row>
    <row r="3808" spans="1:6" x14ac:dyDescent="0.3">
      <c r="A3808" s="6" t="str">
        <f t="shared" si="60"/>
        <v>CH76</v>
      </c>
      <c r="B3808" s="202" t="s">
        <v>14114</v>
      </c>
      <c r="C3808" s="202" t="s">
        <v>14115</v>
      </c>
      <c r="D3808" s="205">
        <v>5.38</v>
      </c>
      <c r="E3808" s="205" t="s">
        <v>1341</v>
      </c>
      <c r="F3808"/>
    </row>
    <row r="3809" spans="1:6" x14ac:dyDescent="0.3">
      <c r="A3809" s="6" t="str">
        <f t="shared" si="60"/>
        <v>BdF1</v>
      </c>
      <c r="B3809" s="202" t="s">
        <v>14116</v>
      </c>
      <c r="C3809" s="202" t="s">
        <v>14117</v>
      </c>
      <c r="D3809" s="205">
        <v>5.38</v>
      </c>
      <c r="E3809" s="205" t="s">
        <v>1341</v>
      </c>
      <c r="F3809"/>
    </row>
    <row r="3810" spans="1:6" x14ac:dyDescent="0.3">
      <c r="A3810" s="6" t="str">
        <f t="shared" si="60"/>
        <v>AP102</v>
      </c>
      <c r="B3810" s="202" t="s">
        <v>14118</v>
      </c>
      <c r="C3810" s="202" t="s">
        <v>14119</v>
      </c>
      <c r="D3810" s="205">
        <v>5.38</v>
      </c>
      <c r="E3810" s="205" t="s">
        <v>1341</v>
      </c>
      <c r="F3810"/>
    </row>
    <row r="3811" spans="1:6" x14ac:dyDescent="0.3">
      <c r="A3811" s="6" t="str">
        <f t="shared" si="60"/>
        <v>HG4</v>
      </c>
      <c r="B3811" s="202" t="s">
        <v>14120</v>
      </c>
      <c r="C3811" s="202" t="s">
        <v>12038</v>
      </c>
      <c r="D3811" s="205">
        <v>5.37</v>
      </c>
      <c r="E3811" s="205">
        <v>19</v>
      </c>
      <c r="F3811"/>
    </row>
    <row r="3812" spans="1:6" x14ac:dyDescent="0.3">
      <c r="A3812" s="6" t="str">
        <f t="shared" si="60"/>
        <v>Buck1</v>
      </c>
      <c r="B3812" s="202" t="s">
        <v>14121</v>
      </c>
      <c r="C3812" s="202" t="s">
        <v>14122</v>
      </c>
      <c r="D3812" s="205">
        <v>5.37</v>
      </c>
      <c r="E3812" s="205">
        <v>30</v>
      </c>
      <c r="F3812"/>
    </row>
    <row r="3813" spans="1:6" x14ac:dyDescent="0.3">
      <c r="A3813" s="6" t="str">
        <f t="shared" si="60"/>
        <v>SP102</v>
      </c>
      <c r="B3813" s="202" t="s">
        <v>14123</v>
      </c>
      <c r="C3813" s="202" t="s">
        <v>14124</v>
      </c>
      <c r="D3813" s="205">
        <v>5.37</v>
      </c>
      <c r="E3813" s="205">
        <v>41</v>
      </c>
      <c r="F3813"/>
    </row>
    <row r="3814" spans="1:6" x14ac:dyDescent="0.3">
      <c r="A3814" s="6" t="str">
        <f t="shared" si="60"/>
        <v>ASL24</v>
      </c>
      <c r="B3814" s="202">
        <v>24</v>
      </c>
      <c r="C3814" s="202" t="s">
        <v>13268</v>
      </c>
      <c r="D3814" s="205">
        <v>5.36</v>
      </c>
      <c r="E3814" s="205">
        <v>55</v>
      </c>
      <c r="F3814"/>
    </row>
    <row r="3815" spans="1:6" x14ac:dyDescent="0.3">
      <c r="A3815" s="6" t="str">
        <f t="shared" si="60"/>
        <v>SP206</v>
      </c>
      <c r="B3815" s="202" t="s">
        <v>14125</v>
      </c>
      <c r="C3815" s="202" t="s">
        <v>14126</v>
      </c>
      <c r="D3815" s="205">
        <v>5.36</v>
      </c>
      <c r="E3815" s="205">
        <v>11</v>
      </c>
      <c r="F3815"/>
    </row>
    <row r="3816" spans="1:6" x14ac:dyDescent="0.3">
      <c r="A3816" s="6" t="str">
        <f t="shared" si="60"/>
        <v>RPT107</v>
      </c>
      <c r="B3816" s="202" t="s">
        <v>14127</v>
      </c>
      <c r="C3816" s="202" t="s">
        <v>14128</v>
      </c>
      <c r="D3816" s="205">
        <v>5.36</v>
      </c>
      <c r="E3816" s="205">
        <v>11</v>
      </c>
      <c r="F3816"/>
    </row>
    <row r="3817" spans="1:6" x14ac:dyDescent="0.3">
      <c r="A3817" s="6" t="str">
        <f t="shared" si="60"/>
        <v>MP13</v>
      </c>
      <c r="B3817" s="202" t="s">
        <v>14129</v>
      </c>
      <c r="C3817" s="202" t="s">
        <v>14130</v>
      </c>
      <c r="D3817" s="205">
        <v>5.36</v>
      </c>
      <c r="E3817" s="205">
        <v>11</v>
      </c>
      <c r="F3817"/>
    </row>
    <row r="3818" spans="1:6" x14ac:dyDescent="0.3">
      <c r="A3818" s="6" t="str">
        <f t="shared" si="60"/>
        <v>OTO6</v>
      </c>
      <c r="B3818" s="202" t="s">
        <v>14131</v>
      </c>
      <c r="C3818" s="202" t="s">
        <v>14132</v>
      </c>
      <c r="D3818" s="205">
        <v>5.36</v>
      </c>
      <c r="E3818" s="205">
        <v>14</v>
      </c>
      <c r="F3818"/>
    </row>
    <row r="3819" spans="1:6" x14ac:dyDescent="0.3">
      <c r="A3819" s="6" t="str">
        <f t="shared" si="60"/>
        <v>WO5</v>
      </c>
      <c r="B3819" s="202" t="s">
        <v>14133</v>
      </c>
      <c r="C3819" s="202" t="s">
        <v>14134</v>
      </c>
      <c r="D3819" s="205">
        <v>5.36</v>
      </c>
      <c r="E3819" s="205">
        <v>45</v>
      </c>
      <c r="F3819"/>
    </row>
    <row r="3820" spans="1:6" x14ac:dyDescent="0.3">
      <c r="A3820" s="6" t="str">
        <f t="shared" si="60"/>
        <v>A108</v>
      </c>
      <c r="B3820" s="202" t="s">
        <v>14135</v>
      </c>
      <c r="C3820" s="202" t="s">
        <v>8152</v>
      </c>
      <c r="D3820" s="205">
        <v>5.36</v>
      </c>
      <c r="E3820" s="205">
        <v>76</v>
      </c>
      <c r="F3820"/>
    </row>
    <row r="3821" spans="1:6" x14ac:dyDescent="0.3">
      <c r="A3821" s="6" t="str">
        <f t="shared" si="60"/>
        <v>A89</v>
      </c>
      <c r="B3821" s="202" t="s">
        <v>14136</v>
      </c>
      <c r="C3821" s="202" t="s">
        <v>8234</v>
      </c>
      <c r="D3821" s="205">
        <v>5.35</v>
      </c>
      <c r="E3821" s="205">
        <v>31</v>
      </c>
      <c r="F3821"/>
    </row>
    <row r="3822" spans="1:6" x14ac:dyDescent="0.3">
      <c r="A3822" s="6" t="str">
        <f t="shared" si="60"/>
        <v>MP7</v>
      </c>
      <c r="B3822" s="202" t="s">
        <v>14137</v>
      </c>
      <c r="C3822" s="202" t="s">
        <v>14138</v>
      </c>
      <c r="D3822" s="205">
        <v>5.35</v>
      </c>
      <c r="E3822" s="205">
        <v>17</v>
      </c>
      <c r="F3822"/>
    </row>
    <row r="3823" spans="1:6" x14ac:dyDescent="0.3">
      <c r="A3823" s="6" t="str">
        <f t="shared" si="60"/>
        <v>HS23</v>
      </c>
      <c r="B3823" s="202" t="s">
        <v>14139</v>
      </c>
      <c r="C3823" s="202" t="s">
        <v>11839</v>
      </c>
      <c r="D3823" s="205">
        <v>5.35</v>
      </c>
      <c r="E3823" s="205">
        <v>20</v>
      </c>
      <c r="F3823"/>
    </row>
    <row r="3824" spans="1:6" x14ac:dyDescent="0.3">
      <c r="A3824" s="6" t="str">
        <f t="shared" si="60"/>
        <v>OA27</v>
      </c>
      <c r="B3824" s="202" t="s">
        <v>14140</v>
      </c>
      <c r="C3824" s="202" t="s">
        <v>14141</v>
      </c>
      <c r="D3824" s="205">
        <v>5.35</v>
      </c>
      <c r="E3824" s="205">
        <v>20</v>
      </c>
      <c r="F3824"/>
    </row>
    <row r="3825" spans="1:6" x14ac:dyDescent="0.3">
      <c r="A3825" s="6" t="str">
        <f t="shared" si="60"/>
        <v>TT1</v>
      </c>
      <c r="B3825" s="202" t="s">
        <v>13379</v>
      </c>
      <c r="C3825" s="202" t="s">
        <v>14142</v>
      </c>
      <c r="D3825" s="205">
        <v>5.35</v>
      </c>
      <c r="E3825" s="205">
        <v>23</v>
      </c>
      <c r="F3825"/>
    </row>
    <row r="3826" spans="1:6" x14ac:dyDescent="0.3">
      <c r="A3826" s="6" t="str">
        <f t="shared" si="60"/>
        <v>D11</v>
      </c>
      <c r="B3826" s="202" t="s">
        <v>14143</v>
      </c>
      <c r="C3826" s="202" t="s">
        <v>8729</v>
      </c>
      <c r="D3826" s="205">
        <v>5.35</v>
      </c>
      <c r="E3826" s="205">
        <v>26</v>
      </c>
      <c r="F3826"/>
    </row>
    <row r="3827" spans="1:6" x14ac:dyDescent="0.3">
      <c r="A3827" s="6" t="str">
        <f t="shared" si="60"/>
        <v>AD5</v>
      </c>
      <c r="B3827" s="202" t="s">
        <v>14144</v>
      </c>
      <c r="C3827" s="202" t="s">
        <v>14145</v>
      </c>
      <c r="D3827" s="205">
        <v>5.34</v>
      </c>
      <c r="E3827" s="205">
        <v>29</v>
      </c>
      <c r="F3827"/>
    </row>
    <row r="3828" spans="1:6" x14ac:dyDescent="0.3">
      <c r="A3828" s="6" t="str">
        <f t="shared" si="60"/>
        <v>J96</v>
      </c>
      <c r="B3828" s="202" t="s">
        <v>14146</v>
      </c>
      <c r="C3828" s="202" t="s">
        <v>14147</v>
      </c>
      <c r="D3828" s="205">
        <v>5.34</v>
      </c>
      <c r="E3828" s="205">
        <v>35</v>
      </c>
      <c r="F3828"/>
    </row>
    <row r="3829" spans="1:6" x14ac:dyDescent="0.3">
      <c r="A3829" s="6" t="str">
        <f t="shared" si="60"/>
        <v>DaE1</v>
      </c>
      <c r="B3829" s="202" t="s">
        <v>14148</v>
      </c>
      <c r="C3829" s="202" t="s">
        <v>14149</v>
      </c>
      <c r="D3829" s="205">
        <v>5.33</v>
      </c>
      <c r="E3829" s="205">
        <v>18</v>
      </c>
      <c r="F3829"/>
    </row>
    <row r="3830" spans="1:6" x14ac:dyDescent="0.3">
      <c r="A3830" s="6" t="str">
        <f t="shared" si="60"/>
        <v>AA2</v>
      </c>
      <c r="B3830" s="202" t="s">
        <v>14150</v>
      </c>
      <c r="C3830" s="202" t="s">
        <v>14151</v>
      </c>
      <c r="D3830" s="205">
        <v>5.33</v>
      </c>
      <c r="E3830" s="205">
        <v>18</v>
      </c>
      <c r="F3830"/>
    </row>
    <row r="3831" spans="1:6" x14ac:dyDescent="0.3">
      <c r="A3831" s="6" t="str">
        <f t="shared" si="60"/>
        <v>DB066</v>
      </c>
      <c r="B3831" s="202" t="s">
        <v>14152</v>
      </c>
      <c r="C3831" s="202" t="s">
        <v>14153</v>
      </c>
      <c r="D3831" s="205">
        <v>5.33</v>
      </c>
      <c r="E3831" s="205">
        <v>15</v>
      </c>
      <c r="F3831"/>
    </row>
    <row r="3832" spans="1:6" x14ac:dyDescent="0.3">
      <c r="A3832" s="6" t="str">
        <f t="shared" si="60"/>
        <v>A20</v>
      </c>
      <c r="B3832" s="202" t="s">
        <v>14154</v>
      </c>
      <c r="C3832" s="202" t="s">
        <v>14155</v>
      </c>
      <c r="D3832" s="205">
        <v>5.33</v>
      </c>
      <c r="E3832" s="205">
        <v>12</v>
      </c>
      <c r="F3832"/>
    </row>
    <row r="3833" spans="1:6" x14ac:dyDescent="0.3">
      <c r="A3833" s="6" t="str">
        <f t="shared" si="60"/>
        <v>STONNE2</v>
      </c>
      <c r="B3833" s="202" t="s">
        <v>14156</v>
      </c>
      <c r="C3833" s="202" t="s">
        <v>14157</v>
      </c>
      <c r="D3833" s="205">
        <v>5.33</v>
      </c>
      <c r="E3833" s="205">
        <v>12</v>
      </c>
      <c r="F3833"/>
    </row>
    <row r="3834" spans="1:6" x14ac:dyDescent="0.3">
      <c r="A3834" s="6" t="str">
        <f t="shared" si="60"/>
        <v>DB145</v>
      </c>
      <c r="B3834" s="202" t="s">
        <v>14158</v>
      </c>
      <c r="C3834" s="202" t="s">
        <v>14159</v>
      </c>
      <c r="D3834" s="205">
        <v>5.33</v>
      </c>
      <c r="E3834" s="205" t="s">
        <v>1341</v>
      </c>
      <c r="F3834"/>
    </row>
    <row r="3835" spans="1:6" x14ac:dyDescent="0.3">
      <c r="A3835" s="6" t="str">
        <f t="shared" si="60"/>
        <v>WP4</v>
      </c>
      <c r="B3835" s="202" t="s">
        <v>8668</v>
      </c>
      <c r="C3835" s="202" t="s">
        <v>14160</v>
      </c>
      <c r="D3835" s="205">
        <v>5.33</v>
      </c>
      <c r="E3835" s="205" t="s">
        <v>1341</v>
      </c>
      <c r="F3835"/>
    </row>
    <row r="3836" spans="1:6" x14ac:dyDescent="0.3">
      <c r="A3836" s="6" t="str">
        <f t="shared" si="60"/>
        <v>ESG54</v>
      </c>
      <c r="B3836" s="202" t="s">
        <v>14161</v>
      </c>
      <c r="C3836" s="202" t="s">
        <v>14162</v>
      </c>
      <c r="D3836" s="205">
        <v>5.33</v>
      </c>
      <c r="E3836" s="205" t="s">
        <v>1341</v>
      </c>
      <c r="F3836"/>
    </row>
    <row r="3837" spans="1:6" x14ac:dyDescent="0.3">
      <c r="A3837" s="6" t="str">
        <f t="shared" si="60"/>
        <v>ASLUG4</v>
      </c>
      <c r="B3837" s="202" t="s">
        <v>14163</v>
      </c>
      <c r="C3837" s="202" t="s">
        <v>12410</v>
      </c>
      <c r="D3837" s="205">
        <v>5.33</v>
      </c>
      <c r="E3837" s="205" t="s">
        <v>1341</v>
      </c>
      <c r="F3837"/>
    </row>
    <row r="3838" spans="1:6" x14ac:dyDescent="0.3">
      <c r="A3838" s="6" t="str">
        <f t="shared" si="60"/>
        <v>CH43</v>
      </c>
      <c r="B3838" s="202" t="s">
        <v>14164</v>
      </c>
      <c r="C3838" s="202" t="s">
        <v>14165</v>
      </c>
      <c r="D3838" s="205">
        <v>5.33</v>
      </c>
      <c r="E3838" s="205" t="s">
        <v>1341</v>
      </c>
      <c r="F3838"/>
    </row>
    <row r="3839" spans="1:6" x14ac:dyDescent="0.3">
      <c r="A3839" s="6" t="str">
        <f t="shared" si="60"/>
        <v>FT184</v>
      </c>
      <c r="B3839" s="202" t="s">
        <v>14166</v>
      </c>
      <c r="C3839" s="202" t="s">
        <v>14167</v>
      </c>
      <c r="D3839" s="205">
        <v>5.33</v>
      </c>
      <c r="E3839" s="205" t="s">
        <v>1341</v>
      </c>
      <c r="F3839"/>
    </row>
    <row r="3840" spans="1:6" x14ac:dyDescent="0.3">
      <c r="A3840" s="6" t="str">
        <f t="shared" si="60"/>
        <v>ESG44</v>
      </c>
      <c r="B3840" s="202" t="s">
        <v>14168</v>
      </c>
      <c r="C3840" s="202" t="s">
        <v>14169</v>
      </c>
      <c r="D3840" s="205">
        <v>5.33</v>
      </c>
      <c r="E3840" s="205" t="s">
        <v>1341</v>
      </c>
      <c r="F3840"/>
    </row>
    <row r="3841" spans="1:6" x14ac:dyDescent="0.3">
      <c r="A3841" s="6" t="str">
        <f t="shared" si="60"/>
        <v>FT229</v>
      </c>
      <c r="B3841" s="202" t="s">
        <v>14170</v>
      </c>
      <c r="C3841" s="202" t="s">
        <v>14171</v>
      </c>
      <c r="D3841" s="205">
        <v>5.33</v>
      </c>
      <c r="E3841" s="205" t="s">
        <v>1341</v>
      </c>
      <c r="F3841"/>
    </row>
    <row r="3842" spans="1:6" x14ac:dyDescent="0.3">
      <c r="A3842" s="6" t="str">
        <f t="shared" si="60"/>
        <v>FE97</v>
      </c>
      <c r="B3842" s="202" t="s">
        <v>14172</v>
      </c>
      <c r="C3842" s="202" t="s">
        <v>14173</v>
      </c>
      <c r="D3842" s="205">
        <v>5.33</v>
      </c>
      <c r="E3842" s="205" t="s">
        <v>1341</v>
      </c>
      <c r="F3842"/>
    </row>
    <row r="3843" spans="1:6" x14ac:dyDescent="0.3">
      <c r="A3843" s="6" t="str">
        <f t="shared" si="60"/>
        <v>O44.1</v>
      </c>
      <c r="B3843" s="202" t="s">
        <v>14174</v>
      </c>
      <c r="C3843" s="202" t="s">
        <v>14175</v>
      </c>
      <c r="D3843" s="205">
        <v>5.33</v>
      </c>
      <c r="E3843" s="205" t="s">
        <v>1341</v>
      </c>
      <c r="F3843"/>
    </row>
    <row r="3844" spans="1:6" x14ac:dyDescent="0.3">
      <c r="A3844" s="6" t="str">
        <f t="shared" si="60"/>
        <v>StB1</v>
      </c>
      <c r="B3844" s="202" t="s">
        <v>14176</v>
      </c>
      <c r="C3844" s="202" t="s">
        <v>14177</v>
      </c>
      <c r="D3844" s="205">
        <v>5.33</v>
      </c>
      <c r="E3844" s="205" t="s">
        <v>1341</v>
      </c>
      <c r="F3844"/>
    </row>
    <row r="3845" spans="1:6" x14ac:dyDescent="0.3">
      <c r="A3845" s="6" t="str">
        <f t="shared" si="60"/>
        <v>OzB1</v>
      </c>
      <c r="B3845" s="202" t="s">
        <v>14178</v>
      </c>
      <c r="C3845" s="202" t="s">
        <v>14179</v>
      </c>
      <c r="D3845" s="205">
        <v>5.33</v>
      </c>
      <c r="E3845" s="205" t="s">
        <v>1341</v>
      </c>
      <c r="F3845"/>
    </row>
    <row r="3846" spans="1:6" x14ac:dyDescent="0.3">
      <c r="A3846" s="6" t="str">
        <f t="shared" si="60"/>
        <v>FE110</v>
      </c>
      <c r="B3846" s="202" t="s">
        <v>14180</v>
      </c>
      <c r="C3846" s="202" t="s">
        <v>14181</v>
      </c>
      <c r="D3846" s="205">
        <v>5.33</v>
      </c>
      <c r="E3846" s="205" t="s">
        <v>1341</v>
      </c>
      <c r="F3846"/>
    </row>
    <row r="3847" spans="1:6" x14ac:dyDescent="0.3">
      <c r="A3847" s="6" t="str">
        <f t="shared" si="60"/>
        <v>FE79</v>
      </c>
      <c r="B3847" s="202" t="s">
        <v>14182</v>
      </c>
      <c r="C3847" s="202" t="s">
        <v>14183</v>
      </c>
      <c r="D3847" s="205">
        <v>5.33</v>
      </c>
      <c r="E3847" s="205" t="s">
        <v>1341</v>
      </c>
      <c r="F3847"/>
    </row>
    <row r="3848" spans="1:6" x14ac:dyDescent="0.3">
      <c r="A3848" s="6" t="str">
        <f t="shared" si="60"/>
        <v>STONNE3</v>
      </c>
      <c r="B3848" s="202" t="s">
        <v>14184</v>
      </c>
      <c r="C3848" s="202" t="s">
        <v>14185</v>
      </c>
      <c r="D3848" s="205">
        <v>5.33</v>
      </c>
      <c r="E3848" s="205" t="s">
        <v>1341</v>
      </c>
      <c r="F3848"/>
    </row>
    <row r="3849" spans="1:6" x14ac:dyDescent="0.3">
      <c r="A3849" s="6" t="str">
        <f t="shared" si="60"/>
        <v>Z16</v>
      </c>
      <c r="B3849" s="202" t="s">
        <v>14186</v>
      </c>
      <c r="C3849" s="202" t="s">
        <v>14187</v>
      </c>
      <c r="D3849" s="205">
        <v>5.33</v>
      </c>
      <c r="E3849" s="205" t="s">
        <v>1341</v>
      </c>
      <c r="F3849"/>
    </row>
    <row r="3850" spans="1:6" x14ac:dyDescent="0.3">
      <c r="A3850" s="6" t="str">
        <f t="shared" si="60"/>
        <v>ESG33</v>
      </c>
      <c r="B3850" s="202" t="s">
        <v>14188</v>
      </c>
      <c r="C3850" s="202" t="s">
        <v>14189</v>
      </c>
      <c r="D3850" s="205">
        <v>5.33</v>
      </c>
      <c r="E3850" s="205" t="s">
        <v>1341</v>
      </c>
      <c r="F3850"/>
    </row>
    <row r="3851" spans="1:6" x14ac:dyDescent="0.3">
      <c r="A3851" s="6" t="str">
        <f t="shared" si="60"/>
        <v>ELC04</v>
      </c>
      <c r="B3851" s="202" t="s">
        <v>14190</v>
      </c>
      <c r="C3851" s="202" t="s">
        <v>14191</v>
      </c>
      <c r="D3851" s="205">
        <v>5.33</v>
      </c>
      <c r="E3851" s="205" t="s">
        <v>1341</v>
      </c>
      <c r="F3851"/>
    </row>
    <row r="3852" spans="1:6" x14ac:dyDescent="0.3">
      <c r="A3852" s="6" t="str">
        <f t="shared" si="60"/>
        <v>Shin6</v>
      </c>
      <c r="B3852" s="202" t="s">
        <v>14192</v>
      </c>
      <c r="C3852" s="202" t="s">
        <v>14193</v>
      </c>
      <c r="D3852" s="205">
        <v>5.33</v>
      </c>
      <c r="E3852" s="205" t="s">
        <v>1341</v>
      </c>
      <c r="F3852"/>
    </row>
    <row r="3853" spans="1:6" x14ac:dyDescent="0.3">
      <c r="A3853" s="6" t="str">
        <f t="shared" si="60"/>
        <v>FC3</v>
      </c>
      <c r="B3853" s="202" t="s">
        <v>14194</v>
      </c>
      <c r="C3853" s="202" t="s">
        <v>14195</v>
      </c>
      <c r="D3853" s="205">
        <v>5.33</v>
      </c>
      <c r="E3853" s="205" t="s">
        <v>1341</v>
      </c>
      <c r="F3853"/>
    </row>
    <row r="3854" spans="1:6" x14ac:dyDescent="0.3">
      <c r="A3854" s="6" t="str">
        <f t="shared" si="60"/>
        <v>FT57</v>
      </c>
      <c r="B3854" s="202" t="s">
        <v>14196</v>
      </c>
      <c r="C3854" s="202" t="s">
        <v>14197</v>
      </c>
      <c r="D3854" s="205">
        <v>5.33</v>
      </c>
      <c r="E3854" s="205" t="s">
        <v>1341</v>
      </c>
      <c r="F3854"/>
    </row>
    <row r="3855" spans="1:6" x14ac:dyDescent="0.3">
      <c r="A3855" s="6" t="str">
        <f t="shared" ref="A3855:A3918" si="61">IF(B3855="","",IF(B3855&lt;999,"ASL"&amp;B3855,B3855))</f>
        <v>FT96</v>
      </c>
      <c r="B3855" s="202" t="s">
        <v>14198</v>
      </c>
      <c r="C3855" s="202" t="s">
        <v>14199</v>
      </c>
      <c r="D3855" s="205">
        <v>5.33</v>
      </c>
      <c r="E3855" s="205" t="s">
        <v>1341</v>
      </c>
      <c r="F3855"/>
    </row>
    <row r="3856" spans="1:6" x14ac:dyDescent="0.3">
      <c r="A3856" s="6" t="str">
        <f t="shared" si="61"/>
        <v>WC8</v>
      </c>
      <c r="B3856" s="202" t="s">
        <v>14200</v>
      </c>
      <c r="C3856" s="202" t="s">
        <v>14201</v>
      </c>
      <c r="D3856" s="205">
        <v>5.33</v>
      </c>
      <c r="E3856" s="205" t="s">
        <v>1341</v>
      </c>
      <c r="F3856"/>
    </row>
    <row r="3857" spans="1:6" x14ac:dyDescent="0.3">
      <c r="A3857" s="6" t="str">
        <f t="shared" si="61"/>
        <v>LN10</v>
      </c>
      <c r="B3857" s="202" t="s">
        <v>14202</v>
      </c>
      <c r="C3857" s="202" t="s">
        <v>14203</v>
      </c>
      <c r="D3857" s="205">
        <v>5.33</v>
      </c>
      <c r="E3857" s="205" t="s">
        <v>1341</v>
      </c>
      <c r="F3857"/>
    </row>
    <row r="3858" spans="1:6" x14ac:dyDescent="0.3">
      <c r="A3858" s="6" t="str">
        <f t="shared" si="61"/>
        <v>MM04</v>
      </c>
      <c r="B3858" s="202" t="s">
        <v>14204</v>
      </c>
      <c r="C3858" s="202" t="s">
        <v>14205</v>
      </c>
      <c r="D3858" s="205">
        <v>5.33</v>
      </c>
      <c r="E3858" s="205" t="s">
        <v>1341</v>
      </c>
      <c r="F3858"/>
    </row>
    <row r="3859" spans="1:6" x14ac:dyDescent="0.3">
      <c r="A3859" s="6" t="str">
        <f t="shared" si="61"/>
        <v>CH52</v>
      </c>
      <c r="B3859" s="202" t="s">
        <v>14206</v>
      </c>
      <c r="C3859" s="202" t="s">
        <v>14207</v>
      </c>
      <c r="D3859" s="205">
        <v>5.33</v>
      </c>
      <c r="E3859" s="205" t="s">
        <v>1341</v>
      </c>
      <c r="F3859"/>
    </row>
    <row r="3860" spans="1:6" x14ac:dyDescent="0.3">
      <c r="A3860" s="6" t="str">
        <f t="shared" si="61"/>
        <v>FT23</v>
      </c>
      <c r="B3860" s="202" t="s">
        <v>14208</v>
      </c>
      <c r="C3860" s="202" t="s">
        <v>14209</v>
      </c>
      <c r="D3860" s="205">
        <v>5.33</v>
      </c>
      <c r="E3860" s="205" t="s">
        <v>1341</v>
      </c>
      <c r="F3860"/>
    </row>
    <row r="3861" spans="1:6" x14ac:dyDescent="0.3">
      <c r="A3861" s="6" t="str">
        <f t="shared" si="61"/>
        <v>PLE</v>
      </c>
      <c r="B3861" s="202" t="s">
        <v>14210</v>
      </c>
      <c r="C3861" s="202" t="s">
        <v>14211</v>
      </c>
      <c r="D3861" s="205">
        <v>5.33</v>
      </c>
      <c r="E3861" s="205" t="s">
        <v>1341</v>
      </c>
      <c r="F3861"/>
    </row>
    <row r="3862" spans="1:6" x14ac:dyDescent="0.3">
      <c r="A3862" s="6" t="str">
        <f t="shared" si="61"/>
        <v>BB27.1</v>
      </c>
      <c r="B3862" s="202" t="s">
        <v>14212</v>
      </c>
      <c r="C3862" s="202" t="s">
        <v>14213</v>
      </c>
      <c r="D3862" s="205">
        <v>5.33</v>
      </c>
      <c r="E3862" s="205" t="s">
        <v>1341</v>
      </c>
      <c r="F3862"/>
    </row>
    <row r="3863" spans="1:6" x14ac:dyDescent="0.3">
      <c r="A3863" s="6" t="str">
        <f t="shared" si="61"/>
        <v>O84.1</v>
      </c>
      <c r="B3863" s="202" t="s">
        <v>14214</v>
      </c>
      <c r="C3863" s="202" t="s">
        <v>14215</v>
      </c>
      <c r="D3863" s="205">
        <v>5.33</v>
      </c>
      <c r="E3863" s="205" t="s">
        <v>1341</v>
      </c>
      <c r="F3863"/>
    </row>
    <row r="3864" spans="1:6" x14ac:dyDescent="0.3">
      <c r="A3864" s="6" t="str">
        <f t="shared" si="61"/>
        <v>O56.2</v>
      </c>
      <c r="B3864" s="202" t="s">
        <v>14216</v>
      </c>
      <c r="C3864" s="202" t="s">
        <v>14217</v>
      </c>
      <c r="D3864" s="205">
        <v>5.33</v>
      </c>
      <c r="E3864" s="205" t="s">
        <v>1341</v>
      </c>
      <c r="F3864"/>
    </row>
    <row r="3865" spans="1:6" x14ac:dyDescent="0.3">
      <c r="A3865" s="6" t="str">
        <f t="shared" si="61"/>
        <v>RPT151</v>
      </c>
      <c r="B3865" s="202" t="s">
        <v>14218</v>
      </c>
      <c r="C3865" s="202" t="s">
        <v>14219</v>
      </c>
      <c r="D3865" s="205">
        <v>5.33</v>
      </c>
      <c r="E3865" s="205" t="s">
        <v>1341</v>
      </c>
      <c r="F3865"/>
    </row>
    <row r="3866" spans="1:6" x14ac:dyDescent="0.3">
      <c r="A3866" s="6" t="str">
        <f t="shared" si="61"/>
        <v>{AoO2} 113</v>
      </c>
      <c r="B3866" s="202" t="s">
        <v>14220</v>
      </c>
      <c r="C3866" s="202" t="s">
        <v>12736</v>
      </c>
      <c r="D3866" s="205">
        <v>5.33</v>
      </c>
      <c r="E3866" s="205" t="s">
        <v>1341</v>
      </c>
      <c r="F3866"/>
    </row>
    <row r="3867" spans="1:6" x14ac:dyDescent="0.3">
      <c r="A3867" s="6" t="str">
        <f t="shared" si="61"/>
        <v>FT130</v>
      </c>
      <c r="B3867" s="202" t="s">
        <v>14221</v>
      </c>
      <c r="C3867" s="202" t="s">
        <v>14222</v>
      </c>
      <c r="D3867" s="205">
        <v>5.33</v>
      </c>
      <c r="E3867" s="205" t="s">
        <v>1341</v>
      </c>
      <c r="F3867"/>
    </row>
    <row r="3868" spans="1:6" x14ac:dyDescent="0.3">
      <c r="A3868" s="6" t="str">
        <f t="shared" si="61"/>
        <v>RPT142</v>
      </c>
      <c r="B3868" s="202" t="s">
        <v>14223</v>
      </c>
      <c r="C3868" s="202" t="s">
        <v>14224</v>
      </c>
      <c r="D3868" s="205">
        <v>5.33</v>
      </c>
      <c r="E3868" s="205" t="s">
        <v>1341</v>
      </c>
      <c r="F3868"/>
    </row>
    <row r="3869" spans="1:6" x14ac:dyDescent="0.3">
      <c r="A3869" s="6" t="str">
        <f t="shared" si="61"/>
        <v>CH103</v>
      </c>
      <c r="B3869" s="202" t="s">
        <v>14225</v>
      </c>
      <c r="C3869" s="202" t="s">
        <v>14226</v>
      </c>
      <c r="D3869" s="205">
        <v>5.33</v>
      </c>
      <c r="E3869" s="205" t="s">
        <v>1341</v>
      </c>
      <c r="F3869"/>
    </row>
    <row r="3870" spans="1:6" x14ac:dyDescent="0.3">
      <c r="A3870" s="6" t="str">
        <f t="shared" si="61"/>
        <v>LSSAH43</v>
      </c>
      <c r="B3870" s="202" t="s">
        <v>14227</v>
      </c>
      <c r="C3870" s="202" t="s">
        <v>14228</v>
      </c>
      <c r="D3870" s="205">
        <v>5.33</v>
      </c>
      <c r="E3870" s="205" t="s">
        <v>1341</v>
      </c>
      <c r="F3870"/>
    </row>
    <row r="3871" spans="1:6" x14ac:dyDescent="0.3">
      <c r="A3871" s="6" t="str">
        <f t="shared" si="61"/>
        <v>JDS1</v>
      </c>
      <c r="B3871" s="202" t="s">
        <v>14229</v>
      </c>
      <c r="C3871" s="202" t="s">
        <v>14230</v>
      </c>
      <c r="D3871" s="205">
        <v>5.33</v>
      </c>
      <c r="E3871" s="205" t="s">
        <v>1341</v>
      </c>
      <c r="F3871"/>
    </row>
    <row r="3872" spans="1:6" x14ac:dyDescent="0.3">
      <c r="A3872" s="6" t="str">
        <f t="shared" si="61"/>
        <v>BBH1</v>
      </c>
      <c r="B3872" s="202" t="s">
        <v>14231</v>
      </c>
      <c r="C3872" s="202" t="s">
        <v>14232</v>
      </c>
      <c r="D3872" s="205">
        <v>5.33</v>
      </c>
      <c r="E3872" s="205" t="s">
        <v>1341</v>
      </c>
      <c r="F3872"/>
    </row>
    <row r="3873" spans="1:6" x14ac:dyDescent="0.3">
      <c r="A3873" s="6" t="str">
        <f t="shared" si="61"/>
        <v>FE165</v>
      </c>
      <c r="B3873" s="202" t="s">
        <v>14233</v>
      </c>
      <c r="C3873" s="202" t="s">
        <v>14234</v>
      </c>
      <c r="D3873" s="205">
        <v>5.33</v>
      </c>
      <c r="E3873" s="205" t="s">
        <v>1341</v>
      </c>
      <c r="F3873"/>
    </row>
    <row r="3874" spans="1:6" x14ac:dyDescent="0.3">
      <c r="A3874" s="6" t="str">
        <f t="shared" si="61"/>
        <v>O78.1</v>
      </c>
      <c r="B3874" s="202" t="s">
        <v>14235</v>
      </c>
      <c r="C3874" s="202" t="s">
        <v>14236</v>
      </c>
      <c r="D3874" s="205">
        <v>5.33</v>
      </c>
      <c r="E3874" s="205" t="s">
        <v>1341</v>
      </c>
      <c r="F3874"/>
    </row>
    <row r="3875" spans="1:6" x14ac:dyDescent="0.3">
      <c r="A3875" s="6" t="str">
        <f t="shared" si="61"/>
        <v>FE171</v>
      </c>
      <c r="B3875" s="202" t="s">
        <v>14237</v>
      </c>
      <c r="C3875" s="202" t="s">
        <v>14238</v>
      </c>
      <c r="D3875" s="205">
        <v>5.33</v>
      </c>
      <c r="E3875" s="205" t="s">
        <v>1341</v>
      </c>
      <c r="F3875"/>
    </row>
    <row r="3876" spans="1:6" x14ac:dyDescent="0.3">
      <c r="A3876" s="6" t="str">
        <f t="shared" si="61"/>
        <v>DB073</v>
      </c>
      <c r="B3876" s="202" t="s">
        <v>14239</v>
      </c>
      <c r="C3876" s="202" t="s">
        <v>13256</v>
      </c>
      <c r="D3876" s="205">
        <v>5.33</v>
      </c>
      <c r="E3876" s="205" t="s">
        <v>1341</v>
      </c>
      <c r="F3876"/>
    </row>
    <row r="3877" spans="1:6" x14ac:dyDescent="0.3">
      <c r="A3877" s="6" t="str">
        <f t="shared" si="61"/>
        <v>FT KGS6</v>
      </c>
      <c r="B3877" s="202" t="s">
        <v>14240</v>
      </c>
      <c r="C3877" s="202" t="s">
        <v>14241</v>
      </c>
      <c r="D3877" s="205">
        <v>5.32</v>
      </c>
      <c r="E3877" s="205">
        <v>22</v>
      </c>
      <c r="F3877"/>
    </row>
    <row r="3878" spans="1:6" x14ac:dyDescent="0.3">
      <c r="A3878" s="6" t="str">
        <f t="shared" si="61"/>
        <v>Buck4</v>
      </c>
      <c r="B3878" s="202" t="s">
        <v>14242</v>
      </c>
      <c r="C3878" s="202" t="s">
        <v>14243</v>
      </c>
      <c r="D3878" s="205">
        <v>5.31</v>
      </c>
      <c r="E3878" s="205">
        <v>16</v>
      </c>
      <c r="F3878"/>
    </row>
    <row r="3879" spans="1:6" x14ac:dyDescent="0.3">
      <c r="A3879" s="6" t="str">
        <f t="shared" si="61"/>
        <v>FE 16</v>
      </c>
      <c r="B3879" s="202" t="s">
        <v>14244</v>
      </c>
      <c r="C3879" s="202" t="s">
        <v>14245</v>
      </c>
      <c r="D3879" s="205">
        <v>5.31</v>
      </c>
      <c r="E3879" s="205">
        <v>16</v>
      </c>
      <c r="F3879"/>
    </row>
    <row r="3880" spans="1:6" x14ac:dyDescent="0.3">
      <c r="A3880" s="6" t="str">
        <f t="shared" si="61"/>
        <v>OB1</v>
      </c>
      <c r="B3880" s="202" t="s">
        <v>10978</v>
      </c>
      <c r="C3880" s="202" t="s">
        <v>10070</v>
      </c>
      <c r="D3880" s="205">
        <v>5.31</v>
      </c>
      <c r="E3880" s="205">
        <v>29</v>
      </c>
      <c r="F3880"/>
    </row>
    <row r="3881" spans="1:6" x14ac:dyDescent="0.3">
      <c r="A3881" s="6" t="str">
        <f t="shared" si="61"/>
        <v>AP16</v>
      </c>
      <c r="B3881" s="202" t="s">
        <v>14246</v>
      </c>
      <c r="C3881" s="202" t="s">
        <v>14247</v>
      </c>
      <c r="D3881" s="205">
        <v>5.31</v>
      </c>
      <c r="E3881" s="205">
        <v>52</v>
      </c>
      <c r="F3881"/>
    </row>
    <row r="3882" spans="1:6" x14ac:dyDescent="0.3">
      <c r="A3882" s="6" t="str">
        <f t="shared" si="61"/>
        <v>LSSAH5</v>
      </c>
      <c r="B3882" s="202" t="s">
        <v>14248</v>
      </c>
      <c r="C3882" s="202" t="s">
        <v>14249</v>
      </c>
      <c r="D3882" s="205">
        <v>5.31</v>
      </c>
      <c r="E3882" s="205">
        <v>13</v>
      </c>
      <c r="F3882"/>
    </row>
    <row r="3883" spans="1:6" x14ac:dyDescent="0.3">
      <c r="A3883" s="6" t="str">
        <f t="shared" si="61"/>
        <v>CAW7</v>
      </c>
      <c r="B3883" s="202" t="s">
        <v>14250</v>
      </c>
      <c r="C3883" s="202" t="s">
        <v>14251</v>
      </c>
      <c r="D3883" s="205">
        <v>5.31</v>
      </c>
      <c r="E3883" s="205">
        <v>13</v>
      </c>
      <c r="F3883"/>
    </row>
    <row r="3884" spans="1:6" x14ac:dyDescent="0.3">
      <c r="A3884" s="6" t="str">
        <f t="shared" si="61"/>
        <v>GtF1</v>
      </c>
      <c r="B3884" s="202" t="s">
        <v>14252</v>
      </c>
      <c r="C3884" s="202" t="s">
        <v>14253</v>
      </c>
      <c r="D3884" s="205">
        <v>5.31</v>
      </c>
      <c r="E3884" s="205">
        <v>13</v>
      </c>
      <c r="F3884"/>
    </row>
    <row r="3885" spans="1:6" x14ac:dyDescent="0.3">
      <c r="A3885" s="6" t="str">
        <f t="shared" si="61"/>
        <v>A11</v>
      </c>
      <c r="B3885" s="202" t="s">
        <v>14254</v>
      </c>
      <c r="C3885" s="202" t="s">
        <v>14255</v>
      </c>
      <c r="D3885" s="205">
        <v>5.3</v>
      </c>
      <c r="E3885" s="205">
        <v>23</v>
      </c>
      <c r="F3885"/>
    </row>
    <row r="3886" spans="1:6" x14ac:dyDescent="0.3">
      <c r="A3886" s="6" t="str">
        <f t="shared" si="61"/>
        <v>LSSAH-21</v>
      </c>
      <c r="B3886" s="202" t="s">
        <v>14256</v>
      </c>
      <c r="C3886" s="202" t="s">
        <v>14257</v>
      </c>
      <c r="D3886" s="205">
        <v>5.3</v>
      </c>
      <c r="E3886" s="205">
        <v>23</v>
      </c>
      <c r="F3886"/>
    </row>
    <row r="3887" spans="1:6" x14ac:dyDescent="0.3">
      <c r="A3887" s="6" t="str">
        <f t="shared" si="61"/>
        <v>FC8</v>
      </c>
      <c r="B3887" s="202" t="s">
        <v>14258</v>
      </c>
      <c r="C3887" s="202" t="s">
        <v>14259</v>
      </c>
      <c r="D3887" s="205">
        <v>5.3</v>
      </c>
      <c r="E3887" s="205">
        <v>10</v>
      </c>
      <c r="F3887"/>
    </row>
    <row r="3888" spans="1:6" x14ac:dyDescent="0.3">
      <c r="A3888" s="6" t="str">
        <f t="shared" si="61"/>
        <v>FT231</v>
      </c>
      <c r="B3888" s="202" t="s">
        <v>14260</v>
      </c>
      <c r="C3888" s="202" t="s">
        <v>14261</v>
      </c>
      <c r="D3888" s="205">
        <v>5.3</v>
      </c>
      <c r="E3888" s="205">
        <v>10</v>
      </c>
      <c r="F3888"/>
    </row>
    <row r="3889" spans="1:6" x14ac:dyDescent="0.3">
      <c r="A3889" s="6" t="str">
        <f t="shared" si="61"/>
        <v>FT03</v>
      </c>
      <c r="B3889" s="202" t="s">
        <v>14262</v>
      </c>
      <c r="C3889" s="202" t="s">
        <v>14263</v>
      </c>
      <c r="D3889" s="205">
        <v>5.3</v>
      </c>
      <c r="E3889" s="205">
        <v>10</v>
      </c>
      <c r="F3889"/>
    </row>
    <row r="3890" spans="1:6" x14ac:dyDescent="0.3">
      <c r="A3890" s="6" t="str">
        <f t="shared" si="61"/>
        <v>SP94</v>
      </c>
      <c r="B3890" s="202" t="s">
        <v>14264</v>
      </c>
      <c r="C3890" s="202" t="s">
        <v>14265</v>
      </c>
      <c r="D3890" s="205">
        <v>5.3</v>
      </c>
      <c r="E3890" s="205">
        <v>47</v>
      </c>
      <c r="F3890"/>
    </row>
    <row r="3891" spans="1:6" x14ac:dyDescent="0.3">
      <c r="A3891" s="6" t="str">
        <f t="shared" si="61"/>
        <v>ASL120</v>
      </c>
      <c r="B3891" s="202">
        <v>120</v>
      </c>
      <c r="C3891" s="202" t="s">
        <v>14266</v>
      </c>
      <c r="D3891" s="205">
        <v>5.29</v>
      </c>
      <c r="E3891" s="205">
        <v>17</v>
      </c>
      <c r="F3891"/>
    </row>
    <row r="3892" spans="1:6" x14ac:dyDescent="0.3">
      <c r="A3892" s="6" t="str">
        <f t="shared" si="61"/>
        <v>PP3</v>
      </c>
      <c r="B3892" s="202" t="s">
        <v>14267</v>
      </c>
      <c r="C3892" s="202" t="s">
        <v>14268</v>
      </c>
      <c r="D3892" s="205">
        <v>5.29</v>
      </c>
      <c r="E3892" s="205">
        <v>17</v>
      </c>
      <c r="F3892"/>
    </row>
    <row r="3893" spans="1:6" x14ac:dyDescent="0.3">
      <c r="A3893" s="6" t="str">
        <f t="shared" si="61"/>
        <v>ASL13</v>
      </c>
      <c r="B3893" s="202">
        <v>13</v>
      </c>
      <c r="C3893" s="202" t="s">
        <v>14269</v>
      </c>
      <c r="D3893" s="205">
        <v>5.29</v>
      </c>
      <c r="E3893" s="205">
        <v>150</v>
      </c>
      <c r="F3893"/>
    </row>
    <row r="3894" spans="1:6" x14ac:dyDescent="0.3">
      <c r="A3894" s="6" t="str">
        <f t="shared" si="61"/>
        <v>WO11</v>
      </c>
      <c r="B3894" s="202" t="s">
        <v>14270</v>
      </c>
      <c r="C3894" s="202" t="s">
        <v>14271</v>
      </c>
      <c r="D3894" s="205">
        <v>5.29</v>
      </c>
      <c r="E3894" s="205">
        <v>38</v>
      </c>
      <c r="F3894"/>
    </row>
    <row r="3895" spans="1:6" x14ac:dyDescent="0.3">
      <c r="A3895" s="6" t="str">
        <f t="shared" si="61"/>
        <v>PrP08</v>
      </c>
      <c r="B3895" s="202" t="s">
        <v>14272</v>
      </c>
      <c r="C3895" s="202" t="s">
        <v>14273</v>
      </c>
      <c r="D3895" s="205">
        <v>5.29</v>
      </c>
      <c r="E3895" s="205" t="s">
        <v>1341</v>
      </c>
      <c r="F3895"/>
    </row>
    <row r="3896" spans="1:6" x14ac:dyDescent="0.3">
      <c r="A3896" s="6" t="str">
        <f t="shared" si="61"/>
        <v>BB8</v>
      </c>
      <c r="B3896" s="202" t="s">
        <v>14274</v>
      </c>
      <c r="C3896" s="202" t="s">
        <v>14275</v>
      </c>
      <c r="D3896" s="205">
        <v>5.29</v>
      </c>
      <c r="E3896" s="205" t="s">
        <v>1341</v>
      </c>
      <c r="F3896"/>
    </row>
    <row r="3897" spans="1:6" x14ac:dyDescent="0.3">
      <c r="A3897" s="6" t="str">
        <f t="shared" si="61"/>
        <v>U47</v>
      </c>
      <c r="B3897" s="202" t="s">
        <v>14276</v>
      </c>
      <c r="C3897" s="202" t="s">
        <v>14277</v>
      </c>
      <c r="D3897" s="205">
        <v>5.29</v>
      </c>
      <c r="E3897" s="205" t="s">
        <v>1341</v>
      </c>
      <c r="F3897"/>
    </row>
    <row r="3898" spans="1:6" x14ac:dyDescent="0.3">
      <c r="A3898" s="6" t="str">
        <f t="shared" si="61"/>
        <v>FT262</v>
      </c>
      <c r="B3898" s="202" t="s">
        <v>14278</v>
      </c>
      <c r="C3898" s="202" t="s">
        <v>14279</v>
      </c>
      <c r="D3898" s="205">
        <v>5.29</v>
      </c>
      <c r="E3898" s="205" t="s">
        <v>1341</v>
      </c>
      <c r="F3898"/>
    </row>
    <row r="3899" spans="1:6" x14ac:dyDescent="0.3">
      <c r="A3899" s="6" t="str">
        <f t="shared" si="61"/>
        <v>O4</v>
      </c>
      <c r="B3899" s="202" t="s">
        <v>9368</v>
      </c>
      <c r="C3899" s="202" t="s">
        <v>14280</v>
      </c>
      <c r="D3899" s="205">
        <v>5.29</v>
      </c>
      <c r="E3899" s="205" t="s">
        <v>1341</v>
      </c>
      <c r="F3899"/>
    </row>
    <row r="3900" spans="1:6" x14ac:dyDescent="0.3">
      <c r="A3900" s="6" t="str">
        <f t="shared" si="61"/>
        <v>AoC4</v>
      </c>
      <c r="B3900" s="202" t="s">
        <v>14281</v>
      </c>
      <c r="C3900" s="202" t="s">
        <v>14282</v>
      </c>
      <c r="D3900" s="205">
        <v>5.29</v>
      </c>
      <c r="E3900" s="205" t="s">
        <v>1341</v>
      </c>
      <c r="F3900"/>
    </row>
    <row r="3901" spans="1:6" x14ac:dyDescent="0.3">
      <c r="A3901" s="6" t="str">
        <f t="shared" si="61"/>
        <v>ABTF CG-I</v>
      </c>
      <c r="B3901" s="202" t="s">
        <v>14283</v>
      </c>
      <c r="C3901" s="202" t="s">
        <v>7826</v>
      </c>
      <c r="D3901" s="205">
        <v>5.29</v>
      </c>
      <c r="E3901" s="205" t="s">
        <v>1341</v>
      </c>
      <c r="F3901"/>
    </row>
    <row r="3902" spans="1:6" x14ac:dyDescent="0.3">
      <c r="A3902" s="6" t="str">
        <f t="shared" si="61"/>
        <v>AA11</v>
      </c>
      <c r="B3902" s="202" t="s">
        <v>14284</v>
      </c>
      <c r="C3902" s="202" t="s">
        <v>14285</v>
      </c>
      <c r="D3902" s="205">
        <v>5.28</v>
      </c>
      <c r="E3902" s="205">
        <v>25</v>
      </c>
      <c r="F3902"/>
    </row>
    <row r="3903" spans="1:6" x14ac:dyDescent="0.3">
      <c r="A3903" s="6" t="str">
        <f t="shared" si="61"/>
        <v>DB069</v>
      </c>
      <c r="B3903" s="202" t="s">
        <v>14286</v>
      </c>
      <c r="C3903" s="202" t="s">
        <v>14287</v>
      </c>
      <c r="D3903" s="205">
        <v>5.28</v>
      </c>
      <c r="E3903" s="205">
        <v>18</v>
      </c>
      <c r="F3903"/>
    </row>
    <row r="3904" spans="1:6" x14ac:dyDescent="0.3">
      <c r="A3904" s="6" t="str">
        <f t="shared" si="61"/>
        <v>DB100</v>
      </c>
      <c r="B3904" s="202" t="s">
        <v>14288</v>
      </c>
      <c r="C3904" s="202" t="s">
        <v>14289</v>
      </c>
      <c r="D3904" s="205">
        <v>5.28</v>
      </c>
      <c r="E3904" s="205">
        <v>29</v>
      </c>
      <c r="F3904"/>
    </row>
    <row r="3905" spans="1:6" x14ac:dyDescent="0.3">
      <c r="A3905" s="6" t="str">
        <f t="shared" si="61"/>
        <v>GD2</v>
      </c>
      <c r="B3905" s="202" t="s">
        <v>14290</v>
      </c>
      <c r="C3905" s="202" t="s">
        <v>8266</v>
      </c>
      <c r="D3905" s="205">
        <v>5.28</v>
      </c>
      <c r="E3905" s="205">
        <v>29</v>
      </c>
      <c r="F3905"/>
    </row>
    <row r="3906" spans="1:6" x14ac:dyDescent="0.3">
      <c r="A3906" s="6" t="str">
        <f t="shared" si="61"/>
        <v>KE1</v>
      </c>
      <c r="B3906" s="202" t="s">
        <v>14291</v>
      </c>
      <c r="C3906" s="202" t="s">
        <v>14292</v>
      </c>
      <c r="D3906" s="205">
        <v>5.28</v>
      </c>
      <c r="E3906" s="205">
        <v>40</v>
      </c>
      <c r="F3906"/>
    </row>
    <row r="3907" spans="1:6" x14ac:dyDescent="0.3">
      <c r="A3907" s="6" t="str">
        <f t="shared" si="61"/>
        <v>HP 9</v>
      </c>
      <c r="B3907" s="202" t="s">
        <v>14293</v>
      </c>
      <c r="C3907" s="202" t="s">
        <v>14294</v>
      </c>
      <c r="D3907" s="205">
        <v>5.27</v>
      </c>
      <c r="E3907" s="205">
        <v>11</v>
      </c>
      <c r="F3907"/>
    </row>
    <row r="3908" spans="1:6" x14ac:dyDescent="0.3">
      <c r="A3908" s="6" t="str">
        <f t="shared" si="61"/>
        <v>TX8</v>
      </c>
      <c r="B3908" s="202" t="s">
        <v>14295</v>
      </c>
      <c r="C3908" s="202" t="s">
        <v>14296</v>
      </c>
      <c r="D3908" s="205">
        <v>5.27</v>
      </c>
      <c r="E3908" s="205">
        <v>11</v>
      </c>
      <c r="F3908"/>
    </row>
    <row r="3909" spans="1:6" x14ac:dyDescent="0.3">
      <c r="A3909" s="6" t="str">
        <f t="shared" si="61"/>
        <v>T14</v>
      </c>
      <c r="B3909" s="202" t="s">
        <v>14297</v>
      </c>
      <c r="C3909" s="202" t="s">
        <v>14298</v>
      </c>
      <c r="D3909" s="205">
        <v>5.27</v>
      </c>
      <c r="E3909" s="205">
        <v>26</v>
      </c>
      <c r="F3909"/>
    </row>
    <row r="3910" spans="1:6" x14ac:dyDescent="0.3">
      <c r="A3910" s="6" t="str">
        <f t="shared" si="61"/>
        <v>J144</v>
      </c>
      <c r="B3910" s="202" t="s">
        <v>14299</v>
      </c>
      <c r="C3910" s="202" t="s">
        <v>14300</v>
      </c>
      <c r="D3910" s="205">
        <v>5.27</v>
      </c>
      <c r="E3910" s="205">
        <v>30</v>
      </c>
      <c r="F3910"/>
    </row>
    <row r="3911" spans="1:6" x14ac:dyDescent="0.3">
      <c r="A3911" s="6" t="str">
        <f t="shared" si="61"/>
        <v>RPT18</v>
      </c>
      <c r="B3911" s="202" t="s">
        <v>14301</v>
      </c>
      <c r="C3911" s="202" t="s">
        <v>14086</v>
      </c>
      <c r="D3911" s="205">
        <v>5.27</v>
      </c>
      <c r="E3911" s="205">
        <v>30</v>
      </c>
      <c r="F3911"/>
    </row>
    <row r="3912" spans="1:6" x14ac:dyDescent="0.3">
      <c r="A3912" s="6" t="str">
        <f t="shared" si="61"/>
        <v>BFP36</v>
      </c>
      <c r="B3912" s="202" t="s">
        <v>14302</v>
      </c>
      <c r="C3912" s="202" t="s">
        <v>14303</v>
      </c>
      <c r="D3912" s="205">
        <v>5.27</v>
      </c>
      <c r="E3912" s="205">
        <v>15</v>
      </c>
      <c r="F3912"/>
    </row>
    <row r="3913" spans="1:6" x14ac:dyDescent="0.3">
      <c r="A3913" s="6" t="str">
        <f t="shared" si="61"/>
        <v>DB079</v>
      </c>
      <c r="B3913" s="202" t="s">
        <v>14304</v>
      </c>
      <c r="C3913" s="202" t="s">
        <v>14305</v>
      </c>
      <c r="D3913" s="205">
        <v>5.27</v>
      </c>
      <c r="E3913" s="205">
        <v>15</v>
      </c>
      <c r="F3913"/>
    </row>
    <row r="3914" spans="1:6" x14ac:dyDescent="0.3">
      <c r="A3914" s="6" t="str">
        <f t="shared" si="61"/>
        <v>AP44</v>
      </c>
      <c r="B3914" s="202" t="s">
        <v>14306</v>
      </c>
      <c r="C3914" s="202" t="s">
        <v>14307</v>
      </c>
      <c r="D3914" s="205">
        <v>5.26</v>
      </c>
      <c r="E3914" s="205">
        <v>38</v>
      </c>
      <c r="F3914"/>
    </row>
    <row r="3915" spans="1:6" x14ac:dyDescent="0.3">
      <c r="A3915" s="6" t="str">
        <f t="shared" si="61"/>
        <v>RPT11</v>
      </c>
      <c r="B3915" s="202" t="s">
        <v>14308</v>
      </c>
      <c r="C3915" s="202" t="s">
        <v>14309</v>
      </c>
      <c r="D3915" s="205">
        <v>5.25</v>
      </c>
      <c r="E3915" s="205">
        <v>24</v>
      </c>
      <c r="F3915"/>
    </row>
    <row r="3916" spans="1:6" x14ac:dyDescent="0.3">
      <c r="A3916" s="6" t="str">
        <f t="shared" si="61"/>
        <v>FT97</v>
      </c>
      <c r="B3916" s="202" t="s">
        <v>14310</v>
      </c>
      <c r="C3916" s="202" t="s">
        <v>14311</v>
      </c>
      <c r="D3916" s="205">
        <v>5.25</v>
      </c>
      <c r="E3916" s="205">
        <v>16</v>
      </c>
      <c r="F3916"/>
    </row>
    <row r="3917" spans="1:6" x14ac:dyDescent="0.3">
      <c r="A3917" s="6" t="str">
        <f t="shared" si="61"/>
        <v>TEF1-3</v>
      </c>
      <c r="B3917" s="202" t="s">
        <v>14312</v>
      </c>
      <c r="C3917" s="202" t="s">
        <v>14313</v>
      </c>
      <c r="D3917" s="205">
        <v>5.25</v>
      </c>
      <c r="E3917" s="205">
        <v>16</v>
      </c>
      <c r="F3917"/>
    </row>
    <row r="3918" spans="1:6" x14ac:dyDescent="0.3">
      <c r="A3918" s="6" t="str">
        <f t="shared" si="61"/>
        <v>X7</v>
      </c>
      <c r="B3918" s="202" t="s">
        <v>14314</v>
      </c>
      <c r="C3918" s="202" t="s">
        <v>14315</v>
      </c>
      <c r="D3918" s="205">
        <v>5.25</v>
      </c>
      <c r="E3918" s="205">
        <v>12</v>
      </c>
      <c r="F3918"/>
    </row>
    <row r="3919" spans="1:6" x14ac:dyDescent="0.3">
      <c r="A3919" s="6" t="str">
        <f t="shared" ref="A3919:A3982" si="62">IF(B3919="","",IF(B3919&lt;999,"ASL"&amp;B3919,B3919))</f>
        <v>DB131</v>
      </c>
      <c r="B3919" s="202" t="s">
        <v>14316</v>
      </c>
      <c r="C3919" s="202" t="s">
        <v>14317</v>
      </c>
      <c r="D3919" s="205">
        <v>5.25</v>
      </c>
      <c r="E3919" s="205">
        <v>12</v>
      </c>
      <c r="F3919"/>
    </row>
    <row r="3920" spans="1:6" x14ac:dyDescent="0.3">
      <c r="A3920" s="6" t="str">
        <f t="shared" si="62"/>
        <v>G4</v>
      </c>
      <c r="B3920" s="202" t="s">
        <v>14318</v>
      </c>
      <c r="C3920" s="202" t="s">
        <v>14319</v>
      </c>
      <c r="D3920" s="205">
        <v>5.25</v>
      </c>
      <c r="E3920" s="205">
        <v>12</v>
      </c>
      <c r="F3920"/>
    </row>
    <row r="3921" spans="1:6" x14ac:dyDescent="0.3">
      <c r="A3921" s="6" t="str">
        <f t="shared" si="62"/>
        <v>FE111</v>
      </c>
      <c r="B3921" s="202" t="s">
        <v>14320</v>
      </c>
      <c r="C3921" s="202" t="s">
        <v>14321</v>
      </c>
      <c r="D3921" s="205">
        <v>5.25</v>
      </c>
      <c r="E3921" s="205" t="s">
        <v>1341</v>
      </c>
      <c r="F3921"/>
    </row>
    <row r="3922" spans="1:6" x14ac:dyDescent="0.3">
      <c r="A3922" s="6" t="str">
        <f t="shared" si="62"/>
        <v>ESG47</v>
      </c>
      <c r="B3922" s="202" t="s">
        <v>14322</v>
      </c>
      <c r="C3922" s="202" t="s">
        <v>14323</v>
      </c>
      <c r="D3922" s="205">
        <v>5.25</v>
      </c>
      <c r="E3922" s="205" t="s">
        <v>1341</v>
      </c>
      <c r="F3922"/>
    </row>
    <row r="3923" spans="1:6" x14ac:dyDescent="0.3">
      <c r="A3923" s="6" t="str">
        <f t="shared" si="62"/>
        <v>BFP98</v>
      </c>
      <c r="B3923" s="202" t="s">
        <v>14324</v>
      </c>
      <c r="C3923" s="202" t="s">
        <v>14325</v>
      </c>
      <c r="D3923" s="205">
        <v>5.25</v>
      </c>
      <c r="E3923" s="205" t="s">
        <v>1341</v>
      </c>
      <c r="F3923"/>
    </row>
    <row r="3924" spans="1:6" x14ac:dyDescent="0.3">
      <c r="A3924" s="6" t="str">
        <f t="shared" si="62"/>
        <v>SP169</v>
      </c>
      <c r="B3924" s="202" t="s">
        <v>14326</v>
      </c>
      <c r="C3924" s="202" t="s">
        <v>14327</v>
      </c>
      <c r="D3924" s="205">
        <v>5.25</v>
      </c>
      <c r="E3924" s="205" t="s">
        <v>1341</v>
      </c>
      <c r="F3924"/>
    </row>
    <row r="3925" spans="1:6" x14ac:dyDescent="0.3">
      <c r="A3925" s="6" t="str">
        <f t="shared" si="62"/>
        <v>FC10</v>
      </c>
      <c r="B3925" s="202" t="s">
        <v>14328</v>
      </c>
      <c r="C3925" s="202" t="s">
        <v>14329</v>
      </c>
      <c r="D3925" s="205">
        <v>5.25</v>
      </c>
      <c r="E3925" s="205" t="s">
        <v>1341</v>
      </c>
      <c r="F3925"/>
    </row>
    <row r="3926" spans="1:6" x14ac:dyDescent="0.3">
      <c r="A3926" s="6" t="str">
        <f t="shared" si="62"/>
        <v>OB7</v>
      </c>
      <c r="B3926" s="202" t="s">
        <v>10907</v>
      </c>
      <c r="C3926" s="202" t="s">
        <v>9386</v>
      </c>
      <c r="D3926" s="205">
        <v>5.25</v>
      </c>
      <c r="E3926" s="205" t="s">
        <v>1341</v>
      </c>
      <c r="F3926"/>
    </row>
    <row r="3927" spans="1:6" x14ac:dyDescent="0.3">
      <c r="A3927" s="6" t="str">
        <f t="shared" si="62"/>
        <v>NEWS27</v>
      </c>
      <c r="B3927" s="202" t="s">
        <v>14330</v>
      </c>
      <c r="C3927" s="202" t="s">
        <v>14331</v>
      </c>
      <c r="D3927" s="205">
        <v>5.25</v>
      </c>
      <c r="E3927" s="205" t="s">
        <v>1341</v>
      </c>
      <c r="F3927"/>
    </row>
    <row r="3928" spans="1:6" x14ac:dyDescent="0.3">
      <c r="A3928" s="6" t="str">
        <f t="shared" si="62"/>
        <v>OAF1</v>
      </c>
      <c r="B3928" s="202" t="s">
        <v>14332</v>
      </c>
      <c r="C3928" s="202" t="s">
        <v>13509</v>
      </c>
      <c r="D3928" s="205">
        <v>5.25</v>
      </c>
      <c r="E3928" s="205" t="s">
        <v>1341</v>
      </c>
      <c r="F3928"/>
    </row>
    <row r="3929" spans="1:6" x14ac:dyDescent="0.3">
      <c r="A3929" s="6" t="str">
        <f t="shared" si="62"/>
        <v>Genesis 12</v>
      </c>
      <c r="B3929" s="202" t="s">
        <v>14333</v>
      </c>
      <c r="C3929" s="202" t="s">
        <v>14334</v>
      </c>
      <c r="D3929" s="205">
        <v>5.25</v>
      </c>
      <c r="E3929" s="205" t="s">
        <v>1341</v>
      </c>
      <c r="F3929"/>
    </row>
    <row r="3930" spans="1:6" x14ac:dyDescent="0.3">
      <c r="A3930" s="6" t="str">
        <f t="shared" si="62"/>
        <v>Genesis 3</v>
      </c>
      <c r="B3930" s="202" t="s">
        <v>14335</v>
      </c>
      <c r="C3930" s="202" t="s">
        <v>14336</v>
      </c>
      <c r="D3930" s="205">
        <v>5.25</v>
      </c>
      <c r="E3930" s="205" t="s">
        <v>1341</v>
      </c>
      <c r="F3930"/>
    </row>
    <row r="3931" spans="1:6" x14ac:dyDescent="0.3">
      <c r="A3931" s="6" t="str">
        <f t="shared" si="62"/>
        <v>NEWS36</v>
      </c>
      <c r="B3931" s="202" t="s">
        <v>14337</v>
      </c>
      <c r="C3931" s="202" t="s">
        <v>14338</v>
      </c>
      <c r="D3931" s="205">
        <v>5.25</v>
      </c>
      <c r="E3931" s="205" t="s">
        <v>1341</v>
      </c>
      <c r="F3931"/>
    </row>
    <row r="3932" spans="1:6" x14ac:dyDescent="0.3">
      <c r="A3932" s="6" t="str">
        <f t="shared" si="62"/>
        <v>RB12</v>
      </c>
      <c r="B3932" s="202" t="s">
        <v>14339</v>
      </c>
      <c r="C3932" s="202" t="s">
        <v>7422</v>
      </c>
      <c r="D3932" s="205">
        <v>5.25</v>
      </c>
      <c r="E3932" s="205" t="s">
        <v>1341</v>
      </c>
      <c r="F3932"/>
    </row>
    <row r="3933" spans="1:6" x14ac:dyDescent="0.3">
      <c r="A3933" s="6" t="str">
        <f t="shared" si="62"/>
        <v>RPT125</v>
      </c>
      <c r="B3933" s="202" t="s">
        <v>14340</v>
      </c>
      <c r="C3933" s="202" t="s">
        <v>14341</v>
      </c>
      <c r="D3933" s="205">
        <v>5.25</v>
      </c>
      <c r="E3933" s="205" t="s">
        <v>1341</v>
      </c>
      <c r="F3933"/>
    </row>
    <row r="3934" spans="1:6" x14ac:dyDescent="0.3">
      <c r="A3934" s="6" t="str">
        <f t="shared" si="62"/>
        <v>FT04</v>
      </c>
      <c r="B3934" s="202" t="s">
        <v>14342</v>
      </c>
      <c r="C3934" s="202" t="s">
        <v>14343</v>
      </c>
      <c r="D3934" s="205">
        <v>5.25</v>
      </c>
      <c r="E3934" s="205" t="s">
        <v>1341</v>
      </c>
      <c r="F3934"/>
    </row>
    <row r="3935" spans="1:6" x14ac:dyDescent="0.3">
      <c r="A3935" s="6" t="str">
        <f t="shared" si="62"/>
        <v>TOT31</v>
      </c>
      <c r="B3935" s="202" t="s">
        <v>14344</v>
      </c>
      <c r="C3935" s="202" t="s">
        <v>14345</v>
      </c>
      <c r="D3935" s="205">
        <v>5.25</v>
      </c>
      <c r="E3935" s="205" t="s">
        <v>1341</v>
      </c>
      <c r="F3935"/>
    </row>
    <row r="3936" spans="1:6" x14ac:dyDescent="0.3">
      <c r="A3936" s="6" t="str">
        <f t="shared" si="62"/>
        <v>MM98-H</v>
      </c>
      <c r="B3936" s="202" t="s">
        <v>14346</v>
      </c>
      <c r="C3936" s="202" t="s">
        <v>14347</v>
      </c>
      <c r="D3936" s="205">
        <v>5.25</v>
      </c>
      <c r="E3936" s="205" t="s">
        <v>1341</v>
      </c>
      <c r="F3936"/>
    </row>
    <row r="3937" spans="1:6" x14ac:dyDescent="0.3">
      <c r="A3937" s="6" t="str">
        <f t="shared" si="62"/>
        <v>ASLUG8</v>
      </c>
      <c r="B3937" s="202" t="s">
        <v>14348</v>
      </c>
      <c r="C3937" s="202" t="s">
        <v>14349</v>
      </c>
      <c r="D3937" s="205">
        <v>5.25</v>
      </c>
      <c r="E3937" s="205" t="s">
        <v>1341</v>
      </c>
      <c r="F3937"/>
    </row>
    <row r="3938" spans="1:6" x14ac:dyDescent="0.3">
      <c r="A3938" s="6" t="str">
        <f t="shared" si="62"/>
        <v>Z8</v>
      </c>
      <c r="B3938" s="202" t="s">
        <v>14350</v>
      </c>
      <c r="C3938" s="202" t="s">
        <v>14351</v>
      </c>
      <c r="D3938" s="205">
        <v>5.25</v>
      </c>
      <c r="E3938" s="205" t="s">
        <v>1341</v>
      </c>
      <c r="F3938"/>
    </row>
    <row r="3939" spans="1:6" x14ac:dyDescent="0.3">
      <c r="A3939" s="6" t="str">
        <f t="shared" si="62"/>
        <v>CH4</v>
      </c>
      <c r="B3939" s="202" t="s">
        <v>14352</v>
      </c>
      <c r="C3939" s="202" t="s">
        <v>14353</v>
      </c>
      <c r="D3939" s="205">
        <v>5.25</v>
      </c>
      <c r="E3939" s="205" t="s">
        <v>1341</v>
      </c>
      <c r="F3939"/>
    </row>
    <row r="3940" spans="1:6" x14ac:dyDescent="0.3">
      <c r="A3940" s="6" t="str">
        <f t="shared" si="62"/>
        <v>ESG19</v>
      </c>
      <c r="B3940" s="202" t="s">
        <v>14354</v>
      </c>
      <c r="C3940" s="202" t="s">
        <v>14355</v>
      </c>
      <c r="D3940" s="205">
        <v>5.25</v>
      </c>
      <c r="E3940" s="205" t="s">
        <v>1341</v>
      </c>
      <c r="F3940"/>
    </row>
    <row r="3941" spans="1:6" x14ac:dyDescent="0.3">
      <c r="A3941" s="6" t="str">
        <f t="shared" si="62"/>
        <v>Java01</v>
      </c>
      <c r="B3941" s="202" t="s">
        <v>14356</v>
      </c>
      <c r="C3941" s="202" t="s">
        <v>14357</v>
      </c>
      <c r="D3941" s="205">
        <v>5.25</v>
      </c>
      <c r="E3941" s="205" t="s">
        <v>1341</v>
      </c>
      <c r="F3941"/>
    </row>
    <row r="3942" spans="1:6" x14ac:dyDescent="0.3">
      <c r="A3942" s="6" t="str">
        <f t="shared" si="62"/>
        <v>PONYRI#14</v>
      </c>
      <c r="B3942" s="202" t="s">
        <v>14358</v>
      </c>
      <c r="C3942" s="202" t="s">
        <v>14359</v>
      </c>
      <c r="D3942" s="205">
        <v>5.25</v>
      </c>
      <c r="E3942" s="205" t="s">
        <v>1341</v>
      </c>
      <c r="F3942"/>
    </row>
    <row r="3943" spans="1:6" x14ac:dyDescent="0.3">
      <c r="A3943" s="6" t="str">
        <f t="shared" si="62"/>
        <v>HS18</v>
      </c>
      <c r="B3943" s="202" t="s">
        <v>14360</v>
      </c>
      <c r="C3943" s="202" t="s">
        <v>14361</v>
      </c>
      <c r="D3943" s="205">
        <v>5.24</v>
      </c>
      <c r="E3943" s="205">
        <v>21</v>
      </c>
      <c r="F3943"/>
    </row>
    <row r="3944" spans="1:6" x14ac:dyDescent="0.3">
      <c r="A3944" s="6" t="str">
        <f t="shared" si="62"/>
        <v>SP224</v>
      </c>
      <c r="B3944" s="202" t="s">
        <v>14362</v>
      </c>
      <c r="C3944" s="202" t="s">
        <v>14363</v>
      </c>
      <c r="D3944" s="205">
        <v>5.24</v>
      </c>
      <c r="E3944" s="205">
        <v>17</v>
      </c>
      <c r="F3944"/>
    </row>
    <row r="3945" spans="1:6" x14ac:dyDescent="0.3">
      <c r="A3945" s="6" t="str">
        <f t="shared" si="62"/>
        <v>FT92</v>
      </c>
      <c r="B3945" s="202" t="s">
        <v>14364</v>
      </c>
      <c r="C3945" s="202" t="s">
        <v>14365</v>
      </c>
      <c r="D3945" s="205">
        <v>5.24</v>
      </c>
      <c r="E3945" s="205">
        <v>17</v>
      </c>
      <c r="F3945"/>
    </row>
    <row r="3946" spans="1:6" x14ac:dyDescent="0.3">
      <c r="A3946" s="6" t="str">
        <f t="shared" si="62"/>
        <v>ESG86</v>
      </c>
      <c r="B3946" s="202" t="s">
        <v>14366</v>
      </c>
      <c r="C3946" s="202" t="s">
        <v>14367</v>
      </c>
      <c r="D3946" s="205">
        <v>5.24</v>
      </c>
      <c r="E3946" s="205">
        <v>17</v>
      </c>
      <c r="F3946"/>
    </row>
    <row r="3947" spans="1:6" x14ac:dyDescent="0.3">
      <c r="A3947" s="6" t="str">
        <f t="shared" si="62"/>
        <v>AP112</v>
      </c>
      <c r="B3947" s="202" t="s">
        <v>14368</v>
      </c>
      <c r="C3947" s="202" t="s">
        <v>14369</v>
      </c>
      <c r="D3947" s="205">
        <v>5.24</v>
      </c>
      <c r="E3947" s="205">
        <v>17</v>
      </c>
      <c r="F3947"/>
    </row>
    <row r="3948" spans="1:6" x14ac:dyDescent="0.3">
      <c r="A3948" s="6" t="str">
        <f t="shared" si="62"/>
        <v>AA4</v>
      </c>
      <c r="B3948" s="202" t="s">
        <v>14370</v>
      </c>
      <c r="C3948" s="202" t="s">
        <v>14371</v>
      </c>
      <c r="D3948" s="205">
        <v>5.24</v>
      </c>
      <c r="E3948" s="205">
        <v>17</v>
      </c>
      <c r="F3948"/>
    </row>
    <row r="3949" spans="1:6" x14ac:dyDescent="0.3">
      <c r="A3949" s="6" t="str">
        <f t="shared" si="62"/>
        <v>SP242</v>
      </c>
      <c r="B3949" s="202" t="s">
        <v>14372</v>
      </c>
      <c r="C3949" s="202" t="s">
        <v>14373</v>
      </c>
      <c r="D3949" s="205">
        <v>5.23</v>
      </c>
      <c r="E3949" s="205">
        <v>13</v>
      </c>
      <c r="F3949"/>
    </row>
    <row r="3950" spans="1:6" x14ac:dyDescent="0.3">
      <c r="A3950" s="6" t="str">
        <f t="shared" si="62"/>
        <v>FT99</v>
      </c>
      <c r="B3950" s="202" t="s">
        <v>14374</v>
      </c>
      <c r="C3950" s="202" t="s">
        <v>14375</v>
      </c>
      <c r="D3950" s="205">
        <v>5.23</v>
      </c>
      <c r="E3950" s="205">
        <v>13</v>
      </c>
      <c r="F3950"/>
    </row>
    <row r="3951" spans="1:6" x14ac:dyDescent="0.3">
      <c r="A3951" s="6" t="str">
        <f t="shared" si="62"/>
        <v>TOT10</v>
      </c>
      <c r="B3951" s="202" t="s">
        <v>14376</v>
      </c>
      <c r="C3951" s="202" t="s">
        <v>14377</v>
      </c>
      <c r="D3951" s="205">
        <v>5.22</v>
      </c>
      <c r="E3951" s="205">
        <v>18</v>
      </c>
      <c r="F3951"/>
    </row>
    <row r="3952" spans="1:6" x14ac:dyDescent="0.3">
      <c r="A3952" s="6" t="str">
        <f t="shared" si="62"/>
        <v>{RS} 63</v>
      </c>
      <c r="B3952" s="202" t="s">
        <v>14378</v>
      </c>
      <c r="C3952" s="202" t="s">
        <v>11817</v>
      </c>
      <c r="D3952" s="205">
        <v>5.22</v>
      </c>
      <c r="E3952" s="205" t="s">
        <v>1341</v>
      </c>
      <c r="F3952"/>
    </row>
    <row r="3953" spans="1:6" x14ac:dyDescent="0.3">
      <c r="A3953" s="6" t="str">
        <f t="shared" si="62"/>
        <v>OS8</v>
      </c>
      <c r="B3953" s="202" t="s">
        <v>14379</v>
      </c>
      <c r="C3953" s="202" t="s">
        <v>14380</v>
      </c>
      <c r="D3953" s="205">
        <v>5.22</v>
      </c>
      <c r="E3953" s="205" t="s">
        <v>1341</v>
      </c>
      <c r="F3953"/>
    </row>
    <row r="3954" spans="1:6" x14ac:dyDescent="0.3">
      <c r="A3954" s="6" t="str">
        <f t="shared" si="62"/>
        <v>CtR7</v>
      </c>
      <c r="B3954" s="202" t="s">
        <v>14381</v>
      </c>
      <c r="C3954" s="202" t="s">
        <v>14382</v>
      </c>
      <c r="D3954" s="205">
        <v>5.22</v>
      </c>
      <c r="E3954" s="205" t="s">
        <v>1341</v>
      </c>
      <c r="F3954"/>
    </row>
    <row r="3955" spans="1:6" x14ac:dyDescent="0.3">
      <c r="A3955" s="6" t="str">
        <f t="shared" si="62"/>
        <v>FE12</v>
      </c>
      <c r="B3955" s="202" t="s">
        <v>14383</v>
      </c>
      <c r="C3955" s="202" t="s">
        <v>14384</v>
      </c>
      <c r="D3955" s="205">
        <v>5.22</v>
      </c>
      <c r="E3955" s="205" t="s">
        <v>1341</v>
      </c>
      <c r="F3955"/>
    </row>
    <row r="3956" spans="1:6" x14ac:dyDescent="0.3">
      <c r="A3956" s="6" t="str">
        <f t="shared" si="62"/>
        <v>FT197</v>
      </c>
      <c r="B3956" s="202" t="s">
        <v>14385</v>
      </c>
      <c r="C3956" s="202" t="s">
        <v>14386</v>
      </c>
      <c r="D3956" s="205">
        <v>5.22</v>
      </c>
      <c r="E3956" s="205" t="s">
        <v>1341</v>
      </c>
      <c r="F3956"/>
    </row>
    <row r="3957" spans="1:6" x14ac:dyDescent="0.3">
      <c r="A3957" s="6" t="str">
        <f t="shared" si="62"/>
        <v>U29</v>
      </c>
      <c r="B3957" s="202" t="s">
        <v>14387</v>
      </c>
      <c r="C3957" s="202" t="s">
        <v>14388</v>
      </c>
      <c r="D3957" s="205">
        <v>5.22</v>
      </c>
      <c r="E3957" s="205" t="s">
        <v>1341</v>
      </c>
      <c r="F3957"/>
    </row>
    <row r="3958" spans="1:6" x14ac:dyDescent="0.3">
      <c r="A3958" s="6" t="str">
        <f t="shared" si="62"/>
        <v>SP41</v>
      </c>
      <c r="B3958" s="202" t="s">
        <v>14389</v>
      </c>
      <c r="C3958" s="202" t="s">
        <v>14390</v>
      </c>
      <c r="D3958" s="205">
        <v>5.22</v>
      </c>
      <c r="E3958" s="205">
        <v>32</v>
      </c>
      <c r="F3958"/>
    </row>
    <row r="3959" spans="1:6" x14ac:dyDescent="0.3">
      <c r="A3959" s="6" t="str">
        <f t="shared" si="62"/>
        <v>AP110</v>
      </c>
      <c r="B3959" s="202" t="s">
        <v>14391</v>
      </c>
      <c r="C3959" s="202" t="s">
        <v>14392</v>
      </c>
      <c r="D3959" s="205">
        <v>5.22</v>
      </c>
      <c r="E3959" s="205">
        <v>32</v>
      </c>
      <c r="F3959"/>
    </row>
    <row r="3960" spans="1:6" x14ac:dyDescent="0.3">
      <c r="A3960" s="6" t="str">
        <f t="shared" si="62"/>
        <v>HOW07</v>
      </c>
      <c r="B3960" s="202" t="s">
        <v>14393</v>
      </c>
      <c r="C3960" s="202" t="s">
        <v>14394</v>
      </c>
      <c r="D3960" s="205">
        <v>5.21</v>
      </c>
      <c r="E3960" s="205">
        <v>14</v>
      </c>
      <c r="F3960"/>
    </row>
    <row r="3961" spans="1:6" x14ac:dyDescent="0.3">
      <c r="A3961" s="6" t="str">
        <f t="shared" si="62"/>
        <v>ASL96</v>
      </c>
      <c r="B3961" s="202">
        <v>96</v>
      </c>
      <c r="C3961" s="202" t="s">
        <v>10729</v>
      </c>
      <c r="D3961" s="205">
        <v>5.21</v>
      </c>
      <c r="E3961" s="205">
        <v>19</v>
      </c>
      <c r="F3961"/>
    </row>
    <row r="3962" spans="1:6" x14ac:dyDescent="0.3">
      <c r="A3962" s="6" t="str">
        <f t="shared" si="62"/>
        <v>FT138</v>
      </c>
      <c r="B3962" s="202" t="s">
        <v>14395</v>
      </c>
      <c r="C3962" s="202" t="s">
        <v>14396</v>
      </c>
      <c r="D3962" s="205">
        <v>5.2</v>
      </c>
      <c r="E3962" s="205" t="s">
        <v>1341</v>
      </c>
      <c r="F3962"/>
    </row>
    <row r="3963" spans="1:6" x14ac:dyDescent="0.3">
      <c r="A3963" s="6" t="str">
        <f t="shared" si="62"/>
        <v>BFP64</v>
      </c>
      <c r="B3963" s="202" t="s">
        <v>14397</v>
      </c>
      <c r="C3963" s="202" t="s">
        <v>14398</v>
      </c>
      <c r="D3963" s="205">
        <v>5.2</v>
      </c>
      <c r="E3963" s="205" t="s">
        <v>1341</v>
      </c>
      <c r="F3963"/>
    </row>
    <row r="3964" spans="1:6" x14ac:dyDescent="0.3">
      <c r="A3964" s="6" t="str">
        <f t="shared" si="62"/>
        <v>GD15</v>
      </c>
      <c r="B3964" s="202" t="s">
        <v>14399</v>
      </c>
      <c r="C3964" s="202" t="s">
        <v>14400</v>
      </c>
      <c r="D3964" s="205">
        <v>5.2</v>
      </c>
      <c r="E3964" s="205" t="s">
        <v>1341</v>
      </c>
      <c r="F3964"/>
    </row>
    <row r="3965" spans="1:6" x14ac:dyDescent="0.3">
      <c r="A3965" s="6" t="str">
        <f t="shared" si="62"/>
        <v>SV3</v>
      </c>
      <c r="B3965" s="202" t="s">
        <v>14401</v>
      </c>
      <c r="C3965" s="202" t="s">
        <v>14402</v>
      </c>
      <c r="D3965" s="205">
        <v>5.2</v>
      </c>
      <c r="E3965" s="205" t="s">
        <v>1341</v>
      </c>
      <c r="F3965"/>
    </row>
    <row r="3966" spans="1:6" x14ac:dyDescent="0.3">
      <c r="A3966" s="6" t="str">
        <f t="shared" si="62"/>
        <v>CH57</v>
      </c>
      <c r="B3966" s="202" t="s">
        <v>14403</v>
      </c>
      <c r="C3966" s="202" t="s">
        <v>14404</v>
      </c>
      <c r="D3966" s="205">
        <v>5.2</v>
      </c>
      <c r="E3966" s="205" t="s">
        <v>1341</v>
      </c>
      <c r="F3966"/>
    </row>
    <row r="3967" spans="1:6" x14ac:dyDescent="0.3">
      <c r="A3967" s="6" t="str">
        <f t="shared" si="62"/>
        <v>G38</v>
      </c>
      <c r="B3967" s="202" t="s">
        <v>14405</v>
      </c>
      <c r="C3967" s="202" t="s">
        <v>14275</v>
      </c>
      <c r="D3967" s="205">
        <v>5.2</v>
      </c>
      <c r="E3967" s="205" t="s">
        <v>1341</v>
      </c>
      <c r="F3967"/>
    </row>
    <row r="3968" spans="1:6" x14ac:dyDescent="0.3">
      <c r="A3968" s="6" t="str">
        <f t="shared" si="62"/>
        <v>PTO1-5</v>
      </c>
      <c r="B3968" s="202" t="s">
        <v>14406</v>
      </c>
      <c r="C3968" s="202" t="s">
        <v>14407</v>
      </c>
      <c r="D3968" s="205">
        <v>5.2</v>
      </c>
      <c r="E3968" s="205" t="s">
        <v>1341</v>
      </c>
      <c r="F3968"/>
    </row>
    <row r="3969" spans="1:6" x14ac:dyDescent="0.3">
      <c r="A3969" s="6" t="str">
        <f t="shared" si="62"/>
        <v>FT KGS13</v>
      </c>
      <c r="B3969" s="202" t="s">
        <v>14408</v>
      </c>
      <c r="C3969" s="202" t="s">
        <v>14409</v>
      </c>
      <c r="D3969" s="205">
        <v>5.2</v>
      </c>
      <c r="E3969" s="205" t="s">
        <v>1341</v>
      </c>
      <c r="F3969"/>
    </row>
    <row r="3970" spans="1:6" x14ac:dyDescent="0.3">
      <c r="A3970" s="6" t="str">
        <f t="shared" si="62"/>
        <v>PBP24</v>
      </c>
      <c r="B3970" s="202" t="s">
        <v>14410</v>
      </c>
      <c r="C3970" s="202" t="s">
        <v>14411</v>
      </c>
      <c r="D3970" s="205">
        <v>5.2</v>
      </c>
      <c r="E3970" s="205" t="s">
        <v>1341</v>
      </c>
      <c r="F3970"/>
    </row>
    <row r="3971" spans="1:6" x14ac:dyDescent="0.3">
      <c r="A3971" s="6" t="str">
        <f t="shared" si="62"/>
        <v>TAP21</v>
      </c>
      <c r="B3971" s="202" t="s">
        <v>14412</v>
      </c>
      <c r="C3971" s="202" t="s">
        <v>14413</v>
      </c>
      <c r="D3971" s="205">
        <v>5.2</v>
      </c>
      <c r="E3971" s="205" t="s">
        <v>1341</v>
      </c>
      <c r="F3971"/>
    </row>
    <row r="3972" spans="1:6" x14ac:dyDescent="0.3">
      <c r="A3972" s="6" t="str">
        <f t="shared" si="62"/>
        <v>TAC66</v>
      </c>
      <c r="B3972" s="202" t="s">
        <v>14414</v>
      </c>
      <c r="C3972" s="202" t="s">
        <v>14415</v>
      </c>
      <c r="D3972" s="205">
        <v>5.2</v>
      </c>
      <c r="E3972" s="205" t="s">
        <v>1341</v>
      </c>
      <c r="F3972"/>
    </row>
    <row r="3973" spans="1:6" x14ac:dyDescent="0.3">
      <c r="A3973" s="6" t="str">
        <f t="shared" si="62"/>
        <v>HC4</v>
      </c>
      <c r="B3973" s="202" t="s">
        <v>14416</v>
      </c>
      <c r="C3973" s="202" t="s">
        <v>14417</v>
      </c>
      <c r="D3973" s="205">
        <v>5.18</v>
      </c>
      <c r="E3973" s="205">
        <v>11</v>
      </c>
      <c r="F3973"/>
    </row>
    <row r="3974" spans="1:6" x14ac:dyDescent="0.3">
      <c r="A3974" s="6" t="str">
        <f t="shared" si="62"/>
        <v>PLH</v>
      </c>
      <c r="B3974" s="202" t="s">
        <v>14418</v>
      </c>
      <c r="C3974" s="202" t="s">
        <v>14419</v>
      </c>
      <c r="D3974" s="205">
        <v>5.18</v>
      </c>
      <c r="E3974" s="205">
        <v>11</v>
      </c>
      <c r="F3974"/>
    </row>
    <row r="3975" spans="1:6" x14ac:dyDescent="0.3">
      <c r="A3975" s="6" t="str">
        <f t="shared" si="62"/>
        <v>TBA9</v>
      </c>
      <c r="B3975" s="202" t="s">
        <v>14420</v>
      </c>
      <c r="C3975" s="202" t="s">
        <v>14421</v>
      </c>
      <c r="D3975" s="205">
        <v>5.18</v>
      </c>
      <c r="E3975" s="205">
        <v>11</v>
      </c>
      <c r="F3975"/>
    </row>
    <row r="3976" spans="1:6" x14ac:dyDescent="0.3">
      <c r="A3976" s="6" t="str">
        <f t="shared" si="62"/>
        <v>KH2</v>
      </c>
      <c r="B3976" s="202" t="s">
        <v>14422</v>
      </c>
      <c r="C3976" s="202" t="s">
        <v>14423</v>
      </c>
      <c r="D3976" s="205">
        <v>5.18</v>
      </c>
      <c r="E3976" s="205">
        <v>11</v>
      </c>
      <c r="F3976"/>
    </row>
    <row r="3977" spans="1:6" x14ac:dyDescent="0.3">
      <c r="A3977" s="6" t="str">
        <f t="shared" si="62"/>
        <v>TAC13</v>
      </c>
      <c r="B3977" s="202" t="s">
        <v>14424</v>
      </c>
      <c r="C3977" s="202" t="s">
        <v>14425</v>
      </c>
      <c r="D3977" s="205">
        <v>5.18</v>
      </c>
      <c r="E3977" s="205">
        <v>17</v>
      </c>
      <c r="F3977"/>
    </row>
    <row r="3978" spans="1:6" x14ac:dyDescent="0.3">
      <c r="A3978" s="6" t="str">
        <f t="shared" si="62"/>
        <v>RPT77</v>
      </c>
      <c r="B3978" s="202" t="s">
        <v>14426</v>
      </c>
      <c r="C3978" s="202" t="s">
        <v>14427</v>
      </c>
      <c r="D3978" s="205">
        <v>5.18</v>
      </c>
      <c r="E3978" s="205">
        <v>17</v>
      </c>
      <c r="F3978"/>
    </row>
    <row r="3979" spans="1:6" x14ac:dyDescent="0.3">
      <c r="A3979" s="6" t="str">
        <f t="shared" si="62"/>
        <v>HS12</v>
      </c>
      <c r="B3979" s="202" t="s">
        <v>14428</v>
      </c>
      <c r="C3979" s="202" t="s">
        <v>14429</v>
      </c>
      <c r="D3979" s="205">
        <v>5.17</v>
      </c>
      <c r="E3979" s="205">
        <v>23</v>
      </c>
      <c r="F3979"/>
    </row>
    <row r="3980" spans="1:6" x14ac:dyDescent="0.3">
      <c r="A3980" s="6" t="str">
        <f t="shared" si="62"/>
        <v>AP125</v>
      </c>
      <c r="B3980" s="202" t="s">
        <v>14430</v>
      </c>
      <c r="C3980" s="202" t="s">
        <v>14431</v>
      </c>
      <c r="D3980" s="205">
        <v>5.17</v>
      </c>
      <c r="E3980" s="205">
        <v>23</v>
      </c>
      <c r="F3980"/>
    </row>
    <row r="3981" spans="1:6" x14ac:dyDescent="0.3">
      <c r="A3981" s="6" t="str">
        <f t="shared" si="62"/>
        <v>FrF57</v>
      </c>
      <c r="B3981" s="202" t="s">
        <v>14432</v>
      </c>
      <c r="C3981" s="202" t="s">
        <v>14433</v>
      </c>
      <c r="D3981" s="205">
        <v>5.17</v>
      </c>
      <c r="E3981" s="205">
        <v>18</v>
      </c>
      <c r="F3981"/>
    </row>
    <row r="3982" spans="1:6" x14ac:dyDescent="0.3">
      <c r="A3982" s="6" t="str">
        <f t="shared" si="62"/>
        <v>A4</v>
      </c>
      <c r="B3982" s="202" t="s">
        <v>14434</v>
      </c>
      <c r="C3982" s="202" t="s">
        <v>14435</v>
      </c>
      <c r="D3982" s="205">
        <v>5.17</v>
      </c>
      <c r="E3982" s="205">
        <v>12</v>
      </c>
      <c r="F3982"/>
    </row>
    <row r="3983" spans="1:6" x14ac:dyDescent="0.3">
      <c r="A3983" s="6" t="str">
        <f t="shared" ref="A3983:A4046" si="63">IF(B3983="","",IF(B3983&lt;999,"ASL"&amp;B3983,B3983))</f>
        <v>ASL176</v>
      </c>
      <c r="B3983" s="202">
        <v>176</v>
      </c>
      <c r="C3983" s="202" t="s">
        <v>14436</v>
      </c>
      <c r="D3983" s="205">
        <v>5.17</v>
      </c>
      <c r="E3983" s="205">
        <v>12</v>
      </c>
      <c r="F3983"/>
    </row>
    <row r="3984" spans="1:6" x14ac:dyDescent="0.3">
      <c r="A3984" s="6" t="str">
        <f t="shared" si="63"/>
        <v>BdF5</v>
      </c>
      <c r="B3984" s="202" t="s">
        <v>14437</v>
      </c>
      <c r="C3984" s="202" t="s">
        <v>14438</v>
      </c>
      <c r="D3984" s="205">
        <v>5.17</v>
      </c>
      <c r="E3984" s="205" t="s">
        <v>1341</v>
      </c>
      <c r="F3984"/>
    </row>
    <row r="3985" spans="1:6" x14ac:dyDescent="0.3">
      <c r="A3985" s="6" t="str">
        <f t="shared" si="63"/>
        <v>Genesis 21</v>
      </c>
      <c r="B3985" s="202" t="s">
        <v>14439</v>
      </c>
      <c r="C3985" s="202" t="s">
        <v>14440</v>
      </c>
      <c r="D3985" s="205">
        <v>5.17</v>
      </c>
      <c r="E3985" s="205" t="s">
        <v>1341</v>
      </c>
      <c r="F3985"/>
    </row>
    <row r="3986" spans="1:6" x14ac:dyDescent="0.3">
      <c r="A3986" s="6" t="str">
        <f t="shared" si="63"/>
        <v>DR1</v>
      </c>
      <c r="B3986" s="202" t="s">
        <v>14441</v>
      </c>
      <c r="C3986" s="202" t="s">
        <v>14442</v>
      </c>
      <c r="D3986" s="205">
        <v>5.17</v>
      </c>
      <c r="E3986" s="205" t="s">
        <v>1341</v>
      </c>
      <c r="F3986"/>
    </row>
    <row r="3987" spans="1:6" x14ac:dyDescent="0.3">
      <c r="A3987" s="6" t="str">
        <f t="shared" si="63"/>
        <v>StB14</v>
      </c>
      <c r="B3987" s="202" t="s">
        <v>14443</v>
      </c>
      <c r="C3987" s="202" t="s">
        <v>14444</v>
      </c>
      <c r="D3987" s="205">
        <v>5.17</v>
      </c>
      <c r="E3987" s="205" t="s">
        <v>1341</v>
      </c>
      <c r="F3987"/>
    </row>
    <row r="3988" spans="1:6" x14ac:dyDescent="0.3">
      <c r="A3988" s="6" t="str">
        <f t="shared" si="63"/>
        <v>B2</v>
      </c>
      <c r="B3988" s="202" t="s">
        <v>14445</v>
      </c>
      <c r="C3988" s="202" t="s">
        <v>14446</v>
      </c>
      <c r="D3988" s="205">
        <v>5.17</v>
      </c>
      <c r="E3988" s="205" t="s">
        <v>1341</v>
      </c>
      <c r="F3988"/>
    </row>
    <row r="3989" spans="1:6" x14ac:dyDescent="0.3">
      <c r="A3989" s="6" t="str">
        <f t="shared" si="63"/>
        <v>DB112</v>
      </c>
      <c r="B3989" s="202" t="s">
        <v>14447</v>
      </c>
      <c r="C3989" s="202" t="s">
        <v>14448</v>
      </c>
      <c r="D3989" s="205">
        <v>5.17</v>
      </c>
      <c r="E3989" s="205" t="s">
        <v>1341</v>
      </c>
      <c r="F3989"/>
    </row>
    <row r="3990" spans="1:6" x14ac:dyDescent="0.3">
      <c r="A3990" s="6" t="str">
        <f t="shared" si="63"/>
        <v>TAC73</v>
      </c>
      <c r="B3990" s="202" t="s">
        <v>14449</v>
      </c>
      <c r="C3990" s="202" t="s">
        <v>14450</v>
      </c>
      <c r="D3990" s="205">
        <v>5.17</v>
      </c>
      <c r="E3990" s="205" t="s">
        <v>1341</v>
      </c>
      <c r="F3990"/>
    </row>
    <row r="3991" spans="1:6" x14ac:dyDescent="0.3">
      <c r="A3991" s="6" t="str">
        <f t="shared" si="63"/>
        <v>HP29</v>
      </c>
      <c r="B3991" s="202" t="s">
        <v>14451</v>
      </c>
      <c r="C3991" s="202" t="s">
        <v>14452</v>
      </c>
      <c r="D3991" s="205">
        <v>5.17</v>
      </c>
      <c r="E3991" s="205" t="s">
        <v>1341</v>
      </c>
      <c r="F3991"/>
    </row>
    <row r="3992" spans="1:6" x14ac:dyDescent="0.3">
      <c r="A3992" s="6" t="str">
        <f t="shared" si="63"/>
        <v>BB1</v>
      </c>
      <c r="B3992" s="202" t="s">
        <v>14453</v>
      </c>
      <c r="C3992" s="202" t="s">
        <v>14454</v>
      </c>
      <c r="D3992" s="205">
        <v>5.17</v>
      </c>
      <c r="E3992" s="205" t="s">
        <v>1341</v>
      </c>
      <c r="F3992"/>
    </row>
    <row r="3993" spans="1:6" x14ac:dyDescent="0.3">
      <c r="A3993" s="6" t="str">
        <f t="shared" si="63"/>
        <v>TAC20</v>
      </c>
      <c r="B3993" s="202" t="s">
        <v>14455</v>
      </c>
      <c r="C3993" s="202" t="s">
        <v>14456</v>
      </c>
      <c r="D3993" s="205">
        <v>5.15</v>
      </c>
      <c r="E3993" s="205">
        <v>13</v>
      </c>
      <c r="F3993"/>
    </row>
    <row r="3994" spans="1:6" x14ac:dyDescent="0.3">
      <c r="A3994" s="6" t="str">
        <f t="shared" si="63"/>
        <v>SP264</v>
      </c>
      <c r="B3994" s="202" t="s">
        <v>14457</v>
      </c>
      <c r="C3994" s="202" t="s">
        <v>14458</v>
      </c>
      <c r="D3994" s="205">
        <v>5.15</v>
      </c>
      <c r="E3994" s="205">
        <v>13</v>
      </c>
      <c r="F3994"/>
    </row>
    <row r="3995" spans="1:6" x14ac:dyDescent="0.3">
      <c r="A3995" s="6" t="str">
        <f t="shared" si="63"/>
        <v>HS20</v>
      </c>
      <c r="B3995" s="202" t="s">
        <v>14459</v>
      </c>
      <c r="C3995" s="202" t="s">
        <v>14460</v>
      </c>
      <c r="D3995" s="205">
        <v>5.14</v>
      </c>
      <c r="E3995" s="205">
        <v>14</v>
      </c>
      <c r="F3995"/>
    </row>
    <row r="3996" spans="1:6" x14ac:dyDescent="0.3">
      <c r="A3996" s="6" t="str">
        <f t="shared" si="63"/>
        <v>FT169</v>
      </c>
      <c r="B3996" s="202" t="s">
        <v>14461</v>
      </c>
      <c r="C3996" s="202" t="s">
        <v>14462</v>
      </c>
      <c r="D3996" s="205">
        <v>5.14</v>
      </c>
      <c r="E3996" s="205">
        <v>14</v>
      </c>
      <c r="F3996"/>
    </row>
    <row r="3997" spans="1:6" x14ac:dyDescent="0.3">
      <c r="A3997" s="6" t="str">
        <f t="shared" si="63"/>
        <v>RPT48</v>
      </c>
      <c r="B3997" s="202" t="s">
        <v>14463</v>
      </c>
      <c r="C3997" s="202" t="s">
        <v>14464</v>
      </c>
      <c r="D3997" s="205">
        <v>5.14</v>
      </c>
      <c r="E3997" s="205">
        <v>14</v>
      </c>
      <c r="F3997"/>
    </row>
    <row r="3998" spans="1:6" x14ac:dyDescent="0.3">
      <c r="A3998" s="6" t="str">
        <f t="shared" si="63"/>
        <v>SX1</v>
      </c>
      <c r="B3998" s="202" t="s">
        <v>14465</v>
      </c>
      <c r="C3998" s="202" t="s">
        <v>14466</v>
      </c>
      <c r="D3998" s="205">
        <v>5.14</v>
      </c>
      <c r="E3998" s="205">
        <v>14</v>
      </c>
      <c r="F3998"/>
    </row>
    <row r="3999" spans="1:6" x14ac:dyDescent="0.3">
      <c r="A3999" s="6" t="str">
        <f t="shared" si="63"/>
        <v>S31</v>
      </c>
      <c r="B3999" s="202" t="s">
        <v>14467</v>
      </c>
      <c r="C3999" s="202" t="s">
        <v>14468</v>
      </c>
      <c r="D3999" s="205">
        <v>5.14</v>
      </c>
      <c r="E3999" s="205">
        <v>14</v>
      </c>
      <c r="F3999"/>
    </row>
    <row r="4000" spans="1:6" x14ac:dyDescent="0.3">
      <c r="A4000" s="6" t="str">
        <f t="shared" si="63"/>
        <v>NEWS69</v>
      </c>
      <c r="B4000" s="202" t="s">
        <v>14469</v>
      </c>
      <c r="C4000" s="202" t="s">
        <v>14470</v>
      </c>
      <c r="D4000" s="205">
        <v>5.14</v>
      </c>
      <c r="E4000" s="205" t="s">
        <v>1341</v>
      </c>
      <c r="F4000"/>
    </row>
    <row r="4001" spans="1:6" x14ac:dyDescent="0.3">
      <c r="A4001" s="6" t="str">
        <f t="shared" si="63"/>
        <v>TOT28</v>
      </c>
      <c r="B4001" s="202" t="s">
        <v>14471</v>
      </c>
      <c r="C4001" s="202" t="s">
        <v>14472</v>
      </c>
      <c r="D4001" s="205">
        <v>5.14</v>
      </c>
      <c r="E4001" s="205" t="s">
        <v>1341</v>
      </c>
      <c r="F4001"/>
    </row>
    <row r="4002" spans="1:6" x14ac:dyDescent="0.3">
      <c r="A4002" s="6" t="str">
        <f t="shared" si="63"/>
        <v>BC3</v>
      </c>
      <c r="B4002" s="202" t="s">
        <v>14473</v>
      </c>
      <c r="C4002" s="202" t="s">
        <v>14474</v>
      </c>
      <c r="D4002" s="205">
        <v>5.14</v>
      </c>
      <c r="E4002" s="205" t="s">
        <v>1341</v>
      </c>
      <c r="F4002"/>
    </row>
    <row r="4003" spans="1:6" x14ac:dyDescent="0.3">
      <c r="A4003" s="6" t="str">
        <f t="shared" si="63"/>
        <v>PE5</v>
      </c>
      <c r="B4003" s="202" t="s">
        <v>14475</v>
      </c>
      <c r="C4003" s="202" t="s">
        <v>14476</v>
      </c>
      <c r="D4003" s="205">
        <v>5.14</v>
      </c>
      <c r="E4003" s="205" t="s">
        <v>1341</v>
      </c>
      <c r="F4003"/>
    </row>
    <row r="4004" spans="1:6" x14ac:dyDescent="0.3">
      <c r="A4004" s="6" t="str">
        <f t="shared" si="63"/>
        <v>PE6</v>
      </c>
      <c r="B4004" s="202" t="s">
        <v>14477</v>
      </c>
      <c r="C4004" s="202" t="s">
        <v>14478</v>
      </c>
      <c r="D4004" s="205">
        <v>5.14</v>
      </c>
      <c r="E4004" s="205" t="s">
        <v>1341</v>
      </c>
      <c r="F4004"/>
    </row>
    <row r="4005" spans="1:6" x14ac:dyDescent="0.3">
      <c r="A4005" s="6" t="str">
        <f t="shared" si="63"/>
        <v>WP7</v>
      </c>
      <c r="B4005" s="202" t="s">
        <v>8700</v>
      </c>
      <c r="C4005" s="202" t="s">
        <v>14479</v>
      </c>
      <c r="D4005" s="205">
        <v>5.13</v>
      </c>
      <c r="E4005" s="205">
        <v>15</v>
      </c>
      <c r="F4005"/>
    </row>
    <row r="4006" spans="1:6" x14ac:dyDescent="0.3">
      <c r="A4006" s="6" t="str">
        <f t="shared" si="63"/>
        <v>FrF13</v>
      </c>
      <c r="B4006" s="202" t="s">
        <v>14480</v>
      </c>
      <c r="C4006" s="202" t="s">
        <v>14481</v>
      </c>
      <c r="D4006" s="205">
        <v>5.12</v>
      </c>
      <c r="E4006" s="205">
        <v>16</v>
      </c>
      <c r="F4006"/>
    </row>
    <row r="4007" spans="1:6" x14ac:dyDescent="0.3">
      <c r="A4007" s="6" t="str">
        <f t="shared" si="63"/>
        <v>ASL189</v>
      </c>
      <c r="B4007" s="202">
        <v>189</v>
      </c>
      <c r="C4007" s="202" t="s">
        <v>10529</v>
      </c>
      <c r="D4007" s="205">
        <v>5.12</v>
      </c>
      <c r="E4007" s="205" t="s">
        <v>1341</v>
      </c>
      <c r="F4007"/>
    </row>
    <row r="4008" spans="1:6" x14ac:dyDescent="0.3">
      <c r="A4008" s="6" t="str">
        <f t="shared" si="63"/>
        <v>AoC2</v>
      </c>
      <c r="B4008" s="202" t="s">
        <v>14482</v>
      </c>
      <c r="C4008" s="202" t="s">
        <v>14483</v>
      </c>
      <c r="D4008" s="205">
        <v>5.12</v>
      </c>
      <c r="E4008" s="205" t="s">
        <v>1341</v>
      </c>
      <c r="F4008"/>
    </row>
    <row r="4009" spans="1:6" x14ac:dyDescent="0.3">
      <c r="A4009" s="6" t="str">
        <f t="shared" si="63"/>
        <v>DB028</v>
      </c>
      <c r="B4009" s="202" t="s">
        <v>14484</v>
      </c>
      <c r="C4009" s="202" t="s">
        <v>14485</v>
      </c>
      <c r="D4009" s="205">
        <v>5.12</v>
      </c>
      <c r="E4009" s="205" t="s">
        <v>1341</v>
      </c>
      <c r="F4009"/>
    </row>
    <row r="4010" spans="1:6" x14ac:dyDescent="0.3">
      <c r="A4010" s="6" t="str">
        <f t="shared" si="63"/>
        <v>SP215</v>
      </c>
      <c r="B4010" s="202" t="s">
        <v>14486</v>
      </c>
      <c r="C4010" s="202" t="s">
        <v>14487</v>
      </c>
      <c r="D4010" s="205">
        <v>5.12</v>
      </c>
      <c r="E4010" s="205" t="s">
        <v>1341</v>
      </c>
      <c r="F4010"/>
    </row>
    <row r="4011" spans="1:6" x14ac:dyDescent="0.3">
      <c r="A4011" s="6" t="str">
        <f t="shared" si="63"/>
        <v>WO17</v>
      </c>
      <c r="B4011" s="202" t="s">
        <v>14488</v>
      </c>
      <c r="C4011" s="202" t="s">
        <v>14489</v>
      </c>
      <c r="D4011" s="205">
        <v>5.12</v>
      </c>
      <c r="E4011" s="205" t="s">
        <v>1341</v>
      </c>
      <c r="F4011"/>
    </row>
    <row r="4012" spans="1:6" x14ac:dyDescent="0.3">
      <c r="A4012" s="6" t="str">
        <f t="shared" si="63"/>
        <v>GC9</v>
      </c>
      <c r="B4012" s="202" t="s">
        <v>14490</v>
      </c>
      <c r="C4012" s="202" t="s">
        <v>14491</v>
      </c>
      <c r="D4012" s="205">
        <v>5.12</v>
      </c>
      <c r="E4012" s="205" t="s">
        <v>1341</v>
      </c>
      <c r="F4012"/>
    </row>
    <row r="4013" spans="1:6" x14ac:dyDescent="0.3">
      <c r="A4013" s="6" t="str">
        <f t="shared" si="63"/>
        <v>DB064</v>
      </c>
      <c r="B4013" s="202" t="s">
        <v>14492</v>
      </c>
      <c r="C4013" s="202" t="s">
        <v>14493</v>
      </c>
      <c r="D4013" s="205">
        <v>5.12</v>
      </c>
      <c r="E4013" s="205" t="s">
        <v>1341</v>
      </c>
      <c r="F4013"/>
    </row>
    <row r="4014" spans="1:6" x14ac:dyDescent="0.3">
      <c r="A4014" s="6" t="str">
        <f t="shared" si="63"/>
        <v>ASL204</v>
      </c>
      <c r="B4014" s="202">
        <v>204</v>
      </c>
      <c r="C4014" s="202" t="s">
        <v>14494</v>
      </c>
      <c r="D4014" s="205">
        <v>5.12</v>
      </c>
      <c r="E4014" s="205">
        <v>17</v>
      </c>
      <c r="F4014"/>
    </row>
    <row r="4015" spans="1:6" x14ac:dyDescent="0.3">
      <c r="A4015" s="6" t="str">
        <f t="shared" si="63"/>
        <v>AA20</v>
      </c>
      <c r="B4015" s="202" t="s">
        <v>14495</v>
      </c>
      <c r="C4015" s="202" t="s">
        <v>14496</v>
      </c>
      <c r="D4015" s="205">
        <v>5.1100000000000003</v>
      </c>
      <c r="E4015" s="205">
        <v>18</v>
      </c>
      <c r="F4015"/>
    </row>
    <row r="4016" spans="1:6" x14ac:dyDescent="0.3">
      <c r="A4016" s="6" t="str">
        <f t="shared" si="63"/>
        <v>TAC10</v>
      </c>
      <c r="B4016" s="202" t="s">
        <v>14497</v>
      </c>
      <c r="C4016" s="202" t="s">
        <v>14498</v>
      </c>
      <c r="D4016" s="205">
        <v>5.1100000000000003</v>
      </c>
      <c r="E4016" s="205">
        <v>18</v>
      </c>
      <c r="F4016"/>
    </row>
    <row r="4017" spans="1:6" x14ac:dyDescent="0.3">
      <c r="A4017" s="6" t="str">
        <f t="shared" si="63"/>
        <v>VV5</v>
      </c>
      <c r="B4017" s="202" t="s">
        <v>14499</v>
      </c>
      <c r="C4017" s="202" t="s">
        <v>14500</v>
      </c>
      <c r="D4017" s="205">
        <v>5.1100000000000003</v>
      </c>
      <c r="E4017" s="205" t="s">
        <v>1341</v>
      </c>
      <c r="F4017"/>
    </row>
    <row r="4018" spans="1:6" x14ac:dyDescent="0.3">
      <c r="A4018" s="6" t="str">
        <f t="shared" si="63"/>
        <v>CH166</v>
      </c>
      <c r="B4018" s="202" t="s">
        <v>14501</v>
      </c>
      <c r="C4018" s="202" t="s">
        <v>14502</v>
      </c>
      <c r="D4018" s="205">
        <v>5.1100000000000003</v>
      </c>
      <c r="E4018" s="205" t="s">
        <v>1341</v>
      </c>
      <c r="F4018"/>
    </row>
    <row r="4019" spans="1:6" x14ac:dyDescent="0.3">
      <c r="A4019" s="6" t="str">
        <f t="shared" si="63"/>
        <v>AA17</v>
      </c>
      <c r="B4019" s="202" t="s">
        <v>14503</v>
      </c>
      <c r="C4019" s="202" t="s">
        <v>14504</v>
      </c>
      <c r="D4019" s="205">
        <v>5.1100000000000003</v>
      </c>
      <c r="E4019" s="205" t="s">
        <v>1341</v>
      </c>
      <c r="F4019"/>
    </row>
    <row r="4020" spans="1:6" x14ac:dyDescent="0.3">
      <c r="A4020" s="6" t="str">
        <f t="shared" si="63"/>
        <v>RPT1</v>
      </c>
      <c r="B4020" s="202" t="s">
        <v>14505</v>
      </c>
      <c r="C4020" s="202" t="s">
        <v>14506</v>
      </c>
      <c r="D4020" s="205">
        <v>5.1100000000000003</v>
      </c>
      <c r="E4020" s="205">
        <v>37</v>
      </c>
      <c r="F4020"/>
    </row>
    <row r="4021" spans="1:6" x14ac:dyDescent="0.3">
      <c r="A4021" s="6" t="str">
        <f t="shared" si="63"/>
        <v>RBF20</v>
      </c>
      <c r="B4021" s="202" t="s">
        <v>14507</v>
      </c>
      <c r="C4021" s="202" t="s">
        <v>14508</v>
      </c>
      <c r="D4021" s="205">
        <v>5.1100000000000003</v>
      </c>
      <c r="E4021" s="205">
        <v>19</v>
      </c>
      <c r="F4021"/>
    </row>
    <row r="4022" spans="1:6" x14ac:dyDescent="0.3">
      <c r="A4022" s="6" t="str">
        <f t="shared" si="63"/>
        <v>J57</v>
      </c>
      <c r="B4022" s="202" t="s">
        <v>14509</v>
      </c>
      <c r="C4022" s="202" t="s">
        <v>14510</v>
      </c>
      <c r="D4022" s="205">
        <v>5.0999999999999996</v>
      </c>
      <c r="E4022" s="205">
        <v>30</v>
      </c>
      <c r="F4022"/>
    </row>
    <row r="4023" spans="1:6" x14ac:dyDescent="0.3">
      <c r="A4023" s="6" t="str">
        <f t="shared" si="63"/>
        <v>LSSAH8</v>
      </c>
      <c r="B4023" s="202" t="s">
        <v>14511</v>
      </c>
      <c r="C4023" s="202" t="s">
        <v>14512</v>
      </c>
      <c r="D4023" s="205">
        <v>5.0999999999999996</v>
      </c>
      <c r="E4023" s="205">
        <v>10</v>
      </c>
      <c r="F4023"/>
    </row>
    <row r="4024" spans="1:6" x14ac:dyDescent="0.3">
      <c r="A4024" s="6" t="str">
        <f t="shared" si="63"/>
        <v>RPT82</v>
      </c>
      <c r="B4024" s="202" t="s">
        <v>14513</v>
      </c>
      <c r="C4024" s="202" t="s">
        <v>14514</v>
      </c>
      <c r="D4024" s="205">
        <v>5.0999999999999996</v>
      </c>
      <c r="E4024" s="205">
        <v>10</v>
      </c>
      <c r="F4024"/>
    </row>
    <row r="4025" spans="1:6" x14ac:dyDescent="0.3">
      <c r="A4025" s="6" t="str">
        <f t="shared" si="63"/>
        <v>RPT51</v>
      </c>
      <c r="B4025" s="202" t="s">
        <v>14515</v>
      </c>
      <c r="C4025" s="202" t="s">
        <v>14516</v>
      </c>
      <c r="D4025" s="205">
        <v>5.0999999999999996</v>
      </c>
      <c r="E4025" s="205">
        <v>10</v>
      </c>
      <c r="F4025"/>
    </row>
    <row r="4026" spans="1:6" x14ac:dyDescent="0.3">
      <c r="A4026" s="6" t="str">
        <f t="shared" si="63"/>
        <v>U24</v>
      </c>
      <c r="B4026" s="202" t="s">
        <v>14517</v>
      </c>
      <c r="C4026" s="202" t="s">
        <v>14518</v>
      </c>
      <c r="D4026" s="205">
        <v>5.09</v>
      </c>
      <c r="E4026" s="205">
        <v>22</v>
      </c>
      <c r="F4026"/>
    </row>
    <row r="4027" spans="1:6" x14ac:dyDescent="0.3">
      <c r="A4027" s="6" t="str">
        <f t="shared" si="63"/>
        <v>CH85</v>
      </c>
      <c r="B4027" s="202" t="s">
        <v>14519</v>
      </c>
      <c r="C4027" s="202" t="s">
        <v>14520</v>
      </c>
      <c r="D4027" s="205">
        <v>5.09</v>
      </c>
      <c r="E4027" s="205">
        <v>11</v>
      </c>
      <c r="F4027"/>
    </row>
    <row r="4028" spans="1:6" x14ac:dyDescent="0.3">
      <c r="A4028" s="6" t="str">
        <f t="shared" si="63"/>
        <v>RbF I-2</v>
      </c>
      <c r="B4028" s="202" t="s">
        <v>14521</v>
      </c>
      <c r="C4028" s="202" t="s">
        <v>14522</v>
      </c>
      <c r="D4028" s="205">
        <v>5.09</v>
      </c>
      <c r="E4028" s="205">
        <v>11</v>
      </c>
      <c r="F4028"/>
    </row>
    <row r="4029" spans="1:6" x14ac:dyDescent="0.3">
      <c r="A4029" s="6" t="str">
        <f t="shared" si="63"/>
        <v>KGP-III</v>
      </c>
      <c r="B4029" s="202" t="s">
        <v>14523</v>
      </c>
      <c r="C4029" s="202" t="s">
        <v>14524</v>
      </c>
      <c r="D4029" s="205">
        <v>5.09</v>
      </c>
      <c r="E4029" s="205">
        <v>11</v>
      </c>
      <c r="F4029"/>
    </row>
    <row r="4030" spans="1:6" x14ac:dyDescent="0.3">
      <c r="A4030" s="6" t="str">
        <f t="shared" si="63"/>
        <v>RBF21</v>
      </c>
      <c r="B4030" s="202" t="s">
        <v>14525</v>
      </c>
      <c r="C4030" s="202" t="s">
        <v>14526</v>
      </c>
      <c r="D4030" s="205">
        <v>5.09</v>
      </c>
      <c r="E4030" s="205">
        <v>11</v>
      </c>
      <c r="F4030"/>
    </row>
    <row r="4031" spans="1:6" x14ac:dyDescent="0.3">
      <c r="A4031" s="6" t="str">
        <f t="shared" si="63"/>
        <v>S52</v>
      </c>
      <c r="B4031" s="202" t="s">
        <v>14527</v>
      </c>
      <c r="C4031" s="202" t="s">
        <v>14528</v>
      </c>
      <c r="D4031" s="205">
        <v>5.09</v>
      </c>
      <c r="E4031" s="205">
        <v>11</v>
      </c>
      <c r="F4031"/>
    </row>
    <row r="4032" spans="1:6" x14ac:dyDescent="0.3">
      <c r="A4032" s="6" t="str">
        <f t="shared" si="63"/>
        <v>RO1</v>
      </c>
      <c r="B4032" s="202" t="s">
        <v>14529</v>
      </c>
      <c r="C4032" s="202" t="s">
        <v>14530</v>
      </c>
      <c r="D4032" s="205">
        <v>5.08</v>
      </c>
      <c r="E4032" s="205">
        <v>24</v>
      </c>
      <c r="F4032"/>
    </row>
    <row r="4033" spans="1:6" x14ac:dyDescent="0.3">
      <c r="A4033" s="6" t="str">
        <f t="shared" si="63"/>
        <v>SP228</v>
      </c>
      <c r="B4033" s="202" t="s">
        <v>14531</v>
      </c>
      <c r="C4033" s="202" t="s">
        <v>14532</v>
      </c>
      <c r="D4033" s="205">
        <v>5.08</v>
      </c>
      <c r="E4033" s="205">
        <v>25</v>
      </c>
      <c r="F4033"/>
    </row>
    <row r="4034" spans="1:6" x14ac:dyDescent="0.3">
      <c r="A4034" s="6" t="str">
        <f t="shared" si="63"/>
        <v>SP196</v>
      </c>
      <c r="B4034" s="202" t="s">
        <v>14533</v>
      </c>
      <c r="C4034" s="202" t="s">
        <v>14534</v>
      </c>
      <c r="D4034" s="205">
        <v>5.08</v>
      </c>
      <c r="E4034" s="205">
        <v>26</v>
      </c>
      <c r="F4034"/>
    </row>
    <row r="4035" spans="1:6" x14ac:dyDescent="0.3">
      <c r="A4035" s="6" t="str">
        <f t="shared" si="63"/>
        <v>VotG5</v>
      </c>
      <c r="B4035" s="202" t="s">
        <v>14535</v>
      </c>
      <c r="C4035" s="202" t="s">
        <v>14536</v>
      </c>
      <c r="D4035" s="205">
        <v>5.08</v>
      </c>
      <c r="E4035" s="205">
        <v>13</v>
      </c>
      <c r="F4035"/>
    </row>
    <row r="4036" spans="1:6" x14ac:dyDescent="0.3">
      <c r="A4036" s="6" t="str">
        <f t="shared" si="63"/>
        <v>HS14</v>
      </c>
      <c r="B4036" s="202" t="s">
        <v>14537</v>
      </c>
      <c r="C4036" s="202" t="s">
        <v>14538</v>
      </c>
      <c r="D4036" s="205">
        <v>5.08</v>
      </c>
      <c r="E4036" s="205">
        <v>13</v>
      </c>
      <c r="F4036"/>
    </row>
    <row r="4037" spans="1:6" x14ac:dyDescent="0.3">
      <c r="A4037" s="6" t="str">
        <f t="shared" si="63"/>
        <v>SP210</v>
      </c>
      <c r="B4037" s="202" t="s">
        <v>14539</v>
      </c>
      <c r="C4037" s="202" t="s">
        <v>14540</v>
      </c>
      <c r="D4037" s="205">
        <v>5.08</v>
      </c>
      <c r="E4037" s="205">
        <v>13</v>
      </c>
      <c r="F4037"/>
    </row>
    <row r="4038" spans="1:6" x14ac:dyDescent="0.3">
      <c r="A4038" s="6" t="str">
        <f t="shared" si="63"/>
        <v>AP25</v>
      </c>
      <c r="B4038" s="202" t="s">
        <v>14541</v>
      </c>
      <c r="C4038" s="202" t="s">
        <v>14542</v>
      </c>
      <c r="D4038" s="205">
        <v>5.07</v>
      </c>
      <c r="E4038" s="205">
        <v>27</v>
      </c>
      <c r="F4038"/>
    </row>
    <row r="4039" spans="1:6" x14ac:dyDescent="0.3">
      <c r="A4039" s="6" t="str">
        <f t="shared" si="63"/>
        <v>AA1</v>
      </c>
      <c r="B4039" s="202" t="s">
        <v>14543</v>
      </c>
      <c r="C4039" s="202" t="s">
        <v>14544</v>
      </c>
      <c r="D4039" s="205">
        <v>5.07</v>
      </c>
      <c r="E4039" s="205">
        <v>27</v>
      </c>
      <c r="F4039"/>
    </row>
    <row r="4040" spans="1:6" x14ac:dyDescent="0.3">
      <c r="A4040" s="6" t="str">
        <f t="shared" si="63"/>
        <v>J137</v>
      </c>
      <c r="B4040" s="202" t="s">
        <v>14545</v>
      </c>
      <c r="C4040" s="202" t="s">
        <v>14546</v>
      </c>
      <c r="D4040" s="205">
        <v>5.05</v>
      </c>
      <c r="E4040" s="205">
        <v>39</v>
      </c>
      <c r="F4040"/>
    </row>
    <row r="4041" spans="1:6" x14ac:dyDescent="0.3">
      <c r="A4041" s="6" t="str">
        <f t="shared" si="63"/>
        <v>AP6</v>
      </c>
      <c r="B4041" s="202" t="s">
        <v>14547</v>
      </c>
      <c r="C4041" s="202" t="s">
        <v>14548</v>
      </c>
      <c r="D4041" s="205">
        <v>5.05</v>
      </c>
      <c r="E4041" s="205">
        <v>20</v>
      </c>
      <c r="F4041"/>
    </row>
    <row r="4042" spans="1:6" x14ac:dyDescent="0.3">
      <c r="A4042" s="6" t="str">
        <f t="shared" si="63"/>
        <v>RPT71</v>
      </c>
      <c r="B4042" s="202" t="s">
        <v>14549</v>
      </c>
      <c r="C4042" s="202" t="s">
        <v>14550</v>
      </c>
      <c r="D4042" s="205">
        <v>5.05</v>
      </c>
      <c r="E4042" s="205">
        <v>20</v>
      </c>
      <c r="F4042"/>
    </row>
    <row r="4043" spans="1:6" x14ac:dyDescent="0.3">
      <c r="A4043" s="6" t="str">
        <f t="shared" si="63"/>
        <v>S41</v>
      </c>
      <c r="B4043" s="202" t="s">
        <v>14551</v>
      </c>
      <c r="C4043" s="202" t="s">
        <v>14552</v>
      </c>
      <c r="D4043" s="205">
        <v>5.04</v>
      </c>
      <c r="E4043" s="205">
        <v>26</v>
      </c>
      <c r="F4043"/>
    </row>
    <row r="4044" spans="1:6" x14ac:dyDescent="0.3">
      <c r="A4044" s="6" t="str">
        <f t="shared" si="63"/>
        <v>HS4</v>
      </c>
      <c r="B4044" s="202" t="s">
        <v>10446</v>
      </c>
      <c r="C4044" s="202" t="s">
        <v>14553</v>
      </c>
      <c r="D4044" s="205">
        <v>5.03</v>
      </c>
      <c r="E4044" s="205">
        <v>30</v>
      </c>
      <c r="F4044"/>
    </row>
    <row r="4045" spans="1:6" x14ac:dyDescent="0.3">
      <c r="A4045" s="6" t="str">
        <f t="shared" si="63"/>
        <v>SP13</v>
      </c>
      <c r="B4045" s="202" t="s">
        <v>14554</v>
      </c>
      <c r="C4045" s="202" t="s">
        <v>11737</v>
      </c>
      <c r="D4045" s="205">
        <v>5.03</v>
      </c>
      <c r="E4045" s="205">
        <v>37</v>
      </c>
      <c r="F4045"/>
    </row>
    <row r="4046" spans="1:6" x14ac:dyDescent="0.3">
      <c r="A4046" s="6" t="str">
        <f t="shared" si="63"/>
        <v>A79</v>
      </c>
      <c r="B4046" s="202" t="s">
        <v>14555</v>
      </c>
      <c r="C4046" s="202" t="s">
        <v>14556</v>
      </c>
      <c r="D4046" s="205">
        <v>5</v>
      </c>
      <c r="E4046" s="205">
        <v>32</v>
      </c>
      <c r="F4046"/>
    </row>
    <row r="4047" spans="1:6" x14ac:dyDescent="0.3">
      <c r="A4047" s="6" t="str">
        <f t="shared" ref="A4047:A4110" si="64">IF(B4047="","",IF(B4047&lt;999,"ASL"&amp;B4047,B4047))</f>
        <v>J86</v>
      </c>
      <c r="B4047" s="202" t="s">
        <v>14557</v>
      </c>
      <c r="C4047" s="202" t="s">
        <v>14558</v>
      </c>
      <c r="D4047" s="205">
        <v>5</v>
      </c>
      <c r="E4047" s="205">
        <v>25</v>
      </c>
      <c r="F4047"/>
    </row>
    <row r="4048" spans="1:6" x14ac:dyDescent="0.3">
      <c r="A4048" s="6" t="str">
        <f t="shared" si="64"/>
        <v>DB076</v>
      </c>
      <c r="B4048" s="202" t="s">
        <v>14559</v>
      </c>
      <c r="C4048" s="202" t="s">
        <v>14560</v>
      </c>
      <c r="D4048" s="205">
        <v>5</v>
      </c>
      <c r="E4048" s="205">
        <v>21</v>
      </c>
      <c r="F4048"/>
    </row>
    <row r="4049" spans="1:6" x14ac:dyDescent="0.3">
      <c r="A4049" s="6" t="str">
        <f t="shared" si="64"/>
        <v>FT161</v>
      </c>
      <c r="B4049" s="202" t="s">
        <v>14561</v>
      </c>
      <c r="C4049" s="202" t="s">
        <v>14562</v>
      </c>
      <c r="D4049" s="205">
        <v>5</v>
      </c>
      <c r="E4049" s="205">
        <v>21</v>
      </c>
      <c r="F4049"/>
    </row>
    <row r="4050" spans="1:6" x14ac:dyDescent="0.3">
      <c r="A4050" s="6" t="str">
        <f t="shared" si="64"/>
        <v>ASL38</v>
      </c>
      <c r="B4050" s="202">
        <v>38</v>
      </c>
      <c r="C4050" s="202" t="s">
        <v>14563</v>
      </c>
      <c r="D4050" s="205">
        <v>5</v>
      </c>
      <c r="E4050" s="205">
        <v>16</v>
      </c>
      <c r="F4050"/>
    </row>
    <row r="4051" spans="1:6" x14ac:dyDescent="0.3">
      <c r="A4051" s="6" t="str">
        <f t="shared" si="64"/>
        <v>A86</v>
      </c>
      <c r="B4051" s="202" t="s">
        <v>14564</v>
      </c>
      <c r="C4051" s="202" t="s">
        <v>14565</v>
      </c>
      <c r="D4051" s="205">
        <v>5</v>
      </c>
      <c r="E4051" s="205">
        <v>16</v>
      </c>
      <c r="F4051"/>
    </row>
    <row r="4052" spans="1:6" x14ac:dyDescent="0.3">
      <c r="A4052" s="6" t="str">
        <f t="shared" si="64"/>
        <v>SP120</v>
      </c>
      <c r="B4052" s="202" t="s">
        <v>14566</v>
      </c>
      <c r="C4052" s="202" t="s">
        <v>14567</v>
      </c>
      <c r="D4052" s="205">
        <v>5</v>
      </c>
      <c r="E4052" s="205">
        <v>16</v>
      </c>
      <c r="F4052"/>
    </row>
    <row r="4053" spans="1:6" x14ac:dyDescent="0.3">
      <c r="A4053" s="6" t="str">
        <f t="shared" si="64"/>
        <v>A84</v>
      </c>
      <c r="B4053" s="202" t="s">
        <v>14568</v>
      </c>
      <c r="C4053" s="202" t="s">
        <v>14569</v>
      </c>
      <c r="D4053" s="205">
        <v>5</v>
      </c>
      <c r="E4053" s="205">
        <v>16</v>
      </c>
      <c r="F4053"/>
    </row>
    <row r="4054" spans="1:6" x14ac:dyDescent="0.3">
      <c r="A4054" s="6" t="str">
        <f t="shared" si="64"/>
        <v>SP56</v>
      </c>
      <c r="B4054" s="202" t="s">
        <v>14570</v>
      </c>
      <c r="C4054" s="202" t="s">
        <v>14571</v>
      </c>
      <c r="D4054" s="205">
        <v>5</v>
      </c>
      <c r="E4054" s="205">
        <v>15</v>
      </c>
      <c r="F4054"/>
    </row>
    <row r="4055" spans="1:6" x14ac:dyDescent="0.3">
      <c r="A4055" s="6" t="str">
        <f t="shared" si="64"/>
        <v>G23</v>
      </c>
      <c r="B4055" s="202" t="s">
        <v>14572</v>
      </c>
      <c r="C4055" s="202" t="s">
        <v>14573</v>
      </c>
      <c r="D4055" s="205">
        <v>5</v>
      </c>
      <c r="E4055" s="205">
        <v>14</v>
      </c>
      <c r="F4055"/>
    </row>
    <row r="4056" spans="1:6" x14ac:dyDescent="0.3">
      <c r="A4056" s="6" t="str">
        <f t="shared" si="64"/>
        <v>FE62</v>
      </c>
      <c r="B4056" s="202" t="s">
        <v>14574</v>
      </c>
      <c r="C4056" s="202" t="s">
        <v>14575</v>
      </c>
      <c r="D4056" s="205">
        <v>5</v>
      </c>
      <c r="E4056" s="205">
        <v>13</v>
      </c>
      <c r="F4056"/>
    </row>
    <row r="4057" spans="1:6" x14ac:dyDescent="0.3">
      <c r="A4057" s="6" t="str">
        <f t="shared" si="64"/>
        <v>RPT5</v>
      </c>
      <c r="B4057" s="202" t="s">
        <v>14576</v>
      </c>
      <c r="C4057" s="202" t="s">
        <v>14577</v>
      </c>
      <c r="D4057" s="205">
        <v>5</v>
      </c>
      <c r="E4057" s="205">
        <v>13</v>
      </c>
      <c r="F4057"/>
    </row>
    <row r="4058" spans="1:6" x14ac:dyDescent="0.3">
      <c r="A4058" s="6" t="str">
        <f t="shared" si="64"/>
        <v>SP143</v>
      </c>
      <c r="B4058" s="202" t="s">
        <v>14578</v>
      </c>
      <c r="C4058" s="202" t="s">
        <v>14579</v>
      </c>
      <c r="D4058" s="205">
        <v>5</v>
      </c>
      <c r="E4058" s="205">
        <v>13</v>
      </c>
      <c r="F4058"/>
    </row>
    <row r="4059" spans="1:6" x14ac:dyDescent="0.3">
      <c r="A4059" s="6" t="str">
        <f t="shared" si="64"/>
        <v>ESG36</v>
      </c>
      <c r="B4059" s="202" t="s">
        <v>14580</v>
      </c>
      <c r="C4059" s="202" t="s">
        <v>14581</v>
      </c>
      <c r="D4059" s="205">
        <v>5</v>
      </c>
      <c r="E4059" s="205">
        <v>12</v>
      </c>
      <c r="F4059"/>
    </row>
    <row r="4060" spans="1:6" x14ac:dyDescent="0.3">
      <c r="A4060" s="6" t="str">
        <f t="shared" si="64"/>
        <v>BB-CG1</v>
      </c>
      <c r="B4060" s="202" t="s">
        <v>14582</v>
      </c>
      <c r="C4060" s="202" t="s">
        <v>14583</v>
      </c>
      <c r="D4060" s="205">
        <v>5</v>
      </c>
      <c r="E4060" s="205">
        <v>11</v>
      </c>
      <c r="F4060"/>
    </row>
    <row r="4061" spans="1:6" x14ac:dyDescent="0.3">
      <c r="A4061" s="6" t="str">
        <f t="shared" si="64"/>
        <v>RBF27</v>
      </c>
      <c r="B4061" s="202" t="s">
        <v>14584</v>
      </c>
      <c r="C4061" s="202" t="s">
        <v>14585</v>
      </c>
      <c r="D4061" s="205">
        <v>5</v>
      </c>
      <c r="E4061" s="205">
        <v>11</v>
      </c>
      <c r="F4061"/>
    </row>
    <row r="4062" spans="1:6" x14ac:dyDescent="0.3">
      <c r="A4062" s="6" t="str">
        <f t="shared" si="64"/>
        <v>SP166</v>
      </c>
      <c r="B4062" s="202" t="s">
        <v>14586</v>
      </c>
      <c r="C4062" s="202" t="s">
        <v>14587</v>
      </c>
      <c r="D4062" s="205">
        <v>5</v>
      </c>
      <c r="E4062" s="205">
        <v>10</v>
      </c>
      <c r="F4062"/>
    </row>
    <row r="4063" spans="1:6" x14ac:dyDescent="0.3">
      <c r="A4063" s="6" t="str">
        <f t="shared" si="64"/>
        <v>NFNH-9</v>
      </c>
      <c r="B4063" s="202" t="s">
        <v>14588</v>
      </c>
      <c r="C4063" s="202" t="s">
        <v>14589</v>
      </c>
      <c r="D4063" s="205">
        <v>5</v>
      </c>
      <c r="E4063" s="205">
        <v>10</v>
      </c>
      <c r="F4063"/>
    </row>
    <row r="4064" spans="1:6" x14ac:dyDescent="0.3">
      <c r="A4064" s="6" t="str">
        <f t="shared" si="64"/>
        <v>U16</v>
      </c>
      <c r="B4064" s="202" t="s">
        <v>14590</v>
      </c>
      <c r="C4064" s="202" t="s">
        <v>14591</v>
      </c>
      <c r="D4064" s="205">
        <v>5</v>
      </c>
      <c r="E4064" s="205">
        <v>10</v>
      </c>
      <c r="F4064"/>
    </row>
    <row r="4065" spans="1:6" x14ac:dyDescent="0.3">
      <c r="A4065" s="6" t="str">
        <f t="shared" si="64"/>
        <v>FT69</v>
      </c>
      <c r="B4065" s="202" t="s">
        <v>14592</v>
      </c>
      <c r="C4065" s="202" t="s">
        <v>14593</v>
      </c>
      <c r="D4065" s="205">
        <v>5</v>
      </c>
      <c r="E4065" s="205" t="s">
        <v>1341</v>
      </c>
      <c r="F4065"/>
    </row>
    <row r="4066" spans="1:6" x14ac:dyDescent="0.3">
      <c r="A4066" s="6" t="str">
        <f t="shared" si="64"/>
        <v>HG(2)-4</v>
      </c>
      <c r="B4066" s="202" t="s">
        <v>14594</v>
      </c>
      <c r="C4066" s="202" t="s">
        <v>11864</v>
      </c>
      <c r="D4066" s="205">
        <v>5</v>
      </c>
      <c r="E4066" s="205" t="s">
        <v>1341</v>
      </c>
      <c r="F4066"/>
    </row>
    <row r="4067" spans="1:6" x14ac:dyDescent="0.3">
      <c r="A4067" s="6" t="str">
        <f t="shared" si="64"/>
        <v>ASL91</v>
      </c>
      <c r="B4067" s="202">
        <v>91</v>
      </c>
      <c r="C4067" s="202" t="s">
        <v>11816</v>
      </c>
      <c r="D4067" s="205">
        <v>5</v>
      </c>
      <c r="E4067" s="205" t="s">
        <v>1341</v>
      </c>
      <c r="F4067"/>
    </row>
    <row r="4068" spans="1:6" x14ac:dyDescent="0.3">
      <c r="A4068" s="6" t="str">
        <f t="shared" si="64"/>
        <v>J135</v>
      </c>
      <c r="B4068" s="202" t="s">
        <v>14595</v>
      </c>
      <c r="C4068" s="202" t="s">
        <v>14596</v>
      </c>
      <c r="D4068" s="205">
        <v>5</v>
      </c>
      <c r="E4068" s="205" t="s">
        <v>1341</v>
      </c>
      <c r="F4068"/>
    </row>
    <row r="4069" spans="1:6" x14ac:dyDescent="0.3">
      <c r="A4069" s="6" t="str">
        <f t="shared" si="64"/>
        <v>PBP30</v>
      </c>
      <c r="B4069" s="202" t="s">
        <v>14597</v>
      </c>
      <c r="C4069" s="202" t="s">
        <v>14598</v>
      </c>
      <c r="D4069" s="205">
        <v>5</v>
      </c>
      <c r="E4069" s="205" t="s">
        <v>1341</v>
      </c>
      <c r="F4069"/>
    </row>
    <row r="4070" spans="1:6" x14ac:dyDescent="0.3">
      <c r="A4070" s="6" t="str">
        <f t="shared" si="64"/>
        <v>WO19</v>
      </c>
      <c r="B4070" s="202" t="s">
        <v>14599</v>
      </c>
      <c r="C4070" s="202" t="s">
        <v>14600</v>
      </c>
      <c r="D4070" s="205">
        <v>5</v>
      </c>
      <c r="E4070" s="205" t="s">
        <v>1341</v>
      </c>
      <c r="F4070"/>
    </row>
    <row r="4071" spans="1:6" x14ac:dyDescent="0.3">
      <c r="A4071" s="6" t="str">
        <f t="shared" si="64"/>
        <v>ITR10</v>
      </c>
      <c r="B4071" s="202" t="s">
        <v>14601</v>
      </c>
      <c r="C4071" s="202" t="s">
        <v>14602</v>
      </c>
      <c r="D4071" s="205">
        <v>5</v>
      </c>
      <c r="E4071" s="205" t="s">
        <v>1341</v>
      </c>
      <c r="F4071"/>
    </row>
    <row r="4072" spans="1:6" x14ac:dyDescent="0.3">
      <c r="A4072" s="6" t="str">
        <f t="shared" si="64"/>
        <v>VV1</v>
      </c>
      <c r="B4072" s="202" t="s">
        <v>14603</v>
      </c>
      <c r="C4072" s="202" t="s">
        <v>14604</v>
      </c>
      <c r="D4072" s="205">
        <v>5</v>
      </c>
      <c r="E4072" s="205" t="s">
        <v>1341</v>
      </c>
      <c r="F4072"/>
    </row>
    <row r="4073" spans="1:6" x14ac:dyDescent="0.3">
      <c r="A4073" s="6" t="str">
        <f t="shared" si="64"/>
        <v>atp1</v>
      </c>
      <c r="B4073" s="202" t="s">
        <v>14605</v>
      </c>
      <c r="C4073" s="202" t="s">
        <v>14606</v>
      </c>
      <c r="D4073" s="205">
        <v>5</v>
      </c>
      <c r="E4073" s="205" t="s">
        <v>1341</v>
      </c>
      <c r="F4073"/>
    </row>
    <row r="4074" spans="1:6" x14ac:dyDescent="0.3">
      <c r="A4074" s="6" t="str">
        <f t="shared" si="64"/>
        <v>CH164</v>
      </c>
      <c r="B4074" s="202" t="s">
        <v>14607</v>
      </c>
      <c r="C4074" s="202" t="s">
        <v>14608</v>
      </c>
      <c r="D4074" s="205">
        <v>5</v>
      </c>
      <c r="E4074" s="205" t="s">
        <v>1341</v>
      </c>
      <c r="F4074"/>
    </row>
    <row r="4075" spans="1:6" x14ac:dyDescent="0.3">
      <c r="A4075" s="6" t="str">
        <f t="shared" si="64"/>
        <v>BFP66</v>
      </c>
      <c r="B4075" s="202" t="s">
        <v>14609</v>
      </c>
      <c r="C4075" s="202" t="s">
        <v>12102</v>
      </c>
      <c r="D4075" s="205">
        <v>5</v>
      </c>
      <c r="E4075" s="205" t="s">
        <v>1341</v>
      </c>
      <c r="F4075"/>
    </row>
    <row r="4076" spans="1:6" x14ac:dyDescent="0.3">
      <c r="A4076" s="6" t="str">
        <f t="shared" si="64"/>
        <v>ESG101</v>
      </c>
      <c r="B4076" s="202" t="s">
        <v>14610</v>
      </c>
      <c r="C4076" s="202" t="s">
        <v>14611</v>
      </c>
      <c r="D4076" s="205">
        <v>5</v>
      </c>
      <c r="E4076" s="205" t="s">
        <v>1341</v>
      </c>
      <c r="F4076"/>
    </row>
    <row r="4077" spans="1:6" x14ac:dyDescent="0.3">
      <c r="A4077" s="6" t="str">
        <f t="shared" si="64"/>
        <v>ESG8485</v>
      </c>
      <c r="B4077" s="202" t="s">
        <v>14612</v>
      </c>
      <c r="C4077" s="202" t="s">
        <v>14613</v>
      </c>
      <c r="D4077" s="205">
        <v>5</v>
      </c>
      <c r="E4077" s="205" t="s">
        <v>1341</v>
      </c>
      <c r="F4077"/>
    </row>
    <row r="4078" spans="1:6" x14ac:dyDescent="0.3">
      <c r="A4078" s="6" t="str">
        <f t="shared" si="64"/>
        <v>BMW 0</v>
      </c>
      <c r="B4078" s="202" t="s">
        <v>14614</v>
      </c>
      <c r="C4078" s="202" t="s">
        <v>14615</v>
      </c>
      <c r="D4078" s="205">
        <v>5</v>
      </c>
      <c r="E4078" s="205" t="s">
        <v>1341</v>
      </c>
      <c r="F4078"/>
    </row>
    <row r="4079" spans="1:6" x14ac:dyDescent="0.3">
      <c r="A4079" s="6" t="str">
        <f t="shared" si="64"/>
        <v>SPF3</v>
      </c>
      <c r="B4079" s="202" t="s">
        <v>14616</v>
      </c>
      <c r="C4079" s="202" t="s">
        <v>14617</v>
      </c>
      <c r="D4079" s="205">
        <v>5</v>
      </c>
      <c r="E4079" s="205" t="s">
        <v>1341</v>
      </c>
      <c r="F4079"/>
    </row>
    <row r="4080" spans="1:6" x14ac:dyDescent="0.3">
      <c r="A4080" s="6" t="str">
        <f t="shared" si="64"/>
        <v>PB6a</v>
      </c>
      <c r="B4080" s="202" t="s">
        <v>14618</v>
      </c>
      <c r="C4080" s="202" t="s">
        <v>14619</v>
      </c>
      <c r="D4080" s="205">
        <v>5</v>
      </c>
      <c r="E4080" s="205" t="s">
        <v>1341</v>
      </c>
      <c r="F4080"/>
    </row>
    <row r="4081" spans="1:6" x14ac:dyDescent="0.3">
      <c r="A4081" s="6" t="str">
        <f t="shared" si="64"/>
        <v>SP201</v>
      </c>
      <c r="B4081" s="202" t="s">
        <v>14620</v>
      </c>
      <c r="C4081" s="202" t="s">
        <v>14621</v>
      </c>
      <c r="D4081" s="205">
        <v>5</v>
      </c>
      <c r="E4081" s="205" t="s">
        <v>1341</v>
      </c>
      <c r="F4081"/>
    </row>
    <row r="4082" spans="1:6" x14ac:dyDescent="0.3">
      <c r="A4082" s="6" t="str">
        <f t="shared" si="64"/>
        <v>ITR19</v>
      </c>
      <c r="B4082" s="202" t="s">
        <v>14622</v>
      </c>
      <c r="C4082" s="202" t="s">
        <v>8184</v>
      </c>
      <c r="D4082" s="205">
        <v>5</v>
      </c>
      <c r="E4082" s="205" t="s">
        <v>1341</v>
      </c>
      <c r="F4082"/>
    </row>
    <row r="4083" spans="1:6" x14ac:dyDescent="0.3">
      <c r="A4083" s="6" t="str">
        <f t="shared" si="64"/>
        <v>B1</v>
      </c>
      <c r="B4083" s="202" t="s">
        <v>14623</v>
      </c>
      <c r="C4083" s="202" t="s">
        <v>14624</v>
      </c>
      <c r="D4083" s="205">
        <v>5</v>
      </c>
      <c r="E4083" s="205" t="s">
        <v>1341</v>
      </c>
      <c r="F4083"/>
    </row>
    <row r="4084" spans="1:6" x14ac:dyDescent="0.3">
      <c r="A4084" s="6" t="str">
        <f t="shared" si="64"/>
        <v>A77</v>
      </c>
      <c r="B4084" s="202" t="s">
        <v>14625</v>
      </c>
      <c r="C4084" s="202" t="s">
        <v>14626</v>
      </c>
      <c r="D4084" s="205">
        <v>5</v>
      </c>
      <c r="E4084" s="205" t="s">
        <v>1341</v>
      </c>
      <c r="F4084"/>
    </row>
    <row r="4085" spans="1:6" x14ac:dyDescent="0.3">
      <c r="A4085" s="6" t="str">
        <f t="shared" si="64"/>
        <v>MLR(rev)05</v>
      </c>
      <c r="B4085" s="202" t="s">
        <v>14627</v>
      </c>
      <c r="C4085" s="202" t="s">
        <v>14628</v>
      </c>
      <c r="D4085" s="205">
        <v>5</v>
      </c>
      <c r="E4085" s="205" t="s">
        <v>1341</v>
      </c>
      <c r="F4085"/>
    </row>
    <row r="4086" spans="1:6" x14ac:dyDescent="0.3">
      <c r="A4086" s="6" t="str">
        <f t="shared" si="64"/>
        <v>NEWS51</v>
      </c>
      <c r="B4086" s="202" t="s">
        <v>14629</v>
      </c>
      <c r="C4086" s="202" t="s">
        <v>14630</v>
      </c>
      <c r="D4086" s="205">
        <v>5</v>
      </c>
      <c r="E4086" s="205" t="s">
        <v>1341</v>
      </c>
      <c r="F4086"/>
    </row>
    <row r="4087" spans="1:6" x14ac:dyDescent="0.3">
      <c r="A4087" s="6" t="str">
        <f t="shared" si="64"/>
        <v>PB-CH(F)</v>
      </c>
      <c r="B4087" s="202" t="s">
        <v>14631</v>
      </c>
      <c r="C4087" s="202" t="s">
        <v>8333</v>
      </c>
      <c r="D4087" s="205">
        <v>5</v>
      </c>
      <c r="E4087" s="205" t="s">
        <v>1341</v>
      </c>
      <c r="F4087"/>
    </row>
    <row r="4088" spans="1:6" x14ac:dyDescent="0.3">
      <c r="A4088" s="6" t="str">
        <f t="shared" si="64"/>
        <v>FT211</v>
      </c>
      <c r="B4088" s="202" t="s">
        <v>14632</v>
      </c>
      <c r="C4088" s="202" t="s">
        <v>14633</v>
      </c>
      <c r="D4088" s="205">
        <v>5</v>
      </c>
      <c r="E4088" s="205" t="s">
        <v>1341</v>
      </c>
      <c r="F4088"/>
    </row>
    <row r="4089" spans="1:6" x14ac:dyDescent="0.3">
      <c r="A4089" s="6" t="str">
        <f t="shared" si="64"/>
        <v>FE105</v>
      </c>
      <c r="B4089" s="202" t="s">
        <v>14634</v>
      </c>
      <c r="C4089" s="202" t="s">
        <v>14635</v>
      </c>
      <c r="D4089" s="205">
        <v>5</v>
      </c>
      <c r="E4089" s="205" t="s">
        <v>1341</v>
      </c>
      <c r="F4089"/>
    </row>
    <row r="4090" spans="1:6" x14ac:dyDescent="0.3">
      <c r="A4090" s="6" t="str">
        <f t="shared" si="64"/>
        <v>RbF I-6</v>
      </c>
      <c r="B4090" s="202" t="s">
        <v>14636</v>
      </c>
      <c r="C4090" s="202" t="s">
        <v>14637</v>
      </c>
      <c r="D4090" s="205">
        <v>5</v>
      </c>
      <c r="E4090" s="205" t="s">
        <v>1341</v>
      </c>
      <c r="F4090"/>
    </row>
    <row r="4091" spans="1:6" x14ac:dyDescent="0.3">
      <c r="A4091" s="6" t="str">
        <f t="shared" si="64"/>
        <v>FT236</v>
      </c>
      <c r="B4091" s="202" t="s">
        <v>14638</v>
      </c>
      <c r="C4091" s="202" t="s">
        <v>14639</v>
      </c>
      <c r="D4091" s="205">
        <v>5</v>
      </c>
      <c r="E4091" s="205" t="s">
        <v>1341</v>
      </c>
      <c r="F4091"/>
    </row>
    <row r="4092" spans="1:6" x14ac:dyDescent="0.3">
      <c r="A4092" s="6" t="str">
        <f t="shared" si="64"/>
        <v>U18</v>
      </c>
      <c r="B4092" s="202" t="s">
        <v>14640</v>
      </c>
      <c r="C4092" s="202" t="s">
        <v>12536</v>
      </c>
      <c r="D4092" s="205">
        <v>5</v>
      </c>
      <c r="E4092" s="205" t="s">
        <v>1341</v>
      </c>
      <c r="F4092"/>
    </row>
    <row r="4093" spans="1:6" x14ac:dyDescent="0.3">
      <c r="A4093" s="6" t="str">
        <f t="shared" si="64"/>
        <v>FT149</v>
      </c>
      <c r="B4093" s="202" t="s">
        <v>14641</v>
      </c>
      <c r="C4093" s="202" t="s">
        <v>14642</v>
      </c>
      <c r="D4093" s="205">
        <v>5</v>
      </c>
      <c r="E4093" s="205" t="s">
        <v>1341</v>
      </c>
      <c r="F4093"/>
    </row>
    <row r="4094" spans="1:6" x14ac:dyDescent="0.3">
      <c r="A4094" s="6" t="str">
        <f t="shared" si="64"/>
        <v>FT KGS11</v>
      </c>
      <c r="B4094" s="202" t="s">
        <v>14643</v>
      </c>
      <c r="C4094" s="202" t="s">
        <v>14644</v>
      </c>
      <c r="D4094" s="205">
        <v>5</v>
      </c>
      <c r="E4094" s="205" t="s">
        <v>1341</v>
      </c>
      <c r="F4094"/>
    </row>
    <row r="4095" spans="1:6" x14ac:dyDescent="0.3">
      <c r="A4095" s="6" t="str">
        <f t="shared" si="64"/>
        <v>CH129</v>
      </c>
      <c r="B4095" s="202" t="s">
        <v>14645</v>
      </c>
      <c r="C4095" s="202" t="s">
        <v>14646</v>
      </c>
      <c r="D4095" s="205">
        <v>5</v>
      </c>
      <c r="E4095" s="205" t="s">
        <v>1341</v>
      </c>
      <c r="F4095"/>
    </row>
    <row r="4096" spans="1:6" x14ac:dyDescent="0.3">
      <c r="A4096" s="6" t="str">
        <f t="shared" si="64"/>
        <v>RPT138</v>
      </c>
      <c r="B4096" s="202" t="s">
        <v>14647</v>
      </c>
      <c r="C4096" s="202" t="s">
        <v>14648</v>
      </c>
      <c r="D4096" s="205">
        <v>5</v>
      </c>
      <c r="E4096" s="205" t="s">
        <v>1341</v>
      </c>
      <c r="F4096"/>
    </row>
    <row r="4097" spans="1:6" x14ac:dyDescent="0.3">
      <c r="A4097" s="6" t="str">
        <f t="shared" si="64"/>
        <v>WG3</v>
      </c>
      <c r="B4097" s="202" t="s">
        <v>14649</v>
      </c>
      <c r="C4097" s="202" t="s">
        <v>14650</v>
      </c>
      <c r="D4097" s="205">
        <v>5</v>
      </c>
      <c r="E4097" s="205" t="s">
        <v>1341</v>
      </c>
      <c r="F4097"/>
    </row>
    <row r="4098" spans="1:6" ht="28.8" x14ac:dyDescent="0.3">
      <c r="A4098" s="6" t="str">
        <f t="shared" si="64"/>
        <v>{2020 edition} DN9</v>
      </c>
      <c r="B4098" s="202" t="s">
        <v>14651</v>
      </c>
      <c r="C4098" s="202" t="s">
        <v>14652</v>
      </c>
      <c r="D4098" s="205">
        <v>5</v>
      </c>
      <c r="E4098" s="205" t="s">
        <v>1341</v>
      </c>
      <c r="F4098"/>
    </row>
    <row r="4099" spans="1:6" x14ac:dyDescent="0.3">
      <c r="A4099" s="6" t="str">
        <f t="shared" si="64"/>
        <v>TX9</v>
      </c>
      <c r="B4099" s="202" t="s">
        <v>14653</v>
      </c>
      <c r="C4099" s="202" t="s">
        <v>14654</v>
      </c>
      <c r="D4099" s="205">
        <v>5</v>
      </c>
      <c r="E4099" s="205" t="s">
        <v>1341</v>
      </c>
      <c r="F4099"/>
    </row>
    <row r="4100" spans="1:6" x14ac:dyDescent="0.3">
      <c r="A4100" s="6" t="str">
        <f t="shared" si="64"/>
        <v>FE102</v>
      </c>
      <c r="B4100" s="202" t="s">
        <v>14655</v>
      </c>
      <c r="C4100" s="202" t="s">
        <v>14656</v>
      </c>
      <c r="D4100" s="205">
        <v>5</v>
      </c>
      <c r="E4100" s="205" t="s">
        <v>1341</v>
      </c>
      <c r="F4100"/>
    </row>
    <row r="4101" spans="1:6" x14ac:dyDescent="0.3">
      <c r="A4101" s="6" t="str">
        <f t="shared" si="64"/>
        <v>O95.2</v>
      </c>
      <c r="B4101" s="202" t="s">
        <v>14657</v>
      </c>
      <c r="C4101" s="202" t="s">
        <v>14658</v>
      </c>
      <c r="D4101" s="205">
        <v>5</v>
      </c>
      <c r="E4101" s="205" t="s">
        <v>1341</v>
      </c>
      <c r="F4101"/>
    </row>
    <row r="4102" spans="1:6" x14ac:dyDescent="0.3">
      <c r="A4102" s="6" t="str">
        <f t="shared" si="64"/>
        <v>PrP06</v>
      </c>
      <c r="B4102" s="202" t="s">
        <v>14659</v>
      </c>
      <c r="C4102" s="202" t="s">
        <v>14660</v>
      </c>
      <c r="D4102" s="205">
        <v>5</v>
      </c>
      <c r="E4102" s="205" t="s">
        <v>1341</v>
      </c>
      <c r="F4102"/>
    </row>
    <row r="4103" spans="1:6" x14ac:dyDescent="0.3">
      <c r="A4103" s="6" t="str">
        <f t="shared" si="64"/>
        <v>FE139</v>
      </c>
      <c r="B4103" s="202" t="s">
        <v>14661</v>
      </c>
      <c r="C4103" s="202" t="s">
        <v>14662</v>
      </c>
      <c r="D4103" s="205">
        <v>5</v>
      </c>
      <c r="E4103" s="205" t="s">
        <v>1341</v>
      </c>
      <c r="F4103"/>
    </row>
    <row r="4104" spans="1:6" x14ac:dyDescent="0.3">
      <c r="A4104" s="6" t="str">
        <f t="shared" si="64"/>
        <v>FE107</v>
      </c>
      <c r="B4104" s="202" t="s">
        <v>14663</v>
      </c>
      <c r="C4104" s="202" t="s">
        <v>14664</v>
      </c>
      <c r="D4104" s="205">
        <v>5</v>
      </c>
      <c r="E4104" s="205" t="s">
        <v>1341</v>
      </c>
      <c r="F4104"/>
    </row>
    <row r="4105" spans="1:6" x14ac:dyDescent="0.3">
      <c r="A4105" s="6" t="str">
        <f t="shared" si="64"/>
        <v>S58</v>
      </c>
      <c r="B4105" s="202" t="s">
        <v>14665</v>
      </c>
      <c r="C4105" s="202" t="s">
        <v>14666</v>
      </c>
      <c r="D4105" s="205">
        <v>5</v>
      </c>
      <c r="E4105" s="205" t="s">
        <v>1341</v>
      </c>
      <c r="F4105"/>
    </row>
    <row r="4106" spans="1:6" x14ac:dyDescent="0.3">
      <c r="A4106" s="6" t="str">
        <f t="shared" si="64"/>
        <v>AK26</v>
      </c>
      <c r="B4106" s="202" t="s">
        <v>14667</v>
      </c>
      <c r="C4106" s="202" t="s">
        <v>14668</v>
      </c>
      <c r="D4106" s="205">
        <v>5</v>
      </c>
      <c r="E4106" s="205" t="s">
        <v>1341</v>
      </c>
      <c r="F4106"/>
    </row>
    <row r="4107" spans="1:6" x14ac:dyDescent="0.3">
      <c r="A4107" s="6" t="str">
        <f t="shared" si="64"/>
        <v>St1</v>
      </c>
      <c r="B4107" s="202" t="s">
        <v>14669</v>
      </c>
      <c r="C4107" s="202" t="s">
        <v>14670</v>
      </c>
      <c r="D4107" s="205">
        <v>5</v>
      </c>
      <c r="E4107" s="205" t="s">
        <v>1341</v>
      </c>
      <c r="F4107"/>
    </row>
    <row r="4108" spans="1:6" x14ac:dyDescent="0.3">
      <c r="A4108" s="6" t="str">
        <f t="shared" si="64"/>
        <v>CH127</v>
      </c>
      <c r="B4108" s="202" t="s">
        <v>14671</v>
      </c>
      <c r="C4108" s="202" t="s">
        <v>14672</v>
      </c>
      <c r="D4108" s="205">
        <v>5</v>
      </c>
      <c r="E4108" s="205" t="s">
        <v>1341</v>
      </c>
      <c r="F4108"/>
    </row>
    <row r="4109" spans="1:6" x14ac:dyDescent="0.3">
      <c r="A4109" s="6" t="str">
        <f t="shared" si="64"/>
        <v>FE104</v>
      </c>
      <c r="B4109" s="202" t="s">
        <v>14673</v>
      </c>
      <c r="C4109" s="202" t="s">
        <v>14674</v>
      </c>
      <c r="D4109" s="205">
        <v>5</v>
      </c>
      <c r="E4109" s="205" t="s">
        <v>1341</v>
      </c>
      <c r="F4109"/>
    </row>
    <row r="4110" spans="1:6" x14ac:dyDescent="0.3">
      <c r="A4110" s="6" t="str">
        <f t="shared" si="64"/>
        <v>PONYRI#11</v>
      </c>
      <c r="B4110" s="202" t="s">
        <v>14675</v>
      </c>
      <c r="C4110" s="202" t="s">
        <v>14676</v>
      </c>
      <c r="D4110" s="205">
        <v>5</v>
      </c>
      <c r="E4110" s="205" t="s">
        <v>1341</v>
      </c>
      <c r="F4110"/>
    </row>
    <row r="4111" spans="1:6" x14ac:dyDescent="0.3">
      <c r="A4111" s="6" t="str">
        <f t="shared" ref="A4111:A4174" si="65">IF(B4111="","",IF(B4111&lt;999,"ASL"&amp;B4111,B4111))</f>
        <v>ITR16</v>
      </c>
      <c r="B4111" s="202" t="s">
        <v>14677</v>
      </c>
      <c r="C4111" s="202" t="s">
        <v>14678</v>
      </c>
      <c r="D4111" s="205">
        <v>5</v>
      </c>
      <c r="E4111" s="205" t="s">
        <v>1341</v>
      </c>
      <c r="F4111"/>
    </row>
    <row r="4112" spans="1:6" x14ac:dyDescent="0.3">
      <c r="A4112" s="6" t="str">
        <f t="shared" si="65"/>
        <v>FE42</v>
      </c>
      <c r="B4112" s="202" t="s">
        <v>14679</v>
      </c>
      <c r="C4112" s="202" t="s">
        <v>14680</v>
      </c>
      <c r="D4112" s="205">
        <v>5</v>
      </c>
      <c r="E4112" s="205" t="s">
        <v>1341</v>
      </c>
      <c r="F4112"/>
    </row>
    <row r="4113" spans="1:6" x14ac:dyDescent="0.3">
      <c r="A4113" s="6" t="str">
        <f t="shared" si="65"/>
        <v>AoC7</v>
      </c>
      <c r="B4113" s="202" t="s">
        <v>14681</v>
      </c>
      <c r="C4113" s="202" t="s">
        <v>14682</v>
      </c>
      <c r="D4113" s="205">
        <v>5</v>
      </c>
      <c r="E4113" s="205" t="s">
        <v>1341</v>
      </c>
      <c r="F4113"/>
    </row>
    <row r="4114" spans="1:6" x14ac:dyDescent="0.3">
      <c r="A4114" s="6" t="str">
        <f t="shared" si="65"/>
        <v>AK15</v>
      </c>
      <c r="B4114" s="202" t="s">
        <v>14683</v>
      </c>
      <c r="C4114" s="202" t="s">
        <v>14684</v>
      </c>
      <c r="D4114" s="205">
        <v>5</v>
      </c>
      <c r="E4114" s="205" t="s">
        <v>1341</v>
      </c>
      <c r="F4114"/>
    </row>
    <row r="4115" spans="1:6" x14ac:dyDescent="0.3">
      <c r="A4115" s="6" t="str">
        <f t="shared" si="65"/>
        <v>TAP3</v>
      </c>
      <c r="B4115" s="202" t="s">
        <v>14685</v>
      </c>
      <c r="C4115" s="202" t="s">
        <v>14686</v>
      </c>
      <c r="D4115" s="205">
        <v>5</v>
      </c>
      <c r="E4115" s="205" t="s">
        <v>1341</v>
      </c>
      <c r="F4115"/>
    </row>
    <row r="4116" spans="1:6" x14ac:dyDescent="0.3">
      <c r="A4116" s="6" t="str">
        <f t="shared" si="65"/>
        <v>FE 24</v>
      </c>
      <c r="B4116" s="202" t="s">
        <v>14687</v>
      </c>
      <c r="C4116" s="202" t="s">
        <v>14688</v>
      </c>
      <c r="D4116" s="205">
        <v>5</v>
      </c>
      <c r="E4116" s="205" t="s">
        <v>1341</v>
      </c>
      <c r="F4116"/>
    </row>
    <row r="4117" spans="1:6" x14ac:dyDescent="0.3">
      <c r="A4117" s="6" t="str">
        <f t="shared" si="65"/>
        <v>CH23</v>
      </c>
      <c r="B4117" s="202" t="s">
        <v>14689</v>
      </c>
      <c r="C4117" s="202" t="s">
        <v>14690</v>
      </c>
      <c r="D4117" s="205">
        <v>5</v>
      </c>
      <c r="E4117" s="205" t="s">
        <v>1341</v>
      </c>
      <c r="F4117"/>
    </row>
    <row r="4118" spans="1:6" x14ac:dyDescent="0.3">
      <c r="A4118" s="6" t="str">
        <f t="shared" si="65"/>
        <v>FE86</v>
      </c>
      <c r="B4118" s="202" t="s">
        <v>14691</v>
      </c>
      <c r="C4118" s="202" t="s">
        <v>14692</v>
      </c>
      <c r="D4118" s="205">
        <v>5</v>
      </c>
      <c r="E4118" s="205" t="s">
        <v>1341</v>
      </c>
      <c r="F4118"/>
    </row>
    <row r="4119" spans="1:6" x14ac:dyDescent="0.3">
      <c r="A4119" s="6" t="str">
        <f t="shared" si="65"/>
        <v>CH125</v>
      </c>
      <c r="B4119" s="202" t="s">
        <v>14693</v>
      </c>
      <c r="C4119" s="202" t="s">
        <v>14694</v>
      </c>
      <c r="D4119" s="205">
        <v>5</v>
      </c>
      <c r="E4119" s="205" t="s">
        <v>1341</v>
      </c>
      <c r="F4119"/>
    </row>
    <row r="4120" spans="1:6" x14ac:dyDescent="0.3">
      <c r="A4120" s="6" t="str">
        <f t="shared" si="65"/>
        <v>TOTtA</v>
      </c>
      <c r="B4120" s="202" t="s">
        <v>14695</v>
      </c>
      <c r="C4120" s="202" t="s">
        <v>14696</v>
      </c>
      <c r="D4120" s="205">
        <v>5</v>
      </c>
      <c r="E4120" s="205" t="s">
        <v>1341</v>
      </c>
      <c r="F4120"/>
    </row>
    <row r="4121" spans="1:6" x14ac:dyDescent="0.3">
      <c r="A4121" s="6" t="str">
        <f t="shared" si="65"/>
        <v>FE106</v>
      </c>
      <c r="B4121" s="202" t="s">
        <v>14697</v>
      </c>
      <c r="C4121" s="202" t="s">
        <v>14698</v>
      </c>
      <c r="D4121" s="205">
        <v>5</v>
      </c>
      <c r="E4121" s="205" t="s">
        <v>1341</v>
      </c>
      <c r="F4121"/>
    </row>
    <row r="4122" spans="1:6" x14ac:dyDescent="0.3">
      <c r="A4122" s="6" t="str">
        <f t="shared" si="65"/>
        <v>FE84</v>
      </c>
      <c r="B4122" s="202" t="s">
        <v>14699</v>
      </c>
      <c r="C4122" s="202" t="s">
        <v>7660</v>
      </c>
      <c r="D4122" s="205">
        <v>5</v>
      </c>
      <c r="E4122" s="205" t="s">
        <v>1341</v>
      </c>
      <c r="F4122"/>
    </row>
    <row r="4123" spans="1:6" x14ac:dyDescent="0.3">
      <c r="A4123" s="6" t="str">
        <f t="shared" si="65"/>
        <v>DB105</v>
      </c>
      <c r="B4123" s="202" t="s">
        <v>14700</v>
      </c>
      <c r="C4123" s="202" t="s">
        <v>14701</v>
      </c>
      <c r="D4123" s="205">
        <v>5</v>
      </c>
      <c r="E4123" s="205" t="s">
        <v>1341</v>
      </c>
      <c r="F4123"/>
    </row>
    <row r="4124" spans="1:6" x14ac:dyDescent="0.3">
      <c r="A4124" s="6" t="str">
        <f t="shared" si="65"/>
        <v>TOT27</v>
      </c>
      <c r="B4124" s="202" t="s">
        <v>14702</v>
      </c>
      <c r="C4124" s="202" t="s">
        <v>14703</v>
      </c>
      <c r="D4124" s="205">
        <v>5</v>
      </c>
      <c r="E4124" s="205" t="s">
        <v>1341</v>
      </c>
      <c r="F4124"/>
    </row>
    <row r="4125" spans="1:6" x14ac:dyDescent="0.3">
      <c r="A4125" s="6" t="str">
        <f t="shared" si="65"/>
        <v>O45.1</v>
      </c>
      <c r="B4125" s="202" t="s">
        <v>14704</v>
      </c>
      <c r="C4125" s="202" t="s">
        <v>14705</v>
      </c>
      <c r="D4125" s="205">
        <v>5</v>
      </c>
      <c r="E4125" s="205" t="s">
        <v>1341</v>
      </c>
      <c r="F4125"/>
    </row>
    <row r="4126" spans="1:6" x14ac:dyDescent="0.3">
      <c r="A4126" s="6" t="str">
        <f t="shared" si="65"/>
        <v>VHN5</v>
      </c>
      <c r="B4126" s="202" t="s">
        <v>14706</v>
      </c>
      <c r="C4126" s="202" t="s">
        <v>14707</v>
      </c>
      <c r="D4126" s="205">
        <v>5</v>
      </c>
      <c r="E4126" s="205" t="s">
        <v>1341</v>
      </c>
      <c r="F4126"/>
    </row>
    <row r="4127" spans="1:6" x14ac:dyDescent="0.3">
      <c r="A4127" s="6" t="str">
        <f t="shared" si="65"/>
        <v>LSSAH35</v>
      </c>
      <c r="B4127" s="202" t="s">
        <v>14708</v>
      </c>
      <c r="C4127" s="202" t="s">
        <v>14709</v>
      </c>
      <c r="D4127" s="205">
        <v>5</v>
      </c>
      <c r="E4127" s="205" t="s">
        <v>1341</v>
      </c>
      <c r="F4127"/>
    </row>
    <row r="4128" spans="1:6" x14ac:dyDescent="0.3">
      <c r="A4128" s="6" t="str">
        <f t="shared" si="65"/>
        <v>ESG114</v>
      </c>
      <c r="B4128" s="202" t="s">
        <v>14710</v>
      </c>
      <c r="C4128" s="202" t="s">
        <v>14711</v>
      </c>
      <c r="D4128" s="205">
        <v>5</v>
      </c>
      <c r="E4128" s="205" t="s">
        <v>1341</v>
      </c>
      <c r="F4128"/>
    </row>
    <row r="4129" spans="1:6" x14ac:dyDescent="0.3">
      <c r="A4129" s="6" t="str">
        <f t="shared" si="65"/>
        <v>DB128</v>
      </c>
      <c r="B4129" s="202" t="s">
        <v>14712</v>
      </c>
      <c r="C4129" s="202" t="s">
        <v>14713</v>
      </c>
      <c r="D4129" s="205">
        <v>5</v>
      </c>
      <c r="E4129" s="205" t="s">
        <v>1341</v>
      </c>
      <c r="F4129"/>
    </row>
    <row r="4130" spans="1:6" x14ac:dyDescent="0.3">
      <c r="A4130" s="6" t="str">
        <f t="shared" si="65"/>
        <v>V12</v>
      </c>
      <c r="B4130" s="202" t="s">
        <v>14714</v>
      </c>
      <c r="C4130" s="202" t="s">
        <v>13663</v>
      </c>
      <c r="D4130" s="205">
        <v>5</v>
      </c>
      <c r="E4130" s="205" t="s">
        <v>1341</v>
      </c>
      <c r="F4130"/>
    </row>
    <row r="4131" spans="1:6" x14ac:dyDescent="0.3">
      <c r="A4131" s="6" t="str">
        <f t="shared" si="65"/>
        <v>FAW5</v>
      </c>
      <c r="B4131" s="202" t="s">
        <v>14715</v>
      </c>
      <c r="C4131" s="202" t="s">
        <v>14716</v>
      </c>
      <c r="D4131" s="205">
        <v>5</v>
      </c>
      <c r="E4131" s="205" t="s">
        <v>1341</v>
      </c>
      <c r="F4131"/>
    </row>
    <row r="4132" spans="1:6" x14ac:dyDescent="0.3">
      <c r="A4132" s="6" t="str">
        <f t="shared" si="65"/>
        <v>NEWS39</v>
      </c>
      <c r="B4132" s="202" t="s">
        <v>14717</v>
      </c>
      <c r="C4132" s="202" t="s">
        <v>14718</v>
      </c>
      <c r="D4132" s="205">
        <v>5</v>
      </c>
      <c r="E4132" s="205" t="s">
        <v>1341</v>
      </c>
      <c r="F4132"/>
    </row>
    <row r="4133" spans="1:6" x14ac:dyDescent="0.3">
      <c r="A4133" s="6" t="str">
        <f t="shared" si="65"/>
        <v>ASLUG9</v>
      </c>
      <c r="B4133" s="202" t="s">
        <v>14719</v>
      </c>
      <c r="C4133" s="202" t="s">
        <v>9641</v>
      </c>
      <c r="D4133" s="205">
        <v>5</v>
      </c>
      <c r="E4133" s="205" t="s">
        <v>1341</v>
      </c>
      <c r="F4133"/>
    </row>
    <row r="4134" spans="1:6" x14ac:dyDescent="0.3">
      <c r="A4134" s="6" t="str">
        <f t="shared" si="65"/>
        <v>PONYRI#3</v>
      </c>
      <c r="B4134" s="202" t="s">
        <v>14720</v>
      </c>
      <c r="C4134" s="202" t="s">
        <v>12266</v>
      </c>
      <c r="D4134" s="205">
        <v>5</v>
      </c>
      <c r="E4134" s="205" t="s">
        <v>1341</v>
      </c>
      <c r="F4134"/>
    </row>
    <row r="4135" spans="1:6" x14ac:dyDescent="0.3">
      <c r="A4135" s="6" t="str">
        <f t="shared" si="65"/>
        <v>NEWS45</v>
      </c>
      <c r="B4135" s="202" t="s">
        <v>14721</v>
      </c>
      <c r="C4135" s="202" t="s">
        <v>14722</v>
      </c>
      <c r="D4135" s="205">
        <v>5</v>
      </c>
      <c r="E4135" s="205" t="s">
        <v>1341</v>
      </c>
      <c r="F4135"/>
    </row>
    <row r="4136" spans="1:6" x14ac:dyDescent="0.3">
      <c r="A4136" s="6" t="str">
        <f t="shared" si="65"/>
        <v>RBF33</v>
      </c>
      <c r="B4136" s="202" t="s">
        <v>14723</v>
      </c>
      <c r="C4136" s="202" t="s">
        <v>14724</v>
      </c>
      <c r="D4136" s="205">
        <v>5</v>
      </c>
      <c r="E4136" s="205" t="s">
        <v>1341</v>
      </c>
      <c r="F4136"/>
    </row>
    <row r="4137" spans="1:6" x14ac:dyDescent="0.3">
      <c r="A4137" s="6" t="str">
        <f t="shared" si="65"/>
        <v>FT202</v>
      </c>
      <c r="B4137" s="202" t="s">
        <v>14725</v>
      </c>
      <c r="C4137" s="202" t="s">
        <v>14726</v>
      </c>
      <c r="D4137" s="205">
        <v>5</v>
      </c>
      <c r="E4137" s="205" t="s">
        <v>1341</v>
      </c>
      <c r="F4137"/>
    </row>
    <row r="4138" spans="1:6" x14ac:dyDescent="0.3">
      <c r="A4138" s="6" t="str">
        <f t="shared" si="65"/>
        <v>PONYRI#6</v>
      </c>
      <c r="B4138" s="202" t="s">
        <v>14727</v>
      </c>
      <c r="C4138" s="202" t="s">
        <v>14728</v>
      </c>
      <c r="D4138" s="205">
        <v>5</v>
      </c>
      <c r="E4138" s="205" t="s">
        <v>1341</v>
      </c>
      <c r="F4138"/>
    </row>
    <row r="4139" spans="1:6" x14ac:dyDescent="0.3">
      <c r="A4139" s="6" t="str">
        <f t="shared" si="65"/>
        <v>RBF23</v>
      </c>
      <c r="B4139" s="202" t="s">
        <v>14729</v>
      </c>
      <c r="C4139" s="202" t="s">
        <v>14730</v>
      </c>
      <c r="D4139" s="205">
        <v>5</v>
      </c>
      <c r="E4139" s="205" t="s">
        <v>1341</v>
      </c>
      <c r="F4139"/>
    </row>
    <row r="4140" spans="1:6" x14ac:dyDescent="0.3">
      <c r="A4140" s="6" t="str">
        <f t="shared" si="65"/>
        <v>HP26</v>
      </c>
      <c r="B4140" s="202" t="s">
        <v>14731</v>
      </c>
      <c r="C4140" s="202" t="s">
        <v>14732</v>
      </c>
      <c r="D4140" s="205">
        <v>5</v>
      </c>
      <c r="E4140" s="205" t="s">
        <v>1341</v>
      </c>
      <c r="F4140"/>
    </row>
    <row r="4141" spans="1:6" x14ac:dyDescent="0.3">
      <c r="A4141" s="6" t="str">
        <f t="shared" si="65"/>
        <v>BFP149</v>
      </c>
      <c r="B4141" s="202" t="s">
        <v>14733</v>
      </c>
      <c r="C4141" s="202" t="s">
        <v>14734</v>
      </c>
      <c r="D4141" s="205">
        <v>5</v>
      </c>
      <c r="E4141" s="205" t="s">
        <v>1341</v>
      </c>
      <c r="F4141"/>
    </row>
    <row r="4142" spans="1:6" x14ac:dyDescent="0.3">
      <c r="A4142" s="6" t="str">
        <f t="shared" si="65"/>
        <v>BWN-5</v>
      </c>
      <c r="B4142" s="202" t="s">
        <v>14735</v>
      </c>
      <c r="C4142" s="202" t="s">
        <v>14736</v>
      </c>
      <c r="D4142" s="205">
        <v>5</v>
      </c>
      <c r="E4142" s="205" t="s">
        <v>1341</v>
      </c>
      <c r="F4142"/>
    </row>
    <row r="4143" spans="1:6" x14ac:dyDescent="0.3">
      <c r="A4143" s="6" t="str">
        <f t="shared" si="65"/>
        <v>WC2</v>
      </c>
      <c r="B4143" s="202" t="s">
        <v>14737</v>
      </c>
      <c r="C4143" s="202" t="s">
        <v>14738</v>
      </c>
      <c r="D4143" s="205">
        <v>5</v>
      </c>
      <c r="E4143" s="205" t="s">
        <v>1341</v>
      </c>
      <c r="F4143"/>
    </row>
    <row r="4144" spans="1:6" x14ac:dyDescent="0.3">
      <c r="A4144" s="6" t="str">
        <f t="shared" si="65"/>
        <v>BC4</v>
      </c>
      <c r="B4144" s="202" t="s">
        <v>14739</v>
      </c>
      <c r="C4144" s="202" t="s">
        <v>14740</v>
      </c>
      <c r="D4144" s="205">
        <v>5</v>
      </c>
      <c r="E4144" s="205" t="s">
        <v>1341</v>
      </c>
      <c r="F4144"/>
    </row>
    <row r="4145" spans="1:6" x14ac:dyDescent="0.3">
      <c r="A4145" s="6" t="str">
        <f t="shared" si="65"/>
        <v>FF(2)-9</v>
      </c>
      <c r="B4145" s="202" t="s">
        <v>14741</v>
      </c>
      <c r="C4145" s="202" t="s">
        <v>14742</v>
      </c>
      <c r="D4145" s="205">
        <v>5</v>
      </c>
      <c r="E4145" s="205" t="s">
        <v>1341</v>
      </c>
      <c r="F4145"/>
    </row>
    <row r="4146" spans="1:6" x14ac:dyDescent="0.3">
      <c r="A4146" s="6" t="str">
        <f t="shared" si="65"/>
        <v>Genesis 4</v>
      </c>
      <c r="B4146" s="202" t="s">
        <v>14743</v>
      </c>
      <c r="C4146" s="202" t="s">
        <v>13008</v>
      </c>
      <c r="D4146" s="205">
        <v>5</v>
      </c>
      <c r="E4146" s="205" t="s">
        <v>1341</v>
      </c>
      <c r="F4146"/>
    </row>
    <row r="4147" spans="1:6" x14ac:dyDescent="0.3">
      <c r="A4147" s="6" t="str">
        <f t="shared" si="65"/>
        <v>ASLSKVV01</v>
      </c>
      <c r="B4147" s="202" t="s">
        <v>14744</v>
      </c>
      <c r="C4147" s="202" t="s">
        <v>14745</v>
      </c>
      <c r="D4147" s="205">
        <v>5</v>
      </c>
      <c r="E4147" s="205" t="s">
        <v>1341</v>
      </c>
      <c r="F4147"/>
    </row>
    <row r="4148" spans="1:6" x14ac:dyDescent="0.3">
      <c r="A4148" s="6" t="str">
        <f t="shared" si="65"/>
        <v>V6</v>
      </c>
      <c r="B4148" s="202" t="s">
        <v>14746</v>
      </c>
      <c r="C4148" s="202" t="s">
        <v>14747</v>
      </c>
      <c r="D4148" s="205">
        <v>5</v>
      </c>
      <c r="E4148" s="205" t="s">
        <v>1341</v>
      </c>
      <c r="F4148"/>
    </row>
    <row r="4149" spans="1:6" x14ac:dyDescent="0.3">
      <c r="A4149" s="6" t="str">
        <f t="shared" si="65"/>
        <v>S61</v>
      </c>
      <c r="B4149" s="202" t="s">
        <v>14748</v>
      </c>
      <c r="C4149" s="202" t="s">
        <v>14749</v>
      </c>
      <c r="D4149" s="205">
        <v>5</v>
      </c>
      <c r="E4149" s="205" t="s">
        <v>1341</v>
      </c>
      <c r="F4149"/>
    </row>
    <row r="4150" spans="1:6" x14ac:dyDescent="0.3">
      <c r="A4150" s="6" t="str">
        <f t="shared" si="65"/>
        <v>O117.3</v>
      </c>
      <c r="B4150" s="202" t="s">
        <v>14750</v>
      </c>
      <c r="C4150" s="202" t="s">
        <v>14751</v>
      </c>
      <c r="D4150" s="205">
        <v>5</v>
      </c>
      <c r="E4150" s="205" t="s">
        <v>1341</v>
      </c>
      <c r="F4150"/>
    </row>
    <row r="4151" spans="1:6" x14ac:dyDescent="0.3">
      <c r="A4151" s="6" t="str">
        <f t="shared" si="65"/>
        <v>FT248</v>
      </c>
      <c r="B4151" s="202" t="s">
        <v>14752</v>
      </c>
      <c r="C4151" s="202" t="s">
        <v>14753</v>
      </c>
      <c r="D4151" s="205">
        <v>5</v>
      </c>
      <c r="E4151" s="205" t="s">
        <v>1341</v>
      </c>
      <c r="F4151"/>
    </row>
    <row r="4152" spans="1:6" x14ac:dyDescent="0.3">
      <c r="A4152" s="6" t="str">
        <f t="shared" si="65"/>
        <v>O108.3</v>
      </c>
      <c r="B4152" s="202" t="s">
        <v>14754</v>
      </c>
      <c r="C4152" s="202" t="s">
        <v>14755</v>
      </c>
      <c r="D4152" s="205">
        <v>5</v>
      </c>
      <c r="E4152" s="205" t="s">
        <v>1341</v>
      </c>
      <c r="F4152"/>
    </row>
    <row r="4153" spans="1:6" x14ac:dyDescent="0.3">
      <c r="A4153" s="6" t="str">
        <f t="shared" si="65"/>
        <v>RPT126</v>
      </c>
      <c r="B4153" s="202" t="s">
        <v>14756</v>
      </c>
      <c r="C4153" s="202" t="s">
        <v>14757</v>
      </c>
      <c r="D4153" s="205">
        <v>5</v>
      </c>
      <c r="E4153" s="205" t="s">
        <v>1341</v>
      </c>
      <c r="F4153"/>
    </row>
    <row r="4154" spans="1:6" x14ac:dyDescent="0.3">
      <c r="A4154" s="6" t="str">
        <f t="shared" si="65"/>
        <v>O80.2</v>
      </c>
      <c r="B4154" s="202" t="s">
        <v>14758</v>
      </c>
      <c r="C4154" s="202" t="s">
        <v>14759</v>
      </c>
      <c r="D4154" s="205">
        <v>5</v>
      </c>
      <c r="E4154" s="205" t="s">
        <v>1341</v>
      </c>
      <c r="F4154"/>
    </row>
    <row r="4155" spans="1:6" x14ac:dyDescent="0.3">
      <c r="A4155" s="6" t="str">
        <f t="shared" si="65"/>
        <v>SKSD-04</v>
      </c>
      <c r="B4155" s="202" t="s">
        <v>14760</v>
      </c>
      <c r="C4155" s="202" t="s">
        <v>14761</v>
      </c>
      <c r="D4155" s="205">
        <v>5</v>
      </c>
      <c r="E4155" s="205" t="s">
        <v>1341</v>
      </c>
      <c r="F4155"/>
    </row>
    <row r="4156" spans="1:6" x14ac:dyDescent="0.3">
      <c r="A4156" s="6" t="str">
        <f t="shared" si="65"/>
        <v>O109.3</v>
      </c>
      <c r="B4156" s="202" t="s">
        <v>14762</v>
      </c>
      <c r="C4156" s="202" t="s">
        <v>14763</v>
      </c>
      <c r="D4156" s="205">
        <v>5</v>
      </c>
      <c r="E4156" s="205" t="s">
        <v>1341</v>
      </c>
      <c r="F4156"/>
    </row>
    <row r="4157" spans="1:6" x14ac:dyDescent="0.3">
      <c r="A4157" s="6" t="str">
        <f t="shared" si="65"/>
        <v>FT269</v>
      </c>
      <c r="B4157" s="202" t="s">
        <v>14764</v>
      </c>
      <c r="C4157" s="202" t="s">
        <v>14765</v>
      </c>
      <c r="D4157" s="205">
        <v>5</v>
      </c>
      <c r="E4157" s="205" t="s">
        <v>1341</v>
      </c>
      <c r="F4157"/>
    </row>
    <row r="4158" spans="1:6" x14ac:dyDescent="0.3">
      <c r="A4158" s="6" t="str">
        <f t="shared" si="65"/>
        <v>atp3</v>
      </c>
      <c r="B4158" s="202" t="s">
        <v>14766</v>
      </c>
      <c r="C4158" s="202" t="s">
        <v>14767</v>
      </c>
      <c r="D4158" s="205">
        <v>5</v>
      </c>
      <c r="E4158" s="205" t="s">
        <v>1341</v>
      </c>
      <c r="F4158"/>
    </row>
    <row r="4159" spans="1:6" x14ac:dyDescent="0.3">
      <c r="A4159" s="6" t="str">
        <f t="shared" si="65"/>
        <v>WG5</v>
      </c>
      <c r="B4159" s="202" t="s">
        <v>14768</v>
      </c>
      <c r="C4159" s="202" t="s">
        <v>14769</v>
      </c>
      <c r="D4159" s="205">
        <v>5</v>
      </c>
      <c r="E4159" s="205" t="s">
        <v>1341</v>
      </c>
      <c r="F4159"/>
    </row>
    <row r="4160" spans="1:6" x14ac:dyDescent="0.3">
      <c r="A4160" s="6" t="str">
        <f t="shared" si="65"/>
        <v>VV8</v>
      </c>
      <c r="B4160" s="202" t="s">
        <v>14770</v>
      </c>
      <c r="C4160" s="202" t="s">
        <v>14771</v>
      </c>
      <c r="D4160" s="205">
        <v>5</v>
      </c>
      <c r="E4160" s="205" t="s">
        <v>1341</v>
      </c>
      <c r="F4160"/>
    </row>
    <row r="4161" spans="1:6" x14ac:dyDescent="0.3">
      <c r="A4161" s="6" t="str">
        <f t="shared" si="65"/>
        <v>NEWS29</v>
      </c>
      <c r="B4161" s="202" t="s">
        <v>14772</v>
      </c>
      <c r="C4161" s="202" t="s">
        <v>14171</v>
      </c>
      <c r="D4161" s="205">
        <v>5</v>
      </c>
      <c r="E4161" s="205" t="s">
        <v>1341</v>
      </c>
      <c r="F4161"/>
    </row>
    <row r="4162" spans="1:6" x14ac:dyDescent="0.3">
      <c r="A4162" s="6" t="str">
        <f t="shared" si="65"/>
        <v>atp9</v>
      </c>
      <c r="B4162" s="202" t="s">
        <v>14773</v>
      </c>
      <c r="C4162" s="202" t="s">
        <v>14774</v>
      </c>
      <c r="D4162" s="205">
        <v>5</v>
      </c>
      <c r="E4162" s="205" t="s">
        <v>1341</v>
      </c>
      <c r="F4162"/>
    </row>
    <row r="4163" spans="1:6" x14ac:dyDescent="0.3">
      <c r="A4163" s="6" t="str">
        <f t="shared" si="65"/>
        <v>FE51</v>
      </c>
      <c r="B4163" s="202" t="s">
        <v>14775</v>
      </c>
      <c r="C4163" s="202" t="s">
        <v>14776</v>
      </c>
      <c r="D4163" s="205">
        <v>5</v>
      </c>
      <c r="E4163" s="205" t="s">
        <v>1341</v>
      </c>
      <c r="F4163"/>
    </row>
    <row r="4164" spans="1:6" x14ac:dyDescent="0.3">
      <c r="A4164" s="6" t="str">
        <f t="shared" si="65"/>
        <v>SPA653-F</v>
      </c>
      <c r="B4164" s="202" t="s">
        <v>14777</v>
      </c>
      <c r="C4164" s="202" t="s">
        <v>14778</v>
      </c>
      <c r="D4164" s="205">
        <v>5</v>
      </c>
      <c r="E4164" s="205" t="s">
        <v>1341</v>
      </c>
      <c r="F4164"/>
    </row>
    <row r="4165" spans="1:6" x14ac:dyDescent="0.3">
      <c r="A4165" s="6" t="str">
        <f t="shared" si="65"/>
        <v>RPT57</v>
      </c>
      <c r="B4165" s="202" t="s">
        <v>14779</v>
      </c>
      <c r="C4165" s="202" t="s">
        <v>14780</v>
      </c>
      <c r="D4165" s="205">
        <v>5</v>
      </c>
      <c r="E4165" s="205" t="s">
        <v>1341</v>
      </c>
      <c r="F4165"/>
    </row>
    <row r="4166" spans="1:6" x14ac:dyDescent="0.3">
      <c r="A4166" s="6" t="str">
        <f t="shared" si="65"/>
        <v>RPT170</v>
      </c>
      <c r="B4166" s="202" t="s">
        <v>14781</v>
      </c>
      <c r="C4166" s="202" t="s">
        <v>14782</v>
      </c>
      <c r="D4166" s="205">
        <v>5</v>
      </c>
      <c r="E4166" s="205" t="s">
        <v>1341</v>
      </c>
      <c r="F4166"/>
    </row>
    <row r="4167" spans="1:6" x14ac:dyDescent="0.3">
      <c r="A4167" s="6" t="str">
        <f t="shared" si="65"/>
        <v>NEWS20</v>
      </c>
      <c r="B4167" s="202" t="s">
        <v>14783</v>
      </c>
      <c r="C4167" s="202" t="s">
        <v>14784</v>
      </c>
      <c r="D4167" s="205">
        <v>5</v>
      </c>
      <c r="E4167" s="205" t="s">
        <v>1341</v>
      </c>
      <c r="F4167"/>
    </row>
    <row r="4168" spans="1:6" x14ac:dyDescent="0.3">
      <c r="A4168" s="6" t="str">
        <f t="shared" si="65"/>
        <v>FF(2)-14</v>
      </c>
      <c r="B4168" s="202" t="s">
        <v>14785</v>
      </c>
      <c r="C4168" s="202" t="s">
        <v>1345</v>
      </c>
      <c r="D4168" s="205">
        <v>5</v>
      </c>
      <c r="E4168" s="205" t="s">
        <v>1341</v>
      </c>
      <c r="F4168"/>
    </row>
    <row r="4169" spans="1:6" x14ac:dyDescent="0.3">
      <c r="A4169" s="6" t="str">
        <f t="shared" si="65"/>
        <v>FT209</v>
      </c>
      <c r="B4169" s="202" t="s">
        <v>14786</v>
      </c>
      <c r="C4169" s="202" t="s">
        <v>14787</v>
      </c>
      <c r="D4169" s="205">
        <v>5</v>
      </c>
      <c r="E4169" s="205" t="s">
        <v>1341</v>
      </c>
      <c r="F4169"/>
    </row>
    <row r="4170" spans="1:6" x14ac:dyDescent="0.3">
      <c r="A4170" s="6" t="str">
        <f t="shared" si="65"/>
        <v>BC15</v>
      </c>
      <c r="B4170" s="202" t="s">
        <v>14788</v>
      </c>
      <c r="C4170" s="202" t="s">
        <v>14789</v>
      </c>
      <c r="D4170" s="205">
        <v>5</v>
      </c>
      <c r="E4170" s="205" t="s">
        <v>1341</v>
      </c>
      <c r="F4170"/>
    </row>
    <row r="4171" spans="1:6" x14ac:dyDescent="0.3">
      <c r="A4171" s="6" t="str">
        <f t="shared" si="65"/>
        <v>O52.1</v>
      </c>
      <c r="B4171" s="202" t="s">
        <v>14790</v>
      </c>
      <c r="C4171" s="202" t="s">
        <v>14791</v>
      </c>
      <c r="D4171" s="205">
        <v>5</v>
      </c>
      <c r="E4171" s="205" t="s">
        <v>1341</v>
      </c>
      <c r="F4171"/>
    </row>
    <row r="4172" spans="1:6" x14ac:dyDescent="0.3">
      <c r="A4172" s="6" t="str">
        <f t="shared" si="65"/>
        <v>ATF2</v>
      </c>
      <c r="B4172" s="202" t="s">
        <v>14792</v>
      </c>
      <c r="C4172" s="202" t="s">
        <v>14793</v>
      </c>
      <c r="D4172" s="205">
        <v>5</v>
      </c>
      <c r="E4172" s="205" t="s">
        <v>1341</v>
      </c>
      <c r="F4172"/>
    </row>
    <row r="4173" spans="1:6" x14ac:dyDescent="0.3">
      <c r="A4173" s="6" t="str">
        <f t="shared" si="65"/>
        <v>atp6</v>
      </c>
      <c r="B4173" s="202" t="s">
        <v>14794</v>
      </c>
      <c r="C4173" s="202" t="s">
        <v>9018</v>
      </c>
      <c r="D4173" s="205">
        <v>5</v>
      </c>
      <c r="E4173" s="205" t="s">
        <v>1341</v>
      </c>
      <c r="F4173"/>
    </row>
    <row r="4174" spans="1:6" x14ac:dyDescent="0.3">
      <c r="A4174" s="6" t="str">
        <f t="shared" si="65"/>
        <v>WC4</v>
      </c>
      <c r="B4174" s="202" t="s">
        <v>14795</v>
      </c>
      <c r="C4174" s="202" t="s">
        <v>9957</v>
      </c>
      <c r="D4174" s="205">
        <v>5</v>
      </c>
      <c r="E4174" s="205" t="s">
        <v>1341</v>
      </c>
      <c r="F4174"/>
    </row>
    <row r="4175" spans="1:6" x14ac:dyDescent="0.3">
      <c r="A4175" s="6" t="str">
        <f t="shared" ref="A4175:A4238" si="66">IF(B4175="","",IF(B4175&lt;999,"ASL"&amp;B4175,B4175))</f>
        <v>S5</v>
      </c>
      <c r="B4175" s="202" t="s">
        <v>10223</v>
      </c>
      <c r="C4175" s="202" t="s">
        <v>14796</v>
      </c>
      <c r="D4175" s="205">
        <v>5</v>
      </c>
      <c r="E4175" s="205" t="s">
        <v>1341</v>
      </c>
      <c r="F4175"/>
    </row>
    <row r="4176" spans="1:6" x14ac:dyDescent="0.3">
      <c r="A4176" s="6" t="str">
        <f t="shared" si="66"/>
        <v>O8</v>
      </c>
      <c r="B4176" s="202" t="s">
        <v>14797</v>
      </c>
      <c r="C4176" s="202" t="s">
        <v>14798</v>
      </c>
      <c r="D4176" s="205">
        <v>5</v>
      </c>
      <c r="E4176" s="205" t="s">
        <v>1341</v>
      </c>
      <c r="F4176"/>
    </row>
    <row r="4177" spans="1:6" x14ac:dyDescent="0.3">
      <c r="A4177" s="6" t="str">
        <f t="shared" si="66"/>
        <v>ASLSKB6</v>
      </c>
      <c r="B4177" s="202" t="s">
        <v>14799</v>
      </c>
      <c r="C4177" s="202" t="s">
        <v>14800</v>
      </c>
      <c r="D4177" s="205">
        <v>5</v>
      </c>
      <c r="E4177" s="205" t="s">
        <v>1341</v>
      </c>
      <c r="F4177"/>
    </row>
    <row r="4178" spans="1:6" x14ac:dyDescent="0.3">
      <c r="A4178" s="6" t="str">
        <f t="shared" si="66"/>
        <v>CH90</v>
      </c>
      <c r="B4178" s="202" t="s">
        <v>14801</v>
      </c>
      <c r="C4178" s="202" t="s">
        <v>14802</v>
      </c>
      <c r="D4178" s="205">
        <v>5</v>
      </c>
      <c r="E4178" s="205" t="s">
        <v>1341</v>
      </c>
      <c r="F4178"/>
    </row>
    <row r="4179" spans="1:6" x14ac:dyDescent="0.3">
      <c r="A4179" s="6" t="str">
        <f t="shared" si="66"/>
        <v>IC3</v>
      </c>
      <c r="B4179" s="202" t="s">
        <v>14803</v>
      </c>
      <c r="C4179" s="202" t="s">
        <v>14804</v>
      </c>
      <c r="D4179" s="205">
        <v>5</v>
      </c>
      <c r="E4179" s="205" t="s">
        <v>1341</v>
      </c>
      <c r="F4179"/>
    </row>
    <row r="4180" spans="1:6" x14ac:dyDescent="0.3">
      <c r="A4180" s="6" t="str">
        <f t="shared" si="66"/>
        <v>FT224</v>
      </c>
      <c r="B4180" s="202" t="s">
        <v>14805</v>
      </c>
      <c r="C4180" s="202" t="s">
        <v>14806</v>
      </c>
      <c r="D4180" s="205">
        <v>5</v>
      </c>
      <c r="E4180" s="205" t="s">
        <v>1341</v>
      </c>
      <c r="F4180"/>
    </row>
    <row r="4181" spans="1:6" x14ac:dyDescent="0.3">
      <c r="A4181" s="6" t="str">
        <f t="shared" si="66"/>
        <v>TB4</v>
      </c>
      <c r="B4181" s="202" t="s">
        <v>14807</v>
      </c>
      <c r="C4181" s="202" t="s">
        <v>14808</v>
      </c>
      <c r="D4181" s="205">
        <v>5</v>
      </c>
      <c r="E4181" s="205" t="s">
        <v>1341</v>
      </c>
      <c r="F4181"/>
    </row>
    <row r="4182" spans="1:6" x14ac:dyDescent="0.3">
      <c r="A4182" s="6" t="str">
        <f t="shared" si="66"/>
        <v>CH62</v>
      </c>
      <c r="B4182" s="202" t="s">
        <v>14809</v>
      </c>
      <c r="C4182" s="202" t="s">
        <v>14810</v>
      </c>
      <c r="D4182" s="205">
        <v>5</v>
      </c>
      <c r="E4182" s="205" t="s">
        <v>1341</v>
      </c>
      <c r="F4182"/>
    </row>
    <row r="4183" spans="1:6" x14ac:dyDescent="0.3">
      <c r="A4183" s="6" t="str">
        <f t="shared" si="66"/>
        <v>LM8</v>
      </c>
      <c r="B4183" s="202" t="s">
        <v>14811</v>
      </c>
      <c r="C4183" s="202" t="s">
        <v>14812</v>
      </c>
      <c r="D4183" s="205">
        <v>5</v>
      </c>
      <c r="E4183" s="205" t="s">
        <v>1341</v>
      </c>
      <c r="F4183"/>
    </row>
    <row r="4184" spans="1:6" x14ac:dyDescent="0.3">
      <c r="A4184" s="6" t="str">
        <f t="shared" si="66"/>
        <v>MMdb21</v>
      </c>
      <c r="B4184" s="202" t="s">
        <v>14813</v>
      </c>
      <c r="C4184" s="202" t="s">
        <v>14814</v>
      </c>
      <c r="D4184" s="205">
        <v>5</v>
      </c>
      <c r="E4184" s="205" t="s">
        <v>1341</v>
      </c>
      <c r="F4184"/>
    </row>
    <row r="4185" spans="1:6" x14ac:dyDescent="0.3">
      <c r="A4185" s="6" t="str">
        <f t="shared" si="66"/>
        <v>DBP2</v>
      </c>
      <c r="B4185" s="202" t="s">
        <v>14815</v>
      </c>
      <c r="C4185" s="202" t="s">
        <v>14816</v>
      </c>
      <c r="D4185" s="205">
        <v>5</v>
      </c>
      <c r="E4185" s="205" t="s">
        <v>1341</v>
      </c>
      <c r="F4185"/>
    </row>
    <row r="4186" spans="1:6" x14ac:dyDescent="0.3">
      <c r="A4186" s="6" t="str">
        <f t="shared" si="66"/>
        <v>CH82</v>
      </c>
      <c r="B4186" s="202" t="s">
        <v>14817</v>
      </c>
      <c r="C4186" s="202" t="s">
        <v>14818</v>
      </c>
      <c r="D4186" s="205">
        <v>5</v>
      </c>
      <c r="E4186" s="205" t="s">
        <v>1341</v>
      </c>
      <c r="F4186"/>
    </row>
    <row r="4187" spans="1:6" x14ac:dyDescent="0.3">
      <c r="A4187" s="6" t="str">
        <f t="shared" si="66"/>
        <v>JATK8</v>
      </c>
      <c r="B4187" s="202" t="s">
        <v>14819</v>
      </c>
      <c r="C4187" s="202" t="s">
        <v>14820</v>
      </c>
      <c r="D4187" s="205">
        <v>5</v>
      </c>
      <c r="E4187" s="205" t="s">
        <v>1341</v>
      </c>
      <c r="F4187"/>
    </row>
    <row r="4188" spans="1:6" x14ac:dyDescent="0.3">
      <c r="A4188" s="6" t="str">
        <f t="shared" si="66"/>
        <v>JAVA6D</v>
      </c>
      <c r="B4188" s="202" t="s">
        <v>14821</v>
      </c>
      <c r="C4188" s="202" t="s">
        <v>14822</v>
      </c>
      <c r="D4188" s="205">
        <v>5</v>
      </c>
      <c r="E4188" s="205" t="s">
        <v>1341</v>
      </c>
      <c r="F4188"/>
    </row>
    <row r="4189" spans="1:6" x14ac:dyDescent="0.3">
      <c r="A4189" s="6" t="str">
        <f t="shared" si="66"/>
        <v>AK50</v>
      </c>
      <c r="B4189" s="202" t="s">
        <v>14823</v>
      </c>
      <c r="C4189" s="202" t="s">
        <v>14824</v>
      </c>
      <c r="D4189" s="205">
        <v>5</v>
      </c>
      <c r="E4189" s="205" t="s">
        <v>1341</v>
      </c>
      <c r="F4189"/>
    </row>
    <row r="4190" spans="1:6" x14ac:dyDescent="0.3">
      <c r="A4190" s="6" t="str">
        <f t="shared" si="66"/>
        <v>TOT1</v>
      </c>
      <c r="B4190" s="202" t="s">
        <v>14825</v>
      </c>
      <c r="C4190" s="202" t="s">
        <v>14826</v>
      </c>
      <c r="D4190" s="205">
        <v>5</v>
      </c>
      <c r="E4190" s="205" t="s">
        <v>1341</v>
      </c>
      <c r="F4190"/>
    </row>
    <row r="4191" spans="1:6" x14ac:dyDescent="0.3">
      <c r="A4191" s="6" t="str">
        <f t="shared" si="66"/>
        <v>BTL8</v>
      </c>
      <c r="B4191" s="202" t="s">
        <v>14827</v>
      </c>
      <c r="C4191" s="202" t="s">
        <v>14828</v>
      </c>
      <c r="D4191" s="205">
        <v>5</v>
      </c>
      <c r="E4191" s="205" t="s">
        <v>1341</v>
      </c>
      <c r="F4191"/>
    </row>
    <row r="4192" spans="1:6" x14ac:dyDescent="0.3">
      <c r="A4192" s="6" t="str">
        <f t="shared" si="66"/>
        <v>O68.3</v>
      </c>
      <c r="B4192" s="202" t="s">
        <v>14829</v>
      </c>
      <c r="C4192" s="202" t="s">
        <v>14830</v>
      </c>
      <c r="D4192" s="205">
        <v>5</v>
      </c>
      <c r="E4192" s="205" t="s">
        <v>1341</v>
      </c>
      <c r="F4192"/>
    </row>
    <row r="4193" spans="1:6" x14ac:dyDescent="0.3">
      <c r="A4193" s="6" t="str">
        <f t="shared" si="66"/>
        <v>DB152</v>
      </c>
      <c r="B4193" s="202" t="s">
        <v>14831</v>
      </c>
      <c r="C4193" s="202" t="s">
        <v>14832</v>
      </c>
      <c r="D4193" s="205">
        <v>5</v>
      </c>
      <c r="E4193" s="205" t="s">
        <v>1341</v>
      </c>
      <c r="F4193"/>
    </row>
    <row r="4194" spans="1:6" x14ac:dyDescent="0.3">
      <c r="A4194" s="6" t="str">
        <f t="shared" si="66"/>
        <v>AP-CG2</v>
      </c>
      <c r="B4194" s="202" t="s">
        <v>14833</v>
      </c>
      <c r="C4194" s="202" t="s">
        <v>14834</v>
      </c>
      <c r="D4194" s="205">
        <v>5</v>
      </c>
      <c r="E4194" s="205" t="s">
        <v>1341</v>
      </c>
      <c r="F4194"/>
    </row>
    <row r="4195" spans="1:6" x14ac:dyDescent="0.3">
      <c r="A4195" s="6" t="str">
        <f t="shared" si="66"/>
        <v>O72.1</v>
      </c>
      <c r="B4195" s="202" t="s">
        <v>14835</v>
      </c>
      <c r="C4195" s="202" t="s">
        <v>14836</v>
      </c>
      <c r="D4195" s="205">
        <v>5</v>
      </c>
      <c r="E4195" s="205" t="s">
        <v>1341</v>
      </c>
      <c r="F4195"/>
    </row>
    <row r="4196" spans="1:6" x14ac:dyDescent="0.3">
      <c r="A4196" s="6" t="str">
        <f t="shared" si="66"/>
        <v>S59</v>
      </c>
      <c r="B4196" s="202" t="s">
        <v>14837</v>
      </c>
      <c r="C4196" s="202" t="s">
        <v>8145</v>
      </c>
      <c r="D4196" s="205">
        <v>5</v>
      </c>
      <c r="E4196" s="205" t="s">
        <v>1341</v>
      </c>
      <c r="F4196"/>
    </row>
    <row r="4197" spans="1:6" x14ac:dyDescent="0.3">
      <c r="A4197" s="6" t="str">
        <f t="shared" si="66"/>
        <v>RBF26</v>
      </c>
      <c r="B4197" s="202" t="s">
        <v>14838</v>
      </c>
      <c r="C4197" s="202" t="s">
        <v>14839</v>
      </c>
      <c r="D4197" s="205">
        <v>5</v>
      </c>
      <c r="E4197" s="205" t="s">
        <v>1341</v>
      </c>
      <c r="F4197"/>
    </row>
    <row r="4198" spans="1:6" x14ac:dyDescent="0.3">
      <c r="A4198" s="6" t="str">
        <f t="shared" si="66"/>
        <v>SF11</v>
      </c>
      <c r="B4198" s="202" t="s">
        <v>14840</v>
      </c>
      <c r="C4198" s="202" t="s">
        <v>14841</v>
      </c>
      <c r="D4198" s="205">
        <v>5</v>
      </c>
      <c r="E4198" s="205" t="s">
        <v>1341</v>
      </c>
      <c r="F4198"/>
    </row>
    <row r="4199" spans="1:6" x14ac:dyDescent="0.3">
      <c r="A4199" s="6" t="str">
        <f t="shared" si="66"/>
        <v>C2019.3</v>
      </c>
      <c r="B4199" s="202" t="s">
        <v>14842</v>
      </c>
      <c r="C4199" s="202" t="s">
        <v>14843</v>
      </c>
      <c r="D4199" s="205">
        <v>5</v>
      </c>
      <c r="E4199" s="205" t="s">
        <v>1341</v>
      </c>
      <c r="F4199"/>
    </row>
    <row r="4200" spans="1:6" x14ac:dyDescent="0.3">
      <c r="A4200" s="6" t="str">
        <f t="shared" si="66"/>
        <v>O75.1</v>
      </c>
      <c r="B4200" s="202" t="s">
        <v>14844</v>
      </c>
      <c r="C4200" s="202" t="s">
        <v>14845</v>
      </c>
      <c r="D4200" s="205">
        <v>5</v>
      </c>
      <c r="E4200" s="205" t="s">
        <v>1341</v>
      </c>
      <c r="F4200"/>
    </row>
    <row r="4201" spans="1:6" x14ac:dyDescent="0.3">
      <c r="A4201" s="6" t="str">
        <f t="shared" si="66"/>
        <v>O65.1</v>
      </c>
      <c r="B4201" s="202" t="s">
        <v>14846</v>
      </c>
      <c r="C4201" s="202" t="s">
        <v>14847</v>
      </c>
      <c r="D4201" s="205">
        <v>5</v>
      </c>
      <c r="E4201" s="205" t="s">
        <v>1341</v>
      </c>
      <c r="F4201"/>
    </row>
    <row r="4202" spans="1:6" x14ac:dyDescent="0.3">
      <c r="A4202" s="6" t="str">
        <f t="shared" si="66"/>
        <v>NQNG(2)-2</v>
      </c>
      <c r="B4202" s="202" t="s">
        <v>14848</v>
      </c>
      <c r="C4202" s="202" t="s">
        <v>11943</v>
      </c>
      <c r="D4202" s="205">
        <v>5</v>
      </c>
      <c r="E4202" s="205" t="s">
        <v>1341</v>
      </c>
      <c r="F4202"/>
    </row>
    <row r="4203" spans="1:6" x14ac:dyDescent="0.3">
      <c r="A4203" s="6" t="str">
        <f t="shared" si="66"/>
        <v>O108.2</v>
      </c>
      <c r="B4203" s="202" t="s">
        <v>14849</v>
      </c>
      <c r="C4203" s="202" t="s">
        <v>14850</v>
      </c>
      <c r="D4203" s="205">
        <v>5</v>
      </c>
      <c r="E4203" s="205" t="s">
        <v>1341</v>
      </c>
      <c r="F4203"/>
    </row>
    <row r="4204" spans="1:6" x14ac:dyDescent="0.3">
      <c r="A4204" s="6" t="str">
        <f t="shared" si="66"/>
        <v>DH1.1</v>
      </c>
      <c r="B4204" s="202" t="s">
        <v>14851</v>
      </c>
      <c r="C4204" s="202" t="s">
        <v>14852</v>
      </c>
      <c r="D4204" s="205">
        <v>5</v>
      </c>
      <c r="E4204" s="205" t="s">
        <v>1341</v>
      </c>
      <c r="F4204"/>
    </row>
    <row r="4205" spans="1:6" x14ac:dyDescent="0.3">
      <c r="A4205" s="6" t="str">
        <f t="shared" si="66"/>
        <v>ESG111</v>
      </c>
      <c r="B4205" s="202" t="s">
        <v>14853</v>
      </c>
      <c r="C4205" s="202" t="s">
        <v>14854</v>
      </c>
      <c r="D4205" s="205">
        <v>5</v>
      </c>
      <c r="E4205" s="205" t="s">
        <v>1341</v>
      </c>
      <c r="F4205"/>
    </row>
    <row r="4206" spans="1:6" x14ac:dyDescent="0.3">
      <c r="A4206" s="6" t="str">
        <f t="shared" si="66"/>
        <v>NT3</v>
      </c>
      <c r="B4206" s="202" t="s">
        <v>14855</v>
      </c>
      <c r="C4206" s="202" t="s">
        <v>14856</v>
      </c>
      <c r="D4206" s="205">
        <v>5</v>
      </c>
      <c r="E4206" s="205" t="s">
        <v>1341</v>
      </c>
      <c r="F4206"/>
    </row>
    <row r="4207" spans="1:6" x14ac:dyDescent="0.3">
      <c r="A4207" s="6" t="str">
        <f t="shared" si="66"/>
        <v>CDN24</v>
      </c>
      <c r="B4207" s="202" t="s">
        <v>14857</v>
      </c>
      <c r="C4207" s="202" t="s">
        <v>14858</v>
      </c>
      <c r="D4207" s="205">
        <v>5</v>
      </c>
      <c r="E4207" s="205" t="s">
        <v>1341</v>
      </c>
      <c r="F4207"/>
    </row>
    <row r="4208" spans="1:6" ht="28.8" x14ac:dyDescent="0.3">
      <c r="A4208" s="6" t="str">
        <f t="shared" si="66"/>
        <v>{2020 edition} 243</v>
      </c>
      <c r="B4208" s="202" t="s">
        <v>14859</v>
      </c>
      <c r="C4208" s="202" t="s">
        <v>11620</v>
      </c>
      <c r="D4208" s="205">
        <v>5</v>
      </c>
      <c r="E4208" s="205" t="s">
        <v>1341</v>
      </c>
      <c r="F4208"/>
    </row>
    <row r="4209" spans="1:6" x14ac:dyDescent="0.3">
      <c r="A4209" s="6" t="str">
        <f t="shared" si="66"/>
        <v>RBF52</v>
      </c>
      <c r="B4209" s="202" t="s">
        <v>14860</v>
      </c>
      <c r="C4209" s="202" t="s">
        <v>14861</v>
      </c>
      <c r="D4209" s="205">
        <v>5</v>
      </c>
      <c r="E4209" s="205" t="s">
        <v>1341</v>
      </c>
      <c r="F4209"/>
    </row>
    <row r="4210" spans="1:6" x14ac:dyDescent="0.3">
      <c r="A4210" s="6" t="str">
        <f t="shared" si="66"/>
        <v>FT111</v>
      </c>
      <c r="B4210" s="202" t="s">
        <v>14862</v>
      </c>
      <c r="C4210" s="202" t="s">
        <v>14863</v>
      </c>
      <c r="D4210" s="205">
        <v>5</v>
      </c>
      <c r="E4210" s="205" t="s">
        <v>1341</v>
      </c>
      <c r="F4210"/>
    </row>
    <row r="4211" spans="1:6" x14ac:dyDescent="0.3">
      <c r="A4211" s="6" t="str">
        <f t="shared" si="66"/>
        <v>S37</v>
      </c>
      <c r="B4211" s="202" t="s">
        <v>14864</v>
      </c>
      <c r="C4211" s="202" t="s">
        <v>14865</v>
      </c>
      <c r="D4211" s="205">
        <v>5</v>
      </c>
      <c r="E4211" s="205" t="s">
        <v>1341</v>
      </c>
      <c r="F4211"/>
    </row>
    <row r="4212" spans="1:6" x14ac:dyDescent="0.3">
      <c r="A4212" s="6" t="str">
        <f t="shared" si="66"/>
        <v>C1995.3</v>
      </c>
      <c r="B4212" s="202" t="s">
        <v>14866</v>
      </c>
      <c r="C4212" s="202" t="s">
        <v>14867</v>
      </c>
      <c r="D4212" s="205">
        <v>5</v>
      </c>
      <c r="E4212" s="205" t="s">
        <v>1341</v>
      </c>
      <c r="F4212"/>
    </row>
    <row r="4213" spans="1:6" x14ac:dyDescent="0.3">
      <c r="A4213" s="6" t="str">
        <f t="shared" si="66"/>
        <v>O77.1</v>
      </c>
      <c r="B4213" s="202" t="s">
        <v>14868</v>
      </c>
      <c r="C4213" s="202" t="s">
        <v>14869</v>
      </c>
      <c r="D4213" s="205">
        <v>5</v>
      </c>
      <c r="E4213" s="205" t="s">
        <v>1341</v>
      </c>
      <c r="F4213"/>
    </row>
    <row r="4214" spans="1:6" x14ac:dyDescent="0.3">
      <c r="A4214" s="6" t="str">
        <f t="shared" si="66"/>
        <v>IP 1</v>
      </c>
      <c r="B4214" s="202" t="s">
        <v>14870</v>
      </c>
      <c r="C4214" s="202" t="s">
        <v>14871</v>
      </c>
      <c r="D4214" s="205">
        <v>5</v>
      </c>
      <c r="E4214" s="205" t="s">
        <v>1341</v>
      </c>
      <c r="F4214"/>
    </row>
    <row r="4215" spans="1:6" x14ac:dyDescent="0.3">
      <c r="A4215" s="6" t="str">
        <f t="shared" si="66"/>
        <v>S34</v>
      </c>
      <c r="B4215" s="202" t="s">
        <v>14872</v>
      </c>
      <c r="C4215" s="202" t="s">
        <v>14873</v>
      </c>
      <c r="D4215" s="205">
        <v>5</v>
      </c>
      <c r="E4215" s="205" t="s">
        <v>1341</v>
      </c>
      <c r="F4215"/>
    </row>
    <row r="4216" spans="1:6" x14ac:dyDescent="0.3">
      <c r="A4216" s="6" t="str">
        <f t="shared" si="66"/>
        <v>PdH4</v>
      </c>
      <c r="B4216" s="202" t="s">
        <v>14874</v>
      </c>
      <c r="C4216" s="202" t="s">
        <v>14875</v>
      </c>
      <c r="D4216" s="205">
        <v>5</v>
      </c>
      <c r="E4216" s="205" t="s">
        <v>1341</v>
      </c>
      <c r="F4216"/>
    </row>
    <row r="4217" spans="1:6" x14ac:dyDescent="0.3">
      <c r="A4217" s="6" t="str">
        <f t="shared" si="66"/>
        <v>FWO13</v>
      </c>
      <c r="B4217" s="202" t="s">
        <v>14876</v>
      </c>
      <c r="C4217" s="202" t="s">
        <v>14877</v>
      </c>
      <c r="D4217" s="205">
        <v>5</v>
      </c>
      <c r="E4217" s="205" t="s">
        <v>1341</v>
      </c>
      <c r="F4217"/>
    </row>
    <row r="4218" spans="1:6" x14ac:dyDescent="0.3">
      <c r="A4218" s="6" t="str">
        <f t="shared" si="66"/>
        <v>EP99</v>
      </c>
      <c r="B4218" s="202" t="s">
        <v>14878</v>
      </c>
      <c r="C4218" s="202" t="s">
        <v>14879</v>
      </c>
      <c r="D4218" s="205">
        <v>5</v>
      </c>
      <c r="E4218" s="205" t="s">
        <v>1341</v>
      </c>
      <c r="F4218"/>
    </row>
    <row r="4219" spans="1:6" x14ac:dyDescent="0.3">
      <c r="A4219" s="6" t="str">
        <f t="shared" si="66"/>
        <v>FE61</v>
      </c>
      <c r="B4219" s="202" t="s">
        <v>14880</v>
      </c>
      <c r="C4219" s="202" t="s">
        <v>14881</v>
      </c>
      <c r="D4219" s="205">
        <v>5</v>
      </c>
      <c r="E4219" s="205" t="s">
        <v>1341</v>
      </c>
      <c r="F4219"/>
    </row>
    <row r="4220" spans="1:6" ht="28.8" x14ac:dyDescent="0.3">
      <c r="A4220" s="6" t="str">
        <f t="shared" si="66"/>
        <v>PdH{2nd ed}8</v>
      </c>
      <c r="B4220" s="202" t="s">
        <v>14882</v>
      </c>
      <c r="C4220" s="202" t="s">
        <v>14883</v>
      </c>
      <c r="D4220" s="205">
        <v>5</v>
      </c>
      <c r="E4220" s="205" t="s">
        <v>1341</v>
      </c>
      <c r="F4220"/>
    </row>
    <row r="4221" spans="1:6" x14ac:dyDescent="0.3">
      <c r="A4221" s="6" t="str">
        <f t="shared" si="66"/>
        <v>LM7</v>
      </c>
      <c r="B4221" s="202" t="s">
        <v>14884</v>
      </c>
      <c r="C4221" s="202" t="s">
        <v>14885</v>
      </c>
      <c r="D4221" s="205">
        <v>5</v>
      </c>
      <c r="E4221" s="205" t="s">
        <v>1341</v>
      </c>
      <c r="F4221"/>
    </row>
    <row r="4222" spans="1:6" x14ac:dyDescent="0.3">
      <c r="A4222" s="6" t="str">
        <f t="shared" si="66"/>
        <v>WC10</v>
      </c>
      <c r="B4222" s="202" t="s">
        <v>14886</v>
      </c>
      <c r="C4222" s="202" t="s">
        <v>14887</v>
      </c>
      <c r="D4222" s="205">
        <v>5</v>
      </c>
      <c r="E4222" s="205" t="s">
        <v>1341</v>
      </c>
      <c r="F4222"/>
    </row>
    <row r="4223" spans="1:6" x14ac:dyDescent="0.3">
      <c r="A4223" s="6" t="str">
        <f t="shared" si="66"/>
        <v>LN5</v>
      </c>
      <c r="B4223" s="202" t="s">
        <v>14888</v>
      </c>
      <c r="C4223" s="202" t="s">
        <v>14889</v>
      </c>
      <c r="D4223" s="205">
        <v>5</v>
      </c>
      <c r="E4223" s="205" t="s">
        <v>1341</v>
      </c>
      <c r="F4223"/>
    </row>
    <row r="4224" spans="1:6" x14ac:dyDescent="0.3">
      <c r="A4224" s="6" t="str">
        <f t="shared" si="66"/>
        <v>FT17</v>
      </c>
      <c r="B4224" s="202" t="s">
        <v>14890</v>
      </c>
      <c r="C4224" s="202" t="s">
        <v>14891</v>
      </c>
      <c r="D4224" s="205">
        <v>5</v>
      </c>
      <c r="E4224" s="205" t="s">
        <v>1341</v>
      </c>
      <c r="F4224"/>
    </row>
    <row r="4225" spans="1:6" x14ac:dyDescent="0.3">
      <c r="A4225" s="6" t="str">
        <f t="shared" si="66"/>
        <v>ESG50</v>
      </c>
      <c r="B4225" s="202" t="s">
        <v>14892</v>
      </c>
      <c r="C4225" s="202" t="s">
        <v>14893</v>
      </c>
      <c r="D4225" s="205">
        <v>5</v>
      </c>
      <c r="E4225" s="205" t="s">
        <v>1341</v>
      </c>
      <c r="F4225"/>
    </row>
    <row r="4226" spans="1:6" x14ac:dyDescent="0.3">
      <c r="A4226" s="6" t="str">
        <f t="shared" si="66"/>
        <v>CH101</v>
      </c>
      <c r="B4226" s="202" t="s">
        <v>14894</v>
      </c>
      <c r="C4226" s="202" t="s">
        <v>14895</v>
      </c>
      <c r="D4226" s="205">
        <v>5</v>
      </c>
      <c r="E4226" s="205" t="s">
        <v>1341</v>
      </c>
      <c r="F4226"/>
    </row>
    <row r="4227" spans="1:6" x14ac:dyDescent="0.3">
      <c r="A4227" s="6" t="str">
        <f t="shared" si="66"/>
        <v>V26</v>
      </c>
      <c r="B4227" s="202" t="s">
        <v>14896</v>
      </c>
      <c r="C4227" s="202" t="s">
        <v>14897</v>
      </c>
      <c r="D4227" s="205">
        <v>5</v>
      </c>
      <c r="E4227" s="205" t="s">
        <v>1341</v>
      </c>
      <c r="F4227"/>
    </row>
    <row r="4228" spans="1:6" x14ac:dyDescent="0.3">
      <c r="A4228" s="6" t="str">
        <f t="shared" si="66"/>
        <v>ANZ1999.3</v>
      </c>
      <c r="B4228" s="202" t="s">
        <v>14898</v>
      </c>
      <c r="C4228" s="202" t="s">
        <v>14899</v>
      </c>
      <c r="D4228" s="205">
        <v>5</v>
      </c>
      <c r="E4228" s="205" t="s">
        <v>1341</v>
      </c>
      <c r="F4228"/>
    </row>
    <row r="4229" spans="1:6" x14ac:dyDescent="0.3">
      <c r="A4229" s="6" t="str">
        <f t="shared" si="66"/>
        <v>IP 4</v>
      </c>
      <c r="B4229" s="202" t="s">
        <v>14900</v>
      </c>
      <c r="C4229" s="202" t="s">
        <v>14901</v>
      </c>
      <c r="D4229" s="205">
        <v>5</v>
      </c>
      <c r="E4229" s="205" t="s">
        <v>1341</v>
      </c>
      <c r="F4229"/>
    </row>
    <row r="4230" spans="1:6" x14ac:dyDescent="0.3">
      <c r="A4230" s="6" t="str">
        <f t="shared" si="66"/>
        <v>ESG120</v>
      </c>
      <c r="B4230" s="202" t="s">
        <v>14902</v>
      </c>
      <c r="C4230" s="202" t="s">
        <v>14903</v>
      </c>
      <c r="D4230" s="205">
        <v>5</v>
      </c>
      <c r="E4230" s="205" t="s">
        <v>1341</v>
      </c>
      <c r="F4230"/>
    </row>
    <row r="4231" spans="1:6" x14ac:dyDescent="0.3">
      <c r="A4231" s="6" t="str">
        <f t="shared" si="66"/>
        <v>BR4</v>
      </c>
      <c r="B4231" s="202" t="s">
        <v>14904</v>
      </c>
      <c r="C4231" s="202" t="s">
        <v>9246</v>
      </c>
      <c r="D4231" s="205">
        <v>5</v>
      </c>
      <c r="E4231" s="205" t="s">
        <v>1341</v>
      </c>
      <c r="F4231"/>
    </row>
    <row r="4232" spans="1:6" x14ac:dyDescent="0.3">
      <c r="A4232" s="6" t="str">
        <f t="shared" si="66"/>
        <v>BK2</v>
      </c>
      <c r="B4232" s="202" t="s">
        <v>14905</v>
      </c>
      <c r="C4232" s="202" t="s">
        <v>14906</v>
      </c>
      <c r="D4232" s="205">
        <v>5</v>
      </c>
      <c r="E4232" s="205" t="s">
        <v>1341</v>
      </c>
      <c r="F4232"/>
    </row>
    <row r="4233" spans="1:6" x14ac:dyDescent="0.3">
      <c r="A4233" s="6" t="str">
        <f t="shared" si="66"/>
        <v>C1995.1</v>
      </c>
      <c r="B4233" s="202" t="s">
        <v>14907</v>
      </c>
      <c r="C4233" s="202" t="s">
        <v>14908</v>
      </c>
      <c r="D4233" s="205">
        <v>5</v>
      </c>
      <c r="E4233" s="205" t="s">
        <v>1341</v>
      </c>
      <c r="F4233"/>
    </row>
    <row r="4234" spans="1:6" x14ac:dyDescent="0.3">
      <c r="A4234" s="6" t="str">
        <f t="shared" si="66"/>
        <v>MK16b</v>
      </c>
      <c r="B4234" s="202" t="s">
        <v>14909</v>
      </c>
      <c r="C4234" s="202" t="s">
        <v>8869</v>
      </c>
      <c r="D4234" s="205">
        <v>5</v>
      </c>
      <c r="E4234" s="205" t="s">
        <v>1341</v>
      </c>
      <c r="F4234"/>
    </row>
    <row r="4235" spans="1:6" x14ac:dyDescent="0.3">
      <c r="A4235" s="6" t="str">
        <f t="shared" si="66"/>
        <v>BtB3</v>
      </c>
      <c r="B4235" s="202" t="s">
        <v>14910</v>
      </c>
      <c r="C4235" s="202" t="s">
        <v>14911</v>
      </c>
      <c r="D4235" s="205">
        <v>5</v>
      </c>
      <c r="E4235" s="205" t="s">
        <v>1341</v>
      </c>
      <c r="F4235"/>
    </row>
    <row r="4236" spans="1:6" x14ac:dyDescent="0.3">
      <c r="A4236" s="6" t="str">
        <f t="shared" si="66"/>
        <v>{RF} RB7</v>
      </c>
      <c r="B4236" s="202" t="s">
        <v>14912</v>
      </c>
      <c r="C4236" s="202" t="s">
        <v>9868</v>
      </c>
      <c r="D4236" s="205">
        <v>5</v>
      </c>
      <c r="E4236" s="205" t="s">
        <v>1341</v>
      </c>
      <c r="F4236"/>
    </row>
    <row r="4237" spans="1:6" x14ac:dyDescent="0.3">
      <c r="A4237" s="6" t="str">
        <f t="shared" si="66"/>
        <v>GD1</v>
      </c>
      <c r="B4237" s="202" t="s">
        <v>13696</v>
      </c>
      <c r="C4237" s="202" t="s">
        <v>10127</v>
      </c>
      <c r="D4237" s="205">
        <v>5</v>
      </c>
      <c r="E4237" s="205" t="s">
        <v>1341</v>
      </c>
      <c r="F4237"/>
    </row>
    <row r="4238" spans="1:6" x14ac:dyDescent="0.3">
      <c r="A4238" s="6" t="str">
        <f t="shared" si="66"/>
        <v>O76.2</v>
      </c>
      <c r="B4238" s="202" t="s">
        <v>14913</v>
      </c>
      <c r="C4238" s="202" t="s">
        <v>14914</v>
      </c>
      <c r="D4238" s="205">
        <v>5</v>
      </c>
      <c r="E4238" s="205" t="s">
        <v>1341</v>
      </c>
      <c r="F4238"/>
    </row>
    <row r="4239" spans="1:6" x14ac:dyDescent="0.3">
      <c r="A4239" s="6" t="str">
        <f t="shared" ref="A4239:A4302" si="67">IF(B4239="","",IF(B4239&lt;999,"ASL"&amp;B4239,B4239))</f>
        <v>{Redux} D2</v>
      </c>
      <c r="B4239" s="202" t="s">
        <v>14915</v>
      </c>
      <c r="C4239" s="202" t="s">
        <v>9035</v>
      </c>
      <c r="D4239" s="205">
        <v>5</v>
      </c>
      <c r="E4239" s="205" t="s">
        <v>1341</v>
      </c>
      <c r="F4239"/>
    </row>
    <row r="4240" spans="1:6" x14ac:dyDescent="0.3">
      <c r="A4240" s="6" t="str">
        <f t="shared" si="67"/>
        <v>C1999.4</v>
      </c>
      <c r="B4240" s="202" t="s">
        <v>14916</v>
      </c>
      <c r="C4240" s="202" t="s">
        <v>14917</v>
      </c>
      <c r="D4240" s="205">
        <v>5</v>
      </c>
      <c r="E4240" s="205" t="s">
        <v>1341</v>
      </c>
      <c r="F4240"/>
    </row>
    <row r="4241" spans="1:6" x14ac:dyDescent="0.3">
      <c r="A4241" s="6" t="str">
        <f t="shared" si="67"/>
        <v>EC7</v>
      </c>
      <c r="B4241" s="202" t="s">
        <v>14918</v>
      </c>
      <c r="C4241" s="202" t="s">
        <v>14919</v>
      </c>
      <c r="D4241" s="205">
        <v>5</v>
      </c>
      <c r="E4241" s="205" t="s">
        <v>1341</v>
      </c>
      <c r="F4241"/>
    </row>
    <row r="4242" spans="1:6" x14ac:dyDescent="0.3">
      <c r="A4242" s="6" t="str">
        <f t="shared" si="67"/>
        <v>MK16a</v>
      </c>
      <c r="B4242" s="202" t="s">
        <v>14920</v>
      </c>
      <c r="C4242" s="202" t="s">
        <v>14921</v>
      </c>
      <c r="D4242" s="205">
        <v>5</v>
      </c>
      <c r="E4242" s="205" t="s">
        <v>1341</v>
      </c>
      <c r="F4242"/>
    </row>
    <row r="4243" spans="1:6" x14ac:dyDescent="0.3">
      <c r="A4243" s="6" t="str">
        <f t="shared" si="67"/>
        <v>ASL197</v>
      </c>
      <c r="B4243" s="202">
        <v>197</v>
      </c>
      <c r="C4243" s="202" t="s">
        <v>9096</v>
      </c>
      <c r="D4243" s="205">
        <v>5</v>
      </c>
      <c r="E4243" s="205" t="s">
        <v>1341</v>
      </c>
      <c r="F4243"/>
    </row>
    <row r="4244" spans="1:6" x14ac:dyDescent="0.3">
      <c r="A4244" s="6" t="str">
        <f t="shared" si="67"/>
        <v>V4</v>
      </c>
      <c r="B4244" s="202" t="s">
        <v>14922</v>
      </c>
      <c r="C4244" s="202" t="s">
        <v>14923</v>
      </c>
      <c r="D4244" s="205">
        <v>5</v>
      </c>
      <c r="E4244" s="205" t="s">
        <v>1341</v>
      </c>
      <c r="F4244"/>
    </row>
    <row r="4245" spans="1:6" x14ac:dyDescent="0.3">
      <c r="A4245" s="6" t="str">
        <f t="shared" si="67"/>
        <v>C2013.2</v>
      </c>
      <c r="B4245" s="202" t="s">
        <v>14924</v>
      </c>
      <c r="C4245" s="202" t="s">
        <v>14925</v>
      </c>
      <c r="D4245" s="205">
        <v>5</v>
      </c>
      <c r="E4245" s="205" t="s">
        <v>1341</v>
      </c>
      <c r="F4245"/>
    </row>
    <row r="4246" spans="1:6" x14ac:dyDescent="0.3">
      <c r="A4246" s="6" t="str">
        <f t="shared" si="67"/>
        <v>O47.1</v>
      </c>
      <c r="B4246" s="202" t="s">
        <v>14926</v>
      </c>
      <c r="C4246" s="202" t="s">
        <v>14927</v>
      </c>
      <c r="D4246" s="205">
        <v>5</v>
      </c>
      <c r="E4246" s="205" t="s">
        <v>1341</v>
      </c>
      <c r="F4246"/>
    </row>
    <row r="4247" spans="1:6" x14ac:dyDescent="0.3">
      <c r="A4247" s="6" t="str">
        <f t="shared" si="67"/>
        <v>RPT87</v>
      </c>
      <c r="B4247" s="202" t="s">
        <v>14928</v>
      </c>
      <c r="C4247" s="202" t="s">
        <v>14929</v>
      </c>
      <c r="D4247" s="205">
        <v>5</v>
      </c>
      <c r="E4247" s="205" t="s">
        <v>1341</v>
      </c>
      <c r="F4247"/>
    </row>
    <row r="4248" spans="1:6" x14ac:dyDescent="0.3">
      <c r="A4248" s="6" t="str">
        <f t="shared" si="67"/>
        <v>CDN8</v>
      </c>
      <c r="B4248" s="202" t="s">
        <v>14930</v>
      </c>
      <c r="C4248" s="202" t="s">
        <v>14931</v>
      </c>
      <c r="D4248" s="205">
        <v>5</v>
      </c>
      <c r="E4248" s="205" t="s">
        <v>1341</v>
      </c>
      <c r="F4248"/>
    </row>
    <row r="4249" spans="1:6" x14ac:dyDescent="0.3">
      <c r="A4249" s="6" t="str">
        <f t="shared" si="67"/>
        <v>O106.2</v>
      </c>
      <c r="B4249" s="202" t="s">
        <v>14932</v>
      </c>
      <c r="C4249" s="202" t="s">
        <v>14933</v>
      </c>
      <c r="D4249" s="205">
        <v>5</v>
      </c>
      <c r="E4249" s="205" t="s">
        <v>1341</v>
      </c>
      <c r="F4249"/>
    </row>
    <row r="4250" spans="1:6" x14ac:dyDescent="0.3">
      <c r="A4250" s="6" t="str">
        <f t="shared" si="67"/>
        <v>DW18</v>
      </c>
      <c r="B4250" s="202" t="s">
        <v>14934</v>
      </c>
      <c r="C4250" s="202" t="s">
        <v>14935</v>
      </c>
      <c r="D4250" s="205">
        <v>5</v>
      </c>
      <c r="E4250" s="205" t="s">
        <v>1341</v>
      </c>
      <c r="F4250"/>
    </row>
    <row r="4251" spans="1:6" x14ac:dyDescent="0.3">
      <c r="A4251" s="6" t="str">
        <f t="shared" si="67"/>
        <v>O69.1</v>
      </c>
      <c r="B4251" s="202" t="s">
        <v>14936</v>
      </c>
      <c r="C4251" s="202" t="s">
        <v>14937</v>
      </c>
      <c r="D4251" s="205">
        <v>5</v>
      </c>
      <c r="E4251" s="205" t="s">
        <v>1341</v>
      </c>
      <c r="F4251"/>
    </row>
    <row r="4252" spans="1:6" ht="28.8" x14ac:dyDescent="0.3">
      <c r="A4252" s="6" t="str">
        <f t="shared" si="67"/>
        <v>{2020 edition} DN7</v>
      </c>
      <c r="B4252" s="202" t="s">
        <v>14938</v>
      </c>
      <c r="C4252" s="202" t="s">
        <v>14939</v>
      </c>
      <c r="D4252" s="205">
        <v>5</v>
      </c>
      <c r="E4252" s="205" t="s">
        <v>1341</v>
      </c>
      <c r="F4252"/>
    </row>
    <row r="4253" spans="1:6" x14ac:dyDescent="0.3">
      <c r="A4253" s="6" t="str">
        <f t="shared" si="67"/>
        <v>FE145</v>
      </c>
      <c r="B4253" s="202" t="s">
        <v>14940</v>
      </c>
      <c r="C4253" s="202" t="s">
        <v>14941</v>
      </c>
      <c r="D4253" s="205">
        <v>5</v>
      </c>
      <c r="E4253" s="205" t="s">
        <v>1341</v>
      </c>
      <c r="F4253"/>
    </row>
    <row r="4254" spans="1:6" x14ac:dyDescent="0.3">
      <c r="A4254" s="6" t="str">
        <f t="shared" si="67"/>
        <v>VV29</v>
      </c>
      <c r="B4254" s="202" t="s">
        <v>14942</v>
      </c>
      <c r="C4254" s="202" t="s">
        <v>14943</v>
      </c>
      <c r="D4254" s="205">
        <v>5</v>
      </c>
      <c r="E4254" s="205" t="s">
        <v>1341</v>
      </c>
      <c r="F4254"/>
    </row>
    <row r="4255" spans="1:6" x14ac:dyDescent="0.3">
      <c r="A4255" s="6" t="str">
        <f t="shared" si="67"/>
        <v>FWO10</v>
      </c>
      <c r="B4255" s="202" t="s">
        <v>14944</v>
      </c>
      <c r="C4255" s="202" t="s">
        <v>14945</v>
      </c>
      <c r="D4255" s="205">
        <v>5</v>
      </c>
      <c r="E4255" s="205" t="s">
        <v>1341</v>
      </c>
      <c r="F4255"/>
    </row>
    <row r="4256" spans="1:6" x14ac:dyDescent="0.3">
      <c r="A4256" s="6" t="str">
        <f t="shared" si="67"/>
        <v>CH36</v>
      </c>
      <c r="B4256" s="202" t="s">
        <v>14946</v>
      </c>
      <c r="C4256" s="202" t="s">
        <v>14947</v>
      </c>
      <c r="D4256" s="205">
        <v>5</v>
      </c>
      <c r="E4256" s="205" t="s">
        <v>1341</v>
      </c>
      <c r="F4256"/>
    </row>
    <row r="4257" spans="1:6" x14ac:dyDescent="0.3">
      <c r="A4257" s="6" t="str">
        <f t="shared" si="67"/>
        <v>C2006.M1B</v>
      </c>
      <c r="B4257" s="202" t="s">
        <v>14948</v>
      </c>
      <c r="C4257" s="202" t="s">
        <v>14949</v>
      </c>
      <c r="D4257" s="205">
        <v>5</v>
      </c>
      <c r="E4257" s="205" t="s">
        <v>1341</v>
      </c>
      <c r="F4257"/>
    </row>
    <row r="4258" spans="1:6" x14ac:dyDescent="0.3">
      <c r="A4258" s="6" t="str">
        <f t="shared" si="67"/>
        <v>BR2</v>
      </c>
      <c r="B4258" s="202" t="s">
        <v>14950</v>
      </c>
      <c r="C4258" s="202" t="s">
        <v>14951</v>
      </c>
      <c r="D4258" s="205">
        <v>5</v>
      </c>
      <c r="E4258" s="205" t="s">
        <v>1341</v>
      </c>
      <c r="F4258"/>
    </row>
    <row r="4259" spans="1:6" x14ac:dyDescent="0.3">
      <c r="A4259" s="6" t="str">
        <f t="shared" si="67"/>
        <v>UV5</v>
      </c>
      <c r="B4259" s="202" t="s">
        <v>14952</v>
      </c>
      <c r="C4259" s="202" t="s">
        <v>14953</v>
      </c>
      <c r="D4259" s="205">
        <v>5</v>
      </c>
      <c r="E4259" s="205" t="s">
        <v>1341</v>
      </c>
      <c r="F4259"/>
    </row>
    <row r="4260" spans="1:6" x14ac:dyDescent="0.3">
      <c r="A4260" s="6" t="str">
        <f t="shared" si="67"/>
        <v>{AoO2} 227</v>
      </c>
      <c r="B4260" s="202" t="s">
        <v>14954</v>
      </c>
      <c r="C4260" s="202" t="s">
        <v>11856</v>
      </c>
      <c r="D4260" s="205">
        <v>5</v>
      </c>
      <c r="E4260" s="205" t="s">
        <v>1341</v>
      </c>
      <c r="F4260"/>
    </row>
    <row r="4261" spans="1:6" x14ac:dyDescent="0.3">
      <c r="A4261" s="6" t="str">
        <f t="shared" si="67"/>
        <v>Oct2006.1</v>
      </c>
      <c r="B4261" s="202" t="s">
        <v>14955</v>
      </c>
      <c r="C4261" s="202" t="s">
        <v>14956</v>
      </c>
      <c r="D4261" s="205">
        <v>5</v>
      </c>
      <c r="E4261" s="205" t="s">
        <v>1341</v>
      </c>
      <c r="F4261"/>
    </row>
    <row r="4262" spans="1:6" ht="28.8" x14ac:dyDescent="0.3">
      <c r="A4262" s="6" t="str">
        <f t="shared" si="67"/>
        <v>Third Edition49</v>
      </c>
      <c r="B4262" s="202" t="s">
        <v>14957</v>
      </c>
      <c r="C4262" s="202" t="s">
        <v>14958</v>
      </c>
      <c r="D4262" s="205">
        <v>4.96</v>
      </c>
      <c r="E4262" s="205">
        <v>24</v>
      </c>
      <c r="F4262"/>
    </row>
    <row r="4263" spans="1:6" x14ac:dyDescent="0.3">
      <c r="A4263" s="6" t="str">
        <f t="shared" si="67"/>
        <v>PP4</v>
      </c>
      <c r="B4263" s="202" t="s">
        <v>14959</v>
      </c>
      <c r="C4263" s="202" t="s">
        <v>14960</v>
      </c>
      <c r="D4263" s="205">
        <v>4.95</v>
      </c>
      <c r="E4263" s="205">
        <v>22</v>
      </c>
      <c r="F4263"/>
    </row>
    <row r="4264" spans="1:6" x14ac:dyDescent="0.3">
      <c r="A4264" s="6" t="str">
        <f t="shared" si="67"/>
        <v>OM1</v>
      </c>
      <c r="B4264" s="202" t="s">
        <v>14961</v>
      </c>
      <c r="C4264" s="202" t="s">
        <v>14962</v>
      </c>
      <c r="D4264" s="205">
        <v>4.95</v>
      </c>
      <c r="E4264" s="205">
        <v>20</v>
      </c>
      <c r="F4264"/>
    </row>
    <row r="4265" spans="1:6" x14ac:dyDescent="0.3">
      <c r="A4265" s="6" t="str">
        <f t="shared" si="67"/>
        <v>G3</v>
      </c>
      <c r="B4265" s="202" t="s">
        <v>14963</v>
      </c>
      <c r="C4265" s="202" t="s">
        <v>14964</v>
      </c>
      <c r="D4265" s="205">
        <v>4.9400000000000004</v>
      </c>
      <c r="E4265" s="205">
        <v>17</v>
      </c>
      <c r="F4265"/>
    </row>
    <row r="4266" spans="1:6" x14ac:dyDescent="0.3">
      <c r="A4266" s="6" t="str">
        <f t="shared" si="67"/>
        <v>FT166</v>
      </c>
      <c r="B4266" s="202" t="s">
        <v>14965</v>
      </c>
      <c r="C4266" s="202" t="s">
        <v>14966</v>
      </c>
      <c r="D4266" s="205">
        <v>4.9400000000000004</v>
      </c>
      <c r="E4266" s="205">
        <v>17</v>
      </c>
      <c r="F4266"/>
    </row>
    <row r="4267" spans="1:6" x14ac:dyDescent="0.3">
      <c r="A4267" s="6" t="str">
        <f t="shared" si="67"/>
        <v>CAW8</v>
      </c>
      <c r="B4267" s="202" t="s">
        <v>14967</v>
      </c>
      <c r="C4267" s="202" t="s">
        <v>14968</v>
      </c>
      <c r="D4267" s="205">
        <v>4.9400000000000004</v>
      </c>
      <c r="E4267" s="205">
        <v>16</v>
      </c>
      <c r="F4267"/>
    </row>
    <row r="4268" spans="1:6" x14ac:dyDescent="0.3">
      <c r="A4268" s="6" t="str">
        <f t="shared" si="67"/>
        <v>ITR-2</v>
      </c>
      <c r="B4268" s="202" t="s">
        <v>14969</v>
      </c>
      <c r="C4268" s="202" t="s">
        <v>14970</v>
      </c>
      <c r="D4268" s="205">
        <v>4.9400000000000004</v>
      </c>
      <c r="E4268" s="205">
        <v>31</v>
      </c>
      <c r="F4268"/>
    </row>
    <row r="4269" spans="1:6" x14ac:dyDescent="0.3">
      <c r="A4269" s="6" t="str">
        <f t="shared" si="67"/>
        <v>PBP4</v>
      </c>
      <c r="B4269" s="202" t="s">
        <v>14971</v>
      </c>
      <c r="C4269" s="202" t="s">
        <v>14972</v>
      </c>
      <c r="D4269" s="205">
        <v>4.93</v>
      </c>
      <c r="E4269" s="205">
        <v>30</v>
      </c>
      <c r="F4269"/>
    </row>
    <row r="4270" spans="1:6" x14ac:dyDescent="0.3">
      <c r="A4270" s="6" t="str">
        <f t="shared" si="67"/>
        <v>J117</v>
      </c>
      <c r="B4270" s="202" t="s">
        <v>14973</v>
      </c>
      <c r="C4270" s="202" t="s">
        <v>14974</v>
      </c>
      <c r="D4270" s="205">
        <v>4.93</v>
      </c>
      <c r="E4270" s="205">
        <v>30</v>
      </c>
      <c r="F4270"/>
    </row>
    <row r="4271" spans="1:6" x14ac:dyDescent="0.3">
      <c r="A4271" s="6" t="str">
        <f t="shared" si="67"/>
        <v>ASL92</v>
      </c>
      <c r="B4271" s="202">
        <v>92</v>
      </c>
      <c r="C4271" s="202" t="s">
        <v>14975</v>
      </c>
      <c r="D4271" s="205">
        <v>4.93</v>
      </c>
      <c r="E4271" s="205">
        <v>15</v>
      </c>
      <c r="F4271"/>
    </row>
    <row r="4272" spans="1:6" x14ac:dyDescent="0.3">
      <c r="A4272" s="6" t="str">
        <f t="shared" si="67"/>
        <v>RBF28</v>
      </c>
      <c r="B4272" s="202" t="s">
        <v>14976</v>
      </c>
      <c r="C4272" s="202" t="s">
        <v>14977</v>
      </c>
      <c r="D4272" s="205">
        <v>4.93</v>
      </c>
      <c r="E4272" s="205">
        <v>14</v>
      </c>
      <c r="F4272"/>
    </row>
    <row r="4273" spans="1:6" x14ac:dyDescent="0.3">
      <c r="A4273" s="6" t="str">
        <f t="shared" si="67"/>
        <v>KE10</v>
      </c>
      <c r="B4273" s="202" t="s">
        <v>14978</v>
      </c>
      <c r="C4273" s="202" t="s">
        <v>14979</v>
      </c>
      <c r="D4273" s="205">
        <v>4.93</v>
      </c>
      <c r="E4273" s="205">
        <v>14</v>
      </c>
      <c r="F4273"/>
    </row>
    <row r="4274" spans="1:6" x14ac:dyDescent="0.3">
      <c r="A4274" s="6" t="str">
        <f t="shared" si="67"/>
        <v>PBP1</v>
      </c>
      <c r="B4274" s="202" t="s">
        <v>14980</v>
      </c>
      <c r="C4274" s="202" t="s">
        <v>14981</v>
      </c>
      <c r="D4274" s="205">
        <v>4.93</v>
      </c>
      <c r="E4274" s="205">
        <v>14</v>
      </c>
      <c r="F4274"/>
    </row>
    <row r="4275" spans="1:6" x14ac:dyDescent="0.3">
      <c r="A4275" s="6" t="str">
        <f t="shared" si="67"/>
        <v>ESG25</v>
      </c>
      <c r="B4275" s="202" t="s">
        <v>14982</v>
      </c>
      <c r="C4275" s="202" t="s">
        <v>14983</v>
      </c>
      <c r="D4275" s="205">
        <v>4.92</v>
      </c>
      <c r="E4275" s="205">
        <v>13</v>
      </c>
      <c r="F4275"/>
    </row>
    <row r="4276" spans="1:6" ht="28.8" x14ac:dyDescent="0.3">
      <c r="A4276" s="6" t="str">
        <f t="shared" si="67"/>
        <v>Third Edition45</v>
      </c>
      <c r="B4276" s="202" t="s">
        <v>14984</v>
      </c>
      <c r="C4276" s="202" t="s">
        <v>13321</v>
      </c>
      <c r="D4276" s="205">
        <v>4.92</v>
      </c>
      <c r="E4276" s="205">
        <v>13</v>
      </c>
      <c r="F4276"/>
    </row>
    <row r="4277" spans="1:6" x14ac:dyDescent="0.3">
      <c r="A4277" s="6" t="str">
        <f t="shared" si="67"/>
        <v>O2</v>
      </c>
      <c r="B4277" s="202" t="s">
        <v>14985</v>
      </c>
      <c r="C4277" s="202" t="s">
        <v>14986</v>
      </c>
      <c r="D4277" s="205">
        <v>4.92</v>
      </c>
      <c r="E4277" s="205">
        <v>12</v>
      </c>
      <c r="F4277"/>
    </row>
    <row r="4278" spans="1:6" x14ac:dyDescent="0.3">
      <c r="A4278" s="6" t="str">
        <f t="shared" si="67"/>
        <v>DB023</v>
      </c>
      <c r="B4278" s="202" t="s">
        <v>14987</v>
      </c>
      <c r="C4278" s="202" t="s">
        <v>14988</v>
      </c>
      <c r="D4278" s="205">
        <v>4.92</v>
      </c>
      <c r="E4278" s="205">
        <v>12</v>
      </c>
      <c r="F4278"/>
    </row>
    <row r="4279" spans="1:6" x14ac:dyDescent="0.3">
      <c r="A4279" s="6" t="str">
        <f t="shared" si="67"/>
        <v>DB098</v>
      </c>
      <c r="B4279" s="202" t="s">
        <v>14989</v>
      </c>
      <c r="C4279" s="202" t="s">
        <v>8300</v>
      </c>
      <c r="D4279" s="205">
        <v>4.92</v>
      </c>
      <c r="E4279" s="205">
        <v>12</v>
      </c>
      <c r="F4279"/>
    </row>
    <row r="4280" spans="1:6" x14ac:dyDescent="0.3">
      <c r="A4280" s="6" t="str">
        <f t="shared" si="67"/>
        <v>DB094</v>
      </c>
      <c r="B4280" s="202" t="s">
        <v>14990</v>
      </c>
      <c r="C4280" s="202" t="s">
        <v>14991</v>
      </c>
      <c r="D4280" s="205">
        <v>4.91</v>
      </c>
      <c r="E4280" s="205">
        <v>11</v>
      </c>
      <c r="F4280"/>
    </row>
    <row r="4281" spans="1:6" x14ac:dyDescent="0.3">
      <c r="A4281" s="6" t="str">
        <f t="shared" si="67"/>
        <v>ASLUG5</v>
      </c>
      <c r="B4281" s="202" t="s">
        <v>14992</v>
      </c>
      <c r="C4281" s="202" t="s">
        <v>14993</v>
      </c>
      <c r="D4281" s="205">
        <v>4.91</v>
      </c>
      <c r="E4281" s="205">
        <v>11</v>
      </c>
      <c r="F4281"/>
    </row>
    <row r="4282" spans="1:6" x14ac:dyDescent="0.3">
      <c r="A4282" s="6" t="str">
        <f t="shared" si="67"/>
        <v>SP12</v>
      </c>
      <c r="B4282" s="202" t="s">
        <v>14994</v>
      </c>
      <c r="C4282" s="202" t="s">
        <v>14995</v>
      </c>
      <c r="D4282" s="205">
        <v>4.9000000000000004</v>
      </c>
      <c r="E4282" s="205">
        <v>41</v>
      </c>
      <c r="F4282"/>
    </row>
    <row r="4283" spans="1:6" x14ac:dyDescent="0.3">
      <c r="A4283" s="6" t="str">
        <f t="shared" si="67"/>
        <v>CH37</v>
      </c>
      <c r="B4283" s="202" t="s">
        <v>14996</v>
      </c>
      <c r="C4283" s="202" t="s">
        <v>14997</v>
      </c>
      <c r="D4283" s="205">
        <v>4.9000000000000004</v>
      </c>
      <c r="E4283" s="205">
        <v>10</v>
      </c>
      <c r="F4283"/>
    </row>
    <row r="4284" spans="1:6" x14ac:dyDescent="0.3">
      <c r="A4284" s="6" t="str">
        <f t="shared" si="67"/>
        <v>LN2-5</v>
      </c>
      <c r="B4284" s="202" t="s">
        <v>14998</v>
      </c>
      <c r="C4284" s="202" t="s">
        <v>14999</v>
      </c>
      <c r="D4284" s="205">
        <v>4.9000000000000004</v>
      </c>
      <c r="E4284" s="205">
        <v>10</v>
      </c>
      <c r="F4284"/>
    </row>
    <row r="4285" spans="1:6" x14ac:dyDescent="0.3">
      <c r="A4285" s="6" t="str">
        <f t="shared" si="67"/>
        <v>BB2</v>
      </c>
      <c r="B4285" s="202" t="s">
        <v>15000</v>
      </c>
      <c r="C4285" s="202" t="s">
        <v>15001</v>
      </c>
      <c r="D4285" s="205">
        <v>4.9000000000000004</v>
      </c>
      <c r="E4285" s="205">
        <v>10</v>
      </c>
      <c r="F4285"/>
    </row>
    <row r="4286" spans="1:6" x14ac:dyDescent="0.3">
      <c r="A4286" s="6" t="str">
        <f t="shared" si="67"/>
        <v>FE43</v>
      </c>
      <c r="B4286" s="202" t="s">
        <v>15002</v>
      </c>
      <c r="C4286" s="202" t="s">
        <v>15003</v>
      </c>
      <c r="D4286" s="205">
        <v>4.8899999999999997</v>
      </c>
      <c r="E4286" s="205" t="s">
        <v>1341</v>
      </c>
      <c r="F4286"/>
    </row>
    <row r="4287" spans="1:6" x14ac:dyDescent="0.3">
      <c r="A4287" s="6" t="str">
        <f t="shared" si="67"/>
        <v>BFP55</v>
      </c>
      <c r="B4287" s="202" t="s">
        <v>15004</v>
      </c>
      <c r="C4287" s="202" t="s">
        <v>13063</v>
      </c>
      <c r="D4287" s="205">
        <v>4.88</v>
      </c>
      <c r="E4287" s="205">
        <v>17</v>
      </c>
      <c r="F4287"/>
    </row>
    <row r="4288" spans="1:6" x14ac:dyDescent="0.3">
      <c r="A4288" s="6" t="str">
        <f t="shared" si="67"/>
        <v>SP9</v>
      </c>
      <c r="B4288" s="202" t="s">
        <v>15005</v>
      </c>
      <c r="C4288" s="202" t="s">
        <v>15006</v>
      </c>
      <c r="D4288" s="205">
        <v>4.88</v>
      </c>
      <c r="E4288" s="205">
        <v>17</v>
      </c>
      <c r="F4288"/>
    </row>
    <row r="4289" spans="1:6" x14ac:dyDescent="0.3">
      <c r="A4289" s="6" t="str">
        <f t="shared" si="67"/>
        <v>BFP138</v>
      </c>
      <c r="B4289" s="202" t="s">
        <v>15007</v>
      </c>
      <c r="C4289" s="202" t="s">
        <v>15008</v>
      </c>
      <c r="D4289" s="205">
        <v>4.88</v>
      </c>
      <c r="E4289" s="205">
        <v>24</v>
      </c>
      <c r="F4289"/>
    </row>
    <row r="4290" spans="1:6" x14ac:dyDescent="0.3">
      <c r="A4290" s="6" t="str">
        <f t="shared" si="67"/>
        <v>RbF I-8</v>
      </c>
      <c r="B4290" s="202" t="s">
        <v>15009</v>
      </c>
      <c r="C4290" s="202" t="s">
        <v>15010</v>
      </c>
      <c r="D4290" s="205">
        <v>4.88</v>
      </c>
      <c r="E4290" s="205" t="s">
        <v>1341</v>
      </c>
      <c r="F4290"/>
    </row>
    <row r="4291" spans="1:6" x14ac:dyDescent="0.3">
      <c r="A4291" s="6" t="str">
        <f t="shared" si="67"/>
        <v>BRV4</v>
      </c>
      <c r="B4291" s="202" t="s">
        <v>15011</v>
      </c>
      <c r="C4291" s="202" t="s">
        <v>15012</v>
      </c>
      <c r="D4291" s="205">
        <v>4.88</v>
      </c>
      <c r="E4291" s="205" t="s">
        <v>1341</v>
      </c>
      <c r="F4291"/>
    </row>
    <row r="4292" spans="1:6" x14ac:dyDescent="0.3">
      <c r="A4292" s="6" t="str">
        <f t="shared" si="67"/>
        <v>AP36</v>
      </c>
      <c r="B4292" s="202" t="s">
        <v>15013</v>
      </c>
      <c r="C4292" s="202" t="s">
        <v>15014</v>
      </c>
      <c r="D4292" s="205">
        <v>4.87</v>
      </c>
      <c r="E4292" s="205">
        <v>23</v>
      </c>
      <c r="F4292"/>
    </row>
    <row r="4293" spans="1:6" x14ac:dyDescent="0.3">
      <c r="A4293" s="6" t="str">
        <f t="shared" si="67"/>
        <v>ASL205</v>
      </c>
      <c r="B4293" s="202">
        <v>205</v>
      </c>
      <c r="C4293" s="202" t="s">
        <v>15015</v>
      </c>
      <c r="D4293" s="205">
        <v>4.87</v>
      </c>
      <c r="E4293" s="205">
        <v>15</v>
      </c>
      <c r="F4293"/>
    </row>
    <row r="4294" spans="1:6" x14ac:dyDescent="0.3">
      <c r="A4294" s="6" t="str">
        <f t="shared" si="67"/>
        <v>A14</v>
      </c>
      <c r="B4294" s="202" t="s">
        <v>15016</v>
      </c>
      <c r="C4294" s="202" t="s">
        <v>15017</v>
      </c>
      <c r="D4294" s="205">
        <v>4.8600000000000003</v>
      </c>
      <c r="E4294" s="205">
        <v>22</v>
      </c>
      <c r="F4294"/>
    </row>
    <row r="4295" spans="1:6" x14ac:dyDescent="0.3">
      <c r="A4295" s="6" t="str">
        <f t="shared" si="67"/>
        <v>SP132</v>
      </c>
      <c r="B4295" s="202" t="s">
        <v>15018</v>
      </c>
      <c r="C4295" s="202" t="s">
        <v>15019</v>
      </c>
      <c r="D4295" s="205">
        <v>4.8600000000000003</v>
      </c>
      <c r="E4295" s="205" t="s">
        <v>1341</v>
      </c>
      <c r="F4295"/>
    </row>
    <row r="4296" spans="1:6" x14ac:dyDescent="0.3">
      <c r="A4296" s="6" t="str">
        <f t="shared" si="67"/>
        <v>MLR02</v>
      </c>
      <c r="B4296" s="202" t="s">
        <v>15020</v>
      </c>
      <c r="C4296" s="202" t="s">
        <v>12921</v>
      </c>
      <c r="D4296" s="205">
        <v>4.8600000000000003</v>
      </c>
      <c r="E4296" s="205" t="s">
        <v>1341</v>
      </c>
      <c r="F4296"/>
    </row>
    <row r="4297" spans="1:6" x14ac:dyDescent="0.3">
      <c r="A4297" s="6" t="str">
        <f t="shared" si="67"/>
        <v>OST5</v>
      </c>
      <c r="B4297" s="202" t="s">
        <v>15021</v>
      </c>
      <c r="C4297" s="202" t="s">
        <v>15022</v>
      </c>
      <c r="D4297" s="205">
        <v>4.8600000000000003</v>
      </c>
      <c r="E4297" s="205" t="s">
        <v>1341</v>
      </c>
      <c r="F4297"/>
    </row>
    <row r="4298" spans="1:6" x14ac:dyDescent="0.3">
      <c r="A4298" s="6" t="str">
        <f t="shared" si="67"/>
        <v>CH87</v>
      </c>
      <c r="B4298" s="202" t="s">
        <v>15023</v>
      </c>
      <c r="C4298" s="202" t="s">
        <v>15024</v>
      </c>
      <c r="D4298" s="205">
        <v>4.8600000000000003</v>
      </c>
      <c r="E4298" s="205" t="s">
        <v>1341</v>
      </c>
      <c r="F4298"/>
    </row>
    <row r="4299" spans="1:6" x14ac:dyDescent="0.3">
      <c r="A4299" s="6" t="str">
        <f t="shared" si="67"/>
        <v>DB090</v>
      </c>
      <c r="B4299" s="202" t="s">
        <v>15025</v>
      </c>
      <c r="C4299" s="202" t="s">
        <v>15026</v>
      </c>
      <c r="D4299" s="205">
        <v>4.8600000000000003</v>
      </c>
      <c r="E4299" s="205" t="s">
        <v>1341</v>
      </c>
      <c r="F4299"/>
    </row>
    <row r="4300" spans="1:6" x14ac:dyDescent="0.3">
      <c r="A4300" s="6" t="str">
        <f t="shared" si="67"/>
        <v>CH1</v>
      </c>
      <c r="B4300" s="202" t="s">
        <v>15027</v>
      </c>
      <c r="C4300" s="202" t="s">
        <v>15028</v>
      </c>
      <c r="D4300" s="205">
        <v>4.8600000000000003</v>
      </c>
      <c r="E4300" s="205" t="s">
        <v>1341</v>
      </c>
      <c r="F4300"/>
    </row>
    <row r="4301" spans="1:6" x14ac:dyDescent="0.3">
      <c r="A4301" s="6" t="str">
        <f t="shared" si="67"/>
        <v>SP100</v>
      </c>
      <c r="B4301" s="202" t="s">
        <v>15029</v>
      </c>
      <c r="C4301" s="202" t="s">
        <v>15030</v>
      </c>
      <c r="D4301" s="205">
        <v>4.8499999999999996</v>
      </c>
      <c r="E4301" s="205">
        <v>20</v>
      </c>
      <c r="F4301"/>
    </row>
    <row r="4302" spans="1:6" x14ac:dyDescent="0.3">
      <c r="A4302" s="6" t="str">
        <f t="shared" si="67"/>
        <v>SP151</v>
      </c>
      <c r="B4302" s="202" t="s">
        <v>15031</v>
      </c>
      <c r="C4302" s="202" t="s">
        <v>15032</v>
      </c>
      <c r="D4302" s="205">
        <v>4.8499999999999996</v>
      </c>
      <c r="E4302" s="205">
        <v>13</v>
      </c>
      <c r="F4302"/>
    </row>
    <row r="4303" spans="1:6" x14ac:dyDescent="0.3">
      <c r="A4303" s="6" t="str">
        <f t="shared" ref="A4303:A4366" si="68">IF(B4303="","",IF(B4303&lt;999,"ASL"&amp;B4303,B4303))</f>
        <v>CDN3</v>
      </c>
      <c r="B4303" s="202" t="s">
        <v>15033</v>
      </c>
      <c r="C4303" s="202" t="s">
        <v>15034</v>
      </c>
      <c r="D4303" s="205">
        <v>4.8499999999999996</v>
      </c>
      <c r="E4303" s="205">
        <v>13</v>
      </c>
      <c r="F4303"/>
    </row>
    <row r="4304" spans="1:6" x14ac:dyDescent="0.3">
      <c r="A4304" s="6" t="str">
        <f t="shared" si="68"/>
        <v>BFP21</v>
      </c>
      <c r="B4304" s="202" t="s">
        <v>15035</v>
      </c>
      <c r="C4304" s="202" t="s">
        <v>15036</v>
      </c>
      <c r="D4304" s="205">
        <v>4.8499999999999996</v>
      </c>
      <c r="E4304" s="205">
        <v>13</v>
      </c>
      <c r="F4304"/>
    </row>
    <row r="4305" spans="1:6" x14ac:dyDescent="0.3">
      <c r="A4305" s="6" t="str">
        <f t="shared" si="68"/>
        <v>DB086</v>
      </c>
      <c r="B4305" s="202" t="s">
        <v>15037</v>
      </c>
      <c r="C4305" s="202" t="s">
        <v>15038</v>
      </c>
      <c r="D4305" s="205">
        <v>4.8499999999999996</v>
      </c>
      <c r="E4305" s="205">
        <v>13</v>
      </c>
      <c r="F4305"/>
    </row>
    <row r="4306" spans="1:6" x14ac:dyDescent="0.3">
      <c r="A4306" s="6" t="str">
        <f t="shared" si="68"/>
        <v>SP203</v>
      </c>
      <c r="B4306" s="202" t="s">
        <v>15039</v>
      </c>
      <c r="C4306" s="202" t="s">
        <v>15040</v>
      </c>
      <c r="D4306" s="205">
        <v>4.8499999999999996</v>
      </c>
      <c r="E4306" s="205">
        <v>13</v>
      </c>
      <c r="F4306"/>
    </row>
    <row r="4307" spans="1:6" x14ac:dyDescent="0.3">
      <c r="A4307" s="6" t="str">
        <f t="shared" si="68"/>
        <v>J4</v>
      </c>
      <c r="B4307" s="202" t="s">
        <v>15041</v>
      </c>
      <c r="C4307" s="202" t="s">
        <v>15042</v>
      </c>
      <c r="D4307" s="205">
        <v>4.84</v>
      </c>
      <c r="E4307" s="205">
        <v>38</v>
      </c>
      <c r="F4307"/>
    </row>
    <row r="4308" spans="1:6" x14ac:dyDescent="0.3">
      <c r="A4308" s="6" t="str">
        <f t="shared" si="68"/>
        <v>OAF9</v>
      </c>
      <c r="B4308" s="202" t="s">
        <v>15043</v>
      </c>
      <c r="C4308" s="202" t="s">
        <v>15044</v>
      </c>
      <c r="D4308" s="205">
        <v>4.83</v>
      </c>
      <c r="E4308" s="205">
        <v>18</v>
      </c>
      <c r="F4308"/>
    </row>
    <row r="4309" spans="1:6" x14ac:dyDescent="0.3">
      <c r="A4309" s="6" t="str">
        <f t="shared" si="68"/>
        <v>PBP18</v>
      </c>
      <c r="B4309" s="202" t="s">
        <v>15045</v>
      </c>
      <c r="C4309" s="202" t="s">
        <v>15046</v>
      </c>
      <c r="D4309" s="205">
        <v>4.83</v>
      </c>
      <c r="E4309" s="205">
        <v>18</v>
      </c>
      <c r="F4309"/>
    </row>
    <row r="4310" spans="1:6" x14ac:dyDescent="0.3">
      <c r="A4310" s="6" t="str">
        <f t="shared" si="68"/>
        <v>RBF46</v>
      </c>
      <c r="B4310" s="202" t="s">
        <v>15047</v>
      </c>
      <c r="C4310" s="202" t="s">
        <v>11222</v>
      </c>
      <c r="D4310" s="205">
        <v>4.83</v>
      </c>
      <c r="E4310" s="205">
        <v>12</v>
      </c>
      <c r="F4310"/>
    </row>
    <row r="4311" spans="1:6" x14ac:dyDescent="0.3">
      <c r="A4311" s="6" t="str">
        <f t="shared" si="68"/>
        <v>STONNE6</v>
      </c>
      <c r="B4311" s="202" t="s">
        <v>15048</v>
      </c>
      <c r="C4311" s="202" t="s">
        <v>15049</v>
      </c>
      <c r="D4311" s="205">
        <v>4.83</v>
      </c>
      <c r="E4311" s="205">
        <v>12</v>
      </c>
      <c r="F4311"/>
    </row>
    <row r="4312" spans="1:6" x14ac:dyDescent="0.3">
      <c r="A4312" s="6" t="str">
        <f t="shared" si="68"/>
        <v>ESG55</v>
      </c>
      <c r="B4312" s="202" t="s">
        <v>15050</v>
      </c>
      <c r="C4312" s="202" t="s">
        <v>15051</v>
      </c>
      <c r="D4312" s="205">
        <v>4.83</v>
      </c>
      <c r="E4312" s="205" t="s">
        <v>1341</v>
      </c>
      <c r="F4312"/>
    </row>
    <row r="4313" spans="1:6" x14ac:dyDescent="0.3">
      <c r="A4313" s="6" t="str">
        <f t="shared" si="68"/>
        <v>FT86</v>
      </c>
      <c r="B4313" s="202" t="s">
        <v>15052</v>
      </c>
      <c r="C4313" s="202" t="s">
        <v>15053</v>
      </c>
      <c r="D4313" s="205">
        <v>4.83</v>
      </c>
      <c r="E4313" s="205" t="s">
        <v>1341</v>
      </c>
      <c r="F4313"/>
    </row>
    <row r="4314" spans="1:6" x14ac:dyDescent="0.3">
      <c r="A4314" s="6" t="str">
        <f t="shared" si="68"/>
        <v>ASL152</v>
      </c>
      <c r="B4314" s="202">
        <v>152</v>
      </c>
      <c r="C4314" s="202" t="s">
        <v>15054</v>
      </c>
      <c r="D4314" s="205">
        <v>4.83</v>
      </c>
      <c r="E4314" s="205" t="s">
        <v>1341</v>
      </c>
      <c r="F4314"/>
    </row>
    <row r="4315" spans="1:6" x14ac:dyDescent="0.3">
      <c r="A4315" s="6" t="str">
        <f t="shared" si="68"/>
        <v>DB118</v>
      </c>
      <c r="B4315" s="202" t="s">
        <v>15055</v>
      </c>
      <c r="C4315" s="202" t="s">
        <v>15056</v>
      </c>
      <c r="D4315" s="205">
        <v>4.83</v>
      </c>
      <c r="E4315" s="205" t="s">
        <v>1341</v>
      </c>
      <c r="F4315"/>
    </row>
    <row r="4316" spans="1:6" x14ac:dyDescent="0.3">
      <c r="A4316" s="6" t="str">
        <f t="shared" si="68"/>
        <v>PTO1-3</v>
      </c>
      <c r="B4316" s="202" t="s">
        <v>15057</v>
      </c>
      <c r="C4316" s="202" t="s">
        <v>15058</v>
      </c>
      <c r="D4316" s="205">
        <v>4.83</v>
      </c>
      <c r="E4316" s="205" t="s">
        <v>1341</v>
      </c>
      <c r="F4316"/>
    </row>
    <row r="4317" spans="1:6" x14ac:dyDescent="0.3">
      <c r="A4317" s="6" t="str">
        <f t="shared" si="68"/>
        <v>A114</v>
      </c>
      <c r="B4317" s="202" t="s">
        <v>15059</v>
      </c>
      <c r="C4317" s="202" t="s">
        <v>15060</v>
      </c>
      <c r="D4317" s="205">
        <v>4.82</v>
      </c>
      <c r="E4317" s="205">
        <v>83</v>
      </c>
      <c r="F4317"/>
    </row>
    <row r="4318" spans="1:6" x14ac:dyDescent="0.3">
      <c r="A4318" s="6" t="str">
        <f t="shared" si="68"/>
        <v>ASLXX8</v>
      </c>
      <c r="B4318" s="202" t="s">
        <v>15061</v>
      </c>
      <c r="C4318" s="202" t="s">
        <v>15062</v>
      </c>
      <c r="D4318" s="205">
        <v>4.82</v>
      </c>
      <c r="E4318" s="205">
        <v>11</v>
      </c>
      <c r="F4318"/>
    </row>
    <row r="4319" spans="1:6" x14ac:dyDescent="0.3">
      <c r="A4319" s="6" t="str">
        <f t="shared" si="68"/>
        <v>J-VaN-CG</v>
      </c>
      <c r="B4319" s="202" t="s">
        <v>15063</v>
      </c>
      <c r="C4319" s="202" t="s">
        <v>15064</v>
      </c>
      <c r="D4319" s="205">
        <v>4.82</v>
      </c>
      <c r="E4319" s="205">
        <v>11</v>
      </c>
      <c r="F4319"/>
    </row>
    <row r="4320" spans="1:6" x14ac:dyDescent="0.3">
      <c r="A4320" s="6" t="str">
        <f t="shared" si="68"/>
        <v>RO2</v>
      </c>
      <c r="B4320" s="202" t="s">
        <v>15065</v>
      </c>
      <c r="C4320" s="202" t="s">
        <v>15066</v>
      </c>
      <c r="D4320" s="205">
        <v>4.82</v>
      </c>
      <c r="E4320" s="205">
        <v>11</v>
      </c>
      <c r="F4320"/>
    </row>
    <row r="4321" spans="1:6" x14ac:dyDescent="0.3">
      <c r="A4321" s="6" t="str">
        <f t="shared" si="68"/>
        <v>NFNH-10</v>
      </c>
      <c r="B4321" s="202" t="s">
        <v>15067</v>
      </c>
      <c r="C4321" s="202" t="s">
        <v>15068</v>
      </c>
      <c r="D4321" s="205">
        <v>4.82</v>
      </c>
      <c r="E4321" s="205">
        <v>11</v>
      </c>
      <c r="F4321"/>
    </row>
    <row r="4322" spans="1:6" x14ac:dyDescent="0.3">
      <c r="A4322" s="6" t="str">
        <f t="shared" si="68"/>
        <v>ASL217</v>
      </c>
      <c r="B4322" s="202">
        <v>217</v>
      </c>
      <c r="C4322" s="202" t="s">
        <v>15069</v>
      </c>
      <c r="D4322" s="205">
        <v>4.8099999999999996</v>
      </c>
      <c r="E4322" s="205">
        <v>16</v>
      </c>
      <c r="F4322"/>
    </row>
    <row r="4323" spans="1:6" x14ac:dyDescent="0.3">
      <c r="A4323" s="6" t="str">
        <f t="shared" si="68"/>
        <v>A61</v>
      </c>
      <c r="B4323" s="202" t="s">
        <v>15070</v>
      </c>
      <c r="C4323" s="202" t="s">
        <v>15071</v>
      </c>
      <c r="D4323" s="205">
        <v>4.8099999999999996</v>
      </c>
      <c r="E4323" s="205">
        <v>26</v>
      </c>
      <c r="F4323"/>
    </row>
    <row r="4324" spans="1:6" x14ac:dyDescent="0.3">
      <c r="A4324" s="6" t="str">
        <f t="shared" si="68"/>
        <v>RPT30</v>
      </c>
      <c r="B4324" s="202" t="s">
        <v>15072</v>
      </c>
      <c r="C4324" s="202" t="s">
        <v>15073</v>
      </c>
      <c r="D4324" s="205">
        <v>4.8</v>
      </c>
      <c r="E4324" s="205">
        <v>15</v>
      </c>
      <c r="F4324"/>
    </row>
    <row r="4325" spans="1:6" x14ac:dyDescent="0.3">
      <c r="A4325" s="6" t="str">
        <f t="shared" si="68"/>
        <v>AP115</v>
      </c>
      <c r="B4325" s="202" t="s">
        <v>15074</v>
      </c>
      <c r="C4325" s="202" t="s">
        <v>15075</v>
      </c>
      <c r="D4325" s="205">
        <v>4.8</v>
      </c>
      <c r="E4325" s="205">
        <v>10</v>
      </c>
      <c r="F4325"/>
    </row>
    <row r="4326" spans="1:6" x14ac:dyDescent="0.3">
      <c r="A4326" s="6" t="str">
        <f t="shared" si="68"/>
        <v>FT195</v>
      </c>
      <c r="B4326" s="202" t="s">
        <v>15076</v>
      </c>
      <c r="C4326" s="202" t="s">
        <v>15077</v>
      </c>
      <c r="D4326" s="205">
        <v>4.8</v>
      </c>
      <c r="E4326" s="205">
        <v>10</v>
      </c>
      <c r="F4326"/>
    </row>
    <row r="4327" spans="1:6" x14ac:dyDescent="0.3">
      <c r="A4327" s="6" t="str">
        <f t="shared" si="68"/>
        <v>V10</v>
      </c>
      <c r="B4327" s="202" t="s">
        <v>15078</v>
      </c>
      <c r="C4327" s="202" t="s">
        <v>15079</v>
      </c>
      <c r="D4327" s="205">
        <v>4.8</v>
      </c>
      <c r="E4327" s="205">
        <v>10</v>
      </c>
      <c r="F4327"/>
    </row>
    <row r="4328" spans="1:6" x14ac:dyDescent="0.3">
      <c r="A4328" s="6" t="str">
        <f t="shared" si="68"/>
        <v>RPT169</v>
      </c>
      <c r="B4328" s="202" t="s">
        <v>15080</v>
      </c>
      <c r="C4328" s="202" t="s">
        <v>15081</v>
      </c>
      <c r="D4328" s="205">
        <v>4.8</v>
      </c>
      <c r="E4328" s="205" t="s">
        <v>1341</v>
      </c>
      <c r="F4328"/>
    </row>
    <row r="4329" spans="1:6" x14ac:dyDescent="0.3">
      <c r="A4329" s="6" t="str">
        <f t="shared" si="68"/>
        <v>FE4</v>
      </c>
      <c r="B4329" s="202" t="s">
        <v>15082</v>
      </c>
      <c r="C4329" s="202" t="s">
        <v>15083</v>
      </c>
      <c r="D4329" s="205">
        <v>4.8</v>
      </c>
      <c r="E4329" s="205" t="s">
        <v>1341</v>
      </c>
      <c r="F4329"/>
    </row>
    <row r="4330" spans="1:6" x14ac:dyDescent="0.3">
      <c r="A4330" s="6" t="str">
        <f t="shared" si="68"/>
        <v>FT233</v>
      </c>
      <c r="B4330" s="202" t="s">
        <v>15084</v>
      </c>
      <c r="C4330" s="202" t="s">
        <v>15085</v>
      </c>
      <c r="D4330" s="205">
        <v>4.8</v>
      </c>
      <c r="E4330" s="205" t="s">
        <v>1341</v>
      </c>
      <c r="F4330"/>
    </row>
    <row r="4331" spans="1:6" x14ac:dyDescent="0.3">
      <c r="A4331" s="6" t="str">
        <f t="shared" si="68"/>
        <v>RP3-8</v>
      </c>
      <c r="B4331" s="202" t="s">
        <v>15086</v>
      </c>
      <c r="C4331" s="202" t="s">
        <v>15087</v>
      </c>
      <c r="D4331" s="205">
        <v>4.8</v>
      </c>
      <c r="E4331" s="205" t="s">
        <v>1341</v>
      </c>
      <c r="F4331"/>
    </row>
    <row r="4332" spans="1:6" x14ac:dyDescent="0.3">
      <c r="A4332" s="6" t="str">
        <f t="shared" si="68"/>
        <v>ABTF8</v>
      </c>
      <c r="B4332" s="202" t="s">
        <v>15088</v>
      </c>
      <c r="C4332" s="202" t="s">
        <v>15089</v>
      </c>
      <c r="D4332" s="205">
        <v>4.76</v>
      </c>
      <c r="E4332" s="205">
        <v>17</v>
      </c>
      <c r="F4332"/>
    </row>
    <row r="4333" spans="1:6" x14ac:dyDescent="0.3">
      <c r="A4333" s="6" t="str">
        <f t="shared" si="68"/>
        <v>TAC17</v>
      </c>
      <c r="B4333" s="202" t="s">
        <v>15090</v>
      </c>
      <c r="C4333" s="202" t="s">
        <v>15091</v>
      </c>
      <c r="D4333" s="205">
        <v>4.75</v>
      </c>
      <c r="E4333" s="205" t="s">
        <v>1341</v>
      </c>
      <c r="F4333"/>
    </row>
    <row r="4334" spans="1:6" x14ac:dyDescent="0.3">
      <c r="A4334" s="6" t="str">
        <f t="shared" si="68"/>
        <v>ESG116</v>
      </c>
      <c r="B4334" s="202" t="s">
        <v>15092</v>
      </c>
      <c r="C4334" s="202" t="s">
        <v>15093</v>
      </c>
      <c r="D4334" s="205">
        <v>4.75</v>
      </c>
      <c r="E4334" s="205" t="s">
        <v>1341</v>
      </c>
      <c r="F4334"/>
    </row>
    <row r="4335" spans="1:6" x14ac:dyDescent="0.3">
      <c r="A4335" s="6" t="str">
        <f t="shared" si="68"/>
        <v>KE2</v>
      </c>
      <c r="B4335" s="202" t="s">
        <v>15094</v>
      </c>
      <c r="C4335" s="202" t="s">
        <v>15095</v>
      </c>
      <c r="D4335" s="205">
        <v>4.75</v>
      </c>
      <c r="E4335" s="205" t="s">
        <v>1341</v>
      </c>
      <c r="F4335"/>
    </row>
    <row r="4336" spans="1:6" x14ac:dyDescent="0.3">
      <c r="A4336" s="6" t="str">
        <f t="shared" si="68"/>
        <v>ITR13</v>
      </c>
      <c r="B4336" s="202" t="s">
        <v>15096</v>
      </c>
      <c r="C4336" s="202" t="s">
        <v>15097</v>
      </c>
      <c r="D4336" s="205">
        <v>4.75</v>
      </c>
      <c r="E4336" s="205" t="s">
        <v>1341</v>
      </c>
      <c r="F4336"/>
    </row>
    <row r="4337" spans="1:6" x14ac:dyDescent="0.3">
      <c r="A4337" s="6" t="str">
        <f t="shared" si="68"/>
        <v>Shellshock2</v>
      </c>
      <c r="B4337" s="202" t="s">
        <v>15098</v>
      </c>
      <c r="C4337" s="202" t="s">
        <v>15099</v>
      </c>
      <c r="D4337" s="205">
        <v>4.75</v>
      </c>
      <c r="E4337" s="205" t="s">
        <v>1341</v>
      </c>
      <c r="F4337"/>
    </row>
    <row r="4338" spans="1:6" x14ac:dyDescent="0.3">
      <c r="A4338" s="6" t="str">
        <f t="shared" si="68"/>
        <v>AA27</v>
      </c>
      <c r="B4338" s="202" t="s">
        <v>15100</v>
      </c>
      <c r="C4338" s="202" t="s">
        <v>15101</v>
      </c>
      <c r="D4338" s="205">
        <v>4.75</v>
      </c>
      <c r="E4338" s="205" t="s">
        <v>1341</v>
      </c>
      <c r="F4338"/>
    </row>
    <row r="4339" spans="1:6" x14ac:dyDescent="0.3">
      <c r="A4339" s="6" t="str">
        <f t="shared" si="68"/>
        <v>ESG32</v>
      </c>
      <c r="B4339" s="202" t="s">
        <v>15102</v>
      </c>
      <c r="C4339" s="202" t="s">
        <v>15103</v>
      </c>
      <c r="D4339" s="205">
        <v>4.75</v>
      </c>
      <c r="E4339" s="205" t="s">
        <v>1341</v>
      </c>
      <c r="F4339"/>
    </row>
    <row r="4340" spans="1:6" x14ac:dyDescent="0.3">
      <c r="A4340" s="6" t="str">
        <f t="shared" si="68"/>
        <v>DB014</v>
      </c>
      <c r="B4340" s="202" t="s">
        <v>15104</v>
      </c>
      <c r="C4340" s="202" t="s">
        <v>15105</v>
      </c>
      <c r="D4340" s="205">
        <v>4.75</v>
      </c>
      <c r="E4340" s="205" t="s">
        <v>1341</v>
      </c>
      <c r="F4340"/>
    </row>
    <row r="4341" spans="1:6" x14ac:dyDescent="0.3">
      <c r="A4341" s="6" t="str">
        <f t="shared" si="68"/>
        <v>TT10</v>
      </c>
      <c r="B4341" s="202" t="s">
        <v>15106</v>
      </c>
      <c r="C4341" s="202" t="s">
        <v>15107</v>
      </c>
      <c r="D4341" s="205">
        <v>4.75</v>
      </c>
      <c r="E4341" s="205" t="s">
        <v>1341</v>
      </c>
      <c r="F4341"/>
    </row>
    <row r="4342" spans="1:6" x14ac:dyDescent="0.3">
      <c r="A4342" s="6" t="str">
        <f t="shared" si="68"/>
        <v>ASLOK2</v>
      </c>
      <c r="B4342" s="202" t="s">
        <v>15108</v>
      </c>
      <c r="C4342" s="202" t="s">
        <v>15109</v>
      </c>
      <c r="D4342" s="205">
        <v>4.75</v>
      </c>
      <c r="E4342" s="205" t="s">
        <v>1341</v>
      </c>
      <c r="F4342"/>
    </row>
    <row r="4343" spans="1:6" x14ac:dyDescent="0.3">
      <c r="A4343" s="6" t="str">
        <f t="shared" si="68"/>
        <v>DBP8</v>
      </c>
      <c r="B4343" s="202" t="s">
        <v>15110</v>
      </c>
      <c r="C4343" s="202" t="s">
        <v>15111</v>
      </c>
      <c r="D4343" s="205">
        <v>4.75</v>
      </c>
      <c r="E4343" s="205" t="s">
        <v>1341</v>
      </c>
      <c r="F4343"/>
    </row>
    <row r="4344" spans="1:6" x14ac:dyDescent="0.3">
      <c r="A4344" s="6" t="str">
        <f t="shared" si="68"/>
        <v>WC11</v>
      </c>
      <c r="B4344" s="202" t="s">
        <v>15112</v>
      </c>
      <c r="C4344" s="202" t="s">
        <v>15113</v>
      </c>
      <c r="D4344" s="205">
        <v>4.75</v>
      </c>
      <c r="E4344" s="205" t="s">
        <v>1341</v>
      </c>
      <c r="F4344"/>
    </row>
    <row r="4345" spans="1:6" x14ac:dyDescent="0.3">
      <c r="A4345" s="6" t="str">
        <f t="shared" si="68"/>
        <v>O88.1</v>
      </c>
      <c r="B4345" s="202" t="s">
        <v>15114</v>
      </c>
      <c r="C4345" s="202" t="s">
        <v>15115</v>
      </c>
      <c r="D4345" s="205">
        <v>4.75</v>
      </c>
      <c r="E4345" s="205" t="s">
        <v>1341</v>
      </c>
      <c r="F4345"/>
    </row>
    <row r="4346" spans="1:6" x14ac:dyDescent="0.3">
      <c r="A4346" s="6" t="str">
        <f t="shared" si="68"/>
        <v>ESG64</v>
      </c>
      <c r="B4346" s="202" t="s">
        <v>15116</v>
      </c>
      <c r="C4346" s="202" t="s">
        <v>15117</v>
      </c>
      <c r="D4346" s="205">
        <v>4.75</v>
      </c>
      <c r="E4346" s="205" t="s">
        <v>1341</v>
      </c>
      <c r="F4346"/>
    </row>
    <row r="4347" spans="1:6" x14ac:dyDescent="0.3">
      <c r="A4347" s="6" t="str">
        <f t="shared" si="68"/>
        <v>GSTK3</v>
      </c>
      <c r="B4347" s="202" t="s">
        <v>15118</v>
      </c>
      <c r="C4347" s="202" t="s">
        <v>15119</v>
      </c>
      <c r="D4347" s="205">
        <v>4.75</v>
      </c>
      <c r="E4347" s="205" t="s">
        <v>1341</v>
      </c>
      <c r="F4347"/>
    </row>
    <row r="4348" spans="1:6" x14ac:dyDescent="0.3">
      <c r="A4348" s="6" t="str">
        <f t="shared" si="68"/>
        <v>CH109</v>
      </c>
      <c r="B4348" s="202" t="s">
        <v>15120</v>
      </c>
      <c r="C4348" s="202" t="s">
        <v>15121</v>
      </c>
      <c r="D4348" s="205">
        <v>4.75</v>
      </c>
      <c r="E4348" s="205" t="s">
        <v>1341</v>
      </c>
      <c r="F4348"/>
    </row>
    <row r="4349" spans="1:6" x14ac:dyDescent="0.3">
      <c r="A4349" s="6" t="str">
        <f t="shared" si="68"/>
        <v>ESG62</v>
      </c>
      <c r="B4349" s="202" t="s">
        <v>15122</v>
      </c>
      <c r="C4349" s="202" t="s">
        <v>15123</v>
      </c>
      <c r="D4349" s="205">
        <v>4.75</v>
      </c>
      <c r="E4349" s="205" t="s">
        <v>1341</v>
      </c>
      <c r="F4349"/>
    </row>
    <row r="4350" spans="1:6" x14ac:dyDescent="0.3">
      <c r="A4350" s="6" t="str">
        <f t="shared" si="68"/>
        <v>ATP2</v>
      </c>
      <c r="B4350" s="202" t="s">
        <v>15124</v>
      </c>
      <c r="C4350" s="202" t="s">
        <v>15125</v>
      </c>
      <c r="D4350" s="205">
        <v>4.75</v>
      </c>
      <c r="E4350" s="205" t="s">
        <v>1341</v>
      </c>
      <c r="F4350"/>
    </row>
    <row r="4351" spans="1:6" x14ac:dyDescent="0.3">
      <c r="A4351" s="6" t="str">
        <f t="shared" si="68"/>
        <v>ESG77</v>
      </c>
      <c r="B4351" s="202" t="s">
        <v>15126</v>
      </c>
      <c r="C4351" s="202" t="s">
        <v>15127</v>
      </c>
      <c r="D4351" s="205">
        <v>4.75</v>
      </c>
      <c r="E4351" s="205" t="s">
        <v>1341</v>
      </c>
      <c r="F4351"/>
    </row>
    <row r="4352" spans="1:6" x14ac:dyDescent="0.3">
      <c r="A4352" s="6" t="str">
        <f t="shared" si="68"/>
        <v>NEWS32</v>
      </c>
      <c r="B4352" s="202" t="s">
        <v>15128</v>
      </c>
      <c r="C4352" s="202" t="s">
        <v>15129</v>
      </c>
      <c r="D4352" s="205">
        <v>4.75</v>
      </c>
      <c r="E4352" s="205" t="s">
        <v>1341</v>
      </c>
      <c r="F4352"/>
    </row>
    <row r="4353" spans="1:6" x14ac:dyDescent="0.3">
      <c r="A4353" s="6" t="str">
        <f t="shared" si="68"/>
        <v>FT186</v>
      </c>
      <c r="B4353" s="202" t="s">
        <v>15130</v>
      </c>
      <c r="C4353" s="202" t="s">
        <v>15131</v>
      </c>
      <c r="D4353" s="205">
        <v>4.75</v>
      </c>
      <c r="E4353" s="205" t="s">
        <v>1341</v>
      </c>
      <c r="F4353"/>
    </row>
    <row r="4354" spans="1:6" x14ac:dyDescent="0.3">
      <c r="A4354" s="6" t="str">
        <f t="shared" si="68"/>
        <v>Q5</v>
      </c>
      <c r="B4354" s="202" t="s">
        <v>15132</v>
      </c>
      <c r="C4354" s="202" t="s">
        <v>15133</v>
      </c>
      <c r="D4354" s="205">
        <v>4.75</v>
      </c>
      <c r="E4354" s="205" t="s">
        <v>1341</v>
      </c>
      <c r="F4354"/>
    </row>
    <row r="4355" spans="1:6" x14ac:dyDescent="0.3">
      <c r="A4355" s="6" t="str">
        <f t="shared" si="68"/>
        <v>STONNECGI</v>
      </c>
      <c r="B4355" s="202" t="s">
        <v>15134</v>
      </c>
      <c r="C4355" s="202" t="s">
        <v>15135</v>
      </c>
      <c r="D4355" s="205">
        <v>4.71</v>
      </c>
      <c r="E4355" s="205" t="s">
        <v>1341</v>
      </c>
      <c r="F4355"/>
    </row>
    <row r="4356" spans="1:6" x14ac:dyDescent="0.3">
      <c r="A4356" s="6" t="str">
        <f t="shared" si="68"/>
        <v>J133</v>
      </c>
      <c r="B4356" s="202" t="s">
        <v>15136</v>
      </c>
      <c r="C4356" s="202" t="s">
        <v>15137</v>
      </c>
      <c r="D4356" s="205">
        <v>4.71</v>
      </c>
      <c r="E4356" s="205" t="s">
        <v>1341</v>
      </c>
      <c r="F4356"/>
    </row>
    <row r="4357" spans="1:6" x14ac:dyDescent="0.3">
      <c r="A4357" s="6" t="str">
        <f t="shared" si="68"/>
        <v>OA2</v>
      </c>
      <c r="B4357" s="202" t="s">
        <v>15138</v>
      </c>
      <c r="C4357" s="202" t="s">
        <v>15139</v>
      </c>
      <c r="D4357" s="205">
        <v>4.71</v>
      </c>
      <c r="E4357" s="205" t="s">
        <v>1341</v>
      </c>
      <c r="F4357"/>
    </row>
    <row r="4358" spans="1:6" ht="28.8" x14ac:dyDescent="0.3">
      <c r="A4358" s="6" t="str">
        <f t="shared" si="68"/>
        <v>TAC14</v>
      </c>
      <c r="B4358" s="202" t="s">
        <v>15140</v>
      </c>
      <c r="C4358" s="202" t="s">
        <v>15141</v>
      </c>
      <c r="D4358" s="205">
        <v>4.71</v>
      </c>
      <c r="E4358" s="205" t="s">
        <v>1341</v>
      </c>
      <c r="F4358"/>
    </row>
    <row r="4359" spans="1:6" x14ac:dyDescent="0.3">
      <c r="A4359" s="6" t="str">
        <f t="shared" si="68"/>
        <v>SP171</v>
      </c>
      <c r="B4359" s="202" t="s">
        <v>15142</v>
      </c>
      <c r="C4359" s="202" t="s">
        <v>15143</v>
      </c>
      <c r="D4359" s="205">
        <v>4.71</v>
      </c>
      <c r="E4359" s="205" t="s">
        <v>1341</v>
      </c>
      <c r="F4359"/>
    </row>
    <row r="4360" spans="1:6" x14ac:dyDescent="0.3">
      <c r="A4360" s="6" t="str">
        <f t="shared" si="68"/>
        <v>GC5</v>
      </c>
      <c r="B4360" s="202" t="s">
        <v>15144</v>
      </c>
      <c r="C4360" s="202" t="s">
        <v>15145</v>
      </c>
      <c r="D4360" s="205">
        <v>4.7</v>
      </c>
      <c r="E4360" s="205">
        <v>10</v>
      </c>
      <c r="F4360"/>
    </row>
    <row r="4361" spans="1:6" x14ac:dyDescent="0.3">
      <c r="A4361" s="6" t="str">
        <f t="shared" si="68"/>
        <v>HS24</v>
      </c>
      <c r="B4361" s="202" t="s">
        <v>15146</v>
      </c>
      <c r="C4361" s="202" t="s">
        <v>15147</v>
      </c>
      <c r="D4361" s="205">
        <v>4.7</v>
      </c>
      <c r="E4361" s="205">
        <v>10</v>
      </c>
      <c r="F4361"/>
    </row>
    <row r="4362" spans="1:6" x14ac:dyDescent="0.3">
      <c r="A4362" s="6" t="str">
        <f t="shared" si="68"/>
        <v>RPT28</v>
      </c>
      <c r="B4362" s="202" t="s">
        <v>15148</v>
      </c>
      <c r="C4362" s="202" t="s">
        <v>15149</v>
      </c>
      <c r="D4362" s="205">
        <v>4.6900000000000004</v>
      </c>
      <c r="E4362" s="205">
        <v>13</v>
      </c>
      <c r="F4362"/>
    </row>
    <row r="4363" spans="1:6" x14ac:dyDescent="0.3">
      <c r="A4363" s="6" t="str">
        <f t="shared" si="68"/>
        <v>AA13</v>
      </c>
      <c r="B4363" s="202" t="s">
        <v>15150</v>
      </c>
      <c r="C4363" s="202" t="s">
        <v>15151</v>
      </c>
      <c r="D4363" s="205">
        <v>4.6900000000000004</v>
      </c>
      <c r="E4363" s="205">
        <v>13</v>
      </c>
      <c r="F4363"/>
    </row>
    <row r="4364" spans="1:6" x14ac:dyDescent="0.3">
      <c r="A4364" s="6" t="str">
        <f t="shared" si="68"/>
        <v>OA8</v>
      </c>
      <c r="B4364" s="202" t="s">
        <v>15152</v>
      </c>
      <c r="C4364" s="202" t="s">
        <v>15153</v>
      </c>
      <c r="D4364" s="205">
        <v>4.6900000000000004</v>
      </c>
      <c r="E4364" s="205">
        <v>16</v>
      </c>
      <c r="F4364"/>
    </row>
    <row r="4365" spans="1:6" x14ac:dyDescent="0.3">
      <c r="A4365" s="6" t="str">
        <f t="shared" si="68"/>
        <v>AP113</v>
      </c>
      <c r="B4365" s="202" t="s">
        <v>15154</v>
      </c>
      <c r="C4365" s="202" t="s">
        <v>15155</v>
      </c>
      <c r="D4365" s="205">
        <v>4.67</v>
      </c>
      <c r="E4365" s="205">
        <v>12</v>
      </c>
      <c r="F4365"/>
    </row>
    <row r="4366" spans="1:6" x14ac:dyDescent="0.3">
      <c r="A4366" s="6" t="str">
        <f t="shared" si="68"/>
        <v>FT54</v>
      </c>
      <c r="B4366" s="202" t="s">
        <v>15156</v>
      </c>
      <c r="C4366" s="202" t="s">
        <v>15157</v>
      </c>
      <c r="D4366" s="205">
        <v>4.67</v>
      </c>
      <c r="E4366" s="205" t="s">
        <v>1341</v>
      </c>
      <c r="F4366"/>
    </row>
    <row r="4367" spans="1:6" x14ac:dyDescent="0.3">
      <c r="A4367" s="6" t="str">
        <f t="shared" ref="A4367:A4430" si="69">IF(B4367="","",IF(B4367&lt;999,"ASL"&amp;B4367,B4367))</f>
        <v>NEWS50</v>
      </c>
      <c r="B4367" s="202" t="s">
        <v>15158</v>
      </c>
      <c r="C4367" s="202" t="s">
        <v>15159</v>
      </c>
      <c r="D4367" s="205">
        <v>4.67</v>
      </c>
      <c r="E4367" s="205" t="s">
        <v>1341</v>
      </c>
      <c r="F4367"/>
    </row>
    <row r="4368" spans="1:6" x14ac:dyDescent="0.3">
      <c r="A4368" s="6" t="str">
        <f t="shared" si="69"/>
        <v>DB031</v>
      </c>
      <c r="B4368" s="202" t="s">
        <v>15160</v>
      </c>
      <c r="C4368" s="202" t="s">
        <v>15161</v>
      </c>
      <c r="D4368" s="205">
        <v>4.67</v>
      </c>
      <c r="E4368" s="205" t="s">
        <v>1341</v>
      </c>
      <c r="F4368"/>
    </row>
    <row r="4369" spans="1:6" x14ac:dyDescent="0.3">
      <c r="A4369" s="6" t="str">
        <f t="shared" si="69"/>
        <v>CH17</v>
      </c>
      <c r="B4369" s="202" t="s">
        <v>15162</v>
      </c>
      <c r="C4369" s="202" t="s">
        <v>15163</v>
      </c>
      <c r="D4369" s="205">
        <v>4.67</v>
      </c>
      <c r="E4369" s="205" t="s">
        <v>1341</v>
      </c>
      <c r="F4369"/>
    </row>
    <row r="4370" spans="1:6" x14ac:dyDescent="0.3">
      <c r="A4370" s="6" t="str">
        <f t="shared" si="69"/>
        <v>FrF36</v>
      </c>
      <c r="B4370" s="202" t="s">
        <v>15164</v>
      </c>
      <c r="C4370" s="202" t="s">
        <v>15165</v>
      </c>
      <c r="D4370" s="205">
        <v>4.67</v>
      </c>
      <c r="E4370" s="205" t="s">
        <v>1341</v>
      </c>
      <c r="F4370"/>
    </row>
    <row r="4371" spans="1:6" x14ac:dyDescent="0.3">
      <c r="A4371" s="6" t="str">
        <f t="shared" si="69"/>
        <v>TOTtB</v>
      </c>
      <c r="B4371" s="202" t="s">
        <v>15166</v>
      </c>
      <c r="C4371" s="202" t="s">
        <v>15167</v>
      </c>
      <c r="D4371" s="205">
        <v>4.67</v>
      </c>
      <c r="E4371" s="205" t="s">
        <v>1341</v>
      </c>
      <c r="F4371"/>
    </row>
    <row r="4372" spans="1:6" x14ac:dyDescent="0.3">
      <c r="A4372" s="6" t="str">
        <f t="shared" si="69"/>
        <v>RBF40</v>
      </c>
      <c r="B4372" s="202" t="s">
        <v>15168</v>
      </c>
      <c r="C4372" s="202" t="s">
        <v>15169</v>
      </c>
      <c r="D4372" s="205">
        <v>4.67</v>
      </c>
      <c r="E4372" s="205" t="s">
        <v>1341</v>
      </c>
      <c r="F4372"/>
    </row>
    <row r="4373" spans="1:6" x14ac:dyDescent="0.3">
      <c r="A4373" s="6" t="str">
        <f t="shared" si="69"/>
        <v>AP133</v>
      </c>
      <c r="B4373" s="202" t="s">
        <v>15170</v>
      </c>
      <c r="C4373" s="202" t="s">
        <v>15171</v>
      </c>
      <c r="D4373" s="205">
        <v>4.67</v>
      </c>
      <c r="E4373" s="205" t="s">
        <v>1341</v>
      </c>
      <c r="F4373"/>
    </row>
    <row r="4374" spans="1:6" x14ac:dyDescent="0.3">
      <c r="A4374" s="6" t="str">
        <f t="shared" si="69"/>
        <v>NEWS58</v>
      </c>
      <c r="B4374" s="202" t="s">
        <v>15172</v>
      </c>
      <c r="C4374" s="202" t="s">
        <v>15173</v>
      </c>
      <c r="D4374" s="205">
        <v>4.67</v>
      </c>
      <c r="E4374" s="205" t="s">
        <v>1341</v>
      </c>
      <c r="F4374"/>
    </row>
    <row r="4375" spans="1:6" x14ac:dyDescent="0.3">
      <c r="A4375" s="6" t="str">
        <f t="shared" si="69"/>
        <v>AA23</v>
      </c>
      <c r="B4375" s="202" t="s">
        <v>15174</v>
      </c>
      <c r="C4375" s="202" t="s">
        <v>15175</v>
      </c>
      <c r="D4375" s="205">
        <v>4.67</v>
      </c>
      <c r="E4375" s="205" t="s">
        <v>1341</v>
      </c>
      <c r="F4375"/>
    </row>
    <row r="4376" spans="1:6" x14ac:dyDescent="0.3">
      <c r="A4376" s="6" t="str">
        <f t="shared" si="69"/>
        <v>HC5</v>
      </c>
      <c r="B4376" s="202" t="s">
        <v>15176</v>
      </c>
      <c r="C4376" s="202" t="s">
        <v>12789</v>
      </c>
      <c r="D4376" s="205">
        <v>4.67</v>
      </c>
      <c r="E4376" s="205" t="s">
        <v>1341</v>
      </c>
      <c r="F4376"/>
    </row>
    <row r="4377" spans="1:6" x14ac:dyDescent="0.3">
      <c r="A4377" s="6" t="str">
        <f t="shared" si="69"/>
        <v>FWO1</v>
      </c>
      <c r="B4377" s="202" t="s">
        <v>15177</v>
      </c>
      <c r="C4377" s="202" t="s">
        <v>15178</v>
      </c>
      <c r="D4377" s="205">
        <v>4.67</v>
      </c>
      <c r="E4377" s="205" t="s">
        <v>1341</v>
      </c>
      <c r="F4377"/>
    </row>
    <row r="4378" spans="1:6" x14ac:dyDescent="0.3">
      <c r="A4378" s="6" t="str">
        <f t="shared" si="69"/>
        <v>FE94</v>
      </c>
      <c r="B4378" s="202" t="s">
        <v>15179</v>
      </c>
      <c r="C4378" s="202" t="s">
        <v>15180</v>
      </c>
      <c r="D4378" s="205">
        <v>4.67</v>
      </c>
      <c r="E4378" s="205" t="s">
        <v>1341</v>
      </c>
      <c r="F4378"/>
    </row>
    <row r="4379" spans="1:6" x14ac:dyDescent="0.3">
      <c r="A4379" s="6" t="str">
        <f t="shared" si="69"/>
        <v>CH12</v>
      </c>
      <c r="B4379" s="202" t="s">
        <v>15181</v>
      </c>
      <c r="C4379" s="202" t="s">
        <v>15182</v>
      </c>
      <c r="D4379" s="205">
        <v>4.67</v>
      </c>
      <c r="E4379" s="205" t="s">
        <v>1341</v>
      </c>
      <c r="F4379"/>
    </row>
    <row r="4380" spans="1:6" x14ac:dyDescent="0.3">
      <c r="A4380" s="6" t="str">
        <f t="shared" si="69"/>
        <v>SP257</v>
      </c>
      <c r="B4380" s="202" t="s">
        <v>15183</v>
      </c>
      <c r="C4380" s="202" t="s">
        <v>15184</v>
      </c>
      <c r="D4380" s="205">
        <v>4.67</v>
      </c>
      <c r="E4380" s="205" t="s">
        <v>1341</v>
      </c>
      <c r="F4380"/>
    </row>
    <row r="4381" spans="1:6" x14ac:dyDescent="0.3">
      <c r="A4381" s="6" t="str">
        <f t="shared" si="69"/>
        <v>PTO1-4</v>
      </c>
      <c r="B4381" s="202" t="s">
        <v>15185</v>
      </c>
      <c r="C4381" s="202" t="s">
        <v>15186</v>
      </c>
      <c r="D4381" s="205">
        <v>4.67</v>
      </c>
      <c r="E4381" s="205" t="s">
        <v>1341</v>
      </c>
      <c r="F4381"/>
    </row>
    <row r="4382" spans="1:6" x14ac:dyDescent="0.3">
      <c r="A4382" s="6" t="str">
        <f t="shared" si="69"/>
        <v>RPT147</v>
      </c>
      <c r="B4382" s="202" t="s">
        <v>15187</v>
      </c>
      <c r="C4382" s="202" t="s">
        <v>15188</v>
      </c>
      <c r="D4382" s="205">
        <v>4.67</v>
      </c>
      <c r="E4382" s="205" t="s">
        <v>1341</v>
      </c>
      <c r="F4382"/>
    </row>
    <row r="4383" spans="1:6" ht="28.8" x14ac:dyDescent="0.3">
      <c r="A4383" s="6" t="str">
        <f t="shared" si="69"/>
        <v>STONNE(2ND)7</v>
      </c>
      <c r="B4383" s="202" t="s">
        <v>15189</v>
      </c>
      <c r="C4383" s="202" t="s">
        <v>7569</v>
      </c>
      <c r="D4383" s="205">
        <v>4.67</v>
      </c>
      <c r="E4383" s="205" t="s">
        <v>1341</v>
      </c>
      <c r="F4383"/>
    </row>
    <row r="4384" spans="1:6" x14ac:dyDescent="0.3">
      <c r="A4384" s="6" t="str">
        <f t="shared" si="69"/>
        <v>HH3</v>
      </c>
      <c r="B4384" s="202" t="s">
        <v>15190</v>
      </c>
      <c r="C4384" s="202" t="s">
        <v>15191</v>
      </c>
      <c r="D4384" s="205">
        <v>4.67</v>
      </c>
      <c r="E4384" s="205" t="s">
        <v>1341</v>
      </c>
      <c r="F4384"/>
    </row>
    <row r="4385" spans="1:6" x14ac:dyDescent="0.3">
      <c r="A4385" s="6" t="str">
        <f t="shared" si="69"/>
        <v>ESG15</v>
      </c>
      <c r="B4385" s="202" t="s">
        <v>15192</v>
      </c>
      <c r="C4385" s="202" t="s">
        <v>15193</v>
      </c>
      <c r="D4385" s="205">
        <v>4.67</v>
      </c>
      <c r="E4385" s="205" t="s">
        <v>1341</v>
      </c>
      <c r="F4385"/>
    </row>
    <row r="4386" spans="1:6" x14ac:dyDescent="0.3">
      <c r="A4386" s="6" t="str">
        <f t="shared" si="69"/>
        <v>FT39</v>
      </c>
      <c r="B4386" s="202" t="s">
        <v>15194</v>
      </c>
      <c r="C4386" s="202" t="s">
        <v>15195</v>
      </c>
      <c r="D4386" s="205">
        <v>4.67</v>
      </c>
      <c r="E4386" s="205" t="s">
        <v>1341</v>
      </c>
      <c r="F4386"/>
    </row>
    <row r="4387" spans="1:6" x14ac:dyDescent="0.3">
      <c r="A4387" s="6" t="str">
        <f t="shared" si="69"/>
        <v>SF5</v>
      </c>
      <c r="B4387" s="202" t="s">
        <v>15196</v>
      </c>
      <c r="C4387" s="202" t="s">
        <v>15197</v>
      </c>
      <c r="D4387" s="205">
        <v>4.67</v>
      </c>
      <c r="E4387" s="205" t="s">
        <v>1341</v>
      </c>
      <c r="F4387"/>
    </row>
    <row r="4388" spans="1:6" x14ac:dyDescent="0.3">
      <c r="A4388" s="6" t="str">
        <f t="shared" si="69"/>
        <v>FT154</v>
      </c>
      <c r="B4388" s="202" t="s">
        <v>15198</v>
      </c>
      <c r="C4388" s="202" t="s">
        <v>15199</v>
      </c>
      <c r="D4388" s="205">
        <v>4.67</v>
      </c>
      <c r="E4388" s="205" t="s">
        <v>1341</v>
      </c>
      <c r="F4388"/>
    </row>
    <row r="4389" spans="1:6" x14ac:dyDescent="0.3">
      <c r="A4389" s="6" t="str">
        <f t="shared" si="69"/>
        <v>CH141</v>
      </c>
      <c r="B4389" s="202" t="s">
        <v>15200</v>
      </c>
      <c r="C4389" s="202" t="s">
        <v>15201</v>
      </c>
      <c r="D4389" s="205">
        <v>4.67</v>
      </c>
      <c r="E4389" s="205" t="s">
        <v>1341</v>
      </c>
      <c r="F4389"/>
    </row>
    <row r="4390" spans="1:6" x14ac:dyDescent="0.3">
      <c r="A4390" s="6" t="str">
        <f t="shared" si="69"/>
        <v>O90.1</v>
      </c>
      <c r="B4390" s="202" t="s">
        <v>15202</v>
      </c>
      <c r="C4390" s="202" t="s">
        <v>15203</v>
      </c>
      <c r="D4390" s="205">
        <v>4.67</v>
      </c>
      <c r="E4390" s="205" t="s">
        <v>1341</v>
      </c>
      <c r="F4390"/>
    </row>
    <row r="4391" spans="1:6" x14ac:dyDescent="0.3">
      <c r="A4391" s="6" t="str">
        <f t="shared" si="69"/>
        <v>U40</v>
      </c>
      <c r="B4391" s="202" t="s">
        <v>15204</v>
      </c>
      <c r="C4391" s="202" t="s">
        <v>15205</v>
      </c>
      <c r="D4391" s="205">
        <v>4.67</v>
      </c>
      <c r="E4391" s="205" t="s">
        <v>1341</v>
      </c>
      <c r="F4391"/>
    </row>
    <row r="4392" spans="1:6" x14ac:dyDescent="0.3">
      <c r="A4392" s="6" t="str">
        <f t="shared" si="69"/>
        <v>AP43</v>
      </c>
      <c r="B4392" s="202" t="s">
        <v>15206</v>
      </c>
      <c r="C4392" s="202" t="s">
        <v>15207</v>
      </c>
      <c r="D4392" s="205">
        <v>4.6500000000000004</v>
      </c>
      <c r="E4392" s="205">
        <v>23</v>
      </c>
      <c r="F4392"/>
    </row>
    <row r="4393" spans="1:6" x14ac:dyDescent="0.3">
      <c r="A4393" s="6" t="str">
        <f t="shared" si="69"/>
        <v>G10</v>
      </c>
      <c r="B4393" s="202" t="s">
        <v>15208</v>
      </c>
      <c r="C4393" s="202" t="s">
        <v>15209</v>
      </c>
      <c r="D4393" s="205">
        <v>4.6399999999999997</v>
      </c>
      <c r="E4393" s="205">
        <v>14</v>
      </c>
      <c r="F4393"/>
    </row>
    <row r="4394" spans="1:6" x14ac:dyDescent="0.3">
      <c r="A4394" s="6" t="str">
        <f t="shared" si="69"/>
        <v>HS7</v>
      </c>
      <c r="B4394" s="202" t="s">
        <v>15210</v>
      </c>
      <c r="C4394" s="202" t="s">
        <v>15211</v>
      </c>
      <c r="D4394" s="205">
        <v>4.6399999999999997</v>
      </c>
      <c r="E4394" s="205">
        <v>14</v>
      </c>
      <c r="F4394"/>
    </row>
    <row r="4395" spans="1:6" x14ac:dyDescent="0.3">
      <c r="A4395" s="6" t="str">
        <f t="shared" si="69"/>
        <v>ASLOK1</v>
      </c>
      <c r="B4395" s="202" t="s">
        <v>15212</v>
      </c>
      <c r="C4395" s="202" t="s">
        <v>15079</v>
      </c>
      <c r="D4395" s="205">
        <v>4.62</v>
      </c>
      <c r="E4395" s="205" t="s">
        <v>1341</v>
      </c>
      <c r="F4395"/>
    </row>
    <row r="4396" spans="1:6" x14ac:dyDescent="0.3">
      <c r="A4396" s="6" t="str">
        <f t="shared" si="69"/>
        <v>O53.1</v>
      </c>
      <c r="B4396" s="202" t="s">
        <v>15213</v>
      </c>
      <c r="C4396" s="202" t="s">
        <v>15214</v>
      </c>
      <c r="D4396" s="205">
        <v>4.62</v>
      </c>
      <c r="E4396" s="205" t="s">
        <v>1341</v>
      </c>
      <c r="F4396"/>
    </row>
    <row r="4397" spans="1:6" x14ac:dyDescent="0.3">
      <c r="A4397" s="6" t="str">
        <f t="shared" si="69"/>
        <v>FE82</v>
      </c>
      <c r="B4397" s="202" t="s">
        <v>15215</v>
      </c>
      <c r="C4397" s="202" t="s">
        <v>15216</v>
      </c>
      <c r="D4397" s="205">
        <v>4.62</v>
      </c>
      <c r="E4397" s="205" t="s">
        <v>1341</v>
      </c>
      <c r="F4397"/>
    </row>
    <row r="4398" spans="1:6" x14ac:dyDescent="0.3">
      <c r="A4398" s="6" t="str">
        <f t="shared" si="69"/>
        <v>WAR2</v>
      </c>
      <c r="B4398" s="202" t="s">
        <v>15217</v>
      </c>
      <c r="C4398" s="202" t="s">
        <v>15218</v>
      </c>
      <c r="D4398" s="205">
        <v>4.62</v>
      </c>
      <c r="E4398" s="205">
        <v>13</v>
      </c>
      <c r="F4398"/>
    </row>
    <row r="4399" spans="1:6" x14ac:dyDescent="0.3">
      <c r="A4399" s="6" t="str">
        <f t="shared" si="69"/>
        <v>FT83</v>
      </c>
      <c r="B4399" s="202" t="s">
        <v>15219</v>
      </c>
      <c r="C4399" s="202" t="s">
        <v>15220</v>
      </c>
      <c r="D4399" s="205">
        <v>4.6100000000000003</v>
      </c>
      <c r="E4399" s="205">
        <v>18</v>
      </c>
      <c r="F4399"/>
    </row>
    <row r="4400" spans="1:6" x14ac:dyDescent="0.3">
      <c r="A4400" s="6" t="str">
        <f t="shared" si="69"/>
        <v>SP38</v>
      </c>
      <c r="B4400" s="202" t="s">
        <v>15221</v>
      </c>
      <c r="C4400" s="202" t="s">
        <v>15222</v>
      </c>
      <c r="D4400" s="205">
        <v>4.6100000000000003</v>
      </c>
      <c r="E4400" s="205">
        <v>18</v>
      </c>
      <c r="F4400"/>
    </row>
    <row r="4401" spans="1:6" x14ac:dyDescent="0.3">
      <c r="A4401" s="6" t="str">
        <f t="shared" si="69"/>
        <v>FT239</v>
      </c>
      <c r="B4401" s="202" t="s">
        <v>15223</v>
      </c>
      <c r="C4401" s="202" t="s">
        <v>15224</v>
      </c>
      <c r="D4401" s="205">
        <v>4.5999999999999996</v>
      </c>
      <c r="E4401" s="205">
        <v>10</v>
      </c>
      <c r="F4401"/>
    </row>
    <row r="4402" spans="1:6" x14ac:dyDescent="0.3">
      <c r="A4402" s="6" t="str">
        <f t="shared" si="69"/>
        <v>DB149</v>
      </c>
      <c r="B4402" s="202" t="s">
        <v>15225</v>
      </c>
      <c r="C4402" s="202" t="s">
        <v>15226</v>
      </c>
      <c r="D4402" s="205">
        <v>4.5999999999999996</v>
      </c>
      <c r="E4402" s="205" t="s">
        <v>1341</v>
      </c>
      <c r="F4402"/>
    </row>
    <row r="4403" spans="1:6" x14ac:dyDescent="0.3">
      <c r="A4403" s="6" t="str">
        <f t="shared" si="69"/>
        <v>CM1</v>
      </c>
      <c r="B4403" s="202" t="s">
        <v>15227</v>
      </c>
      <c r="C4403" s="202" t="s">
        <v>15228</v>
      </c>
      <c r="D4403" s="205">
        <v>4.5999999999999996</v>
      </c>
      <c r="E4403" s="205" t="s">
        <v>1341</v>
      </c>
      <c r="F4403"/>
    </row>
    <row r="4404" spans="1:6" x14ac:dyDescent="0.3">
      <c r="A4404" s="6" t="str">
        <f t="shared" si="69"/>
        <v>VotG23</v>
      </c>
      <c r="B4404" s="202" t="s">
        <v>15229</v>
      </c>
      <c r="C4404" s="202" t="s">
        <v>15230</v>
      </c>
      <c r="D4404" s="205">
        <v>4.5999999999999996</v>
      </c>
      <c r="E4404" s="205" t="s">
        <v>1341</v>
      </c>
      <c r="F4404"/>
    </row>
    <row r="4405" spans="1:6" x14ac:dyDescent="0.3">
      <c r="A4405" s="6" t="str">
        <f t="shared" si="69"/>
        <v>TT7</v>
      </c>
      <c r="B4405" s="202" t="s">
        <v>15231</v>
      </c>
      <c r="C4405" s="202" t="s">
        <v>14917</v>
      </c>
      <c r="D4405" s="205">
        <v>4.5999999999999996</v>
      </c>
      <c r="E4405" s="205" t="s">
        <v>1341</v>
      </c>
      <c r="F4405"/>
    </row>
    <row r="4406" spans="1:6" x14ac:dyDescent="0.3">
      <c r="A4406" s="6" t="str">
        <f t="shared" si="69"/>
        <v>AA22</v>
      </c>
      <c r="B4406" s="202" t="s">
        <v>15232</v>
      </c>
      <c r="C4406" s="202" t="s">
        <v>15233</v>
      </c>
      <c r="D4406" s="205">
        <v>4.5999999999999996</v>
      </c>
      <c r="E4406" s="205" t="s">
        <v>1341</v>
      </c>
      <c r="F4406"/>
    </row>
    <row r="4407" spans="1:6" x14ac:dyDescent="0.3">
      <c r="A4407" s="6" t="str">
        <f t="shared" si="69"/>
        <v>ITR20</v>
      </c>
      <c r="B4407" s="202" t="s">
        <v>15234</v>
      </c>
      <c r="C4407" s="202" t="s">
        <v>15235</v>
      </c>
      <c r="D4407" s="205">
        <v>4.5999999999999996</v>
      </c>
      <c r="E4407" s="205" t="s">
        <v>1341</v>
      </c>
      <c r="F4407"/>
    </row>
    <row r="4408" spans="1:6" x14ac:dyDescent="0.3">
      <c r="A4408" s="6" t="str">
        <f t="shared" si="69"/>
        <v>TOT34</v>
      </c>
      <c r="B4408" s="202" t="s">
        <v>15236</v>
      </c>
      <c r="C4408" s="202" t="s">
        <v>15237</v>
      </c>
      <c r="D4408" s="205">
        <v>4.5999999999999996</v>
      </c>
      <c r="E4408" s="205" t="s">
        <v>1341</v>
      </c>
      <c r="F4408"/>
    </row>
    <row r="4409" spans="1:6" x14ac:dyDescent="0.3">
      <c r="A4409" s="6" t="str">
        <f t="shared" si="69"/>
        <v>AK49</v>
      </c>
      <c r="B4409" s="202" t="s">
        <v>15238</v>
      </c>
      <c r="C4409" s="202" t="s">
        <v>15239</v>
      </c>
      <c r="D4409" s="205">
        <v>4.5999999999999996</v>
      </c>
      <c r="E4409" s="205" t="s">
        <v>1341</v>
      </c>
      <c r="F4409"/>
    </row>
    <row r="4410" spans="1:6" x14ac:dyDescent="0.3">
      <c r="A4410" s="6" t="str">
        <f t="shared" si="69"/>
        <v>RPT137</v>
      </c>
      <c r="B4410" s="202" t="s">
        <v>15240</v>
      </c>
      <c r="C4410" s="202" t="s">
        <v>15241</v>
      </c>
      <c r="D4410" s="205">
        <v>4.5999999999999996</v>
      </c>
      <c r="E4410" s="205" t="s">
        <v>1341</v>
      </c>
      <c r="F4410"/>
    </row>
    <row r="4411" spans="1:6" x14ac:dyDescent="0.3">
      <c r="A4411" s="6" t="str">
        <f t="shared" si="69"/>
        <v>AP140</v>
      </c>
      <c r="B4411" s="202" t="s">
        <v>15242</v>
      </c>
      <c r="C4411" s="202" t="s">
        <v>15243</v>
      </c>
      <c r="D4411" s="205">
        <v>4.57</v>
      </c>
      <c r="E4411" s="205" t="s">
        <v>1341</v>
      </c>
      <c r="F4411"/>
    </row>
    <row r="4412" spans="1:6" x14ac:dyDescent="0.3">
      <c r="A4412" s="6" t="str">
        <f t="shared" si="69"/>
        <v>ESG6</v>
      </c>
      <c r="B4412" s="202" t="s">
        <v>15244</v>
      </c>
      <c r="C4412" s="202" t="s">
        <v>15245</v>
      </c>
      <c r="D4412" s="205">
        <v>4.57</v>
      </c>
      <c r="E4412" s="205" t="s">
        <v>1341</v>
      </c>
      <c r="F4412"/>
    </row>
    <row r="4413" spans="1:6" x14ac:dyDescent="0.3">
      <c r="A4413" s="6" t="str">
        <f t="shared" si="69"/>
        <v>StB4</v>
      </c>
      <c r="B4413" s="202" t="s">
        <v>15246</v>
      </c>
      <c r="C4413" s="202" t="s">
        <v>15247</v>
      </c>
      <c r="D4413" s="205">
        <v>4.57</v>
      </c>
      <c r="E4413" s="205" t="s">
        <v>1341</v>
      </c>
      <c r="F4413"/>
    </row>
    <row r="4414" spans="1:6" x14ac:dyDescent="0.3">
      <c r="A4414" s="6" t="str">
        <f t="shared" si="69"/>
        <v>FT153</v>
      </c>
      <c r="B4414" s="202" t="s">
        <v>15248</v>
      </c>
      <c r="C4414" s="202" t="s">
        <v>15249</v>
      </c>
      <c r="D4414" s="205">
        <v>4.57</v>
      </c>
      <c r="E4414" s="205" t="s">
        <v>1341</v>
      </c>
      <c r="F4414"/>
    </row>
    <row r="4415" spans="1:6" x14ac:dyDescent="0.3">
      <c r="A4415" s="6" t="str">
        <f t="shared" si="69"/>
        <v>RPT47</v>
      </c>
      <c r="B4415" s="202" t="s">
        <v>15250</v>
      </c>
      <c r="C4415" s="202" t="s">
        <v>15251</v>
      </c>
      <c r="D4415" s="205">
        <v>4.57</v>
      </c>
      <c r="E4415" s="205" t="s">
        <v>1341</v>
      </c>
      <c r="F4415"/>
    </row>
    <row r="4416" spans="1:6" x14ac:dyDescent="0.3">
      <c r="A4416" s="6" t="str">
        <f t="shared" si="69"/>
        <v>A57</v>
      </c>
      <c r="B4416" s="202" t="s">
        <v>15252</v>
      </c>
      <c r="C4416" s="202" t="s">
        <v>15253</v>
      </c>
      <c r="D4416" s="205">
        <v>4.5599999999999996</v>
      </c>
      <c r="E4416" s="205" t="s">
        <v>1341</v>
      </c>
      <c r="F4416"/>
    </row>
    <row r="4417" spans="1:6" x14ac:dyDescent="0.3">
      <c r="A4417" s="6" t="str">
        <f t="shared" si="69"/>
        <v>CDN13</v>
      </c>
      <c r="B4417" s="202" t="s">
        <v>15254</v>
      </c>
      <c r="C4417" s="202" t="s">
        <v>15255</v>
      </c>
      <c r="D4417" s="205">
        <v>4.55</v>
      </c>
      <c r="E4417" s="205">
        <v>20</v>
      </c>
      <c r="F4417"/>
    </row>
    <row r="4418" spans="1:6" x14ac:dyDescent="0.3">
      <c r="A4418" s="6" t="str">
        <f t="shared" si="69"/>
        <v>FT244</v>
      </c>
      <c r="B4418" s="202" t="s">
        <v>15256</v>
      </c>
      <c r="C4418" s="202" t="s">
        <v>15257</v>
      </c>
      <c r="D4418" s="205">
        <v>4.55</v>
      </c>
      <c r="E4418" s="205">
        <v>11</v>
      </c>
      <c r="F4418"/>
    </row>
    <row r="4419" spans="1:6" x14ac:dyDescent="0.3">
      <c r="A4419" s="6" t="str">
        <f t="shared" si="69"/>
        <v>SP8</v>
      </c>
      <c r="B4419" s="202" t="s">
        <v>15258</v>
      </c>
      <c r="C4419" s="202" t="s">
        <v>15259</v>
      </c>
      <c r="D4419" s="205">
        <v>4.5199999999999996</v>
      </c>
      <c r="E4419" s="205">
        <v>27</v>
      </c>
      <c r="F4419"/>
    </row>
    <row r="4420" spans="1:6" x14ac:dyDescent="0.3">
      <c r="A4420" s="6" t="str">
        <f t="shared" si="69"/>
        <v>ASL56</v>
      </c>
      <c r="B4420" s="202">
        <v>56</v>
      </c>
      <c r="C4420" s="202" t="s">
        <v>15260</v>
      </c>
      <c r="D4420" s="205">
        <v>4.5</v>
      </c>
      <c r="E4420" s="205">
        <v>30</v>
      </c>
      <c r="F4420"/>
    </row>
    <row r="4421" spans="1:6" x14ac:dyDescent="0.3">
      <c r="A4421" s="6" t="str">
        <f t="shared" si="69"/>
        <v>FF10</v>
      </c>
      <c r="B4421" s="202" t="s">
        <v>1353</v>
      </c>
      <c r="C4421" s="202" t="s">
        <v>1360</v>
      </c>
      <c r="D4421" s="205">
        <v>4.5</v>
      </c>
      <c r="E4421" s="205">
        <v>18</v>
      </c>
      <c r="F4421"/>
    </row>
    <row r="4422" spans="1:6" x14ac:dyDescent="0.3">
      <c r="A4422" s="6" t="str">
        <f t="shared" si="69"/>
        <v>KE16</v>
      </c>
      <c r="B4422" s="202" t="s">
        <v>15261</v>
      </c>
      <c r="C4422" s="202" t="s">
        <v>15262</v>
      </c>
      <c r="D4422" s="205">
        <v>4.5</v>
      </c>
      <c r="E4422" s="205">
        <v>14</v>
      </c>
      <c r="F4422"/>
    </row>
    <row r="4423" spans="1:6" x14ac:dyDescent="0.3">
      <c r="A4423" s="6" t="str">
        <f t="shared" si="69"/>
        <v>TAC8</v>
      </c>
      <c r="B4423" s="202" t="s">
        <v>15263</v>
      </c>
      <c r="C4423" s="202" t="s">
        <v>15264</v>
      </c>
      <c r="D4423" s="205">
        <v>4.5</v>
      </c>
      <c r="E4423" s="205">
        <v>12</v>
      </c>
      <c r="F4423"/>
    </row>
    <row r="4424" spans="1:6" x14ac:dyDescent="0.3">
      <c r="A4424" s="6" t="str">
        <f t="shared" si="69"/>
        <v>FB-CG2</v>
      </c>
      <c r="B4424" s="202" t="s">
        <v>15265</v>
      </c>
      <c r="C4424" s="202" t="s">
        <v>15266</v>
      </c>
      <c r="D4424" s="205">
        <v>4.5</v>
      </c>
      <c r="E4424" s="205">
        <v>12</v>
      </c>
      <c r="F4424"/>
    </row>
    <row r="4425" spans="1:6" x14ac:dyDescent="0.3">
      <c r="A4425" s="6" t="str">
        <f t="shared" si="69"/>
        <v>FT173</v>
      </c>
      <c r="B4425" s="202" t="s">
        <v>15267</v>
      </c>
      <c r="C4425" s="202" t="s">
        <v>15268</v>
      </c>
      <c r="D4425" s="205">
        <v>4.5</v>
      </c>
      <c r="E4425" s="205">
        <v>10</v>
      </c>
      <c r="F4425"/>
    </row>
    <row r="4426" spans="1:6" x14ac:dyDescent="0.3">
      <c r="A4426" s="6" t="str">
        <f t="shared" si="69"/>
        <v>FT160</v>
      </c>
      <c r="B4426" s="202" t="s">
        <v>15269</v>
      </c>
      <c r="C4426" s="202" t="s">
        <v>15270</v>
      </c>
      <c r="D4426" s="205">
        <v>4.5</v>
      </c>
      <c r="E4426" s="205">
        <v>10</v>
      </c>
      <c r="F4426"/>
    </row>
    <row r="4427" spans="1:6" x14ac:dyDescent="0.3">
      <c r="A4427" s="6" t="str">
        <f t="shared" si="69"/>
        <v>U42</v>
      </c>
      <c r="B4427" s="202" t="s">
        <v>15271</v>
      </c>
      <c r="C4427" s="202" t="s">
        <v>15272</v>
      </c>
      <c r="D4427" s="205">
        <v>4.5</v>
      </c>
      <c r="E4427" s="205">
        <v>10</v>
      </c>
      <c r="F4427"/>
    </row>
    <row r="4428" spans="1:6" x14ac:dyDescent="0.3">
      <c r="A4428" s="6" t="str">
        <f t="shared" si="69"/>
        <v>HOB-FF9</v>
      </c>
      <c r="B4428" s="202" t="s">
        <v>15273</v>
      </c>
      <c r="C4428" s="202" t="s">
        <v>15274</v>
      </c>
      <c r="D4428" s="205">
        <v>4.5</v>
      </c>
      <c r="E4428" s="205" t="s">
        <v>1341</v>
      </c>
      <c r="F4428"/>
    </row>
    <row r="4429" spans="1:6" x14ac:dyDescent="0.3">
      <c r="A4429" s="6" t="str">
        <f t="shared" si="69"/>
        <v>S48</v>
      </c>
      <c r="B4429" s="202" t="s">
        <v>15275</v>
      </c>
      <c r="C4429" s="202" t="s">
        <v>15276</v>
      </c>
      <c r="D4429" s="205">
        <v>4.5</v>
      </c>
      <c r="E4429" s="205" t="s">
        <v>1341</v>
      </c>
      <c r="F4429"/>
    </row>
    <row r="4430" spans="1:6" x14ac:dyDescent="0.3">
      <c r="A4430" s="6" t="str">
        <f t="shared" si="69"/>
        <v>OAF3</v>
      </c>
      <c r="B4430" s="202" t="s">
        <v>15277</v>
      </c>
      <c r="C4430" s="202" t="s">
        <v>15278</v>
      </c>
      <c r="D4430" s="205">
        <v>4.5</v>
      </c>
      <c r="E4430" s="205" t="s">
        <v>1341</v>
      </c>
      <c r="F4430"/>
    </row>
    <row r="4431" spans="1:6" x14ac:dyDescent="0.3">
      <c r="A4431" s="6" t="str">
        <f t="shared" ref="A4431:A4494" si="70">IF(B4431="","",IF(B4431&lt;999,"ASL"&amp;B4431,B4431))</f>
        <v>PBP27</v>
      </c>
      <c r="B4431" s="202" t="s">
        <v>15279</v>
      </c>
      <c r="C4431" s="202" t="s">
        <v>15280</v>
      </c>
      <c r="D4431" s="205">
        <v>4.5</v>
      </c>
      <c r="E4431" s="205" t="s">
        <v>1341</v>
      </c>
      <c r="F4431"/>
    </row>
    <row r="4432" spans="1:6" x14ac:dyDescent="0.3">
      <c r="A4432" s="6" t="str">
        <f t="shared" si="70"/>
        <v>ABTF9</v>
      </c>
      <c r="B4432" s="202" t="s">
        <v>15281</v>
      </c>
      <c r="C4432" s="202" t="s">
        <v>8264</v>
      </c>
      <c r="D4432" s="205">
        <v>4.5</v>
      </c>
      <c r="E4432" s="205" t="s">
        <v>1341</v>
      </c>
      <c r="F4432"/>
    </row>
    <row r="4433" spans="1:6" x14ac:dyDescent="0.3">
      <c r="A4433" s="6" t="str">
        <f t="shared" si="70"/>
        <v>G39</v>
      </c>
      <c r="B4433" s="202" t="s">
        <v>15282</v>
      </c>
      <c r="C4433" s="202" t="s">
        <v>10636</v>
      </c>
      <c r="D4433" s="205">
        <v>4.5</v>
      </c>
      <c r="E4433" s="205" t="s">
        <v>1341</v>
      </c>
      <c r="F4433"/>
    </row>
    <row r="4434" spans="1:6" x14ac:dyDescent="0.3">
      <c r="A4434" s="6" t="str">
        <f t="shared" si="70"/>
        <v>A30</v>
      </c>
      <c r="B4434" s="202" t="s">
        <v>15283</v>
      </c>
      <c r="C4434" s="202" t="s">
        <v>15284</v>
      </c>
      <c r="D4434" s="205">
        <v>4.5</v>
      </c>
      <c r="E4434" s="205" t="s">
        <v>1341</v>
      </c>
      <c r="F4434"/>
    </row>
    <row r="4435" spans="1:6" x14ac:dyDescent="0.3">
      <c r="A4435" s="6" t="str">
        <f t="shared" si="70"/>
        <v>EP100</v>
      </c>
      <c r="B4435" s="202" t="s">
        <v>15285</v>
      </c>
      <c r="C4435" s="202" t="s">
        <v>15286</v>
      </c>
      <c r="D4435" s="205">
        <v>4.5</v>
      </c>
      <c r="E4435" s="205" t="s">
        <v>1341</v>
      </c>
      <c r="F4435"/>
    </row>
    <row r="4436" spans="1:6" x14ac:dyDescent="0.3">
      <c r="A4436" s="6" t="str">
        <f t="shared" si="70"/>
        <v>FE123</v>
      </c>
      <c r="B4436" s="202" t="s">
        <v>15287</v>
      </c>
      <c r="C4436" s="202" t="s">
        <v>15288</v>
      </c>
      <c r="D4436" s="205">
        <v>4.5</v>
      </c>
      <c r="E4436" s="205" t="s">
        <v>1341</v>
      </c>
      <c r="F4436"/>
    </row>
    <row r="4437" spans="1:6" x14ac:dyDescent="0.3">
      <c r="A4437" s="6" t="str">
        <f t="shared" si="70"/>
        <v>BotH4</v>
      </c>
      <c r="B4437" s="202" t="s">
        <v>15289</v>
      </c>
      <c r="C4437" s="202" t="s">
        <v>15290</v>
      </c>
      <c r="D4437" s="205">
        <v>4.5</v>
      </c>
      <c r="E4437" s="205" t="s">
        <v>1341</v>
      </c>
      <c r="F4437"/>
    </row>
    <row r="4438" spans="1:6" x14ac:dyDescent="0.3">
      <c r="A4438" s="6" t="str">
        <f t="shared" si="70"/>
        <v>ASLUG22</v>
      </c>
      <c r="B4438" s="202" t="s">
        <v>15291</v>
      </c>
      <c r="C4438" s="202" t="s">
        <v>15292</v>
      </c>
      <c r="D4438" s="205">
        <v>4.5</v>
      </c>
      <c r="E4438" s="205" t="s">
        <v>1341</v>
      </c>
      <c r="F4438"/>
    </row>
    <row r="4439" spans="1:6" x14ac:dyDescent="0.3">
      <c r="A4439" s="6" t="str">
        <f t="shared" si="70"/>
        <v>RPT43</v>
      </c>
      <c r="B4439" s="202" t="s">
        <v>15293</v>
      </c>
      <c r="C4439" s="202" t="s">
        <v>15294</v>
      </c>
      <c r="D4439" s="205">
        <v>4.5</v>
      </c>
      <c r="E4439" s="205" t="s">
        <v>1341</v>
      </c>
      <c r="F4439"/>
    </row>
    <row r="4440" spans="1:6" x14ac:dyDescent="0.3">
      <c r="A4440" s="6" t="str">
        <f t="shared" si="70"/>
        <v>DBP13</v>
      </c>
      <c r="B4440" s="202" t="s">
        <v>15295</v>
      </c>
      <c r="C4440" s="202" t="s">
        <v>15296</v>
      </c>
      <c r="D4440" s="205">
        <v>4.5</v>
      </c>
      <c r="E4440" s="205" t="s">
        <v>1341</v>
      </c>
      <c r="F4440"/>
    </row>
    <row r="4441" spans="1:6" x14ac:dyDescent="0.3">
      <c r="A4441" s="6" t="str">
        <f t="shared" si="70"/>
        <v>Buck6</v>
      </c>
      <c r="B4441" s="202" t="s">
        <v>15297</v>
      </c>
      <c r="C4441" s="202" t="s">
        <v>15298</v>
      </c>
      <c r="D4441" s="205">
        <v>4.5</v>
      </c>
      <c r="E4441" s="205" t="s">
        <v>1341</v>
      </c>
      <c r="F4441"/>
    </row>
    <row r="4442" spans="1:6" x14ac:dyDescent="0.3">
      <c r="A4442" s="6" t="str">
        <f t="shared" si="70"/>
        <v>FE34</v>
      </c>
      <c r="B4442" s="202" t="s">
        <v>15299</v>
      </c>
      <c r="C4442" s="202" t="s">
        <v>15300</v>
      </c>
      <c r="D4442" s="205">
        <v>4.5</v>
      </c>
      <c r="E4442" s="205" t="s">
        <v>1341</v>
      </c>
      <c r="F4442"/>
    </row>
    <row r="4443" spans="1:6" x14ac:dyDescent="0.3">
      <c r="A4443" s="6" t="str">
        <f t="shared" si="70"/>
        <v>SP225</v>
      </c>
      <c r="B4443" s="202" t="s">
        <v>15301</v>
      </c>
      <c r="C4443" s="202" t="s">
        <v>15302</v>
      </c>
      <c r="D4443" s="205">
        <v>4.5</v>
      </c>
      <c r="E4443" s="205" t="s">
        <v>1341</v>
      </c>
      <c r="F4443"/>
    </row>
    <row r="4444" spans="1:6" x14ac:dyDescent="0.3">
      <c r="A4444" s="6" t="str">
        <f t="shared" si="70"/>
        <v>SP222</v>
      </c>
      <c r="B4444" s="202" t="s">
        <v>15303</v>
      </c>
      <c r="C4444" s="202" t="s">
        <v>15304</v>
      </c>
      <c r="D4444" s="205">
        <v>4.5</v>
      </c>
      <c r="E4444" s="205" t="s">
        <v>1341</v>
      </c>
      <c r="F4444"/>
    </row>
    <row r="4445" spans="1:6" x14ac:dyDescent="0.3">
      <c r="A4445" s="6" t="str">
        <f t="shared" si="70"/>
        <v>TAC21</v>
      </c>
      <c r="B4445" s="202" t="s">
        <v>15305</v>
      </c>
      <c r="C4445" s="202" t="s">
        <v>15306</v>
      </c>
      <c r="D4445" s="205">
        <v>4.5</v>
      </c>
      <c r="E4445" s="205" t="s">
        <v>1341</v>
      </c>
      <c r="F4445"/>
    </row>
    <row r="4446" spans="1:6" x14ac:dyDescent="0.3">
      <c r="A4446" s="6" t="str">
        <f t="shared" si="70"/>
        <v>DB148</v>
      </c>
      <c r="B4446" s="202" t="s">
        <v>15307</v>
      </c>
      <c r="C4446" s="202" t="s">
        <v>15308</v>
      </c>
      <c r="D4446" s="205">
        <v>4.5</v>
      </c>
      <c r="E4446" s="205" t="s">
        <v>1341</v>
      </c>
      <c r="F4446"/>
    </row>
    <row r="4447" spans="1:6" x14ac:dyDescent="0.3">
      <c r="A4447" s="6" t="str">
        <f t="shared" si="70"/>
        <v>KH6</v>
      </c>
      <c r="B4447" s="202" t="s">
        <v>15309</v>
      </c>
      <c r="C4447" s="202" t="s">
        <v>15310</v>
      </c>
      <c r="D4447" s="205">
        <v>4.5</v>
      </c>
      <c r="E4447" s="205" t="s">
        <v>1341</v>
      </c>
      <c r="F4447"/>
    </row>
    <row r="4448" spans="1:6" x14ac:dyDescent="0.3">
      <c r="A4448" s="6" t="str">
        <f t="shared" si="70"/>
        <v>AoC6</v>
      </c>
      <c r="B4448" s="202" t="s">
        <v>15311</v>
      </c>
      <c r="C4448" s="202" t="s">
        <v>14474</v>
      </c>
      <c r="D4448" s="205">
        <v>4.5</v>
      </c>
      <c r="E4448" s="205" t="s">
        <v>1341</v>
      </c>
      <c r="F4448"/>
    </row>
    <row r="4449" spans="1:6" x14ac:dyDescent="0.3">
      <c r="A4449" s="6" t="str">
        <f t="shared" si="70"/>
        <v>LM2</v>
      </c>
      <c r="B4449" s="202" t="s">
        <v>15312</v>
      </c>
      <c r="C4449" s="202" t="s">
        <v>15313</v>
      </c>
      <c r="D4449" s="205">
        <v>4.5</v>
      </c>
      <c r="E4449" s="205" t="s">
        <v>1341</v>
      </c>
      <c r="F4449"/>
    </row>
    <row r="4450" spans="1:6" x14ac:dyDescent="0.3">
      <c r="A4450" s="6" t="str">
        <f t="shared" si="70"/>
        <v>CG-TW2</v>
      </c>
      <c r="B4450" s="202" t="s">
        <v>15314</v>
      </c>
      <c r="C4450" s="202" t="s">
        <v>15315</v>
      </c>
      <c r="D4450" s="205">
        <v>4.5</v>
      </c>
      <c r="E4450" s="205" t="s">
        <v>1341</v>
      </c>
      <c r="F4450"/>
    </row>
    <row r="4451" spans="1:6" x14ac:dyDescent="0.3">
      <c r="A4451" s="6" t="str">
        <f t="shared" si="70"/>
        <v>FE103</v>
      </c>
      <c r="B4451" s="202" t="s">
        <v>15316</v>
      </c>
      <c r="C4451" s="202" t="s">
        <v>15317</v>
      </c>
      <c r="D4451" s="205">
        <v>4.5</v>
      </c>
      <c r="E4451" s="205" t="s">
        <v>1341</v>
      </c>
      <c r="F4451"/>
    </row>
    <row r="4452" spans="1:6" x14ac:dyDescent="0.3">
      <c r="A4452" s="6" t="str">
        <f t="shared" si="70"/>
        <v>WG8</v>
      </c>
      <c r="B4452" s="202" t="s">
        <v>15318</v>
      </c>
      <c r="C4452" s="202" t="s">
        <v>15319</v>
      </c>
      <c r="D4452" s="205">
        <v>4.5</v>
      </c>
      <c r="E4452" s="205" t="s">
        <v>1341</v>
      </c>
      <c r="F4452"/>
    </row>
    <row r="4453" spans="1:6" x14ac:dyDescent="0.3">
      <c r="A4453" s="6" t="str">
        <f t="shared" si="70"/>
        <v>PE7</v>
      </c>
      <c r="B4453" s="202" t="s">
        <v>15320</v>
      </c>
      <c r="C4453" s="202" t="s">
        <v>15321</v>
      </c>
      <c r="D4453" s="205">
        <v>4.5</v>
      </c>
      <c r="E4453" s="205" t="s">
        <v>1341</v>
      </c>
      <c r="F4453"/>
    </row>
    <row r="4454" spans="1:6" x14ac:dyDescent="0.3">
      <c r="A4454" s="6" t="str">
        <f t="shared" si="70"/>
        <v>Shin2</v>
      </c>
      <c r="B4454" s="202" t="s">
        <v>15322</v>
      </c>
      <c r="C4454" s="202" t="s">
        <v>15323</v>
      </c>
      <c r="D4454" s="205">
        <v>4.5</v>
      </c>
      <c r="E4454" s="205" t="s">
        <v>1341</v>
      </c>
      <c r="F4454"/>
    </row>
    <row r="4455" spans="1:6" x14ac:dyDescent="0.3">
      <c r="A4455" s="6" t="str">
        <f t="shared" si="70"/>
        <v>WCR5</v>
      </c>
      <c r="B4455" s="202" t="s">
        <v>15324</v>
      </c>
      <c r="C4455" s="202" t="s">
        <v>15325</v>
      </c>
      <c r="D4455" s="205">
        <v>4.5</v>
      </c>
      <c r="E4455" s="205" t="s">
        <v>1341</v>
      </c>
      <c r="F4455"/>
    </row>
    <row r="4456" spans="1:6" x14ac:dyDescent="0.3">
      <c r="A4456" s="6" t="str">
        <f t="shared" si="70"/>
        <v>LN2-8</v>
      </c>
      <c r="B4456" s="202" t="s">
        <v>15326</v>
      </c>
      <c r="C4456" s="202" t="s">
        <v>15327</v>
      </c>
      <c r="D4456" s="205">
        <v>4.5</v>
      </c>
      <c r="E4456" s="205" t="s">
        <v>1341</v>
      </c>
      <c r="F4456"/>
    </row>
    <row r="4457" spans="1:6" x14ac:dyDescent="0.3">
      <c r="A4457" s="6" t="str">
        <f t="shared" si="70"/>
        <v>WC1</v>
      </c>
      <c r="B4457" s="202" t="s">
        <v>15328</v>
      </c>
      <c r="C4457" s="202" t="s">
        <v>13507</v>
      </c>
      <c r="D4457" s="205">
        <v>4.5</v>
      </c>
      <c r="E4457" s="205" t="s">
        <v>1341</v>
      </c>
      <c r="F4457"/>
    </row>
    <row r="4458" spans="1:6" x14ac:dyDescent="0.3">
      <c r="A4458" s="6" t="str">
        <f t="shared" si="70"/>
        <v>CH156</v>
      </c>
      <c r="B4458" s="202" t="s">
        <v>15329</v>
      </c>
      <c r="C4458" s="202" t="s">
        <v>15330</v>
      </c>
      <c r="D4458" s="205">
        <v>4.5</v>
      </c>
      <c r="E4458" s="205" t="s">
        <v>1341</v>
      </c>
      <c r="F4458"/>
    </row>
    <row r="4459" spans="1:6" x14ac:dyDescent="0.3">
      <c r="A4459" s="6" t="str">
        <f t="shared" si="70"/>
        <v>{Redux} D37</v>
      </c>
      <c r="B4459" s="202" t="s">
        <v>15331</v>
      </c>
      <c r="C4459" s="202" t="s">
        <v>9037</v>
      </c>
      <c r="D4459" s="205">
        <v>4.5</v>
      </c>
      <c r="E4459" s="205" t="s">
        <v>1341</v>
      </c>
      <c r="F4459"/>
    </row>
    <row r="4460" spans="1:6" x14ac:dyDescent="0.3">
      <c r="A4460" s="6" t="str">
        <f t="shared" si="70"/>
        <v>TOT2</v>
      </c>
      <c r="B4460" s="202" t="s">
        <v>15332</v>
      </c>
      <c r="C4460" s="202" t="s">
        <v>15333</v>
      </c>
      <c r="D4460" s="205">
        <v>4.5</v>
      </c>
      <c r="E4460" s="205" t="s">
        <v>1341</v>
      </c>
      <c r="F4460"/>
    </row>
    <row r="4461" spans="1:6" x14ac:dyDescent="0.3">
      <c r="A4461" s="6" t="str">
        <f t="shared" si="70"/>
        <v>FE138</v>
      </c>
      <c r="B4461" s="202" t="s">
        <v>15334</v>
      </c>
      <c r="C4461" s="202" t="s">
        <v>15335</v>
      </c>
      <c r="D4461" s="205">
        <v>4.5</v>
      </c>
      <c r="E4461" s="205" t="s">
        <v>1341</v>
      </c>
      <c r="F4461"/>
    </row>
    <row r="4462" spans="1:6" x14ac:dyDescent="0.3">
      <c r="A4462" s="6" t="str">
        <f t="shared" si="70"/>
        <v>FE52</v>
      </c>
      <c r="B4462" s="202" t="s">
        <v>15336</v>
      </c>
      <c r="C4462" s="202" t="s">
        <v>9698</v>
      </c>
      <c r="D4462" s="205">
        <v>4.5</v>
      </c>
      <c r="E4462" s="205" t="s">
        <v>1341</v>
      </c>
      <c r="F4462"/>
    </row>
    <row r="4463" spans="1:6" x14ac:dyDescent="0.3">
      <c r="A4463" s="6" t="str">
        <f t="shared" si="70"/>
        <v>Q4</v>
      </c>
      <c r="B4463" s="202" t="s">
        <v>15337</v>
      </c>
      <c r="C4463" s="202" t="s">
        <v>15338</v>
      </c>
      <c r="D4463" s="205">
        <v>4.5</v>
      </c>
      <c r="E4463" s="205" t="s">
        <v>1341</v>
      </c>
      <c r="F4463"/>
    </row>
    <row r="4464" spans="1:6" x14ac:dyDescent="0.3">
      <c r="A4464" s="6" t="str">
        <f t="shared" si="70"/>
        <v>O122.1</v>
      </c>
      <c r="B4464" s="202" t="s">
        <v>15339</v>
      </c>
      <c r="C4464" s="202" t="s">
        <v>15340</v>
      </c>
      <c r="D4464" s="205">
        <v>4.5</v>
      </c>
      <c r="E4464" s="205" t="s">
        <v>1341</v>
      </c>
      <c r="F4464"/>
    </row>
    <row r="4465" spans="1:6" x14ac:dyDescent="0.3">
      <c r="A4465" s="6" t="str">
        <f t="shared" si="70"/>
        <v>PA6</v>
      </c>
      <c r="B4465" s="202" t="s">
        <v>15341</v>
      </c>
      <c r="C4465" s="202" t="s">
        <v>15342</v>
      </c>
      <c r="D4465" s="205">
        <v>4.5</v>
      </c>
      <c r="E4465" s="205" t="s">
        <v>1341</v>
      </c>
      <c r="F4465"/>
    </row>
    <row r="4466" spans="1:6" x14ac:dyDescent="0.3">
      <c r="A4466" s="6" t="str">
        <f t="shared" si="70"/>
        <v>EP18</v>
      </c>
      <c r="B4466" s="202" t="s">
        <v>15343</v>
      </c>
      <c r="C4466" s="202" t="s">
        <v>15344</v>
      </c>
      <c r="D4466" s="205">
        <v>4.5</v>
      </c>
      <c r="E4466" s="205" t="s">
        <v>1341</v>
      </c>
      <c r="F4466"/>
    </row>
    <row r="4467" spans="1:6" x14ac:dyDescent="0.3">
      <c r="A4467" s="6" t="str">
        <f t="shared" si="70"/>
        <v>DSL2</v>
      </c>
      <c r="B4467" s="202" t="s">
        <v>15345</v>
      </c>
      <c r="C4467" s="202" t="s">
        <v>15346</v>
      </c>
      <c r="D4467" s="205">
        <v>4.5</v>
      </c>
      <c r="E4467" s="205" t="s">
        <v>1341</v>
      </c>
      <c r="F4467"/>
    </row>
    <row r="4468" spans="1:6" x14ac:dyDescent="0.3">
      <c r="A4468" s="6" t="str">
        <f t="shared" si="70"/>
        <v>GONA5</v>
      </c>
      <c r="B4468" s="202" t="s">
        <v>15347</v>
      </c>
      <c r="C4468" s="202" t="s">
        <v>15348</v>
      </c>
      <c r="D4468" s="205">
        <v>4.5</v>
      </c>
      <c r="E4468" s="205" t="s">
        <v>1341</v>
      </c>
      <c r="F4468"/>
    </row>
    <row r="4469" spans="1:6" x14ac:dyDescent="0.3">
      <c r="A4469" s="6" t="str">
        <f t="shared" si="70"/>
        <v>CaC6</v>
      </c>
      <c r="B4469" s="202" t="s">
        <v>15349</v>
      </c>
      <c r="C4469" s="202" t="s">
        <v>15350</v>
      </c>
      <c r="D4469" s="205">
        <v>4.5</v>
      </c>
      <c r="E4469" s="205" t="s">
        <v>1341</v>
      </c>
      <c r="F4469"/>
    </row>
    <row r="4470" spans="1:6" ht="28.8" x14ac:dyDescent="0.3">
      <c r="A4470" s="6" t="str">
        <f t="shared" si="70"/>
        <v>OTO{2nd ed}22</v>
      </c>
      <c r="B4470" s="202" t="s">
        <v>15351</v>
      </c>
      <c r="C4470" s="202" t="s">
        <v>15352</v>
      </c>
      <c r="D4470" s="205">
        <v>4.5</v>
      </c>
      <c r="E4470" s="205" t="s">
        <v>1341</v>
      </c>
      <c r="F4470"/>
    </row>
    <row r="4471" spans="1:6" x14ac:dyDescent="0.3">
      <c r="A4471" s="6" t="str">
        <f t="shared" si="70"/>
        <v>WC13</v>
      </c>
      <c r="B4471" s="202" t="s">
        <v>15353</v>
      </c>
      <c r="C4471" s="202" t="s">
        <v>15354</v>
      </c>
      <c r="D4471" s="205">
        <v>4.5</v>
      </c>
      <c r="E4471" s="205" t="s">
        <v>1341</v>
      </c>
      <c r="F4471"/>
    </row>
    <row r="4472" spans="1:6" x14ac:dyDescent="0.3">
      <c r="A4472" s="6" t="str">
        <f t="shared" si="70"/>
        <v>O106.1</v>
      </c>
      <c r="B4472" s="202" t="s">
        <v>15355</v>
      </c>
      <c r="C4472" s="202" t="s">
        <v>15356</v>
      </c>
      <c r="D4472" s="205">
        <v>4.5</v>
      </c>
      <c r="E4472" s="205" t="s">
        <v>1341</v>
      </c>
      <c r="F4472"/>
    </row>
    <row r="4473" spans="1:6" x14ac:dyDescent="0.3">
      <c r="A4473" s="6" t="str">
        <f t="shared" si="70"/>
        <v>FT203</v>
      </c>
      <c r="B4473" s="202" t="s">
        <v>15357</v>
      </c>
      <c r="C4473" s="202" t="s">
        <v>15358</v>
      </c>
      <c r="D4473" s="205">
        <v>4.5</v>
      </c>
      <c r="E4473" s="205" t="s">
        <v>1341</v>
      </c>
      <c r="F4473"/>
    </row>
    <row r="4474" spans="1:6" x14ac:dyDescent="0.3">
      <c r="A4474" s="6" t="str">
        <f t="shared" si="70"/>
        <v>{AoO2} 228</v>
      </c>
      <c r="B4474" s="202" t="s">
        <v>15359</v>
      </c>
      <c r="C4474" s="202" t="s">
        <v>13361</v>
      </c>
      <c r="D4474" s="205">
        <v>4.5</v>
      </c>
      <c r="E4474" s="205" t="s">
        <v>1341</v>
      </c>
      <c r="F4474"/>
    </row>
    <row r="4475" spans="1:6" x14ac:dyDescent="0.3">
      <c r="A4475" s="6" t="str">
        <f t="shared" si="70"/>
        <v>AK52</v>
      </c>
      <c r="B4475" s="202" t="s">
        <v>15360</v>
      </c>
      <c r="C4475" s="202" t="s">
        <v>15361</v>
      </c>
      <c r="D4475" s="205">
        <v>4.5</v>
      </c>
      <c r="E4475" s="205" t="s">
        <v>1341</v>
      </c>
      <c r="F4475"/>
    </row>
    <row r="4476" spans="1:6" x14ac:dyDescent="0.3">
      <c r="A4476" s="6" t="str">
        <f t="shared" si="70"/>
        <v>BMW 3</v>
      </c>
      <c r="B4476" s="202" t="s">
        <v>15362</v>
      </c>
      <c r="C4476" s="202" t="s">
        <v>15363</v>
      </c>
      <c r="D4476" s="205">
        <v>4.5</v>
      </c>
      <c r="E4476" s="205" t="s">
        <v>1341</v>
      </c>
      <c r="F4476"/>
    </row>
    <row r="4477" spans="1:6" x14ac:dyDescent="0.3">
      <c r="A4477" s="6" t="str">
        <f t="shared" si="70"/>
        <v>AK16</v>
      </c>
      <c r="B4477" s="202" t="s">
        <v>15364</v>
      </c>
      <c r="C4477" s="202" t="s">
        <v>10463</v>
      </c>
      <c r="D4477" s="205">
        <v>4.5</v>
      </c>
      <c r="E4477" s="205" t="s">
        <v>1341</v>
      </c>
      <c r="F4477"/>
    </row>
    <row r="4478" spans="1:6" x14ac:dyDescent="0.3">
      <c r="A4478" s="6">
        <f t="shared" si="70"/>
        <v>1006</v>
      </c>
      <c r="B4478" s="202">
        <v>1006</v>
      </c>
      <c r="C4478" s="202" t="s">
        <v>15365</v>
      </c>
      <c r="D4478" s="205">
        <v>4.5</v>
      </c>
      <c r="E4478" s="205" t="s">
        <v>1341</v>
      </c>
      <c r="F4478"/>
    </row>
    <row r="4479" spans="1:6" x14ac:dyDescent="0.3">
      <c r="A4479" s="6" t="str">
        <f t="shared" si="70"/>
        <v>LN3-3</v>
      </c>
      <c r="B4479" s="202" t="s">
        <v>15366</v>
      </c>
      <c r="C4479" s="202" t="s">
        <v>15367</v>
      </c>
      <c r="D4479" s="205">
        <v>4.5</v>
      </c>
      <c r="E4479" s="205" t="s">
        <v>1341</v>
      </c>
      <c r="F4479"/>
    </row>
    <row r="4480" spans="1:6" x14ac:dyDescent="0.3">
      <c r="A4480" s="6" t="str">
        <f t="shared" si="70"/>
        <v>BC14</v>
      </c>
      <c r="B4480" s="202" t="s">
        <v>15368</v>
      </c>
      <c r="C4480" s="202" t="s">
        <v>15369</v>
      </c>
      <c r="D4480" s="205">
        <v>4.5</v>
      </c>
      <c r="E4480" s="205" t="s">
        <v>1341</v>
      </c>
      <c r="F4480"/>
    </row>
    <row r="4481" spans="1:6" x14ac:dyDescent="0.3">
      <c r="A4481" s="6" t="str">
        <f t="shared" si="70"/>
        <v>G12</v>
      </c>
      <c r="B4481" s="202" t="s">
        <v>15370</v>
      </c>
      <c r="C4481" s="202" t="s">
        <v>15371</v>
      </c>
      <c r="D4481" s="205">
        <v>4.5</v>
      </c>
      <c r="E4481" s="205" t="s">
        <v>1341</v>
      </c>
      <c r="F4481"/>
    </row>
    <row r="4482" spans="1:6" x14ac:dyDescent="0.3">
      <c r="A4482" s="6" t="str">
        <f t="shared" si="70"/>
        <v>J10</v>
      </c>
      <c r="B4482" s="202" t="s">
        <v>15372</v>
      </c>
      <c r="C4482" s="202" t="s">
        <v>15373</v>
      </c>
      <c r="D4482" s="205">
        <v>4.49</v>
      </c>
      <c r="E4482" s="205">
        <v>47</v>
      </c>
      <c r="F4482"/>
    </row>
    <row r="4483" spans="1:6" x14ac:dyDescent="0.3">
      <c r="A4483" s="6" t="str">
        <f t="shared" si="70"/>
        <v>N</v>
      </c>
      <c r="B4483" s="202" t="s">
        <v>15374</v>
      </c>
      <c r="C4483" s="202" t="s">
        <v>15375</v>
      </c>
      <c r="D4483" s="205">
        <v>4.49</v>
      </c>
      <c r="E4483" s="205">
        <v>43</v>
      </c>
      <c r="F4483"/>
    </row>
    <row r="4484" spans="1:6" x14ac:dyDescent="0.3">
      <c r="A4484" s="6" t="str">
        <f t="shared" si="70"/>
        <v>J153</v>
      </c>
      <c r="B4484" s="202" t="s">
        <v>15376</v>
      </c>
      <c r="C4484" s="202" t="s">
        <v>15377</v>
      </c>
      <c r="D4484" s="205">
        <v>4.46</v>
      </c>
      <c r="E4484" s="205">
        <v>24</v>
      </c>
      <c r="F4484"/>
    </row>
    <row r="4485" spans="1:6" x14ac:dyDescent="0.3">
      <c r="A4485" s="6" t="str">
        <f t="shared" si="70"/>
        <v>A15</v>
      </c>
      <c r="B4485" s="202" t="s">
        <v>15378</v>
      </c>
      <c r="C4485" s="202" t="s">
        <v>14975</v>
      </c>
      <c r="D4485" s="205">
        <v>4.46</v>
      </c>
      <c r="E4485" s="205">
        <v>24</v>
      </c>
      <c r="F4485"/>
    </row>
    <row r="4486" spans="1:6" x14ac:dyDescent="0.3">
      <c r="A4486" s="6" t="str">
        <f t="shared" si="70"/>
        <v>CDN6</v>
      </c>
      <c r="B4486" s="202" t="s">
        <v>15379</v>
      </c>
      <c r="C4486" s="202" t="s">
        <v>15380</v>
      </c>
      <c r="D4486" s="205">
        <v>4.4400000000000004</v>
      </c>
      <c r="E4486" s="205" t="s">
        <v>1341</v>
      </c>
      <c r="F4486"/>
    </row>
    <row r="4487" spans="1:6" x14ac:dyDescent="0.3">
      <c r="A4487" s="6" t="str">
        <f t="shared" si="70"/>
        <v>J38</v>
      </c>
      <c r="B4487" s="202" t="s">
        <v>15381</v>
      </c>
      <c r="C4487" s="202" t="s">
        <v>15382</v>
      </c>
      <c r="D4487" s="205">
        <v>4.43</v>
      </c>
      <c r="E4487" s="205">
        <v>23</v>
      </c>
      <c r="F4487"/>
    </row>
    <row r="4488" spans="1:6" x14ac:dyDescent="0.3">
      <c r="A4488" s="6" t="str">
        <f t="shared" si="70"/>
        <v>TT4</v>
      </c>
      <c r="B4488" s="202" t="s">
        <v>15383</v>
      </c>
      <c r="C4488" s="202" t="s">
        <v>15384</v>
      </c>
      <c r="D4488" s="205">
        <v>4.43</v>
      </c>
      <c r="E4488" s="205">
        <v>14</v>
      </c>
      <c r="F4488"/>
    </row>
    <row r="4489" spans="1:6" x14ac:dyDescent="0.3">
      <c r="A4489" s="6" t="str">
        <f t="shared" si="70"/>
        <v>CM3</v>
      </c>
      <c r="B4489" s="202" t="s">
        <v>15385</v>
      </c>
      <c r="C4489" s="202" t="s">
        <v>15386</v>
      </c>
      <c r="D4489" s="205">
        <v>4.43</v>
      </c>
      <c r="E4489" s="205" t="s">
        <v>1341</v>
      </c>
      <c r="F4489"/>
    </row>
    <row r="4490" spans="1:6" x14ac:dyDescent="0.3">
      <c r="A4490" s="6" t="str">
        <f t="shared" si="70"/>
        <v>TAC65</v>
      </c>
      <c r="B4490" s="202" t="s">
        <v>15387</v>
      </c>
      <c r="C4490" s="202" t="s">
        <v>15388</v>
      </c>
      <c r="D4490" s="205">
        <v>4.43</v>
      </c>
      <c r="E4490" s="205" t="s">
        <v>1341</v>
      </c>
      <c r="F4490"/>
    </row>
    <row r="4491" spans="1:6" x14ac:dyDescent="0.3">
      <c r="A4491" s="6" t="str">
        <f t="shared" si="70"/>
        <v>TOT19</v>
      </c>
      <c r="B4491" s="202" t="s">
        <v>15389</v>
      </c>
      <c r="C4491" s="202" t="s">
        <v>15390</v>
      </c>
      <c r="D4491" s="205">
        <v>4.43</v>
      </c>
      <c r="E4491" s="205" t="s">
        <v>1341</v>
      </c>
      <c r="F4491"/>
    </row>
    <row r="4492" spans="1:6" x14ac:dyDescent="0.3">
      <c r="A4492" s="6" t="str">
        <f t="shared" si="70"/>
        <v>TOT16</v>
      </c>
      <c r="B4492" s="202" t="s">
        <v>15391</v>
      </c>
      <c r="C4492" s="202" t="s">
        <v>15392</v>
      </c>
      <c r="D4492" s="205">
        <v>4.43</v>
      </c>
      <c r="E4492" s="205" t="s">
        <v>1341</v>
      </c>
      <c r="F4492"/>
    </row>
    <row r="4493" spans="1:6" x14ac:dyDescent="0.3">
      <c r="A4493" s="6" t="str">
        <f t="shared" si="70"/>
        <v>J151</v>
      </c>
      <c r="B4493" s="202" t="s">
        <v>15393</v>
      </c>
      <c r="C4493" s="202" t="s">
        <v>13003</v>
      </c>
      <c r="D4493" s="205">
        <v>4.42</v>
      </c>
      <c r="E4493" s="205">
        <v>19</v>
      </c>
      <c r="F4493"/>
    </row>
    <row r="4494" spans="1:6" x14ac:dyDescent="0.3">
      <c r="A4494" s="6" t="str">
        <f t="shared" si="70"/>
        <v>J49</v>
      </c>
      <c r="B4494" s="202" t="s">
        <v>15394</v>
      </c>
      <c r="C4494" s="202" t="s">
        <v>15395</v>
      </c>
      <c r="D4494" s="205">
        <v>4.4000000000000004</v>
      </c>
      <c r="E4494" s="205">
        <v>15</v>
      </c>
      <c r="F4494"/>
    </row>
    <row r="4495" spans="1:6" x14ac:dyDescent="0.3">
      <c r="A4495" s="6" t="str">
        <f t="shared" ref="A4495:A4558" si="71">IF(B4495="","",IF(B4495&lt;999,"ASL"&amp;B4495,B4495))</f>
        <v>BC2</v>
      </c>
      <c r="B4495" s="202" t="s">
        <v>15396</v>
      </c>
      <c r="C4495" s="202" t="s">
        <v>15397</v>
      </c>
      <c r="D4495" s="205">
        <v>4.4000000000000004</v>
      </c>
      <c r="E4495" s="205">
        <v>15</v>
      </c>
      <c r="F4495"/>
    </row>
    <row r="4496" spans="1:6" x14ac:dyDescent="0.3">
      <c r="A4496" s="6" t="str">
        <f t="shared" si="71"/>
        <v>PBP8</v>
      </c>
      <c r="B4496" s="202" t="s">
        <v>15398</v>
      </c>
      <c r="C4496" s="202" t="s">
        <v>15399</v>
      </c>
      <c r="D4496" s="205">
        <v>4.4000000000000004</v>
      </c>
      <c r="E4496" s="205" t="s">
        <v>1341</v>
      </c>
      <c r="F4496"/>
    </row>
    <row r="4497" spans="1:6" x14ac:dyDescent="0.3">
      <c r="A4497" s="6" t="str">
        <f t="shared" si="71"/>
        <v>BTL14</v>
      </c>
      <c r="B4497" s="202" t="s">
        <v>15400</v>
      </c>
      <c r="C4497" s="202" t="s">
        <v>15401</v>
      </c>
      <c r="D4497" s="205">
        <v>4.4000000000000004</v>
      </c>
      <c r="E4497" s="205" t="s">
        <v>1341</v>
      </c>
      <c r="F4497"/>
    </row>
    <row r="4498" spans="1:6" x14ac:dyDescent="0.3">
      <c r="A4498" s="6" t="str">
        <f t="shared" si="71"/>
        <v>SP197</v>
      </c>
      <c r="B4498" s="202" t="s">
        <v>15402</v>
      </c>
      <c r="C4498" s="202" t="s">
        <v>15403</v>
      </c>
      <c r="D4498" s="205">
        <v>4.4000000000000004</v>
      </c>
      <c r="E4498" s="205" t="s">
        <v>1341</v>
      </c>
      <c r="F4498"/>
    </row>
    <row r="4499" spans="1:6" x14ac:dyDescent="0.3">
      <c r="A4499" s="6" t="str">
        <f t="shared" si="71"/>
        <v>TTF2</v>
      </c>
      <c r="B4499" s="202" t="s">
        <v>15404</v>
      </c>
      <c r="C4499" s="202" t="s">
        <v>15405</v>
      </c>
      <c r="D4499" s="205">
        <v>4.4000000000000004</v>
      </c>
      <c r="E4499" s="205" t="s">
        <v>1341</v>
      </c>
      <c r="F4499"/>
    </row>
    <row r="4500" spans="1:6" x14ac:dyDescent="0.3">
      <c r="A4500" s="6" t="str">
        <f t="shared" si="71"/>
        <v>ESG97</v>
      </c>
      <c r="B4500" s="202" t="s">
        <v>15406</v>
      </c>
      <c r="C4500" s="202" t="s">
        <v>15407</v>
      </c>
      <c r="D4500" s="205">
        <v>4.4000000000000004</v>
      </c>
      <c r="E4500" s="205" t="s">
        <v>1341</v>
      </c>
      <c r="F4500"/>
    </row>
    <row r="4501" spans="1:6" x14ac:dyDescent="0.3">
      <c r="A4501" s="6" t="str">
        <f t="shared" si="71"/>
        <v>DB030</v>
      </c>
      <c r="B4501" s="202" t="s">
        <v>15408</v>
      </c>
      <c r="C4501" s="202" t="s">
        <v>15409</v>
      </c>
      <c r="D4501" s="205">
        <v>4.4000000000000004</v>
      </c>
      <c r="E4501" s="205" t="s">
        <v>1341</v>
      </c>
      <c r="F4501"/>
    </row>
    <row r="4502" spans="1:6" x14ac:dyDescent="0.3">
      <c r="A4502" s="6" t="str">
        <f t="shared" si="71"/>
        <v>G22</v>
      </c>
      <c r="B4502" s="202" t="s">
        <v>15410</v>
      </c>
      <c r="C4502" s="202" t="s">
        <v>15411</v>
      </c>
      <c r="D4502" s="205">
        <v>4.4000000000000004</v>
      </c>
      <c r="E4502" s="205" t="s">
        <v>1341</v>
      </c>
      <c r="F4502"/>
    </row>
    <row r="4503" spans="1:6" x14ac:dyDescent="0.3">
      <c r="A4503" s="6" t="str">
        <f t="shared" si="71"/>
        <v>ASL103</v>
      </c>
      <c r="B4503" s="202">
        <v>103</v>
      </c>
      <c r="C4503" s="202" t="s">
        <v>15412</v>
      </c>
      <c r="D4503" s="205">
        <v>4.4000000000000004</v>
      </c>
      <c r="E4503" s="205" t="s">
        <v>1341</v>
      </c>
      <c r="F4503"/>
    </row>
    <row r="4504" spans="1:6" x14ac:dyDescent="0.3">
      <c r="A4504" s="6" t="str">
        <f t="shared" si="71"/>
        <v>WG1</v>
      </c>
      <c r="B4504" s="202" t="s">
        <v>15413</v>
      </c>
      <c r="C4504" s="202" t="s">
        <v>15414</v>
      </c>
      <c r="D4504" s="205">
        <v>4.4000000000000004</v>
      </c>
      <c r="E4504" s="205" t="s">
        <v>1341</v>
      </c>
      <c r="F4504"/>
    </row>
    <row r="4505" spans="1:6" x14ac:dyDescent="0.3">
      <c r="A4505" s="6" t="str">
        <f t="shared" si="71"/>
        <v>VV38</v>
      </c>
      <c r="B4505" s="202" t="s">
        <v>15415</v>
      </c>
      <c r="C4505" s="202" t="s">
        <v>15416</v>
      </c>
      <c r="D4505" s="205">
        <v>4.4000000000000004</v>
      </c>
      <c r="E4505" s="205" t="s">
        <v>1341</v>
      </c>
      <c r="F4505"/>
    </row>
    <row r="4506" spans="1:6" x14ac:dyDescent="0.3">
      <c r="A4506" s="6" t="str">
        <f t="shared" si="71"/>
        <v>CDN14</v>
      </c>
      <c r="B4506" s="202" t="s">
        <v>15417</v>
      </c>
      <c r="C4506" s="202" t="s">
        <v>15418</v>
      </c>
      <c r="D4506" s="205">
        <v>4.4000000000000004</v>
      </c>
      <c r="E4506" s="205" t="s">
        <v>1341</v>
      </c>
      <c r="F4506"/>
    </row>
    <row r="4507" spans="1:6" x14ac:dyDescent="0.3">
      <c r="A4507" s="6" t="str">
        <f t="shared" si="71"/>
        <v>CH78</v>
      </c>
      <c r="B4507" s="202" t="s">
        <v>15419</v>
      </c>
      <c r="C4507" s="202" t="s">
        <v>15420</v>
      </c>
      <c r="D4507" s="205">
        <v>4.4000000000000004</v>
      </c>
      <c r="E4507" s="205" t="s">
        <v>1341</v>
      </c>
      <c r="F4507"/>
    </row>
    <row r="4508" spans="1:6" x14ac:dyDescent="0.3">
      <c r="A4508" s="6" t="str">
        <f t="shared" si="71"/>
        <v>IC9</v>
      </c>
      <c r="B4508" s="202" t="s">
        <v>15421</v>
      </c>
      <c r="C4508" s="202" t="s">
        <v>15153</v>
      </c>
      <c r="D4508" s="205">
        <v>4.3600000000000003</v>
      </c>
      <c r="E4508" s="205">
        <v>11</v>
      </c>
      <c r="F4508"/>
    </row>
    <row r="4509" spans="1:6" x14ac:dyDescent="0.3">
      <c r="A4509" s="6" t="str">
        <f t="shared" si="71"/>
        <v>J172</v>
      </c>
      <c r="B4509" s="202" t="s">
        <v>15422</v>
      </c>
      <c r="C4509" s="202" t="s">
        <v>15423</v>
      </c>
      <c r="D4509" s="205">
        <v>4.3600000000000003</v>
      </c>
      <c r="E4509" s="205">
        <v>14</v>
      </c>
      <c r="F4509"/>
    </row>
    <row r="4510" spans="1:6" x14ac:dyDescent="0.3">
      <c r="A4510" s="6" t="str">
        <f t="shared" si="71"/>
        <v>NEWS23</v>
      </c>
      <c r="B4510" s="202" t="s">
        <v>15424</v>
      </c>
      <c r="C4510" s="202" t="s">
        <v>15425</v>
      </c>
      <c r="D4510" s="205">
        <v>4.33</v>
      </c>
      <c r="E4510" s="205" t="s">
        <v>1341</v>
      </c>
      <c r="F4510"/>
    </row>
    <row r="4511" spans="1:6" x14ac:dyDescent="0.3">
      <c r="A4511" s="6" t="str">
        <f t="shared" si="71"/>
        <v>STL10</v>
      </c>
      <c r="B4511" s="202" t="s">
        <v>15426</v>
      </c>
      <c r="C4511" s="202" t="s">
        <v>15427</v>
      </c>
      <c r="D4511" s="205">
        <v>4.33</v>
      </c>
      <c r="E4511" s="205" t="s">
        <v>1341</v>
      </c>
      <c r="F4511"/>
    </row>
    <row r="4512" spans="1:6" x14ac:dyDescent="0.3">
      <c r="A4512" s="6" t="str">
        <f t="shared" si="71"/>
        <v>FE28</v>
      </c>
      <c r="B4512" s="202" t="s">
        <v>15428</v>
      </c>
      <c r="C4512" s="202" t="s">
        <v>15429</v>
      </c>
      <c r="D4512" s="205">
        <v>4.33</v>
      </c>
      <c r="E4512" s="205" t="s">
        <v>1341</v>
      </c>
      <c r="F4512"/>
    </row>
    <row r="4513" spans="1:6" x14ac:dyDescent="0.3">
      <c r="A4513" s="6" t="str">
        <f t="shared" si="71"/>
        <v>OA3</v>
      </c>
      <c r="B4513" s="202" t="s">
        <v>15430</v>
      </c>
      <c r="C4513" s="202" t="s">
        <v>14804</v>
      </c>
      <c r="D4513" s="205">
        <v>4.33</v>
      </c>
      <c r="E4513" s="205" t="s">
        <v>1341</v>
      </c>
      <c r="F4513"/>
    </row>
    <row r="4514" spans="1:6" x14ac:dyDescent="0.3">
      <c r="A4514" s="6" t="str">
        <f t="shared" si="71"/>
        <v>FT210</v>
      </c>
      <c r="B4514" s="202" t="s">
        <v>15431</v>
      </c>
      <c r="C4514" s="202" t="s">
        <v>15432</v>
      </c>
      <c r="D4514" s="205">
        <v>4.33</v>
      </c>
      <c r="E4514" s="205" t="s">
        <v>1341</v>
      </c>
      <c r="F4514"/>
    </row>
    <row r="4515" spans="1:6" x14ac:dyDescent="0.3">
      <c r="A4515" s="6" t="str">
        <f t="shared" si="71"/>
        <v>FT98</v>
      </c>
      <c r="B4515" s="202" t="s">
        <v>15433</v>
      </c>
      <c r="C4515" s="202" t="s">
        <v>15434</v>
      </c>
      <c r="D4515" s="205">
        <v>4.33</v>
      </c>
      <c r="E4515" s="205" t="s">
        <v>1341</v>
      </c>
      <c r="F4515"/>
    </row>
    <row r="4516" spans="1:6" x14ac:dyDescent="0.3">
      <c r="A4516" s="6" t="str">
        <f t="shared" si="71"/>
        <v>NFNH-4</v>
      </c>
      <c r="B4516" s="202" t="s">
        <v>15435</v>
      </c>
      <c r="C4516" s="202" t="s">
        <v>15436</v>
      </c>
      <c r="D4516" s="205">
        <v>4.33</v>
      </c>
      <c r="E4516" s="205" t="s">
        <v>1341</v>
      </c>
      <c r="F4516"/>
    </row>
    <row r="4517" spans="1:6" x14ac:dyDescent="0.3">
      <c r="A4517" s="6" t="str">
        <f t="shared" si="71"/>
        <v>JATK6</v>
      </c>
      <c r="B4517" s="202" t="s">
        <v>15437</v>
      </c>
      <c r="C4517" s="202" t="s">
        <v>15438</v>
      </c>
      <c r="D4517" s="205">
        <v>4.33</v>
      </c>
      <c r="E4517" s="205" t="s">
        <v>1341</v>
      </c>
      <c r="F4517"/>
    </row>
    <row r="4518" spans="1:6" x14ac:dyDescent="0.3">
      <c r="A4518" s="6" t="str">
        <f t="shared" si="71"/>
        <v>M1</v>
      </c>
      <c r="B4518" s="202" t="s">
        <v>15439</v>
      </c>
      <c r="C4518" s="202" t="s">
        <v>15440</v>
      </c>
      <c r="D4518" s="205">
        <v>4.33</v>
      </c>
      <c r="E4518" s="205" t="s">
        <v>1341</v>
      </c>
      <c r="F4518"/>
    </row>
    <row r="4519" spans="1:6" x14ac:dyDescent="0.3">
      <c r="A4519" s="6" t="str">
        <f t="shared" si="71"/>
        <v>WCR7</v>
      </c>
      <c r="B4519" s="202" t="s">
        <v>15441</v>
      </c>
      <c r="C4519" s="202" t="s">
        <v>15442</v>
      </c>
      <c r="D4519" s="205">
        <v>4.33</v>
      </c>
      <c r="E4519" s="205" t="s">
        <v>1341</v>
      </c>
      <c r="F4519"/>
    </row>
    <row r="4520" spans="1:6" x14ac:dyDescent="0.3">
      <c r="A4520" s="6" t="str">
        <f t="shared" si="71"/>
        <v>FT243</v>
      </c>
      <c r="B4520" s="202" t="s">
        <v>15443</v>
      </c>
      <c r="C4520" s="202" t="s">
        <v>15444</v>
      </c>
      <c r="D4520" s="205">
        <v>4.33</v>
      </c>
      <c r="E4520" s="205" t="s">
        <v>1341</v>
      </c>
      <c r="F4520"/>
    </row>
    <row r="4521" spans="1:6" x14ac:dyDescent="0.3">
      <c r="A4521" s="6" t="str">
        <f t="shared" si="71"/>
        <v>FT KGS7</v>
      </c>
      <c r="B4521" s="202" t="s">
        <v>15445</v>
      </c>
      <c r="C4521" s="202" t="s">
        <v>15446</v>
      </c>
      <c r="D4521" s="205">
        <v>4.33</v>
      </c>
      <c r="E4521" s="205" t="s">
        <v>1341</v>
      </c>
      <c r="F4521"/>
    </row>
    <row r="4522" spans="1:6" x14ac:dyDescent="0.3">
      <c r="A4522" s="6" t="str">
        <f t="shared" si="71"/>
        <v>{Redux} D38</v>
      </c>
      <c r="B4522" s="202" t="s">
        <v>15447</v>
      </c>
      <c r="C4522" s="202" t="s">
        <v>7854</v>
      </c>
      <c r="D4522" s="205">
        <v>4.33</v>
      </c>
      <c r="E4522" s="205" t="s">
        <v>1341</v>
      </c>
      <c r="F4522"/>
    </row>
    <row r="4523" spans="1:6" x14ac:dyDescent="0.3">
      <c r="A4523" s="6" t="str">
        <f t="shared" si="71"/>
        <v>O89.2</v>
      </c>
      <c r="B4523" s="202" t="s">
        <v>15448</v>
      </c>
      <c r="C4523" s="202" t="s">
        <v>13284</v>
      </c>
      <c r="D4523" s="205">
        <v>4.33</v>
      </c>
      <c r="E4523" s="205" t="s">
        <v>1341</v>
      </c>
      <c r="F4523"/>
    </row>
    <row r="4524" spans="1:6" x14ac:dyDescent="0.3">
      <c r="A4524" s="6" t="str">
        <f t="shared" si="71"/>
        <v>KE18</v>
      </c>
      <c r="B4524" s="202" t="s">
        <v>15449</v>
      </c>
      <c r="C4524" s="202" t="s">
        <v>15450</v>
      </c>
      <c r="D4524" s="205">
        <v>4.33</v>
      </c>
      <c r="E4524" s="205" t="s">
        <v>1341</v>
      </c>
      <c r="F4524"/>
    </row>
    <row r="4525" spans="1:6" x14ac:dyDescent="0.3">
      <c r="A4525" s="6" t="str">
        <f t="shared" si="71"/>
        <v>HH4</v>
      </c>
      <c r="B4525" s="202" t="s">
        <v>15451</v>
      </c>
      <c r="C4525" s="202" t="s">
        <v>15452</v>
      </c>
      <c r="D4525" s="205">
        <v>4.33</v>
      </c>
      <c r="E4525" s="205" t="s">
        <v>1341</v>
      </c>
      <c r="F4525"/>
    </row>
    <row r="4526" spans="1:6" x14ac:dyDescent="0.3">
      <c r="A4526" s="6" t="str">
        <f t="shared" si="71"/>
        <v>W</v>
      </c>
      <c r="B4526" s="202" t="s">
        <v>1358</v>
      </c>
      <c r="C4526" s="202" t="s">
        <v>15453</v>
      </c>
      <c r="D4526" s="205">
        <v>4.33</v>
      </c>
      <c r="E4526" s="205" t="s">
        <v>1341</v>
      </c>
      <c r="F4526"/>
    </row>
    <row r="4527" spans="1:6" x14ac:dyDescent="0.3">
      <c r="A4527" s="6" t="str">
        <f t="shared" si="71"/>
        <v>DBP9</v>
      </c>
      <c r="B4527" s="202" t="s">
        <v>15454</v>
      </c>
      <c r="C4527" s="202" t="s">
        <v>15455</v>
      </c>
      <c r="D4527" s="205">
        <v>4.33</v>
      </c>
      <c r="E4527" s="205" t="s">
        <v>1341</v>
      </c>
      <c r="F4527"/>
    </row>
    <row r="4528" spans="1:6" x14ac:dyDescent="0.3">
      <c r="A4528" s="6" t="str">
        <f t="shared" si="71"/>
        <v>PONYRI#7</v>
      </c>
      <c r="B4528" s="202" t="s">
        <v>15456</v>
      </c>
      <c r="C4528" s="202" t="s">
        <v>15457</v>
      </c>
      <c r="D4528" s="205">
        <v>4.33</v>
      </c>
      <c r="E4528" s="205" t="s">
        <v>1341</v>
      </c>
      <c r="F4528"/>
    </row>
    <row r="4529" spans="1:6" x14ac:dyDescent="0.3">
      <c r="A4529" s="6" t="str">
        <f t="shared" si="71"/>
        <v>WG2.2</v>
      </c>
      <c r="B4529" s="202" t="s">
        <v>15458</v>
      </c>
      <c r="C4529" s="202" t="s">
        <v>15459</v>
      </c>
      <c r="D4529" s="205">
        <v>4.33</v>
      </c>
      <c r="E4529" s="205" t="s">
        <v>1341</v>
      </c>
      <c r="F4529"/>
    </row>
    <row r="4530" spans="1:6" x14ac:dyDescent="0.3">
      <c r="A4530" s="6" t="str">
        <f t="shared" si="71"/>
        <v>ESG81</v>
      </c>
      <c r="B4530" s="202" t="s">
        <v>15460</v>
      </c>
      <c r="C4530" s="202" t="s">
        <v>15461</v>
      </c>
      <c r="D4530" s="205">
        <v>4.33</v>
      </c>
      <c r="E4530" s="205" t="s">
        <v>1341</v>
      </c>
      <c r="F4530"/>
    </row>
    <row r="4531" spans="1:6" x14ac:dyDescent="0.3">
      <c r="A4531" s="6" t="str">
        <f t="shared" si="71"/>
        <v>VV40</v>
      </c>
      <c r="B4531" s="202" t="s">
        <v>15462</v>
      </c>
      <c r="C4531" s="202" t="s">
        <v>15463</v>
      </c>
      <c r="D4531" s="205">
        <v>4.33</v>
      </c>
      <c r="E4531" s="205" t="s">
        <v>1341</v>
      </c>
      <c r="F4531"/>
    </row>
    <row r="4532" spans="1:6" x14ac:dyDescent="0.3">
      <c r="A4532" s="6" t="str">
        <f t="shared" si="71"/>
        <v>ATF3</v>
      </c>
      <c r="B4532" s="202" t="s">
        <v>15464</v>
      </c>
      <c r="C4532" s="202" t="s">
        <v>15465</v>
      </c>
      <c r="D4532" s="205">
        <v>4.33</v>
      </c>
      <c r="E4532" s="205" t="s">
        <v>1341</v>
      </c>
      <c r="F4532"/>
    </row>
    <row r="4533" spans="1:6" x14ac:dyDescent="0.3">
      <c r="A4533" s="6" t="str">
        <f t="shared" si="71"/>
        <v>O50.2</v>
      </c>
      <c r="B4533" s="202" t="s">
        <v>15466</v>
      </c>
      <c r="C4533" s="202" t="s">
        <v>15467</v>
      </c>
      <c r="D4533" s="205">
        <v>4.33</v>
      </c>
      <c r="E4533" s="205" t="s">
        <v>1341</v>
      </c>
      <c r="F4533"/>
    </row>
    <row r="4534" spans="1:6" x14ac:dyDescent="0.3">
      <c r="A4534" s="6" t="str">
        <f t="shared" si="71"/>
        <v>U44</v>
      </c>
      <c r="B4534" s="202" t="s">
        <v>15468</v>
      </c>
      <c r="C4534" s="202" t="s">
        <v>15469</v>
      </c>
      <c r="D4534" s="205">
        <v>4.33</v>
      </c>
      <c r="E4534" s="205" t="s">
        <v>1341</v>
      </c>
      <c r="F4534"/>
    </row>
    <row r="4535" spans="1:6" x14ac:dyDescent="0.3">
      <c r="A4535" s="6" t="str">
        <f t="shared" si="71"/>
        <v>DB015</v>
      </c>
      <c r="B4535" s="202" t="s">
        <v>15470</v>
      </c>
      <c r="C4535" s="202" t="s">
        <v>15471</v>
      </c>
      <c r="D4535" s="205">
        <v>4.3099999999999996</v>
      </c>
      <c r="E4535" s="205">
        <v>16</v>
      </c>
      <c r="F4535"/>
    </row>
    <row r="4536" spans="1:6" x14ac:dyDescent="0.3">
      <c r="A4536" s="6" t="str">
        <f t="shared" si="71"/>
        <v>SP207</v>
      </c>
      <c r="B4536" s="202" t="s">
        <v>15472</v>
      </c>
      <c r="C4536" s="202" t="s">
        <v>15473</v>
      </c>
      <c r="D4536" s="205">
        <v>4.3099999999999996</v>
      </c>
      <c r="E4536" s="205">
        <v>16</v>
      </c>
      <c r="F4536"/>
    </row>
    <row r="4537" spans="1:6" x14ac:dyDescent="0.3">
      <c r="A4537" s="6" t="str">
        <f t="shared" si="71"/>
        <v>J134</v>
      </c>
      <c r="B4537" s="202" t="s">
        <v>15474</v>
      </c>
      <c r="C4537" s="202" t="s">
        <v>15475</v>
      </c>
      <c r="D4537" s="205">
        <v>4.3099999999999996</v>
      </c>
      <c r="E4537" s="205">
        <v>13</v>
      </c>
      <c r="F4537"/>
    </row>
    <row r="4538" spans="1:6" x14ac:dyDescent="0.3">
      <c r="A4538" s="6" t="str">
        <f t="shared" si="71"/>
        <v>A95</v>
      </c>
      <c r="B4538" s="202" t="s">
        <v>15476</v>
      </c>
      <c r="C4538" s="202" t="s">
        <v>15477</v>
      </c>
      <c r="D4538" s="205">
        <v>4.3</v>
      </c>
      <c r="E4538" s="205">
        <v>27</v>
      </c>
      <c r="F4538"/>
    </row>
    <row r="4539" spans="1:6" x14ac:dyDescent="0.3">
      <c r="A4539" s="6" t="str">
        <f t="shared" si="71"/>
        <v>FC2</v>
      </c>
      <c r="B4539" s="202" t="s">
        <v>15478</v>
      </c>
      <c r="C4539" s="202" t="s">
        <v>14780</v>
      </c>
      <c r="D4539" s="205">
        <v>4.29</v>
      </c>
      <c r="E4539" s="205">
        <v>14</v>
      </c>
      <c r="F4539"/>
    </row>
    <row r="4540" spans="1:6" x14ac:dyDescent="0.3">
      <c r="A4540" s="6" t="str">
        <f t="shared" si="71"/>
        <v>CH91</v>
      </c>
      <c r="B4540" s="202" t="s">
        <v>15479</v>
      </c>
      <c r="C4540" s="202" t="s">
        <v>13907</v>
      </c>
      <c r="D4540" s="205">
        <v>4.29</v>
      </c>
      <c r="E4540" s="205" t="s">
        <v>1341</v>
      </c>
      <c r="F4540"/>
    </row>
    <row r="4541" spans="1:6" x14ac:dyDescent="0.3">
      <c r="A4541" s="6" t="str">
        <f t="shared" si="71"/>
        <v>StB3</v>
      </c>
      <c r="B4541" s="202" t="s">
        <v>15480</v>
      </c>
      <c r="C4541" s="202" t="s">
        <v>15481</v>
      </c>
      <c r="D4541" s="205">
        <v>4.29</v>
      </c>
      <c r="E4541" s="205" t="s">
        <v>1341</v>
      </c>
      <c r="F4541"/>
    </row>
    <row r="4542" spans="1:6" x14ac:dyDescent="0.3">
      <c r="A4542" s="6" t="str">
        <f t="shared" si="71"/>
        <v>SP235</v>
      </c>
      <c r="B4542" s="202" t="s">
        <v>15482</v>
      </c>
      <c r="C4542" s="202" t="s">
        <v>15483</v>
      </c>
      <c r="D4542" s="205">
        <v>4.2699999999999996</v>
      </c>
      <c r="E4542" s="205">
        <v>11</v>
      </c>
      <c r="F4542"/>
    </row>
    <row r="4543" spans="1:6" x14ac:dyDescent="0.3">
      <c r="A4543" s="6" t="str">
        <f t="shared" si="71"/>
        <v>SP244</v>
      </c>
      <c r="B4543" s="202" t="s">
        <v>15484</v>
      </c>
      <c r="C4543" s="202" t="s">
        <v>15485</v>
      </c>
      <c r="D4543" s="205">
        <v>4.25</v>
      </c>
      <c r="E4543" s="205" t="s">
        <v>1341</v>
      </c>
      <c r="F4543"/>
    </row>
    <row r="4544" spans="1:6" x14ac:dyDescent="0.3">
      <c r="A4544" s="6" t="str">
        <f t="shared" si="71"/>
        <v>FE127</v>
      </c>
      <c r="B4544" s="202" t="s">
        <v>15486</v>
      </c>
      <c r="C4544" s="202" t="s">
        <v>15487</v>
      </c>
      <c r="D4544" s="205">
        <v>4.25</v>
      </c>
      <c r="E4544" s="205" t="s">
        <v>1341</v>
      </c>
      <c r="F4544"/>
    </row>
    <row r="4545" spans="1:6" x14ac:dyDescent="0.3">
      <c r="A4545" s="6" t="str">
        <f t="shared" si="71"/>
        <v>O117.5</v>
      </c>
      <c r="B4545" s="202" t="s">
        <v>15488</v>
      </c>
      <c r="C4545" s="202" t="s">
        <v>15489</v>
      </c>
      <c r="D4545" s="205">
        <v>4.25</v>
      </c>
      <c r="E4545" s="205" t="s">
        <v>1341</v>
      </c>
      <c r="F4545"/>
    </row>
    <row r="4546" spans="1:6" x14ac:dyDescent="0.3">
      <c r="A4546" s="6" t="str">
        <f t="shared" si="71"/>
        <v>BTL13</v>
      </c>
      <c r="B4546" s="202" t="s">
        <v>15490</v>
      </c>
      <c r="C4546" s="202" t="s">
        <v>15491</v>
      </c>
      <c r="D4546" s="205">
        <v>4.25</v>
      </c>
      <c r="E4546" s="205" t="s">
        <v>1341</v>
      </c>
      <c r="F4546"/>
    </row>
    <row r="4547" spans="1:6" x14ac:dyDescent="0.3">
      <c r="A4547" s="6" t="str">
        <f t="shared" si="71"/>
        <v>SPF5</v>
      </c>
      <c r="B4547" s="202" t="s">
        <v>15492</v>
      </c>
      <c r="C4547" s="202" t="s">
        <v>15493</v>
      </c>
      <c r="D4547" s="205">
        <v>4.25</v>
      </c>
      <c r="E4547" s="205" t="s">
        <v>1341</v>
      </c>
      <c r="F4547"/>
    </row>
    <row r="4548" spans="1:6" x14ac:dyDescent="0.3">
      <c r="A4548" s="6" t="str">
        <f t="shared" si="71"/>
        <v>YASL13</v>
      </c>
      <c r="B4548" s="202" t="s">
        <v>15494</v>
      </c>
      <c r="C4548" s="202" t="s">
        <v>15495</v>
      </c>
      <c r="D4548" s="205">
        <v>4.25</v>
      </c>
      <c r="E4548" s="205" t="s">
        <v>1341</v>
      </c>
      <c r="F4548"/>
    </row>
    <row r="4549" spans="1:6" x14ac:dyDescent="0.3">
      <c r="A4549" s="6" t="str">
        <f t="shared" si="71"/>
        <v>FE33</v>
      </c>
      <c r="B4549" s="202" t="s">
        <v>15496</v>
      </c>
      <c r="C4549" s="202" t="s">
        <v>15497</v>
      </c>
      <c r="D4549" s="205">
        <v>4.25</v>
      </c>
      <c r="E4549" s="205" t="s">
        <v>1341</v>
      </c>
      <c r="F4549"/>
    </row>
    <row r="4550" spans="1:6" x14ac:dyDescent="0.3">
      <c r="A4550" s="6" t="str">
        <f t="shared" si="71"/>
        <v>ESG88</v>
      </c>
      <c r="B4550" s="202" t="s">
        <v>15498</v>
      </c>
      <c r="C4550" s="202" t="s">
        <v>15499</v>
      </c>
      <c r="D4550" s="205">
        <v>4.25</v>
      </c>
      <c r="E4550" s="205" t="s">
        <v>1341</v>
      </c>
      <c r="F4550"/>
    </row>
    <row r="4551" spans="1:6" x14ac:dyDescent="0.3">
      <c r="A4551" s="6" t="str">
        <f t="shared" si="71"/>
        <v>EP81</v>
      </c>
      <c r="B4551" s="202" t="s">
        <v>15500</v>
      </c>
      <c r="C4551" s="202" t="s">
        <v>15501</v>
      </c>
      <c r="D4551" s="205">
        <v>4.25</v>
      </c>
      <c r="E4551" s="205" t="s">
        <v>1341</v>
      </c>
      <c r="F4551"/>
    </row>
    <row r="4552" spans="1:6" x14ac:dyDescent="0.3">
      <c r="A4552" s="6" t="str">
        <f t="shared" si="71"/>
        <v>S6</v>
      </c>
      <c r="B4552" s="202" t="s">
        <v>8899</v>
      </c>
      <c r="C4552" s="202" t="s">
        <v>15502</v>
      </c>
      <c r="D4552" s="205">
        <v>4.25</v>
      </c>
      <c r="E4552" s="205" t="s">
        <v>1341</v>
      </c>
      <c r="F4552"/>
    </row>
    <row r="4553" spans="1:6" x14ac:dyDescent="0.3">
      <c r="A4553" s="6" t="str">
        <f t="shared" si="71"/>
        <v>TAC9</v>
      </c>
      <c r="B4553" s="202" t="s">
        <v>15503</v>
      </c>
      <c r="C4553" s="202" t="s">
        <v>15504</v>
      </c>
      <c r="D4553" s="205">
        <v>4.22</v>
      </c>
      <c r="E4553" s="205" t="s">
        <v>1341</v>
      </c>
      <c r="F4553"/>
    </row>
    <row r="4554" spans="1:6" x14ac:dyDescent="0.3">
      <c r="A4554" s="6" t="str">
        <f t="shared" si="71"/>
        <v>FB6</v>
      </c>
      <c r="B4554" s="202" t="s">
        <v>15505</v>
      </c>
      <c r="C4554" s="202" t="s">
        <v>15506</v>
      </c>
      <c r="D4554" s="205">
        <v>4.22</v>
      </c>
      <c r="E4554" s="205" t="s">
        <v>1341</v>
      </c>
      <c r="F4554"/>
    </row>
    <row r="4555" spans="1:6" x14ac:dyDescent="0.3">
      <c r="A4555" s="6" t="str">
        <f t="shared" si="71"/>
        <v>J39</v>
      </c>
      <c r="B4555" s="202" t="s">
        <v>15507</v>
      </c>
      <c r="C4555" s="202" t="s">
        <v>15508</v>
      </c>
      <c r="D4555" s="205">
        <v>4.21</v>
      </c>
      <c r="E4555" s="205">
        <v>24</v>
      </c>
      <c r="F4555"/>
    </row>
    <row r="4556" spans="1:6" x14ac:dyDescent="0.3">
      <c r="A4556" s="6" t="str">
        <f t="shared" si="71"/>
        <v>SP25</v>
      </c>
      <c r="B4556" s="202" t="s">
        <v>15509</v>
      </c>
      <c r="C4556" s="202" t="s">
        <v>15510</v>
      </c>
      <c r="D4556" s="205">
        <v>4.2</v>
      </c>
      <c r="E4556" s="205">
        <v>25</v>
      </c>
      <c r="F4556"/>
    </row>
    <row r="4557" spans="1:6" x14ac:dyDescent="0.3">
      <c r="A4557" s="6" t="str">
        <f t="shared" si="71"/>
        <v>AP126</v>
      </c>
      <c r="B4557" s="202" t="s">
        <v>15511</v>
      </c>
      <c r="C4557" s="202" t="s">
        <v>15512</v>
      </c>
      <c r="D4557" s="205">
        <v>4.2</v>
      </c>
      <c r="E4557" s="205" t="s">
        <v>1341</v>
      </c>
      <c r="F4557"/>
    </row>
    <row r="4558" spans="1:6" x14ac:dyDescent="0.3">
      <c r="A4558" s="6" t="str">
        <f t="shared" si="71"/>
        <v>BTL2</v>
      </c>
      <c r="B4558" s="202" t="s">
        <v>15513</v>
      </c>
      <c r="C4558" s="202" t="s">
        <v>15514</v>
      </c>
      <c r="D4558" s="205">
        <v>4.2</v>
      </c>
      <c r="E4558" s="205" t="s">
        <v>1341</v>
      </c>
      <c r="F4558"/>
    </row>
    <row r="4559" spans="1:6" x14ac:dyDescent="0.3">
      <c r="A4559" s="6" t="str">
        <f t="shared" ref="A4559:A4622" si="72">IF(B4559="","",IF(B4559&lt;999,"ASL"&amp;B4559,B4559))</f>
        <v>DaE3</v>
      </c>
      <c r="B4559" s="202" t="s">
        <v>15515</v>
      </c>
      <c r="C4559" s="202" t="s">
        <v>15516</v>
      </c>
      <c r="D4559" s="205">
        <v>4.2</v>
      </c>
      <c r="E4559" s="205" t="s">
        <v>1341</v>
      </c>
      <c r="F4559"/>
    </row>
    <row r="4560" spans="1:6" x14ac:dyDescent="0.3">
      <c r="A4560" s="6" t="str">
        <f t="shared" si="72"/>
        <v>TAC3</v>
      </c>
      <c r="B4560" s="202" t="s">
        <v>15517</v>
      </c>
      <c r="C4560" s="202" t="s">
        <v>15518</v>
      </c>
      <c r="D4560" s="205">
        <v>4.18</v>
      </c>
      <c r="E4560" s="205">
        <v>11</v>
      </c>
      <c r="F4560"/>
    </row>
    <row r="4561" spans="1:6" x14ac:dyDescent="0.3">
      <c r="A4561" s="6" t="str">
        <f t="shared" si="72"/>
        <v>DB062</v>
      </c>
      <c r="B4561" s="202" t="s">
        <v>15519</v>
      </c>
      <c r="C4561" s="202" t="s">
        <v>15520</v>
      </c>
      <c r="D4561" s="205">
        <v>4.17</v>
      </c>
      <c r="E4561" s="205" t="s">
        <v>1341</v>
      </c>
      <c r="F4561"/>
    </row>
    <row r="4562" spans="1:6" x14ac:dyDescent="0.3">
      <c r="A4562" s="6" t="str">
        <f t="shared" si="72"/>
        <v>FT40</v>
      </c>
      <c r="B4562" s="202" t="s">
        <v>15521</v>
      </c>
      <c r="C4562" s="202" t="s">
        <v>15522</v>
      </c>
      <c r="D4562" s="205">
        <v>4.1399999999999997</v>
      </c>
      <c r="E4562" s="205" t="s">
        <v>1341</v>
      </c>
      <c r="F4562"/>
    </row>
    <row r="4563" spans="1:6" x14ac:dyDescent="0.3">
      <c r="A4563" s="6" t="str">
        <f t="shared" si="72"/>
        <v>FE 21</v>
      </c>
      <c r="B4563" s="202" t="s">
        <v>15523</v>
      </c>
      <c r="C4563" s="202" t="s">
        <v>15342</v>
      </c>
      <c r="D4563" s="205">
        <v>4.1399999999999997</v>
      </c>
      <c r="E4563" s="205" t="s">
        <v>1341</v>
      </c>
      <c r="F4563"/>
    </row>
    <row r="4564" spans="1:6" x14ac:dyDescent="0.3">
      <c r="A4564" s="6" t="str">
        <f t="shared" si="72"/>
        <v>SP162</v>
      </c>
      <c r="B4564" s="202" t="s">
        <v>15524</v>
      </c>
      <c r="C4564" s="202" t="s">
        <v>15525</v>
      </c>
      <c r="D4564" s="205">
        <v>4.1399999999999997</v>
      </c>
      <c r="E4564" s="205" t="s">
        <v>1341</v>
      </c>
      <c r="F4564"/>
    </row>
    <row r="4565" spans="1:6" x14ac:dyDescent="0.3">
      <c r="A4565" s="6" t="str">
        <f t="shared" si="72"/>
        <v>StB8</v>
      </c>
      <c r="B4565" s="202" t="s">
        <v>15526</v>
      </c>
      <c r="C4565" s="202" t="s">
        <v>15527</v>
      </c>
      <c r="D4565" s="205">
        <v>4.12</v>
      </c>
      <c r="E4565" s="205" t="s">
        <v>1341</v>
      </c>
      <c r="F4565"/>
    </row>
    <row r="4566" spans="1:6" x14ac:dyDescent="0.3">
      <c r="A4566" s="6" t="str">
        <f t="shared" si="72"/>
        <v>AP72</v>
      </c>
      <c r="B4566" s="202" t="s">
        <v>15528</v>
      </c>
      <c r="C4566" s="202" t="s">
        <v>15529</v>
      </c>
      <c r="D4566" s="205">
        <v>4.1100000000000003</v>
      </c>
      <c r="E4566" s="205">
        <v>36</v>
      </c>
      <c r="F4566"/>
    </row>
    <row r="4567" spans="1:6" x14ac:dyDescent="0.3">
      <c r="A4567" s="6" t="str">
        <f t="shared" si="72"/>
        <v>FrF34</v>
      </c>
      <c r="B4567" s="202" t="s">
        <v>15530</v>
      </c>
      <c r="C4567" s="202" t="s">
        <v>15531</v>
      </c>
      <c r="D4567" s="205">
        <v>4.1100000000000003</v>
      </c>
      <c r="E4567" s="205" t="s">
        <v>1341</v>
      </c>
      <c r="F4567"/>
    </row>
    <row r="4568" spans="1:6" x14ac:dyDescent="0.3">
      <c r="A4568" s="6" t="str">
        <f t="shared" si="72"/>
        <v>NEWS11</v>
      </c>
      <c r="B4568" s="202" t="s">
        <v>15532</v>
      </c>
      <c r="C4568" s="202" t="s">
        <v>15533</v>
      </c>
      <c r="D4568" s="205">
        <v>4.1100000000000003</v>
      </c>
      <c r="E4568" s="205" t="s">
        <v>1341</v>
      </c>
      <c r="F4568"/>
    </row>
    <row r="4569" spans="1:6" x14ac:dyDescent="0.3">
      <c r="A4569" s="6" t="str">
        <f t="shared" si="72"/>
        <v>SP55</v>
      </c>
      <c r="B4569" s="202" t="s">
        <v>15534</v>
      </c>
      <c r="C4569" s="202" t="s">
        <v>15535</v>
      </c>
      <c r="D4569" s="205">
        <v>4.1100000000000003</v>
      </c>
      <c r="E4569" s="205" t="s">
        <v>1341</v>
      </c>
      <c r="F4569"/>
    </row>
    <row r="4570" spans="1:6" x14ac:dyDescent="0.3">
      <c r="A4570" s="6" t="str">
        <f t="shared" si="72"/>
        <v>BFP47</v>
      </c>
      <c r="B4570" s="202" t="s">
        <v>15536</v>
      </c>
      <c r="C4570" s="202" t="s">
        <v>13069</v>
      </c>
      <c r="D4570" s="205">
        <v>4.0999999999999996</v>
      </c>
      <c r="E4570" s="205">
        <v>10</v>
      </c>
      <c r="F4570"/>
    </row>
    <row r="4571" spans="1:6" x14ac:dyDescent="0.3">
      <c r="A4571" s="6" t="str">
        <f t="shared" si="72"/>
        <v>FT185</v>
      </c>
      <c r="B4571" s="202" t="s">
        <v>15537</v>
      </c>
      <c r="C4571" s="202" t="s">
        <v>15538</v>
      </c>
      <c r="D4571" s="205">
        <v>4</v>
      </c>
      <c r="E4571" s="205">
        <v>11</v>
      </c>
      <c r="F4571"/>
    </row>
    <row r="4572" spans="1:6" x14ac:dyDescent="0.3">
      <c r="A4572" s="6" t="str">
        <f t="shared" si="72"/>
        <v>FT90</v>
      </c>
      <c r="B4572" s="202" t="s">
        <v>15539</v>
      </c>
      <c r="C4572" s="202" t="s">
        <v>15540</v>
      </c>
      <c r="D4572" s="205">
        <v>4</v>
      </c>
      <c r="E4572" s="205">
        <v>10</v>
      </c>
      <c r="F4572"/>
    </row>
    <row r="4573" spans="1:6" ht="43.2" x14ac:dyDescent="0.3">
      <c r="A4573" s="6" t="str">
        <f t="shared" si="72"/>
        <v>{2020 edition} DN10</v>
      </c>
      <c r="B4573" s="202" t="s">
        <v>15541</v>
      </c>
      <c r="C4573" s="202" t="s">
        <v>15542</v>
      </c>
      <c r="D4573" s="205">
        <v>4</v>
      </c>
      <c r="E4573" s="205" t="s">
        <v>1341</v>
      </c>
      <c r="F4573"/>
    </row>
    <row r="4574" spans="1:6" x14ac:dyDescent="0.3">
      <c r="A4574" s="6" t="str">
        <f t="shared" si="72"/>
        <v>U26</v>
      </c>
      <c r="B4574" s="202" t="s">
        <v>15543</v>
      </c>
      <c r="C4574" s="202" t="s">
        <v>15544</v>
      </c>
      <c r="D4574" s="205">
        <v>4</v>
      </c>
      <c r="E4574" s="205" t="s">
        <v>1341</v>
      </c>
      <c r="F4574"/>
    </row>
    <row r="4575" spans="1:6" x14ac:dyDescent="0.3">
      <c r="A4575" s="6" t="str">
        <f t="shared" si="72"/>
        <v>TTF3</v>
      </c>
      <c r="B4575" s="202" t="s">
        <v>15545</v>
      </c>
      <c r="C4575" s="202" t="s">
        <v>15546</v>
      </c>
      <c r="D4575" s="205">
        <v>4</v>
      </c>
      <c r="E4575" s="205" t="s">
        <v>1341</v>
      </c>
      <c r="F4575"/>
    </row>
    <row r="4576" spans="1:6" x14ac:dyDescent="0.3">
      <c r="A4576" s="6" t="str">
        <f t="shared" si="72"/>
        <v>TAC11</v>
      </c>
      <c r="B4576" s="202" t="s">
        <v>15547</v>
      </c>
      <c r="C4576" s="202" t="s">
        <v>15548</v>
      </c>
      <c r="D4576" s="205">
        <v>4</v>
      </c>
      <c r="E4576" s="205" t="s">
        <v>1341</v>
      </c>
      <c r="F4576"/>
    </row>
    <row r="4577" spans="1:6" x14ac:dyDescent="0.3">
      <c r="A4577" s="6" t="str">
        <f t="shared" si="72"/>
        <v>BFTR4</v>
      </c>
      <c r="B4577" s="202" t="s">
        <v>15549</v>
      </c>
      <c r="C4577" s="202" t="s">
        <v>15550</v>
      </c>
      <c r="D4577" s="205">
        <v>4</v>
      </c>
      <c r="E4577" s="205" t="s">
        <v>1341</v>
      </c>
      <c r="F4577"/>
    </row>
    <row r="4578" spans="1:6" x14ac:dyDescent="0.3">
      <c r="A4578" s="6" t="str">
        <f t="shared" si="72"/>
        <v>DR8</v>
      </c>
      <c r="B4578" s="202" t="s">
        <v>15551</v>
      </c>
      <c r="C4578" s="202" t="s">
        <v>15552</v>
      </c>
      <c r="D4578" s="205">
        <v>4</v>
      </c>
      <c r="E4578" s="205" t="s">
        <v>1341</v>
      </c>
      <c r="F4578"/>
    </row>
    <row r="4579" spans="1:6" x14ac:dyDescent="0.3">
      <c r="A4579" s="6" t="str">
        <f t="shared" si="72"/>
        <v>FC9</v>
      </c>
      <c r="B4579" s="202" t="s">
        <v>15553</v>
      </c>
      <c r="C4579" s="202" t="s">
        <v>15554</v>
      </c>
      <c r="D4579" s="205">
        <v>4</v>
      </c>
      <c r="E4579" s="205" t="s">
        <v>1341</v>
      </c>
      <c r="F4579"/>
    </row>
    <row r="4580" spans="1:6" x14ac:dyDescent="0.3">
      <c r="A4580" s="6" t="str">
        <f t="shared" si="72"/>
        <v>RPT106</v>
      </c>
      <c r="B4580" s="202" t="s">
        <v>15555</v>
      </c>
      <c r="C4580" s="202" t="s">
        <v>15556</v>
      </c>
      <c r="D4580" s="205">
        <v>4</v>
      </c>
      <c r="E4580" s="205" t="s">
        <v>1341</v>
      </c>
      <c r="F4580"/>
    </row>
    <row r="4581" spans="1:6" x14ac:dyDescent="0.3">
      <c r="A4581" s="6" t="str">
        <f t="shared" si="72"/>
        <v>KE13</v>
      </c>
      <c r="B4581" s="202" t="s">
        <v>15557</v>
      </c>
      <c r="C4581" s="202" t="s">
        <v>13050</v>
      </c>
      <c r="D4581" s="205">
        <v>4</v>
      </c>
      <c r="E4581" s="205" t="s">
        <v>1341</v>
      </c>
      <c r="F4581"/>
    </row>
    <row r="4582" spans="1:6" x14ac:dyDescent="0.3">
      <c r="A4582" s="6" t="str">
        <f t="shared" si="72"/>
        <v>LM4</v>
      </c>
      <c r="B4582" s="202" t="s">
        <v>15558</v>
      </c>
      <c r="C4582" s="202" t="s">
        <v>15559</v>
      </c>
      <c r="D4582" s="205">
        <v>4</v>
      </c>
      <c r="E4582" s="205" t="s">
        <v>1341</v>
      </c>
      <c r="F4582"/>
    </row>
    <row r="4583" spans="1:6" x14ac:dyDescent="0.3">
      <c r="A4583" s="6" t="str">
        <f t="shared" si="72"/>
        <v>BdF8</v>
      </c>
      <c r="B4583" s="202" t="s">
        <v>15560</v>
      </c>
      <c r="C4583" s="202" t="s">
        <v>15561</v>
      </c>
      <c r="D4583" s="205">
        <v>4</v>
      </c>
      <c r="E4583" s="205" t="s">
        <v>1341</v>
      </c>
      <c r="F4583"/>
    </row>
    <row r="4584" spans="1:6" x14ac:dyDescent="0.3">
      <c r="A4584" s="6" t="str">
        <f t="shared" si="72"/>
        <v>CH45</v>
      </c>
      <c r="B4584" s="202" t="s">
        <v>15562</v>
      </c>
      <c r="C4584" s="202" t="s">
        <v>15563</v>
      </c>
      <c r="D4584" s="205">
        <v>4</v>
      </c>
      <c r="E4584" s="205" t="s">
        <v>1341</v>
      </c>
      <c r="F4584"/>
    </row>
    <row r="4585" spans="1:6" x14ac:dyDescent="0.3">
      <c r="A4585" s="6" t="str">
        <f t="shared" si="72"/>
        <v>Genesis19</v>
      </c>
      <c r="B4585" s="202" t="s">
        <v>15564</v>
      </c>
      <c r="C4585" s="202" t="s">
        <v>15565</v>
      </c>
      <c r="D4585" s="205">
        <v>4</v>
      </c>
      <c r="E4585" s="205" t="s">
        <v>1341</v>
      </c>
      <c r="F4585"/>
    </row>
    <row r="4586" spans="1:6" x14ac:dyDescent="0.3">
      <c r="A4586" s="6" t="str">
        <f t="shared" si="72"/>
        <v>S9</v>
      </c>
      <c r="B4586" s="202" t="s">
        <v>12134</v>
      </c>
      <c r="C4586" s="202" t="s">
        <v>15566</v>
      </c>
      <c r="D4586" s="205">
        <v>4</v>
      </c>
      <c r="E4586" s="205" t="s">
        <v>1341</v>
      </c>
      <c r="F4586"/>
    </row>
    <row r="4587" spans="1:6" x14ac:dyDescent="0.3">
      <c r="A4587" s="6" t="str">
        <f t="shared" si="72"/>
        <v>FT221</v>
      </c>
      <c r="B4587" s="202" t="s">
        <v>15567</v>
      </c>
      <c r="C4587" s="202" t="s">
        <v>15568</v>
      </c>
      <c r="D4587" s="205">
        <v>4</v>
      </c>
      <c r="E4587" s="205" t="s">
        <v>1341</v>
      </c>
      <c r="F4587"/>
    </row>
    <row r="4588" spans="1:6" ht="28.8" x14ac:dyDescent="0.3">
      <c r="A4588" s="6" t="str">
        <f t="shared" si="72"/>
        <v>{2020 edition} 249</v>
      </c>
      <c r="B4588" s="202" t="s">
        <v>15569</v>
      </c>
      <c r="C4588" s="202" t="s">
        <v>11644</v>
      </c>
      <c r="D4588" s="205">
        <v>4</v>
      </c>
      <c r="E4588" s="205" t="s">
        <v>1341</v>
      </c>
      <c r="F4588"/>
    </row>
    <row r="4589" spans="1:6" x14ac:dyDescent="0.3">
      <c r="A4589" s="6" t="str">
        <f t="shared" si="72"/>
        <v>BWN-1</v>
      </c>
      <c r="B4589" s="202" t="s">
        <v>15570</v>
      </c>
      <c r="C4589" s="202" t="s">
        <v>15571</v>
      </c>
      <c r="D4589" s="205">
        <v>4</v>
      </c>
      <c r="E4589" s="205" t="s">
        <v>1341</v>
      </c>
      <c r="F4589"/>
    </row>
    <row r="4590" spans="1:6" x14ac:dyDescent="0.3">
      <c r="A4590" s="6" t="str">
        <f t="shared" si="72"/>
        <v>FE140</v>
      </c>
      <c r="B4590" s="202" t="s">
        <v>15572</v>
      </c>
      <c r="C4590" s="202" t="s">
        <v>15573</v>
      </c>
      <c r="D4590" s="205">
        <v>4</v>
      </c>
      <c r="E4590" s="205" t="s">
        <v>1341</v>
      </c>
      <c r="F4590"/>
    </row>
    <row r="4591" spans="1:6" x14ac:dyDescent="0.3">
      <c r="A4591" s="6" t="str">
        <f t="shared" si="72"/>
        <v>Shin3</v>
      </c>
      <c r="B4591" s="202" t="s">
        <v>15574</v>
      </c>
      <c r="C4591" s="202" t="s">
        <v>15575</v>
      </c>
      <c r="D4591" s="205">
        <v>4</v>
      </c>
      <c r="E4591" s="205" t="s">
        <v>1341</v>
      </c>
      <c r="F4591"/>
    </row>
    <row r="4592" spans="1:6" x14ac:dyDescent="0.3">
      <c r="A4592" s="6" t="str">
        <f t="shared" si="72"/>
        <v>NTX01</v>
      </c>
      <c r="B4592" s="202" t="s">
        <v>15576</v>
      </c>
      <c r="C4592" s="202" t="s">
        <v>15577</v>
      </c>
      <c r="D4592" s="205">
        <v>4</v>
      </c>
      <c r="E4592" s="205" t="s">
        <v>1341</v>
      </c>
      <c r="F4592"/>
    </row>
    <row r="4593" spans="1:6" x14ac:dyDescent="0.3">
      <c r="A4593" s="6" t="str">
        <f t="shared" si="72"/>
        <v>BWN-3</v>
      </c>
      <c r="B4593" s="202" t="s">
        <v>15578</v>
      </c>
      <c r="C4593" s="202" t="s">
        <v>15579</v>
      </c>
      <c r="D4593" s="205">
        <v>4</v>
      </c>
      <c r="E4593" s="205" t="s">
        <v>1341</v>
      </c>
      <c r="F4593"/>
    </row>
    <row r="4594" spans="1:6" x14ac:dyDescent="0.3">
      <c r="A4594" s="6" t="str">
        <f t="shared" si="72"/>
        <v>TAC24</v>
      </c>
      <c r="B4594" s="202" t="s">
        <v>15580</v>
      </c>
      <c r="C4594" s="202" t="s">
        <v>15581</v>
      </c>
      <c r="D4594" s="205">
        <v>4</v>
      </c>
      <c r="E4594" s="205" t="s">
        <v>1341</v>
      </c>
      <c r="F4594"/>
    </row>
    <row r="4595" spans="1:6" x14ac:dyDescent="0.3">
      <c r="A4595" s="6" t="str">
        <f t="shared" si="72"/>
        <v>RP3-1</v>
      </c>
      <c r="B4595" s="202" t="s">
        <v>15582</v>
      </c>
      <c r="C4595" s="202" t="s">
        <v>15583</v>
      </c>
      <c r="D4595" s="205">
        <v>4</v>
      </c>
      <c r="E4595" s="205" t="s">
        <v>1341</v>
      </c>
      <c r="F4595"/>
    </row>
    <row r="4596" spans="1:6" x14ac:dyDescent="0.3">
      <c r="A4596" s="6" t="str">
        <f t="shared" si="72"/>
        <v>TOT37</v>
      </c>
      <c r="B4596" s="202" t="s">
        <v>15584</v>
      </c>
      <c r="C4596" s="202" t="s">
        <v>15585</v>
      </c>
      <c r="D4596" s="205">
        <v>4</v>
      </c>
      <c r="E4596" s="205" t="s">
        <v>1341</v>
      </c>
      <c r="F4596"/>
    </row>
    <row r="4597" spans="1:6" x14ac:dyDescent="0.3">
      <c r="A4597" s="6" t="str">
        <f t="shared" si="72"/>
        <v>TBA1</v>
      </c>
      <c r="B4597" s="202" t="s">
        <v>15586</v>
      </c>
      <c r="C4597" s="202" t="s">
        <v>15587</v>
      </c>
      <c r="D4597" s="205">
        <v>4</v>
      </c>
      <c r="E4597" s="205" t="s">
        <v>1341</v>
      </c>
      <c r="F4597"/>
    </row>
    <row r="4598" spans="1:6" x14ac:dyDescent="0.3">
      <c r="A4598" s="6" t="str">
        <f t="shared" si="72"/>
        <v>FWO2</v>
      </c>
      <c r="B4598" s="202" t="s">
        <v>15588</v>
      </c>
      <c r="C4598" s="202" t="s">
        <v>9119</v>
      </c>
      <c r="D4598" s="205">
        <v>4</v>
      </c>
      <c r="E4598" s="205" t="s">
        <v>1341</v>
      </c>
      <c r="F4598"/>
    </row>
    <row r="4599" spans="1:6" x14ac:dyDescent="0.3">
      <c r="A4599" s="6" t="str">
        <f t="shared" si="72"/>
        <v>ESG98</v>
      </c>
      <c r="B4599" s="202" t="s">
        <v>15589</v>
      </c>
      <c r="C4599" s="202" t="s">
        <v>15590</v>
      </c>
      <c r="D4599" s="205">
        <v>4</v>
      </c>
      <c r="E4599" s="205" t="s">
        <v>1341</v>
      </c>
      <c r="F4599"/>
    </row>
    <row r="4600" spans="1:6" x14ac:dyDescent="0.3">
      <c r="A4600" s="6" t="str">
        <f t="shared" si="72"/>
        <v>AK4</v>
      </c>
      <c r="B4600" s="202" t="s">
        <v>15591</v>
      </c>
      <c r="C4600" s="202" t="s">
        <v>15592</v>
      </c>
      <c r="D4600" s="205">
        <v>4</v>
      </c>
      <c r="E4600" s="205" t="s">
        <v>1341</v>
      </c>
      <c r="F4600"/>
    </row>
    <row r="4601" spans="1:6" x14ac:dyDescent="0.3">
      <c r="A4601" s="6" t="str">
        <f t="shared" si="72"/>
        <v>DB103</v>
      </c>
      <c r="B4601" s="202" t="s">
        <v>15593</v>
      </c>
      <c r="C4601" s="202" t="s">
        <v>15594</v>
      </c>
      <c r="D4601" s="205">
        <v>4</v>
      </c>
      <c r="E4601" s="205" t="s">
        <v>1341</v>
      </c>
      <c r="F4601"/>
    </row>
    <row r="4602" spans="1:6" x14ac:dyDescent="0.3">
      <c r="A4602" s="6" t="str">
        <f t="shared" si="72"/>
        <v>FT52</v>
      </c>
      <c r="B4602" s="202" t="s">
        <v>15595</v>
      </c>
      <c r="C4602" s="202" t="s">
        <v>15596</v>
      </c>
      <c r="D4602" s="205">
        <v>4</v>
      </c>
      <c r="E4602" s="205" t="s">
        <v>1341</v>
      </c>
      <c r="F4602"/>
    </row>
    <row r="4603" spans="1:6" x14ac:dyDescent="0.3">
      <c r="A4603" s="6" t="str">
        <f t="shared" si="72"/>
        <v>RPT29</v>
      </c>
      <c r="B4603" s="202" t="s">
        <v>15597</v>
      </c>
      <c r="C4603" s="202" t="s">
        <v>15598</v>
      </c>
      <c r="D4603" s="205">
        <v>4</v>
      </c>
      <c r="E4603" s="205" t="s">
        <v>1341</v>
      </c>
      <c r="F4603"/>
    </row>
    <row r="4604" spans="1:6" x14ac:dyDescent="0.3">
      <c r="A4604" s="6" t="str">
        <f t="shared" si="72"/>
        <v>TTF1</v>
      </c>
      <c r="B4604" s="202" t="s">
        <v>15599</v>
      </c>
      <c r="C4604" s="202" t="s">
        <v>12594</v>
      </c>
      <c r="D4604" s="205">
        <v>4</v>
      </c>
      <c r="E4604" s="205" t="s">
        <v>1341</v>
      </c>
      <c r="F4604"/>
    </row>
    <row r="4605" spans="1:6" x14ac:dyDescent="0.3">
      <c r="A4605" s="6" t="str">
        <f t="shared" si="72"/>
        <v>FE 23</v>
      </c>
      <c r="B4605" s="202" t="s">
        <v>15600</v>
      </c>
      <c r="C4605" s="202" t="s">
        <v>15601</v>
      </c>
      <c r="D4605" s="205">
        <v>4</v>
      </c>
      <c r="E4605" s="205" t="s">
        <v>1341</v>
      </c>
      <c r="F4605"/>
    </row>
    <row r="4606" spans="1:6" x14ac:dyDescent="0.3">
      <c r="A4606" s="6" t="str">
        <f t="shared" si="72"/>
        <v>AA28</v>
      </c>
      <c r="B4606" s="202" t="s">
        <v>15602</v>
      </c>
      <c r="C4606" s="202" t="s">
        <v>15603</v>
      </c>
      <c r="D4606" s="205">
        <v>4</v>
      </c>
      <c r="E4606" s="205" t="s">
        <v>1341</v>
      </c>
      <c r="F4606"/>
    </row>
    <row r="4607" spans="1:6" x14ac:dyDescent="0.3">
      <c r="A4607" s="6" t="str">
        <f t="shared" si="72"/>
        <v>SP185</v>
      </c>
      <c r="B4607" s="202" t="s">
        <v>15604</v>
      </c>
      <c r="C4607" s="202" t="s">
        <v>15605</v>
      </c>
      <c r="D4607" s="205">
        <v>4</v>
      </c>
      <c r="E4607" s="205" t="s">
        <v>1341</v>
      </c>
      <c r="F4607"/>
    </row>
    <row r="4608" spans="1:6" x14ac:dyDescent="0.3">
      <c r="A4608" s="6" t="str">
        <f t="shared" si="72"/>
        <v>V19</v>
      </c>
      <c r="B4608" s="202" t="s">
        <v>15606</v>
      </c>
      <c r="C4608" s="202" t="s">
        <v>15607</v>
      </c>
      <c r="D4608" s="205">
        <v>4</v>
      </c>
      <c r="E4608" s="205" t="s">
        <v>1341</v>
      </c>
      <c r="F4608"/>
    </row>
    <row r="4609" spans="1:6" x14ac:dyDescent="0.3">
      <c r="A4609" s="6" t="str">
        <f t="shared" si="72"/>
        <v>O96.1</v>
      </c>
      <c r="B4609" s="202" t="s">
        <v>15608</v>
      </c>
      <c r="C4609" s="202" t="s">
        <v>15609</v>
      </c>
      <c r="D4609" s="205">
        <v>4</v>
      </c>
      <c r="E4609" s="205" t="s">
        <v>1341</v>
      </c>
      <c r="F4609"/>
    </row>
    <row r="4610" spans="1:6" x14ac:dyDescent="0.3">
      <c r="A4610" s="6" t="str">
        <f t="shared" si="72"/>
        <v>X12</v>
      </c>
      <c r="B4610" s="202" t="s">
        <v>15610</v>
      </c>
      <c r="C4610" s="202" t="s">
        <v>15611</v>
      </c>
      <c r="D4610" s="205">
        <v>4</v>
      </c>
      <c r="E4610" s="205" t="s">
        <v>1341</v>
      </c>
      <c r="F4610"/>
    </row>
    <row r="4611" spans="1:6" x14ac:dyDescent="0.3">
      <c r="A4611" s="6" t="str">
        <f t="shared" si="72"/>
        <v>FT255</v>
      </c>
      <c r="B4611" s="202" t="s">
        <v>15612</v>
      </c>
      <c r="C4611" s="202" t="s">
        <v>15613</v>
      </c>
      <c r="D4611" s="205">
        <v>4</v>
      </c>
      <c r="E4611" s="205" t="s">
        <v>1341</v>
      </c>
      <c r="F4611"/>
    </row>
    <row r="4612" spans="1:6" x14ac:dyDescent="0.3">
      <c r="A4612" s="6" t="str">
        <f t="shared" si="72"/>
        <v>CH113</v>
      </c>
      <c r="B4612" s="202" t="s">
        <v>15614</v>
      </c>
      <c r="C4612" s="202" t="s">
        <v>15615</v>
      </c>
      <c r="D4612" s="205">
        <v>4</v>
      </c>
      <c r="E4612" s="205" t="s">
        <v>1341</v>
      </c>
      <c r="F4612"/>
    </row>
    <row r="4613" spans="1:6" x14ac:dyDescent="0.3">
      <c r="A4613" s="6" t="str">
        <f t="shared" si="72"/>
        <v>CtR2</v>
      </c>
      <c r="B4613" s="202" t="s">
        <v>15616</v>
      </c>
      <c r="C4613" s="202" t="s">
        <v>15617</v>
      </c>
      <c r="D4613" s="205">
        <v>4</v>
      </c>
      <c r="E4613" s="205" t="s">
        <v>1341</v>
      </c>
      <c r="F4613"/>
    </row>
    <row r="4614" spans="1:6" x14ac:dyDescent="0.3">
      <c r="A4614" s="6" t="str">
        <f t="shared" si="72"/>
        <v>ESG53</v>
      </c>
      <c r="B4614" s="202" t="s">
        <v>15618</v>
      </c>
      <c r="C4614" s="202" t="s">
        <v>15619</v>
      </c>
      <c r="D4614" s="205">
        <v>4</v>
      </c>
      <c r="E4614" s="205" t="s">
        <v>1341</v>
      </c>
      <c r="F4614"/>
    </row>
    <row r="4615" spans="1:6" x14ac:dyDescent="0.3">
      <c r="A4615" s="6" t="str">
        <f t="shared" si="72"/>
        <v>GRE6</v>
      </c>
      <c r="B4615" s="202" t="s">
        <v>15620</v>
      </c>
      <c r="C4615" s="202" t="s">
        <v>15621</v>
      </c>
      <c r="D4615" s="205">
        <v>4</v>
      </c>
      <c r="E4615" s="205" t="s">
        <v>1341</v>
      </c>
      <c r="F4615"/>
    </row>
    <row r="4616" spans="1:6" x14ac:dyDescent="0.3">
      <c r="A4616" s="6" t="str">
        <f t="shared" si="72"/>
        <v>DB072</v>
      </c>
      <c r="B4616" s="202" t="s">
        <v>15622</v>
      </c>
      <c r="C4616" s="202" t="s">
        <v>15623</v>
      </c>
      <c r="D4616" s="205">
        <v>4</v>
      </c>
      <c r="E4616" s="205" t="s">
        <v>1341</v>
      </c>
      <c r="F4616"/>
    </row>
    <row r="4617" spans="1:6" x14ac:dyDescent="0.3">
      <c r="A4617" s="6" t="str">
        <f t="shared" si="72"/>
        <v>OS4</v>
      </c>
      <c r="B4617" s="202" t="s">
        <v>15624</v>
      </c>
      <c r="C4617" s="202" t="s">
        <v>15625</v>
      </c>
      <c r="D4617" s="205">
        <v>4</v>
      </c>
      <c r="E4617" s="205" t="s">
        <v>1341</v>
      </c>
      <c r="F4617"/>
    </row>
    <row r="4618" spans="1:6" x14ac:dyDescent="0.3">
      <c r="A4618" s="6" t="str">
        <f t="shared" si="72"/>
        <v>RBF29</v>
      </c>
      <c r="B4618" s="202" t="s">
        <v>15626</v>
      </c>
      <c r="C4618" s="202" t="s">
        <v>15627</v>
      </c>
      <c r="D4618" s="205">
        <v>4</v>
      </c>
      <c r="E4618" s="205" t="s">
        <v>1341</v>
      </c>
      <c r="F4618"/>
    </row>
    <row r="4619" spans="1:6" x14ac:dyDescent="0.3">
      <c r="A4619" s="6" t="str">
        <f t="shared" si="72"/>
        <v>ATP5</v>
      </c>
      <c r="B4619" s="202" t="s">
        <v>15628</v>
      </c>
      <c r="C4619" s="202" t="s">
        <v>15629</v>
      </c>
      <c r="D4619" s="205">
        <v>4</v>
      </c>
      <c r="E4619" s="205" t="s">
        <v>1341</v>
      </c>
      <c r="F4619"/>
    </row>
    <row r="4620" spans="1:6" x14ac:dyDescent="0.3">
      <c r="A4620" s="6" t="str">
        <f t="shared" si="72"/>
        <v>BBH7</v>
      </c>
      <c r="B4620" s="202" t="s">
        <v>15630</v>
      </c>
      <c r="C4620" s="202" t="s">
        <v>15631</v>
      </c>
      <c r="D4620" s="205">
        <v>4</v>
      </c>
      <c r="E4620" s="205" t="s">
        <v>1341</v>
      </c>
      <c r="F4620"/>
    </row>
    <row r="4621" spans="1:6" x14ac:dyDescent="0.3">
      <c r="A4621" s="6" t="str">
        <f t="shared" si="72"/>
        <v>BR7</v>
      </c>
      <c r="B4621" s="202" t="s">
        <v>15632</v>
      </c>
      <c r="C4621" s="202" t="s">
        <v>9624</v>
      </c>
      <c r="D4621" s="205">
        <v>4</v>
      </c>
      <c r="E4621" s="205" t="s">
        <v>1341</v>
      </c>
      <c r="F4621"/>
    </row>
    <row r="4622" spans="1:6" x14ac:dyDescent="0.3">
      <c r="A4622" s="6" t="str">
        <f t="shared" si="72"/>
        <v>O87.1</v>
      </c>
      <c r="B4622" s="202" t="s">
        <v>15633</v>
      </c>
      <c r="C4622" s="202" t="s">
        <v>15634</v>
      </c>
      <c r="D4622" s="205">
        <v>4</v>
      </c>
      <c r="E4622" s="205" t="s">
        <v>1341</v>
      </c>
      <c r="F4622"/>
    </row>
    <row r="4623" spans="1:6" x14ac:dyDescent="0.3">
      <c r="A4623" s="6" t="str">
        <f t="shared" ref="A4623:A4686" si="73">IF(B4623="","",IF(B4623&lt;999,"ASL"&amp;B4623,B4623))</f>
        <v>ESG76</v>
      </c>
      <c r="B4623" s="202" t="s">
        <v>15635</v>
      </c>
      <c r="C4623" s="202" t="s">
        <v>15636</v>
      </c>
      <c r="D4623" s="205">
        <v>4</v>
      </c>
      <c r="E4623" s="205" t="s">
        <v>1341</v>
      </c>
      <c r="F4623"/>
    </row>
    <row r="4624" spans="1:6" x14ac:dyDescent="0.3">
      <c r="A4624" s="6" t="str">
        <f t="shared" si="73"/>
        <v>PTO1-8</v>
      </c>
      <c r="B4624" s="202" t="s">
        <v>15637</v>
      </c>
      <c r="C4624" s="202" t="s">
        <v>15638</v>
      </c>
      <c r="D4624" s="205">
        <v>4</v>
      </c>
      <c r="E4624" s="205" t="s">
        <v>1341</v>
      </c>
      <c r="F4624"/>
    </row>
    <row r="4625" spans="1:6" x14ac:dyDescent="0.3">
      <c r="A4625" s="6" t="str">
        <f t="shared" si="73"/>
        <v>Berlin01</v>
      </c>
      <c r="B4625" s="202" t="s">
        <v>15639</v>
      </c>
      <c r="C4625" s="202" t="s">
        <v>7489</v>
      </c>
      <c r="D4625" s="205">
        <v>4</v>
      </c>
      <c r="E4625" s="205" t="s">
        <v>1341</v>
      </c>
      <c r="F4625"/>
    </row>
    <row r="4626" spans="1:6" x14ac:dyDescent="0.3">
      <c r="A4626" s="6" t="str">
        <f t="shared" si="73"/>
        <v>FE65</v>
      </c>
      <c r="B4626" s="202" t="s">
        <v>15640</v>
      </c>
      <c r="C4626" s="202" t="s">
        <v>15641</v>
      </c>
      <c r="D4626" s="205">
        <v>4</v>
      </c>
      <c r="E4626" s="205" t="s">
        <v>1341</v>
      </c>
      <c r="F4626"/>
    </row>
    <row r="4627" spans="1:6" x14ac:dyDescent="0.3">
      <c r="A4627" s="6" t="str">
        <f t="shared" si="73"/>
        <v>CH67.1</v>
      </c>
      <c r="B4627" s="202" t="s">
        <v>15642</v>
      </c>
      <c r="C4627" s="202" t="s">
        <v>15643</v>
      </c>
      <c r="D4627" s="205">
        <v>4</v>
      </c>
      <c r="E4627" s="205" t="s">
        <v>1341</v>
      </c>
      <c r="F4627"/>
    </row>
    <row r="4628" spans="1:6" x14ac:dyDescent="0.3">
      <c r="A4628" s="6" t="str">
        <f t="shared" si="73"/>
        <v>FE69</v>
      </c>
      <c r="B4628" s="202" t="s">
        <v>15644</v>
      </c>
      <c r="C4628" s="202" t="s">
        <v>15645</v>
      </c>
      <c r="D4628" s="205">
        <v>4</v>
      </c>
      <c r="E4628" s="205" t="s">
        <v>1341</v>
      </c>
      <c r="F4628"/>
    </row>
    <row r="4629" spans="1:6" x14ac:dyDescent="0.3">
      <c r="A4629" s="6" t="str">
        <f t="shared" si="73"/>
        <v>OST6</v>
      </c>
      <c r="B4629" s="202" t="s">
        <v>15646</v>
      </c>
      <c r="C4629" s="202" t="s">
        <v>15647</v>
      </c>
      <c r="D4629" s="205">
        <v>4</v>
      </c>
      <c r="E4629" s="205" t="s">
        <v>1341</v>
      </c>
      <c r="F4629"/>
    </row>
    <row r="4630" spans="1:6" x14ac:dyDescent="0.3">
      <c r="A4630" s="6" t="str">
        <f t="shared" si="73"/>
        <v>SmR4</v>
      </c>
      <c r="B4630" s="202" t="s">
        <v>15648</v>
      </c>
      <c r="C4630" s="202" t="s">
        <v>15649</v>
      </c>
      <c r="D4630" s="205">
        <v>4</v>
      </c>
      <c r="E4630" s="205" t="s">
        <v>1341</v>
      </c>
      <c r="F4630"/>
    </row>
    <row r="4631" spans="1:6" x14ac:dyDescent="0.3">
      <c r="A4631" s="6" t="str">
        <f t="shared" si="73"/>
        <v>NEWS55</v>
      </c>
      <c r="B4631" s="202" t="s">
        <v>15650</v>
      </c>
      <c r="C4631" s="202" t="s">
        <v>15651</v>
      </c>
      <c r="D4631" s="205">
        <v>4</v>
      </c>
      <c r="E4631" s="205" t="s">
        <v>1341</v>
      </c>
      <c r="F4631"/>
    </row>
    <row r="4632" spans="1:6" x14ac:dyDescent="0.3">
      <c r="A4632" s="6" t="str">
        <f t="shared" si="73"/>
        <v>CH146</v>
      </c>
      <c r="B4632" s="202" t="s">
        <v>15652</v>
      </c>
      <c r="C4632" s="202" t="s">
        <v>15653</v>
      </c>
      <c r="D4632" s="205">
        <v>4</v>
      </c>
      <c r="E4632" s="205" t="s">
        <v>1341</v>
      </c>
      <c r="F4632"/>
    </row>
    <row r="4633" spans="1:6" x14ac:dyDescent="0.3">
      <c r="A4633" s="6" t="str">
        <f t="shared" si="73"/>
        <v>FT68</v>
      </c>
      <c r="B4633" s="202" t="s">
        <v>15654</v>
      </c>
      <c r="C4633" s="202" t="s">
        <v>15655</v>
      </c>
      <c r="D4633" s="205">
        <v>4</v>
      </c>
      <c r="E4633" s="205" t="s">
        <v>1341</v>
      </c>
      <c r="F4633"/>
    </row>
    <row r="4634" spans="1:6" x14ac:dyDescent="0.3">
      <c r="A4634" s="6" t="str">
        <f t="shared" si="73"/>
        <v>{AoO2} 33</v>
      </c>
      <c r="B4634" s="202" t="s">
        <v>15656</v>
      </c>
      <c r="C4634" s="202" t="s">
        <v>8010</v>
      </c>
      <c r="D4634" s="205">
        <v>4</v>
      </c>
      <c r="E4634" s="205" t="s">
        <v>1341</v>
      </c>
      <c r="F4634"/>
    </row>
    <row r="4635" spans="1:6" x14ac:dyDescent="0.3">
      <c r="A4635" s="6" t="str">
        <f t="shared" si="73"/>
        <v>OS3</v>
      </c>
      <c r="B4635" s="202" t="s">
        <v>15657</v>
      </c>
      <c r="C4635" s="202" t="s">
        <v>15658</v>
      </c>
      <c r="D4635" s="205">
        <v>4</v>
      </c>
      <c r="E4635" s="205" t="s">
        <v>1341</v>
      </c>
      <c r="F4635"/>
    </row>
    <row r="4636" spans="1:6" x14ac:dyDescent="0.3">
      <c r="A4636" s="6" t="str">
        <f t="shared" si="73"/>
        <v>ESG31</v>
      </c>
      <c r="B4636" s="202" t="s">
        <v>15659</v>
      </c>
      <c r="C4636" s="202" t="s">
        <v>15660</v>
      </c>
      <c r="D4636" s="205">
        <v>4</v>
      </c>
      <c r="E4636" s="205" t="s">
        <v>1341</v>
      </c>
      <c r="F4636"/>
    </row>
    <row r="4637" spans="1:6" x14ac:dyDescent="0.3">
      <c r="A4637" s="6" t="str">
        <f t="shared" si="73"/>
        <v>NEV3</v>
      </c>
      <c r="B4637" s="202" t="s">
        <v>15661</v>
      </c>
      <c r="C4637" s="202" t="s">
        <v>15662</v>
      </c>
      <c r="D4637" s="205">
        <v>4</v>
      </c>
      <c r="E4637" s="205" t="s">
        <v>1341</v>
      </c>
      <c r="F4637"/>
    </row>
    <row r="4638" spans="1:6" x14ac:dyDescent="0.3">
      <c r="A4638" s="6" t="str">
        <f t="shared" si="73"/>
        <v>RBF24</v>
      </c>
      <c r="B4638" s="202" t="s">
        <v>15663</v>
      </c>
      <c r="C4638" s="202" t="s">
        <v>15664</v>
      </c>
      <c r="D4638" s="205">
        <v>4</v>
      </c>
      <c r="E4638" s="205" t="s">
        <v>1341</v>
      </c>
      <c r="F4638"/>
    </row>
    <row r="4639" spans="1:6" x14ac:dyDescent="0.3">
      <c r="A4639" s="6" t="str">
        <f t="shared" si="73"/>
        <v>PBr-CG2</v>
      </c>
      <c r="B4639" s="202" t="s">
        <v>15665</v>
      </c>
      <c r="C4639" s="202" t="s">
        <v>15666</v>
      </c>
      <c r="D4639" s="205">
        <v>4</v>
      </c>
      <c r="E4639" s="205" t="s">
        <v>1341</v>
      </c>
      <c r="F4639"/>
    </row>
    <row r="4640" spans="1:6" x14ac:dyDescent="0.3">
      <c r="A4640" s="6" t="str">
        <f t="shared" si="73"/>
        <v>FWO9</v>
      </c>
      <c r="B4640" s="202" t="s">
        <v>15667</v>
      </c>
      <c r="C4640" s="202" t="s">
        <v>15668</v>
      </c>
      <c r="D4640" s="205">
        <v>4</v>
      </c>
      <c r="E4640" s="205" t="s">
        <v>1341</v>
      </c>
      <c r="F4640"/>
    </row>
    <row r="4641" spans="1:6" x14ac:dyDescent="0.3">
      <c r="A4641" s="6" t="str">
        <f t="shared" si="73"/>
        <v>CH67</v>
      </c>
      <c r="B4641" s="202" t="s">
        <v>15669</v>
      </c>
      <c r="C4641" s="202" t="s">
        <v>15670</v>
      </c>
      <c r="D4641" s="205">
        <v>4</v>
      </c>
      <c r="E4641" s="205" t="s">
        <v>1341</v>
      </c>
      <c r="F4641"/>
    </row>
    <row r="4642" spans="1:6" x14ac:dyDescent="0.3">
      <c r="A4642" s="6" t="str">
        <f t="shared" si="73"/>
        <v>DB154</v>
      </c>
      <c r="B4642" s="202" t="s">
        <v>15671</v>
      </c>
      <c r="C4642" s="202" t="s">
        <v>15672</v>
      </c>
      <c r="D4642" s="205">
        <v>4</v>
      </c>
      <c r="E4642" s="205" t="s">
        <v>1341</v>
      </c>
      <c r="F4642"/>
    </row>
    <row r="4643" spans="1:6" x14ac:dyDescent="0.3">
      <c r="A4643" s="6" t="str">
        <f t="shared" si="73"/>
        <v>FE181</v>
      </c>
      <c r="B4643" s="202" t="s">
        <v>15673</v>
      </c>
      <c r="C4643" s="202" t="s">
        <v>15674</v>
      </c>
      <c r="D4643" s="205">
        <v>4</v>
      </c>
      <c r="E4643" s="205" t="s">
        <v>1341</v>
      </c>
      <c r="F4643"/>
    </row>
    <row r="4644" spans="1:6" x14ac:dyDescent="0.3">
      <c r="A4644" s="6" t="str">
        <f t="shared" si="73"/>
        <v>FWO12</v>
      </c>
      <c r="B4644" s="202" t="s">
        <v>15675</v>
      </c>
      <c r="C4644" s="202" t="s">
        <v>15676</v>
      </c>
      <c r="D4644" s="205">
        <v>4</v>
      </c>
      <c r="E4644" s="205" t="s">
        <v>1341</v>
      </c>
      <c r="F4644"/>
    </row>
    <row r="4645" spans="1:6" x14ac:dyDescent="0.3">
      <c r="A4645" s="6" t="str">
        <f t="shared" si="73"/>
        <v>FT134</v>
      </c>
      <c r="B4645" s="202" t="s">
        <v>15677</v>
      </c>
      <c r="C4645" s="202" t="s">
        <v>15678</v>
      </c>
      <c r="D4645" s="205">
        <v>4</v>
      </c>
      <c r="E4645" s="205" t="s">
        <v>1341</v>
      </c>
      <c r="F4645"/>
    </row>
    <row r="4646" spans="1:6" x14ac:dyDescent="0.3">
      <c r="A4646" s="6" t="str">
        <f t="shared" si="73"/>
        <v>BM3</v>
      </c>
      <c r="B4646" s="202" t="s">
        <v>15679</v>
      </c>
      <c r="C4646" s="202" t="s">
        <v>15680</v>
      </c>
      <c r="D4646" s="205">
        <v>4</v>
      </c>
      <c r="E4646" s="205" t="s">
        <v>1341</v>
      </c>
      <c r="F4646"/>
    </row>
    <row r="4647" spans="1:6" x14ac:dyDescent="0.3">
      <c r="A4647" s="6" t="str">
        <f t="shared" si="73"/>
        <v>C2006.M1A</v>
      </c>
      <c r="B4647" s="202" t="s">
        <v>15681</v>
      </c>
      <c r="C4647" s="202" t="s">
        <v>11293</v>
      </c>
      <c r="D4647" s="205">
        <v>4</v>
      </c>
      <c r="E4647" s="205" t="s">
        <v>1341</v>
      </c>
      <c r="F4647"/>
    </row>
    <row r="4648" spans="1:6" x14ac:dyDescent="0.3">
      <c r="A4648" s="6" t="str">
        <f t="shared" si="73"/>
        <v>SAGA2003D</v>
      </c>
      <c r="B4648" s="202" t="s">
        <v>15682</v>
      </c>
      <c r="C4648" s="202" t="s">
        <v>15683</v>
      </c>
      <c r="D4648" s="205">
        <v>4</v>
      </c>
      <c r="E4648" s="205" t="s">
        <v>1341</v>
      </c>
      <c r="F4648"/>
    </row>
    <row r="4649" spans="1:6" x14ac:dyDescent="0.3">
      <c r="A4649" s="6" t="str">
        <f t="shared" si="73"/>
        <v>ANZ1999.4</v>
      </c>
      <c r="B4649" s="202" t="s">
        <v>15684</v>
      </c>
      <c r="C4649" s="202" t="s">
        <v>15685</v>
      </c>
      <c r="D4649" s="205">
        <v>4</v>
      </c>
      <c r="E4649" s="205" t="s">
        <v>1341</v>
      </c>
      <c r="F4649"/>
    </row>
    <row r="4650" spans="1:6" x14ac:dyDescent="0.3">
      <c r="A4650" s="6" t="str">
        <f t="shared" si="73"/>
        <v>FE67</v>
      </c>
      <c r="B4650" s="202" t="s">
        <v>15686</v>
      </c>
      <c r="C4650" s="202" t="s">
        <v>15687</v>
      </c>
      <c r="D4650" s="205">
        <v>4</v>
      </c>
      <c r="E4650" s="205" t="s">
        <v>1341</v>
      </c>
      <c r="F4650"/>
    </row>
    <row r="4651" spans="1:6" x14ac:dyDescent="0.3">
      <c r="A4651" s="6" t="str">
        <f t="shared" si="73"/>
        <v>WC3</v>
      </c>
      <c r="B4651" s="202" t="s">
        <v>15688</v>
      </c>
      <c r="C4651" s="202" t="s">
        <v>15689</v>
      </c>
      <c r="D4651" s="205">
        <v>4</v>
      </c>
      <c r="E4651" s="205" t="s">
        <v>1341</v>
      </c>
      <c r="F4651"/>
    </row>
    <row r="4652" spans="1:6" x14ac:dyDescent="0.3">
      <c r="A4652" s="6" t="str">
        <f t="shared" si="73"/>
        <v>BR9</v>
      </c>
      <c r="B4652" s="202" t="s">
        <v>15690</v>
      </c>
      <c r="C4652" s="202" t="s">
        <v>15691</v>
      </c>
      <c r="D4652" s="205">
        <v>4</v>
      </c>
      <c r="E4652" s="205" t="s">
        <v>1341</v>
      </c>
      <c r="F4652"/>
    </row>
    <row r="4653" spans="1:6" x14ac:dyDescent="0.3">
      <c r="A4653" s="6" t="str">
        <f t="shared" si="73"/>
        <v>KBR6</v>
      </c>
      <c r="B4653" s="202" t="s">
        <v>15692</v>
      </c>
      <c r="C4653" s="202" t="s">
        <v>15693</v>
      </c>
      <c r="D4653" s="205">
        <v>4</v>
      </c>
      <c r="E4653" s="205" t="s">
        <v>1341</v>
      </c>
      <c r="F4653"/>
    </row>
    <row r="4654" spans="1:6" x14ac:dyDescent="0.3">
      <c r="A4654" s="6" t="str">
        <f t="shared" si="73"/>
        <v>MMdb23</v>
      </c>
      <c r="B4654" s="202" t="s">
        <v>15694</v>
      </c>
      <c r="C4654" s="202" t="s">
        <v>15695</v>
      </c>
      <c r="D4654" s="205">
        <v>4</v>
      </c>
      <c r="E4654" s="205" t="s">
        <v>1341</v>
      </c>
      <c r="F4654"/>
    </row>
    <row r="4655" spans="1:6" x14ac:dyDescent="0.3">
      <c r="A4655" s="6" t="str">
        <f t="shared" si="73"/>
        <v>SAGA2003A</v>
      </c>
      <c r="B4655" s="202" t="s">
        <v>15696</v>
      </c>
      <c r="C4655" s="202" t="s">
        <v>15697</v>
      </c>
      <c r="D4655" s="205">
        <v>4</v>
      </c>
      <c r="E4655" s="205" t="s">
        <v>1341</v>
      </c>
      <c r="F4655"/>
    </row>
    <row r="4656" spans="1:6" x14ac:dyDescent="0.3">
      <c r="A4656" s="6" t="str">
        <f t="shared" si="73"/>
        <v>HG2</v>
      </c>
      <c r="B4656" s="202" t="s">
        <v>15698</v>
      </c>
      <c r="C4656" s="202" t="s">
        <v>15699</v>
      </c>
      <c r="D4656" s="205">
        <v>4</v>
      </c>
      <c r="E4656" s="205" t="s">
        <v>1341</v>
      </c>
      <c r="F4656"/>
    </row>
    <row r="4657" spans="1:6" x14ac:dyDescent="0.3">
      <c r="A4657" s="6" t="str">
        <f t="shared" si="73"/>
        <v>OAF6</v>
      </c>
      <c r="B4657" s="202" t="s">
        <v>15700</v>
      </c>
      <c r="C4657" s="202" t="s">
        <v>15701</v>
      </c>
      <c r="D4657" s="205">
        <v>4</v>
      </c>
      <c r="E4657" s="205" t="s">
        <v>1341</v>
      </c>
      <c r="F4657"/>
    </row>
    <row r="4658" spans="1:6" x14ac:dyDescent="0.3">
      <c r="A4658" s="6" t="str">
        <f t="shared" si="73"/>
        <v>BFP145</v>
      </c>
      <c r="B4658" s="202" t="s">
        <v>15702</v>
      </c>
      <c r="C4658" s="202" t="s">
        <v>15703</v>
      </c>
      <c r="D4658" s="205">
        <v>4</v>
      </c>
      <c r="E4658" s="205" t="s">
        <v>1341</v>
      </c>
      <c r="F4658"/>
    </row>
    <row r="4659" spans="1:6" x14ac:dyDescent="0.3">
      <c r="A4659" s="6" t="str">
        <f t="shared" si="73"/>
        <v>C2006.2</v>
      </c>
      <c r="B4659" s="202" t="s">
        <v>15704</v>
      </c>
      <c r="C4659" s="202" t="s">
        <v>15705</v>
      </c>
      <c r="D4659" s="205">
        <v>4</v>
      </c>
      <c r="E4659" s="205" t="s">
        <v>1341</v>
      </c>
      <c r="F4659"/>
    </row>
    <row r="4660" spans="1:6" x14ac:dyDescent="0.3">
      <c r="A4660" s="6" t="str">
        <f t="shared" si="73"/>
        <v>CH179</v>
      </c>
      <c r="B4660" s="202" t="s">
        <v>15706</v>
      </c>
      <c r="C4660" s="202" t="s">
        <v>15707</v>
      </c>
      <c r="D4660" s="205">
        <v>4</v>
      </c>
      <c r="E4660" s="205" t="s">
        <v>1341</v>
      </c>
      <c r="F4660"/>
    </row>
    <row r="4661" spans="1:6" x14ac:dyDescent="0.3">
      <c r="A4661" s="6" t="str">
        <f t="shared" si="73"/>
        <v>Berlin02</v>
      </c>
      <c r="B4661" s="202" t="s">
        <v>15708</v>
      </c>
      <c r="C4661" s="202" t="s">
        <v>15709</v>
      </c>
      <c r="D4661" s="205">
        <v>4</v>
      </c>
      <c r="E4661" s="205" t="s">
        <v>1341</v>
      </c>
      <c r="F4661"/>
    </row>
    <row r="4662" spans="1:6" x14ac:dyDescent="0.3">
      <c r="A4662" s="6" t="str">
        <f t="shared" si="73"/>
        <v>NEWS63</v>
      </c>
      <c r="B4662" s="202" t="s">
        <v>15710</v>
      </c>
      <c r="C4662" s="202" t="s">
        <v>15711</v>
      </c>
      <c r="D4662" s="205">
        <v>4</v>
      </c>
      <c r="E4662" s="205" t="s">
        <v>1341</v>
      </c>
      <c r="F4662"/>
    </row>
    <row r="4663" spans="1:6" x14ac:dyDescent="0.3">
      <c r="A4663" s="6" t="str">
        <f t="shared" si="73"/>
        <v>TOT6</v>
      </c>
      <c r="B4663" s="202" t="s">
        <v>15712</v>
      </c>
      <c r="C4663" s="202" t="s">
        <v>15713</v>
      </c>
      <c r="D4663" s="205">
        <v>4</v>
      </c>
      <c r="E4663" s="205" t="s">
        <v>1341</v>
      </c>
      <c r="F4663"/>
    </row>
    <row r="4664" spans="1:6" x14ac:dyDescent="0.3">
      <c r="A4664" s="6" t="str">
        <f t="shared" si="73"/>
        <v>O75.3</v>
      </c>
      <c r="B4664" s="202" t="s">
        <v>15714</v>
      </c>
      <c r="C4664" s="202" t="s">
        <v>15715</v>
      </c>
      <c r="D4664" s="205">
        <v>4</v>
      </c>
      <c r="E4664" s="205" t="s">
        <v>1341</v>
      </c>
      <c r="F4664"/>
    </row>
    <row r="4665" spans="1:6" x14ac:dyDescent="0.3">
      <c r="A4665" s="6" t="str">
        <f t="shared" si="73"/>
        <v>KH8</v>
      </c>
      <c r="B4665" s="202" t="s">
        <v>15716</v>
      </c>
      <c r="C4665" s="202" t="s">
        <v>15717</v>
      </c>
      <c r="D4665" s="205">
        <v>4</v>
      </c>
      <c r="E4665" s="205" t="s">
        <v>1341</v>
      </c>
      <c r="F4665"/>
    </row>
    <row r="4666" spans="1:6" x14ac:dyDescent="0.3">
      <c r="A4666" s="6" t="str">
        <f t="shared" si="73"/>
        <v>SFC4</v>
      </c>
      <c r="B4666" s="202" t="s">
        <v>15718</v>
      </c>
      <c r="C4666" s="202" t="s">
        <v>15719</v>
      </c>
      <c r="D4666" s="205">
        <v>4</v>
      </c>
      <c r="E4666" s="205" t="s">
        <v>1341</v>
      </c>
      <c r="F4666"/>
    </row>
    <row r="4667" spans="1:6" x14ac:dyDescent="0.3">
      <c r="A4667" s="6" t="str">
        <f t="shared" si="73"/>
        <v>O15</v>
      </c>
      <c r="B4667" s="202" t="s">
        <v>15720</v>
      </c>
      <c r="C4667" s="202" t="s">
        <v>15721</v>
      </c>
      <c r="D4667" s="205">
        <v>4</v>
      </c>
      <c r="E4667" s="205" t="s">
        <v>1341</v>
      </c>
      <c r="F4667"/>
    </row>
    <row r="4668" spans="1:6" x14ac:dyDescent="0.3">
      <c r="A4668" s="6" t="str">
        <f t="shared" si="73"/>
        <v>NEWS62</v>
      </c>
      <c r="B4668" s="202" t="s">
        <v>15722</v>
      </c>
      <c r="C4668" s="202" t="s">
        <v>15723</v>
      </c>
      <c r="D4668" s="205">
        <v>4</v>
      </c>
      <c r="E4668" s="205" t="s">
        <v>1341</v>
      </c>
      <c r="F4668"/>
    </row>
    <row r="4669" spans="1:6" x14ac:dyDescent="0.3">
      <c r="A4669" s="6" t="str">
        <f t="shared" si="73"/>
        <v>O87.3</v>
      </c>
      <c r="B4669" s="202" t="s">
        <v>15724</v>
      </c>
      <c r="C4669" s="202" t="s">
        <v>15725</v>
      </c>
      <c r="D4669" s="205">
        <v>4</v>
      </c>
      <c r="E4669" s="205" t="s">
        <v>1341</v>
      </c>
      <c r="F4669"/>
    </row>
    <row r="4670" spans="1:6" x14ac:dyDescent="0.3">
      <c r="A4670" s="6" t="str">
        <f t="shared" si="73"/>
        <v>C2019.5</v>
      </c>
      <c r="B4670" s="202" t="s">
        <v>15726</v>
      </c>
      <c r="C4670" s="202" t="s">
        <v>15727</v>
      </c>
      <c r="D4670" s="205">
        <v>4</v>
      </c>
      <c r="E4670" s="205" t="s">
        <v>1341</v>
      </c>
      <c r="F4670"/>
    </row>
    <row r="4671" spans="1:6" x14ac:dyDescent="0.3">
      <c r="A4671" s="6" t="str">
        <f t="shared" si="73"/>
        <v>ATP4</v>
      </c>
      <c r="B4671" s="202" t="s">
        <v>15728</v>
      </c>
      <c r="C4671" s="202" t="s">
        <v>15729</v>
      </c>
      <c r="D4671" s="205">
        <v>4</v>
      </c>
      <c r="E4671" s="205" t="s">
        <v>1341</v>
      </c>
      <c r="F4671"/>
    </row>
    <row r="4672" spans="1:6" ht="28.8" x14ac:dyDescent="0.3">
      <c r="A4672" s="6" t="str">
        <f t="shared" si="73"/>
        <v>STONNE(2ND)14</v>
      </c>
      <c r="B4672" s="202" t="s">
        <v>15730</v>
      </c>
      <c r="C4672" s="202" t="s">
        <v>15731</v>
      </c>
      <c r="D4672" s="205">
        <v>4</v>
      </c>
      <c r="E4672" s="205" t="s">
        <v>1341</v>
      </c>
      <c r="F4672"/>
    </row>
    <row r="4673" spans="1:6" x14ac:dyDescent="0.3">
      <c r="A4673" s="6" t="str">
        <f t="shared" si="73"/>
        <v>IC1</v>
      </c>
      <c r="B4673" s="202" t="s">
        <v>15732</v>
      </c>
      <c r="C4673" s="202" t="s">
        <v>7475</v>
      </c>
      <c r="D4673" s="205">
        <v>4</v>
      </c>
      <c r="E4673" s="205" t="s">
        <v>1341</v>
      </c>
      <c r="F4673"/>
    </row>
    <row r="4674" spans="1:6" x14ac:dyDescent="0.3">
      <c r="A4674" s="6" t="str">
        <f t="shared" si="73"/>
        <v>WG2</v>
      </c>
      <c r="B4674" s="202" t="s">
        <v>15733</v>
      </c>
      <c r="C4674" s="202" t="s">
        <v>15734</v>
      </c>
      <c r="D4674" s="205">
        <v>4</v>
      </c>
      <c r="E4674" s="205" t="s">
        <v>1341</v>
      </c>
      <c r="F4674"/>
    </row>
    <row r="4675" spans="1:6" ht="28.8" x14ac:dyDescent="0.3">
      <c r="A4675" s="6" t="str">
        <f t="shared" si="73"/>
        <v>STONNE(2ND)12</v>
      </c>
      <c r="B4675" s="202" t="s">
        <v>15735</v>
      </c>
      <c r="C4675" s="202" t="s">
        <v>15736</v>
      </c>
      <c r="D4675" s="205">
        <v>4</v>
      </c>
      <c r="E4675" s="205" t="s">
        <v>1341</v>
      </c>
      <c r="F4675"/>
    </row>
    <row r="4676" spans="1:6" x14ac:dyDescent="0.3">
      <c r="A4676" s="6" t="str">
        <f t="shared" si="73"/>
        <v>FF14</v>
      </c>
      <c r="B4676" s="202" t="s">
        <v>1344</v>
      </c>
      <c r="C4676" s="202" t="s">
        <v>1361</v>
      </c>
      <c r="D4676" s="205">
        <v>3.9</v>
      </c>
      <c r="E4676" s="205">
        <v>20</v>
      </c>
      <c r="F4676"/>
    </row>
    <row r="4677" spans="1:6" x14ac:dyDescent="0.3">
      <c r="A4677" s="6" t="str">
        <f t="shared" si="73"/>
        <v>GC12</v>
      </c>
      <c r="B4677" s="202" t="s">
        <v>15737</v>
      </c>
      <c r="C4677" s="202" t="s">
        <v>15738</v>
      </c>
      <c r="D4677" s="205">
        <v>3.9</v>
      </c>
      <c r="E4677" s="205">
        <v>10</v>
      </c>
      <c r="F4677"/>
    </row>
    <row r="4678" spans="1:6" x14ac:dyDescent="0.3">
      <c r="A4678" s="6" t="str">
        <f t="shared" si="73"/>
        <v>TAC46</v>
      </c>
      <c r="B4678" s="202" t="s">
        <v>15739</v>
      </c>
      <c r="C4678" s="202" t="s">
        <v>15740</v>
      </c>
      <c r="D4678" s="205">
        <v>3.89</v>
      </c>
      <c r="E4678" s="205" t="s">
        <v>1341</v>
      </c>
      <c r="F4678"/>
    </row>
    <row r="4679" spans="1:6" x14ac:dyDescent="0.3">
      <c r="A4679" s="6" t="str">
        <f t="shared" si="73"/>
        <v>AP105</v>
      </c>
      <c r="B4679" s="202" t="s">
        <v>15741</v>
      </c>
      <c r="C4679" s="202" t="s">
        <v>15742</v>
      </c>
      <c r="D4679" s="205">
        <v>3.89</v>
      </c>
      <c r="E4679" s="205" t="s">
        <v>1341</v>
      </c>
      <c r="F4679"/>
    </row>
    <row r="4680" spans="1:6" x14ac:dyDescent="0.3">
      <c r="A4680" s="6" t="str">
        <f t="shared" si="73"/>
        <v>G11</v>
      </c>
      <c r="B4680" s="202" t="s">
        <v>15743</v>
      </c>
      <c r="C4680" s="202" t="s">
        <v>1362</v>
      </c>
      <c r="D4680" s="205">
        <v>3.89</v>
      </c>
      <c r="E4680" s="205" t="s">
        <v>1341</v>
      </c>
      <c r="F4680"/>
    </row>
    <row r="4681" spans="1:6" x14ac:dyDescent="0.3">
      <c r="A4681" s="6" t="str">
        <f t="shared" si="73"/>
        <v>KE11</v>
      </c>
      <c r="B4681" s="202" t="s">
        <v>15744</v>
      </c>
      <c r="C4681" s="202" t="s">
        <v>15745</v>
      </c>
      <c r="D4681" s="205">
        <v>3.88</v>
      </c>
      <c r="E4681" s="205" t="s">
        <v>1341</v>
      </c>
      <c r="F4681"/>
    </row>
    <row r="4682" spans="1:6" x14ac:dyDescent="0.3">
      <c r="A4682" s="6" t="str">
        <f t="shared" si="73"/>
        <v>FT119</v>
      </c>
      <c r="B4682" s="202" t="s">
        <v>15746</v>
      </c>
      <c r="C4682" s="202" t="s">
        <v>15747</v>
      </c>
      <c r="D4682" s="205">
        <v>3.88</v>
      </c>
      <c r="E4682" s="205" t="s">
        <v>1341</v>
      </c>
      <c r="F4682"/>
    </row>
    <row r="4683" spans="1:6" x14ac:dyDescent="0.3">
      <c r="A4683" s="6" t="str">
        <f t="shared" si="73"/>
        <v>D15</v>
      </c>
      <c r="B4683" s="202" t="s">
        <v>15748</v>
      </c>
      <c r="C4683" s="202" t="s">
        <v>15749</v>
      </c>
      <c r="D4683" s="205">
        <v>3.85</v>
      </c>
      <c r="E4683" s="205">
        <v>20</v>
      </c>
      <c r="F4683"/>
    </row>
    <row r="4684" spans="1:6" x14ac:dyDescent="0.3">
      <c r="A4684" s="6" t="str">
        <f t="shared" si="73"/>
        <v>SP155</v>
      </c>
      <c r="B4684" s="202" t="s">
        <v>15750</v>
      </c>
      <c r="C4684" s="202" t="s">
        <v>15751</v>
      </c>
      <c r="D4684" s="205">
        <v>3.85</v>
      </c>
      <c r="E4684" s="205">
        <v>13</v>
      </c>
      <c r="F4684"/>
    </row>
    <row r="4685" spans="1:6" x14ac:dyDescent="0.3">
      <c r="A4685" s="6" t="str">
        <f t="shared" si="73"/>
        <v>A48</v>
      </c>
      <c r="B4685" s="202" t="s">
        <v>15752</v>
      </c>
      <c r="C4685" s="202" t="s">
        <v>15753</v>
      </c>
      <c r="D4685" s="205">
        <v>3.83</v>
      </c>
      <c r="E4685" s="205">
        <v>12</v>
      </c>
      <c r="F4685"/>
    </row>
    <row r="4686" spans="1:6" x14ac:dyDescent="0.3">
      <c r="A4686" s="6" t="str">
        <f t="shared" si="73"/>
        <v>DB153</v>
      </c>
      <c r="B4686" s="202" t="s">
        <v>15754</v>
      </c>
      <c r="C4686" s="202" t="s">
        <v>15755</v>
      </c>
      <c r="D4686" s="205">
        <v>3.83</v>
      </c>
      <c r="E4686" s="205" t="s">
        <v>1341</v>
      </c>
      <c r="F4686"/>
    </row>
    <row r="4687" spans="1:6" x14ac:dyDescent="0.3">
      <c r="A4687" s="6" t="str">
        <f t="shared" ref="A4687:A4750" si="74">IF(B4687="","",IF(B4687&lt;999,"ASL"&amp;B4687,B4687))</f>
        <v>O99.2</v>
      </c>
      <c r="B4687" s="202" t="s">
        <v>15756</v>
      </c>
      <c r="C4687" s="202" t="s">
        <v>15757</v>
      </c>
      <c r="D4687" s="205">
        <v>3.83</v>
      </c>
      <c r="E4687" s="205" t="s">
        <v>1341</v>
      </c>
      <c r="F4687"/>
    </row>
    <row r="4688" spans="1:6" x14ac:dyDescent="0.3">
      <c r="A4688" s="6" t="str">
        <f t="shared" si="74"/>
        <v>Z9</v>
      </c>
      <c r="B4688" s="202" t="s">
        <v>15758</v>
      </c>
      <c r="C4688" s="202" t="s">
        <v>15759</v>
      </c>
      <c r="D4688" s="205">
        <v>3.8</v>
      </c>
      <c r="E4688" s="205" t="s">
        <v>1341</v>
      </c>
      <c r="F4688"/>
    </row>
    <row r="4689" spans="1:6" x14ac:dyDescent="0.3">
      <c r="A4689" s="6" t="str">
        <f t="shared" si="74"/>
        <v>J16</v>
      </c>
      <c r="B4689" s="202" t="s">
        <v>15760</v>
      </c>
      <c r="C4689" s="202" t="s">
        <v>15761</v>
      </c>
      <c r="D4689" s="205">
        <v>3.8</v>
      </c>
      <c r="E4689" s="205" t="s">
        <v>1341</v>
      </c>
      <c r="F4689"/>
    </row>
    <row r="4690" spans="1:6" x14ac:dyDescent="0.3">
      <c r="A4690" s="6" t="str">
        <f t="shared" si="74"/>
        <v>DB126</v>
      </c>
      <c r="B4690" s="202" t="s">
        <v>15762</v>
      </c>
      <c r="C4690" s="202" t="s">
        <v>15763</v>
      </c>
      <c r="D4690" s="205">
        <v>3.8</v>
      </c>
      <c r="E4690" s="205" t="s">
        <v>1341</v>
      </c>
      <c r="F4690"/>
    </row>
    <row r="4691" spans="1:6" x14ac:dyDescent="0.3">
      <c r="A4691" s="6" t="str">
        <f t="shared" si="74"/>
        <v>NEWS33</v>
      </c>
      <c r="B4691" s="202" t="s">
        <v>15764</v>
      </c>
      <c r="C4691" s="202" t="s">
        <v>15765</v>
      </c>
      <c r="D4691" s="205">
        <v>3.8</v>
      </c>
      <c r="E4691" s="205" t="s">
        <v>1341</v>
      </c>
      <c r="F4691"/>
    </row>
    <row r="4692" spans="1:6" x14ac:dyDescent="0.3">
      <c r="A4692" s="6" t="str">
        <f t="shared" si="74"/>
        <v>SP240</v>
      </c>
      <c r="B4692" s="202" t="s">
        <v>15766</v>
      </c>
      <c r="C4692" s="202" t="s">
        <v>15767</v>
      </c>
      <c r="D4692" s="205">
        <v>3.75</v>
      </c>
      <c r="E4692" s="205">
        <v>12</v>
      </c>
      <c r="F4692"/>
    </row>
    <row r="4693" spans="1:6" x14ac:dyDescent="0.3">
      <c r="A4693" s="6" t="str">
        <f t="shared" si="74"/>
        <v>LSSAH13</v>
      </c>
      <c r="B4693" s="202" t="s">
        <v>15768</v>
      </c>
      <c r="C4693" s="202" t="s">
        <v>15769</v>
      </c>
      <c r="D4693" s="205">
        <v>3.75</v>
      </c>
      <c r="E4693" s="205" t="s">
        <v>1341</v>
      </c>
      <c r="F4693"/>
    </row>
    <row r="4694" spans="1:6" x14ac:dyDescent="0.3">
      <c r="A4694" s="6" t="str">
        <f t="shared" si="74"/>
        <v>NEWS42</v>
      </c>
      <c r="B4694" s="202" t="s">
        <v>15770</v>
      </c>
      <c r="C4694" s="202" t="s">
        <v>15771</v>
      </c>
      <c r="D4694" s="205">
        <v>3.75</v>
      </c>
      <c r="E4694" s="205" t="s">
        <v>1341</v>
      </c>
      <c r="F4694"/>
    </row>
    <row r="4695" spans="1:6" x14ac:dyDescent="0.3">
      <c r="A4695" s="6" t="str">
        <f t="shared" si="74"/>
        <v>TAC45</v>
      </c>
      <c r="B4695" s="202" t="s">
        <v>15772</v>
      </c>
      <c r="C4695" s="202" t="s">
        <v>15773</v>
      </c>
      <c r="D4695" s="205">
        <v>3.75</v>
      </c>
      <c r="E4695" s="205" t="s">
        <v>1341</v>
      </c>
      <c r="F4695"/>
    </row>
    <row r="4696" spans="1:6" x14ac:dyDescent="0.3">
      <c r="A4696" s="6" t="str">
        <f t="shared" si="74"/>
        <v>FT263</v>
      </c>
      <c r="B4696" s="202" t="s">
        <v>15774</v>
      </c>
      <c r="C4696" s="202" t="s">
        <v>15775</v>
      </c>
      <c r="D4696" s="205">
        <v>3.75</v>
      </c>
      <c r="E4696" s="205" t="s">
        <v>1341</v>
      </c>
      <c r="F4696"/>
    </row>
    <row r="4697" spans="1:6" x14ac:dyDescent="0.3">
      <c r="A4697" s="6" t="str">
        <f t="shared" si="74"/>
        <v>FT235</v>
      </c>
      <c r="B4697" s="202" t="s">
        <v>15776</v>
      </c>
      <c r="C4697" s="202" t="s">
        <v>15777</v>
      </c>
      <c r="D4697" s="205">
        <v>3.75</v>
      </c>
      <c r="E4697" s="205" t="s">
        <v>1341</v>
      </c>
      <c r="F4697"/>
    </row>
    <row r="4698" spans="1:6" x14ac:dyDescent="0.3">
      <c r="A4698" s="6" t="str">
        <f t="shared" si="74"/>
        <v>HP23</v>
      </c>
      <c r="B4698" s="202" t="s">
        <v>15778</v>
      </c>
      <c r="C4698" s="202" t="s">
        <v>15779</v>
      </c>
      <c r="D4698" s="205">
        <v>3.75</v>
      </c>
      <c r="E4698" s="205" t="s">
        <v>1341</v>
      </c>
      <c r="F4698"/>
    </row>
    <row r="4699" spans="1:6" x14ac:dyDescent="0.3">
      <c r="A4699" s="6" t="str">
        <f t="shared" si="74"/>
        <v>BFP62</v>
      </c>
      <c r="B4699" s="202" t="s">
        <v>15780</v>
      </c>
      <c r="C4699" s="202" t="s">
        <v>13912</v>
      </c>
      <c r="D4699" s="205">
        <v>3.75</v>
      </c>
      <c r="E4699" s="205" t="s">
        <v>1341</v>
      </c>
      <c r="F4699"/>
    </row>
    <row r="4700" spans="1:6" x14ac:dyDescent="0.3">
      <c r="A4700" s="6" t="str">
        <f t="shared" si="74"/>
        <v>TAC61</v>
      </c>
      <c r="B4700" s="202" t="s">
        <v>15781</v>
      </c>
      <c r="C4700" s="202" t="s">
        <v>15782</v>
      </c>
      <c r="D4700" s="205">
        <v>3.71</v>
      </c>
      <c r="E4700" s="205" t="s">
        <v>1341</v>
      </c>
      <c r="F4700"/>
    </row>
    <row r="4701" spans="1:6" x14ac:dyDescent="0.3">
      <c r="A4701" s="6" t="str">
        <f t="shared" si="74"/>
        <v>WAR4</v>
      </c>
      <c r="B4701" s="202" t="s">
        <v>15783</v>
      </c>
      <c r="C4701" s="202" t="s">
        <v>15784</v>
      </c>
      <c r="D4701" s="205">
        <v>3.69</v>
      </c>
      <c r="E4701" s="205">
        <v>13</v>
      </c>
      <c r="F4701"/>
    </row>
    <row r="4702" spans="1:6" x14ac:dyDescent="0.3">
      <c r="A4702" s="6" t="str">
        <f t="shared" si="74"/>
        <v>AK9</v>
      </c>
      <c r="B4702" s="202" t="s">
        <v>15785</v>
      </c>
      <c r="C4702" s="202" t="s">
        <v>15786</v>
      </c>
      <c r="D4702" s="205">
        <v>3.67</v>
      </c>
      <c r="E4702" s="205" t="s">
        <v>1341</v>
      </c>
      <c r="F4702"/>
    </row>
    <row r="4703" spans="1:6" x14ac:dyDescent="0.3">
      <c r="A4703" s="6" t="str">
        <f t="shared" si="74"/>
        <v>WC14</v>
      </c>
      <c r="B4703" s="202" t="s">
        <v>15787</v>
      </c>
      <c r="C4703" s="202" t="s">
        <v>15788</v>
      </c>
      <c r="D4703" s="205">
        <v>3.67</v>
      </c>
      <c r="E4703" s="205" t="s">
        <v>1341</v>
      </c>
      <c r="F4703"/>
    </row>
    <row r="4704" spans="1:6" x14ac:dyDescent="0.3">
      <c r="A4704" s="6" t="str">
        <f t="shared" si="74"/>
        <v>ESG87</v>
      </c>
      <c r="B4704" s="202" t="s">
        <v>15789</v>
      </c>
      <c r="C4704" s="202" t="s">
        <v>15790</v>
      </c>
      <c r="D4704" s="205">
        <v>3.67</v>
      </c>
      <c r="E4704" s="205" t="s">
        <v>1341</v>
      </c>
      <c r="F4704"/>
    </row>
    <row r="4705" spans="1:6" x14ac:dyDescent="0.3">
      <c r="A4705" s="6" t="str">
        <f t="shared" si="74"/>
        <v>ESG29</v>
      </c>
      <c r="B4705" s="202" t="s">
        <v>15791</v>
      </c>
      <c r="C4705" s="202" t="s">
        <v>15792</v>
      </c>
      <c r="D4705" s="205">
        <v>3.67</v>
      </c>
      <c r="E4705" s="205" t="s">
        <v>1341</v>
      </c>
      <c r="F4705"/>
    </row>
    <row r="4706" spans="1:6" x14ac:dyDescent="0.3">
      <c r="A4706" s="6" t="str">
        <f t="shared" si="74"/>
        <v>LM3</v>
      </c>
      <c r="B4706" s="202" t="s">
        <v>15793</v>
      </c>
      <c r="C4706" s="202" t="s">
        <v>15794</v>
      </c>
      <c r="D4706" s="205">
        <v>3.67</v>
      </c>
      <c r="E4706" s="205" t="s">
        <v>1341</v>
      </c>
      <c r="F4706"/>
    </row>
    <row r="4707" spans="1:6" x14ac:dyDescent="0.3">
      <c r="A4707" s="6" t="str">
        <f t="shared" si="74"/>
        <v>SPF1</v>
      </c>
      <c r="B4707" s="202" t="s">
        <v>15795</v>
      </c>
      <c r="C4707" s="202" t="s">
        <v>15796</v>
      </c>
      <c r="D4707" s="205">
        <v>3.67</v>
      </c>
      <c r="E4707" s="205" t="s">
        <v>1341</v>
      </c>
      <c r="F4707"/>
    </row>
    <row r="4708" spans="1:6" x14ac:dyDescent="0.3">
      <c r="A4708" s="6" t="str">
        <f t="shared" si="74"/>
        <v>PL2#1</v>
      </c>
      <c r="B4708" s="202" t="s">
        <v>15797</v>
      </c>
      <c r="C4708" s="202" t="s">
        <v>15798</v>
      </c>
      <c r="D4708" s="205">
        <v>3.67</v>
      </c>
      <c r="E4708" s="205" t="s">
        <v>1341</v>
      </c>
      <c r="F4708"/>
    </row>
    <row r="4709" spans="1:6" x14ac:dyDescent="0.3">
      <c r="A4709" s="6" t="str">
        <f t="shared" si="74"/>
        <v>RPT145</v>
      </c>
      <c r="B4709" s="202" t="s">
        <v>15799</v>
      </c>
      <c r="C4709" s="202" t="s">
        <v>15800</v>
      </c>
      <c r="D4709" s="205">
        <v>3.67</v>
      </c>
      <c r="E4709" s="205" t="s">
        <v>1341</v>
      </c>
      <c r="F4709"/>
    </row>
    <row r="4710" spans="1:6" x14ac:dyDescent="0.3">
      <c r="A4710" s="6" t="str">
        <f t="shared" si="74"/>
        <v>CTBP</v>
      </c>
      <c r="B4710" s="202" t="s">
        <v>15801</v>
      </c>
      <c r="C4710" s="202" t="s">
        <v>15802</v>
      </c>
      <c r="D4710" s="205">
        <v>3.67</v>
      </c>
      <c r="E4710" s="205" t="s">
        <v>1341</v>
      </c>
      <c r="F4710"/>
    </row>
    <row r="4711" spans="1:6" x14ac:dyDescent="0.3">
      <c r="A4711" s="6" t="str">
        <f t="shared" si="74"/>
        <v>CH55</v>
      </c>
      <c r="B4711" s="202" t="s">
        <v>15803</v>
      </c>
      <c r="C4711" s="202" t="s">
        <v>15804</v>
      </c>
      <c r="D4711" s="205">
        <v>3.67</v>
      </c>
      <c r="E4711" s="205" t="s">
        <v>1341</v>
      </c>
      <c r="F4711"/>
    </row>
    <row r="4712" spans="1:6" x14ac:dyDescent="0.3">
      <c r="A4712" s="6" t="str">
        <f t="shared" si="74"/>
        <v>CH93</v>
      </c>
      <c r="B4712" s="202" t="s">
        <v>15805</v>
      </c>
      <c r="C4712" s="202" t="s">
        <v>15806</v>
      </c>
      <c r="D4712" s="205">
        <v>3.67</v>
      </c>
      <c r="E4712" s="205" t="s">
        <v>1341</v>
      </c>
      <c r="F4712"/>
    </row>
    <row r="4713" spans="1:6" x14ac:dyDescent="0.3">
      <c r="A4713" s="6" t="str">
        <f t="shared" si="74"/>
        <v>ASL49</v>
      </c>
      <c r="B4713" s="202">
        <v>49</v>
      </c>
      <c r="C4713" s="202" t="s">
        <v>14958</v>
      </c>
      <c r="D4713" s="205">
        <v>3.66</v>
      </c>
      <c r="E4713" s="205">
        <v>32</v>
      </c>
      <c r="F4713"/>
    </row>
    <row r="4714" spans="1:6" x14ac:dyDescent="0.3">
      <c r="A4714" s="6" t="str">
        <f t="shared" si="74"/>
        <v>BotH3</v>
      </c>
      <c r="B4714" s="202" t="s">
        <v>15807</v>
      </c>
      <c r="C4714" s="202" t="s">
        <v>15808</v>
      </c>
      <c r="D4714" s="205">
        <v>3.6</v>
      </c>
      <c r="E4714" s="205" t="s">
        <v>1341</v>
      </c>
      <c r="F4714"/>
    </row>
    <row r="4715" spans="1:6" x14ac:dyDescent="0.3">
      <c r="A4715" s="6" t="str">
        <f t="shared" si="74"/>
        <v>LM17</v>
      </c>
      <c r="B4715" s="202" t="s">
        <v>15809</v>
      </c>
      <c r="C4715" s="202" t="s">
        <v>15810</v>
      </c>
      <c r="D4715" s="205">
        <v>3.6</v>
      </c>
      <c r="E4715" s="205" t="s">
        <v>1341</v>
      </c>
      <c r="F4715"/>
    </row>
    <row r="4716" spans="1:6" x14ac:dyDescent="0.3">
      <c r="A4716" s="6" t="str">
        <f t="shared" si="74"/>
        <v>TX7</v>
      </c>
      <c r="B4716" s="202" t="s">
        <v>15811</v>
      </c>
      <c r="C4716" s="202" t="s">
        <v>15812</v>
      </c>
      <c r="D4716" s="205">
        <v>3.6</v>
      </c>
      <c r="E4716" s="205" t="s">
        <v>1341</v>
      </c>
      <c r="F4716"/>
    </row>
    <row r="4717" spans="1:6" x14ac:dyDescent="0.3">
      <c r="A4717" s="6" t="str">
        <f t="shared" si="74"/>
        <v>FAW6</v>
      </c>
      <c r="B4717" s="202" t="s">
        <v>15813</v>
      </c>
      <c r="C4717" s="202" t="s">
        <v>15814</v>
      </c>
      <c r="D4717" s="205">
        <v>3.6</v>
      </c>
      <c r="E4717" s="205" t="s">
        <v>1341</v>
      </c>
      <c r="F4717"/>
    </row>
    <row r="4718" spans="1:6" x14ac:dyDescent="0.3">
      <c r="A4718" s="6" t="str">
        <f t="shared" si="74"/>
        <v>FrF6</v>
      </c>
      <c r="B4718" s="202" t="s">
        <v>15815</v>
      </c>
      <c r="C4718" s="202" t="s">
        <v>15816</v>
      </c>
      <c r="D4718" s="205">
        <v>3.6</v>
      </c>
      <c r="E4718" s="205" t="s">
        <v>1341</v>
      </c>
      <c r="F4718"/>
    </row>
    <row r="4719" spans="1:6" x14ac:dyDescent="0.3">
      <c r="A4719" s="6" t="str">
        <f t="shared" si="74"/>
        <v>TT2</v>
      </c>
      <c r="B4719" s="202" t="s">
        <v>15817</v>
      </c>
      <c r="C4719" s="202" t="s">
        <v>15818</v>
      </c>
      <c r="D4719" s="205">
        <v>3.59</v>
      </c>
      <c r="E4719" s="205">
        <v>22</v>
      </c>
      <c r="F4719"/>
    </row>
    <row r="4720" spans="1:6" x14ac:dyDescent="0.3">
      <c r="A4720" s="6" t="str">
        <f t="shared" si="74"/>
        <v>HB6</v>
      </c>
      <c r="B4720" s="202" t="s">
        <v>15819</v>
      </c>
      <c r="C4720" s="202" t="s">
        <v>15820</v>
      </c>
      <c r="D4720" s="205">
        <v>3.5</v>
      </c>
      <c r="E4720" s="205" t="s">
        <v>1341</v>
      </c>
      <c r="F4720"/>
    </row>
    <row r="4721" spans="1:6" x14ac:dyDescent="0.3">
      <c r="A4721" s="6" t="str">
        <f t="shared" si="74"/>
        <v>RPT21</v>
      </c>
      <c r="B4721" s="202" t="s">
        <v>15821</v>
      </c>
      <c r="C4721" s="202" t="s">
        <v>15822</v>
      </c>
      <c r="D4721" s="205">
        <v>3.5</v>
      </c>
      <c r="E4721" s="205" t="s">
        <v>1341</v>
      </c>
      <c r="F4721"/>
    </row>
    <row r="4722" spans="1:6" x14ac:dyDescent="0.3">
      <c r="A4722" s="6" t="str">
        <f t="shared" si="74"/>
        <v>RPT165</v>
      </c>
      <c r="B4722" s="202" t="s">
        <v>15823</v>
      </c>
      <c r="C4722" s="202" t="s">
        <v>15824</v>
      </c>
      <c r="D4722" s="205">
        <v>3.5</v>
      </c>
      <c r="E4722" s="205" t="s">
        <v>1341</v>
      </c>
      <c r="F4722"/>
    </row>
    <row r="4723" spans="1:6" x14ac:dyDescent="0.3">
      <c r="A4723" s="6" t="str">
        <f t="shared" si="74"/>
        <v>GONA-CGS</v>
      </c>
      <c r="B4723" s="202" t="s">
        <v>15825</v>
      </c>
      <c r="C4723" s="202" t="s">
        <v>15826</v>
      </c>
      <c r="D4723" s="205">
        <v>3.5</v>
      </c>
      <c r="E4723" s="205" t="s">
        <v>1341</v>
      </c>
      <c r="F4723"/>
    </row>
    <row r="4724" spans="1:6" x14ac:dyDescent="0.3">
      <c r="A4724" s="6" t="str">
        <f t="shared" si="74"/>
        <v>PBP20</v>
      </c>
      <c r="B4724" s="202" t="s">
        <v>15827</v>
      </c>
      <c r="C4724" s="202" t="s">
        <v>15828</v>
      </c>
      <c r="D4724" s="205">
        <v>3.5</v>
      </c>
      <c r="E4724" s="205" t="s">
        <v>1341</v>
      </c>
      <c r="F4724"/>
    </row>
    <row r="4725" spans="1:6" x14ac:dyDescent="0.3">
      <c r="A4725" s="6" t="str">
        <f t="shared" si="74"/>
        <v>CH46</v>
      </c>
      <c r="B4725" s="202" t="s">
        <v>15829</v>
      </c>
      <c r="C4725" s="202" t="s">
        <v>15830</v>
      </c>
      <c r="D4725" s="205">
        <v>3.5</v>
      </c>
      <c r="E4725" s="205" t="s">
        <v>1341</v>
      </c>
      <c r="F4725"/>
    </row>
    <row r="4726" spans="1:6" x14ac:dyDescent="0.3">
      <c r="A4726" s="6" t="str">
        <f t="shared" si="74"/>
        <v>RetroPak6</v>
      </c>
      <c r="B4726" s="202" t="s">
        <v>15831</v>
      </c>
      <c r="C4726" s="202" t="s">
        <v>15832</v>
      </c>
      <c r="D4726" s="205">
        <v>3.5</v>
      </c>
      <c r="E4726" s="205" t="s">
        <v>1341</v>
      </c>
      <c r="F4726"/>
    </row>
    <row r="4727" spans="1:6" x14ac:dyDescent="0.3">
      <c r="A4727" s="6" t="str">
        <f t="shared" si="74"/>
        <v>Z21</v>
      </c>
      <c r="B4727" s="202" t="s">
        <v>15833</v>
      </c>
      <c r="C4727" s="202" t="s">
        <v>15834</v>
      </c>
      <c r="D4727" s="205">
        <v>3.5</v>
      </c>
      <c r="E4727" s="205" t="s">
        <v>1341</v>
      </c>
      <c r="F4727"/>
    </row>
    <row r="4728" spans="1:6" x14ac:dyDescent="0.3">
      <c r="A4728" s="6" t="str">
        <f t="shared" si="74"/>
        <v>O85.2</v>
      </c>
      <c r="B4728" s="202" t="s">
        <v>15835</v>
      </c>
      <c r="C4728" s="202" t="s">
        <v>15836</v>
      </c>
      <c r="D4728" s="205">
        <v>3.5</v>
      </c>
      <c r="E4728" s="205" t="s">
        <v>1341</v>
      </c>
      <c r="F4728"/>
    </row>
    <row r="4729" spans="1:6" x14ac:dyDescent="0.3">
      <c r="A4729" s="6" t="str">
        <f t="shared" si="74"/>
        <v>CH63</v>
      </c>
      <c r="B4729" s="202" t="s">
        <v>15837</v>
      </c>
      <c r="C4729" s="202" t="s">
        <v>15838</v>
      </c>
      <c r="D4729" s="205">
        <v>3.5</v>
      </c>
      <c r="E4729" s="205" t="s">
        <v>1341</v>
      </c>
      <c r="F4729"/>
    </row>
    <row r="4730" spans="1:6" x14ac:dyDescent="0.3">
      <c r="A4730" s="6" t="str">
        <f t="shared" si="74"/>
        <v>NFNH-6</v>
      </c>
      <c r="B4730" s="202" t="s">
        <v>15839</v>
      </c>
      <c r="C4730" s="202" t="s">
        <v>15840</v>
      </c>
      <c r="D4730" s="205">
        <v>3.5</v>
      </c>
      <c r="E4730" s="205" t="s">
        <v>1341</v>
      </c>
      <c r="F4730"/>
    </row>
    <row r="4731" spans="1:6" x14ac:dyDescent="0.3">
      <c r="A4731" s="6" t="str">
        <f t="shared" si="74"/>
        <v>YASL8</v>
      </c>
      <c r="B4731" s="202" t="s">
        <v>15841</v>
      </c>
      <c r="C4731" s="202" t="s">
        <v>15842</v>
      </c>
      <c r="D4731" s="205">
        <v>3.5</v>
      </c>
      <c r="E4731" s="205" t="s">
        <v>1341</v>
      </c>
      <c r="F4731"/>
    </row>
    <row r="4732" spans="1:6" x14ac:dyDescent="0.3">
      <c r="A4732" s="6" t="str">
        <f t="shared" si="74"/>
        <v>JS11</v>
      </c>
      <c r="B4732" s="202" t="s">
        <v>15843</v>
      </c>
      <c r="C4732" s="202" t="s">
        <v>15844</v>
      </c>
      <c r="D4732" s="205">
        <v>3.5</v>
      </c>
      <c r="E4732" s="205" t="s">
        <v>1341</v>
      </c>
      <c r="F4732"/>
    </row>
    <row r="4733" spans="1:6" x14ac:dyDescent="0.3">
      <c r="A4733" s="6" t="str">
        <f t="shared" si="74"/>
        <v>ELC02</v>
      </c>
      <c r="B4733" s="202" t="s">
        <v>15845</v>
      </c>
      <c r="C4733" s="202" t="s">
        <v>15846</v>
      </c>
      <c r="D4733" s="205">
        <v>3.5</v>
      </c>
      <c r="E4733" s="205" t="s">
        <v>1341</v>
      </c>
      <c r="F4733"/>
    </row>
    <row r="4734" spans="1:6" x14ac:dyDescent="0.3">
      <c r="A4734" s="6" t="str">
        <f t="shared" si="74"/>
        <v>RPT90</v>
      </c>
      <c r="B4734" s="202" t="s">
        <v>15847</v>
      </c>
      <c r="C4734" s="202" t="s">
        <v>15848</v>
      </c>
      <c r="D4734" s="205">
        <v>3.5</v>
      </c>
      <c r="E4734" s="205" t="s">
        <v>1341</v>
      </c>
      <c r="F4734"/>
    </row>
    <row r="4735" spans="1:6" x14ac:dyDescent="0.3">
      <c r="A4735" s="6" t="str">
        <f t="shared" si="74"/>
        <v>O69.3</v>
      </c>
      <c r="B4735" s="202" t="s">
        <v>15849</v>
      </c>
      <c r="C4735" s="202" t="s">
        <v>15850</v>
      </c>
      <c r="D4735" s="205">
        <v>3.5</v>
      </c>
      <c r="E4735" s="205" t="s">
        <v>1341</v>
      </c>
      <c r="F4735"/>
    </row>
    <row r="4736" spans="1:6" x14ac:dyDescent="0.3">
      <c r="A4736" s="6" t="str">
        <f t="shared" si="74"/>
        <v>YASL9</v>
      </c>
      <c r="B4736" s="202" t="s">
        <v>15851</v>
      </c>
      <c r="C4736" s="202" t="s">
        <v>15852</v>
      </c>
      <c r="D4736" s="205">
        <v>3.5</v>
      </c>
      <c r="E4736" s="205" t="s">
        <v>1341</v>
      </c>
      <c r="F4736"/>
    </row>
    <row r="4737" spans="1:6" x14ac:dyDescent="0.3">
      <c r="A4737" s="6" t="str">
        <f t="shared" si="74"/>
        <v>ASL211</v>
      </c>
      <c r="B4737" s="202">
        <v>211</v>
      </c>
      <c r="C4737" s="202" t="s">
        <v>15853</v>
      </c>
      <c r="D4737" s="205">
        <v>3.43</v>
      </c>
      <c r="E4737" s="205" t="s">
        <v>1341</v>
      </c>
      <c r="F4737"/>
    </row>
    <row r="4738" spans="1:6" x14ac:dyDescent="0.3">
      <c r="A4738" s="6" t="str">
        <f t="shared" si="74"/>
        <v>FE109</v>
      </c>
      <c r="B4738" s="202" t="s">
        <v>15854</v>
      </c>
      <c r="C4738" s="202" t="s">
        <v>15855</v>
      </c>
      <c r="D4738" s="205">
        <v>3.4</v>
      </c>
      <c r="E4738" s="205">
        <v>10</v>
      </c>
      <c r="F4738"/>
    </row>
    <row r="4739" spans="1:6" x14ac:dyDescent="0.3">
      <c r="A4739" s="6" t="str">
        <f t="shared" si="74"/>
        <v>OST4</v>
      </c>
      <c r="B4739" s="202" t="s">
        <v>15856</v>
      </c>
      <c r="C4739" s="202" t="s">
        <v>15857</v>
      </c>
      <c r="D4739" s="205">
        <v>3.4</v>
      </c>
      <c r="E4739" s="205" t="s">
        <v>1341</v>
      </c>
      <c r="F4739"/>
    </row>
    <row r="4740" spans="1:6" x14ac:dyDescent="0.3">
      <c r="A4740" s="6" t="str">
        <f t="shared" si="74"/>
        <v>OST12</v>
      </c>
      <c r="B4740" s="202" t="s">
        <v>15858</v>
      </c>
      <c r="C4740" s="202" t="s">
        <v>15859</v>
      </c>
      <c r="D4740" s="205">
        <v>3.33</v>
      </c>
      <c r="E4740" s="205" t="s">
        <v>1341</v>
      </c>
      <c r="F4740"/>
    </row>
    <row r="4741" spans="1:6" x14ac:dyDescent="0.3">
      <c r="A4741" s="6" t="str">
        <f t="shared" si="74"/>
        <v>S47</v>
      </c>
      <c r="B4741" s="202" t="s">
        <v>15860</v>
      </c>
      <c r="C4741" s="202" t="s">
        <v>15861</v>
      </c>
      <c r="D4741" s="205">
        <v>3.33</v>
      </c>
      <c r="E4741" s="205" t="s">
        <v>1341</v>
      </c>
      <c r="F4741"/>
    </row>
    <row r="4742" spans="1:6" x14ac:dyDescent="0.3">
      <c r="A4742" s="6" t="str">
        <f t="shared" si="74"/>
        <v>FE63</v>
      </c>
      <c r="B4742" s="202" t="s">
        <v>15862</v>
      </c>
      <c r="C4742" s="202" t="s">
        <v>15863</v>
      </c>
      <c r="D4742" s="205">
        <v>3.33</v>
      </c>
      <c r="E4742" s="205" t="s">
        <v>1341</v>
      </c>
      <c r="F4742"/>
    </row>
    <row r="4743" spans="1:6" x14ac:dyDescent="0.3">
      <c r="A4743" s="6" t="str">
        <f t="shared" si="74"/>
        <v>HG(2)-9</v>
      </c>
      <c r="B4743" s="202" t="s">
        <v>15864</v>
      </c>
      <c r="C4743" s="202" t="s">
        <v>15699</v>
      </c>
      <c r="D4743" s="205">
        <v>3.33</v>
      </c>
      <c r="E4743" s="205" t="s">
        <v>1341</v>
      </c>
      <c r="F4743"/>
    </row>
    <row r="4744" spans="1:6" x14ac:dyDescent="0.3">
      <c r="A4744" s="6" t="str">
        <f t="shared" si="74"/>
        <v>BTL7</v>
      </c>
      <c r="B4744" s="202" t="s">
        <v>15865</v>
      </c>
      <c r="C4744" s="202" t="s">
        <v>15866</v>
      </c>
      <c r="D4744" s="205">
        <v>3.33</v>
      </c>
      <c r="E4744" s="205" t="s">
        <v>1341</v>
      </c>
      <c r="F4744"/>
    </row>
    <row r="4745" spans="1:6" x14ac:dyDescent="0.3">
      <c r="A4745" s="6" t="str">
        <f t="shared" si="74"/>
        <v>FE132</v>
      </c>
      <c r="B4745" s="202" t="s">
        <v>15867</v>
      </c>
      <c r="C4745" s="202" t="s">
        <v>15868</v>
      </c>
      <c r="D4745" s="205">
        <v>3.33</v>
      </c>
      <c r="E4745" s="205" t="s">
        <v>1341</v>
      </c>
      <c r="F4745"/>
    </row>
    <row r="4746" spans="1:6" x14ac:dyDescent="0.3">
      <c r="A4746" s="6" t="str">
        <f t="shared" si="74"/>
        <v>O91.2</v>
      </c>
      <c r="B4746" s="202" t="s">
        <v>15869</v>
      </c>
      <c r="C4746" s="202" t="s">
        <v>15870</v>
      </c>
      <c r="D4746" s="205">
        <v>3.33</v>
      </c>
      <c r="E4746" s="205" t="s">
        <v>1341</v>
      </c>
      <c r="F4746"/>
    </row>
    <row r="4747" spans="1:6" x14ac:dyDescent="0.3">
      <c r="A4747" s="6" t="str">
        <f t="shared" si="74"/>
        <v>FT53</v>
      </c>
      <c r="B4747" s="202" t="s">
        <v>15871</v>
      </c>
      <c r="C4747" s="202" t="s">
        <v>15872</v>
      </c>
      <c r="D4747" s="205">
        <v>3.33</v>
      </c>
      <c r="E4747" s="205" t="s">
        <v>1341</v>
      </c>
      <c r="F4747"/>
    </row>
    <row r="4748" spans="1:6" x14ac:dyDescent="0.3">
      <c r="A4748" s="6" t="str">
        <f t="shared" si="74"/>
        <v>SoSB3</v>
      </c>
      <c r="B4748" s="202" t="s">
        <v>15873</v>
      </c>
      <c r="C4748" s="202" t="s">
        <v>15874</v>
      </c>
      <c r="D4748" s="205">
        <v>3.33</v>
      </c>
      <c r="E4748" s="205" t="s">
        <v>1341</v>
      </c>
      <c r="F4748"/>
    </row>
    <row r="4749" spans="1:6" x14ac:dyDescent="0.3">
      <c r="A4749" s="6" t="str">
        <f t="shared" si="74"/>
        <v>VotG22</v>
      </c>
      <c r="B4749" s="202" t="s">
        <v>15875</v>
      </c>
      <c r="C4749" s="202" t="s">
        <v>15876</v>
      </c>
      <c r="D4749" s="205">
        <v>3.31</v>
      </c>
      <c r="E4749" s="205">
        <v>13</v>
      </c>
      <c r="F4749"/>
    </row>
    <row r="4750" spans="1:6" x14ac:dyDescent="0.3">
      <c r="A4750" s="6" t="str">
        <f t="shared" si="74"/>
        <v>AD8</v>
      </c>
      <c r="B4750" s="202" t="s">
        <v>15877</v>
      </c>
      <c r="C4750" s="202" t="s">
        <v>15878</v>
      </c>
      <c r="D4750" s="205">
        <v>3.29</v>
      </c>
      <c r="E4750" s="205">
        <v>21</v>
      </c>
      <c r="F4750"/>
    </row>
    <row r="4751" spans="1:6" x14ac:dyDescent="0.3">
      <c r="A4751" s="6" t="str">
        <f t="shared" ref="A4751:A4814" si="75">IF(B4751="","",IF(B4751&lt;999,"ASL"&amp;B4751,B4751))</f>
        <v>Z23</v>
      </c>
      <c r="B4751" s="202" t="s">
        <v>15879</v>
      </c>
      <c r="C4751" s="202" t="s">
        <v>15880</v>
      </c>
      <c r="D4751" s="205">
        <v>3.25</v>
      </c>
      <c r="E4751" s="205" t="s">
        <v>1341</v>
      </c>
      <c r="F4751"/>
    </row>
    <row r="4752" spans="1:6" x14ac:dyDescent="0.3">
      <c r="A4752" s="6" t="str">
        <f t="shared" si="75"/>
        <v>FT14</v>
      </c>
      <c r="B4752" s="202" t="s">
        <v>15881</v>
      </c>
      <c r="C4752" s="202" t="s">
        <v>15882</v>
      </c>
      <c r="D4752" s="205">
        <v>3.25</v>
      </c>
      <c r="E4752" s="205" t="s">
        <v>1341</v>
      </c>
      <c r="F4752"/>
    </row>
    <row r="4753" spans="1:6" x14ac:dyDescent="0.3">
      <c r="A4753" s="6" t="str">
        <f t="shared" si="75"/>
        <v>FT49</v>
      </c>
      <c r="B4753" s="202" t="s">
        <v>15883</v>
      </c>
      <c r="C4753" s="202" t="s">
        <v>15884</v>
      </c>
      <c r="D4753" s="205">
        <v>3.22</v>
      </c>
      <c r="E4753" s="205" t="s">
        <v>1341</v>
      </c>
      <c r="F4753"/>
    </row>
    <row r="4754" spans="1:6" x14ac:dyDescent="0.3">
      <c r="A4754" s="6" t="str">
        <f t="shared" si="75"/>
        <v>J73</v>
      </c>
      <c r="B4754" s="202" t="s">
        <v>15885</v>
      </c>
      <c r="C4754" s="202" t="s">
        <v>15886</v>
      </c>
      <c r="D4754" s="205">
        <v>3.22</v>
      </c>
      <c r="E4754" s="205">
        <v>32</v>
      </c>
      <c r="F4754"/>
    </row>
    <row r="4755" spans="1:6" x14ac:dyDescent="0.3">
      <c r="A4755" s="6" t="str">
        <f t="shared" si="75"/>
        <v>OzB2</v>
      </c>
      <c r="B4755" s="202" t="s">
        <v>15887</v>
      </c>
      <c r="C4755" s="202" t="s">
        <v>15888</v>
      </c>
      <c r="D4755" s="205">
        <v>3.14</v>
      </c>
      <c r="E4755" s="205" t="s">
        <v>1341</v>
      </c>
      <c r="F4755"/>
    </row>
    <row r="4756" spans="1:6" x14ac:dyDescent="0.3">
      <c r="A4756" s="6" t="str">
        <f t="shared" si="75"/>
        <v>ESG95</v>
      </c>
      <c r="B4756" s="202" t="s">
        <v>15889</v>
      </c>
      <c r="C4756" s="202" t="s">
        <v>15890</v>
      </c>
      <c r="D4756" s="205">
        <v>3.12</v>
      </c>
      <c r="E4756" s="205" t="s">
        <v>1341</v>
      </c>
      <c r="F4756"/>
    </row>
    <row r="4757" spans="1:6" x14ac:dyDescent="0.3">
      <c r="A4757" s="6" t="str">
        <f t="shared" si="75"/>
        <v>FT205</v>
      </c>
      <c r="B4757" s="202" t="s">
        <v>15891</v>
      </c>
      <c r="C4757" s="202" t="s">
        <v>15892</v>
      </c>
      <c r="D4757" s="205">
        <v>3</v>
      </c>
      <c r="E4757" s="205">
        <v>10</v>
      </c>
      <c r="F4757"/>
    </row>
    <row r="4758" spans="1:6" x14ac:dyDescent="0.3">
      <c r="A4758" s="6" t="str">
        <f t="shared" si="75"/>
        <v>CG-GE1</v>
      </c>
      <c r="B4758" s="202" t="s">
        <v>15893</v>
      </c>
      <c r="C4758" s="202" t="s">
        <v>15894</v>
      </c>
      <c r="D4758" s="205">
        <v>3</v>
      </c>
      <c r="E4758" s="205" t="s">
        <v>1341</v>
      </c>
      <c r="F4758"/>
    </row>
    <row r="4759" spans="1:6" x14ac:dyDescent="0.3">
      <c r="A4759" s="6" t="str">
        <f t="shared" si="75"/>
        <v>CH39</v>
      </c>
      <c r="B4759" s="202" t="s">
        <v>15895</v>
      </c>
      <c r="C4759" s="202" t="s">
        <v>15896</v>
      </c>
      <c r="D4759" s="205">
        <v>3</v>
      </c>
      <c r="E4759" s="205" t="s">
        <v>1341</v>
      </c>
      <c r="F4759"/>
    </row>
    <row r="4760" spans="1:6" x14ac:dyDescent="0.3">
      <c r="A4760" s="6" t="str">
        <f t="shared" si="75"/>
        <v>RPT56</v>
      </c>
      <c r="B4760" s="202" t="s">
        <v>15897</v>
      </c>
      <c r="C4760" s="202" t="s">
        <v>15898</v>
      </c>
      <c r="D4760" s="205">
        <v>3</v>
      </c>
      <c r="E4760" s="205" t="s">
        <v>1341</v>
      </c>
      <c r="F4760"/>
    </row>
    <row r="4761" spans="1:6" x14ac:dyDescent="0.3">
      <c r="A4761" s="6" t="str">
        <f t="shared" si="75"/>
        <v>CH42</v>
      </c>
      <c r="B4761" s="202" t="s">
        <v>15899</v>
      </c>
      <c r="C4761" s="202" t="s">
        <v>15900</v>
      </c>
      <c r="D4761" s="205">
        <v>3</v>
      </c>
      <c r="E4761" s="205" t="s">
        <v>1341</v>
      </c>
      <c r="F4761"/>
    </row>
    <row r="4762" spans="1:6" x14ac:dyDescent="0.3">
      <c r="A4762" s="6" t="str">
        <f t="shared" si="75"/>
        <v>EP101</v>
      </c>
      <c r="B4762" s="202" t="s">
        <v>15901</v>
      </c>
      <c r="C4762" s="202" t="s">
        <v>15902</v>
      </c>
      <c r="D4762" s="205">
        <v>3</v>
      </c>
      <c r="E4762" s="205" t="s">
        <v>1341</v>
      </c>
      <c r="F4762"/>
    </row>
    <row r="4763" spans="1:6" x14ac:dyDescent="0.3">
      <c r="A4763" s="6" t="str">
        <f t="shared" si="75"/>
        <v>DBP17</v>
      </c>
      <c r="B4763" s="202" t="s">
        <v>15903</v>
      </c>
      <c r="C4763" s="202" t="s">
        <v>15904</v>
      </c>
      <c r="D4763" s="205">
        <v>3</v>
      </c>
      <c r="E4763" s="205" t="s">
        <v>1341</v>
      </c>
      <c r="F4763"/>
    </row>
    <row r="4764" spans="1:6" x14ac:dyDescent="0.3">
      <c r="A4764" s="6" t="str">
        <f t="shared" si="75"/>
        <v>TAC23</v>
      </c>
      <c r="B4764" s="202" t="s">
        <v>15905</v>
      </c>
      <c r="C4764" s="202" t="s">
        <v>15906</v>
      </c>
      <c r="D4764" s="205">
        <v>3</v>
      </c>
      <c r="E4764" s="205" t="s">
        <v>1341</v>
      </c>
      <c r="F4764"/>
    </row>
    <row r="4765" spans="1:6" x14ac:dyDescent="0.3">
      <c r="A4765" s="6" t="str">
        <f t="shared" si="75"/>
        <v>SoN7</v>
      </c>
      <c r="B4765" s="202" t="s">
        <v>15907</v>
      </c>
      <c r="C4765" s="202" t="s">
        <v>15908</v>
      </c>
      <c r="D4765" s="205">
        <v>3</v>
      </c>
      <c r="E4765" s="205" t="s">
        <v>1341</v>
      </c>
      <c r="F4765"/>
    </row>
    <row r="4766" spans="1:6" x14ac:dyDescent="0.3">
      <c r="A4766" s="6" t="str">
        <f t="shared" si="75"/>
        <v>PE9</v>
      </c>
      <c r="B4766" s="202" t="s">
        <v>15909</v>
      </c>
      <c r="C4766" s="202" t="s">
        <v>15910</v>
      </c>
      <c r="D4766" s="205">
        <v>3</v>
      </c>
      <c r="E4766" s="205" t="s">
        <v>1341</v>
      </c>
      <c r="F4766"/>
    </row>
    <row r="4767" spans="1:6" x14ac:dyDescent="0.3">
      <c r="A4767" s="6" t="str">
        <f t="shared" si="75"/>
        <v>AK2</v>
      </c>
      <c r="B4767" s="202" t="s">
        <v>15911</v>
      </c>
      <c r="C4767" s="202" t="s">
        <v>15912</v>
      </c>
      <c r="D4767" s="205">
        <v>3</v>
      </c>
      <c r="E4767" s="205" t="s">
        <v>1341</v>
      </c>
      <c r="F4767"/>
    </row>
    <row r="4768" spans="1:6" x14ac:dyDescent="0.3">
      <c r="A4768" s="6" t="str">
        <f t="shared" si="75"/>
        <v>EP79</v>
      </c>
      <c r="B4768" s="202" t="s">
        <v>15913</v>
      </c>
      <c r="C4768" s="202" t="s">
        <v>15914</v>
      </c>
      <c r="D4768" s="205">
        <v>3</v>
      </c>
      <c r="E4768" s="205" t="s">
        <v>1341</v>
      </c>
      <c r="F4768"/>
    </row>
    <row r="4769" spans="1:6" x14ac:dyDescent="0.3">
      <c r="A4769" s="6" t="str">
        <f t="shared" si="75"/>
        <v>RPT143</v>
      </c>
      <c r="B4769" s="202" t="s">
        <v>15915</v>
      </c>
      <c r="C4769" s="202" t="s">
        <v>15916</v>
      </c>
      <c r="D4769" s="205">
        <v>3</v>
      </c>
      <c r="E4769" s="205" t="s">
        <v>1341</v>
      </c>
      <c r="F4769"/>
    </row>
    <row r="4770" spans="1:6" x14ac:dyDescent="0.3">
      <c r="A4770" s="6" t="str">
        <f t="shared" si="75"/>
        <v>HG1</v>
      </c>
      <c r="B4770" s="202" t="s">
        <v>15917</v>
      </c>
      <c r="C4770" s="202" t="s">
        <v>15918</v>
      </c>
      <c r="D4770" s="205">
        <v>3</v>
      </c>
      <c r="E4770" s="205" t="s">
        <v>1341</v>
      </c>
      <c r="F4770"/>
    </row>
    <row r="4771" spans="1:6" x14ac:dyDescent="0.3">
      <c r="A4771" s="6" t="str">
        <f t="shared" si="75"/>
        <v>FWO4</v>
      </c>
      <c r="B4771" s="202" t="s">
        <v>15919</v>
      </c>
      <c r="C4771" s="202" t="s">
        <v>15920</v>
      </c>
      <c r="D4771" s="205">
        <v>3</v>
      </c>
      <c r="E4771" s="205" t="s">
        <v>1341</v>
      </c>
      <c r="F4771"/>
    </row>
    <row r="4772" spans="1:6" x14ac:dyDescent="0.3">
      <c r="A4772" s="6" t="str">
        <f t="shared" si="75"/>
        <v>FE144</v>
      </c>
      <c r="B4772" s="202" t="s">
        <v>15921</v>
      </c>
      <c r="C4772" s="202" t="s">
        <v>15922</v>
      </c>
      <c r="D4772" s="205">
        <v>3</v>
      </c>
      <c r="E4772" s="205" t="s">
        <v>1341</v>
      </c>
      <c r="F4772"/>
    </row>
    <row r="4773" spans="1:6" x14ac:dyDescent="0.3">
      <c r="A4773" s="6" t="str">
        <f t="shared" si="75"/>
        <v>BAA7</v>
      </c>
      <c r="B4773" s="202" t="s">
        <v>15923</v>
      </c>
      <c r="C4773" s="202" t="s">
        <v>15924</v>
      </c>
      <c r="D4773" s="205">
        <v>3</v>
      </c>
      <c r="E4773" s="205" t="s">
        <v>1341</v>
      </c>
      <c r="F4773"/>
    </row>
    <row r="4774" spans="1:6" x14ac:dyDescent="0.3">
      <c r="A4774" s="6" t="str">
        <f t="shared" si="75"/>
        <v>BTL15</v>
      </c>
      <c r="B4774" s="202" t="s">
        <v>15925</v>
      </c>
      <c r="C4774" s="202" t="s">
        <v>15926</v>
      </c>
      <c r="D4774" s="205">
        <v>3</v>
      </c>
      <c r="E4774" s="205" t="s">
        <v>1341</v>
      </c>
      <c r="F4774"/>
    </row>
    <row r="4775" spans="1:6" x14ac:dyDescent="0.3">
      <c r="A4775" s="6" t="str">
        <f t="shared" si="75"/>
        <v>O54.1</v>
      </c>
      <c r="B4775" s="202" t="s">
        <v>15927</v>
      </c>
      <c r="C4775" s="202" t="s">
        <v>8174</v>
      </c>
      <c r="D4775" s="205">
        <v>3</v>
      </c>
      <c r="E4775" s="205" t="s">
        <v>1341</v>
      </c>
      <c r="F4775"/>
    </row>
    <row r="4776" spans="1:6" x14ac:dyDescent="0.3">
      <c r="A4776" s="6" t="str">
        <f t="shared" si="75"/>
        <v>FE137</v>
      </c>
      <c r="B4776" s="202" t="s">
        <v>15928</v>
      </c>
      <c r="C4776" s="202" t="s">
        <v>15929</v>
      </c>
      <c r="D4776" s="205">
        <v>3</v>
      </c>
      <c r="E4776" s="205" t="s">
        <v>1341</v>
      </c>
      <c r="F4776"/>
    </row>
    <row r="4777" spans="1:6" x14ac:dyDescent="0.3">
      <c r="A4777" s="6" t="str">
        <f t="shared" si="75"/>
        <v>StB7</v>
      </c>
      <c r="B4777" s="202" t="s">
        <v>15930</v>
      </c>
      <c r="C4777" s="202" t="s">
        <v>15931</v>
      </c>
      <c r="D4777" s="205">
        <v>3</v>
      </c>
      <c r="E4777" s="205" t="s">
        <v>1341</v>
      </c>
      <c r="F4777"/>
    </row>
    <row r="4778" spans="1:6" x14ac:dyDescent="0.3">
      <c r="A4778" s="6" t="str">
        <f t="shared" si="75"/>
        <v>SKSD-03</v>
      </c>
      <c r="B4778" s="202" t="s">
        <v>15932</v>
      </c>
      <c r="C4778" s="202" t="s">
        <v>15933</v>
      </c>
      <c r="D4778" s="205">
        <v>3</v>
      </c>
      <c r="E4778" s="205" t="s">
        <v>1341</v>
      </c>
      <c r="F4778"/>
    </row>
    <row r="4779" spans="1:6" x14ac:dyDescent="0.3">
      <c r="A4779" s="6" t="str">
        <f t="shared" si="75"/>
        <v>SKSD-02</v>
      </c>
      <c r="B4779" s="202" t="s">
        <v>15934</v>
      </c>
      <c r="C4779" s="202" t="s">
        <v>15935</v>
      </c>
      <c r="D4779" s="205">
        <v>3</v>
      </c>
      <c r="E4779" s="205" t="s">
        <v>1341</v>
      </c>
      <c r="F4779"/>
    </row>
    <row r="4780" spans="1:6" x14ac:dyDescent="0.3">
      <c r="A4780" s="6" t="str">
        <f t="shared" si="75"/>
        <v>AoC8</v>
      </c>
      <c r="B4780" s="202" t="s">
        <v>15936</v>
      </c>
      <c r="C4780" s="202" t="s">
        <v>15937</v>
      </c>
      <c r="D4780" s="205">
        <v>3</v>
      </c>
      <c r="E4780" s="205" t="s">
        <v>1341</v>
      </c>
      <c r="F4780"/>
    </row>
    <row r="4781" spans="1:6" x14ac:dyDescent="0.3">
      <c r="A4781" s="6" t="str">
        <f t="shared" si="75"/>
        <v>IP 3</v>
      </c>
      <c r="B4781" s="202" t="s">
        <v>15938</v>
      </c>
      <c r="C4781" s="202" t="s">
        <v>15939</v>
      </c>
      <c r="D4781" s="205">
        <v>3</v>
      </c>
      <c r="E4781" s="205" t="s">
        <v>1341</v>
      </c>
      <c r="F4781"/>
    </row>
    <row r="4782" spans="1:6" x14ac:dyDescent="0.3">
      <c r="A4782" s="6" t="str">
        <f t="shared" si="75"/>
        <v>CH160</v>
      </c>
      <c r="B4782" s="202" t="s">
        <v>15940</v>
      </c>
      <c r="C4782" s="202" t="s">
        <v>15941</v>
      </c>
      <c r="D4782" s="205">
        <v>3</v>
      </c>
      <c r="E4782" s="205" t="s">
        <v>1341</v>
      </c>
      <c r="F4782"/>
    </row>
    <row r="4783" spans="1:6" x14ac:dyDescent="0.3">
      <c r="A4783" s="6" t="str">
        <f t="shared" si="75"/>
        <v>PTO1-7</v>
      </c>
      <c r="B4783" s="202" t="s">
        <v>15942</v>
      </c>
      <c r="C4783" s="202" t="s">
        <v>15943</v>
      </c>
      <c r="D4783" s="205">
        <v>3</v>
      </c>
      <c r="E4783" s="205" t="s">
        <v>1341</v>
      </c>
      <c r="F4783"/>
    </row>
    <row r="4784" spans="1:6" x14ac:dyDescent="0.3">
      <c r="A4784" s="6" t="str">
        <f t="shared" si="75"/>
        <v>SFC2</v>
      </c>
      <c r="B4784" s="202" t="s">
        <v>15944</v>
      </c>
      <c r="C4784" s="202" t="s">
        <v>15945</v>
      </c>
      <c r="D4784" s="205">
        <v>3</v>
      </c>
      <c r="E4784" s="205" t="s">
        <v>1341</v>
      </c>
      <c r="F4784"/>
    </row>
    <row r="4785" spans="1:6" x14ac:dyDescent="0.3">
      <c r="A4785" s="6" t="str">
        <f t="shared" si="75"/>
        <v>GD2</v>
      </c>
      <c r="B4785" s="202" t="s">
        <v>14290</v>
      </c>
      <c r="C4785" s="202" t="s">
        <v>15946</v>
      </c>
      <c r="D4785" s="205">
        <v>3</v>
      </c>
      <c r="E4785" s="205" t="s">
        <v>1341</v>
      </c>
      <c r="F4785"/>
    </row>
    <row r="4786" spans="1:6" x14ac:dyDescent="0.3">
      <c r="A4786" s="6" t="str">
        <f t="shared" si="75"/>
        <v>ESG48</v>
      </c>
      <c r="B4786" s="202" t="s">
        <v>15947</v>
      </c>
      <c r="C4786" s="202" t="s">
        <v>15948</v>
      </c>
      <c r="D4786" s="205">
        <v>3</v>
      </c>
      <c r="E4786" s="205" t="s">
        <v>1341</v>
      </c>
      <c r="F4786"/>
    </row>
    <row r="4787" spans="1:6" x14ac:dyDescent="0.3">
      <c r="A4787" s="6" t="str">
        <f t="shared" si="75"/>
        <v>KE15</v>
      </c>
      <c r="B4787" s="202" t="s">
        <v>15949</v>
      </c>
      <c r="C4787" s="202" t="s">
        <v>15950</v>
      </c>
      <c r="D4787" s="205">
        <v>3</v>
      </c>
      <c r="E4787" s="205" t="s">
        <v>1341</v>
      </c>
      <c r="F4787"/>
    </row>
    <row r="4788" spans="1:6" x14ac:dyDescent="0.3">
      <c r="A4788" s="6" t="str">
        <f t="shared" si="75"/>
        <v>AK17</v>
      </c>
      <c r="B4788" s="202" t="s">
        <v>15951</v>
      </c>
      <c r="C4788" s="202" t="s">
        <v>15952</v>
      </c>
      <c r="D4788" s="205">
        <v>3</v>
      </c>
      <c r="E4788" s="205" t="s">
        <v>1341</v>
      </c>
      <c r="F4788"/>
    </row>
    <row r="4789" spans="1:6" x14ac:dyDescent="0.3">
      <c r="A4789" s="6" t="str">
        <f t="shared" si="75"/>
        <v>BB1</v>
      </c>
      <c r="B4789" s="202" t="s">
        <v>14453</v>
      </c>
      <c r="C4789" s="202" t="s">
        <v>15953</v>
      </c>
      <c r="D4789" s="205">
        <v>3</v>
      </c>
      <c r="E4789" s="205" t="s">
        <v>1341</v>
      </c>
      <c r="F4789"/>
    </row>
    <row r="4790" spans="1:6" x14ac:dyDescent="0.3">
      <c r="A4790" s="6" t="str">
        <f t="shared" si="75"/>
        <v>FM1</v>
      </c>
      <c r="B4790" s="202" t="s">
        <v>15954</v>
      </c>
      <c r="C4790" s="202" t="s">
        <v>15955</v>
      </c>
      <c r="D4790" s="205">
        <v>3</v>
      </c>
      <c r="E4790" s="205" t="s">
        <v>1341</v>
      </c>
      <c r="F4790"/>
    </row>
    <row r="4791" spans="1:6" x14ac:dyDescent="0.3">
      <c r="A4791" s="6" t="str">
        <f t="shared" si="75"/>
        <v>NEWS47</v>
      </c>
      <c r="B4791" s="202" t="s">
        <v>15956</v>
      </c>
      <c r="C4791" s="202" t="s">
        <v>15957</v>
      </c>
      <c r="D4791" s="205">
        <v>3</v>
      </c>
      <c r="E4791" s="205" t="s">
        <v>1341</v>
      </c>
      <c r="F4791"/>
    </row>
    <row r="4792" spans="1:6" x14ac:dyDescent="0.3">
      <c r="A4792" s="6" t="str">
        <f t="shared" si="75"/>
        <v>TACPB2</v>
      </c>
      <c r="B4792" s="202" t="s">
        <v>15958</v>
      </c>
      <c r="C4792" s="202" t="s">
        <v>15959</v>
      </c>
      <c r="D4792" s="205">
        <v>3</v>
      </c>
      <c r="E4792" s="205" t="s">
        <v>1341</v>
      </c>
      <c r="F4792"/>
    </row>
    <row r="4793" spans="1:6" x14ac:dyDescent="0.3">
      <c r="A4793" s="6" t="str">
        <f t="shared" si="75"/>
        <v>PBPweb1</v>
      </c>
      <c r="B4793" s="202" t="s">
        <v>15960</v>
      </c>
      <c r="C4793" s="202" t="s">
        <v>15961</v>
      </c>
      <c r="D4793" s="205">
        <v>3</v>
      </c>
      <c r="E4793" s="205" t="s">
        <v>1341</v>
      </c>
      <c r="F4793"/>
    </row>
    <row r="4794" spans="1:6" x14ac:dyDescent="0.3">
      <c r="A4794" s="6" t="str">
        <f t="shared" si="75"/>
        <v>LN3-5</v>
      </c>
      <c r="B4794" s="202" t="s">
        <v>15962</v>
      </c>
      <c r="C4794" s="202" t="s">
        <v>15963</v>
      </c>
      <c r="D4794" s="205">
        <v>3</v>
      </c>
      <c r="E4794" s="205" t="s">
        <v>1341</v>
      </c>
      <c r="F4794"/>
    </row>
    <row r="4795" spans="1:6" x14ac:dyDescent="0.3">
      <c r="A4795" s="6" t="str">
        <f t="shared" si="75"/>
        <v>LN3-1</v>
      </c>
      <c r="B4795" s="202" t="s">
        <v>15964</v>
      </c>
      <c r="C4795" s="202" t="s">
        <v>15965</v>
      </c>
      <c r="D4795" s="205">
        <v>3</v>
      </c>
      <c r="E4795" s="205" t="s">
        <v>1341</v>
      </c>
      <c r="F4795"/>
    </row>
    <row r="4796" spans="1:6" x14ac:dyDescent="0.3">
      <c r="A4796" s="6" t="str">
        <f t="shared" si="75"/>
        <v>StB15</v>
      </c>
      <c r="B4796" s="202" t="s">
        <v>15966</v>
      </c>
      <c r="C4796" s="202" t="s">
        <v>15967</v>
      </c>
      <c r="D4796" s="205">
        <v>3</v>
      </c>
      <c r="E4796" s="205" t="s">
        <v>1341</v>
      </c>
      <c r="F4796"/>
    </row>
    <row r="4797" spans="1:6" x14ac:dyDescent="0.3">
      <c r="A4797" s="6" t="str">
        <f t="shared" si="75"/>
        <v>HH2</v>
      </c>
      <c r="B4797" s="202" t="s">
        <v>15968</v>
      </c>
      <c r="C4797" s="202" t="s">
        <v>15969</v>
      </c>
      <c r="D4797" s="205">
        <v>3</v>
      </c>
      <c r="E4797" s="205" t="s">
        <v>1341</v>
      </c>
      <c r="F4797"/>
    </row>
    <row r="4798" spans="1:6" x14ac:dyDescent="0.3">
      <c r="A4798" s="6" t="str">
        <f t="shared" si="75"/>
        <v>TACPB1</v>
      </c>
      <c r="B4798" s="202" t="s">
        <v>15970</v>
      </c>
      <c r="C4798" s="202" t="s">
        <v>15971</v>
      </c>
      <c r="D4798" s="205">
        <v>3</v>
      </c>
      <c r="E4798" s="205" t="s">
        <v>1341</v>
      </c>
      <c r="F4798"/>
    </row>
    <row r="4799" spans="1:6" x14ac:dyDescent="0.3">
      <c r="A4799" s="6" t="str">
        <f t="shared" si="75"/>
        <v>OBS2</v>
      </c>
      <c r="B4799" s="202" t="s">
        <v>15972</v>
      </c>
      <c r="C4799" s="202" t="s">
        <v>15973</v>
      </c>
      <c r="D4799" s="205">
        <v>3</v>
      </c>
      <c r="E4799" s="205" t="s">
        <v>1341</v>
      </c>
      <c r="F4799"/>
    </row>
    <row r="4800" spans="1:6" x14ac:dyDescent="0.3">
      <c r="A4800" s="6" t="str">
        <f t="shared" si="75"/>
        <v>TAC74</v>
      </c>
      <c r="B4800" s="202" t="s">
        <v>15974</v>
      </c>
      <c r="C4800" s="202" t="s">
        <v>15975</v>
      </c>
      <c r="D4800" s="205">
        <v>3</v>
      </c>
      <c r="E4800" s="205" t="s">
        <v>1341</v>
      </c>
      <c r="F4800"/>
    </row>
    <row r="4801" spans="1:6" x14ac:dyDescent="0.3">
      <c r="A4801" s="6" t="str">
        <f t="shared" si="75"/>
        <v>TW-A</v>
      </c>
      <c r="B4801" s="202" t="s">
        <v>13072</v>
      </c>
      <c r="C4801" s="202" t="s">
        <v>15976</v>
      </c>
      <c r="D4801" s="205">
        <v>3</v>
      </c>
      <c r="E4801" s="205" t="s">
        <v>1341</v>
      </c>
      <c r="F4801"/>
    </row>
    <row r="4802" spans="1:6" x14ac:dyDescent="0.3">
      <c r="A4802" s="6" t="str">
        <f t="shared" si="75"/>
        <v>FT267</v>
      </c>
      <c r="B4802" s="202" t="s">
        <v>15977</v>
      </c>
      <c r="C4802" s="202" t="s">
        <v>15978</v>
      </c>
      <c r="D4802" s="205">
        <v>3</v>
      </c>
      <c r="E4802" s="205" t="s">
        <v>1341</v>
      </c>
      <c r="F4802"/>
    </row>
    <row r="4803" spans="1:6" x14ac:dyDescent="0.3">
      <c r="A4803" s="6" t="str">
        <f t="shared" si="75"/>
        <v>MwT33</v>
      </c>
      <c r="B4803" s="202" t="s">
        <v>15979</v>
      </c>
      <c r="C4803" s="202" t="s">
        <v>15980</v>
      </c>
      <c r="D4803" s="205">
        <v>3</v>
      </c>
      <c r="E4803" s="205" t="s">
        <v>1341</v>
      </c>
      <c r="F4803"/>
    </row>
    <row r="4804" spans="1:6" x14ac:dyDescent="0.3">
      <c r="A4804" s="6" t="str">
        <f t="shared" si="75"/>
        <v>CHN04</v>
      </c>
      <c r="B4804" s="202" t="s">
        <v>15981</v>
      </c>
      <c r="C4804" s="202" t="s">
        <v>15982</v>
      </c>
      <c r="D4804" s="205">
        <v>3</v>
      </c>
      <c r="E4804" s="205" t="s">
        <v>1341</v>
      </c>
      <c r="F4804"/>
    </row>
    <row r="4805" spans="1:6" x14ac:dyDescent="0.3">
      <c r="A4805" s="6" t="str">
        <f t="shared" si="75"/>
        <v>FS1</v>
      </c>
      <c r="B4805" s="202" t="s">
        <v>15983</v>
      </c>
      <c r="C4805" s="202" t="s">
        <v>15984</v>
      </c>
      <c r="D4805" s="205">
        <v>3</v>
      </c>
      <c r="E4805" s="205" t="s">
        <v>1341</v>
      </c>
      <c r="F4805"/>
    </row>
    <row r="4806" spans="1:6" x14ac:dyDescent="0.3">
      <c r="A4806" s="6" t="str">
        <f t="shared" si="75"/>
        <v>T13</v>
      </c>
      <c r="B4806" s="202" t="s">
        <v>15985</v>
      </c>
      <c r="C4806" s="202" t="s">
        <v>15986</v>
      </c>
      <c r="D4806" s="205">
        <v>3</v>
      </c>
      <c r="E4806" s="205" t="s">
        <v>1341</v>
      </c>
      <c r="F4806"/>
    </row>
    <row r="4807" spans="1:6" x14ac:dyDescent="0.3">
      <c r="A4807" s="6" t="str">
        <f t="shared" si="75"/>
        <v>LM13</v>
      </c>
      <c r="B4807" s="202" t="s">
        <v>15987</v>
      </c>
      <c r="C4807" s="202" t="s">
        <v>15988</v>
      </c>
      <c r="D4807" s="205">
        <v>3</v>
      </c>
      <c r="E4807" s="205" t="s">
        <v>1341</v>
      </c>
      <c r="F4807"/>
    </row>
    <row r="4808" spans="1:6" x14ac:dyDescent="0.3">
      <c r="A4808" s="6" t="str">
        <f t="shared" si="75"/>
        <v>UV3</v>
      </c>
      <c r="B4808" s="202" t="s">
        <v>15989</v>
      </c>
      <c r="C4808" s="202" t="s">
        <v>15990</v>
      </c>
      <c r="D4808" s="205">
        <v>3</v>
      </c>
      <c r="E4808" s="205" t="s">
        <v>1341</v>
      </c>
      <c r="F4808"/>
    </row>
    <row r="4809" spans="1:6" x14ac:dyDescent="0.3">
      <c r="A4809" s="6" t="str">
        <f t="shared" si="75"/>
        <v>KBS4</v>
      </c>
      <c r="B4809" s="202" t="s">
        <v>15991</v>
      </c>
      <c r="C4809" s="202" t="s">
        <v>15992</v>
      </c>
      <c r="D4809" s="205">
        <v>3</v>
      </c>
      <c r="E4809" s="205" t="s">
        <v>1341</v>
      </c>
      <c r="F4809"/>
    </row>
    <row r="4810" spans="1:6" x14ac:dyDescent="0.3">
      <c r="A4810" s="6" t="str">
        <f t="shared" si="75"/>
        <v>O117.4</v>
      </c>
      <c r="B4810" s="202" t="s">
        <v>15993</v>
      </c>
      <c r="C4810" s="202" t="s">
        <v>15994</v>
      </c>
      <c r="D4810" s="205">
        <v>3</v>
      </c>
      <c r="E4810" s="205" t="s">
        <v>1341</v>
      </c>
      <c r="F4810"/>
    </row>
    <row r="4811" spans="1:6" x14ac:dyDescent="0.3">
      <c r="A4811" s="6" t="str">
        <f t="shared" si="75"/>
        <v>MLR06</v>
      </c>
      <c r="B4811" s="202" t="s">
        <v>15995</v>
      </c>
      <c r="C4811" s="202" t="s">
        <v>15996</v>
      </c>
      <c r="D4811" s="205">
        <v>3</v>
      </c>
      <c r="E4811" s="205" t="s">
        <v>1341</v>
      </c>
      <c r="F4811"/>
    </row>
    <row r="4812" spans="1:6" x14ac:dyDescent="0.3">
      <c r="A4812" s="6" t="str">
        <f t="shared" si="75"/>
        <v>FT18</v>
      </c>
      <c r="B4812" s="202" t="s">
        <v>8440</v>
      </c>
      <c r="C4812" s="202" t="s">
        <v>15997</v>
      </c>
      <c r="D4812" s="205">
        <v>3</v>
      </c>
      <c r="E4812" s="205" t="s">
        <v>1341</v>
      </c>
      <c r="F4812"/>
    </row>
    <row r="4813" spans="1:6" x14ac:dyDescent="0.3">
      <c r="A4813" s="6" t="str">
        <f t="shared" si="75"/>
        <v>DB121</v>
      </c>
      <c r="B4813" s="202" t="s">
        <v>15998</v>
      </c>
      <c r="C4813" s="202" t="s">
        <v>15999</v>
      </c>
      <c r="D4813" s="205">
        <v>3</v>
      </c>
      <c r="E4813" s="205" t="s">
        <v>1341</v>
      </c>
      <c r="F4813"/>
    </row>
    <row r="4814" spans="1:6" x14ac:dyDescent="0.3">
      <c r="A4814" s="6" t="str">
        <f t="shared" si="75"/>
        <v>C1999.3</v>
      </c>
      <c r="B4814" s="202" t="s">
        <v>16000</v>
      </c>
      <c r="C4814" s="202" t="s">
        <v>16001</v>
      </c>
      <c r="D4814" s="205">
        <v>3</v>
      </c>
      <c r="E4814" s="205" t="s">
        <v>1341</v>
      </c>
      <c r="F4814"/>
    </row>
    <row r="4815" spans="1:6" x14ac:dyDescent="0.3">
      <c r="A4815" s="6" t="str">
        <f t="shared" ref="A4815:A4878" si="76">IF(B4815="","",IF(B4815&lt;999,"ASL"&amp;B4815,B4815))</f>
        <v>C2006.5</v>
      </c>
      <c r="B4815" s="202" t="s">
        <v>16002</v>
      </c>
      <c r="C4815" s="202" t="s">
        <v>11917</v>
      </c>
      <c r="D4815" s="205">
        <v>3</v>
      </c>
      <c r="E4815" s="205" t="s">
        <v>1341</v>
      </c>
      <c r="F4815"/>
    </row>
    <row r="4816" spans="1:6" x14ac:dyDescent="0.3">
      <c r="A4816" s="6" t="str">
        <f t="shared" si="76"/>
        <v>WG10</v>
      </c>
      <c r="B4816" s="202" t="s">
        <v>16003</v>
      </c>
      <c r="C4816" s="202" t="s">
        <v>10004</v>
      </c>
      <c r="D4816" s="205">
        <v>3</v>
      </c>
      <c r="E4816" s="205" t="s">
        <v>1341</v>
      </c>
      <c r="F4816"/>
    </row>
    <row r="4817" spans="1:6" x14ac:dyDescent="0.3">
      <c r="A4817" s="6" t="str">
        <f t="shared" si="76"/>
        <v>FT11</v>
      </c>
      <c r="B4817" s="202" t="s">
        <v>16004</v>
      </c>
      <c r="C4817" s="202" t="s">
        <v>16005</v>
      </c>
      <c r="D4817" s="205">
        <v>3</v>
      </c>
      <c r="E4817" s="205" t="s">
        <v>1341</v>
      </c>
      <c r="F4817"/>
    </row>
    <row r="4818" spans="1:6" x14ac:dyDescent="0.3">
      <c r="A4818" s="6" t="str">
        <f t="shared" si="76"/>
        <v>C2007.5</v>
      </c>
      <c r="B4818" s="202" t="s">
        <v>16006</v>
      </c>
      <c r="C4818" s="202" t="s">
        <v>16007</v>
      </c>
      <c r="D4818" s="205">
        <v>3</v>
      </c>
      <c r="E4818" s="205" t="s">
        <v>1341</v>
      </c>
      <c r="F4818"/>
    </row>
    <row r="4819" spans="1:6" x14ac:dyDescent="0.3">
      <c r="A4819" s="6" t="str">
        <f t="shared" si="76"/>
        <v>FT61</v>
      </c>
      <c r="B4819" s="202" t="s">
        <v>16008</v>
      </c>
      <c r="C4819" s="202" t="s">
        <v>16009</v>
      </c>
      <c r="D4819" s="205">
        <v>3</v>
      </c>
      <c r="E4819" s="205" t="s">
        <v>1341</v>
      </c>
      <c r="F4819"/>
    </row>
    <row r="4820" spans="1:6" ht="28.8" x14ac:dyDescent="0.3">
      <c r="A4820" s="6" t="str">
        <f t="shared" si="76"/>
        <v>OTO{2nd ed}6</v>
      </c>
      <c r="B4820" s="202" t="s">
        <v>16010</v>
      </c>
      <c r="C4820" s="202" t="s">
        <v>7809</v>
      </c>
      <c r="D4820" s="205">
        <v>3</v>
      </c>
      <c r="E4820" s="205" t="s">
        <v>1341</v>
      </c>
      <c r="F4820"/>
    </row>
    <row r="4821" spans="1:6" x14ac:dyDescent="0.3">
      <c r="A4821" s="6" t="str">
        <f t="shared" si="76"/>
        <v>OS10</v>
      </c>
      <c r="B4821" s="202" t="s">
        <v>16011</v>
      </c>
      <c r="C4821" s="202" t="s">
        <v>16012</v>
      </c>
      <c r="D4821" s="205">
        <v>3</v>
      </c>
      <c r="E4821" s="205" t="s">
        <v>1341</v>
      </c>
      <c r="F4821"/>
    </row>
    <row r="4822" spans="1:6" x14ac:dyDescent="0.3">
      <c r="A4822" s="6" t="str">
        <f t="shared" si="76"/>
        <v>FT136</v>
      </c>
      <c r="B4822" s="202" t="s">
        <v>16013</v>
      </c>
      <c r="C4822" s="202" t="s">
        <v>16014</v>
      </c>
      <c r="D4822" s="205">
        <v>3</v>
      </c>
      <c r="E4822" s="205" t="s">
        <v>1341</v>
      </c>
      <c r="F4822"/>
    </row>
    <row r="4823" spans="1:6" x14ac:dyDescent="0.3">
      <c r="A4823" s="6" t="str">
        <f t="shared" si="76"/>
        <v>C2013.1</v>
      </c>
      <c r="B4823" s="202" t="s">
        <v>16015</v>
      </c>
      <c r="C4823" s="202" t="s">
        <v>9444</v>
      </c>
      <c r="D4823" s="205">
        <v>3</v>
      </c>
      <c r="E4823" s="205" t="s">
        <v>1341</v>
      </c>
      <c r="F4823"/>
    </row>
    <row r="4824" spans="1:6" x14ac:dyDescent="0.3">
      <c r="A4824" s="6" t="str">
        <f t="shared" si="76"/>
        <v>ANZ1996.1</v>
      </c>
      <c r="B4824" s="202" t="s">
        <v>16016</v>
      </c>
      <c r="C4824" s="202" t="s">
        <v>16017</v>
      </c>
      <c r="D4824" s="205">
        <v>3</v>
      </c>
      <c r="E4824" s="205" t="s">
        <v>1341</v>
      </c>
      <c r="F4824"/>
    </row>
    <row r="4825" spans="1:6" x14ac:dyDescent="0.3">
      <c r="A4825" s="6" t="str">
        <f t="shared" si="76"/>
        <v>LM9</v>
      </c>
      <c r="B4825" s="202" t="s">
        <v>16018</v>
      </c>
      <c r="C4825" s="202" t="s">
        <v>16019</v>
      </c>
      <c r="D4825" s="205">
        <v>3</v>
      </c>
      <c r="E4825" s="205" t="s">
        <v>1341</v>
      </c>
      <c r="F4825"/>
    </row>
    <row r="4826" spans="1:6" x14ac:dyDescent="0.3">
      <c r="A4826" s="6" t="str">
        <f t="shared" si="76"/>
        <v>SP211</v>
      </c>
      <c r="B4826" s="202" t="s">
        <v>16020</v>
      </c>
      <c r="C4826" s="202" t="s">
        <v>16021</v>
      </c>
      <c r="D4826" s="205">
        <v>3</v>
      </c>
      <c r="E4826" s="205" t="s">
        <v>1341</v>
      </c>
      <c r="F4826"/>
    </row>
    <row r="4827" spans="1:6" x14ac:dyDescent="0.3">
      <c r="A4827" s="6" t="str">
        <f t="shared" si="76"/>
        <v>FE76</v>
      </c>
      <c r="B4827" s="202" t="s">
        <v>16022</v>
      </c>
      <c r="C4827" s="202" t="s">
        <v>16023</v>
      </c>
      <c r="D4827" s="205">
        <v>3</v>
      </c>
      <c r="E4827" s="205" t="s">
        <v>1341</v>
      </c>
      <c r="F4827"/>
    </row>
    <row r="4828" spans="1:6" x14ac:dyDescent="0.3">
      <c r="A4828" s="6" t="str">
        <f t="shared" si="76"/>
        <v>FE176</v>
      </c>
      <c r="B4828" s="202" t="s">
        <v>16024</v>
      </c>
      <c r="C4828" s="202" t="s">
        <v>16025</v>
      </c>
      <c r="D4828" s="205">
        <v>3</v>
      </c>
      <c r="E4828" s="205" t="s">
        <v>1341</v>
      </c>
      <c r="F4828"/>
    </row>
    <row r="4829" spans="1:6" x14ac:dyDescent="0.3">
      <c r="A4829" s="6" t="str">
        <f t="shared" si="76"/>
        <v>TAP10</v>
      </c>
      <c r="B4829" s="202" t="s">
        <v>16026</v>
      </c>
      <c r="C4829" s="202" t="s">
        <v>16027</v>
      </c>
      <c r="D4829" s="205">
        <v>3</v>
      </c>
      <c r="E4829" s="205" t="s">
        <v>1341</v>
      </c>
      <c r="F4829"/>
    </row>
    <row r="4830" spans="1:6" x14ac:dyDescent="0.3">
      <c r="A4830" s="6" t="str">
        <f t="shared" si="76"/>
        <v>SFC1</v>
      </c>
      <c r="B4830" s="202" t="s">
        <v>16028</v>
      </c>
      <c r="C4830" s="202" t="s">
        <v>16029</v>
      </c>
      <c r="D4830" s="205">
        <v>3</v>
      </c>
      <c r="E4830" s="205" t="s">
        <v>1341</v>
      </c>
      <c r="F4830"/>
    </row>
    <row r="4831" spans="1:6" x14ac:dyDescent="0.3">
      <c r="A4831" s="6" t="str">
        <f t="shared" si="76"/>
        <v>RC1</v>
      </c>
      <c r="B4831" s="202" t="s">
        <v>16030</v>
      </c>
      <c r="C4831" s="202" t="s">
        <v>16031</v>
      </c>
      <c r="D4831" s="205">
        <v>3</v>
      </c>
      <c r="E4831" s="205" t="s">
        <v>1341</v>
      </c>
      <c r="F4831"/>
    </row>
    <row r="4832" spans="1:6" x14ac:dyDescent="0.3">
      <c r="A4832" s="6" t="str">
        <f t="shared" si="76"/>
        <v>CH114</v>
      </c>
      <c r="B4832" s="202" t="s">
        <v>16032</v>
      </c>
      <c r="C4832" s="202" t="s">
        <v>16033</v>
      </c>
      <c r="D4832" s="205">
        <v>3</v>
      </c>
      <c r="E4832" s="205" t="s">
        <v>1341</v>
      </c>
      <c r="F4832"/>
    </row>
    <row r="4833" spans="1:6" x14ac:dyDescent="0.3">
      <c r="A4833" s="6" t="str">
        <f t="shared" si="76"/>
        <v>DBP14</v>
      </c>
      <c r="B4833" s="202" t="s">
        <v>16034</v>
      </c>
      <c r="C4833" s="202" t="s">
        <v>16035</v>
      </c>
      <c r="D4833" s="205">
        <v>3</v>
      </c>
      <c r="E4833" s="205" t="s">
        <v>1341</v>
      </c>
      <c r="F4833"/>
    </row>
    <row r="4834" spans="1:6" x14ac:dyDescent="0.3">
      <c r="A4834" s="6" t="str">
        <f t="shared" si="76"/>
        <v>BMW 1</v>
      </c>
      <c r="B4834" s="202" t="s">
        <v>16036</v>
      </c>
      <c r="C4834" s="202" t="s">
        <v>16037</v>
      </c>
      <c r="D4834" s="205">
        <v>3</v>
      </c>
      <c r="E4834" s="205" t="s">
        <v>1341</v>
      </c>
      <c r="F4834"/>
    </row>
    <row r="4835" spans="1:6" x14ac:dyDescent="0.3">
      <c r="A4835" s="6" t="str">
        <f t="shared" si="76"/>
        <v>AA15</v>
      </c>
      <c r="B4835" s="202" t="s">
        <v>16038</v>
      </c>
      <c r="C4835" s="202" t="s">
        <v>16039</v>
      </c>
      <c r="D4835" s="205">
        <v>3</v>
      </c>
      <c r="E4835" s="205" t="s">
        <v>1341</v>
      </c>
      <c r="F4835"/>
    </row>
    <row r="4836" spans="1:6" x14ac:dyDescent="0.3">
      <c r="A4836" s="6" t="str">
        <f t="shared" si="76"/>
        <v>BMW 7</v>
      </c>
      <c r="B4836" s="202" t="s">
        <v>16040</v>
      </c>
      <c r="C4836" s="202" t="s">
        <v>16041</v>
      </c>
      <c r="D4836" s="205">
        <v>3</v>
      </c>
      <c r="E4836" s="205" t="s">
        <v>1341</v>
      </c>
      <c r="F4836"/>
    </row>
    <row r="4837" spans="1:6" x14ac:dyDescent="0.3">
      <c r="A4837" s="6" t="str">
        <f t="shared" si="76"/>
        <v>RPT156</v>
      </c>
      <c r="B4837" s="202" t="s">
        <v>16042</v>
      </c>
      <c r="C4837" s="202" t="s">
        <v>16043</v>
      </c>
      <c r="D4837" s="205">
        <v>3</v>
      </c>
      <c r="E4837" s="205" t="s">
        <v>1341</v>
      </c>
      <c r="F4837"/>
    </row>
    <row r="4838" spans="1:6" x14ac:dyDescent="0.3">
      <c r="A4838" s="6" t="str">
        <f t="shared" si="76"/>
        <v>CDN28</v>
      </c>
      <c r="B4838" s="202" t="s">
        <v>16044</v>
      </c>
      <c r="C4838" s="202" t="s">
        <v>16045</v>
      </c>
      <c r="D4838" s="205">
        <v>2.9</v>
      </c>
      <c r="E4838" s="205">
        <v>10</v>
      </c>
      <c r="F4838"/>
    </row>
    <row r="4839" spans="1:6" x14ac:dyDescent="0.3">
      <c r="A4839" s="6" t="str">
        <f t="shared" si="76"/>
        <v>CH104</v>
      </c>
      <c r="B4839" s="202" t="s">
        <v>16046</v>
      </c>
      <c r="C4839" s="202" t="s">
        <v>16047</v>
      </c>
      <c r="D4839" s="205">
        <v>2.8</v>
      </c>
      <c r="E4839" s="205" t="s">
        <v>1341</v>
      </c>
      <c r="F4839"/>
    </row>
    <row r="4840" spans="1:6" x14ac:dyDescent="0.3">
      <c r="A4840" s="6" t="str">
        <f t="shared" si="76"/>
        <v>PL2#2</v>
      </c>
      <c r="B4840" s="202" t="s">
        <v>16048</v>
      </c>
      <c r="C4840" s="202" t="s">
        <v>16049</v>
      </c>
      <c r="D4840" s="205">
        <v>2.75</v>
      </c>
      <c r="E4840" s="205" t="s">
        <v>1341</v>
      </c>
      <c r="F4840"/>
    </row>
    <row r="4841" spans="1:6" x14ac:dyDescent="0.3">
      <c r="A4841" s="6" t="str">
        <f t="shared" si="76"/>
        <v>FT08</v>
      </c>
      <c r="B4841" s="202" t="s">
        <v>16050</v>
      </c>
      <c r="C4841" s="202" t="s">
        <v>16051</v>
      </c>
      <c r="D4841" s="205">
        <v>2.67</v>
      </c>
      <c r="E4841" s="205" t="s">
        <v>1341</v>
      </c>
      <c r="F4841"/>
    </row>
    <row r="4842" spans="1:6" x14ac:dyDescent="0.3">
      <c r="A4842" s="6" t="str">
        <f t="shared" si="76"/>
        <v>ASLXX7</v>
      </c>
      <c r="B4842" s="202" t="s">
        <v>16052</v>
      </c>
      <c r="C4842" s="202" t="s">
        <v>16053</v>
      </c>
      <c r="D4842" s="205">
        <v>2.67</v>
      </c>
      <c r="E4842" s="205" t="s">
        <v>1341</v>
      </c>
      <c r="F4842"/>
    </row>
    <row r="4843" spans="1:6" x14ac:dyDescent="0.3">
      <c r="A4843" s="6" t="str">
        <f t="shared" si="76"/>
        <v>RPT148</v>
      </c>
      <c r="B4843" s="202" t="s">
        <v>16054</v>
      </c>
      <c r="C4843" s="202" t="s">
        <v>16055</v>
      </c>
      <c r="D4843" s="205">
        <v>2.67</v>
      </c>
      <c r="E4843" s="205" t="s">
        <v>1341</v>
      </c>
      <c r="F4843"/>
    </row>
    <row r="4844" spans="1:6" x14ac:dyDescent="0.3">
      <c r="A4844" s="6" t="str">
        <f t="shared" si="76"/>
        <v>ASLXX6</v>
      </c>
      <c r="B4844" s="202" t="s">
        <v>16056</v>
      </c>
      <c r="C4844" s="202" t="s">
        <v>16057</v>
      </c>
      <c r="D4844" s="205">
        <v>2.67</v>
      </c>
      <c r="E4844" s="205" t="s">
        <v>1341</v>
      </c>
      <c r="F4844"/>
    </row>
    <row r="4845" spans="1:6" x14ac:dyDescent="0.3">
      <c r="A4845" s="6" t="str">
        <f t="shared" si="76"/>
        <v>CG-TW1</v>
      </c>
      <c r="B4845" s="202" t="s">
        <v>16058</v>
      </c>
      <c r="C4845" s="202" t="s">
        <v>16059</v>
      </c>
      <c r="D4845" s="205">
        <v>2.67</v>
      </c>
      <c r="E4845" s="205" t="s">
        <v>1341</v>
      </c>
      <c r="F4845"/>
    </row>
    <row r="4846" spans="1:6" x14ac:dyDescent="0.3">
      <c r="A4846" s="6" t="str">
        <f t="shared" si="76"/>
        <v>ESG9</v>
      </c>
      <c r="B4846" s="202" t="s">
        <v>16060</v>
      </c>
      <c r="C4846" s="202" t="s">
        <v>16061</v>
      </c>
      <c r="D4846" s="205">
        <v>2.67</v>
      </c>
      <c r="E4846" s="205" t="s">
        <v>1341</v>
      </c>
      <c r="F4846"/>
    </row>
    <row r="4847" spans="1:6" x14ac:dyDescent="0.3">
      <c r="A4847" s="6" t="str">
        <f t="shared" si="76"/>
        <v>AK6</v>
      </c>
      <c r="B4847" s="202" t="s">
        <v>16062</v>
      </c>
      <c r="C4847" s="202" t="s">
        <v>16063</v>
      </c>
      <c r="D4847" s="205">
        <v>2.67</v>
      </c>
      <c r="E4847" s="205" t="s">
        <v>1341</v>
      </c>
      <c r="F4847"/>
    </row>
    <row r="4848" spans="1:6" x14ac:dyDescent="0.3">
      <c r="A4848" s="6" t="str">
        <f t="shared" si="76"/>
        <v>CH66</v>
      </c>
      <c r="B4848" s="202" t="s">
        <v>16064</v>
      </c>
      <c r="C4848" s="202" t="s">
        <v>16065</v>
      </c>
      <c r="D4848" s="205">
        <v>2.67</v>
      </c>
      <c r="E4848" s="205" t="s">
        <v>1341</v>
      </c>
      <c r="F4848"/>
    </row>
    <row r="4849" spans="1:6" x14ac:dyDescent="0.3">
      <c r="A4849" s="6" t="str">
        <f t="shared" si="76"/>
        <v>SoN5</v>
      </c>
      <c r="B4849" s="202" t="s">
        <v>16066</v>
      </c>
      <c r="C4849" s="202" t="s">
        <v>16067</v>
      </c>
      <c r="D4849" s="205">
        <v>2.5</v>
      </c>
      <c r="E4849" s="205" t="s">
        <v>1341</v>
      </c>
      <c r="F4849"/>
    </row>
    <row r="4850" spans="1:6" x14ac:dyDescent="0.3">
      <c r="A4850" s="6" t="str">
        <f t="shared" si="76"/>
        <v>O94.2</v>
      </c>
      <c r="B4850" s="202" t="s">
        <v>16068</v>
      </c>
      <c r="C4850" s="202" t="s">
        <v>16069</v>
      </c>
      <c r="D4850" s="205">
        <v>2.5</v>
      </c>
      <c r="E4850" s="205" t="s">
        <v>1341</v>
      </c>
      <c r="F4850"/>
    </row>
    <row r="4851" spans="1:6" x14ac:dyDescent="0.3">
      <c r="A4851" s="6" t="str">
        <f t="shared" si="76"/>
        <v>AK63</v>
      </c>
      <c r="B4851" s="202" t="s">
        <v>16070</v>
      </c>
      <c r="C4851" s="202" t="s">
        <v>16071</v>
      </c>
      <c r="D4851" s="205">
        <v>2.5</v>
      </c>
      <c r="E4851" s="205" t="s">
        <v>1341</v>
      </c>
      <c r="F4851"/>
    </row>
    <row r="4852" spans="1:6" x14ac:dyDescent="0.3">
      <c r="A4852" s="6" t="str">
        <f t="shared" si="76"/>
        <v>DBP4</v>
      </c>
      <c r="B4852" s="202" t="s">
        <v>16072</v>
      </c>
      <c r="C4852" s="202" t="s">
        <v>16073</v>
      </c>
      <c r="D4852" s="205">
        <v>2.5</v>
      </c>
      <c r="E4852" s="205" t="s">
        <v>1341</v>
      </c>
      <c r="F4852"/>
    </row>
    <row r="4853" spans="1:6" x14ac:dyDescent="0.3">
      <c r="A4853" s="6" t="str">
        <f t="shared" si="76"/>
        <v>EP92</v>
      </c>
      <c r="B4853" s="202" t="s">
        <v>16074</v>
      </c>
      <c r="C4853" s="202" t="s">
        <v>16075</v>
      </c>
      <c r="D4853" s="205">
        <v>2.5</v>
      </c>
      <c r="E4853" s="205" t="s">
        <v>1341</v>
      </c>
      <c r="F4853"/>
    </row>
    <row r="4854" spans="1:6" x14ac:dyDescent="0.3">
      <c r="A4854" s="6" t="str">
        <f t="shared" si="76"/>
        <v>CH20</v>
      </c>
      <c r="B4854" s="202" t="s">
        <v>16076</v>
      </c>
      <c r="C4854" s="202" t="s">
        <v>16077</v>
      </c>
      <c r="D4854" s="205">
        <v>2.5</v>
      </c>
      <c r="E4854" s="205" t="s">
        <v>1341</v>
      </c>
      <c r="F4854"/>
    </row>
    <row r="4855" spans="1:6" x14ac:dyDescent="0.3">
      <c r="A4855" s="6" t="str">
        <f t="shared" si="76"/>
        <v>{Redux} D9</v>
      </c>
      <c r="B4855" s="202" t="s">
        <v>16078</v>
      </c>
      <c r="C4855" s="202" t="s">
        <v>10609</v>
      </c>
      <c r="D4855" s="205">
        <v>2.5</v>
      </c>
      <c r="E4855" s="205" t="s">
        <v>1341</v>
      </c>
      <c r="F4855"/>
    </row>
    <row r="4856" spans="1:6" x14ac:dyDescent="0.3">
      <c r="A4856" s="6" t="str">
        <f t="shared" si="76"/>
        <v>KH1</v>
      </c>
      <c r="B4856" s="202" t="s">
        <v>16079</v>
      </c>
      <c r="C4856" s="202" t="s">
        <v>16080</v>
      </c>
      <c r="D4856" s="205">
        <v>2.4</v>
      </c>
      <c r="E4856" s="205" t="s">
        <v>1341</v>
      </c>
      <c r="F4856"/>
    </row>
    <row r="4857" spans="1:6" x14ac:dyDescent="0.3">
      <c r="A4857" s="6" t="str">
        <f t="shared" si="76"/>
        <v>NEWS52</v>
      </c>
      <c r="B4857" s="202" t="s">
        <v>16081</v>
      </c>
      <c r="C4857" s="202" t="s">
        <v>16082</v>
      </c>
      <c r="D4857" s="205">
        <v>2.4</v>
      </c>
      <c r="E4857" s="205" t="s">
        <v>1341</v>
      </c>
      <c r="F4857"/>
    </row>
    <row r="4858" spans="1:6" x14ac:dyDescent="0.3">
      <c r="A4858" s="6" t="str">
        <f t="shared" si="76"/>
        <v>DR6</v>
      </c>
      <c r="B4858" s="202" t="s">
        <v>16083</v>
      </c>
      <c r="C4858" s="202" t="s">
        <v>16084</v>
      </c>
      <c r="D4858" s="205">
        <v>2.25</v>
      </c>
      <c r="E4858" s="205" t="s">
        <v>1341</v>
      </c>
      <c r="F4858"/>
    </row>
    <row r="4859" spans="1:6" x14ac:dyDescent="0.3">
      <c r="A4859" s="6" t="str">
        <f t="shared" si="76"/>
        <v>OST11</v>
      </c>
      <c r="B4859" s="202" t="s">
        <v>16085</v>
      </c>
      <c r="C4859" s="202" t="s">
        <v>16086</v>
      </c>
      <c r="D4859" s="205">
        <v>2.2000000000000002</v>
      </c>
      <c r="E4859" s="205" t="s">
        <v>1341</v>
      </c>
      <c r="F4859"/>
    </row>
    <row r="4860" spans="1:6" x14ac:dyDescent="0.3">
      <c r="A4860" s="6" t="str">
        <f t="shared" si="76"/>
        <v>R</v>
      </c>
      <c r="B4860" s="202" t="s">
        <v>16087</v>
      </c>
      <c r="C4860" s="202" t="s">
        <v>16088</v>
      </c>
      <c r="D4860" s="205">
        <v>2.06</v>
      </c>
      <c r="E4860" s="205">
        <v>18</v>
      </c>
      <c r="F4860"/>
    </row>
    <row r="4861" spans="1:6" x14ac:dyDescent="0.3">
      <c r="A4861" s="6" t="str">
        <f t="shared" si="76"/>
        <v>WCR4</v>
      </c>
      <c r="B4861" s="202" t="s">
        <v>16089</v>
      </c>
      <c r="C4861" s="202" t="s">
        <v>16090</v>
      </c>
      <c r="D4861" s="205">
        <v>2</v>
      </c>
      <c r="E4861" s="205" t="s">
        <v>1341</v>
      </c>
      <c r="F4861"/>
    </row>
    <row r="4862" spans="1:6" x14ac:dyDescent="0.3">
      <c r="A4862" s="6" t="str">
        <f t="shared" si="76"/>
        <v>FE180</v>
      </c>
      <c r="B4862" s="202" t="s">
        <v>16091</v>
      </c>
      <c r="C4862" s="202" t="s">
        <v>16092</v>
      </c>
      <c r="D4862" s="205">
        <v>2</v>
      </c>
      <c r="E4862" s="205" t="s">
        <v>1341</v>
      </c>
      <c r="F4862"/>
    </row>
    <row r="4863" spans="1:6" x14ac:dyDescent="0.3">
      <c r="A4863" s="6" t="str">
        <f t="shared" si="76"/>
        <v>OAF8</v>
      </c>
      <c r="B4863" s="202" t="s">
        <v>16093</v>
      </c>
      <c r="C4863" s="202" t="s">
        <v>16094</v>
      </c>
      <c r="D4863" s="205">
        <v>2</v>
      </c>
      <c r="E4863" s="205" t="s">
        <v>1341</v>
      </c>
      <c r="F4863"/>
    </row>
    <row r="4864" spans="1:6" x14ac:dyDescent="0.3">
      <c r="A4864" s="6" t="str">
        <f t="shared" si="76"/>
        <v>AK8</v>
      </c>
      <c r="B4864" s="202" t="s">
        <v>16095</v>
      </c>
      <c r="C4864" s="202" t="s">
        <v>16096</v>
      </c>
      <c r="D4864" s="205">
        <v>2</v>
      </c>
      <c r="E4864" s="205" t="s">
        <v>1341</v>
      </c>
      <c r="F4864"/>
    </row>
    <row r="4865" spans="1:6" x14ac:dyDescent="0.3">
      <c r="A4865" s="6" t="str">
        <f t="shared" si="76"/>
        <v>CH79</v>
      </c>
      <c r="B4865" s="202" t="s">
        <v>16097</v>
      </c>
      <c r="C4865" s="202" t="s">
        <v>16098</v>
      </c>
      <c r="D4865" s="205">
        <v>2</v>
      </c>
      <c r="E4865" s="205" t="s">
        <v>1341</v>
      </c>
      <c r="F4865"/>
    </row>
    <row r="4866" spans="1:6" x14ac:dyDescent="0.3">
      <c r="A4866" s="6" t="str">
        <f t="shared" si="76"/>
        <v>ESG34</v>
      </c>
      <c r="B4866" s="202" t="s">
        <v>16099</v>
      </c>
      <c r="C4866" s="202" t="s">
        <v>16100</v>
      </c>
      <c r="D4866" s="205">
        <v>2</v>
      </c>
      <c r="E4866" s="205" t="s">
        <v>1341</v>
      </c>
      <c r="F4866"/>
    </row>
    <row r="4867" spans="1:6" x14ac:dyDescent="0.3">
      <c r="A4867" s="6" t="str">
        <f t="shared" si="76"/>
        <v>ESG65</v>
      </c>
      <c r="B4867" s="202" t="s">
        <v>16101</v>
      </c>
      <c r="C4867" s="202" t="s">
        <v>16102</v>
      </c>
      <c r="D4867" s="205">
        <v>2</v>
      </c>
      <c r="E4867" s="205" t="s">
        <v>1341</v>
      </c>
      <c r="F4867"/>
    </row>
    <row r="4868" spans="1:6" x14ac:dyDescent="0.3">
      <c r="A4868" s="6" t="str">
        <f t="shared" si="76"/>
        <v>MwT II1</v>
      </c>
      <c r="B4868" s="202" t="s">
        <v>16103</v>
      </c>
      <c r="C4868" s="202" t="s">
        <v>12590</v>
      </c>
      <c r="D4868" s="205">
        <v>2</v>
      </c>
      <c r="E4868" s="205" t="s">
        <v>1341</v>
      </c>
      <c r="F4868"/>
    </row>
    <row r="4869" spans="1:6" x14ac:dyDescent="0.3">
      <c r="A4869" s="6" t="str">
        <f t="shared" si="76"/>
        <v>FE72</v>
      </c>
      <c r="B4869" s="202" t="s">
        <v>16104</v>
      </c>
      <c r="C4869" s="202" t="s">
        <v>16105</v>
      </c>
      <c r="D4869" s="205">
        <v>2</v>
      </c>
      <c r="E4869" s="205" t="s">
        <v>1341</v>
      </c>
      <c r="F4869"/>
    </row>
    <row r="4870" spans="1:6" x14ac:dyDescent="0.3">
      <c r="A4870" s="6" t="str">
        <f t="shared" si="76"/>
        <v>MP19</v>
      </c>
      <c r="B4870" s="202" t="s">
        <v>16106</v>
      </c>
      <c r="C4870" s="202" t="s">
        <v>16107</v>
      </c>
      <c r="D4870" s="205">
        <v>2</v>
      </c>
      <c r="E4870" s="205" t="s">
        <v>1341</v>
      </c>
      <c r="F4870"/>
    </row>
    <row r="4871" spans="1:6" x14ac:dyDescent="0.3">
      <c r="A4871" s="6" t="str">
        <f t="shared" si="76"/>
        <v>EC4</v>
      </c>
      <c r="B4871" s="202" t="s">
        <v>16108</v>
      </c>
      <c r="C4871" s="202" t="s">
        <v>16109</v>
      </c>
      <c r="D4871" s="205">
        <v>2</v>
      </c>
      <c r="E4871" s="205" t="s">
        <v>1341</v>
      </c>
      <c r="F4871"/>
    </row>
    <row r="4872" spans="1:6" x14ac:dyDescent="0.3">
      <c r="A4872" s="6" t="str">
        <f t="shared" si="76"/>
        <v>AK1</v>
      </c>
      <c r="B4872" s="202" t="s">
        <v>16110</v>
      </c>
      <c r="C4872" s="202" t="s">
        <v>16111</v>
      </c>
      <c r="D4872" s="205">
        <v>2</v>
      </c>
      <c r="E4872" s="205" t="s">
        <v>1341</v>
      </c>
      <c r="F4872"/>
    </row>
    <row r="4873" spans="1:6" x14ac:dyDescent="0.3">
      <c r="A4873" s="6" t="str">
        <f t="shared" si="76"/>
        <v>LM10</v>
      </c>
      <c r="B4873" s="202" t="s">
        <v>16112</v>
      </c>
      <c r="C4873" s="202" t="s">
        <v>16113</v>
      </c>
      <c r="D4873" s="205">
        <v>2</v>
      </c>
      <c r="E4873" s="205" t="s">
        <v>1341</v>
      </c>
      <c r="F4873"/>
    </row>
    <row r="4874" spans="1:6" x14ac:dyDescent="0.3">
      <c r="A4874" s="6" t="str">
        <f t="shared" si="76"/>
        <v>V15</v>
      </c>
      <c r="B4874" s="202" t="s">
        <v>16114</v>
      </c>
      <c r="C4874" s="202" t="s">
        <v>16115</v>
      </c>
      <c r="D4874" s="205">
        <v>2</v>
      </c>
      <c r="E4874" s="205" t="s">
        <v>1341</v>
      </c>
      <c r="F4874"/>
    </row>
    <row r="4875" spans="1:6" x14ac:dyDescent="0.3">
      <c r="A4875" s="6" t="str">
        <f t="shared" si="76"/>
        <v>ASL150</v>
      </c>
      <c r="B4875" s="202">
        <v>150</v>
      </c>
      <c r="C4875" s="202" t="s">
        <v>7437</v>
      </c>
      <c r="D4875" s="205">
        <v>2</v>
      </c>
      <c r="E4875" s="205" t="s">
        <v>1341</v>
      </c>
      <c r="F4875"/>
    </row>
    <row r="4876" spans="1:6" x14ac:dyDescent="0.3">
      <c r="A4876" s="6" t="str">
        <f t="shared" si="76"/>
        <v>EP12</v>
      </c>
      <c r="B4876" s="202" t="s">
        <v>16116</v>
      </c>
      <c r="C4876" s="202" t="s">
        <v>8396</v>
      </c>
      <c r="D4876" s="205">
        <v>2</v>
      </c>
      <c r="E4876" s="205" t="s">
        <v>1341</v>
      </c>
      <c r="F4876"/>
    </row>
    <row r="4877" spans="1:6" x14ac:dyDescent="0.3">
      <c r="A4877" s="6" t="str">
        <f t="shared" si="76"/>
        <v>BBH10</v>
      </c>
      <c r="B4877" s="202" t="s">
        <v>16117</v>
      </c>
      <c r="C4877" s="202" t="s">
        <v>16118</v>
      </c>
      <c r="D4877" s="205">
        <v>2</v>
      </c>
      <c r="E4877" s="205" t="s">
        <v>1341</v>
      </c>
      <c r="F4877"/>
    </row>
    <row r="4878" spans="1:6" x14ac:dyDescent="0.3">
      <c r="A4878" s="6" t="str">
        <f t="shared" si="76"/>
        <v>RPT81</v>
      </c>
      <c r="B4878" s="202" t="s">
        <v>16119</v>
      </c>
      <c r="C4878" s="202" t="s">
        <v>16120</v>
      </c>
      <c r="D4878" s="205">
        <v>2</v>
      </c>
      <c r="E4878" s="205" t="s">
        <v>1341</v>
      </c>
      <c r="F4878"/>
    </row>
    <row r="4879" spans="1:6" x14ac:dyDescent="0.3">
      <c r="A4879" s="6" t="str">
        <f t="shared" ref="A4879:A4942" si="77">IF(B4879="","",IF(B4879&lt;999,"ASL"&amp;B4879,B4879))</f>
        <v>RPT159</v>
      </c>
      <c r="B4879" s="202" t="s">
        <v>16121</v>
      </c>
      <c r="C4879" s="202" t="s">
        <v>16122</v>
      </c>
      <c r="D4879" s="205">
        <v>2</v>
      </c>
      <c r="E4879" s="205" t="s">
        <v>1341</v>
      </c>
      <c r="F4879"/>
    </row>
    <row r="4880" spans="1:6" x14ac:dyDescent="0.3">
      <c r="A4880" s="6" t="str">
        <f t="shared" si="77"/>
        <v>LM12</v>
      </c>
      <c r="B4880" s="202" t="s">
        <v>16123</v>
      </c>
      <c r="C4880" s="202" t="s">
        <v>16124</v>
      </c>
      <c r="D4880" s="205">
        <v>2</v>
      </c>
      <c r="E4880" s="205" t="s">
        <v>1341</v>
      </c>
      <c r="F4880"/>
    </row>
    <row r="4881" spans="1:6" x14ac:dyDescent="0.3">
      <c r="A4881" s="6" t="str">
        <f t="shared" si="77"/>
        <v>SPA653-D</v>
      </c>
      <c r="B4881" s="202" t="s">
        <v>16125</v>
      </c>
      <c r="C4881" s="202" t="s">
        <v>16126</v>
      </c>
      <c r="D4881" s="205">
        <v>2</v>
      </c>
      <c r="E4881" s="205" t="s">
        <v>1341</v>
      </c>
      <c r="F4881"/>
    </row>
    <row r="4882" spans="1:6" x14ac:dyDescent="0.3">
      <c r="A4882" s="6" t="str">
        <f t="shared" si="77"/>
        <v>AK31</v>
      </c>
      <c r="B4882" s="202" t="s">
        <v>16127</v>
      </c>
      <c r="C4882" s="202" t="s">
        <v>16128</v>
      </c>
      <c r="D4882" s="205">
        <v>2</v>
      </c>
      <c r="E4882" s="205" t="s">
        <v>1341</v>
      </c>
      <c r="F4882"/>
    </row>
    <row r="4883" spans="1:6" x14ac:dyDescent="0.3">
      <c r="A4883" s="6" t="str">
        <f t="shared" si="77"/>
        <v>Shin4</v>
      </c>
      <c r="B4883" s="202" t="s">
        <v>16129</v>
      </c>
      <c r="C4883" s="202" t="s">
        <v>16130</v>
      </c>
      <c r="D4883" s="205">
        <v>2</v>
      </c>
      <c r="E4883" s="205" t="s">
        <v>1341</v>
      </c>
      <c r="F4883"/>
    </row>
    <row r="4884" spans="1:6" x14ac:dyDescent="0.3">
      <c r="A4884" s="6" t="str">
        <f t="shared" si="77"/>
        <v>PONYRI#15</v>
      </c>
      <c r="B4884" s="202" t="s">
        <v>16131</v>
      </c>
      <c r="C4884" s="202" t="s">
        <v>16132</v>
      </c>
      <c r="D4884" s="205">
        <v>2</v>
      </c>
      <c r="E4884" s="205" t="s">
        <v>1341</v>
      </c>
      <c r="F4884"/>
    </row>
    <row r="4885" spans="1:6" x14ac:dyDescent="0.3">
      <c r="A4885" s="6" t="str">
        <f t="shared" si="77"/>
        <v>RPT146</v>
      </c>
      <c r="B4885" s="202" t="s">
        <v>16133</v>
      </c>
      <c r="C4885" s="202" t="s">
        <v>16134</v>
      </c>
      <c r="D4885" s="205">
        <v>2</v>
      </c>
      <c r="E4885" s="205" t="s">
        <v>1341</v>
      </c>
      <c r="F4885"/>
    </row>
    <row r="4886" spans="1:6" x14ac:dyDescent="0.3">
      <c r="A4886" s="6" t="str">
        <f t="shared" si="77"/>
        <v>O93.2</v>
      </c>
      <c r="B4886" s="202" t="s">
        <v>16135</v>
      </c>
      <c r="C4886" s="202" t="s">
        <v>16136</v>
      </c>
      <c r="D4886" s="205">
        <v>2</v>
      </c>
      <c r="E4886" s="205" t="s">
        <v>1341</v>
      </c>
      <c r="F4886"/>
    </row>
    <row r="4887" spans="1:6" x14ac:dyDescent="0.3">
      <c r="A4887" s="6" t="str">
        <f t="shared" si="77"/>
        <v>ABTF CG-II</v>
      </c>
      <c r="B4887" s="202" t="s">
        <v>16137</v>
      </c>
      <c r="C4887" s="202" t="s">
        <v>16138</v>
      </c>
      <c r="D4887" s="205">
        <v>2</v>
      </c>
      <c r="E4887" s="205" t="s">
        <v>1341</v>
      </c>
      <c r="F4887"/>
    </row>
    <row r="4888" spans="1:6" x14ac:dyDescent="0.3">
      <c r="A4888" s="6" t="str">
        <f t="shared" si="77"/>
        <v>TTF6</v>
      </c>
      <c r="B4888" s="202" t="s">
        <v>16139</v>
      </c>
      <c r="C4888" s="202" t="s">
        <v>16140</v>
      </c>
      <c r="D4888" s="205">
        <v>2</v>
      </c>
      <c r="E4888" s="205" t="s">
        <v>1341</v>
      </c>
      <c r="F4888"/>
    </row>
    <row r="4889" spans="1:6" x14ac:dyDescent="0.3">
      <c r="A4889" s="6" t="str">
        <f t="shared" si="77"/>
        <v>AAGG3</v>
      </c>
      <c r="B4889" s="202" t="s">
        <v>16141</v>
      </c>
      <c r="C4889" s="202" t="s">
        <v>16142</v>
      </c>
      <c r="D4889" s="205">
        <v>1.5</v>
      </c>
      <c r="E4889" s="205" t="s">
        <v>1341</v>
      </c>
      <c r="F4889"/>
    </row>
    <row r="4890" spans="1:6" x14ac:dyDescent="0.3">
      <c r="A4890" s="6" t="str">
        <f t="shared" si="77"/>
        <v>AK12</v>
      </c>
      <c r="B4890" s="202" t="s">
        <v>16143</v>
      </c>
      <c r="C4890" s="202" t="s">
        <v>11737</v>
      </c>
      <c r="D4890" s="205">
        <v>1.5</v>
      </c>
      <c r="E4890" s="205" t="s">
        <v>1341</v>
      </c>
      <c r="F4890"/>
    </row>
    <row r="4891" spans="1:6" x14ac:dyDescent="0.3">
      <c r="A4891" s="6" t="str">
        <f t="shared" si="77"/>
        <v>AK11</v>
      </c>
      <c r="B4891" s="202" t="s">
        <v>16144</v>
      </c>
      <c r="C4891" s="202" t="s">
        <v>16145</v>
      </c>
      <c r="D4891" s="205">
        <v>1.5</v>
      </c>
      <c r="E4891" s="205" t="s">
        <v>1341</v>
      </c>
      <c r="F4891"/>
    </row>
    <row r="4892" spans="1:6" x14ac:dyDescent="0.3">
      <c r="A4892" s="6" t="str">
        <f t="shared" si="77"/>
        <v>O78.2</v>
      </c>
      <c r="B4892" s="202" t="s">
        <v>16146</v>
      </c>
      <c r="C4892" s="202" t="s">
        <v>16147</v>
      </c>
      <c r="D4892" s="205">
        <v>1.5</v>
      </c>
      <c r="E4892" s="205" t="s">
        <v>1341</v>
      </c>
      <c r="F4892"/>
    </row>
    <row r="4893" spans="1:6" x14ac:dyDescent="0.3">
      <c r="A4893" s="6" t="str">
        <f t="shared" si="77"/>
        <v>CH110</v>
      </c>
      <c r="B4893" s="202" t="s">
        <v>16148</v>
      </c>
      <c r="C4893" s="202" t="s">
        <v>16149</v>
      </c>
      <c r="D4893" s="205">
        <v>1.5</v>
      </c>
      <c r="E4893" s="205" t="s">
        <v>1341</v>
      </c>
      <c r="F4893"/>
    </row>
    <row r="4894" spans="1:6" x14ac:dyDescent="0.3">
      <c r="A4894" s="6" t="str">
        <f t="shared" si="77"/>
        <v>CH73</v>
      </c>
      <c r="B4894" s="202" t="s">
        <v>16150</v>
      </c>
      <c r="C4894" s="202" t="s">
        <v>16151</v>
      </c>
      <c r="D4894" s="205">
        <v>1.5</v>
      </c>
      <c r="E4894" s="205" t="s">
        <v>1341</v>
      </c>
      <c r="F4894"/>
    </row>
    <row r="4895" spans="1:6" x14ac:dyDescent="0.3">
      <c r="A4895" s="6" t="str">
        <f t="shared" si="77"/>
        <v>DB029</v>
      </c>
      <c r="B4895" s="202" t="s">
        <v>16152</v>
      </c>
      <c r="C4895" s="202" t="s">
        <v>16153</v>
      </c>
      <c r="D4895" s="205">
        <v>1.33</v>
      </c>
      <c r="E4895" s="205" t="s">
        <v>1341</v>
      </c>
      <c r="F4895"/>
    </row>
    <row r="4896" spans="1:6" x14ac:dyDescent="0.3">
      <c r="A4896" s="6" t="str">
        <f t="shared" si="77"/>
        <v>ESG93</v>
      </c>
      <c r="B4896" s="202" t="s">
        <v>16154</v>
      </c>
      <c r="C4896" s="202" t="s">
        <v>16155</v>
      </c>
      <c r="D4896" s="205">
        <v>1.25</v>
      </c>
      <c r="E4896" s="205" t="s">
        <v>1341</v>
      </c>
      <c r="F4896"/>
    </row>
    <row r="4897" spans="1:6" x14ac:dyDescent="0.3">
      <c r="A4897" s="6" t="str">
        <f t="shared" si="77"/>
        <v>HH-CG</v>
      </c>
      <c r="B4897" s="202" t="s">
        <v>16156</v>
      </c>
      <c r="C4897" s="202" t="s">
        <v>16157</v>
      </c>
      <c r="D4897" s="205">
        <v>1</v>
      </c>
      <c r="E4897" s="205" t="s">
        <v>1341</v>
      </c>
      <c r="F4897"/>
    </row>
    <row r="4898" spans="1:6" x14ac:dyDescent="0.3">
      <c r="A4898" s="6" t="str">
        <f t="shared" si="77"/>
        <v>O105.1</v>
      </c>
      <c r="B4898" s="202" t="s">
        <v>16158</v>
      </c>
      <c r="C4898" s="202" t="s">
        <v>16159</v>
      </c>
      <c r="D4898" s="205">
        <v>1</v>
      </c>
      <c r="E4898" s="205" t="s">
        <v>1341</v>
      </c>
      <c r="F4898"/>
    </row>
    <row r="4899" spans="1:6" x14ac:dyDescent="0.3">
      <c r="A4899" s="6" t="str">
        <f t="shared" si="77"/>
        <v>AK10</v>
      </c>
      <c r="B4899" s="202" t="s">
        <v>16160</v>
      </c>
      <c r="C4899" s="202" t="s">
        <v>16161</v>
      </c>
      <c r="D4899" s="205">
        <v>1</v>
      </c>
      <c r="E4899" s="205" t="s">
        <v>1341</v>
      </c>
      <c r="F4899"/>
    </row>
    <row r="4900" spans="1:6" x14ac:dyDescent="0.3">
      <c r="A4900" s="6" t="str">
        <f t="shared" si="77"/>
        <v>FT265</v>
      </c>
      <c r="B4900" s="202" t="s">
        <v>16162</v>
      </c>
      <c r="C4900" s="202" t="s">
        <v>16163</v>
      </c>
      <c r="D4900" s="205">
        <v>1</v>
      </c>
      <c r="E4900" s="205" t="s">
        <v>1341</v>
      </c>
      <c r="F4900"/>
    </row>
    <row r="4901" spans="1:6" x14ac:dyDescent="0.3">
      <c r="A4901" s="6" t="str">
        <f t="shared" si="77"/>
        <v>MwT2</v>
      </c>
      <c r="B4901" s="202" t="s">
        <v>16164</v>
      </c>
      <c r="C4901" s="202" t="s">
        <v>16165</v>
      </c>
      <c r="D4901" s="205">
        <v>1</v>
      </c>
      <c r="E4901" s="205" t="s">
        <v>1341</v>
      </c>
      <c r="F4901"/>
    </row>
    <row r="4902" spans="1:6" x14ac:dyDescent="0.3">
      <c r="A4902" s="6" t="str">
        <f t="shared" si="77"/>
        <v>RPT149</v>
      </c>
      <c r="B4902" s="202" t="s">
        <v>16166</v>
      </c>
      <c r="C4902" s="202" t="s">
        <v>16167</v>
      </c>
      <c r="D4902" s="205">
        <v>1</v>
      </c>
      <c r="E4902" s="205" t="s">
        <v>1341</v>
      </c>
      <c r="F4902"/>
    </row>
    <row r="4903" spans="1:6" x14ac:dyDescent="0.3">
      <c r="A4903" s="6" t="str">
        <f t="shared" si="77"/>
        <v>DBP5</v>
      </c>
      <c r="B4903" s="202" t="s">
        <v>16168</v>
      </c>
      <c r="C4903" s="202" t="s">
        <v>16169</v>
      </c>
      <c r="D4903" s="205">
        <v>1</v>
      </c>
      <c r="E4903" s="205" t="s">
        <v>1341</v>
      </c>
      <c r="F4903"/>
    </row>
    <row r="4904" spans="1:6" x14ac:dyDescent="0.3">
      <c r="A4904" s="6" t="str">
        <f t="shared" si="77"/>
        <v>CtR6</v>
      </c>
      <c r="B4904" s="202" t="s">
        <v>16170</v>
      </c>
      <c r="C4904" s="202" t="s">
        <v>16171</v>
      </c>
      <c r="D4904" s="205">
        <v>1</v>
      </c>
      <c r="E4904" s="205" t="s">
        <v>1341</v>
      </c>
      <c r="F4904"/>
    </row>
    <row r="4905" spans="1:6" x14ac:dyDescent="0.3">
      <c r="A4905" s="6" t="str">
        <f t="shared" si="77"/>
        <v>V16</v>
      </c>
      <c r="B4905" s="202" t="s">
        <v>16172</v>
      </c>
      <c r="C4905" s="202" t="s">
        <v>12662</v>
      </c>
      <c r="D4905" s="205">
        <v>1</v>
      </c>
      <c r="E4905" s="205" t="s">
        <v>1341</v>
      </c>
      <c r="F4905"/>
    </row>
    <row r="4906" spans="1:6" x14ac:dyDescent="0.3">
      <c r="A4906" s="6" t="str">
        <f t="shared" si="77"/>
        <v>DB-ILUCG</v>
      </c>
      <c r="B4906" s="202" t="s">
        <v>16173</v>
      </c>
      <c r="C4906" s="202" t="s">
        <v>16174</v>
      </c>
      <c r="D4906" s="205">
        <v>1</v>
      </c>
      <c r="E4906" s="205" t="s">
        <v>1341</v>
      </c>
      <c r="F4906"/>
    </row>
    <row r="4907" spans="1:6" x14ac:dyDescent="0.3">
      <c r="A4907" s="6" t="str">
        <f t="shared" si="77"/>
        <v/>
      </c>
      <c r="B4907"/>
      <c r="C4907"/>
      <c r="D4907"/>
      <c r="E4907"/>
      <c r="F4907"/>
    </row>
    <row r="4908" spans="1:6" ht="18" x14ac:dyDescent="0.3">
      <c r="A4908" s="6" t="str">
        <f t="shared" si="77"/>
        <v>What the "recommend" numbers mean:</v>
      </c>
      <c r="B4908" s="206" t="s">
        <v>16175</v>
      </c>
      <c r="C4908"/>
      <c r="D4908"/>
      <c r="E4908"/>
      <c r="F4908"/>
    </row>
    <row r="4909" spans="1:6" x14ac:dyDescent="0.3">
      <c r="A4909" s="6" t="str">
        <f t="shared" si="77"/>
        <v/>
      </c>
      <c r="B4909"/>
      <c r="C4909"/>
      <c r="D4909"/>
      <c r="E4909"/>
      <c r="F4909"/>
    </row>
    <row r="4910" spans="1:6" x14ac:dyDescent="0.3">
      <c r="A4910" s="6" t="str">
        <f t="shared" si="77"/>
        <v/>
      </c>
      <c r="B4910"/>
      <c r="C4910"/>
      <c r="D4910"/>
      <c r="E4910"/>
      <c r="F4910"/>
    </row>
    <row r="4911" spans="1:6" x14ac:dyDescent="0.3">
      <c r="A4911" s="6" t="str">
        <f t="shared" si="77"/>
        <v>When players add records to ROAR, they are asked how highly they would recommend this scenario to another player. This recommendation ranking is converted to a number as follows:</v>
      </c>
      <c r="B4911" t="s">
        <v>16176</v>
      </c>
      <c r="C4911"/>
      <c r="D4911"/>
      <c r="E4911"/>
      <c r="F4911"/>
    </row>
    <row r="4912" spans="1:6" x14ac:dyDescent="0.3">
      <c r="A4912" s="6" t="str">
        <f t="shared" si="77"/>
        <v>0=Not known/no opinion</v>
      </c>
      <c r="B4912" t="s">
        <v>16177</v>
      </c>
      <c r="C4912"/>
      <c r="D4912"/>
      <c r="E4912"/>
      <c r="F4912"/>
    </row>
    <row r="4913" spans="1:6" x14ac:dyDescent="0.3">
      <c r="A4913" s="6" t="str">
        <f t="shared" si="77"/>
        <v>1=Candyland instead!</v>
      </c>
      <c r="B4913" t="s">
        <v>16178</v>
      </c>
      <c r="C4913"/>
      <c r="D4913"/>
      <c r="E4913"/>
      <c r="F4913"/>
    </row>
    <row r="4914" spans="1:6" x14ac:dyDescent="0.3">
      <c r="A4914" s="6" t="str">
        <f t="shared" si="77"/>
        <v>2=Highly unfavorable</v>
      </c>
      <c r="B4914" t="s">
        <v>16179</v>
      </c>
      <c r="C4914"/>
      <c r="D4914"/>
      <c r="E4914"/>
      <c r="F4914"/>
    </row>
    <row r="4915" spans="1:6" x14ac:dyDescent="0.3">
      <c r="A4915" s="6" t="str">
        <f t="shared" si="77"/>
        <v>3=Unfavorable</v>
      </c>
      <c r="B4915" t="s">
        <v>16180</v>
      </c>
      <c r="C4915"/>
      <c r="D4915"/>
      <c r="E4915"/>
      <c r="F4915"/>
    </row>
    <row r="4916" spans="1:6" x14ac:dyDescent="0.3">
      <c r="A4916" s="6" t="str">
        <f t="shared" si="77"/>
        <v>4=Slightly unfavorable</v>
      </c>
      <c r="B4916" t="s">
        <v>16181</v>
      </c>
      <c r="C4916"/>
      <c r="D4916"/>
      <c r="E4916"/>
      <c r="F4916"/>
    </row>
    <row r="4917" spans="1:6" x14ac:dyDescent="0.3">
      <c r="A4917" s="6" t="str">
        <f t="shared" si="77"/>
        <v>5=As many scenarios above as below</v>
      </c>
      <c r="B4917" t="s">
        <v>16182</v>
      </c>
      <c r="C4917"/>
      <c r="D4917"/>
      <c r="E4917"/>
      <c r="F4917"/>
    </row>
    <row r="4918" spans="1:6" x14ac:dyDescent="0.3">
      <c r="A4918" s="6" t="str">
        <f t="shared" si="77"/>
        <v>6=Slight recommend</v>
      </c>
      <c r="B4918" t="s">
        <v>16183</v>
      </c>
      <c r="C4918"/>
      <c r="D4918"/>
      <c r="E4918"/>
      <c r="F4918"/>
    </row>
    <row r="4919" spans="1:6" x14ac:dyDescent="0.3">
      <c r="A4919" s="6" t="str">
        <f t="shared" si="77"/>
        <v>7=Recommend</v>
      </c>
      <c r="B4919" t="s">
        <v>16184</v>
      </c>
      <c r="C4919"/>
      <c r="D4919"/>
      <c r="E4919"/>
      <c r="F4919"/>
    </row>
    <row r="4920" spans="1:6" x14ac:dyDescent="0.3">
      <c r="A4920" s="6" t="str">
        <f t="shared" si="77"/>
        <v>8=Highly recommended</v>
      </c>
      <c r="B4920" t="s">
        <v>16185</v>
      </c>
      <c r="C4920"/>
      <c r="D4920"/>
      <c r="E4920"/>
      <c r="F4920"/>
    </row>
    <row r="4921" spans="1:6" x14ac:dyDescent="0.3">
      <c r="A4921" s="6" t="str">
        <f t="shared" si="77"/>
        <v>9=Must play</v>
      </c>
      <c r="B4921" t="s">
        <v>16186</v>
      </c>
      <c r="C4921"/>
      <c r="D4921"/>
      <c r="E4921"/>
      <c r="F4921"/>
    </row>
    <row r="4922" spans="1:6" x14ac:dyDescent="0.3">
      <c r="A4922" s="6" t="str">
        <f t="shared" si="77"/>
        <v/>
      </c>
      <c r="B4922"/>
      <c r="C4922"/>
      <c r="D4922"/>
      <c r="E4922"/>
      <c r="F4922"/>
    </row>
    <row r="4923" spans="1:6" x14ac:dyDescent="0.3">
      <c r="A4923" s="6" t="str">
        <f t="shared" si="77"/>
        <v>The ratings are averaged (excluding "Not Known/No Opinion" of course), and these results are what are reported here.</v>
      </c>
      <c r="B4923" t="s">
        <v>16187</v>
      </c>
      <c r="C4923"/>
      <c r="D4923"/>
      <c r="E4923"/>
      <c r="F4923"/>
    </row>
    <row r="4924" spans="1:6" x14ac:dyDescent="0.3">
      <c r="A4924" s="6" t="str">
        <f t="shared" si="77"/>
        <v/>
      </c>
      <c r="B4924" s="207"/>
      <c r="C4924"/>
      <c r="D4924"/>
      <c r="E4924"/>
      <c r="F4924"/>
    </row>
    <row r="4925" spans="1:6" x14ac:dyDescent="0.3">
      <c r="A4925" s="6" t="str">
        <f t="shared" si="77"/>
        <v/>
      </c>
      <c r="B4925" s="207"/>
      <c r="C4925"/>
      <c r="D4925"/>
      <c r="E4925"/>
      <c r="F4925"/>
    </row>
    <row r="4926" spans="1:6" x14ac:dyDescent="0.3">
      <c r="A4926" s="6" t="str">
        <f t="shared" si="77"/>
        <v>66°</v>
      </c>
      <c r="B4926" s="208" t="s">
        <v>16188</v>
      </c>
      <c r="C4926"/>
      <c r="D4926"/>
      <c r="E4926"/>
      <c r="F4926"/>
    </row>
    <row r="4927" spans="1:6" x14ac:dyDescent="0.3">
      <c r="A4927" s="6" t="str">
        <f t="shared" si="77"/>
        <v/>
      </c>
    </row>
    <row r="4928" spans="1:6" x14ac:dyDescent="0.3">
      <c r="A4928" s="6" t="str">
        <f t="shared" si="77"/>
        <v/>
      </c>
    </row>
    <row r="4929" spans="1:1" x14ac:dyDescent="0.3">
      <c r="A4929" s="6" t="str">
        <f t="shared" si="77"/>
        <v/>
      </c>
    </row>
    <row r="4930" spans="1:1" x14ac:dyDescent="0.3">
      <c r="A4930" s="6" t="str">
        <f t="shared" si="77"/>
        <v/>
      </c>
    </row>
    <row r="4931" spans="1:1" x14ac:dyDescent="0.3">
      <c r="A4931" s="6" t="str">
        <f t="shared" si="77"/>
        <v/>
      </c>
    </row>
    <row r="4932" spans="1:1" x14ac:dyDescent="0.3">
      <c r="A4932" s="6" t="str">
        <f t="shared" si="77"/>
        <v/>
      </c>
    </row>
    <row r="4933" spans="1:1" x14ac:dyDescent="0.3">
      <c r="A4933" s="6" t="str">
        <f t="shared" si="77"/>
        <v/>
      </c>
    </row>
    <row r="4934" spans="1:1" x14ac:dyDescent="0.3">
      <c r="A4934" s="6" t="str">
        <f t="shared" si="77"/>
        <v/>
      </c>
    </row>
    <row r="4935" spans="1:1" x14ac:dyDescent="0.3">
      <c r="A4935" s="6" t="str">
        <f t="shared" si="77"/>
        <v/>
      </c>
    </row>
    <row r="4936" spans="1:1" x14ac:dyDescent="0.3">
      <c r="A4936" s="6" t="str">
        <f t="shared" si="77"/>
        <v/>
      </c>
    </row>
    <row r="4937" spans="1:1" x14ac:dyDescent="0.3">
      <c r="A4937" s="6" t="str">
        <f t="shared" si="77"/>
        <v/>
      </c>
    </row>
    <row r="4938" spans="1:1" x14ac:dyDescent="0.3">
      <c r="A4938" s="6" t="str">
        <f t="shared" si="77"/>
        <v/>
      </c>
    </row>
    <row r="4939" spans="1:1" x14ac:dyDescent="0.3">
      <c r="A4939" s="6" t="str">
        <f t="shared" si="77"/>
        <v/>
      </c>
    </row>
    <row r="4940" spans="1:1" x14ac:dyDescent="0.3">
      <c r="A4940" s="6" t="str">
        <f t="shared" si="77"/>
        <v/>
      </c>
    </row>
    <row r="4941" spans="1:1" x14ac:dyDescent="0.3">
      <c r="A4941" s="6" t="str">
        <f t="shared" si="77"/>
        <v/>
      </c>
    </row>
    <row r="4942" spans="1:1" x14ac:dyDescent="0.3">
      <c r="A4942" s="6" t="str">
        <f t="shared" si="77"/>
        <v/>
      </c>
    </row>
    <row r="4943" spans="1:1" x14ac:dyDescent="0.3">
      <c r="A4943" s="6" t="str">
        <f t="shared" ref="A4943:A5006" si="78">IF(B4943="","",IF(B4943&lt;999,"ASL"&amp;B4943,B4943))</f>
        <v/>
      </c>
    </row>
    <row r="4944" spans="1:1" x14ac:dyDescent="0.3">
      <c r="A4944" s="6" t="str">
        <f t="shared" si="78"/>
        <v/>
      </c>
    </row>
    <row r="4945" spans="1:1" x14ac:dyDescent="0.3">
      <c r="A4945" s="6" t="str">
        <f t="shared" si="78"/>
        <v/>
      </c>
    </row>
    <row r="4946" spans="1:1" x14ac:dyDescent="0.3">
      <c r="A4946" s="6" t="str">
        <f t="shared" si="78"/>
        <v/>
      </c>
    </row>
    <row r="4947" spans="1:1" x14ac:dyDescent="0.3">
      <c r="A4947" s="6" t="str">
        <f t="shared" si="78"/>
        <v/>
      </c>
    </row>
    <row r="4948" spans="1:1" x14ac:dyDescent="0.3">
      <c r="A4948" s="6" t="str">
        <f t="shared" si="78"/>
        <v/>
      </c>
    </row>
    <row r="4949" spans="1:1" x14ac:dyDescent="0.3">
      <c r="A4949" s="6" t="str">
        <f t="shared" si="78"/>
        <v/>
      </c>
    </row>
    <row r="4950" spans="1:1" x14ac:dyDescent="0.3">
      <c r="A4950" s="6" t="str">
        <f t="shared" si="78"/>
        <v/>
      </c>
    </row>
    <row r="4951" spans="1:1" x14ac:dyDescent="0.3">
      <c r="A4951" s="6" t="str">
        <f t="shared" si="78"/>
        <v/>
      </c>
    </row>
    <row r="4952" spans="1:1" x14ac:dyDescent="0.3">
      <c r="A4952" s="6" t="str">
        <f t="shared" si="78"/>
        <v/>
      </c>
    </row>
    <row r="4953" spans="1:1" x14ac:dyDescent="0.3">
      <c r="A4953" s="6" t="str">
        <f t="shared" si="78"/>
        <v/>
      </c>
    </row>
    <row r="4954" spans="1:1" x14ac:dyDescent="0.3">
      <c r="A4954" s="6" t="str">
        <f t="shared" si="78"/>
        <v/>
      </c>
    </row>
    <row r="4955" spans="1:1" x14ac:dyDescent="0.3">
      <c r="A4955" s="6" t="str">
        <f t="shared" si="78"/>
        <v/>
      </c>
    </row>
    <row r="4956" spans="1:1" x14ac:dyDescent="0.3">
      <c r="A4956" s="6" t="str">
        <f t="shared" si="78"/>
        <v/>
      </c>
    </row>
    <row r="4957" spans="1:1" x14ac:dyDescent="0.3">
      <c r="A4957" s="6" t="str">
        <f t="shared" si="78"/>
        <v/>
      </c>
    </row>
    <row r="4958" spans="1:1" x14ac:dyDescent="0.3">
      <c r="A4958" s="6" t="str">
        <f t="shared" si="78"/>
        <v/>
      </c>
    </row>
    <row r="4959" spans="1:1" x14ac:dyDescent="0.3">
      <c r="A4959" s="6" t="str">
        <f t="shared" si="78"/>
        <v/>
      </c>
    </row>
    <row r="4960" spans="1:1" x14ac:dyDescent="0.3">
      <c r="A4960" s="6" t="str">
        <f t="shared" si="78"/>
        <v/>
      </c>
    </row>
    <row r="4961" spans="1:1" x14ac:dyDescent="0.3">
      <c r="A4961" s="6" t="str">
        <f t="shared" si="78"/>
        <v/>
      </c>
    </row>
    <row r="4962" spans="1:1" x14ac:dyDescent="0.3">
      <c r="A4962" s="6" t="str">
        <f t="shared" si="78"/>
        <v/>
      </c>
    </row>
    <row r="4963" spans="1:1" x14ac:dyDescent="0.3">
      <c r="A4963" s="6" t="str">
        <f t="shared" si="78"/>
        <v/>
      </c>
    </row>
    <row r="4964" spans="1:1" x14ac:dyDescent="0.3">
      <c r="A4964" s="6" t="str">
        <f t="shared" si="78"/>
        <v/>
      </c>
    </row>
    <row r="4965" spans="1:1" x14ac:dyDescent="0.3">
      <c r="A4965" s="6" t="str">
        <f t="shared" si="78"/>
        <v/>
      </c>
    </row>
    <row r="4966" spans="1:1" x14ac:dyDescent="0.3">
      <c r="A4966" s="6" t="str">
        <f t="shared" si="78"/>
        <v/>
      </c>
    </row>
    <row r="4967" spans="1:1" x14ac:dyDescent="0.3">
      <c r="A4967" s="6" t="str">
        <f t="shared" si="78"/>
        <v/>
      </c>
    </row>
    <row r="4968" spans="1:1" x14ac:dyDescent="0.3">
      <c r="A4968" s="6" t="str">
        <f t="shared" si="78"/>
        <v/>
      </c>
    </row>
    <row r="4969" spans="1:1" x14ac:dyDescent="0.3">
      <c r="A4969" s="6" t="str">
        <f t="shared" si="78"/>
        <v/>
      </c>
    </row>
    <row r="4970" spans="1:1" x14ac:dyDescent="0.3">
      <c r="A4970" s="6" t="str">
        <f t="shared" si="78"/>
        <v/>
      </c>
    </row>
    <row r="4971" spans="1:1" x14ac:dyDescent="0.3">
      <c r="A4971" s="6" t="str">
        <f t="shared" si="78"/>
        <v/>
      </c>
    </row>
    <row r="4972" spans="1:1" x14ac:dyDescent="0.3">
      <c r="A4972" s="6" t="str">
        <f t="shared" si="78"/>
        <v/>
      </c>
    </row>
    <row r="4973" spans="1:1" x14ac:dyDescent="0.3">
      <c r="A4973" s="6" t="str">
        <f t="shared" si="78"/>
        <v/>
      </c>
    </row>
    <row r="4974" spans="1:1" x14ac:dyDescent="0.3">
      <c r="A4974" s="6" t="str">
        <f t="shared" si="78"/>
        <v/>
      </c>
    </row>
    <row r="4975" spans="1:1" x14ac:dyDescent="0.3">
      <c r="A4975" s="6" t="str">
        <f t="shared" si="78"/>
        <v/>
      </c>
    </row>
    <row r="4976" spans="1:1" x14ac:dyDescent="0.3">
      <c r="A4976" s="6" t="str">
        <f t="shared" si="78"/>
        <v/>
      </c>
    </row>
    <row r="4977" spans="1:1" x14ac:dyDescent="0.3">
      <c r="A4977" s="6" t="str">
        <f t="shared" si="78"/>
        <v/>
      </c>
    </row>
    <row r="4978" spans="1:1" x14ac:dyDescent="0.3">
      <c r="A4978" s="6" t="str">
        <f t="shared" si="78"/>
        <v/>
      </c>
    </row>
    <row r="4979" spans="1:1" x14ac:dyDescent="0.3">
      <c r="A4979" s="6" t="str">
        <f t="shared" si="78"/>
        <v/>
      </c>
    </row>
    <row r="4980" spans="1:1" x14ac:dyDescent="0.3">
      <c r="A4980" s="6" t="str">
        <f t="shared" si="78"/>
        <v/>
      </c>
    </row>
    <row r="4981" spans="1:1" x14ac:dyDescent="0.3">
      <c r="A4981" s="6" t="str">
        <f t="shared" si="78"/>
        <v/>
      </c>
    </row>
    <row r="4982" spans="1:1" x14ac:dyDescent="0.3">
      <c r="A4982" s="6" t="str">
        <f t="shared" si="78"/>
        <v/>
      </c>
    </row>
    <row r="4983" spans="1:1" x14ac:dyDescent="0.3">
      <c r="A4983" s="6" t="str">
        <f t="shared" si="78"/>
        <v/>
      </c>
    </row>
    <row r="4984" spans="1:1" x14ac:dyDescent="0.3">
      <c r="A4984" s="6" t="str">
        <f t="shared" si="78"/>
        <v/>
      </c>
    </row>
    <row r="4985" spans="1:1" x14ac:dyDescent="0.3">
      <c r="A4985" s="6" t="str">
        <f t="shared" si="78"/>
        <v/>
      </c>
    </row>
    <row r="4986" spans="1:1" x14ac:dyDescent="0.3">
      <c r="A4986" s="6" t="str">
        <f t="shared" si="78"/>
        <v/>
      </c>
    </row>
    <row r="4987" spans="1:1" x14ac:dyDescent="0.3">
      <c r="A4987" s="6" t="str">
        <f t="shared" si="78"/>
        <v/>
      </c>
    </row>
    <row r="4988" spans="1:1" x14ac:dyDescent="0.3">
      <c r="A4988" s="6" t="str">
        <f t="shared" si="78"/>
        <v/>
      </c>
    </row>
    <row r="4989" spans="1:1" x14ac:dyDescent="0.3">
      <c r="A4989" s="6" t="str">
        <f t="shared" si="78"/>
        <v/>
      </c>
    </row>
    <row r="4990" spans="1:1" x14ac:dyDescent="0.3">
      <c r="A4990" s="6" t="str">
        <f t="shared" si="78"/>
        <v/>
      </c>
    </row>
    <row r="4991" spans="1:1" x14ac:dyDescent="0.3">
      <c r="A4991" s="6" t="str">
        <f t="shared" si="78"/>
        <v/>
      </c>
    </row>
    <row r="4992" spans="1:1" x14ac:dyDescent="0.3">
      <c r="A4992" s="6" t="str">
        <f t="shared" si="78"/>
        <v/>
      </c>
    </row>
    <row r="4993" spans="1:1" x14ac:dyDescent="0.3">
      <c r="A4993" s="6" t="str">
        <f t="shared" si="78"/>
        <v/>
      </c>
    </row>
    <row r="4994" spans="1:1" x14ac:dyDescent="0.3">
      <c r="A4994" s="6" t="str">
        <f t="shared" si="78"/>
        <v/>
      </c>
    </row>
    <row r="4995" spans="1:1" x14ac:dyDescent="0.3">
      <c r="A4995" s="6" t="str">
        <f t="shared" si="78"/>
        <v/>
      </c>
    </row>
    <row r="4996" spans="1:1" x14ac:dyDescent="0.3">
      <c r="A4996" s="6" t="str">
        <f t="shared" si="78"/>
        <v/>
      </c>
    </row>
    <row r="4997" spans="1:1" x14ac:dyDescent="0.3">
      <c r="A4997" s="6" t="str">
        <f t="shared" si="78"/>
        <v/>
      </c>
    </row>
    <row r="4998" spans="1:1" x14ac:dyDescent="0.3">
      <c r="A4998" s="6" t="str">
        <f t="shared" si="78"/>
        <v/>
      </c>
    </row>
    <row r="4999" spans="1:1" x14ac:dyDescent="0.3">
      <c r="A4999" s="6" t="str">
        <f t="shared" si="78"/>
        <v/>
      </c>
    </row>
    <row r="5000" spans="1:1" x14ac:dyDescent="0.3">
      <c r="A5000" s="6" t="str">
        <f t="shared" si="78"/>
        <v/>
      </c>
    </row>
    <row r="5001" spans="1:1" x14ac:dyDescent="0.3">
      <c r="A5001" s="6" t="str">
        <f t="shared" si="78"/>
        <v/>
      </c>
    </row>
    <row r="5002" spans="1:1" x14ac:dyDescent="0.3">
      <c r="A5002" s="6" t="str">
        <f t="shared" si="78"/>
        <v/>
      </c>
    </row>
    <row r="5003" spans="1:1" x14ac:dyDescent="0.3">
      <c r="A5003" s="6" t="str">
        <f t="shared" si="78"/>
        <v/>
      </c>
    </row>
    <row r="5004" spans="1:1" x14ac:dyDescent="0.3">
      <c r="A5004" s="6" t="str">
        <f t="shared" si="78"/>
        <v/>
      </c>
    </row>
    <row r="5005" spans="1:1" x14ac:dyDescent="0.3">
      <c r="A5005" s="6" t="str">
        <f t="shared" si="78"/>
        <v/>
      </c>
    </row>
    <row r="5006" spans="1:1" x14ac:dyDescent="0.3">
      <c r="A5006" s="6" t="str">
        <f t="shared" si="78"/>
        <v/>
      </c>
    </row>
    <row r="5007" spans="1:1" x14ac:dyDescent="0.3">
      <c r="A5007" s="6" t="str">
        <f t="shared" ref="A5007:A5070" si="79">IF(B5007="","",IF(B5007&lt;999,"ASL"&amp;B5007,B5007))</f>
        <v/>
      </c>
    </row>
    <row r="5008" spans="1:1" x14ac:dyDescent="0.3">
      <c r="A5008" s="6" t="str">
        <f t="shared" si="79"/>
        <v/>
      </c>
    </row>
    <row r="5009" spans="1:1" x14ac:dyDescent="0.3">
      <c r="A5009" s="6" t="str">
        <f t="shared" si="79"/>
        <v/>
      </c>
    </row>
    <row r="5010" spans="1:1" x14ac:dyDescent="0.3">
      <c r="A5010" s="6" t="str">
        <f t="shared" si="79"/>
        <v/>
      </c>
    </row>
    <row r="5011" spans="1:1" x14ac:dyDescent="0.3">
      <c r="A5011" s="6" t="str">
        <f t="shared" si="79"/>
        <v/>
      </c>
    </row>
    <row r="5012" spans="1:1" x14ac:dyDescent="0.3">
      <c r="A5012" s="6" t="str">
        <f t="shared" si="79"/>
        <v/>
      </c>
    </row>
    <row r="5013" spans="1:1" x14ac:dyDescent="0.3">
      <c r="A5013" s="6" t="str">
        <f t="shared" si="79"/>
        <v/>
      </c>
    </row>
    <row r="5014" spans="1:1" x14ac:dyDescent="0.3">
      <c r="A5014" s="6" t="str">
        <f t="shared" si="79"/>
        <v/>
      </c>
    </row>
    <row r="5015" spans="1:1" x14ac:dyDescent="0.3">
      <c r="A5015" s="6" t="str">
        <f t="shared" si="79"/>
        <v/>
      </c>
    </row>
    <row r="5016" spans="1:1" x14ac:dyDescent="0.3">
      <c r="A5016" s="6" t="str">
        <f t="shared" si="79"/>
        <v/>
      </c>
    </row>
    <row r="5017" spans="1:1" x14ac:dyDescent="0.3">
      <c r="A5017" s="6" t="str">
        <f t="shared" si="79"/>
        <v/>
      </c>
    </row>
    <row r="5018" spans="1:1" x14ac:dyDescent="0.3">
      <c r="A5018" s="6" t="str">
        <f t="shared" si="79"/>
        <v/>
      </c>
    </row>
    <row r="5019" spans="1:1" x14ac:dyDescent="0.3">
      <c r="A5019" s="6" t="str">
        <f t="shared" si="79"/>
        <v/>
      </c>
    </row>
    <row r="5020" spans="1:1" x14ac:dyDescent="0.3">
      <c r="A5020" s="6" t="str">
        <f t="shared" si="79"/>
        <v/>
      </c>
    </row>
    <row r="5021" spans="1:1" x14ac:dyDescent="0.3">
      <c r="A5021" s="6" t="str">
        <f t="shared" si="79"/>
        <v/>
      </c>
    </row>
    <row r="5022" spans="1:1" x14ac:dyDescent="0.3">
      <c r="A5022" s="6" t="str">
        <f t="shared" si="79"/>
        <v/>
      </c>
    </row>
    <row r="5023" spans="1:1" x14ac:dyDescent="0.3">
      <c r="A5023" s="6" t="str">
        <f t="shared" si="79"/>
        <v/>
      </c>
    </row>
    <row r="5024" spans="1:1" x14ac:dyDescent="0.3">
      <c r="A5024" s="6" t="str">
        <f t="shared" si="79"/>
        <v/>
      </c>
    </row>
    <row r="5025" spans="1:1" x14ac:dyDescent="0.3">
      <c r="A5025" s="6" t="str">
        <f t="shared" si="79"/>
        <v/>
      </c>
    </row>
    <row r="5026" spans="1:1" x14ac:dyDescent="0.3">
      <c r="A5026" s="6" t="str">
        <f t="shared" si="79"/>
        <v/>
      </c>
    </row>
    <row r="5027" spans="1:1" x14ac:dyDescent="0.3">
      <c r="A5027" s="6" t="str">
        <f t="shared" si="79"/>
        <v/>
      </c>
    </row>
    <row r="5028" spans="1:1" x14ac:dyDescent="0.3">
      <c r="A5028" s="6" t="str">
        <f t="shared" si="79"/>
        <v/>
      </c>
    </row>
    <row r="5029" spans="1:1" x14ac:dyDescent="0.3">
      <c r="A5029" s="6" t="str">
        <f t="shared" si="79"/>
        <v/>
      </c>
    </row>
    <row r="5030" spans="1:1" x14ac:dyDescent="0.3">
      <c r="A5030" s="6" t="str">
        <f t="shared" si="79"/>
        <v/>
      </c>
    </row>
    <row r="5031" spans="1:1" x14ac:dyDescent="0.3">
      <c r="A5031" s="6" t="str">
        <f t="shared" si="79"/>
        <v/>
      </c>
    </row>
    <row r="5032" spans="1:1" x14ac:dyDescent="0.3">
      <c r="A5032" s="6" t="str">
        <f t="shared" si="79"/>
        <v/>
      </c>
    </row>
    <row r="5033" spans="1:1" x14ac:dyDescent="0.3">
      <c r="A5033" s="6" t="str">
        <f t="shared" si="79"/>
        <v/>
      </c>
    </row>
    <row r="5034" spans="1:1" x14ac:dyDescent="0.3">
      <c r="A5034" s="6" t="str">
        <f t="shared" si="79"/>
        <v/>
      </c>
    </row>
    <row r="5035" spans="1:1" x14ac:dyDescent="0.3">
      <c r="A5035" s="6" t="str">
        <f t="shared" si="79"/>
        <v/>
      </c>
    </row>
    <row r="5036" spans="1:1" x14ac:dyDescent="0.3">
      <c r="A5036" s="6" t="str">
        <f t="shared" si="79"/>
        <v/>
      </c>
    </row>
    <row r="5037" spans="1:1" x14ac:dyDescent="0.3">
      <c r="A5037" s="6" t="str">
        <f t="shared" si="79"/>
        <v/>
      </c>
    </row>
    <row r="5038" spans="1:1" x14ac:dyDescent="0.3">
      <c r="A5038" s="6" t="str">
        <f t="shared" si="79"/>
        <v/>
      </c>
    </row>
    <row r="5039" spans="1:1" x14ac:dyDescent="0.3">
      <c r="A5039" s="6" t="str">
        <f t="shared" si="79"/>
        <v/>
      </c>
    </row>
    <row r="5040" spans="1:1" x14ac:dyDescent="0.3">
      <c r="A5040" s="6" t="str">
        <f t="shared" si="79"/>
        <v/>
      </c>
    </row>
    <row r="5041" spans="1:1" x14ac:dyDescent="0.3">
      <c r="A5041" s="6" t="str">
        <f t="shared" si="79"/>
        <v/>
      </c>
    </row>
    <row r="5042" spans="1:1" x14ac:dyDescent="0.3">
      <c r="A5042" s="6" t="str">
        <f t="shared" si="79"/>
        <v/>
      </c>
    </row>
    <row r="5043" spans="1:1" x14ac:dyDescent="0.3">
      <c r="A5043" s="6" t="str">
        <f t="shared" si="79"/>
        <v/>
      </c>
    </row>
    <row r="5044" spans="1:1" x14ac:dyDescent="0.3">
      <c r="A5044" s="6" t="str">
        <f t="shared" si="79"/>
        <v/>
      </c>
    </row>
    <row r="5045" spans="1:1" x14ac:dyDescent="0.3">
      <c r="A5045" s="6" t="str">
        <f t="shared" si="79"/>
        <v/>
      </c>
    </row>
    <row r="5046" spans="1:1" x14ac:dyDescent="0.3">
      <c r="A5046" s="6" t="str">
        <f t="shared" si="79"/>
        <v/>
      </c>
    </row>
    <row r="5047" spans="1:1" x14ac:dyDescent="0.3">
      <c r="A5047" s="6" t="str">
        <f t="shared" si="79"/>
        <v/>
      </c>
    </row>
    <row r="5048" spans="1:1" x14ac:dyDescent="0.3">
      <c r="A5048" s="6" t="str">
        <f t="shared" si="79"/>
        <v/>
      </c>
    </row>
    <row r="5049" spans="1:1" x14ac:dyDescent="0.3">
      <c r="A5049" s="6" t="str">
        <f t="shared" si="79"/>
        <v/>
      </c>
    </row>
    <row r="5050" spans="1:1" x14ac:dyDescent="0.3">
      <c r="A5050" s="6" t="str">
        <f t="shared" si="79"/>
        <v/>
      </c>
    </row>
    <row r="5051" spans="1:1" x14ac:dyDescent="0.3">
      <c r="A5051" s="6" t="str">
        <f t="shared" si="79"/>
        <v/>
      </c>
    </row>
    <row r="5052" spans="1:1" x14ac:dyDescent="0.3">
      <c r="A5052" s="6" t="str">
        <f t="shared" si="79"/>
        <v/>
      </c>
    </row>
    <row r="5053" spans="1:1" x14ac:dyDescent="0.3">
      <c r="A5053" s="6" t="str">
        <f t="shared" si="79"/>
        <v/>
      </c>
    </row>
    <row r="5054" spans="1:1" x14ac:dyDescent="0.3">
      <c r="A5054" s="6" t="str">
        <f t="shared" si="79"/>
        <v/>
      </c>
    </row>
    <row r="5055" spans="1:1" x14ac:dyDescent="0.3">
      <c r="A5055" s="6" t="str">
        <f t="shared" si="79"/>
        <v/>
      </c>
    </row>
    <row r="5056" spans="1:1" x14ac:dyDescent="0.3">
      <c r="A5056" s="6" t="str">
        <f t="shared" si="79"/>
        <v/>
      </c>
    </row>
    <row r="5057" spans="1:1" x14ac:dyDescent="0.3">
      <c r="A5057" s="6" t="str">
        <f t="shared" si="79"/>
        <v/>
      </c>
    </row>
    <row r="5058" spans="1:1" x14ac:dyDescent="0.3">
      <c r="A5058" s="6" t="str">
        <f t="shared" si="79"/>
        <v/>
      </c>
    </row>
    <row r="5059" spans="1:1" x14ac:dyDescent="0.3">
      <c r="A5059" s="6" t="str">
        <f t="shared" si="79"/>
        <v/>
      </c>
    </row>
    <row r="5060" spans="1:1" x14ac:dyDescent="0.3">
      <c r="A5060" s="6" t="str">
        <f t="shared" si="79"/>
        <v/>
      </c>
    </row>
    <row r="5061" spans="1:1" x14ac:dyDescent="0.3">
      <c r="A5061" s="6" t="str">
        <f t="shared" si="79"/>
        <v/>
      </c>
    </row>
    <row r="5062" spans="1:1" x14ac:dyDescent="0.3">
      <c r="A5062" s="6" t="str">
        <f t="shared" si="79"/>
        <v/>
      </c>
    </row>
    <row r="5063" spans="1:1" x14ac:dyDescent="0.3">
      <c r="A5063" s="6" t="str">
        <f t="shared" si="79"/>
        <v/>
      </c>
    </row>
    <row r="5064" spans="1:1" x14ac:dyDescent="0.3">
      <c r="A5064" s="6" t="str">
        <f t="shared" si="79"/>
        <v/>
      </c>
    </row>
    <row r="5065" spans="1:1" x14ac:dyDescent="0.3">
      <c r="A5065" s="6" t="str">
        <f t="shared" si="79"/>
        <v/>
      </c>
    </row>
    <row r="5066" spans="1:1" x14ac:dyDescent="0.3">
      <c r="A5066" s="6" t="str">
        <f t="shared" si="79"/>
        <v/>
      </c>
    </row>
    <row r="5067" spans="1:1" x14ac:dyDescent="0.3">
      <c r="A5067" s="6" t="str">
        <f t="shared" si="79"/>
        <v/>
      </c>
    </row>
    <row r="5068" spans="1:1" x14ac:dyDescent="0.3">
      <c r="A5068" s="6" t="str">
        <f t="shared" si="79"/>
        <v/>
      </c>
    </row>
    <row r="5069" spans="1:1" x14ac:dyDescent="0.3">
      <c r="A5069" s="6" t="str">
        <f t="shared" si="79"/>
        <v/>
      </c>
    </row>
    <row r="5070" spans="1:1" x14ac:dyDescent="0.3">
      <c r="A5070" s="6" t="str">
        <f t="shared" si="79"/>
        <v/>
      </c>
    </row>
    <row r="5071" spans="1:1" x14ac:dyDescent="0.3">
      <c r="A5071" s="6" t="str">
        <f t="shared" ref="A5071:A5134" si="80">IF(B5071="","",IF(B5071&lt;999,"ASL"&amp;B5071,B5071))</f>
        <v/>
      </c>
    </row>
    <row r="5072" spans="1:1" x14ac:dyDescent="0.3">
      <c r="A5072" s="6" t="str">
        <f t="shared" si="80"/>
        <v/>
      </c>
    </row>
    <row r="5073" spans="1:1" x14ac:dyDescent="0.3">
      <c r="A5073" s="6" t="str">
        <f t="shared" si="80"/>
        <v/>
      </c>
    </row>
    <row r="5074" spans="1:1" x14ac:dyDescent="0.3">
      <c r="A5074" s="6" t="str">
        <f t="shared" si="80"/>
        <v/>
      </c>
    </row>
    <row r="5075" spans="1:1" x14ac:dyDescent="0.3">
      <c r="A5075" s="6" t="str">
        <f t="shared" si="80"/>
        <v/>
      </c>
    </row>
    <row r="5076" spans="1:1" x14ac:dyDescent="0.3">
      <c r="A5076" s="6" t="str">
        <f t="shared" si="80"/>
        <v/>
      </c>
    </row>
    <row r="5077" spans="1:1" x14ac:dyDescent="0.3">
      <c r="A5077" s="6" t="str">
        <f t="shared" si="80"/>
        <v/>
      </c>
    </row>
    <row r="5078" spans="1:1" x14ac:dyDescent="0.3">
      <c r="A5078" s="6" t="str">
        <f t="shared" si="80"/>
        <v/>
      </c>
    </row>
    <row r="5079" spans="1:1" x14ac:dyDescent="0.3">
      <c r="A5079" s="6" t="str">
        <f t="shared" si="80"/>
        <v/>
      </c>
    </row>
    <row r="5080" spans="1:1" x14ac:dyDescent="0.3">
      <c r="A5080" s="6" t="str">
        <f t="shared" si="80"/>
        <v/>
      </c>
    </row>
    <row r="5081" spans="1:1" x14ac:dyDescent="0.3">
      <c r="A5081" s="6" t="str">
        <f t="shared" si="80"/>
        <v/>
      </c>
    </row>
    <row r="5082" spans="1:1" x14ac:dyDescent="0.3">
      <c r="A5082" s="6" t="str">
        <f t="shared" si="80"/>
        <v/>
      </c>
    </row>
    <row r="5083" spans="1:1" x14ac:dyDescent="0.3">
      <c r="A5083" s="6" t="str">
        <f t="shared" si="80"/>
        <v/>
      </c>
    </row>
    <row r="5084" spans="1:1" x14ac:dyDescent="0.3">
      <c r="A5084" s="6" t="str">
        <f t="shared" si="80"/>
        <v/>
      </c>
    </row>
    <row r="5085" spans="1:1" x14ac:dyDescent="0.3">
      <c r="A5085" s="6" t="str">
        <f t="shared" si="80"/>
        <v/>
      </c>
    </row>
    <row r="5086" spans="1:1" x14ac:dyDescent="0.3">
      <c r="A5086" s="6" t="str">
        <f t="shared" si="80"/>
        <v/>
      </c>
    </row>
    <row r="5087" spans="1:1" x14ac:dyDescent="0.3">
      <c r="A5087" s="6" t="str">
        <f t="shared" si="80"/>
        <v/>
      </c>
    </row>
    <row r="5088" spans="1:1" x14ac:dyDescent="0.3">
      <c r="A5088" s="6" t="str">
        <f t="shared" si="80"/>
        <v/>
      </c>
    </row>
    <row r="5089" spans="1:1" x14ac:dyDescent="0.3">
      <c r="A5089" s="6" t="str">
        <f t="shared" si="80"/>
        <v/>
      </c>
    </row>
    <row r="5090" spans="1:1" x14ac:dyDescent="0.3">
      <c r="A5090" s="6" t="str">
        <f t="shared" si="80"/>
        <v/>
      </c>
    </row>
    <row r="5091" spans="1:1" x14ac:dyDescent="0.3">
      <c r="A5091" s="6" t="str">
        <f t="shared" si="80"/>
        <v/>
      </c>
    </row>
    <row r="5092" spans="1:1" x14ac:dyDescent="0.3">
      <c r="A5092" s="6" t="str">
        <f t="shared" si="80"/>
        <v/>
      </c>
    </row>
    <row r="5093" spans="1:1" x14ac:dyDescent="0.3">
      <c r="A5093" s="6" t="str">
        <f t="shared" si="80"/>
        <v/>
      </c>
    </row>
    <row r="5094" spans="1:1" x14ac:dyDescent="0.3">
      <c r="A5094" s="6" t="str">
        <f t="shared" si="80"/>
        <v/>
      </c>
    </row>
    <row r="5095" spans="1:1" x14ac:dyDescent="0.3">
      <c r="A5095" s="6" t="str">
        <f t="shared" si="80"/>
        <v/>
      </c>
    </row>
    <row r="5096" spans="1:1" x14ac:dyDescent="0.3">
      <c r="A5096" s="6" t="str">
        <f t="shared" si="80"/>
        <v/>
      </c>
    </row>
    <row r="5097" spans="1:1" x14ac:dyDescent="0.3">
      <c r="A5097" s="6" t="str">
        <f t="shared" si="80"/>
        <v/>
      </c>
    </row>
    <row r="5098" spans="1:1" x14ac:dyDescent="0.3">
      <c r="A5098" s="6" t="str">
        <f t="shared" si="80"/>
        <v/>
      </c>
    </row>
    <row r="5099" spans="1:1" x14ac:dyDescent="0.3">
      <c r="A5099" s="6" t="str">
        <f t="shared" si="80"/>
        <v/>
      </c>
    </row>
    <row r="5100" spans="1:1" x14ac:dyDescent="0.3">
      <c r="A5100" s="6" t="str">
        <f t="shared" si="80"/>
        <v/>
      </c>
    </row>
    <row r="5101" spans="1:1" x14ac:dyDescent="0.3">
      <c r="A5101" s="6" t="str">
        <f t="shared" si="80"/>
        <v/>
      </c>
    </row>
    <row r="5102" spans="1:1" x14ac:dyDescent="0.3">
      <c r="A5102" s="6" t="str">
        <f t="shared" si="80"/>
        <v/>
      </c>
    </row>
    <row r="5103" spans="1:1" x14ac:dyDescent="0.3">
      <c r="A5103" s="6" t="str">
        <f t="shared" si="80"/>
        <v/>
      </c>
    </row>
    <row r="5104" spans="1:1" x14ac:dyDescent="0.3">
      <c r="A5104" s="6" t="str">
        <f t="shared" si="80"/>
        <v/>
      </c>
    </row>
    <row r="5105" spans="1:1" x14ac:dyDescent="0.3">
      <c r="A5105" s="6" t="str">
        <f t="shared" si="80"/>
        <v/>
      </c>
    </row>
    <row r="5106" spans="1:1" x14ac:dyDescent="0.3">
      <c r="A5106" s="6" t="str">
        <f t="shared" si="80"/>
        <v/>
      </c>
    </row>
    <row r="5107" spans="1:1" x14ac:dyDescent="0.3">
      <c r="A5107" s="6" t="str">
        <f t="shared" si="80"/>
        <v/>
      </c>
    </row>
    <row r="5108" spans="1:1" x14ac:dyDescent="0.3">
      <c r="A5108" s="6" t="str">
        <f t="shared" si="80"/>
        <v/>
      </c>
    </row>
    <row r="5109" spans="1:1" x14ac:dyDescent="0.3">
      <c r="A5109" s="6" t="str">
        <f t="shared" si="80"/>
        <v/>
      </c>
    </row>
    <row r="5110" spans="1:1" x14ac:dyDescent="0.3">
      <c r="A5110" s="6" t="str">
        <f t="shared" si="80"/>
        <v/>
      </c>
    </row>
    <row r="5111" spans="1:1" x14ac:dyDescent="0.3">
      <c r="A5111" s="6" t="str">
        <f t="shared" si="80"/>
        <v/>
      </c>
    </row>
    <row r="5112" spans="1:1" x14ac:dyDescent="0.3">
      <c r="A5112" s="6" t="str">
        <f t="shared" si="80"/>
        <v/>
      </c>
    </row>
    <row r="5113" spans="1:1" x14ac:dyDescent="0.3">
      <c r="A5113" s="6" t="str">
        <f t="shared" si="80"/>
        <v/>
      </c>
    </row>
    <row r="5114" spans="1:1" x14ac:dyDescent="0.3">
      <c r="A5114" s="6" t="str">
        <f t="shared" si="80"/>
        <v/>
      </c>
    </row>
    <row r="5115" spans="1:1" x14ac:dyDescent="0.3">
      <c r="A5115" s="6" t="str">
        <f t="shared" si="80"/>
        <v/>
      </c>
    </row>
    <row r="5116" spans="1:1" x14ac:dyDescent="0.3">
      <c r="A5116" s="6" t="str">
        <f t="shared" si="80"/>
        <v/>
      </c>
    </row>
    <row r="5117" spans="1:1" x14ac:dyDescent="0.3">
      <c r="A5117" s="6" t="str">
        <f t="shared" si="80"/>
        <v/>
      </c>
    </row>
    <row r="5118" spans="1:1" x14ac:dyDescent="0.3">
      <c r="A5118" s="6" t="str">
        <f t="shared" si="80"/>
        <v/>
      </c>
    </row>
    <row r="5119" spans="1:1" x14ac:dyDescent="0.3">
      <c r="A5119" s="6" t="str">
        <f t="shared" si="80"/>
        <v/>
      </c>
    </row>
    <row r="5120" spans="1:1" x14ac:dyDescent="0.3">
      <c r="A5120" s="6" t="str">
        <f t="shared" si="80"/>
        <v/>
      </c>
    </row>
    <row r="5121" spans="1:1" x14ac:dyDescent="0.3">
      <c r="A5121" s="6" t="str">
        <f t="shared" si="80"/>
        <v/>
      </c>
    </row>
    <row r="5122" spans="1:1" x14ac:dyDescent="0.3">
      <c r="A5122" s="6" t="str">
        <f t="shared" si="80"/>
        <v/>
      </c>
    </row>
    <row r="5123" spans="1:1" x14ac:dyDescent="0.3">
      <c r="A5123" s="6" t="str">
        <f t="shared" si="80"/>
        <v/>
      </c>
    </row>
    <row r="5124" spans="1:1" x14ac:dyDescent="0.3">
      <c r="A5124" s="6" t="str">
        <f t="shared" si="80"/>
        <v/>
      </c>
    </row>
    <row r="5125" spans="1:1" x14ac:dyDescent="0.3">
      <c r="A5125" s="6" t="str">
        <f t="shared" si="80"/>
        <v/>
      </c>
    </row>
    <row r="5126" spans="1:1" x14ac:dyDescent="0.3">
      <c r="A5126" s="6" t="str">
        <f t="shared" si="80"/>
        <v/>
      </c>
    </row>
    <row r="5127" spans="1:1" x14ac:dyDescent="0.3">
      <c r="A5127" s="6" t="str">
        <f t="shared" si="80"/>
        <v/>
      </c>
    </row>
    <row r="5128" spans="1:1" x14ac:dyDescent="0.3">
      <c r="A5128" s="6" t="str">
        <f t="shared" si="80"/>
        <v/>
      </c>
    </row>
    <row r="5129" spans="1:1" x14ac:dyDescent="0.3">
      <c r="A5129" s="6" t="str">
        <f t="shared" si="80"/>
        <v/>
      </c>
    </row>
    <row r="5130" spans="1:1" x14ac:dyDescent="0.3">
      <c r="A5130" s="6" t="str">
        <f t="shared" si="80"/>
        <v/>
      </c>
    </row>
    <row r="5131" spans="1:1" x14ac:dyDescent="0.3">
      <c r="A5131" s="6" t="str">
        <f t="shared" si="80"/>
        <v/>
      </c>
    </row>
    <row r="5132" spans="1:1" x14ac:dyDescent="0.3">
      <c r="A5132" s="6" t="str">
        <f t="shared" si="80"/>
        <v/>
      </c>
    </row>
    <row r="5133" spans="1:1" x14ac:dyDescent="0.3">
      <c r="A5133" s="6" t="str">
        <f t="shared" si="80"/>
        <v/>
      </c>
    </row>
    <row r="5134" spans="1:1" x14ac:dyDescent="0.3">
      <c r="A5134" s="6" t="str">
        <f t="shared" si="80"/>
        <v/>
      </c>
    </row>
    <row r="5135" spans="1:1" x14ac:dyDescent="0.3">
      <c r="A5135" s="6" t="str">
        <f t="shared" ref="A5135:A5198" si="81">IF(B5135="","",IF(B5135&lt;999,"ASL"&amp;B5135,B5135))</f>
        <v/>
      </c>
    </row>
    <row r="5136" spans="1:1" x14ac:dyDescent="0.3">
      <c r="A5136" s="6" t="str">
        <f t="shared" si="81"/>
        <v/>
      </c>
    </row>
    <row r="5137" spans="1:1" x14ac:dyDescent="0.3">
      <c r="A5137" s="6" t="str">
        <f t="shared" si="81"/>
        <v/>
      </c>
    </row>
    <row r="5138" spans="1:1" x14ac:dyDescent="0.3">
      <c r="A5138" s="6" t="str">
        <f t="shared" si="81"/>
        <v/>
      </c>
    </row>
    <row r="5139" spans="1:1" x14ac:dyDescent="0.3">
      <c r="A5139" s="6" t="str">
        <f t="shared" si="81"/>
        <v/>
      </c>
    </row>
    <row r="5140" spans="1:1" x14ac:dyDescent="0.3">
      <c r="A5140" s="6" t="str">
        <f t="shared" si="81"/>
        <v/>
      </c>
    </row>
    <row r="5141" spans="1:1" x14ac:dyDescent="0.3">
      <c r="A5141" s="6" t="str">
        <f t="shared" si="81"/>
        <v/>
      </c>
    </row>
    <row r="5142" spans="1:1" x14ac:dyDescent="0.3">
      <c r="A5142" s="6" t="str">
        <f t="shared" si="81"/>
        <v/>
      </c>
    </row>
    <row r="5143" spans="1:1" x14ac:dyDescent="0.3">
      <c r="A5143" s="6" t="str">
        <f t="shared" si="81"/>
        <v/>
      </c>
    </row>
    <row r="5144" spans="1:1" x14ac:dyDescent="0.3">
      <c r="A5144" s="6" t="str">
        <f t="shared" si="81"/>
        <v/>
      </c>
    </row>
    <row r="5145" spans="1:1" x14ac:dyDescent="0.3">
      <c r="A5145" s="6" t="str">
        <f t="shared" si="81"/>
        <v/>
      </c>
    </row>
    <row r="5146" spans="1:1" x14ac:dyDescent="0.3">
      <c r="A5146" s="6" t="str">
        <f t="shared" si="81"/>
        <v/>
      </c>
    </row>
    <row r="5147" spans="1:1" x14ac:dyDescent="0.3">
      <c r="A5147" s="6" t="str">
        <f t="shared" si="81"/>
        <v/>
      </c>
    </row>
    <row r="5148" spans="1:1" x14ac:dyDescent="0.3">
      <c r="A5148" s="6" t="str">
        <f t="shared" si="81"/>
        <v/>
      </c>
    </row>
    <row r="5149" spans="1:1" x14ac:dyDescent="0.3">
      <c r="A5149" s="6" t="str">
        <f t="shared" si="81"/>
        <v/>
      </c>
    </row>
    <row r="5150" spans="1:1" x14ac:dyDescent="0.3">
      <c r="A5150" s="6" t="str">
        <f t="shared" si="81"/>
        <v/>
      </c>
    </row>
    <row r="5151" spans="1:1" x14ac:dyDescent="0.3">
      <c r="A5151" s="6" t="str">
        <f t="shared" si="81"/>
        <v/>
      </c>
    </row>
    <row r="5152" spans="1:1" x14ac:dyDescent="0.3">
      <c r="A5152" s="6" t="str">
        <f t="shared" si="81"/>
        <v/>
      </c>
    </row>
    <row r="5153" spans="1:1" x14ac:dyDescent="0.3">
      <c r="A5153" s="6" t="str">
        <f t="shared" si="81"/>
        <v/>
      </c>
    </row>
    <row r="5154" spans="1:1" x14ac:dyDescent="0.3">
      <c r="A5154" s="6" t="str">
        <f t="shared" si="81"/>
        <v/>
      </c>
    </row>
    <row r="5155" spans="1:1" x14ac:dyDescent="0.3">
      <c r="A5155" s="6" t="str">
        <f t="shared" si="81"/>
        <v/>
      </c>
    </row>
    <row r="5156" spans="1:1" x14ac:dyDescent="0.3">
      <c r="A5156" s="6" t="str">
        <f t="shared" si="81"/>
        <v/>
      </c>
    </row>
    <row r="5157" spans="1:1" x14ac:dyDescent="0.3">
      <c r="A5157" s="6" t="str">
        <f t="shared" si="81"/>
        <v/>
      </c>
    </row>
    <row r="5158" spans="1:1" x14ac:dyDescent="0.3">
      <c r="A5158" s="6" t="str">
        <f t="shared" si="81"/>
        <v/>
      </c>
    </row>
    <row r="5159" spans="1:1" x14ac:dyDescent="0.3">
      <c r="A5159" s="6" t="str">
        <f t="shared" si="81"/>
        <v/>
      </c>
    </row>
    <row r="5160" spans="1:1" x14ac:dyDescent="0.3">
      <c r="A5160" s="6" t="str">
        <f t="shared" si="81"/>
        <v/>
      </c>
    </row>
    <row r="5161" spans="1:1" x14ac:dyDescent="0.3">
      <c r="A5161" s="6" t="str">
        <f t="shared" si="81"/>
        <v/>
      </c>
    </row>
    <row r="5162" spans="1:1" x14ac:dyDescent="0.3">
      <c r="A5162" s="6" t="str">
        <f t="shared" si="81"/>
        <v/>
      </c>
    </row>
    <row r="5163" spans="1:1" x14ac:dyDescent="0.3">
      <c r="A5163" s="6" t="str">
        <f t="shared" si="81"/>
        <v/>
      </c>
    </row>
    <row r="5164" spans="1:1" x14ac:dyDescent="0.3">
      <c r="A5164" s="6" t="str">
        <f t="shared" si="81"/>
        <v/>
      </c>
    </row>
    <row r="5165" spans="1:1" x14ac:dyDescent="0.3">
      <c r="A5165" s="6" t="str">
        <f t="shared" si="81"/>
        <v/>
      </c>
    </row>
    <row r="5166" spans="1:1" x14ac:dyDescent="0.3">
      <c r="A5166" s="6" t="str">
        <f t="shared" si="81"/>
        <v/>
      </c>
    </row>
    <row r="5167" spans="1:1" x14ac:dyDescent="0.3">
      <c r="A5167" s="6" t="str">
        <f t="shared" si="81"/>
        <v/>
      </c>
    </row>
    <row r="5168" spans="1:1" x14ac:dyDescent="0.3">
      <c r="A5168" s="6" t="str">
        <f t="shared" si="81"/>
        <v/>
      </c>
    </row>
    <row r="5169" spans="1:1" x14ac:dyDescent="0.3">
      <c r="A5169" s="6" t="str">
        <f t="shared" si="81"/>
        <v/>
      </c>
    </row>
    <row r="5170" spans="1:1" x14ac:dyDescent="0.3">
      <c r="A5170" s="6" t="str">
        <f t="shared" si="81"/>
        <v/>
      </c>
    </row>
    <row r="5171" spans="1:1" x14ac:dyDescent="0.3">
      <c r="A5171" s="6" t="str">
        <f t="shared" si="81"/>
        <v/>
      </c>
    </row>
    <row r="5172" spans="1:1" x14ac:dyDescent="0.3">
      <c r="A5172" s="6" t="str">
        <f t="shared" si="81"/>
        <v/>
      </c>
    </row>
    <row r="5173" spans="1:1" x14ac:dyDescent="0.3">
      <c r="A5173" s="6" t="str">
        <f t="shared" si="81"/>
        <v/>
      </c>
    </row>
    <row r="5174" spans="1:1" x14ac:dyDescent="0.3">
      <c r="A5174" s="6" t="str">
        <f t="shared" si="81"/>
        <v/>
      </c>
    </row>
    <row r="5175" spans="1:1" x14ac:dyDescent="0.3">
      <c r="A5175" s="6" t="str">
        <f t="shared" si="81"/>
        <v/>
      </c>
    </row>
    <row r="5176" spans="1:1" x14ac:dyDescent="0.3">
      <c r="A5176" s="6" t="str">
        <f t="shared" si="81"/>
        <v/>
      </c>
    </row>
    <row r="5177" spans="1:1" x14ac:dyDescent="0.3">
      <c r="A5177" s="6" t="str">
        <f t="shared" si="81"/>
        <v/>
      </c>
    </row>
    <row r="5178" spans="1:1" x14ac:dyDescent="0.3">
      <c r="A5178" s="6" t="str">
        <f t="shared" si="81"/>
        <v/>
      </c>
    </row>
    <row r="5179" spans="1:1" x14ac:dyDescent="0.3">
      <c r="A5179" s="6" t="str">
        <f t="shared" si="81"/>
        <v/>
      </c>
    </row>
    <row r="5180" spans="1:1" x14ac:dyDescent="0.3">
      <c r="A5180" s="6" t="str">
        <f t="shared" si="81"/>
        <v/>
      </c>
    </row>
    <row r="5181" spans="1:1" x14ac:dyDescent="0.3">
      <c r="A5181" s="6" t="str">
        <f t="shared" si="81"/>
        <v/>
      </c>
    </row>
    <row r="5182" spans="1:1" x14ac:dyDescent="0.3">
      <c r="A5182" s="6" t="str">
        <f t="shared" si="81"/>
        <v/>
      </c>
    </row>
    <row r="5183" spans="1:1" x14ac:dyDescent="0.3">
      <c r="A5183" s="6" t="str">
        <f t="shared" si="81"/>
        <v/>
      </c>
    </row>
    <row r="5184" spans="1:1" x14ac:dyDescent="0.3">
      <c r="A5184" s="6" t="str">
        <f t="shared" si="81"/>
        <v/>
      </c>
    </row>
    <row r="5185" spans="1:1" x14ac:dyDescent="0.3">
      <c r="A5185" s="6" t="str">
        <f t="shared" si="81"/>
        <v/>
      </c>
    </row>
    <row r="5186" spans="1:1" x14ac:dyDescent="0.3">
      <c r="A5186" s="6" t="str">
        <f t="shared" si="81"/>
        <v/>
      </c>
    </row>
    <row r="5187" spans="1:1" x14ac:dyDescent="0.3">
      <c r="A5187" s="6" t="str">
        <f t="shared" si="81"/>
        <v/>
      </c>
    </row>
    <row r="5188" spans="1:1" x14ac:dyDescent="0.3">
      <c r="A5188" s="6" t="str">
        <f t="shared" si="81"/>
        <v/>
      </c>
    </row>
    <row r="5189" spans="1:1" x14ac:dyDescent="0.3">
      <c r="A5189" s="6" t="str">
        <f t="shared" si="81"/>
        <v/>
      </c>
    </row>
    <row r="5190" spans="1:1" x14ac:dyDescent="0.3">
      <c r="A5190" s="6" t="str">
        <f t="shared" si="81"/>
        <v/>
      </c>
    </row>
    <row r="5191" spans="1:1" x14ac:dyDescent="0.3">
      <c r="A5191" s="6" t="str">
        <f t="shared" si="81"/>
        <v/>
      </c>
    </row>
    <row r="5192" spans="1:1" x14ac:dyDescent="0.3">
      <c r="A5192" s="6" t="str">
        <f t="shared" si="81"/>
        <v/>
      </c>
    </row>
    <row r="5193" spans="1:1" x14ac:dyDescent="0.3">
      <c r="A5193" s="6" t="str">
        <f t="shared" si="81"/>
        <v/>
      </c>
    </row>
    <row r="5194" spans="1:1" x14ac:dyDescent="0.3">
      <c r="A5194" s="6" t="str">
        <f t="shared" si="81"/>
        <v/>
      </c>
    </row>
    <row r="5195" spans="1:1" x14ac:dyDescent="0.3">
      <c r="A5195" s="6" t="str">
        <f t="shared" si="81"/>
        <v/>
      </c>
    </row>
    <row r="5196" spans="1:1" x14ac:dyDescent="0.3">
      <c r="A5196" s="6" t="str">
        <f t="shared" si="81"/>
        <v/>
      </c>
    </row>
    <row r="5197" spans="1:1" x14ac:dyDescent="0.3">
      <c r="A5197" s="6" t="str">
        <f t="shared" si="81"/>
        <v/>
      </c>
    </row>
    <row r="5198" spans="1:1" x14ac:dyDescent="0.3">
      <c r="A5198" s="6" t="str">
        <f t="shared" si="81"/>
        <v/>
      </c>
    </row>
    <row r="5199" spans="1:1" x14ac:dyDescent="0.3">
      <c r="A5199" s="6" t="str">
        <f t="shared" ref="A5199:A5262" si="82">IF(B5199="","",IF(B5199&lt;999,"ASL"&amp;B5199,B5199))</f>
        <v/>
      </c>
    </row>
    <row r="5200" spans="1:1" x14ac:dyDescent="0.3">
      <c r="A5200" s="6" t="str">
        <f t="shared" si="82"/>
        <v/>
      </c>
    </row>
    <row r="5201" spans="1:1" x14ac:dyDescent="0.3">
      <c r="A5201" s="6" t="str">
        <f t="shared" si="82"/>
        <v/>
      </c>
    </row>
    <row r="5202" spans="1:1" x14ac:dyDescent="0.3">
      <c r="A5202" s="6" t="str">
        <f t="shared" si="82"/>
        <v/>
      </c>
    </row>
    <row r="5203" spans="1:1" x14ac:dyDescent="0.3">
      <c r="A5203" s="6" t="str">
        <f t="shared" si="82"/>
        <v/>
      </c>
    </row>
    <row r="5204" spans="1:1" x14ac:dyDescent="0.3">
      <c r="A5204" s="6" t="str">
        <f t="shared" si="82"/>
        <v/>
      </c>
    </row>
    <row r="5205" spans="1:1" x14ac:dyDescent="0.3">
      <c r="A5205" s="6" t="str">
        <f t="shared" si="82"/>
        <v/>
      </c>
    </row>
    <row r="5206" spans="1:1" x14ac:dyDescent="0.3">
      <c r="A5206" s="6" t="str">
        <f t="shared" si="82"/>
        <v/>
      </c>
    </row>
    <row r="5207" spans="1:1" x14ac:dyDescent="0.3">
      <c r="A5207" s="6" t="str">
        <f t="shared" si="82"/>
        <v/>
      </c>
    </row>
    <row r="5208" spans="1:1" x14ac:dyDescent="0.3">
      <c r="A5208" s="6" t="str">
        <f t="shared" si="82"/>
        <v/>
      </c>
    </row>
    <row r="5209" spans="1:1" x14ac:dyDescent="0.3">
      <c r="A5209" s="6" t="str">
        <f t="shared" si="82"/>
        <v/>
      </c>
    </row>
    <row r="5210" spans="1:1" x14ac:dyDescent="0.3">
      <c r="A5210" s="6" t="str">
        <f t="shared" si="82"/>
        <v/>
      </c>
    </row>
    <row r="5211" spans="1:1" x14ac:dyDescent="0.3">
      <c r="A5211" s="6" t="str">
        <f t="shared" si="82"/>
        <v/>
      </c>
    </row>
    <row r="5212" spans="1:1" x14ac:dyDescent="0.3">
      <c r="A5212" s="6" t="str">
        <f t="shared" si="82"/>
        <v/>
      </c>
    </row>
    <row r="5213" spans="1:1" x14ac:dyDescent="0.3">
      <c r="A5213" s="6" t="str">
        <f t="shared" si="82"/>
        <v/>
      </c>
    </row>
    <row r="5214" spans="1:1" x14ac:dyDescent="0.3">
      <c r="A5214" s="6" t="str">
        <f t="shared" si="82"/>
        <v/>
      </c>
    </row>
    <row r="5215" spans="1:1" x14ac:dyDescent="0.3">
      <c r="A5215" s="6" t="str">
        <f t="shared" si="82"/>
        <v/>
      </c>
    </row>
    <row r="5216" spans="1:1" x14ac:dyDescent="0.3">
      <c r="A5216" s="6" t="str">
        <f t="shared" si="82"/>
        <v/>
      </c>
    </row>
    <row r="5217" spans="1:1" x14ac:dyDescent="0.3">
      <c r="A5217" s="6" t="str">
        <f t="shared" si="82"/>
        <v/>
      </c>
    </row>
    <row r="5218" spans="1:1" x14ac:dyDescent="0.3">
      <c r="A5218" s="6" t="str">
        <f t="shared" si="82"/>
        <v/>
      </c>
    </row>
    <row r="5219" spans="1:1" x14ac:dyDescent="0.3">
      <c r="A5219" s="6" t="str">
        <f t="shared" si="82"/>
        <v/>
      </c>
    </row>
    <row r="5220" spans="1:1" x14ac:dyDescent="0.3">
      <c r="A5220" s="6" t="str">
        <f t="shared" si="82"/>
        <v/>
      </c>
    </row>
    <row r="5221" spans="1:1" x14ac:dyDescent="0.3">
      <c r="A5221" s="6" t="str">
        <f t="shared" si="82"/>
        <v/>
      </c>
    </row>
    <row r="5222" spans="1:1" x14ac:dyDescent="0.3">
      <c r="A5222" s="6" t="str">
        <f t="shared" si="82"/>
        <v/>
      </c>
    </row>
    <row r="5223" spans="1:1" x14ac:dyDescent="0.3">
      <c r="A5223" s="6" t="str">
        <f t="shared" si="82"/>
        <v/>
      </c>
    </row>
    <row r="5224" spans="1:1" x14ac:dyDescent="0.3">
      <c r="A5224" s="6" t="str">
        <f t="shared" si="82"/>
        <v/>
      </c>
    </row>
    <row r="5225" spans="1:1" x14ac:dyDescent="0.3">
      <c r="A5225" s="6" t="str">
        <f t="shared" si="82"/>
        <v/>
      </c>
    </row>
    <row r="5226" spans="1:1" x14ac:dyDescent="0.3">
      <c r="A5226" s="6" t="str">
        <f t="shared" si="82"/>
        <v/>
      </c>
    </row>
    <row r="5227" spans="1:1" x14ac:dyDescent="0.3">
      <c r="A5227" s="6" t="str">
        <f t="shared" si="82"/>
        <v/>
      </c>
    </row>
    <row r="5228" spans="1:1" x14ac:dyDescent="0.3">
      <c r="A5228" s="6" t="str">
        <f t="shared" si="82"/>
        <v/>
      </c>
    </row>
    <row r="5229" spans="1:1" x14ac:dyDescent="0.3">
      <c r="A5229" s="6" t="str">
        <f t="shared" si="82"/>
        <v/>
      </c>
    </row>
    <row r="5230" spans="1:1" x14ac:dyDescent="0.3">
      <c r="A5230" s="6" t="str">
        <f t="shared" si="82"/>
        <v/>
      </c>
    </row>
    <row r="5231" spans="1:1" x14ac:dyDescent="0.3">
      <c r="A5231" s="6" t="str">
        <f t="shared" si="82"/>
        <v/>
      </c>
    </row>
    <row r="5232" spans="1:1" x14ac:dyDescent="0.3">
      <c r="A5232" s="6" t="str">
        <f t="shared" si="82"/>
        <v/>
      </c>
    </row>
    <row r="5233" spans="1:1" x14ac:dyDescent="0.3">
      <c r="A5233" s="6" t="str">
        <f t="shared" si="82"/>
        <v/>
      </c>
    </row>
    <row r="5234" spans="1:1" x14ac:dyDescent="0.3">
      <c r="A5234" s="6" t="str">
        <f t="shared" si="82"/>
        <v/>
      </c>
    </row>
    <row r="5235" spans="1:1" x14ac:dyDescent="0.3">
      <c r="A5235" s="6" t="str">
        <f t="shared" si="82"/>
        <v/>
      </c>
    </row>
    <row r="5236" spans="1:1" x14ac:dyDescent="0.3">
      <c r="A5236" s="6" t="str">
        <f t="shared" si="82"/>
        <v/>
      </c>
    </row>
    <row r="5237" spans="1:1" x14ac:dyDescent="0.3">
      <c r="A5237" s="6" t="str">
        <f t="shared" si="82"/>
        <v/>
      </c>
    </row>
    <row r="5238" spans="1:1" x14ac:dyDescent="0.3">
      <c r="A5238" s="6" t="str">
        <f t="shared" si="82"/>
        <v/>
      </c>
    </row>
    <row r="5239" spans="1:1" x14ac:dyDescent="0.3">
      <c r="A5239" s="6" t="str">
        <f t="shared" si="82"/>
        <v/>
      </c>
    </row>
    <row r="5240" spans="1:1" x14ac:dyDescent="0.3">
      <c r="A5240" s="6" t="str">
        <f t="shared" si="82"/>
        <v/>
      </c>
    </row>
    <row r="5241" spans="1:1" x14ac:dyDescent="0.3">
      <c r="A5241" s="6" t="str">
        <f t="shared" si="82"/>
        <v/>
      </c>
    </row>
    <row r="5242" spans="1:1" x14ac:dyDescent="0.3">
      <c r="A5242" s="6" t="str">
        <f t="shared" si="82"/>
        <v/>
      </c>
    </row>
    <row r="5243" spans="1:1" x14ac:dyDescent="0.3">
      <c r="A5243" s="6" t="str">
        <f t="shared" si="82"/>
        <v/>
      </c>
    </row>
    <row r="5244" spans="1:1" x14ac:dyDescent="0.3">
      <c r="A5244" s="6" t="str">
        <f t="shared" si="82"/>
        <v/>
      </c>
    </row>
    <row r="5245" spans="1:1" x14ac:dyDescent="0.3">
      <c r="A5245" s="6" t="str">
        <f t="shared" si="82"/>
        <v/>
      </c>
    </row>
    <row r="5246" spans="1:1" x14ac:dyDescent="0.3">
      <c r="A5246" s="6" t="str">
        <f t="shared" si="82"/>
        <v/>
      </c>
    </row>
    <row r="5247" spans="1:1" x14ac:dyDescent="0.3">
      <c r="A5247" s="6" t="str">
        <f t="shared" si="82"/>
        <v/>
      </c>
    </row>
    <row r="5248" spans="1:1" x14ac:dyDescent="0.3">
      <c r="A5248" s="6" t="str">
        <f t="shared" si="82"/>
        <v/>
      </c>
    </row>
    <row r="5249" spans="1:1" x14ac:dyDescent="0.3">
      <c r="A5249" s="6" t="str">
        <f t="shared" si="82"/>
        <v/>
      </c>
    </row>
    <row r="5250" spans="1:1" x14ac:dyDescent="0.3">
      <c r="A5250" s="6" t="str">
        <f t="shared" si="82"/>
        <v/>
      </c>
    </row>
    <row r="5251" spans="1:1" x14ac:dyDescent="0.3">
      <c r="A5251" s="6" t="str">
        <f t="shared" si="82"/>
        <v/>
      </c>
    </row>
    <row r="5252" spans="1:1" x14ac:dyDescent="0.3">
      <c r="A5252" s="6" t="str">
        <f t="shared" si="82"/>
        <v/>
      </c>
    </row>
    <row r="5253" spans="1:1" x14ac:dyDescent="0.3">
      <c r="A5253" s="6" t="str">
        <f t="shared" si="82"/>
        <v/>
      </c>
    </row>
    <row r="5254" spans="1:1" x14ac:dyDescent="0.3">
      <c r="A5254" s="6" t="str">
        <f t="shared" si="82"/>
        <v/>
      </c>
    </row>
    <row r="5255" spans="1:1" x14ac:dyDescent="0.3">
      <c r="A5255" s="6" t="str">
        <f t="shared" si="82"/>
        <v/>
      </c>
    </row>
    <row r="5256" spans="1:1" x14ac:dyDescent="0.3">
      <c r="A5256" s="6" t="str">
        <f t="shared" si="82"/>
        <v/>
      </c>
    </row>
    <row r="5257" spans="1:1" x14ac:dyDescent="0.3">
      <c r="A5257" s="6" t="str">
        <f t="shared" si="82"/>
        <v/>
      </c>
    </row>
    <row r="5258" spans="1:1" x14ac:dyDescent="0.3">
      <c r="A5258" s="6" t="str">
        <f t="shared" si="82"/>
        <v/>
      </c>
    </row>
    <row r="5259" spans="1:1" x14ac:dyDescent="0.3">
      <c r="A5259" s="6" t="str">
        <f t="shared" si="82"/>
        <v/>
      </c>
    </row>
    <row r="5260" spans="1:1" x14ac:dyDescent="0.3">
      <c r="A5260" s="6" t="str">
        <f t="shared" si="82"/>
        <v/>
      </c>
    </row>
    <row r="5261" spans="1:1" x14ac:dyDescent="0.3">
      <c r="A5261" s="6" t="str">
        <f t="shared" si="82"/>
        <v/>
      </c>
    </row>
    <row r="5262" spans="1:1" x14ac:dyDescent="0.3">
      <c r="A5262" s="6" t="str">
        <f t="shared" si="82"/>
        <v/>
      </c>
    </row>
    <row r="5263" spans="1:1" x14ac:dyDescent="0.3">
      <c r="A5263" s="6" t="str">
        <f t="shared" ref="A5263:A5326" si="83">IF(B5263="","",IF(B5263&lt;999,"ASL"&amp;B5263,B5263))</f>
        <v/>
      </c>
    </row>
    <row r="5264" spans="1:1" x14ac:dyDescent="0.3">
      <c r="A5264" s="6" t="str">
        <f t="shared" si="83"/>
        <v/>
      </c>
    </row>
    <row r="5265" spans="1:1" x14ac:dyDescent="0.3">
      <c r="A5265" s="6" t="str">
        <f t="shared" si="83"/>
        <v/>
      </c>
    </row>
    <row r="5266" spans="1:1" x14ac:dyDescent="0.3">
      <c r="A5266" s="6" t="str">
        <f t="shared" si="83"/>
        <v/>
      </c>
    </row>
    <row r="5267" spans="1:1" x14ac:dyDescent="0.3">
      <c r="A5267" s="6" t="str">
        <f t="shared" si="83"/>
        <v/>
      </c>
    </row>
    <row r="5268" spans="1:1" x14ac:dyDescent="0.3">
      <c r="A5268" s="6" t="str">
        <f t="shared" si="83"/>
        <v/>
      </c>
    </row>
    <row r="5269" spans="1:1" x14ac:dyDescent="0.3">
      <c r="A5269" s="6" t="str">
        <f t="shared" si="83"/>
        <v/>
      </c>
    </row>
    <row r="5270" spans="1:1" x14ac:dyDescent="0.3">
      <c r="A5270" s="6" t="str">
        <f t="shared" si="83"/>
        <v/>
      </c>
    </row>
    <row r="5271" spans="1:1" x14ac:dyDescent="0.3">
      <c r="A5271" s="6" t="str">
        <f t="shared" si="83"/>
        <v/>
      </c>
    </row>
    <row r="5272" spans="1:1" x14ac:dyDescent="0.3">
      <c r="A5272" s="6" t="str">
        <f t="shared" si="83"/>
        <v/>
      </c>
    </row>
    <row r="5273" spans="1:1" x14ac:dyDescent="0.3">
      <c r="A5273" s="6" t="str">
        <f t="shared" si="83"/>
        <v/>
      </c>
    </row>
    <row r="5274" spans="1:1" x14ac:dyDescent="0.3">
      <c r="A5274" s="6" t="str">
        <f t="shared" si="83"/>
        <v/>
      </c>
    </row>
    <row r="5275" spans="1:1" x14ac:dyDescent="0.3">
      <c r="A5275" s="6" t="str">
        <f t="shared" si="83"/>
        <v/>
      </c>
    </row>
    <row r="5276" spans="1:1" x14ac:dyDescent="0.3">
      <c r="A5276" s="6" t="str">
        <f t="shared" si="83"/>
        <v/>
      </c>
    </row>
    <row r="5277" spans="1:1" x14ac:dyDescent="0.3">
      <c r="A5277" s="6" t="str">
        <f t="shared" si="83"/>
        <v/>
      </c>
    </row>
    <row r="5278" spans="1:1" x14ac:dyDescent="0.3">
      <c r="A5278" s="6" t="str">
        <f t="shared" si="83"/>
        <v/>
      </c>
    </row>
    <row r="5279" spans="1:1" x14ac:dyDescent="0.3">
      <c r="A5279" s="6" t="str">
        <f t="shared" si="83"/>
        <v/>
      </c>
    </row>
    <row r="5280" spans="1:1" x14ac:dyDescent="0.3">
      <c r="A5280" s="6" t="str">
        <f t="shared" si="83"/>
        <v/>
      </c>
    </row>
    <row r="5281" spans="1:1" x14ac:dyDescent="0.3">
      <c r="A5281" s="6" t="str">
        <f t="shared" si="83"/>
        <v/>
      </c>
    </row>
    <row r="5282" spans="1:1" x14ac:dyDescent="0.3">
      <c r="A5282" s="6" t="str">
        <f t="shared" si="83"/>
        <v/>
      </c>
    </row>
    <row r="5283" spans="1:1" x14ac:dyDescent="0.3">
      <c r="A5283" s="6" t="str">
        <f t="shared" si="83"/>
        <v/>
      </c>
    </row>
    <row r="5284" spans="1:1" x14ac:dyDescent="0.3">
      <c r="A5284" s="6" t="str">
        <f t="shared" si="83"/>
        <v/>
      </c>
    </row>
    <row r="5285" spans="1:1" x14ac:dyDescent="0.3">
      <c r="A5285" s="6" t="str">
        <f t="shared" si="83"/>
        <v/>
      </c>
    </row>
    <row r="5286" spans="1:1" x14ac:dyDescent="0.3">
      <c r="A5286" s="6" t="str">
        <f t="shared" si="83"/>
        <v/>
      </c>
    </row>
    <row r="5287" spans="1:1" x14ac:dyDescent="0.3">
      <c r="A5287" s="6" t="str">
        <f t="shared" si="83"/>
        <v/>
      </c>
    </row>
    <row r="5288" spans="1:1" x14ac:dyDescent="0.3">
      <c r="A5288" s="6" t="str">
        <f t="shared" si="83"/>
        <v/>
      </c>
    </row>
    <row r="5289" spans="1:1" x14ac:dyDescent="0.3">
      <c r="A5289" s="6" t="str">
        <f t="shared" si="83"/>
        <v/>
      </c>
    </row>
    <row r="5290" spans="1:1" x14ac:dyDescent="0.3">
      <c r="A5290" s="6" t="str">
        <f t="shared" si="83"/>
        <v/>
      </c>
    </row>
    <row r="5291" spans="1:1" x14ac:dyDescent="0.3">
      <c r="A5291" s="6" t="str">
        <f t="shared" si="83"/>
        <v/>
      </c>
    </row>
    <row r="5292" spans="1:1" x14ac:dyDescent="0.3">
      <c r="A5292" s="6" t="str">
        <f t="shared" si="83"/>
        <v/>
      </c>
    </row>
    <row r="5293" spans="1:1" x14ac:dyDescent="0.3">
      <c r="A5293" s="6" t="str">
        <f t="shared" si="83"/>
        <v/>
      </c>
    </row>
    <row r="5294" spans="1:1" x14ac:dyDescent="0.3">
      <c r="A5294" s="6" t="str">
        <f t="shared" si="83"/>
        <v/>
      </c>
    </row>
    <row r="5295" spans="1:1" x14ac:dyDescent="0.3">
      <c r="A5295" s="6" t="str">
        <f t="shared" si="83"/>
        <v/>
      </c>
    </row>
    <row r="5296" spans="1:1" x14ac:dyDescent="0.3">
      <c r="A5296" s="6" t="str">
        <f t="shared" si="83"/>
        <v/>
      </c>
    </row>
    <row r="5297" spans="1:1" x14ac:dyDescent="0.3">
      <c r="A5297" s="6" t="str">
        <f t="shared" si="83"/>
        <v/>
      </c>
    </row>
    <row r="5298" spans="1:1" x14ac:dyDescent="0.3">
      <c r="A5298" s="6" t="str">
        <f t="shared" si="83"/>
        <v/>
      </c>
    </row>
    <row r="5299" spans="1:1" x14ac:dyDescent="0.3">
      <c r="A5299" s="6" t="str">
        <f t="shared" si="83"/>
        <v/>
      </c>
    </row>
    <row r="5300" spans="1:1" x14ac:dyDescent="0.3">
      <c r="A5300" s="6" t="str">
        <f t="shared" si="83"/>
        <v/>
      </c>
    </row>
    <row r="5301" spans="1:1" x14ac:dyDescent="0.3">
      <c r="A5301" s="6" t="str">
        <f t="shared" si="83"/>
        <v/>
      </c>
    </row>
    <row r="5302" spans="1:1" x14ac:dyDescent="0.3">
      <c r="A5302" s="6" t="str">
        <f t="shared" si="83"/>
        <v/>
      </c>
    </row>
    <row r="5303" spans="1:1" x14ac:dyDescent="0.3">
      <c r="A5303" s="6" t="str">
        <f t="shared" si="83"/>
        <v/>
      </c>
    </row>
    <row r="5304" spans="1:1" x14ac:dyDescent="0.3">
      <c r="A5304" s="6" t="str">
        <f t="shared" si="83"/>
        <v/>
      </c>
    </row>
    <row r="5305" spans="1:1" x14ac:dyDescent="0.3">
      <c r="A5305" s="6" t="str">
        <f t="shared" si="83"/>
        <v/>
      </c>
    </row>
    <row r="5306" spans="1:1" x14ac:dyDescent="0.3">
      <c r="A5306" s="6" t="str">
        <f t="shared" si="83"/>
        <v/>
      </c>
    </row>
    <row r="5307" spans="1:1" x14ac:dyDescent="0.3">
      <c r="A5307" s="6" t="str">
        <f t="shared" si="83"/>
        <v/>
      </c>
    </row>
    <row r="5308" spans="1:1" x14ac:dyDescent="0.3">
      <c r="A5308" s="6" t="str">
        <f t="shared" si="83"/>
        <v/>
      </c>
    </row>
    <row r="5309" spans="1:1" x14ac:dyDescent="0.3">
      <c r="A5309" s="6" t="str">
        <f t="shared" si="83"/>
        <v/>
      </c>
    </row>
    <row r="5310" spans="1:1" x14ac:dyDescent="0.3">
      <c r="A5310" s="6" t="str">
        <f t="shared" si="83"/>
        <v/>
      </c>
    </row>
    <row r="5311" spans="1:1" x14ac:dyDescent="0.3">
      <c r="A5311" s="6" t="str">
        <f t="shared" si="83"/>
        <v/>
      </c>
    </row>
    <row r="5312" spans="1:1" x14ac:dyDescent="0.3">
      <c r="A5312" s="6" t="str">
        <f t="shared" si="83"/>
        <v/>
      </c>
    </row>
    <row r="5313" spans="1:1" x14ac:dyDescent="0.3">
      <c r="A5313" s="6" t="str">
        <f t="shared" si="83"/>
        <v/>
      </c>
    </row>
    <row r="5314" spans="1:1" x14ac:dyDescent="0.3">
      <c r="A5314" s="6" t="str">
        <f t="shared" si="83"/>
        <v/>
      </c>
    </row>
    <row r="5315" spans="1:1" x14ac:dyDescent="0.3">
      <c r="A5315" s="6" t="str">
        <f t="shared" si="83"/>
        <v/>
      </c>
    </row>
    <row r="5316" spans="1:1" x14ac:dyDescent="0.3">
      <c r="A5316" s="6" t="str">
        <f t="shared" si="83"/>
        <v/>
      </c>
    </row>
    <row r="5317" spans="1:1" x14ac:dyDescent="0.3">
      <c r="A5317" s="6" t="str">
        <f t="shared" si="83"/>
        <v/>
      </c>
    </row>
    <row r="5318" spans="1:1" x14ac:dyDescent="0.3">
      <c r="A5318" s="6" t="str">
        <f t="shared" si="83"/>
        <v/>
      </c>
    </row>
    <row r="5319" spans="1:1" x14ac:dyDescent="0.3">
      <c r="A5319" s="6" t="str">
        <f t="shared" si="83"/>
        <v/>
      </c>
    </row>
    <row r="5320" spans="1:1" x14ac:dyDescent="0.3">
      <c r="A5320" s="6" t="str">
        <f t="shared" si="83"/>
        <v/>
      </c>
    </row>
    <row r="5321" spans="1:1" x14ac:dyDescent="0.3">
      <c r="A5321" s="6" t="str">
        <f t="shared" si="83"/>
        <v/>
      </c>
    </row>
    <row r="5322" spans="1:1" x14ac:dyDescent="0.3">
      <c r="A5322" s="6" t="str">
        <f t="shared" si="83"/>
        <v/>
      </c>
    </row>
    <row r="5323" spans="1:1" x14ac:dyDescent="0.3">
      <c r="A5323" s="6" t="str">
        <f t="shared" si="83"/>
        <v/>
      </c>
    </row>
    <row r="5324" spans="1:1" x14ac:dyDescent="0.3">
      <c r="A5324" s="6" t="str">
        <f t="shared" si="83"/>
        <v/>
      </c>
    </row>
    <row r="5325" spans="1:1" x14ac:dyDescent="0.3">
      <c r="A5325" s="6" t="str">
        <f t="shared" si="83"/>
        <v/>
      </c>
    </row>
    <row r="5326" spans="1:1" x14ac:dyDescent="0.3">
      <c r="A5326" s="6" t="str">
        <f t="shared" si="83"/>
        <v/>
      </c>
    </row>
    <row r="5327" spans="1:1" x14ac:dyDescent="0.3">
      <c r="A5327" s="6" t="str">
        <f t="shared" ref="A5327:A5390" si="84">IF(B5327="","",IF(B5327&lt;999,"ASL"&amp;B5327,B5327))</f>
        <v/>
      </c>
    </row>
    <row r="5328" spans="1:1" x14ac:dyDescent="0.3">
      <c r="A5328" s="6" t="str">
        <f t="shared" si="84"/>
        <v/>
      </c>
    </row>
    <row r="5329" spans="1:1" x14ac:dyDescent="0.3">
      <c r="A5329" s="6" t="str">
        <f t="shared" si="84"/>
        <v/>
      </c>
    </row>
    <row r="5330" spans="1:1" x14ac:dyDescent="0.3">
      <c r="A5330" s="6" t="str">
        <f t="shared" si="84"/>
        <v/>
      </c>
    </row>
    <row r="5331" spans="1:1" x14ac:dyDescent="0.3">
      <c r="A5331" s="6" t="str">
        <f t="shared" si="84"/>
        <v/>
      </c>
    </row>
    <row r="5332" spans="1:1" x14ac:dyDescent="0.3">
      <c r="A5332" s="6" t="str">
        <f t="shared" si="84"/>
        <v/>
      </c>
    </row>
    <row r="5333" spans="1:1" x14ac:dyDescent="0.3">
      <c r="A5333" s="6" t="str">
        <f t="shared" si="84"/>
        <v/>
      </c>
    </row>
    <row r="5334" spans="1:1" x14ac:dyDescent="0.3">
      <c r="A5334" s="6" t="str">
        <f t="shared" si="84"/>
        <v/>
      </c>
    </row>
    <row r="5335" spans="1:1" x14ac:dyDescent="0.3">
      <c r="A5335" s="6" t="str">
        <f t="shared" si="84"/>
        <v/>
      </c>
    </row>
    <row r="5336" spans="1:1" x14ac:dyDescent="0.3">
      <c r="A5336" s="6" t="str">
        <f t="shared" si="84"/>
        <v/>
      </c>
    </row>
    <row r="5337" spans="1:1" x14ac:dyDescent="0.3">
      <c r="A5337" s="6" t="str">
        <f t="shared" si="84"/>
        <v/>
      </c>
    </row>
    <row r="5338" spans="1:1" x14ac:dyDescent="0.3">
      <c r="A5338" s="6" t="str">
        <f t="shared" si="84"/>
        <v/>
      </c>
    </row>
    <row r="5339" spans="1:1" x14ac:dyDescent="0.3">
      <c r="A5339" s="6" t="str">
        <f t="shared" si="84"/>
        <v/>
      </c>
    </row>
    <row r="5340" spans="1:1" x14ac:dyDescent="0.3">
      <c r="A5340" s="6" t="str">
        <f t="shared" si="84"/>
        <v/>
      </c>
    </row>
    <row r="5341" spans="1:1" x14ac:dyDescent="0.3">
      <c r="A5341" s="6" t="str">
        <f t="shared" si="84"/>
        <v/>
      </c>
    </row>
    <row r="5342" spans="1:1" x14ac:dyDescent="0.3">
      <c r="A5342" s="6" t="str">
        <f t="shared" si="84"/>
        <v/>
      </c>
    </row>
    <row r="5343" spans="1:1" x14ac:dyDescent="0.3">
      <c r="A5343" s="6" t="str">
        <f t="shared" si="84"/>
        <v/>
      </c>
    </row>
    <row r="5344" spans="1:1" x14ac:dyDescent="0.3">
      <c r="A5344" s="6" t="str">
        <f t="shared" si="84"/>
        <v/>
      </c>
    </row>
    <row r="5345" spans="1:1" x14ac:dyDescent="0.3">
      <c r="A5345" s="6" t="str">
        <f t="shared" si="84"/>
        <v/>
      </c>
    </row>
    <row r="5346" spans="1:1" x14ac:dyDescent="0.3">
      <c r="A5346" s="6" t="str">
        <f t="shared" si="84"/>
        <v/>
      </c>
    </row>
    <row r="5347" spans="1:1" x14ac:dyDescent="0.3">
      <c r="A5347" s="6" t="str">
        <f t="shared" si="84"/>
        <v/>
      </c>
    </row>
    <row r="5348" spans="1:1" x14ac:dyDescent="0.3">
      <c r="A5348" s="6" t="str">
        <f t="shared" si="84"/>
        <v/>
      </c>
    </row>
    <row r="5349" spans="1:1" x14ac:dyDescent="0.3">
      <c r="A5349" s="6" t="str">
        <f t="shared" si="84"/>
        <v/>
      </c>
    </row>
    <row r="5350" spans="1:1" x14ac:dyDescent="0.3">
      <c r="A5350" s="6" t="str">
        <f t="shared" si="84"/>
        <v/>
      </c>
    </row>
    <row r="5351" spans="1:1" x14ac:dyDescent="0.3">
      <c r="A5351" s="6" t="str">
        <f t="shared" si="84"/>
        <v/>
      </c>
    </row>
    <row r="5352" spans="1:1" x14ac:dyDescent="0.3">
      <c r="A5352" s="6" t="str">
        <f t="shared" si="84"/>
        <v/>
      </c>
    </row>
    <row r="5353" spans="1:1" x14ac:dyDescent="0.3">
      <c r="A5353" s="6" t="str">
        <f t="shared" si="84"/>
        <v/>
      </c>
    </row>
    <row r="5354" spans="1:1" x14ac:dyDescent="0.3">
      <c r="A5354" s="6" t="str">
        <f t="shared" si="84"/>
        <v/>
      </c>
    </row>
    <row r="5355" spans="1:1" x14ac:dyDescent="0.3">
      <c r="A5355" s="6" t="str">
        <f t="shared" si="84"/>
        <v/>
      </c>
    </row>
    <row r="5356" spans="1:1" x14ac:dyDescent="0.3">
      <c r="A5356" s="6" t="str">
        <f t="shared" si="84"/>
        <v/>
      </c>
    </row>
    <row r="5357" spans="1:1" x14ac:dyDescent="0.3">
      <c r="A5357" s="6" t="str">
        <f t="shared" si="84"/>
        <v/>
      </c>
    </row>
    <row r="5358" spans="1:1" x14ac:dyDescent="0.3">
      <c r="A5358" s="6" t="str">
        <f t="shared" si="84"/>
        <v/>
      </c>
    </row>
    <row r="5359" spans="1:1" x14ac:dyDescent="0.3">
      <c r="A5359" s="6" t="str">
        <f t="shared" si="84"/>
        <v/>
      </c>
    </row>
    <row r="5360" spans="1:1" x14ac:dyDescent="0.3">
      <c r="A5360" s="6" t="str">
        <f t="shared" si="84"/>
        <v/>
      </c>
    </row>
    <row r="5361" spans="1:1" x14ac:dyDescent="0.3">
      <c r="A5361" s="6" t="str">
        <f t="shared" si="84"/>
        <v/>
      </c>
    </row>
    <row r="5362" spans="1:1" x14ac:dyDescent="0.3">
      <c r="A5362" s="6" t="str">
        <f t="shared" si="84"/>
        <v/>
      </c>
    </row>
    <row r="5363" spans="1:1" x14ac:dyDescent="0.3">
      <c r="A5363" s="6" t="str">
        <f t="shared" si="84"/>
        <v/>
      </c>
    </row>
    <row r="5364" spans="1:1" x14ac:dyDescent="0.3">
      <c r="A5364" s="6" t="str">
        <f t="shared" si="84"/>
        <v/>
      </c>
    </row>
    <row r="5365" spans="1:1" x14ac:dyDescent="0.3">
      <c r="A5365" s="6" t="str">
        <f t="shared" si="84"/>
        <v/>
      </c>
    </row>
    <row r="5366" spans="1:1" x14ac:dyDescent="0.3">
      <c r="A5366" s="6" t="str">
        <f t="shared" si="84"/>
        <v/>
      </c>
    </row>
    <row r="5367" spans="1:1" x14ac:dyDescent="0.3">
      <c r="A5367" s="6" t="str">
        <f t="shared" si="84"/>
        <v/>
      </c>
    </row>
    <row r="5368" spans="1:1" x14ac:dyDescent="0.3">
      <c r="A5368" s="6" t="str">
        <f t="shared" si="84"/>
        <v/>
      </c>
    </row>
    <row r="5369" spans="1:1" x14ac:dyDescent="0.3">
      <c r="A5369" s="6" t="str">
        <f t="shared" si="84"/>
        <v/>
      </c>
    </row>
    <row r="5370" spans="1:1" x14ac:dyDescent="0.3">
      <c r="A5370" s="6" t="str">
        <f t="shared" si="84"/>
        <v/>
      </c>
    </row>
    <row r="5371" spans="1:1" x14ac:dyDescent="0.3">
      <c r="A5371" s="6" t="str">
        <f t="shared" si="84"/>
        <v/>
      </c>
    </row>
    <row r="5372" spans="1:1" x14ac:dyDescent="0.3">
      <c r="A5372" s="6" t="str">
        <f t="shared" si="84"/>
        <v/>
      </c>
    </row>
    <row r="5373" spans="1:1" x14ac:dyDescent="0.3">
      <c r="A5373" s="6" t="str">
        <f t="shared" si="84"/>
        <v/>
      </c>
    </row>
    <row r="5374" spans="1:1" x14ac:dyDescent="0.3">
      <c r="A5374" s="6" t="str">
        <f t="shared" si="84"/>
        <v/>
      </c>
    </row>
    <row r="5375" spans="1:1" x14ac:dyDescent="0.3">
      <c r="A5375" s="6" t="str">
        <f t="shared" si="84"/>
        <v/>
      </c>
    </row>
    <row r="5376" spans="1:1" x14ac:dyDescent="0.3">
      <c r="A5376" s="6" t="str">
        <f t="shared" si="84"/>
        <v/>
      </c>
    </row>
    <row r="5377" spans="1:1" x14ac:dyDescent="0.3">
      <c r="A5377" s="6" t="str">
        <f t="shared" si="84"/>
        <v/>
      </c>
    </row>
    <row r="5378" spans="1:1" x14ac:dyDescent="0.3">
      <c r="A5378" s="6" t="str">
        <f t="shared" si="84"/>
        <v/>
      </c>
    </row>
    <row r="5379" spans="1:1" x14ac:dyDescent="0.3">
      <c r="A5379" s="6" t="str">
        <f t="shared" si="84"/>
        <v/>
      </c>
    </row>
    <row r="5380" spans="1:1" x14ac:dyDescent="0.3">
      <c r="A5380" s="6" t="str">
        <f t="shared" si="84"/>
        <v/>
      </c>
    </row>
    <row r="5381" spans="1:1" x14ac:dyDescent="0.3">
      <c r="A5381" s="6" t="str">
        <f t="shared" si="84"/>
        <v/>
      </c>
    </row>
    <row r="5382" spans="1:1" x14ac:dyDescent="0.3">
      <c r="A5382" s="6" t="str">
        <f t="shared" si="84"/>
        <v/>
      </c>
    </row>
    <row r="5383" spans="1:1" x14ac:dyDescent="0.3">
      <c r="A5383" s="6" t="str">
        <f t="shared" si="84"/>
        <v/>
      </c>
    </row>
    <row r="5384" spans="1:1" x14ac:dyDescent="0.3">
      <c r="A5384" s="6" t="str">
        <f t="shared" si="84"/>
        <v/>
      </c>
    </row>
    <row r="5385" spans="1:1" x14ac:dyDescent="0.3">
      <c r="A5385" s="6" t="str">
        <f t="shared" si="84"/>
        <v/>
      </c>
    </row>
    <row r="5386" spans="1:1" x14ac:dyDescent="0.3">
      <c r="A5386" s="6" t="str">
        <f t="shared" si="84"/>
        <v/>
      </c>
    </row>
    <row r="5387" spans="1:1" x14ac:dyDescent="0.3">
      <c r="A5387" s="6" t="str">
        <f t="shared" si="84"/>
        <v/>
      </c>
    </row>
    <row r="5388" spans="1:1" x14ac:dyDescent="0.3">
      <c r="A5388" s="6" t="str">
        <f t="shared" si="84"/>
        <v/>
      </c>
    </row>
    <row r="5389" spans="1:1" x14ac:dyDescent="0.3">
      <c r="A5389" s="6" t="str">
        <f t="shared" si="84"/>
        <v/>
      </c>
    </row>
    <row r="5390" spans="1:1" x14ac:dyDescent="0.3">
      <c r="A5390" s="6" t="str">
        <f t="shared" si="84"/>
        <v/>
      </c>
    </row>
    <row r="5391" spans="1:1" x14ac:dyDescent="0.3">
      <c r="A5391" s="6" t="str">
        <f t="shared" ref="A5391:A5454" si="85">IF(B5391="","",IF(B5391&lt;999,"ASL"&amp;B5391,B5391))</f>
        <v/>
      </c>
    </row>
    <row r="5392" spans="1:1" x14ac:dyDescent="0.3">
      <c r="A5392" s="6" t="str">
        <f t="shared" si="85"/>
        <v/>
      </c>
    </row>
    <row r="5393" spans="1:1" x14ac:dyDescent="0.3">
      <c r="A5393" s="6" t="str">
        <f t="shared" si="85"/>
        <v/>
      </c>
    </row>
    <row r="5394" spans="1:1" x14ac:dyDescent="0.3">
      <c r="A5394" s="6" t="str">
        <f t="shared" si="85"/>
        <v/>
      </c>
    </row>
    <row r="5395" spans="1:1" x14ac:dyDescent="0.3">
      <c r="A5395" s="6" t="str">
        <f t="shared" si="85"/>
        <v/>
      </c>
    </row>
    <row r="5396" spans="1:1" x14ac:dyDescent="0.3">
      <c r="A5396" s="6" t="str">
        <f t="shared" si="85"/>
        <v/>
      </c>
    </row>
    <row r="5397" spans="1:1" x14ac:dyDescent="0.3">
      <c r="A5397" s="6" t="str">
        <f t="shared" si="85"/>
        <v/>
      </c>
    </row>
    <row r="5398" spans="1:1" x14ac:dyDescent="0.3">
      <c r="A5398" s="6" t="str">
        <f t="shared" si="85"/>
        <v/>
      </c>
    </row>
    <row r="5399" spans="1:1" x14ac:dyDescent="0.3">
      <c r="A5399" s="6" t="str">
        <f t="shared" si="85"/>
        <v/>
      </c>
    </row>
    <row r="5400" spans="1:1" x14ac:dyDescent="0.3">
      <c r="A5400" s="6" t="str">
        <f t="shared" si="85"/>
        <v/>
      </c>
    </row>
    <row r="5401" spans="1:1" x14ac:dyDescent="0.3">
      <c r="A5401" s="6" t="str">
        <f t="shared" si="85"/>
        <v/>
      </c>
    </row>
    <row r="5402" spans="1:1" x14ac:dyDescent="0.3">
      <c r="A5402" s="6" t="str">
        <f t="shared" si="85"/>
        <v/>
      </c>
    </row>
    <row r="5403" spans="1:1" x14ac:dyDescent="0.3">
      <c r="A5403" s="6" t="str">
        <f t="shared" si="85"/>
        <v/>
      </c>
    </row>
    <row r="5404" spans="1:1" x14ac:dyDescent="0.3">
      <c r="A5404" s="6" t="str">
        <f t="shared" si="85"/>
        <v/>
      </c>
    </row>
    <row r="5405" spans="1:1" x14ac:dyDescent="0.3">
      <c r="A5405" s="6" t="str">
        <f t="shared" si="85"/>
        <v/>
      </c>
    </row>
    <row r="5406" spans="1:1" x14ac:dyDescent="0.3">
      <c r="A5406" s="6" t="str">
        <f t="shared" si="85"/>
        <v/>
      </c>
    </row>
    <row r="5407" spans="1:1" x14ac:dyDescent="0.3">
      <c r="A5407" s="6" t="str">
        <f t="shared" si="85"/>
        <v/>
      </c>
    </row>
    <row r="5408" spans="1:1" x14ac:dyDescent="0.3">
      <c r="A5408" s="6" t="str">
        <f t="shared" si="85"/>
        <v/>
      </c>
    </row>
    <row r="5409" spans="1:1" x14ac:dyDescent="0.3">
      <c r="A5409" s="6" t="str">
        <f t="shared" si="85"/>
        <v/>
      </c>
    </row>
    <row r="5410" spans="1:1" x14ac:dyDescent="0.3">
      <c r="A5410" s="6" t="str">
        <f t="shared" si="85"/>
        <v/>
      </c>
    </row>
    <row r="5411" spans="1:1" x14ac:dyDescent="0.3">
      <c r="A5411" s="6" t="str">
        <f t="shared" si="85"/>
        <v/>
      </c>
    </row>
    <row r="5412" spans="1:1" x14ac:dyDescent="0.3">
      <c r="A5412" s="6" t="str">
        <f t="shared" si="85"/>
        <v/>
      </c>
    </row>
    <row r="5413" spans="1:1" x14ac:dyDescent="0.3">
      <c r="A5413" s="6" t="str">
        <f t="shared" si="85"/>
        <v/>
      </c>
    </row>
    <row r="5414" spans="1:1" x14ac:dyDescent="0.3">
      <c r="A5414" s="6" t="str">
        <f t="shared" si="85"/>
        <v/>
      </c>
    </row>
    <row r="5415" spans="1:1" x14ac:dyDescent="0.3">
      <c r="A5415" s="6" t="str">
        <f t="shared" si="85"/>
        <v/>
      </c>
    </row>
    <row r="5416" spans="1:1" x14ac:dyDescent="0.3">
      <c r="A5416" s="6" t="str">
        <f t="shared" si="85"/>
        <v/>
      </c>
    </row>
    <row r="5417" spans="1:1" x14ac:dyDescent="0.3">
      <c r="A5417" s="6" t="str">
        <f t="shared" si="85"/>
        <v/>
      </c>
    </row>
    <row r="5418" spans="1:1" x14ac:dyDescent="0.3">
      <c r="A5418" s="6" t="str">
        <f t="shared" si="85"/>
        <v/>
      </c>
    </row>
    <row r="5419" spans="1:1" x14ac:dyDescent="0.3">
      <c r="A5419" s="6" t="str">
        <f t="shared" si="85"/>
        <v/>
      </c>
    </row>
    <row r="5420" spans="1:1" x14ac:dyDescent="0.3">
      <c r="A5420" s="6" t="str">
        <f t="shared" si="85"/>
        <v/>
      </c>
    </row>
    <row r="5421" spans="1:1" x14ac:dyDescent="0.3">
      <c r="A5421" s="6" t="str">
        <f t="shared" si="85"/>
        <v/>
      </c>
    </row>
    <row r="5422" spans="1:1" x14ac:dyDescent="0.3">
      <c r="A5422" s="6" t="str">
        <f t="shared" si="85"/>
        <v/>
      </c>
    </row>
    <row r="5423" spans="1:1" x14ac:dyDescent="0.3">
      <c r="A5423" s="6" t="str">
        <f t="shared" si="85"/>
        <v/>
      </c>
    </row>
    <row r="5424" spans="1:1" x14ac:dyDescent="0.3">
      <c r="A5424" s="6" t="str">
        <f t="shared" si="85"/>
        <v/>
      </c>
    </row>
    <row r="5425" spans="1:1" x14ac:dyDescent="0.3">
      <c r="A5425" s="6" t="str">
        <f t="shared" si="85"/>
        <v/>
      </c>
    </row>
    <row r="5426" spans="1:1" x14ac:dyDescent="0.3">
      <c r="A5426" s="6" t="str">
        <f t="shared" si="85"/>
        <v/>
      </c>
    </row>
    <row r="5427" spans="1:1" x14ac:dyDescent="0.3">
      <c r="A5427" s="6" t="str">
        <f t="shared" si="85"/>
        <v/>
      </c>
    </row>
    <row r="5428" spans="1:1" x14ac:dyDescent="0.3">
      <c r="A5428" s="6" t="str">
        <f t="shared" si="85"/>
        <v/>
      </c>
    </row>
    <row r="5429" spans="1:1" x14ac:dyDescent="0.3">
      <c r="A5429" s="6" t="str">
        <f t="shared" si="85"/>
        <v/>
      </c>
    </row>
    <row r="5430" spans="1:1" x14ac:dyDescent="0.3">
      <c r="A5430" s="6" t="str">
        <f t="shared" si="85"/>
        <v/>
      </c>
    </row>
    <row r="5431" spans="1:1" x14ac:dyDescent="0.3">
      <c r="A5431" s="6" t="str">
        <f t="shared" si="85"/>
        <v/>
      </c>
    </row>
    <row r="5432" spans="1:1" x14ac:dyDescent="0.3">
      <c r="A5432" s="6" t="str">
        <f t="shared" si="85"/>
        <v/>
      </c>
    </row>
    <row r="5433" spans="1:1" x14ac:dyDescent="0.3">
      <c r="A5433" s="6" t="str">
        <f t="shared" si="85"/>
        <v/>
      </c>
    </row>
    <row r="5434" spans="1:1" x14ac:dyDescent="0.3">
      <c r="A5434" s="6" t="str">
        <f t="shared" si="85"/>
        <v/>
      </c>
    </row>
    <row r="5435" spans="1:1" x14ac:dyDescent="0.3">
      <c r="A5435" s="6" t="str">
        <f t="shared" si="85"/>
        <v/>
      </c>
    </row>
    <row r="5436" spans="1:1" x14ac:dyDescent="0.3">
      <c r="A5436" s="6" t="str">
        <f t="shared" si="85"/>
        <v/>
      </c>
    </row>
    <row r="5437" spans="1:1" x14ac:dyDescent="0.3">
      <c r="A5437" s="6" t="str">
        <f t="shared" si="85"/>
        <v/>
      </c>
    </row>
    <row r="5438" spans="1:1" x14ac:dyDescent="0.3">
      <c r="A5438" s="6" t="str">
        <f t="shared" si="85"/>
        <v/>
      </c>
    </row>
    <row r="5439" spans="1:1" x14ac:dyDescent="0.3">
      <c r="A5439" s="6" t="str">
        <f t="shared" si="85"/>
        <v/>
      </c>
    </row>
    <row r="5440" spans="1:1" x14ac:dyDescent="0.3">
      <c r="A5440" s="6" t="str">
        <f t="shared" si="85"/>
        <v/>
      </c>
    </row>
    <row r="5441" spans="1:1" x14ac:dyDescent="0.3">
      <c r="A5441" s="6" t="str">
        <f t="shared" si="85"/>
        <v/>
      </c>
    </row>
    <row r="5442" spans="1:1" x14ac:dyDescent="0.3">
      <c r="A5442" s="6" t="str">
        <f t="shared" si="85"/>
        <v/>
      </c>
    </row>
    <row r="5443" spans="1:1" x14ac:dyDescent="0.3">
      <c r="A5443" s="6" t="str">
        <f t="shared" si="85"/>
        <v/>
      </c>
    </row>
    <row r="5444" spans="1:1" x14ac:dyDescent="0.3">
      <c r="A5444" s="6" t="str">
        <f t="shared" si="85"/>
        <v/>
      </c>
    </row>
    <row r="5445" spans="1:1" x14ac:dyDescent="0.3">
      <c r="A5445" s="6" t="str">
        <f t="shared" si="85"/>
        <v/>
      </c>
    </row>
    <row r="5446" spans="1:1" x14ac:dyDescent="0.3">
      <c r="A5446" s="6" t="str">
        <f t="shared" si="85"/>
        <v/>
      </c>
    </row>
    <row r="5447" spans="1:1" x14ac:dyDescent="0.3">
      <c r="A5447" s="6" t="str">
        <f t="shared" si="85"/>
        <v/>
      </c>
    </row>
    <row r="5448" spans="1:1" x14ac:dyDescent="0.3">
      <c r="A5448" s="6" t="str">
        <f t="shared" si="85"/>
        <v/>
      </c>
    </row>
    <row r="5449" spans="1:1" x14ac:dyDescent="0.3">
      <c r="A5449" s="6" t="str">
        <f t="shared" si="85"/>
        <v/>
      </c>
    </row>
    <row r="5450" spans="1:1" x14ac:dyDescent="0.3">
      <c r="A5450" s="6" t="str">
        <f t="shared" si="85"/>
        <v/>
      </c>
    </row>
    <row r="5451" spans="1:1" x14ac:dyDescent="0.3">
      <c r="A5451" s="6" t="str">
        <f t="shared" si="85"/>
        <v/>
      </c>
    </row>
    <row r="5452" spans="1:1" x14ac:dyDescent="0.3">
      <c r="A5452" s="6" t="str">
        <f t="shared" si="85"/>
        <v/>
      </c>
    </row>
    <row r="5453" spans="1:1" x14ac:dyDescent="0.3">
      <c r="A5453" s="6" t="str">
        <f t="shared" si="85"/>
        <v/>
      </c>
    </row>
    <row r="5454" spans="1:1" x14ac:dyDescent="0.3">
      <c r="A5454" s="6" t="str">
        <f t="shared" si="85"/>
        <v/>
      </c>
    </row>
    <row r="5455" spans="1:1" x14ac:dyDescent="0.3">
      <c r="A5455" s="6" t="str">
        <f t="shared" ref="A5455:A5518" si="86">IF(B5455="","",IF(B5455&lt;999,"ASL"&amp;B5455,B5455))</f>
        <v/>
      </c>
    </row>
    <row r="5456" spans="1:1" x14ac:dyDescent="0.3">
      <c r="A5456" s="6" t="str">
        <f t="shared" si="86"/>
        <v/>
      </c>
    </row>
    <row r="5457" spans="1:1" x14ac:dyDescent="0.3">
      <c r="A5457" s="6" t="str">
        <f t="shared" si="86"/>
        <v/>
      </c>
    </row>
    <row r="5458" spans="1:1" x14ac:dyDescent="0.3">
      <c r="A5458" s="6" t="str">
        <f t="shared" si="86"/>
        <v/>
      </c>
    </row>
    <row r="5459" spans="1:1" x14ac:dyDescent="0.3">
      <c r="A5459" s="6" t="str">
        <f t="shared" si="86"/>
        <v/>
      </c>
    </row>
    <row r="5460" spans="1:1" x14ac:dyDescent="0.3">
      <c r="A5460" s="6" t="str">
        <f t="shared" si="86"/>
        <v/>
      </c>
    </row>
    <row r="5461" spans="1:1" x14ac:dyDescent="0.3">
      <c r="A5461" s="6" t="str">
        <f t="shared" si="86"/>
        <v/>
      </c>
    </row>
    <row r="5462" spans="1:1" x14ac:dyDescent="0.3">
      <c r="A5462" s="6" t="str">
        <f t="shared" si="86"/>
        <v/>
      </c>
    </row>
    <row r="5463" spans="1:1" x14ac:dyDescent="0.3">
      <c r="A5463" s="6" t="str">
        <f t="shared" si="86"/>
        <v/>
      </c>
    </row>
    <row r="5464" spans="1:1" x14ac:dyDescent="0.3">
      <c r="A5464" s="6" t="str">
        <f t="shared" si="86"/>
        <v/>
      </c>
    </row>
    <row r="5465" spans="1:1" x14ac:dyDescent="0.3">
      <c r="A5465" s="6" t="str">
        <f t="shared" si="86"/>
        <v/>
      </c>
    </row>
    <row r="5466" spans="1:1" x14ac:dyDescent="0.3">
      <c r="A5466" s="6" t="str">
        <f t="shared" si="86"/>
        <v/>
      </c>
    </row>
    <row r="5467" spans="1:1" x14ac:dyDescent="0.3">
      <c r="A5467" s="6" t="str">
        <f t="shared" si="86"/>
        <v/>
      </c>
    </row>
    <row r="5468" spans="1:1" x14ac:dyDescent="0.3">
      <c r="A5468" s="6" t="str">
        <f t="shared" si="86"/>
        <v/>
      </c>
    </row>
    <row r="5469" spans="1:1" x14ac:dyDescent="0.3">
      <c r="A5469" s="6" t="str">
        <f t="shared" si="86"/>
        <v/>
      </c>
    </row>
    <row r="5470" spans="1:1" x14ac:dyDescent="0.3">
      <c r="A5470" s="6" t="str">
        <f t="shared" si="86"/>
        <v/>
      </c>
    </row>
    <row r="5471" spans="1:1" x14ac:dyDescent="0.3">
      <c r="A5471" s="6" t="str">
        <f t="shared" si="86"/>
        <v/>
      </c>
    </row>
    <row r="5472" spans="1:1" x14ac:dyDescent="0.3">
      <c r="A5472" s="6" t="str">
        <f t="shared" si="86"/>
        <v/>
      </c>
    </row>
    <row r="5473" spans="1:1" x14ac:dyDescent="0.3">
      <c r="A5473" s="6" t="str">
        <f t="shared" si="86"/>
        <v/>
      </c>
    </row>
    <row r="5474" spans="1:1" x14ac:dyDescent="0.3">
      <c r="A5474" s="6" t="str">
        <f t="shared" si="86"/>
        <v/>
      </c>
    </row>
    <row r="5475" spans="1:1" x14ac:dyDescent="0.3">
      <c r="A5475" s="6" t="str">
        <f t="shared" si="86"/>
        <v/>
      </c>
    </row>
    <row r="5476" spans="1:1" x14ac:dyDescent="0.3">
      <c r="A5476" s="6" t="str">
        <f t="shared" si="86"/>
        <v/>
      </c>
    </row>
    <row r="5477" spans="1:1" x14ac:dyDescent="0.3">
      <c r="A5477" s="6" t="str">
        <f t="shared" si="86"/>
        <v/>
      </c>
    </row>
    <row r="5478" spans="1:1" x14ac:dyDescent="0.3">
      <c r="A5478" s="6" t="str">
        <f t="shared" si="86"/>
        <v/>
      </c>
    </row>
    <row r="5479" spans="1:1" x14ac:dyDescent="0.3">
      <c r="A5479" s="6" t="str">
        <f t="shared" si="86"/>
        <v/>
      </c>
    </row>
    <row r="5480" spans="1:1" x14ac:dyDescent="0.3">
      <c r="A5480" s="6" t="str">
        <f t="shared" si="86"/>
        <v/>
      </c>
    </row>
    <row r="5481" spans="1:1" x14ac:dyDescent="0.3">
      <c r="A5481" s="6" t="str">
        <f t="shared" si="86"/>
        <v/>
      </c>
    </row>
    <row r="5482" spans="1:1" x14ac:dyDescent="0.3">
      <c r="A5482" s="6" t="str">
        <f t="shared" si="86"/>
        <v/>
      </c>
    </row>
    <row r="5483" spans="1:1" x14ac:dyDescent="0.3">
      <c r="A5483" s="6" t="str">
        <f t="shared" si="86"/>
        <v/>
      </c>
    </row>
    <row r="5484" spans="1:1" x14ac:dyDescent="0.3">
      <c r="A5484" s="6" t="str">
        <f t="shared" si="86"/>
        <v/>
      </c>
    </row>
    <row r="5485" spans="1:1" x14ac:dyDescent="0.3">
      <c r="A5485" s="6" t="str">
        <f t="shared" si="86"/>
        <v/>
      </c>
    </row>
    <row r="5486" spans="1:1" x14ac:dyDescent="0.3">
      <c r="A5486" s="6" t="str">
        <f t="shared" si="86"/>
        <v/>
      </c>
    </row>
    <row r="5487" spans="1:1" x14ac:dyDescent="0.3">
      <c r="A5487" s="6" t="str">
        <f t="shared" si="86"/>
        <v/>
      </c>
    </row>
    <row r="5488" spans="1:1" x14ac:dyDescent="0.3">
      <c r="A5488" s="6" t="str">
        <f t="shared" si="86"/>
        <v/>
      </c>
    </row>
    <row r="5489" spans="1:1" x14ac:dyDescent="0.3">
      <c r="A5489" s="6" t="str">
        <f t="shared" si="86"/>
        <v/>
      </c>
    </row>
    <row r="5490" spans="1:1" x14ac:dyDescent="0.3">
      <c r="A5490" s="6" t="str">
        <f t="shared" si="86"/>
        <v/>
      </c>
    </row>
    <row r="5491" spans="1:1" x14ac:dyDescent="0.3">
      <c r="A5491" s="6" t="str">
        <f t="shared" si="86"/>
        <v/>
      </c>
    </row>
    <row r="5492" spans="1:1" x14ac:dyDescent="0.3">
      <c r="A5492" s="6" t="str">
        <f t="shared" si="86"/>
        <v/>
      </c>
    </row>
    <row r="5493" spans="1:1" x14ac:dyDescent="0.3">
      <c r="A5493" s="6" t="str">
        <f t="shared" si="86"/>
        <v/>
      </c>
    </row>
    <row r="5494" spans="1:1" x14ac:dyDescent="0.3">
      <c r="A5494" s="6" t="str">
        <f t="shared" si="86"/>
        <v/>
      </c>
    </row>
    <row r="5495" spans="1:1" x14ac:dyDescent="0.3">
      <c r="A5495" s="6" t="str">
        <f t="shared" si="86"/>
        <v/>
      </c>
    </row>
    <row r="5496" spans="1:1" x14ac:dyDescent="0.3">
      <c r="A5496" s="6" t="str">
        <f t="shared" si="86"/>
        <v/>
      </c>
    </row>
    <row r="5497" spans="1:1" x14ac:dyDescent="0.3">
      <c r="A5497" s="6" t="str">
        <f t="shared" si="86"/>
        <v/>
      </c>
    </row>
    <row r="5498" spans="1:1" x14ac:dyDescent="0.3">
      <c r="A5498" s="6" t="str">
        <f t="shared" si="86"/>
        <v/>
      </c>
    </row>
    <row r="5499" spans="1:1" x14ac:dyDescent="0.3">
      <c r="A5499" s="6" t="str">
        <f t="shared" si="86"/>
        <v/>
      </c>
    </row>
    <row r="5500" spans="1:1" x14ac:dyDescent="0.3">
      <c r="A5500" s="6" t="str">
        <f t="shared" si="86"/>
        <v/>
      </c>
    </row>
    <row r="5501" spans="1:1" x14ac:dyDescent="0.3">
      <c r="A5501" s="6" t="str">
        <f t="shared" si="86"/>
        <v/>
      </c>
    </row>
    <row r="5502" spans="1:1" x14ac:dyDescent="0.3">
      <c r="A5502" s="6" t="str">
        <f t="shared" si="86"/>
        <v/>
      </c>
    </row>
    <row r="5503" spans="1:1" x14ac:dyDescent="0.3">
      <c r="A5503" s="6" t="str">
        <f t="shared" si="86"/>
        <v/>
      </c>
    </row>
    <row r="5504" spans="1:1" x14ac:dyDescent="0.3">
      <c r="A5504" s="6" t="str">
        <f t="shared" si="86"/>
        <v/>
      </c>
    </row>
    <row r="5505" spans="1:1" x14ac:dyDescent="0.3">
      <c r="A5505" s="6" t="str">
        <f t="shared" si="86"/>
        <v/>
      </c>
    </row>
    <row r="5506" spans="1:1" x14ac:dyDescent="0.3">
      <c r="A5506" s="6" t="str">
        <f t="shared" si="86"/>
        <v/>
      </c>
    </row>
    <row r="5507" spans="1:1" x14ac:dyDescent="0.3">
      <c r="A5507" s="6" t="str">
        <f t="shared" si="86"/>
        <v/>
      </c>
    </row>
    <row r="5508" spans="1:1" x14ac:dyDescent="0.3">
      <c r="A5508" s="6" t="str">
        <f t="shared" si="86"/>
        <v/>
      </c>
    </row>
    <row r="5509" spans="1:1" x14ac:dyDescent="0.3">
      <c r="A5509" s="6" t="str">
        <f t="shared" si="86"/>
        <v/>
      </c>
    </row>
    <row r="5510" spans="1:1" x14ac:dyDescent="0.3">
      <c r="A5510" s="6" t="str">
        <f t="shared" si="86"/>
        <v/>
      </c>
    </row>
    <row r="5511" spans="1:1" x14ac:dyDescent="0.3">
      <c r="A5511" s="6" t="str">
        <f t="shared" si="86"/>
        <v/>
      </c>
    </row>
    <row r="5512" spans="1:1" x14ac:dyDescent="0.3">
      <c r="A5512" s="6" t="str">
        <f t="shared" si="86"/>
        <v/>
      </c>
    </row>
    <row r="5513" spans="1:1" x14ac:dyDescent="0.3">
      <c r="A5513" s="6" t="str">
        <f t="shared" si="86"/>
        <v/>
      </c>
    </row>
    <row r="5514" spans="1:1" x14ac:dyDescent="0.3">
      <c r="A5514" s="6" t="str">
        <f t="shared" si="86"/>
        <v/>
      </c>
    </row>
    <row r="5515" spans="1:1" x14ac:dyDescent="0.3">
      <c r="A5515" s="6" t="str">
        <f t="shared" si="86"/>
        <v/>
      </c>
    </row>
    <row r="5516" spans="1:1" x14ac:dyDescent="0.3">
      <c r="A5516" s="6" t="str">
        <f t="shared" si="86"/>
        <v/>
      </c>
    </row>
    <row r="5517" spans="1:1" x14ac:dyDescent="0.3">
      <c r="A5517" s="6" t="str">
        <f t="shared" si="86"/>
        <v/>
      </c>
    </row>
    <row r="5518" spans="1:1" x14ac:dyDescent="0.3">
      <c r="A5518" s="6" t="str">
        <f t="shared" si="86"/>
        <v/>
      </c>
    </row>
    <row r="5519" spans="1:1" x14ac:dyDescent="0.3">
      <c r="A5519" s="6" t="str">
        <f t="shared" ref="A5519:A5582" si="87">IF(B5519="","",IF(B5519&lt;999,"ASL"&amp;B5519,B5519))</f>
        <v/>
      </c>
    </row>
    <row r="5520" spans="1:1" x14ac:dyDescent="0.3">
      <c r="A5520" s="6" t="str">
        <f t="shared" si="87"/>
        <v/>
      </c>
    </row>
    <row r="5521" spans="1:1" x14ac:dyDescent="0.3">
      <c r="A5521" s="6" t="str">
        <f t="shared" si="87"/>
        <v/>
      </c>
    </row>
    <row r="5522" spans="1:1" x14ac:dyDescent="0.3">
      <c r="A5522" s="6" t="str">
        <f t="shared" si="87"/>
        <v/>
      </c>
    </row>
    <row r="5523" spans="1:1" x14ac:dyDescent="0.3">
      <c r="A5523" s="6" t="str">
        <f t="shared" si="87"/>
        <v/>
      </c>
    </row>
    <row r="5524" spans="1:1" x14ac:dyDescent="0.3">
      <c r="A5524" s="6" t="str">
        <f t="shared" si="87"/>
        <v/>
      </c>
    </row>
    <row r="5525" spans="1:1" x14ac:dyDescent="0.3">
      <c r="A5525" s="6" t="str">
        <f t="shared" si="87"/>
        <v/>
      </c>
    </row>
    <row r="5526" spans="1:1" x14ac:dyDescent="0.3">
      <c r="A5526" s="6" t="str">
        <f t="shared" si="87"/>
        <v/>
      </c>
    </row>
    <row r="5527" spans="1:1" x14ac:dyDescent="0.3">
      <c r="A5527" s="6" t="str">
        <f t="shared" si="87"/>
        <v/>
      </c>
    </row>
    <row r="5528" spans="1:1" x14ac:dyDescent="0.3">
      <c r="A5528" s="6" t="str">
        <f t="shared" si="87"/>
        <v/>
      </c>
    </row>
    <row r="5529" spans="1:1" x14ac:dyDescent="0.3">
      <c r="A5529" s="6" t="str">
        <f t="shared" si="87"/>
        <v/>
      </c>
    </row>
    <row r="5530" spans="1:1" x14ac:dyDescent="0.3">
      <c r="A5530" s="6" t="str">
        <f t="shared" si="87"/>
        <v/>
      </c>
    </row>
    <row r="5531" spans="1:1" x14ac:dyDescent="0.3">
      <c r="A5531" s="6" t="str">
        <f t="shared" si="87"/>
        <v/>
      </c>
    </row>
    <row r="5532" spans="1:1" x14ac:dyDescent="0.3">
      <c r="A5532" s="6" t="str">
        <f t="shared" si="87"/>
        <v/>
      </c>
    </row>
    <row r="5533" spans="1:1" x14ac:dyDescent="0.3">
      <c r="A5533" s="6" t="str">
        <f t="shared" si="87"/>
        <v/>
      </c>
    </row>
    <row r="5534" spans="1:1" x14ac:dyDescent="0.3">
      <c r="A5534" s="6" t="str">
        <f t="shared" si="87"/>
        <v/>
      </c>
    </row>
    <row r="5535" spans="1:1" x14ac:dyDescent="0.3">
      <c r="A5535" s="6" t="str">
        <f t="shared" si="87"/>
        <v/>
      </c>
    </row>
    <row r="5536" spans="1:1" x14ac:dyDescent="0.3">
      <c r="A5536" s="6" t="str">
        <f t="shared" si="87"/>
        <v/>
      </c>
    </row>
    <row r="5537" spans="1:1" x14ac:dyDescent="0.3">
      <c r="A5537" s="6" t="str">
        <f t="shared" si="87"/>
        <v/>
      </c>
    </row>
    <row r="5538" spans="1:1" x14ac:dyDescent="0.3">
      <c r="A5538" s="6" t="str">
        <f t="shared" si="87"/>
        <v/>
      </c>
    </row>
    <row r="5539" spans="1:1" x14ac:dyDescent="0.3">
      <c r="A5539" s="6" t="str">
        <f t="shared" si="87"/>
        <v/>
      </c>
    </row>
    <row r="5540" spans="1:1" x14ac:dyDescent="0.3">
      <c r="A5540" s="6" t="str">
        <f t="shared" si="87"/>
        <v/>
      </c>
    </row>
    <row r="5541" spans="1:1" x14ac:dyDescent="0.3">
      <c r="A5541" s="6" t="str">
        <f t="shared" si="87"/>
        <v/>
      </c>
    </row>
    <row r="5542" spans="1:1" x14ac:dyDescent="0.3">
      <c r="A5542" s="6" t="str">
        <f t="shared" si="87"/>
        <v/>
      </c>
    </row>
    <row r="5543" spans="1:1" x14ac:dyDescent="0.3">
      <c r="A5543" s="6" t="str">
        <f t="shared" si="87"/>
        <v/>
      </c>
    </row>
    <row r="5544" spans="1:1" x14ac:dyDescent="0.3">
      <c r="A5544" s="6" t="str">
        <f t="shared" si="87"/>
        <v/>
      </c>
    </row>
    <row r="5545" spans="1:1" x14ac:dyDescent="0.3">
      <c r="A5545" s="6" t="str">
        <f t="shared" si="87"/>
        <v/>
      </c>
    </row>
    <row r="5546" spans="1:1" x14ac:dyDescent="0.3">
      <c r="A5546" s="6" t="str">
        <f t="shared" si="87"/>
        <v/>
      </c>
    </row>
    <row r="5547" spans="1:1" x14ac:dyDescent="0.3">
      <c r="A5547" s="6" t="str">
        <f t="shared" si="87"/>
        <v/>
      </c>
    </row>
    <row r="5548" spans="1:1" x14ac:dyDescent="0.3">
      <c r="A5548" s="6" t="str">
        <f t="shared" si="87"/>
        <v/>
      </c>
    </row>
    <row r="5549" spans="1:1" x14ac:dyDescent="0.3">
      <c r="A5549" s="6" t="str">
        <f t="shared" si="87"/>
        <v/>
      </c>
    </row>
    <row r="5550" spans="1:1" x14ac:dyDescent="0.3">
      <c r="A5550" s="6" t="str">
        <f t="shared" si="87"/>
        <v/>
      </c>
    </row>
    <row r="5551" spans="1:1" x14ac:dyDescent="0.3">
      <c r="A5551" s="6" t="str">
        <f t="shared" si="87"/>
        <v/>
      </c>
    </row>
    <row r="5552" spans="1:1" x14ac:dyDescent="0.3">
      <c r="A5552" s="6" t="str">
        <f t="shared" si="87"/>
        <v/>
      </c>
    </row>
    <row r="5553" spans="1:1" x14ac:dyDescent="0.3">
      <c r="A5553" s="6" t="str">
        <f t="shared" si="87"/>
        <v/>
      </c>
    </row>
    <row r="5554" spans="1:1" x14ac:dyDescent="0.3">
      <c r="A5554" s="6" t="str">
        <f t="shared" si="87"/>
        <v/>
      </c>
    </row>
    <row r="5555" spans="1:1" x14ac:dyDescent="0.3">
      <c r="A5555" s="6" t="str">
        <f t="shared" si="87"/>
        <v/>
      </c>
    </row>
    <row r="5556" spans="1:1" x14ac:dyDescent="0.3">
      <c r="A5556" s="6" t="str">
        <f t="shared" si="87"/>
        <v/>
      </c>
    </row>
    <row r="5557" spans="1:1" x14ac:dyDescent="0.3">
      <c r="A5557" s="6" t="str">
        <f t="shared" si="87"/>
        <v/>
      </c>
    </row>
    <row r="5558" spans="1:1" x14ac:dyDescent="0.3">
      <c r="A5558" s="6" t="str">
        <f t="shared" si="87"/>
        <v/>
      </c>
    </row>
    <row r="5559" spans="1:1" x14ac:dyDescent="0.3">
      <c r="A5559" s="6" t="str">
        <f t="shared" si="87"/>
        <v/>
      </c>
    </row>
    <row r="5560" spans="1:1" x14ac:dyDescent="0.3">
      <c r="A5560" s="6" t="str">
        <f t="shared" si="87"/>
        <v/>
      </c>
    </row>
    <row r="5561" spans="1:1" x14ac:dyDescent="0.3">
      <c r="A5561" s="6" t="str">
        <f t="shared" si="87"/>
        <v/>
      </c>
    </row>
    <row r="5562" spans="1:1" x14ac:dyDescent="0.3">
      <c r="A5562" s="6" t="str">
        <f t="shared" si="87"/>
        <v/>
      </c>
    </row>
    <row r="5563" spans="1:1" x14ac:dyDescent="0.3">
      <c r="A5563" s="6" t="str">
        <f t="shared" si="87"/>
        <v/>
      </c>
    </row>
    <row r="5564" spans="1:1" x14ac:dyDescent="0.3">
      <c r="A5564" s="6" t="str">
        <f t="shared" si="87"/>
        <v/>
      </c>
    </row>
    <row r="5565" spans="1:1" x14ac:dyDescent="0.3">
      <c r="A5565" s="6" t="str">
        <f t="shared" si="87"/>
        <v/>
      </c>
    </row>
    <row r="5566" spans="1:1" x14ac:dyDescent="0.3">
      <c r="A5566" s="6" t="str">
        <f t="shared" si="87"/>
        <v/>
      </c>
    </row>
    <row r="5567" spans="1:1" x14ac:dyDescent="0.3">
      <c r="A5567" s="6" t="str">
        <f t="shared" si="87"/>
        <v/>
      </c>
    </row>
    <row r="5568" spans="1:1" x14ac:dyDescent="0.3">
      <c r="A5568" s="6" t="str">
        <f t="shared" si="87"/>
        <v/>
      </c>
    </row>
    <row r="5569" spans="1:1" x14ac:dyDescent="0.3">
      <c r="A5569" s="6" t="str">
        <f t="shared" si="87"/>
        <v/>
      </c>
    </row>
    <row r="5570" spans="1:1" x14ac:dyDescent="0.3">
      <c r="A5570" s="6" t="str">
        <f t="shared" si="87"/>
        <v/>
      </c>
    </row>
    <row r="5571" spans="1:1" x14ac:dyDescent="0.3">
      <c r="A5571" s="6" t="str">
        <f t="shared" si="87"/>
        <v/>
      </c>
    </row>
    <row r="5572" spans="1:1" x14ac:dyDescent="0.3">
      <c r="A5572" s="6" t="str">
        <f t="shared" si="87"/>
        <v/>
      </c>
    </row>
    <row r="5573" spans="1:1" x14ac:dyDescent="0.3">
      <c r="A5573" s="6" t="str">
        <f t="shared" si="87"/>
        <v/>
      </c>
    </row>
    <row r="5574" spans="1:1" x14ac:dyDescent="0.3">
      <c r="A5574" s="6" t="str">
        <f t="shared" si="87"/>
        <v/>
      </c>
    </row>
    <row r="5575" spans="1:1" x14ac:dyDescent="0.3">
      <c r="A5575" s="6" t="str">
        <f t="shared" si="87"/>
        <v/>
      </c>
    </row>
    <row r="5576" spans="1:1" x14ac:dyDescent="0.3">
      <c r="A5576" s="6" t="str">
        <f t="shared" si="87"/>
        <v/>
      </c>
    </row>
    <row r="5577" spans="1:1" x14ac:dyDescent="0.3">
      <c r="A5577" s="6" t="str">
        <f t="shared" si="87"/>
        <v/>
      </c>
    </row>
    <row r="5578" spans="1:1" x14ac:dyDescent="0.3">
      <c r="A5578" s="6" t="str">
        <f t="shared" si="87"/>
        <v/>
      </c>
    </row>
    <row r="5579" spans="1:1" x14ac:dyDescent="0.3">
      <c r="A5579" s="6" t="str">
        <f t="shared" si="87"/>
        <v/>
      </c>
    </row>
    <row r="5580" spans="1:1" x14ac:dyDescent="0.3">
      <c r="A5580" s="6" t="str">
        <f t="shared" si="87"/>
        <v/>
      </c>
    </row>
    <row r="5581" spans="1:1" x14ac:dyDescent="0.3">
      <c r="A5581" s="6" t="str">
        <f t="shared" si="87"/>
        <v/>
      </c>
    </row>
    <row r="5582" spans="1:1" x14ac:dyDescent="0.3">
      <c r="A5582" s="6" t="str">
        <f t="shared" si="87"/>
        <v/>
      </c>
    </row>
    <row r="5583" spans="1:1" x14ac:dyDescent="0.3">
      <c r="A5583" s="6" t="str">
        <f t="shared" ref="A5583:A5646" si="88">IF(B5583="","",IF(B5583&lt;999,"ASL"&amp;B5583,B5583))</f>
        <v/>
      </c>
    </row>
    <row r="5584" spans="1:1" x14ac:dyDescent="0.3">
      <c r="A5584" s="6" t="str">
        <f t="shared" si="88"/>
        <v/>
      </c>
    </row>
    <row r="5585" spans="1:1" x14ac:dyDescent="0.3">
      <c r="A5585" s="6" t="str">
        <f t="shared" si="88"/>
        <v/>
      </c>
    </row>
    <row r="5586" spans="1:1" x14ac:dyDescent="0.3">
      <c r="A5586" s="6" t="str">
        <f t="shared" si="88"/>
        <v/>
      </c>
    </row>
    <row r="5587" spans="1:1" x14ac:dyDescent="0.3">
      <c r="A5587" s="6" t="str">
        <f t="shared" si="88"/>
        <v/>
      </c>
    </row>
    <row r="5588" spans="1:1" x14ac:dyDescent="0.3">
      <c r="A5588" s="6" t="str">
        <f t="shared" si="88"/>
        <v/>
      </c>
    </row>
    <row r="5589" spans="1:1" x14ac:dyDescent="0.3">
      <c r="A5589" s="6" t="str">
        <f t="shared" si="88"/>
        <v/>
      </c>
    </row>
    <row r="5590" spans="1:1" x14ac:dyDescent="0.3">
      <c r="A5590" s="6" t="str">
        <f t="shared" si="88"/>
        <v/>
      </c>
    </row>
    <row r="5591" spans="1:1" x14ac:dyDescent="0.3">
      <c r="A5591" s="6" t="str">
        <f t="shared" si="88"/>
        <v/>
      </c>
    </row>
    <row r="5592" spans="1:1" x14ac:dyDescent="0.3">
      <c r="A5592" s="6" t="str">
        <f t="shared" si="88"/>
        <v/>
      </c>
    </row>
    <row r="5593" spans="1:1" x14ac:dyDescent="0.3">
      <c r="A5593" s="6" t="str">
        <f t="shared" si="88"/>
        <v/>
      </c>
    </row>
    <row r="5594" spans="1:1" x14ac:dyDescent="0.3">
      <c r="A5594" s="6" t="str">
        <f t="shared" si="88"/>
        <v/>
      </c>
    </row>
    <row r="5595" spans="1:1" x14ac:dyDescent="0.3">
      <c r="A5595" s="6" t="str">
        <f t="shared" si="88"/>
        <v/>
      </c>
    </row>
    <row r="5596" spans="1:1" x14ac:dyDescent="0.3">
      <c r="A5596" s="6" t="str">
        <f t="shared" si="88"/>
        <v/>
      </c>
    </row>
    <row r="5597" spans="1:1" x14ac:dyDescent="0.3">
      <c r="A5597" s="6" t="str">
        <f t="shared" si="88"/>
        <v/>
      </c>
    </row>
    <row r="5598" spans="1:1" x14ac:dyDescent="0.3">
      <c r="A5598" s="6" t="str">
        <f t="shared" si="88"/>
        <v/>
      </c>
    </row>
    <row r="5599" spans="1:1" x14ac:dyDescent="0.3">
      <c r="A5599" s="6" t="str">
        <f t="shared" si="88"/>
        <v/>
      </c>
    </row>
    <row r="5600" spans="1:1" x14ac:dyDescent="0.3">
      <c r="A5600" s="6" t="str">
        <f t="shared" si="88"/>
        <v/>
      </c>
    </row>
    <row r="5601" spans="1:1" x14ac:dyDescent="0.3">
      <c r="A5601" s="6" t="str">
        <f t="shared" si="88"/>
        <v/>
      </c>
    </row>
    <row r="5602" spans="1:1" x14ac:dyDescent="0.3">
      <c r="A5602" s="6" t="str">
        <f t="shared" si="88"/>
        <v/>
      </c>
    </row>
    <row r="5603" spans="1:1" x14ac:dyDescent="0.3">
      <c r="A5603" s="6" t="str">
        <f t="shared" si="88"/>
        <v/>
      </c>
    </row>
    <row r="5604" spans="1:1" x14ac:dyDescent="0.3">
      <c r="A5604" s="6" t="str">
        <f t="shared" si="88"/>
        <v/>
      </c>
    </row>
    <row r="5605" spans="1:1" x14ac:dyDescent="0.3">
      <c r="A5605" s="6" t="str">
        <f t="shared" si="88"/>
        <v/>
      </c>
    </row>
    <row r="5606" spans="1:1" x14ac:dyDescent="0.3">
      <c r="A5606" s="6" t="str">
        <f t="shared" si="88"/>
        <v/>
      </c>
    </row>
    <row r="5607" spans="1:1" x14ac:dyDescent="0.3">
      <c r="A5607" s="6" t="str">
        <f t="shared" si="88"/>
        <v/>
      </c>
    </row>
    <row r="5608" spans="1:1" x14ac:dyDescent="0.3">
      <c r="A5608" s="6" t="str">
        <f t="shared" si="88"/>
        <v/>
      </c>
    </row>
    <row r="5609" spans="1:1" x14ac:dyDescent="0.3">
      <c r="A5609" s="6" t="str">
        <f t="shared" si="88"/>
        <v/>
      </c>
    </row>
    <row r="5610" spans="1:1" x14ac:dyDescent="0.3">
      <c r="A5610" s="6" t="str">
        <f t="shared" si="88"/>
        <v/>
      </c>
    </row>
    <row r="5611" spans="1:1" x14ac:dyDescent="0.3">
      <c r="A5611" s="6" t="str">
        <f t="shared" si="88"/>
        <v/>
      </c>
    </row>
    <row r="5612" spans="1:1" x14ac:dyDescent="0.3">
      <c r="A5612" s="6" t="str">
        <f t="shared" si="88"/>
        <v/>
      </c>
    </row>
    <row r="5613" spans="1:1" x14ac:dyDescent="0.3">
      <c r="A5613" s="6" t="str">
        <f t="shared" si="88"/>
        <v/>
      </c>
    </row>
    <row r="5614" spans="1:1" x14ac:dyDescent="0.3">
      <c r="A5614" s="6" t="str">
        <f t="shared" si="88"/>
        <v/>
      </c>
    </row>
    <row r="5615" spans="1:1" x14ac:dyDescent="0.3">
      <c r="A5615" s="6" t="str">
        <f t="shared" si="88"/>
        <v/>
      </c>
    </row>
    <row r="5616" spans="1:1" x14ac:dyDescent="0.3">
      <c r="A5616" s="6" t="str">
        <f t="shared" si="88"/>
        <v/>
      </c>
    </row>
    <row r="5617" spans="1:1" x14ac:dyDescent="0.3">
      <c r="A5617" s="6" t="str">
        <f t="shared" si="88"/>
        <v/>
      </c>
    </row>
    <row r="5618" spans="1:1" x14ac:dyDescent="0.3">
      <c r="A5618" s="6" t="str">
        <f t="shared" si="88"/>
        <v/>
      </c>
    </row>
    <row r="5619" spans="1:1" x14ac:dyDescent="0.3">
      <c r="A5619" s="6" t="str">
        <f t="shared" si="88"/>
        <v/>
      </c>
    </row>
    <row r="5620" spans="1:1" x14ac:dyDescent="0.3">
      <c r="A5620" s="6" t="str">
        <f t="shared" si="88"/>
        <v/>
      </c>
    </row>
    <row r="5621" spans="1:1" x14ac:dyDescent="0.3">
      <c r="A5621" s="6" t="str">
        <f t="shared" si="88"/>
        <v/>
      </c>
    </row>
    <row r="5622" spans="1:1" x14ac:dyDescent="0.3">
      <c r="A5622" s="6" t="str">
        <f t="shared" si="88"/>
        <v/>
      </c>
    </row>
    <row r="5623" spans="1:1" x14ac:dyDescent="0.3">
      <c r="A5623" s="6" t="str">
        <f t="shared" si="88"/>
        <v/>
      </c>
    </row>
    <row r="5624" spans="1:1" x14ac:dyDescent="0.3">
      <c r="A5624" s="6" t="str">
        <f t="shared" si="88"/>
        <v/>
      </c>
    </row>
    <row r="5625" spans="1:1" x14ac:dyDescent="0.3">
      <c r="A5625" s="6" t="str">
        <f t="shared" si="88"/>
        <v/>
      </c>
    </row>
    <row r="5626" spans="1:1" x14ac:dyDescent="0.3">
      <c r="A5626" s="6" t="str">
        <f t="shared" si="88"/>
        <v/>
      </c>
    </row>
    <row r="5627" spans="1:1" x14ac:dyDescent="0.3">
      <c r="A5627" s="6" t="str">
        <f t="shared" si="88"/>
        <v/>
      </c>
    </row>
    <row r="5628" spans="1:1" x14ac:dyDescent="0.3">
      <c r="A5628" s="6" t="str">
        <f t="shared" si="88"/>
        <v/>
      </c>
    </row>
    <row r="5629" spans="1:1" x14ac:dyDescent="0.3">
      <c r="A5629" s="6" t="str">
        <f t="shared" si="88"/>
        <v/>
      </c>
    </row>
    <row r="5630" spans="1:1" x14ac:dyDescent="0.3">
      <c r="A5630" s="6" t="str">
        <f t="shared" si="88"/>
        <v/>
      </c>
    </row>
    <row r="5631" spans="1:1" x14ac:dyDescent="0.3">
      <c r="A5631" s="6" t="str">
        <f t="shared" si="88"/>
        <v/>
      </c>
    </row>
    <row r="5632" spans="1:1" x14ac:dyDescent="0.3">
      <c r="A5632" s="6" t="str">
        <f t="shared" si="88"/>
        <v/>
      </c>
    </row>
    <row r="5633" spans="1:1" x14ac:dyDescent="0.3">
      <c r="A5633" s="6" t="str">
        <f t="shared" si="88"/>
        <v/>
      </c>
    </row>
    <row r="5634" spans="1:1" x14ac:dyDescent="0.3">
      <c r="A5634" s="6" t="str">
        <f t="shared" si="88"/>
        <v/>
      </c>
    </row>
    <row r="5635" spans="1:1" x14ac:dyDescent="0.3">
      <c r="A5635" s="6" t="str">
        <f t="shared" si="88"/>
        <v/>
      </c>
    </row>
    <row r="5636" spans="1:1" x14ac:dyDescent="0.3">
      <c r="A5636" s="6" t="str">
        <f t="shared" si="88"/>
        <v/>
      </c>
    </row>
    <row r="5637" spans="1:1" x14ac:dyDescent="0.3">
      <c r="A5637" s="6" t="str">
        <f t="shared" si="88"/>
        <v/>
      </c>
    </row>
    <row r="5638" spans="1:1" x14ac:dyDescent="0.3">
      <c r="A5638" s="6" t="str">
        <f t="shared" si="88"/>
        <v/>
      </c>
    </row>
    <row r="5639" spans="1:1" x14ac:dyDescent="0.3">
      <c r="A5639" s="6" t="str">
        <f t="shared" si="88"/>
        <v/>
      </c>
    </row>
    <row r="5640" spans="1:1" x14ac:dyDescent="0.3">
      <c r="A5640" s="6" t="str">
        <f t="shared" si="88"/>
        <v/>
      </c>
    </row>
    <row r="5641" spans="1:1" x14ac:dyDescent="0.3">
      <c r="A5641" s="6" t="str">
        <f t="shared" si="88"/>
        <v/>
      </c>
    </row>
    <row r="5642" spans="1:1" x14ac:dyDescent="0.3">
      <c r="A5642" s="6" t="str">
        <f t="shared" si="88"/>
        <v/>
      </c>
    </row>
    <row r="5643" spans="1:1" x14ac:dyDescent="0.3">
      <c r="A5643" s="6" t="str">
        <f t="shared" si="88"/>
        <v/>
      </c>
    </row>
    <row r="5644" spans="1:1" x14ac:dyDescent="0.3">
      <c r="A5644" s="6" t="str">
        <f t="shared" si="88"/>
        <v/>
      </c>
    </row>
    <row r="5645" spans="1:1" x14ac:dyDescent="0.3">
      <c r="A5645" s="6" t="str">
        <f t="shared" si="88"/>
        <v/>
      </c>
    </row>
    <row r="5646" spans="1:1" x14ac:dyDescent="0.3">
      <c r="A5646" s="6" t="str">
        <f t="shared" si="88"/>
        <v/>
      </c>
    </row>
    <row r="5647" spans="1:1" x14ac:dyDescent="0.3">
      <c r="A5647" s="6" t="str">
        <f t="shared" ref="A5647:A5710" si="89">IF(B5647="","",IF(B5647&lt;999,"ASL"&amp;B5647,B5647))</f>
        <v/>
      </c>
    </row>
    <row r="5648" spans="1:1" x14ac:dyDescent="0.3">
      <c r="A5648" s="6" t="str">
        <f t="shared" si="89"/>
        <v/>
      </c>
    </row>
    <row r="5649" spans="1:1" x14ac:dyDescent="0.3">
      <c r="A5649" s="6" t="str">
        <f t="shared" si="89"/>
        <v/>
      </c>
    </row>
    <row r="5650" spans="1:1" x14ac:dyDescent="0.3">
      <c r="A5650" s="6" t="str">
        <f t="shared" si="89"/>
        <v/>
      </c>
    </row>
    <row r="5651" spans="1:1" x14ac:dyDescent="0.3">
      <c r="A5651" s="6" t="str">
        <f t="shared" si="89"/>
        <v/>
      </c>
    </row>
    <row r="5652" spans="1:1" x14ac:dyDescent="0.3">
      <c r="A5652" s="6" t="str">
        <f t="shared" si="89"/>
        <v/>
      </c>
    </row>
    <row r="5653" spans="1:1" x14ac:dyDescent="0.3">
      <c r="A5653" s="6" t="str">
        <f t="shared" si="89"/>
        <v/>
      </c>
    </row>
    <row r="5654" spans="1:1" x14ac:dyDescent="0.3">
      <c r="A5654" s="6" t="str">
        <f t="shared" si="89"/>
        <v/>
      </c>
    </row>
    <row r="5655" spans="1:1" x14ac:dyDescent="0.3">
      <c r="A5655" s="6" t="str">
        <f t="shared" si="89"/>
        <v/>
      </c>
    </row>
    <row r="5656" spans="1:1" x14ac:dyDescent="0.3">
      <c r="A5656" s="6" t="str">
        <f t="shared" si="89"/>
        <v/>
      </c>
    </row>
    <row r="5657" spans="1:1" x14ac:dyDescent="0.3">
      <c r="A5657" s="6" t="str">
        <f t="shared" si="89"/>
        <v/>
      </c>
    </row>
    <row r="5658" spans="1:1" x14ac:dyDescent="0.3">
      <c r="A5658" s="6" t="str">
        <f t="shared" si="89"/>
        <v/>
      </c>
    </row>
    <row r="5659" spans="1:1" x14ac:dyDescent="0.3">
      <c r="A5659" s="6" t="str">
        <f t="shared" si="89"/>
        <v/>
      </c>
    </row>
    <row r="5660" spans="1:1" x14ac:dyDescent="0.3">
      <c r="A5660" s="6" t="str">
        <f t="shared" si="89"/>
        <v/>
      </c>
    </row>
    <row r="5661" spans="1:1" x14ac:dyDescent="0.3">
      <c r="A5661" s="6" t="str">
        <f t="shared" si="89"/>
        <v/>
      </c>
    </row>
    <row r="5662" spans="1:1" x14ac:dyDescent="0.3">
      <c r="A5662" s="6" t="str">
        <f t="shared" si="89"/>
        <v/>
      </c>
    </row>
    <row r="5663" spans="1:1" x14ac:dyDescent="0.3">
      <c r="A5663" s="6" t="str">
        <f t="shared" si="89"/>
        <v/>
      </c>
    </row>
    <row r="5664" spans="1:1" x14ac:dyDescent="0.3">
      <c r="A5664" s="6" t="str">
        <f t="shared" si="89"/>
        <v/>
      </c>
    </row>
    <row r="5665" spans="1:1" x14ac:dyDescent="0.3">
      <c r="A5665" s="6" t="str">
        <f t="shared" si="89"/>
        <v/>
      </c>
    </row>
    <row r="5666" spans="1:1" x14ac:dyDescent="0.3">
      <c r="A5666" s="6" t="str">
        <f t="shared" si="89"/>
        <v/>
      </c>
    </row>
    <row r="5667" spans="1:1" x14ac:dyDescent="0.3">
      <c r="A5667" s="6" t="str">
        <f t="shared" si="89"/>
        <v/>
      </c>
    </row>
    <row r="5668" spans="1:1" x14ac:dyDescent="0.3">
      <c r="A5668" s="6" t="str">
        <f t="shared" si="89"/>
        <v/>
      </c>
    </row>
    <row r="5669" spans="1:1" x14ac:dyDescent="0.3">
      <c r="A5669" s="6" t="str">
        <f t="shared" si="89"/>
        <v/>
      </c>
    </row>
    <row r="5670" spans="1:1" x14ac:dyDescent="0.3">
      <c r="A5670" s="6" t="str">
        <f t="shared" si="89"/>
        <v/>
      </c>
    </row>
    <row r="5671" spans="1:1" x14ac:dyDescent="0.3">
      <c r="A5671" s="6" t="str">
        <f t="shared" si="89"/>
        <v/>
      </c>
    </row>
    <row r="5672" spans="1:1" x14ac:dyDescent="0.3">
      <c r="A5672" s="6" t="str">
        <f t="shared" si="89"/>
        <v/>
      </c>
    </row>
    <row r="5673" spans="1:1" x14ac:dyDescent="0.3">
      <c r="A5673" s="6" t="str">
        <f t="shared" si="89"/>
        <v/>
      </c>
    </row>
    <row r="5674" spans="1:1" x14ac:dyDescent="0.3">
      <c r="A5674" s="6" t="str">
        <f t="shared" si="89"/>
        <v/>
      </c>
    </row>
    <row r="5675" spans="1:1" x14ac:dyDescent="0.3">
      <c r="A5675" s="6" t="str">
        <f t="shared" si="89"/>
        <v/>
      </c>
    </row>
    <row r="5676" spans="1:1" x14ac:dyDescent="0.3">
      <c r="A5676" s="6" t="str">
        <f t="shared" si="89"/>
        <v/>
      </c>
    </row>
    <row r="5677" spans="1:1" x14ac:dyDescent="0.3">
      <c r="A5677" s="6" t="str">
        <f t="shared" si="89"/>
        <v/>
      </c>
    </row>
    <row r="5678" spans="1:1" x14ac:dyDescent="0.3">
      <c r="A5678" s="6" t="str">
        <f t="shared" si="89"/>
        <v/>
      </c>
    </row>
    <row r="5679" spans="1:1" x14ac:dyDescent="0.3">
      <c r="A5679" s="6" t="str">
        <f t="shared" si="89"/>
        <v/>
      </c>
    </row>
    <row r="5680" spans="1:1" x14ac:dyDescent="0.3">
      <c r="A5680" s="6" t="str">
        <f t="shared" si="89"/>
        <v/>
      </c>
    </row>
    <row r="5681" spans="1:1" x14ac:dyDescent="0.3">
      <c r="A5681" s="6" t="str">
        <f t="shared" si="89"/>
        <v/>
      </c>
    </row>
    <row r="5682" spans="1:1" x14ac:dyDescent="0.3">
      <c r="A5682" s="6" t="str">
        <f t="shared" si="89"/>
        <v/>
      </c>
    </row>
    <row r="5683" spans="1:1" x14ac:dyDescent="0.3">
      <c r="A5683" s="6" t="str">
        <f t="shared" si="89"/>
        <v/>
      </c>
    </row>
    <row r="5684" spans="1:1" x14ac:dyDescent="0.3">
      <c r="A5684" s="6" t="str">
        <f t="shared" si="89"/>
        <v/>
      </c>
    </row>
    <row r="5685" spans="1:1" x14ac:dyDescent="0.3">
      <c r="A5685" s="6" t="str">
        <f t="shared" si="89"/>
        <v/>
      </c>
    </row>
    <row r="5686" spans="1:1" x14ac:dyDescent="0.3">
      <c r="A5686" s="6" t="str">
        <f t="shared" si="89"/>
        <v/>
      </c>
    </row>
    <row r="5687" spans="1:1" x14ac:dyDescent="0.3">
      <c r="A5687" s="6" t="str">
        <f t="shared" si="89"/>
        <v/>
      </c>
    </row>
    <row r="5688" spans="1:1" x14ac:dyDescent="0.3">
      <c r="A5688" s="6" t="str">
        <f t="shared" si="89"/>
        <v/>
      </c>
    </row>
    <row r="5689" spans="1:1" x14ac:dyDescent="0.3">
      <c r="A5689" s="6" t="str">
        <f t="shared" si="89"/>
        <v/>
      </c>
    </row>
    <row r="5690" spans="1:1" x14ac:dyDescent="0.3">
      <c r="A5690" s="6" t="str">
        <f t="shared" si="89"/>
        <v/>
      </c>
    </row>
    <row r="5691" spans="1:1" x14ac:dyDescent="0.3">
      <c r="A5691" s="6" t="str">
        <f t="shared" si="89"/>
        <v/>
      </c>
    </row>
    <row r="5692" spans="1:1" x14ac:dyDescent="0.3">
      <c r="A5692" s="6" t="str">
        <f t="shared" si="89"/>
        <v/>
      </c>
    </row>
    <row r="5693" spans="1:1" x14ac:dyDescent="0.3">
      <c r="A5693" s="6" t="str">
        <f t="shared" si="89"/>
        <v/>
      </c>
    </row>
    <row r="5694" spans="1:1" x14ac:dyDescent="0.3">
      <c r="A5694" s="6" t="str">
        <f t="shared" si="89"/>
        <v/>
      </c>
    </row>
    <row r="5695" spans="1:1" x14ac:dyDescent="0.3">
      <c r="A5695" s="6" t="str">
        <f t="shared" si="89"/>
        <v/>
      </c>
    </row>
    <row r="5696" spans="1:1" x14ac:dyDescent="0.3">
      <c r="A5696" s="6" t="str">
        <f t="shared" si="89"/>
        <v/>
      </c>
    </row>
    <row r="5697" spans="1:1" x14ac:dyDescent="0.3">
      <c r="A5697" s="6" t="str">
        <f t="shared" si="89"/>
        <v/>
      </c>
    </row>
    <row r="5698" spans="1:1" x14ac:dyDescent="0.3">
      <c r="A5698" s="6" t="str">
        <f t="shared" si="89"/>
        <v/>
      </c>
    </row>
    <row r="5699" spans="1:1" x14ac:dyDescent="0.3">
      <c r="A5699" s="6" t="str">
        <f t="shared" si="89"/>
        <v/>
      </c>
    </row>
    <row r="5700" spans="1:1" x14ac:dyDescent="0.3">
      <c r="A5700" s="6" t="str">
        <f t="shared" si="89"/>
        <v/>
      </c>
    </row>
    <row r="5701" spans="1:1" x14ac:dyDescent="0.3">
      <c r="A5701" s="6" t="str">
        <f t="shared" si="89"/>
        <v/>
      </c>
    </row>
    <row r="5702" spans="1:1" x14ac:dyDescent="0.3">
      <c r="A5702" s="6" t="str">
        <f t="shared" si="89"/>
        <v/>
      </c>
    </row>
    <row r="5703" spans="1:1" x14ac:dyDescent="0.3">
      <c r="A5703" s="6" t="str">
        <f t="shared" si="89"/>
        <v/>
      </c>
    </row>
    <row r="5704" spans="1:1" x14ac:dyDescent="0.3">
      <c r="A5704" s="6" t="str">
        <f t="shared" si="89"/>
        <v/>
      </c>
    </row>
    <row r="5705" spans="1:1" x14ac:dyDescent="0.3">
      <c r="A5705" s="6" t="str">
        <f t="shared" si="89"/>
        <v/>
      </c>
    </row>
    <row r="5706" spans="1:1" x14ac:dyDescent="0.3">
      <c r="A5706" s="6" t="str">
        <f t="shared" si="89"/>
        <v/>
      </c>
    </row>
    <row r="5707" spans="1:1" x14ac:dyDescent="0.3">
      <c r="A5707" s="6" t="str">
        <f t="shared" si="89"/>
        <v/>
      </c>
    </row>
    <row r="5708" spans="1:1" x14ac:dyDescent="0.3">
      <c r="A5708" s="6" t="str">
        <f t="shared" si="89"/>
        <v/>
      </c>
    </row>
    <row r="5709" spans="1:1" x14ac:dyDescent="0.3">
      <c r="A5709" s="6" t="str">
        <f t="shared" si="89"/>
        <v/>
      </c>
    </row>
    <row r="5710" spans="1:1" x14ac:dyDescent="0.3">
      <c r="A5710" s="6" t="str">
        <f t="shared" si="89"/>
        <v/>
      </c>
    </row>
    <row r="5711" spans="1:1" x14ac:dyDescent="0.3">
      <c r="A5711" s="6" t="str">
        <f t="shared" ref="A5711:A5774" si="90">IF(B5711="","",IF(B5711&lt;999,"ASL"&amp;B5711,B5711))</f>
        <v/>
      </c>
    </row>
    <row r="5712" spans="1:1" x14ac:dyDescent="0.3">
      <c r="A5712" s="6" t="str">
        <f t="shared" si="90"/>
        <v/>
      </c>
    </row>
    <row r="5713" spans="1:1" x14ac:dyDescent="0.3">
      <c r="A5713" s="6" t="str">
        <f t="shared" si="90"/>
        <v/>
      </c>
    </row>
    <row r="5714" spans="1:1" x14ac:dyDescent="0.3">
      <c r="A5714" s="6" t="str">
        <f t="shared" si="90"/>
        <v/>
      </c>
    </row>
    <row r="5715" spans="1:1" x14ac:dyDescent="0.3">
      <c r="A5715" s="6" t="str">
        <f t="shared" si="90"/>
        <v/>
      </c>
    </row>
    <row r="5716" spans="1:1" x14ac:dyDescent="0.3">
      <c r="A5716" s="6" t="str">
        <f t="shared" si="90"/>
        <v/>
      </c>
    </row>
    <row r="5717" spans="1:1" x14ac:dyDescent="0.3">
      <c r="A5717" s="6" t="str">
        <f t="shared" si="90"/>
        <v/>
      </c>
    </row>
    <row r="5718" spans="1:1" x14ac:dyDescent="0.3">
      <c r="A5718" s="6" t="str">
        <f t="shared" si="90"/>
        <v/>
      </c>
    </row>
    <row r="5719" spans="1:1" x14ac:dyDescent="0.3">
      <c r="A5719" s="6" t="str">
        <f t="shared" si="90"/>
        <v/>
      </c>
    </row>
    <row r="5720" spans="1:1" x14ac:dyDescent="0.3">
      <c r="A5720" s="6" t="str">
        <f t="shared" si="90"/>
        <v/>
      </c>
    </row>
    <row r="5721" spans="1:1" x14ac:dyDescent="0.3">
      <c r="A5721" s="6" t="str">
        <f t="shared" si="90"/>
        <v/>
      </c>
    </row>
    <row r="5722" spans="1:1" x14ac:dyDescent="0.3">
      <c r="A5722" s="6" t="str">
        <f t="shared" si="90"/>
        <v/>
      </c>
    </row>
    <row r="5723" spans="1:1" x14ac:dyDescent="0.3">
      <c r="A5723" s="6" t="str">
        <f t="shared" si="90"/>
        <v/>
      </c>
    </row>
    <row r="5724" spans="1:1" x14ac:dyDescent="0.3">
      <c r="A5724" s="6" t="str">
        <f t="shared" si="90"/>
        <v/>
      </c>
    </row>
    <row r="5725" spans="1:1" x14ac:dyDescent="0.3">
      <c r="A5725" s="6" t="str">
        <f t="shared" si="90"/>
        <v/>
      </c>
    </row>
    <row r="5726" spans="1:1" x14ac:dyDescent="0.3">
      <c r="A5726" s="6" t="str">
        <f t="shared" si="90"/>
        <v/>
      </c>
    </row>
    <row r="5727" spans="1:1" x14ac:dyDescent="0.3">
      <c r="A5727" s="6" t="str">
        <f t="shared" si="90"/>
        <v/>
      </c>
    </row>
    <row r="5728" spans="1:1" x14ac:dyDescent="0.3">
      <c r="A5728" s="6" t="str">
        <f t="shared" si="90"/>
        <v/>
      </c>
    </row>
    <row r="5729" spans="1:1" x14ac:dyDescent="0.3">
      <c r="A5729" s="6" t="str">
        <f t="shared" si="90"/>
        <v/>
      </c>
    </row>
    <row r="5730" spans="1:1" x14ac:dyDescent="0.3">
      <c r="A5730" s="6" t="str">
        <f t="shared" si="90"/>
        <v/>
      </c>
    </row>
    <row r="5731" spans="1:1" x14ac:dyDescent="0.3">
      <c r="A5731" s="6" t="str">
        <f t="shared" si="90"/>
        <v/>
      </c>
    </row>
    <row r="5732" spans="1:1" x14ac:dyDescent="0.3">
      <c r="A5732" s="6" t="str">
        <f t="shared" si="90"/>
        <v/>
      </c>
    </row>
    <row r="5733" spans="1:1" x14ac:dyDescent="0.3">
      <c r="A5733" s="6" t="str">
        <f t="shared" si="90"/>
        <v/>
      </c>
    </row>
    <row r="5734" spans="1:1" x14ac:dyDescent="0.3">
      <c r="A5734" s="6" t="str">
        <f t="shared" si="90"/>
        <v/>
      </c>
    </row>
    <row r="5735" spans="1:1" x14ac:dyDescent="0.3">
      <c r="A5735" s="6" t="str">
        <f t="shared" si="90"/>
        <v/>
      </c>
    </row>
    <row r="5736" spans="1:1" x14ac:dyDescent="0.3">
      <c r="A5736" s="6" t="str">
        <f t="shared" si="90"/>
        <v/>
      </c>
    </row>
    <row r="5737" spans="1:1" x14ac:dyDescent="0.3">
      <c r="A5737" s="6" t="str">
        <f t="shared" si="90"/>
        <v/>
      </c>
    </row>
    <row r="5738" spans="1:1" x14ac:dyDescent="0.3">
      <c r="A5738" s="6" t="str">
        <f t="shared" si="90"/>
        <v/>
      </c>
    </row>
    <row r="5739" spans="1:1" x14ac:dyDescent="0.3">
      <c r="A5739" s="6" t="str">
        <f t="shared" si="90"/>
        <v/>
      </c>
    </row>
    <row r="5740" spans="1:1" x14ac:dyDescent="0.3">
      <c r="A5740" s="6" t="str">
        <f t="shared" si="90"/>
        <v/>
      </c>
    </row>
    <row r="5741" spans="1:1" x14ac:dyDescent="0.3">
      <c r="A5741" s="6" t="str">
        <f t="shared" si="90"/>
        <v/>
      </c>
    </row>
    <row r="5742" spans="1:1" x14ac:dyDescent="0.3">
      <c r="A5742" s="6" t="str">
        <f t="shared" si="90"/>
        <v/>
      </c>
    </row>
    <row r="5743" spans="1:1" x14ac:dyDescent="0.3">
      <c r="A5743" s="6" t="str">
        <f t="shared" si="90"/>
        <v/>
      </c>
    </row>
    <row r="5744" spans="1:1" x14ac:dyDescent="0.3">
      <c r="A5744" s="6" t="str">
        <f t="shared" si="90"/>
        <v/>
      </c>
    </row>
    <row r="5745" spans="1:1" x14ac:dyDescent="0.3">
      <c r="A5745" s="6" t="str">
        <f t="shared" si="90"/>
        <v/>
      </c>
    </row>
    <row r="5746" spans="1:1" x14ac:dyDescent="0.3">
      <c r="A5746" s="6" t="str">
        <f t="shared" si="90"/>
        <v/>
      </c>
    </row>
    <row r="5747" spans="1:1" x14ac:dyDescent="0.3">
      <c r="A5747" s="6" t="str">
        <f t="shared" si="90"/>
        <v/>
      </c>
    </row>
    <row r="5748" spans="1:1" x14ac:dyDescent="0.3">
      <c r="A5748" s="6" t="str">
        <f t="shared" si="90"/>
        <v/>
      </c>
    </row>
    <row r="5749" spans="1:1" x14ac:dyDescent="0.3">
      <c r="A5749" s="6" t="str">
        <f t="shared" si="90"/>
        <v/>
      </c>
    </row>
    <row r="5750" spans="1:1" x14ac:dyDescent="0.3">
      <c r="A5750" s="6" t="str">
        <f t="shared" si="90"/>
        <v/>
      </c>
    </row>
    <row r="5751" spans="1:1" x14ac:dyDescent="0.3">
      <c r="A5751" s="6" t="str">
        <f t="shared" si="90"/>
        <v/>
      </c>
    </row>
    <row r="5752" spans="1:1" x14ac:dyDescent="0.3">
      <c r="A5752" s="6" t="str">
        <f t="shared" si="90"/>
        <v/>
      </c>
    </row>
    <row r="5753" spans="1:1" x14ac:dyDescent="0.3">
      <c r="A5753" s="6" t="str">
        <f t="shared" si="90"/>
        <v/>
      </c>
    </row>
    <row r="5754" spans="1:1" x14ac:dyDescent="0.3">
      <c r="A5754" s="6" t="str">
        <f t="shared" si="90"/>
        <v/>
      </c>
    </row>
    <row r="5755" spans="1:1" x14ac:dyDescent="0.3">
      <c r="A5755" s="6" t="str">
        <f t="shared" si="90"/>
        <v/>
      </c>
    </row>
    <row r="5756" spans="1:1" x14ac:dyDescent="0.3">
      <c r="A5756" s="6" t="str">
        <f t="shared" si="90"/>
        <v/>
      </c>
    </row>
    <row r="5757" spans="1:1" x14ac:dyDescent="0.3">
      <c r="A5757" s="6" t="str">
        <f t="shared" si="90"/>
        <v/>
      </c>
    </row>
    <row r="5758" spans="1:1" x14ac:dyDescent="0.3">
      <c r="A5758" s="6" t="str">
        <f t="shared" si="90"/>
        <v/>
      </c>
    </row>
    <row r="5759" spans="1:1" x14ac:dyDescent="0.3">
      <c r="A5759" s="6" t="str">
        <f t="shared" si="90"/>
        <v/>
      </c>
    </row>
    <row r="5760" spans="1:1" x14ac:dyDescent="0.3">
      <c r="A5760" s="6" t="str">
        <f t="shared" si="90"/>
        <v/>
      </c>
    </row>
    <row r="5761" spans="1:1" x14ac:dyDescent="0.3">
      <c r="A5761" s="6" t="str">
        <f t="shared" si="90"/>
        <v/>
      </c>
    </row>
    <row r="5762" spans="1:1" x14ac:dyDescent="0.3">
      <c r="A5762" s="6" t="str">
        <f t="shared" si="90"/>
        <v/>
      </c>
    </row>
    <row r="5763" spans="1:1" x14ac:dyDescent="0.3">
      <c r="A5763" s="6" t="str">
        <f t="shared" si="90"/>
        <v/>
      </c>
    </row>
    <row r="5764" spans="1:1" x14ac:dyDescent="0.3">
      <c r="A5764" s="6" t="str">
        <f t="shared" si="90"/>
        <v/>
      </c>
    </row>
    <row r="5765" spans="1:1" x14ac:dyDescent="0.3">
      <c r="A5765" s="6" t="str">
        <f t="shared" si="90"/>
        <v/>
      </c>
    </row>
    <row r="5766" spans="1:1" x14ac:dyDescent="0.3">
      <c r="A5766" s="6" t="str">
        <f t="shared" si="90"/>
        <v/>
      </c>
    </row>
    <row r="5767" spans="1:1" x14ac:dyDescent="0.3">
      <c r="A5767" s="6" t="str">
        <f t="shared" si="90"/>
        <v/>
      </c>
    </row>
    <row r="5768" spans="1:1" x14ac:dyDescent="0.3">
      <c r="A5768" s="6" t="str">
        <f t="shared" si="90"/>
        <v/>
      </c>
    </row>
    <row r="5769" spans="1:1" x14ac:dyDescent="0.3">
      <c r="A5769" s="6" t="str">
        <f t="shared" si="90"/>
        <v/>
      </c>
    </row>
    <row r="5770" spans="1:1" x14ac:dyDescent="0.3">
      <c r="A5770" s="6" t="str">
        <f t="shared" si="90"/>
        <v/>
      </c>
    </row>
    <row r="5771" spans="1:1" x14ac:dyDescent="0.3">
      <c r="A5771" s="6" t="str">
        <f t="shared" si="90"/>
        <v/>
      </c>
    </row>
    <row r="5772" spans="1:1" x14ac:dyDescent="0.3">
      <c r="A5772" s="6" t="str">
        <f t="shared" si="90"/>
        <v/>
      </c>
    </row>
    <row r="5773" spans="1:1" x14ac:dyDescent="0.3">
      <c r="A5773" s="6" t="str">
        <f t="shared" si="90"/>
        <v/>
      </c>
    </row>
    <row r="5774" spans="1:1" x14ac:dyDescent="0.3">
      <c r="A5774" s="6" t="str">
        <f t="shared" si="90"/>
        <v/>
      </c>
    </row>
    <row r="5775" spans="1:1" x14ac:dyDescent="0.3">
      <c r="A5775" s="6" t="str">
        <f t="shared" ref="A5775:A5838" si="91">IF(B5775="","",IF(B5775&lt;999,"ASL"&amp;B5775,B5775))</f>
        <v/>
      </c>
    </row>
    <row r="5776" spans="1:1" x14ac:dyDescent="0.3">
      <c r="A5776" s="6" t="str">
        <f t="shared" si="91"/>
        <v/>
      </c>
    </row>
    <row r="5777" spans="1:1" x14ac:dyDescent="0.3">
      <c r="A5777" s="6" t="str">
        <f t="shared" si="91"/>
        <v/>
      </c>
    </row>
    <row r="5778" spans="1:1" x14ac:dyDescent="0.3">
      <c r="A5778" s="6" t="str">
        <f t="shared" si="91"/>
        <v/>
      </c>
    </row>
    <row r="5779" spans="1:1" x14ac:dyDescent="0.3">
      <c r="A5779" s="6" t="str">
        <f t="shared" si="91"/>
        <v/>
      </c>
    </row>
    <row r="5780" spans="1:1" x14ac:dyDescent="0.3">
      <c r="A5780" s="6" t="str">
        <f t="shared" si="91"/>
        <v/>
      </c>
    </row>
    <row r="5781" spans="1:1" x14ac:dyDescent="0.3">
      <c r="A5781" s="6" t="str">
        <f t="shared" si="91"/>
        <v/>
      </c>
    </row>
    <row r="5782" spans="1:1" x14ac:dyDescent="0.3">
      <c r="A5782" s="6" t="str">
        <f t="shared" si="91"/>
        <v/>
      </c>
    </row>
    <row r="5783" spans="1:1" x14ac:dyDescent="0.3">
      <c r="A5783" s="6" t="str">
        <f t="shared" si="91"/>
        <v/>
      </c>
    </row>
    <row r="5784" spans="1:1" x14ac:dyDescent="0.3">
      <c r="A5784" s="6" t="str">
        <f t="shared" si="91"/>
        <v/>
      </c>
    </row>
    <row r="5785" spans="1:1" x14ac:dyDescent="0.3">
      <c r="A5785" s="6" t="str">
        <f t="shared" si="91"/>
        <v/>
      </c>
    </row>
    <row r="5786" spans="1:1" x14ac:dyDescent="0.3">
      <c r="A5786" s="6" t="str">
        <f t="shared" si="91"/>
        <v/>
      </c>
    </row>
    <row r="5787" spans="1:1" x14ac:dyDescent="0.3">
      <c r="A5787" s="6" t="str">
        <f t="shared" si="91"/>
        <v/>
      </c>
    </row>
    <row r="5788" spans="1:1" x14ac:dyDescent="0.3">
      <c r="A5788" s="6" t="str">
        <f t="shared" si="91"/>
        <v/>
      </c>
    </row>
    <row r="5789" spans="1:1" x14ac:dyDescent="0.3">
      <c r="A5789" s="6" t="str">
        <f t="shared" si="91"/>
        <v/>
      </c>
    </row>
    <row r="5790" spans="1:1" x14ac:dyDescent="0.3">
      <c r="A5790" s="6" t="str">
        <f t="shared" si="91"/>
        <v/>
      </c>
    </row>
    <row r="5791" spans="1:1" x14ac:dyDescent="0.3">
      <c r="A5791" s="6" t="str">
        <f t="shared" si="91"/>
        <v/>
      </c>
    </row>
    <row r="5792" spans="1:1" x14ac:dyDescent="0.3">
      <c r="A5792" s="6" t="str">
        <f t="shared" si="91"/>
        <v/>
      </c>
    </row>
    <row r="5793" spans="1:1" x14ac:dyDescent="0.3">
      <c r="A5793" s="6" t="str">
        <f t="shared" si="91"/>
        <v/>
      </c>
    </row>
    <row r="5794" spans="1:1" x14ac:dyDescent="0.3">
      <c r="A5794" s="6" t="str">
        <f t="shared" si="91"/>
        <v/>
      </c>
    </row>
    <row r="5795" spans="1:1" x14ac:dyDescent="0.3">
      <c r="A5795" s="6" t="str">
        <f t="shared" si="91"/>
        <v/>
      </c>
    </row>
    <row r="5796" spans="1:1" x14ac:dyDescent="0.3">
      <c r="A5796" s="6" t="str">
        <f t="shared" si="91"/>
        <v/>
      </c>
    </row>
    <row r="5797" spans="1:1" x14ac:dyDescent="0.3">
      <c r="A5797" s="6" t="str">
        <f t="shared" si="91"/>
        <v/>
      </c>
    </row>
    <row r="5798" spans="1:1" x14ac:dyDescent="0.3">
      <c r="A5798" s="6" t="str">
        <f t="shared" si="91"/>
        <v/>
      </c>
    </row>
    <row r="5799" spans="1:1" x14ac:dyDescent="0.3">
      <c r="A5799" s="6" t="str">
        <f t="shared" si="91"/>
        <v/>
      </c>
    </row>
    <row r="5800" spans="1:1" x14ac:dyDescent="0.3">
      <c r="A5800" s="6" t="str">
        <f t="shared" si="91"/>
        <v/>
      </c>
    </row>
    <row r="5801" spans="1:1" x14ac:dyDescent="0.3">
      <c r="A5801" s="6" t="str">
        <f t="shared" si="91"/>
        <v/>
      </c>
    </row>
    <row r="5802" spans="1:1" x14ac:dyDescent="0.3">
      <c r="A5802" s="6" t="str">
        <f t="shared" si="91"/>
        <v/>
      </c>
    </row>
    <row r="5803" spans="1:1" x14ac:dyDescent="0.3">
      <c r="A5803" s="6" t="str">
        <f t="shared" si="91"/>
        <v/>
      </c>
    </row>
    <row r="5804" spans="1:1" x14ac:dyDescent="0.3">
      <c r="A5804" s="6" t="str">
        <f t="shared" si="91"/>
        <v/>
      </c>
    </row>
    <row r="5805" spans="1:1" x14ac:dyDescent="0.3">
      <c r="A5805" s="6" t="str">
        <f t="shared" si="91"/>
        <v/>
      </c>
    </row>
    <row r="5806" spans="1:1" x14ac:dyDescent="0.3">
      <c r="A5806" s="6" t="str">
        <f t="shared" si="91"/>
        <v/>
      </c>
    </row>
    <row r="5807" spans="1:1" x14ac:dyDescent="0.3">
      <c r="A5807" s="6" t="str">
        <f t="shared" si="91"/>
        <v/>
      </c>
    </row>
    <row r="5808" spans="1:1" x14ac:dyDescent="0.3">
      <c r="A5808" s="6" t="str">
        <f t="shared" si="91"/>
        <v/>
      </c>
    </row>
    <row r="5809" spans="1:1" x14ac:dyDescent="0.3">
      <c r="A5809" s="6" t="str">
        <f t="shared" si="91"/>
        <v/>
      </c>
    </row>
    <row r="5810" spans="1:1" x14ac:dyDescent="0.3">
      <c r="A5810" s="6" t="str">
        <f t="shared" si="91"/>
        <v/>
      </c>
    </row>
    <row r="5811" spans="1:1" x14ac:dyDescent="0.3">
      <c r="A5811" s="6" t="str">
        <f t="shared" si="91"/>
        <v/>
      </c>
    </row>
    <row r="5812" spans="1:1" x14ac:dyDescent="0.3">
      <c r="A5812" s="6" t="str">
        <f t="shared" si="91"/>
        <v/>
      </c>
    </row>
    <row r="5813" spans="1:1" x14ac:dyDescent="0.3">
      <c r="A5813" s="6" t="str">
        <f t="shared" si="91"/>
        <v/>
      </c>
    </row>
    <row r="5814" spans="1:1" x14ac:dyDescent="0.3">
      <c r="A5814" s="6" t="str">
        <f t="shared" si="91"/>
        <v/>
      </c>
    </row>
    <row r="5815" spans="1:1" x14ac:dyDescent="0.3">
      <c r="A5815" s="6" t="str">
        <f t="shared" si="91"/>
        <v/>
      </c>
    </row>
    <row r="5816" spans="1:1" x14ac:dyDescent="0.3">
      <c r="A5816" s="6" t="str">
        <f t="shared" si="91"/>
        <v/>
      </c>
    </row>
    <row r="5817" spans="1:1" x14ac:dyDescent="0.3">
      <c r="A5817" s="6" t="str">
        <f t="shared" si="91"/>
        <v/>
      </c>
    </row>
    <row r="5818" spans="1:1" x14ac:dyDescent="0.3">
      <c r="A5818" s="6" t="str">
        <f t="shared" si="91"/>
        <v/>
      </c>
    </row>
    <row r="5819" spans="1:1" x14ac:dyDescent="0.3">
      <c r="A5819" s="6" t="str">
        <f t="shared" si="91"/>
        <v/>
      </c>
    </row>
    <row r="5820" spans="1:1" x14ac:dyDescent="0.3">
      <c r="A5820" s="6" t="str">
        <f t="shared" si="91"/>
        <v/>
      </c>
    </row>
    <row r="5821" spans="1:1" x14ac:dyDescent="0.3">
      <c r="A5821" s="6" t="str">
        <f t="shared" si="91"/>
        <v/>
      </c>
    </row>
    <row r="5822" spans="1:1" x14ac:dyDescent="0.3">
      <c r="A5822" s="6" t="str">
        <f t="shared" si="91"/>
        <v/>
      </c>
    </row>
    <row r="5823" spans="1:1" x14ac:dyDescent="0.3">
      <c r="A5823" s="6" t="str">
        <f t="shared" si="91"/>
        <v/>
      </c>
    </row>
    <row r="5824" spans="1:1" x14ac:dyDescent="0.3">
      <c r="A5824" s="6" t="str">
        <f t="shared" si="91"/>
        <v/>
      </c>
    </row>
    <row r="5825" spans="1:1" x14ac:dyDescent="0.3">
      <c r="A5825" s="6" t="str">
        <f t="shared" si="91"/>
        <v/>
      </c>
    </row>
    <row r="5826" spans="1:1" x14ac:dyDescent="0.3">
      <c r="A5826" s="6" t="str">
        <f t="shared" si="91"/>
        <v/>
      </c>
    </row>
    <row r="5827" spans="1:1" x14ac:dyDescent="0.3">
      <c r="A5827" s="6" t="str">
        <f t="shared" si="91"/>
        <v/>
      </c>
    </row>
    <row r="5828" spans="1:1" x14ac:dyDescent="0.3">
      <c r="A5828" s="6" t="str">
        <f t="shared" si="91"/>
        <v/>
      </c>
    </row>
    <row r="5829" spans="1:1" x14ac:dyDescent="0.3">
      <c r="A5829" s="6" t="str">
        <f t="shared" si="91"/>
        <v/>
      </c>
    </row>
    <row r="5830" spans="1:1" x14ac:dyDescent="0.3">
      <c r="A5830" s="6" t="str">
        <f t="shared" si="91"/>
        <v/>
      </c>
    </row>
    <row r="5831" spans="1:1" x14ac:dyDescent="0.3">
      <c r="A5831" s="6" t="str">
        <f t="shared" si="91"/>
        <v/>
      </c>
    </row>
    <row r="5832" spans="1:1" x14ac:dyDescent="0.3">
      <c r="A5832" s="6" t="str">
        <f t="shared" si="91"/>
        <v/>
      </c>
    </row>
    <row r="5833" spans="1:1" x14ac:dyDescent="0.3">
      <c r="A5833" s="6" t="str">
        <f t="shared" si="91"/>
        <v/>
      </c>
    </row>
    <row r="5834" spans="1:1" x14ac:dyDescent="0.3">
      <c r="A5834" s="6" t="str">
        <f t="shared" si="91"/>
        <v/>
      </c>
    </row>
    <row r="5835" spans="1:1" x14ac:dyDescent="0.3">
      <c r="A5835" s="6" t="str">
        <f t="shared" si="91"/>
        <v/>
      </c>
    </row>
    <row r="5836" spans="1:1" x14ac:dyDescent="0.3">
      <c r="A5836" s="6" t="str">
        <f t="shared" si="91"/>
        <v/>
      </c>
    </row>
    <row r="5837" spans="1:1" x14ac:dyDescent="0.3">
      <c r="A5837" s="6" t="str">
        <f t="shared" si="91"/>
        <v/>
      </c>
    </row>
    <row r="5838" spans="1:1" x14ac:dyDescent="0.3">
      <c r="A5838" s="6" t="str">
        <f t="shared" si="91"/>
        <v/>
      </c>
    </row>
    <row r="5839" spans="1:1" x14ac:dyDescent="0.3">
      <c r="A5839" s="6" t="str">
        <f t="shared" ref="A5839:A5902" si="92">IF(B5839="","",IF(B5839&lt;999,"ASL"&amp;B5839,B5839))</f>
        <v/>
      </c>
    </row>
    <row r="5840" spans="1:1" x14ac:dyDescent="0.3">
      <c r="A5840" s="6" t="str">
        <f t="shared" si="92"/>
        <v/>
      </c>
    </row>
    <row r="5841" spans="1:1" x14ac:dyDescent="0.3">
      <c r="A5841" s="6" t="str">
        <f t="shared" si="92"/>
        <v/>
      </c>
    </row>
    <row r="5842" spans="1:1" x14ac:dyDescent="0.3">
      <c r="A5842" s="6" t="str">
        <f t="shared" si="92"/>
        <v/>
      </c>
    </row>
    <row r="5843" spans="1:1" x14ac:dyDescent="0.3">
      <c r="A5843" s="6" t="str">
        <f t="shared" si="92"/>
        <v/>
      </c>
    </row>
    <row r="5844" spans="1:1" x14ac:dyDescent="0.3">
      <c r="A5844" s="6" t="str">
        <f t="shared" si="92"/>
        <v/>
      </c>
    </row>
    <row r="5845" spans="1:1" x14ac:dyDescent="0.3">
      <c r="A5845" s="6" t="str">
        <f t="shared" si="92"/>
        <v/>
      </c>
    </row>
    <row r="5846" spans="1:1" x14ac:dyDescent="0.3">
      <c r="A5846" s="6" t="str">
        <f t="shared" si="92"/>
        <v/>
      </c>
    </row>
    <row r="5847" spans="1:1" x14ac:dyDescent="0.3">
      <c r="A5847" s="6" t="str">
        <f t="shared" si="92"/>
        <v/>
      </c>
    </row>
    <row r="5848" spans="1:1" x14ac:dyDescent="0.3">
      <c r="A5848" s="6" t="str">
        <f t="shared" si="92"/>
        <v/>
      </c>
    </row>
    <row r="5849" spans="1:1" x14ac:dyDescent="0.3">
      <c r="A5849" s="6" t="str">
        <f t="shared" si="92"/>
        <v/>
      </c>
    </row>
    <row r="5850" spans="1:1" x14ac:dyDescent="0.3">
      <c r="A5850" s="6" t="str">
        <f t="shared" si="92"/>
        <v/>
      </c>
    </row>
    <row r="5851" spans="1:1" x14ac:dyDescent="0.3">
      <c r="A5851" s="6" t="str">
        <f t="shared" si="92"/>
        <v/>
      </c>
    </row>
    <row r="5852" spans="1:1" x14ac:dyDescent="0.3">
      <c r="A5852" s="6" t="str">
        <f t="shared" si="92"/>
        <v/>
      </c>
    </row>
    <row r="5853" spans="1:1" x14ac:dyDescent="0.3">
      <c r="A5853" s="6" t="str">
        <f t="shared" si="92"/>
        <v/>
      </c>
    </row>
    <row r="5854" spans="1:1" x14ac:dyDescent="0.3">
      <c r="A5854" s="6" t="str">
        <f t="shared" si="92"/>
        <v/>
      </c>
    </row>
    <row r="5855" spans="1:1" x14ac:dyDescent="0.3">
      <c r="A5855" s="6" t="str">
        <f t="shared" si="92"/>
        <v/>
      </c>
    </row>
    <row r="5856" spans="1:1" x14ac:dyDescent="0.3">
      <c r="A5856" s="6" t="str">
        <f t="shared" si="92"/>
        <v/>
      </c>
    </row>
    <row r="5857" spans="1:1" x14ac:dyDescent="0.3">
      <c r="A5857" s="6" t="str">
        <f t="shared" si="92"/>
        <v/>
      </c>
    </row>
    <row r="5858" spans="1:1" x14ac:dyDescent="0.3">
      <c r="A5858" s="6" t="str">
        <f t="shared" si="92"/>
        <v/>
      </c>
    </row>
    <row r="5859" spans="1:1" x14ac:dyDescent="0.3">
      <c r="A5859" s="6" t="str">
        <f t="shared" si="92"/>
        <v/>
      </c>
    </row>
    <row r="5860" spans="1:1" x14ac:dyDescent="0.3">
      <c r="A5860" s="6" t="str">
        <f t="shared" si="92"/>
        <v/>
      </c>
    </row>
    <row r="5861" spans="1:1" x14ac:dyDescent="0.3">
      <c r="A5861" s="6" t="str">
        <f t="shared" si="92"/>
        <v/>
      </c>
    </row>
    <row r="5862" spans="1:1" x14ac:dyDescent="0.3">
      <c r="A5862" s="6" t="str">
        <f t="shared" si="92"/>
        <v/>
      </c>
    </row>
    <row r="5863" spans="1:1" x14ac:dyDescent="0.3">
      <c r="A5863" s="6" t="str">
        <f t="shared" si="92"/>
        <v/>
      </c>
    </row>
    <row r="5864" spans="1:1" x14ac:dyDescent="0.3">
      <c r="A5864" s="6" t="str">
        <f t="shared" si="92"/>
        <v/>
      </c>
    </row>
    <row r="5865" spans="1:1" x14ac:dyDescent="0.3">
      <c r="A5865" s="6" t="str">
        <f t="shared" si="92"/>
        <v/>
      </c>
    </row>
    <row r="5866" spans="1:1" x14ac:dyDescent="0.3">
      <c r="A5866" s="6" t="str">
        <f t="shared" si="92"/>
        <v/>
      </c>
    </row>
    <row r="5867" spans="1:1" x14ac:dyDescent="0.3">
      <c r="A5867" s="6" t="str">
        <f t="shared" si="92"/>
        <v/>
      </c>
    </row>
    <row r="5868" spans="1:1" x14ac:dyDescent="0.3">
      <c r="A5868" s="6" t="str">
        <f t="shared" si="92"/>
        <v/>
      </c>
    </row>
    <row r="5869" spans="1:1" x14ac:dyDescent="0.3">
      <c r="A5869" s="6" t="str">
        <f t="shared" si="92"/>
        <v/>
      </c>
    </row>
    <row r="5870" spans="1:1" x14ac:dyDescent="0.3">
      <c r="A5870" s="6" t="str">
        <f t="shared" si="92"/>
        <v/>
      </c>
    </row>
    <row r="5871" spans="1:1" x14ac:dyDescent="0.3">
      <c r="A5871" s="6" t="str">
        <f t="shared" si="92"/>
        <v/>
      </c>
    </row>
    <row r="5872" spans="1:1" x14ac:dyDescent="0.3">
      <c r="A5872" s="6" t="str">
        <f t="shared" si="92"/>
        <v/>
      </c>
    </row>
    <row r="5873" spans="1:1" x14ac:dyDescent="0.3">
      <c r="A5873" s="6" t="str">
        <f t="shared" si="92"/>
        <v/>
      </c>
    </row>
    <row r="5874" spans="1:1" x14ac:dyDescent="0.3">
      <c r="A5874" s="6" t="str">
        <f t="shared" si="92"/>
        <v/>
      </c>
    </row>
    <row r="5875" spans="1:1" x14ac:dyDescent="0.3">
      <c r="A5875" s="6" t="str">
        <f t="shared" si="92"/>
        <v/>
      </c>
    </row>
    <row r="5876" spans="1:1" x14ac:dyDescent="0.3">
      <c r="A5876" s="6" t="str">
        <f t="shared" si="92"/>
        <v/>
      </c>
    </row>
    <row r="5877" spans="1:1" x14ac:dyDescent="0.3">
      <c r="A5877" s="6" t="str">
        <f t="shared" si="92"/>
        <v/>
      </c>
    </row>
    <row r="5878" spans="1:1" x14ac:dyDescent="0.3">
      <c r="A5878" s="6" t="str">
        <f t="shared" si="92"/>
        <v/>
      </c>
    </row>
    <row r="5879" spans="1:1" x14ac:dyDescent="0.3">
      <c r="A5879" s="6" t="str">
        <f t="shared" si="92"/>
        <v/>
      </c>
    </row>
    <row r="5880" spans="1:1" x14ac:dyDescent="0.3">
      <c r="A5880" s="6" t="str">
        <f t="shared" si="92"/>
        <v/>
      </c>
    </row>
    <row r="5881" spans="1:1" x14ac:dyDescent="0.3">
      <c r="A5881" s="6" t="str">
        <f t="shared" si="92"/>
        <v/>
      </c>
    </row>
    <row r="5882" spans="1:1" x14ac:dyDescent="0.3">
      <c r="A5882" s="6" t="str">
        <f t="shared" si="92"/>
        <v/>
      </c>
    </row>
    <row r="5883" spans="1:1" x14ac:dyDescent="0.3">
      <c r="A5883" s="6" t="str">
        <f t="shared" si="92"/>
        <v/>
      </c>
    </row>
    <row r="5884" spans="1:1" x14ac:dyDescent="0.3">
      <c r="A5884" s="6" t="str">
        <f t="shared" si="92"/>
        <v/>
      </c>
    </row>
    <row r="5885" spans="1:1" x14ac:dyDescent="0.3">
      <c r="A5885" s="6" t="str">
        <f t="shared" si="92"/>
        <v/>
      </c>
    </row>
    <row r="5886" spans="1:1" x14ac:dyDescent="0.3">
      <c r="A5886" s="6" t="str">
        <f t="shared" si="92"/>
        <v/>
      </c>
    </row>
    <row r="5887" spans="1:1" x14ac:dyDescent="0.3">
      <c r="A5887" s="6" t="str">
        <f t="shared" si="92"/>
        <v/>
      </c>
    </row>
    <row r="5888" spans="1:1" x14ac:dyDescent="0.3">
      <c r="A5888" s="6" t="str">
        <f t="shared" si="92"/>
        <v/>
      </c>
    </row>
    <row r="5889" spans="1:1" x14ac:dyDescent="0.3">
      <c r="A5889" s="6" t="str">
        <f t="shared" si="92"/>
        <v/>
      </c>
    </row>
    <row r="5890" spans="1:1" x14ac:dyDescent="0.3">
      <c r="A5890" s="6" t="str">
        <f t="shared" si="92"/>
        <v/>
      </c>
    </row>
    <row r="5891" spans="1:1" x14ac:dyDescent="0.3">
      <c r="A5891" s="6" t="str">
        <f t="shared" si="92"/>
        <v/>
      </c>
    </row>
    <row r="5892" spans="1:1" x14ac:dyDescent="0.3">
      <c r="A5892" s="6" t="str">
        <f t="shared" si="92"/>
        <v/>
      </c>
    </row>
    <row r="5893" spans="1:1" x14ac:dyDescent="0.3">
      <c r="A5893" s="6" t="str">
        <f t="shared" si="92"/>
        <v/>
      </c>
    </row>
    <row r="5894" spans="1:1" x14ac:dyDescent="0.3">
      <c r="A5894" s="6" t="str">
        <f t="shared" si="92"/>
        <v/>
      </c>
    </row>
    <row r="5895" spans="1:1" x14ac:dyDescent="0.3">
      <c r="A5895" s="6" t="str">
        <f t="shared" si="92"/>
        <v/>
      </c>
    </row>
    <row r="5896" spans="1:1" x14ac:dyDescent="0.3">
      <c r="A5896" s="6" t="str">
        <f t="shared" si="92"/>
        <v/>
      </c>
    </row>
    <row r="5897" spans="1:1" x14ac:dyDescent="0.3">
      <c r="A5897" s="6" t="str">
        <f t="shared" si="92"/>
        <v/>
      </c>
    </row>
    <row r="5898" spans="1:1" x14ac:dyDescent="0.3">
      <c r="A5898" s="6" t="str">
        <f t="shared" si="92"/>
        <v/>
      </c>
    </row>
    <row r="5899" spans="1:1" x14ac:dyDescent="0.3">
      <c r="A5899" s="6" t="str">
        <f t="shared" si="92"/>
        <v/>
      </c>
    </row>
    <row r="5900" spans="1:1" x14ac:dyDescent="0.3">
      <c r="A5900" s="6" t="str">
        <f t="shared" si="92"/>
        <v/>
      </c>
    </row>
    <row r="5901" spans="1:1" x14ac:dyDescent="0.3">
      <c r="A5901" s="6" t="str">
        <f t="shared" si="92"/>
        <v/>
      </c>
    </row>
    <row r="5902" spans="1:1" x14ac:dyDescent="0.3">
      <c r="A5902" s="6" t="str">
        <f t="shared" si="92"/>
        <v/>
      </c>
    </row>
    <row r="5903" spans="1:1" x14ac:dyDescent="0.3">
      <c r="A5903" s="6" t="str">
        <f t="shared" ref="A5903:A5966" si="93">IF(B5903="","",IF(B5903&lt;999,"ASL"&amp;B5903,B5903))</f>
        <v/>
      </c>
    </row>
    <row r="5904" spans="1:1" x14ac:dyDescent="0.3">
      <c r="A5904" s="6" t="str">
        <f t="shared" si="93"/>
        <v/>
      </c>
    </row>
    <row r="5905" spans="1:1" x14ac:dyDescent="0.3">
      <c r="A5905" s="6" t="str">
        <f t="shared" si="93"/>
        <v/>
      </c>
    </row>
    <row r="5906" spans="1:1" x14ac:dyDescent="0.3">
      <c r="A5906" s="6" t="str">
        <f t="shared" si="93"/>
        <v/>
      </c>
    </row>
    <row r="5907" spans="1:1" x14ac:dyDescent="0.3">
      <c r="A5907" s="6" t="str">
        <f t="shared" si="93"/>
        <v/>
      </c>
    </row>
    <row r="5908" spans="1:1" x14ac:dyDescent="0.3">
      <c r="A5908" s="6" t="str">
        <f t="shared" si="93"/>
        <v/>
      </c>
    </row>
    <row r="5909" spans="1:1" x14ac:dyDescent="0.3">
      <c r="A5909" s="6" t="str">
        <f t="shared" si="93"/>
        <v/>
      </c>
    </row>
    <row r="5910" spans="1:1" x14ac:dyDescent="0.3">
      <c r="A5910" s="6" t="str">
        <f t="shared" si="93"/>
        <v/>
      </c>
    </row>
    <row r="5911" spans="1:1" x14ac:dyDescent="0.3">
      <c r="A5911" s="6" t="str">
        <f t="shared" si="93"/>
        <v/>
      </c>
    </row>
    <row r="5912" spans="1:1" x14ac:dyDescent="0.3">
      <c r="A5912" s="6" t="str">
        <f t="shared" si="93"/>
        <v/>
      </c>
    </row>
    <row r="5913" spans="1:1" x14ac:dyDescent="0.3">
      <c r="A5913" s="6" t="str">
        <f t="shared" si="93"/>
        <v/>
      </c>
    </row>
    <row r="5914" spans="1:1" x14ac:dyDescent="0.3">
      <c r="A5914" s="6" t="str">
        <f t="shared" si="93"/>
        <v/>
      </c>
    </row>
    <row r="5915" spans="1:1" x14ac:dyDescent="0.3">
      <c r="A5915" s="6" t="str">
        <f t="shared" si="93"/>
        <v/>
      </c>
    </row>
    <row r="5916" spans="1:1" x14ac:dyDescent="0.3">
      <c r="A5916" s="6" t="str">
        <f t="shared" si="93"/>
        <v/>
      </c>
    </row>
    <row r="5917" spans="1:1" x14ac:dyDescent="0.3">
      <c r="A5917" s="6" t="str">
        <f t="shared" si="93"/>
        <v/>
      </c>
    </row>
    <row r="5918" spans="1:1" x14ac:dyDescent="0.3">
      <c r="A5918" s="6" t="str">
        <f t="shared" si="93"/>
        <v/>
      </c>
    </row>
    <row r="5919" spans="1:1" x14ac:dyDescent="0.3">
      <c r="A5919" s="6" t="str">
        <f t="shared" si="93"/>
        <v/>
      </c>
    </row>
    <row r="5920" spans="1:1" x14ac:dyDescent="0.3">
      <c r="A5920" s="6" t="str">
        <f t="shared" si="93"/>
        <v/>
      </c>
    </row>
    <row r="5921" spans="1:1" x14ac:dyDescent="0.3">
      <c r="A5921" s="6" t="str">
        <f t="shared" si="93"/>
        <v/>
      </c>
    </row>
    <row r="5922" spans="1:1" x14ac:dyDescent="0.3">
      <c r="A5922" s="6" t="str">
        <f t="shared" si="93"/>
        <v/>
      </c>
    </row>
    <row r="5923" spans="1:1" x14ac:dyDescent="0.3">
      <c r="A5923" s="6" t="str">
        <f t="shared" si="93"/>
        <v/>
      </c>
    </row>
    <row r="5924" spans="1:1" x14ac:dyDescent="0.3">
      <c r="A5924" s="6" t="str">
        <f t="shared" si="93"/>
        <v/>
      </c>
    </row>
    <row r="5925" spans="1:1" x14ac:dyDescent="0.3">
      <c r="A5925" s="6" t="str">
        <f t="shared" si="93"/>
        <v/>
      </c>
    </row>
    <row r="5926" spans="1:1" x14ac:dyDescent="0.3">
      <c r="A5926" s="6" t="str">
        <f t="shared" si="93"/>
        <v/>
      </c>
    </row>
    <row r="5927" spans="1:1" x14ac:dyDescent="0.3">
      <c r="A5927" s="6" t="str">
        <f t="shared" si="93"/>
        <v/>
      </c>
    </row>
    <row r="5928" spans="1:1" x14ac:dyDescent="0.3">
      <c r="A5928" s="6" t="str">
        <f t="shared" si="93"/>
        <v/>
      </c>
    </row>
    <row r="5929" spans="1:1" x14ac:dyDescent="0.3">
      <c r="A5929" s="6" t="str">
        <f t="shared" si="93"/>
        <v/>
      </c>
    </row>
    <row r="5930" spans="1:1" x14ac:dyDescent="0.3">
      <c r="A5930" s="6" t="str">
        <f t="shared" si="93"/>
        <v/>
      </c>
    </row>
    <row r="5931" spans="1:1" x14ac:dyDescent="0.3">
      <c r="A5931" s="6" t="str">
        <f t="shared" si="93"/>
        <v/>
      </c>
    </row>
    <row r="5932" spans="1:1" x14ac:dyDescent="0.3">
      <c r="A5932" s="6" t="str">
        <f t="shared" si="93"/>
        <v/>
      </c>
    </row>
    <row r="5933" spans="1:1" x14ac:dyDescent="0.3">
      <c r="A5933" s="6" t="str">
        <f t="shared" si="93"/>
        <v/>
      </c>
    </row>
    <row r="5934" spans="1:1" x14ac:dyDescent="0.3">
      <c r="A5934" s="6" t="str">
        <f t="shared" si="93"/>
        <v/>
      </c>
    </row>
    <row r="5935" spans="1:1" x14ac:dyDescent="0.3">
      <c r="A5935" s="6" t="str">
        <f t="shared" si="93"/>
        <v/>
      </c>
    </row>
    <row r="5936" spans="1:1" x14ac:dyDescent="0.3">
      <c r="A5936" s="6" t="str">
        <f t="shared" si="93"/>
        <v/>
      </c>
    </row>
    <row r="5937" spans="1:1" x14ac:dyDescent="0.3">
      <c r="A5937" s="6" t="str">
        <f t="shared" si="93"/>
        <v/>
      </c>
    </row>
    <row r="5938" spans="1:1" x14ac:dyDescent="0.3">
      <c r="A5938" s="6" t="str">
        <f t="shared" si="93"/>
        <v/>
      </c>
    </row>
    <row r="5939" spans="1:1" x14ac:dyDescent="0.3">
      <c r="A5939" s="6" t="str">
        <f t="shared" si="93"/>
        <v/>
      </c>
    </row>
    <row r="5940" spans="1:1" x14ac:dyDescent="0.3">
      <c r="A5940" s="6" t="str">
        <f t="shared" si="93"/>
        <v/>
      </c>
    </row>
    <row r="5941" spans="1:1" x14ac:dyDescent="0.3">
      <c r="A5941" s="6" t="str">
        <f t="shared" si="93"/>
        <v/>
      </c>
    </row>
    <row r="5942" spans="1:1" x14ac:dyDescent="0.3">
      <c r="A5942" s="6" t="str">
        <f t="shared" si="93"/>
        <v/>
      </c>
    </row>
    <row r="5943" spans="1:1" x14ac:dyDescent="0.3">
      <c r="A5943" s="6" t="str">
        <f t="shared" si="93"/>
        <v/>
      </c>
    </row>
    <row r="5944" spans="1:1" x14ac:dyDescent="0.3">
      <c r="A5944" s="6" t="str">
        <f t="shared" si="93"/>
        <v/>
      </c>
    </row>
    <row r="5945" spans="1:1" x14ac:dyDescent="0.3">
      <c r="A5945" s="6" t="str">
        <f t="shared" si="93"/>
        <v/>
      </c>
    </row>
    <row r="5946" spans="1:1" x14ac:dyDescent="0.3">
      <c r="A5946" s="6" t="str">
        <f t="shared" si="93"/>
        <v/>
      </c>
    </row>
    <row r="5947" spans="1:1" x14ac:dyDescent="0.3">
      <c r="A5947" s="6" t="str">
        <f t="shared" si="93"/>
        <v/>
      </c>
    </row>
    <row r="5948" spans="1:1" x14ac:dyDescent="0.3">
      <c r="A5948" s="6" t="str">
        <f t="shared" si="93"/>
        <v/>
      </c>
    </row>
    <row r="5949" spans="1:1" x14ac:dyDescent="0.3">
      <c r="A5949" s="6" t="str">
        <f t="shared" si="93"/>
        <v/>
      </c>
    </row>
    <row r="5950" spans="1:1" x14ac:dyDescent="0.3">
      <c r="A5950" s="6" t="str">
        <f t="shared" si="93"/>
        <v/>
      </c>
    </row>
    <row r="5951" spans="1:1" x14ac:dyDescent="0.3">
      <c r="A5951" s="6" t="str">
        <f t="shared" si="93"/>
        <v/>
      </c>
    </row>
    <row r="5952" spans="1:1" x14ac:dyDescent="0.3">
      <c r="A5952" s="6" t="str">
        <f t="shared" si="93"/>
        <v/>
      </c>
    </row>
    <row r="5953" spans="1:1" x14ac:dyDescent="0.3">
      <c r="A5953" s="6" t="str">
        <f t="shared" si="93"/>
        <v/>
      </c>
    </row>
    <row r="5954" spans="1:1" x14ac:dyDescent="0.3">
      <c r="A5954" s="6" t="str">
        <f t="shared" si="93"/>
        <v/>
      </c>
    </row>
    <row r="5955" spans="1:1" x14ac:dyDescent="0.3">
      <c r="A5955" s="6" t="str">
        <f t="shared" si="93"/>
        <v/>
      </c>
    </row>
    <row r="5956" spans="1:1" x14ac:dyDescent="0.3">
      <c r="A5956" s="6" t="str">
        <f t="shared" si="93"/>
        <v/>
      </c>
    </row>
    <row r="5957" spans="1:1" x14ac:dyDescent="0.3">
      <c r="A5957" s="6" t="str">
        <f t="shared" si="93"/>
        <v/>
      </c>
    </row>
    <row r="5958" spans="1:1" x14ac:dyDescent="0.3">
      <c r="A5958" s="6" t="str">
        <f t="shared" si="93"/>
        <v/>
      </c>
    </row>
    <row r="5959" spans="1:1" x14ac:dyDescent="0.3">
      <c r="A5959" s="6" t="str">
        <f t="shared" si="93"/>
        <v/>
      </c>
    </row>
    <row r="5960" spans="1:1" x14ac:dyDescent="0.3">
      <c r="A5960" s="6" t="str">
        <f t="shared" si="93"/>
        <v/>
      </c>
    </row>
    <row r="5961" spans="1:1" x14ac:dyDescent="0.3">
      <c r="A5961" s="6" t="str">
        <f t="shared" si="93"/>
        <v/>
      </c>
    </row>
    <row r="5962" spans="1:1" x14ac:dyDescent="0.3">
      <c r="A5962" s="6" t="str">
        <f t="shared" si="93"/>
        <v/>
      </c>
    </row>
    <row r="5963" spans="1:1" x14ac:dyDescent="0.3">
      <c r="A5963" s="6" t="str">
        <f t="shared" si="93"/>
        <v/>
      </c>
    </row>
    <row r="5964" spans="1:1" x14ac:dyDescent="0.3">
      <c r="A5964" s="6" t="str">
        <f t="shared" si="93"/>
        <v/>
      </c>
    </row>
    <row r="5965" spans="1:1" x14ac:dyDescent="0.3">
      <c r="A5965" s="6" t="str">
        <f t="shared" si="93"/>
        <v/>
      </c>
    </row>
    <row r="5966" spans="1:1" x14ac:dyDescent="0.3">
      <c r="A5966" s="6" t="str">
        <f t="shared" si="93"/>
        <v/>
      </c>
    </row>
    <row r="5967" spans="1:1" x14ac:dyDescent="0.3">
      <c r="A5967" s="6" t="str">
        <f t="shared" ref="A5967:A6000" si="94">IF(B5967="","",IF(B5967&lt;999,"ASL"&amp;B5967,B5967))</f>
        <v/>
      </c>
    </row>
    <row r="5968" spans="1:1" x14ac:dyDescent="0.3">
      <c r="A5968" s="6" t="str">
        <f t="shared" si="94"/>
        <v/>
      </c>
    </row>
    <row r="5969" spans="1:1" x14ac:dyDescent="0.3">
      <c r="A5969" s="6" t="str">
        <f t="shared" si="94"/>
        <v/>
      </c>
    </row>
    <row r="5970" spans="1:1" x14ac:dyDescent="0.3">
      <c r="A5970" s="6" t="str">
        <f t="shared" si="94"/>
        <v/>
      </c>
    </row>
    <row r="5971" spans="1:1" x14ac:dyDescent="0.3">
      <c r="A5971" s="6" t="str">
        <f t="shared" si="94"/>
        <v/>
      </c>
    </row>
    <row r="5972" spans="1:1" x14ac:dyDescent="0.3">
      <c r="A5972" s="6" t="str">
        <f t="shared" si="94"/>
        <v/>
      </c>
    </row>
    <row r="5973" spans="1:1" x14ac:dyDescent="0.3">
      <c r="A5973" s="6" t="str">
        <f t="shared" si="94"/>
        <v/>
      </c>
    </row>
    <row r="5974" spans="1:1" x14ac:dyDescent="0.3">
      <c r="A5974" s="6" t="str">
        <f t="shared" si="94"/>
        <v/>
      </c>
    </row>
    <row r="5975" spans="1:1" x14ac:dyDescent="0.3">
      <c r="A5975" s="6" t="str">
        <f t="shared" si="94"/>
        <v/>
      </c>
    </row>
    <row r="5976" spans="1:1" x14ac:dyDescent="0.3">
      <c r="A5976" s="6" t="str">
        <f t="shared" si="94"/>
        <v/>
      </c>
    </row>
    <row r="5977" spans="1:1" x14ac:dyDescent="0.3">
      <c r="A5977" s="6" t="str">
        <f t="shared" si="94"/>
        <v/>
      </c>
    </row>
    <row r="5978" spans="1:1" x14ac:dyDescent="0.3">
      <c r="A5978" s="6" t="str">
        <f t="shared" si="94"/>
        <v/>
      </c>
    </row>
    <row r="5979" spans="1:1" x14ac:dyDescent="0.3">
      <c r="A5979" s="6" t="str">
        <f t="shared" si="94"/>
        <v/>
      </c>
    </row>
    <row r="5980" spans="1:1" x14ac:dyDescent="0.3">
      <c r="A5980" s="6" t="str">
        <f t="shared" si="94"/>
        <v/>
      </c>
    </row>
    <row r="5981" spans="1:1" x14ac:dyDescent="0.3">
      <c r="A5981" s="6" t="str">
        <f t="shared" si="94"/>
        <v/>
      </c>
    </row>
    <row r="5982" spans="1:1" x14ac:dyDescent="0.3">
      <c r="A5982" s="6" t="str">
        <f t="shared" si="94"/>
        <v/>
      </c>
    </row>
    <row r="5983" spans="1:1" x14ac:dyDescent="0.3">
      <c r="A5983" s="6" t="str">
        <f t="shared" si="94"/>
        <v/>
      </c>
    </row>
    <row r="5984" spans="1:1" x14ac:dyDescent="0.3">
      <c r="A5984" s="6" t="str">
        <f t="shared" si="94"/>
        <v/>
      </c>
    </row>
    <row r="5985" spans="1:1" x14ac:dyDescent="0.3">
      <c r="A5985" s="6" t="str">
        <f t="shared" si="94"/>
        <v/>
      </c>
    </row>
    <row r="5986" spans="1:1" x14ac:dyDescent="0.3">
      <c r="A5986" s="6" t="str">
        <f t="shared" si="94"/>
        <v/>
      </c>
    </row>
    <row r="5987" spans="1:1" x14ac:dyDescent="0.3">
      <c r="A5987" s="6" t="str">
        <f t="shared" si="94"/>
        <v/>
      </c>
    </row>
    <row r="5988" spans="1:1" x14ac:dyDescent="0.3">
      <c r="A5988" s="6" t="str">
        <f t="shared" si="94"/>
        <v/>
      </c>
    </row>
    <row r="5989" spans="1:1" x14ac:dyDescent="0.3">
      <c r="A5989" s="6" t="str">
        <f t="shared" si="94"/>
        <v/>
      </c>
    </row>
    <row r="5990" spans="1:1" x14ac:dyDescent="0.3">
      <c r="A5990" s="6" t="str">
        <f t="shared" si="94"/>
        <v/>
      </c>
    </row>
    <row r="5991" spans="1:1" x14ac:dyDescent="0.3">
      <c r="A5991" s="6" t="str">
        <f t="shared" si="94"/>
        <v/>
      </c>
    </row>
    <row r="5992" spans="1:1" x14ac:dyDescent="0.3">
      <c r="A5992" s="6" t="str">
        <f t="shared" si="94"/>
        <v/>
      </c>
    </row>
    <row r="5993" spans="1:1" x14ac:dyDescent="0.3">
      <c r="A5993" s="6" t="str">
        <f t="shared" si="94"/>
        <v/>
      </c>
    </row>
    <row r="5994" spans="1:1" x14ac:dyDescent="0.3">
      <c r="A5994" s="6" t="str">
        <f t="shared" si="94"/>
        <v/>
      </c>
    </row>
    <row r="5995" spans="1:1" x14ac:dyDescent="0.3">
      <c r="A5995" s="6" t="str">
        <f t="shared" si="94"/>
        <v/>
      </c>
    </row>
    <row r="5996" spans="1:1" x14ac:dyDescent="0.3">
      <c r="A5996" s="6" t="str">
        <f t="shared" si="94"/>
        <v/>
      </c>
    </row>
    <row r="5997" spans="1:1" x14ac:dyDescent="0.3">
      <c r="A5997" s="6" t="str">
        <f t="shared" si="94"/>
        <v/>
      </c>
    </row>
    <row r="5998" spans="1:1" x14ac:dyDescent="0.3">
      <c r="A5998" s="6" t="str">
        <f t="shared" si="94"/>
        <v/>
      </c>
    </row>
    <row r="5999" spans="1:1" x14ac:dyDescent="0.3">
      <c r="A5999" s="6" t="str">
        <f t="shared" si="94"/>
        <v/>
      </c>
    </row>
    <row r="6000" spans="1:1" x14ac:dyDescent="0.3">
      <c r="A6000" s="6" t="str">
        <f t="shared" si="94"/>
        <v/>
      </c>
    </row>
  </sheetData>
  <sheetProtection formatCells="0" formatColumns="0" formatRows="0" insertColumns="0" insertRows="0" insertHyperlinks="0" deleteColumns="0" deleteRows="0" selectLockedCells="1" sort="0" autoFilter="0" pivotTables="0"/>
  <hyperlinks>
    <hyperlink ref="B1" r:id="rId1" display="https://www.jrvdev.com/ROAR/VER1/default.asp" xr:uid="{5EA79ADE-421B-4C92-9CCB-9C40162B14EC}"/>
    <hyperlink ref="C1" r:id="rId2" display="https://www.jrvdev.com/ROAR/VER1/NewPlaying.asp" xr:uid="{95A3A720-F2D3-4B4C-9589-DB9CACCAEFBA}"/>
    <hyperlink ref="D1" r:id="rId3" display="https://www.jrvdev.com/ROAR/VER1/RecordByName.asp" xr:uid="{11EEB8BF-0F3F-4FFB-A547-9AC2F3CEB034}"/>
    <hyperlink ref="E1" r:id="rId4" display="https://www.jrvdev.com/ROAR/VER1/EditPlayer.asp" xr:uid="{EC5B9D15-5804-416B-975E-5C026AC1A22A}"/>
    <hyperlink ref="F1" r:id="rId5" display="https://www.jrvdev.com/ROAR/VER1/ContactRoar.asp" xr:uid="{C4013120-08A4-4663-B2F9-B0D8586A7F8E}"/>
    <hyperlink ref="C2" r:id="rId6" display="https://www.jrvdev.com/ROAR/VER1/ShowHist.asp" xr:uid="{F9E2234E-61BB-4020-95A7-D73E2D74FBB4}"/>
    <hyperlink ref="D2" r:id="rId7" display="https://www.jrvdev.com/ROAR/VER1/RecordByPub.asp" xr:uid="{74B9F80F-21D0-42D4-98A5-6A1BA286483D}"/>
    <hyperlink ref="E2" r:id="rId8" display="https://www.jrvdev.com/ROAR/VER1/login.asp" xr:uid="{A215B058-4B7C-4F58-9DE0-E19DBED8B706}"/>
    <hyperlink ref="F2" r:id="rId9" display="https://www.jrvdev.com/ROAR/VER1/AslArticles.asp" xr:uid="{DEDF9C22-2E3C-4DB8-A304-85507FF956A0}"/>
  </hyperlinks>
  <pageMargins left="0.7" right="0.7" top="0.75" bottom="0.75" header="0.3" footer="0.3"/>
  <pageSetup orientation="portrait" r:id="rId10"/>
  <drawing r:id="rId1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6745"/>
  <sheetViews>
    <sheetView topLeftCell="A91" zoomScale="80" zoomScaleNormal="80" workbookViewId="0">
      <selection activeCell="B1" sqref="B1:H6745"/>
    </sheetView>
  </sheetViews>
  <sheetFormatPr defaultRowHeight="14.4" x14ac:dyDescent="0.3"/>
  <cols>
    <col min="1" max="1" width="36.33203125" customWidth="1"/>
    <col min="2" max="2" width="50" style="3" customWidth="1"/>
    <col min="3" max="3" width="22.5546875" style="3" customWidth="1"/>
    <col min="4" max="4" width="9.109375" style="3"/>
    <col min="5" max="5" width="22.5546875" style="3" customWidth="1"/>
    <col min="6" max="20" width="9.109375" style="3"/>
    <col min="25" max="25" width="32" customWidth="1"/>
    <col min="26" max="26" width="25.109375" customWidth="1"/>
  </cols>
  <sheetData>
    <row r="1" spans="1:8" ht="28.8" x14ac:dyDescent="0.3">
      <c r="A1" s="7" t="s">
        <v>1380</v>
      </c>
      <c r="B1" s="101" t="s">
        <v>1368</v>
      </c>
      <c r="C1" s="101" t="s">
        <v>1369</v>
      </c>
      <c r="D1" s="101" t="s">
        <v>1370</v>
      </c>
      <c r="E1" s="101" t="s">
        <v>1425</v>
      </c>
      <c r="F1" s="101" t="s">
        <v>1371</v>
      </c>
      <c r="G1"/>
      <c r="H1"/>
    </row>
    <row r="2" spans="1:8" ht="43.2" x14ac:dyDescent="0.3">
      <c r="B2" s="196" t="s">
        <v>1426</v>
      </c>
      <c r="C2" s="101" t="s">
        <v>1372</v>
      </c>
      <c r="D2" s="101" t="s">
        <v>1373</v>
      </c>
      <c r="E2" s="101" t="s">
        <v>1427</v>
      </c>
      <c r="F2" s="101" t="s">
        <v>1374</v>
      </c>
      <c r="G2"/>
      <c r="H2"/>
    </row>
    <row r="3" spans="1:8" x14ac:dyDescent="0.3">
      <c r="B3"/>
      <c r="C3"/>
      <c r="D3"/>
      <c r="E3"/>
      <c r="F3"/>
      <c r="G3"/>
      <c r="H3"/>
    </row>
    <row r="4" spans="1:8" x14ac:dyDescent="0.3">
      <c r="B4" s="197"/>
      <c r="C4"/>
      <c r="D4"/>
      <c r="E4"/>
      <c r="F4"/>
      <c r="G4"/>
      <c r="H4"/>
    </row>
    <row r="5" spans="1:8" ht="22.8" x14ac:dyDescent="0.3">
      <c r="B5" s="198" t="s">
        <v>1377</v>
      </c>
      <c r="C5"/>
      <c r="D5"/>
      <c r="E5"/>
      <c r="F5"/>
      <c r="G5"/>
      <c r="H5"/>
    </row>
    <row r="6" spans="1:8" x14ac:dyDescent="0.3">
      <c r="B6" s="197"/>
      <c r="C6"/>
      <c r="D6"/>
      <c r="E6"/>
      <c r="F6"/>
      <c r="G6"/>
      <c r="H6"/>
    </row>
    <row r="7" spans="1:8" ht="17.399999999999999" x14ac:dyDescent="0.3">
      <c r="B7" s="199" t="s">
        <v>1378</v>
      </c>
      <c r="C7"/>
      <c r="D7"/>
      <c r="E7"/>
      <c r="F7"/>
      <c r="G7"/>
      <c r="H7"/>
    </row>
    <row r="8" spans="1:8" x14ac:dyDescent="0.3">
      <c r="B8" s="197"/>
      <c r="C8"/>
      <c r="D8"/>
      <c r="E8"/>
      <c r="F8"/>
      <c r="G8"/>
      <c r="H8"/>
    </row>
    <row r="9" spans="1:8" ht="15.6" x14ac:dyDescent="0.3">
      <c r="A9" s="6" t="str">
        <f>MID(B9,12,LEN(B9)-11)</f>
        <v>10/9/2020 11:09:18 AM</v>
      </c>
      <c r="B9" s="200" t="s">
        <v>1680</v>
      </c>
      <c r="C9"/>
      <c r="D9"/>
      <c r="E9"/>
      <c r="F9"/>
      <c r="G9"/>
      <c r="H9"/>
    </row>
    <row r="10" spans="1:8" ht="15.6" x14ac:dyDescent="0.3">
      <c r="A10" s="6" t="str">
        <f>LEFT(A9,SEARCH(" ",A9)-1)</f>
        <v>10/9/2020</v>
      </c>
      <c r="B10" s="200" t="s">
        <v>1681</v>
      </c>
      <c r="C10"/>
      <c r="D10"/>
      <c r="E10"/>
      <c r="F10"/>
      <c r="G10"/>
      <c r="H10"/>
    </row>
    <row r="11" spans="1:8" x14ac:dyDescent="0.3">
      <c r="B11"/>
      <c r="C11"/>
      <c r="D11"/>
      <c r="E11"/>
      <c r="F11"/>
      <c r="G11"/>
      <c r="H11"/>
    </row>
    <row r="12" spans="1:8" x14ac:dyDescent="0.3">
      <c r="B12"/>
      <c r="C12"/>
      <c r="D12"/>
      <c r="E12"/>
      <c r="F12"/>
      <c r="G12"/>
      <c r="H12"/>
    </row>
    <row r="13" spans="1:8" x14ac:dyDescent="0.3">
      <c r="B13"/>
      <c r="C13"/>
      <c r="D13"/>
      <c r="E13"/>
      <c r="F13"/>
      <c r="G13"/>
      <c r="H13"/>
    </row>
    <row r="14" spans="1:8" x14ac:dyDescent="0.3">
      <c r="B14" s="201" t="s">
        <v>928</v>
      </c>
      <c r="C14" s="201" t="s">
        <v>0</v>
      </c>
      <c r="D14" s="201" t="s">
        <v>1</v>
      </c>
      <c r="E14" s="201" t="s">
        <v>0</v>
      </c>
      <c r="F14" s="201" t="s">
        <v>1</v>
      </c>
      <c r="G14" s="201" t="s">
        <v>934</v>
      </c>
      <c r="H14"/>
    </row>
    <row r="15" spans="1:8" x14ac:dyDescent="0.3">
      <c r="B15" s="201" t="s">
        <v>2</v>
      </c>
      <c r="C15" s="201"/>
      <c r="D15" s="201"/>
      <c r="E15" s="201"/>
      <c r="F15" s="201"/>
      <c r="G15" s="201"/>
      <c r="H15"/>
    </row>
    <row r="16" spans="1:8" x14ac:dyDescent="0.3">
      <c r="B16" s="101" t="s">
        <v>3</v>
      </c>
      <c r="C16" s="196" t="s">
        <v>5</v>
      </c>
      <c r="D16" s="196">
        <v>279</v>
      </c>
      <c r="E16" s="196" t="s">
        <v>4</v>
      </c>
      <c r="F16" s="196">
        <v>326</v>
      </c>
      <c r="G16"/>
      <c r="H16"/>
    </row>
    <row r="17" spans="2:8" x14ac:dyDescent="0.3">
      <c r="B17" s="101" t="s">
        <v>6</v>
      </c>
      <c r="C17" s="196" t="s">
        <v>8</v>
      </c>
      <c r="D17" s="196">
        <v>101</v>
      </c>
      <c r="E17" s="196" t="s">
        <v>7</v>
      </c>
      <c r="F17" s="196">
        <v>109</v>
      </c>
      <c r="G17"/>
      <c r="H17"/>
    </row>
    <row r="18" spans="2:8" x14ac:dyDescent="0.3">
      <c r="B18" s="101" t="s">
        <v>9</v>
      </c>
      <c r="C18" s="196" t="s">
        <v>7</v>
      </c>
      <c r="D18" s="196">
        <v>101</v>
      </c>
      <c r="E18" s="196" t="s">
        <v>10</v>
      </c>
      <c r="F18" s="196">
        <v>111</v>
      </c>
      <c r="G18"/>
      <c r="H18"/>
    </row>
    <row r="19" spans="2:8" x14ac:dyDescent="0.3">
      <c r="B19" s="101" t="s">
        <v>11</v>
      </c>
      <c r="C19" s="196" t="s">
        <v>7</v>
      </c>
      <c r="D19" s="196">
        <v>153</v>
      </c>
      <c r="E19" s="196" t="s">
        <v>4</v>
      </c>
      <c r="F19" s="196">
        <v>150</v>
      </c>
      <c r="G19"/>
      <c r="H19"/>
    </row>
    <row r="20" spans="2:8" x14ac:dyDescent="0.3">
      <c r="B20" s="101" t="s">
        <v>12</v>
      </c>
      <c r="C20" s="196" t="s">
        <v>7</v>
      </c>
      <c r="D20" s="196">
        <v>50</v>
      </c>
      <c r="E20" s="196" t="s">
        <v>4</v>
      </c>
      <c r="F20" s="196">
        <v>98</v>
      </c>
      <c r="G20"/>
      <c r="H20"/>
    </row>
    <row r="21" spans="2:8" x14ac:dyDescent="0.3">
      <c r="B21" s="101" t="s">
        <v>13</v>
      </c>
      <c r="C21" s="196" t="s">
        <v>7</v>
      </c>
      <c r="D21" s="196">
        <v>89</v>
      </c>
      <c r="E21" s="196" t="s">
        <v>4</v>
      </c>
      <c r="F21" s="196">
        <v>110</v>
      </c>
      <c r="G21"/>
      <c r="H21"/>
    </row>
    <row r="22" spans="2:8" x14ac:dyDescent="0.3">
      <c r="B22" s="101" t="s">
        <v>14</v>
      </c>
      <c r="C22" s="196" t="s">
        <v>4</v>
      </c>
      <c r="D22" s="196">
        <v>30</v>
      </c>
      <c r="E22" s="196" t="s">
        <v>7</v>
      </c>
      <c r="F22" s="196">
        <v>51</v>
      </c>
      <c r="G22"/>
      <c r="H22"/>
    </row>
    <row r="23" spans="2:8" x14ac:dyDescent="0.3">
      <c r="B23" s="101" t="s">
        <v>15</v>
      </c>
      <c r="C23" s="196" t="s">
        <v>7</v>
      </c>
      <c r="D23" s="196">
        <v>84</v>
      </c>
      <c r="E23" s="196" t="s">
        <v>4</v>
      </c>
      <c r="F23" s="196">
        <v>124</v>
      </c>
      <c r="G23"/>
      <c r="H23"/>
    </row>
    <row r="24" spans="2:8" x14ac:dyDescent="0.3">
      <c r="B24" s="101" t="s">
        <v>16</v>
      </c>
      <c r="C24" s="196" t="s">
        <v>7</v>
      </c>
      <c r="D24" s="196">
        <v>41</v>
      </c>
      <c r="E24" s="196" t="s">
        <v>4</v>
      </c>
      <c r="F24" s="196">
        <v>56</v>
      </c>
      <c r="G24"/>
      <c r="H24"/>
    </row>
    <row r="25" spans="2:8" x14ac:dyDescent="0.3">
      <c r="B25" s="101" t="s">
        <v>17</v>
      </c>
      <c r="C25" s="196" t="s">
        <v>7</v>
      </c>
      <c r="D25" s="196">
        <v>77</v>
      </c>
      <c r="E25" s="196" t="s">
        <v>4</v>
      </c>
      <c r="F25" s="196">
        <v>105</v>
      </c>
      <c r="G25"/>
      <c r="H25"/>
    </row>
    <row r="26" spans="2:8" x14ac:dyDescent="0.3">
      <c r="B26" s="201" t="s">
        <v>1467</v>
      </c>
      <c r="C26" s="201"/>
      <c r="D26" s="201"/>
      <c r="E26" s="201"/>
      <c r="F26" s="201"/>
      <c r="G26" s="201"/>
      <c r="H26"/>
    </row>
    <row r="27" spans="2:8" x14ac:dyDescent="0.3">
      <c r="B27" s="101" t="s">
        <v>935</v>
      </c>
      <c r="C27" s="196" t="s">
        <v>5</v>
      </c>
      <c r="D27" s="196">
        <v>10</v>
      </c>
      <c r="E27" s="196" t="s">
        <v>4</v>
      </c>
      <c r="F27" s="196">
        <v>7</v>
      </c>
      <c r="G27"/>
      <c r="H27"/>
    </row>
    <row r="28" spans="2:8" x14ac:dyDescent="0.3">
      <c r="B28" s="101" t="s">
        <v>936</v>
      </c>
      <c r="C28" s="196" t="s">
        <v>4</v>
      </c>
      <c r="D28" s="196">
        <v>6</v>
      </c>
      <c r="E28" s="196" t="s">
        <v>5</v>
      </c>
      <c r="F28" s="196">
        <v>5</v>
      </c>
      <c r="G28"/>
      <c r="H28"/>
    </row>
    <row r="29" spans="2:8" x14ac:dyDescent="0.3">
      <c r="B29" s="101" t="s">
        <v>937</v>
      </c>
      <c r="C29" s="196" t="s">
        <v>4</v>
      </c>
      <c r="D29" s="196">
        <v>7</v>
      </c>
      <c r="E29" s="196" t="s">
        <v>7</v>
      </c>
      <c r="F29" s="196">
        <v>22</v>
      </c>
      <c r="G29"/>
      <c r="H29"/>
    </row>
    <row r="30" spans="2:8" x14ac:dyDescent="0.3">
      <c r="B30" s="101" t="s">
        <v>938</v>
      </c>
      <c r="C30" s="196" t="s">
        <v>4</v>
      </c>
      <c r="D30" s="196">
        <v>76</v>
      </c>
      <c r="E30" s="196" t="s">
        <v>7</v>
      </c>
      <c r="F30" s="196">
        <v>83</v>
      </c>
      <c r="G30"/>
      <c r="H30"/>
    </row>
    <row r="31" spans="2:8" x14ac:dyDescent="0.3">
      <c r="B31" s="101" t="s">
        <v>939</v>
      </c>
      <c r="C31" s="196" t="s">
        <v>7</v>
      </c>
      <c r="D31" s="196">
        <v>5</v>
      </c>
      <c r="E31" s="196" t="s">
        <v>4</v>
      </c>
      <c r="F31" s="196">
        <v>13</v>
      </c>
      <c r="G31"/>
      <c r="H31"/>
    </row>
    <row r="32" spans="2:8" x14ac:dyDescent="0.3">
      <c r="B32" s="101" t="s">
        <v>940</v>
      </c>
      <c r="C32" s="196" t="s">
        <v>4</v>
      </c>
      <c r="D32" s="196">
        <v>3</v>
      </c>
      <c r="E32" s="196" t="s">
        <v>7</v>
      </c>
      <c r="F32" s="196">
        <v>5</v>
      </c>
      <c r="G32"/>
      <c r="H32"/>
    </row>
    <row r="33" spans="2:8" x14ac:dyDescent="0.3">
      <c r="B33" s="101" t="s">
        <v>941</v>
      </c>
      <c r="C33" s="196" t="s">
        <v>4</v>
      </c>
      <c r="D33" s="196">
        <v>29</v>
      </c>
      <c r="E33" s="196" t="s">
        <v>7</v>
      </c>
      <c r="F33" s="196">
        <v>20</v>
      </c>
      <c r="G33"/>
      <c r="H33"/>
    </row>
    <row r="34" spans="2:8" x14ac:dyDescent="0.3">
      <c r="B34" s="101" t="s">
        <v>942</v>
      </c>
      <c r="C34" s="196" t="s">
        <v>7</v>
      </c>
      <c r="D34" s="196">
        <v>4</v>
      </c>
      <c r="E34" s="196" t="s">
        <v>4</v>
      </c>
      <c r="F34" s="196">
        <v>3</v>
      </c>
      <c r="G34"/>
      <c r="H34"/>
    </row>
    <row r="35" spans="2:8" x14ac:dyDescent="0.3">
      <c r="B35" s="101" t="s">
        <v>943</v>
      </c>
      <c r="C35" s="196" t="s">
        <v>7</v>
      </c>
      <c r="D35" s="196">
        <v>12</v>
      </c>
      <c r="E35" s="196" t="s">
        <v>4</v>
      </c>
      <c r="F35" s="196">
        <v>9</v>
      </c>
      <c r="G35"/>
      <c r="H35"/>
    </row>
    <row r="36" spans="2:8" x14ac:dyDescent="0.3">
      <c r="B36" s="101" t="s">
        <v>944</v>
      </c>
      <c r="C36" s="196" t="s">
        <v>4</v>
      </c>
      <c r="D36" s="196">
        <v>11</v>
      </c>
      <c r="E36" s="196" t="s">
        <v>7</v>
      </c>
      <c r="F36" s="196">
        <v>13</v>
      </c>
      <c r="G36"/>
      <c r="H36"/>
    </row>
    <row r="37" spans="2:8" x14ac:dyDescent="0.3">
      <c r="B37" s="101" t="s">
        <v>945</v>
      </c>
      <c r="C37" s="196" t="s">
        <v>7</v>
      </c>
      <c r="D37" s="196">
        <v>13</v>
      </c>
      <c r="E37" s="196" t="s">
        <v>4</v>
      </c>
      <c r="F37" s="196">
        <v>9</v>
      </c>
      <c r="G37"/>
      <c r="H37"/>
    </row>
    <row r="38" spans="2:8" x14ac:dyDescent="0.3">
      <c r="B38" s="101" t="s">
        <v>946</v>
      </c>
      <c r="C38" s="196" t="s">
        <v>4</v>
      </c>
      <c r="D38" s="196">
        <v>17</v>
      </c>
      <c r="E38" s="196" t="s">
        <v>7</v>
      </c>
      <c r="F38" s="196">
        <v>13</v>
      </c>
      <c r="G38"/>
      <c r="H38"/>
    </row>
    <row r="39" spans="2:8" x14ac:dyDescent="0.3">
      <c r="B39" s="101" t="s">
        <v>947</v>
      </c>
      <c r="C39" s="196" t="s">
        <v>4</v>
      </c>
      <c r="D39" s="196">
        <v>17</v>
      </c>
      <c r="E39" s="196" t="s">
        <v>7</v>
      </c>
      <c r="F39" s="196">
        <v>13</v>
      </c>
      <c r="G39"/>
      <c r="H39"/>
    </row>
    <row r="40" spans="2:8" x14ac:dyDescent="0.3">
      <c r="B40" s="101" t="s">
        <v>948</v>
      </c>
      <c r="C40" s="196" t="s">
        <v>4</v>
      </c>
      <c r="D40" s="196">
        <v>7</v>
      </c>
      <c r="E40" s="196" t="s">
        <v>7</v>
      </c>
      <c r="F40" s="196">
        <v>22</v>
      </c>
      <c r="G40"/>
      <c r="H40"/>
    </row>
    <row r="41" spans="2:8" x14ac:dyDescent="0.3">
      <c r="B41" s="201" t="s">
        <v>18</v>
      </c>
      <c r="C41" s="201"/>
      <c r="D41" s="201"/>
      <c r="E41" s="201"/>
      <c r="F41" s="201"/>
      <c r="G41" s="201"/>
      <c r="H41"/>
    </row>
    <row r="42" spans="2:8" x14ac:dyDescent="0.3">
      <c r="B42" s="101" t="s">
        <v>19</v>
      </c>
      <c r="C42" s="196" t="s">
        <v>20</v>
      </c>
      <c r="D42" s="196">
        <v>214</v>
      </c>
      <c r="E42" s="196" t="s">
        <v>7</v>
      </c>
      <c r="F42" s="196">
        <v>221</v>
      </c>
      <c r="G42"/>
      <c r="H42"/>
    </row>
    <row r="43" spans="2:8" x14ac:dyDescent="0.3">
      <c r="B43" s="101" t="s">
        <v>21</v>
      </c>
      <c r="C43" s="196" t="s">
        <v>20</v>
      </c>
      <c r="D43" s="196">
        <v>107</v>
      </c>
      <c r="E43" s="196" t="s">
        <v>7</v>
      </c>
      <c r="F43" s="196">
        <v>79</v>
      </c>
      <c r="G43"/>
      <c r="H43"/>
    </row>
    <row r="44" spans="2:8" x14ac:dyDescent="0.3">
      <c r="B44" s="101" t="s">
        <v>22</v>
      </c>
      <c r="C44" s="196" t="s">
        <v>20</v>
      </c>
      <c r="D44" s="196">
        <v>172</v>
      </c>
      <c r="E44" s="196" t="s">
        <v>7</v>
      </c>
      <c r="F44" s="196">
        <v>83</v>
      </c>
      <c r="G44"/>
      <c r="H44"/>
    </row>
    <row r="45" spans="2:8" x14ac:dyDescent="0.3">
      <c r="B45" s="101" t="s">
        <v>23</v>
      </c>
      <c r="C45" s="196" t="s">
        <v>20</v>
      </c>
      <c r="D45" s="196">
        <v>143</v>
      </c>
      <c r="E45" s="196" t="s">
        <v>7</v>
      </c>
      <c r="F45" s="196">
        <v>243</v>
      </c>
      <c r="G45"/>
      <c r="H45"/>
    </row>
    <row r="46" spans="2:8" x14ac:dyDescent="0.3">
      <c r="B46" s="101" t="s">
        <v>24</v>
      </c>
      <c r="C46" s="196" t="s">
        <v>20</v>
      </c>
      <c r="D46" s="196">
        <v>33</v>
      </c>
      <c r="E46" s="196" t="s">
        <v>7</v>
      </c>
      <c r="F46" s="196">
        <v>52</v>
      </c>
      <c r="G46"/>
      <c r="H46"/>
    </row>
    <row r="47" spans="2:8" x14ac:dyDescent="0.3">
      <c r="B47" s="101" t="s">
        <v>25</v>
      </c>
      <c r="C47" s="196" t="s">
        <v>7</v>
      </c>
      <c r="D47" s="196">
        <v>106</v>
      </c>
      <c r="E47" s="196" t="s">
        <v>20</v>
      </c>
      <c r="F47" s="196">
        <v>57</v>
      </c>
      <c r="G47"/>
      <c r="H47"/>
    </row>
    <row r="48" spans="2:8" x14ac:dyDescent="0.3">
      <c r="B48" s="101" t="s">
        <v>26</v>
      </c>
      <c r="C48" s="196" t="s">
        <v>7</v>
      </c>
      <c r="D48" s="196">
        <v>113</v>
      </c>
      <c r="E48" s="196" t="s">
        <v>20</v>
      </c>
      <c r="F48" s="196">
        <v>100</v>
      </c>
      <c r="G48"/>
      <c r="H48"/>
    </row>
    <row r="49" spans="2:8" x14ac:dyDescent="0.3">
      <c r="B49" s="101" t="s">
        <v>27</v>
      </c>
      <c r="C49" s="196" t="s">
        <v>20</v>
      </c>
      <c r="D49" s="196">
        <v>36</v>
      </c>
      <c r="E49" s="196" t="s">
        <v>7</v>
      </c>
      <c r="F49" s="196">
        <v>27</v>
      </c>
      <c r="G49"/>
      <c r="H49"/>
    </row>
    <row r="50" spans="2:8" x14ac:dyDescent="0.3">
      <c r="B50" s="201" t="s">
        <v>28</v>
      </c>
      <c r="C50" s="201"/>
      <c r="D50" s="201"/>
      <c r="E50" s="201"/>
      <c r="F50" s="201"/>
      <c r="G50" s="201"/>
      <c r="H50"/>
    </row>
    <row r="51" spans="2:8" x14ac:dyDescent="0.3">
      <c r="B51" s="101" t="s">
        <v>29</v>
      </c>
      <c r="C51" s="196" t="s">
        <v>20</v>
      </c>
      <c r="D51" s="196">
        <v>59</v>
      </c>
      <c r="E51" s="196" t="s">
        <v>7</v>
      </c>
      <c r="F51" s="196">
        <v>84</v>
      </c>
      <c r="G51"/>
      <c r="H51"/>
    </row>
    <row r="52" spans="2:8" x14ac:dyDescent="0.3">
      <c r="B52" s="101" t="s">
        <v>30</v>
      </c>
      <c r="C52" s="196" t="s">
        <v>7</v>
      </c>
      <c r="D52" s="196">
        <v>36</v>
      </c>
      <c r="E52" s="196" t="s">
        <v>20</v>
      </c>
      <c r="F52" s="196">
        <v>56</v>
      </c>
      <c r="G52"/>
      <c r="H52"/>
    </row>
    <row r="53" spans="2:8" x14ac:dyDescent="0.3">
      <c r="B53" s="101" t="s">
        <v>31</v>
      </c>
      <c r="C53" s="196" t="s">
        <v>7</v>
      </c>
      <c r="D53" s="196">
        <v>93</v>
      </c>
      <c r="E53" s="196" t="s">
        <v>20</v>
      </c>
      <c r="F53" s="196">
        <v>97</v>
      </c>
      <c r="G53"/>
      <c r="H53"/>
    </row>
    <row r="54" spans="2:8" x14ac:dyDescent="0.3">
      <c r="B54" s="101" t="s">
        <v>32</v>
      </c>
      <c r="C54" s="196" t="s">
        <v>20</v>
      </c>
      <c r="D54" s="196">
        <v>39</v>
      </c>
      <c r="E54" s="196" t="s">
        <v>7</v>
      </c>
      <c r="F54" s="196">
        <v>80</v>
      </c>
      <c r="G54"/>
      <c r="H54"/>
    </row>
    <row r="55" spans="2:8" x14ac:dyDescent="0.3">
      <c r="B55" s="101" t="s">
        <v>33</v>
      </c>
      <c r="C55" s="196" t="s">
        <v>20</v>
      </c>
      <c r="D55" s="196">
        <v>201</v>
      </c>
      <c r="E55" s="196" t="s">
        <v>7</v>
      </c>
      <c r="F55" s="196">
        <v>206</v>
      </c>
      <c r="G55"/>
      <c r="H55"/>
    </row>
    <row r="56" spans="2:8" x14ac:dyDescent="0.3">
      <c r="B56" s="101" t="s">
        <v>34</v>
      </c>
      <c r="C56" s="196" t="s">
        <v>20</v>
      </c>
      <c r="D56" s="196">
        <v>27</v>
      </c>
      <c r="E56" s="196" t="s">
        <v>7</v>
      </c>
      <c r="F56" s="196">
        <v>90</v>
      </c>
      <c r="G56"/>
      <c r="H56"/>
    </row>
    <row r="57" spans="2:8" x14ac:dyDescent="0.3">
      <c r="B57" s="101" t="s">
        <v>35</v>
      </c>
      <c r="C57" s="196" t="s">
        <v>20</v>
      </c>
      <c r="D57" s="196">
        <v>22</v>
      </c>
      <c r="E57" s="196" t="s">
        <v>7</v>
      </c>
      <c r="F57" s="196">
        <v>24</v>
      </c>
      <c r="G57"/>
      <c r="H57"/>
    </row>
    <row r="58" spans="2:8" x14ac:dyDescent="0.3">
      <c r="B58" s="101" t="s">
        <v>36</v>
      </c>
      <c r="C58" s="196" t="s">
        <v>7</v>
      </c>
      <c r="D58" s="196">
        <v>35</v>
      </c>
      <c r="E58" s="196" t="s">
        <v>20</v>
      </c>
      <c r="F58" s="196">
        <v>17</v>
      </c>
      <c r="G58"/>
      <c r="H58"/>
    </row>
    <row r="59" spans="2:8" x14ac:dyDescent="0.3">
      <c r="B59" s="201" t="s">
        <v>1682</v>
      </c>
      <c r="C59" s="201"/>
      <c r="D59" s="201"/>
      <c r="E59" s="201"/>
      <c r="F59" s="201"/>
      <c r="G59" s="201"/>
      <c r="H59"/>
    </row>
    <row r="60" spans="2:8" x14ac:dyDescent="0.3">
      <c r="B60" s="101" t="s">
        <v>1683</v>
      </c>
      <c r="C60" s="196" t="s">
        <v>20</v>
      </c>
      <c r="D60" s="196">
        <v>3</v>
      </c>
      <c r="E60" s="196" t="s">
        <v>7</v>
      </c>
      <c r="F60" s="196">
        <v>5</v>
      </c>
      <c r="G60"/>
      <c r="H60"/>
    </row>
    <row r="61" spans="2:8" x14ac:dyDescent="0.3">
      <c r="B61" s="101" t="s">
        <v>1530</v>
      </c>
      <c r="C61" s="196" t="s">
        <v>20</v>
      </c>
      <c r="D61" s="196">
        <v>4</v>
      </c>
      <c r="E61" s="196" t="s">
        <v>7</v>
      </c>
      <c r="F61" s="196">
        <v>16</v>
      </c>
      <c r="G61"/>
      <c r="H61"/>
    </row>
    <row r="62" spans="2:8" x14ac:dyDescent="0.3">
      <c r="B62" s="101" t="s">
        <v>1531</v>
      </c>
      <c r="C62" s="196" t="s">
        <v>7</v>
      </c>
      <c r="D62" s="196">
        <v>5</v>
      </c>
      <c r="E62" s="196" t="s">
        <v>20</v>
      </c>
      <c r="F62" s="196">
        <v>16</v>
      </c>
      <c r="G62"/>
      <c r="H62"/>
    </row>
    <row r="63" spans="2:8" x14ac:dyDescent="0.3">
      <c r="B63" s="101" t="s">
        <v>1532</v>
      </c>
      <c r="C63" s="196" t="s">
        <v>7</v>
      </c>
      <c r="D63" s="196">
        <v>6</v>
      </c>
      <c r="E63" s="196" t="s">
        <v>20</v>
      </c>
      <c r="F63" s="196">
        <v>7</v>
      </c>
      <c r="G63"/>
      <c r="H63"/>
    </row>
    <row r="64" spans="2:8" x14ac:dyDescent="0.3">
      <c r="B64" s="101" t="s">
        <v>1533</v>
      </c>
      <c r="C64" s="196" t="s">
        <v>20</v>
      </c>
      <c r="D64" s="196">
        <v>17</v>
      </c>
      <c r="E64" s="196" t="s">
        <v>7</v>
      </c>
      <c r="F64" s="196">
        <v>12</v>
      </c>
      <c r="G64"/>
      <c r="H64"/>
    </row>
    <row r="65" spans="2:8" x14ac:dyDescent="0.3">
      <c r="B65" s="101" t="s">
        <v>1534</v>
      </c>
      <c r="C65" s="196" t="s">
        <v>20</v>
      </c>
      <c r="D65" s="196">
        <v>7</v>
      </c>
      <c r="E65" s="196" t="s">
        <v>7</v>
      </c>
      <c r="F65" s="196">
        <v>6</v>
      </c>
      <c r="G65"/>
      <c r="H65"/>
    </row>
    <row r="66" spans="2:8" x14ac:dyDescent="0.3">
      <c r="B66" s="101" t="s">
        <v>1535</v>
      </c>
      <c r="C66" s="196" t="s">
        <v>20</v>
      </c>
      <c r="D66" s="196">
        <v>7</v>
      </c>
      <c r="E66" s="196" t="s">
        <v>7</v>
      </c>
      <c r="F66" s="196">
        <v>4</v>
      </c>
      <c r="G66"/>
      <c r="H66"/>
    </row>
    <row r="67" spans="2:8" x14ac:dyDescent="0.3">
      <c r="B67" s="101" t="s">
        <v>1536</v>
      </c>
      <c r="C67" s="196" t="s">
        <v>20</v>
      </c>
      <c r="D67" s="196">
        <v>3</v>
      </c>
      <c r="E67" s="196" t="s">
        <v>7</v>
      </c>
      <c r="F67" s="196">
        <v>1</v>
      </c>
      <c r="G67"/>
      <c r="H67"/>
    </row>
    <row r="68" spans="2:8" x14ac:dyDescent="0.3">
      <c r="B68" s="101" t="s">
        <v>1537</v>
      </c>
      <c r="C68" s="196" t="s">
        <v>7</v>
      </c>
      <c r="D68" s="196">
        <v>5</v>
      </c>
      <c r="E68" s="196" t="s">
        <v>20</v>
      </c>
      <c r="F68" s="196">
        <v>8</v>
      </c>
      <c r="G68"/>
      <c r="H68"/>
    </row>
    <row r="69" spans="2:8" x14ac:dyDescent="0.3">
      <c r="B69" s="101" t="s">
        <v>1538</v>
      </c>
      <c r="C69" s="196" t="s">
        <v>7</v>
      </c>
      <c r="D69" s="196">
        <v>12</v>
      </c>
      <c r="E69" s="196" t="s">
        <v>20</v>
      </c>
      <c r="F69" s="196">
        <v>11</v>
      </c>
      <c r="G69"/>
      <c r="H69"/>
    </row>
    <row r="70" spans="2:8" x14ac:dyDescent="0.3">
      <c r="B70" s="101" t="s">
        <v>1539</v>
      </c>
      <c r="C70" s="196" t="s">
        <v>7</v>
      </c>
      <c r="D70" s="196">
        <v>16</v>
      </c>
      <c r="E70" s="196" t="s">
        <v>20</v>
      </c>
      <c r="F70" s="196">
        <v>17</v>
      </c>
      <c r="G70"/>
      <c r="H70"/>
    </row>
    <row r="71" spans="2:8" x14ac:dyDescent="0.3">
      <c r="B71" s="101" t="s">
        <v>1540</v>
      </c>
      <c r="C71" s="196" t="s">
        <v>7</v>
      </c>
      <c r="D71" s="196">
        <v>8</v>
      </c>
      <c r="E71" s="196" t="s">
        <v>20</v>
      </c>
      <c r="F71" s="196">
        <v>1</v>
      </c>
      <c r="G71"/>
      <c r="H71"/>
    </row>
    <row r="72" spans="2:8" x14ac:dyDescent="0.3">
      <c r="B72" s="101" t="s">
        <v>1640</v>
      </c>
      <c r="C72" s="196" t="s">
        <v>20</v>
      </c>
      <c r="D72" s="196">
        <v>2</v>
      </c>
      <c r="E72" s="196" t="s">
        <v>7</v>
      </c>
      <c r="F72" s="196">
        <v>9</v>
      </c>
      <c r="G72"/>
      <c r="H72"/>
    </row>
    <row r="73" spans="2:8" x14ac:dyDescent="0.3">
      <c r="B73" s="101" t="s">
        <v>1541</v>
      </c>
      <c r="C73" s="196" t="s">
        <v>20</v>
      </c>
      <c r="D73" s="196">
        <v>4</v>
      </c>
      <c r="E73" s="196" t="s">
        <v>7</v>
      </c>
      <c r="F73" s="196">
        <v>4</v>
      </c>
      <c r="G73"/>
      <c r="H73"/>
    </row>
    <row r="74" spans="2:8" x14ac:dyDescent="0.3">
      <c r="B74" s="101" t="s">
        <v>1542</v>
      </c>
      <c r="C74" s="196" t="s">
        <v>7</v>
      </c>
      <c r="D74" s="196">
        <v>3</v>
      </c>
      <c r="E74" s="196" t="s">
        <v>20</v>
      </c>
      <c r="F74" s="196">
        <v>2</v>
      </c>
      <c r="G74"/>
      <c r="H74"/>
    </row>
    <row r="75" spans="2:8" x14ac:dyDescent="0.3">
      <c r="B75" s="101" t="s">
        <v>1543</v>
      </c>
      <c r="C75" s="196" t="s">
        <v>20</v>
      </c>
      <c r="D75" s="196">
        <v>9</v>
      </c>
      <c r="E75" s="196" t="s">
        <v>7</v>
      </c>
      <c r="F75" s="196">
        <v>10</v>
      </c>
      <c r="G75"/>
      <c r="H75"/>
    </row>
    <row r="76" spans="2:8" x14ac:dyDescent="0.3">
      <c r="B76" s="101" t="s">
        <v>1544</v>
      </c>
      <c r="C76" s="196" t="s">
        <v>20</v>
      </c>
      <c r="D76" s="196">
        <v>3</v>
      </c>
      <c r="E76" s="196" t="s">
        <v>7</v>
      </c>
      <c r="F76" s="196">
        <v>1</v>
      </c>
      <c r="G76"/>
      <c r="H76"/>
    </row>
    <row r="77" spans="2:8" x14ac:dyDescent="0.3">
      <c r="B77" s="101" t="s">
        <v>1545</v>
      </c>
      <c r="C77" s="196" t="s">
        <v>7</v>
      </c>
      <c r="D77" s="196">
        <v>20</v>
      </c>
      <c r="E77" s="196" t="s">
        <v>20</v>
      </c>
      <c r="F77" s="196">
        <v>14</v>
      </c>
      <c r="G77"/>
      <c r="H77"/>
    </row>
    <row r="78" spans="2:8" x14ac:dyDescent="0.3">
      <c r="B78" s="101" t="s">
        <v>1546</v>
      </c>
      <c r="C78" s="196" t="s">
        <v>20</v>
      </c>
      <c r="D78" s="196">
        <v>2</v>
      </c>
      <c r="E78" s="196" t="s">
        <v>7</v>
      </c>
      <c r="F78" s="196">
        <v>1</v>
      </c>
      <c r="G78"/>
      <c r="H78"/>
    </row>
    <row r="79" spans="2:8" x14ac:dyDescent="0.3">
      <c r="B79" s="101" t="s">
        <v>1547</v>
      </c>
      <c r="C79" s="196" t="s">
        <v>7</v>
      </c>
      <c r="D79" s="196">
        <v>0</v>
      </c>
      <c r="E79" s="196" t="s">
        <v>20</v>
      </c>
      <c r="F79" s="196">
        <v>1</v>
      </c>
      <c r="G79"/>
      <c r="H79"/>
    </row>
    <row r="80" spans="2:8" x14ac:dyDescent="0.3">
      <c r="B80" s="101" t="s">
        <v>1548</v>
      </c>
      <c r="C80" s="196" t="s">
        <v>7</v>
      </c>
      <c r="D80" s="196">
        <v>2</v>
      </c>
      <c r="E80" s="196" t="s">
        <v>20</v>
      </c>
      <c r="F80" s="196">
        <v>3</v>
      </c>
      <c r="G80"/>
      <c r="H80"/>
    </row>
    <row r="81" spans="2:8" x14ac:dyDescent="0.3">
      <c r="B81" s="101" t="s">
        <v>1549</v>
      </c>
      <c r="C81" s="196" t="s">
        <v>7</v>
      </c>
      <c r="D81" s="196">
        <v>5</v>
      </c>
      <c r="E81" s="196" t="s">
        <v>20</v>
      </c>
      <c r="F81" s="196">
        <v>3</v>
      </c>
      <c r="G81"/>
      <c r="H81"/>
    </row>
    <row r="82" spans="2:8" x14ac:dyDescent="0.3">
      <c r="B82" s="101" t="s">
        <v>1550</v>
      </c>
      <c r="C82" s="196" t="s">
        <v>7</v>
      </c>
      <c r="D82" s="196">
        <v>15</v>
      </c>
      <c r="E82" s="196" t="s">
        <v>20</v>
      </c>
      <c r="F82" s="196">
        <v>11</v>
      </c>
      <c r="G82"/>
      <c r="H82"/>
    </row>
    <row r="83" spans="2:8" x14ac:dyDescent="0.3">
      <c r="B83" s="101" t="s">
        <v>1551</v>
      </c>
      <c r="C83" s="196" t="s">
        <v>7</v>
      </c>
      <c r="D83" s="196">
        <v>3</v>
      </c>
      <c r="E83" s="196" t="s">
        <v>20</v>
      </c>
      <c r="F83" s="196">
        <v>3</v>
      </c>
      <c r="G83"/>
      <c r="H83"/>
    </row>
    <row r="84" spans="2:8" x14ac:dyDescent="0.3">
      <c r="B84" s="101" t="s">
        <v>1552</v>
      </c>
      <c r="C84" s="196" t="s">
        <v>20</v>
      </c>
      <c r="D84" s="196">
        <v>3</v>
      </c>
      <c r="E84" s="196" t="s">
        <v>7</v>
      </c>
      <c r="F84" s="196">
        <v>3</v>
      </c>
      <c r="G84"/>
      <c r="H84"/>
    </row>
    <row r="85" spans="2:8" x14ac:dyDescent="0.3">
      <c r="B85" s="101" t="s">
        <v>1553</v>
      </c>
      <c r="C85" s="196" t="s">
        <v>7</v>
      </c>
      <c r="D85" s="196">
        <v>8</v>
      </c>
      <c r="E85" s="196" t="s">
        <v>20</v>
      </c>
      <c r="F85" s="196">
        <v>15</v>
      </c>
      <c r="G85"/>
      <c r="H85"/>
    </row>
    <row r="86" spans="2:8" x14ac:dyDescent="0.3">
      <c r="B86" s="101" t="s">
        <v>1554</v>
      </c>
      <c r="C86" s="196" t="s">
        <v>7</v>
      </c>
      <c r="D86" s="196">
        <v>6</v>
      </c>
      <c r="E86" s="196" t="s">
        <v>20</v>
      </c>
      <c r="F86" s="196">
        <v>8</v>
      </c>
      <c r="G86"/>
      <c r="H86"/>
    </row>
    <row r="87" spans="2:8" x14ac:dyDescent="0.3">
      <c r="B87" s="101" t="s">
        <v>1555</v>
      </c>
      <c r="C87" s="196" t="s">
        <v>7</v>
      </c>
      <c r="D87" s="196">
        <v>4</v>
      </c>
      <c r="E87" s="196" t="s">
        <v>20</v>
      </c>
      <c r="F87" s="196">
        <v>7</v>
      </c>
      <c r="G87"/>
      <c r="H87"/>
    </row>
    <row r="88" spans="2:8" x14ac:dyDescent="0.3">
      <c r="B88" s="101" t="s">
        <v>1556</v>
      </c>
      <c r="C88" s="196" t="s">
        <v>7</v>
      </c>
      <c r="D88" s="196">
        <v>11</v>
      </c>
      <c r="E88" s="196" t="s">
        <v>20</v>
      </c>
      <c r="F88" s="196">
        <v>9</v>
      </c>
      <c r="G88"/>
      <c r="H88"/>
    </row>
    <row r="89" spans="2:8" x14ac:dyDescent="0.3">
      <c r="B89" s="101" t="s">
        <v>1557</v>
      </c>
      <c r="C89" s="196" t="s">
        <v>7</v>
      </c>
      <c r="D89" s="196">
        <v>5</v>
      </c>
      <c r="E89" s="196" t="s">
        <v>20</v>
      </c>
      <c r="F89" s="196">
        <v>4</v>
      </c>
      <c r="G89"/>
      <c r="H89"/>
    </row>
    <row r="90" spans="2:8" x14ac:dyDescent="0.3">
      <c r="B90" s="101" t="s">
        <v>1558</v>
      </c>
      <c r="C90" s="196" t="s">
        <v>7</v>
      </c>
      <c r="D90" s="196">
        <v>6</v>
      </c>
      <c r="E90" s="196" t="s">
        <v>20</v>
      </c>
      <c r="F90" s="196">
        <v>3</v>
      </c>
      <c r="G90"/>
      <c r="H90"/>
    </row>
    <row r="91" spans="2:8" x14ac:dyDescent="0.3">
      <c r="B91" s="101" t="s">
        <v>1559</v>
      </c>
      <c r="C91" s="196" t="s">
        <v>20</v>
      </c>
      <c r="D91" s="196">
        <v>12</v>
      </c>
      <c r="E91" s="196" t="s">
        <v>7</v>
      </c>
      <c r="F91" s="196">
        <v>14</v>
      </c>
      <c r="G91"/>
      <c r="H91"/>
    </row>
    <row r="92" spans="2:8" x14ac:dyDescent="0.3">
      <c r="B92" s="101" t="s">
        <v>1560</v>
      </c>
      <c r="C92" s="196" t="s">
        <v>20</v>
      </c>
      <c r="D92" s="196">
        <v>3</v>
      </c>
      <c r="E92" s="196" t="s">
        <v>7</v>
      </c>
      <c r="F92" s="196">
        <v>2</v>
      </c>
      <c r="G92"/>
      <c r="H92"/>
    </row>
    <row r="93" spans="2:8" x14ac:dyDescent="0.3">
      <c r="B93" s="101" t="s">
        <v>1561</v>
      </c>
      <c r="C93" s="196" t="s">
        <v>7</v>
      </c>
      <c r="D93" s="196">
        <v>4</v>
      </c>
      <c r="E93" s="196" t="s">
        <v>20</v>
      </c>
      <c r="F93" s="196">
        <v>5</v>
      </c>
      <c r="G93"/>
      <c r="H93"/>
    </row>
    <row r="94" spans="2:8" x14ac:dyDescent="0.3">
      <c r="B94" s="101" t="s">
        <v>1562</v>
      </c>
      <c r="C94" s="196" t="s">
        <v>20</v>
      </c>
      <c r="D94" s="196">
        <v>3</v>
      </c>
      <c r="E94" s="196" t="s">
        <v>7</v>
      </c>
      <c r="F94" s="196">
        <v>4</v>
      </c>
      <c r="G94"/>
      <c r="H94"/>
    </row>
    <row r="95" spans="2:8" x14ac:dyDescent="0.3">
      <c r="B95" s="101" t="s">
        <v>1563</v>
      </c>
      <c r="C95" s="196" t="s">
        <v>20</v>
      </c>
      <c r="D95" s="196">
        <v>5</v>
      </c>
      <c r="E95" s="196" t="s">
        <v>7</v>
      </c>
      <c r="F95" s="196">
        <v>4</v>
      </c>
      <c r="G95"/>
      <c r="H95"/>
    </row>
    <row r="96" spans="2:8" x14ac:dyDescent="0.3">
      <c r="B96" s="101" t="s">
        <v>1564</v>
      </c>
      <c r="C96" s="196" t="s">
        <v>7</v>
      </c>
      <c r="D96" s="196">
        <v>4</v>
      </c>
      <c r="E96" s="196" t="s">
        <v>20</v>
      </c>
      <c r="F96" s="196">
        <v>0</v>
      </c>
      <c r="G96"/>
      <c r="H96"/>
    </row>
    <row r="97" spans="2:8" x14ac:dyDescent="0.3">
      <c r="B97" s="101" t="s">
        <v>1565</v>
      </c>
      <c r="C97" s="196" t="s">
        <v>20</v>
      </c>
      <c r="D97" s="196">
        <v>13</v>
      </c>
      <c r="E97" s="196" t="s">
        <v>7</v>
      </c>
      <c r="F97" s="196">
        <v>7</v>
      </c>
      <c r="G97"/>
      <c r="H97"/>
    </row>
    <row r="98" spans="2:8" x14ac:dyDescent="0.3">
      <c r="B98" s="101" t="s">
        <v>1566</v>
      </c>
      <c r="C98" s="196" t="s">
        <v>20</v>
      </c>
      <c r="D98" s="196">
        <v>4</v>
      </c>
      <c r="E98" s="196" t="s">
        <v>7</v>
      </c>
      <c r="F98" s="196">
        <v>3</v>
      </c>
      <c r="G98"/>
      <c r="H98"/>
    </row>
    <row r="99" spans="2:8" x14ac:dyDescent="0.3">
      <c r="B99" s="101" t="s">
        <v>1567</v>
      </c>
      <c r="C99" s="196" t="s">
        <v>7</v>
      </c>
      <c r="D99" s="196">
        <v>1</v>
      </c>
      <c r="E99" s="196" t="s">
        <v>1684</v>
      </c>
      <c r="F99" s="196">
        <v>4</v>
      </c>
      <c r="G99"/>
      <c r="H99"/>
    </row>
    <row r="100" spans="2:8" x14ac:dyDescent="0.3">
      <c r="B100" s="101" t="s">
        <v>1568</v>
      </c>
      <c r="C100" s="196" t="s">
        <v>20</v>
      </c>
      <c r="D100" s="196">
        <v>1</v>
      </c>
      <c r="E100" s="196" t="s">
        <v>7</v>
      </c>
      <c r="F100" s="196">
        <v>4</v>
      </c>
      <c r="G100"/>
      <c r="H100"/>
    </row>
    <row r="101" spans="2:8" x14ac:dyDescent="0.3">
      <c r="B101" s="201" t="s">
        <v>37</v>
      </c>
      <c r="C101" s="201"/>
      <c r="D101" s="201"/>
      <c r="E101" s="201"/>
      <c r="F101" s="201"/>
      <c r="G101" s="201"/>
      <c r="H101"/>
    </row>
    <row r="102" spans="2:8" x14ac:dyDescent="0.3">
      <c r="B102" s="101" t="s">
        <v>38</v>
      </c>
      <c r="C102" s="196" t="s">
        <v>1685</v>
      </c>
      <c r="D102" s="196">
        <v>80</v>
      </c>
      <c r="E102" s="196" t="s">
        <v>7</v>
      </c>
      <c r="F102" s="196">
        <v>47</v>
      </c>
      <c r="G102"/>
      <c r="H102"/>
    </row>
    <row r="103" spans="2:8" x14ac:dyDescent="0.3">
      <c r="B103" s="101" t="s">
        <v>39</v>
      </c>
      <c r="C103" s="196" t="s">
        <v>1686</v>
      </c>
      <c r="D103" s="196">
        <v>87</v>
      </c>
      <c r="E103" s="196" t="s">
        <v>1685</v>
      </c>
      <c r="F103" s="196">
        <v>83</v>
      </c>
      <c r="G103"/>
      <c r="H103"/>
    </row>
    <row r="104" spans="2:8" x14ac:dyDescent="0.3">
      <c r="B104" s="101" t="s">
        <v>40</v>
      </c>
      <c r="C104" s="196" t="s">
        <v>7</v>
      </c>
      <c r="D104" s="196">
        <v>46</v>
      </c>
      <c r="E104" s="196" t="s">
        <v>1685</v>
      </c>
      <c r="F104" s="196">
        <v>16</v>
      </c>
      <c r="G104"/>
      <c r="H104"/>
    </row>
    <row r="105" spans="2:8" x14ac:dyDescent="0.3">
      <c r="B105" s="101" t="s">
        <v>41</v>
      </c>
      <c r="C105" s="196" t="s">
        <v>1685</v>
      </c>
      <c r="D105" s="196">
        <v>27</v>
      </c>
      <c r="E105" s="196" t="s">
        <v>7</v>
      </c>
      <c r="F105" s="196">
        <v>60</v>
      </c>
      <c r="G105"/>
      <c r="H105"/>
    </row>
    <row r="106" spans="2:8" x14ac:dyDescent="0.3">
      <c r="B106" s="101" t="s">
        <v>42</v>
      </c>
      <c r="C106" s="196" t="s">
        <v>7</v>
      </c>
      <c r="D106" s="196">
        <v>45</v>
      </c>
      <c r="E106" s="196" t="s">
        <v>1685</v>
      </c>
      <c r="F106" s="196">
        <v>39</v>
      </c>
      <c r="G106"/>
      <c r="H106"/>
    </row>
    <row r="107" spans="2:8" x14ac:dyDescent="0.3">
      <c r="B107" s="101" t="s">
        <v>43</v>
      </c>
      <c r="C107" s="196" t="s">
        <v>1687</v>
      </c>
      <c r="D107" s="196">
        <v>50</v>
      </c>
      <c r="E107" s="196" t="s">
        <v>1685</v>
      </c>
      <c r="F107" s="196">
        <v>19</v>
      </c>
      <c r="G107"/>
      <c r="H107"/>
    </row>
    <row r="108" spans="2:8" x14ac:dyDescent="0.3">
      <c r="B108" s="101" t="s">
        <v>44</v>
      </c>
      <c r="C108" s="196" t="s">
        <v>1685</v>
      </c>
      <c r="D108" s="196">
        <v>17</v>
      </c>
      <c r="E108" s="196" t="s">
        <v>1688</v>
      </c>
      <c r="F108" s="196">
        <v>41</v>
      </c>
      <c r="G108"/>
      <c r="H108"/>
    </row>
    <row r="109" spans="2:8" x14ac:dyDescent="0.3">
      <c r="B109" s="101" t="s">
        <v>45</v>
      </c>
      <c r="C109" s="196" t="s">
        <v>10</v>
      </c>
      <c r="D109" s="196">
        <v>19</v>
      </c>
      <c r="E109" s="196" t="s">
        <v>7</v>
      </c>
      <c r="F109" s="196">
        <v>29</v>
      </c>
      <c r="G109"/>
      <c r="H109"/>
    </row>
    <row r="110" spans="2:8" x14ac:dyDescent="0.3">
      <c r="B110" s="201" t="s">
        <v>1689</v>
      </c>
      <c r="C110" s="201"/>
      <c r="D110" s="201"/>
      <c r="E110" s="201"/>
      <c r="F110" s="201"/>
      <c r="G110" s="201"/>
      <c r="H110"/>
    </row>
    <row r="111" spans="2:8" x14ac:dyDescent="0.3">
      <c r="B111" s="101" t="s">
        <v>47</v>
      </c>
      <c r="C111" s="196" t="s">
        <v>7</v>
      </c>
      <c r="D111" s="196">
        <v>98</v>
      </c>
      <c r="E111" s="196" t="s">
        <v>1690</v>
      </c>
      <c r="F111" s="196">
        <v>85</v>
      </c>
      <c r="G111"/>
      <c r="H111"/>
    </row>
    <row r="112" spans="2:8" x14ac:dyDescent="0.3">
      <c r="B112" s="101" t="s">
        <v>48</v>
      </c>
      <c r="C112" s="196" t="s">
        <v>1690</v>
      </c>
      <c r="D112" s="196">
        <v>23</v>
      </c>
      <c r="E112" s="196" t="s">
        <v>7</v>
      </c>
      <c r="F112" s="196">
        <v>42</v>
      </c>
      <c r="G112"/>
      <c r="H112"/>
    </row>
    <row r="113" spans="2:8" x14ac:dyDescent="0.3">
      <c r="B113" s="101" t="s">
        <v>49</v>
      </c>
      <c r="C113" s="196" t="s">
        <v>7</v>
      </c>
      <c r="D113" s="196">
        <v>70</v>
      </c>
      <c r="E113" s="196" t="s">
        <v>1690</v>
      </c>
      <c r="F113" s="196">
        <v>71</v>
      </c>
      <c r="G113"/>
      <c r="H113"/>
    </row>
    <row r="114" spans="2:8" x14ac:dyDescent="0.3">
      <c r="B114" s="101" t="s">
        <v>50</v>
      </c>
      <c r="C114" s="196" t="s">
        <v>1690</v>
      </c>
      <c r="D114" s="196">
        <v>4</v>
      </c>
      <c r="E114" s="196" t="s">
        <v>7</v>
      </c>
      <c r="F114" s="196">
        <v>23</v>
      </c>
      <c r="G114"/>
      <c r="H114"/>
    </row>
    <row r="115" spans="2:8" x14ac:dyDescent="0.3">
      <c r="B115" s="101" t="s">
        <v>51</v>
      </c>
      <c r="C115" s="196" t="s">
        <v>7</v>
      </c>
      <c r="D115" s="196">
        <v>25</v>
      </c>
      <c r="E115" s="196" t="s">
        <v>1690</v>
      </c>
      <c r="F115" s="196">
        <v>29</v>
      </c>
      <c r="G115"/>
      <c r="H115"/>
    </row>
    <row r="116" spans="2:8" x14ac:dyDescent="0.3">
      <c r="B116" s="101" t="s">
        <v>52</v>
      </c>
      <c r="C116" s="196" t="s">
        <v>7</v>
      </c>
      <c r="D116" s="196">
        <v>28</v>
      </c>
      <c r="E116" s="196" t="s">
        <v>1690</v>
      </c>
      <c r="F116" s="196">
        <v>16</v>
      </c>
      <c r="G116"/>
      <c r="H116"/>
    </row>
    <row r="117" spans="2:8" x14ac:dyDescent="0.3">
      <c r="B117" s="101" t="s">
        <v>53</v>
      </c>
      <c r="C117" s="196" t="s">
        <v>1690</v>
      </c>
      <c r="D117" s="196">
        <v>27</v>
      </c>
      <c r="E117" s="196" t="s">
        <v>7</v>
      </c>
      <c r="F117" s="196">
        <v>34</v>
      </c>
      <c r="G117"/>
      <c r="H117"/>
    </row>
    <row r="118" spans="2:8" x14ac:dyDescent="0.3">
      <c r="B118" s="101" t="s">
        <v>54</v>
      </c>
      <c r="C118" s="196" t="s">
        <v>1690</v>
      </c>
      <c r="D118" s="196">
        <v>25</v>
      </c>
      <c r="E118" s="196" t="s">
        <v>7</v>
      </c>
      <c r="F118" s="196">
        <v>34</v>
      </c>
      <c r="G118"/>
      <c r="H118"/>
    </row>
    <row r="119" spans="2:8" x14ac:dyDescent="0.3">
      <c r="B119" s="201" t="s">
        <v>55</v>
      </c>
      <c r="C119" s="201"/>
      <c r="D119" s="201"/>
      <c r="E119" s="201"/>
      <c r="F119" s="201"/>
      <c r="G119" s="201"/>
      <c r="H119"/>
    </row>
    <row r="120" spans="2:8" x14ac:dyDescent="0.3">
      <c r="B120" s="101" t="s">
        <v>56</v>
      </c>
      <c r="C120" s="196" t="s">
        <v>1691</v>
      </c>
      <c r="D120" s="196">
        <v>75</v>
      </c>
      <c r="E120" s="196" t="s">
        <v>7</v>
      </c>
      <c r="F120" s="196">
        <v>61</v>
      </c>
      <c r="G120"/>
      <c r="H120"/>
    </row>
    <row r="121" spans="2:8" x14ac:dyDescent="0.3">
      <c r="B121" s="101" t="s">
        <v>57</v>
      </c>
      <c r="C121" s="196" t="s">
        <v>1692</v>
      </c>
      <c r="D121" s="196">
        <v>44</v>
      </c>
      <c r="E121" s="196" t="s">
        <v>7</v>
      </c>
      <c r="F121" s="196">
        <v>15</v>
      </c>
      <c r="G121"/>
      <c r="H121"/>
    </row>
    <row r="122" spans="2:8" x14ac:dyDescent="0.3">
      <c r="B122" s="101" t="s">
        <v>58</v>
      </c>
      <c r="C122" s="196" t="s">
        <v>1693</v>
      </c>
      <c r="D122" s="196">
        <v>44</v>
      </c>
      <c r="E122" s="196" t="s">
        <v>7</v>
      </c>
      <c r="F122" s="196">
        <v>33</v>
      </c>
      <c r="G122"/>
      <c r="H122"/>
    </row>
    <row r="123" spans="2:8" x14ac:dyDescent="0.3">
      <c r="B123" s="101" t="s">
        <v>59</v>
      </c>
      <c r="C123" s="196" t="s">
        <v>7</v>
      </c>
      <c r="D123" s="196">
        <v>40</v>
      </c>
      <c r="E123" s="196" t="s">
        <v>1694</v>
      </c>
      <c r="F123" s="196">
        <v>26</v>
      </c>
      <c r="G123"/>
      <c r="H123"/>
    </row>
    <row r="124" spans="2:8" x14ac:dyDescent="0.3">
      <c r="B124" s="101" t="s">
        <v>60</v>
      </c>
      <c r="C124" s="196" t="s">
        <v>1695</v>
      </c>
      <c r="D124" s="196">
        <v>16</v>
      </c>
      <c r="E124" s="196" t="s">
        <v>7</v>
      </c>
      <c r="F124" s="196">
        <v>7</v>
      </c>
      <c r="G124"/>
      <c r="H124"/>
    </row>
    <row r="125" spans="2:8" x14ac:dyDescent="0.3">
      <c r="B125" s="101" t="s">
        <v>61</v>
      </c>
      <c r="C125" s="196" t="s">
        <v>7</v>
      </c>
      <c r="D125" s="196">
        <v>70</v>
      </c>
      <c r="E125" s="196" t="s">
        <v>1694</v>
      </c>
      <c r="F125" s="196">
        <v>41</v>
      </c>
      <c r="G125"/>
      <c r="H125"/>
    </row>
    <row r="126" spans="2:8" x14ac:dyDescent="0.3">
      <c r="B126" s="101" t="s">
        <v>62</v>
      </c>
      <c r="C126" s="196" t="s">
        <v>7</v>
      </c>
      <c r="D126" s="196">
        <v>49</v>
      </c>
      <c r="E126" s="196" t="s">
        <v>1696</v>
      </c>
      <c r="F126" s="196">
        <v>16</v>
      </c>
      <c r="G126"/>
      <c r="H126"/>
    </row>
    <row r="127" spans="2:8" x14ac:dyDescent="0.3">
      <c r="B127" s="101" t="s">
        <v>63</v>
      </c>
      <c r="C127" s="196" t="s">
        <v>4</v>
      </c>
      <c r="D127" s="196">
        <v>37</v>
      </c>
      <c r="E127" s="196" t="s">
        <v>1691</v>
      </c>
      <c r="F127" s="196">
        <v>18</v>
      </c>
      <c r="G127"/>
      <c r="H127"/>
    </row>
    <row r="128" spans="2:8" x14ac:dyDescent="0.3">
      <c r="B128" s="201" t="s">
        <v>64</v>
      </c>
      <c r="C128" s="201"/>
      <c r="D128" s="201"/>
      <c r="E128" s="201"/>
      <c r="F128" s="201"/>
      <c r="G128" s="201"/>
      <c r="H128"/>
    </row>
    <row r="129" spans="2:8" x14ac:dyDescent="0.3">
      <c r="B129" s="101" t="s">
        <v>65</v>
      </c>
      <c r="C129" s="196" t="s">
        <v>1697</v>
      </c>
      <c r="D129" s="196">
        <v>78</v>
      </c>
      <c r="E129" s="196" t="s">
        <v>1690</v>
      </c>
      <c r="F129" s="196">
        <v>58</v>
      </c>
      <c r="G129"/>
      <c r="H129"/>
    </row>
    <row r="130" spans="2:8" x14ac:dyDescent="0.3">
      <c r="B130" s="101" t="s">
        <v>66</v>
      </c>
      <c r="C130" s="196" t="s">
        <v>7</v>
      </c>
      <c r="D130" s="196">
        <v>13</v>
      </c>
      <c r="E130" s="196" t="s">
        <v>1697</v>
      </c>
      <c r="F130" s="196">
        <v>5</v>
      </c>
      <c r="G130"/>
      <c r="H130"/>
    </row>
    <row r="131" spans="2:8" x14ac:dyDescent="0.3">
      <c r="B131" s="101" t="s">
        <v>67</v>
      </c>
      <c r="C131" s="196" t="s">
        <v>1690</v>
      </c>
      <c r="D131" s="196">
        <v>47</v>
      </c>
      <c r="E131" s="196" t="s">
        <v>1697</v>
      </c>
      <c r="F131" s="196">
        <v>57</v>
      </c>
      <c r="G131"/>
      <c r="H131"/>
    </row>
    <row r="132" spans="2:8" x14ac:dyDescent="0.3">
      <c r="B132" s="101" t="s">
        <v>68</v>
      </c>
      <c r="C132" s="196" t="s">
        <v>1697</v>
      </c>
      <c r="D132" s="196">
        <v>103</v>
      </c>
      <c r="E132" s="196" t="s">
        <v>4</v>
      </c>
      <c r="F132" s="196">
        <v>75</v>
      </c>
      <c r="G132"/>
      <c r="H132"/>
    </row>
    <row r="133" spans="2:8" x14ac:dyDescent="0.3">
      <c r="B133" s="101" t="s">
        <v>69</v>
      </c>
      <c r="C133" s="196" t="s">
        <v>20</v>
      </c>
      <c r="D133" s="196">
        <v>80</v>
      </c>
      <c r="E133" s="196" t="s">
        <v>1697</v>
      </c>
      <c r="F133" s="196">
        <v>67</v>
      </c>
      <c r="G133"/>
      <c r="H133"/>
    </row>
    <row r="134" spans="2:8" x14ac:dyDescent="0.3">
      <c r="B134" s="101" t="s">
        <v>70</v>
      </c>
      <c r="C134" s="196" t="s">
        <v>1690</v>
      </c>
      <c r="D134" s="196">
        <v>8</v>
      </c>
      <c r="E134" s="196" t="s">
        <v>1697</v>
      </c>
      <c r="F134" s="196">
        <v>37</v>
      </c>
      <c r="G134"/>
      <c r="H134"/>
    </row>
    <row r="135" spans="2:8" x14ac:dyDescent="0.3">
      <c r="B135" s="101" t="s">
        <v>71</v>
      </c>
      <c r="C135" s="196" t="s">
        <v>7</v>
      </c>
      <c r="D135" s="196">
        <v>25</v>
      </c>
      <c r="E135" s="196" t="s">
        <v>1697</v>
      </c>
      <c r="F135" s="196">
        <v>35</v>
      </c>
      <c r="G135"/>
      <c r="H135"/>
    </row>
    <row r="136" spans="2:8" x14ac:dyDescent="0.3">
      <c r="B136" s="101" t="s">
        <v>72</v>
      </c>
      <c r="C136" s="196" t="s">
        <v>1690</v>
      </c>
      <c r="D136" s="196">
        <v>26</v>
      </c>
      <c r="E136" s="196" t="s">
        <v>1697</v>
      </c>
      <c r="F136" s="196">
        <v>20</v>
      </c>
      <c r="G136"/>
      <c r="H136"/>
    </row>
    <row r="137" spans="2:8" x14ac:dyDescent="0.3">
      <c r="B137" s="201" t="s">
        <v>73</v>
      </c>
      <c r="C137" s="201"/>
      <c r="D137" s="201"/>
      <c r="E137" s="201"/>
      <c r="F137" s="201"/>
      <c r="G137" s="201"/>
      <c r="H137"/>
    </row>
    <row r="138" spans="2:8" x14ac:dyDescent="0.3">
      <c r="B138" s="101" t="s">
        <v>74</v>
      </c>
      <c r="C138" s="196" t="s">
        <v>1698</v>
      </c>
      <c r="D138" s="196">
        <v>30</v>
      </c>
      <c r="E138" s="196" t="s">
        <v>4</v>
      </c>
      <c r="F138" s="196">
        <v>24</v>
      </c>
      <c r="G138"/>
      <c r="H138"/>
    </row>
    <row r="139" spans="2:8" x14ac:dyDescent="0.3">
      <c r="B139" s="101" t="s">
        <v>75</v>
      </c>
      <c r="C139" s="196" t="s">
        <v>1698</v>
      </c>
      <c r="D139" s="196">
        <v>72</v>
      </c>
      <c r="E139" s="196" t="s">
        <v>1699</v>
      </c>
      <c r="F139" s="196">
        <v>41</v>
      </c>
      <c r="G139"/>
      <c r="H139"/>
    </row>
    <row r="140" spans="2:8" x14ac:dyDescent="0.3">
      <c r="B140" s="101" t="s">
        <v>76</v>
      </c>
      <c r="C140" s="196" t="s">
        <v>1698</v>
      </c>
      <c r="D140" s="196">
        <v>25</v>
      </c>
      <c r="E140" s="196" t="s">
        <v>20</v>
      </c>
      <c r="F140" s="196">
        <v>30</v>
      </c>
      <c r="G140"/>
      <c r="H140"/>
    </row>
    <row r="141" spans="2:8" x14ac:dyDescent="0.3">
      <c r="B141" s="101" t="s">
        <v>77</v>
      </c>
      <c r="C141" s="196" t="s">
        <v>1698</v>
      </c>
      <c r="D141" s="196">
        <v>40</v>
      </c>
      <c r="E141" s="196" t="s">
        <v>1690</v>
      </c>
      <c r="F141" s="196">
        <v>19</v>
      </c>
      <c r="G141"/>
      <c r="H141"/>
    </row>
    <row r="142" spans="2:8" x14ac:dyDescent="0.3">
      <c r="B142" s="101" t="s">
        <v>78</v>
      </c>
      <c r="C142" s="196" t="s">
        <v>1690</v>
      </c>
      <c r="D142" s="196">
        <v>30</v>
      </c>
      <c r="E142" s="196" t="s">
        <v>1698</v>
      </c>
      <c r="F142" s="196">
        <v>43</v>
      </c>
      <c r="G142"/>
      <c r="H142"/>
    </row>
    <row r="143" spans="2:8" x14ac:dyDescent="0.3">
      <c r="B143" s="101" t="s">
        <v>79</v>
      </c>
      <c r="C143" s="196" t="s">
        <v>1698</v>
      </c>
      <c r="D143" s="196">
        <v>25</v>
      </c>
      <c r="E143" s="196" t="s">
        <v>1685</v>
      </c>
      <c r="F143" s="196">
        <v>16</v>
      </c>
      <c r="G143"/>
      <c r="H143"/>
    </row>
    <row r="144" spans="2:8" x14ac:dyDescent="0.3">
      <c r="B144" s="101" t="s">
        <v>80</v>
      </c>
      <c r="C144" s="196" t="s">
        <v>4</v>
      </c>
      <c r="D144" s="196">
        <v>25</v>
      </c>
      <c r="E144" s="196" t="s">
        <v>1698</v>
      </c>
      <c r="F144" s="196">
        <v>28</v>
      </c>
      <c r="G144"/>
      <c r="H144"/>
    </row>
    <row r="145" spans="2:8" x14ac:dyDescent="0.3">
      <c r="B145" s="101" t="s">
        <v>81</v>
      </c>
      <c r="C145" s="196" t="s">
        <v>1698</v>
      </c>
      <c r="D145" s="196">
        <v>52</v>
      </c>
      <c r="E145" s="196" t="s">
        <v>20</v>
      </c>
      <c r="F145" s="196">
        <v>23</v>
      </c>
      <c r="G145"/>
      <c r="H145"/>
    </row>
    <row r="146" spans="2:8" x14ac:dyDescent="0.3">
      <c r="B146" s="201" t="s">
        <v>82</v>
      </c>
      <c r="C146" s="201"/>
      <c r="D146" s="201"/>
      <c r="E146" s="201"/>
      <c r="F146" s="201"/>
      <c r="G146" s="201"/>
      <c r="H146"/>
    </row>
    <row r="147" spans="2:8" x14ac:dyDescent="0.3">
      <c r="B147" s="101" t="s">
        <v>83</v>
      </c>
      <c r="C147" s="196" t="s">
        <v>1698</v>
      </c>
      <c r="D147" s="196">
        <v>80</v>
      </c>
      <c r="E147" s="196" t="s">
        <v>20</v>
      </c>
      <c r="F147" s="196">
        <v>106</v>
      </c>
      <c r="G147"/>
      <c r="H147"/>
    </row>
    <row r="148" spans="2:8" x14ac:dyDescent="0.3">
      <c r="B148" s="101" t="s">
        <v>84</v>
      </c>
      <c r="C148" s="196" t="s">
        <v>1698</v>
      </c>
      <c r="D148" s="196">
        <v>38</v>
      </c>
      <c r="E148" s="196" t="s">
        <v>20</v>
      </c>
      <c r="F148" s="196">
        <v>38</v>
      </c>
      <c r="G148"/>
      <c r="H148"/>
    </row>
    <row r="149" spans="2:8" x14ac:dyDescent="0.3">
      <c r="B149" s="101" t="s">
        <v>85</v>
      </c>
      <c r="C149" s="196" t="s">
        <v>1698</v>
      </c>
      <c r="D149" s="196">
        <v>31</v>
      </c>
      <c r="E149" s="196" t="s">
        <v>1700</v>
      </c>
      <c r="F149" s="196">
        <v>27</v>
      </c>
      <c r="G149"/>
      <c r="H149"/>
    </row>
    <row r="150" spans="2:8" x14ac:dyDescent="0.3">
      <c r="B150" s="101" t="s">
        <v>86</v>
      </c>
      <c r="C150" s="196" t="s">
        <v>1701</v>
      </c>
      <c r="D150" s="196">
        <v>38</v>
      </c>
      <c r="E150" s="196" t="s">
        <v>1698</v>
      </c>
      <c r="F150" s="196">
        <v>24</v>
      </c>
      <c r="G150"/>
      <c r="H150"/>
    </row>
    <row r="151" spans="2:8" x14ac:dyDescent="0.3">
      <c r="B151" s="101" t="s">
        <v>87</v>
      </c>
      <c r="C151" s="196" t="s">
        <v>1700</v>
      </c>
      <c r="D151" s="196">
        <v>31</v>
      </c>
      <c r="E151" s="196" t="s">
        <v>1698</v>
      </c>
      <c r="F151" s="196">
        <v>30</v>
      </c>
      <c r="G151"/>
      <c r="H151"/>
    </row>
    <row r="152" spans="2:8" x14ac:dyDescent="0.3">
      <c r="B152" s="101" t="s">
        <v>88</v>
      </c>
      <c r="C152" s="196" t="s">
        <v>20</v>
      </c>
      <c r="D152" s="196">
        <v>17</v>
      </c>
      <c r="E152" s="196" t="s">
        <v>1698</v>
      </c>
      <c r="F152" s="196">
        <v>17</v>
      </c>
      <c r="G152"/>
      <c r="H152"/>
    </row>
    <row r="153" spans="2:8" x14ac:dyDescent="0.3">
      <c r="B153" s="101" t="s">
        <v>89</v>
      </c>
      <c r="C153" s="196" t="s">
        <v>20</v>
      </c>
      <c r="D153" s="196">
        <v>27</v>
      </c>
      <c r="E153" s="196" t="s">
        <v>1698</v>
      </c>
      <c r="F153" s="196">
        <v>17</v>
      </c>
      <c r="G153"/>
      <c r="H153"/>
    </row>
    <row r="154" spans="2:8" x14ac:dyDescent="0.3">
      <c r="B154" s="101" t="s">
        <v>90</v>
      </c>
      <c r="C154" s="196" t="s">
        <v>20</v>
      </c>
      <c r="D154" s="196">
        <v>22</v>
      </c>
      <c r="E154" s="196" t="s">
        <v>1698</v>
      </c>
      <c r="F154" s="196">
        <v>22</v>
      </c>
      <c r="G154"/>
      <c r="H154"/>
    </row>
    <row r="155" spans="2:8" x14ac:dyDescent="0.3">
      <c r="B155" s="201" t="s">
        <v>949</v>
      </c>
      <c r="C155" s="201"/>
      <c r="D155" s="201"/>
      <c r="E155" s="201"/>
      <c r="F155" s="201"/>
      <c r="G155" s="201"/>
      <c r="H155"/>
    </row>
    <row r="156" spans="2:8" x14ac:dyDescent="0.3">
      <c r="B156" s="101" t="s">
        <v>950</v>
      </c>
      <c r="C156" s="196" t="s">
        <v>1698</v>
      </c>
      <c r="D156" s="196">
        <v>13</v>
      </c>
      <c r="E156" s="196" t="s">
        <v>1700</v>
      </c>
      <c r="F156" s="196">
        <v>22</v>
      </c>
      <c r="G156"/>
      <c r="H156"/>
    </row>
    <row r="157" spans="2:8" x14ac:dyDescent="0.3">
      <c r="B157" s="101" t="s">
        <v>951</v>
      </c>
      <c r="C157" s="196" t="s">
        <v>1698</v>
      </c>
      <c r="D157" s="196">
        <v>2</v>
      </c>
      <c r="E157" s="196" t="s">
        <v>1700</v>
      </c>
      <c r="F157" s="196">
        <v>4</v>
      </c>
      <c r="G157"/>
      <c r="H157"/>
    </row>
    <row r="158" spans="2:8" x14ac:dyDescent="0.3">
      <c r="B158" s="101" t="s">
        <v>952</v>
      </c>
      <c r="C158" s="196" t="s">
        <v>1702</v>
      </c>
      <c r="D158" s="196">
        <v>21</v>
      </c>
      <c r="E158" s="196" t="s">
        <v>1698</v>
      </c>
      <c r="F158" s="196">
        <v>13</v>
      </c>
      <c r="G158"/>
      <c r="H158"/>
    </row>
    <row r="159" spans="2:8" x14ac:dyDescent="0.3">
      <c r="B159" s="101" t="s">
        <v>953</v>
      </c>
      <c r="C159" s="196" t="s">
        <v>20</v>
      </c>
      <c r="D159" s="196">
        <v>1</v>
      </c>
      <c r="E159" s="196" t="s">
        <v>1698</v>
      </c>
      <c r="F159" s="196">
        <v>4</v>
      </c>
      <c r="G159"/>
      <c r="H159"/>
    </row>
    <row r="160" spans="2:8" x14ac:dyDescent="0.3">
      <c r="B160" s="101" t="s">
        <v>954</v>
      </c>
      <c r="C160" s="196" t="s">
        <v>20</v>
      </c>
      <c r="D160" s="196">
        <v>2</v>
      </c>
      <c r="E160" s="196" t="s">
        <v>1698</v>
      </c>
      <c r="F160" s="196">
        <v>2</v>
      </c>
      <c r="G160"/>
      <c r="H160"/>
    </row>
    <row r="161" spans="2:8" x14ac:dyDescent="0.3">
      <c r="B161" s="101" t="s">
        <v>955</v>
      </c>
      <c r="C161" s="196" t="s">
        <v>1698</v>
      </c>
      <c r="D161" s="196">
        <v>1</v>
      </c>
      <c r="E161" s="196" t="s">
        <v>20</v>
      </c>
      <c r="F161" s="196">
        <v>0</v>
      </c>
      <c r="G161"/>
      <c r="H161"/>
    </row>
    <row r="162" spans="2:8" x14ac:dyDescent="0.3">
      <c r="B162" s="101" t="s">
        <v>956</v>
      </c>
      <c r="C162" s="196" t="s">
        <v>1698</v>
      </c>
      <c r="D162" s="196">
        <v>1</v>
      </c>
      <c r="E162" s="196" t="s">
        <v>20</v>
      </c>
      <c r="F162" s="196">
        <v>1</v>
      </c>
      <c r="G162"/>
      <c r="H162"/>
    </row>
    <row r="163" spans="2:8" x14ac:dyDescent="0.3">
      <c r="B163" s="101" t="s">
        <v>957</v>
      </c>
      <c r="C163" s="196" t="s">
        <v>20</v>
      </c>
      <c r="D163" s="196">
        <v>4</v>
      </c>
      <c r="E163" s="196" t="s">
        <v>1698</v>
      </c>
      <c r="F163" s="196">
        <v>2</v>
      </c>
      <c r="G163"/>
      <c r="H163"/>
    </row>
    <row r="164" spans="2:8" x14ac:dyDescent="0.3">
      <c r="B164" s="101" t="s">
        <v>958</v>
      </c>
      <c r="C164" s="196" t="s">
        <v>1700</v>
      </c>
      <c r="D164" s="196">
        <v>25</v>
      </c>
      <c r="E164" s="196" t="s">
        <v>1698</v>
      </c>
      <c r="F164" s="196">
        <v>25</v>
      </c>
      <c r="G164"/>
      <c r="H164"/>
    </row>
    <row r="165" spans="2:8" x14ac:dyDescent="0.3">
      <c r="B165" s="101" t="s">
        <v>959</v>
      </c>
      <c r="C165" s="196" t="s">
        <v>1698</v>
      </c>
      <c r="D165" s="196">
        <v>4</v>
      </c>
      <c r="E165" s="196" t="s">
        <v>20</v>
      </c>
      <c r="F165" s="196">
        <v>5</v>
      </c>
      <c r="G165"/>
      <c r="H165"/>
    </row>
    <row r="166" spans="2:8" x14ac:dyDescent="0.3">
      <c r="B166" s="101" t="s">
        <v>960</v>
      </c>
      <c r="C166" s="196" t="s">
        <v>20</v>
      </c>
      <c r="D166" s="196">
        <v>8</v>
      </c>
      <c r="E166" s="196" t="s">
        <v>1698</v>
      </c>
      <c r="F166" s="196">
        <v>3</v>
      </c>
      <c r="G166"/>
      <c r="H166"/>
    </row>
    <row r="167" spans="2:8" x14ac:dyDescent="0.3">
      <c r="B167" s="101" t="s">
        <v>961</v>
      </c>
      <c r="C167" s="196" t="s">
        <v>1702</v>
      </c>
      <c r="D167" s="196">
        <v>8</v>
      </c>
      <c r="E167" s="196" t="s">
        <v>1698</v>
      </c>
      <c r="F167" s="196">
        <v>8</v>
      </c>
      <c r="G167"/>
      <c r="H167"/>
    </row>
    <row r="168" spans="2:8" x14ac:dyDescent="0.3">
      <c r="B168" s="101" t="s">
        <v>962</v>
      </c>
      <c r="C168" s="196" t="s">
        <v>1690</v>
      </c>
      <c r="D168" s="196">
        <v>2</v>
      </c>
      <c r="E168" s="196" t="s">
        <v>1698</v>
      </c>
      <c r="F168" s="196">
        <v>1</v>
      </c>
      <c r="G168"/>
      <c r="H168"/>
    </row>
    <row r="169" spans="2:8" x14ac:dyDescent="0.3">
      <c r="B169" s="101" t="s">
        <v>963</v>
      </c>
      <c r="C169" s="196" t="s">
        <v>20</v>
      </c>
      <c r="D169" s="196">
        <v>5</v>
      </c>
      <c r="E169" s="196" t="s">
        <v>1698</v>
      </c>
      <c r="F169" s="196">
        <v>3</v>
      </c>
      <c r="G169"/>
      <c r="H169"/>
    </row>
    <row r="170" spans="2:8" x14ac:dyDescent="0.3">
      <c r="B170" s="101" t="s">
        <v>964</v>
      </c>
      <c r="C170" s="196" t="s">
        <v>1698</v>
      </c>
      <c r="D170" s="196">
        <v>4</v>
      </c>
      <c r="E170" s="196" t="s">
        <v>1702</v>
      </c>
      <c r="F170" s="196">
        <v>7</v>
      </c>
      <c r="G170"/>
      <c r="H170"/>
    </row>
    <row r="171" spans="2:8" x14ac:dyDescent="0.3">
      <c r="B171" s="101" t="s">
        <v>965</v>
      </c>
      <c r="C171" s="196" t="s">
        <v>1698</v>
      </c>
      <c r="D171" s="196">
        <v>11</v>
      </c>
      <c r="E171" s="196" t="s">
        <v>20</v>
      </c>
      <c r="F171" s="196">
        <v>7</v>
      </c>
      <c r="G171"/>
      <c r="H171"/>
    </row>
    <row r="172" spans="2:8" x14ac:dyDescent="0.3">
      <c r="B172" s="101" t="s">
        <v>966</v>
      </c>
      <c r="C172" s="196" t="s">
        <v>4</v>
      </c>
      <c r="D172" s="196">
        <v>3</v>
      </c>
      <c r="E172" s="196" t="s">
        <v>1698</v>
      </c>
      <c r="F172" s="196">
        <v>5</v>
      </c>
      <c r="G172"/>
      <c r="H172"/>
    </row>
    <row r="173" spans="2:8" x14ac:dyDescent="0.3">
      <c r="B173" s="101" t="s">
        <v>967</v>
      </c>
      <c r="C173" s="196" t="s">
        <v>1698</v>
      </c>
      <c r="D173" s="196">
        <v>4</v>
      </c>
      <c r="E173" s="196" t="s">
        <v>1703</v>
      </c>
      <c r="F173" s="196">
        <v>4</v>
      </c>
      <c r="G173"/>
      <c r="H173"/>
    </row>
    <row r="174" spans="2:8" x14ac:dyDescent="0.3">
      <c r="B174" s="101" t="s">
        <v>968</v>
      </c>
      <c r="C174" s="196" t="s">
        <v>1698</v>
      </c>
      <c r="D174" s="196">
        <v>2</v>
      </c>
      <c r="E174" s="196" t="s">
        <v>20</v>
      </c>
      <c r="F174" s="196">
        <v>1</v>
      </c>
      <c r="G174"/>
      <c r="H174"/>
    </row>
    <row r="175" spans="2:8" x14ac:dyDescent="0.3">
      <c r="B175" s="101" t="s">
        <v>969</v>
      </c>
      <c r="C175" s="196" t="s">
        <v>1698</v>
      </c>
      <c r="D175" s="196">
        <v>4</v>
      </c>
      <c r="E175" s="196" t="s">
        <v>1690</v>
      </c>
      <c r="F175" s="196">
        <v>3</v>
      </c>
      <c r="G175"/>
      <c r="H175"/>
    </row>
    <row r="176" spans="2:8" x14ac:dyDescent="0.3">
      <c r="B176" s="101" t="s">
        <v>970</v>
      </c>
      <c r="C176" s="196" t="s">
        <v>1690</v>
      </c>
      <c r="D176" s="196">
        <v>1</v>
      </c>
      <c r="E176" s="196" t="s">
        <v>1698</v>
      </c>
      <c r="F176" s="196">
        <v>5</v>
      </c>
      <c r="G176"/>
      <c r="H176"/>
    </row>
    <row r="177" spans="2:8" x14ac:dyDescent="0.3">
      <c r="B177" s="101" t="s">
        <v>971</v>
      </c>
      <c r="C177" s="196" t="s">
        <v>1698</v>
      </c>
      <c r="D177" s="196">
        <v>2</v>
      </c>
      <c r="E177" s="196" t="s">
        <v>1685</v>
      </c>
      <c r="F177" s="196">
        <v>1</v>
      </c>
      <c r="G177"/>
      <c r="H177"/>
    </row>
    <row r="178" spans="2:8" x14ac:dyDescent="0.3">
      <c r="B178" s="101" t="s">
        <v>972</v>
      </c>
      <c r="C178" s="196" t="s">
        <v>4</v>
      </c>
      <c r="D178" s="196">
        <v>1</v>
      </c>
      <c r="E178" s="196" t="s">
        <v>1698</v>
      </c>
      <c r="F178" s="196">
        <v>5</v>
      </c>
      <c r="G178"/>
      <c r="H178"/>
    </row>
    <row r="179" spans="2:8" x14ac:dyDescent="0.3">
      <c r="B179" s="101" t="s">
        <v>973</v>
      </c>
      <c r="C179" s="196" t="s">
        <v>1698</v>
      </c>
      <c r="D179" s="196">
        <v>3</v>
      </c>
      <c r="E179" s="196" t="s">
        <v>20</v>
      </c>
      <c r="F179" s="196">
        <v>4</v>
      </c>
      <c r="G179"/>
      <c r="H179"/>
    </row>
    <row r="180" spans="2:8" x14ac:dyDescent="0.3">
      <c r="B180" s="101" t="s">
        <v>974</v>
      </c>
      <c r="C180" s="196" t="s">
        <v>1698</v>
      </c>
      <c r="D180" s="196">
        <v>13</v>
      </c>
      <c r="E180" s="196" t="s">
        <v>20</v>
      </c>
      <c r="F180" s="196">
        <v>8</v>
      </c>
      <c r="G180"/>
      <c r="H180"/>
    </row>
    <row r="181" spans="2:8" x14ac:dyDescent="0.3">
      <c r="B181" s="101" t="s">
        <v>975</v>
      </c>
      <c r="C181" s="196" t="s">
        <v>20</v>
      </c>
      <c r="D181" s="196">
        <v>1</v>
      </c>
      <c r="E181" s="196" t="s">
        <v>1698</v>
      </c>
      <c r="F181" s="196">
        <v>0</v>
      </c>
      <c r="G181"/>
      <c r="H181"/>
    </row>
    <row r="182" spans="2:8" x14ac:dyDescent="0.3">
      <c r="B182" s="101" t="s">
        <v>976</v>
      </c>
      <c r="C182" s="196" t="s">
        <v>1700</v>
      </c>
      <c r="D182" s="196">
        <v>2</v>
      </c>
      <c r="E182" s="196" t="s">
        <v>1698</v>
      </c>
      <c r="F182" s="196">
        <v>0</v>
      </c>
      <c r="G182"/>
      <c r="H182"/>
    </row>
    <row r="183" spans="2:8" x14ac:dyDescent="0.3">
      <c r="B183" s="101" t="s">
        <v>977</v>
      </c>
      <c r="C183" s="196" t="s">
        <v>20</v>
      </c>
      <c r="D183" s="196">
        <v>1</v>
      </c>
      <c r="E183" s="196" t="s">
        <v>1698</v>
      </c>
      <c r="F183" s="196">
        <v>1</v>
      </c>
      <c r="G183"/>
      <c r="H183"/>
    </row>
    <row r="184" spans="2:8" x14ac:dyDescent="0.3">
      <c r="B184" s="101" t="s">
        <v>978</v>
      </c>
      <c r="C184" s="196" t="s">
        <v>1698</v>
      </c>
      <c r="D184" s="196">
        <v>0</v>
      </c>
      <c r="E184" s="196" t="s">
        <v>1700</v>
      </c>
      <c r="F184" s="196">
        <v>1</v>
      </c>
      <c r="G184"/>
      <c r="H184"/>
    </row>
    <row r="185" spans="2:8" x14ac:dyDescent="0.3">
      <c r="B185" s="101" t="s">
        <v>979</v>
      </c>
      <c r="C185" s="196" t="s">
        <v>1698</v>
      </c>
      <c r="D185" s="196">
        <v>3</v>
      </c>
      <c r="E185" s="196" t="s">
        <v>20</v>
      </c>
      <c r="F185" s="196">
        <v>2</v>
      </c>
      <c r="G185"/>
      <c r="H185"/>
    </row>
    <row r="186" spans="2:8" x14ac:dyDescent="0.3">
      <c r="B186" s="101" t="s">
        <v>980</v>
      </c>
      <c r="C186" s="196" t="s">
        <v>1698</v>
      </c>
      <c r="D186" s="196">
        <v>0</v>
      </c>
      <c r="E186" s="196" t="s">
        <v>20</v>
      </c>
      <c r="F186" s="196">
        <v>4</v>
      </c>
      <c r="G186"/>
      <c r="H186"/>
    </row>
    <row r="187" spans="2:8" x14ac:dyDescent="0.3">
      <c r="B187" s="101" t="s">
        <v>981</v>
      </c>
      <c r="C187" s="196" t="s">
        <v>20</v>
      </c>
      <c r="D187" s="196">
        <v>0</v>
      </c>
      <c r="E187" s="196" t="s">
        <v>1698</v>
      </c>
      <c r="F187" s="196">
        <v>2</v>
      </c>
      <c r="G187"/>
      <c r="H187"/>
    </row>
    <row r="188" spans="2:8" x14ac:dyDescent="0.3">
      <c r="B188" s="101" t="s">
        <v>982</v>
      </c>
      <c r="C188" s="196" t="s">
        <v>20</v>
      </c>
      <c r="D188" s="196">
        <v>4</v>
      </c>
      <c r="E188" s="196" t="s">
        <v>1698</v>
      </c>
      <c r="F188" s="196">
        <v>5</v>
      </c>
      <c r="G188"/>
      <c r="H188"/>
    </row>
    <row r="189" spans="2:8" x14ac:dyDescent="0.3">
      <c r="B189" s="201" t="s">
        <v>91</v>
      </c>
      <c r="C189" s="201"/>
      <c r="D189" s="201"/>
      <c r="E189" s="201"/>
      <c r="F189" s="201"/>
      <c r="G189" s="201"/>
      <c r="H189"/>
    </row>
    <row r="190" spans="2:8" x14ac:dyDescent="0.3">
      <c r="B190" s="101" t="s">
        <v>92</v>
      </c>
      <c r="C190" s="196" t="s">
        <v>1704</v>
      </c>
      <c r="D190" s="196">
        <v>134</v>
      </c>
      <c r="E190" s="196" t="s">
        <v>7</v>
      </c>
      <c r="F190" s="196">
        <v>120</v>
      </c>
      <c r="G190"/>
      <c r="H190"/>
    </row>
    <row r="191" spans="2:8" x14ac:dyDescent="0.3">
      <c r="B191" s="101" t="s">
        <v>93</v>
      </c>
      <c r="C191" s="196" t="s">
        <v>1704</v>
      </c>
      <c r="D191" s="196">
        <v>62</v>
      </c>
      <c r="E191" s="196" t="s">
        <v>7</v>
      </c>
      <c r="F191" s="196">
        <v>34</v>
      </c>
      <c r="G191"/>
      <c r="H191"/>
    </row>
    <row r="192" spans="2:8" x14ac:dyDescent="0.3">
      <c r="B192" s="101" t="s">
        <v>94</v>
      </c>
      <c r="C192" s="196" t="s">
        <v>1704</v>
      </c>
      <c r="D192" s="196">
        <v>174</v>
      </c>
      <c r="E192" s="196" t="s">
        <v>7</v>
      </c>
      <c r="F192" s="196">
        <v>165</v>
      </c>
      <c r="G192"/>
      <c r="H192"/>
    </row>
    <row r="193" spans="2:8" x14ac:dyDescent="0.3">
      <c r="B193" s="101" t="s">
        <v>95</v>
      </c>
      <c r="C193" s="196" t="s">
        <v>1704</v>
      </c>
      <c r="D193" s="196">
        <v>26</v>
      </c>
      <c r="E193" s="196" t="s">
        <v>7</v>
      </c>
      <c r="F193" s="196">
        <v>40</v>
      </c>
      <c r="G193"/>
      <c r="H193"/>
    </row>
    <row r="194" spans="2:8" x14ac:dyDescent="0.3">
      <c r="B194" s="101" t="s">
        <v>96</v>
      </c>
      <c r="C194" s="196" t="s">
        <v>7</v>
      </c>
      <c r="D194" s="196">
        <v>50</v>
      </c>
      <c r="E194" s="196" t="s">
        <v>1704</v>
      </c>
      <c r="F194" s="196">
        <v>47</v>
      </c>
      <c r="G194"/>
      <c r="H194"/>
    </row>
    <row r="195" spans="2:8" x14ac:dyDescent="0.3">
      <c r="B195" s="101" t="s">
        <v>97</v>
      </c>
      <c r="C195" s="196" t="s">
        <v>1705</v>
      </c>
      <c r="D195" s="196">
        <v>33</v>
      </c>
      <c r="E195" s="196" t="s">
        <v>20</v>
      </c>
      <c r="F195" s="196">
        <v>34</v>
      </c>
      <c r="G195"/>
      <c r="H195"/>
    </row>
    <row r="196" spans="2:8" x14ac:dyDescent="0.3">
      <c r="B196" s="101" t="s">
        <v>98</v>
      </c>
      <c r="C196" s="196" t="s">
        <v>1705</v>
      </c>
      <c r="D196" s="196">
        <v>18</v>
      </c>
      <c r="E196" s="196" t="s">
        <v>1706</v>
      </c>
      <c r="F196" s="196">
        <v>19</v>
      </c>
      <c r="G196"/>
      <c r="H196"/>
    </row>
    <row r="197" spans="2:8" x14ac:dyDescent="0.3">
      <c r="B197" s="101" t="s">
        <v>99</v>
      </c>
      <c r="C197" s="196" t="s">
        <v>1704</v>
      </c>
      <c r="D197" s="196">
        <v>73</v>
      </c>
      <c r="E197" s="196" t="s">
        <v>7</v>
      </c>
      <c r="F197" s="196">
        <v>42</v>
      </c>
      <c r="G197"/>
      <c r="H197"/>
    </row>
    <row r="198" spans="2:8" x14ac:dyDescent="0.3">
      <c r="B198" s="201" t="s">
        <v>1707</v>
      </c>
      <c r="C198" s="201"/>
      <c r="D198" s="201"/>
      <c r="E198" s="201"/>
      <c r="F198" s="201"/>
      <c r="G198" s="201"/>
      <c r="H198"/>
    </row>
    <row r="199" spans="2:8" x14ac:dyDescent="0.3">
      <c r="B199" s="101" t="s">
        <v>1708</v>
      </c>
      <c r="C199" s="196" t="s">
        <v>1704</v>
      </c>
      <c r="D199" s="196">
        <v>1</v>
      </c>
      <c r="E199" s="196" t="s">
        <v>7</v>
      </c>
      <c r="F199" s="196">
        <v>0</v>
      </c>
      <c r="G199"/>
      <c r="H199"/>
    </row>
    <row r="200" spans="2:8" x14ac:dyDescent="0.3">
      <c r="B200" s="101" t="s">
        <v>1709</v>
      </c>
      <c r="C200" s="196" t="s">
        <v>7</v>
      </c>
      <c r="D200" s="196">
        <v>4</v>
      </c>
      <c r="E200" s="196" t="s">
        <v>1704</v>
      </c>
      <c r="F200" s="196">
        <v>8</v>
      </c>
      <c r="G200"/>
      <c r="H200"/>
    </row>
    <row r="201" spans="2:8" x14ac:dyDescent="0.3">
      <c r="B201" s="101" t="s">
        <v>1710</v>
      </c>
      <c r="C201" s="196" t="s">
        <v>7</v>
      </c>
      <c r="D201" s="196">
        <v>1</v>
      </c>
      <c r="E201" s="196" t="s">
        <v>1704</v>
      </c>
      <c r="F201" s="196">
        <v>2</v>
      </c>
      <c r="G201"/>
      <c r="H201"/>
    </row>
    <row r="202" spans="2:8" x14ac:dyDescent="0.3">
      <c r="B202" s="101" t="s">
        <v>1711</v>
      </c>
      <c r="C202" s="196" t="s">
        <v>1704</v>
      </c>
      <c r="D202" s="196">
        <v>5</v>
      </c>
      <c r="E202" s="196" t="s">
        <v>7</v>
      </c>
      <c r="F202" s="196">
        <v>3</v>
      </c>
      <c r="G202"/>
      <c r="H202"/>
    </row>
    <row r="203" spans="2:8" x14ac:dyDescent="0.3">
      <c r="B203" s="101" t="s">
        <v>1712</v>
      </c>
      <c r="C203" s="196" t="s">
        <v>1704</v>
      </c>
      <c r="D203" s="196">
        <v>4</v>
      </c>
      <c r="E203" s="196" t="s">
        <v>7</v>
      </c>
      <c r="F203" s="196">
        <v>0</v>
      </c>
      <c r="G203"/>
      <c r="H203"/>
    </row>
    <row r="204" spans="2:8" x14ac:dyDescent="0.3">
      <c r="B204" s="101" t="s">
        <v>1713</v>
      </c>
      <c r="C204" s="196" t="s">
        <v>1704</v>
      </c>
      <c r="D204" s="196">
        <v>4</v>
      </c>
      <c r="E204" s="196" t="s">
        <v>7</v>
      </c>
      <c r="F204" s="196">
        <v>4</v>
      </c>
      <c r="G204"/>
      <c r="H204"/>
    </row>
    <row r="205" spans="2:8" x14ac:dyDescent="0.3">
      <c r="B205" s="101" t="s">
        <v>1714</v>
      </c>
      <c r="C205" s="196" t="s">
        <v>20</v>
      </c>
      <c r="D205" s="196">
        <v>2</v>
      </c>
      <c r="E205" s="196" t="s">
        <v>1705</v>
      </c>
      <c r="F205" s="196">
        <v>0</v>
      </c>
      <c r="G205"/>
      <c r="H205"/>
    </row>
    <row r="206" spans="2:8" x14ac:dyDescent="0.3">
      <c r="B206" s="101" t="s">
        <v>1715</v>
      </c>
      <c r="C206" s="196" t="s">
        <v>1705</v>
      </c>
      <c r="D206" s="196">
        <v>2</v>
      </c>
      <c r="E206" s="196" t="s">
        <v>1706</v>
      </c>
      <c r="F206" s="196">
        <v>3</v>
      </c>
      <c r="G206"/>
      <c r="H206"/>
    </row>
    <row r="207" spans="2:8" x14ac:dyDescent="0.3">
      <c r="B207" s="201" t="s">
        <v>1716</v>
      </c>
      <c r="C207" s="201" t="s">
        <v>1704</v>
      </c>
      <c r="D207" s="201">
        <v>0</v>
      </c>
      <c r="E207" s="201" t="s">
        <v>7</v>
      </c>
      <c r="F207" s="201">
        <v>2</v>
      </c>
      <c r="G207" s="201"/>
      <c r="H207"/>
    </row>
    <row r="208" spans="2:8" x14ac:dyDescent="0.3">
      <c r="B208" s="101" t="s">
        <v>1717</v>
      </c>
      <c r="C208" s="196" t="s">
        <v>1704</v>
      </c>
      <c r="D208" s="196">
        <v>6</v>
      </c>
      <c r="E208" s="196" t="s">
        <v>7</v>
      </c>
      <c r="F208" s="196">
        <v>15</v>
      </c>
      <c r="G208"/>
      <c r="H208"/>
    </row>
    <row r="209" spans="2:8" x14ac:dyDescent="0.3">
      <c r="B209" s="101" t="s">
        <v>1718</v>
      </c>
      <c r="C209" s="196" t="s">
        <v>7</v>
      </c>
      <c r="D209" s="196">
        <v>4</v>
      </c>
      <c r="E209" s="196" t="s">
        <v>1704</v>
      </c>
      <c r="F209" s="196">
        <v>3</v>
      </c>
      <c r="G209"/>
      <c r="H209"/>
    </row>
    <row r="210" spans="2:8" x14ac:dyDescent="0.3">
      <c r="B210" s="101" t="s">
        <v>1719</v>
      </c>
      <c r="C210" s="196" t="s">
        <v>1704</v>
      </c>
      <c r="D210" s="196">
        <v>5</v>
      </c>
      <c r="E210" s="196" t="s">
        <v>7</v>
      </c>
      <c r="F210" s="196">
        <v>5</v>
      </c>
      <c r="G210"/>
      <c r="H210"/>
    </row>
    <row r="211" spans="2:8" x14ac:dyDescent="0.3">
      <c r="B211" s="101" t="s">
        <v>1720</v>
      </c>
      <c r="C211" s="196" t="s">
        <v>1704</v>
      </c>
      <c r="D211" s="196">
        <v>3</v>
      </c>
      <c r="E211" s="196" t="s">
        <v>7</v>
      </c>
      <c r="F211" s="196">
        <v>3</v>
      </c>
      <c r="G211"/>
      <c r="H211"/>
    </row>
    <row r="212" spans="2:8" x14ac:dyDescent="0.3">
      <c r="B212" s="101" t="s">
        <v>1721</v>
      </c>
      <c r="C212" s="196" t="s">
        <v>7</v>
      </c>
      <c r="D212" s="196">
        <v>2</v>
      </c>
      <c r="E212" s="196" t="s">
        <v>1704</v>
      </c>
      <c r="F212" s="196">
        <v>1</v>
      </c>
      <c r="G212"/>
      <c r="H212"/>
    </row>
    <row r="213" spans="2:8" x14ac:dyDescent="0.3">
      <c r="B213" s="101" t="s">
        <v>1722</v>
      </c>
      <c r="C213" s="196" t="s">
        <v>7</v>
      </c>
      <c r="D213" s="196">
        <v>0</v>
      </c>
      <c r="E213" s="196" t="s">
        <v>1704</v>
      </c>
      <c r="F213" s="196">
        <v>1</v>
      </c>
      <c r="G213"/>
      <c r="H213"/>
    </row>
    <row r="214" spans="2:8" x14ac:dyDescent="0.3">
      <c r="B214" s="101" t="s">
        <v>1723</v>
      </c>
      <c r="C214" s="196" t="s">
        <v>1704</v>
      </c>
      <c r="D214" s="196">
        <v>3</v>
      </c>
      <c r="E214" s="196" t="s">
        <v>7</v>
      </c>
      <c r="F214" s="196">
        <v>3</v>
      </c>
      <c r="G214"/>
      <c r="H214"/>
    </row>
    <row r="215" spans="2:8" x14ac:dyDescent="0.3">
      <c r="B215" s="101" t="s">
        <v>1724</v>
      </c>
      <c r="C215" s="196" t="s">
        <v>1704</v>
      </c>
      <c r="D215" s="196">
        <v>2</v>
      </c>
      <c r="E215" s="196" t="s">
        <v>7</v>
      </c>
      <c r="F215" s="196">
        <v>4</v>
      </c>
      <c r="G215"/>
      <c r="H215"/>
    </row>
    <row r="216" spans="2:8" x14ac:dyDescent="0.3">
      <c r="B216" s="101" t="s">
        <v>1725</v>
      </c>
      <c r="C216" s="196" t="s">
        <v>1726</v>
      </c>
      <c r="D216" s="196">
        <v>2</v>
      </c>
      <c r="E216" s="196" t="s">
        <v>7</v>
      </c>
      <c r="F216" s="196">
        <v>1</v>
      </c>
      <c r="G216"/>
      <c r="H216"/>
    </row>
    <row r="217" spans="2:8" x14ac:dyDescent="0.3">
      <c r="B217" s="101" t="s">
        <v>1727</v>
      </c>
      <c r="C217" s="196" t="s">
        <v>7</v>
      </c>
      <c r="D217" s="196">
        <v>3</v>
      </c>
      <c r="E217" s="196" t="s">
        <v>1726</v>
      </c>
      <c r="F217" s="196">
        <v>2</v>
      </c>
      <c r="G217"/>
      <c r="H217"/>
    </row>
    <row r="218" spans="2:8" x14ac:dyDescent="0.3">
      <c r="B218" s="101" t="s">
        <v>1728</v>
      </c>
      <c r="C218" s="196" t="s">
        <v>1704</v>
      </c>
      <c r="D218" s="196">
        <v>2</v>
      </c>
      <c r="E218" s="196" t="s">
        <v>7</v>
      </c>
      <c r="F218" s="196">
        <v>3</v>
      </c>
      <c r="G218"/>
      <c r="H218"/>
    </row>
    <row r="219" spans="2:8" x14ac:dyDescent="0.3">
      <c r="B219" s="101" t="s">
        <v>1729</v>
      </c>
      <c r="C219" s="196" t="s">
        <v>1704</v>
      </c>
      <c r="D219" s="196">
        <v>1</v>
      </c>
      <c r="E219" s="196" t="s">
        <v>7</v>
      </c>
      <c r="F219" s="196">
        <v>2</v>
      </c>
      <c r="G219"/>
      <c r="H219"/>
    </row>
    <row r="220" spans="2:8" x14ac:dyDescent="0.3">
      <c r="B220" s="101" t="s">
        <v>1730</v>
      </c>
      <c r="C220" s="196" t="s">
        <v>7</v>
      </c>
      <c r="D220" s="196">
        <v>1</v>
      </c>
      <c r="E220" s="196" t="s">
        <v>1704</v>
      </c>
      <c r="F220" s="196">
        <v>1</v>
      </c>
      <c r="G220"/>
      <c r="H220"/>
    </row>
    <row r="221" spans="2:8" x14ac:dyDescent="0.3">
      <c r="B221" s="101" t="s">
        <v>1731</v>
      </c>
      <c r="C221" s="196" t="s">
        <v>7</v>
      </c>
      <c r="D221" s="196">
        <v>0</v>
      </c>
      <c r="E221" s="196" t="s">
        <v>1704</v>
      </c>
      <c r="F221" s="196">
        <v>0</v>
      </c>
      <c r="G221"/>
      <c r="H221"/>
    </row>
    <row r="222" spans="2:8" x14ac:dyDescent="0.3">
      <c r="B222" s="101" t="s">
        <v>1732</v>
      </c>
      <c r="C222" s="196" t="s">
        <v>1705</v>
      </c>
      <c r="D222" s="196">
        <v>1</v>
      </c>
      <c r="E222" s="196" t="s">
        <v>1698</v>
      </c>
      <c r="F222" s="196">
        <v>2</v>
      </c>
      <c r="G222"/>
      <c r="H222"/>
    </row>
    <row r="223" spans="2:8" x14ac:dyDescent="0.3">
      <c r="B223" s="101" t="s">
        <v>1733</v>
      </c>
      <c r="C223" s="196" t="s">
        <v>1698</v>
      </c>
      <c r="D223" s="196">
        <v>3</v>
      </c>
      <c r="E223" s="196" t="s">
        <v>1705</v>
      </c>
      <c r="F223" s="196">
        <v>1</v>
      </c>
      <c r="G223"/>
      <c r="H223"/>
    </row>
    <row r="224" spans="2:8" x14ac:dyDescent="0.3">
      <c r="B224" s="101" t="s">
        <v>1734</v>
      </c>
      <c r="C224" s="196" t="s">
        <v>1735</v>
      </c>
      <c r="D224" s="196">
        <v>0</v>
      </c>
      <c r="E224" s="196" t="s">
        <v>1705</v>
      </c>
      <c r="F224" s="196">
        <v>0</v>
      </c>
      <c r="G224"/>
      <c r="H224"/>
    </row>
    <row r="225" spans="2:8" x14ac:dyDescent="0.3">
      <c r="B225" s="101" t="s">
        <v>1736</v>
      </c>
      <c r="C225" s="196" t="s">
        <v>1704</v>
      </c>
      <c r="D225" s="196">
        <v>2</v>
      </c>
      <c r="E225" s="196" t="s">
        <v>1735</v>
      </c>
      <c r="F225" s="196">
        <v>2</v>
      </c>
      <c r="G225"/>
      <c r="H225"/>
    </row>
    <row r="226" spans="2:8" x14ac:dyDescent="0.3">
      <c r="B226" s="101" t="s">
        <v>1737</v>
      </c>
      <c r="C226" s="196" t="s">
        <v>1738</v>
      </c>
      <c r="D226" s="196">
        <v>3</v>
      </c>
      <c r="E226" s="196" t="s">
        <v>1705</v>
      </c>
      <c r="F226" s="196">
        <v>0</v>
      </c>
      <c r="G226"/>
      <c r="H226"/>
    </row>
    <row r="227" spans="2:8" x14ac:dyDescent="0.3">
      <c r="B227" s="101" t="s">
        <v>1739</v>
      </c>
      <c r="C227" s="196" t="s">
        <v>20</v>
      </c>
      <c r="D227" s="196">
        <v>1</v>
      </c>
      <c r="E227" s="196" t="s">
        <v>1705</v>
      </c>
      <c r="F227" s="196">
        <v>1</v>
      </c>
      <c r="G227"/>
      <c r="H227"/>
    </row>
    <row r="228" spans="2:8" x14ac:dyDescent="0.3">
      <c r="B228" s="101" t="s">
        <v>1740</v>
      </c>
      <c r="C228" s="196" t="s">
        <v>7</v>
      </c>
      <c r="D228" s="196">
        <v>3</v>
      </c>
      <c r="E228" s="196" t="s">
        <v>1741</v>
      </c>
      <c r="F228" s="196">
        <v>1</v>
      </c>
      <c r="G228"/>
      <c r="H228"/>
    </row>
    <row r="229" spans="2:8" x14ac:dyDescent="0.3">
      <c r="B229" s="101" t="s">
        <v>1742</v>
      </c>
      <c r="C229" s="196" t="s">
        <v>1698</v>
      </c>
      <c r="D229" s="196">
        <v>2</v>
      </c>
      <c r="E229" s="196" t="s">
        <v>1705</v>
      </c>
      <c r="F229" s="196">
        <v>5</v>
      </c>
      <c r="G229"/>
      <c r="H229"/>
    </row>
    <row r="230" spans="2:8" x14ac:dyDescent="0.3">
      <c r="B230" s="101" t="s">
        <v>1743</v>
      </c>
      <c r="C230" s="196" t="s">
        <v>7</v>
      </c>
      <c r="D230" s="196">
        <v>6</v>
      </c>
      <c r="E230" s="196" t="s">
        <v>1694</v>
      </c>
      <c r="F230" s="196">
        <v>6</v>
      </c>
      <c r="G230"/>
      <c r="H230"/>
    </row>
    <row r="231" spans="2:8" x14ac:dyDescent="0.3">
      <c r="B231" s="101" t="s">
        <v>1744</v>
      </c>
      <c r="C231" s="196" t="s">
        <v>7</v>
      </c>
      <c r="D231" s="196">
        <v>8</v>
      </c>
      <c r="E231" s="196" t="s">
        <v>1745</v>
      </c>
      <c r="F231" s="196">
        <v>0</v>
      </c>
      <c r="G231"/>
      <c r="H231"/>
    </row>
    <row r="232" spans="2:8" x14ac:dyDescent="0.3">
      <c r="B232" s="201" t="s">
        <v>1746</v>
      </c>
      <c r="C232" s="201" t="s">
        <v>7</v>
      </c>
      <c r="D232" s="201">
        <v>0</v>
      </c>
      <c r="E232" s="201" t="s">
        <v>1704</v>
      </c>
      <c r="F232" s="201">
        <v>0</v>
      </c>
      <c r="G232" s="201"/>
      <c r="H232"/>
    </row>
    <row r="233" spans="2:8" x14ac:dyDescent="0.3">
      <c r="B233" s="101" t="s">
        <v>1747</v>
      </c>
      <c r="C233" s="196" t="s">
        <v>1704</v>
      </c>
      <c r="D233" s="196">
        <v>2</v>
      </c>
      <c r="E233" s="196" t="s">
        <v>7</v>
      </c>
      <c r="F233" s="196">
        <v>4</v>
      </c>
      <c r="G233"/>
      <c r="H233"/>
    </row>
    <row r="234" spans="2:8" x14ac:dyDescent="0.3">
      <c r="B234" s="101" t="s">
        <v>1748</v>
      </c>
      <c r="C234" s="196" t="s">
        <v>7</v>
      </c>
      <c r="D234" s="196">
        <v>0</v>
      </c>
      <c r="E234" s="196" t="s">
        <v>1704</v>
      </c>
      <c r="F234" s="196">
        <v>1</v>
      </c>
      <c r="G234"/>
      <c r="H234"/>
    </row>
    <row r="235" spans="2:8" x14ac:dyDescent="0.3">
      <c r="B235" s="101" t="s">
        <v>1749</v>
      </c>
      <c r="C235" s="196" t="s">
        <v>7</v>
      </c>
      <c r="D235" s="196">
        <v>0</v>
      </c>
      <c r="E235" s="196" t="s">
        <v>1704</v>
      </c>
      <c r="F235" s="196">
        <v>2</v>
      </c>
      <c r="G235"/>
      <c r="H235"/>
    </row>
    <row r="236" spans="2:8" x14ac:dyDescent="0.3">
      <c r="B236" s="101" t="s">
        <v>1750</v>
      </c>
      <c r="C236" s="196" t="s">
        <v>1704</v>
      </c>
      <c r="D236" s="196">
        <v>1</v>
      </c>
      <c r="E236" s="196" t="s">
        <v>7</v>
      </c>
      <c r="F236" s="196">
        <v>1</v>
      </c>
      <c r="G236"/>
      <c r="H236"/>
    </row>
    <row r="237" spans="2:8" x14ac:dyDescent="0.3">
      <c r="B237" s="101" t="s">
        <v>1751</v>
      </c>
      <c r="C237" s="196" t="s">
        <v>1704</v>
      </c>
      <c r="D237" s="196">
        <v>0</v>
      </c>
      <c r="E237" s="196" t="s">
        <v>7</v>
      </c>
      <c r="F237" s="196">
        <v>0</v>
      </c>
      <c r="G237"/>
      <c r="H237"/>
    </row>
    <row r="238" spans="2:8" x14ac:dyDescent="0.3">
      <c r="B238" s="101" t="s">
        <v>1752</v>
      </c>
      <c r="C238" s="196" t="s">
        <v>1704</v>
      </c>
      <c r="D238" s="196">
        <v>2</v>
      </c>
      <c r="E238" s="196" t="s">
        <v>7</v>
      </c>
      <c r="F238" s="196">
        <v>0</v>
      </c>
      <c r="G238"/>
      <c r="H238"/>
    </row>
    <row r="239" spans="2:8" x14ac:dyDescent="0.3">
      <c r="B239" s="101" t="s">
        <v>1753</v>
      </c>
      <c r="C239" s="196" t="s">
        <v>1704</v>
      </c>
      <c r="D239" s="196">
        <v>6</v>
      </c>
      <c r="E239" s="196" t="s">
        <v>7</v>
      </c>
      <c r="F239" s="196">
        <v>0</v>
      </c>
      <c r="G239"/>
      <c r="H239"/>
    </row>
    <row r="240" spans="2:8" x14ac:dyDescent="0.3">
      <c r="B240" s="101" t="s">
        <v>1754</v>
      </c>
      <c r="C240" s="196" t="s">
        <v>7</v>
      </c>
      <c r="D240" s="196">
        <v>0</v>
      </c>
      <c r="E240" s="196" t="s">
        <v>1684</v>
      </c>
      <c r="F240" s="196">
        <v>0</v>
      </c>
      <c r="G240"/>
      <c r="H240"/>
    </row>
    <row r="241" spans="2:8" x14ac:dyDescent="0.3">
      <c r="B241" s="101" t="s">
        <v>100</v>
      </c>
      <c r="C241" s="196"/>
      <c r="D241" s="196"/>
      <c r="E241" s="196"/>
      <c r="F241" s="196"/>
      <c r="G241"/>
      <c r="H241"/>
    </row>
    <row r="242" spans="2:8" x14ac:dyDescent="0.3">
      <c r="B242" s="101" t="s">
        <v>101</v>
      </c>
      <c r="C242" s="196" t="s">
        <v>7</v>
      </c>
      <c r="D242" s="196">
        <v>38</v>
      </c>
      <c r="E242" s="196" t="s">
        <v>1691</v>
      </c>
      <c r="F242" s="196">
        <v>56</v>
      </c>
      <c r="G242"/>
      <c r="H242"/>
    </row>
    <row r="243" spans="2:8" x14ac:dyDescent="0.3">
      <c r="B243" s="101" t="s">
        <v>102</v>
      </c>
      <c r="C243" s="196" t="s">
        <v>1691</v>
      </c>
      <c r="D243" s="196">
        <v>64</v>
      </c>
      <c r="E243" s="196" t="s">
        <v>7</v>
      </c>
      <c r="F243" s="196">
        <v>56</v>
      </c>
      <c r="G243"/>
      <c r="H243"/>
    </row>
    <row r="244" spans="2:8" x14ac:dyDescent="0.3">
      <c r="B244" s="201" t="s">
        <v>103</v>
      </c>
      <c r="C244" s="201" t="s">
        <v>1691</v>
      </c>
      <c r="D244" s="201">
        <v>30</v>
      </c>
      <c r="E244" s="201" t="s">
        <v>7</v>
      </c>
      <c r="F244" s="201">
        <v>9</v>
      </c>
      <c r="G244" s="201"/>
      <c r="H244"/>
    </row>
    <row r="245" spans="2:8" x14ac:dyDescent="0.3">
      <c r="B245" s="101" t="s">
        <v>104</v>
      </c>
      <c r="C245" s="196" t="s">
        <v>7</v>
      </c>
      <c r="D245" s="196">
        <v>25</v>
      </c>
      <c r="E245" s="196" t="s">
        <v>1691</v>
      </c>
      <c r="F245" s="196">
        <v>30</v>
      </c>
      <c r="G245"/>
      <c r="H245"/>
    </row>
    <row r="246" spans="2:8" x14ac:dyDescent="0.3">
      <c r="B246" s="101" t="s">
        <v>105</v>
      </c>
      <c r="C246" s="196" t="s">
        <v>1755</v>
      </c>
      <c r="D246" s="196">
        <v>59</v>
      </c>
      <c r="E246" s="196" t="s">
        <v>7</v>
      </c>
      <c r="F246" s="196">
        <v>24</v>
      </c>
      <c r="G246"/>
      <c r="H246"/>
    </row>
    <row r="247" spans="2:8" x14ac:dyDescent="0.3">
      <c r="B247" s="101" t="s">
        <v>106</v>
      </c>
      <c r="C247" s="196" t="s">
        <v>7</v>
      </c>
      <c r="D247" s="196">
        <v>30</v>
      </c>
      <c r="E247" s="196" t="s">
        <v>1694</v>
      </c>
      <c r="F247" s="196">
        <v>48</v>
      </c>
      <c r="G247"/>
      <c r="H247"/>
    </row>
    <row r="248" spans="2:8" x14ac:dyDescent="0.3">
      <c r="B248" s="101" t="s">
        <v>107</v>
      </c>
      <c r="C248" s="196" t="s">
        <v>1694</v>
      </c>
      <c r="D248" s="196">
        <v>22</v>
      </c>
      <c r="E248" s="196" t="s">
        <v>7</v>
      </c>
      <c r="F248" s="196">
        <v>21</v>
      </c>
      <c r="G248"/>
      <c r="H248"/>
    </row>
    <row r="249" spans="2:8" x14ac:dyDescent="0.3">
      <c r="B249" s="101" t="s">
        <v>108</v>
      </c>
      <c r="C249" s="196" t="s">
        <v>1697</v>
      </c>
      <c r="D249" s="196">
        <v>22</v>
      </c>
      <c r="E249" s="196" t="s">
        <v>1693</v>
      </c>
      <c r="F249" s="196">
        <v>17</v>
      </c>
      <c r="G249"/>
      <c r="H249"/>
    </row>
    <row r="250" spans="2:8" x14ac:dyDescent="0.3">
      <c r="B250" s="101" t="s">
        <v>1756</v>
      </c>
      <c r="C250" s="196"/>
      <c r="D250" s="196"/>
      <c r="E250" s="196"/>
      <c r="F250" s="196"/>
      <c r="G250"/>
      <c r="H250"/>
    </row>
    <row r="251" spans="2:8" x14ac:dyDescent="0.3">
      <c r="B251" s="101" t="s">
        <v>986</v>
      </c>
      <c r="C251" s="196" t="s">
        <v>1757</v>
      </c>
      <c r="D251" s="196">
        <v>22</v>
      </c>
      <c r="E251" s="196" t="s">
        <v>1758</v>
      </c>
      <c r="F251" s="196">
        <v>14</v>
      </c>
      <c r="G251"/>
      <c r="H251"/>
    </row>
    <row r="252" spans="2:8" x14ac:dyDescent="0.3">
      <c r="B252" s="101" t="s">
        <v>987</v>
      </c>
      <c r="C252" s="196" t="s">
        <v>7</v>
      </c>
      <c r="D252" s="196">
        <v>4</v>
      </c>
      <c r="E252" s="196" t="s">
        <v>1691</v>
      </c>
      <c r="F252" s="196">
        <v>7</v>
      </c>
      <c r="G252"/>
      <c r="H252"/>
    </row>
    <row r="253" spans="2:8" x14ac:dyDescent="0.3">
      <c r="B253" s="101" t="s">
        <v>988</v>
      </c>
      <c r="C253" s="196" t="s">
        <v>7</v>
      </c>
      <c r="D253" s="196">
        <v>3</v>
      </c>
      <c r="E253" s="196" t="s">
        <v>1691</v>
      </c>
      <c r="F253" s="196">
        <v>9</v>
      </c>
      <c r="G253"/>
      <c r="H253"/>
    </row>
    <row r="254" spans="2:8" x14ac:dyDescent="0.3">
      <c r="B254" s="101" t="s">
        <v>989</v>
      </c>
      <c r="C254" s="196" t="s">
        <v>1691</v>
      </c>
      <c r="D254" s="196">
        <v>6</v>
      </c>
      <c r="E254" s="196" t="s">
        <v>7</v>
      </c>
      <c r="F254" s="196">
        <v>2</v>
      </c>
      <c r="G254"/>
      <c r="H254"/>
    </row>
    <row r="255" spans="2:8" x14ac:dyDescent="0.3">
      <c r="B255" s="101" t="s">
        <v>990</v>
      </c>
      <c r="C255" s="196" t="s">
        <v>7</v>
      </c>
      <c r="D255" s="196">
        <v>7</v>
      </c>
      <c r="E255" s="196" t="s">
        <v>1692</v>
      </c>
      <c r="F255" s="196">
        <v>5</v>
      </c>
      <c r="G255"/>
      <c r="H255"/>
    </row>
    <row r="256" spans="2:8" x14ac:dyDescent="0.3">
      <c r="B256" s="101" t="s">
        <v>991</v>
      </c>
      <c r="C256" s="196" t="s">
        <v>7</v>
      </c>
      <c r="D256" s="196">
        <v>5</v>
      </c>
      <c r="E256" s="196" t="s">
        <v>1692</v>
      </c>
      <c r="F256" s="196">
        <v>7</v>
      </c>
      <c r="G256"/>
      <c r="H256"/>
    </row>
    <row r="257" spans="2:8" x14ac:dyDescent="0.3">
      <c r="B257" s="101" t="s">
        <v>992</v>
      </c>
      <c r="C257" s="196" t="s">
        <v>1696</v>
      </c>
      <c r="D257" s="196">
        <v>20</v>
      </c>
      <c r="E257" s="196" t="s">
        <v>7</v>
      </c>
      <c r="F257" s="196">
        <v>22</v>
      </c>
      <c r="G257"/>
      <c r="H257"/>
    </row>
    <row r="258" spans="2:8" x14ac:dyDescent="0.3">
      <c r="B258" s="101" t="s">
        <v>993</v>
      </c>
      <c r="C258" s="196" t="s">
        <v>7</v>
      </c>
      <c r="D258" s="196">
        <v>9</v>
      </c>
      <c r="E258" s="196" t="s">
        <v>1695</v>
      </c>
      <c r="F258" s="196">
        <v>3</v>
      </c>
      <c r="G258"/>
      <c r="H258"/>
    </row>
    <row r="259" spans="2:8" x14ac:dyDescent="0.3">
      <c r="B259" s="101" t="s">
        <v>994</v>
      </c>
      <c r="C259" s="196" t="s">
        <v>7</v>
      </c>
      <c r="D259" s="196">
        <v>6</v>
      </c>
      <c r="E259" s="196" t="s">
        <v>1691</v>
      </c>
      <c r="F259" s="196">
        <v>4</v>
      </c>
      <c r="G259"/>
      <c r="H259"/>
    </row>
    <row r="260" spans="2:8" x14ac:dyDescent="0.3">
      <c r="B260" s="101" t="s">
        <v>995</v>
      </c>
      <c r="C260" s="196" t="s">
        <v>7</v>
      </c>
      <c r="D260" s="196">
        <v>2</v>
      </c>
      <c r="E260" s="196" t="s">
        <v>1692</v>
      </c>
      <c r="F260" s="196">
        <v>8</v>
      </c>
      <c r="G260"/>
      <c r="H260"/>
    </row>
    <row r="261" spans="2:8" x14ac:dyDescent="0.3">
      <c r="B261" s="101" t="s">
        <v>996</v>
      </c>
      <c r="C261" s="196" t="s">
        <v>1693</v>
      </c>
      <c r="D261" s="196">
        <v>8</v>
      </c>
      <c r="E261" s="196" t="s">
        <v>7</v>
      </c>
      <c r="F261" s="196">
        <v>4</v>
      </c>
      <c r="G261"/>
      <c r="H261"/>
    </row>
    <row r="262" spans="2:8" x14ac:dyDescent="0.3">
      <c r="B262" s="101" t="s">
        <v>997</v>
      </c>
      <c r="C262" s="196" t="s">
        <v>1694</v>
      </c>
      <c r="D262" s="196">
        <v>1</v>
      </c>
      <c r="E262" s="196" t="s">
        <v>7</v>
      </c>
      <c r="F262" s="196">
        <v>13</v>
      </c>
      <c r="G262"/>
      <c r="H262"/>
    </row>
    <row r="263" spans="2:8" x14ac:dyDescent="0.3">
      <c r="B263" s="101" t="s">
        <v>998</v>
      </c>
      <c r="C263" s="196" t="s">
        <v>7</v>
      </c>
      <c r="D263" s="196">
        <v>1</v>
      </c>
      <c r="E263" s="196" t="s">
        <v>1695</v>
      </c>
      <c r="F263" s="196">
        <v>7</v>
      </c>
      <c r="G263"/>
      <c r="H263"/>
    </row>
    <row r="264" spans="2:8" x14ac:dyDescent="0.3">
      <c r="B264" s="101" t="s">
        <v>999</v>
      </c>
      <c r="C264" s="196" t="s">
        <v>1694</v>
      </c>
      <c r="D264" s="196">
        <v>7</v>
      </c>
      <c r="E264" s="196" t="s">
        <v>7</v>
      </c>
      <c r="F264" s="196">
        <v>12</v>
      </c>
      <c r="G264"/>
      <c r="H264"/>
    </row>
    <row r="265" spans="2:8" x14ac:dyDescent="0.3">
      <c r="B265" s="101" t="s">
        <v>1000</v>
      </c>
      <c r="C265" s="196" t="s">
        <v>7</v>
      </c>
      <c r="D265" s="196">
        <v>12</v>
      </c>
      <c r="E265" s="196" t="s">
        <v>1696</v>
      </c>
      <c r="F265" s="196">
        <v>6</v>
      </c>
      <c r="G265"/>
      <c r="H265"/>
    </row>
    <row r="266" spans="2:8" x14ac:dyDescent="0.3">
      <c r="B266" s="101" t="s">
        <v>1001</v>
      </c>
      <c r="C266" s="196" t="s">
        <v>1691</v>
      </c>
      <c r="D266" s="196">
        <v>1</v>
      </c>
      <c r="E266" s="196" t="s">
        <v>4</v>
      </c>
      <c r="F266" s="196">
        <v>6</v>
      </c>
      <c r="G266"/>
      <c r="H266"/>
    </row>
    <row r="267" spans="2:8" x14ac:dyDescent="0.3">
      <c r="B267" s="101" t="s">
        <v>1002</v>
      </c>
      <c r="C267" s="196" t="s">
        <v>1691</v>
      </c>
      <c r="D267" s="196">
        <v>13</v>
      </c>
      <c r="E267" s="196" t="s">
        <v>7</v>
      </c>
      <c r="F267" s="196">
        <v>8</v>
      </c>
      <c r="G267"/>
      <c r="H267"/>
    </row>
    <row r="268" spans="2:8" x14ac:dyDescent="0.3">
      <c r="B268" s="101" t="s">
        <v>1003</v>
      </c>
      <c r="C268" s="196" t="s">
        <v>7</v>
      </c>
      <c r="D268" s="196">
        <v>13</v>
      </c>
      <c r="E268" s="196" t="s">
        <v>1691</v>
      </c>
      <c r="F268" s="196">
        <v>11</v>
      </c>
      <c r="G268"/>
      <c r="H268"/>
    </row>
    <row r="269" spans="2:8" x14ac:dyDescent="0.3">
      <c r="B269" s="101" t="s">
        <v>1004</v>
      </c>
      <c r="C269" s="196" t="s">
        <v>1691</v>
      </c>
      <c r="D269" s="196">
        <v>7</v>
      </c>
      <c r="E269" s="196" t="s">
        <v>7</v>
      </c>
      <c r="F269" s="196">
        <v>6</v>
      </c>
      <c r="G269"/>
      <c r="H269"/>
    </row>
    <row r="270" spans="2:8" x14ac:dyDescent="0.3">
      <c r="B270" s="101" t="s">
        <v>1005</v>
      </c>
      <c r="C270" s="196" t="s">
        <v>1691</v>
      </c>
      <c r="D270" s="196">
        <v>1</v>
      </c>
      <c r="E270" s="196" t="s">
        <v>7</v>
      </c>
      <c r="F270" s="196">
        <v>7</v>
      </c>
      <c r="G270"/>
      <c r="H270"/>
    </row>
    <row r="271" spans="2:8" x14ac:dyDescent="0.3">
      <c r="B271" s="101" t="s">
        <v>1006</v>
      </c>
      <c r="C271" s="196" t="s">
        <v>7</v>
      </c>
      <c r="D271" s="196">
        <v>10</v>
      </c>
      <c r="E271" s="196" t="s">
        <v>1755</v>
      </c>
      <c r="F271" s="196">
        <v>9</v>
      </c>
      <c r="G271"/>
      <c r="H271"/>
    </row>
    <row r="272" spans="2:8" x14ac:dyDescent="0.3">
      <c r="B272" s="101" t="s">
        <v>1007</v>
      </c>
      <c r="C272" s="196" t="s">
        <v>1694</v>
      </c>
      <c r="D272" s="196">
        <v>9</v>
      </c>
      <c r="E272" s="196" t="s">
        <v>7</v>
      </c>
      <c r="F272" s="196">
        <v>4</v>
      </c>
      <c r="G272"/>
      <c r="H272"/>
    </row>
    <row r="273" spans="2:8" x14ac:dyDescent="0.3">
      <c r="B273" s="101" t="s">
        <v>1008</v>
      </c>
      <c r="C273" s="196" t="s">
        <v>7</v>
      </c>
      <c r="D273" s="196">
        <v>0</v>
      </c>
      <c r="E273" s="196" t="s">
        <v>1694</v>
      </c>
      <c r="F273" s="196">
        <v>6</v>
      </c>
      <c r="G273"/>
      <c r="H273"/>
    </row>
    <row r="274" spans="2:8" x14ac:dyDescent="0.3">
      <c r="B274" s="101" t="s">
        <v>1009</v>
      </c>
      <c r="C274" s="196" t="s">
        <v>1693</v>
      </c>
      <c r="D274" s="196">
        <v>3</v>
      </c>
      <c r="E274" s="196" t="s">
        <v>1697</v>
      </c>
      <c r="F274" s="196">
        <v>2</v>
      </c>
      <c r="G274"/>
      <c r="H274"/>
    </row>
    <row r="275" spans="2:8" x14ac:dyDescent="0.3">
      <c r="B275" s="101" t="s">
        <v>109</v>
      </c>
      <c r="C275" s="196"/>
      <c r="D275" s="196"/>
      <c r="E275" s="196"/>
      <c r="F275" s="196"/>
      <c r="G275"/>
      <c r="H275"/>
    </row>
    <row r="276" spans="2:8" x14ac:dyDescent="0.3">
      <c r="B276" s="101" t="s">
        <v>110</v>
      </c>
      <c r="C276" s="196" t="s">
        <v>1759</v>
      </c>
      <c r="D276" s="196">
        <v>12</v>
      </c>
      <c r="E276" s="196" t="s">
        <v>1695</v>
      </c>
      <c r="F276" s="196">
        <v>22</v>
      </c>
      <c r="G276"/>
      <c r="H276"/>
    </row>
    <row r="277" spans="2:8" x14ac:dyDescent="0.3">
      <c r="B277" s="201" t="s">
        <v>111</v>
      </c>
      <c r="C277" s="201" t="s">
        <v>1695</v>
      </c>
      <c r="D277" s="201">
        <v>58</v>
      </c>
      <c r="E277" s="201" t="s">
        <v>1759</v>
      </c>
      <c r="F277" s="201">
        <v>11</v>
      </c>
      <c r="G277" s="201"/>
      <c r="H277"/>
    </row>
    <row r="278" spans="2:8" x14ac:dyDescent="0.3">
      <c r="B278" s="101" t="s">
        <v>112</v>
      </c>
      <c r="C278" s="196" t="s">
        <v>4</v>
      </c>
      <c r="D278" s="196">
        <v>57</v>
      </c>
      <c r="E278" s="196" t="s">
        <v>1687</v>
      </c>
      <c r="F278" s="196">
        <v>70</v>
      </c>
      <c r="G278"/>
      <c r="H278"/>
    </row>
    <row r="279" spans="2:8" x14ac:dyDescent="0.3">
      <c r="B279" s="101" t="s">
        <v>113</v>
      </c>
      <c r="C279" s="196" t="s">
        <v>1760</v>
      </c>
      <c r="D279" s="196">
        <v>9</v>
      </c>
      <c r="E279" s="196" t="s">
        <v>4</v>
      </c>
      <c r="F279" s="196">
        <v>16</v>
      </c>
      <c r="G279"/>
      <c r="H279"/>
    </row>
    <row r="280" spans="2:8" x14ac:dyDescent="0.3">
      <c r="B280" s="101" t="s">
        <v>114</v>
      </c>
      <c r="C280" s="196" t="s">
        <v>4</v>
      </c>
      <c r="D280" s="196">
        <v>27</v>
      </c>
      <c r="E280" s="196" t="s">
        <v>1759</v>
      </c>
      <c r="F280" s="196">
        <v>22</v>
      </c>
      <c r="G280"/>
      <c r="H280"/>
    </row>
    <row r="281" spans="2:8" x14ac:dyDescent="0.3">
      <c r="B281" s="101" t="s">
        <v>115</v>
      </c>
      <c r="C281" s="196" t="s">
        <v>1761</v>
      </c>
      <c r="D281" s="196">
        <v>19</v>
      </c>
      <c r="E281" s="196" t="s">
        <v>10</v>
      </c>
      <c r="F281" s="196">
        <v>10</v>
      </c>
      <c r="G281"/>
      <c r="H281"/>
    </row>
    <row r="282" spans="2:8" x14ac:dyDescent="0.3">
      <c r="B282" s="101" t="s">
        <v>116</v>
      </c>
      <c r="C282" s="196" t="s">
        <v>4</v>
      </c>
      <c r="D282" s="196">
        <v>16</v>
      </c>
      <c r="E282" s="196" t="s">
        <v>1759</v>
      </c>
      <c r="F282" s="196">
        <v>8</v>
      </c>
      <c r="G282"/>
      <c r="H282"/>
    </row>
    <row r="283" spans="2:8" x14ac:dyDescent="0.3">
      <c r="B283" s="101" t="s">
        <v>117</v>
      </c>
      <c r="C283" s="196" t="s">
        <v>7</v>
      </c>
      <c r="D283" s="196">
        <v>10</v>
      </c>
      <c r="E283" s="196" t="s">
        <v>1762</v>
      </c>
      <c r="F283" s="196">
        <v>12</v>
      </c>
      <c r="G283"/>
      <c r="H283"/>
    </row>
    <row r="284" spans="2:8" x14ac:dyDescent="0.3">
      <c r="B284" s="101" t="s">
        <v>118</v>
      </c>
      <c r="C284" s="196" t="s">
        <v>1759</v>
      </c>
      <c r="D284" s="196">
        <v>38</v>
      </c>
      <c r="E284" s="196" t="s">
        <v>1687</v>
      </c>
      <c r="F284" s="196">
        <v>19</v>
      </c>
      <c r="G284"/>
      <c r="H284"/>
    </row>
    <row r="285" spans="2:8" x14ac:dyDescent="0.3">
      <c r="B285" s="101" t="s">
        <v>119</v>
      </c>
      <c r="C285" s="196" t="s">
        <v>7</v>
      </c>
      <c r="D285" s="196">
        <v>10</v>
      </c>
      <c r="E285" s="196" t="s">
        <v>1686</v>
      </c>
      <c r="F285" s="196">
        <v>4</v>
      </c>
      <c r="G285"/>
      <c r="H285"/>
    </row>
    <row r="286" spans="2:8" x14ac:dyDescent="0.3">
      <c r="B286" s="101" t="s">
        <v>120</v>
      </c>
      <c r="C286" s="196" t="s">
        <v>1759</v>
      </c>
      <c r="D286" s="196">
        <v>8</v>
      </c>
      <c r="E286" s="196" t="s">
        <v>1687</v>
      </c>
      <c r="F286" s="196">
        <v>15</v>
      </c>
      <c r="G286"/>
      <c r="H286"/>
    </row>
    <row r="287" spans="2:8" x14ac:dyDescent="0.3">
      <c r="B287" s="101" t="s">
        <v>1763</v>
      </c>
      <c r="C287" s="196"/>
      <c r="D287" s="196"/>
      <c r="E287" s="196"/>
      <c r="F287" s="196"/>
      <c r="G287"/>
      <c r="H287"/>
    </row>
    <row r="288" spans="2:8" x14ac:dyDescent="0.3">
      <c r="B288" s="201" t="s">
        <v>1764</v>
      </c>
      <c r="C288" s="201" t="s">
        <v>1685</v>
      </c>
      <c r="D288" s="201">
        <v>1</v>
      </c>
      <c r="E288" s="201" t="s">
        <v>7</v>
      </c>
      <c r="F288" s="201">
        <v>0</v>
      </c>
      <c r="G288" s="201"/>
      <c r="H288"/>
    </row>
    <row r="289" spans="2:8" x14ac:dyDescent="0.3">
      <c r="B289" s="101" t="s">
        <v>1765</v>
      </c>
      <c r="C289" s="196" t="s">
        <v>1685</v>
      </c>
      <c r="D289" s="196">
        <v>3</v>
      </c>
      <c r="E289" s="196" t="s">
        <v>1686</v>
      </c>
      <c r="F289" s="196">
        <v>0</v>
      </c>
      <c r="G289"/>
      <c r="H289"/>
    </row>
    <row r="290" spans="2:8" x14ac:dyDescent="0.3">
      <c r="B290" s="101" t="s">
        <v>1766</v>
      </c>
      <c r="C290" s="196" t="s">
        <v>7</v>
      </c>
      <c r="D290" s="196">
        <v>0</v>
      </c>
      <c r="E290" s="196" t="s">
        <v>1685</v>
      </c>
      <c r="F290" s="196">
        <v>0</v>
      </c>
      <c r="G290"/>
      <c r="H290"/>
    </row>
    <row r="291" spans="2:8" x14ac:dyDescent="0.3">
      <c r="B291" s="101" t="s">
        <v>1767</v>
      </c>
      <c r="C291" s="196" t="s">
        <v>1685</v>
      </c>
      <c r="D291" s="196">
        <v>1</v>
      </c>
      <c r="E291" s="196" t="s">
        <v>7</v>
      </c>
      <c r="F291" s="196">
        <v>1</v>
      </c>
      <c r="G291"/>
      <c r="H291"/>
    </row>
    <row r="292" spans="2:8" x14ac:dyDescent="0.3">
      <c r="B292" s="101" t="s">
        <v>1768</v>
      </c>
      <c r="C292" s="196" t="s">
        <v>7</v>
      </c>
      <c r="D292" s="196">
        <v>0</v>
      </c>
      <c r="E292" s="196" t="s">
        <v>1685</v>
      </c>
      <c r="F292" s="196">
        <v>1</v>
      </c>
      <c r="G292"/>
      <c r="H292"/>
    </row>
    <row r="293" spans="2:8" x14ac:dyDescent="0.3">
      <c r="B293" s="101" t="s">
        <v>1769</v>
      </c>
      <c r="C293" s="196" t="s">
        <v>1685</v>
      </c>
      <c r="D293" s="196">
        <v>2</v>
      </c>
      <c r="E293" s="196" t="s">
        <v>1687</v>
      </c>
      <c r="F293" s="196">
        <v>4</v>
      </c>
      <c r="G293"/>
      <c r="H293"/>
    </row>
    <row r="294" spans="2:8" x14ac:dyDescent="0.3">
      <c r="B294" s="101" t="s">
        <v>1770</v>
      </c>
      <c r="C294" s="196" t="s">
        <v>1685</v>
      </c>
      <c r="D294" s="196">
        <v>1</v>
      </c>
      <c r="E294" s="196" t="s">
        <v>1688</v>
      </c>
      <c r="F294" s="196">
        <v>1</v>
      </c>
      <c r="G294"/>
      <c r="H294"/>
    </row>
    <row r="295" spans="2:8" x14ac:dyDescent="0.3">
      <c r="B295" s="101" t="s">
        <v>1771</v>
      </c>
      <c r="C295" s="196" t="s">
        <v>10</v>
      </c>
      <c r="D295" s="196">
        <v>1</v>
      </c>
      <c r="E295" s="196" t="s">
        <v>7</v>
      </c>
      <c r="F295" s="196">
        <v>2</v>
      </c>
      <c r="G295"/>
      <c r="H295"/>
    </row>
    <row r="296" spans="2:8" x14ac:dyDescent="0.3">
      <c r="B296" s="101" t="s">
        <v>1772</v>
      </c>
      <c r="C296" s="196" t="s">
        <v>1759</v>
      </c>
      <c r="D296" s="196">
        <v>0</v>
      </c>
      <c r="E296" s="196" t="s">
        <v>1695</v>
      </c>
      <c r="F296" s="196">
        <v>0</v>
      </c>
      <c r="G296"/>
      <c r="H296"/>
    </row>
    <row r="297" spans="2:8" x14ac:dyDescent="0.3">
      <c r="B297" s="201" t="s">
        <v>1773</v>
      </c>
      <c r="C297" s="201" t="s">
        <v>1695</v>
      </c>
      <c r="D297" s="201">
        <v>4</v>
      </c>
      <c r="E297" s="201" t="s">
        <v>1759</v>
      </c>
      <c r="F297" s="201">
        <v>1</v>
      </c>
      <c r="G297" s="201"/>
      <c r="H297"/>
    </row>
    <row r="298" spans="2:8" x14ac:dyDescent="0.3">
      <c r="B298" s="101" t="s">
        <v>1774</v>
      </c>
      <c r="C298" s="196" t="s">
        <v>4</v>
      </c>
      <c r="D298" s="196">
        <v>0</v>
      </c>
      <c r="E298" s="196" t="s">
        <v>1687</v>
      </c>
      <c r="F298" s="196">
        <v>2</v>
      </c>
      <c r="G298"/>
      <c r="H298"/>
    </row>
    <row r="299" spans="2:8" x14ac:dyDescent="0.3">
      <c r="B299" s="101" t="s">
        <v>1775</v>
      </c>
      <c r="C299" s="196" t="s">
        <v>1760</v>
      </c>
      <c r="D299" s="196">
        <v>0</v>
      </c>
      <c r="E299" s="196" t="s">
        <v>4</v>
      </c>
      <c r="F299" s="196">
        <v>2</v>
      </c>
      <c r="G299"/>
      <c r="H299"/>
    </row>
    <row r="300" spans="2:8" x14ac:dyDescent="0.3">
      <c r="B300" s="101" t="s">
        <v>1776</v>
      </c>
      <c r="C300" s="196" t="s">
        <v>4</v>
      </c>
      <c r="D300" s="196">
        <v>0</v>
      </c>
      <c r="E300" s="196" t="s">
        <v>1759</v>
      </c>
      <c r="F300" s="196">
        <v>0</v>
      </c>
      <c r="G300"/>
      <c r="H300"/>
    </row>
    <row r="301" spans="2:8" x14ac:dyDescent="0.3">
      <c r="B301" s="101" t="s">
        <v>1777</v>
      </c>
      <c r="C301" s="196" t="s">
        <v>10</v>
      </c>
      <c r="D301" s="196">
        <v>0</v>
      </c>
      <c r="E301" s="196" t="s">
        <v>1761</v>
      </c>
      <c r="F301" s="196">
        <v>1</v>
      </c>
      <c r="G301"/>
      <c r="H301"/>
    </row>
    <row r="302" spans="2:8" x14ac:dyDescent="0.3">
      <c r="B302" s="101" t="s">
        <v>1778</v>
      </c>
      <c r="C302" s="196" t="s">
        <v>4</v>
      </c>
      <c r="D302" s="196">
        <v>0</v>
      </c>
      <c r="E302" s="196" t="s">
        <v>1759</v>
      </c>
      <c r="F302" s="196">
        <v>0</v>
      </c>
      <c r="G302"/>
      <c r="H302"/>
    </row>
    <row r="303" spans="2:8" x14ac:dyDescent="0.3">
      <c r="B303" s="101" t="s">
        <v>1779</v>
      </c>
      <c r="C303" s="196" t="s">
        <v>1760</v>
      </c>
      <c r="D303" s="196">
        <v>0</v>
      </c>
      <c r="E303" s="196" t="s">
        <v>7</v>
      </c>
      <c r="F303" s="196">
        <v>0</v>
      </c>
      <c r="G303"/>
      <c r="H303"/>
    </row>
    <row r="304" spans="2:8" x14ac:dyDescent="0.3">
      <c r="B304" s="101" t="s">
        <v>1780</v>
      </c>
      <c r="C304" s="196" t="s">
        <v>1687</v>
      </c>
      <c r="D304" s="196">
        <v>0</v>
      </c>
      <c r="E304" s="196" t="s">
        <v>1759</v>
      </c>
      <c r="F304" s="196">
        <v>0</v>
      </c>
      <c r="G304"/>
      <c r="H304"/>
    </row>
    <row r="305" spans="2:8" x14ac:dyDescent="0.3">
      <c r="B305" s="101" t="s">
        <v>1781</v>
      </c>
      <c r="C305" s="196" t="s">
        <v>1686</v>
      </c>
      <c r="D305" s="196">
        <v>0</v>
      </c>
      <c r="E305" s="196" t="s">
        <v>7</v>
      </c>
      <c r="F305" s="196">
        <v>0</v>
      </c>
      <c r="G305"/>
      <c r="H305"/>
    </row>
    <row r="306" spans="2:8" x14ac:dyDescent="0.3">
      <c r="B306" s="101" t="s">
        <v>1782</v>
      </c>
      <c r="C306" s="196" t="s">
        <v>1687</v>
      </c>
      <c r="D306" s="196">
        <v>0</v>
      </c>
      <c r="E306" s="196" t="s">
        <v>1759</v>
      </c>
      <c r="F306" s="196">
        <v>0</v>
      </c>
      <c r="G306"/>
      <c r="H306"/>
    </row>
    <row r="307" spans="2:8" x14ac:dyDescent="0.3">
      <c r="B307" s="101" t="s">
        <v>1783</v>
      </c>
      <c r="C307" s="196" t="s">
        <v>4</v>
      </c>
      <c r="D307" s="196">
        <v>2</v>
      </c>
      <c r="E307" s="196" t="s">
        <v>1759</v>
      </c>
      <c r="F307" s="196">
        <v>5</v>
      </c>
      <c r="G307"/>
      <c r="H307"/>
    </row>
    <row r="308" spans="2:8" x14ac:dyDescent="0.3">
      <c r="B308" s="201" t="s">
        <v>1784</v>
      </c>
      <c r="C308" s="201" t="s">
        <v>1695</v>
      </c>
      <c r="D308" s="201">
        <v>1</v>
      </c>
      <c r="E308" s="201" t="s">
        <v>1785</v>
      </c>
      <c r="F308" s="201">
        <v>0</v>
      </c>
      <c r="G308" s="201"/>
      <c r="H308"/>
    </row>
    <row r="309" spans="2:8" x14ac:dyDescent="0.3">
      <c r="B309" s="101" t="s">
        <v>1786</v>
      </c>
      <c r="C309" s="196" t="s">
        <v>4</v>
      </c>
      <c r="D309" s="196">
        <v>1</v>
      </c>
      <c r="E309" s="196" t="s">
        <v>1687</v>
      </c>
      <c r="F309" s="196">
        <v>1</v>
      </c>
      <c r="G309"/>
      <c r="H309"/>
    </row>
    <row r="310" spans="2:8" x14ac:dyDescent="0.3">
      <c r="B310" s="101" t="s">
        <v>1787</v>
      </c>
      <c r="C310" s="196" t="s">
        <v>1788</v>
      </c>
      <c r="D310" s="196">
        <v>1</v>
      </c>
      <c r="E310" s="196" t="s">
        <v>4</v>
      </c>
      <c r="F310" s="196">
        <v>0</v>
      </c>
      <c r="G310"/>
      <c r="H310"/>
    </row>
    <row r="311" spans="2:8" x14ac:dyDescent="0.3">
      <c r="B311" s="101" t="s">
        <v>1789</v>
      </c>
      <c r="C311" s="196" t="s">
        <v>1788</v>
      </c>
      <c r="D311" s="196">
        <v>0</v>
      </c>
      <c r="E311" s="196" t="s">
        <v>4</v>
      </c>
      <c r="F311" s="196">
        <v>3</v>
      </c>
      <c r="G311"/>
      <c r="H311"/>
    </row>
    <row r="312" spans="2:8" x14ac:dyDescent="0.3">
      <c r="B312" s="101" t="s">
        <v>1790</v>
      </c>
      <c r="C312" s="196" t="s">
        <v>4</v>
      </c>
      <c r="D312" s="196">
        <v>0</v>
      </c>
      <c r="E312" s="196" t="s">
        <v>1687</v>
      </c>
      <c r="F312" s="196">
        <v>2</v>
      </c>
      <c r="G312"/>
      <c r="H312"/>
    </row>
    <row r="313" spans="2:8" x14ac:dyDescent="0.3">
      <c r="B313" s="101" t="s">
        <v>1791</v>
      </c>
      <c r="C313" s="196" t="s">
        <v>1788</v>
      </c>
      <c r="D313" s="196">
        <v>2</v>
      </c>
      <c r="E313" s="196" t="s">
        <v>4</v>
      </c>
      <c r="F313" s="196">
        <v>0</v>
      </c>
      <c r="G313"/>
      <c r="H313"/>
    </row>
    <row r="314" spans="2:8" x14ac:dyDescent="0.3">
      <c r="B314" s="101" t="s">
        <v>1792</v>
      </c>
      <c r="C314" s="196" t="s">
        <v>1685</v>
      </c>
      <c r="D314" s="196">
        <v>1</v>
      </c>
      <c r="E314" s="196" t="s">
        <v>1793</v>
      </c>
      <c r="F314" s="196">
        <v>0</v>
      </c>
      <c r="G314"/>
      <c r="H314"/>
    </row>
    <row r="315" spans="2:8" x14ac:dyDescent="0.3">
      <c r="B315" s="101" t="s">
        <v>1794</v>
      </c>
      <c r="C315" s="196" t="s">
        <v>1685</v>
      </c>
      <c r="D315" s="196">
        <v>1</v>
      </c>
      <c r="E315" s="196" t="s">
        <v>1785</v>
      </c>
      <c r="F315" s="196">
        <v>0</v>
      </c>
      <c r="G315"/>
      <c r="H315"/>
    </row>
    <row r="316" spans="2:8" x14ac:dyDescent="0.3">
      <c r="B316" s="101" t="s">
        <v>1795</v>
      </c>
      <c r="C316" s="196" t="s">
        <v>1785</v>
      </c>
      <c r="D316" s="196">
        <v>1</v>
      </c>
      <c r="E316" s="196" t="s">
        <v>1685</v>
      </c>
      <c r="F316" s="196">
        <v>0</v>
      </c>
      <c r="G316"/>
      <c r="H316"/>
    </row>
    <row r="317" spans="2:8" x14ac:dyDescent="0.3">
      <c r="B317" s="101" t="s">
        <v>1796</v>
      </c>
      <c r="C317" s="196" t="s">
        <v>1685</v>
      </c>
      <c r="D317" s="196">
        <v>0</v>
      </c>
      <c r="E317" s="196" t="s">
        <v>1785</v>
      </c>
      <c r="F317" s="196">
        <v>2</v>
      </c>
      <c r="G317"/>
      <c r="H317"/>
    </row>
    <row r="318" spans="2:8" x14ac:dyDescent="0.3">
      <c r="B318" s="101" t="s">
        <v>1797</v>
      </c>
      <c r="C318" s="196" t="s">
        <v>1760</v>
      </c>
      <c r="D318" s="196">
        <v>1</v>
      </c>
      <c r="E318" s="196" t="s">
        <v>7</v>
      </c>
      <c r="F318" s="196">
        <v>1</v>
      </c>
      <c r="G318"/>
      <c r="H318"/>
    </row>
    <row r="319" spans="2:8" x14ac:dyDescent="0.3">
      <c r="B319" s="101" t="s">
        <v>1798</v>
      </c>
      <c r="C319" s="196" t="s">
        <v>1785</v>
      </c>
      <c r="D319" s="196">
        <v>0</v>
      </c>
      <c r="E319" s="196" t="s">
        <v>1685</v>
      </c>
      <c r="F319" s="196">
        <v>0</v>
      </c>
      <c r="G319"/>
      <c r="H319"/>
    </row>
    <row r="320" spans="2:8" x14ac:dyDescent="0.3">
      <c r="B320" s="101" t="s">
        <v>121</v>
      </c>
      <c r="C320" s="196"/>
      <c r="D320" s="196"/>
      <c r="E320" s="196"/>
      <c r="F320" s="196"/>
      <c r="G320"/>
      <c r="H320"/>
    </row>
    <row r="321" spans="2:8" x14ac:dyDescent="0.3">
      <c r="B321" s="101" t="s">
        <v>122</v>
      </c>
      <c r="C321" s="196" t="s">
        <v>7</v>
      </c>
      <c r="D321" s="196">
        <v>86</v>
      </c>
      <c r="E321" s="196" t="s">
        <v>4</v>
      </c>
      <c r="F321" s="196">
        <v>103</v>
      </c>
      <c r="G321"/>
      <c r="H321"/>
    </row>
    <row r="322" spans="2:8" x14ac:dyDescent="0.3">
      <c r="B322" s="101" t="s">
        <v>123</v>
      </c>
      <c r="C322" s="196" t="s">
        <v>7</v>
      </c>
      <c r="D322" s="196">
        <v>27</v>
      </c>
      <c r="E322" s="196" t="s">
        <v>4</v>
      </c>
      <c r="F322" s="196">
        <v>48</v>
      </c>
      <c r="G322"/>
      <c r="H322"/>
    </row>
    <row r="323" spans="2:8" x14ac:dyDescent="0.3">
      <c r="B323" s="101" t="s">
        <v>124</v>
      </c>
      <c r="C323" s="196" t="s">
        <v>7</v>
      </c>
      <c r="D323" s="196">
        <v>42</v>
      </c>
      <c r="E323" s="196" t="s">
        <v>4</v>
      </c>
      <c r="F323" s="196">
        <v>24</v>
      </c>
      <c r="G323"/>
      <c r="H323"/>
    </row>
    <row r="324" spans="2:8" x14ac:dyDescent="0.3">
      <c r="B324" s="101" t="s">
        <v>125</v>
      </c>
      <c r="C324" s="196" t="s">
        <v>4</v>
      </c>
      <c r="D324" s="196">
        <v>37</v>
      </c>
      <c r="E324" s="196" t="s">
        <v>7</v>
      </c>
      <c r="F324" s="196">
        <v>35</v>
      </c>
      <c r="G324"/>
      <c r="H324"/>
    </row>
    <row r="325" spans="2:8" x14ac:dyDescent="0.3">
      <c r="B325" s="101" t="s">
        <v>126</v>
      </c>
      <c r="C325" s="196" t="s">
        <v>7</v>
      </c>
      <c r="D325" s="196">
        <v>19</v>
      </c>
      <c r="E325" s="196" t="s">
        <v>4</v>
      </c>
      <c r="F325" s="196">
        <v>21</v>
      </c>
      <c r="G325"/>
      <c r="H325"/>
    </row>
    <row r="326" spans="2:8" x14ac:dyDescent="0.3">
      <c r="B326" s="101" t="s">
        <v>127</v>
      </c>
      <c r="C326" s="196" t="s">
        <v>7</v>
      </c>
      <c r="D326" s="196">
        <v>32</v>
      </c>
      <c r="E326" s="196" t="s">
        <v>4</v>
      </c>
      <c r="F326" s="196">
        <v>22</v>
      </c>
      <c r="G326"/>
      <c r="H326"/>
    </row>
    <row r="327" spans="2:8" x14ac:dyDescent="0.3">
      <c r="B327" s="101" t="s">
        <v>128</v>
      </c>
      <c r="C327" s="196" t="s">
        <v>7</v>
      </c>
      <c r="D327" s="196">
        <v>35</v>
      </c>
      <c r="E327" s="196" t="s">
        <v>4</v>
      </c>
      <c r="F327" s="196">
        <v>27</v>
      </c>
      <c r="G327"/>
      <c r="H327"/>
    </row>
    <row r="328" spans="2:8" x14ac:dyDescent="0.3">
      <c r="B328" s="101" t="s">
        <v>129</v>
      </c>
      <c r="C328" s="196" t="s">
        <v>7</v>
      </c>
      <c r="D328" s="196">
        <v>18</v>
      </c>
      <c r="E328" s="196" t="s">
        <v>4</v>
      </c>
      <c r="F328" s="196">
        <v>37</v>
      </c>
      <c r="G328"/>
      <c r="H328"/>
    </row>
    <row r="329" spans="2:8" x14ac:dyDescent="0.3">
      <c r="B329" s="101" t="s">
        <v>130</v>
      </c>
      <c r="C329" s="196" t="s">
        <v>4</v>
      </c>
      <c r="D329" s="196">
        <v>30</v>
      </c>
      <c r="E329" s="196" t="s">
        <v>7</v>
      </c>
      <c r="F329" s="196">
        <v>22</v>
      </c>
      <c r="G329"/>
      <c r="H329"/>
    </row>
    <row r="330" spans="2:8" x14ac:dyDescent="0.3">
      <c r="B330" s="101" t="s">
        <v>131</v>
      </c>
      <c r="C330" s="196" t="s">
        <v>7</v>
      </c>
      <c r="D330" s="196">
        <v>27</v>
      </c>
      <c r="E330" s="196" t="s">
        <v>4</v>
      </c>
      <c r="F330" s="196">
        <v>9</v>
      </c>
      <c r="G330"/>
      <c r="H330"/>
    </row>
    <row r="331" spans="2:8" x14ac:dyDescent="0.3">
      <c r="B331" s="101" t="s">
        <v>132</v>
      </c>
      <c r="C331" s="196"/>
      <c r="D331" s="196"/>
      <c r="E331" s="196"/>
      <c r="F331" s="196"/>
      <c r="G331"/>
      <c r="H331"/>
    </row>
    <row r="332" spans="2:8" x14ac:dyDescent="0.3">
      <c r="B332" s="101" t="s">
        <v>133</v>
      </c>
      <c r="C332" s="196" t="s">
        <v>20</v>
      </c>
      <c r="D332" s="196">
        <v>15</v>
      </c>
      <c r="E332" s="196" t="s">
        <v>7</v>
      </c>
      <c r="F332" s="196">
        <v>52</v>
      </c>
      <c r="G332"/>
      <c r="H332"/>
    </row>
    <row r="333" spans="2:8" x14ac:dyDescent="0.3">
      <c r="B333" s="101" t="s">
        <v>134</v>
      </c>
      <c r="C333" s="196" t="s">
        <v>20</v>
      </c>
      <c r="D333" s="196">
        <v>20</v>
      </c>
      <c r="E333" s="196" t="s">
        <v>7</v>
      </c>
      <c r="F333" s="196">
        <v>14</v>
      </c>
      <c r="G333"/>
      <c r="H333"/>
    </row>
    <row r="334" spans="2:8" x14ac:dyDescent="0.3">
      <c r="B334" s="101" t="s">
        <v>135</v>
      </c>
      <c r="C334" s="196" t="s">
        <v>20</v>
      </c>
      <c r="D334" s="196">
        <v>20</v>
      </c>
      <c r="E334" s="196" t="s">
        <v>7</v>
      </c>
      <c r="F334" s="196">
        <v>23</v>
      </c>
      <c r="G334"/>
      <c r="H334"/>
    </row>
    <row r="335" spans="2:8" x14ac:dyDescent="0.3">
      <c r="B335" s="101" t="s">
        <v>136</v>
      </c>
      <c r="C335" s="196" t="s">
        <v>7</v>
      </c>
      <c r="D335" s="196">
        <v>4</v>
      </c>
      <c r="E335" s="196" t="s">
        <v>20</v>
      </c>
      <c r="F335" s="196">
        <v>10</v>
      </c>
      <c r="G335"/>
      <c r="H335"/>
    </row>
    <row r="336" spans="2:8" x14ac:dyDescent="0.3">
      <c r="B336" s="101" t="s">
        <v>137</v>
      </c>
      <c r="C336" s="196" t="s">
        <v>20</v>
      </c>
      <c r="D336" s="196">
        <v>19</v>
      </c>
      <c r="E336" s="196" t="s">
        <v>7</v>
      </c>
      <c r="F336" s="196">
        <v>25</v>
      </c>
      <c r="G336"/>
      <c r="H336"/>
    </row>
    <row r="337" spans="2:8" x14ac:dyDescent="0.3">
      <c r="B337" s="101" t="s">
        <v>138</v>
      </c>
      <c r="C337" s="196" t="s">
        <v>20</v>
      </c>
      <c r="D337" s="196">
        <v>7</v>
      </c>
      <c r="E337" s="196" t="s">
        <v>7</v>
      </c>
      <c r="F337" s="196">
        <v>11</v>
      </c>
      <c r="G337"/>
      <c r="H337"/>
    </row>
    <row r="338" spans="2:8" x14ac:dyDescent="0.3">
      <c r="B338" s="101" t="s">
        <v>139</v>
      </c>
      <c r="C338" s="196" t="s">
        <v>20</v>
      </c>
      <c r="D338" s="196">
        <v>23</v>
      </c>
      <c r="E338" s="196" t="s">
        <v>7</v>
      </c>
      <c r="F338" s="196">
        <v>4</v>
      </c>
      <c r="G338"/>
      <c r="H338"/>
    </row>
    <row r="339" spans="2:8" x14ac:dyDescent="0.3">
      <c r="B339" s="201" t="s">
        <v>140</v>
      </c>
      <c r="C339" s="201" t="s">
        <v>7</v>
      </c>
      <c r="D339" s="201">
        <v>17</v>
      </c>
      <c r="E339" s="201" t="s">
        <v>20</v>
      </c>
      <c r="F339" s="201">
        <v>16</v>
      </c>
      <c r="G339" s="201"/>
      <c r="H339"/>
    </row>
    <row r="340" spans="2:8" x14ac:dyDescent="0.3">
      <c r="B340" s="101" t="s">
        <v>141</v>
      </c>
      <c r="C340" s="196"/>
      <c r="D340" s="196"/>
      <c r="E340" s="196"/>
      <c r="F340" s="196"/>
      <c r="G340"/>
      <c r="H340"/>
    </row>
    <row r="341" spans="2:8" x14ac:dyDescent="0.3">
      <c r="B341" s="101" t="s">
        <v>142</v>
      </c>
      <c r="C341" s="196" t="s">
        <v>7</v>
      </c>
      <c r="D341" s="196">
        <v>43</v>
      </c>
      <c r="E341" s="196" t="s">
        <v>4</v>
      </c>
      <c r="F341" s="196">
        <v>47</v>
      </c>
      <c r="G341"/>
      <c r="H341"/>
    </row>
    <row r="342" spans="2:8" x14ac:dyDescent="0.3">
      <c r="B342" s="101" t="s">
        <v>143</v>
      </c>
      <c r="C342" s="196" t="s">
        <v>7</v>
      </c>
      <c r="D342" s="196">
        <v>65</v>
      </c>
      <c r="E342" s="196" t="s">
        <v>4</v>
      </c>
      <c r="F342" s="196">
        <v>38</v>
      </c>
      <c r="G342"/>
      <c r="H342"/>
    </row>
    <row r="343" spans="2:8" x14ac:dyDescent="0.3">
      <c r="B343" s="101" t="s">
        <v>144</v>
      </c>
      <c r="C343" s="196" t="s">
        <v>7</v>
      </c>
      <c r="D343" s="196">
        <v>161</v>
      </c>
      <c r="E343" s="196" t="s">
        <v>4</v>
      </c>
      <c r="F343" s="196">
        <v>144</v>
      </c>
      <c r="G343"/>
      <c r="H343"/>
    </row>
    <row r="344" spans="2:8" x14ac:dyDescent="0.3">
      <c r="B344" s="101" t="s">
        <v>145</v>
      </c>
      <c r="C344" s="196" t="s">
        <v>7</v>
      </c>
      <c r="D344" s="196">
        <v>53</v>
      </c>
      <c r="E344" s="196" t="s">
        <v>4</v>
      </c>
      <c r="F344" s="196">
        <v>58</v>
      </c>
      <c r="G344"/>
      <c r="H344"/>
    </row>
    <row r="345" spans="2:8" x14ac:dyDescent="0.3">
      <c r="B345" s="201" t="s">
        <v>146</v>
      </c>
      <c r="C345" s="201" t="s">
        <v>7</v>
      </c>
      <c r="D345" s="201">
        <v>33</v>
      </c>
      <c r="E345" s="201" t="s">
        <v>4</v>
      </c>
      <c r="F345" s="201">
        <v>19</v>
      </c>
      <c r="G345" s="201"/>
      <c r="H345"/>
    </row>
    <row r="346" spans="2:8" x14ac:dyDescent="0.3">
      <c r="B346" s="101" t="s">
        <v>147</v>
      </c>
      <c r="C346" s="196" t="s">
        <v>7</v>
      </c>
      <c r="D346" s="196">
        <v>97</v>
      </c>
      <c r="E346" s="196" t="s">
        <v>4</v>
      </c>
      <c r="F346" s="196">
        <v>122</v>
      </c>
      <c r="G346"/>
      <c r="H346"/>
    </row>
    <row r="347" spans="2:8" x14ac:dyDescent="0.3">
      <c r="B347" s="101" t="s">
        <v>148</v>
      </c>
      <c r="C347" s="196" t="s">
        <v>4</v>
      </c>
      <c r="D347" s="196">
        <v>33</v>
      </c>
      <c r="E347" s="196" t="s">
        <v>7</v>
      </c>
      <c r="F347" s="196">
        <v>35</v>
      </c>
      <c r="G347"/>
      <c r="H347"/>
    </row>
    <row r="348" spans="2:8" x14ac:dyDescent="0.3">
      <c r="B348" s="101" t="s">
        <v>149</v>
      </c>
      <c r="C348" s="196" t="s">
        <v>4</v>
      </c>
      <c r="D348" s="196">
        <v>18</v>
      </c>
      <c r="E348" s="196" t="s">
        <v>7</v>
      </c>
      <c r="F348" s="196">
        <v>18</v>
      </c>
      <c r="G348"/>
      <c r="H348"/>
    </row>
    <row r="349" spans="2:8" x14ac:dyDescent="0.3">
      <c r="B349" s="101" t="s">
        <v>150</v>
      </c>
      <c r="C349" s="196" t="s">
        <v>7</v>
      </c>
      <c r="D349" s="196">
        <v>20</v>
      </c>
      <c r="E349" s="196" t="s">
        <v>4</v>
      </c>
      <c r="F349" s="196">
        <v>11</v>
      </c>
      <c r="G349"/>
      <c r="H349"/>
    </row>
    <row r="350" spans="2:8" x14ac:dyDescent="0.3">
      <c r="B350" s="101" t="s">
        <v>151</v>
      </c>
      <c r="C350" s="196" t="s">
        <v>7</v>
      </c>
      <c r="D350" s="196">
        <v>50</v>
      </c>
      <c r="E350" s="196" t="s">
        <v>4</v>
      </c>
      <c r="F350" s="196">
        <v>49</v>
      </c>
      <c r="G350"/>
      <c r="H350"/>
    </row>
    <row r="351" spans="2:8" x14ac:dyDescent="0.3">
      <c r="B351" s="101" t="s">
        <v>1799</v>
      </c>
      <c r="C351" s="196"/>
      <c r="D351" s="196"/>
      <c r="E351" s="196"/>
      <c r="F351" s="196"/>
      <c r="G351"/>
      <c r="H351"/>
    </row>
    <row r="352" spans="2:8" x14ac:dyDescent="0.3">
      <c r="B352" s="101" t="s">
        <v>1800</v>
      </c>
      <c r="C352" s="196" t="s">
        <v>7</v>
      </c>
      <c r="D352" s="196">
        <v>1</v>
      </c>
      <c r="E352" s="196" t="s">
        <v>4</v>
      </c>
      <c r="F352" s="196">
        <v>2</v>
      </c>
      <c r="G352"/>
      <c r="H352"/>
    </row>
    <row r="353" spans="2:8" x14ac:dyDescent="0.3">
      <c r="B353" s="101" t="s">
        <v>1801</v>
      </c>
      <c r="C353" s="196" t="s">
        <v>4</v>
      </c>
      <c r="D353" s="196">
        <v>1</v>
      </c>
      <c r="E353" s="196" t="s">
        <v>7</v>
      </c>
      <c r="F353" s="196">
        <v>1</v>
      </c>
      <c r="G353"/>
      <c r="H353"/>
    </row>
    <row r="354" spans="2:8" x14ac:dyDescent="0.3">
      <c r="B354" s="101" t="s">
        <v>1802</v>
      </c>
      <c r="C354" s="196" t="s">
        <v>4</v>
      </c>
      <c r="D354" s="196">
        <v>2</v>
      </c>
      <c r="E354" s="196" t="s">
        <v>7</v>
      </c>
      <c r="F354" s="196">
        <v>3</v>
      </c>
      <c r="G354"/>
      <c r="H354"/>
    </row>
    <row r="355" spans="2:8" x14ac:dyDescent="0.3">
      <c r="B355" s="201" t="s">
        <v>1803</v>
      </c>
      <c r="C355" s="201" t="s">
        <v>7</v>
      </c>
      <c r="D355" s="201">
        <v>4</v>
      </c>
      <c r="E355" s="201" t="s">
        <v>4</v>
      </c>
      <c r="F355" s="201">
        <v>5</v>
      </c>
      <c r="G355" s="201"/>
      <c r="H355"/>
    </row>
    <row r="356" spans="2:8" x14ac:dyDescent="0.3">
      <c r="B356" s="101" t="s">
        <v>1804</v>
      </c>
      <c r="C356" s="196" t="s">
        <v>7</v>
      </c>
      <c r="D356" s="196">
        <v>4</v>
      </c>
      <c r="E356" s="196" t="s">
        <v>4</v>
      </c>
      <c r="F356" s="196">
        <v>4</v>
      </c>
      <c r="G356"/>
      <c r="H356"/>
    </row>
    <row r="357" spans="2:8" x14ac:dyDescent="0.3">
      <c r="B357" s="101" t="s">
        <v>1805</v>
      </c>
      <c r="C357" s="196" t="s">
        <v>4</v>
      </c>
      <c r="D357" s="196">
        <v>2</v>
      </c>
      <c r="E357" s="196" t="s">
        <v>7</v>
      </c>
      <c r="F357" s="196">
        <v>3</v>
      </c>
      <c r="G357"/>
      <c r="H357"/>
    </row>
    <row r="358" spans="2:8" x14ac:dyDescent="0.3">
      <c r="B358" s="101" t="s">
        <v>1806</v>
      </c>
      <c r="C358" s="196" t="s">
        <v>7</v>
      </c>
      <c r="D358" s="196">
        <v>5</v>
      </c>
      <c r="E358" s="196" t="s">
        <v>4</v>
      </c>
      <c r="F358" s="196">
        <v>3</v>
      </c>
      <c r="G358"/>
      <c r="H358"/>
    </row>
    <row r="359" spans="2:8" x14ac:dyDescent="0.3">
      <c r="B359" s="101" t="s">
        <v>1807</v>
      </c>
      <c r="C359" s="196" t="s">
        <v>4</v>
      </c>
      <c r="D359" s="196">
        <v>0</v>
      </c>
      <c r="E359" s="196" t="s">
        <v>7</v>
      </c>
      <c r="F359" s="196">
        <v>0</v>
      </c>
      <c r="G359"/>
      <c r="H359"/>
    </row>
    <row r="360" spans="2:8" x14ac:dyDescent="0.3">
      <c r="B360" s="101" t="s">
        <v>1808</v>
      </c>
      <c r="C360" s="196" t="s">
        <v>7</v>
      </c>
      <c r="D360" s="196">
        <v>0</v>
      </c>
      <c r="E360" s="196" t="s">
        <v>4</v>
      </c>
      <c r="F360" s="196">
        <v>0</v>
      </c>
      <c r="G360"/>
      <c r="H360"/>
    </row>
    <row r="361" spans="2:8" x14ac:dyDescent="0.3">
      <c r="B361" s="101" t="s">
        <v>1809</v>
      </c>
      <c r="C361" s="196" t="s">
        <v>4</v>
      </c>
      <c r="D361" s="196">
        <v>16</v>
      </c>
      <c r="E361" s="196" t="s">
        <v>7</v>
      </c>
      <c r="F361" s="196">
        <v>2</v>
      </c>
      <c r="G361"/>
      <c r="H361"/>
    </row>
    <row r="362" spans="2:8" x14ac:dyDescent="0.3">
      <c r="B362" s="101" t="s">
        <v>1810</v>
      </c>
      <c r="C362" s="196" t="s">
        <v>4</v>
      </c>
      <c r="D362" s="196">
        <v>8</v>
      </c>
      <c r="E362" s="196" t="s">
        <v>7</v>
      </c>
      <c r="F362" s="196">
        <v>1</v>
      </c>
      <c r="G362"/>
      <c r="H362"/>
    </row>
    <row r="363" spans="2:8" x14ac:dyDescent="0.3">
      <c r="B363" s="101" t="s">
        <v>1811</v>
      </c>
      <c r="C363" s="196" t="s">
        <v>7</v>
      </c>
      <c r="D363" s="196">
        <v>7</v>
      </c>
      <c r="E363" s="196" t="s">
        <v>4</v>
      </c>
      <c r="F363" s="196">
        <v>20</v>
      </c>
      <c r="G363"/>
      <c r="H363"/>
    </row>
    <row r="364" spans="2:8" x14ac:dyDescent="0.3">
      <c r="B364" s="201" t="s">
        <v>1812</v>
      </c>
      <c r="C364" s="201" t="s">
        <v>4</v>
      </c>
      <c r="D364" s="201">
        <v>2</v>
      </c>
      <c r="E364" s="201" t="s">
        <v>7</v>
      </c>
      <c r="F364" s="201">
        <v>5</v>
      </c>
      <c r="G364" s="201"/>
      <c r="H364"/>
    </row>
    <row r="365" spans="2:8" x14ac:dyDescent="0.3">
      <c r="B365" s="101" t="s">
        <v>1813</v>
      </c>
      <c r="C365" s="196" t="s">
        <v>4</v>
      </c>
      <c r="D365" s="196">
        <v>1</v>
      </c>
      <c r="E365" s="196" t="s">
        <v>7</v>
      </c>
      <c r="F365" s="196">
        <v>0</v>
      </c>
      <c r="G365"/>
      <c r="H365"/>
    </row>
    <row r="366" spans="2:8" x14ac:dyDescent="0.3">
      <c r="B366" s="101" t="s">
        <v>1814</v>
      </c>
      <c r="C366" s="196" t="s">
        <v>4</v>
      </c>
      <c r="D366" s="196">
        <v>12</v>
      </c>
      <c r="E366" s="196" t="s">
        <v>7</v>
      </c>
      <c r="F366" s="196">
        <v>14</v>
      </c>
      <c r="G366"/>
      <c r="H366"/>
    </row>
    <row r="367" spans="2:8" x14ac:dyDescent="0.3">
      <c r="B367" s="101" t="s">
        <v>1815</v>
      </c>
      <c r="C367" s="196" t="s">
        <v>4</v>
      </c>
      <c r="D367" s="196">
        <v>8</v>
      </c>
      <c r="E367" s="196" t="s">
        <v>7</v>
      </c>
      <c r="F367" s="196">
        <v>5</v>
      </c>
      <c r="G367"/>
      <c r="H367"/>
    </row>
    <row r="368" spans="2:8" x14ac:dyDescent="0.3">
      <c r="B368" s="101" t="s">
        <v>1816</v>
      </c>
      <c r="C368" s="196" t="s">
        <v>7</v>
      </c>
      <c r="D368" s="196">
        <v>7</v>
      </c>
      <c r="E368" s="196" t="s">
        <v>4</v>
      </c>
      <c r="F368" s="196">
        <v>1</v>
      </c>
      <c r="G368"/>
      <c r="H368"/>
    </row>
    <row r="369" spans="2:8" x14ac:dyDescent="0.3">
      <c r="B369" s="101" t="s">
        <v>1817</v>
      </c>
      <c r="C369" s="196" t="s">
        <v>4</v>
      </c>
      <c r="D369" s="196">
        <v>0</v>
      </c>
      <c r="E369" s="196" t="s">
        <v>7</v>
      </c>
      <c r="F369" s="196">
        <v>0</v>
      </c>
      <c r="G369"/>
      <c r="H369"/>
    </row>
    <row r="370" spans="2:8" x14ac:dyDescent="0.3">
      <c r="B370" s="101" t="s">
        <v>1818</v>
      </c>
      <c r="C370" s="196" t="s">
        <v>4</v>
      </c>
      <c r="D370" s="196">
        <v>0</v>
      </c>
      <c r="E370" s="196" t="s">
        <v>7</v>
      </c>
      <c r="F370" s="196">
        <v>0</v>
      </c>
      <c r="G370"/>
      <c r="H370"/>
    </row>
    <row r="371" spans="2:8" x14ac:dyDescent="0.3">
      <c r="B371" s="101" t="s">
        <v>1819</v>
      </c>
      <c r="C371" s="196" t="s">
        <v>4</v>
      </c>
      <c r="D371" s="196">
        <v>3</v>
      </c>
      <c r="E371" s="196" t="s">
        <v>7</v>
      </c>
      <c r="F371" s="196">
        <v>5</v>
      </c>
      <c r="G371"/>
      <c r="H371"/>
    </row>
    <row r="372" spans="2:8" x14ac:dyDescent="0.3">
      <c r="B372" s="101" t="s">
        <v>1820</v>
      </c>
      <c r="C372" s="196" t="s">
        <v>7</v>
      </c>
      <c r="D372" s="196">
        <v>1</v>
      </c>
      <c r="E372" s="196" t="s">
        <v>4</v>
      </c>
      <c r="F372" s="196">
        <v>1</v>
      </c>
      <c r="G372"/>
      <c r="H372"/>
    </row>
    <row r="373" spans="2:8" x14ac:dyDescent="0.3">
      <c r="B373" s="101" t="s">
        <v>1821</v>
      </c>
      <c r="C373" s="196" t="s">
        <v>7</v>
      </c>
      <c r="D373" s="196">
        <v>8</v>
      </c>
      <c r="E373" s="196" t="s">
        <v>4</v>
      </c>
      <c r="F373" s="196">
        <v>7</v>
      </c>
      <c r="G373"/>
      <c r="H373"/>
    </row>
    <row r="374" spans="2:8" x14ac:dyDescent="0.3">
      <c r="B374" s="101" t="s">
        <v>1822</v>
      </c>
      <c r="C374" s="196" t="s">
        <v>4</v>
      </c>
      <c r="D374" s="196">
        <v>4</v>
      </c>
      <c r="E374" s="196" t="s">
        <v>7</v>
      </c>
      <c r="F374" s="196">
        <v>6</v>
      </c>
      <c r="G374"/>
      <c r="H374"/>
    </row>
    <row r="375" spans="2:8" x14ac:dyDescent="0.3">
      <c r="B375" s="101" t="s">
        <v>1823</v>
      </c>
      <c r="C375" s="196" t="s">
        <v>4</v>
      </c>
      <c r="D375" s="196">
        <v>0</v>
      </c>
      <c r="E375" s="196" t="s">
        <v>7</v>
      </c>
      <c r="F375" s="196">
        <v>0</v>
      </c>
      <c r="G375"/>
      <c r="H375"/>
    </row>
    <row r="376" spans="2:8" x14ac:dyDescent="0.3">
      <c r="B376" s="101" t="s">
        <v>1824</v>
      </c>
      <c r="C376" s="196" t="s">
        <v>7</v>
      </c>
      <c r="D376" s="196">
        <v>3</v>
      </c>
      <c r="E376" s="196" t="s">
        <v>4</v>
      </c>
      <c r="F376" s="196">
        <v>3</v>
      </c>
      <c r="G376"/>
      <c r="H376"/>
    </row>
    <row r="377" spans="2:8" x14ac:dyDescent="0.3">
      <c r="B377" s="201" t="s">
        <v>1825</v>
      </c>
      <c r="C377" s="201" t="s">
        <v>4</v>
      </c>
      <c r="D377" s="201">
        <v>1</v>
      </c>
      <c r="E377" s="201" t="s">
        <v>7</v>
      </c>
      <c r="F377" s="201">
        <v>1</v>
      </c>
      <c r="G377" s="201"/>
      <c r="H377"/>
    </row>
    <row r="378" spans="2:8" x14ac:dyDescent="0.3">
      <c r="B378" s="101" t="s">
        <v>1826</v>
      </c>
      <c r="C378" s="196" t="s">
        <v>4</v>
      </c>
      <c r="D378" s="196">
        <v>0</v>
      </c>
      <c r="E378" s="196" t="s">
        <v>7</v>
      </c>
      <c r="F378" s="196">
        <v>0</v>
      </c>
      <c r="G378"/>
      <c r="H378"/>
    </row>
    <row r="379" spans="2:8" x14ac:dyDescent="0.3">
      <c r="B379" s="101" t="s">
        <v>1827</v>
      </c>
      <c r="C379" s="196" t="s">
        <v>7</v>
      </c>
      <c r="D379" s="196">
        <v>1</v>
      </c>
      <c r="E379" s="196" t="s">
        <v>4</v>
      </c>
      <c r="F379" s="196">
        <v>0</v>
      </c>
      <c r="G379"/>
      <c r="H379"/>
    </row>
    <row r="380" spans="2:8" x14ac:dyDescent="0.3">
      <c r="B380" s="101" t="s">
        <v>1828</v>
      </c>
      <c r="C380" s="196" t="s">
        <v>7</v>
      </c>
      <c r="D380" s="196">
        <v>0</v>
      </c>
      <c r="E380" s="196" t="s">
        <v>4</v>
      </c>
      <c r="F380" s="196">
        <v>0</v>
      </c>
      <c r="G380"/>
      <c r="H380"/>
    </row>
    <row r="381" spans="2:8" x14ac:dyDescent="0.3">
      <c r="B381" s="101" t="s">
        <v>1829</v>
      </c>
      <c r="C381" s="196" t="s">
        <v>7</v>
      </c>
      <c r="D381" s="196">
        <v>0</v>
      </c>
      <c r="E381" s="196" t="s">
        <v>4</v>
      </c>
      <c r="F381" s="196">
        <v>0</v>
      </c>
      <c r="G381"/>
      <c r="H381"/>
    </row>
    <row r="382" spans="2:8" x14ac:dyDescent="0.3">
      <c r="B382" s="101" t="s">
        <v>152</v>
      </c>
      <c r="C382" s="196"/>
      <c r="D382" s="196"/>
      <c r="E382" s="196"/>
      <c r="F382" s="196"/>
      <c r="G382"/>
      <c r="H382"/>
    </row>
    <row r="383" spans="2:8" x14ac:dyDescent="0.3">
      <c r="B383" s="101" t="s">
        <v>153</v>
      </c>
      <c r="C383" s="196" t="s">
        <v>20</v>
      </c>
      <c r="D383" s="196">
        <v>25</v>
      </c>
      <c r="E383" s="196" t="s">
        <v>7</v>
      </c>
      <c r="F383" s="196">
        <v>7</v>
      </c>
      <c r="G383"/>
      <c r="H383"/>
    </row>
    <row r="384" spans="2:8" x14ac:dyDescent="0.3">
      <c r="B384" s="101" t="s">
        <v>154</v>
      </c>
      <c r="C384" s="196" t="s">
        <v>7</v>
      </c>
      <c r="D384" s="196">
        <v>38</v>
      </c>
      <c r="E384" s="196" t="s">
        <v>20</v>
      </c>
      <c r="F384" s="196">
        <v>22</v>
      </c>
      <c r="G384"/>
      <c r="H384"/>
    </row>
    <row r="385" spans="2:8" x14ac:dyDescent="0.3">
      <c r="B385" s="101" t="s">
        <v>155</v>
      </c>
      <c r="C385" s="196" t="s">
        <v>7</v>
      </c>
      <c r="D385" s="196">
        <v>58</v>
      </c>
      <c r="E385" s="196" t="s">
        <v>20</v>
      </c>
      <c r="F385" s="196">
        <v>52</v>
      </c>
      <c r="G385"/>
      <c r="H385"/>
    </row>
    <row r="386" spans="2:8" x14ac:dyDescent="0.3">
      <c r="B386" s="101" t="s">
        <v>156</v>
      </c>
      <c r="C386" s="196" t="s">
        <v>7</v>
      </c>
      <c r="D386" s="196">
        <v>45</v>
      </c>
      <c r="E386" s="196" t="s">
        <v>20</v>
      </c>
      <c r="F386" s="196">
        <v>47</v>
      </c>
      <c r="G386"/>
      <c r="H386"/>
    </row>
    <row r="387" spans="2:8" x14ac:dyDescent="0.3">
      <c r="B387" s="101" t="s">
        <v>157</v>
      </c>
      <c r="C387" s="196" t="s">
        <v>7</v>
      </c>
      <c r="D387" s="196">
        <v>26</v>
      </c>
      <c r="E387" s="196" t="s">
        <v>20</v>
      </c>
      <c r="F387" s="196">
        <v>26</v>
      </c>
      <c r="G387"/>
      <c r="H387"/>
    </row>
    <row r="388" spans="2:8" x14ac:dyDescent="0.3">
      <c r="B388" s="201" t="s">
        <v>158</v>
      </c>
      <c r="C388" s="201"/>
      <c r="D388" s="201"/>
      <c r="E388" s="201"/>
      <c r="F388" s="201"/>
      <c r="G388" s="201"/>
      <c r="H388"/>
    </row>
    <row r="389" spans="2:8" x14ac:dyDescent="0.3">
      <c r="B389" s="101" t="s">
        <v>159</v>
      </c>
      <c r="C389" s="196" t="s">
        <v>7</v>
      </c>
      <c r="D389" s="196">
        <v>17</v>
      </c>
      <c r="E389" s="196" t="s">
        <v>20</v>
      </c>
      <c r="F389" s="196">
        <v>27</v>
      </c>
      <c r="G389"/>
      <c r="H389"/>
    </row>
    <row r="390" spans="2:8" x14ac:dyDescent="0.3">
      <c r="B390" s="101" t="s">
        <v>160</v>
      </c>
      <c r="C390" s="196" t="s">
        <v>20</v>
      </c>
      <c r="D390" s="196">
        <v>8</v>
      </c>
      <c r="E390" s="196" t="s">
        <v>7</v>
      </c>
      <c r="F390" s="196">
        <v>20</v>
      </c>
      <c r="G390"/>
      <c r="H390"/>
    </row>
    <row r="391" spans="2:8" x14ac:dyDescent="0.3">
      <c r="B391" s="101" t="s">
        <v>161</v>
      </c>
      <c r="C391" s="196" t="s">
        <v>7</v>
      </c>
      <c r="D391" s="196">
        <v>38</v>
      </c>
      <c r="E391" s="196" t="s">
        <v>20</v>
      </c>
      <c r="F391" s="196">
        <v>26</v>
      </c>
      <c r="G391"/>
      <c r="H391"/>
    </row>
    <row r="392" spans="2:8" x14ac:dyDescent="0.3">
      <c r="B392" s="101" t="s">
        <v>162</v>
      </c>
      <c r="C392" s="196" t="s">
        <v>7</v>
      </c>
      <c r="D392" s="196">
        <v>9</v>
      </c>
      <c r="E392" s="196" t="s">
        <v>20</v>
      </c>
      <c r="F392" s="196">
        <v>8</v>
      </c>
      <c r="G392"/>
      <c r="H392"/>
    </row>
    <row r="393" spans="2:8" x14ac:dyDescent="0.3">
      <c r="B393" s="101" t="s">
        <v>163</v>
      </c>
      <c r="C393" s="196" t="s">
        <v>20</v>
      </c>
      <c r="D393" s="196">
        <v>11</v>
      </c>
      <c r="E393" s="196" t="s">
        <v>7</v>
      </c>
      <c r="F393" s="196">
        <v>12</v>
      </c>
      <c r="G393"/>
      <c r="H393"/>
    </row>
    <row r="394" spans="2:8" x14ac:dyDescent="0.3">
      <c r="B394" s="101" t="s">
        <v>164</v>
      </c>
      <c r="C394" s="196" t="s">
        <v>7</v>
      </c>
      <c r="D394" s="196">
        <v>10</v>
      </c>
      <c r="E394" s="196" t="s">
        <v>20</v>
      </c>
      <c r="F394" s="196">
        <v>25</v>
      </c>
      <c r="G394"/>
      <c r="H394"/>
    </row>
    <row r="395" spans="2:8" x14ac:dyDescent="0.3">
      <c r="B395" s="101" t="s">
        <v>165</v>
      </c>
      <c r="C395" s="196" t="s">
        <v>7</v>
      </c>
      <c r="D395" s="196">
        <v>14</v>
      </c>
      <c r="E395" s="196" t="s">
        <v>20</v>
      </c>
      <c r="F395" s="196">
        <v>8</v>
      </c>
      <c r="G395"/>
      <c r="H395"/>
    </row>
    <row r="396" spans="2:8" x14ac:dyDescent="0.3">
      <c r="B396" s="101" t="s">
        <v>166</v>
      </c>
      <c r="C396" s="196" t="s">
        <v>7</v>
      </c>
      <c r="D396" s="196">
        <v>17</v>
      </c>
      <c r="E396" s="196" t="s">
        <v>20</v>
      </c>
      <c r="F396" s="196">
        <v>39</v>
      </c>
      <c r="G396"/>
      <c r="H396"/>
    </row>
    <row r="397" spans="2:8" x14ac:dyDescent="0.3">
      <c r="B397" s="101" t="s">
        <v>167</v>
      </c>
      <c r="C397" s="196" t="s">
        <v>20</v>
      </c>
      <c r="D397" s="196">
        <v>5</v>
      </c>
      <c r="E397" s="196" t="s">
        <v>7</v>
      </c>
      <c r="F397" s="196">
        <v>8</v>
      </c>
      <c r="G397"/>
      <c r="H397"/>
    </row>
    <row r="398" spans="2:8" x14ac:dyDescent="0.3">
      <c r="B398" s="101" t="s">
        <v>168</v>
      </c>
      <c r="C398" s="196"/>
      <c r="D398" s="196"/>
      <c r="E398" s="196"/>
      <c r="F398" s="196"/>
      <c r="G398"/>
      <c r="H398"/>
    </row>
    <row r="399" spans="2:8" x14ac:dyDescent="0.3">
      <c r="B399" s="101" t="s">
        <v>169</v>
      </c>
      <c r="C399" s="196" t="s">
        <v>1690</v>
      </c>
      <c r="D399" s="196">
        <v>34</v>
      </c>
      <c r="E399" s="196" t="s">
        <v>7</v>
      </c>
      <c r="F399" s="196">
        <v>28</v>
      </c>
      <c r="G399"/>
      <c r="H399"/>
    </row>
    <row r="400" spans="2:8" x14ac:dyDescent="0.3">
      <c r="B400" s="101" t="s">
        <v>170</v>
      </c>
      <c r="C400" s="196" t="s">
        <v>7</v>
      </c>
      <c r="D400" s="196">
        <v>27</v>
      </c>
      <c r="E400" s="196" t="s">
        <v>1690</v>
      </c>
      <c r="F400" s="196">
        <v>27</v>
      </c>
      <c r="G400"/>
      <c r="H400"/>
    </row>
    <row r="401" spans="2:8" x14ac:dyDescent="0.3">
      <c r="B401" s="101" t="s">
        <v>171</v>
      </c>
      <c r="C401" s="196" t="s">
        <v>1690</v>
      </c>
      <c r="D401" s="196">
        <v>43</v>
      </c>
      <c r="E401" s="196" t="s">
        <v>7</v>
      </c>
      <c r="F401" s="196">
        <v>42</v>
      </c>
      <c r="G401"/>
      <c r="H401"/>
    </row>
    <row r="402" spans="2:8" x14ac:dyDescent="0.3">
      <c r="B402" s="101" t="s">
        <v>172</v>
      </c>
      <c r="C402" s="196" t="s">
        <v>1690</v>
      </c>
      <c r="D402" s="196">
        <v>61</v>
      </c>
      <c r="E402" s="196" t="s">
        <v>7</v>
      </c>
      <c r="F402" s="196">
        <v>29</v>
      </c>
      <c r="G402"/>
      <c r="H402"/>
    </row>
    <row r="403" spans="2:8" x14ac:dyDescent="0.3">
      <c r="B403" s="101" t="s">
        <v>173</v>
      </c>
      <c r="C403" s="196" t="s">
        <v>7</v>
      </c>
      <c r="D403" s="196">
        <v>36</v>
      </c>
      <c r="E403" s="196" t="s">
        <v>1690</v>
      </c>
      <c r="F403" s="196">
        <v>29</v>
      </c>
      <c r="G403"/>
      <c r="H403"/>
    </row>
    <row r="404" spans="2:8" x14ac:dyDescent="0.3">
      <c r="B404" s="101" t="s">
        <v>174</v>
      </c>
      <c r="C404" s="196" t="s">
        <v>7</v>
      </c>
      <c r="D404" s="196">
        <v>10</v>
      </c>
      <c r="E404" s="196" t="s">
        <v>1690</v>
      </c>
      <c r="F404" s="196">
        <v>10</v>
      </c>
      <c r="G404"/>
      <c r="H404"/>
    </row>
    <row r="405" spans="2:8" x14ac:dyDescent="0.3">
      <c r="B405" s="101" t="s">
        <v>175</v>
      </c>
      <c r="C405" s="196" t="s">
        <v>1690</v>
      </c>
      <c r="D405" s="196">
        <v>34</v>
      </c>
      <c r="E405" s="196" t="s">
        <v>7</v>
      </c>
      <c r="F405" s="196">
        <v>35</v>
      </c>
      <c r="G405"/>
      <c r="H405"/>
    </row>
    <row r="406" spans="2:8" x14ac:dyDescent="0.3">
      <c r="B406" s="101" t="s">
        <v>176</v>
      </c>
      <c r="C406" s="196" t="s">
        <v>1690</v>
      </c>
      <c r="D406" s="196">
        <v>5</v>
      </c>
      <c r="E406" s="196" t="s">
        <v>7</v>
      </c>
      <c r="F406" s="196">
        <v>11</v>
      </c>
      <c r="G406"/>
      <c r="H406"/>
    </row>
    <row r="407" spans="2:8" x14ac:dyDescent="0.3">
      <c r="B407" s="101" t="s">
        <v>177</v>
      </c>
      <c r="C407" s="196"/>
      <c r="D407" s="196"/>
      <c r="E407" s="196"/>
      <c r="F407" s="196"/>
      <c r="G407"/>
      <c r="H407"/>
    </row>
    <row r="408" spans="2:8" x14ac:dyDescent="0.3">
      <c r="B408" s="101" t="s">
        <v>178</v>
      </c>
      <c r="C408" s="196" t="s">
        <v>1690</v>
      </c>
      <c r="D408" s="196">
        <v>20</v>
      </c>
      <c r="E408" s="196" t="s">
        <v>7</v>
      </c>
      <c r="F408" s="196">
        <v>15</v>
      </c>
      <c r="G408"/>
      <c r="H408"/>
    </row>
    <row r="409" spans="2:8" x14ac:dyDescent="0.3">
      <c r="B409" s="201" t="s">
        <v>179</v>
      </c>
      <c r="C409" s="201" t="s">
        <v>1690</v>
      </c>
      <c r="D409" s="201">
        <v>9</v>
      </c>
      <c r="E409" s="201" t="s">
        <v>7</v>
      </c>
      <c r="F409" s="201">
        <v>9</v>
      </c>
      <c r="G409" s="201"/>
      <c r="H409"/>
    </row>
    <row r="410" spans="2:8" x14ac:dyDescent="0.3">
      <c r="B410" s="101" t="s">
        <v>180</v>
      </c>
      <c r="C410" s="196" t="s">
        <v>1690</v>
      </c>
      <c r="D410" s="196">
        <v>11</v>
      </c>
      <c r="E410" s="196" t="s">
        <v>7</v>
      </c>
      <c r="F410" s="196">
        <v>26</v>
      </c>
      <c r="G410"/>
      <c r="H410"/>
    </row>
    <row r="411" spans="2:8" x14ac:dyDescent="0.3">
      <c r="B411" s="101" t="s">
        <v>181</v>
      </c>
      <c r="C411" s="196" t="s">
        <v>7</v>
      </c>
      <c r="D411" s="196">
        <v>39</v>
      </c>
      <c r="E411" s="196" t="s">
        <v>1690</v>
      </c>
      <c r="F411" s="196">
        <v>29</v>
      </c>
      <c r="G411"/>
      <c r="H411"/>
    </row>
    <row r="412" spans="2:8" x14ac:dyDescent="0.3">
      <c r="B412" s="101" t="s">
        <v>182</v>
      </c>
      <c r="C412" s="196" t="s">
        <v>1690</v>
      </c>
      <c r="D412" s="196">
        <v>13</v>
      </c>
      <c r="E412" s="196" t="s">
        <v>7</v>
      </c>
      <c r="F412" s="196">
        <v>21</v>
      </c>
      <c r="G412"/>
      <c r="H412"/>
    </row>
    <row r="413" spans="2:8" x14ac:dyDescent="0.3">
      <c r="B413" s="101" t="s">
        <v>183</v>
      </c>
      <c r="C413" s="196" t="s">
        <v>1690</v>
      </c>
      <c r="D413" s="196">
        <v>11</v>
      </c>
      <c r="E413" s="196" t="s">
        <v>7</v>
      </c>
      <c r="F413" s="196">
        <v>2</v>
      </c>
      <c r="G413"/>
      <c r="H413"/>
    </row>
    <row r="414" spans="2:8" x14ac:dyDescent="0.3">
      <c r="B414" s="101" t="s">
        <v>184</v>
      </c>
      <c r="C414" s="196" t="s">
        <v>1690</v>
      </c>
      <c r="D414" s="196">
        <v>17</v>
      </c>
      <c r="E414" s="196" t="s">
        <v>7</v>
      </c>
      <c r="F414" s="196">
        <v>25</v>
      </c>
      <c r="G414"/>
      <c r="H414"/>
    </row>
    <row r="415" spans="2:8" x14ac:dyDescent="0.3">
      <c r="B415" s="101" t="s">
        <v>185</v>
      </c>
      <c r="C415" s="196" t="s">
        <v>1690</v>
      </c>
      <c r="D415" s="196">
        <v>2</v>
      </c>
      <c r="E415" s="196" t="s">
        <v>7</v>
      </c>
      <c r="F415" s="196">
        <v>13</v>
      </c>
      <c r="G415"/>
      <c r="H415"/>
    </row>
    <row r="416" spans="2:8" x14ac:dyDescent="0.3">
      <c r="B416" s="101" t="s">
        <v>186</v>
      </c>
      <c r="C416" s="196" t="s">
        <v>1690</v>
      </c>
      <c r="D416" s="196">
        <v>1</v>
      </c>
      <c r="E416" s="196" t="s">
        <v>7</v>
      </c>
      <c r="F416" s="196">
        <v>9</v>
      </c>
      <c r="G416"/>
      <c r="H416"/>
    </row>
    <row r="417" spans="2:8" x14ac:dyDescent="0.3">
      <c r="B417" s="101" t="s">
        <v>187</v>
      </c>
      <c r="C417" s="196" t="s">
        <v>7</v>
      </c>
      <c r="D417" s="196">
        <v>5</v>
      </c>
      <c r="E417" s="196" t="s">
        <v>1690</v>
      </c>
      <c r="F417" s="196">
        <v>0</v>
      </c>
      <c r="G417"/>
      <c r="H417"/>
    </row>
    <row r="418" spans="2:8" x14ac:dyDescent="0.3">
      <c r="B418" s="101" t="s">
        <v>188</v>
      </c>
      <c r="C418" s="196" t="s">
        <v>1690</v>
      </c>
      <c r="D418" s="196">
        <v>0</v>
      </c>
      <c r="E418" s="196" t="s">
        <v>7</v>
      </c>
      <c r="F418" s="196">
        <v>1</v>
      </c>
      <c r="G418"/>
      <c r="H418"/>
    </row>
    <row r="419" spans="2:8" x14ac:dyDescent="0.3">
      <c r="B419" s="101" t="s">
        <v>189</v>
      </c>
      <c r="C419" s="196" t="s">
        <v>7</v>
      </c>
      <c r="D419" s="196">
        <v>22</v>
      </c>
      <c r="E419" s="196" t="s">
        <v>1690</v>
      </c>
      <c r="F419" s="196">
        <v>4</v>
      </c>
      <c r="G419"/>
      <c r="H419"/>
    </row>
    <row r="420" spans="2:8" x14ac:dyDescent="0.3">
      <c r="B420" s="101" t="s">
        <v>190</v>
      </c>
      <c r="C420" s="196"/>
      <c r="D420" s="196"/>
      <c r="E420" s="196"/>
      <c r="F420" s="196"/>
      <c r="G420"/>
      <c r="H420"/>
    </row>
    <row r="421" spans="2:8" x14ac:dyDescent="0.3">
      <c r="B421" s="101" t="s">
        <v>191</v>
      </c>
      <c r="C421" s="196" t="s">
        <v>20</v>
      </c>
      <c r="D421" s="196">
        <v>42</v>
      </c>
      <c r="E421" s="196" t="s">
        <v>1698</v>
      </c>
      <c r="F421" s="196">
        <v>35</v>
      </c>
      <c r="G421"/>
      <c r="H421"/>
    </row>
    <row r="422" spans="2:8" x14ac:dyDescent="0.3">
      <c r="B422" s="101" t="s">
        <v>192</v>
      </c>
      <c r="C422" s="196" t="s">
        <v>20</v>
      </c>
      <c r="D422" s="196">
        <v>9</v>
      </c>
      <c r="E422" s="196" t="s">
        <v>1698</v>
      </c>
      <c r="F422" s="196">
        <v>27</v>
      </c>
      <c r="G422"/>
      <c r="H422"/>
    </row>
    <row r="423" spans="2:8" x14ac:dyDescent="0.3">
      <c r="B423" s="101" t="s">
        <v>193</v>
      </c>
      <c r="C423" s="196" t="s">
        <v>1698</v>
      </c>
      <c r="D423" s="196">
        <v>30</v>
      </c>
      <c r="E423" s="196" t="s">
        <v>20</v>
      </c>
      <c r="F423" s="196">
        <v>6</v>
      </c>
      <c r="G423"/>
      <c r="H423"/>
    </row>
    <row r="424" spans="2:8" x14ac:dyDescent="0.3">
      <c r="B424" s="101" t="s">
        <v>194</v>
      </c>
      <c r="C424" s="196" t="s">
        <v>1698</v>
      </c>
      <c r="D424" s="196">
        <v>17</v>
      </c>
      <c r="E424" s="196" t="s">
        <v>20</v>
      </c>
      <c r="F424" s="196">
        <v>16</v>
      </c>
      <c r="G424"/>
      <c r="H424"/>
    </row>
    <row r="425" spans="2:8" x14ac:dyDescent="0.3">
      <c r="B425" s="201" t="s">
        <v>195</v>
      </c>
      <c r="C425" s="201" t="s">
        <v>1698</v>
      </c>
      <c r="D425" s="201">
        <v>9</v>
      </c>
      <c r="E425" s="201" t="s">
        <v>20</v>
      </c>
      <c r="F425" s="201">
        <v>6</v>
      </c>
      <c r="G425" s="201"/>
      <c r="H425"/>
    </row>
    <row r="426" spans="2:8" x14ac:dyDescent="0.3">
      <c r="B426" s="101" t="s">
        <v>196</v>
      </c>
      <c r="C426" s="196" t="s">
        <v>20</v>
      </c>
      <c r="D426" s="196">
        <v>7</v>
      </c>
      <c r="E426" s="196" t="s">
        <v>1698</v>
      </c>
      <c r="F426" s="196">
        <v>11</v>
      </c>
      <c r="G426"/>
      <c r="H426"/>
    </row>
    <row r="427" spans="2:8" x14ac:dyDescent="0.3">
      <c r="B427" s="101" t="s">
        <v>197</v>
      </c>
      <c r="C427" s="196" t="s">
        <v>1698</v>
      </c>
      <c r="D427" s="196">
        <v>26</v>
      </c>
      <c r="E427" s="196" t="s">
        <v>20</v>
      </c>
      <c r="F427" s="196">
        <v>25</v>
      </c>
      <c r="G427"/>
      <c r="H427"/>
    </row>
    <row r="428" spans="2:8" x14ac:dyDescent="0.3">
      <c r="B428" s="101" t="s">
        <v>198</v>
      </c>
      <c r="C428" s="196" t="s">
        <v>20</v>
      </c>
      <c r="D428" s="196">
        <v>0</v>
      </c>
      <c r="E428" s="196" t="s">
        <v>1698</v>
      </c>
      <c r="F428" s="196">
        <v>2</v>
      </c>
      <c r="G428"/>
      <c r="H428"/>
    </row>
    <row r="429" spans="2:8" x14ac:dyDescent="0.3">
      <c r="B429" s="101" t="s">
        <v>199</v>
      </c>
      <c r="C429" s="196" t="s">
        <v>20</v>
      </c>
      <c r="D429" s="196">
        <v>1</v>
      </c>
      <c r="E429" s="196" t="s">
        <v>1698</v>
      </c>
      <c r="F429" s="196">
        <v>2</v>
      </c>
      <c r="G429"/>
      <c r="H429"/>
    </row>
    <row r="430" spans="2:8" x14ac:dyDescent="0.3">
      <c r="B430" s="101" t="s">
        <v>200</v>
      </c>
      <c r="C430" s="196" t="s">
        <v>20</v>
      </c>
      <c r="D430" s="196">
        <v>9</v>
      </c>
      <c r="E430" s="196" t="s">
        <v>1698</v>
      </c>
      <c r="F430" s="196">
        <v>6</v>
      </c>
      <c r="G430"/>
      <c r="H430"/>
    </row>
    <row r="431" spans="2:8" x14ac:dyDescent="0.3">
      <c r="B431" s="101" t="s">
        <v>201</v>
      </c>
      <c r="C431" s="196"/>
      <c r="D431" s="196"/>
      <c r="E431" s="196"/>
      <c r="F431" s="196"/>
      <c r="G431"/>
      <c r="H431"/>
    </row>
    <row r="432" spans="2:8" x14ac:dyDescent="0.3">
      <c r="B432" s="101" t="s">
        <v>202</v>
      </c>
      <c r="C432" s="196" t="s">
        <v>1690</v>
      </c>
      <c r="D432" s="196">
        <v>6</v>
      </c>
      <c r="E432" s="196" t="s">
        <v>7</v>
      </c>
      <c r="F432" s="196">
        <v>3</v>
      </c>
      <c r="G432"/>
      <c r="H432"/>
    </row>
    <row r="433" spans="2:8" x14ac:dyDescent="0.3">
      <c r="B433" s="101" t="s">
        <v>203</v>
      </c>
      <c r="C433" s="196" t="s">
        <v>1690</v>
      </c>
      <c r="D433" s="196">
        <v>1</v>
      </c>
      <c r="E433" s="196" t="s">
        <v>7</v>
      </c>
      <c r="F433" s="196">
        <v>10</v>
      </c>
      <c r="G433"/>
      <c r="H433"/>
    </row>
    <row r="434" spans="2:8" x14ac:dyDescent="0.3">
      <c r="B434" s="101" t="s">
        <v>204</v>
      </c>
      <c r="C434" s="196" t="s">
        <v>1830</v>
      </c>
      <c r="D434" s="196">
        <v>26</v>
      </c>
      <c r="E434" s="196" t="s">
        <v>7</v>
      </c>
      <c r="F434" s="196">
        <v>33</v>
      </c>
      <c r="G434"/>
      <c r="H434"/>
    </row>
    <row r="435" spans="2:8" x14ac:dyDescent="0.3">
      <c r="B435" s="101" t="s">
        <v>205</v>
      </c>
      <c r="C435" s="196" t="s">
        <v>7</v>
      </c>
      <c r="D435" s="196">
        <v>8</v>
      </c>
      <c r="E435" s="196" t="s">
        <v>1690</v>
      </c>
      <c r="F435" s="196">
        <v>21</v>
      </c>
      <c r="G435"/>
      <c r="H435"/>
    </row>
    <row r="436" spans="2:8" x14ac:dyDescent="0.3">
      <c r="B436" s="101" t="s">
        <v>206</v>
      </c>
      <c r="C436" s="196" t="s">
        <v>7</v>
      </c>
      <c r="D436" s="196">
        <v>3</v>
      </c>
      <c r="E436" s="196" t="s">
        <v>1690</v>
      </c>
      <c r="F436" s="196">
        <v>13</v>
      </c>
      <c r="G436"/>
      <c r="H436"/>
    </row>
    <row r="437" spans="2:8" x14ac:dyDescent="0.3">
      <c r="B437" s="101" t="s">
        <v>207</v>
      </c>
      <c r="C437" s="196" t="s">
        <v>1690</v>
      </c>
      <c r="D437" s="196">
        <v>9</v>
      </c>
      <c r="E437" s="196" t="s">
        <v>7</v>
      </c>
      <c r="F437" s="196">
        <v>13</v>
      </c>
      <c r="G437"/>
      <c r="H437"/>
    </row>
    <row r="438" spans="2:8" x14ac:dyDescent="0.3">
      <c r="B438" s="101" t="s">
        <v>208</v>
      </c>
      <c r="C438" s="196" t="s">
        <v>7</v>
      </c>
      <c r="D438" s="196">
        <v>4</v>
      </c>
      <c r="E438" s="196" t="s">
        <v>1690</v>
      </c>
      <c r="F438" s="196">
        <v>13</v>
      </c>
      <c r="G438"/>
      <c r="H438"/>
    </row>
    <row r="439" spans="2:8" x14ac:dyDescent="0.3">
      <c r="B439" s="101" t="s">
        <v>209</v>
      </c>
      <c r="C439" s="196" t="s">
        <v>7</v>
      </c>
      <c r="D439" s="196">
        <v>3</v>
      </c>
      <c r="E439" s="196" t="s">
        <v>1690</v>
      </c>
      <c r="F439" s="196">
        <v>8</v>
      </c>
      <c r="G439"/>
      <c r="H439"/>
    </row>
    <row r="440" spans="2:8" x14ac:dyDescent="0.3">
      <c r="B440" s="101" t="s">
        <v>210</v>
      </c>
      <c r="C440" s="196" t="s">
        <v>7</v>
      </c>
      <c r="D440" s="196">
        <v>1</v>
      </c>
      <c r="E440" s="196" t="s">
        <v>1831</v>
      </c>
      <c r="F440" s="196">
        <v>7</v>
      </c>
      <c r="G440"/>
      <c r="H440"/>
    </row>
    <row r="441" spans="2:8" x14ac:dyDescent="0.3">
      <c r="B441" s="101" t="s">
        <v>211</v>
      </c>
      <c r="C441" s="196" t="s">
        <v>1690</v>
      </c>
      <c r="D441" s="196">
        <v>4</v>
      </c>
      <c r="E441" s="196" t="s">
        <v>7</v>
      </c>
      <c r="F441" s="196">
        <v>11</v>
      </c>
      <c r="G441"/>
      <c r="H441"/>
    </row>
    <row r="442" spans="2:8" x14ac:dyDescent="0.3">
      <c r="B442" s="201" t="s">
        <v>212</v>
      </c>
      <c r="C442" s="201" t="s">
        <v>7</v>
      </c>
      <c r="D442" s="201">
        <v>4</v>
      </c>
      <c r="E442" s="201" t="s">
        <v>1832</v>
      </c>
      <c r="F442" s="201">
        <v>8</v>
      </c>
      <c r="G442" s="201"/>
      <c r="H442"/>
    </row>
    <row r="443" spans="2:8" x14ac:dyDescent="0.3">
      <c r="B443" s="101" t="s">
        <v>213</v>
      </c>
      <c r="C443" s="196" t="s">
        <v>7</v>
      </c>
      <c r="D443" s="196">
        <v>17</v>
      </c>
      <c r="E443" s="196" t="s">
        <v>1831</v>
      </c>
      <c r="F443" s="196">
        <v>24</v>
      </c>
      <c r="G443"/>
      <c r="H443"/>
    </row>
    <row r="444" spans="2:8" x14ac:dyDescent="0.3">
      <c r="B444" s="101" t="s">
        <v>214</v>
      </c>
      <c r="C444" s="196" t="s">
        <v>7</v>
      </c>
      <c r="D444" s="196">
        <v>1</v>
      </c>
      <c r="E444" s="196" t="s">
        <v>1690</v>
      </c>
      <c r="F444" s="196">
        <v>5</v>
      </c>
      <c r="G444"/>
      <c r="H444"/>
    </row>
    <row r="445" spans="2:8" x14ac:dyDescent="0.3">
      <c r="B445" s="101" t="s">
        <v>215</v>
      </c>
      <c r="C445" s="196" t="s">
        <v>7</v>
      </c>
      <c r="D445" s="196">
        <v>5</v>
      </c>
      <c r="E445" s="196" t="s">
        <v>1690</v>
      </c>
      <c r="F445" s="196">
        <v>5</v>
      </c>
      <c r="G445"/>
      <c r="H445"/>
    </row>
    <row r="446" spans="2:8" x14ac:dyDescent="0.3">
      <c r="B446" s="101" t="s">
        <v>216</v>
      </c>
      <c r="C446" s="196" t="s">
        <v>7</v>
      </c>
      <c r="D446" s="196">
        <v>94</v>
      </c>
      <c r="E446" s="196" t="s">
        <v>1832</v>
      </c>
      <c r="F446" s="196">
        <v>67</v>
      </c>
      <c r="G446"/>
      <c r="H446"/>
    </row>
    <row r="447" spans="2:8" x14ac:dyDescent="0.3">
      <c r="B447" s="101" t="s">
        <v>217</v>
      </c>
      <c r="C447" s="196" t="s">
        <v>7</v>
      </c>
      <c r="D447" s="196">
        <v>8</v>
      </c>
      <c r="E447" s="196" t="s">
        <v>1832</v>
      </c>
      <c r="F447" s="196">
        <v>4</v>
      </c>
      <c r="G447"/>
      <c r="H447"/>
    </row>
    <row r="448" spans="2:8" x14ac:dyDescent="0.3">
      <c r="B448" s="101" t="s">
        <v>218</v>
      </c>
      <c r="C448" s="196" t="s">
        <v>1690</v>
      </c>
      <c r="D448" s="196">
        <v>27</v>
      </c>
      <c r="E448" s="196" t="s">
        <v>7</v>
      </c>
      <c r="F448" s="196">
        <v>17</v>
      </c>
      <c r="G448"/>
      <c r="H448"/>
    </row>
    <row r="449" spans="2:8" x14ac:dyDescent="0.3">
      <c r="B449" s="101" t="s">
        <v>219</v>
      </c>
      <c r="C449" s="196" t="s">
        <v>7</v>
      </c>
      <c r="D449" s="196">
        <v>3</v>
      </c>
      <c r="E449" s="196" t="s">
        <v>1690</v>
      </c>
      <c r="F449" s="196">
        <v>12</v>
      </c>
      <c r="G449"/>
      <c r="H449"/>
    </row>
    <row r="450" spans="2:8" x14ac:dyDescent="0.3">
      <c r="B450" s="101" t="s">
        <v>220</v>
      </c>
      <c r="C450" s="196" t="s">
        <v>7</v>
      </c>
      <c r="D450" s="196">
        <v>21</v>
      </c>
      <c r="E450" s="196" t="s">
        <v>1690</v>
      </c>
      <c r="F450" s="196">
        <v>24</v>
      </c>
      <c r="G450"/>
      <c r="H450"/>
    </row>
    <row r="451" spans="2:8" x14ac:dyDescent="0.3">
      <c r="B451" s="101" t="s">
        <v>221</v>
      </c>
      <c r="C451" s="196" t="s">
        <v>1690</v>
      </c>
      <c r="D451" s="196">
        <v>30</v>
      </c>
      <c r="E451" s="196" t="s">
        <v>7</v>
      </c>
      <c r="F451" s="196">
        <v>50</v>
      </c>
      <c r="G451"/>
      <c r="H451"/>
    </row>
    <row r="452" spans="2:8" x14ac:dyDescent="0.3">
      <c r="B452" s="101" t="s">
        <v>222</v>
      </c>
      <c r="C452" s="196"/>
      <c r="D452" s="196"/>
      <c r="E452" s="196"/>
      <c r="F452" s="196"/>
      <c r="G452"/>
      <c r="H452"/>
    </row>
    <row r="453" spans="2:8" x14ac:dyDescent="0.3">
      <c r="B453" s="101" t="s">
        <v>223</v>
      </c>
      <c r="C453" s="196" t="s">
        <v>7</v>
      </c>
      <c r="D453" s="196">
        <v>27</v>
      </c>
      <c r="E453" s="196" t="s">
        <v>1690</v>
      </c>
      <c r="F453" s="196">
        <v>49</v>
      </c>
      <c r="G453"/>
      <c r="H453"/>
    </row>
    <row r="454" spans="2:8" x14ac:dyDescent="0.3">
      <c r="B454" s="101" t="s">
        <v>224</v>
      </c>
      <c r="C454" s="196" t="s">
        <v>1690</v>
      </c>
      <c r="D454" s="196">
        <v>22</v>
      </c>
      <c r="E454" s="196" t="s">
        <v>7</v>
      </c>
      <c r="F454" s="196">
        <v>9</v>
      </c>
      <c r="G454"/>
      <c r="H454"/>
    </row>
    <row r="455" spans="2:8" x14ac:dyDescent="0.3">
      <c r="B455" s="101" t="s">
        <v>225</v>
      </c>
      <c r="C455" s="196" t="s">
        <v>1690</v>
      </c>
      <c r="D455" s="196">
        <v>17</v>
      </c>
      <c r="E455" s="196" t="s">
        <v>7</v>
      </c>
      <c r="F455" s="196">
        <v>3</v>
      </c>
      <c r="G455"/>
      <c r="H455"/>
    </row>
    <row r="456" spans="2:8" x14ac:dyDescent="0.3">
      <c r="B456" s="101" t="s">
        <v>226</v>
      </c>
      <c r="C456" s="196" t="s">
        <v>20</v>
      </c>
      <c r="D456" s="196">
        <v>10</v>
      </c>
      <c r="E456" s="196" t="s">
        <v>7</v>
      </c>
      <c r="F456" s="196">
        <v>24</v>
      </c>
      <c r="G456"/>
      <c r="H456"/>
    </row>
    <row r="457" spans="2:8" x14ac:dyDescent="0.3">
      <c r="B457" s="101" t="s">
        <v>227</v>
      </c>
      <c r="C457" s="196" t="s">
        <v>7</v>
      </c>
      <c r="D457" s="196">
        <v>30</v>
      </c>
      <c r="E457" s="196" t="s">
        <v>20</v>
      </c>
      <c r="F457" s="196">
        <v>17</v>
      </c>
      <c r="G457"/>
      <c r="H457"/>
    </row>
    <row r="458" spans="2:8" x14ac:dyDescent="0.3">
      <c r="B458" s="101" t="s">
        <v>228</v>
      </c>
      <c r="C458" s="196" t="s">
        <v>1685</v>
      </c>
      <c r="D458" s="196">
        <v>20</v>
      </c>
      <c r="E458" s="196" t="s">
        <v>7</v>
      </c>
      <c r="F458" s="196">
        <v>20</v>
      </c>
      <c r="G458"/>
      <c r="H458"/>
    </row>
    <row r="459" spans="2:8" x14ac:dyDescent="0.3">
      <c r="B459" s="201" t="s">
        <v>229</v>
      </c>
      <c r="C459" s="201" t="s">
        <v>4</v>
      </c>
      <c r="D459" s="201">
        <v>58</v>
      </c>
      <c r="E459" s="201" t="s">
        <v>7</v>
      </c>
      <c r="F459" s="201">
        <v>33</v>
      </c>
      <c r="G459" s="201"/>
      <c r="H459"/>
    </row>
    <row r="460" spans="2:8" x14ac:dyDescent="0.3">
      <c r="B460" s="101" t="s">
        <v>230</v>
      </c>
      <c r="C460" s="196" t="s">
        <v>7</v>
      </c>
      <c r="D460" s="196">
        <v>51</v>
      </c>
      <c r="E460" s="196" t="s">
        <v>4</v>
      </c>
      <c r="F460" s="196">
        <v>12</v>
      </c>
      <c r="G460"/>
      <c r="H460"/>
    </row>
    <row r="461" spans="2:8" x14ac:dyDescent="0.3">
      <c r="B461" s="101" t="s">
        <v>231</v>
      </c>
      <c r="C461" s="196" t="s">
        <v>20</v>
      </c>
      <c r="D461" s="196">
        <v>23</v>
      </c>
      <c r="E461" s="196" t="s">
        <v>7</v>
      </c>
      <c r="F461" s="196">
        <v>17</v>
      </c>
      <c r="G461"/>
      <c r="H461"/>
    </row>
    <row r="462" spans="2:8" x14ac:dyDescent="0.3">
      <c r="B462" s="101" t="s">
        <v>232</v>
      </c>
      <c r="C462" s="196" t="s">
        <v>5</v>
      </c>
      <c r="D462" s="196">
        <v>21</v>
      </c>
      <c r="E462" s="196" t="s">
        <v>4</v>
      </c>
      <c r="F462" s="196">
        <v>9</v>
      </c>
      <c r="G462"/>
      <c r="H462"/>
    </row>
    <row r="463" spans="2:8" x14ac:dyDescent="0.3">
      <c r="B463" s="101" t="s">
        <v>233</v>
      </c>
      <c r="C463" s="196" t="s">
        <v>4</v>
      </c>
      <c r="D463" s="196">
        <v>8</v>
      </c>
      <c r="E463" s="196" t="s">
        <v>5</v>
      </c>
      <c r="F463" s="196">
        <v>30</v>
      </c>
      <c r="G463"/>
      <c r="H463"/>
    </row>
    <row r="464" spans="2:8" x14ac:dyDescent="0.3">
      <c r="B464" s="101" t="s">
        <v>234</v>
      </c>
      <c r="C464" s="196" t="s">
        <v>4</v>
      </c>
      <c r="D464" s="196">
        <v>21</v>
      </c>
      <c r="E464" s="196" t="s">
        <v>1697</v>
      </c>
      <c r="F464" s="196">
        <v>14</v>
      </c>
      <c r="G464"/>
      <c r="H464"/>
    </row>
    <row r="465" spans="2:8" x14ac:dyDescent="0.3">
      <c r="B465" s="101" t="s">
        <v>235</v>
      </c>
      <c r="C465" s="196" t="s">
        <v>1685</v>
      </c>
      <c r="D465" s="196">
        <v>28</v>
      </c>
      <c r="E465" s="196" t="s">
        <v>7</v>
      </c>
      <c r="F465" s="196">
        <v>17</v>
      </c>
      <c r="G465"/>
      <c r="H465"/>
    </row>
    <row r="466" spans="2:8" x14ac:dyDescent="0.3">
      <c r="B466" s="101" t="s">
        <v>236</v>
      </c>
      <c r="C466" s="196" t="s">
        <v>7</v>
      </c>
      <c r="D466" s="196">
        <v>17</v>
      </c>
      <c r="E466" s="196" t="s">
        <v>20</v>
      </c>
      <c r="F466" s="196">
        <v>13</v>
      </c>
      <c r="G466"/>
      <c r="H466"/>
    </row>
    <row r="467" spans="2:8" x14ac:dyDescent="0.3">
      <c r="B467" s="101" t="s">
        <v>237</v>
      </c>
      <c r="C467" s="196" t="s">
        <v>4</v>
      </c>
      <c r="D467" s="196">
        <v>80</v>
      </c>
      <c r="E467" s="196" t="s">
        <v>7</v>
      </c>
      <c r="F467" s="196">
        <v>41</v>
      </c>
      <c r="G467"/>
      <c r="H467"/>
    </row>
    <row r="468" spans="2:8" x14ac:dyDescent="0.3">
      <c r="B468" s="101" t="s">
        <v>238</v>
      </c>
      <c r="C468" s="196"/>
      <c r="D468" s="196"/>
      <c r="E468" s="196"/>
      <c r="F468" s="196"/>
      <c r="G468"/>
      <c r="H468"/>
    </row>
    <row r="469" spans="2:8" x14ac:dyDescent="0.3">
      <c r="B469" s="101" t="s">
        <v>239</v>
      </c>
      <c r="C469" s="196" t="s">
        <v>1697</v>
      </c>
      <c r="D469" s="196">
        <v>22</v>
      </c>
      <c r="E469" s="196" t="s">
        <v>20</v>
      </c>
      <c r="F469" s="196">
        <v>14</v>
      </c>
      <c r="G469"/>
      <c r="H469"/>
    </row>
    <row r="470" spans="2:8" x14ac:dyDescent="0.3">
      <c r="B470" s="101" t="s">
        <v>240</v>
      </c>
      <c r="C470" s="196" t="s">
        <v>1697</v>
      </c>
      <c r="D470" s="196">
        <v>8</v>
      </c>
      <c r="E470" s="196" t="s">
        <v>1693</v>
      </c>
      <c r="F470" s="196">
        <v>32</v>
      </c>
      <c r="G470"/>
      <c r="H470"/>
    </row>
    <row r="471" spans="2:8" x14ac:dyDescent="0.3">
      <c r="B471" s="101" t="s">
        <v>241</v>
      </c>
      <c r="C471" s="196" t="s">
        <v>1690</v>
      </c>
      <c r="D471" s="196">
        <v>23</v>
      </c>
      <c r="E471" s="196" t="s">
        <v>7</v>
      </c>
      <c r="F471" s="196">
        <v>35</v>
      </c>
      <c r="G471"/>
      <c r="H471"/>
    </row>
    <row r="472" spans="2:8" x14ac:dyDescent="0.3">
      <c r="B472" s="101" t="s">
        <v>242</v>
      </c>
      <c r="C472" s="196" t="s">
        <v>5</v>
      </c>
      <c r="D472" s="196">
        <v>13</v>
      </c>
      <c r="E472" s="196" t="s">
        <v>4</v>
      </c>
      <c r="F472" s="196">
        <v>14</v>
      </c>
      <c r="G472"/>
      <c r="H472"/>
    </row>
    <row r="473" spans="2:8" x14ac:dyDescent="0.3">
      <c r="B473" s="101" t="s">
        <v>243</v>
      </c>
      <c r="C473" s="196" t="s">
        <v>4</v>
      </c>
      <c r="D473" s="196">
        <v>24</v>
      </c>
      <c r="E473" s="196" t="s">
        <v>7</v>
      </c>
      <c r="F473" s="196">
        <v>28</v>
      </c>
      <c r="G473"/>
      <c r="H473"/>
    </row>
    <row r="474" spans="2:8" x14ac:dyDescent="0.3">
      <c r="B474" s="101" t="s">
        <v>244</v>
      </c>
      <c r="C474" s="196" t="s">
        <v>7</v>
      </c>
      <c r="D474" s="196">
        <v>10</v>
      </c>
      <c r="E474" s="196" t="s">
        <v>20</v>
      </c>
      <c r="F474" s="196">
        <v>10</v>
      </c>
      <c r="G474"/>
      <c r="H474"/>
    </row>
    <row r="475" spans="2:8" x14ac:dyDescent="0.3">
      <c r="B475" s="201" t="s">
        <v>245</v>
      </c>
      <c r="C475" s="201" t="s">
        <v>7</v>
      </c>
      <c r="D475" s="201">
        <v>17</v>
      </c>
      <c r="E475" s="201" t="s">
        <v>20</v>
      </c>
      <c r="F475" s="201">
        <v>20</v>
      </c>
      <c r="G475" s="201"/>
      <c r="H475"/>
    </row>
    <row r="476" spans="2:8" x14ac:dyDescent="0.3">
      <c r="B476" s="101" t="s">
        <v>246</v>
      </c>
      <c r="C476" s="196" t="s">
        <v>20</v>
      </c>
      <c r="D476" s="196">
        <v>5</v>
      </c>
      <c r="E476" s="196" t="s">
        <v>7</v>
      </c>
      <c r="F476" s="196">
        <v>31</v>
      </c>
      <c r="G476"/>
      <c r="H476"/>
    </row>
    <row r="477" spans="2:8" x14ac:dyDescent="0.3">
      <c r="B477" s="101" t="s">
        <v>247</v>
      </c>
      <c r="C477" s="196" t="s">
        <v>4</v>
      </c>
      <c r="D477" s="196">
        <v>65</v>
      </c>
      <c r="E477" s="196" t="s">
        <v>7</v>
      </c>
      <c r="F477" s="196">
        <v>23</v>
      </c>
      <c r="G477"/>
      <c r="H477"/>
    </row>
    <row r="478" spans="2:8" x14ac:dyDescent="0.3">
      <c r="B478" s="101" t="s">
        <v>248</v>
      </c>
      <c r="C478" s="196" t="s">
        <v>1690</v>
      </c>
      <c r="D478" s="196">
        <v>31</v>
      </c>
      <c r="E478" s="196" t="s">
        <v>7</v>
      </c>
      <c r="F478" s="196">
        <v>58</v>
      </c>
      <c r="G478"/>
      <c r="H478"/>
    </row>
    <row r="479" spans="2:8" x14ac:dyDescent="0.3">
      <c r="B479" s="101" t="s">
        <v>249</v>
      </c>
      <c r="C479" s="196" t="s">
        <v>7</v>
      </c>
      <c r="D479" s="196">
        <v>6</v>
      </c>
      <c r="E479" s="196" t="s">
        <v>1685</v>
      </c>
      <c r="F479" s="196">
        <v>10</v>
      </c>
      <c r="G479"/>
      <c r="H479"/>
    </row>
    <row r="480" spans="2:8" x14ac:dyDescent="0.3">
      <c r="B480" s="101" t="s">
        <v>250</v>
      </c>
      <c r="C480" s="196" t="s">
        <v>7</v>
      </c>
      <c r="D480" s="196">
        <v>42</v>
      </c>
      <c r="E480" s="196" t="s">
        <v>1690</v>
      </c>
      <c r="F480" s="196">
        <v>19</v>
      </c>
      <c r="G480"/>
      <c r="H480"/>
    </row>
    <row r="481" spans="2:8" x14ac:dyDescent="0.3">
      <c r="B481" s="101" t="s">
        <v>251</v>
      </c>
      <c r="C481" s="196" t="s">
        <v>7</v>
      </c>
      <c r="D481" s="196">
        <v>156</v>
      </c>
      <c r="E481" s="196" t="s">
        <v>1690</v>
      </c>
      <c r="F481" s="196">
        <v>186</v>
      </c>
      <c r="G481"/>
      <c r="H481"/>
    </row>
    <row r="482" spans="2:8" x14ac:dyDescent="0.3">
      <c r="B482" s="101" t="s">
        <v>252</v>
      </c>
      <c r="C482" s="196" t="s">
        <v>1690</v>
      </c>
      <c r="D482" s="196">
        <v>18</v>
      </c>
      <c r="E482" s="196" t="s">
        <v>7</v>
      </c>
      <c r="F482" s="196">
        <v>12</v>
      </c>
      <c r="G482"/>
      <c r="H482"/>
    </row>
    <row r="483" spans="2:8" x14ac:dyDescent="0.3">
      <c r="B483" s="101" t="s">
        <v>253</v>
      </c>
      <c r="C483" s="196" t="s">
        <v>20</v>
      </c>
      <c r="D483" s="196">
        <v>14</v>
      </c>
      <c r="E483" s="196" t="s">
        <v>1698</v>
      </c>
      <c r="F483" s="196">
        <v>41</v>
      </c>
      <c r="G483"/>
      <c r="H483"/>
    </row>
    <row r="484" spans="2:8" x14ac:dyDescent="0.3">
      <c r="B484" s="101" t="s">
        <v>254</v>
      </c>
      <c r="C484" s="196" t="s">
        <v>4</v>
      </c>
      <c r="D484" s="196">
        <v>39</v>
      </c>
      <c r="E484" s="196" t="s">
        <v>7</v>
      </c>
      <c r="F484" s="196">
        <v>20</v>
      </c>
      <c r="G484"/>
      <c r="H484"/>
    </row>
    <row r="485" spans="2:8" x14ac:dyDescent="0.3">
      <c r="B485" s="101" t="s">
        <v>255</v>
      </c>
      <c r="C485" s="196"/>
      <c r="D485" s="196"/>
      <c r="E485" s="196"/>
      <c r="F485" s="196"/>
      <c r="G485"/>
      <c r="H485"/>
    </row>
    <row r="486" spans="2:8" x14ac:dyDescent="0.3">
      <c r="B486" s="101" t="s">
        <v>256</v>
      </c>
      <c r="C486" s="196" t="s">
        <v>4</v>
      </c>
      <c r="D486" s="196">
        <v>21</v>
      </c>
      <c r="E486" s="196" t="s">
        <v>1833</v>
      </c>
      <c r="F486" s="196">
        <v>23</v>
      </c>
      <c r="G486"/>
      <c r="H486"/>
    </row>
    <row r="487" spans="2:8" x14ac:dyDescent="0.3">
      <c r="B487" s="201" t="s">
        <v>257</v>
      </c>
      <c r="C487" s="201" t="s">
        <v>7</v>
      </c>
      <c r="D487" s="201">
        <v>8</v>
      </c>
      <c r="E487" s="201" t="s">
        <v>20</v>
      </c>
      <c r="F487" s="201">
        <v>18</v>
      </c>
      <c r="G487" s="201"/>
      <c r="H487"/>
    </row>
    <row r="488" spans="2:8" x14ac:dyDescent="0.3">
      <c r="B488" s="101" t="s">
        <v>258</v>
      </c>
      <c r="C488" s="196" t="s">
        <v>7</v>
      </c>
      <c r="D488" s="196">
        <v>59</v>
      </c>
      <c r="E488" s="196" t="s">
        <v>1695</v>
      </c>
      <c r="F488" s="196">
        <v>50</v>
      </c>
      <c r="G488"/>
      <c r="H488"/>
    </row>
    <row r="489" spans="2:8" x14ac:dyDescent="0.3">
      <c r="B489" s="101" t="s">
        <v>259</v>
      </c>
      <c r="C489" s="196" t="s">
        <v>20</v>
      </c>
      <c r="D489" s="196">
        <v>47</v>
      </c>
      <c r="E489" s="196" t="s">
        <v>7</v>
      </c>
      <c r="F489" s="196">
        <v>55</v>
      </c>
      <c r="G489"/>
      <c r="H489"/>
    </row>
    <row r="490" spans="2:8" x14ac:dyDescent="0.3">
      <c r="B490" s="101" t="s">
        <v>260</v>
      </c>
      <c r="C490" s="196" t="s">
        <v>1698</v>
      </c>
      <c r="D490" s="196">
        <v>4</v>
      </c>
      <c r="E490" s="196" t="s">
        <v>1703</v>
      </c>
      <c r="F490" s="196">
        <v>24</v>
      </c>
      <c r="G490"/>
      <c r="H490"/>
    </row>
    <row r="491" spans="2:8" x14ac:dyDescent="0.3">
      <c r="B491" s="101" t="s">
        <v>261</v>
      </c>
      <c r="C491" s="196" t="s">
        <v>7</v>
      </c>
      <c r="D491" s="196">
        <v>11</v>
      </c>
      <c r="E491" s="196" t="s">
        <v>1692</v>
      </c>
      <c r="F491" s="196">
        <v>15</v>
      </c>
      <c r="G491"/>
      <c r="H491"/>
    </row>
    <row r="492" spans="2:8" x14ac:dyDescent="0.3">
      <c r="B492" s="101" t="s">
        <v>262</v>
      </c>
      <c r="C492" s="196" t="s">
        <v>7</v>
      </c>
      <c r="D492" s="196">
        <v>220</v>
      </c>
      <c r="E492" s="196" t="s">
        <v>20</v>
      </c>
      <c r="F492" s="196">
        <v>241</v>
      </c>
      <c r="G492"/>
      <c r="H492"/>
    </row>
    <row r="493" spans="2:8" x14ac:dyDescent="0.3">
      <c r="B493" s="101" t="s">
        <v>263</v>
      </c>
      <c r="C493" s="196" t="s">
        <v>1690</v>
      </c>
      <c r="D493" s="196">
        <v>106</v>
      </c>
      <c r="E493" s="196" t="s">
        <v>7</v>
      </c>
      <c r="F493" s="196">
        <v>83</v>
      </c>
      <c r="G493"/>
      <c r="H493"/>
    </row>
    <row r="494" spans="2:8" x14ac:dyDescent="0.3">
      <c r="B494" s="101" t="s">
        <v>264</v>
      </c>
      <c r="C494" s="196" t="s">
        <v>20</v>
      </c>
      <c r="D494" s="196">
        <v>123</v>
      </c>
      <c r="E494" s="196" t="s">
        <v>7</v>
      </c>
      <c r="F494" s="196">
        <v>98</v>
      </c>
      <c r="G494"/>
      <c r="H494"/>
    </row>
    <row r="495" spans="2:8" x14ac:dyDescent="0.3">
      <c r="B495" s="101" t="s">
        <v>265</v>
      </c>
      <c r="C495" s="196" t="s">
        <v>1690</v>
      </c>
      <c r="D495" s="196">
        <v>44</v>
      </c>
      <c r="E495" s="196" t="s">
        <v>7</v>
      </c>
      <c r="F495" s="196">
        <v>24</v>
      </c>
      <c r="G495"/>
      <c r="H495"/>
    </row>
    <row r="496" spans="2:8" x14ac:dyDescent="0.3">
      <c r="B496" s="101" t="s">
        <v>266</v>
      </c>
      <c r="C496" s="196" t="s">
        <v>7</v>
      </c>
      <c r="D496" s="196">
        <v>53</v>
      </c>
      <c r="E496" s="196" t="s">
        <v>20</v>
      </c>
      <c r="F496" s="196">
        <v>20</v>
      </c>
      <c r="G496"/>
      <c r="H496"/>
    </row>
    <row r="497" spans="2:8" x14ac:dyDescent="0.3">
      <c r="B497" s="101" t="s">
        <v>267</v>
      </c>
      <c r="C497" s="196" t="s">
        <v>7</v>
      </c>
      <c r="D497" s="196">
        <v>73</v>
      </c>
      <c r="E497" s="196" t="s">
        <v>1690</v>
      </c>
      <c r="F497" s="196">
        <v>58</v>
      </c>
      <c r="G497"/>
      <c r="H497"/>
    </row>
    <row r="498" spans="2:8" x14ac:dyDescent="0.3">
      <c r="B498" s="101" t="s">
        <v>268</v>
      </c>
      <c r="C498" s="196" t="s">
        <v>1690</v>
      </c>
      <c r="D498" s="196">
        <v>66</v>
      </c>
      <c r="E498" s="196" t="s">
        <v>7</v>
      </c>
      <c r="F498" s="196">
        <v>109</v>
      </c>
      <c r="G498"/>
      <c r="H498"/>
    </row>
    <row r="499" spans="2:8" x14ac:dyDescent="0.3">
      <c r="B499" s="101" t="s">
        <v>269</v>
      </c>
      <c r="C499" s="196" t="s">
        <v>1690</v>
      </c>
      <c r="D499" s="196">
        <v>17</v>
      </c>
      <c r="E499" s="196" t="s">
        <v>7</v>
      </c>
      <c r="F499" s="196">
        <v>28</v>
      </c>
      <c r="G499"/>
      <c r="H499"/>
    </row>
    <row r="500" spans="2:8" x14ac:dyDescent="0.3">
      <c r="B500" s="201" t="s">
        <v>270</v>
      </c>
      <c r="C500" s="201" t="s">
        <v>1697</v>
      </c>
      <c r="D500" s="201">
        <v>8</v>
      </c>
      <c r="E500" s="201" t="s">
        <v>20</v>
      </c>
      <c r="F500" s="201">
        <v>21</v>
      </c>
      <c r="G500" s="201"/>
      <c r="H500"/>
    </row>
    <row r="501" spans="2:8" x14ac:dyDescent="0.3">
      <c r="B501" s="101" t="s">
        <v>271</v>
      </c>
      <c r="C501" s="196" t="s">
        <v>4</v>
      </c>
      <c r="D501" s="196">
        <v>15</v>
      </c>
      <c r="E501" s="196" t="s">
        <v>7</v>
      </c>
      <c r="F501" s="196">
        <v>5</v>
      </c>
      <c r="G501"/>
      <c r="H501"/>
    </row>
    <row r="502" spans="2:8" x14ac:dyDescent="0.3">
      <c r="B502" s="101" t="s">
        <v>272</v>
      </c>
      <c r="C502" s="196"/>
      <c r="D502" s="196"/>
      <c r="E502" s="196"/>
      <c r="F502" s="196"/>
      <c r="G502"/>
      <c r="H502"/>
    </row>
    <row r="503" spans="2:8" x14ac:dyDescent="0.3">
      <c r="B503" s="101" t="s">
        <v>273</v>
      </c>
      <c r="C503" s="196" t="s">
        <v>1738</v>
      </c>
      <c r="D503" s="196">
        <v>28</v>
      </c>
      <c r="E503" s="196" t="s">
        <v>1697</v>
      </c>
      <c r="F503" s="196">
        <v>39</v>
      </c>
      <c r="G503"/>
      <c r="H503"/>
    </row>
    <row r="504" spans="2:8" x14ac:dyDescent="0.3">
      <c r="B504" s="101" t="s">
        <v>274</v>
      </c>
      <c r="C504" s="196" t="s">
        <v>1690</v>
      </c>
      <c r="D504" s="196">
        <v>15</v>
      </c>
      <c r="E504" s="196" t="s">
        <v>7</v>
      </c>
      <c r="F504" s="196">
        <v>14</v>
      </c>
      <c r="G504"/>
      <c r="H504"/>
    </row>
    <row r="505" spans="2:8" x14ac:dyDescent="0.3">
      <c r="B505" s="101" t="s">
        <v>275</v>
      </c>
      <c r="C505" s="196" t="s">
        <v>1698</v>
      </c>
      <c r="D505" s="196">
        <v>12</v>
      </c>
      <c r="E505" s="196" t="s">
        <v>1690</v>
      </c>
      <c r="F505" s="196">
        <v>25</v>
      </c>
      <c r="G505"/>
      <c r="H505"/>
    </row>
    <row r="506" spans="2:8" x14ac:dyDescent="0.3">
      <c r="B506" s="101" t="s">
        <v>276</v>
      </c>
      <c r="C506" s="196" t="s">
        <v>1698</v>
      </c>
      <c r="D506" s="196">
        <v>51</v>
      </c>
      <c r="E506" s="196" t="s">
        <v>1690</v>
      </c>
      <c r="F506" s="196">
        <v>34</v>
      </c>
      <c r="G506"/>
      <c r="H506"/>
    </row>
    <row r="507" spans="2:8" x14ac:dyDescent="0.3">
      <c r="B507" s="101" t="s">
        <v>277</v>
      </c>
      <c r="C507" s="196" t="s">
        <v>1690</v>
      </c>
      <c r="D507" s="196">
        <v>23</v>
      </c>
      <c r="E507" s="196" t="s">
        <v>7</v>
      </c>
      <c r="F507" s="196">
        <v>4</v>
      </c>
      <c r="G507"/>
      <c r="H507"/>
    </row>
    <row r="508" spans="2:8" x14ac:dyDescent="0.3">
      <c r="B508" s="101" t="s">
        <v>278</v>
      </c>
      <c r="C508" s="196" t="s">
        <v>7</v>
      </c>
      <c r="D508" s="196">
        <v>112</v>
      </c>
      <c r="E508" s="196" t="s">
        <v>4</v>
      </c>
      <c r="F508" s="196">
        <v>58</v>
      </c>
      <c r="G508"/>
      <c r="H508"/>
    </row>
    <row r="509" spans="2:8" x14ac:dyDescent="0.3">
      <c r="B509" s="101" t="s">
        <v>279</v>
      </c>
      <c r="C509" s="196" t="s">
        <v>1698</v>
      </c>
      <c r="D509" s="196">
        <v>15</v>
      </c>
      <c r="E509" s="196" t="s">
        <v>20</v>
      </c>
      <c r="F509" s="196">
        <v>21</v>
      </c>
      <c r="G509"/>
      <c r="H509"/>
    </row>
    <row r="510" spans="2:8" x14ac:dyDescent="0.3">
      <c r="B510" s="101" t="s">
        <v>280</v>
      </c>
      <c r="C510" s="196" t="s">
        <v>1691</v>
      </c>
      <c r="D510" s="196">
        <v>31</v>
      </c>
      <c r="E510" s="196" t="s">
        <v>7</v>
      </c>
      <c r="F510" s="196">
        <v>10</v>
      </c>
      <c r="G510"/>
      <c r="H510"/>
    </row>
    <row r="511" spans="2:8" x14ac:dyDescent="0.3">
      <c r="B511" s="101" t="s">
        <v>281</v>
      </c>
      <c r="C511" s="196" t="s">
        <v>1690</v>
      </c>
      <c r="D511" s="196">
        <v>65</v>
      </c>
      <c r="E511" s="196" t="s">
        <v>1698</v>
      </c>
      <c r="F511" s="196">
        <v>29</v>
      </c>
      <c r="G511"/>
      <c r="H511"/>
    </row>
    <row r="512" spans="2:8" x14ac:dyDescent="0.3">
      <c r="B512" s="101" t="s">
        <v>282</v>
      </c>
      <c r="C512" s="196" t="s">
        <v>1685</v>
      </c>
      <c r="D512" s="196">
        <v>5</v>
      </c>
      <c r="E512" s="196" t="s">
        <v>7</v>
      </c>
      <c r="F512" s="196">
        <v>16</v>
      </c>
      <c r="G512"/>
      <c r="H512"/>
    </row>
    <row r="513" spans="2:8" x14ac:dyDescent="0.3">
      <c r="B513" s="101" t="s">
        <v>283</v>
      </c>
      <c r="C513" s="196" t="s">
        <v>7</v>
      </c>
      <c r="D513" s="196">
        <v>12</v>
      </c>
      <c r="E513" s="196" t="s">
        <v>4</v>
      </c>
      <c r="F513" s="196">
        <v>23</v>
      </c>
      <c r="G513"/>
      <c r="H513"/>
    </row>
    <row r="514" spans="2:8" x14ac:dyDescent="0.3">
      <c r="B514" s="101" t="s">
        <v>284</v>
      </c>
      <c r="C514" s="196" t="s">
        <v>1690</v>
      </c>
      <c r="D514" s="196">
        <v>6</v>
      </c>
      <c r="E514" s="196" t="s">
        <v>7</v>
      </c>
      <c r="F514" s="196">
        <v>13</v>
      </c>
      <c r="G514"/>
      <c r="H514"/>
    </row>
    <row r="515" spans="2:8" x14ac:dyDescent="0.3">
      <c r="B515" s="101" t="s">
        <v>285</v>
      </c>
      <c r="C515" s="196" t="s">
        <v>7</v>
      </c>
      <c r="D515" s="196">
        <v>36</v>
      </c>
      <c r="E515" s="196" t="s">
        <v>1690</v>
      </c>
      <c r="F515" s="196">
        <v>46</v>
      </c>
      <c r="G515"/>
      <c r="H515"/>
    </row>
    <row r="516" spans="2:8" x14ac:dyDescent="0.3">
      <c r="B516" s="101" t="s">
        <v>286</v>
      </c>
      <c r="C516" s="196" t="s">
        <v>1700</v>
      </c>
      <c r="D516" s="196">
        <v>27</v>
      </c>
      <c r="E516" s="196" t="s">
        <v>1698</v>
      </c>
      <c r="F516" s="196">
        <v>21</v>
      </c>
      <c r="G516"/>
      <c r="H516"/>
    </row>
    <row r="517" spans="2:8" x14ac:dyDescent="0.3">
      <c r="B517" s="101" t="s">
        <v>287</v>
      </c>
      <c r="C517" s="196" t="s">
        <v>4</v>
      </c>
      <c r="D517" s="196">
        <v>32</v>
      </c>
      <c r="E517" s="196" t="s">
        <v>7</v>
      </c>
      <c r="F517" s="196">
        <v>52</v>
      </c>
      <c r="G517"/>
      <c r="H517"/>
    </row>
    <row r="518" spans="2:8" x14ac:dyDescent="0.3">
      <c r="B518" s="101" t="s">
        <v>288</v>
      </c>
      <c r="C518" s="196"/>
      <c r="D518" s="196"/>
      <c r="E518" s="196"/>
      <c r="F518" s="196"/>
      <c r="G518"/>
      <c r="H518"/>
    </row>
    <row r="519" spans="2:8" x14ac:dyDescent="0.3">
      <c r="B519" s="101" t="s">
        <v>289</v>
      </c>
      <c r="C519" s="196" t="s">
        <v>4</v>
      </c>
      <c r="D519" s="196">
        <v>14</v>
      </c>
      <c r="E519" s="196" t="s">
        <v>7</v>
      </c>
      <c r="F519" s="196">
        <v>21</v>
      </c>
      <c r="G519"/>
      <c r="H519"/>
    </row>
    <row r="520" spans="2:8" x14ac:dyDescent="0.3">
      <c r="B520" s="101" t="s">
        <v>290</v>
      </c>
      <c r="C520" s="196" t="s">
        <v>7</v>
      </c>
      <c r="D520" s="196">
        <v>22</v>
      </c>
      <c r="E520" s="196" t="s">
        <v>1704</v>
      </c>
      <c r="F520" s="196">
        <v>22</v>
      </c>
      <c r="G520"/>
      <c r="H520"/>
    </row>
    <row r="521" spans="2:8" x14ac:dyDescent="0.3">
      <c r="B521" s="101" t="s">
        <v>291</v>
      </c>
      <c r="C521" s="196" t="s">
        <v>20</v>
      </c>
      <c r="D521" s="196">
        <v>45</v>
      </c>
      <c r="E521" s="196" t="s">
        <v>1698</v>
      </c>
      <c r="F521" s="196">
        <v>52</v>
      </c>
      <c r="G521"/>
      <c r="H521"/>
    </row>
    <row r="522" spans="2:8" x14ac:dyDescent="0.3">
      <c r="B522" s="101" t="s">
        <v>292</v>
      </c>
      <c r="C522" s="196" t="s">
        <v>5</v>
      </c>
      <c r="D522" s="196">
        <v>22</v>
      </c>
      <c r="E522" s="196" t="s">
        <v>4</v>
      </c>
      <c r="F522" s="196">
        <v>7</v>
      </c>
      <c r="G522"/>
      <c r="H522"/>
    </row>
    <row r="523" spans="2:8" x14ac:dyDescent="0.3">
      <c r="B523" s="101" t="s">
        <v>293</v>
      </c>
      <c r="C523" s="196" t="s">
        <v>1698</v>
      </c>
      <c r="D523" s="196">
        <v>22</v>
      </c>
      <c r="E523" s="196" t="s">
        <v>20</v>
      </c>
      <c r="F523" s="196">
        <v>6</v>
      </c>
      <c r="G523"/>
      <c r="H523"/>
    </row>
    <row r="524" spans="2:8" x14ac:dyDescent="0.3">
      <c r="B524" s="101" t="s">
        <v>294</v>
      </c>
      <c r="C524" s="196" t="s">
        <v>7</v>
      </c>
      <c r="D524" s="196">
        <v>7</v>
      </c>
      <c r="E524" s="196" t="s">
        <v>1690</v>
      </c>
      <c r="F524" s="196">
        <v>4</v>
      </c>
      <c r="G524"/>
      <c r="H524"/>
    </row>
    <row r="525" spans="2:8" x14ac:dyDescent="0.3">
      <c r="B525" s="201" t="s">
        <v>295</v>
      </c>
      <c r="C525" s="201" t="s">
        <v>1698</v>
      </c>
      <c r="D525" s="201">
        <v>8</v>
      </c>
      <c r="E525" s="201" t="s">
        <v>20</v>
      </c>
      <c r="F525" s="201">
        <v>2</v>
      </c>
      <c r="G525" s="201"/>
      <c r="H525"/>
    </row>
    <row r="526" spans="2:8" x14ac:dyDescent="0.3">
      <c r="B526" s="101" t="s">
        <v>296</v>
      </c>
      <c r="C526" s="196" t="s">
        <v>1698</v>
      </c>
      <c r="D526" s="196">
        <v>54</v>
      </c>
      <c r="E526" s="196" t="s">
        <v>20</v>
      </c>
      <c r="F526" s="196">
        <v>36</v>
      </c>
      <c r="G526"/>
      <c r="H526"/>
    </row>
    <row r="527" spans="2:8" x14ac:dyDescent="0.3">
      <c r="B527" s="101" t="s">
        <v>297</v>
      </c>
      <c r="C527" s="196" t="s">
        <v>20</v>
      </c>
      <c r="D527" s="196">
        <v>111</v>
      </c>
      <c r="E527" s="196" t="s">
        <v>7</v>
      </c>
      <c r="F527" s="196">
        <v>106</v>
      </c>
      <c r="G527"/>
      <c r="H527"/>
    </row>
    <row r="528" spans="2:8" x14ac:dyDescent="0.3">
      <c r="B528" s="101" t="s">
        <v>298</v>
      </c>
      <c r="C528" s="196" t="s">
        <v>1698</v>
      </c>
      <c r="D528" s="196">
        <v>188</v>
      </c>
      <c r="E528" s="196" t="s">
        <v>1700</v>
      </c>
      <c r="F528" s="196">
        <v>139</v>
      </c>
      <c r="G528"/>
      <c r="H528"/>
    </row>
    <row r="529" spans="2:8" x14ac:dyDescent="0.3">
      <c r="B529" s="101" t="s">
        <v>299</v>
      </c>
      <c r="C529" s="196" t="s">
        <v>1697</v>
      </c>
      <c r="D529" s="196">
        <v>22</v>
      </c>
      <c r="E529" s="196" t="s">
        <v>20</v>
      </c>
      <c r="F529" s="196">
        <v>19</v>
      </c>
      <c r="G529"/>
      <c r="H529"/>
    </row>
    <row r="530" spans="2:8" x14ac:dyDescent="0.3">
      <c r="B530" s="101" t="s">
        <v>300</v>
      </c>
      <c r="C530" s="196"/>
      <c r="D530" s="196"/>
      <c r="E530" s="196"/>
      <c r="F530" s="196"/>
      <c r="G530"/>
      <c r="H530"/>
    </row>
    <row r="531" spans="2:8" x14ac:dyDescent="0.3">
      <c r="B531" s="101" t="s">
        <v>301</v>
      </c>
      <c r="C531" s="196" t="s">
        <v>1697</v>
      </c>
      <c r="D531" s="196">
        <v>23</v>
      </c>
      <c r="E531" s="196" t="s">
        <v>1690</v>
      </c>
      <c r="F531" s="196">
        <v>14</v>
      </c>
      <c r="G531"/>
      <c r="H531"/>
    </row>
    <row r="532" spans="2:8" x14ac:dyDescent="0.3">
      <c r="B532" s="101" t="s">
        <v>302</v>
      </c>
      <c r="C532" s="196" t="s">
        <v>1793</v>
      </c>
      <c r="D532" s="196">
        <v>6</v>
      </c>
      <c r="E532" s="196" t="s">
        <v>1685</v>
      </c>
      <c r="F532" s="196">
        <v>8</v>
      </c>
      <c r="G532"/>
      <c r="H532"/>
    </row>
    <row r="533" spans="2:8" x14ac:dyDescent="0.3">
      <c r="B533" s="101" t="s">
        <v>303</v>
      </c>
      <c r="C533" s="196" t="s">
        <v>7</v>
      </c>
      <c r="D533" s="196">
        <v>31</v>
      </c>
      <c r="E533" s="196" t="s">
        <v>1692</v>
      </c>
      <c r="F533" s="196">
        <v>29</v>
      </c>
      <c r="G533"/>
      <c r="H533"/>
    </row>
    <row r="534" spans="2:8" x14ac:dyDescent="0.3">
      <c r="B534" s="101" t="s">
        <v>304</v>
      </c>
      <c r="C534" s="196" t="s">
        <v>1704</v>
      </c>
      <c r="D534" s="196">
        <v>36</v>
      </c>
      <c r="E534" s="196" t="s">
        <v>7</v>
      </c>
      <c r="F534" s="196">
        <v>18</v>
      </c>
      <c r="G534"/>
      <c r="H534"/>
    </row>
    <row r="535" spans="2:8" x14ac:dyDescent="0.3">
      <c r="B535" s="101" t="s">
        <v>305</v>
      </c>
      <c r="C535" s="196" t="s">
        <v>7</v>
      </c>
      <c r="D535" s="196">
        <v>18</v>
      </c>
      <c r="E535" s="196" t="s">
        <v>1704</v>
      </c>
      <c r="F535" s="196">
        <v>5</v>
      </c>
      <c r="G535"/>
      <c r="H535"/>
    </row>
    <row r="536" spans="2:8" x14ac:dyDescent="0.3">
      <c r="B536" s="101" t="s">
        <v>306</v>
      </c>
      <c r="C536" s="196" t="s">
        <v>1704</v>
      </c>
      <c r="D536" s="196">
        <v>42</v>
      </c>
      <c r="E536" s="196" t="s">
        <v>7</v>
      </c>
      <c r="F536" s="196">
        <v>33</v>
      </c>
      <c r="G536"/>
      <c r="H536"/>
    </row>
    <row r="537" spans="2:8" x14ac:dyDescent="0.3">
      <c r="B537" s="101" t="s">
        <v>307</v>
      </c>
      <c r="C537" s="196" t="s">
        <v>1834</v>
      </c>
      <c r="D537" s="196">
        <v>8</v>
      </c>
      <c r="E537" s="196" t="s">
        <v>7</v>
      </c>
      <c r="F537" s="196">
        <v>9</v>
      </c>
      <c r="G537"/>
      <c r="H537"/>
    </row>
    <row r="538" spans="2:8" x14ac:dyDescent="0.3">
      <c r="B538" s="101" t="s">
        <v>308</v>
      </c>
      <c r="C538" s="196" t="s">
        <v>1690</v>
      </c>
      <c r="D538" s="196">
        <v>15</v>
      </c>
      <c r="E538" s="196" t="s">
        <v>7</v>
      </c>
      <c r="F538" s="196">
        <v>36</v>
      </c>
      <c r="G538"/>
      <c r="H538"/>
    </row>
    <row r="539" spans="2:8" x14ac:dyDescent="0.3">
      <c r="B539" s="101" t="s">
        <v>309</v>
      </c>
      <c r="C539" s="196" t="s">
        <v>20</v>
      </c>
      <c r="D539" s="196">
        <v>8</v>
      </c>
      <c r="E539" s="196" t="s">
        <v>1698</v>
      </c>
      <c r="F539" s="196">
        <v>8</v>
      </c>
      <c r="G539"/>
      <c r="H539"/>
    </row>
    <row r="540" spans="2:8" x14ac:dyDescent="0.3">
      <c r="B540" s="201" t="s">
        <v>310</v>
      </c>
      <c r="C540" s="201" t="s">
        <v>20</v>
      </c>
      <c r="D540" s="201">
        <v>0</v>
      </c>
      <c r="E540" s="201" t="s">
        <v>1698</v>
      </c>
      <c r="F540" s="201">
        <v>5</v>
      </c>
      <c r="G540" s="201"/>
      <c r="H540"/>
    </row>
    <row r="541" spans="2:8" x14ac:dyDescent="0.3">
      <c r="B541" s="101" t="s">
        <v>311</v>
      </c>
      <c r="C541" s="196" t="s">
        <v>20</v>
      </c>
      <c r="D541" s="196">
        <v>9</v>
      </c>
      <c r="E541" s="196" t="s">
        <v>1698</v>
      </c>
      <c r="F541" s="196">
        <v>3</v>
      </c>
      <c r="G541"/>
      <c r="H541"/>
    </row>
    <row r="542" spans="2:8" x14ac:dyDescent="0.3">
      <c r="B542" s="101" t="s">
        <v>312</v>
      </c>
      <c r="C542" s="196" t="s">
        <v>1698</v>
      </c>
      <c r="D542" s="196">
        <v>8</v>
      </c>
      <c r="E542" s="196" t="s">
        <v>20</v>
      </c>
      <c r="F542" s="196">
        <v>10</v>
      </c>
      <c r="G542"/>
      <c r="H542"/>
    </row>
    <row r="543" spans="2:8" x14ac:dyDescent="0.3">
      <c r="B543" s="101" t="s">
        <v>313</v>
      </c>
      <c r="C543" s="196"/>
      <c r="D543" s="196"/>
      <c r="E543" s="196"/>
      <c r="F543" s="196"/>
      <c r="G543"/>
      <c r="H543"/>
    </row>
    <row r="544" spans="2:8" x14ac:dyDescent="0.3">
      <c r="B544" s="101" t="s">
        <v>314</v>
      </c>
      <c r="C544" s="196" t="s">
        <v>7</v>
      </c>
      <c r="D544" s="196">
        <v>135</v>
      </c>
      <c r="E544" s="196" t="s">
        <v>4</v>
      </c>
      <c r="F544" s="196">
        <v>193</v>
      </c>
      <c r="G544"/>
      <c r="H544"/>
    </row>
    <row r="545" spans="2:8" x14ac:dyDescent="0.3">
      <c r="B545" s="101" t="s">
        <v>315</v>
      </c>
      <c r="C545" s="196" t="s">
        <v>20</v>
      </c>
      <c r="D545" s="196">
        <v>102</v>
      </c>
      <c r="E545" s="196" t="s">
        <v>7</v>
      </c>
      <c r="F545" s="196">
        <v>114</v>
      </c>
      <c r="G545"/>
      <c r="H545"/>
    </row>
    <row r="546" spans="2:8" x14ac:dyDescent="0.3">
      <c r="B546" s="101" t="s">
        <v>316</v>
      </c>
      <c r="C546" s="196" t="s">
        <v>7</v>
      </c>
      <c r="D546" s="196">
        <v>160</v>
      </c>
      <c r="E546" s="196" t="s">
        <v>4</v>
      </c>
      <c r="F546" s="196">
        <v>128</v>
      </c>
      <c r="G546"/>
      <c r="H546"/>
    </row>
    <row r="547" spans="2:8" x14ac:dyDescent="0.3">
      <c r="B547" s="101" t="s">
        <v>317</v>
      </c>
      <c r="C547" s="196" t="s">
        <v>20</v>
      </c>
      <c r="D547" s="196">
        <v>40</v>
      </c>
      <c r="E547" s="196" t="s">
        <v>7</v>
      </c>
      <c r="F547" s="196">
        <v>30</v>
      </c>
      <c r="G547"/>
      <c r="H547"/>
    </row>
    <row r="548" spans="2:8" x14ac:dyDescent="0.3">
      <c r="B548" s="101" t="s">
        <v>318</v>
      </c>
      <c r="C548" s="196" t="s">
        <v>1758</v>
      </c>
      <c r="D548" s="196">
        <v>70</v>
      </c>
      <c r="E548" s="196" t="s">
        <v>1757</v>
      </c>
      <c r="F548" s="196">
        <v>104</v>
      </c>
      <c r="G548"/>
      <c r="H548"/>
    </row>
    <row r="549" spans="2:8" x14ac:dyDescent="0.3">
      <c r="B549" s="101" t="s">
        <v>319</v>
      </c>
      <c r="C549" s="196" t="s">
        <v>7</v>
      </c>
      <c r="D549" s="196">
        <v>23</v>
      </c>
      <c r="E549" s="196" t="s">
        <v>20</v>
      </c>
      <c r="F549" s="196">
        <v>40</v>
      </c>
      <c r="G549"/>
      <c r="H549"/>
    </row>
    <row r="550" spans="2:8" x14ac:dyDescent="0.3">
      <c r="B550" s="101" t="s">
        <v>320</v>
      </c>
      <c r="C550" s="196" t="s">
        <v>7</v>
      </c>
      <c r="D550" s="196">
        <v>62</v>
      </c>
      <c r="E550" s="196" t="s">
        <v>4</v>
      </c>
      <c r="F550" s="196">
        <v>48</v>
      </c>
      <c r="G550"/>
      <c r="H550"/>
    </row>
    <row r="551" spans="2:8" x14ac:dyDescent="0.3">
      <c r="B551" s="101" t="s">
        <v>321</v>
      </c>
      <c r="C551" s="196" t="s">
        <v>20</v>
      </c>
      <c r="D551" s="196">
        <v>10</v>
      </c>
      <c r="E551" s="196" t="s">
        <v>7</v>
      </c>
      <c r="F551" s="196">
        <v>16</v>
      </c>
      <c r="G551"/>
      <c r="H551"/>
    </row>
    <row r="552" spans="2:8" x14ac:dyDescent="0.3">
      <c r="B552" s="101" t="s">
        <v>322</v>
      </c>
      <c r="C552" s="196" t="s">
        <v>20</v>
      </c>
      <c r="D552" s="196">
        <v>6</v>
      </c>
      <c r="E552" s="196" t="s">
        <v>7</v>
      </c>
      <c r="F552" s="196">
        <v>22</v>
      </c>
      <c r="G552"/>
      <c r="H552"/>
    </row>
    <row r="553" spans="2:8" x14ac:dyDescent="0.3">
      <c r="B553" s="101" t="s">
        <v>323</v>
      </c>
      <c r="C553" s="196" t="s">
        <v>20</v>
      </c>
      <c r="D553" s="196">
        <v>12</v>
      </c>
      <c r="E553" s="196" t="s">
        <v>7</v>
      </c>
      <c r="F553" s="196">
        <v>3</v>
      </c>
      <c r="G553"/>
      <c r="H553"/>
    </row>
    <row r="554" spans="2:8" x14ac:dyDescent="0.3">
      <c r="B554" s="101" t="s">
        <v>324</v>
      </c>
      <c r="C554" s="196" t="s">
        <v>7</v>
      </c>
      <c r="D554" s="196">
        <v>9</v>
      </c>
      <c r="E554" s="196" t="s">
        <v>20</v>
      </c>
      <c r="F554" s="196">
        <v>8</v>
      </c>
      <c r="G554"/>
      <c r="H554"/>
    </row>
    <row r="555" spans="2:8" x14ac:dyDescent="0.3">
      <c r="B555" s="101" t="s">
        <v>325</v>
      </c>
      <c r="C555" s="196" t="s">
        <v>1832</v>
      </c>
      <c r="D555" s="196">
        <v>11</v>
      </c>
      <c r="E555" s="196" t="s">
        <v>7</v>
      </c>
      <c r="F555" s="196">
        <v>30</v>
      </c>
      <c r="G555"/>
      <c r="H555"/>
    </row>
    <row r="556" spans="2:8" x14ac:dyDescent="0.3">
      <c r="B556" s="101" t="s">
        <v>326</v>
      </c>
      <c r="C556" s="196" t="s">
        <v>7</v>
      </c>
      <c r="D556" s="196">
        <v>126</v>
      </c>
      <c r="E556" s="196" t="s">
        <v>4</v>
      </c>
      <c r="F556" s="196">
        <v>75</v>
      </c>
      <c r="G556"/>
      <c r="H556"/>
    </row>
    <row r="557" spans="2:8" x14ac:dyDescent="0.3">
      <c r="B557" s="201" t="s">
        <v>327</v>
      </c>
      <c r="C557" s="201" t="s">
        <v>1687</v>
      </c>
      <c r="D557" s="201">
        <v>38</v>
      </c>
      <c r="E557" s="201" t="s">
        <v>4</v>
      </c>
      <c r="F557" s="201">
        <v>18</v>
      </c>
      <c r="G557" s="201"/>
      <c r="H557"/>
    </row>
    <row r="558" spans="2:8" x14ac:dyDescent="0.3">
      <c r="B558" s="101" t="s">
        <v>328</v>
      </c>
      <c r="C558" s="196" t="s">
        <v>20</v>
      </c>
      <c r="D558" s="196">
        <v>44</v>
      </c>
      <c r="E558" s="196" t="s">
        <v>1698</v>
      </c>
      <c r="F558" s="196">
        <v>31</v>
      </c>
      <c r="G558"/>
      <c r="H558"/>
    </row>
    <row r="559" spans="2:8" x14ac:dyDescent="0.3">
      <c r="B559" s="101" t="s">
        <v>1835</v>
      </c>
      <c r="C559" s="196" t="s">
        <v>20</v>
      </c>
      <c r="D559" s="196">
        <v>29</v>
      </c>
      <c r="E559" s="196" t="s">
        <v>1698</v>
      </c>
      <c r="F559" s="196">
        <v>74</v>
      </c>
      <c r="G559"/>
      <c r="H559"/>
    </row>
    <row r="560" spans="2:8" x14ac:dyDescent="0.3">
      <c r="B560" s="101" t="s">
        <v>330</v>
      </c>
      <c r="C560" s="196" t="s">
        <v>1685</v>
      </c>
      <c r="D560" s="196">
        <v>4</v>
      </c>
      <c r="E560" s="196" t="s">
        <v>4</v>
      </c>
      <c r="F560" s="196">
        <v>22</v>
      </c>
      <c r="G560"/>
      <c r="H560"/>
    </row>
    <row r="561" spans="2:8" x14ac:dyDescent="0.3">
      <c r="B561" s="101" t="s">
        <v>331</v>
      </c>
      <c r="C561" s="196" t="s">
        <v>1696</v>
      </c>
      <c r="D561" s="196">
        <v>32</v>
      </c>
      <c r="E561" s="196" t="s">
        <v>1698</v>
      </c>
      <c r="F561" s="196">
        <v>12</v>
      </c>
      <c r="G561"/>
      <c r="H561"/>
    </row>
    <row r="562" spans="2:8" x14ac:dyDescent="0.3">
      <c r="B562" s="101" t="s">
        <v>332</v>
      </c>
      <c r="C562" s="196" t="s">
        <v>1690</v>
      </c>
      <c r="D562" s="196">
        <v>5</v>
      </c>
      <c r="E562" s="196" t="s">
        <v>1698</v>
      </c>
      <c r="F562" s="196">
        <v>24</v>
      </c>
      <c r="G562"/>
      <c r="H562"/>
    </row>
    <row r="563" spans="2:8" x14ac:dyDescent="0.3">
      <c r="B563" s="101" t="s">
        <v>333</v>
      </c>
      <c r="C563" s="196" t="s">
        <v>1700</v>
      </c>
      <c r="D563" s="196">
        <v>9</v>
      </c>
      <c r="E563" s="196" t="s">
        <v>1698</v>
      </c>
      <c r="F563" s="196">
        <v>35</v>
      </c>
      <c r="G563"/>
      <c r="H563"/>
    </row>
    <row r="564" spans="2:8" x14ac:dyDescent="0.3">
      <c r="B564" s="101" t="s">
        <v>334</v>
      </c>
      <c r="C564" s="196" t="s">
        <v>4</v>
      </c>
      <c r="D564" s="196">
        <v>57</v>
      </c>
      <c r="E564" s="196" t="s">
        <v>5</v>
      </c>
      <c r="F564" s="196">
        <v>52</v>
      </c>
      <c r="G564"/>
      <c r="H564"/>
    </row>
    <row r="565" spans="2:8" x14ac:dyDescent="0.3">
      <c r="B565" s="101" t="s">
        <v>335</v>
      </c>
      <c r="C565" s="196" t="s">
        <v>1704</v>
      </c>
      <c r="D565" s="196">
        <v>28</v>
      </c>
      <c r="E565" s="196" t="s">
        <v>7</v>
      </c>
      <c r="F565" s="196">
        <v>26</v>
      </c>
      <c r="G565"/>
      <c r="H565"/>
    </row>
    <row r="566" spans="2:8" x14ac:dyDescent="0.3">
      <c r="B566" s="101" t="s">
        <v>336</v>
      </c>
      <c r="C566" s="196" t="s">
        <v>1836</v>
      </c>
      <c r="D566" s="196">
        <v>10</v>
      </c>
      <c r="E566" s="196" t="s">
        <v>1837</v>
      </c>
      <c r="F566" s="196">
        <v>16</v>
      </c>
      <c r="G566"/>
      <c r="H566"/>
    </row>
    <row r="567" spans="2:8" x14ac:dyDescent="0.3">
      <c r="B567" s="101" t="s">
        <v>337</v>
      </c>
      <c r="C567" s="196" t="s">
        <v>7</v>
      </c>
      <c r="D567" s="196">
        <v>13</v>
      </c>
      <c r="E567" s="196" t="s">
        <v>1704</v>
      </c>
      <c r="F567" s="196">
        <v>42</v>
      </c>
      <c r="G567"/>
      <c r="H567"/>
    </row>
    <row r="568" spans="2:8" x14ac:dyDescent="0.3">
      <c r="B568" s="101" t="s">
        <v>338</v>
      </c>
      <c r="C568" s="196"/>
      <c r="D568" s="196"/>
      <c r="E568" s="196"/>
      <c r="F568" s="196"/>
      <c r="G568"/>
      <c r="H568"/>
    </row>
    <row r="569" spans="2:8" x14ac:dyDescent="0.3">
      <c r="B569" s="101" t="s">
        <v>339</v>
      </c>
      <c r="C569" s="196" t="s">
        <v>4</v>
      </c>
      <c r="D569" s="196">
        <v>13</v>
      </c>
      <c r="E569" s="196" t="s">
        <v>5</v>
      </c>
      <c r="F569" s="196">
        <v>26</v>
      </c>
      <c r="G569"/>
      <c r="H569"/>
    </row>
    <row r="570" spans="2:8" x14ac:dyDescent="0.3">
      <c r="B570" s="101" t="s">
        <v>340</v>
      </c>
      <c r="C570" s="196" t="s">
        <v>1698</v>
      </c>
      <c r="D570" s="196">
        <v>19</v>
      </c>
      <c r="E570" s="196" t="s">
        <v>20</v>
      </c>
      <c r="F570" s="196">
        <v>12</v>
      </c>
      <c r="G570"/>
      <c r="H570"/>
    </row>
    <row r="571" spans="2:8" x14ac:dyDescent="0.3">
      <c r="B571" s="101" t="s">
        <v>341</v>
      </c>
      <c r="C571" s="196" t="s">
        <v>1690</v>
      </c>
      <c r="D571" s="196">
        <v>82</v>
      </c>
      <c r="E571" s="196" t="s">
        <v>7</v>
      </c>
      <c r="F571" s="196">
        <v>59</v>
      </c>
      <c r="G571"/>
      <c r="H571"/>
    </row>
    <row r="572" spans="2:8" x14ac:dyDescent="0.3">
      <c r="B572" s="101" t="s">
        <v>342</v>
      </c>
      <c r="C572" s="196" t="s">
        <v>7</v>
      </c>
      <c r="D572" s="196">
        <v>30</v>
      </c>
      <c r="E572" s="196" t="s">
        <v>1704</v>
      </c>
      <c r="F572" s="196">
        <v>24</v>
      </c>
      <c r="G572"/>
      <c r="H572"/>
    </row>
    <row r="573" spans="2:8" x14ac:dyDescent="0.3">
      <c r="B573" s="101" t="s">
        <v>343</v>
      </c>
      <c r="C573" s="196" t="s">
        <v>1705</v>
      </c>
      <c r="D573" s="196">
        <v>14</v>
      </c>
      <c r="E573" s="196" t="s">
        <v>1690</v>
      </c>
      <c r="F573" s="196">
        <v>36</v>
      </c>
      <c r="G573"/>
      <c r="H573"/>
    </row>
    <row r="574" spans="2:8" x14ac:dyDescent="0.3">
      <c r="B574" s="101" t="s">
        <v>344</v>
      </c>
      <c r="C574" s="196" t="s">
        <v>1704</v>
      </c>
      <c r="D574" s="196">
        <v>6</v>
      </c>
      <c r="E574" s="196" t="s">
        <v>7</v>
      </c>
      <c r="F574" s="196">
        <v>20</v>
      </c>
      <c r="G574"/>
      <c r="H574"/>
    </row>
    <row r="575" spans="2:8" x14ac:dyDescent="0.3">
      <c r="B575" s="101" t="s">
        <v>345</v>
      </c>
      <c r="C575" s="196" t="s">
        <v>20</v>
      </c>
      <c r="D575" s="196">
        <v>11</v>
      </c>
      <c r="E575" s="196" t="s">
        <v>1698</v>
      </c>
      <c r="F575" s="196">
        <v>10</v>
      </c>
      <c r="G575"/>
      <c r="H575"/>
    </row>
    <row r="576" spans="2:8" x14ac:dyDescent="0.3">
      <c r="B576" s="101" t="s">
        <v>346</v>
      </c>
      <c r="C576" s="196" t="s">
        <v>4</v>
      </c>
      <c r="D576" s="196">
        <v>46</v>
      </c>
      <c r="E576" s="196" t="s">
        <v>7</v>
      </c>
      <c r="F576" s="196">
        <v>42</v>
      </c>
      <c r="G576"/>
      <c r="H576"/>
    </row>
    <row r="577" spans="2:8" x14ac:dyDescent="0.3">
      <c r="B577" s="101" t="s">
        <v>347</v>
      </c>
      <c r="C577" s="196" t="s">
        <v>7</v>
      </c>
      <c r="D577" s="196">
        <v>48</v>
      </c>
      <c r="E577" s="196" t="s">
        <v>1685</v>
      </c>
      <c r="F577" s="196">
        <v>33</v>
      </c>
      <c r="G577"/>
      <c r="H577"/>
    </row>
    <row r="578" spans="2:8" x14ac:dyDescent="0.3">
      <c r="B578" s="101" t="s">
        <v>348</v>
      </c>
      <c r="C578" s="196" t="s">
        <v>7</v>
      </c>
      <c r="D578" s="196">
        <v>15</v>
      </c>
      <c r="E578" s="196" t="s">
        <v>1690</v>
      </c>
      <c r="F578" s="196">
        <v>26</v>
      </c>
      <c r="G578"/>
      <c r="H578"/>
    </row>
    <row r="579" spans="2:8" x14ac:dyDescent="0.3">
      <c r="B579" s="101" t="s">
        <v>349</v>
      </c>
      <c r="C579" s="196" t="s">
        <v>1700</v>
      </c>
      <c r="D579" s="196">
        <v>13</v>
      </c>
      <c r="E579" s="196" t="s">
        <v>1698</v>
      </c>
      <c r="F579" s="196">
        <v>22</v>
      </c>
      <c r="G579"/>
      <c r="H579"/>
    </row>
    <row r="580" spans="2:8" x14ac:dyDescent="0.3">
      <c r="B580" s="101" t="s">
        <v>350</v>
      </c>
      <c r="C580" s="196" t="s">
        <v>7</v>
      </c>
      <c r="D580" s="196">
        <v>6</v>
      </c>
      <c r="E580" s="196" t="s">
        <v>1690</v>
      </c>
      <c r="F580" s="196">
        <v>12</v>
      </c>
      <c r="G580"/>
      <c r="H580"/>
    </row>
    <row r="581" spans="2:8" x14ac:dyDescent="0.3">
      <c r="B581" s="101" t="s">
        <v>351</v>
      </c>
      <c r="C581" s="196" t="s">
        <v>20</v>
      </c>
      <c r="D581" s="196">
        <v>101</v>
      </c>
      <c r="E581" s="196" t="s">
        <v>1698</v>
      </c>
      <c r="F581" s="196">
        <v>88</v>
      </c>
      <c r="G581"/>
      <c r="H581"/>
    </row>
    <row r="582" spans="2:8" x14ac:dyDescent="0.3">
      <c r="B582" s="101" t="s">
        <v>352</v>
      </c>
      <c r="C582" s="196" t="s">
        <v>1704</v>
      </c>
      <c r="D582" s="196">
        <v>109</v>
      </c>
      <c r="E582" s="196" t="s">
        <v>7</v>
      </c>
      <c r="F582" s="196">
        <v>116</v>
      </c>
      <c r="G582"/>
      <c r="H582"/>
    </row>
    <row r="583" spans="2:8" x14ac:dyDescent="0.3">
      <c r="B583" s="101" t="s">
        <v>353</v>
      </c>
      <c r="C583" s="196"/>
      <c r="D583" s="196"/>
      <c r="E583" s="196"/>
      <c r="F583" s="196"/>
      <c r="G583"/>
      <c r="H583"/>
    </row>
    <row r="584" spans="2:8" x14ac:dyDescent="0.3">
      <c r="B584" s="101" t="s">
        <v>354</v>
      </c>
      <c r="C584" s="196" t="s">
        <v>7</v>
      </c>
      <c r="D584" s="196">
        <v>15</v>
      </c>
      <c r="E584" s="196" t="s">
        <v>1685</v>
      </c>
      <c r="F584" s="196">
        <v>5</v>
      </c>
      <c r="G584"/>
      <c r="H584"/>
    </row>
    <row r="585" spans="2:8" x14ac:dyDescent="0.3">
      <c r="B585" s="101" t="s">
        <v>355</v>
      </c>
      <c r="C585" s="196" t="s">
        <v>7</v>
      </c>
      <c r="D585" s="196">
        <v>6</v>
      </c>
      <c r="E585" s="196" t="s">
        <v>4</v>
      </c>
      <c r="F585" s="196">
        <v>7</v>
      </c>
      <c r="G585"/>
      <c r="H585"/>
    </row>
    <row r="586" spans="2:8" x14ac:dyDescent="0.3">
      <c r="B586" s="101" t="s">
        <v>356</v>
      </c>
      <c r="C586" s="196" t="s">
        <v>7</v>
      </c>
      <c r="D586" s="196">
        <v>94</v>
      </c>
      <c r="E586" s="196" t="s">
        <v>4</v>
      </c>
      <c r="F586" s="196">
        <v>50</v>
      </c>
      <c r="G586"/>
      <c r="H586"/>
    </row>
    <row r="587" spans="2:8" x14ac:dyDescent="0.3">
      <c r="B587" s="101" t="s">
        <v>357</v>
      </c>
      <c r="C587" s="196" t="s">
        <v>1704</v>
      </c>
      <c r="D587" s="196">
        <v>45</v>
      </c>
      <c r="E587" s="196" t="s">
        <v>7</v>
      </c>
      <c r="F587" s="196">
        <v>34</v>
      </c>
      <c r="G587"/>
      <c r="H587"/>
    </row>
    <row r="588" spans="2:8" x14ac:dyDescent="0.3">
      <c r="B588" s="101" t="s">
        <v>358</v>
      </c>
      <c r="C588" s="196" t="s">
        <v>20</v>
      </c>
      <c r="D588" s="196">
        <v>65</v>
      </c>
      <c r="E588" s="196" t="s">
        <v>7</v>
      </c>
      <c r="F588" s="196">
        <v>85</v>
      </c>
      <c r="G588"/>
      <c r="H588"/>
    </row>
    <row r="589" spans="2:8" x14ac:dyDescent="0.3">
      <c r="B589" s="101" t="s">
        <v>359</v>
      </c>
      <c r="C589" s="196" t="s">
        <v>1700</v>
      </c>
      <c r="D589" s="196">
        <v>51</v>
      </c>
      <c r="E589" s="196" t="s">
        <v>1698</v>
      </c>
      <c r="F589" s="196">
        <v>31</v>
      </c>
      <c r="G589"/>
      <c r="H589"/>
    </row>
    <row r="590" spans="2:8" x14ac:dyDescent="0.3">
      <c r="B590" s="101" t="s">
        <v>360</v>
      </c>
      <c r="C590" s="196" t="s">
        <v>1698</v>
      </c>
      <c r="D590" s="196">
        <v>39</v>
      </c>
      <c r="E590" s="196" t="s">
        <v>1699</v>
      </c>
      <c r="F590" s="196">
        <v>27</v>
      </c>
      <c r="G590"/>
      <c r="H590"/>
    </row>
    <row r="591" spans="2:8" x14ac:dyDescent="0.3">
      <c r="B591" s="101" t="s">
        <v>361</v>
      </c>
      <c r="C591" s="196" t="s">
        <v>1837</v>
      </c>
      <c r="D591" s="196">
        <v>19</v>
      </c>
      <c r="E591" s="196" t="s">
        <v>1684</v>
      </c>
      <c r="F591" s="196">
        <v>20</v>
      </c>
      <c r="G591"/>
      <c r="H591"/>
    </row>
    <row r="592" spans="2:8" x14ac:dyDescent="0.3">
      <c r="B592" s="101" t="s">
        <v>362</v>
      </c>
      <c r="C592" s="196" t="s">
        <v>7</v>
      </c>
      <c r="D592" s="196">
        <v>23</v>
      </c>
      <c r="E592" s="196" t="s">
        <v>1704</v>
      </c>
      <c r="F592" s="196">
        <v>37</v>
      </c>
      <c r="G592"/>
      <c r="H592"/>
    </row>
    <row r="593" spans="2:8" x14ac:dyDescent="0.3">
      <c r="B593" s="101" t="s">
        <v>363</v>
      </c>
      <c r="C593" s="196" t="s">
        <v>1704</v>
      </c>
      <c r="D593" s="196">
        <v>23</v>
      </c>
      <c r="E593" s="196" t="s">
        <v>7</v>
      </c>
      <c r="F593" s="196">
        <v>69</v>
      </c>
      <c r="G593"/>
      <c r="H593"/>
    </row>
    <row r="594" spans="2:8" x14ac:dyDescent="0.3">
      <c r="B594" s="101" t="s">
        <v>364</v>
      </c>
      <c r="C594" s="196" t="s">
        <v>1698</v>
      </c>
      <c r="D594" s="196">
        <v>41</v>
      </c>
      <c r="E594" s="196" t="s">
        <v>20</v>
      </c>
      <c r="F594" s="196">
        <v>38</v>
      </c>
      <c r="G594"/>
      <c r="H594"/>
    </row>
    <row r="595" spans="2:8" x14ac:dyDescent="0.3">
      <c r="B595" s="101" t="s">
        <v>365</v>
      </c>
      <c r="C595" s="196" t="s">
        <v>1698</v>
      </c>
      <c r="D595" s="196">
        <v>35</v>
      </c>
      <c r="E595" s="196" t="s">
        <v>20</v>
      </c>
      <c r="F595" s="196">
        <v>31</v>
      </c>
      <c r="G595"/>
      <c r="H595"/>
    </row>
    <row r="596" spans="2:8" x14ac:dyDescent="0.3">
      <c r="B596" s="101" t="s">
        <v>366</v>
      </c>
      <c r="C596" s="196" t="s">
        <v>20</v>
      </c>
      <c r="D596" s="196">
        <v>24</v>
      </c>
      <c r="E596" s="196" t="s">
        <v>1698</v>
      </c>
      <c r="F596" s="196">
        <v>29</v>
      </c>
      <c r="G596"/>
      <c r="H596"/>
    </row>
    <row r="597" spans="2:8" x14ac:dyDescent="0.3">
      <c r="B597" s="101" t="s">
        <v>367</v>
      </c>
      <c r="C597" s="196" t="s">
        <v>1698</v>
      </c>
      <c r="D597" s="196">
        <v>42</v>
      </c>
      <c r="E597" s="196" t="s">
        <v>20</v>
      </c>
      <c r="F597" s="196">
        <v>28</v>
      </c>
      <c r="G597"/>
      <c r="H597"/>
    </row>
    <row r="598" spans="2:8" x14ac:dyDescent="0.3">
      <c r="B598" s="101" t="s">
        <v>368</v>
      </c>
      <c r="C598" s="196" t="s">
        <v>1705</v>
      </c>
      <c r="D598" s="196">
        <v>15</v>
      </c>
      <c r="E598" s="196" t="s">
        <v>1738</v>
      </c>
      <c r="F598" s="196">
        <v>22</v>
      </c>
      <c r="G598"/>
      <c r="H598"/>
    </row>
    <row r="599" spans="2:8" x14ac:dyDescent="0.3">
      <c r="B599" s="101" t="s">
        <v>369</v>
      </c>
      <c r="C599" s="196" t="s">
        <v>5</v>
      </c>
      <c r="D599" s="196">
        <v>21</v>
      </c>
      <c r="E599" s="196" t="s">
        <v>4</v>
      </c>
      <c r="F599" s="196">
        <v>12</v>
      </c>
      <c r="G599"/>
      <c r="H599"/>
    </row>
    <row r="600" spans="2:8" x14ac:dyDescent="0.3">
      <c r="B600" s="101" t="s">
        <v>370</v>
      </c>
      <c r="C600" s="196"/>
      <c r="D600" s="196"/>
      <c r="E600" s="196"/>
      <c r="F600" s="196"/>
      <c r="G600"/>
      <c r="H600"/>
    </row>
    <row r="601" spans="2:8" x14ac:dyDescent="0.3">
      <c r="B601" s="101" t="s">
        <v>371</v>
      </c>
      <c r="C601" s="196" t="s">
        <v>4</v>
      </c>
      <c r="D601" s="196">
        <v>39</v>
      </c>
      <c r="E601" s="196" t="s">
        <v>7</v>
      </c>
      <c r="F601" s="196">
        <v>25</v>
      </c>
      <c r="G601"/>
      <c r="H601"/>
    </row>
    <row r="602" spans="2:8" x14ac:dyDescent="0.3">
      <c r="B602" s="101" t="s">
        <v>372</v>
      </c>
      <c r="C602" s="196" t="s">
        <v>7</v>
      </c>
      <c r="D602" s="196">
        <v>22</v>
      </c>
      <c r="E602" s="196" t="s">
        <v>20</v>
      </c>
      <c r="F602" s="196">
        <v>8</v>
      </c>
      <c r="G602"/>
      <c r="H602"/>
    </row>
    <row r="603" spans="2:8" x14ac:dyDescent="0.3">
      <c r="B603" s="101" t="s">
        <v>373</v>
      </c>
      <c r="C603" s="196" t="s">
        <v>20</v>
      </c>
      <c r="D603" s="196">
        <v>23</v>
      </c>
      <c r="E603" s="196" t="s">
        <v>7</v>
      </c>
      <c r="F603" s="196">
        <v>7</v>
      </c>
      <c r="G603"/>
      <c r="H603"/>
    </row>
    <row r="604" spans="2:8" x14ac:dyDescent="0.3">
      <c r="B604" s="101" t="s">
        <v>374</v>
      </c>
      <c r="C604" s="196" t="s">
        <v>7</v>
      </c>
      <c r="D604" s="196">
        <v>12</v>
      </c>
      <c r="E604" s="196" t="s">
        <v>20</v>
      </c>
      <c r="F604" s="196">
        <v>10</v>
      </c>
      <c r="G604"/>
      <c r="H604"/>
    </row>
    <row r="605" spans="2:8" x14ac:dyDescent="0.3">
      <c r="B605" s="101" t="s">
        <v>375</v>
      </c>
      <c r="C605" s="196" t="s">
        <v>7</v>
      </c>
      <c r="D605" s="196">
        <v>14</v>
      </c>
      <c r="E605" s="196" t="s">
        <v>20</v>
      </c>
      <c r="F605" s="196">
        <v>10</v>
      </c>
      <c r="G605"/>
      <c r="H605"/>
    </row>
    <row r="606" spans="2:8" x14ac:dyDescent="0.3">
      <c r="B606" s="101" t="s">
        <v>376</v>
      </c>
      <c r="C606" s="196" t="s">
        <v>7</v>
      </c>
      <c r="D606" s="196">
        <v>176</v>
      </c>
      <c r="E606" s="196" t="s">
        <v>20</v>
      </c>
      <c r="F606" s="196">
        <v>200</v>
      </c>
      <c r="G606"/>
      <c r="H606"/>
    </row>
    <row r="607" spans="2:8" x14ac:dyDescent="0.3">
      <c r="B607" s="101" t="s">
        <v>377</v>
      </c>
      <c r="C607" s="196" t="s">
        <v>7</v>
      </c>
      <c r="D607" s="196">
        <v>27</v>
      </c>
      <c r="E607" s="196" t="s">
        <v>1696</v>
      </c>
      <c r="F607" s="196">
        <v>27</v>
      </c>
      <c r="G607"/>
      <c r="H607"/>
    </row>
    <row r="608" spans="2:8" x14ac:dyDescent="0.3">
      <c r="B608" s="101" t="s">
        <v>378</v>
      </c>
      <c r="C608" s="196" t="s">
        <v>20</v>
      </c>
      <c r="D608" s="196">
        <v>55</v>
      </c>
      <c r="E608" s="196" t="s">
        <v>1837</v>
      </c>
      <c r="F608" s="196">
        <v>53</v>
      </c>
      <c r="G608"/>
      <c r="H608"/>
    </row>
    <row r="609" spans="2:8" x14ac:dyDescent="0.3">
      <c r="B609" s="201" t="s">
        <v>379</v>
      </c>
      <c r="C609" s="201" t="s">
        <v>7</v>
      </c>
      <c r="D609" s="201">
        <v>17</v>
      </c>
      <c r="E609" s="201" t="s">
        <v>1690</v>
      </c>
      <c r="F609" s="201">
        <v>10</v>
      </c>
      <c r="G609" s="201"/>
      <c r="H609"/>
    </row>
    <row r="610" spans="2:8" x14ac:dyDescent="0.3">
      <c r="B610" s="101" t="s">
        <v>380</v>
      </c>
      <c r="C610" s="196" t="s">
        <v>4</v>
      </c>
      <c r="D610" s="196">
        <v>4</v>
      </c>
      <c r="E610" s="196" t="s">
        <v>7</v>
      </c>
      <c r="F610" s="196">
        <v>19</v>
      </c>
      <c r="G610"/>
      <c r="H610"/>
    </row>
    <row r="611" spans="2:8" x14ac:dyDescent="0.3">
      <c r="B611" s="101" t="s">
        <v>1838</v>
      </c>
      <c r="C611" s="196" t="s">
        <v>1690</v>
      </c>
      <c r="D611" s="196">
        <v>2</v>
      </c>
      <c r="E611" s="196" t="s">
        <v>7</v>
      </c>
      <c r="F611" s="196">
        <v>21</v>
      </c>
      <c r="G611"/>
      <c r="H611"/>
    </row>
    <row r="612" spans="2:8" x14ac:dyDescent="0.3">
      <c r="B612" s="101" t="s">
        <v>1839</v>
      </c>
      <c r="C612" s="196" t="s">
        <v>4</v>
      </c>
      <c r="D612" s="196">
        <v>2</v>
      </c>
      <c r="E612" s="196" t="s">
        <v>7</v>
      </c>
      <c r="F612" s="196">
        <v>8</v>
      </c>
      <c r="G612"/>
      <c r="H612"/>
    </row>
    <row r="613" spans="2:8" x14ac:dyDescent="0.3">
      <c r="B613" s="101" t="s">
        <v>1840</v>
      </c>
      <c r="C613" s="196" t="s">
        <v>20</v>
      </c>
      <c r="D613" s="196">
        <v>9</v>
      </c>
      <c r="E613" s="196" t="s">
        <v>7</v>
      </c>
      <c r="F613" s="196">
        <v>11</v>
      </c>
      <c r="G613"/>
      <c r="H613"/>
    </row>
    <row r="614" spans="2:8" x14ac:dyDescent="0.3">
      <c r="B614" s="101" t="s">
        <v>1841</v>
      </c>
      <c r="C614" s="196" t="s">
        <v>7</v>
      </c>
      <c r="D614" s="196">
        <v>16</v>
      </c>
      <c r="E614" s="196" t="s">
        <v>4</v>
      </c>
      <c r="F614" s="196">
        <v>42</v>
      </c>
      <c r="G614"/>
      <c r="H614"/>
    </row>
    <row r="615" spans="2:8" x14ac:dyDescent="0.3">
      <c r="B615" s="101" t="s">
        <v>1842</v>
      </c>
      <c r="C615" s="196" t="s">
        <v>7</v>
      </c>
      <c r="D615" s="196">
        <v>29</v>
      </c>
      <c r="E615" s="196" t="s">
        <v>1685</v>
      </c>
      <c r="F615" s="196">
        <v>31</v>
      </c>
      <c r="G615"/>
      <c r="H615"/>
    </row>
    <row r="616" spans="2:8" x14ac:dyDescent="0.3">
      <c r="B616" s="101" t="s">
        <v>1843</v>
      </c>
      <c r="C616" s="196" t="s">
        <v>20</v>
      </c>
      <c r="D616" s="196">
        <v>8</v>
      </c>
      <c r="E616" s="196" t="s">
        <v>1698</v>
      </c>
      <c r="F616" s="196">
        <v>16</v>
      </c>
      <c r="G616"/>
      <c r="H616"/>
    </row>
    <row r="617" spans="2:8" x14ac:dyDescent="0.3">
      <c r="B617" s="101" t="s">
        <v>1844</v>
      </c>
      <c r="C617" s="196" t="s">
        <v>5</v>
      </c>
      <c r="D617" s="196">
        <v>17</v>
      </c>
      <c r="E617" s="196" t="s">
        <v>4</v>
      </c>
      <c r="F617" s="196">
        <v>15</v>
      </c>
      <c r="G617"/>
      <c r="H617"/>
    </row>
    <row r="618" spans="2:8" x14ac:dyDescent="0.3">
      <c r="B618" s="101" t="s">
        <v>1845</v>
      </c>
      <c r="C618" s="196" t="s">
        <v>7</v>
      </c>
      <c r="D618" s="196">
        <v>8</v>
      </c>
      <c r="E618" s="196" t="s">
        <v>20</v>
      </c>
      <c r="F618" s="196">
        <v>13</v>
      </c>
      <c r="G618"/>
      <c r="H618"/>
    </row>
    <row r="619" spans="2:8" x14ac:dyDescent="0.3">
      <c r="B619" s="101" t="s">
        <v>1846</v>
      </c>
      <c r="C619" s="196" t="s">
        <v>1699</v>
      </c>
      <c r="D619" s="196">
        <v>3</v>
      </c>
      <c r="E619" s="196" t="s">
        <v>1698</v>
      </c>
      <c r="F619" s="196">
        <v>4</v>
      </c>
      <c r="G619"/>
      <c r="H619"/>
    </row>
    <row r="620" spans="2:8" x14ac:dyDescent="0.3">
      <c r="B620" s="101" t="s">
        <v>1847</v>
      </c>
      <c r="C620" s="196" t="s">
        <v>1690</v>
      </c>
      <c r="D620" s="196">
        <v>2</v>
      </c>
      <c r="E620" s="196" t="s">
        <v>1697</v>
      </c>
      <c r="F620" s="196">
        <v>4</v>
      </c>
      <c r="G620"/>
      <c r="H620"/>
    </row>
    <row r="621" spans="2:8" x14ac:dyDescent="0.3">
      <c r="B621" s="101" t="s">
        <v>1848</v>
      </c>
      <c r="C621" s="196" t="s">
        <v>1832</v>
      </c>
      <c r="D621" s="196">
        <v>5</v>
      </c>
      <c r="E621" s="196" t="s">
        <v>7</v>
      </c>
      <c r="F621" s="196">
        <v>11</v>
      </c>
      <c r="G621"/>
      <c r="H621"/>
    </row>
    <row r="622" spans="2:8" x14ac:dyDescent="0.3">
      <c r="B622" s="101" t="s">
        <v>1849</v>
      </c>
      <c r="C622" s="196" t="s">
        <v>1690</v>
      </c>
      <c r="D622" s="196">
        <v>9</v>
      </c>
      <c r="E622" s="196" t="s">
        <v>7</v>
      </c>
      <c r="F622" s="196">
        <v>5</v>
      </c>
      <c r="G622"/>
      <c r="H622"/>
    </row>
    <row r="623" spans="2:8" x14ac:dyDescent="0.3">
      <c r="B623" s="101" t="s">
        <v>1850</v>
      </c>
      <c r="C623" s="196" t="s">
        <v>1690</v>
      </c>
      <c r="D623" s="196">
        <v>1</v>
      </c>
      <c r="E623" s="196" t="s">
        <v>1851</v>
      </c>
      <c r="F623" s="196">
        <v>14</v>
      </c>
      <c r="G623"/>
      <c r="H623"/>
    </row>
    <row r="624" spans="2:8" x14ac:dyDescent="0.3">
      <c r="B624" s="101" t="s">
        <v>1852</v>
      </c>
      <c r="C624" s="196" t="s">
        <v>1690</v>
      </c>
      <c r="D624" s="196">
        <v>9</v>
      </c>
      <c r="E624" s="196" t="s">
        <v>1853</v>
      </c>
      <c r="F624" s="196">
        <v>4</v>
      </c>
      <c r="G624"/>
      <c r="H624"/>
    </row>
    <row r="625" spans="2:8" x14ac:dyDescent="0.3">
      <c r="B625" s="101" t="s">
        <v>1854</v>
      </c>
      <c r="C625" s="196" t="s">
        <v>20</v>
      </c>
      <c r="D625" s="196">
        <v>21</v>
      </c>
      <c r="E625" s="196" t="s">
        <v>7</v>
      </c>
      <c r="F625" s="196">
        <v>17</v>
      </c>
      <c r="G625"/>
      <c r="H625"/>
    </row>
    <row r="626" spans="2:8" x14ac:dyDescent="0.3">
      <c r="B626" s="101" t="s">
        <v>1855</v>
      </c>
      <c r="C626" s="196" t="s">
        <v>20</v>
      </c>
      <c r="D626" s="196">
        <v>14</v>
      </c>
      <c r="E626" s="196" t="s">
        <v>7</v>
      </c>
      <c r="F626" s="196">
        <v>11</v>
      </c>
      <c r="G626"/>
      <c r="H626"/>
    </row>
    <row r="627" spans="2:8" x14ac:dyDescent="0.3">
      <c r="B627" s="101" t="s">
        <v>1856</v>
      </c>
      <c r="C627" s="196" t="s">
        <v>7</v>
      </c>
      <c r="D627" s="196">
        <v>12</v>
      </c>
      <c r="E627" s="196" t="s">
        <v>1690</v>
      </c>
      <c r="F627" s="196">
        <v>13</v>
      </c>
      <c r="G627"/>
      <c r="H627"/>
    </row>
    <row r="628" spans="2:8" x14ac:dyDescent="0.3">
      <c r="B628" s="101" t="s">
        <v>1857</v>
      </c>
      <c r="C628" s="196" t="s">
        <v>1698</v>
      </c>
      <c r="D628" s="196">
        <v>25</v>
      </c>
      <c r="E628" s="196" t="s">
        <v>20</v>
      </c>
      <c r="F628" s="196">
        <v>13</v>
      </c>
      <c r="G628"/>
      <c r="H628"/>
    </row>
    <row r="629" spans="2:8" x14ac:dyDescent="0.3">
      <c r="B629" s="101" t="s">
        <v>1858</v>
      </c>
      <c r="C629" s="196" t="s">
        <v>20</v>
      </c>
      <c r="D629" s="196">
        <v>13</v>
      </c>
      <c r="E629" s="196" t="s">
        <v>7</v>
      </c>
      <c r="F629" s="196">
        <v>15</v>
      </c>
      <c r="G629"/>
      <c r="H629"/>
    </row>
    <row r="630" spans="2:8" x14ac:dyDescent="0.3">
      <c r="B630" s="101" t="s">
        <v>1859</v>
      </c>
      <c r="C630" s="196" t="s">
        <v>20</v>
      </c>
      <c r="D630" s="196">
        <v>20</v>
      </c>
      <c r="E630" s="196" t="s">
        <v>7</v>
      </c>
      <c r="F630" s="196">
        <v>21</v>
      </c>
      <c r="G630"/>
      <c r="H630"/>
    </row>
    <row r="631" spans="2:8" x14ac:dyDescent="0.3">
      <c r="B631" s="101" t="s">
        <v>1860</v>
      </c>
      <c r="C631" s="196" t="s">
        <v>1861</v>
      </c>
      <c r="D631" s="196">
        <v>7</v>
      </c>
      <c r="E631" s="196" t="s">
        <v>7</v>
      </c>
      <c r="F631" s="196">
        <v>7</v>
      </c>
      <c r="G631"/>
      <c r="H631"/>
    </row>
    <row r="632" spans="2:8" x14ac:dyDescent="0.3">
      <c r="B632" s="101" t="s">
        <v>1862</v>
      </c>
      <c r="C632" s="196" t="s">
        <v>7</v>
      </c>
      <c r="D632" s="196">
        <v>8</v>
      </c>
      <c r="E632" s="196" t="s">
        <v>20</v>
      </c>
      <c r="F632" s="196">
        <v>10</v>
      </c>
      <c r="G632"/>
      <c r="H632"/>
    </row>
    <row r="633" spans="2:8" x14ac:dyDescent="0.3">
      <c r="B633" s="201" t="s">
        <v>1863</v>
      </c>
      <c r="C633" s="201" t="s">
        <v>7</v>
      </c>
      <c r="D633" s="201">
        <v>13</v>
      </c>
      <c r="E633" s="201" t="s">
        <v>4</v>
      </c>
      <c r="F633" s="201">
        <v>14</v>
      </c>
      <c r="G633" s="201"/>
      <c r="H633"/>
    </row>
    <row r="634" spans="2:8" x14ac:dyDescent="0.3">
      <c r="B634" s="101" t="s">
        <v>1864</v>
      </c>
      <c r="C634" s="196" t="s">
        <v>4</v>
      </c>
      <c r="D634" s="196">
        <v>14</v>
      </c>
      <c r="E634" s="196" t="s">
        <v>7</v>
      </c>
      <c r="F634" s="196">
        <v>28</v>
      </c>
      <c r="G634"/>
      <c r="H634"/>
    </row>
    <row r="635" spans="2:8" x14ac:dyDescent="0.3">
      <c r="B635" s="101" t="s">
        <v>1865</v>
      </c>
      <c r="C635" s="196" t="s">
        <v>1832</v>
      </c>
      <c r="D635" s="196">
        <v>16</v>
      </c>
      <c r="E635" s="196" t="s">
        <v>7</v>
      </c>
      <c r="F635" s="196">
        <v>19</v>
      </c>
      <c r="G635"/>
      <c r="H635"/>
    </row>
    <row r="636" spans="2:8" x14ac:dyDescent="0.3">
      <c r="B636" s="101" t="s">
        <v>1866</v>
      </c>
      <c r="C636" s="196" t="s">
        <v>7</v>
      </c>
      <c r="D636" s="196">
        <v>13</v>
      </c>
      <c r="E636" s="196" t="s">
        <v>1690</v>
      </c>
      <c r="F636" s="196">
        <v>10</v>
      </c>
      <c r="G636"/>
      <c r="H636"/>
    </row>
    <row r="637" spans="2:8" x14ac:dyDescent="0.3">
      <c r="B637" s="101" t="s">
        <v>1867</v>
      </c>
      <c r="C637" s="196" t="s">
        <v>7</v>
      </c>
      <c r="D637" s="196">
        <v>3</v>
      </c>
      <c r="E637" s="196" t="s">
        <v>1690</v>
      </c>
      <c r="F637" s="196">
        <v>5</v>
      </c>
      <c r="G637"/>
      <c r="H637"/>
    </row>
    <row r="638" spans="2:8" x14ac:dyDescent="0.3">
      <c r="B638" s="101" t="s">
        <v>1868</v>
      </c>
      <c r="C638" s="196" t="s">
        <v>4</v>
      </c>
      <c r="D638" s="196">
        <v>5</v>
      </c>
      <c r="E638" s="196" t="s">
        <v>1697</v>
      </c>
      <c r="F638" s="196">
        <v>5</v>
      </c>
      <c r="G638"/>
      <c r="H638"/>
    </row>
    <row r="639" spans="2:8" x14ac:dyDescent="0.3">
      <c r="B639" s="101" t="s">
        <v>1869</v>
      </c>
      <c r="C639" s="196" t="s">
        <v>1690</v>
      </c>
      <c r="D639" s="196">
        <v>5</v>
      </c>
      <c r="E639" s="196" t="s">
        <v>7</v>
      </c>
      <c r="F639" s="196">
        <v>5</v>
      </c>
      <c r="G639"/>
      <c r="H639"/>
    </row>
    <row r="640" spans="2:8" x14ac:dyDescent="0.3">
      <c r="B640" s="101" t="s">
        <v>1870</v>
      </c>
      <c r="C640" s="196" t="s">
        <v>7</v>
      </c>
      <c r="D640" s="196">
        <v>6</v>
      </c>
      <c r="E640" s="196" t="s">
        <v>1691</v>
      </c>
      <c r="F640" s="196">
        <v>14</v>
      </c>
      <c r="G640"/>
      <c r="H640"/>
    </row>
    <row r="641" spans="2:8" x14ac:dyDescent="0.3">
      <c r="B641" s="101" t="s">
        <v>1871</v>
      </c>
      <c r="C641" s="196" t="s">
        <v>20</v>
      </c>
      <c r="D641" s="196">
        <v>8</v>
      </c>
      <c r="E641" s="196" t="s">
        <v>7</v>
      </c>
      <c r="F641" s="196">
        <v>5</v>
      </c>
      <c r="G641"/>
      <c r="H641"/>
    </row>
    <row r="642" spans="2:8" x14ac:dyDescent="0.3">
      <c r="B642" s="101" t="s">
        <v>1872</v>
      </c>
      <c r="C642" s="196" t="s">
        <v>7</v>
      </c>
      <c r="D642" s="196">
        <v>10</v>
      </c>
      <c r="E642" s="196" t="s">
        <v>1832</v>
      </c>
      <c r="F642" s="196">
        <v>10</v>
      </c>
      <c r="G642"/>
      <c r="H642"/>
    </row>
    <row r="643" spans="2:8" x14ac:dyDescent="0.3">
      <c r="B643" s="101" t="s">
        <v>1873</v>
      </c>
      <c r="C643" s="196" t="s">
        <v>1832</v>
      </c>
      <c r="D643" s="196">
        <v>6</v>
      </c>
      <c r="E643" s="196" t="s">
        <v>7</v>
      </c>
      <c r="F643" s="196">
        <v>10</v>
      </c>
      <c r="G643"/>
      <c r="H643"/>
    </row>
    <row r="644" spans="2:8" x14ac:dyDescent="0.3">
      <c r="B644" s="101" t="s">
        <v>1874</v>
      </c>
      <c r="C644" s="196" t="s">
        <v>20</v>
      </c>
      <c r="D644" s="196">
        <v>14</v>
      </c>
      <c r="E644" s="196" t="s">
        <v>7</v>
      </c>
      <c r="F644" s="196">
        <v>14</v>
      </c>
      <c r="G644"/>
      <c r="H644"/>
    </row>
    <row r="645" spans="2:8" x14ac:dyDescent="0.3">
      <c r="B645" s="101" t="s">
        <v>1875</v>
      </c>
      <c r="C645" s="196" t="s">
        <v>1698</v>
      </c>
      <c r="D645" s="196">
        <v>27</v>
      </c>
      <c r="E645" s="196" t="s">
        <v>4</v>
      </c>
      <c r="F645" s="196">
        <v>31</v>
      </c>
      <c r="G645"/>
      <c r="H645"/>
    </row>
    <row r="646" spans="2:8" x14ac:dyDescent="0.3">
      <c r="B646" s="101" t="s">
        <v>1876</v>
      </c>
      <c r="C646" s="196" t="s">
        <v>1726</v>
      </c>
      <c r="D646" s="196">
        <v>8</v>
      </c>
      <c r="E646" s="196" t="s">
        <v>7</v>
      </c>
      <c r="F646" s="196">
        <v>19</v>
      </c>
      <c r="G646"/>
      <c r="H646"/>
    </row>
    <row r="647" spans="2:8" x14ac:dyDescent="0.3">
      <c r="B647" s="101" t="s">
        <v>1877</v>
      </c>
      <c r="C647" s="196" t="s">
        <v>7</v>
      </c>
      <c r="D647" s="196">
        <v>1</v>
      </c>
      <c r="E647" s="196" t="s">
        <v>4</v>
      </c>
      <c r="F647" s="196">
        <v>0</v>
      </c>
      <c r="G647"/>
      <c r="H647"/>
    </row>
    <row r="648" spans="2:8" x14ac:dyDescent="0.3">
      <c r="B648" s="101" t="s">
        <v>1878</v>
      </c>
      <c r="C648" s="196" t="s">
        <v>7</v>
      </c>
      <c r="D648" s="196">
        <v>11</v>
      </c>
      <c r="E648" s="196" t="s">
        <v>4</v>
      </c>
      <c r="F648" s="196">
        <v>36</v>
      </c>
      <c r="G648"/>
      <c r="H648"/>
    </row>
    <row r="649" spans="2:8" x14ac:dyDescent="0.3">
      <c r="B649" s="101" t="s">
        <v>1879</v>
      </c>
      <c r="C649" s="196" t="s">
        <v>1830</v>
      </c>
      <c r="D649" s="196">
        <v>22</v>
      </c>
      <c r="E649" s="196" t="s">
        <v>7</v>
      </c>
      <c r="F649" s="196">
        <v>17</v>
      </c>
      <c r="G649"/>
      <c r="H649"/>
    </row>
    <row r="650" spans="2:8" x14ac:dyDescent="0.3">
      <c r="B650" s="201" t="s">
        <v>1880</v>
      </c>
      <c r="C650" s="201" t="s">
        <v>7</v>
      </c>
      <c r="D650" s="201">
        <v>19</v>
      </c>
      <c r="E650" s="201" t="s">
        <v>1690</v>
      </c>
      <c r="F650" s="201">
        <v>15</v>
      </c>
      <c r="G650" s="201"/>
      <c r="H650"/>
    </row>
    <row r="651" spans="2:8" x14ac:dyDescent="0.3">
      <c r="B651" s="101" t="s">
        <v>1881</v>
      </c>
      <c r="C651" s="196" t="s">
        <v>7</v>
      </c>
      <c r="D651" s="196">
        <v>4</v>
      </c>
      <c r="E651" s="196" t="s">
        <v>4</v>
      </c>
      <c r="F651" s="196">
        <v>21</v>
      </c>
      <c r="G651"/>
      <c r="H651"/>
    </row>
    <row r="652" spans="2:8" x14ac:dyDescent="0.3">
      <c r="B652" s="101" t="s">
        <v>381</v>
      </c>
      <c r="C652" s="196"/>
      <c r="D652" s="196"/>
      <c r="E652" s="196"/>
      <c r="F652" s="196"/>
      <c r="G652"/>
      <c r="H652"/>
    </row>
    <row r="653" spans="2:8" x14ac:dyDescent="0.3">
      <c r="B653" s="101" t="s">
        <v>1882</v>
      </c>
      <c r="C653" s="196" t="s">
        <v>7</v>
      </c>
      <c r="D653" s="196">
        <v>254</v>
      </c>
      <c r="E653" s="196" t="s">
        <v>4</v>
      </c>
      <c r="F653" s="196">
        <v>249</v>
      </c>
      <c r="G653"/>
      <c r="H653"/>
    </row>
    <row r="654" spans="2:8" x14ac:dyDescent="0.3">
      <c r="B654" s="101" t="s">
        <v>1883</v>
      </c>
      <c r="C654" s="196" t="s">
        <v>4</v>
      </c>
      <c r="D654" s="196">
        <v>81</v>
      </c>
      <c r="E654" s="196" t="s">
        <v>7</v>
      </c>
      <c r="F654" s="196">
        <v>39</v>
      </c>
      <c r="G654"/>
      <c r="H654"/>
    </row>
    <row r="655" spans="2:8" x14ac:dyDescent="0.3">
      <c r="B655" s="201" t="s">
        <v>1884</v>
      </c>
      <c r="C655" s="201" t="s">
        <v>7</v>
      </c>
      <c r="D655" s="201">
        <v>37</v>
      </c>
      <c r="E655" s="201" t="s">
        <v>4</v>
      </c>
      <c r="F655" s="201">
        <v>53</v>
      </c>
      <c r="G655" s="201"/>
      <c r="H655"/>
    </row>
    <row r="656" spans="2:8" x14ac:dyDescent="0.3">
      <c r="B656" s="101" t="s">
        <v>1885</v>
      </c>
      <c r="C656" s="196" t="s">
        <v>7</v>
      </c>
      <c r="D656" s="196">
        <v>71</v>
      </c>
      <c r="E656" s="196" t="s">
        <v>4</v>
      </c>
      <c r="F656" s="196">
        <v>44</v>
      </c>
      <c r="G656"/>
      <c r="H656"/>
    </row>
    <row r="657" spans="2:8" x14ac:dyDescent="0.3">
      <c r="B657" s="101" t="s">
        <v>386</v>
      </c>
      <c r="C657" s="196" t="s">
        <v>7</v>
      </c>
      <c r="D657" s="196">
        <v>98</v>
      </c>
      <c r="E657" s="196" t="s">
        <v>4</v>
      </c>
      <c r="F657" s="196">
        <v>114</v>
      </c>
      <c r="G657"/>
      <c r="H657"/>
    </row>
    <row r="658" spans="2:8" x14ac:dyDescent="0.3">
      <c r="B658" s="101" t="s">
        <v>387</v>
      </c>
      <c r="C658" s="196" t="s">
        <v>7</v>
      </c>
      <c r="D658" s="196">
        <v>15</v>
      </c>
      <c r="E658" s="196" t="s">
        <v>4</v>
      </c>
      <c r="F658" s="196">
        <v>29</v>
      </c>
      <c r="G658"/>
      <c r="H658"/>
    </row>
    <row r="659" spans="2:8" x14ac:dyDescent="0.3">
      <c r="B659" s="101" t="s">
        <v>388</v>
      </c>
      <c r="C659" s="196" t="s">
        <v>7</v>
      </c>
      <c r="D659" s="196">
        <v>34</v>
      </c>
      <c r="E659" s="196" t="s">
        <v>4</v>
      </c>
      <c r="F659" s="196">
        <v>40</v>
      </c>
      <c r="G659"/>
      <c r="H659"/>
    </row>
    <row r="660" spans="2:8" x14ac:dyDescent="0.3">
      <c r="B660" s="101" t="s">
        <v>389</v>
      </c>
      <c r="C660" s="196" t="s">
        <v>4</v>
      </c>
      <c r="D660" s="196">
        <v>20</v>
      </c>
      <c r="E660" s="196" t="s">
        <v>7</v>
      </c>
      <c r="F660" s="196">
        <v>27</v>
      </c>
      <c r="G660"/>
      <c r="H660"/>
    </row>
    <row r="661" spans="2:8" x14ac:dyDescent="0.3">
      <c r="B661" s="101" t="s">
        <v>390</v>
      </c>
      <c r="C661" s="196" t="s">
        <v>20</v>
      </c>
      <c r="D661" s="196">
        <v>49</v>
      </c>
      <c r="E661" s="196" t="s">
        <v>7</v>
      </c>
      <c r="F661" s="196">
        <v>59</v>
      </c>
      <c r="G661"/>
      <c r="H661"/>
    </row>
    <row r="662" spans="2:8" x14ac:dyDescent="0.3">
      <c r="B662" s="101" t="s">
        <v>391</v>
      </c>
      <c r="C662" s="196" t="s">
        <v>7</v>
      </c>
      <c r="D662" s="196">
        <v>25</v>
      </c>
      <c r="E662" s="196" t="s">
        <v>20</v>
      </c>
      <c r="F662" s="196">
        <v>17</v>
      </c>
      <c r="G662"/>
      <c r="H662"/>
    </row>
    <row r="663" spans="2:8" x14ac:dyDescent="0.3">
      <c r="B663" s="101" t="s">
        <v>392</v>
      </c>
      <c r="C663" s="196" t="s">
        <v>7</v>
      </c>
      <c r="D663" s="196">
        <v>12</v>
      </c>
      <c r="E663" s="196" t="s">
        <v>20</v>
      </c>
      <c r="F663" s="196">
        <v>10</v>
      </c>
      <c r="G663"/>
      <c r="H663"/>
    </row>
    <row r="664" spans="2:8" x14ac:dyDescent="0.3">
      <c r="B664" s="101" t="s">
        <v>393</v>
      </c>
      <c r="C664" s="196" t="s">
        <v>20</v>
      </c>
      <c r="D664" s="196">
        <v>41</v>
      </c>
      <c r="E664" s="196" t="s">
        <v>7</v>
      </c>
      <c r="F664" s="196">
        <v>45</v>
      </c>
      <c r="G664"/>
      <c r="H664"/>
    </row>
    <row r="665" spans="2:8" x14ac:dyDescent="0.3">
      <c r="B665" s="101" t="s">
        <v>394</v>
      </c>
      <c r="C665" s="196" t="s">
        <v>7</v>
      </c>
      <c r="D665" s="196">
        <v>44</v>
      </c>
      <c r="E665" s="196" t="s">
        <v>4</v>
      </c>
      <c r="F665" s="196">
        <v>11</v>
      </c>
      <c r="G665"/>
      <c r="H665"/>
    </row>
    <row r="666" spans="2:8" x14ac:dyDescent="0.3">
      <c r="B666" s="201" t="s">
        <v>395</v>
      </c>
      <c r="C666" s="201" t="s">
        <v>4</v>
      </c>
      <c r="D666" s="201">
        <v>23</v>
      </c>
      <c r="E666" s="201" t="s">
        <v>7</v>
      </c>
      <c r="F666" s="201">
        <v>91</v>
      </c>
      <c r="G666" s="201"/>
      <c r="H666"/>
    </row>
    <row r="667" spans="2:8" x14ac:dyDescent="0.3">
      <c r="B667" s="101" t="s">
        <v>396</v>
      </c>
      <c r="C667" s="196" t="s">
        <v>7</v>
      </c>
      <c r="D667" s="196">
        <v>10</v>
      </c>
      <c r="E667" s="196" t="s">
        <v>20</v>
      </c>
      <c r="F667" s="196">
        <v>2</v>
      </c>
      <c r="G667"/>
      <c r="H667"/>
    </row>
    <row r="668" spans="2:8" x14ac:dyDescent="0.3">
      <c r="B668" s="101" t="s">
        <v>397</v>
      </c>
      <c r="C668" s="196" t="s">
        <v>20</v>
      </c>
      <c r="D668" s="196">
        <v>36</v>
      </c>
      <c r="E668" s="196" t="s">
        <v>7</v>
      </c>
      <c r="F668" s="196">
        <v>18</v>
      </c>
      <c r="G668"/>
      <c r="H668"/>
    </row>
    <row r="669" spans="2:8" x14ac:dyDescent="0.3">
      <c r="B669" s="101" t="s">
        <v>398</v>
      </c>
      <c r="C669" s="196" t="s">
        <v>7</v>
      </c>
      <c r="D669" s="196">
        <v>22</v>
      </c>
      <c r="E669" s="196" t="s">
        <v>4</v>
      </c>
      <c r="F669" s="196">
        <v>32</v>
      </c>
      <c r="G669"/>
      <c r="H669"/>
    </row>
    <row r="670" spans="2:8" x14ac:dyDescent="0.3">
      <c r="B670" s="101" t="s">
        <v>399</v>
      </c>
      <c r="C670" s="196" t="s">
        <v>7</v>
      </c>
      <c r="D670" s="196">
        <v>16</v>
      </c>
      <c r="E670" s="196" t="s">
        <v>4</v>
      </c>
      <c r="F670" s="196">
        <v>0</v>
      </c>
      <c r="G670"/>
      <c r="H670"/>
    </row>
    <row r="671" spans="2:8" x14ac:dyDescent="0.3">
      <c r="B671" s="101" t="s">
        <v>400</v>
      </c>
      <c r="C671" s="196" t="s">
        <v>20</v>
      </c>
      <c r="D671" s="196">
        <v>37</v>
      </c>
      <c r="E671" s="196" t="s">
        <v>7</v>
      </c>
      <c r="F671" s="196">
        <v>50</v>
      </c>
      <c r="G671"/>
      <c r="H671"/>
    </row>
    <row r="672" spans="2:8" x14ac:dyDescent="0.3">
      <c r="B672" s="101" t="s">
        <v>401</v>
      </c>
      <c r="C672" s="196" t="s">
        <v>7</v>
      </c>
      <c r="D672" s="196">
        <v>27</v>
      </c>
      <c r="E672" s="196" t="s">
        <v>4</v>
      </c>
      <c r="F672" s="196">
        <v>15</v>
      </c>
      <c r="G672"/>
      <c r="H672"/>
    </row>
    <row r="673" spans="2:8" x14ac:dyDescent="0.3">
      <c r="B673" s="101" t="s">
        <v>402</v>
      </c>
      <c r="C673" s="196" t="s">
        <v>1704</v>
      </c>
      <c r="D673" s="196">
        <v>35</v>
      </c>
      <c r="E673" s="196" t="s">
        <v>7</v>
      </c>
      <c r="F673" s="196">
        <v>52</v>
      </c>
      <c r="G673"/>
      <c r="H673"/>
    </row>
    <row r="674" spans="2:8" x14ac:dyDescent="0.3">
      <c r="B674" s="101" t="s">
        <v>403</v>
      </c>
      <c r="C674" s="196" t="s">
        <v>20</v>
      </c>
      <c r="D674" s="196">
        <v>28</v>
      </c>
      <c r="E674" s="196" t="s">
        <v>7</v>
      </c>
      <c r="F674" s="196">
        <v>36</v>
      </c>
      <c r="G674"/>
      <c r="H674"/>
    </row>
    <row r="675" spans="2:8" x14ac:dyDescent="0.3">
      <c r="B675" s="101" t="s">
        <v>404</v>
      </c>
      <c r="C675" s="196" t="s">
        <v>4</v>
      </c>
      <c r="D675" s="196">
        <v>0</v>
      </c>
      <c r="E675" s="196" t="s">
        <v>7</v>
      </c>
      <c r="F675" s="196">
        <v>8</v>
      </c>
      <c r="G675"/>
      <c r="H675"/>
    </row>
    <row r="676" spans="2:8" x14ac:dyDescent="0.3">
      <c r="B676" s="101" t="s">
        <v>405</v>
      </c>
      <c r="C676" s="196"/>
      <c r="D676" s="196"/>
      <c r="E676" s="196"/>
      <c r="F676" s="196"/>
      <c r="G676"/>
      <c r="H676"/>
    </row>
    <row r="677" spans="2:8" x14ac:dyDescent="0.3">
      <c r="B677" s="201" t="s">
        <v>406</v>
      </c>
      <c r="C677" s="201" t="s">
        <v>20</v>
      </c>
      <c r="D677" s="201">
        <v>251</v>
      </c>
      <c r="E677" s="201" t="s">
        <v>7</v>
      </c>
      <c r="F677" s="201">
        <v>256</v>
      </c>
      <c r="G677" s="201"/>
      <c r="H677"/>
    </row>
    <row r="678" spans="2:8" x14ac:dyDescent="0.3">
      <c r="B678" s="101" t="s">
        <v>407</v>
      </c>
      <c r="C678" s="196" t="s">
        <v>4</v>
      </c>
      <c r="D678" s="196">
        <v>173</v>
      </c>
      <c r="E678" s="196" t="s">
        <v>7</v>
      </c>
      <c r="F678" s="196">
        <v>196</v>
      </c>
      <c r="G678"/>
      <c r="H678"/>
    </row>
    <row r="679" spans="2:8" x14ac:dyDescent="0.3">
      <c r="B679" s="101" t="s">
        <v>408</v>
      </c>
      <c r="C679" s="196" t="s">
        <v>20</v>
      </c>
      <c r="D679" s="196">
        <v>73</v>
      </c>
      <c r="E679" s="196" t="s">
        <v>7</v>
      </c>
      <c r="F679" s="196">
        <v>136</v>
      </c>
      <c r="G679"/>
      <c r="H679"/>
    </row>
    <row r="680" spans="2:8" x14ac:dyDescent="0.3">
      <c r="B680" s="101" t="s">
        <v>409</v>
      </c>
      <c r="C680" s="196" t="s">
        <v>4</v>
      </c>
      <c r="D680" s="196">
        <v>180</v>
      </c>
      <c r="E680" s="196" t="s">
        <v>7</v>
      </c>
      <c r="F680" s="196">
        <v>215</v>
      </c>
      <c r="G680"/>
      <c r="H680"/>
    </row>
    <row r="681" spans="2:8" x14ac:dyDescent="0.3">
      <c r="B681" s="101" t="s">
        <v>410</v>
      </c>
      <c r="C681" s="196" t="s">
        <v>20</v>
      </c>
      <c r="D681" s="196">
        <v>51</v>
      </c>
      <c r="E681" s="196" t="s">
        <v>7</v>
      </c>
      <c r="F681" s="196">
        <v>45</v>
      </c>
      <c r="G681"/>
      <c r="H681"/>
    </row>
    <row r="682" spans="2:8" x14ac:dyDescent="0.3">
      <c r="B682" s="201" t="s">
        <v>411</v>
      </c>
      <c r="C682" s="201" t="s">
        <v>4</v>
      </c>
      <c r="D682" s="201">
        <v>79</v>
      </c>
      <c r="E682" s="201" t="s">
        <v>7</v>
      </c>
      <c r="F682" s="201">
        <v>98</v>
      </c>
      <c r="G682" s="201"/>
      <c r="H682"/>
    </row>
    <row r="683" spans="2:8" x14ac:dyDescent="0.3">
      <c r="B683" s="101" t="s">
        <v>412</v>
      </c>
      <c r="C683" s="196" t="s">
        <v>7</v>
      </c>
      <c r="D683" s="196">
        <v>69</v>
      </c>
      <c r="E683" s="196" t="s">
        <v>4</v>
      </c>
      <c r="F683" s="196">
        <v>89</v>
      </c>
      <c r="G683"/>
      <c r="H683"/>
    </row>
    <row r="684" spans="2:8" x14ac:dyDescent="0.3">
      <c r="B684" s="101" t="s">
        <v>413</v>
      </c>
      <c r="C684" s="196" t="s">
        <v>20</v>
      </c>
      <c r="D684" s="196">
        <v>76</v>
      </c>
      <c r="E684" s="196" t="s">
        <v>7</v>
      </c>
      <c r="F684" s="196">
        <v>62</v>
      </c>
      <c r="G684"/>
      <c r="H684"/>
    </row>
    <row r="685" spans="2:8" x14ac:dyDescent="0.3">
      <c r="B685" s="101" t="s">
        <v>414</v>
      </c>
      <c r="C685" s="196" t="s">
        <v>7</v>
      </c>
      <c r="D685" s="196">
        <v>83</v>
      </c>
      <c r="E685" s="196" t="s">
        <v>20</v>
      </c>
      <c r="F685" s="196">
        <v>67</v>
      </c>
      <c r="G685"/>
      <c r="H685"/>
    </row>
    <row r="686" spans="2:8" x14ac:dyDescent="0.3">
      <c r="B686" s="101" t="s">
        <v>415</v>
      </c>
      <c r="C686" s="196" t="s">
        <v>20</v>
      </c>
      <c r="D686" s="196">
        <v>68</v>
      </c>
      <c r="E686" s="196" t="s">
        <v>7</v>
      </c>
      <c r="F686" s="196">
        <v>84</v>
      </c>
      <c r="G686"/>
      <c r="H686"/>
    </row>
    <row r="687" spans="2:8" x14ac:dyDescent="0.3">
      <c r="B687" s="101" t="s">
        <v>416</v>
      </c>
      <c r="C687" s="196" t="s">
        <v>20</v>
      </c>
      <c r="D687" s="196">
        <v>33</v>
      </c>
      <c r="E687" s="196" t="s">
        <v>7</v>
      </c>
      <c r="F687" s="196">
        <v>26</v>
      </c>
      <c r="G687"/>
      <c r="H687"/>
    </row>
    <row r="688" spans="2:8" x14ac:dyDescent="0.3">
      <c r="B688" s="101" t="s">
        <v>417</v>
      </c>
      <c r="C688" s="196" t="s">
        <v>7</v>
      </c>
      <c r="D688" s="196">
        <v>23</v>
      </c>
      <c r="E688" s="196" t="s">
        <v>20</v>
      </c>
      <c r="F688" s="196">
        <v>17</v>
      </c>
      <c r="G688"/>
      <c r="H688"/>
    </row>
    <row r="689" spans="2:8" x14ac:dyDescent="0.3">
      <c r="B689" s="101" t="s">
        <v>418</v>
      </c>
      <c r="C689" s="196" t="s">
        <v>7</v>
      </c>
      <c r="D689" s="196">
        <v>16</v>
      </c>
      <c r="E689" s="196" t="s">
        <v>1690</v>
      </c>
      <c r="F689" s="196">
        <v>7</v>
      </c>
      <c r="G689"/>
      <c r="H689"/>
    </row>
    <row r="690" spans="2:8" x14ac:dyDescent="0.3">
      <c r="B690" s="101" t="s">
        <v>419</v>
      </c>
      <c r="C690" s="196" t="s">
        <v>7</v>
      </c>
      <c r="D690" s="196">
        <v>54</v>
      </c>
      <c r="E690" s="196" t="s">
        <v>1830</v>
      </c>
      <c r="F690" s="196">
        <v>24</v>
      </c>
      <c r="G690"/>
      <c r="H690"/>
    </row>
    <row r="691" spans="2:8" x14ac:dyDescent="0.3">
      <c r="B691" s="101" t="s">
        <v>420</v>
      </c>
      <c r="C691" s="196" t="s">
        <v>1690</v>
      </c>
      <c r="D691" s="196">
        <v>16</v>
      </c>
      <c r="E691" s="196" t="s">
        <v>7</v>
      </c>
      <c r="F691" s="196">
        <v>7</v>
      </c>
      <c r="G691"/>
      <c r="H691"/>
    </row>
    <row r="692" spans="2:8" x14ac:dyDescent="0.3">
      <c r="B692" s="101" t="s">
        <v>421</v>
      </c>
      <c r="C692" s="196" t="s">
        <v>20</v>
      </c>
      <c r="D692" s="196">
        <v>77</v>
      </c>
      <c r="E692" s="196" t="s">
        <v>7</v>
      </c>
      <c r="F692" s="196">
        <v>116</v>
      </c>
      <c r="G692"/>
      <c r="H692"/>
    </row>
    <row r="693" spans="2:8" x14ac:dyDescent="0.3">
      <c r="B693" s="201" t="s">
        <v>1886</v>
      </c>
      <c r="C693" s="201"/>
      <c r="D693" s="201"/>
      <c r="E693" s="201"/>
      <c r="F693" s="201"/>
      <c r="G693" s="201"/>
      <c r="H693"/>
    </row>
    <row r="694" spans="2:8" x14ac:dyDescent="0.3">
      <c r="B694" s="101" t="s">
        <v>1887</v>
      </c>
      <c r="C694" s="196" t="s">
        <v>1706</v>
      </c>
      <c r="D694" s="196">
        <v>0</v>
      </c>
      <c r="E694" s="196" t="s">
        <v>7</v>
      </c>
      <c r="F694" s="196">
        <v>1</v>
      </c>
      <c r="G694"/>
      <c r="H694"/>
    </row>
    <row r="695" spans="2:8" x14ac:dyDescent="0.3">
      <c r="B695" s="101" t="s">
        <v>1888</v>
      </c>
      <c r="C695" s="196" t="s">
        <v>1706</v>
      </c>
      <c r="D695" s="196">
        <v>0</v>
      </c>
      <c r="E695" s="196" t="s">
        <v>7</v>
      </c>
      <c r="F695" s="196">
        <v>1</v>
      </c>
      <c r="G695"/>
      <c r="H695"/>
    </row>
    <row r="696" spans="2:8" x14ac:dyDescent="0.3">
      <c r="B696" s="101" t="s">
        <v>1889</v>
      </c>
      <c r="C696" s="196" t="s">
        <v>1706</v>
      </c>
      <c r="D696" s="196">
        <v>0</v>
      </c>
      <c r="E696" s="196" t="s">
        <v>7</v>
      </c>
      <c r="F696" s="196">
        <v>0</v>
      </c>
      <c r="G696"/>
      <c r="H696"/>
    </row>
    <row r="697" spans="2:8" x14ac:dyDescent="0.3">
      <c r="B697" s="101" t="s">
        <v>1890</v>
      </c>
      <c r="C697" s="196" t="s">
        <v>1704</v>
      </c>
      <c r="D697" s="196">
        <v>1</v>
      </c>
      <c r="E697" s="196" t="s">
        <v>7</v>
      </c>
      <c r="F697" s="196">
        <v>2</v>
      </c>
      <c r="G697"/>
      <c r="H697"/>
    </row>
    <row r="698" spans="2:8" x14ac:dyDescent="0.3">
      <c r="B698" s="101" t="s">
        <v>1891</v>
      </c>
      <c r="C698" s="196"/>
      <c r="D698" s="196"/>
      <c r="E698" s="196"/>
      <c r="F698" s="196"/>
      <c r="G698"/>
      <c r="H698"/>
    </row>
    <row r="699" spans="2:8" x14ac:dyDescent="0.3">
      <c r="B699" s="101" t="s">
        <v>1892</v>
      </c>
      <c r="C699" s="196" t="s">
        <v>1690</v>
      </c>
      <c r="D699" s="196">
        <v>1</v>
      </c>
      <c r="E699" s="196" t="s">
        <v>7</v>
      </c>
      <c r="F699" s="196">
        <v>0</v>
      </c>
      <c r="G699"/>
      <c r="H699"/>
    </row>
    <row r="700" spans="2:8" x14ac:dyDescent="0.3">
      <c r="B700" s="101" t="s">
        <v>1893</v>
      </c>
      <c r="C700" s="196" t="s">
        <v>7</v>
      </c>
      <c r="D700" s="196">
        <v>0</v>
      </c>
      <c r="E700" s="196" t="s">
        <v>1690</v>
      </c>
      <c r="F700" s="196">
        <v>0</v>
      </c>
      <c r="G700"/>
      <c r="H700"/>
    </row>
    <row r="701" spans="2:8" x14ac:dyDescent="0.3">
      <c r="B701" s="101" t="s">
        <v>1894</v>
      </c>
      <c r="C701" s="196" t="s">
        <v>7</v>
      </c>
      <c r="D701" s="196">
        <v>0</v>
      </c>
      <c r="E701" s="196" t="s">
        <v>1690</v>
      </c>
      <c r="F701" s="196">
        <v>0</v>
      </c>
      <c r="G701"/>
      <c r="H701"/>
    </row>
    <row r="702" spans="2:8" x14ac:dyDescent="0.3">
      <c r="B702" s="201" t="s">
        <v>1895</v>
      </c>
      <c r="C702" s="201" t="s">
        <v>1690</v>
      </c>
      <c r="D702" s="201">
        <v>0</v>
      </c>
      <c r="E702" s="201" t="s">
        <v>7</v>
      </c>
      <c r="F702" s="201">
        <v>0</v>
      </c>
      <c r="G702" s="201"/>
      <c r="H702"/>
    </row>
    <row r="703" spans="2:8" x14ac:dyDescent="0.3">
      <c r="B703" s="101" t="s">
        <v>1896</v>
      </c>
      <c r="C703" s="196" t="s">
        <v>1690</v>
      </c>
      <c r="D703" s="196">
        <v>0</v>
      </c>
      <c r="E703" s="196" t="s">
        <v>7</v>
      </c>
      <c r="F703" s="196">
        <v>0</v>
      </c>
      <c r="G703"/>
      <c r="H703"/>
    </row>
    <row r="704" spans="2:8" x14ac:dyDescent="0.3">
      <c r="B704" s="101" t="s">
        <v>1897</v>
      </c>
      <c r="C704" s="196" t="s">
        <v>7</v>
      </c>
      <c r="D704" s="196">
        <v>0</v>
      </c>
      <c r="E704" s="196" t="s">
        <v>1690</v>
      </c>
      <c r="F704" s="196">
        <v>0</v>
      </c>
      <c r="G704"/>
      <c r="H704"/>
    </row>
    <row r="705" spans="2:8" x14ac:dyDescent="0.3">
      <c r="B705" s="101" t="s">
        <v>1898</v>
      </c>
      <c r="C705" s="196" t="s">
        <v>7</v>
      </c>
      <c r="D705" s="196">
        <v>0</v>
      </c>
      <c r="E705" s="196" t="s">
        <v>1690</v>
      </c>
      <c r="F705" s="196">
        <v>0</v>
      </c>
      <c r="G705"/>
      <c r="H705"/>
    </row>
    <row r="706" spans="2:8" x14ac:dyDescent="0.3">
      <c r="B706" s="101" t="s">
        <v>1899</v>
      </c>
      <c r="C706" s="196" t="s">
        <v>7</v>
      </c>
      <c r="D706" s="196">
        <v>0</v>
      </c>
      <c r="E706" s="196" t="s">
        <v>1690</v>
      </c>
      <c r="F706" s="196">
        <v>0</v>
      </c>
      <c r="G706"/>
      <c r="H706"/>
    </row>
    <row r="707" spans="2:8" x14ac:dyDescent="0.3">
      <c r="B707" s="101" t="s">
        <v>1900</v>
      </c>
      <c r="C707" s="196" t="s">
        <v>7</v>
      </c>
      <c r="D707" s="196">
        <v>0</v>
      </c>
      <c r="E707" s="196" t="s">
        <v>1690</v>
      </c>
      <c r="F707" s="196">
        <v>0</v>
      </c>
      <c r="G707"/>
      <c r="H707"/>
    </row>
    <row r="708" spans="2:8" x14ac:dyDescent="0.3">
      <c r="B708" s="101" t="s">
        <v>1901</v>
      </c>
      <c r="C708" s="196" t="s">
        <v>1690</v>
      </c>
      <c r="D708" s="196">
        <v>0</v>
      </c>
      <c r="E708" s="196" t="s">
        <v>7</v>
      </c>
      <c r="F708" s="196">
        <v>0</v>
      </c>
      <c r="G708"/>
      <c r="H708"/>
    </row>
    <row r="709" spans="2:8" x14ac:dyDescent="0.3">
      <c r="B709" s="101" t="s">
        <v>1902</v>
      </c>
      <c r="C709" s="196"/>
      <c r="D709" s="196"/>
      <c r="E709" s="196"/>
      <c r="F709" s="196"/>
      <c r="G709"/>
      <c r="H709"/>
    </row>
    <row r="710" spans="2:8" x14ac:dyDescent="0.3">
      <c r="B710" s="101" t="s">
        <v>1903</v>
      </c>
      <c r="C710" s="196" t="s">
        <v>7</v>
      </c>
      <c r="D710" s="196">
        <v>0</v>
      </c>
      <c r="E710" s="196" t="s">
        <v>1690</v>
      </c>
      <c r="F710" s="196">
        <v>0</v>
      </c>
      <c r="G710"/>
      <c r="H710"/>
    </row>
    <row r="711" spans="2:8" x14ac:dyDescent="0.3">
      <c r="B711" s="101" t="s">
        <v>1904</v>
      </c>
      <c r="C711" s="196" t="s">
        <v>1690</v>
      </c>
      <c r="D711" s="196">
        <v>0</v>
      </c>
      <c r="E711" s="196" t="s">
        <v>7</v>
      </c>
      <c r="F711" s="196">
        <v>0</v>
      </c>
      <c r="G711"/>
      <c r="H711"/>
    </row>
    <row r="712" spans="2:8" x14ac:dyDescent="0.3">
      <c r="B712" s="101" t="s">
        <v>1905</v>
      </c>
      <c r="C712" s="196" t="s">
        <v>7</v>
      </c>
      <c r="D712" s="196">
        <v>0</v>
      </c>
      <c r="E712" s="196" t="s">
        <v>1690</v>
      </c>
      <c r="F712" s="196">
        <v>0</v>
      </c>
      <c r="G712"/>
      <c r="H712"/>
    </row>
    <row r="713" spans="2:8" x14ac:dyDescent="0.3">
      <c r="B713" s="201" t="s">
        <v>1906</v>
      </c>
      <c r="C713" s="201" t="s">
        <v>1690</v>
      </c>
      <c r="D713" s="201">
        <v>0</v>
      </c>
      <c r="E713" s="201" t="s">
        <v>7</v>
      </c>
      <c r="F713" s="201">
        <v>0</v>
      </c>
      <c r="G713" s="201"/>
      <c r="H713"/>
    </row>
    <row r="714" spans="2:8" x14ac:dyDescent="0.3">
      <c r="B714" s="101" t="s">
        <v>1907</v>
      </c>
      <c r="C714" s="196" t="s">
        <v>1690</v>
      </c>
      <c r="D714" s="196">
        <v>0</v>
      </c>
      <c r="E714" s="196" t="s">
        <v>7</v>
      </c>
      <c r="F714" s="196">
        <v>0</v>
      </c>
      <c r="G714"/>
      <c r="H714"/>
    </row>
    <row r="715" spans="2:8" x14ac:dyDescent="0.3">
      <c r="B715" s="101" t="s">
        <v>1908</v>
      </c>
      <c r="C715" s="196" t="s">
        <v>7</v>
      </c>
      <c r="D715" s="196">
        <v>0</v>
      </c>
      <c r="E715" s="196" t="s">
        <v>1690</v>
      </c>
      <c r="F715" s="196">
        <v>0</v>
      </c>
      <c r="G715"/>
      <c r="H715"/>
    </row>
    <row r="716" spans="2:8" x14ac:dyDescent="0.3">
      <c r="B716" s="101" t="s">
        <v>1909</v>
      </c>
      <c r="C716" s="196" t="s">
        <v>1690</v>
      </c>
      <c r="D716" s="196">
        <v>0</v>
      </c>
      <c r="E716" s="196" t="s">
        <v>7</v>
      </c>
      <c r="F716" s="196">
        <v>0</v>
      </c>
      <c r="G716"/>
      <c r="H716"/>
    </row>
    <row r="717" spans="2:8" x14ac:dyDescent="0.3">
      <c r="B717" s="201" t="s">
        <v>1910</v>
      </c>
      <c r="C717" s="201" t="s">
        <v>1690</v>
      </c>
      <c r="D717" s="201">
        <v>0</v>
      </c>
      <c r="E717" s="201" t="s">
        <v>7</v>
      </c>
      <c r="F717" s="201">
        <v>0</v>
      </c>
      <c r="G717" s="201"/>
      <c r="H717"/>
    </row>
    <row r="718" spans="2:8" x14ac:dyDescent="0.3">
      <c r="B718" s="101" t="s">
        <v>1911</v>
      </c>
      <c r="C718" s="196" t="s">
        <v>1690</v>
      </c>
      <c r="D718" s="196">
        <v>0</v>
      </c>
      <c r="E718" s="196" t="s">
        <v>7</v>
      </c>
      <c r="F718" s="196">
        <v>0</v>
      </c>
      <c r="G718"/>
      <c r="H718"/>
    </row>
    <row r="719" spans="2:8" x14ac:dyDescent="0.3">
      <c r="B719" s="101" t="s">
        <v>1912</v>
      </c>
      <c r="C719" s="196" t="s">
        <v>1690</v>
      </c>
      <c r="D719" s="196">
        <v>0</v>
      </c>
      <c r="E719" s="196" t="s">
        <v>7</v>
      </c>
      <c r="F719" s="196">
        <v>0</v>
      </c>
      <c r="G719"/>
      <c r="H719"/>
    </row>
    <row r="720" spans="2:8" x14ac:dyDescent="0.3">
      <c r="B720" s="101" t="s">
        <v>1913</v>
      </c>
      <c r="C720" s="196"/>
      <c r="D720" s="196"/>
      <c r="E720" s="196"/>
      <c r="F720" s="196"/>
      <c r="G720"/>
      <c r="H720"/>
    </row>
    <row r="721" spans="2:8" x14ac:dyDescent="0.3">
      <c r="B721" s="201" t="s">
        <v>1914</v>
      </c>
      <c r="C721" s="201" t="s">
        <v>7</v>
      </c>
      <c r="D721" s="201">
        <v>5</v>
      </c>
      <c r="E721" s="201" t="s">
        <v>20</v>
      </c>
      <c r="F721" s="201">
        <v>2</v>
      </c>
      <c r="G721" s="201"/>
      <c r="H721"/>
    </row>
    <row r="722" spans="2:8" x14ac:dyDescent="0.3">
      <c r="B722" s="101" t="s">
        <v>1915</v>
      </c>
      <c r="C722" s="196" t="s">
        <v>7</v>
      </c>
      <c r="D722" s="196">
        <v>1</v>
      </c>
      <c r="E722" s="196" t="s">
        <v>20</v>
      </c>
      <c r="F722" s="196">
        <v>1</v>
      </c>
      <c r="G722"/>
      <c r="H722"/>
    </row>
    <row r="723" spans="2:8" x14ac:dyDescent="0.3">
      <c r="B723" s="101" t="s">
        <v>1916</v>
      </c>
      <c r="C723" s="196" t="s">
        <v>20</v>
      </c>
      <c r="D723" s="196">
        <v>3</v>
      </c>
      <c r="E723" s="196" t="s">
        <v>7</v>
      </c>
      <c r="F723" s="196">
        <v>3</v>
      </c>
      <c r="G723"/>
      <c r="H723"/>
    </row>
    <row r="724" spans="2:8" x14ac:dyDescent="0.3">
      <c r="B724" s="101" t="s">
        <v>1917</v>
      </c>
      <c r="C724" s="196" t="s">
        <v>7</v>
      </c>
      <c r="D724" s="196">
        <v>2</v>
      </c>
      <c r="E724" s="196" t="s">
        <v>20</v>
      </c>
      <c r="F724" s="196">
        <v>0</v>
      </c>
      <c r="G724"/>
      <c r="H724"/>
    </row>
    <row r="725" spans="2:8" x14ac:dyDescent="0.3">
      <c r="B725" s="101" t="s">
        <v>1918</v>
      </c>
      <c r="C725" s="196"/>
      <c r="D725" s="196"/>
      <c r="E725" s="196"/>
      <c r="F725" s="196"/>
      <c r="G725"/>
      <c r="H725"/>
    </row>
    <row r="726" spans="2:8" x14ac:dyDescent="0.3">
      <c r="B726" s="101" t="s">
        <v>1919</v>
      </c>
      <c r="C726" s="196" t="s">
        <v>20</v>
      </c>
      <c r="D726" s="196">
        <v>16</v>
      </c>
      <c r="E726" s="196" t="s">
        <v>7</v>
      </c>
      <c r="F726" s="196">
        <v>13</v>
      </c>
      <c r="G726"/>
      <c r="H726"/>
    </row>
    <row r="727" spans="2:8" x14ac:dyDescent="0.3">
      <c r="B727" s="101" t="s">
        <v>1920</v>
      </c>
      <c r="C727" s="196" t="s">
        <v>7</v>
      </c>
      <c r="D727" s="196">
        <v>11</v>
      </c>
      <c r="E727" s="196" t="s">
        <v>20</v>
      </c>
      <c r="F727" s="196">
        <v>14</v>
      </c>
      <c r="G727"/>
      <c r="H727"/>
    </row>
    <row r="728" spans="2:8" x14ac:dyDescent="0.3">
      <c r="B728" s="101" t="s">
        <v>1921</v>
      </c>
      <c r="C728" s="196" t="s">
        <v>7</v>
      </c>
      <c r="D728" s="196">
        <v>6</v>
      </c>
      <c r="E728" s="196" t="s">
        <v>20</v>
      </c>
      <c r="F728" s="196">
        <v>13</v>
      </c>
      <c r="G728"/>
      <c r="H728"/>
    </row>
    <row r="729" spans="2:8" x14ac:dyDescent="0.3">
      <c r="B729" s="101" t="s">
        <v>1922</v>
      </c>
      <c r="C729" s="196" t="s">
        <v>7</v>
      </c>
      <c r="D729" s="196">
        <v>4</v>
      </c>
      <c r="E729" s="196" t="s">
        <v>20</v>
      </c>
      <c r="F729" s="196">
        <v>10</v>
      </c>
      <c r="G729"/>
      <c r="H729"/>
    </row>
    <row r="730" spans="2:8" x14ac:dyDescent="0.3">
      <c r="B730" s="101" t="s">
        <v>1923</v>
      </c>
      <c r="C730" s="196" t="s">
        <v>7</v>
      </c>
      <c r="D730" s="196">
        <v>3</v>
      </c>
      <c r="E730" s="196" t="s">
        <v>20</v>
      </c>
      <c r="F730" s="196">
        <v>4</v>
      </c>
      <c r="G730"/>
      <c r="H730"/>
    </row>
    <row r="731" spans="2:8" x14ac:dyDescent="0.3">
      <c r="B731" s="101" t="s">
        <v>1924</v>
      </c>
      <c r="C731" s="196" t="s">
        <v>7</v>
      </c>
      <c r="D731" s="196">
        <v>3</v>
      </c>
      <c r="E731" s="196" t="s">
        <v>20</v>
      </c>
      <c r="F731" s="196">
        <v>4</v>
      </c>
      <c r="G731"/>
      <c r="H731"/>
    </row>
    <row r="732" spans="2:8" x14ac:dyDescent="0.3">
      <c r="B732" s="101" t="s">
        <v>1925</v>
      </c>
      <c r="C732" s="196" t="s">
        <v>7</v>
      </c>
      <c r="D732" s="196">
        <v>7</v>
      </c>
      <c r="E732" s="196" t="s">
        <v>20</v>
      </c>
      <c r="F732" s="196">
        <v>3</v>
      </c>
      <c r="G732"/>
      <c r="H732"/>
    </row>
    <row r="733" spans="2:8" x14ac:dyDescent="0.3">
      <c r="B733" s="101" t="s">
        <v>1926</v>
      </c>
      <c r="C733" s="196" t="s">
        <v>20</v>
      </c>
      <c r="D733" s="196">
        <v>2</v>
      </c>
      <c r="E733" s="196" t="s">
        <v>7</v>
      </c>
      <c r="F733" s="196">
        <v>4</v>
      </c>
      <c r="G733"/>
      <c r="H733"/>
    </row>
    <row r="734" spans="2:8" x14ac:dyDescent="0.3">
      <c r="B734" s="101" t="s">
        <v>1927</v>
      </c>
      <c r="C734" s="196" t="s">
        <v>20</v>
      </c>
      <c r="D734" s="196">
        <v>7</v>
      </c>
      <c r="E734" s="196" t="s">
        <v>7</v>
      </c>
      <c r="F734" s="196">
        <v>2</v>
      </c>
      <c r="G734"/>
      <c r="H734"/>
    </row>
    <row r="735" spans="2:8" x14ac:dyDescent="0.3">
      <c r="B735" s="101" t="s">
        <v>1928</v>
      </c>
      <c r="C735" s="196" t="s">
        <v>20</v>
      </c>
      <c r="D735" s="196">
        <v>4</v>
      </c>
      <c r="E735" s="196" t="s">
        <v>7</v>
      </c>
      <c r="F735" s="196">
        <v>1</v>
      </c>
      <c r="G735"/>
      <c r="H735"/>
    </row>
    <row r="736" spans="2:8" x14ac:dyDescent="0.3">
      <c r="B736" s="101" t="s">
        <v>1929</v>
      </c>
      <c r="C736" s="196"/>
      <c r="D736" s="196"/>
      <c r="E736" s="196"/>
      <c r="F736" s="196"/>
      <c r="G736"/>
      <c r="H736"/>
    </row>
    <row r="737" spans="2:8" x14ac:dyDescent="0.3">
      <c r="B737" s="101" t="s">
        <v>1930</v>
      </c>
      <c r="C737" s="196" t="s">
        <v>20</v>
      </c>
      <c r="D737" s="196">
        <v>6</v>
      </c>
      <c r="E737" s="196" t="s">
        <v>7</v>
      </c>
      <c r="F737" s="196">
        <v>15</v>
      </c>
      <c r="G737"/>
      <c r="H737"/>
    </row>
    <row r="738" spans="2:8" x14ac:dyDescent="0.3">
      <c r="B738" s="101" t="s">
        <v>1931</v>
      </c>
      <c r="C738" s="196" t="s">
        <v>20</v>
      </c>
      <c r="D738" s="196">
        <v>3</v>
      </c>
      <c r="E738" s="196" t="s">
        <v>7</v>
      </c>
      <c r="F738" s="196">
        <v>5</v>
      </c>
      <c r="G738"/>
      <c r="H738"/>
    </row>
    <row r="739" spans="2:8" x14ac:dyDescent="0.3">
      <c r="B739" s="201" t="s">
        <v>1932</v>
      </c>
      <c r="C739" s="201" t="s">
        <v>20</v>
      </c>
      <c r="D739" s="201">
        <v>3</v>
      </c>
      <c r="E739" s="201" t="s">
        <v>7</v>
      </c>
      <c r="F739" s="201">
        <v>7</v>
      </c>
      <c r="G739" s="201"/>
      <c r="H739"/>
    </row>
    <row r="740" spans="2:8" x14ac:dyDescent="0.3">
      <c r="B740" s="101" t="s">
        <v>1933</v>
      </c>
      <c r="C740" s="196" t="s">
        <v>20</v>
      </c>
      <c r="D740" s="196">
        <v>2</v>
      </c>
      <c r="E740" s="196" t="s">
        <v>7</v>
      </c>
      <c r="F740" s="196">
        <v>3</v>
      </c>
      <c r="G740"/>
      <c r="H740"/>
    </row>
    <row r="741" spans="2:8" x14ac:dyDescent="0.3">
      <c r="B741" s="101" t="s">
        <v>1934</v>
      </c>
      <c r="C741" s="196" t="s">
        <v>20</v>
      </c>
      <c r="D741" s="196">
        <v>3</v>
      </c>
      <c r="E741" s="196" t="s">
        <v>7</v>
      </c>
      <c r="F741" s="196">
        <v>1</v>
      </c>
      <c r="G741"/>
      <c r="H741"/>
    </row>
    <row r="742" spans="2:8" x14ac:dyDescent="0.3">
      <c r="B742" s="101" t="s">
        <v>1935</v>
      </c>
      <c r="C742" s="196" t="s">
        <v>7</v>
      </c>
      <c r="D742" s="196">
        <v>2</v>
      </c>
      <c r="E742" s="196" t="s">
        <v>20</v>
      </c>
      <c r="F742" s="196">
        <v>3</v>
      </c>
      <c r="G742"/>
      <c r="H742"/>
    </row>
    <row r="743" spans="2:8" x14ac:dyDescent="0.3">
      <c r="B743" s="101" t="s">
        <v>1936</v>
      </c>
      <c r="C743" s="196" t="s">
        <v>7</v>
      </c>
      <c r="D743" s="196">
        <v>6</v>
      </c>
      <c r="E743" s="196" t="s">
        <v>20</v>
      </c>
      <c r="F743" s="196">
        <v>0</v>
      </c>
      <c r="G743"/>
      <c r="H743"/>
    </row>
    <row r="744" spans="2:8" x14ac:dyDescent="0.3">
      <c r="B744" s="101" t="s">
        <v>1937</v>
      </c>
      <c r="C744" s="196" t="s">
        <v>20</v>
      </c>
      <c r="D744" s="196">
        <v>3</v>
      </c>
      <c r="E744" s="196" t="s">
        <v>7</v>
      </c>
      <c r="F744" s="196">
        <v>1</v>
      </c>
      <c r="G744"/>
      <c r="H744"/>
    </row>
    <row r="745" spans="2:8" x14ac:dyDescent="0.3">
      <c r="B745" s="101" t="s">
        <v>1938</v>
      </c>
      <c r="C745" s="196"/>
      <c r="D745" s="196"/>
      <c r="E745" s="196"/>
      <c r="F745" s="196"/>
      <c r="G745"/>
      <c r="H745"/>
    </row>
    <row r="746" spans="2:8" x14ac:dyDescent="0.3">
      <c r="B746" s="201" t="s">
        <v>1939</v>
      </c>
      <c r="C746" s="201" t="s">
        <v>7</v>
      </c>
      <c r="D746" s="201">
        <v>5</v>
      </c>
      <c r="E746" s="201" t="s">
        <v>20</v>
      </c>
      <c r="F746" s="201">
        <v>3</v>
      </c>
      <c r="G746" s="201"/>
      <c r="H746"/>
    </row>
    <row r="747" spans="2:8" x14ac:dyDescent="0.3">
      <c r="B747" s="101" t="s">
        <v>1940</v>
      </c>
      <c r="C747" s="196" t="s">
        <v>20</v>
      </c>
      <c r="D747" s="196">
        <v>4</v>
      </c>
      <c r="E747" s="196" t="s">
        <v>7</v>
      </c>
      <c r="F747" s="196">
        <v>11</v>
      </c>
      <c r="G747"/>
      <c r="H747"/>
    </row>
    <row r="748" spans="2:8" x14ac:dyDescent="0.3">
      <c r="B748" s="101" t="s">
        <v>1941</v>
      </c>
      <c r="C748" s="196" t="s">
        <v>20</v>
      </c>
      <c r="D748" s="196">
        <v>3</v>
      </c>
      <c r="E748" s="196" t="s">
        <v>7</v>
      </c>
      <c r="F748" s="196">
        <v>5</v>
      </c>
      <c r="G748"/>
      <c r="H748"/>
    </row>
    <row r="749" spans="2:8" x14ac:dyDescent="0.3">
      <c r="B749" s="201" t="s">
        <v>1942</v>
      </c>
      <c r="C749" s="201" t="s">
        <v>20</v>
      </c>
      <c r="D749" s="201">
        <v>4</v>
      </c>
      <c r="E749" s="201" t="s">
        <v>7</v>
      </c>
      <c r="F749" s="201">
        <v>0</v>
      </c>
      <c r="G749" s="201"/>
      <c r="H749"/>
    </row>
    <row r="750" spans="2:8" x14ac:dyDescent="0.3">
      <c r="B750" s="101" t="s">
        <v>1943</v>
      </c>
      <c r="C750" s="196" t="s">
        <v>7</v>
      </c>
      <c r="D750" s="196">
        <v>1</v>
      </c>
      <c r="E750" s="196" t="s">
        <v>20</v>
      </c>
      <c r="F750" s="196">
        <v>4</v>
      </c>
      <c r="G750"/>
      <c r="H750"/>
    </row>
    <row r="751" spans="2:8" x14ac:dyDescent="0.3">
      <c r="B751" s="101" t="s">
        <v>1944</v>
      </c>
      <c r="C751" s="196" t="s">
        <v>20</v>
      </c>
      <c r="D751" s="196">
        <v>2</v>
      </c>
      <c r="E751" s="196" t="s">
        <v>7</v>
      </c>
      <c r="F751" s="196">
        <v>4</v>
      </c>
      <c r="G751"/>
      <c r="H751"/>
    </row>
    <row r="752" spans="2:8" x14ac:dyDescent="0.3">
      <c r="B752" s="101" t="s">
        <v>1945</v>
      </c>
      <c r="C752" s="196" t="s">
        <v>20</v>
      </c>
      <c r="D752" s="196">
        <v>2</v>
      </c>
      <c r="E752" s="196" t="s">
        <v>7</v>
      </c>
      <c r="F752" s="196">
        <v>2</v>
      </c>
      <c r="G752"/>
      <c r="H752"/>
    </row>
    <row r="753" spans="2:8" x14ac:dyDescent="0.3">
      <c r="B753" s="101" t="s">
        <v>1946</v>
      </c>
      <c r="C753" s="196" t="s">
        <v>7</v>
      </c>
      <c r="D753" s="196">
        <v>0</v>
      </c>
      <c r="E753" s="196" t="s">
        <v>20</v>
      </c>
      <c r="F753" s="196">
        <v>3</v>
      </c>
      <c r="G753"/>
      <c r="H753"/>
    </row>
    <row r="754" spans="2:8" x14ac:dyDescent="0.3">
      <c r="B754" s="101" t="s">
        <v>1947</v>
      </c>
      <c r="C754" s="196" t="s">
        <v>7</v>
      </c>
      <c r="D754" s="196">
        <v>2</v>
      </c>
      <c r="E754" s="196" t="s">
        <v>20</v>
      </c>
      <c r="F754" s="196">
        <v>2</v>
      </c>
      <c r="G754"/>
      <c r="H754"/>
    </row>
    <row r="755" spans="2:8" x14ac:dyDescent="0.3">
      <c r="B755" s="101" t="s">
        <v>1948</v>
      </c>
      <c r="C755" s="196" t="s">
        <v>20</v>
      </c>
      <c r="D755" s="196">
        <v>0</v>
      </c>
      <c r="E755" s="196" t="s">
        <v>7</v>
      </c>
      <c r="F755" s="196">
        <v>3</v>
      </c>
      <c r="G755"/>
      <c r="H755"/>
    </row>
    <row r="756" spans="2:8" x14ac:dyDescent="0.3">
      <c r="B756" s="101" t="s">
        <v>1949</v>
      </c>
      <c r="C756" s="196"/>
      <c r="D756" s="196"/>
      <c r="E756" s="196"/>
      <c r="F756" s="196"/>
      <c r="G756"/>
      <c r="H756"/>
    </row>
    <row r="757" spans="2:8" x14ac:dyDescent="0.3">
      <c r="B757" s="101" t="s">
        <v>1950</v>
      </c>
      <c r="C757" s="196" t="s">
        <v>20</v>
      </c>
      <c r="D757" s="196">
        <v>0</v>
      </c>
      <c r="E757" s="196" t="s">
        <v>7</v>
      </c>
      <c r="F757" s="196">
        <v>0</v>
      </c>
      <c r="G757"/>
      <c r="H757"/>
    </row>
    <row r="758" spans="2:8" x14ac:dyDescent="0.3">
      <c r="B758" s="101" t="s">
        <v>1951</v>
      </c>
      <c r="C758" s="196" t="s">
        <v>7</v>
      </c>
      <c r="D758" s="196">
        <v>0</v>
      </c>
      <c r="E758" s="196" t="s">
        <v>20</v>
      </c>
      <c r="F758" s="196">
        <v>1</v>
      </c>
      <c r="G758"/>
      <c r="H758"/>
    </row>
    <row r="759" spans="2:8" x14ac:dyDescent="0.3">
      <c r="B759" s="101" t="s">
        <v>1952</v>
      </c>
      <c r="C759" s="196" t="s">
        <v>7</v>
      </c>
      <c r="D759" s="196">
        <v>1</v>
      </c>
      <c r="E759" s="196" t="s">
        <v>20</v>
      </c>
      <c r="F759" s="196">
        <v>2</v>
      </c>
      <c r="G759"/>
      <c r="H759"/>
    </row>
    <row r="760" spans="2:8" x14ac:dyDescent="0.3">
      <c r="B760" s="101" t="s">
        <v>1953</v>
      </c>
      <c r="C760" s="196"/>
      <c r="D760" s="196"/>
      <c r="E760" s="196"/>
      <c r="F760" s="196"/>
      <c r="G760"/>
      <c r="H760"/>
    </row>
    <row r="761" spans="2:8" x14ac:dyDescent="0.3">
      <c r="B761" s="101" t="s">
        <v>1954</v>
      </c>
      <c r="C761" s="196" t="s">
        <v>1704</v>
      </c>
      <c r="D761" s="196">
        <v>1</v>
      </c>
      <c r="E761" s="196" t="s">
        <v>7</v>
      </c>
      <c r="F761" s="196">
        <v>4</v>
      </c>
      <c r="G761"/>
      <c r="H761"/>
    </row>
    <row r="762" spans="2:8" x14ac:dyDescent="0.3">
      <c r="B762" s="101" t="s">
        <v>1955</v>
      </c>
      <c r="C762" s="196" t="s">
        <v>7</v>
      </c>
      <c r="D762" s="196">
        <v>24</v>
      </c>
      <c r="E762" s="196" t="s">
        <v>4</v>
      </c>
      <c r="F762" s="196">
        <v>25</v>
      </c>
      <c r="G762"/>
      <c r="H762"/>
    </row>
    <row r="763" spans="2:8" x14ac:dyDescent="0.3">
      <c r="B763" s="201" t="s">
        <v>1956</v>
      </c>
      <c r="C763" s="201" t="s">
        <v>1685</v>
      </c>
      <c r="D763" s="201">
        <v>9</v>
      </c>
      <c r="E763" s="201" t="s">
        <v>7</v>
      </c>
      <c r="F763" s="201">
        <v>14</v>
      </c>
      <c r="G763" s="201"/>
      <c r="H763"/>
    </row>
    <row r="764" spans="2:8" x14ac:dyDescent="0.3">
      <c r="B764" s="101" t="s">
        <v>1957</v>
      </c>
      <c r="C764" s="196"/>
      <c r="D764" s="196"/>
      <c r="E764" s="196"/>
      <c r="F764" s="196"/>
      <c r="G764"/>
      <c r="H764"/>
    </row>
    <row r="765" spans="2:8" x14ac:dyDescent="0.3">
      <c r="B765" s="101" t="s">
        <v>1958</v>
      </c>
      <c r="C765" s="196" t="s">
        <v>1831</v>
      </c>
      <c r="D765" s="196">
        <v>0</v>
      </c>
      <c r="E765" s="196" t="s">
        <v>1697</v>
      </c>
      <c r="F765" s="196">
        <v>1</v>
      </c>
      <c r="G765"/>
      <c r="H765"/>
    </row>
    <row r="766" spans="2:8" x14ac:dyDescent="0.3">
      <c r="B766" s="101" t="s">
        <v>1959</v>
      </c>
      <c r="C766" s="196" t="s">
        <v>1704</v>
      </c>
      <c r="D766" s="196">
        <v>1</v>
      </c>
      <c r="E766" s="196" t="s">
        <v>7</v>
      </c>
      <c r="F766" s="196">
        <v>0</v>
      </c>
      <c r="G766"/>
      <c r="H766"/>
    </row>
    <row r="767" spans="2:8" x14ac:dyDescent="0.3">
      <c r="B767" s="101" t="s">
        <v>1960</v>
      </c>
      <c r="C767" s="196" t="s">
        <v>7</v>
      </c>
      <c r="D767" s="196">
        <v>1</v>
      </c>
      <c r="E767" s="196" t="s">
        <v>1831</v>
      </c>
      <c r="F767" s="196">
        <v>1</v>
      </c>
      <c r="G767"/>
      <c r="H767"/>
    </row>
    <row r="768" spans="2:8" x14ac:dyDescent="0.3">
      <c r="B768" s="101" t="s">
        <v>1961</v>
      </c>
      <c r="C768" s="196" t="s">
        <v>7</v>
      </c>
      <c r="D768" s="196">
        <v>0</v>
      </c>
      <c r="E768" s="196" t="s">
        <v>1697</v>
      </c>
      <c r="F768" s="196">
        <v>1</v>
      </c>
      <c r="G768"/>
      <c r="H768"/>
    </row>
    <row r="769" spans="2:8" x14ac:dyDescent="0.3">
      <c r="B769" s="101" t="s">
        <v>1962</v>
      </c>
      <c r="C769" s="196" t="s">
        <v>4</v>
      </c>
      <c r="D769" s="196">
        <v>2</v>
      </c>
      <c r="E769" s="196" t="s">
        <v>7</v>
      </c>
      <c r="F769" s="196">
        <v>0</v>
      </c>
      <c r="G769"/>
      <c r="H769"/>
    </row>
    <row r="770" spans="2:8" x14ac:dyDescent="0.3">
      <c r="B770" s="101" t="s">
        <v>1963</v>
      </c>
      <c r="C770" s="196" t="s">
        <v>1699</v>
      </c>
      <c r="D770" s="196">
        <v>0</v>
      </c>
      <c r="E770" s="196" t="s">
        <v>1698</v>
      </c>
      <c r="F770" s="196">
        <v>1</v>
      </c>
      <c r="G770"/>
      <c r="H770"/>
    </row>
    <row r="771" spans="2:8" x14ac:dyDescent="0.3">
      <c r="B771" s="101" t="s">
        <v>1964</v>
      </c>
      <c r="C771" s="196" t="s">
        <v>20</v>
      </c>
      <c r="D771" s="196">
        <v>1</v>
      </c>
      <c r="E771" s="196" t="s">
        <v>7</v>
      </c>
      <c r="F771" s="196">
        <v>0</v>
      </c>
      <c r="G771"/>
      <c r="H771"/>
    </row>
    <row r="772" spans="2:8" x14ac:dyDescent="0.3">
      <c r="B772" s="101" t="s">
        <v>1965</v>
      </c>
      <c r="C772" s="196" t="s">
        <v>1697</v>
      </c>
      <c r="D772" s="196">
        <v>0</v>
      </c>
      <c r="E772" s="196" t="s">
        <v>1699</v>
      </c>
      <c r="F772" s="196">
        <v>0</v>
      </c>
      <c r="G772"/>
      <c r="H772"/>
    </row>
    <row r="773" spans="2:8" x14ac:dyDescent="0.3">
      <c r="B773" s="101" t="s">
        <v>1966</v>
      </c>
      <c r="C773" s="196" t="s">
        <v>4</v>
      </c>
      <c r="D773" s="196">
        <v>0</v>
      </c>
      <c r="E773" s="196" t="s">
        <v>7</v>
      </c>
      <c r="F773" s="196">
        <v>0</v>
      </c>
      <c r="G773"/>
      <c r="H773"/>
    </row>
    <row r="774" spans="2:8" x14ac:dyDescent="0.3">
      <c r="B774" s="201" t="s">
        <v>1967</v>
      </c>
      <c r="C774" s="201" t="s">
        <v>7</v>
      </c>
      <c r="D774" s="201">
        <v>1</v>
      </c>
      <c r="E774" s="201" t="s">
        <v>1832</v>
      </c>
      <c r="F774" s="201">
        <v>1</v>
      </c>
      <c r="G774" s="201"/>
      <c r="H774"/>
    </row>
    <row r="775" spans="2:8" x14ac:dyDescent="0.3">
      <c r="B775" s="101" t="s">
        <v>1968</v>
      </c>
      <c r="C775" s="196" t="s">
        <v>1698</v>
      </c>
      <c r="D775" s="196">
        <v>0</v>
      </c>
      <c r="E775" s="196" t="s">
        <v>1699</v>
      </c>
      <c r="F775" s="196">
        <v>0</v>
      </c>
      <c r="G775"/>
      <c r="H775"/>
    </row>
    <row r="776" spans="2:8" x14ac:dyDescent="0.3">
      <c r="B776" s="101" t="s">
        <v>1969</v>
      </c>
      <c r="C776" s="196" t="s">
        <v>4</v>
      </c>
      <c r="D776" s="196">
        <v>2</v>
      </c>
      <c r="E776" s="196" t="s">
        <v>7</v>
      </c>
      <c r="F776" s="196">
        <v>0</v>
      </c>
      <c r="G776"/>
      <c r="H776"/>
    </row>
    <row r="777" spans="2:8" x14ac:dyDescent="0.3">
      <c r="B777" s="101" t="s">
        <v>1970</v>
      </c>
      <c r="C777" s="196" t="s">
        <v>4</v>
      </c>
      <c r="D777" s="196">
        <v>0</v>
      </c>
      <c r="E777" s="196" t="s">
        <v>5</v>
      </c>
      <c r="F777" s="196">
        <v>0</v>
      </c>
      <c r="G777"/>
      <c r="H777"/>
    </row>
    <row r="778" spans="2:8" x14ac:dyDescent="0.3">
      <c r="B778" s="101" t="s">
        <v>1971</v>
      </c>
      <c r="C778" s="196" t="s">
        <v>1832</v>
      </c>
      <c r="D778" s="196">
        <v>0</v>
      </c>
      <c r="E778" s="196" t="s">
        <v>7</v>
      </c>
      <c r="F778" s="196">
        <v>0</v>
      </c>
      <c r="G778"/>
      <c r="H778"/>
    </row>
    <row r="779" spans="2:8" x14ac:dyDescent="0.3">
      <c r="B779" s="101" t="s">
        <v>1972</v>
      </c>
      <c r="C779" s="196" t="s">
        <v>7</v>
      </c>
      <c r="D779" s="196">
        <v>0</v>
      </c>
      <c r="E779" s="196" t="s">
        <v>20</v>
      </c>
      <c r="F779" s="196">
        <v>0</v>
      </c>
      <c r="G779"/>
      <c r="H779"/>
    </row>
    <row r="780" spans="2:8" x14ac:dyDescent="0.3">
      <c r="B780" s="101" t="s">
        <v>1973</v>
      </c>
      <c r="C780" s="196" t="s">
        <v>20</v>
      </c>
      <c r="D780" s="196">
        <v>0</v>
      </c>
      <c r="E780" s="196" t="s">
        <v>1685</v>
      </c>
      <c r="F780" s="196">
        <v>0</v>
      </c>
      <c r="G780"/>
      <c r="H780"/>
    </row>
    <row r="781" spans="2:8" x14ac:dyDescent="0.3">
      <c r="B781" s="101" t="s">
        <v>1974</v>
      </c>
      <c r="C781" s="196" t="s">
        <v>4</v>
      </c>
      <c r="D781" s="196">
        <v>0</v>
      </c>
      <c r="E781" s="196" t="s">
        <v>7</v>
      </c>
      <c r="F781" s="196">
        <v>0</v>
      </c>
      <c r="G781"/>
      <c r="H781"/>
    </row>
    <row r="782" spans="2:8" x14ac:dyDescent="0.3">
      <c r="B782" s="201" t="s">
        <v>1975</v>
      </c>
      <c r="C782" s="201"/>
      <c r="D782" s="201"/>
      <c r="E782" s="201"/>
      <c r="F782" s="201"/>
      <c r="G782" s="201"/>
      <c r="H782"/>
    </row>
    <row r="783" spans="2:8" x14ac:dyDescent="0.3">
      <c r="B783" s="101" t="s">
        <v>1976</v>
      </c>
      <c r="C783" s="196" t="s">
        <v>7</v>
      </c>
      <c r="D783" s="196">
        <v>1</v>
      </c>
      <c r="E783" s="196" t="s">
        <v>1690</v>
      </c>
      <c r="F783" s="196">
        <v>0</v>
      </c>
      <c r="G783"/>
      <c r="H783"/>
    </row>
    <row r="784" spans="2:8" x14ac:dyDescent="0.3">
      <c r="B784" s="101" t="s">
        <v>1977</v>
      </c>
      <c r="C784" s="196" t="s">
        <v>1690</v>
      </c>
      <c r="D784" s="196">
        <v>1</v>
      </c>
      <c r="E784" s="196" t="s">
        <v>7</v>
      </c>
      <c r="F784" s="196">
        <v>0</v>
      </c>
      <c r="G784"/>
      <c r="H784"/>
    </row>
    <row r="785" spans="2:8" x14ac:dyDescent="0.3">
      <c r="B785" s="101" t="s">
        <v>1978</v>
      </c>
      <c r="C785" s="196" t="s">
        <v>1690</v>
      </c>
      <c r="D785" s="196">
        <v>2</v>
      </c>
      <c r="E785" s="196" t="s">
        <v>7</v>
      </c>
      <c r="F785" s="196">
        <v>1</v>
      </c>
      <c r="G785"/>
      <c r="H785"/>
    </row>
    <row r="786" spans="2:8" x14ac:dyDescent="0.3">
      <c r="B786" s="101" t="s">
        <v>1979</v>
      </c>
      <c r="C786" s="196" t="s">
        <v>1690</v>
      </c>
      <c r="D786" s="196">
        <v>0</v>
      </c>
      <c r="E786" s="196" t="s">
        <v>7</v>
      </c>
      <c r="F786" s="196">
        <v>0</v>
      </c>
      <c r="G786"/>
      <c r="H786"/>
    </row>
    <row r="787" spans="2:8" x14ac:dyDescent="0.3">
      <c r="B787" s="201" t="s">
        <v>1980</v>
      </c>
      <c r="C787" s="201" t="s">
        <v>7</v>
      </c>
      <c r="D787" s="201">
        <v>0</v>
      </c>
      <c r="E787" s="201" t="s">
        <v>20</v>
      </c>
      <c r="F787" s="201">
        <v>0</v>
      </c>
      <c r="G787" s="201"/>
      <c r="H787"/>
    </row>
    <row r="788" spans="2:8" x14ac:dyDescent="0.3">
      <c r="B788" s="101" t="s">
        <v>1981</v>
      </c>
      <c r="C788" s="196" t="s">
        <v>7</v>
      </c>
      <c r="D788" s="196">
        <v>0</v>
      </c>
      <c r="E788" s="196" t="s">
        <v>20</v>
      </c>
      <c r="F788" s="196">
        <v>1</v>
      </c>
      <c r="G788"/>
      <c r="H788"/>
    </row>
    <row r="789" spans="2:8" x14ac:dyDescent="0.3">
      <c r="B789" s="101" t="s">
        <v>1982</v>
      </c>
      <c r="C789" s="196"/>
      <c r="D789" s="196"/>
      <c r="E789" s="196"/>
      <c r="F789" s="196"/>
      <c r="G789"/>
      <c r="H789"/>
    </row>
    <row r="790" spans="2:8" x14ac:dyDescent="0.3">
      <c r="B790" s="101" t="s">
        <v>1983</v>
      </c>
      <c r="C790" s="196" t="s">
        <v>20</v>
      </c>
      <c r="D790" s="196">
        <v>3</v>
      </c>
      <c r="E790" s="196" t="s">
        <v>7</v>
      </c>
      <c r="F790" s="196">
        <v>1</v>
      </c>
      <c r="G790"/>
      <c r="H790"/>
    </row>
    <row r="791" spans="2:8" x14ac:dyDescent="0.3">
      <c r="B791" s="101" t="s">
        <v>1984</v>
      </c>
      <c r="C791" s="196" t="s">
        <v>7</v>
      </c>
      <c r="D791" s="196">
        <v>0</v>
      </c>
      <c r="E791" s="196" t="s">
        <v>1690</v>
      </c>
      <c r="F791" s="196">
        <v>0</v>
      </c>
      <c r="G791"/>
      <c r="H791"/>
    </row>
    <row r="792" spans="2:8" x14ac:dyDescent="0.3">
      <c r="B792" s="101" t="s">
        <v>1985</v>
      </c>
      <c r="C792" s="196"/>
      <c r="D792" s="196"/>
      <c r="E792" s="196"/>
      <c r="F792" s="196"/>
      <c r="G792"/>
      <c r="H792"/>
    </row>
    <row r="793" spans="2:8" x14ac:dyDescent="0.3">
      <c r="B793" s="201" t="s">
        <v>1986</v>
      </c>
      <c r="C793" s="201" t="s">
        <v>7</v>
      </c>
      <c r="D793" s="201">
        <v>1</v>
      </c>
      <c r="E793" s="201" t="s">
        <v>1690</v>
      </c>
      <c r="F793" s="201">
        <v>1</v>
      </c>
      <c r="G793" s="201"/>
      <c r="H793"/>
    </row>
    <row r="794" spans="2:8" x14ac:dyDescent="0.3">
      <c r="B794" s="101" t="s">
        <v>1987</v>
      </c>
      <c r="C794" s="196" t="s">
        <v>4</v>
      </c>
      <c r="D794" s="196">
        <v>1</v>
      </c>
      <c r="E794" s="196" t="s">
        <v>7</v>
      </c>
      <c r="F794" s="196">
        <v>0</v>
      </c>
      <c r="G794"/>
      <c r="H794"/>
    </row>
    <row r="795" spans="2:8" x14ac:dyDescent="0.3">
      <c r="B795" s="101" t="s">
        <v>1988</v>
      </c>
      <c r="C795" s="196" t="s">
        <v>1832</v>
      </c>
      <c r="D795" s="196">
        <v>1</v>
      </c>
      <c r="E795" s="196" t="s">
        <v>7</v>
      </c>
      <c r="F795" s="196">
        <v>0</v>
      </c>
      <c r="G795"/>
      <c r="H795"/>
    </row>
    <row r="796" spans="2:8" x14ac:dyDescent="0.3">
      <c r="B796" s="101" t="s">
        <v>1989</v>
      </c>
      <c r="C796" s="196" t="s">
        <v>1832</v>
      </c>
      <c r="D796" s="196">
        <v>0</v>
      </c>
      <c r="E796" s="196" t="s">
        <v>7</v>
      </c>
      <c r="F796" s="196">
        <v>0</v>
      </c>
      <c r="G796"/>
      <c r="H796"/>
    </row>
    <row r="797" spans="2:8" x14ac:dyDescent="0.3">
      <c r="B797" s="101" t="s">
        <v>1990</v>
      </c>
      <c r="C797" s="196" t="s">
        <v>20</v>
      </c>
      <c r="D797" s="196">
        <v>1</v>
      </c>
      <c r="E797" s="196" t="s">
        <v>7</v>
      </c>
      <c r="F797" s="196">
        <v>0</v>
      </c>
      <c r="G797"/>
      <c r="H797"/>
    </row>
    <row r="798" spans="2:8" x14ac:dyDescent="0.3">
      <c r="B798" s="101" t="s">
        <v>1991</v>
      </c>
      <c r="C798" s="196" t="s">
        <v>1832</v>
      </c>
      <c r="D798" s="196">
        <v>0</v>
      </c>
      <c r="E798" s="196" t="s">
        <v>7</v>
      </c>
      <c r="F798" s="196">
        <v>0</v>
      </c>
      <c r="G798"/>
      <c r="H798"/>
    </row>
    <row r="799" spans="2:8" x14ac:dyDescent="0.3">
      <c r="B799" s="101" t="s">
        <v>1992</v>
      </c>
      <c r="C799" s="196" t="s">
        <v>1690</v>
      </c>
      <c r="D799" s="196">
        <v>0</v>
      </c>
      <c r="E799" s="196" t="s">
        <v>7</v>
      </c>
      <c r="F799" s="196">
        <v>0</v>
      </c>
      <c r="G799"/>
      <c r="H799"/>
    </row>
    <row r="800" spans="2:8" x14ac:dyDescent="0.3">
      <c r="B800" s="101" t="s">
        <v>1993</v>
      </c>
      <c r="C800" s="196" t="s">
        <v>1861</v>
      </c>
      <c r="D800" s="196">
        <v>0</v>
      </c>
      <c r="E800" s="196" t="s">
        <v>7</v>
      </c>
      <c r="F800" s="196">
        <v>0</v>
      </c>
      <c r="G800"/>
      <c r="H800"/>
    </row>
    <row r="801" spans="2:8" x14ac:dyDescent="0.3">
      <c r="B801" s="101" t="s">
        <v>1994</v>
      </c>
      <c r="C801" s="196" t="s">
        <v>1687</v>
      </c>
      <c r="D801" s="196">
        <v>0</v>
      </c>
      <c r="E801" s="196" t="s">
        <v>4</v>
      </c>
      <c r="F801" s="196">
        <v>0</v>
      </c>
      <c r="G801"/>
      <c r="H801"/>
    </row>
    <row r="802" spans="2:8" x14ac:dyDescent="0.3">
      <c r="B802" s="101" t="s">
        <v>1995</v>
      </c>
      <c r="C802" s="196" t="s">
        <v>1698</v>
      </c>
      <c r="D802" s="196">
        <v>0</v>
      </c>
      <c r="E802" s="196" t="s">
        <v>20</v>
      </c>
      <c r="F802" s="196">
        <v>2</v>
      </c>
      <c r="G802"/>
      <c r="H802"/>
    </row>
    <row r="803" spans="2:8" x14ac:dyDescent="0.3">
      <c r="B803" s="101" t="s">
        <v>1996</v>
      </c>
      <c r="C803" s="196" t="s">
        <v>7</v>
      </c>
      <c r="D803" s="196">
        <v>0</v>
      </c>
      <c r="E803" s="196" t="s">
        <v>4</v>
      </c>
      <c r="F803" s="196">
        <v>0</v>
      </c>
      <c r="G803"/>
      <c r="H803"/>
    </row>
    <row r="804" spans="2:8" x14ac:dyDescent="0.3">
      <c r="B804" s="101" t="s">
        <v>1997</v>
      </c>
      <c r="C804" s="196" t="s">
        <v>1692</v>
      </c>
      <c r="D804" s="196">
        <v>0</v>
      </c>
      <c r="E804" s="196" t="s">
        <v>7</v>
      </c>
      <c r="F804" s="196">
        <v>0</v>
      </c>
      <c r="G804"/>
      <c r="H804"/>
    </row>
    <row r="805" spans="2:8" x14ac:dyDescent="0.3">
      <c r="B805" s="101" t="s">
        <v>1998</v>
      </c>
      <c r="C805" s="196" t="s">
        <v>7</v>
      </c>
      <c r="D805" s="196">
        <v>0</v>
      </c>
      <c r="E805" s="196" t="s">
        <v>1692</v>
      </c>
      <c r="F805" s="196">
        <v>1</v>
      </c>
      <c r="G805"/>
      <c r="H805"/>
    </row>
    <row r="806" spans="2:8" x14ac:dyDescent="0.3">
      <c r="B806" s="101" t="s">
        <v>1999</v>
      </c>
      <c r="C806" s="196"/>
      <c r="D806" s="196"/>
      <c r="E806" s="196"/>
      <c r="F806" s="196"/>
      <c r="G806"/>
      <c r="H806"/>
    </row>
    <row r="807" spans="2:8" x14ac:dyDescent="0.3">
      <c r="B807" s="101" t="s">
        <v>2000</v>
      </c>
      <c r="C807" s="196" t="s">
        <v>4</v>
      </c>
      <c r="D807" s="196">
        <v>0</v>
      </c>
      <c r="E807" s="196" t="s">
        <v>7</v>
      </c>
      <c r="F807" s="196">
        <v>0</v>
      </c>
      <c r="G807"/>
      <c r="H807"/>
    </row>
    <row r="808" spans="2:8" x14ac:dyDescent="0.3">
      <c r="B808" s="101" t="s">
        <v>2001</v>
      </c>
      <c r="C808" s="196" t="s">
        <v>1698</v>
      </c>
      <c r="D808" s="196">
        <v>1</v>
      </c>
      <c r="E808" s="196" t="s">
        <v>1700</v>
      </c>
      <c r="F808" s="196">
        <v>1</v>
      </c>
      <c r="G808"/>
      <c r="H808"/>
    </row>
    <row r="809" spans="2:8" x14ac:dyDescent="0.3">
      <c r="B809" s="101" t="s">
        <v>2002</v>
      </c>
      <c r="C809" s="196" t="s">
        <v>20</v>
      </c>
      <c r="D809" s="196">
        <v>0</v>
      </c>
      <c r="E809" s="196" t="s">
        <v>7</v>
      </c>
      <c r="F809" s="196">
        <v>1</v>
      </c>
      <c r="G809"/>
      <c r="H809"/>
    </row>
    <row r="810" spans="2:8" x14ac:dyDescent="0.3">
      <c r="B810" s="101" t="s">
        <v>2003</v>
      </c>
      <c r="C810" s="196" t="s">
        <v>7</v>
      </c>
      <c r="D810" s="196">
        <v>0</v>
      </c>
      <c r="E810" s="196" t="s">
        <v>20</v>
      </c>
      <c r="F810" s="196">
        <v>0</v>
      </c>
      <c r="G810"/>
      <c r="H810"/>
    </row>
    <row r="811" spans="2:8" x14ac:dyDescent="0.3">
      <c r="B811" s="101" t="s">
        <v>2004</v>
      </c>
      <c r="C811" s="196" t="s">
        <v>1697</v>
      </c>
      <c r="D811" s="196">
        <v>2</v>
      </c>
      <c r="E811" s="196" t="s">
        <v>20</v>
      </c>
      <c r="F811" s="196">
        <v>0</v>
      </c>
      <c r="G811"/>
      <c r="H811"/>
    </row>
    <row r="812" spans="2:8" x14ac:dyDescent="0.3">
      <c r="B812" s="101" t="s">
        <v>2005</v>
      </c>
      <c r="C812" s="196" t="s">
        <v>20</v>
      </c>
      <c r="D812" s="196">
        <v>0</v>
      </c>
      <c r="E812" s="196" t="s">
        <v>1697</v>
      </c>
      <c r="F812" s="196">
        <v>0</v>
      </c>
      <c r="G812"/>
      <c r="H812"/>
    </row>
    <row r="813" spans="2:8" x14ac:dyDescent="0.3">
      <c r="B813" s="101" t="s">
        <v>2006</v>
      </c>
      <c r="C813" s="196" t="s">
        <v>1697</v>
      </c>
      <c r="D813" s="196">
        <v>0</v>
      </c>
      <c r="E813" s="196" t="s">
        <v>20</v>
      </c>
      <c r="F813" s="196">
        <v>0</v>
      </c>
      <c r="G813"/>
      <c r="H813"/>
    </row>
    <row r="814" spans="2:8" x14ac:dyDescent="0.3">
      <c r="B814" s="101" t="s">
        <v>2007</v>
      </c>
      <c r="C814" s="196" t="s">
        <v>20</v>
      </c>
      <c r="D814" s="196">
        <v>0</v>
      </c>
      <c r="E814" s="196" t="s">
        <v>7</v>
      </c>
      <c r="F814" s="196">
        <v>0</v>
      </c>
      <c r="G814"/>
      <c r="H814"/>
    </row>
    <row r="815" spans="2:8" x14ac:dyDescent="0.3">
      <c r="B815" s="101" t="s">
        <v>2008</v>
      </c>
      <c r="C815" s="196" t="s">
        <v>4</v>
      </c>
      <c r="D815" s="196">
        <v>0</v>
      </c>
      <c r="E815" s="196" t="s">
        <v>7</v>
      </c>
      <c r="F815" s="196">
        <v>0</v>
      </c>
      <c r="G815"/>
      <c r="H815"/>
    </row>
    <row r="816" spans="2:8" x14ac:dyDescent="0.3">
      <c r="B816" s="101" t="s">
        <v>2009</v>
      </c>
      <c r="C816" s="196" t="s">
        <v>7</v>
      </c>
      <c r="D816" s="196">
        <v>0</v>
      </c>
      <c r="E816" s="196" t="s">
        <v>1703</v>
      </c>
      <c r="F816" s="196">
        <v>0</v>
      </c>
      <c r="G816"/>
      <c r="H816"/>
    </row>
    <row r="817" spans="2:8" x14ac:dyDescent="0.3">
      <c r="B817" s="101" t="s">
        <v>2010</v>
      </c>
      <c r="C817" s="196"/>
      <c r="D817" s="196"/>
      <c r="E817" s="196"/>
      <c r="F817" s="196"/>
      <c r="G817"/>
      <c r="H817"/>
    </row>
    <row r="818" spans="2:8" ht="28.8" x14ac:dyDescent="0.3">
      <c r="B818" s="101" t="s">
        <v>2011</v>
      </c>
      <c r="C818" s="196" t="s">
        <v>1831</v>
      </c>
      <c r="D818" s="196">
        <v>2</v>
      </c>
      <c r="E818" s="196" t="s">
        <v>7</v>
      </c>
      <c r="F818" s="196">
        <v>1</v>
      </c>
      <c r="G818"/>
      <c r="H818"/>
    </row>
    <row r="819" spans="2:8" x14ac:dyDescent="0.3">
      <c r="B819" s="101" t="s">
        <v>2012</v>
      </c>
      <c r="C819" s="196" t="s">
        <v>20</v>
      </c>
      <c r="D819" s="196">
        <v>1</v>
      </c>
      <c r="E819" s="196" t="s">
        <v>7</v>
      </c>
      <c r="F819" s="196">
        <v>0</v>
      </c>
      <c r="G819"/>
      <c r="H819"/>
    </row>
    <row r="820" spans="2:8" ht="28.8" x14ac:dyDescent="0.3">
      <c r="B820" s="101" t="s">
        <v>2013</v>
      </c>
      <c r="C820" s="196" t="s">
        <v>1697</v>
      </c>
      <c r="D820" s="196">
        <v>0</v>
      </c>
      <c r="E820" s="196" t="s">
        <v>1832</v>
      </c>
      <c r="F820" s="196">
        <v>4</v>
      </c>
      <c r="G820"/>
      <c r="H820"/>
    </row>
    <row r="821" spans="2:8" x14ac:dyDescent="0.3">
      <c r="B821" s="101" t="s">
        <v>2014</v>
      </c>
      <c r="C821" s="196" t="s">
        <v>7</v>
      </c>
      <c r="D821" s="196">
        <v>3</v>
      </c>
      <c r="E821" s="196" t="s">
        <v>20</v>
      </c>
      <c r="F821" s="196">
        <v>4</v>
      </c>
      <c r="G821"/>
      <c r="H821"/>
    </row>
    <row r="822" spans="2:8" ht="28.8" x14ac:dyDescent="0.3">
      <c r="B822" s="101" t="s">
        <v>2015</v>
      </c>
      <c r="C822" s="196" t="s">
        <v>1697</v>
      </c>
      <c r="D822" s="196">
        <v>0</v>
      </c>
      <c r="E822" s="196" t="s">
        <v>1693</v>
      </c>
      <c r="F822" s="196">
        <v>1</v>
      </c>
      <c r="G822"/>
      <c r="H822"/>
    </row>
    <row r="823" spans="2:8" x14ac:dyDescent="0.3">
      <c r="B823" s="101" t="s">
        <v>2016</v>
      </c>
      <c r="C823" s="196" t="s">
        <v>1703</v>
      </c>
      <c r="D823" s="196">
        <v>1</v>
      </c>
      <c r="E823" s="196" t="s">
        <v>7</v>
      </c>
      <c r="F823" s="196">
        <v>0</v>
      </c>
      <c r="G823"/>
      <c r="H823"/>
    </row>
    <row r="824" spans="2:8" x14ac:dyDescent="0.3">
      <c r="B824" s="201" t="s">
        <v>2017</v>
      </c>
      <c r="C824" s="201" t="s">
        <v>1692</v>
      </c>
      <c r="D824" s="201">
        <v>1</v>
      </c>
      <c r="E824" s="201" t="s">
        <v>7</v>
      </c>
      <c r="F824" s="201">
        <v>1</v>
      </c>
      <c r="G824" s="201"/>
      <c r="H824"/>
    </row>
    <row r="825" spans="2:8" x14ac:dyDescent="0.3">
      <c r="B825" s="101" t="s">
        <v>2018</v>
      </c>
      <c r="C825" s="196"/>
      <c r="D825" s="196"/>
      <c r="E825" s="196"/>
      <c r="F825" s="196"/>
      <c r="G825"/>
      <c r="H825"/>
    </row>
    <row r="826" spans="2:8" x14ac:dyDescent="0.3">
      <c r="B826" s="101" t="s">
        <v>2019</v>
      </c>
      <c r="C826" s="196" t="s">
        <v>7</v>
      </c>
      <c r="D826" s="196">
        <v>0</v>
      </c>
      <c r="E826" s="196" t="s">
        <v>4</v>
      </c>
      <c r="F826" s="196">
        <v>0</v>
      </c>
      <c r="G826"/>
      <c r="H826"/>
    </row>
    <row r="827" spans="2:8" x14ac:dyDescent="0.3">
      <c r="B827" s="101" t="s">
        <v>2020</v>
      </c>
      <c r="C827" s="196" t="s">
        <v>7</v>
      </c>
      <c r="D827" s="196">
        <v>0</v>
      </c>
      <c r="E827" s="196" t="s">
        <v>20</v>
      </c>
      <c r="F827" s="196">
        <v>0</v>
      </c>
      <c r="G827"/>
      <c r="H827"/>
    </row>
    <row r="828" spans="2:8" x14ac:dyDescent="0.3">
      <c r="B828" s="101" t="s">
        <v>2021</v>
      </c>
      <c r="C828" s="196" t="s">
        <v>4</v>
      </c>
      <c r="D828" s="196">
        <v>0</v>
      </c>
      <c r="E828" s="196" t="s">
        <v>7</v>
      </c>
      <c r="F828" s="196">
        <v>0</v>
      </c>
      <c r="G828"/>
      <c r="H828"/>
    </row>
    <row r="829" spans="2:8" x14ac:dyDescent="0.3">
      <c r="B829" s="101" t="s">
        <v>2022</v>
      </c>
      <c r="C829" s="196" t="s">
        <v>7</v>
      </c>
      <c r="D829" s="196">
        <v>0</v>
      </c>
      <c r="E829" s="196" t="s">
        <v>20</v>
      </c>
      <c r="F829" s="196">
        <v>0</v>
      </c>
      <c r="G829"/>
      <c r="H829"/>
    </row>
    <row r="830" spans="2:8" x14ac:dyDescent="0.3">
      <c r="B830" s="101" t="s">
        <v>2023</v>
      </c>
      <c r="C830" s="196"/>
      <c r="D830" s="196"/>
      <c r="E830" s="196"/>
      <c r="F830" s="196"/>
      <c r="G830"/>
      <c r="H830"/>
    </row>
    <row r="831" spans="2:8" x14ac:dyDescent="0.3">
      <c r="B831" s="101" t="s">
        <v>2024</v>
      </c>
      <c r="C831" s="196" t="s">
        <v>4</v>
      </c>
      <c r="D831" s="196">
        <v>7</v>
      </c>
      <c r="E831" s="196" t="s">
        <v>7</v>
      </c>
      <c r="F831" s="196">
        <v>3</v>
      </c>
      <c r="G831"/>
      <c r="H831"/>
    </row>
    <row r="832" spans="2:8" x14ac:dyDescent="0.3">
      <c r="B832" s="101" t="s">
        <v>2025</v>
      </c>
      <c r="C832" s="196" t="s">
        <v>4</v>
      </c>
      <c r="D832" s="196">
        <v>0</v>
      </c>
      <c r="E832" s="196" t="s">
        <v>7</v>
      </c>
      <c r="F832" s="196">
        <v>1</v>
      </c>
      <c r="G832"/>
      <c r="H832"/>
    </row>
    <row r="833" spans="2:8" x14ac:dyDescent="0.3">
      <c r="B833" s="101" t="s">
        <v>2026</v>
      </c>
      <c r="C833" s="196" t="s">
        <v>4</v>
      </c>
      <c r="D833" s="196">
        <v>3</v>
      </c>
      <c r="E833" s="196" t="s">
        <v>7</v>
      </c>
      <c r="F833" s="196">
        <v>0</v>
      </c>
      <c r="G833"/>
      <c r="H833"/>
    </row>
    <row r="834" spans="2:8" x14ac:dyDescent="0.3">
      <c r="B834" s="101" t="s">
        <v>2027</v>
      </c>
      <c r="C834" s="196" t="s">
        <v>7</v>
      </c>
      <c r="D834" s="196">
        <v>22</v>
      </c>
      <c r="E834" s="196" t="s">
        <v>4</v>
      </c>
      <c r="F834" s="196">
        <v>18</v>
      </c>
      <c r="G834"/>
      <c r="H834"/>
    </row>
    <row r="835" spans="2:8" x14ac:dyDescent="0.3">
      <c r="B835" s="101" t="s">
        <v>2028</v>
      </c>
      <c r="C835" s="196" t="s">
        <v>7</v>
      </c>
      <c r="D835" s="196">
        <v>46</v>
      </c>
      <c r="E835" s="196" t="s">
        <v>4</v>
      </c>
      <c r="F835" s="196">
        <v>23</v>
      </c>
      <c r="G835"/>
      <c r="H835"/>
    </row>
    <row r="836" spans="2:8" x14ac:dyDescent="0.3">
      <c r="B836" s="101" t="s">
        <v>2029</v>
      </c>
      <c r="C836" s="196"/>
      <c r="D836" s="196"/>
      <c r="E836" s="196"/>
      <c r="F836" s="196"/>
      <c r="G836"/>
      <c r="H836"/>
    </row>
    <row r="837" spans="2:8" x14ac:dyDescent="0.3">
      <c r="B837" s="101" t="s">
        <v>2030</v>
      </c>
      <c r="C837" s="196" t="s">
        <v>4</v>
      </c>
      <c r="D837" s="196">
        <v>0</v>
      </c>
      <c r="E837" s="196" t="s">
        <v>1687</v>
      </c>
      <c r="F837" s="196">
        <v>0</v>
      </c>
      <c r="G837"/>
      <c r="H837"/>
    </row>
    <row r="838" spans="2:8" x14ac:dyDescent="0.3">
      <c r="B838" s="101" t="s">
        <v>2031</v>
      </c>
      <c r="C838" s="196" t="s">
        <v>1690</v>
      </c>
      <c r="D838" s="196">
        <v>0</v>
      </c>
      <c r="E838" s="196" t="s">
        <v>7</v>
      </c>
      <c r="F838" s="196">
        <v>0</v>
      </c>
      <c r="G838"/>
      <c r="H838"/>
    </row>
    <row r="839" spans="2:8" x14ac:dyDescent="0.3">
      <c r="B839" s="101" t="s">
        <v>2032</v>
      </c>
      <c r="C839" s="196" t="s">
        <v>7</v>
      </c>
      <c r="D839" s="196">
        <v>0</v>
      </c>
      <c r="E839" s="196" t="s">
        <v>4</v>
      </c>
      <c r="F839" s="196">
        <v>0</v>
      </c>
      <c r="G839"/>
      <c r="H839"/>
    </row>
    <row r="840" spans="2:8" x14ac:dyDescent="0.3">
      <c r="B840" s="101" t="s">
        <v>2033</v>
      </c>
      <c r="C840" s="196" t="s">
        <v>1690</v>
      </c>
      <c r="D840" s="196">
        <v>0</v>
      </c>
      <c r="E840" s="196" t="s">
        <v>7</v>
      </c>
      <c r="F840" s="196">
        <v>0</v>
      </c>
      <c r="G840"/>
      <c r="H840"/>
    </row>
    <row r="841" spans="2:8" x14ac:dyDescent="0.3">
      <c r="B841" s="101" t="s">
        <v>2034</v>
      </c>
      <c r="C841" s="196" t="s">
        <v>7</v>
      </c>
      <c r="D841" s="196">
        <v>0</v>
      </c>
      <c r="E841" s="196" t="s">
        <v>1704</v>
      </c>
      <c r="F841" s="196">
        <v>0</v>
      </c>
      <c r="G841"/>
      <c r="H841"/>
    </row>
    <row r="842" spans="2:8" x14ac:dyDescent="0.3">
      <c r="B842" s="101" t="s">
        <v>2035</v>
      </c>
      <c r="C842" s="196" t="s">
        <v>1697</v>
      </c>
      <c r="D842" s="196">
        <v>0</v>
      </c>
      <c r="E842" s="196" t="s">
        <v>4</v>
      </c>
      <c r="F842" s="196">
        <v>0</v>
      </c>
      <c r="G842"/>
      <c r="H842"/>
    </row>
    <row r="843" spans="2:8" x14ac:dyDescent="0.3">
      <c r="B843" s="101" t="s">
        <v>2036</v>
      </c>
      <c r="C843" s="196" t="s">
        <v>1690</v>
      </c>
      <c r="D843" s="196">
        <v>0</v>
      </c>
      <c r="E843" s="196" t="s">
        <v>7</v>
      </c>
      <c r="F843" s="196">
        <v>0</v>
      </c>
      <c r="G843"/>
      <c r="H843"/>
    </row>
    <row r="844" spans="2:8" x14ac:dyDescent="0.3">
      <c r="B844" s="101" t="s">
        <v>2037</v>
      </c>
      <c r="C844" s="196" t="s">
        <v>20</v>
      </c>
      <c r="D844" s="196">
        <v>0</v>
      </c>
      <c r="E844" s="196" t="s">
        <v>7</v>
      </c>
      <c r="F844" s="196">
        <v>0</v>
      </c>
      <c r="G844"/>
      <c r="H844"/>
    </row>
    <row r="845" spans="2:8" x14ac:dyDescent="0.3">
      <c r="B845" s="101" t="s">
        <v>2038</v>
      </c>
      <c r="C845" s="196" t="s">
        <v>20</v>
      </c>
      <c r="D845" s="196">
        <v>0</v>
      </c>
      <c r="E845" s="196" t="s">
        <v>7</v>
      </c>
      <c r="F845" s="196">
        <v>1</v>
      </c>
      <c r="G845"/>
      <c r="H845"/>
    </row>
    <row r="846" spans="2:8" x14ac:dyDescent="0.3">
      <c r="B846" s="101" t="s">
        <v>2039</v>
      </c>
      <c r="C846" s="196" t="s">
        <v>7</v>
      </c>
      <c r="D846" s="196">
        <v>3</v>
      </c>
      <c r="E846" s="196" t="s">
        <v>4</v>
      </c>
      <c r="F846" s="196">
        <v>1</v>
      </c>
      <c r="G846"/>
      <c r="H846"/>
    </row>
    <row r="847" spans="2:8" x14ac:dyDescent="0.3">
      <c r="B847" s="101" t="s">
        <v>2040</v>
      </c>
      <c r="C847" s="196" t="s">
        <v>7</v>
      </c>
      <c r="D847" s="196">
        <v>0</v>
      </c>
      <c r="E847" s="196" t="s">
        <v>20</v>
      </c>
      <c r="F847" s="196">
        <v>0</v>
      </c>
      <c r="G847"/>
      <c r="H847"/>
    </row>
    <row r="848" spans="2:8" x14ac:dyDescent="0.3">
      <c r="B848" s="101" t="s">
        <v>2041</v>
      </c>
      <c r="C848" s="196" t="s">
        <v>1704</v>
      </c>
      <c r="D848" s="196">
        <v>0</v>
      </c>
      <c r="E848" s="196" t="s">
        <v>7</v>
      </c>
      <c r="F848" s="196">
        <v>0</v>
      </c>
      <c r="G848"/>
      <c r="H848"/>
    </row>
    <row r="849" spans="2:8" x14ac:dyDescent="0.3">
      <c r="B849" s="101" t="s">
        <v>2042</v>
      </c>
      <c r="C849" s="196" t="s">
        <v>1704</v>
      </c>
      <c r="D849" s="196">
        <v>1</v>
      </c>
      <c r="E849" s="196" t="s">
        <v>7</v>
      </c>
      <c r="F849" s="196">
        <v>1</v>
      </c>
      <c r="G849"/>
      <c r="H849"/>
    </row>
    <row r="850" spans="2:8" x14ac:dyDescent="0.3">
      <c r="B850" s="101" t="s">
        <v>2043</v>
      </c>
      <c r="C850" s="196" t="s">
        <v>7</v>
      </c>
      <c r="D850" s="196">
        <v>0</v>
      </c>
      <c r="E850" s="196" t="s">
        <v>1704</v>
      </c>
      <c r="F850" s="196">
        <v>0</v>
      </c>
      <c r="G850"/>
      <c r="H850"/>
    </row>
    <row r="851" spans="2:8" x14ac:dyDescent="0.3">
      <c r="B851" s="101" t="s">
        <v>2044</v>
      </c>
      <c r="C851" s="196" t="s">
        <v>7</v>
      </c>
      <c r="D851" s="196">
        <v>0</v>
      </c>
      <c r="E851" s="196" t="s">
        <v>1704</v>
      </c>
      <c r="F851" s="196">
        <v>0</v>
      </c>
      <c r="G851"/>
      <c r="H851"/>
    </row>
    <row r="852" spans="2:8" x14ac:dyDescent="0.3">
      <c r="B852" s="101" t="s">
        <v>2045</v>
      </c>
      <c r="C852" s="196" t="s">
        <v>1687</v>
      </c>
      <c r="D852" s="196">
        <v>2</v>
      </c>
      <c r="E852" s="196" t="s">
        <v>4</v>
      </c>
      <c r="F852" s="196">
        <v>0</v>
      </c>
      <c r="G852"/>
      <c r="H852"/>
    </row>
    <row r="853" spans="2:8" x14ac:dyDescent="0.3">
      <c r="B853" s="101" t="s">
        <v>2046</v>
      </c>
      <c r="C853" s="196" t="s">
        <v>4</v>
      </c>
      <c r="D853" s="196">
        <v>0</v>
      </c>
      <c r="E853" s="196" t="s">
        <v>1687</v>
      </c>
      <c r="F853" s="196">
        <v>0</v>
      </c>
      <c r="G853"/>
      <c r="H853"/>
    </row>
    <row r="854" spans="2:8" x14ac:dyDescent="0.3">
      <c r="B854" s="101" t="s">
        <v>2047</v>
      </c>
      <c r="C854" s="196" t="s">
        <v>4</v>
      </c>
      <c r="D854" s="196">
        <v>0</v>
      </c>
      <c r="E854" s="196" t="s">
        <v>1687</v>
      </c>
      <c r="F854" s="196">
        <v>0</v>
      </c>
      <c r="G854"/>
      <c r="H854"/>
    </row>
    <row r="855" spans="2:8" x14ac:dyDescent="0.3">
      <c r="B855" s="101" t="s">
        <v>2048</v>
      </c>
      <c r="C855" s="196" t="s">
        <v>4</v>
      </c>
      <c r="D855" s="196">
        <v>0</v>
      </c>
      <c r="E855" s="196" t="s">
        <v>1687</v>
      </c>
      <c r="F855" s="196">
        <v>0</v>
      </c>
      <c r="G855"/>
      <c r="H855"/>
    </row>
    <row r="856" spans="2:8" x14ac:dyDescent="0.3">
      <c r="B856" s="101" t="s">
        <v>2049</v>
      </c>
      <c r="C856" s="196" t="s">
        <v>1687</v>
      </c>
      <c r="D856" s="196">
        <v>0</v>
      </c>
      <c r="E856" s="196" t="s">
        <v>4</v>
      </c>
      <c r="F856" s="196">
        <v>0</v>
      </c>
      <c r="G856"/>
      <c r="H856"/>
    </row>
    <row r="857" spans="2:8" x14ac:dyDescent="0.3">
      <c r="B857" s="101" t="s">
        <v>2050</v>
      </c>
      <c r="C857" s="196" t="s">
        <v>4</v>
      </c>
      <c r="D857" s="196">
        <v>0</v>
      </c>
      <c r="E857" s="196" t="s">
        <v>1687</v>
      </c>
      <c r="F857" s="196">
        <v>0</v>
      </c>
      <c r="G857"/>
      <c r="H857"/>
    </row>
    <row r="858" spans="2:8" x14ac:dyDescent="0.3">
      <c r="B858" s="101" t="s">
        <v>2051</v>
      </c>
      <c r="C858" s="196" t="s">
        <v>7</v>
      </c>
      <c r="D858" s="196">
        <v>0</v>
      </c>
      <c r="E858" s="196" t="s">
        <v>4</v>
      </c>
      <c r="F858" s="196">
        <v>0</v>
      </c>
      <c r="G858"/>
      <c r="H858"/>
    </row>
    <row r="859" spans="2:8" x14ac:dyDescent="0.3">
      <c r="B859" s="101" t="s">
        <v>2052</v>
      </c>
      <c r="C859" s="196" t="s">
        <v>7</v>
      </c>
      <c r="D859" s="196">
        <v>0</v>
      </c>
      <c r="E859" s="196" t="s">
        <v>4</v>
      </c>
      <c r="F859" s="196">
        <v>0</v>
      </c>
      <c r="G859"/>
      <c r="H859"/>
    </row>
    <row r="860" spans="2:8" x14ac:dyDescent="0.3">
      <c r="B860" s="101" t="s">
        <v>2053</v>
      </c>
      <c r="C860" s="196" t="s">
        <v>7</v>
      </c>
      <c r="D860" s="196">
        <v>0</v>
      </c>
      <c r="E860" s="196" t="s">
        <v>4</v>
      </c>
      <c r="F860" s="196">
        <v>0</v>
      </c>
      <c r="G860"/>
      <c r="H860"/>
    </row>
    <row r="861" spans="2:8" x14ac:dyDescent="0.3">
      <c r="B861" s="101" t="s">
        <v>2054</v>
      </c>
      <c r="C861" s="196" t="s">
        <v>7</v>
      </c>
      <c r="D861" s="196">
        <v>1</v>
      </c>
      <c r="E861" s="196" t="s">
        <v>4</v>
      </c>
      <c r="F861" s="196">
        <v>0</v>
      </c>
      <c r="G861"/>
      <c r="H861"/>
    </row>
    <row r="862" spans="2:8" x14ac:dyDescent="0.3">
      <c r="B862" s="101" t="s">
        <v>2055</v>
      </c>
      <c r="C862" s="196" t="s">
        <v>7</v>
      </c>
      <c r="D862" s="196">
        <v>0</v>
      </c>
      <c r="E862" s="196" t="s">
        <v>4</v>
      </c>
      <c r="F862" s="196">
        <v>0</v>
      </c>
      <c r="G862"/>
      <c r="H862"/>
    </row>
    <row r="863" spans="2:8" x14ac:dyDescent="0.3">
      <c r="B863" s="101" t="s">
        <v>2056</v>
      </c>
      <c r="C863" s="196" t="s">
        <v>20</v>
      </c>
      <c r="D863" s="196">
        <v>1</v>
      </c>
      <c r="E863" s="196" t="s">
        <v>7</v>
      </c>
      <c r="F863" s="196">
        <v>0</v>
      </c>
      <c r="G863"/>
      <c r="H863"/>
    </row>
    <row r="864" spans="2:8" x14ac:dyDescent="0.3">
      <c r="B864" s="101" t="s">
        <v>2057</v>
      </c>
      <c r="C864" s="196" t="s">
        <v>7</v>
      </c>
      <c r="D864" s="196">
        <v>2</v>
      </c>
      <c r="E864" s="196" t="s">
        <v>4</v>
      </c>
      <c r="F864" s="196">
        <v>1</v>
      </c>
      <c r="G864"/>
      <c r="H864"/>
    </row>
    <row r="865" spans="2:8" x14ac:dyDescent="0.3">
      <c r="B865" s="101" t="s">
        <v>2058</v>
      </c>
      <c r="C865" s="196" t="s">
        <v>1704</v>
      </c>
      <c r="D865" s="196">
        <v>0</v>
      </c>
      <c r="E865" s="196" t="s">
        <v>7</v>
      </c>
      <c r="F865" s="196">
        <v>0</v>
      </c>
      <c r="G865"/>
      <c r="H865"/>
    </row>
    <row r="866" spans="2:8" x14ac:dyDescent="0.3">
      <c r="B866" s="101" t="s">
        <v>2059</v>
      </c>
      <c r="C866" s="196" t="s">
        <v>4</v>
      </c>
      <c r="D866" s="196">
        <v>0</v>
      </c>
      <c r="E866" s="196" t="s">
        <v>7</v>
      </c>
      <c r="F866" s="196">
        <v>0</v>
      </c>
      <c r="G866"/>
      <c r="H866"/>
    </row>
    <row r="867" spans="2:8" x14ac:dyDescent="0.3">
      <c r="B867" s="101" t="s">
        <v>422</v>
      </c>
      <c r="C867" s="196"/>
      <c r="D867" s="196"/>
      <c r="E867" s="196"/>
      <c r="F867" s="196"/>
      <c r="G867"/>
      <c r="H867"/>
    </row>
    <row r="868" spans="2:8" x14ac:dyDescent="0.3">
      <c r="B868" s="101" t="s">
        <v>423</v>
      </c>
      <c r="C868" s="196" t="s">
        <v>4</v>
      </c>
      <c r="D868" s="196">
        <v>65</v>
      </c>
      <c r="E868" s="196" t="s">
        <v>1759</v>
      </c>
      <c r="F868" s="196">
        <v>46</v>
      </c>
      <c r="G868"/>
      <c r="H868"/>
    </row>
    <row r="869" spans="2:8" x14ac:dyDescent="0.3">
      <c r="B869" s="101" t="s">
        <v>1531</v>
      </c>
      <c r="C869" s="196" t="s">
        <v>20</v>
      </c>
      <c r="D869" s="196">
        <v>2</v>
      </c>
      <c r="E869" s="196" t="s">
        <v>7</v>
      </c>
      <c r="F869" s="196">
        <v>2</v>
      </c>
      <c r="G869"/>
      <c r="H869"/>
    </row>
    <row r="870" spans="2:8" x14ac:dyDescent="0.3">
      <c r="B870" s="101" t="s">
        <v>1532</v>
      </c>
      <c r="C870" s="196" t="s">
        <v>20</v>
      </c>
      <c r="D870" s="196">
        <v>13</v>
      </c>
      <c r="E870" s="196" t="s">
        <v>7</v>
      </c>
      <c r="F870" s="196">
        <v>19</v>
      </c>
      <c r="G870"/>
      <c r="H870"/>
    </row>
    <row r="871" spans="2:8" x14ac:dyDescent="0.3">
      <c r="B871" s="101" t="s">
        <v>2060</v>
      </c>
      <c r="C871" s="196" t="s">
        <v>4</v>
      </c>
      <c r="D871" s="196">
        <v>8</v>
      </c>
      <c r="E871" s="196" t="s">
        <v>1759</v>
      </c>
      <c r="F871" s="196">
        <v>5</v>
      </c>
      <c r="G871"/>
      <c r="H871"/>
    </row>
    <row r="872" spans="2:8" x14ac:dyDescent="0.3">
      <c r="B872" s="101" t="s">
        <v>2061</v>
      </c>
      <c r="C872" s="196" t="s">
        <v>1761</v>
      </c>
      <c r="D872" s="196">
        <v>2</v>
      </c>
      <c r="E872" s="196" t="s">
        <v>4</v>
      </c>
      <c r="F872" s="196">
        <v>1</v>
      </c>
      <c r="G872"/>
      <c r="H872"/>
    </row>
    <row r="873" spans="2:8" x14ac:dyDescent="0.3">
      <c r="B873" s="101" t="s">
        <v>2062</v>
      </c>
      <c r="C873" s="196" t="s">
        <v>7</v>
      </c>
      <c r="D873" s="196">
        <v>3</v>
      </c>
      <c r="E873" s="196" t="s">
        <v>1690</v>
      </c>
      <c r="F873" s="196">
        <v>2</v>
      </c>
      <c r="G873"/>
      <c r="H873"/>
    </row>
    <row r="874" spans="2:8" x14ac:dyDescent="0.3">
      <c r="B874" s="101" t="s">
        <v>424</v>
      </c>
      <c r="C874" s="196" t="s">
        <v>7</v>
      </c>
      <c r="D874" s="196">
        <v>150</v>
      </c>
      <c r="E874" s="196" t="s">
        <v>4</v>
      </c>
      <c r="F874" s="196">
        <v>194</v>
      </c>
      <c r="G874"/>
      <c r="H874"/>
    </row>
    <row r="875" spans="2:8" x14ac:dyDescent="0.3">
      <c r="B875" s="101" t="s">
        <v>425</v>
      </c>
      <c r="C875" s="196" t="s">
        <v>1698</v>
      </c>
      <c r="D875" s="196">
        <v>82</v>
      </c>
      <c r="E875" s="196" t="s">
        <v>20</v>
      </c>
      <c r="F875" s="196">
        <v>46</v>
      </c>
      <c r="G875"/>
      <c r="H875"/>
    </row>
    <row r="876" spans="2:8" x14ac:dyDescent="0.3">
      <c r="B876" s="101" t="s">
        <v>426</v>
      </c>
      <c r="C876" s="196" t="s">
        <v>20</v>
      </c>
      <c r="D876" s="196">
        <v>14</v>
      </c>
      <c r="E876" s="196" t="s">
        <v>7</v>
      </c>
      <c r="F876" s="196">
        <v>19</v>
      </c>
      <c r="G876"/>
      <c r="H876"/>
    </row>
    <row r="877" spans="2:8" x14ac:dyDescent="0.3">
      <c r="B877" s="101" t="s">
        <v>427</v>
      </c>
      <c r="C877" s="196" t="s">
        <v>1698</v>
      </c>
      <c r="D877" s="196">
        <v>23</v>
      </c>
      <c r="E877" s="196" t="s">
        <v>1696</v>
      </c>
      <c r="F877" s="196">
        <v>15</v>
      </c>
      <c r="G877"/>
      <c r="H877"/>
    </row>
    <row r="878" spans="2:8" x14ac:dyDescent="0.3">
      <c r="B878" s="101" t="s">
        <v>428</v>
      </c>
      <c r="C878" s="196" t="s">
        <v>7</v>
      </c>
      <c r="D878" s="196">
        <v>29</v>
      </c>
      <c r="E878" s="196" t="s">
        <v>20</v>
      </c>
      <c r="F878" s="196">
        <v>11</v>
      </c>
      <c r="G878"/>
      <c r="H878"/>
    </row>
    <row r="879" spans="2:8" x14ac:dyDescent="0.3">
      <c r="B879" s="101" t="s">
        <v>429</v>
      </c>
      <c r="C879" s="196" t="s">
        <v>20</v>
      </c>
      <c r="D879" s="196">
        <v>9</v>
      </c>
      <c r="E879" s="196" t="s">
        <v>7</v>
      </c>
      <c r="F879" s="196">
        <v>14</v>
      </c>
      <c r="G879"/>
      <c r="H879"/>
    </row>
    <row r="880" spans="2:8" x14ac:dyDescent="0.3">
      <c r="B880" s="101" t="s">
        <v>430</v>
      </c>
      <c r="C880" s="196" t="s">
        <v>1700</v>
      </c>
      <c r="D880" s="196">
        <v>42</v>
      </c>
      <c r="E880" s="196" t="s">
        <v>1698</v>
      </c>
      <c r="F880" s="196">
        <v>29</v>
      </c>
      <c r="G880"/>
      <c r="H880"/>
    </row>
    <row r="881" spans="2:8" x14ac:dyDescent="0.3">
      <c r="B881" s="101" t="s">
        <v>431</v>
      </c>
      <c r="C881" s="196" t="s">
        <v>7</v>
      </c>
      <c r="D881" s="196">
        <v>49</v>
      </c>
      <c r="E881" s="196" t="s">
        <v>4</v>
      </c>
      <c r="F881" s="196">
        <v>61</v>
      </c>
      <c r="G881"/>
      <c r="H881"/>
    </row>
    <row r="882" spans="2:8" x14ac:dyDescent="0.3">
      <c r="B882" s="101" t="s">
        <v>432</v>
      </c>
      <c r="C882" s="196" t="s">
        <v>1698</v>
      </c>
      <c r="D882" s="196">
        <v>105</v>
      </c>
      <c r="E882" s="196" t="s">
        <v>1702</v>
      </c>
      <c r="F882" s="196">
        <v>100</v>
      </c>
      <c r="G882"/>
      <c r="H882"/>
    </row>
    <row r="883" spans="2:8" x14ac:dyDescent="0.3">
      <c r="B883" s="101" t="s">
        <v>433</v>
      </c>
      <c r="C883" s="196" t="s">
        <v>1698</v>
      </c>
      <c r="D883" s="196">
        <v>34</v>
      </c>
      <c r="E883" s="196" t="s">
        <v>1690</v>
      </c>
      <c r="F883" s="196">
        <v>15</v>
      </c>
      <c r="G883"/>
      <c r="H883"/>
    </row>
    <row r="884" spans="2:8" x14ac:dyDescent="0.3">
      <c r="B884" s="101" t="s">
        <v>434</v>
      </c>
      <c r="C884" s="196" t="s">
        <v>1698</v>
      </c>
      <c r="D884" s="196">
        <v>26</v>
      </c>
      <c r="E884" s="196" t="s">
        <v>1690</v>
      </c>
      <c r="F884" s="196">
        <v>5</v>
      </c>
      <c r="G884"/>
      <c r="H884"/>
    </row>
    <row r="885" spans="2:8" x14ac:dyDescent="0.3">
      <c r="B885" s="101" t="s">
        <v>435</v>
      </c>
      <c r="C885" s="196" t="s">
        <v>1698</v>
      </c>
      <c r="D885" s="196">
        <v>58</v>
      </c>
      <c r="E885" s="196" t="s">
        <v>1690</v>
      </c>
      <c r="F885" s="196">
        <v>67</v>
      </c>
      <c r="G885"/>
      <c r="H885"/>
    </row>
    <row r="886" spans="2:8" x14ac:dyDescent="0.3">
      <c r="B886" s="101" t="s">
        <v>436</v>
      </c>
      <c r="C886" s="196" t="s">
        <v>20</v>
      </c>
      <c r="D886" s="196">
        <v>4</v>
      </c>
      <c r="E886" s="196" t="s">
        <v>1698</v>
      </c>
      <c r="F886" s="196">
        <v>16</v>
      </c>
      <c r="G886"/>
      <c r="H886"/>
    </row>
    <row r="887" spans="2:8" x14ac:dyDescent="0.3">
      <c r="B887" s="101" t="s">
        <v>437</v>
      </c>
      <c r="C887" s="196" t="s">
        <v>20</v>
      </c>
      <c r="D887" s="196">
        <v>6</v>
      </c>
      <c r="E887" s="196" t="s">
        <v>1698</v>
      </c>
      <c r="F887" s="196">
        <v>9</v>
      </c>
      <c r="G887"/>
      <c r="H887"/>
    </row>
    <row r="888" spans="2:8" x14ac:dyDescent="0.3">
      <c r="B888" s="101" t="s">
        <v>438</v>
      </c>
      <c r="C888" s="196" t="s">
        <v>20</v>
      </c>
      <c r="D888" s="196">
        <v>4</v>
      </c>
      <c r="E888" s="196" t="s">
        <v>1698</v>
      </c>
      <c r="F888" s="196">
        <v>16</v>
      </c>
      <c r="G888"/>
      <c r="H888"/>
    </row>
    <row r="889" spans="2:8" x14ac:dyDescent="0.3">
      <c r="B889" s="101" t="s">
        <v>439</v>
      </c>
      <c r="C889" s="196" t="s">
        <v>20</v>
      </c>
      <c r="D889" s="196">
        <v>4</v>
      </c>
      <c r="E889" s="196" t="s">
        <v>1698</v>
      </c>
      <c r="F889" s="196">
        <v>1</v>
      </c>
      <c r="G889"/>
      <c r="H889"/>
    </row>
    <row r="890" spans="2:8" x14ac:dyDescent="0.3">
      <c r="B890" s="101" t="s">
        <v>440</v>
      </c>
      <c r="C890" s="196" t="s">
        <v>20</v>
      </c>
      <c r="D890" s="196">
        <v>18</v>
      </c>
      <c r="E890" s="196" t="s">
        <v>1698</v>
      </c>
      <c r="F890" s="196">
        <v>8</v>
      </c>
      <c r="G890"/>
      <c r="H890"/>
    </row>
    <row r="891" spans="2:8" x14ac:dyDescent="0.3">
      <c r="B891" s="101" t="s">
        <v>441</v>
      </c>
      <c r="C891" s="196" t="s">
        <v>20</v>
      </c>
      <c r="D891" s="196">
        <v>8</v>
      </c>
      <c r="E891" s="196" t="s">
        <v>1698</v>
      </c>
      <c r="F891" s="196">
        <v>9</v>
      </c>
      <c r="G891"/>
      <c r="H891"/>
    </row>
    <row r="892" spans="2:8" x14ac:dyDescent="0.3">
      <c r="B892" s="101" t="s">
        <v>442</v>
      </c>
      <c r="C892" s="196" t="s">
        <v>7</v>
      </c>
      <c r="D892" s="196">
        <v>75</v>
      </c>
      <c r="E892" s="196" t="s">
        <v>20</v>
      </c>
      <c r="F892" s="196">
        <v>67</v>
      </c>
      <c r="G892"/>
      <c r="H892"/>
    </row>
    <row r="893" spans="2:8" x14ac:dyDescent="0.3">
      <c r="B893" s="101" t="s">
        <v>443</v>
      </c>
      <c r="C893" s="196" t="s">
        <v>20</v>
      </c>
      <c r="D893" s="196">
        <v>31</v>
      </c>
      <c r="E893" s="196" t="s">
        <v>1697</v>
      </c>
      <c r="F893" s="196">
        <v>39</v>
      </c>
      <c r="G893"/>
      <c r="H893"/>
    </row>
    <row r="894" spans="2:8" x14ac:dyDescent="0.3">
      <c r="B894" s="101" t="s">
        <v>444</v>
      </c>
      <c r="C894" s="196" t="s">
        <v>1685</v>
      </c>
      <c r="D894" s="196">
        <v>12</v>
      </c>
      <c r="E894" s="196" t="s">
        <v>1738</v>
      </c>
      <c r="F894" s="196">
        <v>29</v>
      </c>
      <c r="G894"/>
      <c r="H894"/>
    </row>
    <row r="895" spans="2:8" x14ac:dyDescent="0.3">
      <c r="B895" s="101" t="s">
        <v>445</v>
      </c>
      <c r="C895" s="196" t="s">
        <v>7</v>
      </c>
      <c r="D895" s="196">
        <v>39</v>
      </c>
      <c r="E895" s="196" t="s">
        <v>4</v>
      </c>
      <c r="F895" s="196">
        <v>32</v>
      </c>
      <c r="G895"/>
      <c r="H895"/>
    </row>
    <row r="896" spans="2:8" x14ac:dyDescent="0.3">
      <c r="B896" s="101" t="s">
        <v>446</v>
      </c>
      <c r="C896" s="196" t="s">
        <v>7</v>
      </c>
      <c r="D896" s="196">
        <v>86</v>
      </c>
      <c r="E896" s="196" t="s">
        <v>4</v>
      </c>
      <c r="F896" s="196">
        <v>65</v>
      </c>
      <c r="G896"/>
      <c r="H896"/>
    </row>
    <row r="897" spans="2:8" x14ac:dyDescent="0.3">
      <c r="B897" s="101" t="s">
        <v>447</v>
      </c>
      <c r="C897" s="196" t="s">
        <v>4</v>
      </c>
      <c r="D897" s="196">
        <v>55</v>
      </c>
      <c r="E897" s="196" t="s">
        <v>7</v>
      </c>
      <c r="F897" s="196">
        <v>65</v>
      </c>
      <c r="G897"/>
      <c r="H897"/>
    </row>
    <row r="898" spans="2:8" x14ac:dyDescent="0.3">
      <c r="B898" s="101" t="s">
        <v>448</v>
      </c>
      <c r="C898" s="196" t="s">
        <v>1691</v>
      </c>
      <c r="D898" s="196">
        <v>28</v>
      </c>
      <c r="E898" s="196" t="s">
        <v>7</v>
      </c>
      <c r="F898" s="196">
        <v>13</v>
      </c>
      <c r="G898"/>
      <c r="H898"/>
    </row>
    <row r="899" spans="2:8" x14ac:dyDescent="0.3">
      <c r="B899" s="101" t="s">
        <v>449</v>
      </c>
      <c r="C899" s="196" t="s">
        <v>7</v>
      </c>
      <c r="D899" s="196">
        <v>25</v>
      </c>
      <c r="E899" s="196" t="s">
        <v>1691</v>
      </c>
      <c r="F899" s="196">
        <v>15</v>
      </c>
      <c r="G899"/>
      <c r="H899"/>
    </row>
    <row r="900" spans="2:8" x14ac:dyDescent="0.3">
      <c r="B900" s="101" t="s">
        <v>450</v>
      </c>
      <c r="C900" s="196" t="s">
        <v>7</v>
      </c>
      <c r="D900" s="196">
        <v>76</v>
      </c>
      <c r="E900" s="196" t="s">
        <v>4</v>
      </c>
      <c r="F900" s="196">
        <v>53</v>
      </c>
      <c r="G900"/>
      <c r="H900"/>
    </row>
    <row r="901" spans="2:8" x14ac:dyDescent="0.3">
      <c r="B901" s="101" t="s">
        <v>451</v>
      </c>
      <c r="C901" s="196" t="s">
        <v>7</v>
      </c>
      <c r="D901" s="196">
        <v>58</v>
      </c>
      <c r="E901" s="196" t="s">
        <v>20</v>
      </c>
      <c r="F901" s="196">
        <v>80</v>
      </c>
      <c r="G901"/>
      <c r="H901"/>
    </row>
    <row r="902" spans="2:8" x14ac:dyDescent="0.3">
      <c r="B902" s="101" t="s">
        <v>452</v>
      </c>
      <c r="C902" s="196" t="s">
        <v>7</v>
      </c>
      <c r="D902" s="196">
        <v>18</v>
      </c>
      <c r="E902" s="196" t="s">
        <v>4</v>
      </c>
      <c r="F902" s="196">
        <v>31</v>
      </c>
      <c r="G902"/>
      <c r="H902"/>
    </row>
    <row r="903" spans="2:8" x14ac:dyDescent="0.3">
      <c r="B903" s="101" t="s">
        <v>453</v>
      </c>
      <c r="C903" s="196" t="s">
        <v>1697</v>
      </c>
      <c r="D903" s="196">
        <v>6</v>
      </c>
      <c r="E903" s="196" t="s">
        <v>1830</v>
      </c>
      <c r="F903" s="196">
        <v>25</v>
      </c>
      <c r="G903"/>
      <c r="H903"/>
    </row>
    <row r="904" spans="2:8" x14ac:dyDescent="0.3">
      <c r="B904" s="101" t="s">
        <v>454</v>
      </c>
      <c r="C904" s="196" t="s">
        <v>7</v>
      </c>
      <c r="D904" s="196">
        <v>4</v>
      </c>
      <c r="E904" s="196" t="s">
        <v>1690</v>
      </c>
      <c r="F904" s="196">
        <v>10</v>
      </c>
      <c r="G904"/>
      <c r="H904"/>
    </row>
    <row r="905" spans="2:8" x14ac:dyDescent="0.3">
      <c r="B905" s="101" t="s">
        <v>455</v>
      </c>
      <c r="C905" s="196" t="s">
        <v>7</v>
      </c>
      <c r="D905" s="196">
        <v>99</v>
      </c>
      <c r="E905" s="196" t="s">
        <v>1690</v>
      </c>
      <c r="F905" s="196">
        <v>88</v>
      </c>
      <c r="G905"/>
      <c r="H905"/>
    </row>
    <row r="906" spans="2:8" x14ac:dyDescent="0.3">
      <c r="B906" s="101" t="s">
        <v>456</v>
      </c>
      <c r="C906" s="196" t="s">
        <v>4</v>
      </c>
      <c r="D906" s="196">
        <v>68</v>
      </c>
      <c r="E906" s="196" t="s">
        <v>7</v>
      </c>
      <c r="F906" s="196">
        <v>97</v>
      </c>
      <c r="G906"/>
      <c r="H906"/>
    </row>
    <row r="907" spans="2:8" x14ac:dyDescent="0.3">
      <c r="B907" s="101" t="s">
        <v>457</v>
      </c>
      <c r="C907" s="196" t="s">
        <v>1697</v>
      </c>
      <c r="D907" s="196">
        <v>54</v>
      </c>
      <c r="E907" s="196" t="s">
        <v>1685</v>
      </c>
      <c r="F907" s="196">
        <v>76</v>
      </c>
      <c r="G907"/>
      <c r="H907"/>
    </row>
    <row r="908" spans="2:8" x14ac:dyDescent="0.3">
      <c r="B908" s="101" t="s">
        <v>458</v>
      </c>
      <c r="C908" s="196" t="s">
        <v>1705</v>
      </c>
      <c r="D908" s="196">
        <v>32</v>
      </c>
      <c r="E908" s="196" t="s">
        <v>1735</v>
      </c>
      <c r="F908" s="196">
        <v>42</v>
      </c>
      <c r="G908"/>
      <c r="H908"/>
    </row>
    <row r="909" spans="2:8" x14ac:dyDescent="0.3">
      <c r="B909" s="101" t="s">
        <v>459</v>
      </c>
      <c r="C909" s="196" t="s">
        <v>7</v>
      </c>
      <c r="D909" s="196">
        <v>46</v>
      </c>
      <c r="E909" s="196" t="s">
        <v>1690</v>
      </c>
      <c r="F909" s="196">
        <v>41</v>
      </c>
      <c r="G909"/>
      <c r="H909"/>
    </row>
    <row r="910" spans="2:8" x14ac:dyDescent="0.3">
      <c r="B910" s="101" t="s">
        <v>460</v>
      </c>
      <c r="C910" s="196" t="s">
        <v>1690</v>
      </c>
      <c r="D910" s="196">
        <v>37</v>
      </c>
      <c r="E910" s="196" t="s">
        <v>7</v>
      </c>
      <c r="F910" s="196">
        <v>49</v>
      </c>
      <c r="G910"/>
      <c r="H910"/>
    </row>
    <row r="911" spans="2:8" x14ac:dyDescent="0.3">
      <c r="B911" s="101" t="s">
        <v>461</v>
      </c>
      <c r="C911" s="196" t="s">
        <v>7</v>
      </c>
      <c r="D911" s="196">
        <v>16</v>
      </c>
      <c r="E911" s="196" t="s">
        <v>1690</v>
      </c>
      <c r="F911" s="196">
        <v>4</v>
      </c>
      <c r="G911"/>
      <c r="H911"/>
    </row>
    <row r="912" spans="2:8" x14ac:dyDescent="0.3">
      <c r="B912" s="101" t="s">
        <v>462</v>
      </c>
      <c r="C912" s="196" t="s">
        <v>7</v>
      </c>
      <c r="D912" s="196">
        <v>21</v>
      </c>
      <c r="E912" s="196" t="s">
        <v>1690</v>
      </c>
      <c r="F912" s="196">
        <v>2</v>
      </c>
      <c r="G912"/>
      <c r="H912"/>
    </row>
    <row r="913" spans="2:8" x14ac:dyDescent="0.3">
      <c r="B913" s="101" t="s">
        <v>463</v>
      </c>
      <c r="C913" s="196" t="s">
        <v>7</v>
      </c>
      <c r="D913" s="196">
        <v>56</v>
      </c>
      <c r="E913" s="196" t="s">
        <v>1692</v>
      </c>
      <c r="F913" s="196">
        <v>35</v>
      </c>
      <c r="G913"/>
      <c r="H913"/>
    </row>
    <row r="914" spans="2:8" x14ac:dyDescent="0.3">
      <c r="B914" s="101" t="s">
        <v>464</v>
      </c>
      <c r="C914" s="196" t="s">
        <v>1692</v>
      </c>
      <c r="D914" s="196">
        <v>110</v>
      </c>
      <c r="E914" s="196" t="s">
        <v>7</v>
      </c>
      <c r="F914" s="196">
        <v>131</v>
      </c>
      <c r="G914"/>
      <c r="H914"/>
    </row>
    <row r="915" spans="2:8" x14ac:dyDescent="0.3">
      <c r="B915" s="101" t="s">
        <v>465</v>
      </c>
      <c r="C915" s="196" t="s">
        <v>7</v>
      </c>
      <c r="D915" s="196">
        <v>87</v>
      </c>
      <c r="E915" s="196" t="s">
        <v>1696</v>
      </c>
      <c r="F915" s="196">
        <v>73</v>
      </c>
      <c r="G915"/>
      <c r="H915"/>
    </row>
    <row r="916" spans="2:8" x14ac:dyDescent="0.3">
      <c r="B916" s="101" t="s">
        <v>466</v>
      </c>
      <c r="C916" s="196" t="s">
        <v>7</v>
      </c>
      <c r="D916" s="196">
        <v>175</v>
      </c>
      <c r="E916" s="196" t="s">
        <v>1690</v>
      </c>
      <c r="F916" s="196">
        <v>160</v>
      </c>
      <c r="G916"/>
      <c r="H916"/>
    </row>
    <row r="917" spans="2:8" x14ac:dyDescent="0.3">
      <c r="B917" s="101" t="s">
        <v>467</v>
      </c>
      <c r="C917" s="196" t="s">
        <v>7</v>
      </c>
      <c r="D917" s="196">
        <v>78</v>
      </c>
      <c r="E917" s="196" t="s">
        <v>1704</v>
      </c>
      <c r="F917" s="196">
        <v>72</v>
      </c>
      <c r="G917"/>
      <c r="H917"/>
    </row>
    <row r="918" spans="2:8" x14ac:dyDescent="0.3">
      <c r="B918" s="101" t="s">
        <v>468</v>
      </c>
      <c r="C918" s="196" t="s">
        <v>1726</v>
      </c>
      <c r="D918" s="196">
        <v>43</v>
      </c>
      <c r="E918" s="196" t="s">
        <v>7</v>
      </c>
      <c r="F918" s="196">
        <v>45</v>
      </c>
      <c r="G918"/>
      <c r="H918"/>
    </row>
    <row r="919" spans="2:8" x14ac:dyDescent="0.3">
      <c r="B919" s="101" t="s">
        <v>469</v>
      </c>
      <c r="C919" s="196" t="s">
        <v>1696</v>
      </c>
      <c r="D919" s="196">
        <v>65</v>
      </c>
      <c r="E919" s="196" t="s">
        <v>1698</v>
      </c>
      <c r="F919" s="196">
        <v>58</v>
      </c>
      <c r="G919"/>
      <c r="H919"/>
    </row>
    <row r="920" spans="2:8" x14ac:dyDescent="0.3">
      <c r="B920" s="101" t="s">
        <v>470</v>
      </c>
      <c r="C920" s="196" t="s">
        <v>1697</v>
      </c>
      <c r="D920" s="196">
        <v>17</v>
      </c>
      <c r="E920" s="196" t="s">
        <v>1690</v>
      </c>
      <c r="F920" s="196">
        <v>28</v>
      </c>
      <c r="G920"/>
      <c r="H920"/>
    </row>
    <row r="921" spans="2:8" x14ac:dyDescent="0.3">
      <c r="B921" s="101" t="s">
        <v>471</v>
      </c>
      <c r="C921" s="196" t="s">
        <v>1785</v>
      </c>
      <c r="D921" s="196">
        <v>53</v>
      </c>
      <c r="E921" s="196" t="s">
        <v>1695</v>
      </c>
      <c r="F921" s="196">
        <v>34</v>
      </c>
      <c r="G921"/>
      <c r="H921"/>
    </row>
    <row r="922" spans="2:8" x14ac:dyDescent="0.3">
      <c r="B922" s="101" t="s">
        <v>472</v>
      </c>
      <c r="C922" s="196" t="s">
        <v>7</v>
      </c>
      <c r="D922" s="196">
        <v>17</v>
      </c>
      <c r="E922" s="196" t="s">
        <v>4</v>
      </c>
      <c r="F922" s="196">
        <v>4</v>
      </c>
      <c r="G922"/>
      <c r="H922"/>
    </row>
    <row r="923" spans="2:8" x14ac:dyDescent="0.3">
      <c r="B923" s="101" t="s">
        <v>473</v>
      </c>
      <c r="C923" s="196" t="s">
        <v>7</v>
      </c>
      <c r="D923" s="196">
        <v>19</v>
      </c>
      <c r="E923" s="196" t="s">
        <v>1690</v>
      </c>
      <c r="F923" s="196">
        <v>24</v>
      </c>
      <c r="G923"/>
      <c r="H923"/>
    </row>
    <row r="924" spans="2:8" x14ac:dyDescent="0.3">
      <c r="B924" s="101" t="s">
        <v>474</v>
      </c>
      <c r="C924" s="196" t="s">
        <v>7</v>
      </c>
      <c r="D924" s="196">
        <v>49</v>
      </c>
      <c r="E924" s="196" t="s">
        <v>20</v>
      </c>
      <c r="F924" s="196">
        <v>45</v>
      </c>
      <c r="G924"/>
      <c r="H924"/>
    </row>
    <row r="925" spans="2:8" x14ac:dyDescent="0.3">
      <c r="B925" s="101" t="s">
        <v>475</v>
      </c>
      <c r="C925" s="196" t="s">
        <v>4</v>
      </c>
      <c r="D925" s="196">
        <v>20</v>
      </c>
      <c r="E925" s="196" t="s">
        <v>7</v>
      </c>
      <c r="F925" s="196">
        <v>64</v>
      </c>
      <c r="G925"/>
      <c r="H925"/>
    </row>
    <row r="926" spans="2:8" x14ac:dyDescent="0.3">
      <c r="B926" s="101" t="s">
        <v>476</v>
      </c>
      <c r="C926" s="196" t="s">
        <v>4</v>
      </c>
      <c r="D926" s="196">
        <v>58</v>
      </c>
      <c r="E926" s="196" t="s">
        <v>7</v>
      </c>
      <c r="F926" s="196">
        <v>58</v>
      </c>
      <c r="G926"/>
      <c r="H926"/>
    </row>
    <row r="927" spans="2:8" x14ac:dyDescent="0.3">
      <c r="B927" s="101" t="s">
        <v>477</v>
      </c>
      <c r="C927" s="196" t="s">
        <v>4</v>
      </c>
      <c r="D927" s="196">
        <v>38</v>
      </c>
      <c r="E927" s="196" t="s">
        <v>7</v>
      </c>
      <c r="F927" s="196">
        <v>17</v>
      </c>
      <c r="G927"/>
      <c r="H927"/>
    </row>
    <row r="928" spans="2:8" x14ac:dyDescent="0.3">
      <c r="B928" s="101" t="s">
        <v>478</v>
      </c>
      <c r="C928" s="196" t="s">
        <v>20</v>
      </c>
      <c r="D928" s="196">
        <v>27</v>
      </c>
      <c r="E928" s="196" t="s">
        <v>1698</v>
      </c>
      <c r="F928" s="196">
        <v>13</v>
      </c>
      <c r="G928"/>
      <c r="H928"/>
    </row>
    <row r="929" spans="2:8" x14ac:dyDescent="0.3">
      <c r="B929" s="101" t="s">
        <v>479</v>
      </c>
      <c r="C929" s="196" t="s">
        <v>7</v>
      </c>
      <c r="D929" s="196">
        <v>20</v>
      </c>
      <c r="E929" s="196" t="s">
        <v>4</v>
      </c>
      <c r="F929" s="196">
        <v>33</v>
      </c>
      <c r="G929"/>
      <c r="H929"/>
    </row>
    <row r="930" spans="2:8" x14ac:dyDescent="0.3">
      <c r="B930" s="101" t="s">
        <v>480</v>
      </c>
      <c r="C930" s="196" t="s">
        <v>7</v>
      </c>
      <c r="D930" s="196">
        <v>17</v>
      </c>
      <c r="E930" s="196" t="s">
        <v>1690</v>
      </c>
      <c r="F930" s="196">
        <v>11</v>
      </c>
      <c r="G930"/>
      <c r="H930"/>
    </row>
    <row r="931" spans="2:8" x14ac:dyDescent="0.3">
      <c r="B931" s="101" t="s">
        <v>481</v>
      </c>
      <c r="C931" s="196" t="s">
        <v>1690</v>
      </c>
      <c r="D931" s="196">
        <v>20</v>
      </c>
      <c r="E931" s="196" t="s">
        <v>7</v>
      </c>
      <c r="F931" s="196">
        <v>22</v>
      </c>
      <c r="G931"/>
      <c r="H931"/>
    </row>
    <row r="932" spans="2:8" x14ac:dyDescent="0.3">
      <c r="B932" s="101" t="s">
        <v>482</v>
      </c>
      <c r="C932" s="196" t="s">
        <v>4</v>
      </c>
      <c r="D932" s="196">
        <v>142</v>
      </c>
      <c r="E932" s="196" t="s">
        <v>7</v>
      </c>
      <c r="F932" s="196">
        <v>132</v>
      </c>
      <c r="G932"/>
      <c r="H932"/>
    </row>
    <row r="933" spans="2:8" x14ac:dyDescent="0.3">
      <c r="B933" s="101" t="s">
        <v>483</v>
      </c>
      <c r="C933" s="196" t="s">
        <v>20</v>
      </c>
      <c r="D933" s="196">
        <v>78</v>
      </c>
      <c r="E933" s="196" t="s">
        <v>7</v>
      </c>
      <c r="F933" s="196">
        <v>84</v>
      </c>
      <c r="G933"/>
      <c r="H933"/>
    </row>
    <row r="934" spans="2:8" x14ac:dyDescent="0.3">
      <c r="B934" s="101" t="s">
        <v>484</v>
      </c>
      <c r="C934" s="196" t="s">
        <v>20</v>
      </c>
      <c r="D934" s="196">
        <v>24</v>
      </c>
      <c r="E934" s="196" t="s">
        <v>7</v>
      </c>
      <c r="F934" s="196">
        <v>28</v>
      </c>
      <c r="G934"/>
      <c r="H934"/>
    </row>
    <row r="935" spans="2:8" x14ac:dyDescent="0.3">
      <c r="B935" s="101" t="s">
        <v>485</v>
      </c>
      <c r="C935" s="196" t="s">
        <v>20</v>
      </c>
      <c r="D935" s="196">
        <v>26</v>
      </c>
      <c r="E935" s="196" t="s">
        <v>7</v>
      </c>
      <c r="F935" s="196">
        <v>25</v>
      </c>
      <c r="G935"/>
      <c r="H935"/>
    </row>
    <row r="936" spans="2:8" x14ac:dyDescent="0.3">
      <c r="B936" s="101" t="s">
        <v>486</v>
      </c>
      <c r="C936" s="196" t="s">
        <v>7</v>
      </c>
      <c r="D936" s="196">
        <v>112</v>
      </c>
      <c r="E936" s="196" t="s">
        <v>4</v>
      </c>
      <c r="F936" s="196">
        <v>130</v>
      </c>
      <c r="G936"/>
      <c r="H936"/>
    </row>
    <row r="937" spans="2:8" x14ac:dyDescent="0.3">
      <c r="B937" s="101" t="s">
        <v>487</v>
      </c>
      <c r="C937" s="196" t="s">
        <v>1698</v>
      </c>
      <c r="D937" s="196">
        <v>7</v>
      </c>
      <c r="E937" s="196" t="s">
        <v>20</v>
      </c>
      <c r="F937" s="196">
        <v>3</v>
      </c>
      <c r="G937"/>
      <c r="H937"/>
    </row>
    <row r="938" spans="2:8" x14ac:dyDescent="0.3">
      <c r="B938" s="101" t="s">
        <v>488</v>
      </c>
      <c r="C938" s="196" t="s">
        <v>4</v>
      </c>
      <c r="D938" s="196">
        <v>22</v>
      </c>
      <c r="E938" s="196" t="s">
        <v>7</v>
      </c>
      <c r="F938" s="196">
        <v>32</v>
      </c>
      <c r="G938"/>
      <c r="H938"/>
    </row>
    <row r="939" spans="2:8" x14ac:dyDescent="0.3">
      <c r="B939" s="101" t="s">
        <v>489</v>
      </c>
      <c r="C939" s="196" t="s">
        <v>7</v>
      </c>
      <c r="D939" s="196">
        <v>14</v>
      </c>
      <c r="E939" s="196" t="s">
        <v>1690</v>
      </c>
      <c r="F939" s="196">
        <v>12</v>
      </c>
      <c r="G939"/>
      <c r="H939"/>
    </row>
    <row r="940" spans="2:8" x14ac:dyDescent="0.3">
      <c r="B940" s="101" t="s">
        <v>490</v>
      </c>
      <c r="C940" s="196" t="s">
        <v>1690</v>
      </c>
      <c r="D940" s="196">
        <v>42</v>
      </c>
      <c r="E940" s="196" t="s">
        <v>7</v>
      </c>
      <c r="F940" s="196">
        <v>44</v>
      </c>
      <c r="G940"/>
      <c r="H940"/>
    </row>
    <row r="941" spans="2:8" x14ac:dyDescent="0.3">
      <c r="B941" s="101" t="s">
        <v>491</v>
      </c>
      <c r="C941" s="196" t="s">
        <v>1690</v>
      </c>
      <c r="D941" s="196">
        <v>44</v>
      </c>
      <c r="E941" s="196" t="s">
        <v>7</v>
      </c>
      <c r="F941" s="196">
        <v>43</v>
      </c>
      <c r="G941"/>
      <c r="H941"/>
    </row>
    <row r="942" spans="2:8" x14ac:dyDescent="0.3">
      <c r="B942" s="101" t="s">
        <v>492</v>
      </c>
      <c r="C942" s="196" t="s">
        <v>1698</v>
      </c>
      <c r="D942" s="196">
        <v>33</v>
      </c>
      <c r="E942" s="196" t="s">
        <v>1704</v>
      </c>
      <c r="F942" s="196">
        <v>38</v>
      </c>
      <c r="G942"/>
      <c r="H942"/>
    </row>
    <row r="943" spans="2:8" x14ac:dyDescent="0.3">
      <c r="B943" s="101" t="s">
        <v>493</v>
      </c>
      <c r="C943" s="196" t="s">
        <v>1704</v>
      </c>
      <c r="D943" s="196">
        <v>17</v>
      </c>
      <c r="E943" s="196" t="s">
        <v>1735</v>
      </c>
      <c r="F943" s="196">
        <v>21</v>
      </c>
      <c r="G943"/>
      <c r="H943"/>
    </row>
    <row r="944" spans="2:8" x14ac:dyDescent="0.3">
      <c r="B944" s="101" t="s">
        <v>494</v>
      </c>
      <c r="C944" s="196" t="s">
        <v>1690</v>
      </c>
      <c r="D944" s="196">
        <v>9</v>
      </c>
      <c r="E944" s="196" t="s">
        <v>1698</v>
      </c>
      <c r="F944" s="196">
        <v>15</v>
      </c>
      <c r="G944"/>
      <c r="H944"/>
    </row>
    <row r="945" spans="2:8" x14ac:dyDescent="0.3">
      <c r="B945" s="101" t="s">
        <v>495</v>
      </c>
      <c r="C945" s="196" t="s">
        <v>1690</v>
      </c>
      <c r="D945" s="196">
        <v>19</v>
      </c>
      <c r="E945" s="196" t="s">
        <v>7</v>
      </c>
      <c r="F945" s="196">
        <v>19</v>
      </c>
      <c r="G945"/>
      <c r="H945"/>
    </row>
    <row r="946" spans="2:8" x14ac:dyDescent="0.3">
      <c r="B946" s="101" t="s">
        <v>496</v>
      </c>
      <c r="C946" s="196" t="s">
        <v>20</v>
      </c>
      <c r="D946" s="196">
        <v>23</v>
      </c>
      <c r="E946" s="196" t="s">
        <v>7</v>
      </c>
      <c r="F946" s="196">
        <v>6</v>
      </c>
      <c r="G946"/>
      <c r="H946"/>
    </row>
    <row r="947" spans="2:8" x14ac:dyDescent="0.3">
      <c r="B947" s="101" t="s">
        <v>497</v>
      </c>
      <c r="C947" s="196" t="s">
        <v>7</v>
      </c>
      <c r="D947" s="196">
        <v>45</v>
      </c>
      <c r="E947" s="196" t="s">
        <v>20</v>
      </c>
      <c r="F947" s="196">
        <v>45</v>
      </c>
      <c r="G947"/>
      <c r="H947"/>
    </row>
    <row r="948" spans="2:8" x14ac:dyDescent="0.3">
      <c r="B948" s="101" t="s">
        <v>498</v>
      </c>
      <c r="C948" s="196" t="s">
        <v>7</v>
      </c>
      <c r="D948" s="196">
        <v>12</v>
      </c>
      <c r="E948" s="196" t="s">
        <v>4</v>
      </c>
      <c r="F948" s="196">
        <v>23</v>
      </c>
      <c r="G948"/>
      <c r="H948"/>
    </row>
    <row r="949" spans="2:8" x14ac:dyDescent="0.3">
      <c r="B949" s="101" t="s">
        <v>499</v>
      </c>
      <c r="C949" s="196" t="s">
        <v>1698</v>
      </c>
      <c r="D949" s="196">
        <v>43</v>
      </c>
      <c r="E949" s="196" t="s">
        <v>1704</v>
      </c>
      <c r="F949" s="196">
        <v>46</v>
      </c>
      <c r="G949"/>
      <c r="H949"/>
    </row>
    <row r="950" spans="2:8" x14ac:dyDescent="0.3">
      <c r="B950" s="101" t="s">
        <v>500</v>
      </c>
      <c r="C950" s="196" t="s">
        <v>1690</v>
      </c>
      <c r="D950" s="196">
        <v>22</v>
      </c>
      <c r="E950" s="196" t="s">
        <v>7</v>
      </c>
      <c r="F950" s="196">
        <v>13</v>
      </c>
      <c r="G950"/>
      <c r="H950"/>
    </row>
    <row r="951" spans="2:8" x14ac:dyDescent="0.3">
      <c r="B951" s="101" t="s">
        <v>501</v>
      </c>
      <c r="C951" s="196" t="s">
        <v>4</v>
      </c>
      <c r="D951" s="196">
        <v>9</v>
      </c>
      <c r="E951" s="196" t="s">
        <v>7</v>
      </c>
      <c r="F951" s="196">
        <v>8</v>
      </c>
      <c r="G951"/>
      <c r="H951"/>
    </row>
    <row r="952" spans="2:8" x14ac:dyDescent="0.3">
      <c r="B952" s="101" t="s">
        <v>502</v>
      </c>
      <c r="C952" s="196" t="s">
        <v>1837</v>
      </c>
      <c r="D952" s="196">
        <v>18</v>
      </c>
      <c r="E952" s="196" t="s">
        <v>1830</v>
      </c>
      <c r="F952" s="196">
        <v>26</v>
      </c>
      <c r="G952"/>
      <c r="H952"/>
    </row>
    <row r="953" spans="2:8" x14ac:dyDescent="0.3">
      <c r="B953" s="101" t="s">
        <v>503</v>
      </c>
      <c r="C953" s="196" t="s">
        <v>1690</v>
      </c>
      <c r="D953" s="196">
        <v>24</v>
      </c>
      <c r="E953" s="196" t="s">
        <v>7</v>
      </c>
      <c r="F953" s="196">
        <v>9</v>
      </c>
      <c r="G953"/>
      <c r="H953"/>
    </row>
    <row r="954" spans="2:8" x14ac:dyDescent="0.3">
      <c r="B954" s="101" t="s">
        <v>504</v>
      </c>
      <c r="C954" s="196" t="s">
        <v>1690</v>
      </c>
      <c r="D954" s="196">
        <v>10</v>
      </c>
      <c r="E954" s="196" t="s">
        <v>7</v>
      </c>
      <c r="F954" s="196">
        <v>17</v>
      </c>
      <c r="G954"/>
      <c r="H954"/>
    </row>
    <row r="955" spans="2:8" x14ac:dyDescent="0.3">
      <c r="B955" s="101" t="s">
        <v>505</v>
      </c>
      <c r="C955" s="196" t="s">
        <v>7</v>
      </c>
      <c r="D955" s="196">
        <v>26</v>
      </c>
      <c r="E955" s="196" t="s">
        <v>4</v>
      </c>
      <c r="F955" s="196">
        <v>18</v>
      </c>
      <c r="G955"/>
      <c r="H955"/>
    </row>
    <row r="956" spans="2:8" x14ac:dyDescent="0.3">
      <c r="B956" s="101" t="s">
        <v>506</v>
      </c>
      <c r="C956" s="196" t="s">
        <v>1788</v>
      </c>
      <c r="D956" s="196">
        <v>39</v>
      </c>
      <c r="E956" s="196" t="s">
        <v>4</v>
      </c>
      <c r="F956" s="196">
        <v>21</v>
      </c>
      <c r="G956"/>
      <c r="H956"/>
    </row>
    <row r="957" spans="2:8" x14ac:dyDescent="0.3">
      <c r="B957" s="101" t="s">
        <v>507</v>
      </c>
      <c r="C957" s="196" t="s">
        <v>1698</v>
      </c>
      <c r="D957" s="196">
        <v>42</v>
      </c>
      <c r="E957" s="196" t="s">
        <v>20</v>
      </c>
      <c r="F957" s="196">
        <v>27</v>
      </c>
      <c r="G957"/>
      <c r="H957"/>
    </row>
    <row r="958" spans="2:8" x14ac:dyDescent="0.3">
      <c r="B958" s="101" t="s">
        <v>508</v>
      </c>
      <c r="C958" s="196" t="s">
        <v>7</v>
      </c>
      <c r="D958" s="196">
        <v>18</v>
      </c>
      <c r="E958" s="196" t="s">
        <v>1685</v>
      </c>
      <c r="F958" s="196">
        <v>25</v>
      </c>
      <c r="G958"/>
      <c r="H958"/>
    </row>
    <row r="959" spans="2:8" x14ac:dyDescent="0.3">
      <c r="B959" s="101" t="s">
        <v>509</v>
      </c>
      <c r="C959" s="196" t="s">
        <v>7</v>
      </c>
      <c r="D959" s="196">
        <v>6</v>
      </c>
      <c r="E959" s="196" t="s">
        <v>1690</v>
      </c>
      <c r="F959" s="196">
        <v>16</v>
      </c>
      <c r="G959"/>
      <c r="H959"/>
    </row>
    <row r="960" spans="2:8" x14ac:dyDescent="0.3">
      <c r="B960" s="101" t="s">
        <v>510</v>
      </c>
      <c r="C960" s="196" t="s">
        <v>1685</v>
      </c>
      <c r="D960" s="196">
        <v>9</v>
      </c>
      <c r="E960" s="196" t="s">
        <v>7</v>
      </c>
      <c r="F960" s="196">
        <v>20</v>
      </c>
      <c r="G960"/>
      <c r="H960"/>
    </row>
    <row r="961" spans="2:8" x14ac:dyDescent="0.3">
      <c r="B961" s="101" t="s">
        <v>511</v>
      </c>
      <c r="C961" s="196" t="s">
        <v>20</v>
      </c>
      <c r="D961" s="196">
        <v>33</v>
      </c>
      <c r="E961" s="196" t="s">
        <v>7</v>
      </c>
      <c r="F961" s="196">
        <v>49</v>
      </c>
      <c r="G961"/>
      <c r="H961"/>
    </row>
    <row r="962" spans="2:8" x14ac:dyDescent="0.3">
      <c r="B962" s="101" t="s">
        <v>512</v>
      </c>
      <c r="C962" s="196" t="s">
        <v>7</v>
      </c>
      <c r="D962" s="196">
        <v>19</v>
      </c>
      <c r="E962" s="196" t="s">
        <v>4</v>
      </c>
      <c r="F962" s="196">
        <v>23</v>
      </c>
      <c r="G962"/>
      <c r="H962"/>
    </row>
    <row r="963" spans="2:8" x14ac:dyDescent="0.3">
      <c r="B963" s="101" t="s">
        <v>513</v>
      </c>
      <c r="C963" s="196" t="s">
        <v>1698</v>
      </c>
      <c r="D963" s="196">
        <v>16</v>
      </c>
      <c r="E963" s="196" t="s">
        <v>1705</v>
      </c>
      <c r="F963" s="196">
        <v>23</v>
      </c>
      <c r="G963"/>
      <c r="H963"/>
    </row>
    <row r="964" spans="2:8" x14ac:dyDescent="0.3">
      <c r="B964" s="101" t="s">
        <v>514</v>
      </c>
      <c r="C964" s="196" t="s">
        <v>7</v>
      </c>
      <c r="D964" s="196">
        <v>13</v>
      </c>
      <c r="E964" s="196" t="s">
        <v>1699</v>
      </c>
      <c r="F964" s="196">
        <v>17</v>
      </c>
      <c r="G964"/>
      <c r="H964"/>
    </row>
    <row r="965" spans="2:8" x14ac:dyDescent="0.3">
      <c r="B965" s="101" t="s">
        <v>515</v>
      </c>
      <c r="C965" s="196" t="s">
        <v>1698</v>
      </c>
      <c r="D965" s="196">
        <v>21</v>
      </c>
      <c r="E965" s="196" t="s">
        <v>20</v>
      </c>
      <c r="F965" s="196">
        <v>25</v>
      </c>
      <c r="G965"/>
      <c r="H965"/>
    </row>
    <row r="966" spans="2:8" x14ac:dyDescent="0.3">
      <c r="B966" s="101" t="s">
        <v>516</v>
      </c>
      <c r="C966" s="196" t="s">
        <v>7</v>
      </c>
      <c r="D966" s="196">
        <v>23</v>
      </c>
      <c r="E966" s="196" t="s">
        <v>4</v>
      </c>
      <c r="F966" s="196">
        <v>3</v>
      </c>
      <c r="G966"/>
      <c r="H966"/>
    </row>
    <row r="967" spans="2:8" x14ac:dyDescent="0.3">
      <c r="B967" s="101" t="s">
        <v>517</v>
      </c>
      <c r="C967" s="196" t="s">
        <v>7</v>
      </c>
      <c r="D967" s="196">
        <v>116</v>
      </c>
      <c r="E967" s="196" t="s">
        <v>4</v>
      </c>
      <c r="F967" s="196">
        <v>139</v>
      </c>
      <c r="G967"/>
      <c r="H967"/>
    </row>
    <row r="968" spans="2:8" x14ac:dyDescent="0.3">
      <c r="B968" s="101" t="s">
        <v>518</v>
      </c>
      <c r="C968" s="196" t="s">
        <v>1690</v>
      </c>
      <c r="D968" s="196">
        <v>24</v>
      </c>
      <c r="E968" s="196" t="s">
        <v>7</v>
      </c>
      <c r="F968" s="196">
        <v>10</v>
      </c>
      <c r="G968"/>
      <c r="H968"/>
    </row>
    <row r="969" spans="2:8" x14ac:dyDescent="0.3">
      <c r="B969" s="101" t="s">
        <v>519</v>
      </c>
      <c r="C969" s="196" t="s">
        <v>1690</v>
      </c>
      <c r="D969" s="196">
        <v>8</v>
      </c>
      <c r="E969" s="196" t="s">
        <v>7</v>
      </c>
      <c r="F969" s="196">
        <v>19</v>
      </c>
      <c r="G969"/>
      <c r="H969"/>
    </row>
    <row r="970" spans="2:8" x14ac:dyDescent="0.3">
      <c r="B970" s="101" t="s">
        <v>520</v>
      </c>
      <c r="C970" s="196" t="s">
        <v>7</v>
      </c>
      <c r="D970" s="196">
        <v>16</v>
      </c>
      <c r="E970" s="196" t="s">
        <v>1690</v>
      </c>
      <c r="F970" s="196">
        <v>4</v>
      </c>
      <c r="G970"/>
      <c r="H970"/>
    </row>
    <row r="971" spans="2:8" x14ac:dyDescent="0.3">
      <c r="B971" s="101" t="s">
        <v>521</v>
      </c>
      <c r="C971" s="196" t="s">
        <v>7</v>
      </c>
      <c r="D971" s="196">
        <v>40</v>
      </c>
      <c r="E971" s="196" t="s">
        <v>4</v>
      </c>
      <c r="F971" s="196">
        <v>61</v>
      </c>
      <c r="G971"/>
      <c r="H971"/>
    </row>
    <row r="972" spans="2:8" x14ac:dyDescent="0.3">
      <c r="B972" s="101" t="s">
        <v>522</v>
      </c>
      <c r="C972" s="196" t="s">
        <v>1830</v>
      </c>
      <c r="D972" s="196">
        <v>52</v>
      </c>
      <c r="E972" s="196" t="s">
        <v>7</v>
      </c>
      <c r="F972" s="196">
        <v>20</v>
      </c>
      <c r="G972"/>
      <c r="H972"/>
    </row>
    <row r="973" spans="2:8" x14ac:dyDescent="0.3">
      <c r="B973" s="101" t="s">
        <v>523</v>
      </c>
      <c r="C973" s="196" t="s">
        <v>7</v>
      </c>
      <c r="D973" s="196">
        <v>41</v>
      </c>
      <c r="E973" s="196" t="s">
        <v>20</v>
      </c>
      <c r="F973" s="196">
        <v>50</v>
      </c>
      <c r="G973"/>
      <c r="H973"/>
    </row>
    <row r="974" spans="2:8" x14ac:dyDescent="0.3">
      <c r="B974" s="101" t="s">
        <v>524</v>
      </c>
      <c r="C974" s="196" t="s">
        <v>1698</v>
      </c>
      <c r="D974" s="196">
        <v>17</v>
      </c>
      <c r="E974" s="196" t="s">
        <v>1699</v>
      </c>
      <c r="F974" s="196">
        <v>16</v>
      </c>
      <c r="G974"/>
      <c r="H974"/>
    </row>
    <row r="975" spans="2:8" x14ac:dyDescent="0.3">
      <c r="B975" s="101" t="s">
        <v>525</v>
      </c>
      <c r="C975" s="196" t="s">
        <v>4</v>
      </c>
      <c r="D975" s="196">
        <v>45</v>
      </c>
      <c r="E975" s="196" t="s">
        <v>7</v>
      </c>
      <c r="F975" s="196">
        <v>55</v>
      </c>
      <c r="G975"/>
      <c r="H975"/>
    </row>
    <row r="976" spans="2:8" x14ac:dyDescent="0.3">
      <c r="B976" s="101" t="s">
        <v>526</v>
      </c>
      <c r="C976" s="196" t="s">
        <v>4</v>
      </c>
      <c r="D976" s="196">
        <v>129</v>
      </c>
      <c r="E976" s="196" t="s">
        <v>7</v>
      </c>
      <c r="F976" s="196">
        <v>124</v>
      </c>
      <c r="G976"/>
      <c r="H976"/>
    </row>
    <row r="977" spans="2:8" x14ac:dyDescent="0.3">
      <c r="B977" s="101" t="s">
        <v>527</v>
      </c>
      <c r="C977" s="196" t="s">
        <v>4</v>
      </c>
      <c r="D977" s="196">
        <v>30</v>
      </c>
      <c r="E977" s="196" t="s">
        <v>7</v>
      </c>
      <c r="F977" s="196">
        <v>47</v>
      </c>
      <c r="G977"/>
      <c r="H977"/>
    </row>
    <row r="978" spans="2:8" x14ac:dyDescent="0.3">
      <c r="B978" s="101" t="s">
        <v>528</v>
      </c>
      <c r="C978" s="196" t="s">
        <v>4</v>
      </c>
      <c r="D978" s="196">
        <v>46</v>
      </c>
      <c r="E978" s="196" t="s">
        <v>7</v>
      </c>
      <c r="F978" s="196">
        <v>71</v>
      </c>
      <c r="G978"/>
      <c r="H978"/>
    </row>
    <row r="979" spans="2:8" x14ac:dyDescent="0.3">
      <c r="B979" s="101" t="s">
        <v>529</v>
      </c>
      <c r="C979" s="196" t="s">
        <v>4</v>
      </c>
      <c r="D979" s="196">
        <v>85</v>
      </c>
      <c r="E979" s="196" t="s">
        <v>7</v>
      </c>
      <c r="F979" s="196">
        <v>66</v>
      </c>
      <c r="G979"/>
      <c r="H979"/>
    </row>
    <row r="980" spans="2:8" x14ac:dyDescent="0.3">
      <c r="B980" s="101" t="s">
        <v>530</v>
      </c>
      <c r="C980" s="196" t="s">
        <v>1785</v>
      </c>
      <c r="D980" s="196">
        <v>9</v>
      </c>
      <c r="E980" s="196" t="s">
        <v>1685</v>
      </c>
      <c r="F980" s="196">
        <v>21</v>
      </c>
      <c r="G980"/>
      <c r="H980"/>
    </row>
    <row r="981" spans="2:8" x14ac:dyDescent="0.3">
      <c r="B981" s="101" t="s">
        <v>531</v>
      </c>
      <c r="C981" s="196" t="s">
        <v>1785</v>
      </c>
      <c r="D981" s="196">
        <v>12</v>
      </c>
      <c r="E981" s="196" t="s">
        <v>1685</v>
      </c>
      <c r="F981" s="196">
        <v>8</v>
      </c>
      <c r="G981"/>
      <c r="H981"/>
    </row>
    <row r="982" spans="2:8" x14ac:dyDescent="0.3">
      <c r="B982" s="101" t="s">
        <v>532</v>
      </c>
      <c r="C982" s="196" t="s">
        <v>1685</v>
      </c>
      <c r="D982" s="196">
        <v>16</v>
      </c>
      <c r="E982" s="196" t="s">
        <v>1785</v>
      </c>
      <c r="F982" s="196">
        <v>17</v>
      </c>
      <c r="G982"/>
      <c r="H982"/>
    </row>
    <row r="983" spans="2:8" x14ac:dyDescent="0.3">
      <c r="B983" s="101" t="s">
        <v>533</v>
      </c>
      <c r="C983" s="196" t="s">
        <v>7</v>
      </c>
      <c r="D983" s="196">
        <v>42</v>
      </c>
      <c r="E983" s="196" t="s">
        <v>4</v>
      </c>
      <c r="F983" s="196">
        <v>29</v>
      </c>
      <c r="G983"/>
      <c r="H983"/>
    </row>
    <row r="984" spans="2:8" x14ac:dyDescent="0.3">
      <c r="B984" s="101" t="s">
        <v>534</v>
      </c>
      <c r="C984" s="196" t="s">
        <v>7</v>
      </c>
      <c r="D984" s="196">
        <v>40</v>
      </c>
      <c r="E984" s="196" t="s">
        <v>4</v>
      </c>
      <c r="F984" s="196">
        <v>27</v>
      </c>
      <c r="G984"/>
      <c r="H984"/>
    </row>
    <row r="985" spans="2:8" x14ac:dyDescent="0.3">
      <c r="B985" s="101" t="s">
        <v>535</v>
      </c>
      <c r="C985" s="196" t="s">
        <v>1785</v>
      </c>
      <c r="D985" s="196">
        <v>23</v>
      </c>
      <c r="E985" s="196" t="s">
        <v>1685</v>
      </c>
      <c r="F985" s="196">
        <v>12</v>
      </c>
      <c r="G985"/>
      <c r="H985"/>
    </row>
    <row r="986" spans="2:8" x14ac:dyDescent="0.3">
      <c r="B986" s="101" t="s">
        <v>1010</v>
      </c>
      <c r="C986" s="196" t="s">
        <v>1691</v>
      </c>
      <c r="D986" s="196">
        <v>51</v>
      </c>
      <c r="E986" s="196" t="s">
        <v>7</v>
      </c>
      <c r="F986" s="196">
        <v>40</v>
      </c>
      <c r="G986"/>
      <c r="H986"/>
    </row>
    <row r="987" spans="2:8" x14ac:dyDescent="0.3">
      <c r="B987" s="101" t="s">
        <v>1011</v>
      </c>
      <c r="C987" s="196" t="s">
        <v>1690</v>
      </c>
      <c r="D987" s="196">
        <v>23</v>
      </c>
      <c r="E987" s="196" t="s">
        <v>7</v>
      </c>
      <c r="F987" s="196">
        <v>19</v>
      </c>
      <c r="G987"/>
      <c r="H987"/>
    </row>
    <row r="988" spans="2:8" x14ac:dyDescent="0.3">
      <c r="B988" s="101" t="s">
        <v>1012</v>
      </c>
      <c r="C988" s="196" t="s">
        <v>7</v>
      </c>
      <c r="D988" s="196">
        <v>28</v>
      </c>
      <c r="E988" s="196" t="s">
        <v>4</v>
      </c>
      <c r="F988" s="196">
        <v>48</v>
      </c>
      <c r="G988"/>
      <c r="H988"/>
    </row>
    <row r="989" spans="2:8" x14ac:dyDescent="0.3">
      <c r="B989" s="101" t="s">
        <v>1013</v>
      </c>
      <c r="C989" s="196" t="s">
        <v>1698</v>
      </c>
      <c r="D989" s="196">
        <v>48</v>
      </c>
      <c r="E989" s="196" t="s">
        <v>1699</v>
      </c>
      <c r="F989" s="196">
        <v>52</v>
      </c>
      <c r="G989"/>
      <c r="H989"/>
    </row>
    <row r="990" spans="2:8" x14ac:dyDescent="0.3">
      <c r="B990" s="101" t="s">
        <v>1014</v>
      </c>
      <c r="C990" s="196" t="s">
        <v>1698</v>
      </c>
      <c r="D990" s="196">
        <v>11</v>
      </c>
      <c r="E990" s="196" t="s">
        <v>20</v>
      </c>
      <c r="F990" s="196">
        <v>13</v>
      </c>
      <c r="G990"/>
      <c r="H990"/>
    </row>
    <row r="991" spans="2:8" x14ac:dyDescent="0.3">
      <c r="B991" s="101" t="s">
        <v>1015</v>
      </c>
      <c r="C991" s="196" t="s">
        <v>7</v>
      </c>
      <c r="D991" s="196">
        <v>47</v>
      </c>
      <c r="E991" s="196" t="s">
        <v>4</v>
      </c>
      <c r="F991" s="196">
        <v>35</v>
      </c>
      <c r="G991"/>
      <c r="H991"/>
    </row>
    <row r="992" spans="2:8" x14ac:dyDescent="0.3">
      <c r="B992" s="101" t="s">
        <v>1016</v>
      </c>
      <c r="C992" s="196" t="s">
        <v>4</v>
      </c>
      <c r="D992" s="196">
        <v>23</v>
      </c>
      <c r="E992" s="196" t="s">
        <v>7</v>
      </c>
      <c r="F992" s="196">
        <v>32</v>
      </c>
      <c r="G992"/>
      <c r="H992"/>
    </row>
    <row r="993" spans="2:8" x14ac:dyDescent="0.3">
      <c r="B993" s="101" t="s">
        <v>1017</v>
      </c>
      <c r="C993" s="196" t="s">
        <v>7</v>
      </c>
      <c r="D993" s="196">
        <v>20</v>
      </c>
      <c r="E993" s="196" t="s">
        <v>4</v>
      </c>
      <c r="F993" s="196">
        <v>28</v>
      </c>
      <c r="G993"/>
      <c r="H993"/>
    </row>
    <row r="994" spans="2:8" x14ac:dyDescent="0.3">
      <c r="B994" s="101" t="s">
        <v>1018</v>
      </c>
      <c r="C994" s="196" t="s">
        <v>20</v>
      </c>
      <c r="D994" s="196">
        <v>34</v>
      </c>
      <c r="E994" s="196" t="s">
        <v>7</v>
      </c>
      <c r="F994" s="196">
        <v>26</v>
      </c>
      <c r="G994" s="196"/>
      <c r="H994" s="196"/>
    </row>
    <row r="995" spans="2:8" x14ac:dyDescent="0.3">
      <c r="B995" s="101" t="s">
        <v>1019</v>
      </c>
      <c r="C995" s="196" t="s">
        <v>7</v>
      </c>
      <c r="D995" s="196">
        <v>31</v>
      </c>
      <c r="E995" s="196" t="s">
        <v>20</v>
      </c>
      <c r="F995" s="196">
        <v>44</v>
      </c>
      <c r="G995"/>
      <c r="H995"/>
    </row>
    <row r="996" spans="2:8" x14ac:dyDescent="0.3">
      <c r="B996" s="101" t="s">
        <v>1020</v>
      </c>
      <c r="C996" s="196" t="s">
        <v>7</v>
      </c>
      <c r="D996" s="196">
        <v>18</v>
      </c>
      <c r="E996" s="196" t="s">
        <v>20</v>
      </c>
      <c r="F996" s="196">
        <v>20</v>
      </c>
      <c r="G996"/>
      <c r="H996"/>
    </row>
    <row r="997" spans="2:8" x14ac:dyDescent="0.3">
      <c r="B997" s="101" t="s">
        <v>1021</v>
      </c>
      <c r="C997" s="196" t="s">
        <v>20</v>
      </c>
      <c r="D997" s="196">
        <v>4</v>
      </c>
      <c r="E997" s="196" t="s">
        <v>7</v>
      </c>
      <c r="F997" s="196">
        <v>15</v>
      </c>
      <c r="G997"/>
      <c r="H997"/>
    </row>
    <row r="998" spans="2:8" x14ac:dyDescent="0.3">
      <c r="B998" s="101" t="s">
        <v>1022</v>
      </c>
      <c r="C998" s="196" t="s">
        <v>7</v>
      </c>
      <c r="D998" s="196">
        <v>15</v>
      </c>
      <c r="E998" s="196" t="s">
        <v>4</v>
      </c>
      <c r="F998" s="196">
        <v>22</v>
      </c>
      <c r="G998"/>
      <c r="H998"/>
    </row>
    <row r="999" spans="2:8" x14ac:dyDescent="0.3">
      <c r="B999" s="101" t="s">
        <v>1023</v>
      </c>
      <c r="C999" s="196" t="s">
        <v>7</v>
      </c>
      <c r="D999" s="196">
        <v>12</v>
      </c>
      <c r="E999" s="196" t="s">
        <v>1703</v>
      </c>
      <c r="F999" s="196">
        <v>21</v>
      </c>
      <c r="G999"/>
      <c r="H999"/>
    </row>
    <row r="1000" spans="2:8" x14ac:dyDescent="0.3">
      <c r="B1000" s="101" t="s">
        <v>1024</v>
      </c>
      <c r="C1000" s="196" t="s">
        <v>1697</v>
      </c>
      <c r="D1000" s="196">
        <v>34</v>
      </c>
      <c r="E1000" s="196" t="s">
        <v>1690</v>
      </c>
      <c r="F1000" s="196">
        <v>28</v>
      </c>
      <c r="G1000"/>
      <c r="H1000"/>
    </row>
    <row r="1001" spans="2:8" x14ac:dyDescent="0.3">
      <c r="B1001" s="101" t="s">
        <v>1025</v>
      </c>
      <c r="C1001" s="196" t="s">
        <v>1698</v>
      </c>
      <c r="D1001" s="196">
        <v>20</v>
      </c>
      <c r="E1001" s="196" t="s">
        <v>1690</v>
      </c>
      <c r="F1001" s="196">
        <v>30</v>
      </c>
      <c r="G1001" s="196"/>
      <c r="H1001" s="196"/>
    </row>
    <row r="1002" spans="2:8" x14ac:dyDescent="0.3">
      <c r="B1002" s="101" t="s">
        <v>1026</v>
      </c>
      <c r="C1002" s="196" t="s">
        <v>4</v>
      </c>
      <c r="D1002" s="196">
        <v>45</v>
      </c>
      <c r="E1002" s="196" t="s">
        <v>1788</v>
      </c>
      <c r="F1002" s="196">
        <v>57</v>
      </c>
      <c r="G1002"/>
      <c r="H1002"/>
    </row>
    <row r="1003" spans="2:8" x14ac:dyDescent="0.3">
      <c r="B1003" s="101" t="s">
        <v>1027</v>
      </c>
      <c r="C1003" s="196" t="s">
        <v>1697</v>
      </c>
      <c r="D1003" s="196">
        <v>59</v>
      </c>
      <c r="E1003" s="196" t="s">
        <v>4</v>
      </c>
      <c r="F1003" s="196">
        <v>76</v>
      </c>
      <c r="G1003"/>
      <c r="H1003"/>
    </row>
    <row r="1004" spans="2:8" x14ac:dyDescent="0.3">
      <c r="B1004" s="101" t="s">
        <v>1028</v>
      </c>
      <c r="C1004" s="196" t="s">
        <v>1698</v>
      </c>
      <c r="D1004" s="196">
        <v>10</v>
      </c>
      <c r="E1004" s="196" t="s">
        <v>20</v>
      </c>
      <c r="F1004" s="196">
        <v>18</v>
      </c>
      <c r="G1004"/>
      <c r="H1004"/>
    </row>
    <row r="1005" spans="2:8" x14ac:dyDescent="0.3">
      <c r="B1005" s="101" t="s">
        <v>1029</v>
      </c>
      <c r="C1005" s="196" t="s">
        <v>20</v>
      </c>
      <c r="D1005" s="196">
        <v>5</v>
      </c>
      <c r="E1005" s="196" t="s">
        <v>1698</v>
      </c>
      <c r="F1005" s="196">
        <v>11</v>
      </c>
      <c r="G1005"/>
      <c r="H1005"/>
    </row>
    <row r="1006" spans="2:8" x14ac:dyDescent="0.3">
      <c r="B1006" s="101" t="s">
        <v>1030</v>
      </c>
      <c r="C1006" s="196" t="s">
        <v>1698</v>
      </c>
      <c r="D1006" s="196">
        <v>3</v>
      </c>
      <c r="E1006" s="196" t="s">
        <v>20</v>
      </c>
      <c r="F1006" s="196">
        <v>3</v>
      </c>
      <c r="G1006"/>
      <c r="H1006"/>
    </row>
    <row r="1007" spans="2:8" x14ac:dyDescent="0.3">
      <c r="B1007" s="101" t="s">
        <v>1031</v>
      </c>
      <c r="C1007" s="196" t="s">
        <v>1698</v>
      </c>
      <c r="D1007" s="196">
        <v>8</v>
      </c>
      <c r="E1007" s="196" t="s">
        <v>20</v>
      </c>
      <c r="F1007" s="196">
        <v>3</v>
      </c>
      <c r="G1007"/>
      <c r="H1007"/>
    </row>
    <row r="1008" spans="2:8" x14ac:dyDescent="0.3">
      <c r="B1008" s="101" t="s">
        <v>1032</v>
      </c>
      <c r="C1008" s="196" t="s">
        <v>20</v>
      </c>
      <c r="D1008" s="196">
        <v>7</v>
      </c>
      <c r="E1008" s="196" t="s">
        <v>1698</v>
      </c>
      <c r="F1008" s="196">
        <v>8</v>
      </c>
      <c r="G1008"/>
      <c r="H1008"/>
    </row>
    <row r="1009" spans="2:8" x14ac:dyDescent="0.3">
      <c r="B1009" s="101" t="s">
        <v>1033</v>
      </c>
      <c r="C1009" s="196" t="s">
        <v>20</v>
      </c>
      <c r="D1009" s="196">
        <v>5</v>
      </c>
      <c r="E1009" s="196" t="s">
        <v>1698</v>
      </c>
      <c r="F1009" s="196">
        <v>7</v>
      </c>
      <c r="G1009"/>
      <c r="H1009"/>
    </row>
    <row r="1010" spans="2:8" x14ac:dyDescent="0.3">
      <c r="B1010" s="101" t="s">
        <v>1034</v>
      </c>
      <c r="C1010" s="196" t="s">
        <v>1690</v>
      </c>
      <c r="D1010" s="196">
        <v>32</v>
      </c>
      <c r="E1010" s="196" t="s">
        <v>7</v>
      </c>
      <c r="F1010" s="196">
        <v>20</v>
      </c>
      <c r="G1010"/>
      <c r="H1010"/>
    </row>
    <row r="1011" spans="2:8" x14ac:dyDescent="0.3">
      <c r="B1011" s="101" t="s">
        <v>1035</v>
      </c>
      <c r="C1011" s="196" t="s">
        <v>7</v>
      </c>
      <c r="D1011" s="196">
        <v>25</v>
      </c>
      <c r="E1011" s="196" t="s">
        <v>1690</v>
      </c>
      <c r="F1011" s="196">
        <v>18</v>
      </c>
      <c r="G1011"/>
      <c r="H1011"/>
    </row>
    <row r="1012" spans="2:8" x14ac:dyDescent="0.3">
      <c r="B1012" s="101" t="s">
        <v>1036</v>
      </c>
      <c r="C1012" s="196" t="s">
        <v>7</v>
      </c>
      <c r="D1012" s="196">
        <v>18</v>
      </c>
      <c r="E1012" s="196" t="s">
        <v>2063</v>
      </c>
      <c r="F1012" s="196">
        <v>6</v>
      </c>
      <c r="G1012"/>
      <c r="H1012"/>
    </row>
    <row r="1013" spans="2:8" x14ac:dyDescent="0.3">
      <c r="B1013" s="101" t="s">
        <v>1037</v>
      </c>
      <c r="C1013" s="196" t="s">
        <v>1690</v>
      </c>
      <c r="D1013" s="196">
        <v>63</v>
      </c>
      <c r="E1013" s="196" t="s">
        <v>7</v>
      </c>
      <c r="F1013" s="196">
        <v>46</v>
      </c>
      <c r="G1013"/>
      <c r="H1013"/>
    </row>
    <row r="1014" spans="2:8" x14ac:dyDescent="0.3">
      <c r="B1014" s="101" t="s">
        <v>1038</v>
      </c>
      <c r="C1014" s="196" t="s">
        <v>4</v>
      </c>
      <c r="D1014" s="196">
        <v>26</v>
      </c>
      <c r="E1014" s="196" t="s">
        <v>7</v>
      </c>
      <c r="F1014" s="196">
        <v>42</v>
      </c>
      <c r="G1014"/>
      <c r="H1014"/>
    </row>
    <row r="1015" spans="2:8" x14ac:dyDescent="0.3">
      <c r="B1015" s="101" t="s">
        <v>1039</v>
      </c>
      <c r="C1015" s="196" t="s">
        <v>7</v>
      </c>
      <c r="D1015" s="196">
        <v>13</v>
      </c>
      <c r="E1015" s="196" t="s">
        <v>20</v>
      </c>
      <c r="F1015" s="196">
        <v>14</v>
      </c>
      <c r="G1015"/>
      <c r="H1015"/>
    </row>
    <row r="1016" spans="2:8" x14ac:dyDescent="0.3">
      <c r="B1016" s="101" t="s">
        <v>1040</v>
      </c>
      <c r="C1016" s="196" t="s">
        <v>20</v>
      </c>
      <c r="D1016" s="196">
        <v>15</v>
      </c>
      <c r="E1016" s="196" t="s">
        <v>7</v>
      </c>
      <c r="F1016" s="196">
        <v>31</v>
      </c>
      <c r="G1016"/>
      <c r="H1016"/>
    </row>
    <row r="1017" spans="2:8" x14ac:dyDescent="0.3">
      <c r="B1017" s="101" t="s">
        <v>1041</v>
      </c>
      <c r="C1017" s="196" t="s">
        <v>20</v>
      </c>
      <c r="D1017" s="196">
        <v>7</v>
      </c>
      <c r="E1017" s="196" t="s">
        <v>7</v>
      </c>
      <c r="F1017" s="196">
        <v>25</v>
      </c>
      <c r="G1017"/>
      <c r="H1017"/>
    </row>
    <row r="1018" spans="2:8" x14ac:dyDescent="0.3">
      <c r="B1018" s="101" t="s">
        <v>1042</v>
      </c>
      <c r="C1018" s="196" t="s">
        <v>7</v>
      </c>
      <c r="D1018" s="196">
        <v>18</v>
      </c>
      <c r="E1018" s="196" t="s">
        <v>20</v>
      </c>
      <c r="F1018" s="196">
        <v>17</v>
      </c>
      <c r="G1018"/>
      <c r="H1018"/>
    </row>
    <row r="1019" spans="2:8" x14ac:dyDescent="0.3">
      <c r="B1019" s="101" t="s">
        <v>1043</v>
      </c>
      <c r="C1019" s="196" t="s">
        <v>4</v>
      </c>
      <c r="D1019" s="196">
        <v>57</v>
      </c>
      <c r="E1019" s="196" t="s">
        <v>7</v>
      </c>
      <c r="F1019" s="196">
        <v>54</v>
      </c>
      <c r="G1019"/>
      <c r="H1019"/>
    </row>
    <row r="1020" spans="2:8" x14ac:dyDescent="0.3">
      <c r="B1020" s="101" t="s">
        <v>1044</v>
      </c>
      <c r="C1020" s="196" t="s">
        <v>1698</v>
      </c>
      <c r="D1020" s="196">
        <v>5</v>
      </c>
      <c r="E1020" s="196" t="s">
        <v>1700</v>
      </c>
      <c r="F1020" s="196">
        <v>16</v>
      </c>
      <c r="G1020"/>
      <c r="H1020"/>
    </row>
    <row r="1021" spans="2:8" x14ac:dyDescent="0.3">
      <c r="B1021" s="101" t="s">
        <v>1045</v>
      </c>
      <c r="C1021" s="196" t="s">
        <v>1759</v>
      </c>
      <c r="D1021" s="196">
        <v>36</v>
      </c>
      <c r="E1021" s="196" t="s">
        <v>1760</v>
      </c>
      <c r="F1021" s="196">
        <v>22</v>
      </c>
      <c r="G1021"/>
      <c r="H1021"/>
    </row>
    <row r="1022" spans="2:8" x14ac:dyDescent="0.3">
      <c r="B1022" s="101" t="s">
        <v>1046</v>
      </c>
      <c r="C1022" s="196" t="s">
        <v>20</v>
      </c>
      <c r="D1022" s="196">
        <v>10</v>
      </c>
      <c r="E1022" s="196" t="s">
        <v>1698</v>
      </c>
      <c r="F1022" s="196">
        <v>5</v>
      </c>
      <c r="G1022"/>
      <c r="H1022"/>
    </row>
    <row r="1023" spans="2:8" x14ac:dyDescent="0.3">
      <c r="B1023" s="101" t="s">
        <v>2064</v>
      </c>
      <c r="C1023" s="196" t="s">
        <v>1698</v>
      </c>
      <c r="D1023" s="196">
        <v>38</v>
      </c>
      <c r="E1023" s="196" t="s">
        <v>1690</v>
      </c>
      <c r="F1023" s="196">
        <v>33</v>
      </c>
      <c r="G1023"/>
      <c r="H1023"/>
    </row>
    <row r="1024" spans="2:8" x14ac:dyDescent="0.3">
      <c r="B1024" s="101" t="s">
        <v>1048</v>
      </c>
      <c r="C1024" s="196" t="s">
        <v>1698</v>
      </c>
      <c r="D1024" s="196">
        <v>4</v>
      </c>
      <c r="E1024" s="196" t="s">
        <v>1690</v>
      </c>
      <c r="F1024" s="196">
        <v>16</v>
      </c>
      <c r="G1024"/>
      <c r="H1024"/>
    </row>
    <row r="1025" spans="2:8" x14ac:dyDescent="0.3">
      <c r="B1025" s="101" t="s">
        <v>1049</v>
      </c>
      <c r="C1025" s="196" t="s">
        <v>7</v>
      </c>
      <c r="D1025" s="196">
        <v>44</v>
      </c>
      <c r="E1025" s="196" t="s">
        <v>1690</v>
      </c>
      <c r="F1025" s="196">
        <v>39</v>
      </c>
      <c r="G1025"/>
      <c r="H1025"/>
    </row>
    <row r="1026" spans="2:8" x14ac:dyDescent="0.3">
      <c r="B1026" s="101" t="s">
        <v>1050</v>
      </c>
      <c r="C1026" s="196" t="s">
        <v>7</v>
      </c>
      <c r="D1026" s="196">
        <v>12</v>
      </c>
      <c r="E1026" s="196" t="s">
        <v>20</v>
      </c>
      <c r="F1026" s="196">
        <v>6</v>
      </c>
      <c r="G1026"/>
      <c r="H1026"/>
    </row>
    <row r="1027" spans="2:8" x14ac:dyDescent="0.3">
      <c r="B1027" s="101" t="s">
        <v>1051</v>
      </c>
      <c r="C1027" s="196" t="s">
        <v>7</v>
      </c>
      <c r="D1027" s="196">
        <v>25</v>
      </c>
      <c r="E1027" s="196" t="s">
        <v>2065</v>
      </c>
      <c r="F1027" s="196">
        <v>22</v>
      </c>
      <c r="G1027"/>
      <c r="H1027"/>
    </row>
    <row r="1028" spans="2:8" x14ac:dyDescent="0.3">
      <c r="B1028" s="101" t="s">
        <v>1052</v>
      </c>
      <c r="C1028" s="196" t="s">
        <v>20</v>
      </c>
      <c r="D1028" s="196">
        <v>37</v>
      </c>
      <c r="E1028" s="196" t="s">
        <v>7</v>
      </c>
      <c r="F1028" s="196">
        <v>27</v>
      </c>
      <c r="G1028"/>
      <c r="H1028"/>
    </row>
    <row r="1029" spans="2:8" x14ac:dyDescent="0.3">
      <c r="B1029" s="101" t="s">
        <v>1053</v>
      </c>
      <c r="C1029" s="196" t="s">
        <v>7</v>
      </c>
      <c r="D1029" s="196">
        <v>24</v>
      </c>
      <c r="E1029" s="196" t="s">
        <v>20</v>
      </c>
      <c r="F1029" s="196">
        <v>37</v>
      </c>
      <c r="G1029"/>
      <c r="H1029"/>
    </row>
    <row r="1030" spans="2:8" x14ac:dyDescent="0.3">
      <c r="B1030" s="101" t="s">
        <v>1054</v>
      </c>
      <c r="C1030" s="196" t="s">
        <v>7</v>
      </c>
      <c r="D1030" s="196">
        <v>87</v>
      </c>
      <c r="E1030" s="196" t="s">
        <v>4</v>
      </c>
      <c r="F1030" s="196">
        <v>68</v>
      </c>
      <c r="G1030"/>
      <c r="H1030"/>
    </row>
    <row r="1031" spans="2:8" x14ac:dyDescent="0.3">
      <c r="B1031" s="101" t="s">
        <v>1055</v>
      </c>
      <c r="C1031" s="196" t="s">
        <v>20</v>
      </c>
      <c r="D1031" s="196">
        <v>18</v>
      </c>
      <c r="E1031" s="196" t="s">
        <v>7</v>
      </c>
      <c r="F1031" s="196">
        <v>24</v>
      </c>
      <c r="G1031"/>
      <c r="H1031"/>
    </row>
    <row r="1032" spans="2:8" x14ac:dyDescent="0.3">
      <c r="B1032" s="101" t="s">
        <v>1056</v>
      </c>
      <c r="C1032" s="196" t="s">
        <v>20</v>
      </c>
      <c r="D1032" s="196">
        <v>29</v>
      </c>
      <c r="E1032" s="196" t="s">
        <v>1698</v>
      </c>
      <c r="F1032" s="196">
        <v>34</v>
      </c>
      <c r="G1032"/>
      <c r="H1032"/>
    </row>
    <row r="1033" spans="2:8" x14ac:dyDescent="0.3">
      <c r="B1033" s="101" t="s">
        <v>1057</v>
      </c>
      <c r="C1033" s="196" t="s">
        <v>7</v>
      </c>
      <c r="D1033" s="196">
        <v>19</v>
      </c>
      <c r="E1033" s="196" t="s">
        <v>1832</v>
      </c>
      <c r="F1033" s="196">
        <v>11</v>
      </c>
      <c r="G1033"/>
      <c r="H1033"/>
    </row>
    <row r="1034" spans="2:8" x14ac:dyDescent="0.3">
      <c r="B1034" s="101" t="s">
        <v>1569</v>
      </c>
      <c r="C1034" s="196" t="s">
        <v>1690</v>
      </c>
      <c r="D1034" s="196">
        <v>20</v>
      </c>
      <c r="E1034" s="196" t="s">
        <v>7</v>
      </c>
      <c r="F1034" s="196">
        <v>29</v>
      </c>
      <c r="G1034"/>
      <c r="H1034"/>
    </row>
    <row r="1035" spans="2:8" x14ac:dyDescent="0.3">
      <c r="B1035" s="101" t="s">
        <v>1570</v>
      </c>
      <c r="C1035" s="196" t="s">
        <v>1697</v>
      </c>
      <c r="D1035" s="196">
        <v>10</v>
      </c>
      <c r="E1035" s="196" t="s">
        <v>1690</v>
      </c>
      <c r="F1035" s="196">
        <v>6</v>
      </c>
      <c r="G1035"/>
      <c r="H1035"/>
    </row>
    <row r="1036" spans="2:8" x14ac:dyDescent="0.3">
      <c r="B1036" s="101" t="s">
        <v>1571</v>
      </c>
      <c r="C1036" s="196" t="s">
        <v>2066</v>
      </c>
      <c r="D1036" s="196">
        <v>7</v>
      </c>
      <c r="E1036" s="196" t="s">
        <v>2067</v>
      </c>
      <c r="F1036" s="196">
        <v>1</v>
      </c>
      <c r="G1036"/>
      <c r="H1036"/>
    </row>
    <row r="1037" spans="2:8" x14ac:dyDescent="0.3">
      <c r="B1037" s="101" t="s">
        <v>1572</v>
      </c>
      <c r="C1037" s="196" t="s">
        <v>1836</v>
      </c>
      <c r="D1037" s="196">
        <v>6</v>
      </c>
      <c r="E1037" s="196" t="s">
        <v>2066</v>
      </c>
      <c r="F1037" s="196">
        <v>5</v>
      </c>
      <c r="G1037" t="s">
        <v>1697</v>
      </c>
      <c r="H1037">
        <v>2</v>
      </c>
    </row>
    <row r="1038" spans="2:8" x14ac:dyDescent="0.3">
      <c r="B1038" s="101" t="s">
        <v>1573</v>
      </c>
      <c r="C1038" s="196" t="s">
        <v>7</v>
      </c>
      <c r="D1038" s="196">
        <v>19</v>
      </c>
      <c r="E1038" s="196" t="s">
        <v>1703</v>
      </c>
      <c r="F1038" s="196">
        <v>34</v>
      </c>
      <c r="G1038"/>
      <c r="H1038"/>
    </row>
    <row r="1039" spans="2:8" x14ac:dyDescent="0.3">
      <c r="B1039" s="101" t="s">
        <v>1574</v>
      </c>
      <c r="C1039" s="196" t="s">
        <v>1698</v>
      </c>
      <c r="D1039" s="196">
        <v>43</v>
      </c>
      <c r="E1039" s="196" t="s">
        <v>1690</v>
      </c>
      <c r="F1039" s="196">
        <v>24</v>
      </c>
      <c r="G1039"/>
      <c r="H1039"/>
    </row>
    <row r="1040" spans="2:8" x14ac:dyDescent="0.3">
      <c r="B1040" s="101" t="s">
        <v>1575</v>
      </c>
      <c r="C1040" s="196" t="s">
        <v>1684</v>
      </c>
      <c r="D1040" s="196">
        <v>90</v>
      </c>
      <c r="E1040" s="196" t="s">
        <v>7</v>
      </c>
      <c r="F1040" s="196">
        <v>87</v>
      </c>
      <c r="G1040"/>
      <c r="H1040"/>
    </row>
    <row r="1041" spans="2:8" x14ac:dyDescent="0.3">
      <c r="B1041" s="101" t="s">
        <v>1576</v>
      </c>
      <c r="C1041" s="196" t="s">
        <v>1788</v>
      </c>
      <c r="D1041" s="196">
        <v>20</v>
      </c>
      <c r="E1041" s="196" t="s">
        <v>4</v>
      </c>
      <c r="F1041" s="196">
        <v>16</v>
      </c>
      <c r="G1041"/>
      <c r="H1041"/>
    </row>
    <row r="1042" spans="2:8" x14ac:dyDescent="0.3">
      <c r="B1042" s="101" t="s">
        <v>1577</v>
      </c>
      <c r="C1042" s="196" t="s">
        <v>4</v>
      </c>
      <c r="D1042" s="196">
        <v>7</v>
      </c>
      <c r="E1042" s="196" t="s">
        <v>7</v>
      </c>
      <c r="F1042" s="196">
        <v>6</v>
      </c>
      <c r="G1042"/>
      <c r="H1042"/>
    </row>
    <row r="1043" spans="2:8" x14ac:dyDescent="0.3">
      <c r="B1043" s="101" t="s">
        <v>1578</v>
      </c>
      <c r="C1043" s="196" t="s">
        <v>4</v>
      </c>
      <c r="D1043" s="196">
        <v>10</v>
      </c>
      <c r="E1043" s="196" t="s">
        <v>5</v>
      </c>
      <c r="F1043" s="196">
        <v>20</v>
      </c>
      <c r="G1043"/>
      <c r="H1043"/>
    </row>
    <row r="1044" spans="2:8" x14ac:dyDescent="0.3">
      <c r="B1044" s="101" t="s">
        <v>1579</v>
      </c>
      <c r="C1044" s="196" t="s">
        <v>2068</v>
      </c>
      <c r="D1044" s="196">
        <v>2</v>
      </c>
      <c r="E1044" s="196" t="s">
        <v>7</v>
      </c>
      <c r="F1044" s="196">
        <v>12</v>
      </c>
      <c r="G1044" t="s">
        <v>2069</v>
      </c>
      <c r="H1044">
        <v>6</v>
      </c>
    </row>
    <row r="1045" spans="2:8" x14ac:dyDescent="0.3">
      <c r="B1045" s="101" t="s">
        <v>1580</v>
      </c>
      <c r="C1045" s="196" t="s">
        <v>20</v>
      </c>
      <c r="D1045" s="196">
        <v>6</v>
      </c>
      <c r="E1045" s="196" t="s">
        <v>7</v>
      </c>
      <c r="F1045" s="196">
        <v>11</v>
      </c>
      <c r="G1045"/>
      <c r="H1045"/>
    </row>
    <row r="1046" spans="2:8" x14ac:dyDescent="0.3">
      <c r="B1046" s="101" t="s">
        <v>1581</v>
      </c>
      <c r="C1046" s="196" t="s">
        <v>7</v>
      </c>
      <c r="D1046" s="196">
        <v>16</v>
      </c>
      <c r="E1046" s="196" t="s">
        <v>20</v>
      </c>
      <c r="F1046" s="196">
        <v>31</v>
      </c>
      <c r="G1046"/>
      <c r="H1046"/>
    </row>
    <row r="1047" spans="2:8" x14ac:dyDescent="0.3">
      <c r="B1047" s="101" t="s">
        <v>1582</v>
      </c>
      <c r="C1047" s="196" t="s">
        <v>1685</v>
      </c>
      <c r="D1047" s="196">
        <v>5</v>
      </c>
      <c r="E1047" s="196" t="s">
        <v>1690</v>
      </c>
      <c r="F1047" s="196">
        <v>11</v>
      </c>
      <c r="G1047"/>
      <c r="H1047"/>
    </row>
    <row r="1048" spans="2:8" x14ac:dyDescent="0.3">
      <c r="B1048" s="101" t="s">
        <v>1583</v>
      </c>
      <c r="C1048" s="196" t="s">
        <v>1690</v>
      </c>
      <c r="D1048" s="196">
        <v>37</v>
      </c>
      <c r="E1048" s="196" t="s">
        <v>7</v>
      </c>
      <c r="F1048" s="196">
        <v>50</v>
      </c>
      <c r="G1048"/>
      <c r="H1048"/>
    </row>
    <row r="1049" spans="2:8" x14ac:dyDescent="0.3">
      <c r="B1049" s="201" t="s">
        <v>1584</v>
      </c>
      <c r="C1049" s="201" t="s">
        <v>20</v>
      </c>
      <c r="D1049" s="201">
        <v>10</v>
      </c>
      <c r="E1049" s="201" t="s">
        <v>7</v>
      </c>
      <c r="F1049" s="201">
        <v>6</v>
      </c>
      <c r="G1049" s="201"/>
      <c r="H1049"/>
    </row>
    <row r="1050" spans="2:8" x14ac:dyDescent="0.3">
      <c r="B1050" s="101" t="s">
        <v>1585</v>
      </c>
      <c r="C1050" s="196" t="s">
        <v>1690</v>
      </c>
      <c r="D1050" s="196">
        <v>7</v>
      </c>
      <c r="E1050" s="196" t="s">
        <v>7</v>
      </c>
      <c r="F1050" s="196">
        <v>13</v>
      </c>
      <c r="G1050"/>
      <c r="H1050"/>
    </row>
    <row r="1051" spans="2:8" x14ac:dyDescent="0.3">
      <c r="B1051" s="101" t="s">
        <v>1586</v>
      </c>
      <c r="C1051" s="196" t="s">
        <v>7</v>
      </c>
      <c r="D1051" s="196">
        <v>27</v>
      </c>
      <c r="E1051" s="196" t="s">
        <v>20</v>
      </c>
      <c r="F1051" s="196">
        <v>33</v>
      </c>
      <c r="G1051"/>
      <c r="H1051"/>
    </row>
    <row r="1052" spans="2:8" x14ac:dyDescent="0.3">
      <c r="B1052" s="101" t="s">
        <v>1587</v>
      </c>
      <c r="C1052" s="196" t="s">
        <v>7</v>
      </c>
      <c r="D1052" s="196">
        <v>22</v>
      </c>
      <c r="E1052" s="196" t="s">
        <v>20</v>
      </c>
      <c r="F1052" s="196">
        <v>30</v>
      </c>
      <c r="G1052"/>
      <c r="H1052"/>
    </row>
    <row r="1053" spans="2:8" x14ac:dyDescent="0.3">
      <c r="B1053" s="101" t="s">
        <v>1588</v>
      </c>
      <c r="C1053" s="196" t="s">
        <v>7</v>
      </c>
      <c r="D1053" s="196">
        <v>10</v>
      </c>
      <c r="E1053" s="196" t="s">
        <v>2070</v>
      </c>
      <c r="F1053" s="196">
        <v>5</v>
      </c>
      <c r="G1053"/>
      <c r="H1053"/>
    </row>
    <row r="1054" spans="2:8" x14ac:dyDescent="0.3">
      <c r="B1054" s="101" t="s">
        <v>1589</v>
      </c>
      <c r="C1054" s="196" t="s">
        <v>4</v>
      </c>
      <c r="D1054" s="196">
        <v>13</v>
      </c>
      <c r="E1054" s="196" t="s">
        <v>1698</v>
      </c>
      <c r="F1054" s="196">
        <v>9</v>
      </c>
      <c r="G1054"/>
      <c r="H1054"/>
    </row>
    <row r="1055" spans="2:8" x14ac:dyDescent="0.3">
      <c r="B1055" s="101" t="s">
        <v>1590</v>
      </c>
      <c r="C1055" s="196" t="s">
        <v>1694</v>
      </c>
      <c r="D1055" s="196">
        <v>26</v>
      </c>
      <c r="E1055" s="196" t="s">
        <v>7</v>
      </c>
      <c r="F1055" s="196">
        <v>46</v>
      </c>
      <c r="G1055"/>
      <c r="H1055"/>
    </row>
    <row r="1056" spans="2:8" x14ac:dyDescent="0.3">
      <c r="B1056" s="101" t="s">
        <v>1591</v>
      </c>
      <c r="C1056" s="196" t="s">
        <v>1704</v>
      </c>
      <c r="D1056" s="196">
        <v>72</v>
      </c>
      <c r="E1056" s="196" t="s">
        <v>7</v>
      </c>
      <c r="F1056" s="196">
        <v>55</v>
      </c>
      <c r="G1056"/>
      <c r="H1056"/>
    </row>
    <row r="1057" spans="2:8" x14ac:dyDescent="0.3">
      <c r="B1057" s="101" t="s">
        <v>1592</v>
      </c>
      <c r="C1057" s="196" t="s">
        <v>1705</v>
      </c>
      <c r="D1057" s="196">
        <v>16</v>
      </c>
      <c r="E1057" s="196" t="s">
        <v>1699</v>
      </c>
      <c r="F1057" s="196">
        <v>15</v>
      </c>
      <c r="G1057"/>
      <c r="H1057"/>
    </row>
    <row r="1058" spans="2:8" x14ac:dyDescent="0.3">
      <c r="B1058" s="101" t="s">
        <v>1593</v>
      </c>
      <c r="C1058" s="196" t="s">
        <v>7</v>
      </c>
      <c r="D1058" s="196">
        <v>24</v>
      </c>
      <c r="E1058" s="196" t="s">
        <v>4</v>
      </c>
      <c r="F1058" s="196">
        <v>37</v>
      </c>
      <c r="G1058"/>
      <c r="H1058"/>
    </row>
    <row r="1059" spans="2:8" x14ac:dyDescent="0.3">
      <c r="B1059" s="101" t="s">
        <v>1594</v>
      </c>
      <c r="C1059" s="196" t="s">
        <v>1690</v>
      </c>
      <c r="D1059" s="196">
        <v>15</v>
      </c>
      <c r="E1059" s="196" t="s">
        <v>7</v>
      </c>
      <c r="F1059" s="196">
        <v>10</v>
      </c>
      <c r="G1059"/>
      <c r="H1059"/>
    </row>
    <row r="1060" spans="2:8" x14ac:dyDescent="0.3">
      <c r="B1060" s="101" t="s">
        <v>1595</v>
      </c>
      <c r="C1060" s="196" t="s">
        <v>4</v>
      </c>
      <c r="D1060" s="196">
        <v>16</v>
      </c>
      <c r="E1060" s="196" t="s">
        <v>7</v>
      </c>
      <c r="F1060" s="196">
        <v>28</v>
      </c>
      <c r="G1060"/>
      <c r="H1060"/>
    </row>
    <row r="1061" spans="2:8" x14ac:dyDescent="0.3">
      <c r="B1061" s="101" t="s">
        <v>1596</v>
      </c>
      <c r="C1061" s="196" t="s">
        <v>4</v>
      </c>
      <c r="D1061" s="196">
        <v>17</v>
      </c>
      <c r="E1061" s="196" t="s">
        <v>7</v>
      </c>
      <c r="F1061" s="196">
        <v>19</v>
      </c>
      <c r="G1061"/>
      <c r="H1061"/>
    </row>
    <row r="1062" spans="2:8" x14ac:dyDescent="0.3">
      <c r="B1062" s="101" t="s">
        <v>1597</v>
      </c>
      <c r="C1062" s="196" t="s">
        <v>20</v>
      </c>
      <c r="D1062" s="196">
        <v>34</v>
      </c>
      <c r="E1062" s="196" t="s">
        <v>1698</v>
      </c>
      <c r="F1062" s="196">
        <v>45</v>
      </c>
      <c r="G1062"/>
      <c r="H1062"/>
    </row>
    <row r="1063" spans="2:8" x14ac:dyDescent="0.3">
      <c r="B1063" s="101" t="s">
        <v>1598</v>
      </c>
      <c r="C1063" s="196" t="s">
        <v>7</v>
      </c>
      <c r="D1063" s="196">
        <v>11</v>
      </c>
      <c r="E1063" s="196" t="s">
        <v>1832</v>
      </c>
      <c r="F1063" s="196">
        <v>20</v>
      </c>
      <c r="G1063"/>
      <c r="H1063"/>
    </row>
    <row r="1064" spans="2:8" x14ac:dyDescent="0.3">
      <c r="B1064" s="101" t="s">
        <v>1599</v>
      </c>
      <c r="C1064" s="196" t="s">
        <v>1760</v>
      </c>
      <c r="D1064" s="196">
        <v>26</v>
      </c>
      <c r="E1064" s="196" t="s">
        <v>7</v>
      </c>
      <c r="F1064" s="196">
        <v>31</v>
      </c>
      <c r="G1064"/>
      <c r="H1064"/>
    </row>
    <row r="1065" spans="2:8" x14ac:dyDescent="0.3">
      <c r="B1065" s="101" t="s">
        <v>1600</v>
      </c>
      <c r="C1065" s="196" t="s">
        <v>7</v>
      </c>
      <c r="D1065" s="196">
        <v>12</v>
      </c>
      <c r="E1065" s="196" t="s">
        <v>5</v>
      </c>
      <c r="F1065" s="196">
        <v>5</v>
      </c>
      <c r="G1065"/>
      <c r="H1065"/>
    </row>
    <row r="1066" spans="2:8" x14ac:dyDescent="0.3">
      <c r="B1066" s="101" t="s">
        <v>1601</v>
      </c>
      <c r="C1066" s="196" t="s">
        <v>7</v>
      </c>
      <c r="D1066" s="196">
        <v>35</v>
      </c>
      <c r="E1066" s="196" t="s">
        <v>20</v>
      </c>
      <c r="F1066" s="196">
        <v>35</v>
      </c>
      <c r="G1066"/>
      <c r="H1066"/>
    </row>
    <row r="1067" spans="2:8" x14ac:dyDescent="0.3">
      <c r="B1067" s="101" t="s">
        <v>536</v>
      </c>
      <c r="C1067" s="196" t="s">
        <v>7</v>
      </c>
      <c r="D1067" s="196">
        <v>9</v>
      </c>
      <c r="E1067" s="196" t="s">
        <v>4</v>
      </c>
      <c r="F1067" s="196">
        <v>8</v>
      </c>
      <c r="G1067"/>
      <c r="H1067"/>
    </row>
    <row r="1068" spans="2:8" x14ac:dyDescent="0.3">
      <c r="B1068" s="101" t="s">
        <v>1058</v>
      </c>
      <c r="C1068" s="196" t="s">
        <v>20</v>
      </c>
      <c r="D1068" s="196">
        <v>2</v>
      </c>
      <c r="E1068" s="196" t="s">
        <v>7</v>
      </c>
      <c r="F1068" s="196">
        <v>9</v>
      </c>
      <c r="G1068"/>
      <c r="H1068"/>
    </row>
    <row r="1069" spans="2:8" x14ac:dyDescent="0.3">
      <c r="B1069" s="101" t="s">
        <v>537</v>
      </c>
      <c r="C1069" s="196" t="s">
        <v>20</v>
      </c>
      <c r="D1069" s="196">
        <v>5</v>
      </c>
      <c r="E1069" s="196" t="s">
        <v>7</v>
      </c>
      <c r="F1069" s="196">
        <v>3</v>
      </c>
      <c r="G1069"/>
      <c r="H1069"/>
    </row>
    <row r="1070" spans="2:8" x14ac:dyDescent="0.3">
      <c r="B1070" s="101" t="s">
        <v>538</v>
      </c>
      <c r="C1070" s="196" t="s">
        <v>1837</v>
      </c>
      <c r="D1070" s="196">
        <v>4</v>
      </c>
      <c r="E1070" s="196" t="s">
        <v>1690</v>
      </c>
      <c r="F1070" s="196">
        <v>6</v>
      </c>
      <c r="G1070"/>
      <c r="H1070"/>
    </row>
    <row r="1071" spans="2:8" x14ac:dyDescent="0.3">
      <c r="B1071" s="101" t="s">
        <v>539</v>
      </c>
      <c r="C1071" s="196" t="s">
        <v>1690</v>
      </c>
      <c r="D1071" s="196">
        <v>6</v>
      </c>
      <c r="E1071" s="196" t="s">
        <v>7</v>
      </c>
      <c r="F1071" s="196">
        <v>1</v>
      </c>
      <c r="G1071"/>
      <c r="H1071"/>
    </row>
    <row r="1072" spans="2:8" x14ac:dyDescent="0.3">
      <c r="B1072" s="101" t="s">
        <v>540</v>
      </c>
      <c r="C1072" s="196" t="s">
        <v>1837</v>
      </c>
      <c r="D1072" s="196">
        <v>6</v>
      </c>
      <c r="E1072" s="196" t="s">
        <v>1690</v>
      </c>
      <c r="F1072" s="196">
        <v>3</v>
      </c>
      <c r="G1072"/>
      <c r="H1072"/>
    </row>
    <row r="1073" spans="2:8" x14ac:dyDescent="0.3">
      <c r="B1073" s="101" t="s">
        <v>541</v>
      </c>
      <c r="C1073" s="196" t="s">
        <v>1837</v>
      </c>
      <c r="D1073" s="196">
        <v>0</v>
      </c>
      <c r="E1073" s="196" t="s">
        <v>1690</v>
      </c>
      <c r="F1073" s="196">
        <v>0</v>
      </c>
      <c r="G1073"/>
      <c r="H1073"/>
    </row>
    <row r="1074" spans="2:8" x14ac:dyDescent="0.3">
      <c r="B1074" s="101" t="s">
        <v>542</v>
      </c>
      <c r="C1074" s="196" t="s">
        <v>1690</v>
      </c>
      <c r="D1074" s="196">
        <v>6</v>
      </c>
      <c r="E1074" s="196" t="s">
        <v>1837</v>
      </c>
      <c r="F1074" s="196">
        <v>2</v>
      </c>
      <c r="G1074"/>
      <c r="H1074"/>
    </row>
    <row r="1075" spans="2:8" x14ac:dyDescent="0.3">
      <c r="B1075" s="101" t="s">
        <v>543</v>
      </c>
      <c r="C1075" s="196" t="s">
        <v>4</v>
      </c>
      <c r="D1075" s="196">
        <v>8</v>
      </c>
      <c r="E1075" s="196" t="s">
        <v>7</v>
      </c>
      <c r="F1075" s="196">
        <v>10</v>
      </c>
      <c r="G1075"/>
      <c r="H1075"/>
    </row>
    <row r="1076" spans="2:8" x14ac:dyDescent="0.3">
      <c r="B1076" s="101" t="s">
        <v>1602</v>
      </c>
      <c r="C1076" s="196" t="s">
        <v>7</v>
      </c>
      <c r="D1076" s="196">
        <v>5</v>
      </c>
      <c r="E1076" s="196" t="s">
        <v>1704</v>
      </c>
      <c r="F1076" s="196">
        <v>2</v>
      </c>
      <c r="G1076"/>
      <c r="H1076"/>
    </row>
    <row r="1077" spans="2:8" x14ac:dyDescent="0.3">
      <c r="B1077" s="101" t="s">
        <v>1603</v>
      </c>
      <c r="C1077" s="196" t="s">
        <v>7</v>
      </c>
      <c r="D1077" s="196">
        <v>2</v>
      </c>
      <c r="E1077" s="196" t="s">
        <v>20</v>
      </c>
      <c r="F1077" s="196">
        <v>1</v>
      </c>
      <c r="G1077"/>
      <c r="H1077"/>
    </row>
    <row r="1078" spans="2:8" x14ac:dyDescent="0.3">
      <c r="B1078" s="101" t="s">
        <v>1604</v>
      </c>
      <c r="C1078" s="196" t="s">
        <v>4</v>
      </c>
      <c r="D1078" s="196">
        <v>2</v>
      </c>
      <c r="E1078" s="196" t="s">
        <v>7</v>
      </c>
      <c r="F1078" s="196">
        <v>5</v>
      </c>
      <c r="G1078"/>
      <c r="H1078"/>
    </row>
    <row r="1079" spans="2:8" x14ac:dyDescent="0.3">
      <c r="B1079" s="101" t="s">
        <v>1059</v>
      </c>
      <c r="C1079" s="196" t="s">
        <v>1698</v>
      </c>
      <c r="D1079" s="196">
        <v>4</v>
      </c>
      <c r="E1079" s="196" t="s">
        <v>20</v>
      </c>
      <c r="F1079" s="196">
        <v>5</v>
      </c>
      <c r="G1079"/>
      <c r="H1079"/>
    </row>
    <row r="1080" spans="2:8" x14ac:dyDescent="0.3">
      <c r="B1080" s="201" t="s">
        <v>1060</v>
      </c>
      <c r="C1080" s="201" t="s">
        <v>4</v>
      </c>
      <c r="D1080" s="201">
        <v>5</v>
      </c>
      <c r="E1080" s="201" t="s">
        <v>7</v>
      </c>
      <c r="F1080" s="201">
        <v>7</v>
      </c>
      <c r="G1080" s="201"/>
      <c r="H1080"/>
    </row>
    <row r="1081" spans="2:8" x14ac:dyDescent="0.3">
      <c r="B1081" s="101" t="s">
        <v>1061</v>
      </c>
      <c r="C1081" s="196" t="s">
        <v>7</v>
      </c>
      <c r="D1081" s="196">
        <v>5</v>
      </c>
      <c r="E1081" s="196" t="s">
        <v>1690</v>
      </c>
      <c r="F1081" s="196">
        <v>3</v>
      </c>
      <c r="G1081"/>
      <c r="H1081"/>
    </row>
    <row r="1082" spans="2:8" x14ac:dyDescent="0.3">
      <c r="B1082" s="101" t="s">
        <v>1062</v>
      </c>
      <c r="C1082" s="196" t="s">
        <v>1698</v>
      </c>
      <c r="D1082" s="196">
        <v>0</v>
      </c>
      <c r="E1082" s="196" t="s">
        <v>20</v>
      </c>
      <c r="F1082" s="196">
        <v>2</v>
      </c>
      <c r="G1082"/>
      <c r="H1082"/>
    </row>
    <row r="1083" spans="2:8" x14ac:dyDescent="0.3">
      <c r="B1083" s="101" t="s">
        <v>1063</v>
      </c>
      <c r="C1083" s="196" t="s">
        <v>4</v>
      </c>
      <c r="D1083" s="196">
        <v>12</v>
      </c>
      <c r="E1083" s="196" t="s">
        <v>7</v>
      </c>
      <c r="F1083" s="196">
        <v>10</v>
      </c>
      <c r="G1083"/>
      <c r="H1083"/>
    </row>
    <row r="1084" spans="2:8" x14ac:dyDescent="0.3">
      <c r="B1084" s="101" t="s">
        <v>1064</v>
      </c>
      <c r="C1084" s="196" t="s">
        <v>4</v>
      </c>
      <c r="D1084" s="196">
        <v>6</v>
      </c>
      <c r="E1084" s="196" t="s">
        <v>7</v>
      </c>
      <c r="F1084" s="196">
        <v>12</v>
      </c>
      <c r="G1084"/>
      <c r="H1084"/>
    </row>
    <row r="1085" spans="2:8" x14ac:dyDescent="0.3">
      <c r="B1085" s="101" t="s">
        <v>1065</v>
      </c>
      <c r="C1085" s="196" t="s">
        <v>4</v>
      </c>
      <c r="D1085" s="196">
        <v>2</v>
      </c>
      <c r="E1085" s="196" t="s">
        <v>7</v>
      </c>
      <c r="F1085" s="196">
        <v>14</v>
      </c>
      <c r="G1085"/>
      <c r="H1085"/>
    </row>
    <row r="1086" spans="2:8" x14ac:dyDescent="0.3">
      <c r="B1086" s="101" t="s">
        <v>1066</v>
      </c>
      <c r="C1086" s="196" t="s">
        <v>4</v>
      </c>
      <c r="D1086" s="196">
        <v>8</v>
      </c>
      <c r="E1086" s="196" t="s">
        <v>7</v>
      </c>
      <c r="F1086" s="196">
        <v>6</v>
      </c>
      <c r="G1086"/>
      <c r="H1086"/>
    </row>
    <row r="1087" spans="2:8" x14ac:dyDescent="0.3">
      <c r="B1087" s="201" t="s">
        <v>1067</v>
      </c>
      <c r="C1087" s="201" t="s">
        <v>4</v>
      </c>
      <c r="D1087" s="201">
        <v>4</v>
      </c>
      <c r="E1087" s="201" t="s">
        <v>7</v>
      </c>
      <c r="F1087" s="201">
        <v>3</v>
      </c>
      <c r="G1087" s="201"/>
      <c r="H1087"/>
    </row>
    <row r="1088" spans="2:8" x14ac:dyDescent="0.3">
      <c r="B1088" s="101" t="s">
        <v>1068</v>
      </c>
      <c r="C1088" s="196" t="s">
        <v>7</v>
      </c>
      <c r="D1088" s="196">
        <v>9</v>
      </c>
      <c r="E1088" s="196" t="s">
        <v>4</v>
      </c>
      <c r="F1088" s="196">
        <v>9</v>
      </c>
      <c r="G1088"/>
      <c r="H1088"/>
    </row>
    <row r="1089" spans="2:8" x14ac:dyDescent="0.3">
      <c r="B1089" s="101" t="s">
        <v>1069</v>
      </c>
      <c r="C1089" s="196" t="s">
        <v>4</v>
      </c>
      <c r="D1089" s="196">
        <v>8</v>
      </c>
      <c r="E1089" s="196" t="s">
        <v>7</v>
      </c>
      <c r="F1089" s="196">
        <v>5</v>
      </c>
      <c r="G1089"/>
      <c r="H1089"/>
    </row>
    <row r="1090" spans="2:8" x14ac:dyDescent="0.3">
      <c r="B1090" s="101" t="s">
        <v>1605</v>
      </c>
      <c r="C1090" s="196" t="s">
        <v>7</v>
      </c>
      <c r="D1090" s="196">
        <v>8</v>
      </c>
      <c r="E1090" s="196" t="s">
        <v>4</v>
      </c>
      <c r="F1090" s="196">
        <v>6</v>
      </c>
      <c r="G1090"/>
      <c r="H1090"/>
    </row>
    <row r="1091" spans="2:8" x14ac:dyDescent="0.3">
      <c r="B1091" s="101" t="s">
        <v>1606</v>
      </c>
      <c r="C1091" s="196" t="s">
        <v>7</v>
      </c>
      <c r="D1091" s="196">
        <v>10</v>
      </c>
      <c r="E1091" s="196" t="s">
        <v>4</v>
      </c>
      <c r="F1091" s="196">
        <v>12</v>
      </c>
      <c r="G1091"/>
      <c r="H1091"/>
    </row>
    <row r="1092" spans="2:8" x14ac:dyDescent="0.3">
      <c r="B1092" s="101" t="s">
        <v>2071</v>
      </c>
      <c r="C1092" s="196"/>
      <c r="D1092" s="196"/>
      <c r="E1092" s="196"/>
      <c r="F1092" s="196"/>
      <c r="G1092"/>
      <c r="H1092"/>
    </row>
    <row r="1093" spans="2:8" x14ac:dyDescent="0.3">
      <c r="B1093" s="101" t="s">
        <v>2072</v>
      </c>
      <c r="C1093" s="196" t="s">
        <v>7</v>
      </c>
      <c r="D1093" s="196">
        <v>0</v>
      </c>
      <c r="E1093" s="196" t="s">
        <v>1699</v>
      </c>
      <c r="F1093" s="196">
        <v>0</v>
      </c>
      <c r="G1093"/>
      <c r="H1093"/>
    </row>
    <row r="1094" spans="2:8" x14ac:dyDescent="0.3">
      <c r="B1094" s="101" t="s">
        <v>2073</v>
      </c>
      <c r="C1094" s="196" t="s">
        <v>7</v>
      </c>
      <c r="D1094" s="196">
        <v>0</v>
      </c>
      <c r="E1094" s="196" t="s">
        <v>1690</v>
      </c>
      <c r="F1094" s="196">
        <v>0</v>
      </c>
      <c r="G1094"/>
      <c r="H1094"/>
    </row>
    <row r="1095" spans="2:8" x14ac:dyDescent="0.3">
      <c r="B1095" s="101" t="s">
        <v>2074</v>
      </c>
      <c r="C1095" s="196" t="s">
        <v>7</v>
      </c>
      <c r="D1095" s="196">
        <v>0</v>
      </c>
      <c r="E1095" s="196" t="s">
        <v>20</v>
      </c>
      <c r="F1095" s="196">
        <v>0</v>
      </c>
      <c r="G1095"/>
      <c r="H1095"/>
    </row>
    <row r="1096" spans="2:8" x14ac:dyDescent="0.3">
      <c r="B1096" s="201" t="s">
        <v>2075</v>
      </c>
      <c r="C1096" s="201" t="s">
        <v>1832</v>
      </c>
      <c r="D1096" s="201">
        <v>0</v>
      </c>
      <c r="E1096" s="201" t="s">
        <v>7</v>
      </c>
      <c r="F1096" s="201">
        <v>0</v>
      </c>
      <c r="G1096" s="201"/>
      <c r="H1096"/>
    </row>
    <row r="1097" spans="2:8" x14ac:dyDescent="0.3">
      <c r="B1097" s="101" t="s">
        <v>2076</v>
      </c>
      <c r="C1097" s="196" t="s">
        <v>7</v>
      </c>
      <c r="D1097" s="196">
        <v>1</v>
      </c>
      <c r="E1097" s="196" t="s">
        <v>1832</v>
      </c>
      <c r="F1097" s="196">
        <v>0</v>
      </c>
      <c r="G1097"/>
      <c r="H1097"/>
    </row>
    <row r="1098" spans="2:8" x14ac:dyDescent="0.3">
      <c r="B1098" s="101" t="s">
        <v>2077</v>
      </c>
      <c r="C1098" s="196" t="s">
        <v>7</v>
      </c>
      <c r="D1098" s="196">
        <v>0</v>
      </c>
      <c r="E1098" s="196" t="s">
        <v>1832</v>
      </c>
      <c r="F1098" s="196">
        <v>1</v>
      </c>
      <c r="G1098"/>
      <c r="H1098"/>
    </row>
    <row r="1099" spans="2:8" x14ac:dyDescent="0.3">
      <c r="B1099" s="101" t="s">
        <v>2078</v>
      </c>
      <c r="C1099" s="196" t="s">
        <v>20</v>
      </c>
      <c r="D1099" s="196">
        <v>0</v>
      </c>
      <c r="E1099" s="196" t="s">
        <v>7</v>
      </c>
      <c r="F1099" s="196">
        <v>0</v>
      </c>
      <c r="G1099"/>
      <c r="H1099"/>
    </row>
    <row r="1100" spans="2:8" x14ac:dyDescent="0.3">
      <c r="B1100" s="101" t="s">
        <v>2079</v>
      </c>
      <c r="C1100" s="196" t="s">
        <v>4</v>
      </c>
      <c r="D1100" s="196">
        <v>1</v>
      </c>
      <c r="E1100" s="196" t="s">
        <v>7</v>
      </c>
      <c r="F1100" s="196">
        <v>1</v>
      </c>
      <c r="G1100"/>
      <c r="H1100"/>
    </row>
    <row r="1101" spans="2:8" x14ac:dyDescent="0.3">
      <c r="B1101" s="101" t="s">
        <v>2080</v>
      </c>
      <c r="C1101" s="196" t="s">
        <v>1691</v>
      </c>
      <c r="D1101" s="196">
        <v>0</v>
      </c>
      <c r="E1101" s="196" t="s">
        <v>7</v>
      </c>
      <c r="F1101" s="196">
        <v>0</v>
      </c>
      <c r="G1101"/>
      <c r="H1101"/>
    </row>
    <row r="1102" spans="2:8" x14ac:dyDescent="0.3">
      <c r="B1102" s="101" t="s">
        <v>2081</v>
      </c>
      <c r="C1102" s="196" t="s">
        <v>7</v>
      </c>
      <c r="D1102" s="196">
        <v>0</v>
      </c>
      <c r="E1102" s="196" t="s">
        <v>4</v>
      </c>
      <c r="F1102" s="196">
        <v>0</v>
      </c>
      <c r="G1102"/>
      <c r="H1102"/>
    </row>
    <row r="1103" spans="2:8" x14ac:dyDescent="0.3">
      <c r="B1103" s="101" t="s">
        <v>2082</v>
      </c>
      <c r="C1103" s="196" t="s">
        <v>1704</v>
      </c>
      <c r="D1103" s="196">
        <v>1</v>
      </c>
      <c r="E1103" s="196" t="s">
        <v>7</v>
      </c>
      <c r="F1103" s="196">
        <v>0</v>
      </c>
      <c r="G1103"/>
      <c r="H1103"/>
    </row>
    <row r="1104" spans="2:8" x14ac:dyDescent="0.3">
      <c r="B1104" s="101" t="s">
        <v>2083</v>
      </c>
      <c r="C1104" s="196" t="s">
        <v>20</v>
      </c>
      <c r="D1104" s="196">
        <v>0</v>
      </c>
      <c r="E1104" s="196" t="s">
        <v>1698</v>
      </c>
      <c r="F1104" s="196">
        <v>0</v>
      </c>
      <c r="G1104"/>
      <c r="H1104"/>
    </row>
    <row r="1105" spans="2:8" x14ac:dyDescent="0.3">
      <c r="B1105" s="201" t="s">
        <v>2084</v>
      </c>
      <c r="C1105" s="201" t="s">
        <v>1690</v>
      </c>
      <c r="D1105" s="201">
        <v>1</v>
      </c>
      <c r="E1105" s="201" t="s">
        <v>7</v>
      </c>
      <c r="F1105" s="201">
        <v>2</v>
      </c>
      <c r="G1105" s="201"/>
      <c r="H1105"/>
    </row>
    <row r="1106" spans="2:8" x14ac:dyDescent="0.3">
      <c r="B1106" s="101" t="s">
        <v>2085</v>
      </c>
      <c r="C1106" s="196" t="s">
        <v>4</v>
      </c>
      <c r="D1106" s="196">
        <v>0</v>
      </c>
      <c r="E1106" s="196" t="s">
        <v>1687</v>
      </c>
      <c r="F1106" s="196">
        <v>0</v>
      </c>
      <c r="G1106"/>
      <c r="H1106"/>
    </row>
    <row r="1107" spans="2:8" x14ac:dyDescent="0.3">
      <c r="B1107" s="101" t="s">
        <v>2086</v>
      </c>
      <c r="C1107" s="196" t="s">
        <v>1832</v>
      </c>
      <c r="D1107" s="196">
        <v>0</v>
      </c>
      <c r="E1107" s="196" t="s">
        <v>7</v>
      </c>
      <c r="F1107" s="196">
        <v>1</v>
      </c>
      <c r="G1107"/>
      <c r="H1107"/>
    </row>
    <row r="1108" spans="2:8" x14ac:dyDescent="0.3">
      <c r="B1108" s="101" t="s">
        <v>2087</v>
      </c>
      <c r="C1108" s="196" t="s">
        <v>1691</v>
      </c>
      <c r="D1108" s="196">
        <v>0</v>
      </c>
      <c r="E1108" s="196" t="s">
        <v>7</v>
      </c>
      <c r="F1108" s="196">
        <v>1</v>
      </c>
      <c r="G1108"/>
      <c r="H1108"/>
    </row>
    <row r="1109" spans="2:8" x14ac:dyDescent="0.3">
      <c r="B1109" s="201" t="s">
        <v>2088</v>
      </c>
      <c r="C1109" s="201" t="s">
        <v>4</v>
      </c>
      <c r="D1109" s="201">
        <v>1</v>
      </c>
      <c r="E1109" s="201" t="s">
        <v>7</v>
      </c>
      <c r="F1109" s="201">
        <v>0</v>
      </c>
      <c r="G1109" s="201"/>
      <c r="H1109"/>
    </row>
    <row r="1110" spans="2:8" x14ac:dyDescent="0.3">
      <c r="B1110" s="101" t="s">
        <v>2089</v>
      </c>
      <c r="C1110" s="196" t="s">
        <v>7</v>
      </c>
      <c r="D1110" s="196">
        <v>0</v>
      </c>
      <c r="E1110" s="196" t="s">
        <v>4</v>
      </c>
      <c r="F1110" s="196">
        <v>0</v>
      </c>
      <c r="G1110"/>
      <c r="H1110"/>
    </row>
    <row r="1111" spans="2:8" x14ac:dyDescent="0.3">
      <c r="B1111" s="101" t="s">
        <v>2090</v>
      </c>
      <c r="C1111" s="196" t="s">
        <v>7</v>
      </c>
      <c r="D1111" s="196">
        <v>0</v>
      </c>
      <c r="E1111" s="196" t="s">
        <v>1760</v>
      </c>
      <c r="F1111" s="196">
        <v>0</v>
      </c>
      <c r="G1111"/>
      <c r="H1111"/>
    </row>
    <row r="1112" spans="2:8" x14ac:dyDescent="0.3">
      <c r="B1112" s="101" t="s">
        <v>2091</v>
      </c>
      <c r="C1112" s="196" t="s">
        <v>7</v>
      </c>
      <c r="D1112" s="196">
        <v>1</v>
      </c>
      <c r="E1112" s="196" t="s">
        <v>4</v>
      </c>
      <c r="F1112" s="196">
        <v>1</v>
      </c>
      <c r="G1112"/>
      <c r="H1112"/>
    </row>
    <row r="1113" spans="2:8" x14ac:dyDescent="0.3">
      <c r="B1113" s="101" t="s">
        <v>2092</v>
      </c>
      <c r="C1113" s="196" t="s">
        <v>7</v>
      </c>
      <c r="D1113" s="196">
        <v>1</v>
      </c>
      <c r="E1113" s="196" t="s">
        <v>4</v>
      </c>
      <c r="F1113" s="196">
        <v>0</v>
      </c>
      <c r="G1113"/>
      <c r="H1113"/>
    </row>
    <row r="1114" spans="2:8" x14ac:dyDescent="0.3">
      <c r="B1114" s="101" t="s">
        <v>2093</v>
      </c>
      <c r="C1114" s="196" t="s">
        <v>7</v>
      </c>
      <c r="D1114" s="196">
        <v>0</v>
      </c>
      <c r="E1114" s="196" t="s">
        <v>4</v>
      </c>
      <c r="F1114" s="196">
        <v>0</v>
      </c>
      <c r="G1114"/>
      <c r="H1114"/>
    </row>
    <row r="1115" spans="2:8" x14ac:dyDescent="0.3">
      <c r="B1115" s="101" t="s">
        <v>2094</v>
      </c>
      <c r="C1115" s="196" t="s">
        <v>7</v>
      </c>
      <c r="D1115" s="196">
        <v>0</v>
      </c>
      <c r="E1115" s="196" t="s">
        <v>4</v>
      </c>
      <c r="F1115" s="196">
        <v>0</v>
      </c>
      <c r="G1115"/>
      <c r="H1115"/>
    </row>
    <row r="1116" spans="2:8" x14ac:dyDescent="0.3">
      <c r="B1116" s="101" t="s">
        <v>2095</v>
      </c>
      <c r="C1116" s="196" t="s">
        <v>4</v>
      </c>
      <c r="D1116" s="196">
        <v>0</v>
      </c>
      <c r="E1116" s="196" t="s">
        <v>7</v>
      </c>
      <c r="F1116" s="196">
        <v>0</v>
      </c>
      <c r="G1116"/>
      <c r="H1116"/>
    </row>
    <row r="1117" spans="2:8" x14ac:dyDescent="0.3">
      <c r="B1117" s="101" t="s">
        <v>2096</v>
      </c>
      <c r="C1117" s="196" t="s">
        <v>20</v>
      </c>
      <c r="D1117" s="196">
        <v>0</v>
      </c>
      <c r="E1117" s="196" t="s">
        <v>7</v>
      </c>
      <c r="F1117" s="196">
        <v>0</v>
      </c>
      <c r="G1117"/>
      <c r="H1117"/>
    </row>
    <row r="1118" spans="2:8" x14ac:dyDescent="0.3">
      <c r="B1118" s="201" t="s">
        <v>2097</v>
      </c>
      <c r="C1118" s="201" t="s">
        <v>7</v>
      </c>
      <c r="D1118" s="201">
        <v>0</v>
      </c>
      <c r="E1118" s="201" t="s">
        <v>20</v>
      </c>
      <c r="F1118" s="201">
        <v>0</v>
      </c>
      <c r="G1118" s="201"/>
      <c r="H1118"/>
    </row>
    <row r="1119" spans="2:8" x14ac:dyDescent="0.3">
      <c r="B1119" s="101" t="s">
        <v>2098</v>
      </c>
      <c r="C1119" s="196" t="s">
        <v>7</v>
      </c>
      <c r="D1119" s="196">
        <v>0</v>
      </c>
      <c r="E1119" s="196" t="s">
        <v>4</v>
      </c>
      <c r="F1119" s="196">
        <v>0</v>
      </c>
      <c r="G1119"/>
      <c r="H1119"/>
    </row>
    <row r="1120" spans="2:8" x14ac:dyDescent="0.3">
      <c r="B1120" s="101" t="s">
        <v>2099</v>
      </c>
      <c r="C1120" s="196" t="s">
        <v>20</v>
      </c>
      <c r="D1120" s="196">
        <v>3</v>
      </c>
      <c r="E1120" s="196" t="s">
        <v>7</v>
      </c>
      <c r="F1120" s="196">
        <v>0</v>
      </c>
      <c r="G1120"/>
      <c r="H1120"/>
    </row>
    <row r="1121" spans="2:8" x14ac:dyDescent="0.3">
      <c r="B1121" s="101" t="s">
        <v>2100</v>
      </c>
      <c r="C1121" s="196" t="s">
        <v>1704</v>
      </c>
      <c r="D1121" s="196">
        <v>0</v>
      </c>
      <c r="E1121" s="196" t="s">
        <v>7</v>
      </c>
      <c r="F1121" s="196">
        <v>0</v>
      </c>
      <c r="G1121"/>
      <c r="H1121"/>
    </row>
    <row r="1122" spans="2:8" x14ac:dyDescent="0.3">
      <c r="B1122" s="101" t="s">
        <v>2101</v>
      </c>
      <c r="C1122" s="196" t="s">
        <v>20</v>
      </c>
      <c r="D1122" s="196">
        <v>0</v>
      </c>
      <c r="E1122" s="196" t="s">
        <v>7</v>
      </c>
      <c r="F1122" s="196">
        <v>0</v>
      </c>
      <c r="G1122"/>
      <c r="H1122"/>
    </row>
    <row r="1123" spans="2:8" x14ac:dyDescent="0.3">
      <c r="B1123" s="101" t="s">
        <v>1070</v>
      </c>
      <c r="C1123" s="196"/>
      <c r="D1123" s="196"/>
      <c r="E1123" s="196"/>
      <c r="F1123" s="196"/>
      <c r="G1123"/>
      <c r="H1123"/>
    </row>
    <row r="1124" spans="2:8" x14ac:dyDescent="0.3">
      <c r="B1124" s="101" t="s">
        <v>1071</v>
      </c>
      <c r="C1124" s="196" t="s">
        <v>7</v>
      </c>
      <c r="D1124" s="196">
        <v>159</v>
      </c>
      <c r="E1124" s="196" t="s">
        <v>20</v>
      </c>
      <c r="F1124" s="196">
        <v>213</v>
      </c>
      <c r="G1124"/>
      <c r="H1124"/>
    </row>
    <row r="1125" spans="2:8" x14ac:dyDescent="0.3">
      <c r="B1125" s="101" t="s">
        <v>1072</v>
      </c>
      <c r="C1125" s="196" t="s">
        <v>4</v>
      </c>
      <c r="D1125" s="196">
        <v>151</v>
      </c>
      <c r="E1125" s="196" t="s">
        <v>7</v>
      </c>
      <c r="F1125" s="196">
        <v>152</v>
      </c>
      <c r="G1125"/>
      <c r="H1125"/>
    </row>
    <row r="1126" spans="2:8" x14ac:dyDescent="0.3">
      <c r="B1126" s="101" t="s">
        <v>1073</v>
      </c>
      <c r="C1126" s="196" t="s">
        <v>7</v>
      </c>
      <c r="D1126" s="196">
        <v>61</v>
      </c>
      <c r="E1126" s="196" t="s">
        <v>20</v>
      </c>
      <c r="F1126" s="196">
        <v>93</v>
      </c>
      <c r="G1126"/>
      <c r="H1126"/>
    </row>
    <row r="1127" spans="2:8" x14ac:dyDescent="0.3">
      <c r="B1127" s="201" t="s">
        <v>1074</v>
      </c>
      <c r="C1127" s="201" t="s">
        <v>20</v>
      </c>
      <c r="D1127" s="201">
        <v>76</v>
      </c>
      <c r="E1127" s="201" t="s">
        <v>7</v>
      </c>
      <c r="F1127" s="201">
        <v>71</v>
      </c>
      <c r="G1127" s="201"/>
      <c r="H1127"/>
    </row>
    <row r="1128" spans="2:8" x14ac:dyDescent="0.3">
      <c r="B1128" s="101" t="s">
        <v>1075</v>
      </c>
      <c r="C1128" s="196" t="s">
        <v>7</v>
      </c>
      <c r="D1128" s="196">
        <v>76</v>
      </c>
      <c r="E1128" s="196" t="s">
        <v>20</v>
      </c>
      <c r="F1128" s="196">
        <v>85</v>
      </c>
      <c r="G1128"/>
      <c r="H1128"/>
    </row>
    <row r="1129" spans="2:8" x14ac:dyDescent="0.3">
      <c r="B1129" s="101" t="s">
        <v>1076</v>
      </c>
      <c r="C1129" s="196" t="s">
        <v>4</v>
      </c>
      <c r="D1129" s="196">
        <v>54</v>
      </c>
      <c r="E1129" s="196" t="s">
        <v>7</v>
      </c>
      <c r="F1129" s="196">
        <v>82</v>
      </c>
      <c r="G1129"/>
      <c r="H1129"/>
    </row>
    <row r="1130" spans="2:8" x14ac:dyDescent="0.3">
      <c r="B1130" s="101" t="s">
        <v>1077</v>
      </c>
      <c r="C1130" s="196"/>
      <c r="D1130" s="196"/>
      <c r="E1130" s="196"/>
      <c r="F1130" s="196"/>
      <c r="G1130"/>
      <c r="H1130"/>
    </row>
    <row r="1131" spans="2:8" x14ac:dyDescent="0.3">
      <c r="B1131" s="101" t="s">
        <v>1078</v>
      </c>
      <c r="C1131" s="196" t="s">
        <v>1703</v>
      </c>
      <c r="D1131" s="196">
        <v>18</v>
      </c>
      <c r="E1131" s="196" t="s">
        <v>1697</v>
      </c>
      <c r="F1131" s="196">
        <v>66</v>
      </c>
      <c r="G1131"/>
      <c r="H1131"/>
    </row>
    <row r="1132" spans="2:8" x14ac:dyDescent="0.3">
      <c r="B1132" s="101" t="s">
        <v>1079</v>
      </c>
      <c r="C1132" s="196" t="s">
        <v>1693</v>
      </c>
      <c r="D1132" s="196">
        <v>51</v>
      </c>
      <c r="E1132" s="196" t="s">
        <v>1697</v>
      </c>
      <c r="F1132" s="196">
        <v>22</v>
      </c>
      <c r="G1132"/>
      <c r="H1132"/>
    </row>
    <row r="1133" spans="2:8" x14ac:dyDescent="0.3">
      <c r="B1133" s="101" t="s">
        <v>1080</v>
      </c>
      <c r="C1133" s="196" t="s">
        <v>20</v>
      </c>
      <c r="D1133" s="196">
        <v>26</v>
      </c>
      <c r="E1133" s="196" t="s">
        <v>7</v>
      </c>
      <c r="F1133" s="196">
        <v>41</v>
      </c>
      <c r="G1133"/>
      <c r="H1133"/>
    </row>
    <row r="1134" spans="2:8" x14ac:dyDescent="0.3">
      <c r="B1134" s="101" t="s">
        <v>1081</v>
      </c>
      <c r="C1134" s="196" t="s">
        <v>7</v>
      </c>
      <c r="D1134" s="196">
        <v>41</v>
      </c>
      <c r="E1134" s="196" t="s">
        <v>20</v>
      </c>
      <c r="F1134" s="196">
        <v>42</v>
      </c>
      <c r="G1134"/>
      <c r="H1134"/>
    </row>
    <row r="1135" spans="2:8" x14ac:dyDescent="0.3">
      <c r="B1135" s="101" t="s">
        <v>1082</v>
      </c>
      <c r="C1135" s="196" t="s">
        <v>7</v>
      </c>
      <c r="D1135" s="196">
        <v>37</v>
      </c>
      <c r="E1135" s="196" t="s">
        <v>1703</v>
      </c>
      <c r="F1135" s="196">
        <v>36</v>
      </c>
      <c r="G1135"/>
      <c r="H1135"/>
    </row>
    <row r="1136" spans="2:8" x14ac:dyDescent="0.3">
      <c r="B1136" s="101" t="s">
        <v>1083</v>
      </c>
      <c r="C1136" s="196" t="s">
        <v>7</v>
      </c>
      <c r="D1136" s="196">
        <v>56</v>
      </c>
      <c r="E1136" s="196" t="s">
        <v>20</v>
      </c>
      <c r="F1136" s="196">
        <v>52</v>
      </c>
      <c r="G1136"/>
      <c r="H1136"/>
    </row>
    <row r="1137" spans="2:8" x14ac:dyDescent="0.3">
      <c r="B1137" s="101" t="s">
        <v>1084</v>
      </c>
      <c r="C1137" s="196" t="s">
        <v>7</v>
      </c>
      <c r="D1137" s="196">
        <v>44</v>
      </c>
      <c r="E1137" s="196" t="s">
        <v>20</v>
      </c>
      <c r="F1137" s="196">
        <v>46</v>
      </c>
      <c r="G1137"/>
      <c r="H1137"/>
    </row>
    <row r="1138" spans="2:8" x14ac:dyDescent="0.3">
      <c r="B1138" s="201" t="s">
        <v>1085</v>
      </c>
      <c r="C1138" s="201" t="s">
        <v>1741</v>
      </c>
      <c r="D1138" s="201">
        <v>38</v>
      </c>
      <c r="E1138" s="201" t="s">
        <v>7</v>
      </c>
      <c r="F1138" s="201">
        <v>21</v>
      </c>
      <c r="G1138" s="201"/>
      <c r="H1138"/>
    </row>
    <row r="1139" spans="2:8" x14ac:dyDescent="0.3">
      <c r="B1139" s="101" t="s">
        <v>1086</v>
      </c>
      <c r="C1139" s="196"/>
      <c r="D1139" s="196"/>
      <c r="E1139" s="196"/>
      <c r="F1139" s="196"/>
      <c r="G1139"/>
      <c r="H1139"/>
    </row>
    <row r="1140" spans="2:8" x14ac:dyDescent="0.3">
      <c r="B1140" s="201" t="s">
        <v>1087</v>
      </c>
      <c r="C1140" s="201" t="s">
        <v>7</v>
      </c>
      <c r="D1140" s="201">
        <v>27</v>
      </c>
      <c r="E1140" s="201" t="s">
        <v>2102</v>
      </c>
      <c r="F1140" s="201">
        <v>19</v>
      </c>
      <c r="G1140" s="201"/>
      <c r="H1140"/>
    </row>
    <row r="1141" spans="2:8" x14ac:dyDescent="0.3">
      <c r="B1141" s="101" t="s">
        <v>1088</v>
      </c>
      <c r="C1141" s="196" t="s">
        <v>7</v>
      </c>
      <c r="D1141" s="196">
        <v>63</v>
      </c>
      <c r="E1141" s="196" t="s">
        <v>4</v>
      </c>
      <c r="F1141" s="196">
        <v>41</v>
      </c>
      <c r="G1141"/>
      <c r="H1141"/>
    </row>
    <row r="1142" spans="2:8" x14ac:dyDescent="0.3">
      <c r="B1142" s="101" t="s">
        <v>1089</v>
      </c>
      <c r="C1142" s="196" t="s">
        <v>7</v>
      </c>
      <c r="D1142" s="196">
        <v>29</v>
      </c>
      <c r="E1142" s="196" t="s">
        <v>20</v>
      </c>
      <c r="F1142" s="196">
        <v>10</v>
      </c>
      <c r="G1142"/>
      <c r="H1142"/>
    </row>
    <row r="1143" spans="2:8" x14ac:dyDescent="0.3">
      <c r="B1143" s="101" t="s">
        <v>1090</v>
      </c>
      <c r="C1143" s="196" t="s">
        <v>1690</v>
      </c>
      <c r="D1143" s="196">
        <v>46</v>
      </c>
      <c r="E1143" s="196" t="s">
        <v>7</v>
      </c>
      <c r="F1143" s="196">
        <v>20</v>
      </c>
      <c r="G1143"/>
      <c r="H1143"/>
    </row>
    <row r="1144" spans="2:8" x14ac:dyDescent="0.3">
      <c r="B1144" s="201" t="s">
        <v>1091</v>
      </c>
      <c r="C1144" s="201" t="s">
        <v>4</v>
      </c>
      <c r="D1144" s="201">
        <v>18</v>
      </c>
      <c r="E1144" s="201" t="s">
        <v>7</v>
      </c>
      <c r="F1144" s="201">
        <v>29</v>
      </c>
      <c r="G1144" s="201"/>
      <c r="H1144"/>
    </row>
    <row r="1145" spans="2:8" x14ac:dyDescent="0.3">
      <c r="B1145" s="101" t="s">
        <v>1092</v>
      </c>
      <c r="C1145" s="196" t="s">
        <v>4</v>
      </c>
      <c r="D1145" s="196">
        <v>18</v>
      </c>
      <c r="E1145" s="196" t="s">
        <v>7</v>
      </c>
      <c r="F1145" s="196">
        <v>14</v>
      </c>
      <c r="G1145"/>
      <c r="H1145"/>
    </row>
    <row r="1146" spans="2:8" x14ac:dyDescent="0.3">
      <c r="B1146" s="101" t="s">
        <v>1093</v>
      </c>
      <c r="C1146" s="196" t="s">
        <v>4</v>
      </c>
      <c r="D1146" s="196">
        <v>21</v>
      </c>
      <c r="E1146" s="196" t="s">
        <v>7</v>
      </c>
      <c r="F1146" s="196">
        <v>12</v>
      </c>
      <c r="G1146"/>
      <c r="H1146"/>
    </row>
    <row r="1147" spans="2:8" x14ac:dyDescent="0.3">
      <c r="B1147" s="201" t="s">
        <v>1094</v>
      </c>
      <c r="C1147" s="201" t="s">
        <v>1830</v>
      </c>
      <c r="D1147" s="201">
        <v>17</v>
      </c>
      <c r="E1147" s="201" t="s">
        <v>7</v>
      </c>
      <c r="F1147" s="201">
        <v>8</v>
      </c>
      <c r="G1147" s="201"/>
      <c r="H1147"/>
    </row>
    <row r="1148" spans="2:8" x14ac:dyDescent="0.3">
      <c r="B1148" s="101" t="s">
        <v>2103</v>
      </c>
      <c r="C1148" s="196"/>
      <c r="D1148" s="196"/>
      <c r="E1148" s="196"/>
      <c r="F1148" s="196"/>
      <c r="G1148"/>
      <c r="H1148"/>
    </row>
    <row r="1149" spans="2:8" x14ac:dyDescent="0.3">
      <c r="B1149" s="101" t="s">
        <v>1095</v>
      </c>
      <c r="C1149" s="196" t="s">
        <v>20</v>
      </c>
      <c r="D1149" s="196">
        <v>6</v>
      </c>
      <c r="E1149" s="196" t="s">
        <v>7</v>
      </c>
      <c r="F1149" s="196">
        <v>26</v>
      </c>
      <c r="G1149"/>
      <c r="H1149"/>
    </row>
    <row r="1150" spans="2:8" x14ac:dyDescent="0.3">
      <c r="B1150" s="101" t="s">
        <v>1096</v>
      </c>
      <c r="C1150" s="196" t="s">
        <v>20</v>
      </c>
      <c r="D1150" s="196">
        <v>12</v>
      </c>
      <c r="E1150" s="196" t="s">
        <v>7</v>
      </c>
      <c r="F1150" s="196">
        <v>13</v>
      </c>
      <c r="G1150"/>
      <c r="H1150"/>
    </row>
    <row r="1151" spans="2:8" x14ac:dyDescent="0.3">
      <c r="B1151" s="101" t="s">
        <v>1097</v>
      </c>
      <c r="C1151" s="196" t="s">
        <v>7</v>
      </c>
      <c r="D1151" s="196">
        <v>13</v>
      </c>
      <c r="E1151" s="196" t="s">
        <v>20</v>
      </c>
      <c r="F1151" s="196">
        <v>17</v>
      </c>
      <c r="G1151"/>
      <c r="H1151"/>
    </row>
    <row r="1152" spans="2:8" x14ac:dyDescent="0.3">
      <c r="B1152" s="101" t="s">
        <v>2104</v>
      </c>
      <c r="C1152" s="196"/>
      <c r="D1152" s="196"/>
      <c r="E1152" s="196"/>
      <c r="F1152" s="196"/>
      <c r="G1152"/>
      <c r="H1152"/>
    </row>
    <row r="1153" spans="2:8" x14ac:dyDescent="0.3">
      <c r="B1153" s="101" t="s">
        <v>1098</v>
      </c>
      <c r="C1153" s="196" t="s">
        <v>1691</v>
      </c>
      <c r="D1153" s="196">
        <v>23</v>
      </c>
      <c r="E1153" s="196" t="s">
        <v>1760</v>
      </c>
      <c r="F1153" s="196">
        <v>9</v>
      </c>
      <c r="G1153"/>
      <c r="H1153"/>
    </row>
    <row r="1154" spans="2:8" x14ac:dyDescent="0.3">
      <c r="B1154" s="101" t="s">
        <v>1099</v>
      </c>
      <c r="C1154" s="196" t="s">
        <v>1691</v>
      </c>
      <c r="D1154" s="196">
        <v>19</v>
      </c>
      <c r="E1154" s="196" t="s">
        <v>1760</v>
      </c>
      <c r="F1154" s="196">
        <v>16</v>
      </c>
      <c r="G1154"/>
      <c r="H1154"/>
    </row>
    <row r="1155" spans="2:8" x14ac:dyDescent="0.3">
      <c r="B1155" s="101" t="s">
        <v>1100</v>
      </c>
      <c r="C1155" s="196" t="s">
        <v>4</v>
      </c>
      <c r="D1155" s="196">
        <v>10</v>
      </c>
      <c r="E1155" s="196" t="s">
        <v>7</v>
      </c>
      <c r="F1155" s="196">
        <v>13</v>
      </c>
      <c r="G1155"/>
      <c r="H1155"/>
    </row>
    <row r="1156" spans="2:8" x14ac:dyDescent="0.3">
      <c r="B1156" s="101" t="s">
        <v>1101</v>
      </c>
      <c r="C1156" s="196" t="s">
        <v>1697</v>
      </c>
      <c r="D1156" s="196">
        <v>11</v>
      </c>
      <c r="E1156" s="196" t="s">
        <v>20</v>
      </c>
      <c r="F1156" s="196">
        <v>0</v>
      </c>
      <c r="G1156"/>
      <c r="H1156"/>
    </row>
    <row r="1157" spans="2:8" x14ac:dyDescent="0.3">
      <c r="B1157" s="101" t="s">
        <v>1102</v>
      </c>
      <c r="C1157" s="196" t="s">
        <v>1697</v>
      </c>
      <c r="D1157" s="196">
        <v>6</v>
      </c>
      <c r="E1157" s="196" t="s">
        <v>20</v>
      </c>
      <c r="F1157" s="196">
        <v>3</v>
      </c>
      <c r="G1157"/>
      <c r="H1157"/>
    </row>
    <row r="1158" spans="2:8" x14ac:dyDescent="0.3">
      <c r="B1158" s="201" t="s">
        <v>1103</v>
      </c>
      <c r="C1158" s="201" t="s">
        <v>7</v>
      </c>
      <c r="D1158" s="201">
        <v>7</v>
      </c>
      <c r="E1158" s="201" t="s">
        <v>20</v>
      </c>
      <c r="F1158" s="201">
        <v>10</v>
      </c>
      <c r="G1158" s="201"/>
      <c r="H1158"/>
    </row>
    <row r="1159" spans="2:8" x14ac:dyDescent="0.3">
      <c r="B1159" s="101" t="s">
        <v>1104</v>
      </c>
      <c r="C1159" s="196" t="s">
        <v>7</v>
      </c>
      <c r="D1159" s="196">
        <v>6</v>
      </c>
      <c r="E1159" s="196" t="s">
        <v>1741</v>
      </c>
      <c r="F1159" s="196">
        <v>15</v>
      </c>
      <c r="G1159"/>
      <c r="H1159"/>
    </row>
    <row r="1160" spans="2:8" x14ac:dyDescent="0.3">
      <c r="B1160" s="101" t="s">
        <v>1105</v>
      </c>
      <c r="C1160" s="196" t="s">
        <v>20</v>
      </c>
      <c r="D1160" s="196">
        <v>12</v>
      </c>
      <c r="E1160" s="196" t="s">
        <v>7</v>
      </c>
      <c r="F1160" s="196">
        <v>15</v>
      </c>
      <c r="G1160"/>
      <c r="H1160"/>
    </row>
    <row r="1161" spans="2:8" x14ac:dyDescent="0.3">
      <c r="B1161" s="201" t="s">
        <v>2105</v>
      </c>
      <c r="C1161" s="201"/>
      <c r="D1161" s="201"/>
      <c r="E1161" s="201"/>
      <c r="F1161" s="201"/>
      <c r="G1161" s="201"/>
      <c r="H1161"/>
    </row>
    <row r="1162" spans="2:8" x14ac:dyDescent="0.3">
      <c r="B1162" s="101" t="s">
        <v>2106</v>
      </c>
      <c r="C1162" s="196" t="s">
        <v>1700</v>
      </c>
      <c r="D1162" s="196">
        <v>0</v>
      </c>
      <c r="E1162" s="196" t="s">
        <v>1698</v>
      </c>
      <c r="F1162" s="196">
        <v>1</v>
      </c>
      <c r="G1162"/>
      <c r="H1162"/>
    </row>
    <row r="1163" spans="2:8" x14ac:dyDescent="0.3">
      <c r="B1163" s="101" t="s">
        <v>2107</v>
      </c>
      <c r="C1163" s="196" t="s">
        <v>1698</v>
      </c>
      <c r="D1163" s="196">
        <v>1</v>
      </c>
      <c r="E1163" s="196" t="s">
        <v>1700</v>
      </c>
      <c r="F1163" s="196">
        <v>0</v>
      </c>
      <c r="G1163"/>
      <c r="H1163"/>
    </row>
    <row r="1164" spans="2:8" x14ac:dyDescent="0.3">
      <c r="B1164" s="201" t="s">
        <v>2108</v>
      </c>
      <c r="C1164" s="201" t="s">
        <v>2109</v>
      </c>
      <c r="D1164" s="201">
        <v>0</v>
      </c>
      <c r="E1164" s="201" t="s">
        <v>1698</v>
      </c>
      <c r="F1164" s="201">
        <v>1</v>
      </c>
      <c r="G1164" s="201"/>
      <c r="H1164"/>
    </row>
    <row r="1165" spans="2:8" x14ac:dyDescent="0.3">
      <c r="B1165" s="101" t="s">
        <v>2110</v>
      </c>
      <c r="C1165" s="196" t="s">
        <v>1696</v>
      </c>
      <c r="D1165" s="196">
        <v>0</v>
      </c>
      <c r="E1165" s="196" t="s">
        <v>1698</v>
      </c>
      <c r="F1165" s="196">
        <v>0</v>
      </c>
      <c r="G1165"/>
      <c r="H1165"/>
    </row>
    <row r="1166" spans="2:8" x14ac:dyDescent="0.3">
      <c r="B1166" s="101" t="s">
        <v>2111</v>
      </c>
      <c r="C1166" s="196" t="s">
        <v>1698</v>
      </c>
      <c r="D1166" s="196">
        <v>0</v>
      </c>
      <c r="E1166" s="196" t="s">
        <v>1699</v>
      </c>
      <c r="F1166" s="196">
        <v>0</v>
      </c>
      <c r="G1166"/>
      <c r="H1166"/>
    </row>
    <row r="1167" spans="2:8" x14ac:dyDescent="0.3">
      <c r="B1167" s="101" t="s">
        <v>2112</v>
      </c>
      <c r="C1167" s="196" t="s">
        <v>1698</v>
      </c>
      <c r="D1167" s="196">
        <v>0</v>
      </c>
      <c r="E1167" s="196" t="s">
        <v>1700</v>
      </c>
      <c r="F1167" s="196">
        <v>0</v>
      </c>
      <c r="G1167"/>
      <c r="H1167"/>
    </row>
    <row r="1168" spans="2:8" x14ac:dyDescent="0.3">
      <c r="B1168" s="101" t="s">
        <v>2113</v>
      </c>
      <c r="C1168" s="196" t="s">
        <v>1699</v>
      </c>
      <c r="D1168" s="196">
        <v>0</v>
      </c>
      <c r="E1168" s="196" t="s">
        <v>1698</v>
      </c>
      <c r="F1168" s="196">
        <v>0</v>
      </c>
      <c r="G1168"/>
      <c r="H1168"/>
    </row>
    <row r="1169" spans="2:8" x14ac:dyDescent="0.3">
      <c r="B1169" s="101" t="s">
        <v>2114</v>
      </c>
      <c r="C1169" s="196" t="s">
        <v>1738</v>
      </c>
      <c r="D1169" s="196">
        <v>0</v>
      </c>
      <c r="E1169" s="196" t="s">
        <v>1698</v>
      </c>
      <c r="F1169" s="196">
        <v>0</v>
      </c>
      <c r="G1169"/>
      <c r="H1169"/>
    </row>
    <row r="1170" spans="2:8" x14ac:dyDescent="0.3">
      <c r="B1170" s="101" t="s">
        <v>2115</v>
      </c>
      <c r="C1170" s="196"/>
      <c r="D1170" s="196"/>
      <c r="E1170" s="196"/>
      <c r="F1170" s="196"/>
      <c r="G1170"/>
      <c r="H1170"/>
    </row>
    <row r="1171" spans="2:8" x14ac:dyDescent="0.3">
      <c r="B1171" s="101" t="s">
        <v>2116</v>
      </c>
      <c r="C1171" s="196" t="s">
        <v>20</v>
      </c>
      <c r="D1171" s="196">
        <v>6</v>
      </c>
      <c r="E1171" s="196" t="s">
        <v>1698</v>
      </c>
      <c r="F1171" s="196">
        <v>7</v>
      </c>
      <c r="G1171"/>
      <c r="H1171"/>
    </row>
    <row r="1172" spans="2:8" x14ac:dyDescent="0.3">
      <c r="B1172" s="101" t="s">
        <v>2117</v>
      </c>
      <c r="C1172" s="196" t="s">
        <v>20</v>
      </c>
      <c r="D1172" s="196">
        <v>8</v>
      </c>
      <c r="E1172" s="196" t="s">
        <v>1698</v>
      </c>
      <c r="F1172" s="196">
        <v>8</v>
      </c>
      <c r="G1172"/>
      <c r="H1172"/>
    </row>
    <row r="1173" spans="2:8" x14ac:dyDescent="0.3">
      <c r="B1173" s="201" t="s">
        <v>2118</v>
      </c>
      <c r="C1173" s="201" t="s">
        <v>20</v>
      </c>
      <c r="D1173" s="201">
        <v>5</v>
      </c>
      <c r="E1173" s="201" t="s">
        <v>1698</v>
      </c>
      <c r="F1173" s="201">
        <v>0</v>
      </c>
      <c r="G1173" s="201"/>
      <c r="H1173"/>
    </row>
    <row r="1174" spans="2:8" x14ac:dyDescent="0.3">
      <c r="B1174" s="101" t="s">
        <v>2119</v>
      </c>
      <c r="C1174" s="196" t="s">
        <v>20</v>
      </c>
      <c r="D1174" s="196">
        <v>9</v>
      </c>
      <c r="E1174" s="196" t="s">
        <v>1698</v>
      </c>
      <c r="F1174" s="196">
        <v>3</v>
      </c>
      <c r="G1174"/>
      <c r="H1174"/>
    </row>
    <row r="1175" spans="2:8" x14ac:dyDescent="0.3">
      <c r="B1175" s="101" t="s">
        <v>2120</v>
      </c>
      <c r="C1175" s="196" t="s">
        <v>1698</v>
      </c>
      <c r="D1175" s="196">
        <v>7</v>
      </c>
      <c r="E1175" s="196" t="s">
        <v>20</v>
      </c>
      <c r="F1175" s="196">
        <v>1</v>
      </c>
      <c r="G1175"/>
      <c r="H1175"/>
    </row>
    <row r="1176" spans="2:8" x14ac:dyDescent="0.3">
      <c r="B1176" s="101" t="s">
        <v>2121</v>
      </c>
      <c r="C1176" s="196" t="s">
        <v>1698</v>
      </c>
      <c r="D1176" s="196">
        <v>6</v>
      </c>
      <c r="E1176" s="196" t="s">
        <v>20</v>
      </c>
      <c r="F1176" s="196">
        <v>5</v>
      </c>
      <c r="G1176"/>
      <c r="H1176"/>
    </row>
    <row r="1177" spans="2:8" x14ac:dyDescent="0.3">
      <c r="B1177" s="101" t="s">
        <v>2122</v>
      </c>
      <c r="C1177" s="196" t="s">
        <v>20</v>
      </c>
      <c r="D1177" s="196">
        <v>2</v>
      </c>
      <c r="E1177" s="196" t="s">
        <v>1698</v>
      </c>
      <c r="F1177" s="196">
        <v>4</v>
      </c>
      <c r="G1177"/>
      <c r="H1177"/>
    </row>
    <row r="1178" spans="2:8" x14ac:dyDescent="0.3">
      <c r="B1178" s="101" t="s">
        <v>2123</v>
      </c>
      <c r="C1178" s="196" t="s">
        <v>1698</v>
      </c>
      <c r="D1178" s="196">
        <v>5</v>
      </c>
      <c r="E1178" s="196" t="s">
        <v>20</v>
      </c>
      <c r="F1178" s="196">
        <v>0</v>
      </c>
      <c r="G1178"/>
      <c r="H1178"/>
    </row>
    <row r="1179" spans="2:8" x14ac:dyDescent="0.3">
      <c r="B1179" s="101" t="s">
        <v>2124</v>
      </c>
      <c r="C1179" s="196"/>
      <c r="D1179" s="196"/>
      <c r="E1179" s="196"/>
      <c r="F1179" s="196"/>
      <c r="G1179"/>
      <c r="H1179"/>
    </row>
    <row r="1180" spans="2:8" x14ac:dyDescent="0.3">
      <c r="B1180" s="101" t="s">
        <v>2125</v>
      </c>
      <c r="C1180" s="196" t="s">
        <v>1690</v>
      </c>
      <c r="D1180" s="196">
        <v>0</v>
      </c>
      <c r="E1180" s="196" t="s">
        <v>7</v>
      </c>
      <c r="F1180" s="196">
        <v>2</v>
      </c>
      <c r="G1180"/>
      <c r="H1180"/>
    </row>
    <row r="1181" spans="2:8" x14ac:dyDescent="0.3">
      <c r="B1181" s="101" t="s">
        <v>2126</v>
      </c>
      <c r="C1181" s="196" t="s">
        <v>7</v>
      </c>
      <c r="D1181" s="196">
        <v>0</v>
      </c>
      <c r="E1181" s="196" t="s">
        <v>20</v>
      </c>
      <c r="F1181" s="196">
        <v>1</v>
      </c>
      <c r="G1181"/>
      <c r="H1181"/>
    </row>
    <row r="1182" spans="2:8" x14ac:dyDescent="0.3">
      <c r="B1182" s="201" t="s">
        <v>2127</v>
      </c>
      <c r="C1182" s="201" t="s">
        <v>4</v>
      </c>
      <c r="D1182" s="201">
        <v>3</v>
      </c>
      <c r="E1182" s="201" t="s">
        <v>5</v>
      </c>
      <c r="F1182" s="201">
        <v>2</v>
      </c>
      <c r="G1182" s="201"/>
      <c r="H1182"/>
    </row>
    <row r="1183" spans="2:8" x14ac:dyDescent="0.3">
      <c r="B1183" s="101" t="s">
        <v>2128</v>
      </c>
      <c r="C1183" s="196" t="s">
        <v>7</v>
      </c>
      <c r="D1183" s="196">
        <v>0</v>
      </c>
      <c r="E1183" s="196" t="s">
        <v>1684</v>
      </c>
      <c r="F1183" s="196">
        <v>1</v>
      </c>
      <c r="G1183"/>
      <c r="H1183"/>
    </row>
    <row r="1184" spans="2:8" x14ac:dyDescent="0.3">
      <c r="B1184" s="101" t="s">
        <v>2129</v>
      </c>
      <c r="C1184" s="196" t="s">
        <v>4</v>
      </c>
      <c r="D1184" s="196">
        <v>4</v>
      </c>
      <c r="E1184" s="196" t="s">
        <v>7</v>
      </c>
      <c r="F1184" s="196">
        <v>0</v>
      </c>
      <c r="G1184"/>
      <c r="H1184"/>
    </row>
    <row r="1185" spans="2:8" x14ac:dyDescent="0.3">
      <c r="B1185" s="101" t="s">
        <v>2130</v>
      </c>
      <c r="C1185" s="196" t="s">
        <v>7</v>
      </c>
      <c r="D1185" s="196">
        <v>1</v>
      </c>
      <c r="E1185" s="196" t="s">
        <v>4</v>
      </c>
      <c r="F1185" s="196">
        <v>0</v>
      </c>
      <c r="G1185"/>
      <c r="H1185"/>
    </row>
    <row r="1186" spans="2:8" x14ac:dyDescent="0.3">
      <c r="B1186" s="101" t="s">
        <v>2131</v>
      </c>
      <c r="C1186" s="196" t="s">
        <v>4</v>
      </c>
      <c r="D1186" s="196">
        <v>3</v>
      </c>
      <c r="E1186" s="196" t="s">
        <v>7</v>
      </c>
      <c r="F1186" s="196">
        <v>0</v>
      </c>
      <c r="G1186"/>
      <c r="H1186"/>
    </row>
    <row r="1187" spans="2:8" x14ac:dyDescent="0.3">
      <c r="B1187" s="101" t="s">
        <v>2132</v>
      </c>
      <c r="C1187" s="196" t="s">
        <v>1692</v>
      </c>
      <c r="D1187" s="196">
        <v>2</v>
      </c>
      <c r="E1187" s="196" t="s">
        <v>7</v>
      </c>
      <c r="F1187" s="196">
        <v>0</v>
      </c>
      <c r="G1187"/>
      <c r="H1187"/>
    </row>
    <row r="1188" spans="2:8" x14ac:dyDescent="0.3">
      <c r="B1188" s="101" t="s">
        <v>2133</v>
      </c>
      <c r="C1188" s="196" t="s">
        <v>1704</v>
      </c>
      <c r="D1188" s="196">
        <v>1</v>
      </c>
      <c r="E1188" s="196" t="s">
        <v>7</v>
      </c>
      <c r="F1188" s="196">
        <v>0</v>
      </c>
      <c r="G1188"/>
      <c r="H1188"/>
    </row>
    <row r="1189" spans="2:8" x14ac:dyDescent="0.3">
      <c r="B1189" s="101" t="s">
        <v>2134</v>
      </c>
      <c r="C1189" s="196" t="s">
        <v>4</v>
      </c>
      <c r="D1189" s="196">
        <v>0</v>
      </c>
      <c r="E1189" s="196" t="s">
        <v>7</v>
      </c>
      <c r="F1189" s="196">
        <v>1</v>
      </c>
      <c r="G1189"/>
      <c r="H1189"/>
    </row>
    <row r="1190" spans="2:8" x14ac:dyDescent="0.3">
      <c r="B1190" s="101" t="s">
        <v>2135</v>
      </c>
      <c r="C1190" s="196"/>
      <c r="D1190" s="196"/>
      <c r="E1190" s="196"/>
      <c r="F1190" s="196"/>
      <c r="G1190"/>
      <c r="H1190"/>
    </row>
    <row r="1191" spans="2:8" x14ac:dyDescent="0.3">
      <c r="B1191" s="101" t="s">
        <v>2136</v>
      </c>
      <c r="C1191" s="196" t="s">
        <v>4</v>
      </c>
      <c r="D1191" s="196">
        <v>0</v>
      </c>
      <c r="E1191" s="196" t="s">
        <v>7</v>
      </c>
      <c r="F1191" s="196">
        <v>1</v>
      </c>
      <c r="G1191"/>
      <c r="H1191"/>
    </row>
    <row r="1192" spans="2:8" x14ac:dyDescent="0.3">
      <c r="B1192" s="101" t="s">
        <v>2137</v>
      </c>
      <c r="C1192" s="196"/>
      <c r="D1192" s="196"/>
      <c r="E1192" s="196"/>
      <c r="F1192" s="196"/>
      <c r="G1192"/>
      <c r="H1192"/>
    </row>
    <row r="1193" spans="2:8" x14ac:dyDescent="0.3">
      <c r="B1193" s="101" t="s">
        <v>2138</v>
      </c>
      <c r="C1193" s="196" t="s">
        <v>2139</v>
      </c>
      <c r="D1193" s="196">
        <v>8</v>
      </c>
      <c r="E1193" s="196" t="s">
        <v>1698</v>
      </c>
      <c r="F1193" s="196">
        <v>5</v>
      </c>
      <c r="G1193"/>
      <c r="H1193"/>
    </row>
    <row r="1194" spans="2:8" x14ac:dyDescent="0.3">
      <c r="B1194" s="101" t="s">
        <v>2140</v>
      </c>
      <c r="C1194" s="196" t="s">
        <v>7</v>
      </c>
      <c r="D1194" s="196">
        <v>0</v>
      </c>
      <c r="E1194" s="196" t="s">
        <v>1704</v>
      </c>
      <c r="F1194" s="196">
        <v>0</v>
      </c>
      <c r="G1194"/>
      <c r="H1194"/>
    </row>
    <row r="1195" spans="2:8" x14ac:dyDescent="0.3">
      <c r="B1195" s="201" t="s">
        <v>2141</v>
      </c>
      <c r="C1195" s="201" t="s">
        <v>7</v>
      </c>
      <c r="D1195" s="201">
        <v>0</v>
      </c>
      <c r="E1195" s="201" t="s">
        <v>1703</v>
      </c>
      <c r="F1195" s="201">
        <v>0</v>
      </c>
      <c r="G1195" s="201"/>
      <c r="H1195"/>
    </row>
    <row r="1196" spans="2:8" x14ac:dyDescent="0.3">
      <c r="B1196" s="101" t="s">
        <v>2142</v>
      </c>
      <c r="C1196" s="196"/>
      <c r="D1196" s="196"/>
      <c r="E1196" s="196"/>
      <c r="F1196" s="196"/>
      <c r="G1196"/>
      <c r="H1196"/>
    </row>
    <row r="1197" spans="2:8" x14ac:dyDescent="0.3">
      <c r="B1197" s="101" t="s">
        <v>2143</v>
      </c>
      <c r="C1197" s="196" t="s">
        <v>1830</v>
      </c>
      <c r="D1197" s="196">
        <v>5</v>
      </c>
      <c r="E1197" s="196" t="s">
        <v>7</v>
      </c>
      <c r="F1197" s="196">
        <v>1</v>
      </c>
      <c r="G1197"/>
      <c r="H1197"/>
    </row>
    <row r="1198" spans="2:8" x14ac:dyDescent="0.3">
      <c r="B1198" s="101" t="s">
        <v>2144</v>
      </c>
      <c r="C1198" s="196" t="s">
        <v>2145</v>
      </c>
      <c r="D1198" s="196">
        <v>2</v>
      </c>
      <c r="E1198" s="196" t="s">
        <v>1698</v>
      </c>
      <c r="F1198" s="196">
        <v>2</v>
      </c>
      <c r="G1198"/>
      <c r="H1198"/>
    </row>
    <row r="1199" spans="2:8" x14ac:dyDescent="0.3">
      <c r="B1199" s="101" t="s">
        <v>2146</v>
      </c>
      <c r="C1199" s="196"/>
      <c r="D1199" s="196"/>
      <c r="E1199" s="196"/>
      <c r="F1199" s="196"/>
      <c r="G1199"/>
      <c r="H1199"/>
    </row>
    <row r="1200" spans="2:8" x14ac:dyDescent="0.3">
      <c r="B1200" s="101" t="s">
        <v>2147</v>
      </c>
      <c r="C1200" s="196" t="s">
        <v>1691</v>
      </c>
      <c r="D1200" s="196">
        <v>1</v>
      </c>
      <c r="E1200" s="196" t="s">
        <v>7</v>
      </c>
      <c r="F1200" s="196">
        <v>1</v>
      </c>
      <c r="G1200"/>
      <c r="H1200"/>
    </row>
    <row r="1201" spans="2:8" x14ac:dyDescent="0.3">
      <c r="B1201" s="101" t="s">
        <v>2148</v>
      </c>
      <c r="C1201" s="196" t="s">
        <v>1691</v>
      </c>
      <c r="D1201" s="196">
        <v>4</v>
      </c>
      <c r="E1201" s="196" t="s">
        <v>7</v>
      </c>
      <c r="F1201" s="196">
        <v>1</v>
      </c>
      <c r="G1201"/>
      <c r="H1201"/>
    </row>
    <row r="1202" spans="2:8" x14ac:dyDescent="0.3">
      <c r="B1202" s="101" t="s">
        <v>2149</v>
      </c>
      <c r="C1202" s="196" t="s">
        <v>20</v>
      </c>
      <c r="D1202" s="196">
        <v>2</v>
      </c>
      <c r="E1202" s="196" t="s">
        <v>1704</v>
      </c>
      <c r="F1202" s="196">
        <v>2</v>
      </c>
      <c r="G1202"/>
      <c r="H1202"/>
    </row>
    <row r="1203" spans="2:8" x14ac:dyDescent="0.3">
      <c r="B1203" s="101" t="s">
        <v>2150</v>
      </c>
      <c r="C1203" s="196" t="s">
        <v>1703</v>
      </c>
      <c r="D1203" s="196">
        <v>8</v>
      </c>
      <c r="E1203" s="196" t="s">
        <v>7</v>
      </c>
      <c r="F1203" s="196">
        <v>2</v>
      </c>
      <c r="G1203"/>
      <c r="H1203"/>
    </row>
    <row r="1204" spans="2:8" x14ac:dyDescent="0.3">
      <c r="B1204" s="101" t="s">
        <v>2151</v>
      </c>
      <c r="C1204" s="196" t="s">
        <v>20</v>
      </c>
      <c r="D1204" s="196">
        <v>3</v>
      </c>
      <c r="E1204" s="196" t="s">
        <v>1697</v>
      </c>
      <c r="F1204" s="196">
        <v>13</v>
      </c>
      <c r="G1204"/>
      <c r="H1204"/>
    </row>
    <row r="1205" spans="2:8" x14ac:dyDescent="0.3">
      <c r="B1205" s="101" t="s">
        <v>2152</v>
      </c>
      <c r="C1205" s="196" t="s">
        <v>7</v>
      </c>
      <c r="D1205" s="196">
        <v>0</v>
      </c>
      <c r="E1205" s="196" t="s">
        <v>1685</v>
      </c>
      <c r="F1205" s="196">
        <v>3</v>
      </c>
      <c r="G1205"/>
      <c r="H1205"/>
    </row>
    <row r="1206" spans="2:8" x14ac:dyDescent="0.3">
      <c r="B1206" s="101" t="s">
        <v>2153</v>
      </c>
      <c r="C1206" s="196" t="s">
        <v>4</v>
      </c>
      <c r="D1206" s="196">
        <v>2</v>
      </c>
      <c r="E1206" s="196" t="s">
        <v>7</v>
      </c>
      <c r="F1206" s="196">
        <v>0</v>
      </c>
      <c r="G1206"/>
      <c r="H1206"/>
    </row>
    <row r="1207" spans="2:8" x14ac:dyDescent="0.3">
      <c r="B1207" s="101" t="s">
        <v>2154</v>
      </c>
      <c r="C1207" s="196" t="s">
        <v>20</v>
      </c>
      <c r="D1207" s="196">
        <v>3</v>
      </c>
      <c r="E1207" s="196" t="s">
        <v>7</v>
      </c>
      <c r="F1207" s="196">
        <v>8</v>
      </c>
      <c r="G1207"/>
      <c r="H1207"/>
    </row>
    <row r="1208" spans="2:8" x14ac:dyDescent="0.3">
      <c r="B1208" s="201" t="s">
        <v>2155</v>
      </c>
      <c r="C1208" s="201" t="s">
        <v>1698</v>
      </c>
      <c r="D1208" s="201">
        <v>4</v>
      </c>
      <c r="E1208" s="201" t="s">
        <v>20</v>
      </c>
      <c r="F1208" s="201">
        <v>3</v>
      </c>
      <c r="G1208" s="201"/>
      <c r="H1208"/>
    </row>
    <row r="1209" spans="2:8" x14ac:dyDescent="0.3">
      <c r="B1209" s="101" t="s">
        <v>2156</v>
      </c>
      <c r="C1209" s="196" t="s">
        <v>20</v>
      </c>
      <c r="D1209" s="196">
        <v>1</v>
      </c>
      <c r="E1209" s="196" t="s">
        <v>1698</v>
      </c>
      <c r="F1209" s="196">
        <v>9</v>
      </c>
      <c r="G1209"/>
      <c r="H1209"/>
    </row>
    <row r="1210" spans="2:8" x14ac:dyDescent="0.3">
      <c r="B1210" s="101" t="s">
        <v>2157</v>
      </c>
      <c r="C1210" s="196"/>
      <c r="D1210" s="196"/>
      <c r="E1210" s="196"/>
      <c r="F1210" s="196"/>
      <c r="G1210"/>
      <c r="H1210"/>
    </row>
    <row r="1211" spans="2:8" x14ac:dyDescent="0.3">
      <c r="B1211" s="101" t="s">
        <v>2158</v>
      </c>
      <c r="C1211" s="196" t="s">
        <v>20</v>
      </c>
      <c r="D1211" s="196">
        <v>12</v>
      </c>
      <c r="E1211" s="196" t="s">
        <v>7</v>
      </c>
      <c r="F1211" s="196">
        <v>2</v>
      </c>
      <c r="G1211"/>
      <c r="H1211"/>
    </row>
    <row r="1212" spans="2:8" x14ac:dyDescent="0.3">
      <c r="B1212" s="101" t="s">
        <v>2159</v>
      </c>
      <c r="C1212" s="196" t="s">
        <v>7</v>
      </c>
      <c r="D1212" s="196">
        <v>4</v>
      </c>
      <c r="E1212" s="196" t="s">
        <v>4</v>
      </c>
      <c r="F1212" s="196">
        <v>0</v>
      </c>
      <c r="G1212"/>
      <c r="H1212"/>
    </row>
    <row r="1213" spans="2:8" x14ac:dyDescent="0.3">
      <c r="B1213" s="101" t="s">
        <v>2160</v>
      </c>
      <c r="C1213" s="196"/>
      <c r="D1213" s="196"/>
      <c r="E1213" s="196"/>
      <c r="F1213" s="196"/>
      <c r="G1213"/>
      <c r="H1213"/>
    </row>
    <row r="1214" spans="2:8" x14ac:dyDescent="0.3">
      <c r="B1214" s="101" t="s">
        <v>2161</v>
      </c>
      <c r="C1214" s="196" t="s">
        <v>7</v>
      </c>
      <c r="D1214" s="196">
        <v>8</v>
      </c>
      <c r="E1214" s="196" t="s">
        <v>4</v>
      </c>
      <c r="F1214" s="196">
        <v>7</v>
      </c>
      <c r="G1214"/>
      <c r="H1214"/>
    </row>
    <row r="1215" spans="2:8" x14ac:dyDescent="0.3">
      <c r="B1215" s="101" t="s">
        <v>2162</v>
      </c>
      <c r="C1215" s="196" t="s">
        <v>20</v>
      </c>
      <c r="D1215" s="196">
        <v>6</v>
      </c>
      <c r="E1215" s="196" t="s">
        <v>7</v>
      </c>
      <c r="F1215" s="196">
        <v>5</v>
      </c>
      <c r="G1215"/>
      <c r="H1215"/>
    </row>
    <row r="1216" spans="2:8" x14ac:dyDescent="0.3">
      <c r="B1216" s="101" t="s">
        <v>544</v>
      </c>
      <c r="C1216" s="196"/>
      <c r="D1216" s="196"/>
      <c r="E1216" s="196"/>
      <c r="F1216" s="196"/>
      <c r="G1216"/>
      <c r="H1216"/>
    </row>
    <row r="1217" spans="2:8" x14ac:dyDescent="0.3">
      <c r="B1217" s="101" t="s">
        <v>545</v>
      </c>
      <c r="C1217" s="196" t="s">
        <v>4</v>
      </c>
      <c r="D1217" s="196">
        <v>34</v>
      </c>
      <c r="E1217" s="196" t="s">
        <v>7</v>
      </c>
      <c r="F1217" s="196">
        <v>24</v>
      </c>
      <c r="G1217"/>
      <c r="H1217"/>
    </row>
    <row r="1218" spans="2:8" x14ac:dyDescent="0.3">
      <c r="B1218" s="101" t="s">
        <v>546</v>
      </c>
      <c r="C1218" s="196" t="s">
        <v>7</v>
      </c>
      <c r="D1218" s="196">
        <v>23</v>
      </c>
      <c r="E1218" s="196" t="s">
        <v>4</v>
      </c>
      <c r="F1218" s="196">
        <v>21</v>
      </c>
      <c r="G1218"/>
      <c r="H1218"/>
    </row>
    <row r="1219" spans="2:8" x14ac:dyDescent="0.3">
      <c r="B1219" s="101" t="s">
        <v>547</v>
      </c>
      <c r="C1219" s="196" t="s">
        <v>20</v>
      </c>
      <c r="D1219" s="196">
        <v>74</v>
      </c>
      <c r="E1219" s="196" t="s">
        <v>7</v>
      </c>
      <c r="F1219" s="196">
        <v>52</v>
      </c>
      <c r="G1219"/>
      <c r="H1219"/>
    </row>
    <row r="1220" spans="2:8" x14ac:dyDescent="0.3">
      <c r="B1220" s="101" t="s">
        <v>548</v>
      </c>
      <c r="C1220" s="196" t="s">
        <v>7</v>
      </c>
      <c r="D1220" s="196">
        <v>68</v>
      </c>
      <c r="E1220" s="196" t="s">
        <v>20</v>
      </c>
      <c r="F1220" s="196">
        <v>72</v>
      </c>
      <c r="G1220"/>
      <c r="H1220"/>
    </row>
    <row r="1221" spans="2:8" x14ac:dyDescent="0.3">
      <c r="B1221" s="201" t="s">
        <v>549</v>
      </c>
      <c r="C1221" s="201" t="s">
        <v>2163</v>
      </c>
      <c r="D1221" s="201">
        <v>10</v>
      </c>
      <c r="E1221" s="201" t="s">
        <v>1698</v>
      </c>
      <c r="F1221" s="201">
        <v>26</v>
      </c>
      <c r="G1221" s="201"/>
      <c r="H1221"/>
    </row>
    <row r="1222" spans="2:8" x14ac:dyDescent="0.3">
      <c r="B1222" s="101" t="s">
        <v>550</v>
      </c>
      <c r="C1222" s="196" t="s">
        <v>1837</v>
      </c>
      <c r="D1222" s="196">
        <v>7</v>
      </c>
      <c r="E1222" s="196" t="s">
        <v>20</v>
      </c>
      <c r="F1222" s="196">
        <v>13</v>
      </c>
      <c r="G1222"/>
      <c r="H1222"/>
    </row>
    <row r="1223" spans="2:8" x14ac:dyDescent="0.3">
      <c r="B1223" s="101" t="s">
        <v>551</v>
      </c>
      <c r="C1223" s="196" t="s">
        <v>4</v>
      </c>
      <c r="D1223" s="196">
        <v>65</v>
      </c>
      <c r="E1223" s="196" t="s">
        <v>7</v>
      </c>
      <c r="F1223" s="196">
        <v>69</v>
      </c>
      <c r="G1223"/>
      <c r="H1223"/>
    </row>
    <row r="1224" spans="2:8" x14ac:dyDescent="0.3">
      <c r="B1224" s="101" t="s">
        <v>552</v>
      </c>
      <c r="C1224" s="196" t="s">
        <v>1691</v>
      </c>
      <c r="D1224" s="196">
        <v>147</v>
      </c>
      <c r="E1224" s="196" t="s">
        <v>7</v>
      </c>
      <c r="F1224" s="196">
        <v>98</v>
      </c>
      <c r="G1224"/>
      <c r="H1224"/>
    </row>
    <row r="1225" spans="2:8" x14ac:dyDescent="0.3">
      <c r="B1225" s="101" t="s">
        <v>553</v>
      </c>
      <c r="C1225" s="196"/>
      <c r="D1225" s="196"/>
      <c r="E1225" s="196"/>
      <c r="F1225" s="196"/>
      <c r="G1225"/>
      <c r="H1225"/>
    </row>
    <row r="1226" spans="2:8" x14ac:dyDescent="0.3">
      <c r="B1226" s="101" t="s">
        <v>554</v>
      </c>
      <c r="C1226" s="196" t="s">
        <v>4</v>
      </c>
      <c r="D1226" s="196">
        <v>14</v>
      </c>
      <c r="E1226" s="196" t="s">
        <v>7</v>
      </c>
      <c r="F1226" s="196">
        <v>19</v>
      </c>
      <c r="G1226"/>
      <c r="H1226"/>
    </row>
    <row r="1227" spans="2:8" x14ac:dyDescent="0.3">
      <c r="B1227" s="101" t="s">
        <v>555</v>
      </c>
      <c r="C1227" s="196" t="s">
        <v>1698</v>
      </c>
      <c r="D1227" s="196">
        <v>21</v>
      </c>
      <c r="E1227" s="196" t="s">
        <v>20</v>
      </c>
      <c r="F1227" s="196">
        <v>22</v>
      </c>
      <c r="G1227"/>
      <c r="H1227"/>
    </row>
    <row r="1228" spans="2:8" x14ac:dyDescent="0.3">
      <c r="B1228" s="101" t="s">
        <v>556</v>
      </c>
      <c r="C1228" s="196" t="s">
        <v>7</v>
      </c>
      <c r="D1228" s="196">
        <v>61</v>
      </c>
      <c r="E1228" s="196" t="s">
        <v>4</v>
      </c>
      <c r="F1228" s="196">
        <v>46</v>
      </c>
      <c r="G1228"/>
      <c r="H1228"/>
    </row>
    <row r="1229" spans="2:8" x14ac:dyDescent="0.3">
      <c r="B1229" s="101" t="s">
        <v>557</v>
      </c>
      <c r="C1229" s="196" t="s">
        <v>4</v>
      </c>
      <c r="D1229" s="196">
        <v>104</v>
      </c>
      <c r="E1229" s="196" t="s">
        <v>7</v>
      </c>
      <c r="F1229" s="196">
        <v>118</v>
      </c>
      <c r="G1229"/>
      <c r="H1229"/>
    </row>
    <row r="1230" spans="2:8" x14ac:dyDescent="0.3">
      <c r="B1230" s="101" t="s">
        <v>558</v>
      </c>
      <c r="C1230" s="196" t="s">
        <v>7</v>
      </c>
      <c r="D1230" s="196">
        <v>28</v>
      </c>
      <c r="E1230" s="196" t="s">
        <v>4</v>
      </c>
      <c r="F1230" s="196">
        <v>71</v>
      </c>
      <c r="G1230"/>
      <c r="H1230"/>
    </row>
    <row r="1231" spans="2:8" x14ac:dyDescent="0.3">
      <c r="B1231" s="101" t="s">
        <v>559</v>
      </c>
      <c r="C1231" s="196" t="s">
        <v>20</v>
      </c>
      <c r="D1231" s="196">
        <v>55</v>
      </c>
      <c r="E1231" s="196" t="s">
        <v>7</v>
      </c>
      <c r="F1231" s="196">
        <v>68</v>
      </c>
      <c r="G1231"/>
      <c r="H1231"/>
    </row>
    <row r="1232" spans="2:8" x14ac:dyDescent="0.3">
      <c r="B1232" s="201" t="s">
        <v>560</v>
      </c>
      <c r="C1232" s="201" t="s">
        <v>1698</v>
      </c>
      <c r="D1232" s="201">
        <v>32</v>
      </c>
      <c r="E1232" s="201" t="s">
        <v>1702</v>
      </c>
      <c r="F1232" s="201">
        <v>44</v>
      </c>
      <c r="G1232" s="201"/>
      <c r="H1232"/>
    </row>
    <row r="1233" spans="2:8" x14ac:dyDescent="0.3">
      <c r="B1233" s="101" t="s">
        <v>561</v>
      </c>
      <c r="C1233" s="196" t="s">
        <v>1697</v>
      </c>
      <c r="D1233" s="196">
        <v>18</v>
      </c>
      <c r="E1233" s="196" t="s">
        <v>20</v>
      </c>
      <c r="F1233" s="196">
        <v>36</v>
      </c>
      <c r="G1233"/>
      <c r="H1233"/>
    </row>
    <row r="1234" spans="2:8" x14ac:dyDescent="0.3">
      <c r="B1234" s="101" t="s">
        <v>562</v>
      </c>
      <c r="C1234" s="196"/>
      <c r="D1234" s="196"/>
      <c r="E1234" s="196"/>
      <c r="F1234" s="196"/>
      <c r="G1234"/>
      <c r="H1234"/>
    </row>
    <row r="1235" spans="2:8" x14ac:dyDescent="0.3">
      <c r="B1235" s="101" t="s">
        <v>563</v>
      </c>
      <c r="C1235" s="196" t="s">
        <v>4</v>
      </c>
      <c r="D1235" s="196">
        <v>40</v>
      </c>
      <c r="E1235" s="196" t="s">
        <v>1697</v>
      </c>
      <c r="F1235" s="196">
        <v>24</v>
      </c>
      <c r="G1235"/>
      <c r="H1235"/>
    </row>
    <row r="1236" spans="2:8" x14ac:dyDescent="0.3">
      <c r="B1236" s="101" t="s">
        <v>564</v>
      </c>
      <c r="C1236" s="196" t="s">
        <v>4</v>
      </c>
      <c r="D1236" s="196">
        <v>64</v>
      </c>
      <c r="E1236" s="196" t="s">
        <v>1697</v>
      </c>
      <c r="F1236" s="196">
        <v>64</v>
      </c>
      <c r="G1236"/>
      <c r="H1236"/>
    </row>
    <row r="1237" spans="2:8" x14ac:dyDescent="0.3">
      <c r="B1237" s="101" t="s">
        <v>565</v>
      </c>
      <c r="C1237" s="196" t="s">
        <v>4</v>
      </c>
      <c r="D1237" s="196">
        <v>33</v>
      </c>
      <c r="E1237" s="196" t="s">
        <v>1697</v>
      </c>
      <c r="F1237" s="196">
        <v>38</v>
      </c>
      <c r="G1237"/>
      <c r="H1237"/>
    </row>
    <row r="1238" spans="2:8" x14ac:dyDescent="0.3">
      <c r="B1238" s="101" t="s">
        <v>566</v>
      </c>
      <c r="C1238" s="196" t="s">
        <v>4</v>
      </c>
      <c r="D1238" s="196">
        <v>7</v>
      </c>
      <c r="E1238" s="196" t="s">
        <v>1697</v>
      </c>
      <c r="F1238" s="196">
        <v>16</v>
      </c>
      <c r="G1238"/>
      <c r="H1238"/>
    </row>
    <row r="1239" spans="2:8" x14ac:dyDescent="0.3">
      <c r="B1239" s="101" t="s">
        <v>567</v>
      </c>
      <c r="C1239" s="196" t="s">
        <v>4</v>
      </c>
      <c r="D1239" s="196">
        <v>14</v>
      </c>
      <c r="E1239" s="196" t="s">
        <v>1697</v>
      </c>
      <c r="F1239" s="196">
        <v>23</v>
      </c>
      <c r="G1239"/>
      <c r="H1239"/>
    </row>
    <row r="1240" spans="2:8" x14ac:dyDescent="0.3">
      <c r="B1240" s="101" t="s">
        <v>568</v>
      </c>
      <c r="C1240" s="196" t="s">
        <v>1697</v>
      </c>
      <c r="D1240" s="196">
        <v>26</v>
      </c>
      <c r="E1240" s="196" t="s">
        <v>4</v>
      </c>
      <c r="F1240" s="196">
        <v>42</v>
      </c>
      <c r="G1240"/>
      <c r="H1240"/>
    </row>
    <row r="1241" spans="2:8" x14ac:dyDescent="0.3">
      <c r="B1241" s="101" t="s">
        <v>569</v>
      </c>
      <c r="C1241" s="196" t="s">
        <v>1697</v>
      </c>
      <c r="D1241" s="196">
        <v>41</v>
      </c>
      <c r="E1241" s="196" t="s">
        <v>4</v>
      </c>
      <c r="F1241" s="196">
        <v>58</v>
      </c>
      <c r="G1241"/>
      <c r="H1241"/>
    </row>
    <row r="1242" spans="2:8" x14ac:dyDescent="0.3">
      <c r="B1242" s="101" t="s">
        <v>570</v>
      </c>
      <c r="C1242" s="196" t="s">
        <v>1697</v>
      </c>
      <c r="D1242" s="196">
        <v>4</v>
      </c>
      <c r="E1242" s="196" t="s">
        <v>4</v>
      </c>
      <c r="F1242" s="196">
        <v>6</v>
      </c>
      <c r="G1242"/>
      <c r="H1242"/>
    </row>
    <row r="1243" spans="2:8" x14ac:dyDescent="0.3">
      <c r="B1243" s="201" t="s">
        <v>571</v>
      </c>
      <c r="C1243" s="201" t="s">
        <v>4</v>
      </c>
      <c r="D1243" s="201">
        <v>16</v>
      </c>
      <c r="E1243" s="201" t="s">
        <v>1697</v>
      </c>
      <c r="F1243" s="201">
        <v>5</v>
      </c>
      <c r="G1243" s="201"/>
      <c r="H1243"/>
    </row>
    <row r="1244" spans="2:8" x14ac:dyDescent="0.3">
      <c r="B1244" s="101" t="s">
        <v>572</v>
      </c>
      <c r="C1244" s="196" t="s">
        <v>1697</v>
      </c>
      <c r="D1244" s="196">
        <v>16</v>
      </c>
      <c r="E1244" s="196" t="s">
        <v>7</v>
      </c>
      <c r="F1244" s="196">
        <v>8</v>
      </c>
      <c r="G1244"/>
      <c r="H1244"/>
    </row>
    <row r="1245" spans="2:8" x14ac:dyDescent="0.3">
      <c r="B1245" s="101" t="s">
        <v>573</v>
      </c>
      <c r="C1245" s="196" t="s">
        <v>1697</v>
      </c>
      <c r="D1245" s="196">
        <v>7</v>
      </c>
      <c r="E1245" s="196" t="s">
        <v>7</v>
      </c>
      <c r="F1245" s="196">
        <v>14</v>
      </c>
      <c r="G1245"/>
      <c r="H1245"/>
    </row>
    <row r="1246" spans="2:8" x14ac:dyDescent="0.3">
      <c r="B1246" s="101" t="s">
        <v>574</v>
      </c>
      <c r="C1246" s="196" t="s">
        <v>7</v>
      </c>
      <c r="D1246" s="196">
        <v>5</v>
      </c>
      <c r="E1246" s="196" t="s">
        <v>1697</v>
      </c>
      <c r="F1246" s="196">
        <v>3</v>
      </c>
      <c r="G1246"/>
      <c r="H1246"/>
    </row>
    <row r="1247" spans="2:8" x14ac:dyDescent="0.3">
      <c r="B1247" s="101" t="s">
        <v>575</v>
      </c>
      <c r="C1247" s="196"/>
      <c r="D1247" s="196"/>
      <c r="E1247" s="196"/>
      <c r="F1247" s="196"/>
      <c r="G1247"/>
      <c r="H1247"/>
    </row>
    <row r="1248" spans="2:8" x14ac:dyDescent="0.3">
      <c r="B1248" s="101" t="s">
        <v>576</v>
      </c>
      <c r="C1248" s="196" t="s">
        <v>20</v>
      </c>
      <c r="D1248" s="196">
        <v>18</v>
      </c>
      <c r="E1248" s="196" t="s">
        <v>7</v>
      </c>
      <c r="F1248" s="196">
        <v>31</v>
      </c>
      <c r="G1248"/>
      <c r="H1248"/>
    </row>
    <row r="1249" spans="2:8" x14ac:dyDescent="0.3">
      <c r="B1249" s="101" t="s">
        <v>577</v>
      </c>
      <c r="C1249" s="196" t="s">
        <v>20</v>
      </c>
      <c r="D1249" s="196">
        <v>15</v>
      </c>
      <c r="E1249" s="196" t="s">
        <v>7</v>
      </c>
      <c r="F1249" s="196">
        <v>23</v>
      </c>
      <c r="G1249"/>
      <c r="H1249"/>
    </row>
    <row r="1250" spans="2:8" x14ac:dyDescent="0.3">
      <c r="B1250" s="101" t="s">
        <v>578</v>
      </c>
      <c r="C1250" s="196" t="s">
        <v>1690</v>
      </c>
      <c r="D1250" s="196">
        <v>53</v>
      </c>
      <c r="E1250" s="196" t="s">
        <v>7</v>
      </c>
      <c r="F1250" s="196">
        <v>69</v>
      </c>
      <c r="G1250"/>
      <c r="H1250"/>
    </row>
    <row r="1251" spans="2:8" x14ac:dyDescent="0.3">
      <c r="B1251" s="101" t="s">
        <v>579</v>
      </c>
      <c r="C1251" s="196" t="s">
        <v>7</v>
      </c>
      <c r="D1251" s="196">
        <v>91</v>
      </c>
      <c r="E1251" s="196" t="s">
        <v>20</v>
      </c>
      <c r="F1251" s="196">
        <v>91</v>
      </c>
      <c r="G1251"/>
      <c r="H1251"/>
    </row>
    <row r="1252" spans="2:8" x14ac:dyDescent="0.3">
      <c r="B1252" s="101" t="s">
        <v>580</v>
      </c>
      <c r="C1252" s="196" t="s">
        <v>7</v>
      </c>
      <c r="D1252" s="196">
        <v>22</v>
      </c>
      <c r="E1252" s="196" t="s">
        <v>1690</v>
      </c>
      <c r="F1252" s="196">
        <v>16</v>
      </c>
      <c r="G1252"/>
      <c r="H1252"/>
    </row>
    <row r="1253" spans="2:8" x14ac:dyDescent="0.3">
      <c r="B1253" s="101" t="s">
        <v>581</v>
      </c>
      <c r="C1253" s="196" t="s">
        <v>7</v>
      </c>
      <c r="D1253" s="196">
        <v>55</v>
      </c>
      <c r="E1253" s="196" t="s">
        <v>20</v>
      </c>
      <c r="F1253" s="196">
        <v>44</v>
      </c>
      <c r="G1253"/>
      <c r="H1253"/>
    </row>
    <row r="1254" spans="2:8" x14ac:dyDescent="0.3">
      <c r="B1254" s="201" t="s">
        <v>582</v>
      </c>
      <c r="C1254" s="201" t="s">
        <v>7</v>
      </c>
      <c r="D1254" s="201">
        <v>15</v>
      </c>
      <c r="E1254" s="201" t="s">
        <v>20</v>
      </c>
      <c r="F1254" s="201">
        <v>35</v>
      </c>
      <c r="G1254" s="201"/>
      <c r="H1254"/>
    </row>
    <row r="1255" spans="2:8" x14ac:dyDescent="0.3">
      <c r="B1255" s="101" t="s">
        <v>583</v>
      </c>
      <c r="C1255" s="196" t="s">
        <v>20</v>
      </c>
      <c r="D1255" s="196">
        <v>14</v>
      </c>
      <c r="E1255" s="196" t="s">
        <v>7</v>
      </c>
      <c r="F1255" s="196">
        <v>8</v>
      </c>
      <c r="G1255"/>
      <c r="H1255"/>
    </row>
    <row r="1256" spans="2:8" x14ac:dyDescent="0.3">
      <c r="B1256" s="101" t="s">
        <v>584</v>
      </c>
      <c r="C1256" s="196" t="s">
        <v>7</v>
      </c>
      <c r="D1256" s="196">
        <v>25</v>
      </c>
      <c r="E1256" s="196" t="s">
        <v>20</v>
      </c>
      <c r="F1256" s="196">
        <v>19</v>
      </c>
      <c r="G1256"/>
      <c r="H1256"/>
    </row>
    <row r="1257" spans="2:8" x14ac:dyDescent="0.3">
      <c r="B1257" s="101" t="s">
        <v>585</v>
      </c>
      <c r="C1257" s="196" t="s">
        <v>1690</v>
      </c>
      <c r="D1257" s="196">
        <v>16</v>
      </c>
      <c r="E1257" s="196" t="s">
        <v>7</v>
      </c>
      <c r="F1257" s="196">
        <v>15</v>
      </c>
      <c r="G1257"/>
      <c r="H1257"/>
    </row>
    <row r="1258" spans="2:8" x14ac:dyDescent="0.3">
      <c r="B1258" s="101" t="s">
        <v>586</v>
      </c>
      <c r="C1258" s="196" t="s">
        <v>20</v>
      </c>
      <c r="D1258" s="196">
        <v>18</v>
      </c>
      <c r="E1258" s="196" t="s">
        <v>7</v>
      </c>
      <c r="F1258" s="196">
        <v>11</v>
      </c>
      <c r="G1258"/>
      <c r="H1258"/>
    </row>
    <row r="1259" spans="2:8" x14ac:dyDescent="0.3">
      <c r="B1259" s="101" t="s">
        <v>587</v>
      </c>
      <c r="C1259" s="196" t="s">
        <v>7</v>
      </c>
      <c r="D1259" s="196">
        <v>37</v>
      </c>
      <c r="E1259" s="196" t="s">
        <v>2164</v>
      </c>
      <c r="F1259" s="196">
        <v>39</v>
      </c>
      <c r="G1259"/>
      <c r="H1259"/>
    </row>
    <row r="1260" spans="2:8" x14ac:dyDescent="0.3">
      <c r="B1260" s="101" t="s">
        <v>588</v>
      </c>
      <c r="C1260" s="196"/>
      <c r="D1260" s="196"/>
      <c r="E1260" s="196"/>
      <c r="F1260" s="196"/>
      <c r="G1260"/>
      <c r="H1260"/>
    </row>
    <row r="1261" spans="2:8" x14ac:dyDescent="0.3">
      <c r="B1261" s="101" t="s">
        <v>589</v>
      </c>
      <c r="C1261" s="196" t="s">
        <v>4</v>
      </c>
      <c r="D1261" s="196">
        <v>114</v>
      </c>
      <c r="E1261" s="196" t="s">
        <v>7</v>
      </c>
      <c r="F1261" s="196">
        <v>88</v>
      </c>
      <c r="G1261"/>
      <c r="H1261"/>
    </row>
    <row r="1262" spans="2:8" x14ac:dyDescent="0.3">
      <c r="B1262" s="101" t="s">
        <v>590</v>
      </c>
      <c r="C1262" s="196" t="s">
        <v>7</v>
      </c>
      <c r="D1262" s="196">
        <v>42</v>
      </c>
      <c r="E1262" s="196" t="s">
        <v>4</v>
      </c>
      <c r="F1262" s="196">
        <v>57</v>
      </c>
      <c r="G1262"/>
      <c r="H1262"/>
    </row>
    <row r="1263" spans="2:8" x14ac:dyDescent="0.3">
      <c r="B1263" s="101" t="s">
        <v>591</v>
      </c>
      <c r="C1263" s="196" t="s">
        <v>4</v>
      </c>
      <c r="D1263" s="196">
        <v>16</v>
      </c>
      <c r="E1263" s="196" t="s">
        <v>7</v>
      </c>
      <c r="F1263" s="196">
        <v>5</v>
      </c>
      <c r="G1263"/>
      <c r="H1263"/>
    </row>
    <row r="1264" spans="2:8" x14ac:dyDescent="0.3">
      <c r="B1264" s="101" t="s">
        <v>592</v>
      </c>
      <c r="C1264" s="196" t="s">
        <v>7</v>
      </c>
      <c r="D1264" s="196">
        <v>10</v>
      </c>
      <c r="E1264" s="196" t="s">
        <v>4</v>
      </c>
      <c r="F1264" s="196">
        <v>23</v>
      </c>
      <c r="G1264"/>
      <c r="H1264"/>
    </row>
    <row r="1265" spans="2:8" x14ac:dyDescent="0.3">
      <c r="B1265" s="201" t="s">
        <v>593</v>
      </c>
      <c r="C1265" s="201" t="s">
        <v>1687</v>
      </c>
      <c r="D1265" s="201">
        <v>29</v>
      </c>
      <c r="E1265" s="201" t="s">
        <v>4</v>
      </c>
      <c r="F1265" s="201">
        <v>19</v>
      </c>
      <c r="G1265" s="201"/>
      <c r="H1265"/>
    </row>
    <row r="1266" spans="2:8" x14ac:dyDescent="0.3">
      <c r="B1266" s="101" t="s">
        <v>594</v>
      </c>
      <c r="C1266" s="196" t="s">
        <v>7</v>
      </c>
      <c r="D1266" s="196">
        <v>15</v>
      </c>
      <c r="E1266" s="196" t="s">
        <v>4</v>
      </c>
      <c r="F1266" s="196">
        <v>34</v>
      </c>
      <c r="G1266"/>
      <c r="H1266"/>
    </row>
    <row r="1267" spans="2:8" x14ac:dyDescent="0.3">
      <c r="B1267" s="101" t="s">
        <v>595</v>
      </c>
      <c r="C1267" s="196" t="s">
        <v>7</v>
      </c>
      <c r="D1267" s="196">
        <v>36</v>
      </c>
      <c r="E1267" s="196" t="s">
        <v>4</v>
      </c>
      <c r="F1267" s="196">
        <v>21</v>
      </c>
      <c r="G1267"/>
      <c r="H1267"/>
    </row>
    <row r="1268" spans="2:8" x14ac:dyDescent="0.3">
      <c r="B1268" s="101" t="s">
        <v>596</v>
      </c>
      <c r="C1268" s="196" t="s">
        <v>4</v>
      </c>
      <c r="D1268" s="196">
        <v>30</v>
      </c>
      <c r="E1268" s="196" t="s">
        <v>7</v>
      </c>
      <c r="F1268" s="196">
        <v>19</v>
      </c>
      <c r="G1268"/>
      <c r="H1268"/>
    </row>
    <row r="1269" spans="2:8" x14ac:dyDescent="0.3">
      <c r="B1269" s="101" t="s">
        <v>597</v>
      </c>
      <c r="C1269" s="196" t="s">
        <v>7</v>
      </c>
      <c r="D1269" s="196">
        <v>11</v>
      </c>
      <c r="E1269" s="196" t="s">
        <v>1760</v>
      </c>
      <c r="F1269" s="196">
        <v>28</v>
      </c>
      <c r="G1269"/>
      <c r="H1269"/>
    </row>
    <row r="1270" spans="2:8" x14ac:dyDescent="0.3">
      <c r="B1270" s="101" t="s">
        <v>598</v>
      </c>
      <c r="C1270" s="196" t="s">
        <v>4</v>
      </c>
      <c r="D1270" s="196">
        <v>33</v>
      </c>
      <c r="E1270" s="196" t="s">
        <v>7</v>
      </c>
      <c r="F1270" s="196">
        <v>53</v>
      </c>
      <c r="G1270"/>
      <c r="H1270"/>
    </row>
    <row r="1271" spans="2:8" x14ac:dyDescent="0.3">
      <c r="B1271" s="101" t="s">
        <v>599</v>
      </c>
      <c r="C1271" s="196" t="s">
        <v>1695</v>
      </c>
      <c r="D1271" s="196">
        <v>22</v>
      </c>
      <c r="E1271" s="196" t="s">
        <v>7</v>
      </c>
      <c r="F1271" s="196">
        <v>11</v>
      </c>
      <c r="G1271"/>
      <c r="H1271"/>
    </row>
    <row r="1272" spans="2:8" x14ac:dyDescent="0.3">
      <c r="B1272" s="101" t="s">
        <v>600</v>
      </c>
      <c r="C1272" s="196" t="s">
        <v>4</v>
      </c>
      <c r="D1272" s="196">
        <v>71</v>
      </c>
      <c r="E1272" s="196" t="s">
        <v>7</v>
      </c>
      <c r="F1272" s="196">
        <v>76</v>
      </c>
      <c r="G1272"/>
      <c r="H1272"/>
    </row>
    <row r="1273" spans="2:8" x14ac:dyDescent="0.3">
      <c r="B1273" s="101" t="s">
        <v>2165</v>
      </c>
      <c r="C1273" s="196"/>
      <c r="D1273" s="196"/>
      <c r="E1273" s="196"/>
      <c r="F1273" s="196"/>
      <c r="G1273"/>
      <c r="H1273"/>
    </row>
    <row r="1274" spans="2:8" x14ac:dyDescent="0.3">
      <c r="B1274" s="201" t="s">
        <v>1106</v>
      </c>
      <c r="C1274" s="201" t="s">
        <v>2166</v>
      </c>
      <c r="D1274" s="201">
        <v>58</v>
      </c>
      <c r="E1274" s="201" t="s">
        <v>2167</v>
      </c>
      <c r="F1274" s="201">
        <v>46</v>
      </c>
      <c r="G1274" s="201"/>
      <c r="H1274"/>
    </row>
    <row r="1275" spans="2:8" x14ac:dyDescent="0.3">
      <c r="B1275" s="101" t="s">
        <v>1107</v>
      </c>
      <c r="C1275" s="196" t="s">
        <v>1700</v>
      </c>
      <c r="D1275" s="196">
        <v>42</v>
      </c>
      <c r="E1275" s="196" t="s">
        <v>1698</v>
      </c>
      <c r="F1275" s="196">
        <v>36</v>
      </c>
      <c r="G1275"/>
      <c r="H1275"/>
    </row>
    <row r="1276" spans="2:8" x14ac:dyDescent="0.3">
      <c r="B1276" s="101" t="s">
        <v>1108</v>
      </c>
      <c r="C1276" s="196" t="s">
        <v>1700</v>
      </c>
      <c r="D1276" s="196">
        <v>55</v>
      </c>
      <c r="E1276" s="196" t="s">
        <v>1698</v>
      </c>
      <c r="F1276" s="196">
        <v>56</v>
      </c>
      <c r="G1276"/>
      <c r="H1276"/>
    </row>
    <row r="1277" spans="2:8" x14ac:dyDescent="0.3">
      <c r="B1277" s="101" t="s">
        <v>1109</v>
      </c>
      <c r="C1277" s="196" t="s">
        <v>1700</v>
      </c>
      <c r="D1277" s="196">
        <v>11</v>
      </c>
      <c r="E1277" s="196" t="s">
        <v>1698</v>
      </c>
      <c r="F1277" s="196">
        <v>15</v>
      </c>
      <c r="G1277"/>
      <c r="H1277"/>
    </row>
    <row r="1278" spans="2:8" x14ac:dyDescent="0.3">
      <c r="B1278" s="101" t="s">
        <v>1110</v>
      </c>
      <c r="C1278" s="196" t="s">
        <v>1704</v>
      </c>
      <c r="D1278" s="196">
        <v>39</v>
      </c>
      <c r="E1278" s="196" t="s">
        <v>7</v>
      </c>
      <c r="F1278" s="196">
        <v>49</v>
      </c>
      <c r="G1278"/>
      <c r="H1278"/>
    </row>
    <row r="1279" spans="2:8" x14ac:dyDescent="0.3">
      <c r="B1279" s="101" t="s">
        <v>1111</v>
      </c>
      <c r="C1279" s="196" t="s">
        <v>1698</v>
      </c>
      <c r="D1279" s="196">
        <v>8</v>
      </c>
      <c r="E1279" s="196" t="s">
        <v>1690</v>
      </c>
      <c r="F1279" s="196">
        <v>20</v>
      </c>
      <c r="G1279"/>
      <c r="H1279"/>
    </row>
    <row r="1280" spans="2:8" x14ac:dyDescent="0.3">
      <c r="B1280" s="101" t="s">
        <v>1112</v>
      </c>
      <c r="C1280" s="196" t="s">
        <v>20</v>
      </c>
      <c r="D1280" s="196">
        <v>48</v>
      </c>
      <c r="E1280" s="196" t="s">
        <v>1698</v>
      </c>
      <c r="F1280" s="196">
        <v>48</v>
      </c>
      <c r="G1280"/>
      <c r="H1280"/>
    </row>
    <row r="1281" spans="2:8" x14ac:dyDescent="0.3">
      <c r="B1281" s="101" t="s">
        <v>1113</v>
      </c>
      <c r="C1281" s="196" t="s">
        <v>4</v>
      </c>
      <c r="D1281" s="196">
        <v>30</v>
      </c>
      <c r="E1281" s="196" t="s">
        <v>7</v>
      </c>
      <c r="F1281" s="196">
        <v>31</v>
      </c>
      <c r="G1281"/>
      <c r="H1281"/>
    </row>
    <row r="1282" spans="2:8" x14ac:dyDescent="0.3">
      <c r="B1282" s="101" t="s">
        <v>1114</v>
      </c>
      <c r="C1282" s="196" t="s">
        <v>7</v>
      </c>
      <c r="D1282" s="196">
        <v>28</v>
      </c>
      <c r="E1282" s="196" t="s">
        <v>20</v>
      </c>
      <c r="F1282" s="196">
        <v>33</v>
      </c>
      <c r="G1282"/>
      <c r="H1282"/>
    </row>
    <row r="1283" spans="2:8" x14ac:dyDescent="0.3">
      <c r="B1283" s="101" t="s">
        <v>1115</v>
      </c>
      <c r="C1283" s="196" t="s">
        <v>7</v>
      </c>
      <c r="D1283" s="196">
        <v>72</v>
      </c>
      <c r="E1283" s="196" t="s">
        <v>4</v>
      </c>
      <c r="F1283" s="196">
        <v>65</v>
      </c>
      <c r="G1283"/>
      <c r="H1283"/>
    </row>
    <row r="1284" spans="2:8" x14ac:dyDescent="0.3">
      <c r="B1284" s="101" t="s">
        <v>2168</v>
      </c>
      <c r="C1284" s="196"/>
      <c r="D1284" s="196"/>
      <c r="E1284" s="196"/>
      <c r="F1284" s="196"/>
      <c r="G1284"/>
      <c r="H1284"/>
    </row>
    <row r="1285" spans="2:8" x14ac:dyDescent="0.3">
      <c r="B1285" s="201" t="s">
        <v>1116</v>
      </c>
      <c r="C1285" s="201" t="s">
        <v>7</v>
      </c>
      <c r="D1285" s="201">
        <v>40</v>
      </c>
      <c r="E1285" s="201" t="s">
        <v>4</v>
      </c>
      <c r="F1285" s="201">
        <v>14</v>
      </c>
      <c r="G1285" s="201"/>
      <c r="H1285"/>
    </row>
    <row r="1286" spans="2:8" x14ac:dyDescent="0.3">
      <c r="B1286" s="101" t="s">
        <v>1117</v>
      </c>
      <c r="C1286" s="196" t="s">
        <v>1690</v>
      </c>
      <c r="D1286" s="196">
        <v>12</v>
      </c>
      <c r="E1286" s="196" t="s">
        <v>1837</v>
      </c>
      <c r="F1286" s="196">
        <v>17</v>
      </c>
      <c r="G1286"/>
      <c r="H1286"/>
    </row>
    <row r="1287" spans="2:8" x14ac:dyDescent="0.3">
      <c r="B1287" s="101" t="s">
        <v>1118</v>
      </c>
      <c r="C1287" s="196" t="s">
        <v>1690</v>
      </c>
      <c r="D1287" s="196">
        <v>27</v>
      </c>
      <c r="E1287" s="196" t="s">
        <v>1698</v>
      </c>
      <c r="F1287" s="196">
        <v>36</v>
      </c>
      <c r="G1287"/>
      <c r="H1287"/>
    </row>
    <row r="1288" spans="2:8" x14ac:dyDescent="0.3">
      <c r="B1288" s="101" t="s">
        <v>1119</v>
      </c>
      <c r="C1288" s="196" t="s">
        <v>7</v>
      </c>
      <c r="D1288" s="196">
        <v>19</v>
      </c>
      <c r="E1288" s="196" t="s">
        <v>4</v>
      </c>
      <c r="F1288" s="196">
        <v>10</v>
      </c>
      <c r="G1288"/>
      <c r="H1288"/>
    </row>
    <row r="1289" spans="2:8" x14ac:dyDescent="0.3">
      <c r="B1289" s="101" t="s">
        <v>1120</v>
      </c>
      <c r="C1289" s="196" t="s">
        <v>1690</v>
      </c>
      <c r="D1289" s="196">
        <v>4</v>
      </c>
      <c r="E1289" s="196" t="s">
        <v>7</v>
      </c>
      <c r="F1289" s="196">
        <v>15</v>
      </c>
      <c r="G1289"/>
      <c r="H1289"/>
    </row>
    <row r="1290" spans="2:8" x14ac:dyDescent="0.3">
      <c r="B1290" s="101" t="s">
        <v>1121</v>
      </c>
      <c r="C1290" s="196" t="s">
        <v>1698</v>
      </c>
      <c r="D1290" s="196">
        <v>15</v>
      </c>
      <c r="E1290" s="196" t="s">
        <v>1699</v>
      </c>
      <c r="F1290" s="196">
        <v>22</v>
      </c>
      <c r="G1290"/>
      <c r="H1290"/>
    </row>
    <row r="1291" spans="2:8" x14ac:dyDescent="0.3">
      <c r="B1291" s="101" t="s">
        <v>1122</v>
      </c>
      <c r="C1291" s="196" t="s">
        <v>1690</v>
      </c>
      <c r="D1291" s="196">
        <v>22</v>
      </c>
      <c r="E1291" s="196" t="s">
        <v>1698</v>
      </c>
      <c r="F1291" s="196">
        <v>12</v>
      </c>
      <c r="G1291"/>
      <c r="H1291"/>
    </row>
    <row r="1292" spans="2:8" x14ac:dyDescent="0.3">
      <c r="B1292" s="101" t="s">
        <v>1123</v>
      </c>
      <c r="C1292" s="196" t="s">
        <v>7</v>
      </c>
      <c r="D1292" s="196">
        <v>31</v>
      </c>
      <c r="E1292" s="196" t="s">
        <v>4</v>
      </c>
      <c r="F1292" s="196">
        <v>21</v>
      </c>
      <c r="G1292"/>
      <c r="H1292"/>
    </row>
    <row r="1293" spans="2:8" x14ac:dyDescent="0.3">
      <c r="B1293" s="101" t="s">
        <v>1124</v>
      </c>
      <c r="C1293" s="196" t="s">
        <v>20</v>
      </c>
      <c r="D1293" s="196">
        <v>30</v>
      </c>
      <c r="E1293" s="196" t="s">
        <v>7</v>
      </c>
      <c r="F1293" s="196">
        <v>21</v>
      </c>
      <c r="G1293"/>
      <c r="H1293"/>
    </row>
    <row r="1294" spans="2:8" x14ac:dyDescent="0.3">
      <c r="B1294" s="101" t="s">
        <v>1125</v>
      </c>
      <c r="C1294" s="196" t="s">
        <v>20</v>
      </c>
      <c r="D1294" s="196">
        <v>32</v>
      </c>
      <c r="E1294" s="196" t="s">
        <v>7</v>
      </c>
      <c r="F1294" s="196">
        <v>9</v>
      </c>
      <c r="G1294"/>
      <c r="H1294"/>
    </row>
    <row r="1295" spans="2:8" x14ac:dyDescent="0.3">
      <c r="B1295" s="101" t="s">
        <v>2169</v>
      </c>
      <c r="C1295" s="196"/>
      <c r="D1295" s="196"/>
      <c r="E1295" s="196"/>
      <c r="F1295" s="196"/>
      <c r="G1295"/>
      <c r="H1295"/>
    </row>
    <row r="1296" spans="2:8" x14ac:dyDescent="0.3">
      <c r="B1296" s="201" t="s">
        <v>1126</v>
      </c>
      <c r="C1296" s="201" t="s">
        <v>20</v>
      </c>
      <c r="D1296" s="201">
        <v>22</v>
      </c>
      <c r="E1296" s="201" t="s">
        <v>2170</v>
      </c>
      <c r="F1296" s="201">
        <v>15</v>
      </c>
      <c r="G1296" s="201"/>
      <c r="H1296"/>
    </row>
    <row r="1297" spans="2:8" x14ac:dyDescent="0.3">
      <c r="B1297" s="101" t="s">
        <v>1127</v>
      </c>
      <c r="C1297" s="196" t="s">
        <v>1690</v>
      </c>
      <c r="D1297" s="196">
        <v>34</v>
      </c>
      <c r="E1297" s="196" t="s">
        <v>7</v>
      </c>
      <c r="F1297" s="196">
        <v>45</v>
      </c>
      <c r="G1297"/>
      <c r="H1297"/>
    </row>
    <row r="1298" spans="2:8" x14ac:dyDescent="0.3">
      <c r="B1298" s="101" t="s">
        <v>1128</v>
      </c>
      <c r="C1298" s="196" t="s">
        <v>20</v>
      </c>
      <c r="D1298" s="196">
        <v>35</v>
      </c>
      <c r="E1298" s="196" t="s">
        <v>7</v>
      </c>
      <c r="F1298" s="196">
        <v>28</v>
      </c>
      <c r="G1298"/>
      <c r="H1298"/>
    </row>
    <row r="1299" spans="2:8" x14ac:dyDescent="0.3">
      <c r="B1299" s="101" t="s">
        <v>1129</v>
      </c>
      <c r="C1299" s="196" t="s">
        <v>20</v>
      </c>
      <c r="D1299" s="196">
        <v>13</v>
      </c>
      <c r="E1299" s="196" t="s">
        <v>7</v>
      </c>
      <c r="F1299" s="196">
        <v>5</v>
      </c>
      <c r="G1299"/>
      <c r="H1299"/>
    </row>
    <row r="1300" spans="2:8" x14ac:dyDescent="0.3">
      <c r="B1300" s="101" t="s">
        <v>1130</v>
      </c>
      <c r="C1300" s="196" t="s">
        <v>20</v>
      </c>
      <c r="D1300" s="196">
        <v>16</v>
      </c>
      <c r="E1300" s="196" t="s">
        <v>7</v>
      </c>
      <c r="F1300" s="196">
        <v>13</v>
      </c>
      <c r="G1300"/>
      <c r="H1300"/>
    </row>
    <row r="1301" spans="2:8" x14ac:dyDescent="0.3">
      <c r="B1301" s="101" t="s">
        <v>1131</v>
      </c>
      <c r="C1301" s="196" t="s">
        <v>7</v>
      </c>
      <c r="D1301" s="196">
        <v>41</v>
      </c>
      <c r="E1301" s="196" t="s">
        <v>20</v>
      </c>
      <c r="F1301" s="196">
        <v>35</v>
      </c>
      <c r="G1301"/>
      <c r="H1301"/>
    </row>
    <row r="1302" spans="2:8" x14ac:dyDescent="0.3">
      <c r="B1302" s="101" t="s">
        <v>1132</v>
      </c>
      <c r="C1302" s="196" t="s">
        <v>1741</v>
      </c>
      <c r="D1302" s="196">
        <v>37</v>
      </c>
      <c r="E1302" s="196" t="s">
        <v>7</v>
      </c>
      <c r="F1302" s="196">
        <v>45</v>
      </c>
      <c r="G1302"/>
      <c r="H1302"/>
    </row>
    <row r="1303" spans="2:8" x14ac:dyDescent="0.3">
      <c r="B1303" s="101" t="s">
        <v>1133</v>
      </c>
      <c r="C1303" s="196" t="s">
        <v>20</v>
      </c>
      <c r="D1303" s="196">
        <v>24</v>
      </c>
      <c r="E1303" s="196" t="s">
        <v>7</v>
      </c>
      <c r="F1303" s="196">
        <v>23</v>
      </c>
      <c r="G1303"/>
      <c r="H1303"/>
    </row>
    <row r="1304" spans="2:8" x14ac:dyDescent="0.3">
      <c r="B1304" s="101" t="s">
        <v>1134</v>
      </c>
      <c r="C1304" s="196" t="s">
        <v>7</v>
      </c>
      <c r="D1304" s="196">
        <v>32</v>
      </c>
      <c r="E1304" s="196" t="s">
        <v>20</v>
      </c>
      <c r="F1304" s="196">
        <v>20</v>
      </c>
      <c r="G1304"/>
      <c r="H1304"/>
    </row>
    <row r="1305" spans="2:8" x14ac:dyDescent="0.3">
      <c r="B1305" s="101" t="s">
        <v>1135</v>
      </c>
      <c r="C1305" s="196" t="s">
        <v>1832</v>
      </c>
      <c r="D1305" s="196">
        <v>50</v>
      </c>
      <c r="E1305" s="196" t="s">
        <v>7</v>
      </c>
      <c r="F1305" s="196">
        <v>43</v>
      </c>
      <c r="G1305"/>
      <c r="H1305"/>
    </row>
    <row r="1306" spans="2:8" x14ac:dyDescent="0.3">
      <c r="B1306" s="101" t="s">
        <v>2171</v>
      </c>
      <c r="C1306" s="196"/>
      <c r="D1306" s="196"/>
      <c r="E1306" s="196"/>
      <c r="F1306" s="196"/>
      <c r="G1306"/>
      <c r="H1306"/>
    </row>
    <row r="1307" spans="2:8" x14ac:dyDescent="0.3">
      <c r="B1307" s="101" t="s">
        <v>1136</v>
      </c>
      <c r="C1307" s="196" t="s">
        <v>2172</v>
      </c>
      <c r="D1307" s="196">
        <v>23</v>
      </c>
      <c r="E1307" s="196" t="s">
        <v>1698</v>
      </c>
      <c r="F1307" s="196">
        <v>20</v>
      </c>
      <c r="G1307"/>
      <c r="H1307"/>
    </row>
    <row r="1308" spans="2:8" x14ac:dyDescent="0.3">
      <c r="B1308" s="201" t="s">
        <v>1137</v>
      </c>
      <c r="C1308" s="201" t="s">
        <v>1698</v>
      </c>
      <c r="D1308" s="201">
        <v>37</v>
      </c>
      <c r="E1308" s="201" t="s">
        <v>1690</v>
      </c>
      <c r="F1308" s="201">
        <v>27</v>
      </c>
      <c r="G1308" s="201"/>
      <c r="H1308"/>
    </row>
    <row r="1309" spans="2:8" x14ac:dyDescent="0.3">
      <c r="B1309" s="101" t="s">
        <v>1138</v>
      </c>
      <c r="C1309" s="196" t="s">
        <v>1698</v>
      </c>
      <c r="D1309" s="196">
        <v>31</v>
      </c>
      <c r="E1309" s="196" t="s">
        <v>1690</v>
      </c>
      <c r="F1309" s="196">
        <v>16</v>
      </c>
      <c r="G1309"/>
      <c r="H1309"/>
    </row>
    <row r="1310" spans="2:8" x14ac:dyDescent="0.3">
      <c r="B1310" s="101" t="s">
        <v>1139</v>
      </c>
      <c r="C1310" s="196" t="s">
        <v>1690</v>
      </c>
      <c r="D1310" s="196">
        <v>46</v>
      </c>
      <c r="E1310" s="196" t="s">
        <v>1698</v>
      </c>
      <c r="F1310" s="196">
        <v>42</v>
      </c>
      <c r="G1310"/>
      <c r="H1310"/>
    </row>
    <row r="1311" spans="2:8" x14ac:dyDescent="0.3">
      <c r="B1311" s="101" t="s">
        <v>1140</v>
      </c>
      <c r="C1311" s="196" t="s">
        <v>1690</v>
      </c>
      <c r="D1311" s="196">
        <v>13</v>
      </c>
      <c r="E1311" s="196" t="s">
        <v>1698</v>
      </c>
      <c r="F1311" s="196">
        <v>15</v>
      </c>
      <c r="G1311"/>
      <c r="H1311"/>
    </row>
    <row r="1312" spans="2:8" x14ac:dyDescent="0.3">
      <c r="B1312" s="101" t="s">
        <v>1141</v>
      </c>
      <c r="C1312" s="196" t="s">
        <v>1698</v>
      </c>
      <c r="D1312" s="196">
        <v>17</v>
      </c>
      <c r="E1312" s="196" t="s">
        <v>1690</v>
      </c>
      <c r="F1312" s="196">
        <v>11</v>
      </c>
      <c r="G1312"/>
      <c r="H1312"/>
    </row>
    <row r="1313" spans="2:8" x14ac:dyDescent="0.3">
      <c r="B1313" s="101" t="s">
        <v>1142</v>
      </c>
      <c r="C1313" s="196" t="s">
        <v>1702</v>
      </c>
      <c r="D1313" s="196">
        <v>24</v>
      </c>
      <c r="E1313" s="196" t="s">
        <v>1698</v>
      </c>
      <c r="F1313" s="196">
        <v>31</v>
      </c>
      <c r="G1313"/>
      <c r="H1313"/>
    </row>
    <row r="1314" spans="2:8" x14ac:dyDescent="0.3">
      <c r="B1314" s="101" t="s">
        <v>1143</v>
      </c>
      <c r="C1314" s="196" t="s">
        <v>1690</v>
      </c>
      <c r="D1314" s="196">
        <v>22</v>
      </c>
      <c r="E1314" s="196" t="s">
        <v>1698</v>
      </c>
      <c r="F1314" s="196">
        <v>39</v>
      </c>
      <c r="G1314"/>
      <c r="H1314"/>
    </row>
    <row r="1315" spans="2:8" x14ac:dyDescent="0.3">
      <c r="B1315" s="101" t="s">
        <v>1144</v>
      </c>
      <c r="C1315" s="196" t="s">
        <v>1698</v>
      </c>
      <c r="D1315" s="196">
        <v>17</v>
      </c>
      <c r="E1315" s="196" t="s">
        <v>1702</v>
      </c>
      <c r="F1315" s="196">
        <v>25</v>
      </c>
      <c r="G1315"/>
      <c r="H1315"/>
    </row>
    <row r="1316" spans="2:8" x14ac:dyDescent="0.3">
      <c r="B1316" s="101" t="s">
        <v>1145</v>
      </c>
      <c r="C1316" s="196" t="s">
        <v>1690</v>
      </c>
      <c r="D1316" s="196">
        <v>25</v>
      </c>
      <c r="E1316" s="196" t="s">
        <v>1698</v>
      </c>
      <c r="F1316" s="196">
        <v>22</v>
      </c>
      <c r="G1316"/>
      <c r="H1316"/>
    </row>
    <row r="1317" spans="2:8" x14ac:dyDescent="0.3">
      <c r="B1317" s="101" t="s">
        <v>2173</v>
      </c>
      <c r="C1317" s="196"/>
      <c r="D1317" s="196"/>
      <c r="E1317" s="196"/>
      <c r="F1317" s="196"/>
      <c r="G1317"/>
      <c r="H1317"/>
    </row>
    <row r="1318" spans="2:8" x14ac:dyDescent="0.3">
      <c r="B1318" s="101" t="s">
        <v>1498</v>
      </c>
      <c r="C1318" s="196" t="s">
        <v>7</v>
      </c>
      <c r="D1318" s="196">
        <v>48</v>
      </c>
      <c r="E1318" s="196" t="s">
        <v>4</v>
      </c>
      <c r="F1318" s="196">
        <v>38</v>
      </c>
      <c r="G1318"/>
      <c r="H1318"/>
    </row>
    <row r="1319" spans="2:8" x14ac:dyDescent="0.3">
      <c r="B1319" s="201" t="s">
        <v>1499</v>
      </c>
      <c r="C1319" s="201" t="s">
        <v>7</v>
      </c>
      <c r="D1319" s="201">
        <v>30</v>
      </c>
      <c r="E1319" s="201" t="s">
        <v>4</v>
      </c>
      <c r="F1319" s="201">
        <v>51</v>
      </c>
      <c r="G1319" s="201"/>
      <c r="H1319"/>
    </row>
    <row r="1320" spans="2:8" x14ac:dyDescent="0.3">
      <c r="B1320" s="101" t="s">
        <v>1500</v>
      </c>
      <c r="C1320" s="196" t="s">
        <v>4</v>
      </c>
      <c r="D1320" s="196">
        <v>38</v>
      </c>
      <c r="E1320" s="196" t="s">
        <v>7</v>
      </c>
      <c r="F1320" s="196">
        <v>24</v>
      </c>
      <c r="G1320"/>
      <c r="H1320"/>
    </row>
    <row r="1321" spans="2:8" x14ac:dyDescent="0.3">
      <c r="B1321" s="101" t="s">
        <v>1501</v>
      </c>
      <c r="C1321" s="196" t="s">
        <v>2174</v>
      </c>
      <c r="D1321" s="196">
        <v>24</v>
      </c>
      <c r="E1321" s="196" t="s">
        <v>4</v>
      </c>
      <c r="F1321" s="196">
        <v>15</v>
      </c>
      <c r="G1321"/>
      <c r="H1321"/>
    </row>
    <row r="1322" spans="2:8" x14ac:dyDescent="0.3">
      <c r="B1322" s="101" t="s">
        <v>1502</v>
      </c>
      <c r="C1322" s="196" t="s">
        <v>20</v>
      </c>
      <c r="D1322" s="196">
        <v>4</v>
      </c>
      <c r="E1322" s="196" t="s">
        <v>7</v>
      </c>
      <c r="F1322" s="196">
        <v>1</v>
      </c>
      <c r="G1322"/>
      <c r="H1322"/>
    </row>
    <row r="1323" spans="2:8" x14ac:dyDescent="0.3">
      <c r="B1323" s="101" t="s">
        <v>1503</v>
      </c>
      <c r="C1323" s="196" t="s">
        <v>4</v>
      </c>
      <c r="D1323" s="196">
        <v>1</v>
      </c>
      <c r="E1323" s="196" t="s">
        <v>7</v>
      </c>
      <c r="F1323" s="196">
        <v>8</v>
      </c>
      <c r="G1323"/>
      <c r="H1323"/>
    </row>
    <row r="1324" spans="2:8" x14ac:dyDescent="0.3">
      <c r="B1324" s="101" t="s">
        <v>1504</v>
      </c>
      <c r="C1324" s="196" t="s">
        <v>1698</v>
      </c>
      <c r="D1324" s="196">
        <v>33</v>
      </c>
      <c r="E1324" s="196" t="s">
        <v>1700</v>
      </c>
      <c r="F1324" s="196">
        <v>18</v>
      </c>
      <c r="G1324"/>
      <c r="H1324"/>
    </row>
    <row r="1325" spans="2:8" x14ac:dyDescent="0.3">
      <c r="B1325" s="101" t="s">
        <v>1505</v>
      </c>
      <c r="C1325" s="196" t="s">
        <v>7</v>
      </c>
      <c r="D1325" s="196">
        <v>39</v>
      </c>
      <c r="E1325" s="196" t="s">
        <v>20</v>
      </c>
      <c r="F1325" s="196">
        <v>37</v>
      </c>
      <c r="G1325"/>
      <c r="H1325"/>
    </row>
    <row r="1326" spans="2:8" x14ac:dyDescent="0.3">
      <c r="B1326" s="101" t="s">
        <v>2175</v>
      </c>
      <c r="C1326" s="196"/>
      <c r="D1326" s="196"/>
      <c r="E1326" s="196"/>
      <c r="F1326" s="196"/>
      <c r="G1326"/>
      <c r="H1326"/>
    </row>
    <row r="1327" spans="2:8" x14ac:dyDescent="0.3">
      <c r="B1327" s="101" t="s">
        <v>1607</v>
      </c>
      <c r="C1327" s="196" t="s">
        <v>7</v>
      </c>
      <c r="D1327" s="196">
        <v>5</v>
      </c>
      <c r="E1327" s="196" t="s">
        <v>20</v>
      </c>
      <c r="F1327" s="196">
        <v>26</v>
      </c>
      <c r="G1327"/>
      <c r="H1327"/>
    </row>
    <row r="1328" spans="2:8" x14ac:dyDescent="0.3">
      <c r="B1328" s="201" t="s">
        <v>1608</v>
      </c>
      <c r="C1328" s="201" t="s">
        <v>7</v>
      </c>
      <c r="D1328" s="201">
        <v>5</v>
      </c>
      <c r="E1328" s="201" t="s">
        <v>20</v>
      </c>
      <c r="F1328" s="201">
        <v>6</v>
      </c>
      <c r="G1328" s="201"/>
      <c r="H1328"/>
    </row>
    <row r="1329" spans="2:8" x14ac:dyDescent="0.3">
      <c r="B1329" s="101" t="s">
        <v>1609</v>
      </c>
      <c r="C1329" s="196" t="s">
        <v>7</v>
      </c>
      <c r="D1329" s="196">
        <v>13</v>
      </c>
      <c r="E1329" s="196" t="s">
        <v>20</v>
      </c>
      <c r="F1329" s="196">
        <v>16</v>
      </c>
      <c r="G1329"/>
      <c r="H1329"/>
    </row>
    <row r="1330" spans="2:8" x14ac:dyDescent="0.3">
      <c r="B1330" s="101" t="s">
        <v>1610</v>
      </c>
      <c r="C1330" s="196" t="s">
        <v>7</v>
      </c>
      <c r="D1330" s="196">
        <v>7</v>
      </c>
      <c r="E1330" s="196" t="s">
        <v>20</v>
      </c>
      <c r="F1330" s="196">
        <v>6</v>
      </c>
      <c r="G1330"/>
      <c r="H1330"/>
    </row>
    <row r="1331" spans="2:8" x14ac:dyDescent="0.3">
      <c r="B1331" s="101" t="s">
        <v>1611</v>
      </c>
      <c r="C1331" s="196" t="s">
        <v>20</v>
      </c>
      <c r="D1331" s="196">
        <v>9</v>
      </c>
      <c r="E1331" s="196" t="s">
        <v>7</v>
      </c>
      <c r="F1331" s="196">
        <v>2</v>
      </c>
      <c r="G1331"/>
      <c r="H1331"/>
    </row>
    <row r="1332" spans="2:8" x14ac:dyDescent="0.3">
      <c r="B1332" s="101" t="s">
        <v>1612</v>
      </c>
      <c r="C1332" s="196" t="s">
        <v>7</v>
      </c>
      <c r="D1332" s="196">
        <v>38</v>
      </c>
      <c r="E1332" s="196" t="s">
        <v>20</v>
      </c>
      <c r="F1332" s="196">
        <v>56</v>
      </c>
      <c r="G1332"/>
      <c r="H1332"/>
    </row>
    <row r="1333" spans="2:8" x14ac:dyDescent="0.3">
      <c r="B1333" s="101" t="s">
        <v>1613</v>
      </c>
      <c r="C1333" s="196" t="s">
        <v>7</v>
      </c>
      <c r="D1333" s="196">
        <v>18</v>
      </c>
      <c r="E1333" s="196" t="s">
        <v>20</v>
      </c>
      <c r="F1333" s="196">
        <v>9</v>
      </c>
      <c r="G1333"/>
      <c r="H1333"/>
    </row>
    <row r="1334" spans="2:8" x14ac:dyDescent="0.3">
      <c r="B1334" s="101" t="s">
        <v>1614</v>
      </c>
      <c r="C1334" s="196" t="s">
        <v>7</v>
      </c>
      <c r="D1334" s="196">
        <v>41</v>
      </c>
      <c r="E1334" s="196" t="s">
        <v>20</v>
      </c>
      <c r="F1334" s="196">
        <v>28</v>
      </c>
      <c r="G1334"/>
      <c r="H1334"/>
    </row>
    <row r="1335" spans="2:8" x14ac:dyDescent="0.3">
      <c r="B1335" s="101" t="s">
        <v>1615</v>
      </c>
      <c r="C1335" s="196" t="s">
        <v>1684</v>
      </c>
      <c r="D1335" s="196">
        <v>2</v>
      </c>
      <c r="E1335" s="196" t="s">
        <v>7</v>
      </c>
      <c r="F1335" s="196">
        <v>6</v>
      </c>
      <c r="G1335"/>
      <c r="H1335"/>
    </row>
    <row r="1336" spans="2:8" x14ac:dyDescent="0.3">
      <c r="B1336" s="101" t="s">
        <v>1616</v>
      </c>
      <c r="C1336" s="196" t="s">
        <v>7</v>
      </c>
      <c r="D1336" s="196">
        <v>9</v>
      </c>
      <c r="E1336" s="196" t="s">
        <v>20</v>
      </c>
      <c r="F1336" s="196">
        <v>14</v>
      </c>
      <c r="G1336"/>
      <c r="H1336"/>
    </row>
    <row r="1337" spans="2:8" x14ac:dyDescent="0.3">
      <c r="B1337" s="201" t="s">
        <v>1617</v>
      </c>
      <c r="C1337" s="201"/>
      <c r="D1337" s="201"/>
      <c r="E1337" s="201"/>
      <c r="F1337" s="201"/>
      <c r="G1337" s="201"/>
      <c r="H1337"/>
    </row>
    <row r="1338" spans="2:8" x14ac:dyDescent="0.3">
      <c r="B1338" s="101" t="s">
        <v>1618</v>
      </c>
      <c r="C1338" s="196" t="s">
        <v>4</v>
      </c>
      <c r="D1338" s="196">
        <v>5</v>
      </c>
      <c r="E1338" s="196" t="s">
        <v>1698</v>
      </c>
      <c r="F1338" s="196">
        <v>8</v>
      </c>
      <c r="G1338"/>
      <c r="H1338"/>
    </row>
    <row r="1339" spans="2:8" x14ac:dyDescent="0.3">
      <c r="B1339" s="101" t="s">
        <v>1619</v>
      </c>
      <c r="C1339" s="196" t="s">
        <v>1691</v>
      </c>
      <c r="D1339" s="196">
        <v>17</v>
      </c>
      <c r="E1339" s="196" t="s">
        <v>1760</v>
      </c>
      <c r="F1339" s="196">
        <v>8</v>
      </c>
      <c r="G1339"/>
      <c r="H1339"/>
    </row>
    <row r="1340" spans="2:8" x14ac:dyDescent="0.3">
      <c r="B1340" s="101" t="s">
        <v>1620</v>
      </c>
      <c r="C1340" s="196" t="s">
        <v>1690</v>
      </c>
      <c r="D1340" s="196">
        <v>10</v>
      </c>
      <c r="E1340" s="196" t="s">
        <v>1698</v>
      </c>
      <c r="F1340" s="196">
        <v>1</v>
      </c>
      <c r="G1340"/>
      <c r="H1340"/>
    </row>
    <row r="1341" spans="2:8" x14ac:dyDescent="0.3">
      <c r="B1341" s="101" t="s">
        <v>1621</v>
      </c>
      <c r="C1341" s="196" t="s">
        <v>1690</v>
      </c>
      <c r="D1341" s="196">
        <v>8</v>
      </c>
      <c r="E1341" s="196" t="s">
        <v>7</v>
      </c>
      <c r="F1341" s="196">
        <v>19</v>
      </c>
      <c r="G1341"/>
      <c r="H1341"/>
    </row>
    <row r="1342" spans="2:8" x14ac:dyDescent="0.3">
      <c r="B1342" s="101" t="s">
        <v>1622</v>
      </c>
      <c r="C1342" s="196" t="s">
        <v>20</v>
      </c>
      <c r="D1342" s="196">
        <v>7</v>
      </c>
      <c r="E1342" s="196" t="s">
        <v>1698</v>
      </c>
      <c r="F1342" s="196">
        <v>11</v>
      </c>
      <c r="G1342"/>
      <c r="H1342"/>
    </row>
    <row r="1343" spans="2:8" x14ac:dyDescent="0.3">
      <c r="B1343" s="101" t="s">
        <v>1623</v>
      </c>
      <c r="C1343" s="196" t="s">
        <v>7</v>
      </c>
      <c r="D1343" s="196">
        <v>37</v>
      </c>
      <c r="E1343" s="196" t="s">
        <v>20</v>
      </c>
      <c r="F1343" s="196">
        <v>34</v>
      </c>
      <c r="G1343"/>
      <c r="H1343"/>
    </row>
    <row r="1344" spans="2:8" x14ac:dyDescent="0.3">
      <c r="B1344" s="101" t="s">
        <v>1624</v>
      </c>
      <c r="C1344" s="196" t="s">
        <v>1761</v>
      </c>
      <c r="D1344" s="196">
        <v>19</v>
      </c>
      <c r="E1344" s="196" t="s">
        <v>4</v>
      </c>
      <c r="F1344" s="196">
        <v>3</v>
      </c>
      <c r="G1344"/>
      <c r="H1344"/>
    </row>
    <row r="1345" spans="2:8" x14ac:dyDescent="0.3">
      <c r="B1345" s="101" t="s">
        <v>1625</v>
      </c>
      <c r="C1345" s="196" t="s">
        <v>20</v>
      </c>
      <c r="D1345" s="196">
        <v>23</v>
      </c>
      <c r="E1345" s="196" t="s">
        <v>7</v>
      </c>
      <c r="F1345" s="196">
        <v>15</v>
      </c>
      <c r="G1345"/>
      <c r="H1345"/>
    </row>
    <row r="1346" spans="2:8" x14ac:dyDescent="0.3">
      <c r="B1346" s="201" t="s">
        <v>1626</v>
      </c>
      <c r="C1346" s="201" t="s">
        <v>4</v>
      </c>
      <c r="D1346" s="201">
        <v>5</v>
      </c>
      <c r="E1346" s="201" t="s">
        <v>7</v>
      </c>
      <c r="F1346" s="201">
        <v>10</v>
      </c>
      <c r="G1346" s="201"/>
      <c r="H1346"/>
    </row>
    <row r="1347" spans="2:8" x14ac:dyDescent="0.3">
      <c r="B1347" s="101" t="s">
        <v>1627</v>
      </c>
      <c r="C1347" s="196" t="s">
        <v>2176</v>
      </c>
      <c r="D1347" s="196">
        <v>4</v>
      </c>
      <c r="E1347" s="196" t="s">
        <v>20</v>
      </c>
      <c r="F1347" s="196">
        <v>6</v>
      </c>
      <c r="G1347"/>
      <c r="H1347"/>
    </row>
    <row r="1348" spans="2:8" x14ac:dyDescent="0.3">
      <c r="B1348" s="101" t="s">
        <v>1628</v>
      </c>
      <c r="C1348" s="196"/>
      <c r="D1348" s="196"/>
      <c r="E1348" s="196"/>
      <c r="F1348" s="196"/>
      <c r="G1348"/>
      <c r="H1348"/>
    </row>
    <row r="1349" spans="2:8" x14ac:dyDescent="0.3">
      <c r="B1349" s="101" t="s">
        <v>1629</v>
      </c>
      <c r="C1349" s="196" t="s">
        <v>7</v>
      </c>
      <c r="D1349" s="196">
        <v>4</v>
      </c>
      <c r="E1349" s="196" t="s">
        <v>1691</v>
      </c>
      <c r="F1349" s="196">
        <v>5</v>
      </c>
      <c r="G1349"/>
      <c r="H1349"/>
    </row>
    <row r="1350" spans="2:8" x14ac:dyDescent="0.3">
      <c r="B1350" s="101" t="s">
        <v>1630</v>
      </c>
      <c r="C1350" s="196" t="s">
        <v>4</v>
      </c>
      <c r="D1350" s="196">
        <v>5</v>
      </c>
      <c r="E1350" s="196" t="s">
        <v>7</v>
      </c>
      <c r="F1350" s="196">
        <v>8</v>
      </c>
      <c r="G1350"/>
      <c r="H1350"/>
    </row>
    <row r="1351" spans="2:8" x14ac:dyDescent="0.3">
      <c r="B1351" s="101" t="s">
        <v>1631</v>
      </c>
      <c r="C1351" s="196" t="s">
        <v>4</v>
      </c>
      <c r="D1351" s="196">
        <v>6</v>
      </c>
      <c r="E1351" s="196" t="s">
        <v>7</v>
      </c>
      <c r="F1351" s="196">
        <v>10</v>
      </c>
      <c r="G1351"/>
      <c r="H1351"/>
    </row>
    <row r="1352" spans="2:8" x14ac:dyDescent="0.3">
      <c r="B1352" s="101" t="s">
        <v>1632</v>
      </c>
      <c r="C1352" s="196" t="s">
        <v>4</v>
      </c>
      <c r="D1352" s="196">
        <v>10</v>
      </c>
      <c r="E1352" s="196" t="s">
        <v>7</v>
      </c>
      <c r="F1352" s="196">
        <v>3</v>
      </c>
      <c r="G1352"/>
      <c r="H1352"/>
    </row>
    <row r="1353" spans="2:8" x14ac:dyDescent="0.3">
      <c r="B1353" s="101" t="s">
        <v>2177</v>
      </c>
      <c r="C1353" s="196" t="s">
        <v>20</v>
      </c>
      <c r="D1353" s="196">
        <v>14</v>
      </c>
      <c r="E1353" s="196" t="s">
        <v>1698</v>
      </c>
      <c r="F1353" s="196">
        <v>5</v>
      </c>
      <c r="G1353"/>
      <c r="H1353"/>
    </row>
    <row r="1354" spans="2:8" x14ac:dyDescent="0.3">
      <c r="B1354" s="101" t="s">
        <v>2178</v>
      </c>
      <c r="C1354" s="196" t="s">
        <v>1700</v>
      </c>
      <c r="D1354" s="196">
        <v>0</v>
      </c>
      <c r="E1354" s="196" t="s">
        <v>1698</v>
      </c>
      <c r="F1354" s="196">
        <v>7</v>
      </c>
      <c r="G1354"/>
      <c r="H1354"/>
    </row>
    <row r="1355" spans="2:8" x14ac:dyDescent="0.3">
      <c r="B1355" s="201" t="s">
        <v>1635</v>
      </c>
      <c r="C1355" s="201" t="s">
        <v>7</v>
      </c>
      <c r="D1355" s="201">
        <v>22</v>
      </c>
      <c r="E1355" s="201" t="s">
        <v>1741</v>
      </c>
      <c r="F1355" s="201">
        <v>15</v>
      </c>
      <c r="G1355" s="201"/>
      <c r="H1355"/>
    </row>
    <row r="1356" spans="2:8" x14ac:dyDescent="0.3">
      <c r="B1356" s="101" t="s">
        <v>1636</v>
      </c>
      <c r="C1356" s="196" t="s">
        <v>7</v>
      </c>
      <c r="D1356" s="196">
        <v>20</v>
      </c>
      <c r="E1356" s="196" t="s">
        <v>1690</v>
      </c>
      <c r="F1356" s="196">
        <v>7</v>
      </c>
      <c r="G1356"/>
      <c r="H1356"/>
    </row>
    <row r="1357" spans="2:8" x14ac:dyDescent="0.3">
      <c r="B1357" s="101" t="s">
        <v>1637</v>
      </c>
      <c r="C1357" s="196" t="s">
        <v>7</v>
      </c>
      <c r="D1357" s="196">
        <v>8</v>
      </c>
      <c r="E1357" s="196" t="s">
        <v>1691</v>
      </c>
      <c r="F1357" s="196">
        <v>17</v>
      </c>
      <c r="G1357"/>
      <c r="H1357"/>
    </row>
    <row r="1358" spans="2:8" x14ac:dyDescent="0.3">
      <c r="B1358" s="101" t="s">
        <v>1638</v>
      </c>
      <c r="C1358" s="196" t="s">
        <v>20</v>
      </c>
      <c r="D1358" s="196">
        <v>5</v>
      </c>
      <c r="E1358" s="196" t="s">
        <v>7</v>
      </c>
      <c r="F1358" s="196">
        <v>17</v>
      </c>
      <c r="G1358"/>
      <c r="H1358"/>
    </row>
    <row r="1359" spans="2:8" x14ac:dyDescent="0.3">
      <c r="B1359" s="101" t="s">
        <v>1639</v>
      </c>
      <c r="C1359" s="196" t="s">
        <v>4</v>
      </c>
      <c r="D1359" s="196">
        <v>36</v>
      </c>
      <c r="E1359" s="196" t="s">
        <v>7</v>
      </c>
      <c r="F1359" s="196">
        <v>30</v>
      </c>
      <c r="G1359"/>
      <c r="H1359"/>
    </row>
    <row r="1360" spans="2:8" x14ac:dyDescent="0.3">
      <c r="B1360" s="101" t="s">
        <v>2179</v>
      </c>
      <c r="C1360" s="196"/>
      <c r="D1360" s="196"/>
      <c r="E1360" s="196"/>
      <c r="F1360" s="196"/>
      <c r="G1360"/>
      <c r="H1360"/>
    </row>
    <row r="1361" spans="2:8" x14ac:dyDescent="0.3">
      <c r="B1361" s="101" t="s">
        <v>2180</v>
      </c>
      <c r="C1361" s="196" t="s">
        <v>7</v>
      </c>
      <c r="D1361" s="196">
        <v>5</v>
      </c>
      <c r="E1361" s="196" t="s">
        <v>20</v>
      </c>
      <c r="F1361" s="196">
        <v>1</v>
      </c>
      <c r="G1361"/>
      <c r="H1361"/>
    </row>
    <row r="1362" spans="2:8" x14ac:dyDescent="0.3">
      <c r="B1362" s="101" t="s">
        <v>2181</v>
      </c>
      <c r="C1362" s="196" t="s">
        <v>7</v>
      </c>
      <c r="D1362" s="196">
        <v>4</v>
      </c>
      <c r="E1362" s="196" t="s">
        <v>20</v>
      </c>
      <c r="F1362" s="196">
        <v>2</v>
      </c>
      <c r="G1362"/>
      <c r="H1362"/>
    </row>
    <row r="1363" spans="2:8" x14ac:dyDescent="0.3">
      <c r="B1363" s="101" t="s">
        <v>2182</v>
      </c>
      <c r="C1363" s="196" t="s">
        <v>1690</v>
      </c>
      <c r="D1363" s="196">
        <v>4</v>
      </c>
      <c r="E1363" s="196" t="s">
        <v>7</v>
      </c>
      <c r="F1363" s="196">
        <v>4</v>
      </c>
      <c r="G1363"/>
      <c r="H1363"/>
    </row>
    <row r="1364" spans="2:8" x14ac:dyDescent="0.3">
      <c r="B1364" s="201" t="s">
        <v>2183</v>
      </c>
      <c r="C1364" s="201" t="s">
        <v>20</v>
      </c>
      <c r="D1364" s="201">
        <v>8</v>
      </c>
      <c r="E1364" s="201" t="s">
        <v>7</v>
      </c>
      <c r="F1364" s="201">
        <v>10</v>
      </c>
      <c r="G1364" s="201"/>
      <c r="H1364"/>
    </row>
    <row r="1365" spans="2:8" x14ac:dyDescent="0.3">
      <c r="B1365" s="101" t="s">
        <v>2184</v>
      </c>
      <c r="C1365" s="196" t="s">
        <v>7</v>
      </c>
      <c r="D1365" s="196">
        <v>5</v>
      </c>
      <c r="E1365" s="196" t="s">
        <v>20</v>
      </c>
      <c r="F1365" s="196">
        <v>6</v>
      </c>
      <c r="G1365"/>
      <c r="H1365"/>
    </row>
    <row r="1366" spans="2:8" x14ac:dyDescent="0.3">
      <c r="B1366" s="101" t="s">
        <v>2185</v>
      </c>
      <c r="C1366" s="196" t="s">
        <v>7</v>
      </c>
      <c r="D1366" s="196">
        <v>4</v>
      </c>
      <c r="E1366" s="196" t="s">
        <v>1690</v>
      </c>
      <c r="F1366" s="196">
        <v>4</v>
      </c>
      <c r="G1366"/>
      <c r="H1366"/>
    </row>
    <row r="1367" spans="2:8" x14ac:dyDescent="0.3">
      <c r="B1367" s="101" t="s">
        <v>2186</v>
      </c>
      <c r="C1367" s="196" t="s">
        <v>20</v>
      </c>
      <c r="D1367" s="196">
        <v>18</v>
      </c>
      <c r="E1367" s="196" t="s">
        <v>7</v>
      </c>
      <c r="F1367" s="196">
        <v>12</v>
      </c>
      <c r="G1367"/>
      <c r="H1367"/>
    </row>
    <row r="1368" spans="2:8" x14ac:dyDescent="0.3">
      <c r="B1368" s="101" t="s">
        <v>2187</v>
      </c>
      <c r="C1368" s="196" t="s">
        <v>20</v>
      </c>
      <c r="D1368" s="196">
        <v>6</v>
      </c>
      <c r="E1368" s="196" t="s">
        <v>7</v>
      </c>
      <c r="F1368" s="196">
        <v>1</v>
      </c>
      <c r="G1368"/>
      <c r="H1368"/>
    </row>
    <row r="1369" spans="2:8" x14ac:dyDescent="0.3">
      <c r="B1369" s="101" t="s">
        <v>2188</v>
      </c>
      <c r="C1369" s="196" t="s">
        <v>7</v>
      </c>
      <c r="D1369" s="196">
        <v>0</v>
      </c>
      <c r="E1369" s="196" t="s">
        <v>20</v>
      </c>
      <c r="F1369" s="196">
        <v>5</v>
      </c>
      <c r="G1369"/>
      <c r="H1369"/>
    </row>
    <row r="1370" spans="2:8" x14ac:dyDescent="0.3">
      <c r="B1370" s="101" t="s">
        <v>2189</v>
      </c>
      <c r="C1370" s="196" t="s">
        <v>1690</v>
      </c>
      <c r="D1370" s="196">
        <v>17</v>
      </c>
      <c r="E1370" s="196" t="s">
        <v>7</v>
      </c>
      <c r="F1370" s="196">
        <v>14</v>
      </c>
      <c r="G1370"/>
      <c r="H1370"/>
    </row>
    <row r="1371" spans="2:8" x14ac:dyDescent="0.3">
      <c r="B1371" s="101" t="s">
        <v>2190</v>
      </c>
      <c r="C1371" s="196" t="s">
        <v>7</v>
      </c>
      <c r="D1371" s="196">
        <v>18</v>
      </c>
      <c r="E1371" s="196" t="s">
        <v>1690</v>
      </c>
      <c r="F1371" s="196">
        <v>12</v>
      </c>
      <c r="G1371"/>
      <c r="H1371"/>
    </row>
    <row r="1372" spans="2:8" x14ac:dyDescent="0.3">
      <c r="B1372" s="101" t="s">
        <v>2191</v>
      </c>
      <c r="C1372" s="196" t="s">
        <v>20</v>
      </c>
      <c r="D1372" s="196">
        <v>18</v>
      </c>
      <c r="E1372" s="196" t="s">
        <v>7</v>
      </c>
      <c r="F1372" s="196">
        <v>14</v>
      </c>
      <c r="G1372"/>
      <c r="H1372"/>
    </row>
    <row r="1373" spans="2:8" x14ac:dyDescent="0.3">
      <c r="B1373" s="101" t="s">
        <v>2192</v>
      </c>
      <c r="C1373" s="196" t="s">
        <v>20</v>
      </c>
      <c r="D1373" s="196">
        <v>0</v>
      </c>
      <c r="E1373" s="196" t="s">
        <v>7</v>
      </c>
      <c r="F1373" s="196">
        <v>0</v>
      </c>
      <c r="G1373"/>
      <c r="H1373"/>
    </row>
    <row r="1374" spans="2:8" x14ac:dyDescent="0.3">
      <c r="B1374" s="201" t="s">
        <v>2193</v>
      </c>
      <c r="C1374" s="201"/>
      <c r="D1374" s="201"/>
      <c r="E1374" s="201"/>
      <c r="F1374" s="201"/>
      <c r="G1374" s="201"/>
      <c r="H1374"/>
    </row>
    <row r="1375" spans="2:8" x14ac:dyDescent="0.3">
      <c r="B1375" s="101" t="s">
        <v>2194</v>
      </c>
      <c r="C1375" s="196" t="s">
        <v>1690</v>
      </c>
      <c r="D1375" s="196">
        <v>0</v>
      </c>
      <c r="E1375" s="196" t="s">
        <v>7</v>
      </c>
      <c r="F1375" s="196">
        <v>3</v>
      </c>
      <c r="G1375"/>
      <c r="H1375"/>
    </row>
    <row r="1376" spans="2:8" x14ac:dyDescent="0.3">
      <c r="B1376" s="101" t="s">
        <v>2195</v>
      </c>
      <c r="C1376" s="196" t="s">
        <v>7</v>
      </c>
      <c r="D1376" s="196">
        <v>0</v>
      </c>
      <c r="E1376" s="196" t="s">
        <v>1830</v>
      </c>
      <c r="F1376" s="196">
        <v>4</v>
      </c>
      <c r="G1376"/>
      <c r="H1376"/>
    </row>
    <row r="1377" spans="2:8" x14ac:dyDescent="0.3">
      <c r="B1377" s="101" t="s">
        <v>2196</v>
      </c>
      <c r="C1377" s="196" t="s">
        <v>1699</v>
      </c>
      <c r="D1377" s="196">
        <v>2</v>
      </c>
      <c r="E1377" s="196" t="s">
        <v>7</v>
      </c>
      <c r="F1377" s="196">
        <v>1</v>
      </c>
      <c r="G1377"/>
      <c r="H1377"/>
    </row>
    <row r="1378" spans="2:8" x14ac:dyDescent="0.3">
      <c r="B1378" s="101" t="s">
        <v>2197</v>
      </c>
      <c r="C1378" s="196" t="s">
        <v>1690</v>
      </c>
      <c r="D1378" s="196">
        <v>1</v>
      </c>
      <c r="E1378" s="196" t="s">
        <v>1837</v>
      </c>
      <c r="F1378" s="196">
        <v>1</v>
      </c>
      <c r="G1378"/>
      <c r="H1378"/>
    </row>
    <row r="1379" spans="2:8" x14ac:dyDescent="0.3">
      <c r="B1379" s="101" t="s">
        <v>2198</v>
      </c>
      <c r="C1379" s="196" t="s">
        <v>1837</v>
      </c>
      <c r="D1379" s="196">
        <v>1</v>
      </c>
      <c r="E1379" s="196" t="s">
        <v>1690</v>
      </c>
      <c r="F1379" s="196">
        <v>1</v>
      </c>
      <c r="G1379"/>
      <c r="H1379"/>
    </row>
    <row r="1380" spans="2:8" x14ac:dyDescent="0.3">
      <c r="B1380" s="101" t="s">
        <v>2199</v>
      </c>
      <c r="C1380" s="196" t="s">
        <v>7</v>
      </c>
      <c r="D1380" s="196">
        <v>2</v>
      </c>
      <c r="E1380" s="196" t="s">
        <v>1690</v>
      </c>
      <c r="F1380" s="196">
        <v>0</v>
      </c>
      <c r="G1380"/>
      <c r="H1380"/>
    </row>
    <row r="1381" spans="2:8" x14ac:dyDescent="0.3">
      <c r="B1381" s="101" t="s">
        <v>2200</v>
      </c>
      <c r="C1381" s="196" t="s">
        <v>1837</v>
      </c>
      <c r="D1381" s="196">
        <v>2</v>
      </c>
      <c r="E1381" s="196" t="s">
        <v>1690</v>
      </c>
      <c r="F1381" s="196">
        <v>4</v>
      </c>
      <c r="G1381"/>
      <c r="H1381"/>
    </row>
    <row r="1382" spans="2:8" x14ac:dyDescent="0.3">
      <c r="B1382" s="101" t="s">
        <v>2201</v>
      </c>
      <c r="C1382" s="196" t="s">
        <v>1830</v>
      </c>
      <c r="D1382" s="196">
        <v>0</v>
      </c>
      <c r="E1382" s="196" t="s">
        <v>1697</v>
      </c>
      <c r="F1382" s="196">
        <v>1</v>
      </c>
      <c r="G1382"/>
      <c r="H1382"/>
    </row>
    <row r="1383" spans="2:8" x14ac:dyDescent="0.3">
      <c r="B1383" s="201" t="s">
        <v>2202</v>
      </c>
      <c r="C1383" s="201" t="s">
        <v>1690</v>
      </c>
      <c r="D1383" s="201">
        <v>0</v>
      </c>
      <c r="E1383" s="201" t="s">
        <v>1697</v>
      </c>
      <c r="F1383" s="201">
        <v>3</v>
      </c>
      <c r="G1383" s="201"/>
      <c r="H1383"/>
    </row>
    <row r="1384" spans="2:8" x14ac:dyDescent="0.3">
      <c r="B1384" s="101" t="s">
        <v>2203</v>
      </c>
      <c r="C1384" s="196" t="s">
        <v>1690</v>
      </c>
      <c r="D1384" s="196">
        <v>2</v>
      </c>
      <c r="E1384" s="196" t="s">
        <v>7</v>
      </c>
      <c r="F1384" s="196">
        <v>0</v>
      </c>
      <c r="G1384"/>
      <c r="H1384"/>
    </row>
    <row r="1385" spans="2:8" x14ac:dyDescent="0.3">
      <c r="B1385" s="101" t="s">
        <v>2204</v>
      </c>
      <c r="C1385" s="196"/>
      <c r="D1385" s="196"/>
      <c r="E1385" s="196"/>
      <c r="F1385" s="196"/>
      <c r="G1385"/>
      <c r="H1385"/>
    </row>
    <row r="1386" spans="2:8" x14ac:dyDescent="0.3">
      <c r="B1386" s="101" t="s">
        <v>2205</v>
      </c>
      <c r="C1386" s="196" t="s">
        <v>1690</v>
      </c>
      <c r="D1386" s="196">
        <v>0</v>
      </c>
      <c r="E1386" s="196" t="s">
        <v>7</v>
      </c>
      <c r="F1386" s="196">
        <v>1</v>
      </c>
      <c r="G1386"/>
      <c r="H1386"/>
    </row>
    <row r="1387" spans="2:8" x14ac:dyDescent="0.3">
      <c r="B1387" s="101" t="s">
        <v>2206</v>
      </c>
      <c r="C1387" s="196" t="s">
        <v>1690</v>
      </c>
      <c r="D1387" s="196">
        <v>0</v>
      </c>
      <c r="E1387" s="196" t="s">
        <v>7</v>
      </c>
      <c r="F1387" s="196">
        <v>1</v>
      </c>
      <c r="G1387"/>
      <c r="H1387"/>
    </row>
    <row r="1388" spans="2:8" x14ac:dyDescent="0.3">
      <c r="B1388" s="101" t="s">
        <v>2207</v>
      </c>
      <c r="C1388" s="196" t="s">
        <v>1697</v>
      </c>
      <c r="D1388" s="196">
        <v>1</v>
      </c>
      <c r="E1388" s="196" t="s">
        <v>1690</v>
      </c>
      <c r="F1388" s="196">
        <v>0</v>
      </c>
      <c r="G1388"/>
      <c r="H1388"/>
    </row>
    <row r="1389" spans="2:8" x14ac:dyDescent="0.3">
      <c r="B1389" s="101" t="s">
        <v>2208</v>
      </c>
      <c r="C1389" s="196" t="s">
        <v>7</v>
      </c>
      <c r="D1389" s="196">
        <v>1</v>
      </c>
      <c r="E1389" s="196" t="s">
        <v>1690</v>
      </c>
      <c r="F1389" s="196">
        <v>0</v>
      </c>
      <c r="G1389"/>
      <c r="H1389"/>
    </row>
    <row r="1390" spans="2:8" x14ac:dyDescent="0.3">
      <c r="B1390" s="101" t="s">
        <v>2209</v>
      </c>
      <c r="C1390" s="196" t="s">
        <v>1690</v>
      </c>
      <c r="D1390" s="196">
        <v>1</v>
      </c>
      <c r="E1390" s="196" t="s">
        <v>1697</v>
      </c>
      <c r="F1390" s="196">
        <v>1</v>
      </c>
      <c r="G1390"/>
      <c r="H1390"/>
    </row>
    <row r="1391" spans="2:8" x14ac:dyDescent="0.3">
      <c r="B1391" s="101" t="s">
        <v>2210</v>
      </c>
      <c r="C1391" s="196" t="s">
        <v>1690</v>
      </c>
      <c r="D1391" s="196">
        <v>1</v>
      </c>
      <c r="E1391" s="196" t="s">
        <v>7</v>
      </c>
      <c r="F1391" s="196">
        <v>0</v>
      </c>
      <c r="G1391"/>
      <c r="H1391"/>
    </row>
    <row r="1392" spans="2:8" x14ac:dyDescent="0.3">
      <c r="B1392" s="201" t="s">
        <v>2211</v>
      </c>
      <c r="C1392" s="201" t="s">
        <v>1690</v>
      </c>
      <c r="D1392" s="201">
        <v>1</v>
      </c>
      <c r="E1392" s="201" t="s">
        <v>7</v>
      </c>
      <c r="F1392" s="201">
        <v>0</v>
      </c>
      <c r="G1392" s="201"/>
      <c r="H1392"/>
    </row>
    <row r="1393" spans="2:8" x14ac:dyDescent="0.3">
      <c r="B1393" s="101" t="s">
        <v>2212</v>
      </c>
      <c r="C1393" s="196" t="s">
        <v>1690</v>
      </c>
      <c r="D1393" s="196">
        <v>0</v>
      </c>
      <c r="E1393" s="196" t="s">
        <v>7</v>
      </c>
      <c r="F1393" s="196">
        <v>1</v>
      </c>
      <c r="G1393"/>
      <c r="H1393"/>
    </row>
    <row r="1394" spans="2:8" x14ac:dyDescent="0.3">
      <c r="B1394" s="101" t="s">
        <v>2213</v>
      </c>
      <c r="C1394" s="196"/>
      <c r="D1394" s="196"/>
      <c r="E1394" s="196"/>
      <c r="F1394" s="196"/>
      <c r="G1394"/>
      <c r="H1394"/>
    </row>
    <row r="1395" spans="2:8" x14ac:dyDescent="0.3">
      <c r="B1395" s="101" t="s">
        <v>2214</v>
      </c>
      <c r="C1395" s="196" t="s">
        <v>7</v>
      </c>
      <c r="D1395" s="196">
        <v>0</v>
      </c>
      <c r="E1395" s="196" t="s">
        <v>20</v>
      </c>
      <c r="F1395" s="196">
        <v>1</v>
      </c>
      <c r="G1395"/>
      <c r="H1395"/>
    </row>
    <row r="1396" spans="2:8" x14ac:dyDescent="0.3">
      <c r="B1396" s="101" t="s">
        <v>2215</v>
      </c>
      <c r="C1396" s="196" t="s">
        <v>20</v>
      </c>
      <c r="D1396" s="196">
        <v>1</v>
      </c>
      <c r="E1396" s="196" t="s">
        <v>7</v>
      </c>
      <c r="F1396" s="196">
        <v>2</v>
      </c>
      <c r="G1396"/>
      <c r="H1396"/>
    </row>
    <row r="1397" spans="2:8" x14ac:dyDescent="0.3">
      <c r="B1397" s="101" t="s">
        <v>2216</v>
      </c>
      <c r="C1397" s="196" t="s">
        <v>20</v>
      </c>
      <c r="D1397" s="196">
        <v>0</v>
      </c>
      <c r="E1397" s="196" t="s">
        <v>7</v>
      </c>
      <c r="F1397" s="196">
        <v>0</v>
      </c>
      <c r="G1397"/>
      <c r="H1397"/>
    </row>
    <row r="1398" spans="2:8" x14ac:dyDescent="0.3">
      <c r="B1398" s="101" t="s">
        <v>2217</v>
      </c>
      <c r="C1398" s="196" t="s">
        <v>20</v>
      </c>
      <c r="D1398" s="196">
        <v>3</v>
      </c>
      <c r="E1398" s="196" t="s">
        <v>7</v>
      </c>
      <c r="F1398" s="196">
        <v>0</v>
      </c>
      <c r="G1398"/>
      <c r="H1398"/>
    </row>
    <row r="1399" spans="2:8" x14ac:dyDescent="0.3">
      <c r="B1399" s="101" t="s">
        <v>2218</v>
      </c>
      <c r="C1399" s="196" t="s">
        <v>20</v>
      </c>
      <c r="D1399" s="196">
        <v>0</v>
      </c>
      <c r="E1399" s="196" t="s">
        <v>1837</v>
      </c>
      <c r="F1399" s="196">
        <v>0</v>
      </c>
      <c r="G1399"/>
      <c r="H1399"/>
    </row>
    <row r="1400" spans="2:8" x14ac:dyDescent="0.3">
      <c r="B1400" s="101" t="s">
        <v>2219</v>
      </c>
      <c r="C1400" s="196" t="s">
        <v>20</v>
      </c>
      <c r="D1400" s="196">
        <v>0</v>
      </c>
      <c r="E1400" s="196" t="s">
        <v>1837</v>
      </c>
      <c r="F1400" s="196">
        <v>0</v>
      </c>
      <c r="G1400"/>
      <c r="H1400"/>
    </row>
    <row r="1401" spans="2:8" x14ac:dyDescent="0.3">
      <c r="B1401" s="201" t="s">
        <v>2220</v>
      </c>
      <c r="C1401" s="201" t="s">
        <v>7</v>
      </c>
      <c r="D1401" s="201">
        <v>0</v>
      </c>
      <c r="E1401" s="201" t="s">
        <v>20</v>
      </c>
      <c r="F1401" s="201">
        <v>0</v>
      </c>
      <c r="G1401" s="201"/>
      <c r="H1401"/>
    </row>
    <row r="1402" spans="2:8" x14ac:dyDescent="0.3">
      <c r="B1402" s="101" t="s">
        <v>2221</v>
      </c>
      <c r="C1402" s="196" t="s">
        <v>7</v>
      </c>
      <c r="D1402" s="196">
        <v>3</v>
      </c>
      <c r="E1402" s="196" t="s">
        <v>20</v>
      </c>
      <c r="F1402" s="196">
        <v>0</v>
      </c>
      <c r="G1402"/>
      <c r="H1402"/>
    </row>
    <row r="1403" spans="2:8" x14ac:dyDescent="0.3">
      <c r="B1403" s="101" t="s">
        <v>2222</v>
      </c>
      <c r="C1403" s="196"/>
      <c r="D1403" s="196"/>
      <c r="E1403" s="196"/>
      <c r="F1403" s="196"/>
      <c r="G1403"/>
      <c r="H1403"/>
    </row>
    <row r="1404" spans="2:8" x14ac:dyDescent="0.3">
      <c r="B1404" s="101" t="s">
        <v>2223</v>
      </c>
      <c r="C1404" s="196" t="s">
        <v>7</v>
      </c>
      <c r="D1404" s="196">
        <v>0</v>
      </c>
      <c r="E1404" s="196" t="s">
        <v>1690</v>
      </c>
      <c r="F1404" s="196">
        <v>0</v>
      </c>
      <c r="G1404"/>
      <c r="H1404"/>
    </row>
    <row r="1405" spans="2:8" x14ac:dyDescent="0.3">
      <c r="B1405" s="101" t="s">
        <v>2224</v>
      </c>
      <c r="C1405" s="196" t="s">
        <v>7</v>
      </c>
      <c r="D1405" s="196">
        <v>0</v>
      </c>
      <c r="E1405" s="196" t="s">
        <v>1690</v>
      </c>
      <c r="F1405" s="196">
        <v>0</v>
      </c>
      <c r="G1405"/>
      <c r="H1405"/>
    </row>
    <row r="1406" spans="2:8" x14ac:dyDescent="0.3">
      <c r="B1406" s="101" t="s">
        <v>2225</v>
      </c>
      <c r="C1406" s="196" t="s">
        <v>1690</v>
      </c>
      <c r="D1406" s="196">
        <v>0</v>
      </c>
      <c r="E1406" s="196" t="s">
        <v>7</v>
      </c>
      <c r="F1406" s="196">
        <v>0</v>
      </c>
      <c r="G1406"/>
      <c r="H1406"/>
    </row>
    <row r="1407" spans="2:8" x14ac:dyDescent="0.3">
      <c r="B1407" s="101" t="s">
        <v>2226</v>
      </c>
      <c r="C1407" s="196" t="s">
        <v>1690</v>
      </c>
      <c r="D1407" s="196">
        <v>0</v>
      </c>
      <c r="E1407" s="196" t="s">
        <v>7</v>
      </c>
      <c r="F1407" s="196">
        <v>0</v>
      </c>
      <c r="G1407"/>
      <c r="H1407"/>
    </row>
    <row r="1408" spans="2:8" x14ac:dyDescent="0.3">
      <c r="B1408" s="101" t="s">
        <v>2227</v>
      </c>
      <c r="C1408" s="196" t="s">
        <v>1690</v>
      </c>
      <c r="D1408" s="196">
        <v>0</v>
      </c>
      <c r="E1408" s="196" t="s">
        <v>7</v>
      </c>
      <c r="F1408" s="196">
        <v>1</v>
      </c>
      <c r="G1408"/>
      <c r="H1408"/>
    </row>
    <row r="1409" spans="2:8" x14ac:dyDescent="0.3">
      <c r="B1409" s="101" t="s">
        <v>2228</v>
      </c>
      <c r="C1409" s="196" t="s">
        <v>1690</v>
      </c>
      <c r="D1409" s="196">
        <v>1</v>
      </c>
      <c r="E1409" s="196" t="s">
        <v>1837</v>
      </c>
      <c r="F1409" s="196">
        <v>0</v>
      </c>
      <c r="G1409"/>
      <c r="H1409"/>
    </row>
    <row r="1410" spans="2:8" x14ac:dyDescent="0.3">
      <c r="B1410" s="201" t="s">
        <v>2229</v>
      </c>
      <c r="C1410" s="201" t="s">
        <v>1738</v>
      </c>
      <c r="D1410" s="201">
        <v>0</v>
      </c>
      <c r="E1410" s="201" t="s">
        <v>7</v>
      </c>
      <c r="F1410" s="201">
        <v>0</v>
      </c>
      <c r="G1410" s="201"/>
      <c r="H1410"/>
    </row>
    <row r="1411" spans="2:8" x14ac:dyDescent="0.3">
      <c r="B1411" s="101" t="s">
        <v>2230</v>
      </c>
      <c r="C1411" s="196" t="s">
        <v>1741</v>
      </c>
      <c r="D1411" s="196">
        <v>1</v>
      </c>
      <c r="E1411" s="196" t="s">
        <v>7</v>
      </c>
      <c r="F1411" s="196">
        <v>0</v>
      </c>
      <c r="G1411"/>
      <c r="H1411"/>
    </row>
    <row r="1412" spans="2:8" x14ac:dyDescent="0.3">
      <c r="B1412" s="101" t="s">
        <v>2231</v>
      </c>
      <c r="C1412" s="196"/>
      <c r="D1412" s="196"/>
      <c r="E1412" s="196"/>
      <c r="F1412" s="196"/>
      <c r="G1412"/>
      <c r="H1412"/>
    </row>
    <row r="1413" spans="2:8" x14ac:dyDescent="0.3">
      <c r="B1413" s="101" t="s">
        <v>2232</v>
      </c>
      <c r="C1413" s="196" t="s">
        <v>7</v>
      </c>
      <c r="D1413" s="196">
        <v>0</v>
      </c>
      <c r="E1413" s="196" t="s">
        <v>2065</v>
      </c>
      <c r="F1413" s="196">
        <v>0</v>
      </c>
      <c r="G1413"/>
      <c r="H1413"/>
    </row>
    <row r="1414" spans="2:8" x14ac:dyDescent="0.3">
      <c r="B1414" s="101" t="s">
        <v>2233</v>
      </c>
      <c r="C1414" s="196" t="s">
        <v>20</v>
      </c>
      <c r="D1414" s="196">
        <v>0</v>
      </c>
      <c r="E1414" s="196" t="s">
        <v>1705</v>
      </c>
      <c r="F1414" s="196">
        <v>0</v>
      </c>
      <c r="G1414"/>
      <c r="H1414"/>
    </row>
    <row r="1415" spans="2:8" x14ac:dyDescent="0.3">
      <c r="B1415" s="101" t="s">
        <v>2234</v>
      </c>
      <c r="C1415" s="196" t="s">
        <v>20</v>
      </c>
      <c r="D1415" s="196">
        <v>2</v>
      </c>
      <c r="E1415" s="196" t="s">
        <v>1705</v>
      </c>
      <c r="F1415" s="196">
        <v>0</v>
      </c>
      <c r="G1415"/>
      <c r="H1415"/>
    </row>
    <row r="1416" spans="2:8" x14ac:dyDescent="0.3">
      <c r="B1416" s="101" t="s">
        <v>2235</v>
      </c>
      <c r="C1416" s="196" t="s">
        <v>20</v>
      </c>
      <c r="D1416" s="196">
        <v>0</v>
      </c>
      <c r="E1416" s="196" t="s">
        <v>1705</v>
      </c>
      <c r="F1416" s="196">
        <v>0</v>
      </c>
      <c r="G1416"/>
      <c r="H1416"/>
    </row>
    <row r="1417" spans="2:8" x14ac:dyDescent="0.3">
      <c r="B1417" s="101" t="s">
        <v>2236</v>
      </c>
      <c r="C1417" s="196" t="s">
        <v>7</v>
      </c>
      <c r="D1417" s="196">
        <v>0</v>
      </c>
      <c r="E1417" s="196" t="s">
        <v>1741</v>
      </c>
      <c r="F1417" s="196">
        <v>0</v>
      </c>
      <c r="G1417"/>
      <c r="H1417"/>
    </row>
    <row r="1418" spans="2:8" x14ac:dyDescent="0.3">
      <c r="B1418" s="101" t="s">
        <v>2237</v>
      </c>
      <c r="C1418" s="196" t="s">
        <v>1741</v>
      </c>
      <c r="D1418" s="196">
        <v>1</v>
      </c>
      <c r="E1418" s="196" t="s">
        <v>7</v>
      </c>
      <c r="F1418" s="196">
        <v>0</v>
      </c>
      <c r="G1418"/>
      <c r="H1418"/>
    </row>
    <row r="1419" spans="2:8" x14ac:dyDescent="0.3">
      <c r="B1419" s="101" t="s">
        <v>2238</v>
      </c>
      <c r="C1419" s="196" t="s">
        <v>1837</v>
      </c>
      <c r="D1419" s="196">
        <v>0</v>
      </c>
      <c r="E1419" s="196" t="s">
        <v>2065</v>
      </c>
      <c r="F1419" s="196">
        <v>0</v>
      </c>
      <c r="G1419"/>
      <c r="H1419"/>
    </row>
    <row r="1420" spans="2:8" x14ac:dyDescent="0.3">
      <c r="B1420" s="101" t="s">
        <v>2239</v>
      </c>
      <c r="C1420" s="196" t="s">
        <v>7</v>
      </c>
      <c r="D1420" s="196">
        <v>0</v>
      </c>
      <c r="E1420" s="196" t="s">
        <v>2065</v>
      </c>
      <c r="F1420" s="196">
        <v>0</v>
      </c>
      <c r="G1420"/>
      <c r="H1420"/>
    </row>
    <row r="1421" spans="2:8" x14ac:dyDescent="0.3">
      <c r="B1421" s="101" t="s">
        <v>2240</v>
      </c>
      <c r="C1421" s="196"/>
      <c r="D1421" s="196"/>
      <c r="E1421" s="196"/>
      <c r="F1421" s="196"/>
      <c r="G1421"/>
      <c r="H1421"/>
    </row>
    <row r="1422" spans="2:8" x14ac:dyDescent="0.3">
      <c r="B1422" s="101" t="s">
        <v>2241</v>
      </c>
      <c r="C1422" s="196" t="s">
        <v>7</v>
      </c>
      <c r="D1422" s="196">
        <v>0</v>
      </c>
      <c r="E1422" s="196" t="s">
        <v>1690</v>
      </c>
      <c r="F1422" s="196">
        <v>0</v>
      </c>
      <c r="G1422"/>
      <c r="H1422"/>
    </row>
    <row r="1423" spans="2:8" x14ac:dyDescent="0.3">
      <c r="B1423" s="201" t="s">
        <v>2242</v>
      </c>
      <c r="C1423" s="201" t="s">
        <v>2065</v>
      </c>
      <c r="D1423" s="201">
        <v>0</v>
      </c>
      <c r="E1423" s="201" t="s">
        <v>1697</v>
      </c>
      <c r="F1423" s="201">
        <v>0</v>
      </c>
      <c r="G1423" s="201"/>
      <c r="H1423"/>
    </row>
    <row r="1424" spans="2:8" x14ac:dyDescent="0.3">
      <c r="B1424" s="101" t="s">
        <v>2243</v>
      </c>
      <c r="C1424" s="196" t="s">
        <v>1705</v>
      </c>
      <c r="D1424" s="196">
        <v>0</v>
      </c>
      <c r="E1424" s="196" t="s">
        <v>20</v>
      </c>
      <c r="F1424" s="196">
        <v>0</v>
      </c>
      <c r="G1424"/>
      <c r="H1424"/>
    </row>
    <row r="1425" spans="2:8" x14ac:dyDescent="0.3">
      <c r="B1425" s="101" t="s">
        <v>2244</v>
      </c>
      <c r="C1425" s="196" t="s">
        <v>7</v>
      </c>
      <c r="D1425" s="196">
        <v>1</v>
      </c>
      <c r="E1425" s="196" t="s">
        <v>1738</v>
      </c>
      <c r="F1425" s="196">
        <v>1</v>
      </c>
      <c r="G1425"/>
      <c r="H1425"/>
    </row>
    <row r="1426" spans="2:8" x14ac:dyDescent="0.3">
      <c r="B1426" s="101" t="s">
        <v>2245</v>
      </c>
      <c r="C1426" s="196" t="s">
        <v>1690</v>
      </c>
      <c r="D1426" s="196">
        <v>0</v>
      </c>
      <c r="E1426" s="196" t="s">
        <v>7</v>
      </c>
      <c r="F1426" s="196">
        <v>0</v>
      </c>
      <c r="G1426"/>
      <c r="H1426"/>
    </row>
    <row r="1427" spans="2:8" x14ac:dyDescent="0.3">
      <c r="B1427" s="101" t="s">
        <v>2246</v>
      </c>
      <c r="C1427" s="196" t="s">
        <v>1690</v>
      </c>
      <c r="D1427" s="196">
        <v>1</v>
      </c>
      <c r="E1427" s="196" t="s">
        <v>7</v>
      </c>
      <c r="F1427" s="196">
        <v>0</v>
      </c>
      <c r="G1427"/>
      <c r="H1427"/>
    </row>
    <row r="1428" spans="2:8" x14ac:dyDescent="0.3">
      <c r="B1428" s="101" t="s">
        <v>2247</v>
      </c>
      <c r="C1428" s="196" t="s">
        <v>1690</v>
      </c>
      <c r="D1428" s="196">
        <v>2</v>
      </c>
      <c r="E1428" s="196" t="s">
        <v>1697</v>
      </c>
      <c r="F1428" s="196">
        <v>1</v>
      </c>
      <c r="G1428"/>
      <c r="H1428"/>
    </row>
    <row r="1429" spans="2:8" x14ac:dyDescent="0.3">
      <c r="B1429" s="101" t="s">
        <v>2248</v>
      </c>
      <c r="C1429" s="196" t="s">
        <v>7</v>
      </c>
      <c r="D1429" s="196">
        <v>1</v>
      </c>
      <c r="E1429" s="196" t="s">
        <v>1690</v>
      </c>
      <c r="F1429" s="196">
        <v>0</v>
      </c>
      <c r="G1429"/>
      <c r="H1429"/>
    </row>
    <row r="1430" spans="2:8" x14ac:dyDescent="0.3">
      <c r="B1430" s="101" t="s">
        <v>2249</v>
      </c>
      <c r="C1430" s="196"/>
      <c r="D1430" s="196"/>
      <c r="E1430" s="196"/>
      <c r="F1430" s="196"/>
      <c r="G1430"/>
      <c r="H1430"/>
    </row>
    <row r="1431" spans="2:8" x14ac:dyDescent="0.3">
      <c r="B1431" s="201" t="s">
        <v>2250</v>
      </c>
      <c r="C1431" s="201" t="s">
        <v>1690</v>
      </c>
      <c r="D1431" s="201">
        <v>1</v>
      </c>
      <c r="E1431" s="201" t="s">
        <v>7</v>
      </c>
      <c r="F1431" s="201">
        <v>1</v>
      </c>
      <c r="G1431" s="201"/>
      <c r="H1431"/>
    </row>
    <row r="1432" spans="2:8" x14ac:dyDescent="0.3">
      <c r="B1432" s="101" t="s">
        <v>2251</v>
      </c>
      <c r="C1432" s="196" t="s">
        <v>2170</v>
      </c>
      <c r="D1432" s="196">
        <v>0</v>
      </c>
      <c r="E1432" s="196" t="s">
        <v>1690</v>
      </c>
      <c r="F1432" s="196">
        <v>1</v>
      </c>
      <c r="G1432"/>
      <c r="H1432"/>
    </row>
    <row r="1433" spans="2:8" x14ac:dyDescent="0.3">
      <c r="B1433" s="101" t="s">
        <v>2252</v>
      </c>
      <c r="C1433" s="196" t="s">
        <v>2170</v>
      </c>
      <c r="D1433" s="196">
        <v>0</v>
      </c>
      <c r="E1433" s="196" t="s">
        <v>1690</v>
      </c>
      <c r="F1433" s="196">
        <v>0</v>
      </c>
      <c r="G1433"/>
      <c r="H1433"/>
    </row>
    <row r="1434" spans="2:8" x14ac:dyDescent="0.3">
      <c r="B1434" s="101" t="s">
        <v>2253</v>
      </c>
      <c r="C1434" s="196" t="s">
        <v>7</v>
      </c>
      <c r="D1434" s="196">
        <v>0</v>
      </c>
      <c r="E1434" s="196" t="s">
        <v>1690</v>
      </c>
      <c r="F1434" s="196">
        <v>0</v>
      </c>
      <c r="G1434"/>
      <c r="H1434"/>
    </row>
    <row r="1435" spans="2:8" x14ac:dyDescent="0.3">
      <c r="B1435" s="101" t="s">
        <v>2254</v>
      </c>
      <c r="C1435" s="196" t="s">
        <v>7</v>
      </c>
      <c r="D1435" s="196">
        <v>1</v>
      </c>
      <c r="E1435" s="196" t="s">
        <v>1690</v>
      </c>
      <c r="F1435" s="196">
        <v>0</v>
      </c>
      <c r="G1435"/>
      <c r="H1435"/>
    </row>
    <row r="1436" spans="2:8" x14ac:dyDescent="0.3">
      <c r="B1436" s="101" t="s">
        <v>2255</v>
      </c>
      <c r="C1436" s="196" t="s">
        <v>1690</v>
      </c>
      <c r="D1436" s="196">
        <v>0</v>
      </c>
      <c r="E1436" s="196" t="s">
        <v>7</v>
      </c>
      <c r="F1436" s="196">
        <v>2</v>
      </c>
      <c r="G1436"/>
      <c r="H1436"/>
    </row>
    <row r="1437" spans="2:8" x14ac:dyDescent="0.3">
      <c r="B1437" s="101" t="s">
        <v>2256</v>
      </c>
      <c r="C1437" s="196" t="s">
        <v>7</v>
      </c>
      <c r="D1437" s="196">
        <v>0</v>
      </c>
      <c r="E1437" s="196" t="s">
        <v>1690</v>
      </c>
      <c r="F1437" s="196">
        <v>0</v>
      </c>
      <c r="G1437"/>
      <c r="H1437"/>
    </row>
    <row r="1438" spans="2:8" x14ac:dyDescent="0.3">
      <c r="B1438" s="101" t="s">
        <v>2257</v>
      </c>
      <c r="C1438" s="196" t="s">
        <v>1741</v>
      </c>
      <c r="D1438" s="196">
        <v>0</v>
      </c>
      <c r="E1438" s="196" t="s">
        <v>2170</v>
      </c>
      <c r="F1438" s="196">
        <v>0</v>
      </c>
      <c r="G1438"/>
      <c r="H1438"/>
    </row>
    <row r="1439" spans="2:8" x14ac:dyDescent="0.3">
      <c r="B1439" s="101" t="s">
        <v>2258</v>
      </c>
      <c r="C1439" s="196" t="s">
        <v>7</v>
      </c>
      <c r="D1439" s="196">
        <v>0</v>
      </c>
      <c r="E1439" s="196" t="s">
        <v>1690</v>
      </c>
      <c r="F1439" s="196">
        <v>0</v>
      </c>
      <c r="G1439"/>
      <c r="H1439"/>
    </row>
    <row r="1440" spans="2:8" x14ac:dyDescent="0.3">
      <c r="B1440" s="101" t="s">
        <v>2259</v>
      </c>
      <c r="C1440" s="196"/>
      <c r="D1440" s="196"/>
      <c r="E1440" s="196"/>
      <c r="F1440" s="196"/>
      <c r="G1440"/>
      <c r="H1440"/>
    </row>
    <row r="1441" spans="2:8" x14ac:dyDescent="0.3">
      <c r="B1441" s="101" t="s">
        <v>2260</v>
      </c>
      <c r="C1441" s="196" t="s">
        <v>1697</v>
      </c>
      <c r="D1441" s="196">
        <v>0</v>
      </c>
      <c r="E1441" s="196" t="s">
        <v>1690</v>
      </c>
      <c r="F1441" s="196">
        <v>0</v>
      </c>
      <c r="G1441"/>
      <c r="H1441"/>
    </row>
    <row r="1442" spans="2:8" x14ac:dyDescent="0.3">
      <c r="B1442" s="101" t="s">
        <v>2261</v>
      </c>
      <c r="C1442" s="196" t="s">
        <v>1697</v>
      </c>
      <c r="D1442" s="196">
        <v>0</v>
      </c>
      <c r="E1442" s="196" t="s">
        <v>1690</v>
      </c>
      <c r="F1442" s="196">
        <v>0</v>
      </c>
      <c r="G1442"/>
      <c r="H1442"/>
    </row>
    <row r="1443" spans="2:8" x14ac:dyDescent="0.3">
      <c r="B1443" s="101" t="s">
        <v>2262</v>
      </c>
      <c r="C1443" s="196" t="s">
        <v>1697</v>
      </c>
      <c r="D1443" s="196">
        <v>0</v>
      </c>
      <c r="E1443" s="196" t="s">
        <v>1690</v>
      </c>
      <c r="F1443" s="196">
        <v>0</v>
      </c>
      <c r="G1443"/>
      <c r="H1443"/>
    </row>
    <row r="1444" spans="2:8" x14ac:dyDescent="0.3">
      <c r="B1444" s="101" t="s">
        <v>2263</v>
      </c>
      <c r="C1444" s="196" t="s">
        <v>1690</v>
      </c>
      <c r="D1444" s="196">
        <v>0</v>
      </c>
      <c r="E1444" s="196" t="s">
        <v>1697</v>
      </c>
      <c r="F1444" s="196">
        <v>1</v>
      </c>
      <c r="G1444"/>
      <c r="H1444"/>
    </row>
    <row r="1445" spans="2:8" x14ac:dyDescent="0.3">
      <c r="B1445" s="101" t="s">
        <v>2264</v>
      </c>
      <c r="C1445" s="196" t="s">
        <v>1690</v>
      </c>
      <c r="D1445" s="196">
        <v>0</v>
      </c>
      <c r="E1445" s="196" t="s">
        <v>1697</v>
      </c>
      <c r="F1445" s="196">
        <v>0</v>
      </c>
      <c r="G1445"/>
      <c r="H1445"/>
    </row>
    <row r="1446" spans="2:8" x14ac:dyDescent="0.3">
      <c r="B1446" s="101" t="s">
        <v>2265</v>
      </c>
      <c r="C1446" s="196" t="s">
        <v>1697</v>
      </c>
      <c r="D1446" s="196">
        <v>0</v>
      </c>
      <c r="E1446" s="196" t="s">
        <v>1690</v>
      </c>
      <c r="F1446" s="196">
        <v>0</v>
      </c>
      <c r="G1446"/>
      <c r="H1446"/>
    </row>
    <row r="1447" spans="2:8" x14ac:dyDescent="0.3">
      <c r="B1447" s="101" t="s">
        <v>2266</v>
      </c>
      <c r="C1447" s="196" t="s">
        <v>1697</v>
      </c>
      <c r="D1447" s="196">
        <v>0</v>
      </c>
      <c r="E1447" s="196" t="s">
        <v>1690</v>
      </c>
      <c r="F1447" s="196">
        <v>0</v>
      </c>
      <c r="G1447"/>
      <c r="H1447"/>
    </row>
    <row r="1448" spans="2:8" x14ac:dyDescent="0.3">
      <c r="B1448" s="101" t="s">
        <v>2267</v>
      </c>
      <c r="C1448" s="196" t="s">
        <v>1690</v>
      </c>
      <c r="D1448" s="196">
        <v>0</v>
      </c>
      <c r="E1448" s="196" t="s">
        <v>1697</v>
      </c>
      <c r="F1448" s="196">
        <v>0</v>
      </c>
      <c r="G1448"/>
      <c r="H1448"/>
    </row>
    <row r="1449" spans="2:8" x14ac:dyDescent="0.3">
      <c r="B1449" s="101" t="s">
        <v>2268</v>
      </c>
      <c r="C1449" s="196"/>
      <c r="D1449" s="196"/>
      <c r="E1449" s="196"/>
      <c r="F1449" s="196"/>
      <c r="G1449"/>
      <c r="H1449"/>
    </row>
    <row r="1450" spans="2:8" x14ac:dyDescent="0.3">
      <c r="B1450" s="101" t="s">
        <v>2269</v>
      </c>
      <c r="C1450" s="196" t="s">
        <v>1697</v>
      </c>
      <c r="D1450" s="196">
        <v>0</v>
      </c>
      <c r="E1450" s="196" t="s">
        <v>1690</v>
      </c>
      <c r="F1450" s="196">
        <v>0</v>
      </c>
      <c r="G1450"/>
      <c r="H1450"/>
    </row>
    <row r="1451" spans="2:8" x14ac:dyDescent="0.3">
      <c r="B1451" s="101" t="s">
        <v>2270</v>
      </c>
      <c r="C1451" s="196" t="s">
        <v>1690</v>
      </c>
      <c r="D1451" s="196">
        <v>0</v>
      </c>
      <c r="E1451" s="196" t="s">
        <v>1697</v>
      </c>
      <c r="F1451" s="196">
        <v>0</v>
      </c>
      <c r="G1451"/>
      <c r="H1451"/>
    </row>
    <row r="1452" spans="2:8" x14ac:dyDescent="0.3">
      <c r="B1452" s="101" t="s">
        <v>2271</v>
      </c>
      <c r="C1452" s="196" t="s">
        <v>1697</v>
      </c>
      <c r="D1452" s="196">
        <v>0</v>
      </c>
      <c r="E1452" s="196" t="s">
        <v>1690</v>
      </c>
      <c r="F1452" s="196">
        <v>0</v>
      </c>
      <c r="G1452"/>
      <c r="H1452"/>
    </row>
    <row r="1453" spans="2:8" x14ac:dyDescent="0.3">
      <c r="B1453" s="101" t="s">
        <v>2272</v>
      </c>
      <c r="C1453" s="196" t="s">
        <v>1697</v>
      </c>
      <c r="D1453" s="196">
        <v>0</v>
      </c>
      <c r="E1453" s="196" t="s">
        <v>1690</v>
      </c>
      <c r="F1453" s="196">
        <v>0</v>
      </c>
      <c r="G1453"/>
      <c r="H1453"/>
    </row>
    <row r="1454" spans="2:8" x14ac:dyDescent="0.3">
      <c r="B1454" s="101" t="s">
        <v>2273</v>
      </c>
      <c r="C1454" s="196" t="s">
        <v>1697</v>
      </c>
      <c r="D1454" s="196">
        <v>0</v>
      </c>
      <c r="E1454" s="196" t="s">
        <v>1690</v>
      </c>
      <c r="F1454" s="196">
        <v>0</v>
      </c>
      <c r="G1454"/>
      <c r="H1454"/>
    </row>
    <row r="1455" spans="2:8" x14ac:dyDescent="0.3">
      <c r="B1455" s="101" t="s">
        <v>2274</v>
      </c>
      <c r="C1455" s="196" t="s">
        <v>1697</v>
      </c>
      <c r="D1455" s="196">
        <v>0</v>
      </c>
      <c r="E1455" s="196" t="s">
        <v>1690</v>
      </c>
      <c r="F1455" s="196">
        <v>0</v>
      </c>
      <c r="G1455"/>
      <c r="H1455"/>
    </row>
    <row r="1456" spans="2:8" x14ac:dyDescent="0.3">
      <c r="B1456" s="101" t="s">
        <v>2275</v>
      </c>
      <c r="C1456" s="196" t="s">
        <v>1690</v>
      </c>
      <c r="D1456" s="196">
        <v>0</v>
      </c>
      <c r="E1456" s="196" t="s">
        <v>1697</v>
      </c>
      <c r="F1456" s="196">
        <v>0</v>
      </c>
      <c r="G1456"/>
      <c r="H1456"/>
    </row>
    <row r="1457" spans="2:8" x14ac:dyDescent="0.3">
      <c r="B1457" s="101" t="s">
        <v>2276</v>
      </c>
      <c r="C1457" s="196" t="s">
        <v>1697</v>
      </c>
      <c r="D1457" s="196">
        <v>0</v>
      </c>
      <c r="E1457" s="196" t="s">
        <v>1690</v>
      </c>
      <c r="F1457" s="196">
        <v>0</v>
      </c>
      <c r="G1457"/>
      <c r="H1457"/>
    </row>
    <row r="1458" spans="2:8" x14ac:dyDescent="0.3">
      <c r="B1458" s="101" t="s">
        <v>2277</v>
      </c>
      <c r="C1458" s="196"/>
      <c r="D1458" s="196"/>
      <c r="E1458" s="196"/>
      <c r="F1458" s="196"/>
      <c r="G1458"/>
      <c r="H1458"/>
    </row>
    <row r="1459" spans="2:8" x14ac:dyDescent="0.3">
      <c r="B1459" s="101" t="s">
        <v>2278</v>
      </c>
      <c r="C1459" s="196" t="s">
        <v>1690</v>
      </c>
      <c r="D1459" s="196">
        <v>0</v>
      </c>
      <c r="E1459" s="196" t="s">
        <v>1697</v>
      </c>
      <c r="F1459" s="196">
        <v>0</v>
      </c>
      <c r="G1459"/>
      <c r="H1459"/>
    </row>
    <row r="1460" spans="2:8" x14ac:dyDescent="0.3">
      <c r="B1460" s="101" t="s">
        <v>2279</v>
      </c>
      <c r="C1460" s="196" t="s">
        <v>1690</v>
      </c>
      <c r="D1460" s="196">
        <v>0</v>
      </c>
      <c r="E1460" s="196" t="s">
        <v>7</v>
      </c>
      <c r="F1460" s="196">
        <v>0</v>
      </c>
      <c r="G1460"/>
      <c r="H1460"/>
    </row>
    <row r="1461" spans="2:8" x14ac:dyDescent="0.3">
      <c r="B1461" s="101" t="s">
        <v>2280</v>
      </c>
      <c r="C1461" s="196" t="s">
        <v>1690</v>
      </c>
      <c r="D1461" s="196">
        <v>0</v>
      </c>
      <c r="E1461" s="196" t="s">
        <v>7</v>
      </c>
      <c r="F1461" s="196">
        <v>0</v>
      </c>
      <c r="G1461"/>
      <c r="H1461"/>
    </row>
    <row r="1462" spans="2:8" x14ac:dyDescent="0.3">
      <c r="B1462" s="101" t="s">
        <v>2281</v>
      </c>
      <c r="C1462" s="196" t="s">
        <v>1741</v>
      </c>
      <c r="D1462" s="196">
        <v>1</v>
      </c>
      <c r="E1462" s="196" t="s">
        <v>7</v>
      </c>
      <c r="F1462" s="196">
        <v>0</v>
      </c>
      <c r="G1462"/>
      <c r="H1462"/>
    </row>
    <row r="1463" spans="2:8" x14ac:dyDescent="0.3">
      <c r="B1463" s="101" t="s">
        <v>2282</v>
      </c>
      <c r="C1463" s="196" t="s">
        <v>1741</v>
      </c>
      <c r="D1463" s="196">
        <v>0</v>
      </c>
      <c r="E1463" s="196" t="s">
        <v>1697</v>
      </c>
      <c r="F1463" s="196">
        <v>0</v>
      </c>
      <c r="G1463"/>
      <c r="H1463"/>
    </row>
    <row r="1464" spans="2:8" x14ac:dyDescent="0.3">
      <c r="B1464" s="101" t="s">
        <v>2283</v>
      </c>
      <c r="C1464" s="196" t="s">
        <v>1697</v>
      </c>
      <c r="D1464" s="196">
        <v>0</v>
      </c>
      <c r="E1464" s="196" t="s">
        <v>1741</v>
      </c>
      <c r="F1464" s="196">
        <v>0</v>
      </c>
      <c r="G1464"/>
      <c r="H1464"/>
    </row>
    <row r="1465" spans="2:8" x14ac:dyDescent="0.3">
      <c r="B1465" s="101" t="s">
        <v>2284</v>
      </c>
      <c r="C1465" s="196" t="s">
        <v>1697</v>
      </c>
      <c r="D1465" s="196">
        <v>0</v>
      </c>
      <c r="E1465" s="196" t="s">
        <v>1699</v>
      </c>
      <c r="F1465" s="196">
        <v>0</v>
      </c>
      <c r="G1465"/>
      <c r="H1465"/>
    </row>
    <row r="1466" spans="2:8" x14ac:dyDescent="0.3">
      <c r="B1466" s="101" t="s">
        <v>2285</v>
      </c>
      <c r="C1466" s="196" t="s">
        <v>1699</v>
      </c>
      <c r="D1466" s="196">
        <v>0</v>
      </c>
      <c r="E1466" s="196" t="s">
        <v>1697</v>
      </c>
      <c r="F1466" s="196">
        <v>0</v>
      </c>
      <c r="G1466"/>
      <c r="H1466"/>
    </row>
    <row r="1467" spans="2:8" x14ac:dyDescent="0.3">
      <c r="B1467" s="101" t="s">
        <v>2286</v>
      </c>
      <c r="C1467" s="196"/>
      <c r="D1467" s="196"/>
      <c r="E1467" s="196"/>
      <c r="F1467" s="196"/>
      <c r="G1467"/>
      <c r="H1467"/>
    </row>
    <row r="1468" spans="2:8" x14ac:dyDescent="0.3">
      <c r="B1468" s="101" t="s">
        <v>2287</v>
      </c>
      <c r="C1468" s="196" t="s">
        <v>1831</v>
      </c>
      <c r="D1468" s="196">
        <v>0</v>
      </c>
      <c r="E1468" s="196" t="s">
        <v>7</v>
      </c>
      <c r="F1468" s="196">
        <v>0</v>
      </c>
      <c r="G1468"/>
      <c r="H1468"/>
    </row>
    <row r="1469" spans="2:8" x14ac:dyDescent="0.3">
      <c r="B1469" s="101" t="s">
        <v>2288</v>
      </c>
      <c r="C1469" s="196" t="s">
        <v>7</v>
      </c>
      <c r="D1469" s="196">
        <v>0</v>
      </c>
      <c r="E1469" s="196" t="s">
        <v>1831</v>
      </c>
      <c r="F1469" s="196">
        <v>0</v>
      </c>
      <c r="G1469"/>
      <c r="H1469"/>
    </row>
    <row r="1470" spans="2:8" x14ac:dyDescent="0.3">
      <c r="B1470" s="101" t="s">
        <v>2289</v>
      </c>
      <c r="C1470" s="196" t="s">
        <v>7</v>
      </c>
      <c r="D1470" s="196">
        <v>0</v>
      </c>
      <c r="E1470" s="196" t="s">
        <v>1690</v>
      </c>
      <c r="F1470" s="196">
        <v>0</v>
      </c>
      <c r="G1470"/>
      <c r="H1470"/>
    </row>
    <row r="1471" spans="2:8" x14ac:dyDescent="0.3">
      <c r="B1471" s="101" t="s">
        <v>2290</v>
      </c>
      <c r="C1471" s="196" t="s">
        <v>1690</v>
      </c>
      <c r="D1471" s="196">
        <v>0</v>
      </c>
      <c r="E1471" s="196" t="s">
        <v>7</v>
      </c>
      <c r="F1471" s="196">
        <v>0</v>
      </c>
      <c r="G1471"/>
      <c r="H1471"/>
    </row>
    <row r="1472" spans="2:8" x14ac:dyDescent="0.3">
      <c r="B1472" s="101" t="s">
        <v>2291</v>
      </c>
      <c r="C1472" s="196" t="s">
        <v>1697</v>
      </c>
      <c r="D1472" s="196">
        <v>0</v>
      </c>
      <c r="E1472" s="196" t="s">
        <v>1690</v>
      </c>
      <c r="F1472" s="196">
        <v>0</v>
      </c>
      <c r="G1472"/>
      <c r="H1472"/>
    </row>
    <row r="1473" spans="2:8" x14ac:dyDescent="0.3">
      <c r="B1473" s="101" t="s">
        <v>2292</v>
      </c>
      <c r="C1473" s="196" t="s">
        <v>7</v>
      </c>
      <c r="D1473" s="196">
        <v>0</v>
      </c>
      <c r="E1473" s="196" t="s">
        <v>1699</v>
      </c>
      <c r="F1473" s="196">
        <v>0</v>
      </c>
      <c r="G1473"/>
      <c r="H1473"/>
    </row>
    <row r="1474" spans="2:8" x14ac:dyDescent="0.3">
      <c r="B1474" s="101" t="s">
        <v>2293</v>
      </c>
      <c r="C1474" s="196" t="s">
        <v>7</v>
      </c>
      <c r="D1474" s="196">
        <v>1</v>
      </c>
      <c r="E1474" s="196" t="s">
        <v>1690</v>
      </c>
      <c r="F1474" s="196">
        <v>0</v>
      </c>
      <c r="G1474"/>
      <c r="H1474"/>
    </row>
    <row r="1475" spans="2:8" x14ac:dyDescent="0.3">
      <c r="B1475" s="101" t="s">
        <v>2294</v>
      </c>
      <c r="C1475" s="196" t="s">
        <v>1697</v>
      </c>
      <c r="D1475" s="196">
        <v>0</v>
      </c>
      <c r="E1475" s="196" t="s">
        <v>1831</v>
      </c>
      <c r="F1475" s="196">
        <v>0</v>
      </c>
      <c r="G1475"/>
      <c r="H1475"/>
    </row>
    <row r="1476" spans="2:8" x14ac:dyDescent="0.3">
      <c r="B1476" s="101" t="s">
        <v>2295</v>
      </c>
      <c r="C1476" s="196"/>
      <c r="D1476" s="196"/>
      <c r="E1476" s="196"/>
      <c r="F1476" s="196"/>
      <c r="G1476"/>
      <c r="H1476"/>
    </row>
    <row r="1477" spans="2:8" x14ac:dyDescent="0.3">
      <c r="B1477" s="101" t="s">
        <v>2296</v>
      </c>
      <c r="C1477" s="196" t="s">
        <v>20</v>
      </c>
      <c r="D1477" s="196">
        <v>1</v>
      </c>
      <c r="E1477" s="196" t="s">
        <v>7</v>
      </c>
      <c r="F1477" s="196">
        <v>0</v>
      </c>
      <c r="G1477"/>
      <c r="H1477"/>
    </row>
    <row r="1478" spans="2:8" x14ac:dyDescent="0.3">
      <c r="B1478" s="101" t="s">
        <v>2297</v>
      </c>
      <c r="C1478" s="196" t="s">
        <v>20</v>
      </c>
      <c r="D1478" s="196">
        <v>0</v>
      </c>
      <c r="E1478" s="196" t="s">
        <v>7</v>
      </c>
      <c r="F1478" s="196">
        <v>0</v>
      </c>
      <c r="G1478"/>
      <c r="H1478"/>
    </row>
    <row r="1479" spans="2:8" x14ac:dyDescent="0.3">
      <c r="B1479" s="101" t="s">
        <v>2298</v>
      </c>
      <c r="C1479" s="196" t="s">
        <v>7</v>
      </c>
      <c r="D1479" s="196">
        <v>0</v>
      </c>
      <c r="E1479" s="196" t="s">
        <v>20</v>
      </c>
      <c r="F1479" s="196">
        <v>1</v>
      </c>
      <c r="G1479"/>
      <c r="H1479"/>
    </row>
    <row r="1480" spans="2:8" x14ac:dyDescent="0.3">
      <c r="B1480" s="101" t="s">
        <v>2299</v>
      </c>
      <c r="C1480" s="196" t="s">
        <v>7</v>
      </c>
      <c r="D1480" s="196">
        <v>1</v>
      </c>
      <c r="E1480" s="196" t="s">
        <v>20</v>
      </c>
      <c r="F1480" s="196">
        <v>0</v>
      </c>
      <c r="G1480"/>
      <c r="H1480"/>
    </row>
    <row r="1481" spans="2:8" x14ac:dyDescent="0.3">
      <c r="B1481" s="101" t="s">
        <v>2300</v>
      </c>
      <c r="C1481" s="196" t="s">
        <v>20</v>
      </c>
      <c r="D1481" s="196">
        <v>0</v>
      </c>
      <c r="E1481" s="196" t="s">
        <v>7</v>
      </c>
      <c r="F1481" s="196">
        <v>0</v>
      </c>
      <c r="G1481"/>
      <c r="H1481"/>
    </row>
    <row r="1482" spans="2:8" x14ac:dyDescent="0.3">
      <c r="B1482" s="101" t="s">
        <v>2301</v>
      </c>
      <c r="C1482" s="196" t="s">
        <v>20</v>
      </c>
      <c r="D1482" s="196">
        <v>0</v>
      </c>
      <c r="E1482" s="196" t="s">
        <v>7</v>
      </c>
      <c r="F1482" s="196">
        <v>1</v>
      </c>
      <c r="G1482"/>
      <c r="H1482"/>
    </row>
    <row r="1483" spans="2:8" x14ac:dyDescent="0.3">
      <c r="B1483" s="101" t="s">
        <v>2302</v>
      </c>
      <c r="C1483" s="196" t="s">
        <v>20</v>
      </c>
      <c r="D1483" s="196">
        <v>0</v>
      </c>
      <c r="E1483" s="196" t="s">
        <v>7</v>
      </c>
      <c r="F1483" s="196">
        <v>0</v>
      </c>
      <c r="G1483"/>
      <c r="H1483"/>
    </row>
    <row r="1484" spans="2:8" x14ac:dyDescent="0.3">
      <c r="B1484" s="101" t="s">
        <v>2303</v>
      </c>
      <c r="C1484" s="196" t="s">
        <v>20</v>
      </c>
      <c r="D1484" s="196">
        <v>0</v>
      </c>
      <c r="E1484" s="196" t="s">
        <v>7</v>
      </c>
      <c r="F1484" s="196">
        <v>0</v>
      </c>
      <c r="G1484"/>
      <c r="H1484"/>
    </row>
    <row r="1485" spans="2:8" x14ac:dyDescent="0.3">
      <c r="B1485" s="101" t="s">
        <v>2304</v>
      </c>
      <c r="C1485" s="196" t="s">
        <v>7</v>
      </c>
      <c r="D1485" s="196">
        <v>0</v>
      </c>
      <c r="E1485" s="196" t="s">
        <v>20</v>
      </c>
      <c r="F1485" s="196">
        <v>0</v>
      </c>
      <c r="G1485"/>
      <c r="H1485"/>
    </row>
    <row r="1486" spans="2:8" x14ac:dyDescent="0.3">
      <c r="B1486" s="101" t="s">
        <v>2305</v>
      </c>
      <c r="C1486" s="196" t="s">
        <v>20</v>
      </c>
      <c r="D1486" s="196">
        <v>0</v>
      </c>
      <c r="E1486" s="196" t="s">
        <v>7</v>
      </c>
      <c r="F1486" s="196">
        <v>0</v>
      </c>
      <c r="G1486"/>
      <c r="H1486"/>
    </row>
    <row r="1487" spans="2:8" x14ac:dyDescent="0.3">
      <c r="B1487" s="101" t="s">
        <v>2306</v>
      </c>
      <c r="C1487" s="196" t="s">
        <v>20</v>
      </c>
      <c r="D1487" s="196">
        <v>0</v>
      </c>
      <c r="E1487" s="196" t="s">
        <v>7</v>
      </c>
      <c r="F1487" s="196">
        <v>0</v>
      </c>
      <c r="G1487"/>
      <c r="H1487"/>
    </row>
    <row r="1488" spans="2:8" x14ac:dyDescent="0.3">
      <c r="B1488" s="101" t="s">
        <v>2307</v>
      </c>
      <c r="C1488" s="196" t="s">
        <v>7</v>
      </c>
      <c r="D1488" s="196">
        <v>0</v>
      </c>
      <c r="E1488" s="196" t="s">
        <v>20</v>
      </c>
      <c r="F1488" s="196">
        <v>0</v>
      </c>
      <c r="G1488"/>
      <c r="H1488"/>
    </row>
    <row r="1489" spans="2:8" x14ac:dyDescent="0.3">
      <c r="B1489" s="101" t="s">
        <v>2308</v>
      </c>
      <c r="C1489" s="196"/>
      <c r="D1489" s="196"/>
      <c r="E1489" s="196"/>
      <c r="F1489" s="196"/>
      <c r="G1489"/>
      <c r="H1489"/>
    </row>
    <row r="1490" spans="2:8" x14ac:dyDescent="0.3">
      <c r="B1490" s="201" t="s">
        <v>2309</v>
      </c>
      <c r="C1490" s="201" t="s">
        <v>20</v>
      </c>
      <c r="D1490" s="201">
        <v>0</v>
      </c>
      <c r="E1490" s="201" t="s">
        <v>7</v>
      </c>
      <c r="F1490" s="201">
        <v>1</v>
      </c>
      <c r="G1490" s="201"/>
      <c r="H1490"/>
    </row>
    <row r="1491" spans="2:8" x14ac:dyDescent="0.3">
      <c r="B1491" s="101" t="s">
        <v>2310</v>
      </c>
      <c r="C1491" s="196" t="s">
        <v>7</v>
      </c>
      <c r="D1491" s="196">
        <v>0</v>
      </c>
      <c r="E1491" s="196" t="s">
        <v>20</v>
      </c>
      <c r="F1491" s="196">
        <v>0</v>
      </c>
      <c r="G1491"/>
      <c r="H1491"/>
    </row>
    <row r="1492" spans="2:8" x14ac:dyDescent="0.3">
      <c r="B1492" s="201" t="s">
        <v>2311</v>
      </c>
      <c r="C1492" s="201" t="s">
        <v>7</v>
      </c>
      <c r="D1492" s="201">
        <v>0</v>
      </c>
      <c r="E1492" s="201" t="s">
        <v>20</v>
      </c>
      <c r="F1492" s="201">
        <v>0</v>
      </c>
      <c r="G1492" s="201"/>
      <c r="H1492"/>
    </row>
    <row r="1493" spans="2:8" x14ac:dyDescent="0.3">
      <c r="B1493" s="101" t="s">
        <v>2312</v>
      </c>
      <c r="C1493" s="196" t="s">
        <v>20</v>
      </c>
      <c r="D1493" s="196">
        <v>0</v>
      </c>
      <c r="E1493" s="196" t="s">
        <v>7</v>
      </c>
      <c r="F1493" s="196">
        <v>0</v>
      </c>
      <c r="G1493"/>
      <c r="H1493"/>
    </row>
    <row r="1494" spans="2:8" x14ac:dyDescent="0.3">
      <c r="B1494" s="101" t="s">
        <v>2313</v>
      </c>
      <c r="C1494" s="196" t="s">
        <v>20</v>
      </c>
      <c r="D1494" s="196">
        <v>1</v>
      </c>
      <c r="E1494" s="196" t="s">
        <v>1837</v>
      </c>
      <c r="F1494" s="196">
        <v>1</v>
      </c>
      <c r="G1494"/>
      <c r="H1494"/>
    </row>
    <row r="1495" spans="2:8" x14ac:dyDescent="0.3">
      <c r="B1495" s="201" t="s">
        <v>2314</v>
      </c>
      <c r="C1495" s="201" t="s">
        <v>1837</v>
      </c>
      <c r="D1495" s="201">
        <v>0</v>
      </c>
      <c r="E1495" s="201" t="s">
        <v>20</v>
      </c>
      <c r="F1495" s="201">
        <v>1</v>
      </c>
      <c r="G1495" s="201"/>
      <c r="H1495"/>
    </row>
    <row r="1496" spans="2:8" x14ac:dyDescent="0.3">
      <c r="B1496" s="101" t="s">
        <v>2315</v>
      </c>
      <c r="C1496" s="196" t="s">
        <v>20</v>
      </c>
      <c r="D1496" s="196">
        <v>2</v>
      </c>
      <c r="E1496" s="196" t="s">
        <v>7</v>
      </c>
      <c r="F1496" s="196">
        <v>0</v>
      </c>
      <c r="G1496"/>
      <c r="H1496"/>
    </row>
    <row r="1497" spans="2:8" x14ac:dyDescent="0.3">
      <c r="B1497" s="101" t="s">
        <v>2316</v>
      </c>
      <c r="C1497" s="196"/>
      <c r="D1497" s="196"/>
      <c r="E1497" s="196"/>
      <c r="F1497" s="196"/>
      <c r="G1497"/>
      <c r="H1497"/>
    </row>
    <row r="1498" spans="2:8" x14ac:dyDescent="0.3">
      <c r="B1498" s="101" t="s">
        <v>2317</v>
      </c>
      <c r="C1498" s="196" t="s">
        <v>7</v>
      </c>
      <c r="D1498" s="196">
        <v>6</v>
      </c>
      <c r="E1498" s="196" t="s">
        <v>20</v>
      </c>
      <c r="F1498" s="196">
        <v>8</v>
      </c>
      <c r="G1498"/>
      <c r="H1498"/>
    </row>
    <row r="1499" spans="2:8" x14ac:dyDescent="0.3">
      <c r="B1499" s="101" t="s">
        <v>2318</v>
      </c>
      <c r="C1499" s="196" t="s">
        <v>20</v>
      </c>
      <c r="D1499" s="196">
        <v>0</v>
      </c>
      <c r="E1499" s="196" t="s">
        <v>7</v>
      </c>
      <c r="F1499" s="196">
        <v>1</v>
      </c>
      <c r="G1499"/>
      <c r="H1499"/>
    </row>
    <row r="1500" spans="2:8" x14ac:dyDescent="0.3">
      <c r="B1500" s="101" t="s">
        <v>2319</v>
      </c>
      <c r="C1500" s="196" t="s">
        <v>7</v>
      </c>
      <c r="D1500" s="196">
        <v>0</v>
      </c>
      <c r="E1500" s="196" t="s">
        <v>4</v>
      </c>
      <c r="F1500" s="196">
        <v>0</v>
      </c>
      <c r="G1500"/>
      <c r="H1500"/>
    </row>
    <row r="1501" spans="2:8" x14ac:dyDescent="0.3">
      <c r="B1501" s="101" t="s">
        <v>2320</v>
      </c>
      <c r="C1501" s="196" t="s">
        <v>4</v>
      </c>
      <c r="D1501" s="196">
        <v>0</v>
      </c>
      <c r="E1501" s="196" t="s">
        <v>7</v>
      </c>
      <c r="F1501" s="196">
        <v>1</v>
      </c>
      <c r="G1501"/>
      <c r="H1501"/>
    </row>
    <row r="1502" spans="2:8" x14ac:dyDescent="0.3">
      <c r="B1502" s="101" t="s">
        <v>2321</v>
      </c>
      <c r="C1502" s="196" t="s">
        <v>4</v>
      </c>
      <c r="D1502" s="196">
        <v>0</v>
      </c>
      <c r="E1502" s="196" t="s">
        <v>7</v>
      </c>
      <c r="F1502" s="196">
        <v>4</v>
      </c>
      <c r="G1502"/>
      <c r="H1502"/>
    </row>
    <row r="1503" spans="2:8" x14ac:dyDescent="0.3">
      <c r="B1503" s="101" t="s">
        <v>2322</v>
      </c>
      <c r="C1503" s="196" t="s">
        <v>4</v>
      </c>
      <c r="D1503" s="196">
        <v>2</v>
      </c>
      <c r="E1503" s="196" t="s">
        <v>7</v>
      </c>
      <c r="F1503" s="196">
        <v>4</v>
      </c>
      <c r="G1503"/>
      <c r="H1503"/>
    </row>
    <row r="1504" spans="2:8" x14ac:dyDescent="0.3">
      <c r="B1504" s="101" t="s">
        <v>2323</v>
      </c>
      <c r="C1504" s="196" t="s">
        <v>7</v>
      </c>
      <c r="D1504" s="196">
        <v>0</v>
      </c>
      <c r="E1504" s="196" t="s">
        <v>4</v>
      </c>
      <c r="F1504" s="196">
        <v>0</v>
      </c>
      <c r="G1504"/>
      <c r="H1504"/>
    </row>
    <row r="1505" spans="2:8" x14ac:dyDescent="0.3">
      <c r="B1505" s="101" t="s">
        <v>2324</v>
      </c>
      <c r="C1505" s="196" t="s">
        <v>4</v>
      </c>
      <c r="D1505" s="196">
        <v>1</v>
      </c>
      <c r="E1505" s="196" t="s">
        <v>2325</v>
      </c>
      <c r="F1505" s="196">
        <v>1</v>
      </c>
      <c r="G1505"/>
      <c r="H1505"/>
    </row>
    <row r="1506" spans="2:8" x14ac:dyDescent="0.3">
      <c r="B1506" s="101" t="s">
        <v>2326</v>
      </c>
      <c r="C1506" s="196" t="s">
        <v>20</v>
      </c>
      <c r="D1506" s="196">
        <v>4</v>
      </c>
      <c r="E1506" s="196" t="s">
        <v>7</v>
      </c>
      <c r="F1506" s="196">
        <v>2</v>
      </c>
      <c r="G1506"/>
      <c r="H1506"/>
    </row>
    <row r="1507" spans="2:8" x14ac:dyDescent="0.3">
      <c r="B1507" s="101" t="s">
        <v>2327</v>
      </c>
      <c r="C1507" s="196" t="s">
        <v>20</v>
      </c>
      <c r="D1507" s="196">
        <v>0</v>
      </c>
      <c r="E1507" s="196" t="s">
        <v>7</v>
      </c>
      <c r="F1507" s="196">
        <v>0</v>
      </c>
      <c r="G1507"/>
      <c r="H1507"/>
    </row>
    <row r="1508" spans="2:8" x14ac:dyDescent="0.3">
      <c r="B1508" s="101" t="s">
        <v>2328</v>
      </c>
      <c r="C1508" s="196" t="s">
        <v>7</v>
      </c>
      <c r="D1508" s="196">
        <v>3</v>
      </c>
      <c r="E1508" s="196" t="s">
        <v>1685</v>
      </c>
      <c r="F1508" s="196">
        <v>5</v>
      </c>
      <c r="G1508"/>
      <c r="H1508"/>
    </row>
    <row r="1509" spans="2:8" x14ac:dyDescent="0.3">
      <c r="B1509" s="101" t="s">
        <v>2329</v>
      </c>
      <c r="C1509" s="196" t="s">
        <v>1690</v>
      </c>
      <c r="D1509" s="196">
        <v>2</v>
      </c>
      <c r="E1509" s="196" t="s">
        <v>7</v>
      </c>
      <c r="F1509" s="196">
        <v>2</v>
      </c>
      <c r="G1509"/>
      <c r="H1509"/>
    </row>
    <row r="1510" spans="2:8" x14ac:dyDescent="0.3">
      <c r="B1510" s="101" t="s">
        <v>2330</v>
      </c>
      <c r="C1510" s="196" t="s">
        <v>7</v>
      </c>
      <c r="D1510" s="196">
        <v>0</v>
      </c>
      <c r="E1510" s="196" t="s">
        <v>1692</v>
      </c>
      <c r="F1510" s="196">
        <v>4</v>
      </c>
      <c r="G1510"/>
      <c r="H1510"/>
    </row>
    <row r="1511" spans="2:8" x14ac:dyDescent="0.3">
      <c r="B1511" s="101" t="s">
        <v>2331</v>
      </c>
      <c r="C1511" s="196" t="s">
        <v>1691</v>
      </c>
      <c r="D1511" s="196">
        <v>18</v>
      </c>
      <c r="E1511" s="196" t="s">
        <v>7</v>
      </c>
      <c r="F1511" s="196">
        <v>10</v>
      </c>
      <c r="G1511"/>
      <c r="H1511"/>
    </row>
    <row r="1512" spans="2:8" x14ac:dyDescent="0.3">
      <c r="B1512" s="101" t="s">
        <v>2332</v>
      </c>
      <c r="C1512" s="196" t="s">
        <v>7</v>
      </c>
      <c r="D1512" s="196">
        <v>2</v>
      </c>
      <c r="E1512" s="196" t="s">
        <v>20</v>
      </c>
      <c r="F1512" s="196">
        <v>2</v>
      </c>
      <c r="G1512"/>
      <c r="H1512"/>
    </row>
    <row r="1513" spans="2:8" x14ac:dyDescent="0.3">
      <c r="B1513" s="101" t="s">
        <v>2333</v>
      </c>
      <c r="C1513" s="196" t="s">
        <v>1696</v>
      </c>
      <c r="D1513" s="196">
        <v>1</v>
      </c>
      <c r="E1513" s="196" t="s">
        <v>7</v>
      </c>
      <c r="F1513" s="196">
        <v>0</v>
      </c>
      <c r="G1513"/>
      <c r="H1513"/>
    </row>
    <row r="1514" spans="2:8" x14ac:dyDescent="0.3">
      <c r="B1514" s="101" t="s">
        <v>2334</v>
      </c>
      <c r="C1514" s="196" t="s">
        <v>1690</v>
      </c>
      <c r="D1514" s="196">
        <v>4</v>
      </c>
      <c r="E1514" s="196" t="s">
        <v>7</v>
      </c>
      <c r="F1514" s="196">
        <v>9</v>
      </c>
      <c r="G1514"/>
      <c r="H1514"/>
    </row>
    <row r="1515" spans="2:8" x14ac:dyDescent="0.3">
      <c r="B1515" s="101" t="s">
        <v>2335</v>
      </c>
      <c r="C1515" s="196" t="s">
        <v>7</v>
      </c>
      <c r="D1515" s="196">
        <v>1</v>
      </c>
      <c r="E1515" s="196" t="s">
        <v>4</v>
      </c>
      <c r="F1515" s="196">
        <v>0</v>
      </c>
      <c r="G1515"/>
      <c r="H1515"/>
    </row>
    <row r="1516" spans="2:8" x14ac:dyDescent="0.3">
      <c r="B1516" s="101" t="s">
        <v>2336</v>
      </c>
      <c r="C1516" s="196" t="s">
        <v>7</v>
      </c>
      <c r="D1516" s="196">
        <v>9</v>
      </c>
      <c r="E1516" s="196" t="s">
        <v>1691</v>
      </c>
      <c r="F1516" s="196">
        <v>8</v>
      </c>
      <c r="G1516"/>
      <c r="H1516"/>
    </row>
    <row r="1517" spans="2:8" x14ac:dyDescent="0.3">
      <c r="B1517" s="101" t="s">
        <v>2337</v>
      </c>
      <c r="C1517" s="196" t="s">
        <v>7</v>
      </c>
      <c r="D1517" s="196">
        <v>7</v>
      </c>
      <c r="E1517" s="196" t="s">
        <v>1687</v>
      </c>
      <c r="F1517" s="196">
        <v>3</v>
      </c>
      <c r="G1517"/>
      <c r="H1517"/>
    </row>
    <row r="1518" spans="2:8" x14ac:dyDescent="0.3">
      <c r="B1518" s="101" t="s">
        <v>2338</v>
      </c>
      <c r="C1518" s="196" t="s">
        <v>1697</v>
      </c>
      <c r="D1518" s="196">
        <v>2</v>
      </c>
      <c r="E1518" s="196" t="s">
        <v>20</v>
      </c>
      <c r="F1518" s="196">
        <v>1</v>
      </c>
      <c r="G1518"/>
      <c r="H1518"/>
    </row>
    <row r="1519" spans="2:8" x14ac:dyDescent="0.3">
      <c r="B1519" s="101" t="s">
        <v>2339</v>
      </c>
      <c r="C1519" s="196" t="s">
        <v>7</v>
      </c>
      <c r="D1519" s="196">
        <v>0</v>
      </c>
      <c r="E1519" s="196" t="s">
        <v>1741</v>
      </c>
      <c r="F1519" s="196">
        <v>3</v>
      </c>
      <c r="G1519"/>
      <c r="H1519"/>
    </row>
    <row r="1520" spans="2:8" x14ac:dyDescent="0.3">
      <c r="B1520" s="201" t="s">
        <v>2340</v>
      </c>
      <c r="C1520" s="201" t="s">
        <v>1697</v>
      </c>
      <c r="D1520" s="201">
        <v>0</v>
      </c>
      <c r="E1520" s="201" t="s">
        <v>1690</v>
      </c>
      <c r="F1520" s="201">
        <v>1</v>
      </c>
      <c r="G1520" s="201"/>
      <c r="H1520"/>
    </row>
    <row r="1521" spans="2:8" x14ac:dyDescent="0.3">
      <c r="B1521" s="101" t="s">
        <v>2341</v>
      </c>
      <c r="C1521" s="196" t="s">
        <v>1690</v>
      </c>
      <c r="D1521" s="196">
        <v>0</v>
      </c>
      <c r="E1521" s="196" t="s">
        <v>1697</v>
      </c>
      <c r="F1521" s="196">
        <v>0</v>
      </c>
      <c r="G1521"/>
      <c r="H1521"/>
    </row>
    <row r="1522" spans="2:8" x14ac:dyDescent="0.3">
      <c r="B1522" s="101" t="s">
        <v>2342</v>
      </c>
      <c r="C1522" s="196" t="s">
        <v>7</v>
      </c>
      <c r="D1522" s="196">
        <v>8</v>
      </c>
      <c r="E1522" s="196" t="s">
        <v>4</v>
      </c>
      <c r="F1522" s="196">
        <v>19</v>
      </c>
      <c r="G1522"/>
      <c r="H1522"/>
    </row>
    <row r="1523" spans="2:8" x14ac:dyDescent="0.3">
      <c r="B1523" s="101" t="s">
        <v>2343</v>
      </c>
      <c r="C1523" s="196" t="s">
        <v>20</v>
      </c>
      <c r="D1523" s="196">
        <v>2</v>
      </c>
      <c r="E1523" s="196" t="s">
        <v>7</v>
      </c>
      <c r="F1523" s="196">
        <v>5</v>
      </c>
      <c r="G1523"/>
      <c r="H1523"/>
    </row>
    <row r="1524" spans="2:8" x14ac:dyDescent="0.3">
      <c r="B1524" s="101" t="s">
        <v>2344</v>
      </c>
      <c r="C1524" s="196" t="s">
        <v>4</v>
      </c>
      <c r="D1524" s="196">
        <v>6</v>
      </c>
      <c r="E1524" s="196" t="s">
        <v>7</v>
      </c>
      <c r="F1524" s="196">
        <v>4</v>
      </c>
      <c r="G1524"/>
      <c r="H1524"/>
    </row>
    <row r="1525" spans="2:8" x14ac:dyDescent="0.3">
      <c r="B1525" s="101" t="s">
        <v>2345</v>
      </c>
      <c r="C1525" s="196" t="s">
        <v>7</v>
      </c>
      <c r="D1525" s="196">
        <v>0</v>
      </c>
      <c r="E1525" s="196" t="s">
        <v>1741</v>
      </c>
      <c r="F1525" s="196">
        <v>0</v>
      </c>
      <c r="G1525"/>
      <c r="H1525"/>
    </row>
    <row r="1526" spans="2:8" x14ac:dyDescent="0.3">
      <c r="B1526" s="101" t="s">
        <v>2346</v>
      </c>
      <c r="C1526" s="196" t="s">
        <v>1700</v>
      </c>
      <c r="D1526" s="196">
        <v>3</v>
      </c>
      <c r="E1526" s="196" t="s">
        <v>1698</v>
      </c>
      <c r="F1526" s="196">
        <v>3</v>
      </c>
      <c r="G1526"/>
      <c r="H1526"/>
    </row>
    <row r="1527" spans="2:8" x14ac:dyDescent="0.3">
      <c r="B1527" s="101" t="s">
        <v>2347</v>
      </c>
      <c r="C1527" s="196" t="s">
        <v>7</v>
      </c>
      <c r="D1527" s="196">
        <v>3</v>
      </c>
      <c r="E1527" s="196" t="s">
        <v>1741</v>
      </c>
      <c r="F1527" s="196">
        <v>0</v>
      </c>
      <c r="G1527"/>
      <c r="H1527"/>
    </row>
    <row r="1528" spans="2:8" x14ac:dyDescent="0.3">
      <c r="B1528" s="101" t="s">
        <v>2348</v>
      </c>
      <c r="C1528" s="196" t="s">
        <v>7</v>
      </c>
      <c r="D1528" s="196">
        <v>4</v>
      </c>
      <c r="E1528" s="196" t="s">
        <v>4</v>
      </c>
      <c r="F1528" s="196">
        <v>7</v>
      </c>
      <c r="G1528"/>
      <c r="H1528"/>
    </row>
    <row r="1529" spans="2:8" x14ac:dyDescent="0.3">
      <c r="B1529" s="201" t="s">
        <v>2349</v>
      </c>
      <c r="C1529" s="201" t="s">
        <v>1690</v>
      </c>
      <c r="D1529" s="201">
        <v>1</v>
      </c>
      <c r="E1529" s="201" t="s">
        <v>7</v>
      </c>
      <c r="F1529" s="201">
        <v>3</v>
      </c>
      <c r="G1529" s="201"/>
      <c r="H1529"/>
    </row>
    <row r="1530" spans="2:8" x14ac:dyDescent="0.3">
      <c r="B1530" s="101" t="s">
        <v>2350</v>
      </c>
      <c r="C1530" s="196" t="s">
        <v>20</v>
      </c>
      <c r="D1530" s="196">
        <v>0</v>
      </c>
      <c r="E1530" s="196" t="s">
        <v>7</v>
      </c>
      <c r="F1530" s="196">
        <v>2</v>
      </c>
      <c r="G1530"/>
      <c r="H1530"/>
    </row>
    <row r="1531" spans="2:8" x14ac:dyDescent="0.3">
      <c r="B1531" s="101" t="s">
        <v>2351</v>
      </c>
      <c r="C1531" s="196" t="s">
        <v>1704</v>
      </c>
      <c r="D1531" s="196">
        <v>2</v>
      </c>
      <c r="E1531" s="196" t="s">
        <v>7</v>
      </c>
      <c r="F1531" s="196">
        <v>6</v>
      </c>
      <c r="G1531"/>
      <c r="H1531"/>
    </row>
    <row r="1532" spans="2:8" x14ac:dyDescent="0.3">
      <c r="B1532" s="101" t="s">
        <v>2352</v>
      </c>
      <c r="C1532" s="196" t="s">
        <v>7</v>
      </c>
      <c r="D1532" s="196">
        <v>6</v>
      </c>
      <c r="E1532" s="196" t="s">
        <v>1704</v>
      </c>
      <c r="F1532" s="196">
        <v>1</v>
      </c>
      <c r="G1532"/>
      <c r="H1532"/>
    </row>
    <row r="1533" spans="2:8" x14ac:dyDescent="0.3">
      <c r="B1533" s="101" t="s">
        <v>2353</v>
      </c>
      <c r="C1533" s="196" t="s">
        <v>1704</v>
      </c>
      <c r="D1533" s="196">
        <v>8</v>
      </c>
      <c r="E1533" s="196" t="s">
        <v>1698</v>
      </c>
      <c r="F1533" s="196">
        <v>0</v>
      </c>
      <c r="G1533"/>
      <c r="H1533"/>
    </row>
    <row r="1534" spans="2:8" x14ac:dyDescent="0.3">
      <c r="B1534" s="201" t="s">
        <v>2354</v>
      </c>
      <c r="C1534" s="201" t="s">
        <v>1704</v>
      </c>
      <c r="D1534" s="201">
        <v>3</v>
      </c>
      <c r="E1534" s="201" t="s">
        <v>7</v>
      </c>
      <c r="F1534" s="201">
        <v>4</v>
      </c>
      <c r="G1534" s="201"/>
      <c r="H1534"/>
    </row>
    <row r="1535" spans="2:8" x14ac:dyDescent="0.3">
      <c r="B1535" s="101" t="s">
        <v>2355</v>
      </c>
      <c r="C1535" s="196" t="s">
        <v>1690</v>
      </c>
      <c r="D1535" s="196">
        <v>6</v>
      </c>
      <c r="E1535" s="196" t="s">
        <v>7</v>
      </c>
      <c r="F1535" s="196">
        <v>10</v>
      </c>
      <c r="G1535"/>
      <c r="H1535"/>
    </row>
    <row r="1536" spans="2:8" x14ac:dyDescent="0.3">
      <c r="B1536" s="101" t="s">
        <v>2356</v>
      </c>
      <c r="C1536" s="196" t="s">
        <v>20</v>
      </c>
      <c r="D1536" s="196">
        <v>2</v>
      </c>
      <c r="E1536" s="196" t="s">
        <v>7</v>
      </c>
      <c r="F1536" s="196">
        <v>4</v>
      </c>
      <c r="G1536"/>
      <c r="H1536"/>
    </row>
    <row r="1537" spans="2:8" x14ac:dyDescent="0.3">
      <c r="B1537" s="101" t="s">
        <v>2357</v>
      </c>
      <c r="C1537" s="196" t="s">
        <v>7</v>
      </c>
      <c r="D1537" s="196">
        <v>0</v>
      </c>
      <c r="E1537" s="196" t="s">
        <v>1690</v>
      </c>
      <c r="F1537" s="196">
        <v>1</v>
      </c>
      <c r="G1537"/>
      <c r="H1537"/>
    </row>
    <row r="1538" spans="2:8" x14ac:dyDescent="0.3">
      <c r="B1538" s="101" t="s">
        <v>2358</v>
      </c>
      <c r="C1538" s="196" t="s">
        <v>7</v>
      </c>
      <c r="D1538" s="196">
        <v>1</v>
      </c>
      <c r="E1538" s="196" t="s">
        <v>1690</v>
      </c>
      <c r="F1538" s="196">
        <v>1</v>
      </c>
      <c r="G1538"/>
      <c r="H1538"/>
    </row>
    <row r="1539" spans="2:8" x14ac:dyDescent="0.3">
      <c r="B1539" s="101" t="s">
        <v>2359</v>
      </c>
      <c r="C1539" s="196" t="s">
        <v>1704</v>
      </c>
      <c r="D1539" s="196">
        <v>5</v>
      </c>
      <c r="E1539" s="196" t="s">
        <v>7</v>
      </c>
      <c r="F1539" s="196">
        <v>5</v>
      </c>
      <c r="G1539"/>
      <c r="H1539"/>
    </row>
    <row r="1540" spans="2:8" x14ac:dyDescent="0.3">
      <c r="B1540" s="101" t="s">
        <v>2360</v>
      </c>
      <c r="C1540" s="196" t="s">
        <v>20</v>
      </c>
      <c r="D1540" s="196">
        <v>0</v>
      </c>
      <c r="E1540" s="196" t="s">
        <v>7</v>
      </c>
      <c r="F1540" s="196">
        <v>0</v>
      </c>
      <c r="G1540"/>
      <c r="H1540"/>
    </row>
    <row r="1541" spans="2:8" x14ac:dyDescent="0.3">
      <c r="B1541" s="101" t="s">
        <v>2361</v>
      </c>
      <c r="C1541" s="196" t="s">
        <v>7</v>
      </c>
      <c r="D1541" s="196">
        <v>4</v>
      </c>
      <c r="E1541" s="196" t="s">
        <v>1704</v>
      </c>
      <c r="F1541" s="196">
        <v>1</v>
      </c>
      <c r="G1541"/>
      <c r="H1541"/>
    </row>
    <row r="1542" spans="2:8" x14ac:dyDescent="0.3">
      <c r="B1542" s="101" t="s">
        <v>2362</v>
      </c>
      <c r="C1542" s="196" t="s">
        <v>2109</v>
      </c>
      <c r="D1542" s="196">
        <v>0</v>
      </c>
      <c r="E1542" s="196" t="s">
        <v>1698</v>
      </c>
      <c r="F1542" s="196">
        <v>6</v>
      </c>
      <c r="G1542"/>
      <c r="H1542"/>
    </row>
    <row r="1543" spans="2:8" x14ac:dyDescent="0.3">
      <c r="B1543" s="101" t="s">
        <v>2363</v>
      </c>
      <c r="C1543" s="196" t="s">
        <v>7</v>
      </c>
      <c r="D1543" s="196">
        <v>5</v>
      </c>
      <c r="E1543" s="196" t="s">
        <v>20</v>
      </c>
      <c r="F1543" s="196">
        <v>1</v>
      </c>
      <c r="G1543"/>
      <c r="H1543"/>
    </row>
    <row r="1544" spans="2:8" x14ac:dyDescent="0.3">
      <c r="B1544" s="101" t="s">
        <v>2364</v>
      </c>
      <c r="C1544" s="196" t="s">
        <v>20</v>
      </c>
      <c r="D1544" s="196">
        <v>6</v>
      </c>
      <c r="E1544" s="196" t="s">
        <v>7</v>
      </c>
      <c r="F1544" s="196">
        <v>6</v>
      </c>
      <c r="G1544"/>
      <c r="H1544"/>
    </row>
    <row r="1545" spans="2:8" x14ac:dyDescent="0.3">
      <c r="B1545" s="101" t="s">
        <v>2365</v>
      </c>
      <c r="C1545" s="196" t="s">
        <v>7</v>
      </c>
      <c r="D1545" s="196">
        <v>10</v>
      </c>
      <c r="E1545" s="196" t="s">
        <v>20</v>
      </c>
      <c r="F1545" s="196">
        <v>10</v>
      </c>
      <c r="G1545"/>
      <c r="H1545"/>
    </row>
    <row r="1546" spans="2:8" x14ac:dyDescent="0.3">
      <c r="B1546" s="101" t="s">
        <v>2366</v>
      </c>
      <c r="C1546" s="196" t="s">
        <v>20</v>
      </c>
      <c r="D1546" s="196">
        <v>7</v>
      </c>
      <c r="E1546" s="196" t="s">
        <v>7</v>
      </c>
      <c r="F1546" s="196">
        <v>0</v>
      </c>
      <c r="G1546"/>
      <c r="H1546"/>
    </row>
    <row r="1547" spans="2:8" x14ac:dyDescent="0.3">
      <c r="B1547" s="101" t="s">
        <v>2367</v>
      </c>
      <c r="C1547" s="196" t="s">
        <v>7</v>
      </c>
      <c r="D1547" s="196">
        <v>4</v>
      </c>
      <c r="E1547" s="196" t="s">
        <v>1692</v>
      </c>
      <c r="F1547" s="196">
        <v>2</v>
      </c>
      <c r="G1547"/>
      <c r="H1547"/>
    </row>
    <row r="1548" spans="2:8" x14ac:dyDescent="0.3">
      <c r="B1548" s="101" t="s">
        <v>2368</v>
      </c>
      <c r="C1548" s="196" t="s">
        <v>1700</v>
      </c>
      <c r="D1548" s="196">
        <v>3</v>
      </c>
      <c r="E1548" s="196" t="s">
        <v>1698</v>
      </c>
      <c r="F1548" s="196">
        <v>3</v>
      </c>
      <c r="G1548"/>
      <c r="H1548"/>
    </row>
    <row r="1549" spans="2:8" x14ac:dyDescent="0.3">
      <c r="B1549" s="201" t="s">
        <v>2369</v>
      </c>
      <c r="C1549" s="201" t="s">
        <v>7</v>
      </c>
      <c r="D1549" s="201">
        <v>2</v>
      </c>
      <c r="E1549" s="201" t="s">
        <v>1830</v>
      </c>
      <c r="F1549" s="201">
        <v>2</v>
      </c>
      <c r="G1549" s="201"/>
      <c r="H1549"/>
    </row>
    <row r="1550" spans="2:8" x14ac:dyDescent="0.3">
      <c r="B1550" s="101" t="s">
        <v>2370</v>
      </c>
      <c r="C1550" s="196" t="s">
        <v>20</v>
      </c>
      <c r="D1550" s="196">
        <v>2</v>
      </c>
      <c r="E1550" s="196" t="s">
        <v>7</v>
      </c>
      <c r="F1550" s="196">
        <v>1</v>
      </c>
      <c r="G1550"/>
      <c r="H1550"/>
    </row>
    <row r="1551" spans="2:8" x14ac:dyDescent="0.3">
      <c r="B1551" s="101" t="s">
        <v>2371</v>
      </c>
      <c r="C1551" s="196" t="s">
        <v>2372</v>
      </c>
      <c r="D1551" s="196">
        <v>0</v>
      </c>
      <c r="E1551" s="196" t="s">
        <v>7</v>
      </c>
      <c r="F1551" s="196">
        <v>1</v>
      </c>
      <c r="G1551"/>
      <c r="H1551"/>
    </row>
    <row r="1552" spans="2:8" x14ac:dyDescent="0.3">
      <c r="B1552" s="101" t="s">
        <v>2373</v>
      </c>
      <c r="C1552" s="196" t="s">
        <v>20</v>
      </c>
      <c r="D1552" s="196">
        <v>1</v>
      </c>
      <c r="E1552" s="196" t="s">
        <v>1698</v>
      </c>
      <c r="F1552" s="196">
        <v>6</v>
      </c>
      <c r="G1552"/>
      <c r="H1552"/>
    </row>
    <row r="1553" spans="2:8" x14ac:dyDescent="0.3">
      <c r="B1553" s="101" t="s">
        <v>2374</v>
      </c>
      <c r="C1553" s="196" t="s">
        <v>20</v>
      </c>
      <c r="D1553" s="196">
        <v>0</v>
      </c>
      <c r="E1553" s="196" t="s">
        <v>7</v>
      </c>
      <c r="F1553" s="196">
        <v>2</v>
      </c>
      <c r="G1553"/>
      <c r="H1553"/>
    </row>
    <row r="1554" spans="2:8" x14ac:dyDescent="0.3">
      <c r="B1554" s="101" t="s">
        <v>2375</v>
      </c>
      <c r="C1554" s="196" t="s">
        <v>20</v>
      </c>
      <c r="D1554" s="196">
        <v>1</v>
      </c>
      <c r="E1554" s="196" t="s">
        <v>7</v>
      </c>
      <c r="F1554" s="196">
        <v>0</v>
      </c>
      <c r="G1554"/>
      <c r="H1554"/>
    </row>
    <row r="1555" spans="2:8" x14ac:dyDescent="0.3">
      <c r="B1555" s="101" t="s">
        <v>2376</v>
      </c>
      <c r="C1555" s="196" t="s">
        <v>7</v>
      </c>
      <c r="D1555" s="196">
        <v>3</v>
      </c>
      <c r="E1555" s="196" t="s">
        <v>1832</v>
      </c>
      <c r="F1555" s="196">
        <v>2</v>
      </c>
      <c r="G1555"/>
      <c r="H1555"/>
    </row>
    <row r="1556" spans="2:8" x14ac:dyDescent="0.3">
      <c r="B1556" s="101" t="s">
        <v>2377</v>
      </c>
      <c r="C1556" s="196"/>
      <c r="D1556" s="196"/>
      <c r="E1556" s="196"/>
      <c r="F1556" s="196"/>
      <c r="G1556"/>
      <c r="H1556"/>
    </row>
    <row r="1557" spans="2:8" x14ac:dyDescent="0.3">
      <c r="B1557" s="101" t="s">
        <v>2378</v>
      </c>
      <c r="C1557" s="196" t="s">
        <v>4</v>
      </c>
      <c r="D1557" s="196">
        <v>0</v>
      </c>
      <c r="E1557" s="196" t="s">
        <v>7</v>
      </c>
      <c r="F1557" s="196">
        <v>0</v>
      </c>
      <c r="G1557"/>
      <c r="H1557"/>
    </row>
    <row r="1558" spans="2:8" x14ac:dyDescent="0.3">
      <c r="B1558" s="101" t="s">
        <v>2379</v>
      </c>
      <c r="C1558" s="196"/>
      <c r="D1558" s="196"/>
      <c r="E1558" s="196"/>
      <c r="F1558" s="196"/>
      <c r="G1558"/>
      <c r="H1558"/>
    </row>
    <row r="1559" spans="2:8" x14ac:dyDescent="0.3">
      <c r="B1559" s="101" t="s">
        <v>2380</v>
      </c>
      <c r="C1559" s="196" t="s">
        <v>4</v>
      </c>
      <c r="D1559" s="196">
        <v>3</v>
      </c>
      <c r="E1559" s="196" t="s">
        <v>1691</v>
      </c>
      <c r="F1559" s="196">
        <v>0</v>
      </c>
      <c r="G1559"/>
      <c r="H1559"/>
    </row>
    <row r="1560" spans="2:8" x14ac:dyDescent="0.3">
      <c r="B1560" s="101" t="s">
        <v>2381</v>
      </c>
      <c r="C1560" s="196" t="s">
        <v>7</v>
      </c>
      <c r="D1560" s="196">
        <v>0</v>
      </c>
      <c r="E1560" s="196" t="s">
        <v>2382</v>
      </c>
      <c r="F1560" s="196">
        <v>0</v>
      </c>
      <c r="G1560"/>
      <c r="H1560"/>
    </row>
    <row r="1561" spans="2:8" x14ac:dyDescent="0.3">
      <c r="B1561" s="101" t="s">
        <v>2383</v>
      </c>
      <c r="C1561" s="196"/>
      <c r="D1561" s="196"/>
      <c r="E1561" s="196"/>
      <c r="F1561" s="196"/>
      <c r="G1561"/>
      <c r="H1561"/>
    </row>
    <row r="1562" spans="2:8" x14ac:dyDescent="0.3">
      <c r="B1562" s="101" t="s">
        <v>2384</v>
      </c>
      <c r="C1562" s="196" t="s">
        <v>7</v>
      </c>
      <c r="D1562" s="196">
        <v>16</v>
      </c>
      <c r="E1562" s="196" t="s">
        <v>4</v>
      </c>
      <c r="F1562" s="196">
        <v>13</v>
      </c>
      <c r="G1562"/>
      <c r="H1562"/>
    </row>
    <row r="1563" spans="2:8" x14ac:dyDescent="0.3">
      <c r="B1563" s="101" t="s">
        <v>2385</v>
      </c>
      <c r="C1563" s="196" t="s">
        <v>20</v>
      </c>
      <c r="D1563" s="196">
        <v>23</v>
      </c>
      <c r="E1563" s="196" t="s">
        <v>7</v>
      </c>
      <c r="F1563" s="196">
        <v>12</v>
      </c>
      <c r="G1563"/>
      <c r="H1563"/>
    </row>
    <row r="1564" spans="2:8" x14ac:dyDescent="0.3">
      <c r="B1564" s="101" t="s">
        <v>2386</v>
      </c>
      <c r="C1564" s="196" t="s">
        <v>1699</v>
      </c>
      <c r="D1564" s="196">
        <v>13</v>
      </c>
      <c r="E1564" s="196" t="s">
        <v>1698</v>
      </c>
      <c r="F1564" s="196">
        <v>13</v>
      </c>
      <c r="G1564"/>
      <c r="H1564"/>
    </row>
    <row r="1565" spans="2:8" x14ac:dyDescent="0.3">
      <c r="B1565" s="101" t="s">
        <v>2387</v>
      </c>
      <c r="C1565" s="196" t="s">
        <v>1697</v>
      </c>
      <c r="D1565" s="196">
        <v>16</v>
      </c>
      <c r="E1565" s="196" t="s">
        <v>1690</v>
      </c>
      <c r="F1565" s="196">
        <v>4</v>
      </c>
      <c r="G1565"/>
      <c r="H1565"/>
    </row>
    <row r="1566" spans="2:8" x14ac:dyDescent="0.3">
      <c r="B1566" s="201" t="s">
        <v>2388</v>
      </c>
      <c r="C1566" s="201" t="s">
        <v>7</v>
      </c>
      <c r="D1566" s="201">
        <v>20</v>
      </c>
      <c r="E1566" s="201" t="s">
        <v>20</v>
      </c>
      <c r="F1566" s="201">
        <v>7</v>
      </c>
      <c r="G1566" s="201"/>
      <c r="H1566"/>
    </row>
    <row r="1567" spans="2:8" x14ac:dyDescent="0.3">
      <c r="B1567" s="101" t="s">
        <v>2389</v>
      </c>
      <c r="C1567" s="196" t="s">
        <v>7</v>
      </c>
      <c r="D1567" s="196">
        <v>23</v>
      </c>
      <c r="E1567" s="196" t="s">
        <v>1704</v>
      </c>
      <c r="F1567" s="196">
        <v>22</v>
      </c>
      <c r="G1567"/>
      <c r="H1567"/>
    </row>
    <row r="1568" spans="2:8" x14ac:dyDescent="0.3">
      <c r="B1568" s="101" t="s">
        <v>2390</v>
      </c>
      <c r="C1568" s="196" t="s">
        <v>1684</v>
      </c>
      <c r="D1568" s="196">
        <v>8</v>
      </c>
      <c r="E1568" s="196" t="s">
        <v>7</v>
      </c>
      <c r="F1568" s="196">
        <v>7</v>
      </c>
      <c r="G1568"/>
      <c r="H1568"/>
    </row>
    <row r="1569" spans="2:8" x14ac:dyDescent="0.3">
      <c r="B1569" s="101" t="s">
        <v>2391</v>
      </c>
      <c r="C1569" s="196" t="s">
        <v>1697</v>
      </c>
      <c r="D1569" s="196">
        <v>8</v>
      </c>
      <c r="E1569" s="196" t="s">
        <v>1704</v>
      </c>
      <c r="F1569" s="196">
        <v>7</v>
      </c>
      <c r="G1569"/>
      <c r="H1569"/>
    </row>
    <row r="1570" spans="2:8" x14ac:dyDescent="0.3">
      <c r="B1570" s="101" t="s">
        <v>2392</v>
      </c>
      <c r="C1570" s="196" t="s">
        <v>1690</v>
      </c>
      <c r="D1570" s="196">
        <v>13</v>
      </c>
      <c r="E1570" s="196" t="s">
        <v>1698</v>
      </c>
      <c r="F1570" s="196">
        <v>16</v>
      </c>
      <c r="G1570"/>
      <c r="H1570"/>
    </row>
    <row r="1571" spans="2:8" x14ac:dyDescent="0.3">
      <c r="B1571" s="101" t="s">
        <v>2393</v>
      </c>
      <c r="C1571" s="196" t="s">
        <v>7</v>
      </c>
      <c r="D1571" s="196">
        <v>15</v>
      </c>
      <c r="E1571" s="196" t="s">
        <v>20</v>
      </c>
      <c r="F1571" s="196">
        <v>13</v>
      </c>
      <c r="G1571"/>
      <c r="H1571"/>
    </row>
    <row r="1572" spans="2:8" x14ac:dyDescent="0.3">
      <c r="B1572" s="101" t="s">
        <v>2394</v>
      </c>
      <c r="C1572" s="196" t="s">
        <v>1698</v>
      </c>
      <c r="D1572" s="196">
        <v>13</v>
      </c>
      <c r="E1572" s="196" t="s">
        <v>20</v>
      </c>
      <c r="F1572" s="196">
        <v>4</v>
      </c>
      <c r="G1572"/>
      <c r="H1572"/>
    </row>
    <row r="1573" spans="2:8" x14ac:dyDescent="0.3">
      <c r="B1573" s="101" t="s">
        <v>2395</v>
      </c>
      <c r="C1573" s="196" t="s">
        <v>1698</v>
      </c>
      <c r="D1573" s="196">
        <v>48</v>
      </c>
      <c r="E1573" s="196" t="s">
        <v>20</v>
      </c>
      <c r="F1573" s="196">
        <v>38</v>
      </c>
      <c r="G1573"/>
      <c r="H1573"/>
    </row>
    <row r="1574" spans="2:8" x14ac:dyDescent="0.3">
      <c r="B1574" s="101" t="s">
        <v>2396</v>
      </c>
      <c r="C1574" s="196" t="s">
        <v>1698</v>
      </c>
      <c r="D1574" s="196">
        <v>9</v>
      </c>
      <c r="E1574" s="196" t="s">
        <v>20</v>
      </c>
      <c r="F1574" s="196">
        <v>10</v>
      </c>
      <c r="G1574"/>
      <c r="H1574"/>
    </row>
    <row r="1575" spans="2:8" x14ac:dyDescent="0.3">
      <c r="B1575" s="101" t="s">
        <v>2397</v>
      </c>
      <c r="C1575" s="196" t="s">
        <v>7</v>
      </c>
      <c r="D1575" s="196">
        <v>85</v>
      </c>
      <c r="E1575" s="196" t="s">
        <v>20</v>
      </c>
      <c r="F1575" s="196">
        <v>70</v>
      </c>
      <c r="G1575"/>
      <c r="H1575"/>
    </row>
    <row r="1576" spans="2:8" x14ac:dyDescent="0.3">
      <c r="B1576" s="101" t="s">
        <v>2398</v>
      </c>
      <c r="C1576" s="196" t="s">
        <v>1697</v>
      </c>
      <c r="D1576" s="196">
        <v>50</v>
      </c>
      <c r="E1576" s="196" t="s">
        <v>1693</v>
      </c>
      <c r="F1576" s="196">
        <v>37</v>
      </c>
      <c r="G1576"/>
      <c r="H1576"/>
    </row>
    <row r="1577" spans="2:8" x14ac:dyDescent="0.3">
      <c r="B1577" s="201" t="s">
        <v>2399</v>
      </c>
      <c r="C1577" s="201" t="s">
        <v>4</v>
      </c>
      <c r="D1577" s="201">
        <v>8</v>
      </c>
      <c r="E1577" s="201" t="s">
        <v>1698</v>
      </c>
      <c r="F1577" s="201">
        <v>3</v>
      </c>
      <c r="G1577" s="201"/>
      <c r="H1577"/>
    </row>
    <row r="1578" spans="2:8" x14ac:dyDescent="0.3">
      <c r="B1578" s="101" t="s">
        <v>2400</v>
      </c>
      <c r="C1578" s="196" t="s">
        <v>1687</v>
      </c>
      <c r="D1578" s="196">
        <v>23</v>
      </c>
      <c r="E1578" s="196" t="s">
        <v>4</v>
      </c>
      <c r="F1578" s="196">
        <v>44</v>
      </c>
      <c r="G1578"/>
      <c r="H1578"/>
    </row>
    <row r="1579" spans="2:8" x14ac:dyDescent="0.3">
      <c r="B1579" s="101" t="s">
        <v>2401</v>
      </c>
      <c r="C1579" s="196" t="s">
        <v>20</v>
      </c>
      <c r="D1579" s="196">
        <v>12</v>
      </c>
      <c r="E1579" s="196" t="s">
        <v>7</v>
      </c>
      <c r="F1579" s="196">
        <v>7</v>
      </c>
      <c r="G1579"/>
      <c r="H1579"/>
    </row>
    <row r="1580" spans="2:8" x14ac:dyDescent="0.3">
      <c r="B1580" s="101" t="s">
        <v>2402</v>
      </c>
      <c r="C1580" s="196" t="s">
        <v>7</v>
      </c>
      <c r="D1580" s="196">
        <v>41</v>
      </c>
      <c r="E1580" s="196" t="s">
        <v>20</v>
      </c>
      <c r="F1580" s="196">
        <v>61</v>
      </c>
      <c r="G1580"/>
      <c r="H1580"/>
    </row>
    <row r="1581" spans="2:8" x14ac:dyDescent="0.3">
      <c r="B1581" s="101" t="s">
        <v>2403</v>
      </c>
      <c r="C1581" s="196" t="s">
        <v>7</v>
      </c>
      <c r="D1581" s="196">
        <v>6</v>
      </c>
      <c r="E1581" s="196" t="s">
        <v>1690</v>
      </c>
      <c r="F1581" s="196">
        <v>12</v>
      </c>
      <c r="G1581"/>
      <c r="H1581"/>
    </row>
    <row r="1582" spans="2:8" x14ac:dyDescent="0.3">
      <c r="B1582" s="101" t="s">
        <v>2404</v>
      </c>
      <c r="C1582" s="196" t="s">
        <v>7</v>
      </c>
      <c r="D1582" s="196">
        <v>43</v>
      </c>
      <c r="E1582" s="196" t="s">
        <v>1704</v>
      </c>
      <c r="F1582" s="196">
        <v>29</v>
      </c>
      <c r="G1582"/>
      <c r="H1582"/>
    </row>
    <row r="1583" spans="2:8" x14ac:dyDescent="0.3">
      <c r="B1583" s="101" t="s">
        <v>2405</v>
      </c>
      <c r="C1583" s="196" t="s">
        <v>20</v>
      </c>
      <c r="D1583" s="196">
        <v>3</v>
      </c>
      <c r="E1583" s="196" t="s">
        <v>7</v>
      </c>
      <c r="F1583" s="196">
        <v>7</v>
      </c>
      <c r="G1583"/>
      <c r="H1583"/>
    </row>
    <row r="1584" spans="2:8" x14ac:dyDescent="0.3">
      <c r="B1584" s="101" t="s">
        <v>2406</v>
      </c>
      <c r="C1584" s="196" t="s">
        <v>7</v>
      </c>
      <c r="D1584" s="196">
        <v>2</v>
      </c>
      <c r="E1584" s="196" t="s">
        <v>20</v>
      </c>
      <c r="F1584" s="196">
        <v>1</v>
      </c>
      <c r="G1584"/>
      <c r="H1584"/>
    </row>
    <row r="1585" spans="2:8" x14ac:dyDescent="0.3">
      <c r="B1585" s="101" t="s">
        <v>2407</v>
      </c>
      <c r="C1585" s="196" t="s">
        <v>20</v>
      </c>
      <c r="D1585" s="196">
        <v>2</v>
      </c>
      <c r="E1585" s="196" t="s">
        <v>7</v>
      </c>
      <c r="F1585" s="196">
        <v>6</v>
      </c>
      <c r="G1585"/>
      <c r="H1585"/>
    </row>
    <row r="1586" spans="2:8" x14ac:dyDescent="0.3">
      <c r="B1586" s="101" t="s">
        <v>2408</v>
      </c>
      <c r="C1586" s="196"/>
      <c r="D1586" s="196"/>
      <c r="E1586" s="196"/>
      <c r="F1586" s="196"/>
      <c r="G1586"/>
      <c r="H1586"/>
    </row>
    <row r="1587" spans="2:8" x14ac:dyDescent="0.3">
      <c r="B1587" s="201" t="s">
        <v>2409</v>
      </c>
      <c r="C1587" s="201" t="s">
        <v>4</v>
      </c>
      <c r="D1587" s="201">
        <v>0</v>
      </c>
      <c r="E1587" s="201" t="s">
        <v>7</v>
      </c>
      <c r="F1587" s="201">
        <v>0</v>
      </c>
      <c r="G1587" s="201"/>
      <c r="H1587"/>
    </row>
    <row r="1588" spans="2:8" x14ac:dyDescent="0.3">
      <c r="B1588" s="101" t="s">
        <v>2410</v>
      </c>
      <c r="C1588" s="196" t="s">
        <v>7</v>
      </c>
      <c r="D1588" s="196">
        <v>0</v>
      </c>
      <c r="E1588" s="196" t="s">
        <v>1703</v>
      </c>
      <c r="F1588" s="196">
        <v>1</v>
      </c>
      <c r="G1588"/>
      <c r="H1588"/>
    </row>
    <row r="1589" spans="2:8" x14ac:dyDescent="0.3">
      <c r="B1589" s="101" t="s">
        <v>2411</v>
      </c>
      <c r="C1589" s="196" t="s">
        <v>1703</v>
      </c>
      <c r="D1589" s="196">
        <v>0</v>
      </c>
      <c r="E1589" s="196" t="s">
        <v>7</v>
      </c>
      <c r="F1589" s="196">
        <v>0</v>
      </c>
      <c r="G1589"/>
      <c r="H1589"/>
    </row>
    <row r="1590" spans="2:8" x14ac:dyDescent="0.3">
      <c r="B1590" s="101" t="s">
        <v>2412</v>
      </c>
      <c r="C1590" s="196" t="s">
        <v>7</v>
      </c>
      <c r="D1590" s="196">
        <v>0</v>
      </c>
      <c r="E1590" s="196" t="s">
        <v>4</v>
      </c>
      <c r="F1590" s="196">
        <v>0</v>
      </c>
      <c r="G1590"/>
      <c r="H1590"/>
    </row>
    <row r="1591" spans="2:8" x14ac:dyDescent="0.3">
      <c r="B1591" s="101" t="s">
        <v>2413</v>
      </c>
      <c r="C1591" s="196" t="s">
        <v>7</v>
      </c>
      <c r="D1591" s="196">
        <v>0</v>
      </c>
      <c r="E1591" s="196" t="s">
        <v>4</v>
      </c>
      <c r="F1591" s="196">
        <v>0</v>
      </c>
      <c r="G1591"/>
      <c r="H1591"/>
    </row>
    <row r="1592" spans="2:8" x14ac:dyDescent="0.3">
      <c r="B1592" s="101" t="s">
        <v>2414</v>
      </c>
      <c r="C1592" s="196" t="s">
        <v>7</v>
      </c>
      <c r="D1592" s="196">
        <v>0</v>
      </c>
      <c r="E1592" s="196" t="s">
        <v>1685</v>
      </c>
      <c r="F1592" s="196">
        <v>0</v>
      </c>
      <c r="G1592"/>
      <c r="H1592"/>
    </row>
    <row r="1593" spans="2:8" x14ac:dyDescent="0.3">
      <c r="B1593" s="101" t="s">
        <v>2415</v>
      </c>
      <c r="C1593" s="196" t="s">
        <v>7</v>
      </c>
      <c r="D1593" s="196">
        <v>0</v>
      </c>
      <c r="E1593" s="196" t="s">
        <v>1832</v>
      </c>
      <c r="F1593" s="196">
        <v>0</v>
      </c>
      <c r="G1593"/>
      <c r="H1593"/>
    </row>
    <row r="1594" spans="2:8" x14ac:dyDescent="0.3">
      <c r="B1594" s="101" t="s">
        <v>2416</v>
      </c>
      <c r="C1594" s="196" t="s">
        <v>2167</v>
      </c>
      <c r="D1594" s="196">
        <v>0</v>
      </c>
      <c r="E1594" s="196" t="s">
        <v>2166</v>
      </c>
      <c r="F1594" s="196">
        <v>0</v>
      </c>
      <c r="G1594"/>
      <c r="H1594"/>
    </row>
    <row r="1595" spans="2:8" x14ac:dyDescent="0.3">
      <c r="B1595" s="101" t="s">
        <v>2417</v>
      </c>
      <c r="C1595" s="196"/>
      <c r="D1595" s="196"/>
      <c r="E1595" s="196"/>
      <c r="F1595" s="196"/>
      <c r="G1595"/>
      <c r="H1595"/>
    </row>
    <row r="1596" spans="2:8" x14ac:dyDescent="0.3">
      <c r="B1596" s="201" t="s">
        <v>2418</v>
      </c>
      <c r="C1596" s="201" t="s">
        <v>20</v>
      </c>
      <c r="D1596" s="201">
        <v>1</v>
      </c>
      <c r="E1596" s="201" t="s">
        <v>1698</v>
      </c>
      <c r="F1596" s="201">
        <v>6</v>
      </c>
      <c r="G1596" s="201"/>
      <c r="H1596"/>
    </row>
    <row r="1597" spans="2:8" x14ac:dyDescent="0.3">
      <c r="B1597" s="101" t="s">
        <v>2419</v>
      </c>
      <c r="C1597" s="196" t="s">
        <v>20</v>
      </c>
      <c r="D1597" s="196">
        <v>5</v>
      </c>
      <c r="E1597" s="196" t="s">
        <v>7</v>
      </c>
      <c r="F1597" s="196">
        <v>5</v>
      </c>
      <c r="G1597"/>
      <c r="H1597"/>
    </row>
    <row r="1598" spans="2:8" x14ac:dyDescent="0.3">
      <c r="B1598" s="101" t="s">
        <v>2420</v>
      </c>
      <c r="C1598" s="196" t="s">
        <v>1700</v>
      </c>
      <c r="D1598" s="196">
        <v>5</v>
      </c>
      <c r="E1598" s="196" t="s">
        <v>1698</v>
      </c>
      <c r="F1598" s="196">
        <v>3</v>
      </c>
      <c r="G1598"/>
      <c r="H1598"/>
    </row>
    <row r="1599" spans="2:8" x14ac:dyDescent="0.3">
      <c r="B1599" s="101" t="s">
        <v>2421</v>
      </c>
      <c r="C1599" s="196" t="s">
        <v>20</v>
      </c>
      <c r="D1599" s="196">
        <v>1</v>
      </c>
      <c r="E1599" s="196" t="s">
        <v>7</v>
      </c>
      <c r="F1599" s="196">
        <v>1</v>
      </c>
      <c r="G1599"/>
      <c r="H1599"/>
    </row>
    <row r="1600" spans="2:8" x14ac:dyDescent="0.3">
      <c r="B1600" s="101" t="s">
        <v>2422</v>
      </c>
      <c r="C1600" s="196"/>
      <c r="D1600" s="196"/>
      <c r="E1600" s="196"/>
      <c r="F1600" s="196"/>
      <c r="G1600"/>
      <c r="H1600"/>
    </row>
    <row r="1601" spans="2:8" x14ac:dyDescent="0.3">
      <c r="B1601" s="101" t="s">
        <v>2423</v>
      </c>
      <c r="C1601" s="196" t="s">
        <v>7</v>
      </c>
      <c r="D1601" s="196">
        <v>0</v>
      </c>
      <c r="E1601" s="196" t="s">
        <v>1690</v>
      </c>
      <c r="F1601" s="196">
        <v>1</v>
      </c>
      <c r="G1601"/>
      <c r="H1601"/>
    </row>
    <row r="1602" spans="2:8" x14ac:dyDescent="0.3">
      <c r="B1602" s="101" t="s">
        <v>2424</v>
      </c>
      <c r="C1602" s="196" t="s">
        <v>1690</v>
      </c>
      <c r="D1602" s="196">
        <v>2</v>
      </c>
      <c r="E1602" s="196" t="s">
        <v>7</v>
      </c>
      <c r="F1602" s="196">
        <v>11</v>
      </c>
      <c r="G1602"/>
      <c r="H1602"/>
    </row>
    <row r="1603" spans="2:8" x14ac:dyDescent="0.3">
      <c r="B1603" s="101" t="s">
        <v>2425</v>
      </c>
      <c r="C1603" s="196" t="s">
        <v>4</v>
      </c>
      <c r="D1603" s="196">
        <v>0</v>
      </c>
      <c r="E1603" s="196" t="s">
        <v>7</v>
      </c>
      <c r="F1603" s="196">
        <v>2</v>
      </c>
      <c r="G1603"/>
      <c r="H1603"/>
    </row>
    <row r="1604" spans="2:8" x14ac:dyDescent="0.3">
      <c r="B1604" s="101" t="s">
        <v>2426</v>
      </c>
      <c r="C1604" s="196" t="s">
        <v>7</v>
      </c>
      <c r="D1604" s="196">
        <v>0</v>
      </c>
      <c r="E1604" s="196" t="s">
        <v>20</v>
      </c>
      <c r="F1604" s="196">
        <v>3</v>
      </c>
      <c r="G1604"/>
      <c r="H1604"/>
    </row>
    <row r="1605" spans="2:8" x14ac:dyDescent="0.3">
      <c r="B1605" s="101" t="s">
        <v>2427</v>
      </c>
      <c r="C1605" s="196" t="s">
        <v>1698</v>
      </c>
      <c r="D1605" s="196">
        <v>5</v>
      </c>
      <c r="E1605" s="196" t="s">
        <v>20</v>
      </c>
      <c r="F1605" s="196">
        <v>3</v>
      </c>
      <c r="G1605"/>
      <c r="H1605"/>
    </row>
    <row r="1606" spans="2:8" x14ac:dyDescent="0.3">
      <c r="B1606" s="101" t="s">
        <v>2428</v>
      </c>
      <c r="C1606" s="196" t="s">
        <v>20</v>
      </c>
      <c r="D1606" s="196">
        <v>0</v>
      </c>
      <c r="E1606" s="196" t="s">
        <v>7</v>
      </c>
      <c r="F1606" s="196">
        <v>1</v>
      </c>
      <c r="G1606"/>
      <c r="H1606"/>
    </row>
    <row r="1607" spans="2:8" x14ac:dyDescent="0.3">
      <c r="B1607" s="101" t="s">
        <v>2429</v>
      </c>
      <c r="C1607" s="196" t="s">
        <v>2167</v>
      </c>
      <c r="D1607" s="196">
        <v>0</v>
      </c>
      <c r="E1607" s="196" t="s">
        <v>2166</v>
      </c>
      <c r="F1607" s="196">
        <v>0</v>
      </c>
      <c r="G1607"/>
      <c r="H1607"/>
    </row>
    <row r="1608" spans="2:8" x14ac:dyDescent="0.3">
      <c r="B1608" s="101" t="s">
        <v>2430</v>
      </c>
      <c r="C1608" s="196" t="s">
        <v>7</v>
      </c>
      <c r="D1608" s="196">
        <v>3</v>
      </c>
      <c r="E1608" s="196" t="s">
        <v>4</v>
      </c>
      <c r="F1608" s="196">
        <v>5</v>
      </c>
      <c r="G1608"/>
      <c r="H1608"/>
    </row>
    <row r="1609" spans="2:8" x14ac:dyDescent="0.3">
      <c r="B1609" s="201" t="s">
        <v>2431</v>
      </c>
      <c r="C1609" s="201" t="s">
        <v>7</v>
      </c>
      <c r="D1609" s="201">
        <v>7</v>
      </c>
      <c r="E1609" s="201" t="s">
        <v>20</v>
      </c>
      <c r="F1609" s="201">
        <v>3</v>
      </c>
      <c r="G1609" s="201"/>
      <c r="H1609"/>
    </row>
    <row r="1610" spans="2:8" x14ac:dyDescent="0.3">
      <c r="B1610" s="101" t="s">
        <v>2432</v>
      </c>
      <c r="C1610" s="196" t="s">
        <v>1690</v>
      </c>
      <c r="D1610" s="196">
        <v>0</v>
      </c>
      <c r="E1610" s="196" t="s">
        <v>7</v>
      </c>
      <c r="F1610" s="196">
        <v>1</v>
      </c>
      <c r="G1610"/>
      <c r="H1610"/>
    </row>
    <row r="1611" spans="2:8" x14ac:dyDescent="0.3">
      <c r="B1611" s="101" t="s">
        <v>2433</v>
      </c>
      <c r="C1611" s="196" t="s">
        <v>7</v>
      </c>
      <c r="D1611" s="196">
        <v>3</v>
      </c>
      <c r="E1611" s="196" t="s">
        <v>1696</v>
      </c>
      <c r="F1611" s="196">
        <v>1</v>
      </c>
      <c r="G1611"/>
      <c r="H1611"/>
    </row>
    <row r="1612" spans="2:8" x14ac:dyDescent="0.3">
      <c r="B1612" s="101" t="s">
        <v>2434</v>
      </c>
      <c r="C1612" s="196" t="s">
        <v>7</v>
      </c>
      <c r="D1612" s="196">
        <v>5</v>
      </c>
      <c r="E1612" s="196" t="s">
        <v>20</v>
      </c>
      <c r="F1612" s="196">
        <v>1</v>
      </c>
      <c r="G1612"/>
      <c r="H1612"/>
    </row>
    <row r="1613" spans="2:8" x14ac:dyDescent="0.3">
      <c r="B1613" s="101" t="s">
        <v>2435</v>
      </c>
      <c r="C1613" s="196" t="s">
        <v>7</v>
      </c>
      <c r="D1613" s="196">
        <v>3</v>
      </c>
      <c r="E1613" s="196" t="s">
        <v>1690</v>
      </c>
      <c r="F1613" s="196">
        <v>0</v>
      </c>
      <c r="G1613"/>
      <c r="H1613"/>
    </row>
    <row r="1614" spans="2:8" x14ac:dyDescent="0.3">
      <c r="B1614" s="101" t="s">
        <v>2436</v>
      </c>
      <c r="C1614" s="196" t="s">
        <v>1690</v>
      </c>
      <c r="D1614" s="196">
        <v>0</v>
      </c>
      <c r="E1614" s="196" t="s">
        <v>7</v>
      </c>
      <c r="F1614" s="196">
        <v>1</v>
      </c>
      <c r="G1614"/>
      <c r="H1614"/>
    </row>
    <row r="1615" spans="2:8" x14ac:dyDescent="0.3">
      <c r="B1615" s="101" t="s">
        <v>2437</v>
      </c>
      <c r="C1615" s="196"/>
      <c r="D1615" s="196"/>
      <c r="E1615" s="196"/>
      <c r="F1615" s="196"/>
      <c r="G1615"/>
      <c r="H1615"/>
    </row>
    <row r="1616" spans="2:8" x14ac:dyDescent="0.3">
      <c r="B1616" s="201" t="s">
        <v>2438</v>
      </c>
      <c r="C1616" s="201" t="s">
        <v>7</v>
      </c>
      <c r="D1616" s="201">
        <v>0</v>
      </c>
      <c r="E1616" s="201" t="s">
        <v>20</v>
      </c>
      <c r="F1616" s="201">
        <v>0</v>
      </c>
      <c r="G1616" s="201"/>
      <c r="H1616"/>
    </row>
    <row r="1617" spans="2:8" x14ac:dyDescent="0.3">
      <c r="B1617" s="101" t="s">
        <v>2439</v>
      </c>
      <c r="C1617" s="196" t="s">
        <v>20</v>
      </c>
      <c r="D1617" s="196">
        <v>0</v>
      </c>
      <c r="E1617" s="196" t="s">
        <v>7</v>
      </c>
      <c r="F1617" s="196">
        <v>0</v>
      </c>
      <c r="G1617"/>
      <c r="H1617"/>
    </row>
    <row r="1618" spans="2:8" x14ac:dyDescent="0.3">
      <c r="B1618" s="101" t="s">
        <v>2440</v>
      </c>
      <c r="C1618" s="196" t="s">
        <v>7</v>
      </c>
      <c r="D1618" s="196">
        <v>1</v>
      </c>
      <c r="E1618" s="196" t="s">
        <v>20</v>
      </c>
      <c r="F1618" s="196">
        <v>0</v>
      </c>
      <c r="G1618"/>
      <c r="H1618"/>
    </row>
    <row r="1619" spans="2:8" x14ac:dyDescent="0.3">
      <c r="B1619" s="101" t="s">
        <v>2441</v>
      </c>
      <c r="C1619" s="196" t="s">
        <v>4</v>
      </c>
      <c r="D1619" s="196">
        <v>0</v>
      </c>
      <c r="E1619" s="196" t="s">
        <v>7</v>
      </c>
      <c r="F1619" s="196">
        <v>0</v>
      </c>
      <c r="G1619"/>
      <c r="H1619"/>
    </row>
    <row r="1620" spans="2:8" x14ac:dyDescent="0.3">
      <c r="B1620" s="101" t="s">
        <v>2442</v>
      </c>
      <c r="C1620" s="196" t="s">
        <v>1685</v>
      </c>
      <c r="D1620" s="196">
        <v>0</v>
      </c>
      <c r="E1620" s="196" t="s">
        <v>7</v>
      </c>
      <c r="F1620" s="196">
        <v>0</v>
      </c>
      <c r="G1620"/>
      <c r="H1620"/>
    </row>
    <row r="1621" spans="2:8" x14ac:dyDescent="0.3">
      <c r="B1621" s="101" t="s">
        <v>2443</v>
      </c>
      <c r="C1621" s="196" t="s">
        <v>4</v>
      </c>
      <c r="D1621" s="196">
        <v>0</v>
      </c>
      <c r="E1621" s="196" t="s">
        <v>7</v>
      </c>
      <c r="F1621" s="196">
        <v>0</v>
      </c>
      <c r="G1621"/>
      <c r="H1621"/>
    </row>
    <row r="1622" spans="2:8" x14ac:dyDescent="0.3">
      <c r="B1622" s="101" t="s">
        <v>2444</v>
      </c>
      <c r="C1622" s="196" t="s">
        <v>7</v>
      </c>
      <c r="D1622" s="196">
        <v>0</v>
      </c>
      <c r="E1622" s="196" t="s">
        <v>4</v>
      </c>
      <c r="F1622" s="196">
        <v>0</v>
      </c>
      <c r="G1622"/>
      <c r="H1622"/>
    </row>
    <row r="1623" spans="2:8" x14ac:dyDescent="0.3">
      <c r="B1623" s="101" t="s">
        <v>2445</v>
      </c>
      <c r="C1623" s="196" t="s">
        <v>1687</v>
      </c>
      <c r="D1623" s="196">
        <v>0</v>
      </c>
      <c r="E1623" s="196" t="s">
        <v>4</v>
      </c>
      <c r="F1623" s="196">
        <v>0</v>
      </c>
      <c r="G1623"/>
      <c r="H1623"/>
    </row>
    <row r="1624" spans="2:8" x14ac:dyDescent="0.3">
      <c r="B1624" s="201" t="s">
        <v>2446</v>
      </c>
      <c r="C1624" s="201" t="s">
        <v>7</v>
      </c>
      <c r="D1624" s="201">
        <v>0</v>
      </c>
      <c r="E1624" s="201" t="s">
        <v>20</v>
      </c>
      <c r="F1624" s="201">
        <v>0</v>
      </c>
      <c r="G1624" s="201"/>
      <c r="H1624"/>
    </row>
    <row r="1625" spans="2:8" x14ac:dyDescent="0.3">
      <c r="B1625" s="101" t="s">
        <v>2447</v>
      </c>
      <c r="C1625" s="196"/>
      <c r="D1625" s="196"/>
      <c r="E1625" s="196"/>
      <c r="F1625" s="196"/>
      <c r="G1625"/>
      <c r="H1625"/>
    </row>
    <row r="1626" spans="2:8" x14ac:dyDescent="0.3">
      <c r="B1626" s="101" t="s">
        <v>2448</v>
      </c>
      <c r="C1626" s="196" t="s">
        <v>20</v>
      </c>
      <c r="D1626" s="196">
        <v>2</v>
      </c>
      <c r="E1626" s="196" t="s">
        <v>1698</v>
      </c>
      <c r="F1626" s="196">
        <v>8</v>
      </c>
      <c r="G1626"/>
      <c r="H1626"/>
    </row>
    <row r="1627" spans="2:8" x14ac:dyDescent="0.3">
      <c r="B1627" s="101" t="s">
        <v>2449</v>
      </c>
      <c r="C1627" s="196" t="s">
        <v>1832</v>
      </c>
      <c r="D1627" s="196">
        <v>0</v>
      </c>
      <c r="E1627" s="196" t="s">
        <v>7</v>
      </c>
      <c r="F1627" s="196">
        <v>4</v>
      </c>
      <c r="G1627"/>
      <c r="H1627"/>
    </row>
    <row r="1628" spans="2:8" x14ac:dyDescent="0.3">
      <c r="B1628" s="101" t="s">
        <v>2450</v>
      </c>
      <c r="C1628" s="196" t="s">
        <v>1690</v>
      </c>
      <c r="D1628" s="196">
        <v>24</v>
      </c>
      <c r="E1628" s="196" t="s">
        <v>7</v>
      </c>
      <c r="F1628" s="196">
        <v>33</v>
      </c>
      <c r="G1628"/>
      <c r="H1628"/>
    </row>
    <row r="1629" spans="2:8" x14ac:dyDescent="0.3">
      <c r="B1629" s="101" t="s">
        <v>2451</v>
      </c>
      <c r="C1629" s="196" t="s">
        <v>7</v>
      </c>
      <c r="D1629" s="196">
        <v>12</v>
      </c>
      <c r="E1629" s="196" t="s">
        <v>1690</v>
      </c>
      <c r="F1629" s="196">
        <v>12</v>
      </c>
      <c r="G1629"/>
      <c r="H1629"/>
    </row>
    <row r="1630" spans="2:8" x14ac:dyDescent="0.3">
      <c r="B1630" s="101" t="s">
        <v>2452</v>
      </c>
      <c r="C1630" s="196" t="s">
        <v>1832</v>
      </c>
      <c r="D1630" s="196">
        <v>92</v>
      </c>
      <c r="E1630" s="196" t="s">
        <v>7</v>
      </c>
      <c r="F1630" s="196">
        <v>130</v>
      </c>
      <c r="G1630"/>
      <c r="H1630"/>
    </row>
    <row r="1631" spans="2:8" x14ac:dyDescent="0.3">
      <c r="B1631" s="101" t="s">
        <v>2453</v>
      </c>
      <c r="C1631" s="196" t="s">
        <v>4</v>
      </c>
      <c r="D1631" s="196">
        <v>10</v>
      </c>
      <c r="E1631" s="196" t="s">
        <v>7</v>
      </c>
      <c r="F1631" s="196">
        <v>9</v>
      </c>
      <c r="G1631"/>
      <c r="H1631"/>
    </row>
    <row r="1632" spans="2:8" x14ac:dyDescent="0.3">
      <c r="B1632" s="101" t="s">
        <v>2454</v>
      </c>
      <c r="C1632" s="196" t="s">
        <v>1698</v>
      </c>
      <c r="D1632" s="196">
        <v>5</v>
      </c>
      <c r="E1632" s="196" t="s">
        <v>20</v>
      </c>
      <c r="F1632" s="196">
        <v>2</v>
      </c>
      <c r="G1632"/>
      <c r="H1632"/>
    </row>
    <row r="1633" spans="2:8" x14ac:dyDescent="0.3">
      <c r="B1633" s="101" t="s">
        <v>2455</v>
      </c>
      <c r="C1633" s="196" t="s">
        <v>1697</v>
      </c>
      <c r="D1633" s="196">
        <v>3</v>
      </c>
      <c r="E1633" s="196" t="s">
        <v>4</v>
      </c>
      <c r="F1633" s="196">
        <v>9</v>
      </c>
      <c r="G1633"/>
      <c r="H1633"/>
    </row>
    <row r="1634" spans="2:8" x14ac:dyDescent="0.3">
      <c r="B1634" s="101" t="s">
        <v>2456</v>
      </c>
      <c r="C1634" s="196" t="s">
        <v>5</v>
      </c>
      <c r="D1634" s="196">
        <v>1</v>
      </c>
      <c r="E1634" s="196" t="s">
        <v>4</v>
      </c>
      <c r="F1634" s="196">
        <v>5</v>
      </c>
      <c r="G1634"/>
      <c r="H1634"/>
    </row>
    <row r="1635" spans="2:8" x14ac:dyDescent="0.3">
      <c r="B1635" s="201" t="s">
        <v>2457</v>
      </c>
      <c r="C1635" s="201" t="s">
        <v>7</v>
      </c>
      <c r="D1635" s="201">
        <v>43</v>
      </c>
      <c r="E1635" s="201" t="s">
        <v>20</v>
      </c>
      <c r="F1635" s="201">
        <v>55</v>
      </c>
      <c r="G1635" s="201"/>
      <c r="H1635"/>
    </row>
    <row r="1636" spans="2:8" x14ac:dyDescent="0.3">
      <c r="B1636" s="101" t="s">
        <v>2458</v>
      </c>
      <c r="C1636" s="196" t="s">
        <v>1832</v>
      </c>
      <c r="D1636" s="196">
        <v>3</v>
      </c>
      <c r="E1636" s="196" t="s">
        <v>7</v>
      </c>
      <c r="F1636" s="196">
        <v>15</v>
      </c>
      <c r="G1636"/>
      <c r="H1636"/>
    </row>
    <row r="1637" spans="2:8" x14ac:dyDescent="0.3">
      <c r="B1637" s="101" t="s">
        <v>2459</v>
      </c>
      <c r="C1637" s="196" t="s">
        <v>7</v>
      </c>
      <c r="D1637" s="196">
        <v>30</v>
      </c>
      <c r="E1637" s="196" t="s">
        <v>4</v>
      </c>
      <c r="F1637" s="196">
        <v>32</v>
      </c>
      <c r="G1637"/>
      <c r="H1637"/>
    </row>
    <row r="1638" spans="2:8" x14ac:dyDescent="0.3">
      <c r="B1638" s="101" t="s">
        <v>2460</v>
      </c>
      <c r="C1638" s="196" t="s">
        <v>1726</v>
      </c>
      <c r="D1638" s="196">
        <v>29</v>
      </c>
      <c r="E1638" s="196" t="s">
        <v>7</v>
      </c>
      <c r="F1638" s="196">
        <v>22</v>
      </c>
      <c r="G1638"/>
      <c r="H1638"/>
    </row>
    <row r="1639" spans="2:8" x14ac:dyDescent="0.3">
      <c r="B1639" s="101" t="s">
        <v>2461</v>
      </c>
      <c r="C1639" s="196" t="s">
        <v>7</v>
      </c>
      <c r="D1639" s="196">
        <v>7</v>
      </c>
      <c r="E1639" s="196" t="s">
        <v>1690</v>
      </c>
      <c r="F1639" s="196">
        <v>6</v>
      </c>
      <c r="G1639"/>
      <c r="H1639"/>
    </row>
    <row r="1640" spans="2:8" x14ac:dyDescent="0.3">
      <c r="B1640" s="201" t="s">
        <v>2462</v>
      </c>
      <c r="C1640" s="201" t="s">
        <v>1698</v>
      </c>
      <c r="D1640" s="201">
        <v>6</v>
      </c>
      <c r="E1640" s="201" t="s">
        <v>20</v>
      </c>
      <c r="F1640" s="201">
        <v>3</v>
      </c>
      <c r="G1640" s="201"/>
      <c r="H1640"/>
    </row>
    <row r="1641" spans="2:8" x14ac:dyDescent="0.3">
      <c r="B1641" s="101" t="s">
        <v>2463</v>
      </c>
      <c r="C1641" s="196" t="s">
        <v>1698</v>
      </c>
      <c r="D1641" s="196">
        <v>2</v>
      </c>
      <c r="E1641" s="196" t="s">
        <v>20</v>
      </c>
      <c r="F1641" s="196">
        <v>1</v>
      </c>
      <c r="G1641"/>
      <c r="H1641"/>
    </row>
    <row r="1642" spans="2:8" x14ac:dyDescent="0.3">
      <c r="B1642" s="101" t="s">
        <v>2464</v>
      </c>
      <c r="C1642" s="196"/>
      <c r="D1642" s="196"/>
      <c r="E1642" s="196"/>
      <c r="F1642" s="196"/>
      <c r="G1642"/>
      <c r="H1642"/>
    </row>
    <row r="1643" spans="2:8" x14ac:dyDescent="0.3">
      <c r="B1643" s="101" t="s">
        <v>2465</v>
      </c>
      <c r="C1643" s="196" t="s">
        <v>1695</v>
      </c>
      <c r="D1643" s="196">
        <v>1</v>
      </c>
      <c r="E1643" s="196" t="s">
        <v>1759</v>
      </c>
      <c r="F1643" s="196">
        <v>1</v>
      </c>
      <c r="G1643"/>
      <c r="H1643"/>
    </row>
    <row r="1644" spans="2:8" x14ac:dyDescent="0.3">
      <c r="B1644" s="101" t="s">
        <v>2466</v>
      </c>
      <c r="C1644" s="196" t="s">
        <v>1697</v>
      </c>
      <c r="D1644" s="196">
        <v>1</v>
      </c>
      <c r="E1644" s="196" t="s">
        <v>1685</v>
      </c>
      <c r="F1644" s="196">
        <v>0</v>
      </c>
      <c r="G1644"/>
      <c r="H1644"/>
    </row>
    <row r="1645" spans="2:8" x14ac:dyDescent="0.3">
      <c r="B1645" s="101" t="s">
        <v>2467</v>
      </c>
      <c r="C1645" s="196" t="s">
        <v>1686</v>
      </c>
      <c r="D1645" s="196">
        <v>1</v>
      </c>
      <c r="E1645" s="196" t="s">
        <v>2468</v>
      </c>
      <c r="F1645" s="196">
        <v>0</v>
      </c>
      <c r="G1645"/>
      <c r="H1645"/>
    </row>
    <row r="1646" spans="2:8" x14ac:dyDescent="0.3">
      <c r="B1646" s="101" t="s">
        <v>2469</v>
      </c>
      <c r="C1646" s="196" t="s">
        <v>1685</v>
      </c>
      <c r="D1646" s="196">
        <v>0</v>
      </c>
      <c r="E1646" s="196" t="s">
        <v>1785</v>
      </c>
      <c r="F1646" s="196">
        <v>0</v>
      </c>
      <c r="G1646"/>
      <c r="H1646"/>
    </row>
    <row r="1647" spans="2:8" x14ac:dyDescent="0.3">
      <c r="B1647" s="101" t="s">
        <v>2470</v>
      </c>
      <c r="C1647" s="196" t="s">
        <v>1785</v>
      </c>
      <c r="D1647" s="196">
        <v>0</v>
      </c>
      <c r="E1647" s="196" t="s">
        <v>1685</v>
      </c>
      <c r="F1647" s="196">
        <v>1</v>
      </c>
      <c r="G1647"/>
      <c r="H1647"/>
    </row>
    <row r="1648" spans="2:8" x14ac:dyDescent="0.3">
      <c r="B1648" s="201" t="s">
        <v>2471</v>
      </c>
      <c r="C1648" s="201" t="s">
        <v>1687</v>
      </c>
      <c r="D1648" s="201">
        <v>0</v>
      </c>
      <c r="E1648" s="201" t="s">
        <v>7</v>
      </c>
      <c r="F1648" s="201">
        <v>0</v>
      </c>
      <c r="G1648" s="201"/>
      <c r="H1648"/>
    </row>
    <row r="1649" spans="2:8" x14ac:dyDescent="0.3">
      <c r="B1649" s="101" t="s">
        <v>2472</v>
      </c>
      <c r="C1649" s="196" t="s">
        <v>7</v>
      </c>
      <c r="D1649" s="196">
        <v>0</v>
      </c>
      <c r="E1649" s="196" t="s">
        <v>4</v>
      </c>
      <c r="F1649" s="196">
        <v>0</v>
      </c>
      <c r="G1649"/>
      <c r="H1649"/>
    </row>
    <row r="1650" spans="2:8" x14ac:dyDescent="0.3">
      <c r="B1650" s="101" t="s">
        <v>2473</v>
      </c>
      <c r="C1650" s="196" t="s">
        <v>1690</v>
      </c>
      <c r="D1650" s="196">
        <v>2</v>
      </c>
      <c r="E1650" s="196" t="s">
        <v>7</v>
      </c>
      <c r="F1650" s="196">
        <v>0</v>
      </c>
      <c r="G1650"/>
      <c r="H1650"/>
    </row>
    <row r="1651" spans="2:8" x14ac:dyDescent="0.3">
      <c r="B1651" s="101" t="s">
        <v>2474</v>
      </c>
      <c r="C1651" s="196" t="s">
        <v>1685</v>
      </c>
      <c r="D1651" s="196">
        <v>0</v>
      </c>
      <c r="E1651" s="196" t="s">
        <v>1785</v>
      </c>
      <c r="F1651" s="196">
        <v>0</v>
      </c>
      <c r="G1651"/>
      <c r="H1651"/>
    </row>
    <row r="1652" spans="2:8" x14ac:dyDescent="0.3">
      <c r="B1652" s="101" t="s">
        <v>2475</v>
      </c>
      <c r="C1652" s="196" t="s">
        <v>1685</v>
      </c>
      <c r="D1652" s="196">
        <v>0</v>
      </c>
      <c r="E1652" s="196" t="s">
        <v>1785</v>
      </c>
      <c r="F1652" s="196">
        <v>1</v>
      </c>
      <c r="G1652"/>
      <c r="H1652"/>
    </row>
    <row r="1653" spans="2:8" x14ac:dyDescent="0.3">
      <c r="B1653" s="101" t="s">
        <v>2476</v>
      </c>
      <c r="C1653" s="196"/>
      <c r="D1653" s="196"/>
      <c r="E1653" s="196"/>
      <c r="F1653" s="196"/>
      <c r="G1653"/>
      <c r="H1653"/>
    </row>
    <row r="1654" spans="2:8" x14ac:dyDescent="0.3">
      <c r="B1654" s="101" t="s">
        <v>2477</v>
      </c>
      <c r="C1654" s="196" t="s">
        <v>1685</v>
      </c>
      <c r="D1654" s="196">
        <v>0</v>
      </c>
      <c r="E1654" s="196" t="s">
        <v>7</v>
      </c>
      <c r="F1654" s="196">
        <v>0</v>
      </c>
      <c r="G1654"/>
      <c r="H1654"/>
    </row>
    <row r="1655" spans="2:8" x14ac:dyDescent="0.3">
      <c r="B1655" s="101" t="s">
        <v>2478</v>
      </c>
      <c r="C1655" s="196" t="s">
        <v>7</v>
      </c>
      <c r="D1655" s="196">
        <v>1</v>
      </c>
      <c r="E1655" s="196" t="s">
        <v>1685</v>
      </c>
      <c r="F1655" s="196">
        <v>0</v>
      </c>
      <c r="G1655"/>
      <c r="H1655"/>
    </row>
    <row r="1656" spans="2:8" x14ac:dyDescent="0.3">
      <c r="B1656" s="101" t="s">
        <v>2479</v>
      </c>
      <c r="C1656" s="196" t="s">
        <v>7</v>
      </c>
      <c r="D1656" s="196">
        <v>0</v>
      </c>
      <c r="E1656" s="196" t="s">
        <v>1685</v>
      </c>
      <c r="F1656" s="196">
        <v>0</v>
      </c>
      <c r="G1656"/>
      <c r="H1656"/>
    </row>
    <row r="1657" spans="2:8" x14ac:dyDescent="0.3">
      <c r="B1657" s="101" t="s">
        <v>2480</v>
      </c>
      <c r="C1657" s="196" t="s">
        <v>7</v>
      </c>
      <c r="D1657" s="196">
        <v>0</v>
      </c>
      <c r="E1657" s="196" t="s">
        <v>1685</v>
      </c>
      <c r="F1657" s="196">
        <v>0</v>
      </c>
      <c r="G1657"/>
      <c r="H1657"/>
    </row>
    <row r="1658" spans="2:8" x14ac:dyDescent="0.3">
      <c r="B1658" s="101" t="s">
        <v>2481</v>
      </c>
      <c r="C1658" s="196" t="s">
        <v>7</v>
      </c>
      <c r="D1658" s="196">
        <v>0</v>
      </c>
      <c r="E1658" s="196" t="s">
        <v>1685</v>
      </c>
      <c r="F1658" s="196">
        <v>0</v>
      </c>
      <c r="G1658"/>
      <c r="H1658"/>
    </row>
    <row r="1659" spans="2:8" x14ac:dyDescent="0.3">
      <c r="B1659" s="101" t="s">
        <v>2482</v>
      </c>
      <c r="C1659" s="196" t="s">
        <v>7</v>
      </c>
      <c r="D1659" s="196">
        <v>0</v>
      </c>
      <c r="E1659" s="196" t="s">
        <v>1685</v>
      </c>
      <c r="F1659" s="196">
        <v>1</v>
      </c>
      <c r="G1659"/>
      <c r="H1659"/>
    </row>
    <row r="1660" spans="2:8" x14ac:dyDescent="0.3">
      <c r="B1660" s="101" t="s">
        <v>2483</v>
      </c>
      <c r="C1660" s="196" t="s">
        <v>1685</v>
      </c>
      <c r="D1660" s="196">
        <v>0</v>
      </c>
      <c r="E1660" s="196" t="s">
        <v>7</v>
      </c>
      <c r="F1660" s="196">
        <v>0</v>
      </c>
      <c r="G1660"/>
      <c r="H1660"/>
    </row>
    <row r="1661" spans="2:8" x14ac:dyDescent="0.3">
      <c r="B1661" s="101" t="s">
        <v>2484</v>
      </c>
      <c r="C1661" s="196" t="s">
        <v>7</v>
      </c>
      <c r="D1661" s="196">
        <v>0</v>
      </c>
      <c r="E1661" s="196" t="s">
        <v>1685</v>
      </c>
      <c r="F1661" s="196">
        <v>0</v>
      </c>
      <c r="G1661"/>
      <c r="H1661"/>
    </row>
    <row r="1662" spans="2:8" x14ac:dyDescent="0.3">
      <c r="B1662" s="101" t="s">
        <v>2485</v>
      </c>
      <c r="C1662" s="196" t="s">
        <v>7</v>
      </c>
      <c r="D1662" s="196">
        <v>0</v>
      </c>
      <c r="E1662" s="196" t="s">
        <v>10</v>
      </c>
      <c r="F1662" s="196">
        <v>0</v>
      </c>
      <c r="G1662"/>
      <c r="H1662"/>
    </row>
    <row r="1663" spans="2:8" x14ac:dyDescent="0.3">
      <c r="B1663" s="101" t="s">
        <v>2486</v>
      </c>
      <c r="C1663" s="196"/>
      <c r="D1663" s="196"/>
      <c r="E1663" s="196"/>
      <c r="F1663" s="196"/>
      <c r="G1663"/>
      <c r="H1663"/>
    </row>
    <row r="1664" spans="2:8" x14ac:dyDescent="0.3">
      <c r="B1664" s="101" t="s">
        <v>2487</v>
      </c>
      <c r="C1664" s="196" t="s">
        <v>2176</v>
      </c>
      <c r="D1664" s="196">
        <v>1</v>
      </c>
      <c r="E1664" s="196" t="s">
        <v>20</v>
      </c>
      <c r="F1664" s="196">
        <v>0</v>
      </c>
      <c r="G1664"/>
      <c r="H1664"/>
    </row>
    <row r="1665" spans="2:8" x14ac:dyDescent="0.3">
      <c r="B1665" s="101" t="s">
        <v>2488</v>
      </c>
      <c r="C1665" s="196" t="s">
        <v>20</v>
      </c>
      <c r="D1665" s="196">
        <v>0</v>
      </c>
      <c r="E1665" s="196" t="s">
        <v>7</v>
      </c>
      <c r="F1665" s="196">
        <v>1</v>
      </c>
      <c r="G1665"/>
      <c r="H1665"/>
    </row>
    <row r="1666" spans="2:8" x14ac:dyDescent="0.3">
      <c r="B1666" s="101" t="s">
        <v>2489</v>
      </c>
      <c r="C1666" s="196" t="s">
        <v>20</v>
      </c>
      <c r="D1666" s="196">
        <v>0</v>
      </c>
      <c r="E1666" s="196" t="s">
        <v>7</v>
      </c>
      <c r="F1666" s="196">
        <v>1</v>
      </c>
      <c r="G1666"/>
      <c r="H1666"/>
    </row>
    <row r="1667" spans="2:8" x14ac:dyDescent="0.3">
      <c r="B1667" s="201" t="s">
        <v>2490</v>
      </c>
      <c r="C1667" s="201" t="s">
        <v>20</v>
      </c>
      <c r="D1667" s="201">
        <v>0</v>
      </c>
      <c r="E1667" s="201" t="s">
        <v>7</v>
      </c>
      <c r="F1667" s="201">
        <v>1</v>
      </c>
      <c r="G1667" s="201"/>
      <c r="H1667"/>
    </row>
    <row r="1668" spans="2:8" x14ac:dyDescent="0.3">
      <c r="B1668" s="101" t="s">
        <v>2491</v>
      </c>
      <c r="C1668" s="196"/>
      <c r="D1668" s="196"/>
      <c r="E1668" s="196"/>
      <c r="F1668" s="196"/>
      <c r="G1668"/>
      <c r="H1668"/>
    </row>
    <row r="1669" spans="2:8" x14ac:dyDescent="0.3">
      <c r="B1669" s="101" t="s">
        <v>2492</v>
      </c>
      <c r="C1669" s="196" t="s">
        <v>4</v>
      </c>
      <c r="D1669" s="196">
        <v>0</v>
      </c>
      <c r="E1669" s="196" t="s">
        <v>7</v>
      </c>
      <c r="F1669" s="196">
        <v>1</v>
      </c>
      <c r="G1669"/>
      <c r="H1669"/>
    </row>
    <row r="1670" spans="2:8" x14ac:dyDescent="0.3">
      <c r="B1670" s="101" t="s">
        <v>2493</v>
      </c>
      <c r="C1670" s="196" t="s">
        <v>7</v>
      </c>
      <c r="D1670" s="196">
        <v>1</v>
      </c>
      <c r="E1670" s="196" t="s">
        <v>4</v>
      </c>
      <c r="F1670" s="196">
        <v>5</v>
      </c>
      <c r="G1670"/>
      <c r="H1670"/>
    </row>
    <row r="1671" spans="2:8" x14ac:dyDescent="0.3">
      <c r="B1671" s="101" t="s">
        <v>2494</v>
      </c>
      <c r="C1671" s="196" t="s">
        <v>4</v>
      </c>
      <c r="D1671" s="196">
        <v>2</v>
      </c>
      <c r="E1671" s="196" t="s">
        <v>7</v>
      </c>
      <c r="F1671" s="196">
        <v>2</v>
      </c>
      <c r="G1671"/>
      <c r="H1671"/>
    </row>
    <row r="1672" spans="2:8" x14ac:dyDescent="0.3">
      <c r="B1672" s="101" t="s">
        <v>2495</v>
      </c>
      <c r="C1672" s="196" t="s">
        <v>4</v>
      </c>
      <c r="D1672" s="196">
        <v>0</v>
      </c>
      <c r="E1672" s="196" t="s">
        <v>7</v>
      </c>
      <c r="F1672" s="196">
        <v>5</v>
      </c>
      <c r="G1672"/>
      <c r="H1672"/>
    </row>
    <row r="1673" spans="2:8" x14ac:dyDescent="0.3">
      <c r="B1673" s="101" t="s">
        <v>2496</v>
      </c>
      <c r="C1673" s="196" t="s">
        <v>4</v>
      </c>
      <c r="D1673" s="196">
        <v>3</v>
      </c>
      <c r="E1673" s="196" t="s">
        <v>5</v>
      </c>
      <c r="F1673" s="196">
        <v>4</v>
      </c>
      <c r="G1673"/>
      <c r="H1673"/>
    </row>
    <row r="1674" spans="2:8" x14ac:dyDescent="0.3">
      <c r="B1674" s="101" t="s">
        <v>2497</v>
      </c>
      <c r="C1674" s="196" t="s">
        <v>4</v>
      </c>
      <c r="D1674" s="196">
        <v>1</v>
      </c>
      <c r="E1674" s="196" t="s">
        <v>7</v>
      </c>
      <c r="F1674" s="196">
        <v>0</v>
      </c>
      <c r="G1674"/>
      <c r="H1674"/>
    </row>
    <row r="1675" spans="2:8" x14ac:dyDescent="0.3">
      <c r="B1675" s="101" t="s">
        <v>2498</v>
      </c>
      <c r="C1675" s="196" t="s">
        <v>7</v>
      </c>
      <c r="D1675" s="196">
        <v>0</v>
      </c>
      <c r="E1675" s="196" t="s">
        <v>4</v>
      </c>
      <c r="F1675" s="196">
        <v>0</v>
      </c>
      <c r="G1675"/>
      <c r="H1675"/>
    </row>
    <row r="1676" spans="2:8" x14ac:dyDescent="0.3">
      <c r="B1676" s="101" t="s">
        <v>2499</v>
      </c>
      <c r="C1676" s="196" t="s">
        <v>5</v>
      </c>
      <c r="D1676" s="196">
        <v>1</v>
      </c>
      <c r="E1676" s="196" t="s">
        <v>10</v>
      </c>
      <c r="F1676" s="196">
        <v>4</v>
      </c>
      <c r="G1676"/>
      <c r="H1676"/>
    </row>
    <row r="1677" spans="2:8" x14ac:dyDescent="0.3">
      <c r="B1677" s="101" t="s">
        <v>2500</v>
      </c>
      <c r="C1677" s="196"/>
      <c r="D1677" s="196"/>
      <c r="E1677" s="196"/>
      <c r="F1677" s="196"/>
      <c r="G1677"/>
      <c r="H1677"/>
    </row>
    <row r="1678" spans="2:8" x14ac:dyDescent="0.3">
      <c r="B1678" s="101" t="s">
        <v>2501</v>
      </c>
      <c r="C1678" s="196" t="s">
        <v>7</v>
      </c>
      <c r="D1678" s="196">
        <v>1</v>
      </c>
      <c r="E1678" s="196" t="s">
        <v>1690</v>
      </c>
      <c r="F1678" s="196">
        <v>1</v>
      </c>
      <c r="G1678"/>
      <c r="H1678"/>
    </row>
    <row r="1679" spans="2:8" x14ac:dyDescent="0.3">
      <c r="B1679" s="201" t="s">
        <v>2502</v>
      </c>
      <c r="C1679" s="201" t="s">
        <v>1832</v>
      </c>
      <c r="D1679" s="201">
        <v>1</v>
      </c>
      <c r="E1679" s="201" t="s">
        <v>7</v>
      </c>
      <c r="F1679" s="201">
        <v>2</v>
      </c>
      <c r="G1679" s="201"/>
      <c r="H1679"/>
    </row>
    <row r="1680" spans="2:8" x14ac:dyDescent="0.3">
      <c r="B1680" s="101" t="s">
        <v>2503</v>
      </c>
      <c r="C1680" s="196" t="s">
        <v>1832</v>
      </c>
      <c r="D1680" s="196">
        <v>0</v>
      </c>
      <c r="E1680" s="196" t="s">
        <v>7</v>
      </c>
      <c r="F1680" s="196">
        <v>0</v>
      </c>
      <c r="G1680"/>
      <c r="H1680"/>
    </row>
    <row r="1681" spans="2:8" x14ac:dyDescent="0.3">
      <c r="B1681" s="101" t="s">
        <v>2504</v>
      </c>
      <c r="C1681" s="196" t="s">
        <v>7</v>
      </c>
      <c r="D1681" s="196">
        <v>1</v>
      </c>
      <c r="E1681" s="196" t="s">
        <v>1832</v>
      </c>
      <c r="F1681" s="196">
        <v>0</v>
      </c>
      <c r="G1681"/>
      <c r="H1681"/>
    </row>
    <row r="1682" spans="2:8" x14ac:dyDescent="0.3">
      <c r="B1682" s="101" t="s">
        <v>2505</v>
      </c>
      <c r="C1682" s="196" t="s">
        <v>7</v>
      </c>
      <c r="D1682" s="196">
        <v>1</v>
      </c>
      <c r="E1682" s="196" t="s">
        <v>1832</v>
      </c>
      <c r="F1682" s="196">
        <v>0</v>
      </c>
      <c r="G1682"/>
      <c r="H1682"/>
    </row>
    <row r="1683" spans="2:8" x14ac:dyDescent="0.3">
      <c r="B1683" s="101" t="s">
        <v>2506</v>
      </c>
      <c r="C1683" s="196" t="s">
        <v>7</v>
      </c>
      <c r="D1683" s="196">
        <v>0</v>
      </c>
      <c r="E1683" s="196" t="s">
        <v>1832</v>
      </c>
      <c r="F1683" s="196">
        <v>0</v>
      </c>
      <c r="G1683"/>
      <c r="H1683"/>
    </row>
    <row r="1684" spans="2:8" x14ac:dyDescent="0.3">
      <c r="B1684" s="101" t="s">
        <v>2507</v>
      </c>
      <c r="C1684" s="196" t="s">
        <v>7</v>
      </c>
      <c r="D1684" s="196">
        <v>0</v>
      </c>
      <c r="E1684" s="196" t="s">
        <v>1832</v>
      </c>
      <c r="F1684" s="196">
        <v>2</v>
      </c>
      <c r="G1684"/>
      <c r="H1684"/>
    </row>
    <row r="1685" spans="2:8" x14ac:dyDescent="0.3">
      <c r="B1685" s="101" t="s">
        <v>2508</v>
      </c>
      <c r="C1685" s="196"/>
      <c r="D1685" s="196"/>
      <c r="E1685" s="196"/>
      <c r="F1685" s="196"/>
      <c r="G1685"/>
      <c r="H1685"/>
    </row>
    <row r="1686" spans="2:8" x14ac:dyDescent="0.3">
      <c r="B1686" s="101" t="s">
        <v>2509</v>
      </c>
      <c r="C1686" s="196" t="s">
        <v>4</v>
      </c>
      <c r="D1686" s="196">
        <v>0</v>
      </c>
      <c r="E1686" s="196" t="s">
        <v>7</v>
      </c>
      <c r="F1686" s="196">
        <v>0</v>
      </c>
      <c r="G1686"/>
      <c r="H1686"/>
    </row>
    <row r="1687" spans="2:8" x14ac:dyDescent="0.3">
      <c r="B1687" s="101" t="s">
        <v>2510</v>
      </c>
      <c r="C1687" s="196" t="s">
        <v>4</v>
      </c>
      <c r="D1687" s="196">
        <v>1</v>
      </c>
      <c r="E1687" s="196" t="s">
        <v>7</v>
      </c>
      <c r="F1687" s="196">
        <v>2</v>
      </c>
      <c r="G1687"/>
      <c r="H1687"/>
    </row>
    <row r="1688" spans="2:8" x14ac:dyDescent="0.3">
      <c r="B1688" s="101" t="s">
        <v>2511</v>
      </c>
      <c r="C1688" s="196" t="s">
        <v>4</v>
      </c>
      <c r="D1688" s="196">
        <v>0</v>
      </c>
      <c r="E1688" s="196" t="s">
        <v>7</v>
      </c>
      <c r="F1688" s="196">
        <v>1</v>
      </c>
      <c r="G1688"/>
      <c r="H1688"/>
    </row>
    <row r="1689" spans="2:8" x14ac:dyDescent="0.3">
      <c r="B1689" s="101" t="s">
        <v>2512</v>
      </c>
      <c r="C1689" s="196" t="s">
        <v>4</v>
      </c>
      <c r="D1689" s="196">
        <v>1</v>
      </c>
      <c r="E1689" s="196" t="s">
        <v>7</v>
      </c>
      <c r="F1689" s="196">
        <v>1</v>
      </c>
      <c r="G1689"/>
      <c r="H1689"/>
    </row>
    <row r="1690" spans="2:8" x14ac:dyDescent="0.3">
      <c r="B1690" s="101" t="s">
        <v>2513</v>
      </c>
      <c r="C1690" s="196" t="s">
        <v>4</v>
      </c>
      <c r="D1690" s="196">
        <v>0</v>
      </c>
      <c r="E1690" s="196" t="s">
        <v>7</v>
      </c>
      <c r="F1690" s="196">
        <v>2</v>
      </c>
      <c r="G1690"/>
      <c r="H1690"/>
    </row>
    <row r="1691" spans="2:8" x14ac:dyDescent="0.3">
      <c r="B1691" s="101" t="s">
        <v>2514</v>
      </c>
      <c r="C1691" s="196" t="s">
        <v>4</v>
      </c>
      <c r="D1691" s="196">
        <v>1</v>
      </c>
      <c r="E1691" s="196" t="s">
        <v>7</v>
      </c>
      <c r="F1691" s="196">
        <v>0</v>
      </c>
      <c r="G1691"/>
      <c r="H1691"/>
    </row>
    <row r="1692" spans="2:8" x14ac:dyDescent="0.3">
      <c r="B1692" s="101" t="s">
        <v>2515</v>
      </c>
      <c r="C1692" s="196"/>
      <c r="D1692" s="196"/>
      <c r="E1692" s="196"/>
      <c r="F1692" s="196"/>
      <c r="G1692"/>
      <c r="H1692"/>
    </row>
    <row r="1693" spans="2:8" x14ac:dyDescent="0.3">
      <c r="B1693" s="101" t="s">
        <v>2516</v>
      </c>
      <c r="C1693" s="196" t="s">
        <v>20</v>
      </c>
      <c r="D1693" s="196">
        <v>2</v>
      </c>
      <c r="E1693" s="196" t="s">
        <v>7</v>
      </c>
      <c r="F1693" s="196">
        <v>0</v>
      </c>
      <c r="G1693"/>
      <c r="H1693"/>
    </row>
    <row r="1694" spans="2:8" x14ac:dyDescent="0.3">
      <c r="B1694" s="101" t="s">
        <v>2517</v>
      </c>
      <c r="C1694" s="196" t="s">
        <v>7</v>
      </c>
      <c r="D1694" s="196">
        <v>0</v>
      </c>
      <c r="E1694" s="196" t="s">
        <v>20</v>
      </c>
      <c r="F1694" s="196">
        <v>1</v>
      </c>
      <c r="G1694"/>
      <c r="H1694"/>
    </row>
    <row r="1695" spans="2:8" x14ac:dyDescent="0.3">
      <c r="B1695" s="101" t="s">
        <v>2518</v>
      </c>
      <c r="C1695" s="196" t="s">
        <v>20</v>
      </c>
      <c r="D1695" s="196">
        <v>2</v>
      </c>
      <c r="E1695" s="196" t="s">
        <v>7</v>
      </c>
      <c r="F1695" s="196">
        <v>0</v>
      </c>
      <c r="G1695"/>
      <c r="H1695"/>
    </row>
    <row r="1696" spans="2:8" x14ac:dyDescent="0.3">
      <c r="B1696" s="101" t="s">
        <v>2519</v>
      </c>
      <c r="C1696" s="196" t="s">
        <v>7</v>
      </c>
      <c r="D1696" s="196">
        <v>0</v>
      </c>
      <c r="E1696" s="196" t="s">
        <v>20</v>
      </c>
      <c r="F1696" s="196">
        <v>0</v>
      </c>
      <c r="G1696"/>
      <c r="H1696"/>
    </row>
    <row r="1697" spans="2:8" x14ac:dyDescent="0.3">
      <c r="B1697" s="201" t="s">
        <v>2520</v>
      </c>
      <c r="C1697" s="201" t="s">
        <v>7</v>
      </c>
      <c r="D1697" s="201">
        <v>1</v>
      </c>
      <c r="E1697" s="201" t="s">
        <v>20</v>
      </c>
      <c r="F1697" s="201">
        <v>1</v>
      </c>
      <c r="G1697" s="201"/>
      <c r="H1697"/>
    </row>
    <row r="1698" spans="2:8" x14ac:dyDescent="0.3">
      <c r="B1698" s="101" t="s">
        <v>2521</v>
      </c>
      <c r="C1698" s="196" t="s">
        <v>7</v>
      </c>
      <c r="D1698" s="196">
        <v>1</v>
      </c>
      <c r="E1698" s="196" t="s">
        <v>20</v>
      </c>
      <c r="F1698" s="196">
        <v>1</v>
      </c>
      <c r="G1698"/>
      <c r="H1698"/>
    </row>
    <row r="1699" spans="2:8" x14ac:dyDescent="0.3">
      <c r="B1699" s="101" t="s">
        <v>2522</v>
      </c>
      <c r="C1699" s="196" t="s">
        <v>20</v>
      </c>
      <c r="D1699" s="196">
        <v>1</v>
      </c>
      <c r="E1699" s="196" t="s">
        <v>7</v>
      </c>
      <c r="F1699" s="196">
        <v>1</v>
      </c>
      <c r="G1699"/>
      <c r="H1699"/>
    </row>
    <row r="1700" spans="2:8" x14ac:dyDescent="0.3">
      <c r="B1700" s="101" t="s">
        <v>2523</v>
      </c>
      <c r="C1700" s="196" t="s">
        <v>20</v>
      </c>
      <c r="D1700" s="196">
        <v>0</v>
      </c>
      <c r="E1700" s="196" t="s">
        <v>7</v>
      </c>
      <c r="F1700" s="196">
        <v>0</v>
      </c>
      <c r="G1700"/>
      <c r="H1700"/>
    </row>
    <row r="1701" spans="2:8" x14ac:dyDescent="0.3">
      <c r="B1701" s="101" t="s">
        <v>2524</v>
      </c>
      <c r="C1701" s="196" t="s">
        <v>7</v>
      </c>
      <c r="D1701" s="196">
        <v>1</v>
      </c>
      <c r="E1701" s="196" t="s">
        <v>20</v>
      </c>
      <c r="F1701" s="196">
        <v>0</v>
      </c>
      <c r="G1701"/>
      <c r="H1701"/>
    </row>
    <row r="1702" spans="2:8" x14ac:dyDescent="0.3">
      <c r="B1702" s="101" t="s">
        <v>2525</v>
      </c>
      <c r="C1702" s="196" t="s">
        <v>7</v>
      </c>
      <c r="D1702" s="196">
        <v>0</v>
      </c>
      <c r="E1702" s="196" t="s">
        <v>20</v>
      </c>
      <c r="F1702" s="196">
        <v>2</v>
      </c>
      <c r="G1702"/>
      <c r="H1702"/>
    </row>
    <row r="1703" spans="2:8" x14ac:dyDescent="0.3">
      <c r="B1703" s="101" t="s">
        <v>2526</v>
      </c>
      <c r="C1703" s="196" t="s">
        <v>7</v>
      </c>
      <c r="D1703" s="196">
        <v>0</v>
      </c>
      <c r="E1703" s="196" t="s">
        <v>20</v>
      </c>
      <c r="F1703" s="196">
        <v>2</v>
      </c>
      <c r="G1703"/>
      <c r="H1703"/>
    </row>
    <row r="1704" spans="2:8" x14ac:dyDescent="0.3">
      <c r="B1704" s="101" t="s">
        <v>2527</v>
      </c>
      <c r="C1704" s="196" t="s">
        <v>7</v>
      </c>
      <c r="D1704" s="196">
        <v>2</v>
      </c>
      <c r="E1704" s="196" t="s">
        <v>20</v>
      </c>
      <c r="F1704" s="196">
        <v>1</v>
      </c>
      <c r="G1704"/>
      <c r="H1704"/>
    </row>
    <row r="1705" spans="2:8" x14ac:dyDescent="0.3">
      <c r="B1705" s="101" t="s">
        <v>2528</v>
      </c>
      <c r="C1705" s="196"/>
      <c r="D1705" s="196"/>
      <c r="E1705" s="196"/>
      <c r="F1705" s="196"/>
      <c r="G1705"/>
      <c r="H1705"/>
    </row>
    <row r="1706" spans="2:8" x14ac:dyDescent="0.3">
      <c r="B1706" s="101" t="s">
        <v>2529</v>
      </c>
      <c r="C1706" s="196" t="s">
        <v>7</v>
      </c>
      <c r="D1706" s="196">
        <v>5</v>
      </c>
      <c r="E1706" s="196" t="s">
        <v>20</v>
      </c>
      <c r="F1706" s="196">
        <v>7</v>
      </c>
      <c r="G1706"/>
      <c r="H1706"/>
    </row>
    <row r="1707" spans="2:8" x14ac:dyDescent="0.3">
      <c r="B1707" s="101" t="s">
        <v>2530</v>
      </c>
      <c r="C1707" s="196" t="s">
        <v>20</v>
      </c>
      <c r="D1707" s="196">
        <v>0</v>
      </c>
      <c r="E1707" s="196" t="s">
        <v>7</v>
      </c>
      <c r="F1707" s="196">
        <v>2</v>
      </c>
      <c r="G1707"/>
      <c r="H1707"/>
    </row>
    <row r="1708" spans="2:8" x14ac:dyDescent="0.3">
      <c r="B1708" s="101" t="s">
        <v>2531</v>
      </c>
      <c r="C1708" s="196" t="s">
        <v>7</v>
      </c>
      <c r="D1708" s="196">
        <v>4</v>
      </c>
      <c r="E1708" s="196" t="s">
        <v>20</v>
      </c>
      <c r="F1708" s="196">
        <v>0</v>
      </c>
      <c r="G1708"/>
      <c r="H1708"/>
    </row>
    <row r="1709" spans="2:8" x14ac:dyDescent="0.3">
      <c r="B1709" s="101" t="s">
        <v>2532</v>
      </c>
      <c r="C1709" s="196" t="s">
        <v>7</v>
      </c>
      <c r="D1709" s="196">
        <v>1</v>
      </c>
      <c r="E1709" s="196" t="s">
        <v>20</v>
      </c>
      <c r="F1709" s="196">
        <v>3</v>
      </c>
      <c r="G1709"/>
      <c r="H1709"/>
    </row>
    <row r="1710" spans="2:8" x14ac:dyDescent="0.3">
      <c r="B1710" s="101" t="s">
        <v>2533</v>
      </c>
      <c r="C1710" s="196" t="s">
        <v>20</v>
      </c>
      <c r="D1710" s="196">
        <v>2</v>
      </c>
      <c r="E1710" s="196" t="s">
        <v>7</v>
      </c>
      <c r="F1710" s="196">
        <v>6</v>
      </c>
      <c r="G1710"/>
      <c r="H1710"/>
    </row>
    <row r="1711" spans="2:8" x14ac:dyDescent="0.3">
      <c r="B1711" s="101" t="s">
        <v>2534</v>
      </c>
      <c r="C1711" s="196" t="s">
        <v>20</v>
      </c>
      <c r="D1711" s="196">
        <v>1</v>
      </c>
      <c r="E1711" s="196" t="s">
        <v>7</v>
      </c>
      <c r="F1711" s="196">
        <v>4</v>
      </c>
      <c r="G1711"/>
      <c r="H1711"/>
    </row>
    <row r="1712" spans="2:8" x14ac:dyDescent="0.3">
      <c r="B1712" s="101" t="s">
        <v>2535</v>
      </c>
      <c r="C1712" s="196"/>
      <c r="D1712" s="196"/>
      <c r="E1712" s="196"/>
      <c r="F1712" s="196"/>
      <c r="G1712"/>
      <c r="H1712"/>
    </row>
    <row r="1713" spans="2:8" x14ac:dyDescent="0.3">
      <c r="B1713" s="201" t="s">
        <v>2536</v>
      </c>
      <c r="C1713" s="201" t="s">
        <v>20</v>
      </c>
      <c r="D1713" s="201">
        <v>7</v>
      </c>
      <c r="E1713" s="201" t="s">
        <v>1698</v>
      </c>
      <c r="F1713" s="201">
        <v>4</v>
      </c>
      <c r="G1713" s="201"/>
      <c r="H1713"/>
    </row>
    <row r="1714" spans="2:8" x14ac:dyDescent="0.3">
      <c r="B1714" s="101" t="s">
        <v>2537</v>
      </c>
      <c r="C1714" s="196" t="s">
        <v>1698</v>
      </c>
      <c r="D1714" s="196">
        <v>2</v>
      </c>
      <c r="E1714" s="196" t="s">
        <v>1701</v>
      </c>
      <c r="F1714" s="196">
        <v>8</v>
      </c>
      <c r="G1714"/>
      <c r="H1714"/>
    </row>
    <row r="1715" spans="2:8" x14ac:dyDescent="0.3">
      <c r="B1715" s="101" t="s">
        <v>2538</v>
      </c>
      <c r="C1715" s="196" t="s">
        <v>20</v>
      </c>
      <c r="D1715" s="196">
        <v>2</v>
      </c>
      <c r="E1715" s="196" t="s">
        <v>1698</v>
      </c>
      <c r="F1715" s="196">
        <v>3</v>
      </c>
      <c r="G1715"/>
      <c r="H1715"/>
    </row>
    <row r="1716" spans="2:8" x14ac:dyDescent="0.3">
      <c r="B1716" s="101" t="s">
        <v>2539</v>
      </c>
      <c r="C1716" s="196" t="s">
        <v>20</v>
      </c>
      <c r="D1716" s="196">
        <v>2</v>
      </c>
      <c r="E1716" s="196" t="s">
        <v>1698</v>
      </c>
      <c r="F1716" s="196">
        <v>3</v>
      </c>
      <c r="G1716"/>
      <c r="H1716"/>
    </row>
    <row r="1717" spans="2:8" x14ac:dyDescent="0.3">
      <c r="B1717" s="101" t="s">
        <v>2540</v>
      </c>
      <c r="C1717" s="196" t="s">
        <v>1701</v>
      </c>
      <c r="D1717" s="196">
        <v>0</v>
      </c>
      <c r="E1717" s="196" t="s">
        <v>1698</v>
      </c>
      <c r="F1717" s="196">
        <v>1</v>
      </c>
      <c r="G1717"/>
      <c r="H1717"/>
    </row>
    <row r="1718" spans="2:8" x14ac:dyDescent="0.3">
      <c r="B1718" s="101" t="s">
        <v>2541</v>
      </c>
      <c r="C1718" s="196" t="s">
        <v>20</v>
      </c>
      <c r="D1718" s="196">
        <v>0</v>
      </c>
      <c r="E1718" s="196" t="s">
        <v>1698</v>
      </c>
      <c r="F1718" s="196">
        <v>1</v>
      </c>
      <c r="G1718"/>
      <c r="H1718"/>
    </row>
    <row r="1719" spans="2:8" x14ac:dyDescent="0.3">
      <c r="B1719" s="101" t="s">
        <v>2542</v>
      </c>
      <c r="C1719" s="196" t="s">
        <v>1698</v>
      </c>
      <c r="D1719" s="196">
        <v>4</v>
      </c>
      <c r="E1719" s="196" t="s">
        <v>1701</v>
      </c>
      <c r="F1719" s="196">
        <v>1</v>
      </c>
      <c r="G1719"/>
      <c r="H1719"/>
    </row>
    <row r="1720" spans="2:8" x14ac:dyDescent="0.3">
      <c r="B1720" s="101" t="s">
        <v>2543</v>
      </c>
      <c r="C1720" s="196" t="s">
        <v>1698</v>
      </c>
      <c r="D1720" s="196">
        <v>0</v>
      </c>
      <c r="E1720" s="196" t="s">
        <v>2109</v>
      </c>
      <c r="F1720" s="196">
        <v>1</v>
      </c>
      <c r="G1720"/>
      <c r="H1720"/>
    </row>
    <row r="1721" spans="2:8" x14ac:dyDescent="0.3">
      <c r="B1721" s="101" t="s">
        <v>2544</v>
      </c>
      <c r="C1721" s="196" t="s">
        <v>1701</v>
      </c>
      <c r="D1721" s="196">
        <v>2</v>
      </c>
      <c r="E1721" s="196" t="s">
        <v>1698</v>
      </c>
      <c r="F1721" s="196">
        <v>0</v>
      </c>
      <c r="G1721"/>
      <c r="H1721"/>
    </row>
    <row r="1722" spans="2:8" x14ac:dyDescent="0.3">
      <c r="B1722" s="101" t="s">
        <v>2545</v>
      </c>
      <c r="C1722" s="196" t="s">
        <v>1698</v>
      </c>
      <c r="D1722" s="196">
        <v>3</v>
      </c>
      <c r="E1722" s="196" t="s">
        <v>1701</v>
      </c>
      <c r="F1722" s="196">
        <v>0</v>
      </c>
      <c r="G1722"/>
      <c r="H1722"/>
    </row>
    <row r="1723" spans="2:8" x14ac:dyDescent="0.3">
      <c r="B1723" s="101" t="s">
        <v>2546</v>
      </c>
      <c r="C1723" s="196"/>
      <c r="D1723" s="196"/>
      <c r="E1723" s="196"/>
      <c r="F1723" s="196"/>
      <c r="G1723"/>
      <c r="H1723"/>
    </row>
    <row r="1724" spans="2:8" x14ac:dyDescent="0.3">
      <c r="B1724" s="101" t="s">
        <v>2547</v>
      </c>
      <c r="C1724" s="196" t="s">
        <v>4</v>
      </c>
      <c r="D1724" s="196">
        <v>4</v>
      </c>
      <c r="E1724" s="196" t="s">
        <v>7</v>
      </c>
      <c r="F1724" s="196">
        <v>1</v>
      </c>
      <c r="G1724"/>
      <c r="H1724"/>
    </row>
    <row r="1725" spans="2:8" x14ac:dyDescent="0.3">
      <c r="B1725" s="101" t="s">
        <v>2548</v>
      </c>
      <c r="C1725" s="196" t="s">
        <v>7</v>
      </c>
      <c r="D1725" s="196">
        <v>2</v>
      </c>
      <c r="E1725" s="196" t="s">
        <v>4</v>
      </c>
      <c r="F1725" s="196">
        <v>4</v>
      </c>
      <c r="G1725"/>
      <c r="H1725"/>
    </row>
    <row r="1726" spans="2:8" x14ac:dyDescent="0.3">
      <c r="B1726" s="201" t="s">
        <v>2549</v>
      </c>
      <c r="C1726" s="201" t="s">
        <v>4</v>
      </c>
      <c r="D1726" s="201">
        <v>7</v>
      </c>
      <c r="E1726" s="201" t="s">
        <v>7</v>
      </c>
      <c r="F1726" s="201">
        <v>9</v>
      </c>
      <c r="G1726" s="201"/>
      <c r="H1726"/>
    </row>
    <row r="1727" spans="2:8" x14ac:dyDescent="0.3">
      <c r="B1727" s="101" t="s">
        <v>2550</v>
      </c>
      <c r="C1727" s="196" t="s">
        <v>4</v>
      </c>
      <c r="D1727" s="196">
        <v>4</v>
      </c>
      <c r="E1727" s="196" t="s">
        <v>7</v>
      </c>
      <c r="F1727" s="196">
        <v>2</v>
      </c>
      <c r="G1727"/>
      <c r="H1727"/>
    </row>
    <row r="1728" spans="2:8" x14ac:dyDescent="0.3">
      <c r="B1728" s="101" t="s">
        <v>2551</v>
      </c>
      <c r="C1728" s="196"/>
      <c r="D1728" s="196"/>
      <c r="E1728" s="196"/>
      <c r="F1728" s="196"/>
      <c r="G1728"/>
      <c r="H1728"/>
    </row>
    <row r="1729" spans="2:8" x14ac:dyDescent="0.3">
      <c r="B1729" s="101" t="s">
        <v>2552</v>
      </c>
      <c r="C1729" s="196" t="s">
        <v>7</v>
      </c>
      <c r="D1729" s="196">
        <v>2</v>
      </c>
      <c r="E1729" s="196" t="s">
        <v>4</v>
      </c>
      <c r="F1729" s="196">
        <v>2</v>
      </c>
      <c r="G1729"/>
      <c r="H1729"/>
    </row>
    <row r="1730" spans="2:8" x14ac:dyDescent="0.3">
      <c r="B1730" s="101" t="s">
        <v>2553</v>
      </c>
      <c r="C1730" s="196" t="s">
        <v>7</v>
      </c>
      <c r="D1730" s="196">
        <v>1</v>
      </c>
      <c r="E1730" s="196" t="s">
        <v>1741</v>
      </c>
      <c r="F1730" s="196">
        <v>0</v>
      </c>
      <c r="G1730"/>
      <c r="H1730"/>
    </row>
    <row r="1731" spans="2:8" x14ac:dyDescent="0.3">
      <c r="B1731" s="101" t="s">
        <v>2554</v>
      </c>
      <c r="C1731" s="196" t="s">
        <v>1697</v>
      </c>
      <c r="D1731" s="196">
        <v>0</v>
      </c>
      <c r="E1731" s="196" t="s">
        <v>20</v>
      </c>
      <c r="F1731" s="196">
        <v>1</v>
      </c>
      <c r="G1731"/>
      <c r="H1731"/>
    </row>
    <row r="1732" spans="2:8" x14ac:dyDescent="0.3">
      <c r="B1732" s="101" t="s">
        <v>2555</v>
      </c>
      <c r="C1732" s="196" t="s">
        <v>1690</v>
      </c>
      <c r="D1732" s="196">
        <v>1</v>
      </c>
      <c r="E1732" s="196" t="s">
        <v>7</v>
      </c>
      <c r="F1732" s="196">
        <v>1</v>
      </c>
      <c r="G1732"/>
      <c r="H1732"/>
    </row>
    <row r="1733" spans="2:8" x14ac:dyDescent="0.3">
      <c r="B1733" s="101" t="s">
        <v>2556</v>
      </c>
      <c r="C1733" s="196" t="s">
        <v>7</v>
      </c>
      <c r="D1733" s="196">
        <v>1</v>
      </c>
      <c r="E1733" s="196" t="s">
        <v>20</v>
      </c>
      <c r="F1733" s="196">
        <v>0</v>
      </c>
      <c r="G1733"/>
      <c r="H1733"/>
    </row>
    <row r="1734" spans="2:8" x14ac:dyDescent="0.3">
      <c r="B1734" s="101" t="s">
        <v>2557</v>
      </c>
      <c r="C1734" s="196" t="s">
        <v>20</v>
      </c>
      <c r="D1734" s="196">
        <v>0</v>
      </c>
      <c r="E1734" s="196" t="s">
        <v>7</v>
      </c>
      <c r="F1734" s="196">
        <v>1</v>
      </c>
      <c r="G1734"/>
      <c r="H1734"/>
    </row>
    <row r="1735" spans="2:8" x14ac:dyDescent="0.3">
      <c r="B1735" s="201" t="s">
        <v>2558</v>
      </c>
      <c r="C1735" s="201" t="s">
        <v>7</v>
      </c>
      <c r="D1735" s="201">
        <v>3</v>
      </c>
      <c r="E1735" s="201" t="s">
        <v>1832</v>
      </c>
      <c r="F1735" s="201">
        <v>0</v>
      </c>
      <c r="G1735" s="201"/>
      <c r="H1735"/>
    </row>
    <row r="1736" spans="2:8" x14ac:dyDescent="0.3">
      <c r="B1736" s="101" t="s">
        <v>2559</v>
      </c>
      <c r="C1736" s="196"/>
      <c r="D1736" s="196"/>
      <c r="E1736" s="196"/>
      <c r="F1736" s="196"/>
      <c r="G1736"/>
      <c r="H1736"/>
    </row>
    <row r="1737" spans="2:8" x14ac:dyDescent="0.3">
      <c r="B1737" s="101" t="s">
        <v>2560</v>
      </c>
      <c r="C1737" s="196" t="s">
        <v>7</v>
      </c>
      <c r="D1737" s="196">
        <v>0</v>
      </c>
      <c r="E1737" s="196" t="s">
        <v>20</v>
      </c>
      <c r="F1737" s="196">
        <v>1</v>
      </c>
      <c r="G1737"/>
      <c r="H1737"/>
    </row>
    <row r="1738" spans="2:8" x14ac:dyDescent="0.3">
      <c r="B1738" s="101" t="s">
        <v>2561</v>
      </c>
      <c r="C1738" s="196" t="s">
        <v>7</v>
      </c>
      <c r="D1738" s="196">
        <v>0</v>
      </c>
      <c r="E1738" s="196" t="s">
        <v>20</v>
      </c>
      <c r="F1738" s="196">
        <v>1</v>
      </c>
      <c r="G1738"/>
      <c r="H1738"/>
    </row>
    <row r="1739" spans="2:8" x14ac:dyDescent="0.3">
      <c r="B1739" s="101" t="s">
        <v>2562</v>
      </c>
      <c r="C1739" s="196"/>
      <c r="D1739" s="196"/>
      <c r="E1739" s="196"/>
      <c r="F1739" s="196"/>
      <c r="G1739"/>
      <c r="H1739"/>
    </row>
    <row r="1740" spans="2:8" x14ac:dyDescent="0.3">
      <c r="B1740" s="101" t="s">
        <v>2563</v>
      </c>
      <c r="C1740" s="196" t="s">
        <v>7</v>
      </c>
      <c r="D1740" s="196">
        <v>0</v>
      </c>
      <c r="E1740" s="196" t="s">
        <v>20</v>
      </c>
      <c r="F1740" s="196">
        <v>0</v>
      </c>
      <c r="G1740"/>
      <c r="H1740"/>
    </row>
    <row r="1741" spans="2:8" x14ac:dyDescent="0.3">
      <c r="B1741" s="101" t="s">
        <v>2564</v>
      </c>
      <c r="C1741" s="196"/>
      <c r="D1741" s="196"/>
      <c r="E1741" s="196"/>
      <c r="F1741" s="196"/>
      <c r="G1741"/>
      <c r="H1741"/>
    </row>
    <row r="1742" spans="2:8" x14ac:dyDescent="0.3">
      <c r="B1742" s="101" t="s">
        <v>2565</v>
      </c>
      <c r="C1742" s="196" t="s">
        <v>4</v>
      </c>
      <c r="D1742" s="196">
        <v>0</v>
      </c>
      <c r="E1742" s="196" t="s">
        <v>7</v>
      </c>
      <c r="F1742" s="196">
        <v>1</v>
      </c>
      <c r="G1742"/>
      <c r="H1742"/>
    </row>
    <row r="1743" spans="2:8" x14ac:dyDescent="0.3">
      <c r="B1743" s="101" t="s">
        <v>2566</v>
      </c>
      <c r="C1743" s="196" t="s">
        <v>7</v>
      </c>
      <c r="D1743" s="196">
        <v>0</v>
      </c>
      <c r="E1743" s="196" t="s">
        <v>4</v>
      </c>
      <c r="F1743" s="196">
        <v>0</v>
      </c>
      <c r="G1743"/>
      <c r="H1743"/>
    </row>
    <row r="1744" spans="2:8" x14ac:dyDescent="0.3">
      <c r="B1744" s="201" t="s">
        <v>2567</v>
      </c>
      <c r="C1744" s="201" t="s">
        <v>7</v>
      </c>
      <c r="D1744" s="201">
        <v>1</v>
      </c>
      <c r="E1744" s="201" t="s">
        <v>4</v>
      </c>
      <c r="F1744" s="201">
        <v>1</v>
      </c>
      <c r="G1744" s="201"/>
      <c r="H1744"/>
    </row>
    <row r="1745" spans="2:8" x14ac:dyDescent="0.3">
      <c r="B1745" s="101" t="s">
        <v>2568</v>
      </c>
      <c r="C1745" s="196" t="s">
        <v>7</v>
      </c>
      <c r="D1745" s="196">
        <v>1</v>
      </c>
      <c r="E1745" s="196" t="s">
        <v>4</v>
      </c>
      <c r="F1745" s="196">
        <v>3</v>
      </c>
      <c r="G1745"/>
      <c r="H1745"/>
    </row>
    <row r="1746" spans="2:8" x14ac:dyDescent="0.3">
      <c r="B1746" s="101" t="s">
        <v>2569</v>
      </c>
      <c r="C1746" s="196" t="s">
        <v>4</v>
      </c>
      <c r="D1746" s="196">
        <v>0</v>
      </c>
      <c r="E1746" s="196" t="s">
        <v>7</v>
      </c>
      <c r="F1746" s="196">
        <v>0</v>
      </c>
      <c r="G1746"/>
      <c r="H1746"/>
    </row>
    <row r="1747" spans="2:8" x14ac:dyDescent="0.3">
      <c r="B1747" s="101" t="s">
        <v>2570</v>
      </c>
      <c r="C1747" s="196" t="s">
        <v>7</v>
      </c>
      <c r="D1747" s="196">
        <v>0</v>
      </c>
      <c r="E1747" s="196" t="s">
        <v>4</v>
      </c>
      <c r="F1747" s="196">
        <v>3</v>
      </c>
      <c r="G1747"/>
      <c r="H1747"/>
    </row>
    <row r="1748" spans="2:8" x14ac:dyDescent="0.3">
      <c r="B1748" s="101" t="s">
        <v>2571</v>
      </c>
      <c r="C1748" s="196" t="s">
        <v>4</v>
      </c>
      <c r="D1748" s="196">
        <v>2</v>
      </c>
      <c r="E1748" s="196" t="s">
        <v>7</v>
      </c>
      <c r="F1748" s="196">
        <v>2</v>
      </c>
      <c r="G1748"/>
      <c r="H1748"/>
    </row>
    <row r="1749" spans="2:8" x14ac:dyDescent="0.3">
      <c r="B1749" s="101" t="s">
        <v>2572</v>
      </c>
      <c r="C1749" s="196" t="s">
        <v>4</v>
      </c>
      <c r="D1749" s="196">
        <v>1</v>
      </c>
      <c r="E1749" s="196" t="s">
        <v>7</v>
      </c>
      <c r="F1749" s="196">
        <v>1</v>
      </c>
      <c r="G1749"/>
      <c r="H1749"/>
    </row>
    <row r="1750" spans="2:8" x14ac:dyDescent="0.3">
      <c r="B1750" s="101" t="s">
        <v>2573</v>
      </c>
      <c r="C1750" s="196" t="s">
        <v>4</v>
      </c>
      <c r="D1750" s="196">
        <v>0</v>
      </c>
      <c r="E1750" s="196" t="s">
        <v>7</v>
      </c>
      <c r="F1750" s="196">
        <v>1</v>
      </c>
      <c r="G1750"/>
      <c r="H1750"/>
    </row>
    <row r="1751" spans="2:8" x14ac:dyDescent="0.3">
      <c r="B1751" s="201" t="s">
        <v>2574</v>
      </c>
      <c r="C1751" s="201" t="s">
        <v>4</v>
      </c>
      <c r="D1751" s="201">
        <v>0</v>
      </c>
      <c r="E1751" s="201" t="s">
        <v>7</v>
      </c>
      <c r="F1751" s="201">
        <v>0</v>
      </c>
      <c r="G1751" s="201"/>
      <c r="H1751"/>
    </row>
    <row r="1752" spans="2:8" x14ac:dyDescent="0.3">
      <c r="B1752" s="101" t="s">
        <v>2575</v>
      </c>
      <c r="C1752" s="196" t="s">
        <v>7</v>
      </c>
      <c r="D1752" s="196">
        <v>5</v>
      </c>
      <c r="E1752" s="196" t="s">
        <v>4</v>
      </c>
      <c r="F1752" s="196">
        <v>1</v>
      </c>
      <c r="G1752"/>
      <c r="H1752"/>
    </row>
    <row r="1753" spans="2:8" x14ac:dyDescent="0.3">
      <c r="B1753" s="101" t="s">
        <v>2576</v>
      </c>
      <c r="C1753" s="196" t="s">
        <v>7</v>
      </c>
      <c r="D1753" s="196">
        <v>1</v>
      </c>
      <c r="E1753" s="196" t="s">
        <v>4</v>
      </c>
      <c r="F1753" s="196">
        <v>0</v>
      </c>
      <c r="G1753"/>
      <c r="H1753"/>
    </row>
    <row r="1754" spans="2:8" x14ac:dyDescent="0.3">
      <c r="B1754" s="101" t="s">
        <v>2577</v>
      </c>
      <c r="C1754" s="196" t="s">
        <v>7</v>
      </c>
      <c r="D1754" s="196">
        <v>0</v>
      </c>
      <c r="E1754" s="196" t="s">
        <v>4</v>
      </c>
      <c r="F1754" s="196">
        <v>0</v>
      </c>
      <c r="G1754"/>
      <c r="H1754"/>
    </row>
    <row r="1755" spans="2:8" x14ac:dyDescent="0.3">
      <c r="B1755" s="101" t="s">
        <v>2578</v>
      </c>
      <c r="C1755" s="196" t="s">
        <v>7</v>
      </c>
      <c r="D1755" s="196">
        <v>0</v>
      </c>
      <c r="E1755" s="196" t="s">
        <v>4</v>
      </c>
      <c r="F1755" s="196">
        <v>0</v>
      </c>
      <c r="G1755"/>
      <c r="H1755"/>
    </row>
    <row r="1756" spans="2:8" x14ac:dyDescent="0.3">
      <c r="B1756" s="101" t="s">
        <v>2579</v>
      </c>
      <c r="C1756" s="196" t="s">
        <v>7</v>
      </c>
      <c r="D1756" s="196">
        <v>0</v>
      </c>
      <c r="E1756" s="196" t="s">
        <v>4</v>
      </c>
      <c r="F1756" s="196">
        <v>0</v>
      </c>
      <c r="G1756"/>
      <c r="H1756"/>
    </row>
    <row r="1757" spans="2:8" x14ac:dyDescent="0.3">
      <c r="B1757" s="101" t="s">
        <v>2580</v>
      </c>
      <c r="C1757" s="196" t="s">
        <v>7</v>
      </c>
      <c r="D1757" s="196">
        <v>0</v>
      </c>
      <c r="E1757" s="196" t="s">
        <v>4</v>
      </c>
      <c r="F1757" s="196">
        <v>0</v>
      </c>
      <c r="G1757"/>
      <c r="H1757"/>
    </row>
    <row r="1758" spans="2:8" x14ac:dyDescent="0.3">
      <c r="B1758" s="101" t="s">
        <v>2581</v>
      </c>
      <c r="C1758" s="196" t="s">
        <v>7</v>
      </c>
      <c r="D1758" s="196">
        <v>1</v>
      </c>
      <c r="E1758" s="196" t="s">
        <v>4</v>
      </c>
      <c r="F1758" s="196">
        <v>2</v>
      </c>
      <c r="G1758"/>
      <c r="H1758"/>
    </row>
    <row r="1759" spans="2:8" x14ac:dyDescent="0.3">
      <c r="B1759" s="101" t="s">
        <v>2582</v>
      </c>
      <c r="C1759" s="196" t="s">
        <v>4</v>
      </c>
      <c r="D1759" s="196">
        <v>0</v>
      </c>
      <c r="E1759" s="196" t="s">
        <v>7</v>
      </c>
      <c r="F1759" s="196">
        <v>0</v>
      </c>
      <c r="G1759"/>
      <c r="H1759"/>
    </row>
    <row r="1760" spans="2:8" x14ac:dyDescent="0.3">
      <c r="B1760" s="101" t="s">
        <v>2583</v>
      </c>
      <c r="C1760" s="196"/>
      <c r="D1760" s="196"/>
      <c r="E1760" s="196"/>
      <c r="F1760" s="196"/>
      <c r="G1760"/>
      <c r="H1760"/>
    </row>
    <row r="1761" spans="2:8" x14ac:dyDescent="0.3">
      <c r="B1761" s="101" t="s">
        <v>2584</v>
      </c>
      <c r="C1761" s="196" t="s">
        <v>7</v>
      </c>
      <c r="D1761" s="196">
        <v>11</v>
      </c>
      <c r="E1761" s="196" t="s">
        <v>4</v>
      </c>
      <c r="F1761" s="196">
        <v>15</v>
      </c>
      <c r="G1761"/>
      <c r="H1761"/>
    </row>
    <row r="1762" spans="2:8" x14ac:dyDescent="0.3">
      <c r="B1762" s="101" t="s">
        <v>2585</v>
      </c>
      <c r="C1762" s="196" t="s">
        <v>7</v>
      </c>
      <c r="D1762" s="196">
        <v>4</v>
      </c>
      <c r="E1762" s="196" t="s">
        <v>4</v>
      </c>
      <c r="F1762" s="196">
        <v>12</v>
      </c>
      <c r="G1762"/>
      <c r="H1762"/>
    </row>
    <row r="1763" spans="2:8" x14ac:dyDescent="0.3">
      <c r="B1763" s="101" t="s">
        <v>2586</v>
      </c>
      <c r="C1763" s="196" t="s">
        <v>4</v>
      </c>
      <c r="D1763" s="196">
        <v>7</v>
      </c>
      <c r="E1763" s="196" t="s">
        <v>7</v>
      </c>
      <c r="F1763" s="196">
        <v>3</v>
      </c>
      <c r="G1763"/>
      <c r="H1763"/>
    </row>
    <row r="1764" spans="2:8" x14ac:dyDescent="0.3">
      <c r="B1764" s="101" t="s">
        <v>2587</v>
      </c>
      <c r="C1764" s="196" t="s">
        <v>7</v>
      </c>
      <c r="D1764" s="196">
        <v>5</v>
      </c>
      <c r="E1764" s="196" t="s">
        <v>4</v>
      </c>
      <c r="F1764" s="196">
        <v>3</v>
      </c>
      <c r="G1764"/>
      <c r="H1764"/>
    </row>
    <row r="1765" spans="2:8" x14ac:dyDescent="0.3">
      <c r="B1765" s="101" t="s">
        <v>2588</v>
      </c>
      <c r="C1765" s="196" t="s">
        <v>7</v>
      </c>
      <c r="D1765" s="196">
        <v>16</v>
      </c>
      <c r="E1765" s="196" t="s">
        <v>4</v>
      </c>
      <c r="F1765" s="196">
        <v>6</v>
      </c>
      <c r="G1765"/>
      <c r="H1765"/>
    </row>
    <row r="1766" spans="2:8" x14ac:dyDescent="0.3">
      <c r="B1766" s="101" t="s">
        <v>2589</v>
      </c>
      <c r="C1766" s="196" t="s">
        <v>7</v>
      </c>
      <c r="D1766" s="196">
        <v>16</v>
      </c>
      <c r="E1766" s="196" t="s">
        <v>4</v>
      </c>
      <c r="F1766" s="196">
        <v>6</v>
      </c>
      <c r="G1766"/>
      <c r="H1766"/>
    </row>
    <row r="1767" spans="2:8" x14ac:dyDescent="0.3">
      <c r="B1767" s="101" t="s">
        <v>2590</v>
      </c>
      <c r="C1767" s="196" t="s">
        <v>4</v>
      </c>
      <c r="D1767" s="196">
        <v>10</v>
      </c>
      <c r="E1767" s="196" t="s">
        <v>7</v>
      </c>
      <c r="F1767" s="196">
        <v>2</v>
      </c>
      <c r="G1767"/>
      <c r="H1767"/>
    </row>
    <row r="1768" spans="2:8" x14ac:dyDescent="0.3">
      <c r="B1768" s="101" t="s">
        <v>2591</v>
      </c>
      <c r="C1768" s="196" t="s">
        <v>7</v>
      </c>
      <c r="D1768" s="196">
        <v>12</v>
      </c>
      <c r="E1768" s="196" t="s">
        <v>4</v>
      </c>
      <c r="F1768" s="196">
        <v>8</v>
      </c>
      <c r="G1768"/>
      <c r="H1768"/>
    </row>
    <row r="1769" spans="2:8" x14ac:dyDescent="0.3">
      <c r="B1769" s="101" t="s">
        <v>2592</v>
      </c>
      <c r="C1769" s="196" t="s">
        <v>4</v>
      </c>
      <c r="D1769" s="196">
        <v>6</v>
      </c>
      <c r="E1769" s="196" t="s">
        <v>7</v>
      </c>
      <c r="F1769" s="196">
        <v>8</v>
      </c>
      <c r="G1769"/>
      <c r="H1769"/>
    </row>
    <row r="1770" spans="2:8" x14ac:dyDescent="0.3">
      <c r="B1770" s="201" t="s">
        <v>2593</v>
      </c>
      <c r="C1770" s="201" t="s">
        <v>4</v>
      </c>
      <c r="D1770" s="201">
        <v>8</v>
      </c>
      <c r="E1770" s="201" t="s">
        <v>7</v>
      </c>
      <c r="F1770" s="201">
        <v>15</v>
      </c>
      <c r="G1770" s="201"/>
      <c r="H1770"/>
    </row>
    <row r="1771" spans="2:8" x14ac:dyDescent="0.3">
      <c r="B1771" s="101" t="s">
        <v>2594</v>
      </c>
      <c r="C1771" s="196" t="s">
        <v>4</v>
      </c>
      <c r="D1771" s="196">
        <v>10</v>
      </c>
      <c r="E1771" s="196" t="s">
        <v>7</v>
      </c>
      <c r="F1771" s="196">
        <v>6</v>
      </c>
      <c r="G1771"/>
      <c r="H1771"/>
    </row>
    <row r="1772" spans="2:8" x14ac:dyDescent="0.3">
      <c r="B1772" s="101" t="s">
        <v>2595</v>
      </c>
      <c r="C1772" s="196"/>
      <c r="D1772" s="196"/>
      <c r="E1772" s="196"/>
      <c r="F1772" s="196"/>
      <c r="G1772"/>
      <c r="H1772"/>
    </row>
    <row r="1773" spans="2:8" x14ac:dyDescent="0.3">
      <c r="B1773" s="101" t="s">
        <v>2596</v>
      </c>
      <c r="C1773" s="196" t="s">
        <v>7</v>
      </c>
      <c r="D1773" s="196">
        <v>1</v>
      </c>
      <c r="E1773" s="196" t="s">
        <v>4</v>
      </c>
      <c r="F1773" s="196">
        <v>0</v>
      </c>
      <c r="G1773"/>
      <c r="H1773"/>
    </row>
    <row r="1774" spans="2:8" x14ac:dyDescent="0.3">
      <c r="B1774" s="101" t="s">
        <v>2597</v>
      </c>
      <c r="C1774" s="196" t="s">
        <v>4</v>
      </c>
      <c r="D1774" s="196">
        <v>1</v>
      </c>
      <c r="E1774" s="196" t="s">
        <v>7</v>
      </c>
      <c r="F1774" s="196">
        <v>0</v>
      </c>
      <c r="G1774"/>
      <c r="H1774"/>
    </row>
    <row r="1775" spans="2:8" x14ac:dyDescent="0.3">
      <c r="B1775" s="101" t="s">
        <v>2598</v>
      </c>
      <c r="C1775" s="196" t="s">
        <v>7</v>
      </c>
      <c r="D1775" s="196">
        <v>0</v>
      </c>
      <c r="E1775" s="196" t="s">
        <v>4</v>
      </c>
      <c r="F1775" s="196">
        <v>0</v>
      </c>
      <c r="G1775"/>
      <c r="H1775"/>
    </row>
    <row r="1776" spans="2:8" x14ac:dyDescent="0.3">
      <c r="B1776" s="101" t="s">
        <v>2599</v>
      </c>
      <c r="C1776" s="196" t="s">
        <v>4</v>
      </c>
      <c r="D1776" s="196">
        <v>0</v>
      </c>
      <c r="E1776" s="196" t="s">
        <v>7</v>
      </c>
      <c r="F1776" s="196">
        <v>0</v>
      </c>
      <c r="G1776"/>
      <c r="H1776"/>
    </row>
    <row r="1777" spans="2:8" x14ac:dyDescent="0.3">
      <c r="B1777" s="101" t="s">
        <v>2600</v>
      </c>
      <c r="C1777" s="196" t="s">
        <v>4</v>
      </c>
      <c r="D1777" s="196">
        <v>0</v>
      </c>
      <c r="E1777" s="196" t="s">
        <v>7</v>
      </c>
      <c r="F1777" s="196">
        <v>0</v>
      </c>
      <c r="G1777"/>
      <c r="H1777"/>
    </row>
    <row r="1778" spans="2:8" x14ac:dyDescent="0.3">
      <c r="B1778" s="101" t="s">
        <v>2601</v>
      </c>
      <c r="C1778" s="196" t="s">
        <v>4</v>
      </c>
      <c r="D1778" s="196">
        <v>0</v>
      </c>
      <c r="E1778" s="196" t="s">
        <v>7</v>
      </c>
      <c r="F1778" s="196">
        <v>0</v>
      </c>
      <c r="G1778"/>
      <c r="H1778"/>
    </row>
    <row r="1779" spans="2:8" x14ac:dyDescent="0.3">
      <c r="B1779" s="101" t="s">
        <v>2602</v>
      </c>
      <c r="C1779" s="196" t="s">
        <v>7</v>
      </c>
      <c r="D1779" s="196">
        <v>0</v>
      </c>
      <c r="E1779" s="196" t="s">
        <v>4</v>
      </c>
      <c r="F1779" s="196">
        <v>0</v>
      </c>
      <c r="G1779"/>
      <c r="H1779"/>
    </row>
    <row r="1780" spans="2:8" x14ac:dyDescent="0.3">
      <c r="B1780" s="101" t="s">
        <v>2603</v>
      </c>
      <c r="C1780" s="196" t="s">
        <v>4</v>
      </c>
      <c r="D1780" s="196">
        <v>0</v>
      </c>
      <c r="E1780" s="196" t="s">
        <v>7</v>
      </c>
      <c r="F1780" s="196">
        <v>0</v>
      </c>
      <c r="G1780"/>
      <c r="H1780"/>
    </row>
    <row r="1781" spans="2:8" x14ac:dyDescent="0.3">
      <c r="B1781" s="101" t="s">
        <v>2604</v>
      </c>
      <c r="C1781" s="196" t="s">
        <v>4</v>
      </c>
      <c r="D1781" s="196">
        <v>0</v>
      </c>
      <c r="E1781" s="196" t="s">
        <v>7</v>
      </c>
      <c r="F1781" s="196">
        <v>0</v>
      </c>
      <c r="G1781"/>
      <c r="H1781"/>
    </row>
    <row r="1782" spans="2:8" x14ac:dyDescent="0.3">
      <c r="B1782" s="101" t="s">
        <v>2605</v>
      </c>
      <c r="C1782" s="196" t="s">
        <v>7</v>
      </c>
      <c r="D1782" s="196">
        <v>0</v>
      </c>
      <c r="E1782" s="196" t="s">
        <v>4</v>
      </c>
      <c r="F1782" s="196">
        <v>0</v>
      </c>
      <c r="G1782"/>
      <c r="H1782"/>
    </row>
    <row r="1783" spans="2:8" x14ac:dyDescent="0.3">
      <c r="B1783" s="101" t="s">
        <v>2606</v>
      </c>
      <c r="C1783" s="196" t="s">
        <v>4</v>
      </c>
      <c r="D1783" s="196">
        <v>0</v>
      </c>
      <c r="E1783" s="196" t="s">
        <v>7</v>
      </c>
      <c r="F1783" s="196">
        <v>0</v>
      </c>
      <c r="G1783"/>
      <c r="H1783"/>
    </row>
    <row r="1784" spans="2:8" x14ac:dyDescent="0.3">
      <c r="B1784" s="101" t="s">
        <v>2607</v>
      </c>
      <c r="C1784" s="196" t="s">
        <v>7</v>
      </c>
      <c r="D1784" s="196">
        <v>0</v>
      </c>
      <c r="E1784" s="196" t="s">
        <v>4</v>
      </c>
      <c r="F1784" s="196">
        <v>0</v>
      </c>
      <c r="G1784"/>
      <c r="H1784"/>
    </row>
    <row r="1785" spans="2:8" x14ac:dyDescent="0.3">
      <c r="B1785" s="101" t="s">
        <v>2608</v>
      </c>
      <c r="C1785" s="196" t="s">
        <v>4</v>
      </c>
      <c r="D1785" s="196">
        <v>0</v>
      </c>
      <c r="E1785" s="196" t="s">
        <v>7</v>
      </c>
      <c r="F1785" s="196">
        <v>0</v>
      </c>
      <c r="G1785"/>
      <c r="H1785"/>
    </row>
    <row r="1786" spans="2:8" x14ac:dyDescent="0.3">
      <c r="B1786" s="101" t="s">
        <v>2609</v>
      </c>
      <c r="C1786" s="196" t="s">
        <v>7</v>
      </c>
      <c r="D1786" s="196">
        <v>1</v>
      </c>
      <c r="E1786" s="196" t="s">
        <v>4</v>
      </c>
      <c r="F1786" s="196">
        <v>1</v>
      </c>
      <c r="G1786"/>
      <c r="H1786"/>
    </row>
    <row r="1787" spans="2:8" x14ac:dyDescent="0.3">
      <c r="B1787" s="101" t="s">
        <v>2610</v>
      </c>
      <c r="C1787" s="196" t="s">
        <v>4</v>
      </c>
      <c r="D1787" s="196">
        <v>0</v>
      </c>
      <c r="E1787" s="196" t="s">
        <v>7</v>
      </c>
      <c r="F1787" s="196">
        <v>0</v>
      </c>
      <c r="G1787"/>
      <c r="H1787"/>
    </row>
    <row r="1788" spans="2:8" x14ac:dyDescent="0.3">
      <c r="B1788" s="101" t="s">
        <v>2611</v>
      </c>
      <c r="C1788" s="196" t="s">
        <v>4</v>
      </c>
      <c r="D1788" s="196">
        <v>0</v>
      </c>
      <c r="E1788" s="196" t="s">
        <v>7</v>
      </c>
      <c r="F1788" s="196">
        <v>0</v>
      </c>
      <c r="G1788"/>
      <c r="H1788"/>
    </row>
    <row r="1789" spans="2:8" x14ac:dyDescent="0.3">
      <c r="B1789" s="101" t="s">
        <v>2612</v>
      </c>
      <c r="C1789" s="196" t="s">
        <v>7</v>
      </c>
      <c r="D1789" s="196">
        <v>0</v>
      </c>
      <c r="E1789" s="196" t="s">
        <v>4</v>
      </c>
      <c r="F1789" s="196">
        <v>1</v>
      </c>
      <c r="G1789"/>
      <c r="H1789"/>
    </row>
    <row r="1790" spans="2:8" x14ac:dyDescent="0.3">
      <c r="B1790" s="101" t="s">
        <v>2613</v>
      </c>
      <c r="C1790" s="196"/>
      <c r="D1790" s="196"/>
      <c r="E1790" s="196"/>
      <c r="F1790" s="196"/>
      <c r="G1790"/>
      <c r="H1790"/>
    </row>
    <row r="1791" spans="2:8" x14ac:dyDescent="0.3">
      <c r="B1791" s="101" t="s">
        <v>2614</v>
      </c>
      <c r="C1791" s="196" t="s">
        <v>4</v>
      </c>
      <c r="D1791" s="196">
        <v>0</v>
      </c>
      <c r="E1791" s="196" t="s">
        <v>7</v>
      </c>
      <c r="F1791" s="196">
        <v>3</v>
      </c>
      <c r="G1791"/>
      <c r="H1791"/>
    </row>
    <row r="1792" spans="2:8" x14ac:dyDescent="0.3">
      <c r="B1792" s="101" t="s">
        <v>2615</v>
      </c>
      <c r="C1792" s="196" t="s">
        <v>7</v>
      </c>
      <c r="D1792" s="196">
        <v>3</v>
      </c>
      <c r="E1792" s="196" t="s">
        <v>4</v>
      </c>
      <c r="F1792" s="196">
        <v>0</v>
      </c>
      <c r="G1792"/>
      <c r="H1792"/>
    </row>
    <row r="1793" spans="2:8" x14ac:dyDescent="0.3">
      <c r="B1793" s="101" t="s">
        <v>2616</v>
      </c>
      <c r="C1793" s="196" t="s">
        <v>4</v>
      </c>
      <c r="D1793" s="196">
        <v>1</v>
      </c>
      <c r="E1793" s="196" t="s">
        <v>7</v>
      </c>
      <c r="F1793" s="196">
        <v>0</v>
      </c>
      <c r="G1793"/>
      <c r="H1793"/>
    </row>
    <row r="1794" spans="2:8" x14ac:dyDescent="0.3">
      <c r="B1794" s="101" t="s">
        <v>2617</v>
      </c>
      <c r="C1794" s="196" t="s">
        <v>7</v>
      </c>
      <c r="D1794" s="196">
        <v>0</v>
      </c>
      <c r="E1794" s="196" t="s">
        <v>4</v>
      </c>
      <c r="F1794" s="196">
        <v>2</v>
      </c>
      <c r="G1794"/>
      <c r="H1794"/>
    </row>
    <row r="1795" spans="2:8" x14ac:dyDescent="0.3">
      <c r="B1795" s="101" t="s">
        <v>2618</v>
      </c>
      <c r="C1795" s="196" t="s">
        <v>7</v>
      </c>
      <c r="D1795" s="196">
        <v>1</v>
      </c>
      <c r="E1795" s="196" t="s">
        <v>4</v>
      </c>
      <c r="F1795" s="196">
        <v>1</v>
      </c>
      <c r="G1795"/>
      <c r="H1795"/>
    </row>
    <row r="1796" spans="2:8" x14ac:dyDescent="0.3">
      <c r="B1796" s="101" t="s">
        <v>2619</v>
      </c>
      <c r="C1796" s="196" t="s">
        <v>7</v>
      </c>
      <c r="D1796" s="196">
        <v>0</v>
      </c>
      <c r="E1796" s="196" t="s">
        <v>4</v>
      </c>
      <c r="F1796" s="196">
        <v>0</v>
      </c>
      <c r="G1796"/>
      <c r="H1796"/>
    </row>
    <row r="1797" spans="2:8" x14ac:dyDescent="0.3">
      <c r="B1797" s="101" t="s">
        <v>2620</v>
      </c>
      <c r="C1797" s="196" t="s">
        <v>4</v>
      </c>
      <c r="D1797" s="196">
        <v>1</v>
      </c>
      <c r="E1797" s="196" t="s">
        <v>7</v>
      </c>
      <c r="F1797" s="196">
        <v>1</v>
      </c>
      <c r="G1797"/>
      <c r="H1797"/>
    </row>
    <row r="1798" spans="2:8" x14ac:dyDescent="0.3">
      <c r="B1798" s="101" t="s">
        <v>2621</v>
      </c>
      <c r="C1798" s="196" t="s">
        <v>7</v>
      </c>
      <c r="D1798" s="196">
        <v>0</v>
      </c>
      <c r="E1798" s="196" t="s">
        <v>4</v>
      </c>
      <c r="F1798" s="196">
        <v>1</v>
      </c>
      <c r="G1798"/>
      <c r="H1798"/>
    </row>
    <row r="1799" spans="2:8" x14ac:dyDescent="0.3">
      <c r="B1799" s="101" t="s">
        <v>2622</v>
      </c>
      <c r="C1799" s="196" t="s">
        <v>7</v>
      </c>
      <c r="D1799" s="196">
        <v>0</v>
      </c>
      <c r="E1799" s="196" t="s">
        <v>4</v>
      </c>
      <c r="F1799" s="196">
        <v>0</v>
      </c>
      <c r="G1799"/>
      <c r="H1799"/>
    </row>
    <row r="1800" spans="2:8" x14ac:dyDescent="0.3">
      <c r="B1800" s="101" t="s">
        <v>2623</v>
      </c>
      <c r="C1800" s="196" t="s">
        <v>7</v>
      </c>
      <c r="D1800" s="196">
        <v>1</v>
      </c>
      <c r="E1800" s="196" t="s">
        <v>4</v>
      </c>
      <c r="F1800" s="196">
        <v>0</v>
      </c>
      <c r="G1800"/>
      <c r="H1800"/>
    </row>
    <row r="1801" spans="2:8" x14ac:dyDescent="0.3">
      <c r="B1801" s="101" t="s">
        <v>2624</v>
      </c>
      <c r="C1801" s="196" t="s">
        <v>7</v>
      </c>
      <c r="D1801" s="196">
        <v>3</v>
      </c>
      <c r="E1801" s="196" t="s">
        <v>4</v>
      </c>
      <c r="F1801" s="196">
        <v>1</v>
      </c>
      <c r="G1801"/>
      <c r="H1801"/>
    </row>
    <row r="1802" spans="2:8" x14ac:dyDescent="0.3">
      <c r="B1802" s="101" t="s">
        <v>2625</v>
      </c>
      <c r="C1802" s="196" t="s">
        <v>7</v>
      </c>
      <c r="D1802" s="196">
        <v>0</v>
      </c>
      <c r="E1802" s="196" t="s">
        <v>4</v>
      </c>
      <c r="F1802" s="196">
        <v>0</v>
      </c>
      <c r="G1802"/>
      <c r="H1802"/>
    </row>
    <row r="1803" spans="2:8" x14ac:dyDescent="0.3">
      <c r="B1803" s="101" t="s">
        <v>2626</v>
      </c>
      <c r="C1803" s="196" t="s">
        <v>4</v>
      </c>
      <c r="D1803" s="196">
        <v>3</v>
      </c>
      <c r="E1803" s="196" t="s">
        <v>7</v>
      </c>
      <c r="F1803" s="196">
        <v>0</v>
      </c>
      <c r="G1803"/>
      <c r="H1803"/>
    </row>
    <row r="1804" spans="2:8" x14ac:dyDescent="0.3">
      <c r="B1804" s="101" t="s">
        <v>2627</v>
      </c>
      <c r="C1804" s="196" t="s">
        <v>4</v>
      </c>
      <c r="D1804" s="196">
        <v>1</v>
      </c>
      <c r="E1804" s="196" t="s">
        <v>7</v>
      </c>
      <c r="F1804" s="196">
        <v>2</v>
      </c>
      <c r="G1804"/>
      <c r="H1804"/>
    </row>
    <row r="1805" spans="2:8" x14ac:dyDescent="0.3">
      <c r="B1805" s="101" t="s">
        <v>2628</v>
      </c>
      <c r="C1805" s="196" t="s">
        <v>7</v>
      </c>
      <c r="D1805" s="196">
        <v>0</v>
      </c>
      <c r="E1805" s="196" t="s">
        <v>4</v>
      </c>
      <c r="F1805" s="196">
        <v>2</v>
      </c>
      <c r="G1805"/>
      <c r="H1805"/>
    </row>
    <row r="1806" spans="2:8" x14ac:dyDescent="0.3">
      <c r="B1806" s="101" t="s">
        <v>2629</v>
      </c>
      <c r="C1806" s="196"/>
      <c r="D1806" s="196"/>
      <c r="E1806" s="196"/>
      <c r="F1806" s="196"/>
      <c r="G1806"/>
      <c r="H1806"/>
    </row>
    <row r="1807" spans="2:8" x14ac:dyDescent="0.3">
      <c r="B1807" s="101" t="s">
        <v>1146</v>
      </c>
      <c r="C1807" s="196" t="s">
        <v>1698</v>
      </c>
      <c r="D1807" s="196">
        <v>20</v>
      </c>
      <c r="E1807" s="196" t="s">
        <v>1700</v>
      </c>
      <c r="F1807" s="196">
        <v>35</v>
      </c>
      <c r="G1807"/>
      <c r="H1807"/>
    </row>
    <row r="1808" spans="2:8" x14ac:dyDescent="0.3">
      <c r="B1808" s="101" t="s">
        <v>1147</v>
      </c>
      <c r="C1808" s="196" t="s">
        <v>7</v>
      </c>
      <c r="D1808" s="196">
        <v>26</v>
      </c>
      <c r="E1808" s="196" t="s">
        <v>1691</v>
      </c>
      <c r="F1808" s="196">
        <v>37</v>
      </c>
      <c r="G1808"/>
      <c r="H1808"/>
    </row>
    <row r="1809" spans="2:8" x14ac:dyDescent="0.3">
      <c r="B1809" s="101" t="s">
        <v>1148</v>
      </c>
      <c r="C1809" s="196" t="s">
        <v>7</v>
      </c>
      <c r="D1809" s="196">
        <v>31</v>
      </c>
      <c r="E1809" s="196" t="s">
        <v>1704</v>
      </c>
      <c r="F1809" s="196">
        <v>23</v>
      </c>
      <c r="G1809"/>
      <c r="H1809"/>
    </row>
    <row r="1810" spans="2:8" x14ac:dyDescent="0.3">
      <c r="B1810" s="101" t="s">
        <v>1149</v>
      </c>
      <c r="C1810" s="196" t="s">
        <v>4</v>
      </c>
      <c r="D1810" s="196">
        <v>15</v>
      </c>
      <c r="E1810" s="196" t="s">
        <v>7</v>
      </c>
      <c r="F1810" s="196">
        <v>20</v>
      </c>
      <c r="G1810"/>
      <c r="H1810"/>
    </row>
    <row r="1811" spans="2:8" x14ac:dyDescent="0.3">
      <c r="B1811" s="101" t="s">
        <v>1150</v>
      </c>
      <c r="C1811" s="196" t="s">
        <v>4</v>
      </c>
      <c r="D1811" s="196">
        <v>26</v>
      </c>
      <c r="E1811" s="196" t="s">
        <v>7</v>
      </c>
      <c r="F1811" s="196">
        <v>21</v>
      </c>
      <c r="G1811"/>
      <c r="H1811"/>
    </row>
    <row r="1812" spans="2:8" x14ac:dyDescent="0.3">
      <c r="B1812" s="101" t="s">
        <v>1151</v>
      </c>
      <c r="C1812" s="196" t="s">
        <v>4</v>
      </c>
      <c r="D1812" s="196">
        <v>12</v>
      </c>
      <c r="E1812" s="196" t="s">
        <v>7</v>
      </c>
      <c r="F1812" s="196">
        <v>9</v>
      </c>
      <c r="G1812"/>
      <c r="H1812"/>
    </row>
    <row r="1813" spans="2:8" x14ac:dyDescent="0.3">
      <c r="B1813" s="101" t="s">
        <v>1152</v>
      </c>
      <c r="C1813" s="196" t="s">
        <v>7</v>
      </c>
      <c r="D1813" s="196">
        <v>9</v>
      </c>
      <c r="E1813" s="196" t="s">
        <v>4</v>
      </c>
      <c r="F1813" s="196">
        <v>17</v>
      </c>
      <c r="G1813"/>
      <c r="H1813"/>
    </row>
    <row r="1814" spans="2:8" x14ac:dyDescent="0.3">
      <c r="B1814" s="101" t="s">
        <v>1153</v>
      </c>
      <c r="C1814" s="196" t="s">
        <v>1697</v>
      </c>
      <c r="D1814" s="196">
        <v>13</v>
      </c>
      <c r="E1814" s="196" t="s">
        <v>1832</v>
      </c>
      <c r="F1814" s="196">
        <v>14</v>
      </c>
      <c r="G1814"/>
      <c r="H1814"/>
    </row>
    <row r="1815" spans="2:8" x14ac:dyDescent="0.3">
      <c r="B1815" s="101" t="s">
        <v>1154</v>
      </c>
      <c r="C1815" s="196" t="s">
        <v>7</v>
      </c>
      <c r="D1815" s="196">
        <v>5</v>
      </c>
      <c r="E1815" s="196" t="s">
        <v>4</v>
      </c>
      <c r="F1815" s="196">
        <v>2</v>
      </c>
      <c r="G1815"/>
      <c r="H1815"/>
    </row>
    <row r="1816" spans="2:8" x14ac:dyDescent="0.3">
      <c r="B1816" s="101" t="s">
        <v>1155</v>
      </c>
      <c r="C1816" s="196" t="s">
        <v>7</v>
      </c>
      <c r="D1816" s="196">
        <v>6</v>
      </c>
      <c r="E1816" s="196" t="s">
        <v>20</v>
      </c>
      <c r="F1816" s="196">
        <v>12</v>
      </c>
      <c r="G1816"/>
      <c r="H1816"/>
    </row>
    <row r="1817" spans="2:8" x14ac:dyDescent="0.3">
      <c r="B1817" s="101" t="s">
        <v>1156</v>
      </c>
      <c r="C1817" s="196" t="s">
        <v>20</v>
      </c>
      <c r="D1817" s="196">
        <v>12</v>
      </c>
      <c r="E1817" s="196" t="s">
        <v>7</v>
      </c>
      <c r="F1817" s="196">
        <v>18</v>
      </c>
      <c r="G1817"/>
      <c r="H1817"/>
    </row>
    <row r="1818" spans="2:8" x14ac:dyDescent="0.3">
      <c r="B1818" s="201" t="s">
        <v>1157</v>
      </c>
      <c r="C1818" s="201" t="s">
        <v>1698</v>
      </c>
      <c r="D1818" s="201">
        <v>10</v>
      </c>
      <c r="E1818" s="201" t="s">
        <v>4</v>
      </c>
      <c r="F1818" s="201">
        <v>7</v>
      </c>
      <c r="G1818" s="201"/>
      <c r="H1818"/>
    </row>
    <row r="1819" spans="2:8" x14ac:dyDescent="0.3">
      <c r="B1819" s="101" t="s">
        <v>2630</v>
      </c>
      <c r="C1819" s="196"/>
      <c r="D1819" s="196"/>
      <c r="E1819" s="196"/>
      <c r="F1819" s="196"/>
      <c r="G1819"/>
      <c r="H1819"/>
    </row>
    <row r="1820" spans="2:8" x14ac:dyDescent="0.3">
      <c r="B1820" s="101" t="s">
        <v>2631</v>
      </c>
      <c r="C1820" s="196" t="s">
        <v>7</v>
      </c>
      <c r="D1820" s="196">
        <v>40</v>
      </c>
      <c r="E1820" s="196" t="s">
        <v>1832</v>
      </c>
      <c r="F1820" s="196">
        <v>38</v>
      </c>
      <c r="G1820"/>
      <c r="H1820"/>
    </row>
    <row r="1821" spans="2:8" x14ac:dyDescent="0.3">
      <c r="B1821" s="101" t="s">
        <v>2632</v>
      </c>
      <c r="C1821" s="196" t="s">
        <v>20</v>
      </c>
      <c r="D1821" s="196">
        <v>25</v>
      </c>
      <c r="E1821" s="196" t="s">
        <v>7</v>
      </c>
      <c r="F1821" s="196">
        <v>15</v>
      </c>
      <c r="G1821"/>
      <c r="H1821"/>
    </row>
    <row r="1822" spans="2:8" x14ac:dyDescent="0.3">
      <c r="B1822" s="101" t="s">
        <v>2633</v>
      </c>
      <c r="C1822" s="196" t="s">
        <v>7</v>
      </c>
      <c r="D1822" s="196">
        <v>16</v>
      </c>
      <c r="E1822" s="196" t="s">
        <v>20</v>
      </c>
      <c r="F1822" s="196">
        <v>24</v>
      </c>
      <c r="G1822"/>
      <c r="H1822"/>
    </row>
    <row r="1823" spans="2:8" x14ac:dyDescent="0.3">
      <c r="B1823" s="101" t="s">
        <v>2634</v>
      </c>
      <c r="C1823" s="196" t="s">
        <v>1690</v>
      </c>
      <c r="D1823" s="196">
        <v>28</v>
      </c>
      <c r="E1823" s="196" t="s">
        <v>7</v>
      </c>
      <c r="F1823" s="196">
        <v>20</v>
      </c>
      <c r="G1823"/>
      <c r="H1823"/>
    </row>
    <row r="1824" spans="2:8" x14ac:dyDescent="0.3">
      <c r="B1824" s="101" t="s">
        <v>2635</v>
      </c>
      <c r="C1824" s="196" t="s">
        <v>7</v>
      </c>
      <c r="D1824" s="196">
        <v>23</v>
      </c>
      <c r="E1824" s="196" t="s">
        <v>20</v>
      </c>
      <c r="F1824" s="196">
        <v>11</v>
      </c>
      <c r="G1824"/>
      <c r="H1824"/>
    </row>
    <row r="1825" spans="2:8" x14ac:dyDescent="0.3">
      <c r="B1825" s="101" t="s">
        <v>2636</v>
      </c>
      <c r="C1825" s="196" t="s">
        <v>20</v>
      </c>
      <c r="D1825" s="196">
        <v>24</v>
      </c>
      <c r="E1825" s="196" t="s">
        <v>7</v>
      </c>
      <c r="F1825" s="196">
        <v>37</v>
      </c>
      <c r="G1825"/>
      <c r="H1825"/>
    </row>
    <row r="1826" spans="2:8" x14ac:dyDescent="0.3">
      <c r="B1826" s="101" t="s">
        <v>2637</v>
      </c>
      <c r="C1826" s="196" t="s">
        <v>7</v>
      </c>
      <c r="D1826" s="196">
        <v>9</v>
      </c>
      <c r="E1826" s="196" t="s">
        <v>20</v>
      </c>
      <c r="F1826" s="196">
        <v>12</v>
      </c>
      <c r="G1826"/>
      <c r="H1826"/>
    </row>
    <row r="1827" spans="2:8" x14ac:dyDescent="0.3">
      <c r="B1827" s="101" t="s">
        <v>2638</v>
      </c>
      <c r="C1827" s="196" t="s">
        <v>1690</v>
      </c>
      <c r="D1827" s="196">
        <v>28</v>
      </c>
      <c r="E1827" s="196" t="s">
        <v>7</v>
      </c>
      <c r="F1827" s="196">
        <v>37</v>
      </c>
      <c r="G1827"/>
      <c r="H1827"/>
    </row>
    <row r="1828" spans="2:8" x14ac:dyDescent="0.3">
      <c r="B1828" s="101" t="s">
        <v>2639</v>
      </c>
      <c r="C1828" s="196"/>
      <c r="D1828" s="196"/>
      <c r="E1828" s="196"/>
      <c r="F1828" s="196"/>
      <c r="G1828"/>
      <c r="H1828"/>
    </row>
    <row r="1829" spans="2:8" x14ac:dyDescent="0.3">
      <c r="B1829" s="101" t="s">
        <v>2640</v>
      </c>
      <c r="C1829" s="196" t="s">
        <v>7</v>
      </c>
      <c r="D1829" s="196">
        <v>24</v>
      </c>
      <c r="E1829" s="196" t="s">
        <v>20</v>
      </c>
      <c r="F1829" s="196">
        <v>23</v>
      </c>
      <c r="G1829"/>
      <c r="H1829"/>
    </row>
    <row r="1830" spans="2:8" x14ac:dyDescent="0.3">
      <c r="B1830" s="201" t="s">
        <v>2641</v>
      </c>
      <c r="C1830" s="201" t="s">
        <v>20</v>
      </c>
      <c r="D1830" s="201">
        <v>18</v>
      </c>
      <c r="E1830" s="201" t="s">
        <v>7</v>
      </c>
      <c r="F1830" s="201">
        <v>7</v>
      </c>
      <c r="G1830" s="201"/>
      <c r="H1830"/>
    </row>
    <row r="1831" spans="2:8" x14ac:dyDescent="0.3">
      <c r="B1831" s="101" t="s">
        <v>2642</v>
      </c>
      <c r="C1831" s="196" t="s">
        <v>1690</v>
      </c>
      <c r="D1831" s="196">
        <v>16</v>
      </c>
      <c r="E1831" s="196" t="s">
        <v>7</v>
      </c>
      <c r="F1831" s="196">
        <v>19</v>
      </c>
      <c r="G1831"/>
      <c r="H1831"/>
    </row>
    <row r="1832" spans="2:8" x14ac:dyDescent="0.3">
      <c r="B1832" s="101" t="s">
        <v>2643</v>
      </c>
      <c r="C1832" s="196" t="s">
        <v>1690</v>
      </c>
      <c r="D1832" s="196">
        <v>11</v>
      </c>
      <c r="E1832" s="196" t="s">
        <v>7</v>
      </c>
      <c r="F1832" s="196">
        <v>9</v>
      </c>
      <c r="G1832"/>
      <c r="H1832"/>
    </row>
    <row r="1833" spans="2:8" x14ac:dyDescent="0.3">
      <c r="B1833" s="101" t="s">
        <v>2644</v>
      </c>
      <c r="C1833" s="196" t="s">
        <v>20</v>
      </c>
      <c r="D1833" s="196">
        <v>7</v>
      </c>
      <c r="E1833" s="196" t="s">
        <v>7</v>
      </c>
      <c r="F1833" s="196">
        <v>3</v>
      </c>
      <c r="G1833"/>
      <c r="H1833"/>
    </row>
    <row r="1834" spans="2:8" x14ac:dyDescent="0.3">
      <c r="B1834" s="101" t="s">
        <v>2645</v>
      </c>
      <c r="C1834" s="196" t="s">
        <v>7</v>
      </c>
      <c r="D1834" s="196">
        <v>24</v>
      </c>
      <c r="E1834" s="196" t="s">
        <v>20</v>
      </c>
      <c r="F1834" s="196">
        <v>7</v>
      </c>
      <c r="G1834"/>
      <c r="H1834"/>
    </row>
    <row r="1835" spans="2:8" x14ac:dyDescent="0.3">
      <c r="B1835" s="101" t="s">
        <v>2646</v>
      </c>
      <c r="C1835" s="196" t="s">
        <v>7</v>
      </c>
      <c r="D1835" s="196">
        <v>2</v>
      </c>
      <c r="E1835" s="196" t="s">
        <v>1690</v>
      </c>
      <c r="F1835" s="196">
        <v>6</v>
      </c>
      <c r="G1835"/>
      <c r="H1835"/>
    </row>
    <row r="1836" spans="2:8" x14ac:dyDescent="0.3">
      <c r="B1836" s="201" t="s">
        <v>2647</v>
      </c>
      <c r="C1836" s="201" t="s">
        <v>7</v>
      </c>
      <c r="D1836" s="201">
        <v>2</v>
      </c>
      <c r="E1836" s="201" t="s">
        <v>1690</v>
      </c>
      <c r="F1836" s="201">
        <v>9</v>
      </c>
      <c r="G1836" s="201"/>
      <c r="H1836"/>
    </row>
    <row r="1837" spans="2:8" x14ac:dyDescent="0.3">
      <c r="B1837" s="101" t="s">
        <v>2648</v>
      </c>
      <c r="C1837" s="196"/>
      <c r="D1837" s="196"/>
      <c r="E1837" s="196"/>
      <c r="F1837" s="196"/>
      <c r="G1837"/>
      <c r="H1837"/>
    </row>
    <row r="1838" spans="2:8" x14ac:dyDescent="0.3">
      <c r="B1838" s="101" t="s">
        <v>2649</v>
      </c>
      <c r="C1838" s="196" t="s">
        <v>20</v>
      </c>
      <c r="D1838" s="196">
        <v>0</v>
      </c>
      <c r="E1838" s="196" t="s">
        <v>1697</v>
      </c>
      <c r="F1838" s="196">
        <v>0</v>
      </c>
      <c r="G1838"/>
      <c r="H1838"/>
    </row>
    <row r="1839" spans="2:8" x14ac:dyDescent="0.3">
      <c r="B1839" s="101" t="s">
        <v>2650</v>
      </c>
      <c r="C1839" s="196" t="s">
        <v>2170</v>
      </c>
      <c r="D1839" s="196">
        <v>1</v>
      </c>
      <c r="E1839" s="196" t="s">
        <v>20</v>
      </c>
      <c r="F1839" s="196">
        <v>0</v>
      </c>
      <c r="G1839"/>
      <c r="H1839"/>
    </row>
    <row r="1840" spans="2:8" x14ac:dyDescent="0.3">
      <c r="B1840" s="101" t="s">
        <v>2651</v>
      </c>
      <c r="C1840" s="196" t="s">
        <v>7</v>
      </c>
      <c r="D1840" s="196">
        <v>0</v>
      </c>
      <c r="E1840" s="196" t="s">
        <v>20</v>
      </c>
      <c r="F1840" s="196">
        <v>0</v>
      </c>
      <c r="G1840"/>
      <c r="H1840"/>
    </row>
    <row r="1841" spans="2:8" x14ac:dyDescent="0.3">
      <c r="B1841" s="101" t="s">
        <v>2652</v>
      </c>
      <c r="C1841" s="196" t="s">
        <v>7</v>
      </c>
      <c r="D1841" s="196">
        <v>0</v>
      </c>
      <c r="E1841" s="196" t="s">
        <v>20</v>
      </c>
      <c r="F1841" s="196">
        <v>0</v>
      </c>
      <c r="G1841"/>
      <c r="H1841"/>
    </row>
    <row r="1842" spans="2:8" x14ac:dyDescent="0.3">
      <c r="B1842" s="101" t="s">
        <v>2653</v>
      </c>
      <c r="C1842" s="196" t="s">
        <v>7</v>
      </c>
      <c r="D1842" s="196">
        <v>0</v>
      </c>
      <c r="E1842" s="196" t="s">
        <v>20</v>
      </c>
      <c r="F1842" s="196">
        <v>0</v>
      </c>
      <c r="G1842"/>
      <c r="H1842"/>
    </row>
    <row r="1843" spans="2:8" x14ac:dyDescent="0.3">
      <c r="B1843" s="101" t="s">
        <v>2654</v>
      </c>
      <c r="C1843" s="196" t="s">
        <v>7</v>
      </c>
      <c r="D1843" s="196">
        <v>0</v>
      </c>
      <c r="E1843" s="196" t="s">
        <v>20</v>
      </c>
      <c r="F1843" s="196">
        <v>0</v>
      </c>
      <c r="G1843"/>
      <c r="H1843"/>
    </row>
    <row r="1844" spans="2:8" x14ac:dyDescent="0.3">
      <c r="B1844" s="101" t="s">
        <v>2655</v>
      </c>
      <c r="C1844" s="196" t="s">
        <v>7</v>
      </c>
      <c r="D1844" s="196">
        <v>0</v>
      </c>
      <c r="E1844" s="196" t="s">
        <v>20</v>
      </c>
      <c r="F1844" s="196">
        <v>0</v>
      </c>
      <c r="G1844"/>
      <c r="H1844"/>
    </row>
    <row r="1845" spans="2:8" x14ac:dyDescent="0.3">
      <c r="B1845" s="101" t="s">
        <v>2656</v>
      </c>
      <c r="C1845" s="196" t="s">
        <v>20</v>
      </c>
      <c r="D1845" s="196">
        <v>0</v>
      </c>
      <c r="E1845" s="196" t="s">
        <v>7</v>
      </c>
      <c r="F1845" s="196">
        <v>0</v>
      </c>
      <c r="G1845"/>
      <c r="H1845"/>
    </row>
    <row r="1846" spans="2:8" x14ac:dyDescent="0.3">
      <c r="B1846" s="101" t="s">
        <v>2657</v>
      </c>
      <c r="C1846" s="196" t="s">
        <v>7</v>
      </c>
      <c r="D1846" s="196">
        <v>0</v>
      </c>
      <c r="E1846" s="196" t="s">
        <v>20</v>
      </c>
      <c r="F1846" s="196">
        <v>1</v>
      </c>
      <c r="G1846"/>
      <c r="H1846"/>
    </row>
    <row r="1847" spans="2:8" x14ac:dyDescent="0.3">
      <c r="B1847" s="201" t="s">
        <v>2658</v>
      </c>
      <c r="C1847" s="201" t="s">
        <v>20</v>
      </c>
      <c r="D1847" s="201">
        <v>0</v>
      </c>
      <c r="E1847" s="201" t="s">
        <v>7</v>
      </c>
      <c r="F1847" s="201">
        <v>0</v>
      </c>
      <c r="G1847" s="201"/>
      <c r="H1847"/>
    </row>
    <row r="1848" spans="2:8" x14ac:dyDescent="0.3">
      <c r="B1848" s="101" t="s">
        <v>2659</v>
      </c>
      <c r="C1848" s="196" t="s">
        <v>7</v>
      </c>
      <c r="D1848" s="196">
        <v>0</v>
      </c>
      <c r="E1848" s="196" t="s">
        <v>20</v>
      </c>
      <c r="F1848" s="196">
        <v>0</v>
      </c>
      <c r="G1848"/>
      <c r="H1848"/>
    </row>
    <row r="1849" spans="2:8" x14ac:dyDescent="0.3">
      <c r="B1849" s="101" t="s">
        <v>2660</v>
      </c>
      <c r="C1849" s="196"/>
      <c r="D1849" s="196"/>
      <c r="E1849" s="196"/>
      <c r="F1849" s="196"/>
      <c r="G1849"/>
      <c r="H1849"/>
    </row>
    <row r="1850" spans="2:8" x14ac:dyDescent="0.3">
      <c r="B1850" s="101" t="s">
        <v>2661</v>
      </c>
      <c r="C1850" s="196" t="s">
        <v>1696</v>
      </c>
      <c r="D1850" s="196">
        <v>1</v>
      </c>
      <c r="E1850" s="196" t="s">
        <v>7</v>
      </c>
      <c r="F1850" s="196">
        <v>1</v>
      </c>
      <c r="G1850"/>
      <c r="H1850"/>
    </row>
    <row r="1851" spans="2:8" x14ac:dyDescent="0.3">
      <c r="B1851" s="101" t="s">
        <v>2662</v>
      </c>
      <c r="C1851" s="196" t="s">
        <v>1696</v>
      </c>
      <c r="D1851" s="196">
        <v>4</v>
      </c>
      <c r="E1851" s="196" t="s">
        <v>7</v>
      </c>
      <c r="F1851" s="196">
        <v>1</v>
      </c>
      <c r="G1851"/>
      <c r="H1851"/>
    </row>
    <row r="1852" spans="2:8" x14ac:dyDescent="0.3">
      <c r="B1852" s="101" t="s">
        <v>2663</v>
      </c>
      <c r="C1852" s="196" t="s">
        <v>1696</v>
      </c>
      <c r="D1852" s="196">
        <v>2</v>
      </c>
      <c r="E1852" s="196" t="s">
        <v>7</v>
      </c>
      <c r="F1852" s="196">
        <v>0</v>
      </c>
      <c r="G1852"/>
      <c r="H1852"/>
    </row>
    <row r="1853" spans="2:8" x14ac:dyDescent="0.3">
      <c r="B1853" s="101" t="s">
        <v>2664</v>
      </c>
      <c r="C1853" s="196" t="s">
        <v>7</v>
      </c>
      <c r="D1853" s="196">
        <v>1</v>
      </c>
      <c r="E1853" s="196" t="s">
        <v>1704</v>
      </c>
      <c r="F1853" s="196">
        <v>1</v>
      </c>
      <c r="G1853"/>
      <c r="H1853"/>
    </row>
    <row r="1854" spans="2:8" x14ac:dyDescent="0.3">
      <c r="B1854" s="101" t="s">
        <v>2665</v>
      </c>
      <c r="C1854" s="196" t="s">
        <v>1704</v>
      </c>
      <c r="D1854" s="196">
        <v>1</v>
      </c>
      <c r="E1854" s="196" t="s">
        <v>7</v>
      </c>
      <c r="F1854" s="196">
        <v>1</v>
      </c>
      <c r="G1854"/>
      <c r="H1854"/>
    </row>
    <row r="1855" spans="2:8" x14ac:dyDescent="0.3">
      <c r="B1855" s="201" t="s">
        <v>2666</v>
      </c>
      <c r="C1855" s="201" t="s">
        <v>7</v>
      </c>
      <c r="D1855" s="201">
        <v>2</v>
      </c>
      <c r="E1855" s="201" t="s">
        <v>2667</v>
      </c>
      <c r="F1855" s="201">
        <v>0</v>
      </c>
      <c r="G1855" s="201"/>
      <c r="H1855"/>
    </row>
    <row r="1856" spans="2:8" x14ac:dyDescent="0.3">
      <c r="B1856" s="101" t="s">
        <v>2668</v>
      </c>
      <c r="C1856" s="196"/>
      <c r="D1856" s="196"/>
      <c r="E1856" s="196"/>
      <c r="F1856" s="196"/>
      <c r="G1856"/>
      <c r="H1856"/>
    </row>
    <row r="1857" spans="2:8" x14ac:dyDescent="0.3">
      <c r="B1857" s="101" t="s">
        <v>2669</v>
      </c>
      <c r="C1857" s="196" t="s">
        <v>1696</v>
      </c>
      <c r="D1857" s="196">
        <v>0</v>
      </c>
      <c r="E1857" s="196" t="s">
        <v>7</v>
      </c>
      <c r="F1857" s="196">
        <v>1</v>
      </c>
      <c r="G1857"/>
      <c r="H1857"/>
    </row>
    <row r="1858" spans="2:8" x14ac:dyDescent="0.3">
      <c r="B1858" s="101" t="s">
        <v>2670</v>
      </c>
      <c r="C1858" s="196" t="s">
        <v>1694</v>
      </c>
      <c r="D1858" s="196">
        <v>0</v>
      </c>
      <c r="E1858" s="196" t="s">
        <v>7</v>
      </c>
      <c r="F1858" s="196">
        <v>1</v>
      </c>
      <c r="G1858"/>
      <c r="H1858"/>
    </row>
    <row r="1859" spans="2:8" x14ac:dyDescent="0.3">
      <c r="B1859" s="101" t="s">
        <v>2671</v>
      </c>
      <c r="C1859" s="196" t="s">
        <v>7</v>
      </c>
      <c r="D1859" s="196">
        <v>1</v>
      </c>
      <c r="E1859" s="196" t="s">
        <v>1694</v>
      </c>
      <c r="F1859" s="196">
        <v>0</v>
      </c>
      <c r="G1859"/>
      <c r="H1859"/>
    </row>
    <row r="1860" spans="2:8" x14ac:dyDescent="0.3">
      <c r="B1860" s="101" t="s">
        <v>2672</v>
      </c>
      <c r="C1860" s="196" t="s">
        <v>7</v>
      </c>
      <c r="D1860" s="196">
        <v>1</v>
      </c>
      <c r="E1860" s="196" t="s">
        <v>1690</v>
      </c>
      <c r="F1860" s="196">
        <v>0</v>
      </c>
      <c r="G1860"/>
      <c r="H1860"/>
    </row>
    <row r="1861" spans="2:8" x14ac:dyDescent="0.3">
      <c r="B1861" s="101" t="s">
        <v>2673</v>
      </c>
      <c r="C1861" s="196" t="s">
        <v>1690</v>
      </c>
      <c r="D1861" s="196">
        <v>0</v>
      </c>
      <c r="E1861" s="196" t="s">
        <v>7</v>
      </c>
      <c r="F1861" s="196">
        <v>1</v>
      </c>
      <c r="G1861"/>
      <c r="H1861"/>
    </row>
    <row r="1862" spans="2:8" x14ac:dyDescent="0.3">
      <c r="B1862" s="101" t="s">
        <v>2674</v>
      </c>
      <c r="C1862" s="196" t="s">
        <v>1690</v>
      </c>
      <c r="D1862" s="196">
        <v>0</v>
      </c>
      <c r="E1862" s="196" t="s">
        <v>7</v>
      </c>
      <c r="F1862" s="196">
        <v>0</v>
      </c>
      <c r="G1862"/>
      <c r="H1862"/>
    </row>
    <row r="1863" spans="2:8" x14ac:dyDescent="0.3">
      <c r="B1863" s="201" t="s">
        <v>2675</v>
      </c>
      <c r="C1863" s="201"/>
      <c r="D1863" s="201"/>
      <c r="E1863" s="201"/>
      <c r="F1863" s="201"/>
      <c r="G1863" s="201"/>
      <c r="H1863"/>
    </row>
    <row r="1864" spans="2:8" x14ac:dyDescent="0.3">
      <c r="B1864" s="101" t="s">
        <v>2676</v>
      </c>
      <c r="C1864" s="196" t="s">
        <v>7</v>
      </c>
      <c r="D1864" s="196">
        <v>2</v>
      </c>
      <c r="E1864" s="196" t="s">
        <v>1691</v>
      </c>
      <c r="F1864" s="196">
        <v>1</v>
      </c>
      <c r="G1864"/>
      <c r="H1864"/>
    </row>
    <row r="1865" spans="2:8" x14ac:dyDescent="0.3">
      <c r="B1865" s="101" t="s">
        <v>2677</v>
      </c>
      <c r="C1865" s="196" t="s">
        <v>7</v>
      </c>
      <c r="D1865" s="196">
        <v>1</v>
      </c>
      <c r="E1865" s="196" t="s">
        <v>1691</v>
      </c>
      <c r="F1865" s="196">
        <v>3</v>
      </c>
      <c r="G1865"/>
      <c r="H1865"/>
    </row>
    <row r="1866" spans="2:8" x14ac:dyDescent="0.3">
      <c r="B1866" s="101" t="s">
        <v>2678</v>
      </c>
      <c r="C1866" s="196" t="s">
        <v>1691</v>
      </c>
      <c r="D1866" s="196">
        <v>1</v>
      </c>
      <c r="E1866" s="196" t="s">
        <v>7</v>
      </c>
      <c r="F1866" s="196">
        <v>1</v>
      </c>
      <c r="G1866"/>
      <c r="H1866"/>
    </row>
    <row r="1867" spans="2:8" x14ac:dyDescent="0.3">
      <c r="B1867" s="101" t="s">
        <v>2679</v>
      </c>
      <c r="C1867" s="196" t="s">
        <v>7</v>
      </c>
      <c r="D1867" s="196">
        <v>0</v>
      </c>
      <c r="E1867" s="196" t="s">
        <v>1691</v>
      </c>
      <c r="F1867" s="196">
        <v>2</v>
      </c>
      <c r="G1867"/>
      <c r="H1867"/>
    </row>
    <row r="1868" spans="2:8" x14ac:dyDescent="0.3">
      <c r="B1868" s="101" t="s">
        <v>2680</v>
      </c>
      <c r="C1868" s="196" t="s">
        <v>7</v>
      </c>
      <c r="D1868" s="196">
        <v>2</v>
      </c>
      <c r="E1868" s="196" t="s">
        <v>1691</v>
      </c>
      <c r="F1868" s="196">
        <v>5</v>
      </c>
      <c r="G1868"/>
      <c r="H1868"/>
    </row>
    <row r="1869" spans="2:8" x14ac:dyDescent="0.3">
      <c r="B1869" s="101" t="s">
        <v>2681</v>
      </c>
      <c r="C1869" s="196" t="s">
        <v>1691</v>
      </c>
      <c r="D1869" s="196">
        <v>3</v>
      </c>
      <c r="E1869" s="196" t="s">
        <v>2682</v>
      </c>
      <c r="F1869" s="196">
        <v>4</v>
      </c>
      <c r="G1869"/>
      <c r="H1869"/>
    </row>
    <row r="1870" spans="2:8" x14ac:dyDescent="0.3">
      <c r="B1870" s="101" t="s">
        <v>2683</v>
      </c>
      <c r="C1870" s="196" t="s">
        <v>1691</v>
      </c>
      <c r="D1870" s="196">
        <v>1</v>
      </c>
      <c r="E1870" s="196" t="s">
        <v>7</v>
      </c>
      <c r="F1870" s="196">
        <v>1</v>
      </c>
      <c r="G1870"/>
      <c r="H1870"/>
    </row>
    <row r="1871" spans="2:8" x14ac:dyDescent="0.3">
      <c r="B1871" s="101" t="s">
        <v>2684</v>
      </c>
      <c r="C1871" s="196" t="s">
        <v>7</v>
      </c>
      <c r="D1871" s="196">
        <v>2</v>
      </c>
      <c r="E1871" s="196" t="s">
        <v>1755</v>
      </c>
      <c r="F1871" s="196">
        <v>2</v>
      </c>
      <c r="G1871"/>
      <c r="H1871"/>
    </row>
    <row r="1872" spans="2:8" x14ac:dyDescent="0.3">
      <c r="B1872" s="201" t="s">
        <v>2685</v>
      </c>
      <c r="C1872" s="201" t="s">
        <v>7</v>
      </c>
      <c r="D1872" s="201">
        <v>1</v>
      </c>
      <c r="E1872" s="201" t="s">
        <v>1692</v>
      </c>
      <c r="F1872" s="201">
        <v>1</v>
      </c>
      <c r="G1872" s="201"/>
      <c r="H1872"/>
    </row>
    <row r="1873" spans="2:8" x14ac:dyDescent="0.3">
      <c r="B1873" s="101" t="s">
        <v>2686</v>
      </c>
      <c r="C1873" s="196" t="s">
        <v>1704</v>
      </c>
      <c r="D1873" s="196">
        <v>3</v>
      </c>
      <c r="E1873" s="196" t="s">
        <v>7</v>
      </c>
      <c r="F1873" s="196">
        <v>2</v>
      </c>
      <c r="G1873"/>
      <c r="H1873"/>
    </row>
    <row r="1874" spans="2:8" x14ac:dyDescent="0.3">
      <c r="B1874" s="101" t="s">
        <v>2687</v>
      </c>
      <c r="C1874" s="196" t="s">
        <v>7</v>
      </c>
      <c r="D1874" s="196">
        <v>5</v>
      </c>
      <c r="E1874" s="196" t="s">
        <v>1704</v>
      </c>
      <c r="F1874" s="196">
        <v>6</v>
      </c>
      <c r="G1874"/>
      <c r="H1874"/>
    </row>
    <row r="1875" spans="2:8" x14ac:dyDescent="0.3">
      <c r="B1875" s="101" t="s">
        <v>2688</v>
      </c>
      <c r="C1875" s="196" t="s">
        <v>7</v>
      </c>
      <c r="D1875" s="196">
        <v>2</v>
      </c>
      <c r="E1875" s="196" t="s">
        <v>1704</v>
      </c>
      <c r="F1875" s="196">
        <v>0</v>
      </c>
      <c r="G1875"/>
      <c r="H1875"/>
    </row>
    <row r="1876" spans="2:8" x14ac:dyDescent="0.3">
      <c r="B1876" s="101" t="s">
        <v>2689</v>
      </c>
      <c r="C1876" s="196" t="s">
        <v>1704</v>
      </c>
      <c r="D1876" s="196">
        <v>0</v>
      </c>
      <c r="E1876" s="196" t="s">
        <v>7</v>
      </c>
      <c r="F1876" s="196">
        <v>2</v>
      </c>
      <c r="G1876"/>
      <c r="H1876"/>
    </row>
    <row r="1877" spans="2:8" x14ac:dyDescent="0.3">
      <c r="B1877" s="201" t="s">
        <v>2690</v>
      </c>
      <c r="C1877" s="201" t="s">
        <v>1704</v>
      </c>
      <c r="D1877" s="201">
        <v>3</v>
      </c>
      <c r="E1877" s="201" t="s">
        <v>7</v>
      </c>
      <c r="F1877" s="201">
        <v>1</v>
      </c>
      <c r="G1877" s="201"/>
      <c r="H1877"/>
    </row>
    <row r="1878" spans="2:8" x14ac:dyDescent="0.3">
      <c r="B1878" s="101" t="s">
        <v>2691</v>
      </c>
      <c r="C1878" s="196" t="s">
        <v>7</v>
      </c>
      <c r="D1878" s="196">
        <v>3</v>
      </c>
      <c r="E1878" s="196" t="s">
        <v>1690</v>
      </c>
      <c r="F1878" s="196">
        <v>4</v>
      </c>
      <c r="G1878"/>
      <c r="H1878"/>
    </row>
    <row r="1879" spans="2:8" x14ac:dyDescent="0.3">
      <c r="B1879" s="101" t="s">
        <v>2692</v>
      </c>
      <c r="C1879" s="196" t="s">
        <v>1693</v>
      </c>
      <c r="D1879" s="196">
        <v>3</v>
      </c>
      <c r="E1879" s="196" t="s">
        <v>1697</v>
      </c>
      <c r="F1879" s="196">
        <v>5</v>
      </c>
      <c r="G1879"/>
      <c r="H1879"/>
    </row>
    <row r="1880" spans="2:8" x14ac:dyDescent="0.3">
      <c r="B1880" s="101" t="s">
        <v>2693</v>
      </c>
      <c r="C1880" s="196" t="s">
        <v>7</v>
      </c>
      <c r="D1880" s="196">
        <v>2</v>
      </c>
      <c r="E1880" s="196" t="s">
        <v>1693</v>
      </c>
      <c r="F1880" s="196">
        <v>0</v>
      </c>
      <c r="G1880"/>
      <c r="H1880"/>
    </row>
    <row r="1881" spans="2:8" x14ac:dyDescent="0.3">
      <c r="B1881" s="101" t="s">
        <v>2694</v>
      </c>
      <c r="C1881" s="196" t="s">
        <v>1687</v>
      </c>
      <c r="D1881" s="196">
        <v>6</v>
      </c>
      <c r="E1881" s="196" t="s">
        <v>4</v>
      </c>
      <c r="F1881" s="196">
        <v>0</v>
      </c>
      <c r="G1881"/>
      <c r="H1881"/>
    </row>
    <row r="1882" spans="2:8" x14ac:dyDescent="0.3">
      <c r="B1882" s="201" t="s">
        <v>2695</v>
      </c>
      <c r="C1882" s="201"/>
      <c r="D1882" s="201"/>
      <c r="E1882" s="201"/>
      <c r="F1882" s="201"/>
      <c r="G1882" s="201"/>
      <c r="H1882"/>
    </row>
    <row r="1883" spans="2:8" x14ac:dyDescent="0.3">
      <c r="B1883" s="101" t="s">
        <v>2696</v>
      </c>
      <c r="C1883" s="196" t="s">
        <v>1700</v>
      </c>
      <c r="D1883" s="196">
        <v>36</v>
      </c>
      <c r="E1883" s="196" t="s">
        <v>1698</v>
      </c>
      <c r="F1883" s="196">
        <v>26</v>
      </c>
      <c r="G1883"/>
      <c r="H1883"/>
    </row>
    <row r="1884" spans="2:8" x14ac:dyDescent="0.3">
      <c r="B1884" s="101" t="s">
        <v>2697</v>
      </c>
      <c r="C1884" s="196" t="s">
        <v>1698</v>
      </c>
      <c r="D1884" s="196">
        <v>20</v>
      </c>
      <c r="E1884" s="196" t="s">
        <v>1700</v>
      </c>
      <c r="F1884" s="196">
        <v>19</v>
      </c>
      <c r="G1884"/>
      <c r="H1884"/>
    </row>
    <row r="1885" spans="2:8" x14ac:dyDescent="0.3">
      <c r="B1885" s="101" t="s">
        <v>2698</v>
      </c>
      <c r="C1885" s="196" t="s">
        <v>1698</v>
      </c>
      <c r="D1885" s="196">
        <v>13</v>
      </c>
      <c r="E1885" s="196" t="s">
        <v>1700</v>
      </c>
      <c r="F1885" s="196">
        <v>1</v>
      </c>
      <c r="G1885"/>
      <c r="H1885"/>
    </row>
    <row r="1886" spans="2:8" x14ac:dyDescent="0.3">
      <c r="B1886" s="101" t="s">
        <v>2699</v>
      </c>
      <c r="C1886" s="196" t="s">
        <v>1698</v>
      </c>
      <c r="D1886" s="196">
        <v>26</v>
      </c>
      <c r="E1886" s="196" t="s">
        <v>1700</v>
      </c>
      <c r="F1886" s="196">
        <v>22</v>
      </c>
      <c r="G1886"/>
      <c r="H1886"/>
    </row>
    <row r="1887" spans="2:8" x14ac:dyDescent="0.3">
      <c r="B1887" s="101" t="s">
        <v>2700</v>
      </c>
      <c r="C1887" s="196" t="s">
        <v>1698</v>
      </c>
      <c r="D1887" s="196">
        <v>61</v>
      </c>
      <c r="E1887" s="196" t="s">
        <v>1700</v>
      </c>
      <c r="F1887" s="196">
        <v>64</v>
      </c>
      <c r="G1887"/>
      <c r="H1887"/>
    </row>
    <row r="1888" spans="2:8" x14ac:dyDescent="0.3">
      <c r="B1888" s="101" t="s">
        <v>2701</v>
      </c>
      <c r="C1888" s="196" t="s">
        <v>1700</v>
      </c>
      <c r="D1888" s="196">
        <v>10</v>
      </c>
      <c r="E1888" s="196" t="s">
        <v>1698</v>
      </c>
      <c r="F1888" s="196">
        <v>14</v>
      </c>
      <c r="G1888"/>
      <c r="H1888"/>
    </row>
    <row r="1889" spans="2:8" x14ac:dyDescent="0.3">
      <c r="B1889" s="101" t="s">
        <v>2702</v>
      </c>
      <c r="C1889" s="196" t="s">
        <v>1700</v>
      </c>
      <c r="D1889" s="196">
        <v>13</v>
      </c>
      <c r="E1889" s="196" t="s">
        <v>1698</v>
      </c>
      <c r="F1889" s="196">
        <v>8</v>
      </c>
      <c r="G1889"/>
      <c r="H1889"/>
    </row>
    <row r="1890" spans="2:8" x14ac:dyDescent="0.3">
      <c r="B1890" s="101" t="s">
        <v>2703</v>
      </c>
      <c r="C1890" s="196" t="s">
        <v>1698</v>
      </c>
      <c r="D1890" s="196">
        <v>7</v>
      </c>
      <c r="E1890" s="196" t="s">
        <v>1700</v>
      </c>
      <c r="F1890" s="196">
        <v>6</v>
      </c>
      <c r="G1890"/>
      <c r="H1890"/>
    </row>
    <row r="1891" spans="2:8" x14ac:dyDescent="0.3">
      <c r="B1891" s="101" t="s">
        <v>2704</v>
      </c>
      <c r="C1891" s="196" t="s">
        <v>2705</v>
      </c>
      <c r="D1891" s="196">
        <v>21</v>
      </c>
      <c r="E1891" s="196" t="s">
        <v>1698</v>
      </c>
      <c r="F1891" s="196">
        <v>33</v>
      </c>
      <c r="G1891"/>
      <c r="H1891"/>
    </row>
    <row r="1892" spans="2:8" x14ac:dyDescent="0.3">
      <c r="B1892" s="101" t="s">
        <v>2706</v>
      </c>
      <c r="C1892" s="196" t="s">
        <v>1704</v>
      </c>
      <c r="D1892" s="196">
        <v>38</v>
      </c>
      <c r="E1892" s="196" t="s">
        <v>1698</v>
      </c>
      <c r="F1892" s="196">
        <v>23</v>
      </c>
      <c r="G1892"/>
      <c r="H1892"/>
    </row>
    <row r="1893" spans="2:8" x14ac:dyDescent="0.3">
      <c r="B1893" s="101" t="s">
        <v>2707</v>
      </c>
      <c r="C1893" s="196" t="s">
        <v>2705</v>
      </c>
      <c r="D1893" s="196">
        <v>11</v>
      </c>
      <c r="E1893" s="196" t="s">
        <v>1700</v>
      </c>
      <c r="F1893" s="196">
        <v>1</v>
      </c>
      <c r="G1893"/>
      <c r="H1893"/>
    </row>
    <row r="1894" spans="2:8" x14ac:dyDescent="0.3">
      <c r="B1894" s="101" t="s">
        <v>2708</v>
      </c>
      <c r="C1894" s="196" t="s">
        <v>2172</v>
      </c>
      <c r="D1894" s="196">
        <v>10</v>
      </c>
      <c r="E1894" s="196" t="s">
        <v>1704</v>
      </c>
      <c r="F1894" s="196">
        <v>6</v>
      </c>
      <c r="G1894"/>
      <c r="H1894"/>
    </row>
    <row r="1895" spans="2:8" x14ac:dyDescent="0.3">
      <c r="B1895" s="201" t="s">
        <v>2709</v>
      </c>
      <c r="C1895" s="201" t="s">
        <v>1701</v>
      </c>
      <c r="D1895" s="201">
        <v>22</v>
      </c>
      <c r="E1895" s="201" t="s">
        <v>1698</v>
      </c>
      <c r="F1895" s="201">
        <v>19</v>
      </c>
      <c r="G1895" s="201"/>
      <c r="H1895"/>
    </row>
    <row r="1896" spans="2:8" x14ac:dyDescent="0.3">
      <c r="B1896" s="101" t="s">
        <v>2710</v>
      </c>
      <c r="C1896" s="196" t="s">
        <v>1696</v>
      </c>
      <c r="D1896" s="196">
        <v>11</v>
      </c>
      <c r="E1896" s="196" t="s">
        <v>1698</v>
      </c>
      <c r="F1896" s="196">
        <v>9</v>
      </c>
      <c r="G1896"/>
      <c r="H1896"/>
    </row>
    <row r="1897" spans="2:8" x14ac:dyDescent="0.3">
      <c r="B1897" s="101" t="s">
        <v>2711</v>
      </c>
      <c r="C1897" s="196" t="s">
        <v>1696</v>
      </c>
      <c r="D1897" s="196">
        <v>6</v>
      </c>
      <c r="E1897" s="196" t="s">
        <v>1698</v>
      </c>
      <c r="F1897" s="196">
        <v>8</v>
      </c>
      <c r="G1897"/>
      <c r="H1897"/>
    </row>
    <row r="1898" spans="2:8" x14ac:dyDescent="0.3">
      <c r="B1898" s="101" t="s">
        <v>2712</v>
      </c>
      <c r="C1898" s="196" t="s">
        <v>1698</v>
      </c>
      <c r="D1898" s="196">
        <v>9</v>
      </c>
      <c r="E1898" s="196" t="s">
        <v>20</v>
      </c>
      <c r="F1898" s="196">
        <v>8</v>
      </c>
      <c r="G1898"/>
      <c r="H1898"/>
    </row>
    <row r="1899" spans="2:8" x14ac:dyDescent="0.3">
      <c r="B1899" s="101" t="s">
        <v>2713</v>
      </c>
      <c r="C1899" s="196" t="s">
        <v>1699</v>
      </c>
      <c r="D1899" s="196">
        <v>4</v>
      </c>
      <c r="E1899" s="196" t="s">
        <v>1698</v>
      </c>
      <c r="F1899" s="196">
        <v>8</v>
      </c>
      <c r="G1899"/>
      <c r="H1899"/>
    </row>
    <row r="1900" spans="2:8" x14ac:dyDescent="0.3">
      <c r="B1900" s="101" t="s">
        <v>2714</v>
      </c>
      <c r="C1900" s="196" t="s">
        <v>1698</v>
      </c>
      <c r="D1900" s="196">
        <v>9</v>
      </c>
      <c r="E1900" s="196" t="s">
        <v>2715</v>
      </c>
      <c r="F1900" s="196">
        <v>4</v>
      </c>
      <c r="G1900"/>
      <c r="H1900"/>
    </row>
    <row r="1901" spans="2:8" x14ac:dyDescent="0.3">
      <c r="B1901" s="101" t="s">
        <v>2716</v>
      </c>
      <c r="C1901" s="196" t="s">
        <v>1698</v>
      </c>
      <c r="D1901" s="196">
        <v>8</v>
      </c>
      <c r="E1901" s="196" t="s">
        <v>1699</v>
      </c>
      <c r="F1901" s="196">
        <v>2</v>
      </c>
      <c r="G1901"/>
      <c r="H1901"/>
    </row>
    <row r="1902" spans="2:8" x14ac:dyDescent="0.3">
      <c r="B1902" s="101" t="s">
        <v>2717</v>
      </c>
      <c r="C1902" s="196" t="s">
        <v>2718</v>
      </c>
      <c r="D1902" s="196">
        <v>7</v>
      </c>
      <c r="E1902" s="196" t="s">
        <v>1690</v>
      </c>
      <c r="F1902" s="196">
        <v>1</v>
      </c>
      <c r="G1902"/>
      <c r="H1902"/>
    </row>
    <row r="1903" spans="2:8" x14ac:dyDescent="0.3">
      <c r="B1903" s="101" t="s">
        <v>2719</v>
      </c>
      <c r="C1903" s="196" t="s">
        <v>2172</v>
      </c>
      <c r="D1903" s="196">
        <v>11</v>
      </c>
      <c r="E1903" s="196" t="s">
        <v>1700</v>
      </c>
      <c r="F1903" s="196">
        <v>6</v>
      </c>
      <c r="G1903"/>
      <c r="H1903"/>
    </row>
    <row r="1904" spans="2:8" x14ac:dyDescent="0.3">
      <c r="B1904" s="101" t="s">
        <v>2720</v>
      </c>
      <c r="C1904" s="196" t="s">
        <v>1698</v>
      </c>
      <c r="D1904" s="196">
        <v>5</v>
      </c>
      <c r="E1904" s="196" t="s">
        <v>20</v>
      </c>
      <c r="F1904" s="196">
        <v>2</v>
      </c>
      <c r="G1904"/>
      <c r="H1904"/>
    </row>
    <row r="1905" spans="2:8" x14ac:dyDescent="0.3">
      <c r="B1905" s="101" t="s">
        <v>2721</v>
      </c>
      <c r="C1905" s="196" t="s">
        <v>20</v>
      </c>
      <c r="D1905" s="196">
        <v>16</v>
      </c>
      <c r="E1905" s="196" t="s">
        <v>1698</v>
      </c>
      <c r="F1905" s="196">
        <v>18</v>
      </c>
      <c r="G1905"/>
      <c r="H1905"/>
    </row>
    <row r="1906" spans="2:8" x14ac:dyDescent="0.3">
      <c r="B1906" s="101" t="s">
        <v>2722</v>
      </c>
      <c r="C1906" s="196" t="s">
        <v>20</v>
      </c>
      <c r="D1906" s="196">
        <v>5</v>
      </c>
      <c r="E1906" s="196" t="s">
        <v>1698</v>
      </c>
      <c r="F1906" s="196">
        <v>9</v>
      </c>
      <c r="G1906"/>
      <c r="H1906"/>
    </row>
    <row r="1907" spans="2:8" x14ac:dyDescent="0.3">
      <c r="B1907" s="101" t="s">
        <v>2723</v>
      </c>
      <c r="C1907" s="196" t="s">
        <v>20</v>
      </c>
      <c r="D1907" s="196">
        <v>15</v>
      </c>
      <c r="E1907" s="196" t="s">
        <v>1698</v>
      </c>
      <c r="F1907" s="196">
        <v>19</v>
      </c>
      <c r="G1907"/>
      <c r="H1907"/>
    </row>
    <row r="1908" spans="2:8" x14ac:dyDescent="0.3">
      <c r="B1908" s="101" t="s">
        <v>2724</v>
      </c>
      <c r="C1908" s="196" t="s">
        <v>1698</v>
      </c>
      <c r="D1908" s="196">
        <v>30</v>
      </c>
      <c r="E1908" s="196" t="s">
        <v>20</v>
      </c>
      <c r="F1908" s="196">
        <v>29</v>
      </c>
      <c r="G1908"/>
      <c r="H1908"/>
    </row>
    <row r="1909" spans="2:8" x14ac:dyDescent="0.3">
      <c r="B1909" s="101" t="s">
        <v>2725</v>
      </c>
      <c r="C1909" s="196" t="s">
        <v>2726</v>
      </c>
      <c r="D1909" s="196">
        <v>24</v>
      </c>
      <c r="E1909" s="196" t="s">
        <v>1698</v>
      </c>
      <c r="F1909" s="196">
        <v>26</v>
      </c>
      <c r="G1909"/>
      <c r="H1909"/>
    </row>
    <row r="1910" spans="2:8" x14ac:dyDescent="0.3">
      <c r="B1910" s="101" t="s">
        <v>2727</v>
      </c>
      <c r="C1910" s="196" t="s">
        <v>1690</v>
      </c>
      <c r="D1910" s="196">
        <v>6</v>
      </c>
      <c r="E1910" s="196" t="s">
        <v>1698</v>
      </c>
      <c r="F1910" s="196">
        <v>12</v>
      </c>
      <c r="G1910"/>
      <c r="H1910"/>
    </row>
    <row r="1911" spans="2:8" x14ac:dyDescent="0.3">
      <c r="B1911" s="101" t="s">
        <v>2728</v>
      </c>
      <c r="C1911" s="196" t="s">
        <v>1690</v>
      </c>
      <c r="D1911" s="196">
        <v>8</v>
      </c>
      <c r="E1911" s="196" t="s">
        <v>1698</v>
      </c>
      <c r="F1911" s="196">
        <v>4</v>
      </c>
      <c r="G1911"/>
      <c r="H1911"/>
    </row>
    <row r="1912" spans="2:8" x14ac:dyDescent="0.3">
      <c r="B1912" s="101" t="s">
        <v>2729</v>
      </c>
      <c r="C1912" s="196" t="s">
        <v>20</v>
      </c>
      <c r="D1912" s="196">
        <v>3</v>
      </c>
      <c r="E1912" s="196" t="s">
        <v>1698</v>
      </c>
      <c r="F1912" s="196">
        <v>14</v>
      </c>
      <c r="G1912"/>
      <c r="H1912"/>
    </row>
    <row r="1913" spans="2:8" x14ac:dyDescent="0.3">
      <c r="B1913" s="101" t="s">
        <v>2730</v>
      </c>
      <c r="C1913" s="196" t="s">
        <v>20</v>
      </c>
      <c r="D1913" s="196">
        <v>5</v>
      </c>
      <c r="E1913" s="196" t="s">
        <v>1698</v>
      </c>
      <c r="F1913" s="196">
        <v>4</v>
      </c>
      <c r="G1913"/>
      <c r="H1913"/>
    </row>
    <row r="1914" spans="2:8" x14ac:dyDescent="0.3">
      <c r="B1914" s="201" t="s">
        <v>2731</v>
      </c>
      <c r="C1914" s="201" t="s">
        <v>20</v>
      </c>
      <c r="D1914" s="201">
        <v>5</v>
      </c>
      <c r="E1914" s="201" t="s">
        <v>1698</v>
      </c>
      <c r="F1914" s="201">
        <v>2</v>
      </c>
      <c r="G1914" s="201"/>
      <c r="H1914"/>
    </row>
    <row r="1915" spans="2:8" x14ac:dyDescent="0.3">
      <c r="B1915" s="101" t="s">
        <v>2732</v>
      </c>
      <c r="C1915" s="196" t="s">
        <v>1698</v>
      </c>
      <c r="D1915" s="196">
        <v>10</v>
      </c>
      <c r="E1915" s="196" t="s">
        <v>20</v>
      </c>
      <c r="F1915" s="196">
        <v>1</v>
      </c>
      <c r="G1915"/>
      <c r="H1915"/>
    </row>
    <row r="1916" spans="2:8" x14ac:dyDescent="0.3">
      <c r="B1916" s="101" t="s">
        <v>2733</v>
      </c>
      <c r="C1916" s="196" t="s">
        <v>20</v>
      </c>
      <c r="D1916" s="196">
        <v>8</v>
      </c>
      <c r="E1916" s="196" t="s">
        <v>1698</v>
      </c>
      <c r="F1916" s="196">
        <v>13</v>
      </c>
      <c r="G1916"/>
      <c r="H1916"/>
    </row>
    <row r="1917" spans="2:8" x14ac:dyDescent="0.3">
      <c r="B1917" s="101" t="s">
        <v>2734</v>
      </c>
      <c r="C1917" s="196" t="s">
        <v>20</v>
      </c>
      <c r="D1917" s="196">
        <v>7</v>
      </c>
      <c r="E1917" s="196" t="s">
        <v>1698</v>
      </c>
      <c r="F1917" s="196">
        <v>9</v>
      </c>
      <c r="G1917"/>
      <c r="H1917"/>
    </row>
    <row r="1918" spans="2:8" x14ac:dyDescent="0.3">
      <c r="B1918" s="101" t="s">
        <v>2735</v>
      </c>
      <c r="C1918" s="196" t="s">
        <v>1690</v>
      </c>
      <c r="D1918" s="196">
        <v>7</v>
      </c>
      <c r="E1918" s="196" t="s">
        <v>2736</v>
      </c>
      <c r="F1918" s="196">
        <v>3</v>
      </c>
      <c r="G1918"/>
      <c r="H1918"/>
    </row>
    <row r="1919" spans="2:8" x14ac:dyDescent="0.3">
      <c r="B1919" s="101" t="s">
        <v>2737</v>
      </c>
      <c r="C1919" s="196" t="s">
        <v>1698</v>
      </c>
      <c r="D1919" s="196">
        <v>3</v>
      </c>
      <c r="E1919" s="196" t="s">
        <v>1690</v>
      </c>
      <c r="F1919" s="196">
        <v>1</v>
      </c>
      <c r="G1919"/>
      <c r="H1919"/>
    </row>
    <row r="1920" spans="2:8" x14ac:dyDescent="0.3">
      <c r="B1920" s="101" t="s">
        <v>2738</v>
      </c>
      <c r="C1920" s="196" t="s">
        <v>20</v>
      </c>
      <c r="D1920" s="196">
        <v>5</v>
      </c>
      <c r="E1920" s="196" t="s">
        <v>1698</v>
      </c>
      <c r="F1920" s="196">
        <v>5</v>
      </c>
      <c r="G1920"/>
      <c r="H1920"/>
    </row>
    <row r="1921" spans="2:8" x14ac:dyDescent="0.3">
      <c r="B1921" s="201" t="s">
        <v>2739</v>
      </c>
      <c r="C1921" s="201" t="s">
        <v>1698</v>
      </c>
      <c r="D1921" s="201">
        <v>5</v>
      </c>
      <c r="E1921" s="201" t="s">
        <v>20</v>
      </c>
      <c r="F1921" s="201">
        <v>0</v>
      </c>
      <c r="G1921" s="201"/>
      <c r="H1921"/>
    </row>
    <row r="1922" spans="2:8" x14ac:dyDescent="0.3">
      <c r="B1922" s="101" t="s">
        <v>2740</v>
      </c>
      <c r="C1922" s="196" t="s">
        <v>1690</v>
      </c>
      <c r="D1922" s="196">
        <v>9</v>
      </c>
      <c r="E1922" s="196" t="s">
        <v>1698</v>
      </c>
      <c r="F1922" s="196">
        <v>13</v>
      </c>
      <c r="G1922"/>
      <c r="H1922"/>
    </row>
    <row r="1923" spans="2:8" x14ac:dyDescent="0.3">
      <c r="B1923" s="101" t="s">
        <v>2741</v>
      </c>
      <c r="C1923" s="196" t="s">
        <v>1699</v>
      </c>
      <c r="D1923" s="196">
        <v>2</v>
      </c>
      <c r="E1923" s="196" t="s">
        <v>1698</v>
      </c>
      <c r="F1923" s="196">
        <v>5</v>
      </c>
      <c r="G1923"/>
      <c r="H1923"/>
    </row>
    <row r="1924" spans="2:8" x14ac:dyDescent="0.3">
      <c r="B1924" s="101" t="s">
        <v>2742</v>
      </c>
      <c r="C1924" s="196" t="s">
        <v>1699</v>
      </c>
      <c r="D1924" s="196">
        <v>10</v>
      </c>
      <c r="E1924" s="196" t="s">
        <v>1698</v>
      </c>
      <c r="F1924" s="196">
        <v>11</v>
      </c>
      <c r="G1924"/>
      <c r="H1924"/>
    </row>
    <row r="1925" spans="2:8" x14ac:dyDescent="0.3">
      <c r="B1925" s="101" t="s">
        <v>2743</v>
      </c>
      <c r="C1925" s="196" t="s">
        <v>4</v>
      </c>
      <c r="D1925" s="196">
        <v>3</v>
      </c>
      <c r="E1925" s="196" t="s">
        <v>1698</v>
      </c>
      <c r="F1925" s="196">
        <v>9</v>
      </c>
      <c r="G1925"/>
      <c r="H1925"/>
    </row>
    <row r="1926" spans="2:8" x14ac:dyDescent="0.3">
      <c r="B1926" s="101" t="s">
        <v>2744</v>
      </c>
      <c r="C1926" s="196" t="s">
        <v>1698</v>
      </c>
      <c r="D1926" s="196">
        <v>5</v>
      </c>
      <c r="E1926" s="196" t="s">
        <v>4</v>
      </c>
      <c r="F1926" s="196">
        <v>7</v>
      </c>
      <c r="G1926"/>
      <c r="H1926"/>
    </row>
    <row r="1927" spans="2:8" x14ac:dyDescent="0.3">
      <c r="B1927" s="101" t="s">
        <v>2745</v>
      </c>
      <c r="C1927" s="196" t="s">
        <v>1698</v>
      </c>
      <c r="D1927" s="196">
        <v>3</v>
      </c>
      <c r="E1927" s="196" t="s">
        <v>4</v>
      </c>
      <c r="F1927" s="196">
        <v>2</v>
      </c>
      <c r="G1927"/>
      <c r="H1927"/>
    </row>
    <row r="1928" spans="2:8" ht="27.6" x14ac:dyDescent="0.3">
      <c r="B1928" s="201" t="s">
        <v>2746</v>
      </c>
      <c r="C1928" s="201" t="s">
        <v>1690</v>
      </c>
      <c r="D1928" s="201">
        <v>5</v>
      </c>
      <c r="E1928" s="201" t="s">
        <v>2747</v>
      </c>
      <c r="F1928" s="201">
        <v>6</v>
      </c>
      <c r="G1928" s="201"/>
      <c r="H1928"/>
    </row>
    <row r="1929" spans="2:8" ht="27.6" x14ac:dyDescent="0.3">
      <c r="B1929" s="101" t="s">
        <v>2748</v>
      </c>
      <c r="C1929" s="196" t="s">
        <v>1696</v>
      </c>
      <c r="D1929" s="196">
        <v>8</v>
      </c>
      <c r="E1929" s="196" t="s">
        <v>2747</v>
      </c>
      <c r="F1929" s="196">
        <v>7</v>
      </c>
      <c r="G1929"/>
      <c r="H1929"/>
    </row>
    <row r="1930" spans="2:8" x14ac:dyDescent="0.3">
      <c r="B1930" s="101" t="s">
        <v>2749</v>
      </c>
      <c r="C1930" s="196"/>
      <c r="D1930" s="196"/>
      <c r="E1930" s="196"/>
      <c r="F1930" s="196"/>
      <c r="G1930"/>
      <c r="H1930"/>
    </row>
    <row r="1931" spans="2:8" x14ac:dyDescent="0.3">
      <c r="B1931" s="101" t="s">
        <v>2750</v>
      </c>
      <c r="C1931" s="196" t="s">
        <v>1698</v>
      </c>
      <c r="D1931" s="196">
        <v>2</v>
      </c>
      <c r="E1931" s="196" t="s">
        <v>20</v>
      </c>
      <c r="F1931" s="196">
        <v>1</v>
      </c>
      <c r="G1931"/>
      <c r="H1931"/>
    </row>
    <row r="1932" spans="2:8" x14ac:dyDescent="0.3">
      <c r="B1932" s="101" t="s">
        <v>2751</v>
      </c>
      <c r="C1932" s="196" t="s">
        <v>1698</v>
      </c>
      <c r="D1932" s="196">
        <v>0</v>
      </c>
      <c r="E1932" s="196" t="s">
        <v>20</v>
      </c>
      <c r="F1932" s="196">
        <v>0</v>
      </c>
      <c r="G1932"/>
      <c r="H1932"/>
    </row>
    <row r="1933" spans="2:8" x14ac:dyDescent="0.3">
      <c r="B1933" s="101" t="s">
        <v>2752</v>
      </c>
      <c r="C1933" s="196" t="s">
        <v>20</v>
      </c>
      <c r="D1933" s="196">
        <v>1</v>
      </c>
      <c r="E1933" s="196" t="s">
        <v>1698</v>
      </c>
      <c r="F1933" s="196">
        <v>6</v>
      </c>
      <c r="G1933"/>
      <c r="H1933"/>
    </row>
    <row r="1934" spans="2:8" x14ac:dyDescent="0.3">
      <c r="B1934" s="201" t="s">
        <v>2753</v>
      </c>
      <c r="C1934" s="201" t="s">
        <v>1698</v>
      </c>
      <c r="D1934" s="201">
        <v>1</v>
      </c>
      <c r="E1934" s="201" t="s">
        <v>20</v>
      </c>
      <c r="F1934" s="201">
        <v>0</v>
      </c>
      <c r="G1934" s="201"/>
      <c r="H1934"/>
    </row>
    <row r="1935" spans="2:8" x14ac:dyDescent="0.3">
      <c r="B1935" s="101" t="s">
        <v>2754</v>
      </c>
      <c r="C1935" s="196" t="s">
        <v>1698</v>
      </c>
      <c r="D1935" s="196">
        <v>3</v>
      </c>
      <c r="E1935" s="196" t="s">
        <v>20</v>
      </c>
      <c r="F1935" s="196">
        <v>1</v>
      </c>
      <c r="G1935"/>
      <c r="H1935"/>
    </row>
    <row r="1936" spans="2:8" x14ac:dyDescent="0.3">
      <c r="B1936" s="201" t="s">
        <v>2755</v>
      </c>
      <c r="C1936" s="201" t="s">
        <v>20</v>
      </c>
      <c r="D1936" s="201">
        <v>1</v>
      </c>
      <c r="E1936" s="201" t="s">
        <v>1698</v>
      </c>
      <c r="F1936" s="201">
        <v>1</v>
      </c>
      <c r="G1936" s="201"/>
      <c r="H1936"/>
    </row>
    <row r="1937" spans="2:8" x14ac:dyDescent="0.3">
      <c r="B1937" s="101" t="s">
        <v>2756</v>
      </c>
      <c r="C1937" s="196" t="s">
        <v>1698</v>
      </c>
      <c r="D1937" s="196">
        <v>0</v>
      </c>
      <c r="E1937" s="196" t="s">
        <v>20</v>
      </c>
      <c r="F1937" s="196">
        <v>1</v>
      </c>
      <c r="G1937"/>
      <c r="H1937"/>
    </row>
    <row r="1938" spans="2:8" x14ac:dyDescent="0.3">
      <c r="B1938" s="101" t="s">
        <v>2757</v>
      </c>
      <c r="C1938" s="196" t="s">
        <v>1698</v>
      </c>
      <c r="D1938" s="196">
        <v>0</v>
      </c>
      <c r="E1938" s="196" t="s">
        <v>20</v>
      </c>
      <c r="F1938" s="196">
        <v>0</v>
      </c>
      <c r="G1938"/>
      <c r="H1938"/>
    </row>
    <row r="1939" spans="2:8" x14ac:dyDescent="0.3">
      <c r="B1939" s="101" t="s">
        <v>2758</v>
      </c>
      <c r="C1939" s="196" t="s">
        <v>1698</v>
      </c>
      <c r="D1939" s="196">
        <v>0</v>
      </c>
      <c r="E1939" s="196" t="s">
        <v>20</v>
      </c>
      <c r="F1939" s="196">
        <v>2</v>
      </c>
      <c r="G1939"/>
      <c r="H1939"/>
    </row>
    <row r="1940" spans="2:8" x14ac:dyDescent="0.3">
      <c r="B1940" s="101" t="s">
        <v>2759</v>
      </c>
      <c r="C1940" s="196" t="s">
        <v>1698</v>
      </c>
      <c r="D1940" s="196">
        <v>1</v>
      </c>
      <c r="E1940" s="196" t="s">
        <v>20</v>
      </c>
      <c r="F1940" s="196">
        <v>0</v>
      </c>
      <c r="G1940"/>
      <c r="H1940"/>
    </row>
    <row r="1941" spans="2:8" x14ac:dyDescent="0.3">
      <c r="B1941" s="101" t="s">
        <v>2760</v>
      </c>
      <c r="C1941" s="196" t="s">
        <v>20</v>
      </c>
      <c r="D1941" s="196">
        <v>2</v>
      </c>
      <c r="E1941" s="196" t="s">
        <v>1698</v>
      </c>
      <c r="F1941" s="196">
        <v>0</v>
      </c>
      <c r="G1941"/>
      <c r="H1941"/>
    </row>
    <row r="1942" spans="2:8" x14ac:dyDescent="0.3">
      <c r="B1942" s="101" t="s">
        <v>2761</v>
      </c>
      <c r="C1942" s="196"/>
      <c r="D1942" s="196"/>
      <c r="E1942" s="196"/>
      <c r="F1942" s="196"/>
      <c r="G1942"/>
      <c r="H1942"/>
    </row>
    <row r="1943" spans="2:8" x14ac:dyDescent="0.3">
      <c r="B1943" s="101" t="s">
        <v>2762</v>
      </c>
      <c r="C1943" s="196" t="s">
        <v>7</v>
      </c>
      <c r="D1943" s="196">
        <v>5</v>
      </c>
      <c r="E1943" s="196" t="s">
        <v>1832</v>
      </c>
      <c r="F1943" s="196">
        <v>0</v>
      </c>
      <c r="G1943"/>
      <c r="H1943"/>
    </row>
    <row r="1944" spans="2:8" x14ac:dyDescent="0.3">
      <c r="B1944" s="101" t="s">
        <v>2763</v>
      </c>
      <c r="C1944" s="196" t="s">
        <v>1832</v>
      </c>
      <c r="D1944" s="196">
        <v>3</v>
      </c>
      <c r="E1944" s="196" t="s">
        <v>7</v>
      </c>
      <c r="F1944" s="196">
        <v>4</v>
      </c>
      <c r="G1944"/>
      <c r="H1944"/>
    </row>
    <row r="1945" spans="2:8" x14ac:dyDescent="0.3">
      <c r="B1945" s="201" t="s">
        <v>2764</v>
      </c>
      <c r="C1945" s="201" t="s">
        <v>7</v>
      </c>
      <c r="D1945" s="201">
        <v>3</v>
      </c>
      <c r="E1945" s="201" t="s">
        <v>1832</v>
      </c>
      <c r="F1945" s="201">
        <v>1</v>
      </c>
      <c r="G1945" s="201"/>
      <c r="H1945"/>
    </row>
    <row r="1946" spans="2:8" x14ac:dyDescent="0.3">
      <c r="B1946" s="101" t="s">
        <v>2765</v>
      </c>
      <c r="C1946" s="196" t="s">
        <v>7</v>
      </c>
      <c r="D1946" s="196">
        <v>8</v>
      </c>
      <c r="E1946" s="196" t="s">
        <v>1832</v>
      </c>
      <c r="F1946" s="196">
        <v>1</v>
      </c>
      <c r="G1946"/>
      <c r="H1946"/>
    </row>
    <row r="1947" spans="2:8" x14ac:dyDescent="0.3">
      <c r="B1947" s="101" t="s">
        <v>2766</v>
      </c>
      <c r="C1947" s="196" t="s">
        <v>7</v>
      </c>
      <c r="D1947" s="196">
        <v>4</v>
      </c>
      <c r="E1947" s="196" t="s">
        <v>1832</v>
      </c>
      <c r="F1947" s="196">
        <v>3</v>
      </c>
      <c r="G1947"/>
      <c r="H1947"/>
    </row>
    <row r="1948" spans="2:8" x14ac:dyDescent="0.3">
      <c r="B1948" s="101" t="s">
        <v>2767</v>
      </c>
      <c r="C1948" s="196"/>
      <c r="D1948" s="196"/>
      <c r="E1948" s="196"/>
      <c r="F1948" s="196"/>
      <c r="G1948"/>
      <c r="H1948"/>
    </row>
    <row r="1949" spans="2:8" x14ac:dyDescent="0.3">
      <c r="B1949" s="101" t="s">
        <v>2768</v>
      </c>
      <c r="C1949" s="196" t="s">
        <v>20</v>
      </c>
      <c r="D1949" s="196">
        <v>0</v>
      </c>
      <c r="E1949" s="196" t="s">
        <v>7</v>
      </c>
      <c r="F1949" s="196">
        <v>0</v>
      </c>
      <c r="G1949"/>
      <c r="H1949"/>
    </row>
    <row r="1950" spans="2:8" x14ac:dyDescent="0.3">
      <c r="B1950" s="101" t="s">
        <v>2769</v>
      </c>
      <c r="C1950" s="196" t="s">
        <v>7</v>
      </c>
      <c r="D1950" s="196">
        <v>0</v>
      </c>
      <c r="E1950" s="196" t="s">
        <v>20</v>
      </c>
      <c r="F1950" s="196">
        <v>0</v>
      </c>
      <c r="G1950"/>
      <c r="H1950"/>
    </row>
    <row r="1951" spans="2:8" x14ac:dyDescent="0.3">
      <c r="B1951" s="101" t="s">
        <v>2770</v>
      </c>
      <c r="C1951" s="196" t="s">
        <v>7</v>
      </c>
      <c r="D1951" s="196">
        <v>0</v>
      </c>
      <c r="E1951" s="196" t="s">
        <v>20</v>
      </c>
      <c r="F1951" s="196">
        <v>0</v>
      </c>
      <c r="G1951"/>
      <c r="H1951"/>
    </row>
    <row r="1952" spans="2:8" x14ac:dyDescent="0.3">
      <c r="B1952" s="101" t="s">
        <v>2771</v>
      </c>
      <c r="C1952" s="196" t="s">
        <v>20</v>
      </c>
      <c r="D1952" s="196">
        <v>0</v>
      </c>
      <c r="E1952" s="196" t="s">
        <v>7</v>
      </c>
      <c r="F1952" s="196">
        <v>0</v>
      </c>
      <c r="G1952"/>
      <c r="H1952"/>
    </row>
    <row r="1953" spans="2:8" x14ac:dyDescent="0.3">
      <c r="B1953" s="101" t="s">
        <v>2772</v>
      </c>
      <c r="C1953" s="196" t="s">
        <v>20</v>
      </c>
      <c r="D1953" s="196">
        <v>0</v>
      </c>
      <c r="E1953" s="196" t="s">
        <v>7</v>
      </c>
      <c r="F1953" s="196">
        <v>0</v>
      </c>
      <c r="G1953"/>
      <c r="H1953"/>
    </row>
    <row r="1954" spans="2:8" x14ac:dyDescent="0.3">
      <c r="B1954" s="101" t="s">
        <v>2773</v>
      </c>
      <c r="C1954" s="196" t="s">
        <v>7</v>
      </c>
      <c r="D1954" s="196">
        <v>0</v>
      </c>
      <c r="E1954" s="196" t="s">
        <v>20</v>
      </c>
      <c r="F1954" s="196">
        <v>0</v>
      </c>
      <c r="G1954"/>
      <c r="H1954"/>
    </row>
    <row r="1955" spans="2:8" x14ac:dyDescent="0.3">
      <c r="B1955" s="101" t="s">
        <v>2774</v>
      </c>
      <c r="C1955" s="196" t="s">
        <v>20</v>
      </c>
      <c r="D1955" s="196">
        <v>0</v>
      </c>
      <c r="E1955" s="196" t="s">
        <v>7</v>
      </c>
      <c r="F1955" s="196">
        <v>0</v>
      </c>
      <c r="G1955"/>
      <c r="H1955"/>
    </row>
    <row r="1956" spans="2:8" x14ac:dyDescent="0.3">
      <c r="B1956" s="101" t="s">
        <v>2775</v>
      </c>
      <c r="C1956" s="196" t="s">
        <v>7</v>
      </c>
      <c r="D1956" s="196">
        <v>1</v>
      </c>
      <c r="E1956" s="196" t="s">
        <v>20</v>
      </c>
      <c r="F1956" s="196">
        <v>0</v>
      </c>
      <c r="G1956"/>
      <c r="H1956"/>
    </row>
    <row r="1957" spans="2:8" x14ac:dyDescent="0.3">
      <c r="B1957" s="101" t="s">
        <v>2776</v>
      </c>
      <c r="C1957" s="196" t="s">
        <v>7</v>
      </c>
      <c r="D1957" s="196">
        <v>0</v>
      </c>
      <c r="E1957" s="196" t="s">
        <v>20</v>
      </c>
      <c r="F1957" s="196">
        <v>0</v>
      </c>
      <c r="G1957"/>
      <c r="H1957"/>
    </row>
    <row r="1958" spans="2:8" x14ac:dyDescent="0.3">
      <c r="B1958" s="201" t="s">
        <v>2777</v>
      </c>
      <c r="C1958" s="201" t="s">
        <v>20</v>
      </c>
      <c r="D1958" s="201">
        <v>0</v>
      </c>
      <c r="E1958" s="201" t="s">
        <v>7</v>
      </c>
      <c r="F1958" s="201">
        <v>0</v>
      </c>
      <c r="G1958" s="201"/>
      <c r="H1958"/>
    </row>
    <row r="1959" spans="2:8" x14ac:dyDescent="0.3">
      <c r="B1959" s="101" t="s">
        <v>2778</v>
      </c>
      <c r="C1959" s="196"/>
      <c r="D1959" s="196"/>
      <c r="E1959" s="196"/>
      <c r="F1959" s="196"/>
      <c r="G1959"/>
      <c r="H1959"/>
    </row>
    <row r="1960" spans="2:8" x14ac:dyDescent="0.3">
      <c r="B1960" s="101" t="s">
        <v>2779</v>
      </c>
      <c r="C1960" s="196" t="s">
        <v>1690</v>
      </c>
      <c r="D1960" s="196">
        <v>2</v>
      </c>
      <c r="E1960" s="196" t="s">
        <v>1705</v>
      </c>
      <c r="F1960" s="196">
        <v>0</v>
      </c>
      <c r="G1960"/>
      <c r="H1960"/>
    </row>
    <row r="1961" spans="2:8" x14ac:dyDescent="0.3">
      <c r="B1961" s="101" t="s">
        <v>2780</v>
      </c>
      <c r="C1961" s="196" t="s">
        <v>1699</v>
      </c>
      <c r="D1961" s="196">
        <v>10</v>
      </c>
      <c r="E1961" s="196" t="s">
        <v>1698</v>
      </c>
      <c r="F1961" s="196">
        <v>12</v>
      </c>
      <c r="G1961"/>
      <c r="H1961"/>
    </row>
    <row r="1962" spans="2:8" x14ac:dyDescent="0.3">
      <c r="B1962" s="101" t="s">
        <v>2781</v>
      </c>
      <c r="C1962" s="196" t="s">
        <v>7</v>
      </c>
      <c r="D1962" s="196">
        <v>6</v>
      </c>
      <c r="E1962" s="196" t="s">
        <v>1699</v>
      </c>
      <c r="F1962" s="196">
        <v>4</v>
      </c>
      <c r="G1962"/>
      <c r="H1962"/>
    </row>
    <row r="1963" spans="2:8" x14ac:dyDescent="0.3">
      <c r="B1963" s="101" t="s">
        <v>2782</v>
      </c>
      <c r="C1963" s="196" t="s">
        <v>1705</v>
      </c>
      <c r="D1963" s="196">
        <v>2</v>
      </c>
      <c r="E1963" s="196" t="s">
        <v>1699</v>
      </c>
      <c r="F1963" s="196">
        <v>2</v>
      </c>
      <c r="G1963"/>
      <c r="H1963"/>
    </row>
    <row r="1964" spans="2:8" x14ac:dyDescent="0.3">
      <c r="B1964" s="101" t="s">
        <v>2783</v>
      </c>
      <c r="C1964" s="196" t="s">
        <v>1699</v>
      </c>
      <c r="D1964" s="196">
        <v>1</v>
      </c>
      <c r="E1964" s="196" t="s">
        <v>1698</v>
      </c>
      <c r="F1964" s="196">
        <v>2</v>
      </c>
      <c r="G1964"/>
      <c r="H1964"/>
    </row>
    <row r="1965" spans="2:8" x14ac:dyDescent="0.3">
      <c r="B1965" s="101" t="s">
        <v>2784</v>
      </c>
      <c r="C1965" s="196" t="s">
        <v>1699</v>
      </c>
      <c r="D1965" s="196">
        <v>1</v>
      </c>
      <c r="E1965" s="196" t="s">
        <v>1698</v>
      </c>
      <c r="F1965" s="196">
        <v>1</v>
      </c>
      <c r="G1965"/>
      <c r="H1965"/>
    </row>
    <row r="1966" spans="2:8" x14ac:dyDescent="0.3">
      <c r="B1966" s="101" t="s">
        <v>2785</v>
      </c>
      <c r="C1966" s="196" t="s">
        <v>1699</v>
      </c>
      <c r="D1966" s="196">
        <v>5</v>
      </c>
      <c r="E1966" s="196" t="s">
        <v>1698</v>
      </c>
      <c r="F1966" s="196">
        <v>10</v>
      </c>
      <c r="G1966"/>
      <c r="H1966"/>
    </row>
    <row r="1967" spans="2:8" x14ac:dyDescent="0.3">
      <c r="B1967" s="101" t="s">
        <v>2786</v>
      </c>
      <c r="C1967" s="196"/>
      <c r="D1967" s="196"/>
      <c r="E1967" s="196"/>
      <c r="F1967" s="196"/>
      <c r="G1967"/>
      <c r="H1967"/>
    </row>
    <row r="1968" spans="2:8" x14ac:dyDescent="0.3">
      <c r="B1968" s="101" t="s">
        <v>2787</v>
      </c>
      <c r="C1968" s="196" t="s">
        <v>1698</v>
      </c>
      <c r="D1968" s="196">
        <v>5</v>
      </c>
      <c r="E1968" s="196" t="s">
        <v>1699</v>
      </c>
      <c r="F1968" s="196">
        <v>4</v>
      </c>
      <c r="G1968"/>
      <c r="H1968"/>
    </row>
    <row r="1969" spans="2:8" x14ac:dyDescent="0.3">
      <c r="B1969" s="201" t="s">
        <v>2788</v>
      </c>
      <c r="C1969" s="201" t="s">
        <v>1698</v>
      </c>
      <c r="D1969" s="201">
        <v>4</v>
      </c>
      <c r="E1969" s="201" t="s">
        <v>1699</v>
      </c>
      <c r="F1969" s="201">
        <v>11</v>
      </c>
      <c r="G1969" s="201"/>
      <c r="H1969"/>
    </row>
    <row r="1970" spans="2:8" x14ac:dyDescent="0.3">
      <c r="B1970" s="101" t="s">
        <v>2789</v>
      </c>
      <c r="C1970" s="196" t="s">
        <v>2176</v>
      </c>
      <c r="D1970" s="196">
        <v>8</v>
      </c>
      <c r="E1970" s="196" t="s">
        <v>20</v>
      </c>
      <c r="F1970" s="196">
        <v>4</v>
      </c>
      <c r="G1970"/>
      <c r="H1970"/>
    </row>
    <row r="1971" spans="2:8" x14ac:dyDescent="0.3">
      <c r="B1971" s="101" t="s">
        <v>2790</v>
      </c>
      <c r="C1971" s="196" t="s">
        <v>7</v>
      </c>
      <c r="D1971" s="196">
        <v>3</v>
      </c>
      <c r="E1971" s="196" t="s">
        <v>1690</v>
      </c>
      <c r="F1971" s="196">
        <v>6</v>
      </c>
      <c r="G1971"/>
      <c r="H1971"/>
    </row>
    <row r="1972" spans="2:8" x14ac:dyDescent="0.3">
      <c r="B1972" s="101" t="s">
        <v>2791</v>
      </c>
      <c r="C1972" s="196" t="s">
        <v>1698</v>
      </c>
      <c r="D1972" s="196">
        <v>2</v>
      </c>
      <c r="E1972" s="196" t="s">
        <v>1699</v>
      </c>
      <c r="F1972" s="196">
        <v>1</v>
      </c>
      <c r="G1972"/>
      <c r="H1972"/>
    </row>
    <row r="1973" spans="2:8" x14ac:dyDescent="0.3">
      <c r="B1973" s="101" t="s">
        <v>2792</v>
      </c>
      <c r="C1973" s="196" t="s">
        <v>20</v>
      </c>
      <c r="D1973" s="196">
        <v>2</v>
      </c>
      <c r="E1973" s="196" t="s">
        <v>1698</v>
      </c>
      <c r="F1973" s="196">
        <v>2</v>
      </c>
      <c r="G1973"/>
      <c r="H1973"/>
    </row>
    <row r="1974" spans="2:8" x14ac:dyDescent="0.3">
      <c r="B1974" s="101" t="s">
        <v>2793</v>
      </c>
      <c r="C1974" s="196" t="s">
        <v>1705</v>
      </c>
      <c r="D1974" s="196">
        <v>1</v>
      </c>
      <c r="E1974" s="196" t="s">
        <v>1699</v>
      </c>
      <c r="F1974" s="196">
        <v>2</v>
      </c>
      <c r="G1974"/>
      <c r="H1974"/>
    </row>
    <row r="1975" spans="2:8" x14ac:dyDescent="0.3">
      <c r="B1975" s="101" t="s">
        <v>2794</v>
      </c>
      <c r="C1975" s="196"/>
      <c r="D1975" s="196"/>
      <c r="E1975" s="196"/>
      <c r="F1975" s="196"/>
      <c r="G1975"/>
      <c r="H1975"/>
    </row>
    <row r="1976" spans="2:8" x14ac:dyDescent="0.3">
      <c r="B1976" s="101" t="s">
        <v>2795</v>
      </c>
      <c r="C1976" s="196" t="s">
        <v>20</v>
      </c>
      <c r="D1976" s="196">
        <v>0</v>
      </c>
      <c r="E1976" s="196" t="s">
        <v>1698</v>
      </c>
      <c r="F1976" s="196">
        <v>1</v>
      </c>
      <c r="G1976"/>
      <c r="H1976"/>
    </row>
    <row r="1977" spans="2:8" x14ac:dyDescent="0.3">
      <c r="B1977" s="101" t="s">
        <v>2796</v>
      </c>
      <c r="C1977" s="196" t="s">
        <v>1698</v>
      </c>
      <c r="D1977" s="196">
        <v>1</v>
      </c>
      <c r="E1977" s="196" t="s">
        <v>1699</v>
      </c>
      <c r="F1977" s="196">
        <v>1</v>
      </c>
      <c r="G1977"/>
      <c r="H1977"/>
    </row>
    <row r="1978" spans="2:8" x14ac:dyDescent="0.3">
      <c r="B1978" s="101" t="s">
        <v>2797</v>
      </c>
      <c r="C1978" s="196" t="s">
        <v>1700</v>
      </c>
      <c r="D1978" s="196">
        <v>0</v>
      </c>
      <c r="E1978" s="196" t="s">
        <v>1698</v>
      </c>
      <c r="F1978" s="196">
        <v>0</v>
      </c>
      <c r="G1978"/>
      <c r="H1978"/>
    </row>
    <row r="1979" spans="2:8" x14ac:dyDescent="0.3">
      <c r="B1979" s="101" t="s">
        <v>2798</v>
      </c>
      <c r="C1979" s="196" t="s">
        <v>4</v>
      </c>
      <c r="D1979" s="196">
        <v>0</v>
      </c>
      <c r="E1979" s="196" t="s">
        <v>7</v>
      </c>
      <c r="F1979" s="196">
        <v>0</v>
      </c>
      <c r="G1979"/>
      <c r="H1979"/>
    </row>
    <row r="1980" spans="2:8" x14ac:dyDescent="0.3">
      <c r="B1980" s="101" t="s">
        <v>2799</v>
      </c>
      <c r="C1980" s="196" t="s">
        <v>1699</v>
      </c>
      <c r="D1980" s="196">
        <v>1</v>
      </c>
      <c r="E1980" s="196" t="s">
        <v>1698</v>
      </c>
      <c r="F1980" s="196">
        <v>0</v>
      </c>
      <c r="G1980"/>
      <c r="H1980"/>
    </row>
    <row r="1981" spans="2:8" x14ac:dyDescent="0.3">
      <c r="B1981" s="101" t="s">
        <v>2800</v>
      </c>
      <c r="C1981" s="196" t="s">
        <v>1698</v>
      </c>
      <c r="D1981" s="196">
        <v>0</v>
      </c>
      <c r="E1981" s="196" t="s">
        <v>1699</v>
      </c>
      <c r="F1981" s="196">
        <v>0</v>
      </c>
      <c r="G1981"/>
      <c r="H1981"/>
    </row>
    <row r="1982" spans="2:8" x14ac:dyDescent="0.3">
      <c r="B1982" s="101" t="s">
        <v>2801</v>
      </c>
      <c r="C1982" s="196" t="s">
        <v>1699</v>
      </c>
      <c r="D1982" s="196">
        <v>0</v>
      </c>
      <c r="E1982" s="196" t="s">
        <v>1698</v>
      </c>
      <c r="F1982" s="196">
        <v>0</v>
      </c>
      <c r="G1982"/>
      <c r="H1982"/>
    </row>
    <row r="1983" spans="2:8" x14ac:dyDescent="0.3">
      <c r="B1983" s="101" t="s">
        <v>2802</v>
      </c>
      <c r="C1983" s="196" t="s">
        <v>1690</v>
      </c>
      <c r="D1983" s="196">
        <v>1</v>
      </c>
      <c r="E1983" s="196" t="s">
        <v>1705</v>
      </c>
      <c r="F1983" s="196">
        <v>0</v>
      </c>
      <c r="G1983"/>
      <c r="H1983"/>
    </row>
    <row r="1984" spans="2:8" x14ac:dyDescent="0.3">
      <c r="B1984" s="101" t="s">
        <v>2803</v>
      </c>
      <c r="C1984" s="196"/>
      <c r="D1984" s="196"/>
      <c r="E1984" s="196"/>
      <c r="F1984" s="196"/>
      <c r="G1984"/>
      <c r="H1984"/>
    </row>
    <row r="1985" spans="2:8" x14ac:dyDescent="0.3">
      <c r="B1985" s="101" t="s">
        <v>2804</v>
      </c>
      <c r="C1985" s="196" t="s">
        <v>4</v>
      </c>
      <c r="D1985" s="196">
        <v>0</v>
      </c>
      <c r="E1985" s="196" t="s">
        <v>7</v>
      </c>
      <c r="F1985" s="196">
        <v>0</v>
      </c>
      <c r="G1985"/>
      <c r="H1985"/>
    </row>
    <row r="1986" spans="2:8" x14ac:dyDescent="0.3">
      <c r="B1986" s="101" t="s">
        <v>2805</v>
      </c>
      <c r="C1986" s="196" t="s">
        <v>7</v>
      </c>
      <c r="D1986" s="196">
        <v>0</v>
      </c>
      <c r="E1986" s="196" t="s">
        <v>4</v>
      </c>
      <c r="F1986" s="196">
        <v>0</v>
      </c>
      <c r="G1986"/>
      <c r="H1986"/>
    </row>
    <row r="1987" spans="2:8" x14ac:dyDescent="0.3">
      <c r="B1987" s="101" t="s">
        <v>2806</v>
      </c>
      <c r="C1987" s="196" t="s">
        <v>7</v>
      </c>
      <c r="D1987" s="196">
        <v>0</v>
      </c>
      <c r="E1987" s="196" t="s">
        <v>20</v>
      </c>
      <c r="F1987" s="196">
        <v>0</v>
      </c>
      <c r="G1987"/>
      <c r="H1987"/>
    </row>
    <row r="1988" spans="2:8" x14ac:dyDescent="0.3">
      <c r="B1988" s="101" t="s">
        <v>2807</v>
      </c>
      <c r="C1988" s="196" t="s">
        <v>1699</v>
      </c>
      <c r="D1988" s="196">
        <v>0</v>
      </c>
      <c r="E1988" s="196" t="s">
        <v>1698</v>
      </c>
      <c r="F1988" s="196">
        <v>0</v>
      </c>
      <c r="G1988"/>
      <c r="H1988"/>
    </row>
    <row r="1989" spans="2:8" x14ac:dyDescent="0.3">
      <c r="B1989" s="101" t="s">
        <v>2808</v>
      </c>
      <c r="C1989" s="196"/>
      <c r="D1989" s="196"/>
      <c r="E1989" s="196"/>
      <c r="F1989" s="196"/>
      <c r="G1989"/>
      <c r="H1989"/>
    </row>
    <row r="1990" spans="2:8" x14ac:dyDescent="0.3">
      <c r="B1990" s="101" t="s">
        <v>2809</v>
      </c>
      <c r="C1990" s="196" t="s">
        <v>7</v>
      </c>
      <c r="D1990" s="196">
        <v>0</v>
      </c>
      <c r="E1990" s="196" t="s">
        <v>20</v>
      </c>
      <c r="F1990" s="196">
        <v>0</v>
      </c>
      <c r="G1990"/>
      <c r="H1990"/>
    </row>
    <row r="1991" spans="2:8" x14ac:dyDescent="0.3">
      <c r="B1991" s="101" t="s">
        <v>2810</v>
      </c>
      <c r="C1991" s="196" t="s">
        <v>7</v>
      </c>
      <c r="D1991" s="196">
        <v>0</v>
      </c>
      <c r="E1991" s="196" t="s">
        <v>20</v>
      </c>
      <c r="F1991" s="196">
        <v>0</v>
      </c>
      <c r="G1991"/>
      <c r="H1991"/>
    </row>
    <row r="1992" spans="2:8" x14ac:dyDescent="0.3">
      <c r="B1992" s="101" t="s">
        <v>2811</v>
      </c>
      <c r="C1992" s="196" t="s">
        <v>7</v>
      </c>
      <c r="D1992" s="196">
        <v>1</v>
      </c>
      <c r="E1992" s="196" t="s">
        <v>20</v>
      </c>
      <c r="F1992" s="196">
        <v>0</v>
      </c>
      <c r="G1992"/>
      <c r="H1992"/>
    </row>
    <row r="1993" spans="2:8" x14ac:dyDescent="0.3">
      <c r="B1993" s="101" t="s">
        <v>2812</v>
      </c>
      <c r="C1993" s="196" t="s">
        <v>20</v>
      </c>
      <c r="D1993" s="196">
        <v>0</v>
      </c>
      <c r="E1993" s="196" t="s">
        <v>7</v>
      </c>
      <c r="F1993" s="196">
        <v>0</v>
      </c>
      <c r="G1993"/>
      <c r="H1993"/>
    </row>
    <row r="1994" spans="2:8" x14ac:dyDescent="0.3">
      <c r="B1994" s="101" t="s">
        <v>2813</v>
      </c>
      <c r="C1994" s="196"/>
      <c r="D1994" s="196"/>
      <c r="E1994" s="196"/>
      <c r="F1994" s="196"/>
      <c r="G1994"/>
      <c r="H1994"/>
    </row>
    <row r="1995" spans="2:8" x14ac:dyDescent="0.3">
      <c r="B1995" s="101" t="s">
        <v>2814</v>
      </c>
      <c r="C1995" s="196" t="s">
        <v>2170</v>
      </c>
      <c r="D1995" s="196">
        <v>0</v>
      </c>
      <c r="E1995" s="196" t="s">
        <v>1690</v>
      </c>
      <c r="F1995" s="196">
        <v>0</v>
      </c>
      <c r="G1995"/>
      <c r="H1995"/>
    </row>
    <row r="1996" spans="2:8" x14ac:dyDescent="0.3">
      <c r="B1996" s="101" t="s">
        <v>2815</v>
      </c>
      <c r="C1996" s="196" t="s">
        <v>2170</v>
      </c>
      <c r="D1996" s="196">
        <v>0</v>
      </c>
      <c r="E1996" s="196" t="s">
        <v>1690</v>
      </c>
      <c r="F1996" s="196">
        <v>0</v>
      </c>
      <c r="G1996"/>
      <c r="H1996"/>
    </row>
    <row r="1997" spans="2:8" x14ac:dyDescent="0.3">
      <c r="B1997" s="101" t="s">
        <v>2816</v>
      </c>
      <c r="C1997" s="196" t="s">
        <v>1703</v>
      </c>
      <c r="D1997" s="196">
        <v>0</v>
      </c>
      <c r="E1997" s="196" t="s">
        <v>1697</v>
      </c>
      <c r="F1997" s="196">
        <v>0</v>
      </c>
      <c r="G1997"/>
      <c r="H1997"/>
    </row>
    <row r="1998" spans="2:8" x14ac:dyDescent="0.3">
      <c r="B1998" s="101" t="s">
        <v>2817</v>
      </c>
      <c r="C1998" s="196" t="s">
        <v>1697</v>
      </c>
      <c r="D1998" s="196">
        <v>0</v>
      </c>
      <c r="E1998" s="196" t="s">
        <v>1703</v>
      </c>
      <c r="F1998" s="196">
        <v>0</v>
      </c>
      <c r="G1998"/>
      <c r="H1998"/>
    </row>
    <row r="1999" spans="2:8" x14ac:dyDescent="0.3">
      <c r="B1999" s="101" t="s">
        <v>2818</v>
      </c>
      <c r="C1999" s="196" t="s">
        <v>7</v>
      </c>
      <c r="D1999" s="196">
        <v>0</v>
      </c>
      <c r="E1999" s="196" t="s">
        <v>1690</v>
      </c>
      <c r="F1999" s="196">
        <v>0</v>
      </c>
      <c r="G1999"/>
      <c r="H1999"/>
    </row>
    <row r="2000" spans="2:8" x14ac:dyDescent="0.3">
      <c r="B2000" s="201" t="s">
        <v>2819</v>
      </c>
      <c r="C2000" s="201" t="s">
        <v>1690</v>
      </c>
      <c r="D2000" s="201">
        <v>0</v>
      </c>
      <c r="E2000" s="201" t="s">
        <v>2170</v>
      </c>
      <c r="F2000" s="201">
        <v>0</v>
      </c>
      <c r="G2000" s="201"/>
      <c r="H2000"/>
    </row>
    <row r="2001" spans="2:8" x14ac:dyDescent="0.3">
      <c r="B2001" s="101" t="s">
        <v>2820</v>
      </c>
      <c r="C2001" s="196" t="s">
        <v>1690</v>
      </c>
      <c r="D2001" s="196">
        <v>0</v>
      </c>
      <c r="E2001" s="196" t="s">
        <v>7</v>
      </c>
      <c r="F2001" s="196">
        <v>0</v>
      </c>
      <c r="G2001"/>
      <c r="H2001"/>
    </row>
    <row r="2002" spans="2:8" x14ac:dyDescent="0.3">
      <c r="B2002" s="101" t="s">
        <v>2821</v>
      </c>
      <c r="C2002" s="196" t="s">
        <v>1703</v>
      </c>
      <c r="D2002" s="196">
        <v>0</v>
      </c>
      <c r="E2002" s="196" t="s">
        <v>2170</v>
      </c>
      <c r="F2002" s="196">
        <v>0</v>
      </c>
      <c r="G2002"/>
      <c r="H2002"/>
    </row>
    <row r="2003" spans="2:8" x14ac:dyDescent="0.3">
      <c r="B2003" s="101" t="s">
        <v>2822</v>
      </c>
      <c r="C2003" s="196" t="s">
        <v>2170</v>
      </c>
      <c r="D2003" s="196">
        <v>0</v>
      </c>
      <c r="E2003" s="196" t="s">
        <v>1703</v>
      </c>
      <c r="F2003" s="196">
        <v>0</v>
      </c>
      <c r="G2003"/>
      <c r="H2003"/>
    </row>
    <row r="2004" spans="2:8" x14ac:dyDescent="0.3">
      <c r="B2004" s="101" t="s">
        <v>2823</v>
      </c>
      <c r="C2004" s="196" t="s">
        <v>2170</v>
      </c>
      <c r="D2004" s="196">
        <v>0</v>
      </c>
      <c r="E2004" s="196" t="s">
        <v>1703</v>
      </c>
      <c r="F2004" s="196">
        <v>0</v>
      </c>
      <c r="G2004"/>
      <c r="H2004"/>
    </row>
    <row r="2005" spans="2:8" x14ac:dyDescent="0.3">
      <c r="B2005" s="101" t="s">
        <v>2824</v>
      </c>
      <c r="C2005" s="196"/>
      <c r="D2005" s="196"/>
      <c r="E2005" s="196"/>
      <c r="F2005" s="196"/>
      <c r="G2005"/>
      <c r="H2005"/>
    </row>
    <row r="2006" spans="2:8" x14ac:dyDescent="0.3">
      <c r="B2006" s="101" t="s">
        <v>2825</v>
      </c>
      <c r="C2006" s="196" t="s">
        <v>1698</v>
      </c>
      <c r="D2006" s="196">
        <v>15</v>
      </c>
      <c r="E2006" s="196" t="s">
        <v>20</v>
      </c>
      <c r="F2006" s="196">
        <v>10</v>
      </c>
      <c r="G2006"/>
      <c r="H2006"/>
    </row>
    <row r="2007" spans="2:8" x14ac:dyDescent="0.3">
      <c r="B2007" s="101" t="s">
        <v>2826</v>
      </c>
      <c r="C2007" s="196" t="s">
        <v>20</v>
      </c>
      <c r="D2007" s="196">
        <v>7</v>
      </c>
      <c r="E2007" s="196" t="s">
        <v>1698</v>
      </c>
      <c r="F2007" s="196">
        <v>2</v>
      </c>
      <c r="G2007"/>
      <c r="H2007"/>
    </row>
    <row r="2008" spans="2:8" x14ac:dyDescent="0.3">
      <c r="B2008" s="101" t="s">
        <v>2827</v>
      </c>
      <c r="C2008" s="196" t="s">
        <v>1698</v>
      </c>
      <c r="D2008" s="196">
        <v>5</v>
      </c>
      <c r="E2008" s="196" t="s">
        <v>20</v>
      </c>
      <c r="F2008" s="196">
        <v>2</v>
      </c>
      <c r="G2008"/>
      <c r="H2008"/>
    </row>
    <row r="2009" spans="2:8" x14ac:dyDescent="0.3">
      <c r="B2009" s="201" t="s">
        <v>2828</v>
      </c>
      <c r="C2009" s="201" t="s">
        <v>20</v>
      </c>
      <c r="D2009" s="201">
        <v>5</v>
      </c>
      <c r="E2009" s="201" t="s">
        <v>1698</v>
      </c>
      <c r="F2009" s="201">
        <v>9</v>
      </c>
      <c r="G2009" s="201"/>
      <c r="H2009"/>
    </row>
    <row r="2010" spans="2:8" x14ac:dyDescent="0.3">
      <c r="B2010" s="101" t="s">
        <v>2829</v>
      </c>
      <c r="C2010" s="196" t="s">
        <v>1698</v>
      </c>
      <c r="D2010" s="196">
        <v>2</v>
      </c>
      <c r="E2010" s="196" t="s">
        <v>20</v>
      </c>
      <c r="F2010" s="196">
        <v>3</v>
      </c>
      <c r="G2010"/>
      <c r="H2010"/>
    </row>
    <row r="2011" spans="2:8" x14ac:dyDescent="0.3">
      <c r="B2011" s="101" t="s">
        <v>2830</v>
      </c>
      <c r="C2011" s="196" t="s">
        <v>20</v>
      </c>
      <c r="D2011" s="196">
        <v>1</v>
      </c>
      <c r="E2011" s="196" t="s">
        <v>1698</v>
      </c>
      <c r="F2011" s="196">
        <v>3</v>
      </c>
      <c r="G2011"/>
      <c r="H2011"/>
    </row>
    <row r="2012" spans="2:8" x14ac:dyDescent="0.3">
      <c r="B2012" s="101" t="s">
        <v>2831</v>
      </c>
      <c r="C2012" s="196" t="s">
        <v>1698</v>
      </c>
      <c r="D2012" s="196">
        <v>9</v>
      </c>
      <c r="E2012" s="196" t="s">
        <v>1684</v>
      </c>
      <c r="F2012" s="196">
        <v>6</v>
      </c>
      <c r="G2012"/>
      <c r="H2012"/>
    </row>
    <row r="2013" spans="2:8" x14ac:dyDescent="0.3">
      <c r="B2013" s="101" t="s">
        <v>2832</v>
      </c>
      <c r="C2013" s="196" t="s">
        <v>20</v>
      </c>
      <c r="D2013" s="196">
        <v>0</v>
      </c>
      <c r="E2013" s="196" t="s">
        <v>1698</v>
      </c>
      <c r="F2013" s="196">
        <v>2</v>
      </c>
      <c r="G2013"/>
      <c r="H2013"/>
    </row>
    <row r="2014" spans="2:8" x14ac:dyDescent="0.3">
      <c r="B2014" s="101" t="s">
        <v>2833</v>
      </c>
      <c r="C2014" s="196" t="s">
        <v>1698</v>
      </c>
      <c r="D2014" s="196">
        <v>16</v>
      </c>
      <c r="E2014" s="196" t="s">
        <v>20</v>
      </c>
      <c r="F2014" s="196">
        <v>15</v>
      </c>
      <c r="G2014"/>
      <c r="H2014"/>
    </row>
    <row r="2015" spans="2:8" x14ac:dyDescent="0.3">
      <c r="B2015" s="101" t="s">
        <v>2834</v>
      </c>
      <c r="C2015" s="196" t="s">
        <v>1698</v>
      </c>
      <c r="D2015" s="196">
        <v>0</v>
      </c>
      <c r="E2015" s="196" t="s">
        <v>20</v>
      </c>
      <c r="F2015" s="196">
        <v>0</v>
      </c>
      <c r="G2015"/>
      <c r="H2015"/>
    </row>
    <row r="2016" spans="2:8" x14ac:dyDescent="0.3">
      <c r="B2016" s="201" t="s">
        <v>2835</v>
      </c>
      <c r="C2016" s="201" t="s">
        <v>20</v>
      </c>
      <c r="D2016" s="201">
        <v>2</v>
      </c>
      <c r="E2016" s="201" t="s">
        <v>1698</v>
      </c>
      <c r="F2016" s="201">
        <v>0</v>
      </c>
      <c r="G2016" s="201"/>
      <c r="H2016"/>
    </row>
    <row r="2017" spans="2:8" x14ac:dyDescent="0.3">
      <c r="B2017" s="101" t="s">
        <v>2836</v>
      </c>
      <c r="C2017" s="196" t="s">
        <v>1698</v>
      </c>
      <c r="D2017" s="196">
        <v>1</v>
      </c>
      <c r="E2017" s="196" t="s">
        <v>20</v>
      </c>
      <c r="F2017" s="196">
        <v>0</v>
      </c>
      <c r="G2017"/>
      <c r="H2017"/>
    </row>
    <row r="2018" spans="2:8" x14ac:dyDescent="0.3">
      <c r="B2018" s="101" t="s">
        <v>2837</v>
      </c>
      <c r="C2018" s="196"/>
      <c r="D2018" s="196"/>
      <c r="E2018" s="196"/>
      <c r="F2018" s="196"/>
      <c r="G2018"/>
      <c r="H2018"/>
    </row>
    <row r="2019" spans="2:8" x14ac:dyDescent="0.3">
      <c r="B2019" s="101" t="s">
        <v>2838</v>
      </c>
      <c r="C2019" s="196" t="s">
        <v>1759</v>
      </c>
      <c r="D2019" s="196">
        <v>2</v>
      </c>
      <c r="E2019" s="196" t="s">
        <v>4</v>
      </c>
      <c r="F2019" s="196">
        <v>1</v>
      </c>
      <c r="G2019"/>
      <c r="H2019"/>
    </row>
    <row r="2020" spans="2:8" x14ac:dyDescent="0.3">
      <c r="B2020" s="101" t="s">
        <v>2839</v>
      </c>
      <c r="C2020" s="196" t="s">
        <v>4</v>
      </c>
      <c r="D2020" s="196">
        <v>2</v>
      </c>
      <c r="E2020" s="196" t="s">
        <v>1759</v>
      </c>
      <c r="F2020" s="196">
        <v>0</v>
      </c>
      <c r="G2020"/>
      <c r="H2020"/>
    </row>
    <row r="2021" spans="2:8" x14ac:dyDescent="0.3">
      <c r="B2021" s="201" t="s">
        <v>2840</v>
      </c>
      <c r="C2021" s="201" t="s">
        <v>1759</v>
      </c>
      <c r="D2021" s="201">
        <v>0</v>
      </c>
      <c r="E2021" s="201" t="s">
        <v>4</v>
      </c>
      <c r="F2021" s="201">
        <v>0</v>
      </c>
      <c r="G2021" s="201"/>
      <c r="H2021"/>
    </row>
    <row r="2022" spans="2:8" x14ac:dyDescent="0.3">
      <c r="B2022" s="101" t="s">
        <v>2841</v>
      </c>
      <c r="C2022" s="196" t="s">
        <v>4</v>
      </c>
      <c r="D2022" s="196">
        <v>0</v>
      </c>
      <c r="E2022" s="196" t="s">
        <v>1761</v>
      </c>
      <c r="F2022" s="196">
        <v>2</v>
      </c>
      <c r="G2022"/>
      <c r="H2022"/>
    </row>
    <row r="2023" spans="2:8" x14ac:dyDescent="0.3">
      <c r="B2023" s="101" t="s">
        <v>2842</v>
      </c>
      <c r="C2023" s="196" t="s">
        <v>4</v>
      </c>
      <c r="D2023" s="196">
        <v>0</v>
      </c>
      <c r="E2023" s="196" t="s">
        <v>1761</v>
      </c>
      <c r="F2023" s="196">
        <v>2</v>
      </c>
      <c r="G2023"/>
      <c r="H2023"/>
    </row>
    <row r="2024" spans="2:8" x14ac:dyDescent="0.3">
      <c r="B2024" s="101" t="s">
        <v>2843</v>
      </c>
      <c r="C2024" s="196" t="s">
        <v>4</v>
      </c>
      <c r="D2024" s="196">
        <v>1</v>
      </c>
      <c r="E2024" s="196" t="s">
        <v>1761</v>
      </c>
      <c r="F2024" s="196">
        <v>2</v>
      </c>
      <c r="G2024"/>
      <c r="H2024"/>
    </row>
    <row r="2025" spans="2:8" x14ac:dyDescent="0.3">
      <c r="B2025" s="101" t="s">
        <v>2844</v>
      </c>
      <c r="C2025" s="196" t="s">
        <v>4</v>
      </c>
      <c r="D2025" s="196">
        <v>0</v>
      </c>
      <c r="E2025" s="196" t="s">
        <v>1761</v>
      </c>
      <c r="F2025" s="196">
        <v>2</v>
      </c>
      <c r="G2025"/>
      <c r="H2025"/>
    </row>
    <row r="2026" spans="2:8" x14ac:dyDescent="0.3">
      <c r="B2026" s="101" t="s">
        <v>2845</v>
      </c>
      <c r="C2026" s="196" t="s">
        <v>1759</v>
      </c>
      <c r="D2026" s="196">
        <v>0</v>
      </c>
      <c r="E2026" s="196" t="s">
        <v>2846</v>
      </c>
      <c r="F2026" s="196">
        <v>0</v>
      </c>
      <c r="G2026"/>
      <c r="H2026"/>
    </row>
    <row r="2027" spans="2:8" x14ac:dyDescent="0.3">
      <c r="B2027" s="101" t="s">
        <v>2847</v>
      </c>
      <c r="C2027" s="196" t="s">
        <v>1759</v>
      </c>
      <c r="D2027" s="196">
        <v>0</v>
      </c>
      <c r="E2027" s="196" t="s">
        <v>4</v>
      </c>
      <c r="F2027" s="196">
        <v>0</v>
      </c>
      <c r="G2027"/>
      <c r="H2027"/>
    </row>
    <row r="2028" spans="2:8" x14ac:dyDescent="0.3">
      <c r="B2028" s="101" t="s">
        <v>2848</v>
      </c>
      <c r="C2028" s="196" t="s">
        <v>1759</v>
      </c>
      <c r="D2028" s="196">
        <v>0</v>
      </c>
      <c r="E2028" s="196" t="s">
        <v>4</v>
      </c>
      <c r="F2028" s="196">
        <v>0</v>
      </c>
      <c r="G2028"/>
      <c r="H2028"/>
    </row>
    <row r="2029" spans="2:8" x14ac:dyDescent="0.3">
      <c r="B2029" s="101" t="s">
        <v>2849</v>
      </c>
      <c r="C2029" s="196" t="s">
        <v>1761</v>
      </c>
      <c r="D2029" s="196">
        <v>2</v>
      </c>
      <c r="E2029" s="196" t="s">
        <v>4</v>
      </c>
      <c r="F2029" s="196">
        <v>0</v>
      </c>
      <c r="G2029"/>
      <c r="H2029"/>
    </row>
    <row r="2030" spans="2:8" x14ac:dyDescent="0.3">
      <c r="B2030" s="101" t="s">
        <v>2850</v>
      </c>
      <c r="C2030" s="196" t="s">
        <v>4</v>
      </c>
      <c r="D2030" s="196">
        <v>0</v>
      </c>
      <c r="E2030" s="196" t="s">
        <v>1759</v>
      </c>
      <c r="F2030" s="196">
        <v>1</v>
      </c>
      <c r="G2030"/>
      <c r="H2030"/>
    </row>
    <row r="2031" spans="2:8" x14ac:dyDescent="0.3">
      <c r="B2031" s="101" t="s">
        <v>2851</v>
      </c>
      <c r="C2031" s="196" t="s">
        <v>1761</v>
      </c>
      <c r="D2031" s="196">
        <v>0</v>
      </c>
      <c r="E2031" s="196" t="s">
        <v>4</v>
      </c>
      <c r="F2031" s="196">
        <v>0</v>
      </c>
      <c r="G2031"/>
      <c r="H2031"/>
    </row>
    <row r="2032" spans="2:8" x14ac:dyDescent="0.3">
      <c r="B2032" s="101" t="s">
        <v>2852</v>
      </c>
      <c r="C2032" s="196" t="s">
        <v>1761</v>
      </c>
      <c r="D2032" s="196">
        <v>2</v>
      </c>
      <c r="E2032" s="196" t="s">
        <v>4</v>
      </c>
      <c r="F2032" s="196">
        <v>0</v>
      </c>
      <c r="G2032"/>
      <c r="H2032"/>
    </row>
    <row r="2033" spans="2:8" x14ac:dyDescent="0.3">
      <c r="B2033" s="101" t="s">
        <v>2853</v>
      </c>
      <c r="C2033" s="196" t="s">
        <v>1759</v>
      </c>
      <c r="D2033" s="196">
        <v>0</v>
      </c>
      <c r="E2033" s="196" t="s">
        <v>4</v>
      </c>
      <c r="F2033" s="196">
        <v>0</v>
      </c>
      <c r="G2033"/>
      <c r="H2033"/>
    </row>
    <row r="2034" spans="2:8" x14ac:dyDescent="0.3">
      <c r="B2034" s="101" t="s">
        <v>2854</v>
      </c>
      <c r="C2034" s="196" t="s">
        <v>4</v>
      </c>
      <c r="D2034" s="196">
        <v>2</v>
      </c>
      <c r="E2034" s="196" t="s">
        <v>1759</v>
      </c>
      <c r="F2034" s="196">
        <v>1</v>
      </c>
      <c r="G2034"/>
      <c r="H2034"/>
    </row>
    <row r="2035" spans="2:8" x14ac:dyDescent="0.3">
      <c r="B2035" s="101" t="s">
        <v>2855</v>
      </c>
      <c r="C2035" s="196" t="s">
        <v>1759</v>
      </c>
      <c r="D2035" s="196">
        <v>6</v>
      </c>
      <c r="E2035" s="196" t="s">
        <v>4</v>
      </c>
      <c r="F2035" s="196">
        <v>8</v>
      </c>
      <c r="G2035"/>
      <c r="H2035"/>
    </row>
    <row r="2036" spans="2:8" x14ac:dyDescent="0.3">
      <c r="B2036" s="101" t="s">
        <v>2856</v>
      </c>
      <c r="C2036" s="196" t="s">
        <v>1761</v>
      </c>
      <c r="D2036" s="196">
        <v>1</v>
      </c>
      <c r="E2036" s="196" t="s">
        <v>4</v>
      </c>
      <c r="F2036" s="196">
        <v>0</v>
      </c>
      <c r="G2036"/>
      <c r="H2036"/>
    </row>
    <row r="2037" spans="2:8" x14ac:dyDescent="0.3">
      <c r="B2037" s="101" t="s">
        <v>2857</v>
      </c>
      <c r="C2037" s="196"/>
      <c r="D2037" s="196"/>
      <c r="E2037" s="196"/>
      <c r="F2037" s="196"/>
      <c r="G2037"/>
      <c r="H2037"/>
    </row>
    <row r="2038" spans="2:8" x14ac:dyDescent="0.3">
      <c r="B2038" s="101" t="s">
        <v>2858</v>
      </c>
      <c r="C2038" s="196" t="s">
        <v>7</v>
      </c>
      <c r="D2038" s="196">
        <v>3</v>
      </c>
      <c r="E2038" s="196" t="s">
        <v>20</v>
      </c>
      <c r="F2038" s="196">
        <v>1</v>
      </c>
      <c r="G2038"/>
      <c r="H2038"/>
    </row>
    <row r="2039" spans="2:8" x14ac:dyDescent="0.3">
      <c r="B2039" s="101" t="s">
        <v>2859</v>
      </c>
      <c r="C2039" s="196" t="s">
        <v>20</v>
      </c>
      <c r="D2039" s="196">
        <v>1</v>
      </c>
      <c r="E2039" s="196" t="s">
        <v>7</v>
      </c>
      <c r="F2039" s="196">
        <v>0</v>
      </c>
      <c r="G2039"/>
      <c r="H2039"/>
    </row>
    <row r="2040" spans="2:8" x14ac:dyDescent="0.3">
      <c r="B2040" s="101" t="s">
        <v>2860</v>
      </c>
      <c r="C2040" s="196" t="s">
        <v>20</v>
      </c>
      <c r="D2040" s="196">
        <v>2</v>
      </c>
      <c r="E2040" s="196" t="s">
        <v>7</v>
      </c>
      <c r="F2040" s="196">
        <v>1</v>
      </c>
      <c r="G2040"/>
      <c r="H2040"/>
    </row>
    <row r="2041" spans="2:8" x14ac:dyDescent="0.3">
      <c r="B2041" s="101" t="s">
        <v>2861</v>
      </c>
      <c r="C2041" s="196" t="s">
        <v>20</v>
      </c>
      <c r="D2041" s="196">
        <v>1</v>
      </c>
      <c r="E2041" s="196" t="s">
        <v>7</v>
      </c>
      <c r="F2041" s="196">
        <v>0</v>
      </c>
      <c r="G2041"/>
      <c r="H2041"/>
    </row>
    <row r="2042" spans="2:8" x14ac:dyDescent="0.3">
      <c r="B2042" s="101" t="s">
        <v>2862</v>
      </c>
      <c r="C2042" s="196" t="s">
        <v>20</v>
      </c>
      <c r="D2042" s="196">
        <v>0</v>
      </c>
      <c r="E2042" s="196" t="s">
        <v>7</v>
      </c>
      <c r="F2042" s="196">
        <v>0</v>
      </c>
      <c r="G2042"/>
      <c r="H2042"/>
    </row>
    <row r="2043" spans="2:8" x14ac:dyDescent="0.3">
      <c r="B2043" s="101" t="s">
        <v>2863</v>
      </c>
      <c r="C2043" s="196" t="s">
        <v>7</v>
      </c>
      <c r="D2043" s="196">
        <v>1</v>
      </c>
      <c r="E2043" s="196" t="s">
        <v>20</v>
      </c>
      <c r="F2043" s="196">
        <v>0</v>
      </c>
      <c r="G2043"/>
      <c r="H2043"/>
    </row>
    <row r="2044" spans="2:8" x14ac:dyDescent="0.3">
      <c r="B2044" s="201" t="s">
        <v>2864</v>
      </c>
      <c r="C2044" s="201"/>
      <c r="D2044" s="201"/>
      <c r="E2044" s="201"/>
      <c r="F2044" s="201"/>
      <c r="G2044" s="201"/>
      <c r="H2044"/>
    </row>
    <row r="2045" spans="2:8" x14ac:dyDescent="0.3">
      <c r="B2045" s="101" t="s">
        <v>2865</v>
      </c>
      <c r="C2045" s="196" t="s">
        <v>7</v>
      </c>
      <c r="D2045" s="196">
        <v>0</v>
      </c>
      <c r="E2045" s="196" t="s">
        <v>20</v>
      </c>
      <c r="F2045" s="196">
        <v>0</v>
      </c>
      <c r="G2045"/>
      <c r="H2045"/>
    </row>
    <row r="2046" spans="2:8" x14ac:dyDescent="0.3">
      <c r="B2046" s="101" t="s">
        <v>2866</v>
      </c>
      <c r="C2046" s="196" t="s">
        <v>20</v>
      </c>
      <c r="D2046" s="196">
        <v>0</v>
      </c>
      <c r="E2046" s="196" t="s">
        <v>7</v>
      </c>
      <c r="F2046" s="196">
        <v>0</v>
      </c>
      <c r="G2046"/>
      <c r="H2046"/>
    </row>
    <row r="2047" spans="2:8" x14ac:dyDescent="0.3">
      <c r="B2047" s="101" t="s">
        <v>2867</v>
      </c>
      <c r="C2047" s="196" t="s">
        <v>20</v>
      </c>
      <c r="D2047" s="196">
        <v>1</v>
      </c>
      <c r="E2047" s="196" t="s">
        <v>7</v>
      </c>
      <c r="F2047" s="196">
        <v>0</v>
      </c>
      <c r="G2047"/>
      <c r="H2047"/>
    </row>
    <row r="2048" spans="2:8" x14ac:dyDescent="0.3">
      <c r="B2048" s="101" t="s">
        <v>2868</v>
      </c>
      <c r="C2048" s="196" t="s">
        <v>7</v>
      </c>
      <c r="D2048" s="196">
        <v>1</v>
      </c>
      <c r="E2048" s="196" t="s">
        <v>20</v>
      </c>
      <c r="F2048" s="196">
        <v>0</v>
      </c>
      <c r="G2048"/>
      <c r="H2048"/>
    </row>
    <row r="2049" spans="2:8" x14ac:dyDescent="0.3">
      <c r="B2049" s="101" t="s">
        <v>2869</v>
      </c>
      <c r="C2049" s="196" t="s">
        <v>20</v>
      </c>
      <c r="D2049" s="196">
        <v>0</v>
      </c>
      <c r="E2049" s="196" t="s">
        <v>7</v>
      </c>
      <c r="F2049" s="196">
        <v>0</v>
      </c>
      <c r="G2049"/>
      <c r="H2049"/>
    </row>
    <row r="2050" spans="2:8" x14ac:dyDescent="0.3">
      <c r="B2050" s="101" t="s">
        <v>2870</v>
      </c>
      <c r="C2050" s="196" t="s">
        <v>20</v>
      </c>
      <c r="D2050" s="196">
        <v>1</v>
      </c>
      <c r="E2050" s="196" t="s">
        <v>7</v>
      </c>
      <c r="F2050" s="196">
        <v>0</v>
      </c>
      <c r="G2050"/>
      <c r="H2050"/>
    </row>
    <row r="2051" spans="2:8" x14ac:dyDescent="0.3">
      <c r="B2051" s="101" t="s">
        <v>2871</v>
      </c>
      <c r="C2051" s="196"/>
      <c r="D2051" s="196"/>
      <c r="E2051" s="196"/>
      <c r="F2051" s="196"/>
      <c r="G2051"/>
      <c r="H2051"/>
    </row>
    <row r="2052" spans="2:8" x14ac:dyDescent="0.3">
      <c r="B2052" s="101" t="s">
        <v>2872</v>
      </c>
      <c r="C2052" s="196" t="s">
        <v>1832</v>
      </c>
      <c r="D2052" s="196">
        <v>1</v>
      </c>
      <c r="E2052" s="196" t="s">
        <v>7</v>
      </c>
      <c r="F2052" s="196">
        <v>10</v>
      </c>
      <c r="G2052"/>
      <c r="H2052"/>
    </row>
    <row r="2053" spans="2:8" x14ac:dyDescent="0.3">
      <c r="B2053" s="101" t="s">
        <v>2873</v>
      </c>
      <c r="C2053" s="196" t="s">
        <v>1832</v>
      </c>
      <c r="D2053" s="196">
        <v>5</v>
      </c>
      <c r="E2053" s="196" t="s">
        <v>7</v>
      </c>
      <c r="F2053" s="196">
        <v>10</v>
      </c>
      <c r="G2053"/>
      <c r="H2053"/>
    </row>
    <row r="2054" spans="2:8" x14ac:dyDescent="0.3">
      <c r="B2054" s="101" t="s">
        <v>2874</v>
      </c>
      <c r="C2054" s="196" t="s">
        <v>1832</v>
      </c>
      <c r="D2054" s="196">
        <v>0</v>
      </c>
      <c r="E2054" s="196" t="s">
        <v>7</v>
      </c>
      <c r="F2054" s="196">
        <v>5</v>
      </c>
      <c r="G2054"/>
      <c r="H2054"/>
    </row>
    <row r="2055" spans="2:8" x14ac:dyDescent="0.3">
      <c r="B2055" s="101" t="s">
        <v>2875</v>
      </c>
      <c r="C2055" s="196" t="s">
        <v>1832</v>
      </c>
      <c r="D2055" s="196">
        <v>1</v>
      </c>
      <c r="E2055" s="196" t="s">
        <v>7</v>
      </c>
      <c r="F2055" s="196">
        <v>1</v>
      </c>
      <c r="G2055"/>
      <c r="H2055"/>
    </row>
    <row r="2056" spans="2:8" x14ac:dyDescent="0.3">
      <c r="B2056" s="101" t="s">
        <v>2876</v>
      </c>
      <c r="C2056" s="196" t="s">
        <v>7</v>
      </c>
      <c r="D2056" s="196">
        <v>0</v>
      </c>
      <c r="E2056" s="196" t="s">
        <v>1832</v>
      </c>
      <c r="F2056" s="196">
        <v>0</v>
      </c>
      <c r="G2056"/>
      <c r="H2056"/>
    </row>
    <row r="2057" spans="2:8" x14ac:dyDescent="0.3">
      <c r="B2057" s="101" t="s">
        <v>2877</v>
      </c>
      <c r="C2057" s="196"/>
      <c r="D2057" s="196"/>
      <c r="E2057" s="196"/>
      <c r="F2057" s="196"/>
      <c r="G2057"/>
      <c r="H2057"/>
    </row>
    <row r="2058" spans="2:8" x14ac:dyDescent="0.3">
      <c r="B2058" s="101" t="s">
        <v>2878</v>
      </c>
      <c r="C2058" s="196" t="s">
        <v>7</v>
      </c>
      <c r="D2058" s="196">
        <v>0</v>
      </c>
      <c r="E2058" s="196" t="s">
        <v>1832</v>
      </c>
      <c r="F2058" s="196">
        <v>0</v>
      </c>
      <c r="G2058"/>
      <c r="H2058"/>
    </row>
    <row r="2059" spans="2:8" x14ac:dyDescent="0.3">
      <c r="B2059" s="101" t="s">
        <v>2879</v>
      </c>
      <c r="C2059" s="196"/>
      <c r="D2059" s="196"/>
      <c r="E2059" s="196"/>
      <c r="F2059" s="196"/>
      <c r="G2059"/>
      <c r="H2059"/>
    </row>
    <row r="2060" spans="2:8" x14ac:dyDescent="0.3">
      <c r="B2060" s="101" t="s">
        <v>2880</v>
      </c>
      <c r="C2060" s="196" t="s">
        <v>1832</v>
      </c>
      <c r="D2060" s="196">
        <v>3</v>
      </c>
      <c r="E2060" s="196" t="s">
        <v>7</v>
      </c>
      <c r="F2060" s="196">
        <v>0</v>
      </c>
      <c r="G2060"/>
      <c r="H2060"/>
    </row>
    <row r="2061" spans="2:8" x14ac:dyDescent="0.3">
      <c r="B2061" s="101" t="s">
        <v>2881</v>
      </c>
      <c r="C2061" s="196" t="s">
        <v>7</v>
      </c>
      <c r="D2061" s="196">
        <v>10</v>
      </c>
      <c r="E2061" s="196" t="s">
        <v>1832</v>
      </c>
      <c r="F2061" s="196">
        <v>15</v>
      </c>
      <c r="G2061"/>
      <c r="H2061"/>
    </row>
    <row r="2062" spans="2:8" x14ac:dyDescent="0.3">
      <c r="B2062" s="101" t="s">
        <v>2882</v>
      </c>
      <c r="C2062" s="196" t="s">
        <v>7</v>
      </c>
      <c r="D2062" s="196">
        <v>10</v>
      </c>
      <c r="E2062" s="196" t="s">
        <v>1832</v>
      </c>
      <c r="F2062" s="196">
        <v>5</v>
      </c>
      <c r="G2062"/>
      <c r="H2062"/>
    </row>
    <row r="2063" spans="2:8" x14ac:dyDescent="0.3">
      <c r="B2063" s="101" t="s">
        <v>2883</v>
      </c>
      <c r="C2063" s="196" t="s">
        <v>7</v>
      </c>
      <c r="D2063" s="196">
        <v>2</v>
      </c>
      <c r="E2063" s="196" t="s">
        <v>1832</v>
      </c>
      <c r="F2063" s="196">
        <v>1</v>
      </c>
      <c r="G2063"/>
      <c r="H2063"/>
    </row>
    <row r="2064" spans="2:8" x14ac:dyDescent="0.3">
      <c r="B2064" s="101" t="s">
        <v>2884</v>
      </c>
      <c r="C2064" s="196" t="s">
        <v>1832</v>
      </c>
      <c r="D2064" s="196">
        <v>3</v>
      </c>
      <c r="E2064" s="196" t="s">
        <v>7</v>
      </c>
      <c r="F2064" s="196">
        <v>0</v>
      </c>
      <c r="G2064"/>
      <c r="H2064"/>
    </row>
    <row r="2065" spans="2:8" x14ac:dyDescent="0.3">
      <c r="B2065" s="101" t="s">
        <v>2885</v>
      </c>
      <c r="C2065" s="196" t="s">
        <v>7</v>
      </c>
      <c r="D2065" s="196">
        <v>4</v>
      </c>
      <c r="E2065" s="196" t="s">
        <v>1832</v>
      </c>
      <c r="F2065" s="196">
        <v>3</v>
      </c>
      <c r="G2065"/>
      <c r="H2065"/>
    </row>
    <row r="2066" spans="2:8" x14ac:dyDescent="0.3">
      <c r="B2066" s="101" t="s">
        <v>2886</v>
      </c>
      <c r="C2066" s="196" t="s">
        <v>1832</v>
      </c>
      <c r="D2066" s="196">
        <v>1</v>
      </c>
      <c r="E2066" s="196" t="s">
        <v>7</v>
      </c>
      <c r="F2066" s="196">
        <v>6</v>
      </c>
      <c r="G2066"/>
      <c r="H2066"/>
    </row>
    <row r="2067" spans="2:8" x14ac:dyDescent="0.3">
      <c r="B2067" s="101" t="s">
        <v>2887</v>
      </c>
      <c r="C2067" s="196" t="s">
        <v>1832</v>
      </c>
      <c r="D2067" s="196">
        <v>1</v>
      </c>
      <c r="E2067" s="196" t="s">
        <v>7</v>
      </c>
      <c r="F2067" s="196">
        <v>0</v>
      </c>
      <c r="G2067"/>
      <c r="H2067"/>
    </row>
    <row r="2068" spans="2:8" x14ac:dyDescent="0.3">
      <c r="B2068" s="101" t="s">
        <v>2888</v>
      </c>
      <c r="C2068" s="196"/>
      <c r="D2068" s="196"/>
      <c r="E2068" s="196"/>
      <c r="F2068" s="196"/>
      <c r="G2068"/>
      <c r="H2068"/>
    </row>
    <row r="2069" spans="2:8" x14ac:dyDescent="0.3">
      <c r="B2069" s="101" t="s">
        <v>2889</v>
      </c>
      <c r="C2069" s="196" t="s">
        <v>1697</v>
      </c>
      <c r="D2069" s="196">
        <v>5</v>
      </c>
      <c r="E2069" s="196" t="s">
        <v>1832</v>
      </c>
      <c r="F2069" s="196">
        <v>10</v>
      </c>
      <c r="G2069"/>
      <c r="H2069"/>
    </row>
    <row r="2070" spans="2:8" x14ac:dyDescent="0.3">
      <c r="B2070" s="101" t="s">
        <v>2890</v>
      </c>
      <c r="C2070" s="196" t="s">
        <v>1832</v>
      </c>
      <c r="D2070" s="196">
        <v>14</v>
      </c>
      <c r="E2070" s="196" t="s">
        <v>1697</v>
      </c>
      <c r="F2070" s="196">
        <v>17</v>
      </c>
      <c r="G2070"/>
      <c r="H2070"/>
    </row>
    <row r="2071" spans="2:8" x14ac:dyDescent="0.3">
      <c r="B2071" s="101" t="s">
        <v>2891</v>
      </c>
      <c r="C2071" s="196" t="s">
        <v>1832</v>
      </c>
      <c r="D2071" s="196">
        <v>1</v>
      </c>
      <c r="E2071" s="196" t="s">
        <v>7</v>
      </c>
      <c r="F2071" s="196">
        <v>1</v>
      </c>
      <c r="G2071"/>
      <c r="H2071"/>
    </row>
    <row r="2072" spans="2:8" x14ac:dyDescent="0.3">
      <c r="B2072" s="101" t="s">
        <v>2892</v>
      </c>
      <c r="C2072" s="196" t="s">
        <v>7</v>
      </c>
      <c r="D2072" s="196">
        <v>3</v>
      </c>
      <c r="E2072" s="196" t="s">
        <v>1832</v>
      </c>
      <c r="F2072" s="196">
        <v>4</v>
      </c>
      <c r="G2072"/>
      <c r="H2072"/>
    </row>
    <row r="2073" spans="2:8" x14ac:dyDescent="0.3">
      <c r="B2073" s="101" t="s">
        <v>2893</v>
      </c>
      <c r="C2073" s="196" t="s">
        <v>1832</v>
      </c>
      <c r="D2073" s="196">
        <v>3</v>
      </c>
      <c r="E2073" s="196" t="s">
        <v>7</v>
      </c>
      <c r="F2073" s="196">
        <v>12</v>
      </c>
      <c r="G2073"/>
      <c r="H2073"/>
    </row>
    <row r="2074" spans="2:8" x14ac:dyDescent="0.3">
      <c r="B2074" s="101" t="s">
        <v>2894</v>
      </c>
      <c r="C2074" s="196" t="s">
        <v>1832</v>
      </c>
      <c r="D2074" s="196">
        <v>1</v>
      </c>
      <c r="E2074" s="196" t="s">
        <v>7</v>
      </c>
      <c r="F2074" s="196">
        <v>2</v>
      </c>
      <c r="G2074"/>
      <c r="H2074"/>
    </row>
    <row r="2075" spans="2:8" x14ac:dyDescent="0.3">
      <c r="B2075" s="101" t="s">
        <v>2895</v>
      </c>
      <c r="C2075" s="196" t="s">
        <v>7</v>
      </c>
      <c r="D2075" s="196">
        <v>3</v>
      </c>
      <c r="E2075" s="196" t="s">
        <v>1832</v>
      </c>
      <c r="F2075" s="196">
        <v>2</v>
      </c>
      <c r="G2075"/>
      <c r="H2075"/>
    </row>
    <row r="2076" spans="2:8" x14ac:dyDescent="0.3">
      <c r="B2076" s="101" t="s">
        <v>2896</v>
      </c>
      <c r="C2076" s="196" t="s">
        <v>1832</v>
      </c>
      <c r="D2076" s="196">
        <v>0</v>
      </c>
      <c r="E2076" s="196" t="s">
        <v>7</v>
      </c>
      <c r="F2076" s="196">
        <v>0</v>
      </c>
      <c r="G2076"/>
      <c r="H2076"/>
    </row>
    <row r="2077" spans="2:8" x14ac:dyDescent="0.3">
      <c r="B2077" s="101" t="s">
        <v>2897</v>
      </c>
      <c r="C2077" s="196" t="s">
        <v>7</v>
      </c>
      <c r="D2077" s="196">
        <v>3</v>
      </c>
      <c r="E2077" s="196" t="s">
        <v>1832</v>
      </c>
      <c r="F2077" s="196">
        <v>6</v>
      </c>
      <c r="G2077"/>
      <c r="H2077"/>
    </row>
    <row r="2078" spans="2:8" x14ac:dyDescent="0.3">
      <c r="B2078" s="101" t="s">
        <v>2898</v>
      </c>
      <c r="C2078" s="196" t="s">
        <v>7</v>
      </c>
      <c r="D2078" s="196">
        <v>0</v>
      </c>
      <c r="E2078" s="196" t="s">
        <v>1832</v>
      </c>
      <c r="F2078" s="196">
        <v>0</v>
      </c>
      <c r="G2078"/>
      <c r="H2078"/>
    </row>
    <row r="2079" spans="2:8" x14ac:dyDescent="0.3">
      <c r="B2079" s="101" t="s">
        <v>2899</v>
      </c>
      <c r="C2079" s="196" t="s">
        <v>7</v>
      </c>
      <c r="D2079" s="196">
        <v>0</v>
      </c>
      <c r="E2079" s="196" t="s">
        <v>1832</v>
      </c>
      <c r="F2079" s="196">
        <v>0</v>
      </c>
      <c r="G2079"/>
      <c r="H2079"/>
    </row>
    <row r="2080" spans="2:8" x14ac:dyDescent="0.3">
      <c r="B2080" s="101" t="s">
        <v>2900</v>
      </c>
      <c r="C2080" s="196" t="s">
        <v>1703</v>
      </c>
      <c r="D2080" s="196">
        <v>7</v>
      </c>
      <c r="E2080" s="196" t="s">
        <v>7</v>
      </c>
      <c r="F2080" s="196">
        <v>3</v>
      </c>
      <c r="G2080"/>
      <c r="H2080"/>
    </row>
    <row r="2081" spans="2:8" x14ac:dyDescent="0.3">
      <c r="B2081" s="101" t="s">
        <v>2901</v>
      </c>
      <c r="C2081" s="196"/>
      <c r="D2081" s="196"/>
      <c r="E2081" s="196"/>
      <c r="F2081" s="196"/>
      <c r="G2081"/>
      <c r="H2081"/>
    </row>
    <row r="2082" spans="2:8" x14ac:dyDescent="0.3">
      <c r="B2082" s="101" t="s">
        <v>2902</v>
      </c>
      <c r="C2082" s="196" t="s">
        <v>1832</v>
      </c>
      <c r="D2082" s="196">
        <v>1</v>
      </c>
      <c r="E2082" s="196" t="s">
        <v>7</v>
      </c>
      <c r="F2082" s="196">
        <v>2</v>
      </c>
      <c r="G2082"/>
      <c r="H2082"/>
    </row>
    <row r="2083" spans="2:8" x14ac:dyDescent="0.3">
      <c r="B2083" s="101" t="s">
        <v>2903</v>
      </c>
      <c r="C2083" s="196" t="s">
        <v>1832</v>
      </c>
      <c r="D2083" s="196">
        <v>1</v>
      </c>
      <c r="E2083" s="196" t="s">
        <v>7</v>
      </c>
      <c r="F2083" s="196">
        <v>0</v>
      </c>
      <c r="G2083"/>
      <c r="H2083"/>
    </row>
    <row r="2084" spans="2:8" x14ac:dyDescent="0.3">
      <c r="B2084" s="101" t="s">
        <v>2904</v>
      </c>
      <c r="C2084" s="196" t="s">
        <v>7</v>
      </c>
      <c r="D2084" s="196">
        <v>4</v>
      </c>
      <c r="E2084" s="196" t="s">
        <v>1832</v>
      </c>
      <c r="F2084" s="196">
        <v>0</v>
      </c>
      <c r="G2084"/>
      <c r="H2084"/>
    </row>
    <row r="2085" spans="2:8" x14ac:dyDescent="0.3">
      <c r="B2085" s="101" t="s">
        <v>2905</v>
      </c>
      <c r="C2085" s="196" t="s">
        <v>7</v>
      </c>
      <c r="D2085" s="196">
        <v>1</v>
      </c>
      <c r="E2085" s="196" t="s">
        <v>1832</v>
      </c>
      <c r="F2085" s="196">
        <v>1</v>
      </c>
      <c r="G2085"/>
      <c r="H2085"/>
    </row>
    <row r="2086" spans="2:8" x14ac:dyDescent="0.3">
      <c r="B2086" s="101" t="s">
        <v>2906</v>
      </c>
      <c r="C2086" s="196" t="s">
        <v>1832</v>
      </c>
      <c r="D2086" s="196">
        <v>0</v>
      </c>
      <c r="E2086" s="196" t="s">
        <v>7</v>
      </c>
      <c r="F2086" s="196">
        <v>2</v>
      </c>
      <c r="G2086"/>
      <c r="H2086"/>
    </row>
    <row r="2087" spans="2:8" x14ac:dyDescent="0.3">
      <c r="B2087" s="101" t="s">
        <v>2907</v>
      </c>
      <c r="C2087" s="196" t="s">
        <v>1832</v>
      </c>
      <c r="D2087" s="196">
        <v>0</v>
      </c>
      <c r="E2087" s="196" t="s">
        <v>7</v>
      </c>
      <c r="F2087" s="196">
        <v>1</v>
      </c>
      <c r="G2087"/>
      <c r="H2087"/>
    </row>
    <row r="2088" spans="2:8" x14ac:dyDescent="0.3">
      <c r="B2088" s="101" t="s">
        <v>2908</v>
      </c>
      <c r="C2088" s="196" t="s">
        <v>7</v>
      </c>
      <c r="D2088" s="196">
        <v>2</v>
      </c>
      <c r="E2088" s="196" t="s">
        <v>1832</v>
      </c>
      <c r="F2088" s="196">
        <v>5</v>
      </c>
      <c r="G2088"/>
      <c r="H2088"/>
    </row>
    <row r="2089" spans="2:8" x14ac:dyDescent="0.3">
      <c r="B2089" s="101" t="s">
        <v>2909</v>
      </c>
      <c r="C2089" s="196" t="s">
        <v>1832</v>
      </c>
      <c r="D2089" s="196">
        <v>0</v>
      </c>
      <c r="E2089" s="196" t="s">
        <v>7</v>
      </c>
      <c r="F2089" s="196">
        <v>6</v>
      </c>
      <c r="G2089"/>
      <c r="H2089"/>
    </row>
    <row r="2090" spans="2:8" x14ac:dyDescent="0.3">
      <c r="B2090" s="101" t="s">
        <v>2910</v>
      </c>
      <c r="C2090" s="196" t="s">
        <v>1832</v>
      </c>
      <c r="D2090" s="196">
        <v>5</v>
      </c>
      <c r="E2090" s="196" t="s">
        <v>7</v>
      </c>
      <c r="F2090" s="196">
        <v>7</v>
      </c>
      <c r="G2090"/>
      <c r="H2090"/>
    </row>
    <row r="2091" spans="2:8" x14ac:dyDescent="0.3">
      <c r="B2091" s="101" t="s">
        <v>2911</v>
      </c>
      <c r="C2091" s="196" t="s">
        <v>7</v>
      </c>
      <c r="D2091" s="196">
        <v>0</v>
      </c>
      <c r="E2091" s="196" t="s">
        <v>1832</v>
      </c>
      <c r="F2091" s="196">
        <v>0</v>
      </c>
      <c r="G2091"/>
      <c r="H2091"/>
    </row>
    <row r="2092" spans="2:8" x14ac:dyDescent="0.3">
      <c r="B2092" s="101" t="s">
        <v>2912</v>
      </c>
      <c r="C2092" s="196"/>
      <c r="D2092" s="196"/>
      <c r="E2092" s="196"/>
      <c r="F2092" s="196"/>
      <c r="G2092"/>
      <c r="H2092"/>
    </row>
    <row r="2093" spans="2:8" x14ac:dyDescent="0.3">
      <c r="B2093" s="101" t="s">
        <v>2913</v>
      </c>
      <c r="C2093" s="196" t="s">
        <v>20</v>
      </c>
      <c r="D2093" s="196">
        <v>0</v>
      </c>
      <c r="E2093" s="196" t="s">
        <v>7</v>
      </c>
      <c r="F2093" s="196">
        <v>1</v>
      </c>
      <c r="G2093"/>
      <c r="H2093"/>
    </row>
    <row r="2094" spans="2:8" x14ac:dyDescent="0.3">
      <c r="B2094" s="101" t="s">
        <v>2914</v>
      </c>
      <c r="C2094" s="196" t="s">
        <v>7</v>
      </c>
      <c r="D2094" s="196">
        <v>1</v>
      </c>
      <c r="E2094" s="196" t="s">
        <v>1741</v>
      </c>
      <c r="F2094" s="196">
        <v>0</v>
      </c>
      <c r="G2094"/>
      <c r="H2094"/>
    </row>
    <row r="2095" spans="2:8" x14ac:dyDescent="0.3">
      <c r="B2095" s="101" t="s">
        <v>2915</v>
      </c>
      <c r="C2095" s="196" t="s">
        <v>1697</v>
      </c>
      <c r="D2095" s="196">
        <v>1</v>
      </c>
      <c r="E2095" s="196" t="s">
        <v>1704</v>
      </c>
      <c r="F2095" s="196">
        <v>0</v>
      </c>
      <c r="G2095"/>
      <c r="H2095"/>
    </row>
    <row r="2096" spans="2:8" x14ac:dyDescent="0.3">
      <c r="B2096" s="101" t="s">
        <v>2916</v>
      </c>
      <c r="C2096" s="196" t="s">
        <v>1700</v>
      </c>
      <c r="D2096" s="196">
        <v>0</v>
      </c>
      <c r="E2096" s="196" t="s">
        <v>1698</v>
      </c>
      <c r="F2096" s="196">
        <v>1</v>
      </c>
      <c r="G2096"/>
      <c r="H2096"/>
    </row>
    <row r="2097" spans="2:8" x14ac:dyDescent="0.3">
      <c r="B2097" s="101" t="s">
        <v>2917</v>
      </c>
      <c r="C2097" s="196" t="s">
        <v>4</v>
      </c>
      <c r="D2097" s="196">
        <v>0</v>
      </c>
      <c r="E2097" s="196" t="s">
        <v>7</v>
      </c>
      <c r="F2097" s="196">
        <v>1</v>
      </c>
      <c r="G2097"/>
      <c r="H2097"/>
    </row>
    <row r="2098" spans="2:8" x14ac:dyDescent="0.3">
      <c r="B2098" s="101" t="s">
        <v>2918</v>
      </c>
      <c r="C2098" s="196" t="s">
        <v>1831</v>
      </c>
      <c r="D2098" s="196">
        <v>0</v>
      </c>
      <c r="E2098" s="196" t="s">
        <v>1698</v>
      </c>
      <c r="F2098" s="196">
        <v>0</v>
      </c>
      <c r="G2098"/>
      <c r="H2098"/>
    </row>
    <row r="2099" spans="2:8" x14ac:dyDescent="0.3">
      <c r="B2099" s="101" t="s">
        <v>2919</v>
      </c>
      <c r="C2099" s="196" t="s">
        <v>1690</v>
      </c>
      <c r="D2099" s="196">
        <v>0</v>
      </c>
      <c r="E2099" s="196" t="s">
        <v>7</v>
      </c>
      <c r="F2099" s="196">
        <v>0</v>
      </c>
      <c r="G2099"/>
      <c r="H2099"/>
    </row>
    <row r="2100" spans="2:8" x14ac:dyDescent="0.3">
      <c r="B2100" s="101" t="s">
        <v>2920</v>
      </c>
      <c r="C2100" s="196" t="s">
        <v>1690</v>
      </c>
      <c r="D2100" s="196">
        <v>0</v>
      </c>
      <c r="E2100" s="196" t="s">
        <v>7</v>
      </c>
      <c r="F2100" s="196">
        <v>0</v>
      </c>
      <c r="G2100"/>
      <c r="H2100"/>
    </row>
    <row r="2101" spans="2:8" x14ac:dyDescent="0.3">
      <c r="B2101" s="101" t="s">
        <v>2921</v>
      </c>
      <c r="C2101" s="196" t="s">
        <v>20</v>
      </c>
      <c r="D2101" s="196">
        <v>0</v>
      </c>
      <c r="E2101" s="196" t="s">
        <v>7</v>
      </c>
      <c r="F2101" s="196">
        <v>0</v>
      </c>
      <c r="G2101"/>
      <c r="H2101"/>
    </row>
    <row r="2102" spans="2:8" x14ac:dyDescent="0.3">
      <c r="B2102" s="101" t="s">
        <v>2922</v>
      </c>
      <c r="C2102" s="196" t="s">
        <v>20</v>
      </c>
      <c r="D2102" s="196">
        <v>0</v>
      </c>
      <c r="E2102" s="196" t="s">
        <v>7</v>
      </c>
      <c r="F2102" s="196">
        <v>0</v>
      </c>
      <c r="G2102"/>
      <c r="H2102"/>
    </row>
    <row r="2103" spans="2:8" x14ac:dyDescent="0.3">
      <c r="B2103" s="101" t="s">
        <v>2923</v>
      </c>
      <c r="C2103" s="196" t="s">
        <v>1698</v>
      </c>
      <c r="D2103" s="196">
        <v>0</v>
      </c>
      <c r="E2103" s="196" t="s">
        <v>1831</v>
      </c>
      <c r="F2103" s="196">
        <v>0</v>
      </c>
      <c r="G2103"/>
      <c r="H2103"/>
    </row>
    <row r="2104" spans="2:8" x14ac:dyDescent="0.3">
      <c r="B2104" s="101" t="s">
        <v>2924</v>
      </c>
      <c r="C2104" s="196" t="s">
        <v>1698</v>
      </c>
      <c r="D2104" s="196">
        <v>0</v>
      </c>
      <c r="E2104" s="196" t="s">
        <v>1699</v>
      </c>
      <c r="F2104" s="196">
        <v>0</v>
      </c>
      <c r="G2104"/>
      <c r="H2104"/>
    </row>
    <row r="2105" spans="2:8" x14ac:dyDescent="0.3">
      <c r="B2105" s="101" t="s">
        <v>2925</v>
      </c>
      <c r="C2105" s="196" t="s">
        <v>1704</v>
      </c>
      <c r="D2105" s="196">
        <v>0</v>
      </c>
      <c r="E2105" s="196" t="s">
        <v>7</v>
      </c>
      <c r="F2105" s="196">
        <v>0</v>
      </c>
      <c r="G2105"/>
      <c r="H2105"/>
    </row>
    <row r="2106" spans="2:8" x14ac:dyDescent="0.3">
      <c r="B2106" s="101" t="s">
        <v>2926</v>
      </c>
      <c r="C2106" s="196" t="s">
        <v>1690</v>
      </c>
      <c r="D2106" s="196">
        <v>1</v>
      </c>
      <c r="E2106" s="196" t="s">
        <v>7</v>
      </c>
      <c r="F2106" s="196">
        <v>0</v>
      </c>
      <c r="G2106"/>
      <c r="H2106"/>
    </row>
    <row r="2107" spans="2:8" x14ac:dyDescent="0.3">
      <c r="B2107" s="101" t="s">
        <v>2927</v>
      </c>
      <c r="C2107" s="196" t="s">
        <v>1698</v>
      </c>
      <c r="D2107" s="196">
        <v>1</v>
      </c>
      <c r="E2107" s="196" t="s">
        <v>1699</v>
      </c>
      <c r="F2107" s="196">
        <v>0</v>
      </c>
      <c r="G2107"/>
      <c r="H2107"/>
    </row>
    <row r="2108" spans="2:8" x14ac:dyDescent="0.3">
      <c r="B2108" s="101" t="s">
        <v>2928</v>
      </c>
      <c r="C2108" s="196" t="s">
        <v>1704</v>
      </c>
      <c r="D2108" s="196">
        <v>0</v>
      </c>
      <c r="E2108" s="196" t="s">
        <v>7</v>
      </c>
      <c r="F2108" s="196">
        <v>2</v>
      </c>
      <c r="G2108"/>
      <c r="H2108"/>
    </row>
    <row r="2109" spans="2:8" x14ac:dyDescent="0.3">
      <c r="B2109" s="101" t="s">
        <v>2929</v>
      </c>
      <c r="C2109" s="196" t="s">
        <v>4</v>
      </c>
      <c r="D2109" s="196">
        <v>1</v>
      </c>
      <c r="E2109" s="196" t="s">
        <v>1690</v>
      </c>
      <c r="F2109" s="196">
        <v>0</v>
      </c>
      <c r="G2109"/>
      <c r="H2109"/>
    </row>
    <row r="2110" spans="2:8" x14ac:dyDescent="0.3">
      <c r="B2110" s="101" t="s">
        <v>2930</v>
      </c>
      <c r="C2110" s="196" t="s">
        <v>1699</v>
      </c>
      <c r="D2110" s="196">
        <v>0</v>
      </c>
      <c r="E2110" s="196" t="s">
        <v>1698</v>
      </c>
      <c r="F2110" s="196">
        <v>1</v>
      </c>
      <c r="G2110"/>
      <c r="H2110"/>
    </row>
    <row r="2111" spans="2:8" x14ac:dyDescent="0.3">
      <c r="B2111" s="101" t="s">
        <v>2931</v>
      </c>
      <c r="C2111" s="196" t="s">
        <v>2176</v>
      </c>
      <c r="D2111" s="196">
        <v>0</v>
      </c>
      <c r="E2111" s="196" t="s">
        <v>20</v>
      </c>
      <c r="F2111" s="196">
        <v>1</v>
      </c>
      <c r="G2111"/>
      <c r="H2111"/>
    </row>
    <row r="2112" spans="2:8" x14ac:dyDescent="0.3">
      <c r="B2112" s="101" t="s">
        <v>2932</v>
      </c>
      <c r="C2112" s="196" t="s">
        <v>1703</v>
      </c>
      <c r="D2112" s="196">
        <v>1</v>
      </c>
      <c r="E2112" s="196" t="s">
        <v>2176</v>
      </c>
      <c r="F2112" s="196">
        <v>0</v>
      </c>
      <c r="G2112"/>
      <c r="H2112"/>
    </row>
    <row r="2113" spans="2:8" x14ac:dyDescent="0.3">
      <c r="B2113" s="101" t="s">
        <v>2933</v>
      </c>
      <c r="C2113" s="196" t="s">
        <v>1698</v>
      </c>
      <c r="D2113" s="196">
        <v>0</v>
      </c>
      <c r="E2113" s="196" t="s">
        <v>1699</v>
      </c>
      <c r="F2113" s="196">
        <v>1</v>
      </c>
      <c r="G2113"/>
      <c r="H2113"/>
    </row>
    <row r="2114" spans="2:8" x14ac:dyDescent="0.3">
      <c r="B2114" s="101" t="s">
        <v>2934</v>
      </c>
      <c r="C2114" s="196" t="s">
        <v>7</v>
      </c>
      <c r="D2114" s="196">
        <v>0</v>
      </c>
      <c r="E2114" s="196" t="s">
        <v>20</v>
      </c>
      <c r="F2114" s="196">
        <v>1</v>
      </c>
      <c r="G2114"/>
      <c r="H2114"/>
    </row>
    <row r="2115" spans="2:8" x14ac:dyDescent="0.3">
      <c r="B2115" s="101" t="s">
        <v>2935</v>
      </c>
      <c r="C2115" s="196" t="s">
        <v>20</v>
      </c>
      <c r="D2115" s="196">
        <v>0</v>
      </c>
      <c r="E2115" s="196" t="s">
        <v>1698</v>
      </c>
      <c r="F2115" s="196">
        <v>1</v>
      </c>
      <c r="G2115"/>
      <c r="H2115"/>
    </row>
    <row r="2116" spans="2:8" x14ac:dyDescent="0.3">
      <c r="B2116" s="101" t="s">
        <v>2936</v>
      </c>
      <c r="C2116" s="196" t="s">
        <v>4</v>
      </c>
      <c r="D2116" s="196">
        <v>0</v>
      </c>
      <c r="E2116" s="196" t="s">
        <v>7</v>
      </c>
      <c r="F2116" s="196">
        <v>0</v>
      </c>
      <c r="G2116"/>
      <c r="H2116"/>
    </row>
    <row r="2117" spans="2:8" x14ac:dyDescent="0.3">
      <c r="B2117" s="101" t="s">
        <v>2937</v>
      </c>
      <c r="C2117" s="196" t="s">
        <v>1699</v>
      </c>
      <c r="D2117" s="196">
        <v>0</v>
      </c>
      <c r="E2117" s="196" t="s">
        <v>1698</v>
      </c>
      <c r="F2117" s="196">
        <v>1</v>
      </c>
      <c r="G2117"/>
      <c r="H2117"/>
    </row>
    <row r="2118" spans="2:8" x14ac:dyDescent="0.3">
      <c r="B2118" s="101" t="s">
        <v>2938</v>
      </c>
      <c r="C2118" s="196" t="s">
        <v>1704</v>
      </c>
      <c r="D2118" s="196">
        <v>0</v>
      </c>
      <c r="E2118" s="196" t="s">
        <v>1699</v>
      </c>
      <c r="F2118" s="196">
        <v>1</v>
      </c>
      <c r="G2118"/>
      <c r="H2118"/>
    </row>
    <row r="2119" spans="2:8" x14ac:dyDescent="0.3">
      <c r="B2119" s="101" t="s">
        <v>2939</v>
      </c>
      <c r="C2119" s="196" t="s">
        <v>20</v>
      </c>
      <c r="D2119" s="196">
        <v>0</v>
      </c>
      <c r="E2119" s="196" t="s">
        <v>1698</v>
      </c>
      <c r="F2119" s="196">
        <v>1</v>
      </c>
      <c r="G2119"/>
      <c r="H2119"/>
    </row>
    <row r="2120" spans="2:8" x14ac:dyDescent="0.3">
      <c r="B2120" s="101" t="s">
        <v>2940</v>
      </c>
      <c r="C2120" s="196" t="s">
        <v>7</v>
      </c>
      <c r="D2120" s="196">
        <v>0</v>
      </c>
      <c r="E2120" s="196" t="s">
        <v>1690</v>
      </c>
      <c r="F2120" s="196">
        <v>1</v>
      </c>
      <c r="G2120"/>
      <c r="H2120"/>
    </row>
    <row r="2121" spans="2:8" x14ac:dyDescent="0.3">
      <c r="B2121" s="101" t="s">
        <v>2941</v>
      </c>
      <c r="C2121" s="196" t="s">
        <v>7</v>
      </c>
      <c r="D2121" s="196">
        <v>1</v>
      </c>
      <c r="E2121" s="196" t="s">
        <v>1690</v>
      </c>
      <c r="F2121" s="196">
        <v>0</v>
      </c>
      <c r="G2121"/>
      <c r="H2121"/>
    </row>
    <row r="2122" spans="2:8" x14ac:dyDescent="0.3">
      <c r="B2122" s="101" t="s">
        <v>2942</v>
      </c>
      <c r="C2122" s="196" t="s">
        <v>7</v>
      </c>
      <c r="D2122" s="196">
        <v>1</v>
      </c>
      <c r="E2122" s="196" t="s">
        <v>1690</v>
      </c>
      <c r="F2122" s="196">
        <v>0</v>
      </c>
      <c r="G2122"/>
      <c r="H2122"/>
    </row>
    <row r="2123" spans="2:8" x14ac:dyDescent="0.3">
      <c r="B2123" s="101" t="s">
        <v>2943</v>
      </c>
      <c r="C2123" s="196"/>
      <c r="D2123" s="196"/>
      <c r="E2123" s="196"/>
      <c r="F2123" s="196"/>
      <c r="G2123"/>
      <c r="H2123"/>
    </row>
    <row r="2124" spans="2:8" x14ac:dyDescent="0.3">
      <c r="B2124" s="101" t="s">
        <v>2944</v>
      </c>
      <c r="C2124" s="196" t="s">
        <v>7</v>
      </c>
      <c r="D2124" s="196">
        <v>1</v>
      </c>
      <c r="E2124" s="196" t="s">
        <v>1741</v>
      </c>
      <c r="F2124" s="196">
        <v>0</v>
      </c>
      <c r="G2124"/>
      <c r="H2124"/>
    </row>
    <row r="2125" spans="2:8" x14ac:dyDescent="0.3">
      <c r="B2125" s="101" t="s">
        <v>2945</v>
      </c>
      <c r="C2125" s="196" t="s">
        <v>7</v>
      </c>
      <c r="D2125" s="196">
        <v>1</v>
      </c>
      <c r="E2125" s="196" t="s">
        <v>20</v>
      </c>
      <c r="F2125" s="196">
        <v>0</v>
      </c>
      <c r="G2125"/>
      <c r="H2125"/>
    </row>
    <row r="2126" spans="2:8" x14ac:dyDescent="0.3">
      <c r="B2126" s="101" t="s">
        <v>2946</v>
      </c>
      <c r="C2126" s="196" t="s">
        <v>1738</v>
      </c>
      <c r="D2126" s="196">
        <v>1</v>
      </c>
      <c r="E2126" s="196" t="s">
        <v>7</v>
      </c>
      <c r="F2126" s="196">
        <v>0</v>
      </c>
      <c r="G2126"/>
      <c r="H2126"/>
    </row>
    <row r="2127" spans="2:8" x14ac:dyDescent="0.3">
      <c r="B2127" s="101" t="s">
        <v>2947</v>
      </c>
      <c r="C2127" s="196" t="s">
        <v>1830</v>
      </c>
      <c r="D2127" s="196">
        <v>1</v>
      </c>
      <c r="E2127" s="196" t="s">
        <v>7</v>
      </c>
      <c r="F2127" s="196">
        <v>0</v>
      </c>
      <c r="G2127"/>
      <c r="H2127"/>
    </row>
    <row r="2128" spans="2:8" x14ac:dyDescent="0.3">
      <c r="B2128" s="101" t="s">
        <v>2948</v>
      </c>
      <c r="C2128" s="196" t="s">
        <v>2164</v>
      </c>
      <c r="D2128" s="196">
        <v>1</v>
      </c>
      <c r="E2128" s="196" t="s">
        <v>7</v>
      </c>
      <c r="F2128" s="196">
        <v>0</v>
      </c>
      <c r="G2128"/>
      <c r="H2128"/>
    </row>
    <row r="2129" spans="2:8" x14ac:dyDescent="0.3">
      <c r="B2129" s="101" t="s">
        <v>2949</v>
      </c>
      <c r="C2129" s="196" t="s">
        <v>2164</v>
      </c>
      <c r="D2129" s="196">
        <v>0</v>
      </c>
      <c r="E2129" s="196" t="s">
        <v>7</v>
      </c>
      <c r="F2129" s="196">
        <v>2</v>
      </c>
      <c r="G2129"/>
      <c r="H2129"/>
    </row>
    <row r="2130" spans="2:8" x14ac:dyDescent="0.3">
      <c r="B2130" s="101" t="s">
        <v>2950</v>
      </c>
      <c r="C2130" s="196" t="s">
        <v>2164</v>
      </c>
      <c r="D2130" s="196">
        <v>0</v>
      </c>
      <c r="E2130" s="196" t="s">
        <v>7</v>
      </c>
      <c r="F2130" s="196">
        <v>0</v>
      </c>
      <c r="G2130"/>
      <c r="H2130"/>
    </row>
    <row r="2131" spans="2:8" x14ac:dyDescent="0.3">
      <c r="B2131" s="101" t="s">
        <v>2951</v>
      </c>
      <c r="C2131" s="196" t="s">
        <v>2164</v>
      </c>
      <c r="D2131" s="196">
        <v>0</v>
      </c>
      <c r="E2131" s="196" t="s">
        <v>7</v>
      </c>
      <c r="F2131" s="196">
        <v>0</v>
      </c>
      <c r="G2131"/>
      <c r="H2131"/>
    </row>
    <row r="2132" spans="2:8" x14ac:dyDescent="0.3">
      <c r="B2132" s="101" t="s">
        <v>2952</v>
      </c>
      <c r="C2132" s="196"/>
      <c r="D2132" s="196"/>
      <c r="E2132" s="196"/>
      <c r="F2132" s="196"/>
      <c r="G2132"/>
      <c r="H2132"/>
    </row>
    <row r="2133" spans="2:8" x14ac:dyDescent="0.3">
      <c r="B2133" s="101" t="s">
        <v>2953</v>
      </c>
      <c r="C2133" s="196" t="s">
        <v>7</v>
      </c>
      <c r="D2133" s="196">
        <v>0</v>
      </c>
      <c r="E2133" s="196" t="s">
        <v>1741</v>
      </c>
      <c r="F2133" s="196">
        <v>0</v>
      </c>
      <c r="G2133"/>
      <c r="H2133"/>
    </row>
    <row r="2134" spans="2:8" x14ac:dyDescent="0.3">
      <c r="B2134" s="101" t="s">
        <v>2954</v>
      </c>
      <c r="C2134" s="196" t="s">
        <v>4</v>
      </c>
      <c r="D2134" s="196">
        <v>0</v>
      </c>
      <c r="E2134" s="196" t="s">
        <v>7</v>
      </c>
      <c r="F2134" s="196">
        <v>0</v>
      </c>
      <c r="G2134"/>
      <c r="H2134"/>
    </row>
    <row r="2135" spans="2:8" x14ac:dyDescent="0.3">
      <c r="B2135" s="101" t="s">
        <v>2955</v>
      </c>
      <c r="C2135" s="196" t="s">
        <v>1690</v>
      </c>
      <c r="D2135" s="196">
        <v>0</v>
      </c>
      <c r="E2135" s="196" t="s">
        <v>7</v>
      </c>
      <c r="F2135" s="196">
        <v>0</v>
      </c>
      <c r="G2135"/>
      <c r="H2135"/>
    </row>
    <row r="2136" spans="2:8" x14ac:dyDescent="0.3">
      <c r="B2136" s="101" t="s">
        <v>2956</v>
      </c>
      <c r="C2136" s="196" t="s">
        <v>7</v>
      </c>
      <c r="D2136" s="196">
        <v>0</v>
      </c>
      <c r="E2136" s="196" t="s">
        <v>4</v>
      </c>
      <c r="F2136" s="196">
        <v>0</v>
      </c>
      <c r="G2136"/>
      <c r="H2136"/>
    </row>
    <row r="2137" spans="2:8" x14ac:dyDescent="0.3">
      <c r="B2137" s="101" t="s">
        <v>2957</v>
      </c>
      <c r="C2137" s="196" t="s">
        <v>20</v>
      </c>
      <c r="D2137" s="196">
        <v>0</v>
      </c>
      <c r="E2137" s="196" t="s">
        <v>1698</v>
      </c>
      <c r="F2137" s="196">
        <v>0</v>
      </c>
      <c r="G2137"/>
      <c r="H2137"/>
    </row>
    <row r="2138" spans="2:8" x14ac:dyDescent="0.3">
      <c r="B2138" s="101" t="s">
        <v>2958</v>
      </c>
      <c r="C2138" s="196" t="s">
        <v>1741</v>
      </c>
      <c r="D2138" s="196">
        <v>0</v>
      </c>
      <c r="E2138" s="196" t="s">
        <v>7</v>
      </c>
      <c r="F2138" s="196">
        <v>0</v>
      </c>
      <c r="G2138"/>
      <c r="H2138"/>
    </row>
    <row r="2139" spans="2:8" x14ac:dyDescent="0.3">
      <c r="B2139" s="101" t="s">
        <v>2959</v>
      </c>
      <c r="C2139" s="196"/>
      <c r="D2139" s="196"/>
      <c r="E2139" s="196"/>
      <c r="F2139" s="196"/>
      <c r="G2139"/>
      <c r="H2139"/>
    </row>
    <row r="2140" spans="2:8" x14ac:dyDescent="0.3">
      <c r="B2140" s="101" t="s">
        <v>2960</v>
      </c>
      <c r="C2140" s="196" t="s">
        <v>7</v>
      </c>
      <c r="D2140" s="196">
        <v>0</v>
      </c>
      <c r="E2140" s="196" t="s">
        <v>4</v>
      </c>
      <c r="F2140" s="196">
        <v>1</v>
      </c>
      <c r="G2140"/>
      <c r="H2140"/>
    </row>
    <row r="2141" spans="2:8" x14ac:dyDescent="0.3">
      <c r="B2141" s="101" t="s">
        <v>2961</v>
      </c>
      <c r="C2141" s="196" t="s">
        <v>1832</v>
      </c>
      <c r="D2141" s="196">
        <v>1</v>
      </c>
      <c r="E2141" s="196" t="s">
        <v>7</v>
      </c>
      <c r="F2141" s="196">
        <v>2</v>
      </c>
      <c r="G2141"/>
      <c r="H2141"/>
    </row>
    <row r="2142" spans="2:8" x14ac:dyDescent="0.3">
      <c r="B2142" s="101" t="s">
        <v>2962</v>
      </c>
      <c r="C2142" s="196" t="s">
        <v>20</v>
      </c>
      <c r="D2142" s="196">
        <v>4</v>
      </c>
      <c r="E2142" s="196" t="s">
        <v>7</v>
      </c>
      <c r="F2142" s="196">
        <v>6</v>
      </c>
      <c r="G2142"/>
      <c r="H2142"/>
    </row>
    <row r="2143" spans="2:8" x14ac:dyDescent="0.3">
      <c r="B2143" s="101" t="s">
        <v>2963</v>
      </c>
      <c r="C2143" s="196" t="s">
        <v>7</v>
      </c>
      <c r="D2143" s="196">
        <v>2</v>
      </c>
      <c r="E2143" s="196" t="s">
        <v>4</v>
      </c>
      <c r="F2143" s="196">
        <v>0</v>
      </c>
      <c r="G2143"/>
      <c r="H2143"/>
    </row>
    <row r="2144" spans="2:8" x14ac:dyDescent="0.3">
      <c r="B2144" s="101" t="s">
        <v>2964</v>
      </c>
      <c r="C2144" s="196"/>
      <c r="D2144" s="196"/>
      <c r="E2144" s="196"/>
      <c r="F2144" s="196"/>
      <c r="G2144"/>
      <c r="H2144"/>
    </row>
    <row r="2145" spans="2:8" x14ac:dyDescent="0.3">
      <c r="B2145" s="101" t="s">
        <v>2965</v>
      </c>
      <c r="C2145" s="196" t="s">
        <v>20</v>
      </c>
      <c r="D2145" s="196">
        <v>0</v>
      </c>
      <c r="E2145" s="196" t="s">
        <v>1698</v>
      </c>
      <c r="F2145" s="196">
        <v>2</v>
      </c>
      <c r="G2145"/>
      <c r="H2145"/>
    </row>
    <row r="2146" spans="2:8" x14ac:dyDescent="0.3">
      <c r="B2146" s="101" t="s">
        <v>2966</v>
      </c>
      <c r="C2146" s="196" t="s">
        <v>1698</v>
      </c>
      <c r="D2146" s="196">
        <v>1</v>
      </c>
      <c r="E2146" s="196" t="s">
        <v>20</v>
      </c>
      <c r="F2146" s="196">
        <v>2</v>
      </c>
      <c r="G2146"/>
      <c r="H2146"/>
    </row>
    <row r="2147" spans="2:8" x14ac:dyDescent="0.3">
      <c r="B2147" s="101" t="s">
        <v>2967</v>
      </c>
      <c r="C2147" s="196" t="s">
        <v>20</v>
      </c>
      <c r="D2147" s="196">
        <v>7</v>
      </c>
      <c r="E2147" s="196" t="s">
        <v>1698</v>
      </c>
      <c r="F2147" s="196">
        <v>1</v>
      </c>
      <c r="G2147"/>
      <c r="H2147"/>
    </row>
    <row r="2148" spans="2:8" x14ac:dyDescent="0.3">
      <c r="B2148" s="101" t="s">
        <v>2968</v>
      </c>
      <c r="C2148" s="196" t="s">
        <v>20</v>
      </c>
      <c r="D2148" s="196">
        <v>2</v>
      </c>
      <c r="E2148" s="196" t="s">
        <v>1698</v>
      </c>
      <c r="F2148" s="196">
        <v>4</v>
      </c>
      <c r="G2148"/>
      <c r="H2148"/>
    </row>
    <row r="2149" spans="2:8" x14ac:dyDescent="0.3">
      <c r="B2149" s="101" t="s">
        <v>2969</v>
      </c>
      <c r="C2149" s="196" t="s">
        <v>20</v>
      </c>
      <c r="D2149" s="196">
        <v>0</v>
      </c>
      <c r="E2149" s="196" t="s">
        <v>1698</v>
      </c>
      <c r="F2149" s="196">
        <v>0</v>
      </c>
      <c r="G2149"/>
      <c r="H2149"/>
    </row>
    <row r="2150" spans="2:8" x14ac:dyDescent="0.3">
      <c r="B2150" s="101" t="s">
        <v>2970</v>
      </c>
      <c r="C2150" s="196" t="s">
        <v>20</v>
      </c>
      <c r="D2150" s="196">
        <v>0</v>
      </c>
      <c r="E2150" s="196" t="s">
        <v>1698</v>
      </c>
      <c r="F2150" s="196">
        <v>1</v>
      </c>
      <c r="G2150"/>
      <c r="H2150"/>
    </row>
    <row r="2151" spans="2:8" x14ac:dyDescent="0.3">
      <c r="B2151" s="101" t="s">
        <v>2971</v>
      </c>
      <c r="C2151" s="196" t="s">
        <v>20</v>
      </c>
      <c r="D2151" s="196">
        <v>4</v>
      </c>
      <c r="E2151" s="196" t="s">
        <v>1698</v>
      </c>
      <c r="F2151" s="196">
        <v>2</v>
      </c>
      <c r="G2151"/>
      <c r="H2151"/>
    </row>
    <row r="2152" spans="2:8" x14ac:dyDescent="0.3">
      <c r="B2152" s="101" t="s">
        <v>2972</v>
      </c>
      <c r="C2152" s="196" t="s">
        <v>1698</v>
      </c>
      <c r="D2152" s="196">
        <v>0</v>
      </c>
      <c r="E2152" s="196" t="s">
        <v>20</v>
      </c>
      <c r="F2152" s="196">
        <v>0</v>
      </c>
      <c r="G2152"/>
      <c r="H2152"/>
    </row>
    <row r="2153" spans="2:8" x14ac:dyDescent="0.3">
      <c r="B2153" s="101" t="s">
        <v>2973</v>
      </c>
      <c r="C2153" s="196" t="s">
        <v>20</v>
      </c>
      <c r="D2153" s="196">
        <v>0</v>
      </c>
      <c r="E2153" s="196" t="s">
        <v>1698</v>
      </c>
      <c r="F2153" s="196">
        <v>0</v>
      </c>
      <c r="G2153"/>
      <c r="H2153"/>
    </row>
    <row r="2154" spans="2:8" x14ac:dyDescent="0.3">
      <c r="B2154" s="101" t="s">
        <v>2974</v>
      </c>
      <c r="C2154" s="196" t="s">
        <v>20</v>
      </c>
      <c r="D2154" s="196">
        <v>2</v>
      </c>
      <c r="E2154" s="196" t="s">
        <v>1698</v>
      </c>
      <c r="F2154" s="196">
        <v>3</v>
      </c>
      <c r="G2154"/>
      <c r="H2154"/>
    </row>
    <row r="2155" spans="2:8" x14ac:dyDescent="0.3">
      <c r="B2155" s="101" t="s">
        <v>2975</v>
      </c>
      <c r="C2155" s="196" t="s">
        <v>20</v>
      </c>
      <c r="D2155" s="196">
        <v>0</v>
      </c>
      <c r="E2155" s="196" t="s">
        <v>1698</v>
      </c>
      <c r="F2155" s="196">
        <v>0</v>
      </c>
      <c r="G2155"/>
      <c r="H2155"/>
    </row>
    <row r="2156" spans="2:8" x14ac:dyDescent="0.3">
      <c r="B2156" s="101" t="s">
        <v>2976</v>
      </c>
      <c r="C2156" s="196" t="s">
        <v>1698</v>
      </c>
      <c r="D2156" s="196">
        <v>1</v>
      </c>
      <c r="E2156" s="196" t="s">
        <v>20</v>
      </c>
      <c r="F2156" s="196">
        <v>4</v>
      </c>
      <c r="G2156"/>
      <c r="H2156"/>
    </row>
    <row r="2157" spans="2:8" x14ac:dyDescent="0.3">
      <c r="B2157" s="101" t="s">
        <v>2977</v>
      </c>
      <c r="C2157" s="196" t="s">
        <v>20</v>
      </c>
      <c r="D2157" s="196">
        <v>0</v>
      </c>
      <c r="E2157" s="196" t="s">
        <v>1698</v>
      </c>
      <c r="F2157" s="196">
        <v>1</v>
      </c>
      <c r="G2157"/>
      <c r="H2157"/>
    </row>
    <row r="2158" spans="2:8" x14ac:dyDescent="0.3">
      <c r="B2158" s="101" t="s">
        <v>2978</v>
      </c>
      <c r="C2158" s="196" t="s">
        <v>20</v>
      </c>
      <c r="D2158" s="196">
        <v>0</v>
      </c>
      <c r="E2158" s="196" t="s">
        <v>1698</v>
      </c>
      <c r="F2158" s="196">
        <v>2</v>
      </c>
      <c r="G2158"/>
      <c r="H2158"/>
    </row>
    <row r="2159" spans="2:8" x14ac:dyDescent="0.3">
      <c r="B2159" s="101" t="s">
        <v>2979</v>
      </c>
      <c r="C2159" s="196" t="s">
        <v>20</v>
      </c>
      <c r="D2159" s="196">
        <v>2</v>
      </c>
      <c r="E2159" s="196" t="s">
        <v>1698</v>
      </c>
      <c r="F2159" s="196">
        <v>0</v>
      </c>
      <c r="G2159"/>
      <c r="H2159"/>
    </row>
    <row r="2160" spans="2:8" x14ac:dyDescent="0.3">
      <c r="B2160" s="101" t="s">
        <v>2980</v>
      </c>
      <c r="C2160" s="196" t="s">
        <v>1698</v>
      </c>
      <c r="D2160" s="196">
        <v>4</v>
      </c>
      <c r="E2160" s="196" t="s">
        <v>20</v>
      </c>
      <c r="F2160" s="196">
        <v>4</v>
      </c>
      <c r="G2160"/>
      <c r="H2160"/>
    </row>
    <row r="2161" spans="2:8" x14ac:dyDescent="0.3">
      <c r="B2161" s="101" t="s">
        <v>2981</v>
      </c>
      <c r="C2161" s="196" t="s">
        <v>20</v>
      </c>
      <c r="D2161" s="196">
        <v>0</v>
      </c>
      <c r="E2161" s="196" t="s">
        <v>1698</v>
      </c>
      <c r="F2161" s="196">
        <v>2</v>
      </c>
      <c r="G2161"/>
      <c r="H2161"/>
    </row>
    <row r="2162" spans="2:8" x14ac:dyDescent="0.3">
      <c r="B2162" s="101" t="s">
        <v>2982</v>
      </c>
      <c r="C2162" s="196" t="s">
        <v>1698</v>
      </c>
      <c r="D2162" s="196">
        <v>0</v>
      </c>
      <c r="E2162" s="196" t="s">
        <v>20</v>
      </c>
      <c r="F2162" s="196">
        <v>0</v>
      </c>
      <c r="G2162"/>
      <c r="H2162"/>
    </row>
    <row r="2163" spans="2:8" x14ac:dyDescent="0.3">
      <c r="B2163" s="101" t="s">
        <v>2983</v>
      </c>
      <c r="C2163" s="196" t="s">
        <v>1698</v>
      </c>
      <c r="D2163" s="196">
        <v>0</v>
      </c>
      <c r="E2163" s="196" t="s">
        <v>20</v>
      </c>
      <c r="F2163" s="196">
        <v>0</v>
      </c>
      <c r="G2163"/>
      <c r="H2163"/>
    </row>
    <row r="2164" spans="2:8" x14ac:dyDescent="0.3">
      <c r="B2164" s="101" t="s">
        <v>2984</v>
      </c>
      <c r="C2164" s="196" t="s">
        <v>1698</v>
      </c>
      <c r="D2164" s="196">
        <v>1</v>
      </c>
      <c r="E2164" s="196" t="s">
        <v>20</v>
      </c>
      <c r="F2164" s="196">
        <v>0</v>
      </c>
      <c r="G2164"/>
      <c r="H2164"/>
    </row>
    <row r="2165" spans="2:8" x14ac:dyDescent="0.3">
      <c r="B2165" s="101" t="s">
        <v>2985</v>
      </c>
      <c r="C2165" s="196" t="s">
        <v>1698</v>
      </c>
      <c r="D2165" s="196">
        <v>2</v>
      </c>
      <c r="E2165" s="196" t="s">
        <v>20</v>
      </c>
      <c r="F2165" s="196">
        <v>0</v>
      </c>
      <c r="G2165"/>
      <c r="H2165"/>
    </row>
    <row r="2166" spans="2:8" x14ac:dyDescent="0.3">
      <c r="B2166" s="101" t="s">
        <v>2986</v>
      </c>
      <c r="C2166" s="196" t="s">
        <v>1698</v>
      </c>
      <c r="D2166" s="196">
        <v>0</v>
      </c>
      <c r="E2166" s="196" t="s">
        <v>20</v>
      </c>
      <c r="F2166" s="196">
        <v>0</v>
      </c>
      <c r="G2166"/>
      <c r="H2166"/>
    </row>
    <row r="2167" spans="2:8" x14ac:dyDescent="0.3">
      <c r="B2167" s="101" t="s">
        <v>2987</v>
      </c>
      <c r="C2167" s="196" t="s">
        <v>1698</v>
      </c>
      <c r="D2167" s="196">
        <v>0</v>
      </c>
      <c r="E2167" s="196" t="s">
        <v>20</v>
      </c>
      <c r="F2167" s="196">
        <v>0</v>
      </c>
      <c r="G2167"/>
      <c r="H2167"/>
    </row>
    <row r="2168" spans="2:8" x14ac:dyDescent="0.3">
      <c r="B2168" s="101" t="s">
        <v>2988</v>
      </c>
      <c r="C2168" s="196"/>
      <c r="D2168" s="196"/>
      <c r="E2168" s="196"/>
      <c r="F2168" s="196"/>
      <c r="G2168"/>
      <c r="H2168"/>
    </row>
    <row r="2169" spans="2:8" x14ac:dyDescent="0.3">
      <c r="B2169" s="101" t="s">
        <v>2989</v>
      </c>
      <c r="C2169" s="196" t="s">
        <v>1690</v>
      </c>
      <c r="D2169" s="196">
        <v>0</v>
      </c>
      <c r="E2169" s="196" t="s">
        <v>1697</v>
      </c>
      <c r="F2169" s="196">
        <v>0</v>
      </c>
      <c r="G2169"/>
      <c r="H2169"/>
    </row>
    <row r="2170" spans="2:8" x14ac:dyDescent="0.3">
      <c r="B2170" s="101" t="s">
        <v>2990</v>
      </c>
      <c r="C2170" s="196" t="s">
        <v>1697</v>
      </c>
      <c r="D2170" s="196">
        <v>0</v>
      </c>
      <c r="E2170" s="196" t="s">
        <v>1690</v>
      </c>
      <c r="F2170" s="196">
        <v>0</v>
      </c>
      <c r="G2170"/>
      <c r="H2170"/>
    </row>
    <row r="2171" spans="2:8" x14ac:dyDescent="0.3">
      <c r="B2171" s="101" t="s">
        <v>2991</v>
      </c>
      <c r="C2171" s="196" t="s">
        <v>1690</v>
      </c>
      <c r="D2171" s="196">
        <v>0</v>
      </c>
      <c r="E2171" s="196" t="s">
        <v>1697</v>
      </c>
      <c r="F2171" s="196">
        <v>0</v>
      </c>
      <c r="G2171"/>
      <c r="H2171"/>
    </row>
    <row r="2172" spans="2:8" x14ac:dyDescent="0.3">
      <c r="B2172" s="101" t="s">
        <v>2992</v>
      </c>
      <c r="C2172" s="196" t="s">
        <v>4</v>
      </c>
      <c r="D2172" s="196">
        <v>7</v>
      </c>
      <c r="E2172" s="196" t="s">
        <v>7</v>
      </c>
      <c r="F2172" s="196">
        <v>0</v>
      </c>
      <c r="G2172"/>
      <c r="H2172"/>
    </row>
    <row r="2173" spans="2:8" x14ac:dyDescent="0.3">
      <c r="B2173" s="101" t="s">
        <v>2993</v>
      </c>
      <c r="C2173" s="196" t="s">
        <v>1832</v>
      </c>
      <c r="D2173" s="196">
        <v>1</v>
      </c>
      <c r="E2173" s="196" t="s">
        <v>7</v>
      </c>
      <c r="F2173" s="196">
        <v>18</v>
      </c>
      <c r="G2173"/>
      <c r="H2173"/>
    </row>
    <row r="2174" spans="2:8" x14ac:dyDescent="0.3">
      <c r="B2174" s="101" t="s">
        <v>2994</v>
      </c>
      <c r="C2174" s="196" t="s">
        <v>7</v>
      </c>
      <c r="D2174" s="196">
        <v>6</v>
      </c>
      <c r="E2174" s="196" t="s">
        <v>4</v>
      </c>
      <c r="F2174" s="196">
        <v>8</v>
      </c>
      <c r="G2174"/>
      <c r="H2174"/>
    </row>
    <row r="2175" spans="2:8" x14ac:dyDescent="0.3">
      <c r="B2175" s="101" t="s">
        <v>2995</v>
      </c>
      <c r="C2175" s="196" t="s">
        <v>20</v>
      </c>
      <c r="D2175" s="196">
        <v>13</v>
      </c>
      <c r="E2175" s="196" t="s">
        <v>1698</v>
      </c>
      <c r="F2175" s="196">
        <v>25</v>
      </c>
      <c r="G2175"/>
      <c r="H2175"/>
    </row>
    <row r="2176" spans="2:8" x14ac:dyDescent="0.3">
      <c r="B2176" s="101" t="s">
        <v>2996</v>
      </c>
      <c r="C2176" s="196" t="s">
        <v>7</v>
      </c>
      <c r="D2176" s="196">
        <v>4</v>
      </c>
      <c r="E2176" s="196" t="s">
        <v>20</v>
      </c>
      <c r="F2176" s="196">
        <v>8</v>
      </c>
      <c r="G2176"/>
      <c r="H2176"/>
    </row>
    <row r="2177" spans="2:8" x14ac:dyDescent="0.3">
      <c r="B2177" s="101" t="s">
        <v>2997</v>
      </c>
      <c r="C2177" s="196" t="s">
        <v>1698</v>
      </c>
      <c r="D2177" s="196">
        <v>52</v>
      </c>
      <c r="E2177" s="196" t="s">
        <v>20</v>
      </c>
      <c r="F2177" s="196">
        <v>41</v>
      </c>
      <c r="G2177"/>
      <c r="H2177"/>
    </row>
    <row r="2178" spans="2:8" x14ac:dyDescent="0.3">
      <c r="B2178" s="101" t="s">
        <v>2998</v>
      </c>
      <c r="C2178" s="196" t="s">
        <v>7</v>
      </c>
      <c r="D2178" s="196">
        <v>10</v>
      </c>
      <c r="E2178" s="196" t="s">
        <v>20</v>
      </c>
      <c r="F2178" s="196">
        <v>6</v>
      </c>
      <c r="G2178"/>
      <c r="H2178"/>
    </row>
    <row r="2179" spans="2:8" x14ac:dyDescent="0.3">
      <c r="B2179" s="101" t="s">
        <v>2999</v>
      </c>
      <c r="C2179" s="196" t="s">
        <v>7</v>
      </c>
      <c r="D2179" s="196">
        <v>10</v>
      </c>
      <c r="E2179" s="196" t="s">
        <v>4</v>
      </c>
      <c r="F2179" s="196">
        <v>17</v>
      </c>
      <c r="G2179"/>
      <c r="H2179"/>
    </row>
    <row r="2180" spans="2:8" x14ac:dyDescent="0.3">
      <c r="B2180" s="101" t="s">
        <v>3000</v>
      </c>
      <c r="C2180" s="196" t="s">
        <v>7</v>
      </c>
      <c r="D2180" s="196">
        <v>4</v>
      </c>
      <c r="E2180" s="196" t="s">
        <v>1690</v>
      </c>
      <c r="F2180" s="196">
        <v>7</v>
      </c>
      <c r="G2180"/>
      <c r="H2180"/>
    </row>
    <row r="2181" spans="2:8" x14ac:dyDescent="0.3">
      <c r="B2181" s="101" t="s">
        <v>3001</v>
      </c>
      <c r="C2181" s="196" t="s">
        <v>4</v>
      </c>
      <c r="D2181" s="196">
        <v>6</v>
      </c>
      <c r="E2181" s="196" t="s">
        <v>7</v>
      </c>
      <c r="F2181" s="196">
        <v>3</v>
      </c>
      <c r="G2181"/>
      <c r="H2181"/>
    </row>
    <row r="2182" spans="2:8" x14ac:dyDescent="0.3">
      <c r="B2182" s="101" t="s">
        <v>3002</v>
      </c>
      <c r="C2182" s="196" t="s">
        <v>7</v>
      </c>
      <c r="D2182" s="196">
        <v>14</v>
      </c>
      <c r="E2182" s="196" t="s">
        <v>1685</v>
      </c>
      <c r="F2182" s="196">
        <v>15</v>
      </c>
      <c r="G2182"/>
      <c r="H2182"/>
    </row>
    <row r="2183" spans="2:8" x14ac:dyDescent="0.3">
      <c r="B2183" s="101" t="s">
        <v>3003</v>
      </c>
      <c r="C2183" s="196" t="s">
        <v>4</v>
      </c>
      <c r="D2183" s="196">
        <v>1</v>
      </c>
      <c r="E2183" s="196" t="s">
        <v>7</v>
      </c>
      <c r="F2183" s="196">
        <v>6</v>
      </c>
      <c r="G2183"/>
      <c r="H2183"/>
    </row>
    <row r="2184" spans="2:8" x14ac:dyDescent="0.3">
      <c r="B2184" s="101" t="s">
        <v>3004</v>
      </c>
      <c r="C2184" s="196" t="s">
        <v>1832</v>
      </c>
      <c r="D2184" s="196">
        <v>11</v>
      </c>
      <c r="E2184" s="196" t="s">
        <v>7</v>
      </c>
      <c r="F2184" s="196">
        <v>31</v>
      </c>
      <c r="G2184"/>
      <c r="H2184"/>
    </row>
    <row r="2185" spans="2:8" x14ac:dyDescent="0.3">
      <c r="B2185" s="101" t="s">
        <v>3005</v>
      </c>
      <c r="C2185" s="196" t="s">
        <v>3006</v>
      </c>
      <c r="D2185" s="196">
        <v>60</v>
      </c>
      <c r="E2185" s="196" t="s">
        <v>1698</v>
      </c>
      <c r="F2185" s="196">
        <v>79</v>
      </c>
      <c r="G2185"/>
      <c r="H2185"/>
    </row>
    <row r="2186" spans="2:8" x14ac:dyDescent="0.3">
      <c r="B2186" s="101" t="s">
        <v>3007</v>
      </c>
      <c r="C2186" s="196" t="s">
        <v>4</v>
      </c>
      <c r="D2186" s="196">
        <v>18</v>
      </c>
      <c r="E2186" s="196" t="s">
        <v>7</v>
      </c>
      <c r="F2186" s="196">
        <v>12</v>
      </c>
      <c r="G2186"/>
      <c r="H2186"/>
    </row>
    <row r="2187" spans="2:8" x14ac:dyDescent="0.3">
      <c r="B2187" s="101" t="s">
        <v>3008</v>
      </c>
      <c r="C2187" s="196" t="s">
        <v>4</v>
      </c>
      <c r="D2187" s="196">
        <v>15</v>
      </c>
      <c r="E2187" s="196" t="s">
        <v>1691</v>
      </c>
      <c r="F2187" s="196">
        <v>13</v>
      </c>
      <c r="G2187"/>
      <c r="H2187"/>
    </row>
    <row r="2188" spans="2:8" x14ac:dyDescent="0.3">
      <c r="B2188" s="101" t="s">
        <v>3009</v>
      </c>
      <c r="C2188" s="196" t="s">
        <v>1832</v>
      </c>
      <c r="D2188" s="196">
        <v>3</v>
      </c>
      <c r="E2188" s="196" t="s">
        <v>7</v>
      </c>
      <c r="F2188" s="196">
        <v>7</v>
      </c>
      <c r="G2188"/>
      <c r="H2188"/>
    </row>
    <row r="2189" spans="2:8" x14ac:dyDescent="0.3">
      <c r="B2189" s="101" t="s">
        <v>3010</v>
      </c>
      <c r="C2189" s="196" t="s">
        <v>7</v>
      </c>
      <c r="D2189" s="196">
        <v>12</v>
      </c>
      <c r="E2189" s="196" t="s">
        <v>4</v>
      </c>
      <c r="F2189" s="196">
        <v>19</v>
      </c>
      <c r="G2189"/>
      <c r="H2189"/>
    </row>
    <row r="2190" spans="2:8" x14ac:dyDescent="0.3">
      <c r="B2190" s="101" t="s">
        <v>3011</v>
      </c>
      <c r="C2190" s="196" t="s">
        <v>7</v>
      </c>
      <c r="D2190" s="196">
        <v>31</v>
      </c>
      <c r="E2190" s="196" t="s">
        <v>4</v>
      </c>
      <c r="F2190" s="196">
        <v>21</v>
      </c>
      <c r="G2190"/>
      <c r="H2190"/>
    </row>
    <row r="2191" spans="2:8" x14ac:dyDescent="0.3">
      <c r="B2191" s="101" t="s">
        <v>3012</v>
      </c>
      <c r="C2191" s="196" t="s">
        <v>20</v>
      </c>
      <c r="D2191" s="196">
        <v>16</v>
      </c>
      <c r="E2191" s="196" t="s">
        <v>7</v>
      </c>
      <c r="F2191" s="196">
        <v>5</v>
      </c>
      <c r="G2191"/>
      <c r="H2191"/>
    </row>
    <row r="2192" spans="2:8" x14ac:dyDescent="0.3">
      <c r="B2192" s="101" t="s">
        <v>3013</v>
      </c>
      <c r="C2192" s="196" t="s">
        <v>1698</v>
      </c>
      <c r="D2192" s="196">
        <v>2</v>
      </c>
      <c r="E2192" s="196" t="s">
        <v>20</v>
      </c>
      <c r="F2192" s="196">
        <v>1</v>
      </c>
      <c r="G2192"/>
      <c r="H2192"/>
    </row>
    <row r="2193" spans="2:8" x14ac:dyDescent="0.3">
      <c r="B2193" s="101" t="s">
        <v>3014</v>
      </c>
      <c r="C2193" s="196" t="s">
        <v>7</v>
      </c>
      <c r="D2193" s="196">
        <v>25</v>
      </c>
      <c r="E2193" s="196" t="s">
        <v>4</v>
      </c>
      <c r="F2193" s="196">
        <v>11</v>
      </c>
      <c r="G2193"/>
      <c r="H2193"/>
    </row>
    <row r="2194" spans="2:8" x14ac:dyDescent="0.3">
      <c r="B2194" s="101" t="s">
        <v>3015</v>
      </c>
      <c r="C2194" s="196" t="s">
        <v>7</v>
      </c>
      <c r="D2194" s="196">
        <v>5</v>
      </c>
      <c r="E2194" s="196" t="s">
        <v>1691</v>
      </c>
      <c r="F2194" s="196">
        <v>6</v>
      </c>
      <c r="G2194"/>
      <c r="H2194"/>
    </row>
    <row r="2195" spans="2:8" x14ac:dyDescent="0.3">
      <c r="B2195" s="101" t="s">
        <v>3016</v>
      </c>
      <c r="C2195" s="196" t="s">
        <v>20</v>
      </c>
      <c r="D2195" s="196">
        <v>1</v>
      </c>
      <c r="E2195" s="196" t="s">
        <v>7</v>
      </c>
      <c r="F2195" s="196">
        <v>1</v>
      </c>
      <c r="G2195"/>
      <c r="H2195"/>
    </row>
    <row r="2196" spans="2:8" x14ac:dyDescent="0.3">
      <c r="B2196" s="101" t="s">
        <v>3017</v>
      </c>
      <c r="C2196" s="196" t="s">
        <v>1700</v>
      </c>
      <c r="D2196" s="196">
        <v>14</v>
      </c>
      <c r="E2196" s="196" t="s">
        <v>1698</v>
      </c>
      <c r="F2196" s="196">
        <v>23</v>
      </c>
      <c r="G2196"/>
      <c r="H2196"/>
    </row>
    <row r="2197" spans="2:8" x14ac:dyDescent="0.3">
      <c r="B2197" s="101" t="s">
        <v>3018</v>
      </c>
      <c r="C2197" s="196" t="s">
        <v>7</v>
      </c>
      <c r="D2197" s="196">
        <v>44</v>
      </c>
      <c r="E2197" s="196" t="s">
        <v>2164</v>
      </c>
      <c r="F2197" s="196">
        <v>35</v>
      </c>
      <c r="G2197"/>
      <c r="H2197"/>
    </row>
    <row r="2198" spans="2:8" x14ac:dyDescent="0.3">
      <c r="B2198" s="101" t="s">
        <v>3019</v>
      </c>
      <c r="C2198" s="196" t="s">
        <v>1698</v>
      </c>
      <c r="D2198" s="196">
        <v>2</v>
      </c>
      <c r="E2198" s="196" t="s">
        <v>1684</v>
      </c>
      <c r="F2198" s="196">
        <v>7</v>
      </c>
      <c r="G2198"/>
      <c r="H2198"/>
    </row>
    <row r="2199" spans="2:8" x14ac:dyDescent="0.3">
      <c r="B2199" s="101" t="s">
        <v>3020</v>
      </c>
      <c r="C2199" s="196" t="s">
        <v>1699</v>
      </c>
      <c r="D2199" s="196">
        <v>24</v>
      </c>
      <c r="E2199" s="196" t="s">
        <v>1698</v>
      </c>
      <c r="F2199" s="196">
        <v>31</v>
      </c>
      <c r="G2199"/>
      <c r="H2199"/>
    </row>
    <row r="2200" spans="2:8" x14ac:dyDescent="0.3">
      <c r="B2200" s="101" t="s">
        <v>3021</v>
      </c>
      <c r="C2200" s="196" t="s">
        <v>7</v>
      </c>
      <c r="D2200" s="196">
        <v>8</v>
      </c>
      <c r="E2200" s="196" t="s">
        <v>20</v>
      </c>
      <c r="F2200" s="196">
        <v>2</v>
      </c>
      <c r="G2200"/>
      <c r="H2200"/>
    </row>
    <row r="2201" spans="2:8" x14ac:dyDescent="0.3">
      <c r="B2201" s="101" t="s">
        <v>3022</v>
      </c>
      <c r="C2201" s="196" t="s">
        <v>1698</v>
      </c>
      <c r="D2201" s="196">
        <v>22</v>
      </c>
      <c r="E2201" s="196" t="s">
        <v>4</v>
      </c>
      <c r="F2201" s="196">
        <v>20</v>
      </c>
      <c r="G2201"/>
      <c r="H2201"/>
    </row>
    <row r="2202" spans="2:8" x14ac:dyDescent="0.3">
      <c r="B2202" s="101" t="s">
        <v>3023</v>
      </c>
      <c r="C2202" s="196" t="s">
        <v>7</v>
      </c>
      <c r="D2202" s="196">
        <v>5</v>
      </c>
      <c r="E2202" s="196" t="s">
        <v>20</v>
      </c>
      <c r="F2202" s="196">
        <v>20</v>
      </c>
      <c r="G2202"/>
      <c r="H2202"/>
    </row>
    <row r="2203" spans="2:8" x14ac:dyDescent="0.3">
      <c r="B2203" s="101" t="s">
        <v>3024</v>
      </c>
      <c r="C2203" s="196" t="s">
        <v>3025</v>
      </c>
      <c r="D2203" s="196">
        <v>6</v>
      </c>
      <c r="E2203" s="196" t="s">
        <v>3026</v>
      </c>
      <c r="F2203" s="196">
        <v>12</v>
      </c>
      <c r="G2203"/>
      <c r="H2203"/>
    </row>
    <row r="2204" spans="2:8" x14ac:dyDescent="0.3">
      <c r="B2204" s="101" t="s">
        <v>3027</v>
      </c>
      <c r="C2204" s="196" t="s">
        <v>4</v>
      </c>
      <c r="D2204" s="196">
        <v>24</v>
      </c>
      <c r="E2204" s="196" t="s">
        <v>7</v>
      </c>
      <c r="F2204" s="196">
        <v>31</v>
      </c>
      <c r="G2204"/>
      <c r="H2204"/>
    </row>
    <row r="2205" spans="2:8" x14ac:dyDescent="0.3">
      <c r="B2205" s="101" t="s">
        <v>3028</v>
      </c>
      <c r="C2205" s="196" t="s">
        <v>20</v>
      </c>
      <c r="D2205" s="196">
        <v>28</v>
      </c>
      <c r="E2205" s="196" t="s">
        <v>1698</v>
      </c>
      <c r="F2205" s="196">
        <v>35</v>
      </c>
      <c r="G2205"/>
      <c r="H2205"/>
    </row>
    <row r="2206" spans="2:8" x14ac:dyDescent="0.3">
      <c r="B2206" s="101" t="s">
        <v>3029</v>
      </c>
      <c r="C2206" s="196" t="s">
        <v>20</v>
      </c>
      <c r="D2206" s="196">
        <v>14</v>
      </c>
      <c r="E2206" s="196" t="s">
        <v>3030</v>
      </c>
      <c r="F2206" s="196">
        <v>7</v>
      </c>
      <c r="G2206"/>
      <c r="H2206"/>
    </row>
    <row r="2207" spans="2:8" x14ac:dyDescent="0.3">
      <c r="B2207" s="101" t="s">
        <v>3031</v>
      </c>
      <c r="C2207" s="196" t="s">
        <v>20</v>
      </c>
      <c r="D2207" s="196">
        <v>1</v>
      </c>
      <c r="E2207" s="196" t="s">
        <v>7</v>
      </c>
      <c r="F2207" s="196">
        <v>4</v>
      </c>
      <c r="G2207"/>
      <c r="H2207"/>
    </row>
    <row r="2208" spans="2:8" x14ac:dyDescent="0.3">
      <c r="B2208" s="101" t="s">
        <v>3032</v>
      </c>
      <c r="C2208" s="196" t="s">
        <v>1697</v>
      </c>
      <c r="D2208" s="196">
        <v>7</v>
      </c>
      <c r="E2208" s="196" t="s">
        <v>3033</v>
      </c>
      <c r="F2208" s="196">
        <v>4</v>
      </c>
      <c r="G2208"/>
      <c r="H2208"/>
    </row>
    <row r="2209" spans="2:8" x14ac:dyDescent="0.3">
      <c r="B2209" s="101" t="s">
        <v>3034</v>
      </c>
      <c r="C2209" s="196" t="s">
        <v>1698</v>
      </c>
      <c r="D2209" s="196">
        <v>9</v>
      </c>
      <c r="E2209" s="196" t="s">
        <v>20</v>
      </c>
      <c r="F2209" s="196">
        <v>2</v>
      </c>
      <c r="G2209"/>
      <c r="H2209"/>
    </row>
    <row r="2210" spans="2:8" x14ac:dyDescent="0.3">
      <c r="B2210" s="101" t="s">
        <v>3035</v>
      </c>
      <c r="C2210" s="196" t="s">
        <v>1697</v>
      </c>
      <c r="D2210" s="196">
        <v>3</v>
      </c>
      <c r="E2210" s="196" t="s">
        <v>1741</v>
      </c>
      <c r="F2210" s="196">
        <v>13</v>
      </c>
      <c r="G2210"/>
      <c r="H2210"/>
    </row>
    <row r="2211" spans="2:8" x14ac:dyDescent="0.3">
      <c r="B2211" s="101" t="s">
        <v>3036</v>
      </c>
      <c r="C2211" s="196" t="s">
        <v>5</v>
      </c>
      <c r="D2211" s="196">
        <v>12</v>
      </c>
      <c r="E2211" s="196" t="s">
        <v>4</v>
      </c>
      <c r="F2211" s="196">
        <v>15</v>
      </c>
      <c r="G2211"/>
      <c r="H2211"/>
    </row>
    <row r="2212" spans="2:8" x14ac:dyDescent="0.3">
      <c r="B2212" s="101" t="s">
        <v>3037</v>
      </c>
      <c r="C2212" s="196" t="s">
        <v>1690</v>
      </c>
      <c r="D2212" s="196">
        <v>55</v>
      </c>
      <c r="E2212" s="196" t="s">
        <v>7</v>
      </c>
      <c r="F2212" s="196">
        <v>52</v>
      </c>
      <c r="G2212"/>
      <c r="H2212"/>
    </row>
    <row r="2213" spans="2:8" x14ac:dyDescent="0.3">
      <c r="B2213" s="101" t="s">
        <v>3038</v>
      </c>
      <c r="C2213" s="196" t="s">
        <v>7</v>
      </c>
      <c r="D2213" s="196">
        <v>1</v>
      </c>
      <c r="E2213" s="196" t="s">
        <v>4</v>
      </c>
      <c r="F2213" s="196">
        <v>2</v>
      </c>
      <c r="G2213"/>
      <c r="H2213"/>
    </row>
    <row r="2214" spans="2:8" x14ac:dyDescent="0.3">
      <c r="B2214" s="101" t="s">
        <v>3039</v>
      </c>
      <c r="C2214" s="196" t="s">
        <v>1832</v>
      </c>
      <c r="D2214" s="196">
        <v>11</v>
      </c>
      <c r="E2214" s="196" t="s">
        <v>7</v>
      </c>
      <c r="F2214" s="196">
        <v>5</v>
      </c>
      <c r="G2214"/>
      <c r="H2214"/>
    </row>
    <row r="2215" spans="2:8" x14ac:dyDescent="0.3">
      <c r="B2215" s="101" t="s">
        <v>3040</v>
      </c>
      <c r="C2215" s="196" t="s">
        <v>7</v>
      </c>
      <c r="D2215" s="196">
        <v>65</v>
      </c>
      <c r="E2215" s="196" t="s">
        <v>20</v>
      </c>
      <c r="F2215" s="196">
        <v>56</v>
      </c>
      <c r="G2215"/>
      <c r="H2215"/>
    </row>
    <row r="2216" spans="2:8" x14ac:dyDescent="0.3">
      <c r="B2216" s="101" t="s">
        <v>3041</v>
      </c>
      <c r="C2216" s="196" t="s">
        <v>4</v>
      </c>
      <c r="D2216" s="196">
        <v>7</v>
      </c>
      <c r="E2216" s="196" t="s">
        <v>7</v>
      </c>
      <c r="F2216" s="196">
        <v>1</v>
      </c>
      <c r="G2216"/>
      <c r="H2216"/>
    </row>
    <row r="2217" spans="2:8" x14ac:dyDescent="0.3">
      <c r="B2217" s="101" t="s">
        <v>3042</v>
      </c>
      <c r="C2217" s="196" t="s">
        <v>7</v>
      </c>
      <c r="D2217" s="196">
        <v>0</v>
      </c>
      <c r="E2217" s="196" t="s">
        <v>20</v>
      </c>
      <c r="F2217" s="196">
        <v>6</v>
      </c>
      <c r="G2217"/>
      <c r="H2217"/>
    </row>
    <row r="2218" spans="2:8" x14ac:dyDescent="0.3">
      <c r="B2218" s="101" t="s">
        <v>3043</v>
      </c>
      <c r="C2218" s="196" t="s">
        <v>7</v>
      </c>
      <c r="D2218" s="196">
        <v>8</v>
      </c>
      <c r="E2218" s="196" t="s">
        <v>1690</v>
      </c>
      <c r="F2218" s="196">
        <v>4</v>
      </c>
      <c r="G2218"/>
      <c r="H2218"/>
    </row>
    <row r="2219" spans="2:8" x14ac:dyDescent="0.3">
      <c r="B2219" s="101" t="s">
        <v>3044</v>
      </c>
      <c r="C2219" s="196" t="s">
        <v>7</v>
      </c>
      <c r="D2219" s="196">
        <v>9</v>
      </c>
      <c r="E2219" s="196" t="s">
        <v>4</v>
      </c>
      <c r="F2219" s="196">
        <v>14</v>
      </c>
      <c r="G2219"/>
      <c r="H2219"/>
    </row>
    <row r="2220" spans="2:8" x14ac:dyDescent="0.3">
      <c r="B2220" s="101" t="s">
        <v>3045</v>
      </c>
      <c r="C2220" s="196" t="s">
        <v>7</v>
      </c>
      <c r="D2220" s="196">
        <v>23</v>
      </c>
      <c r="E2220" s="196" t="s">
        <v>1690</v>
      </c>
      <c r="F2220" s="196">
        <v>32</v>
      </c>
      <c r="G2220"/>
      <c r="H2220"/>
    </row>
    <row r="2221" spans="2:8" x14ac:dyDescent="0.3">
      <c r="B2221" s="101" t="s">
        <v>3046</v>
      </c>
      <c r="C2221" s="196" t="s">
        <v>20</v>
      </c>
      <c r="D2221" s="196">
        <v>18</v>
      </c>
      <c r="E2221" s="196" t="s">
        <v>7</v>
      </c>
      <c r="F2221" s="196">
        <v>9</v>
      </c>
      <c r="G2221"/>
      <c r="H2221"/>
    </row>
    <row r="2222" spans="2:8" x14ac:dyDescent="0.3">
      <c r="B2222" s="101" t="s">
        <v>3047</v>
      </c>
      <c r="C2222" s="196" t="s">
        <v>1690</v>
      </c>
      <c r="D2222" s="196">
        <v>9</v>
      </c>
      <c r="E2222" s="196" t="s">
        <v>7</v>
      </c>
      <c r="F2222" s="196">
        <v>11</v>
      </c>
      <c r="G2222"/>
      <c r="H2222"/>
    </row>
    <row r="2223" spans="2:8" x14ac:dyDescent="0.3">
      <c r="B2223" s="101" t="s">
        <v>3048</v>
      </c>
      <c r="C2223" s="196" t="s">
        <v>1704</v>
      </c>
      <c r="D2223" s="196">
        <v>4</v>
      </c>
      <c r="E2223" s="196" t="s">
        <v>7</v>
      </c>
      <c r="F2223" s="196">
        <v>4</v>
      </c>
      <c r="G2223"/>
      <c r="H2223"/>
    </row>
    <row r="2224" spans="2:8" x14ac:dyDescent="0.3">
      <c r="B2224" s="101" t="s">
        <v>3049</v>
      </c>
      <c r="C2224" s="196" t="s">
        <v>3050</v>
      </c>
      <c r="D2224" s="196">
        <v>18</v>
      </c>
      <c r="E2224" s="196" t="s">
        <v>3051</v>
      </c>
      <c r="F2224" s="196">
        <v>7</v>
      </c>
      <c r="G2224"/>
      <c r="H2224"/>
    </row>
    <row r="2225" spans="2:8" x14ac:dyDescent="0.3">
      <c r="B2225" s="101" t="s">
        <v>3052</v>
      </c>
      <c r="C2225" s="196" t="s">
        <v>1690</v>
      </c>
      <c r="D2225" s="196">
        <v>4</v>
      </c>
      <c r="E2225" s="196" t="s">
        <v>7</v>
      </c>
      <c r="F2225" s="196">
        <v>0</v>
      </c>
      <c r="G2225"/>
      <c r="H2225"/>
    </row>
    <row r="2226" spans="2:8" x14ac:dyDescent="0.3">
      <c r="B2226" s="101" t="s">
        <v>3053</v>
      </c>
      <c r="C2226" s="196" t="s">
        <v>1698</v>
      </c>
      <c r="D2226" s="196">
        <v>2</v>
      </c>
      <c r="E2226" s="196" t="s">
        <v>20</v>
      </c>
      <c r="F2226" s="196">
        <v>2</v>
      </c>
      <c r="G2226"/>
      <c r="H2226"/>
    </row>
    <row r="2227" spans="2:8" x14ac:dyDescent="0.3">
      <c r="B2227" s="101" t="s">
        <v>3054</v>
      </c>
      <c r="C2227" s="196" t="s">
        <v>4</v>
      </c>
      <c r="D2227" s="196">
        <v>4</v>
      </c>
      <c r="E2227" s="196" t="s">
        <v>7</v>
      </c>
      <c r="F2227" s="196">
        <v>7</v>
      </c>
      <c r="G2227"/>
      <c r="H2227"/>
    </row>
    <row r="2228" spans="2:8" x14ac:dyDescent="0.3">
      <c r="B2228" s="101" t="s">
        <v>3055</v>
      </c>
      <c r="C2228" s="196" t="s">
        <v>3025</v>
      </c>
      <c r="D2228" s="196">
        <v>3</v>
      </c>
      <c r="E2228" s="196" t="s">
        <v>3026</v>
      </c>
      <c r="F2228" s="196">
        <v>5</v>
      </c>
      <c r="G2228"/>
      <c r="H2228"/>
    </row>
    <row r="2229" spans="2:8" x14ac:dyDescent="0.3">
      <c r="B2229" s="101" t="s">
        <v>3056</v>
      </c>
      <c r="C2229" s="196" t="s">
        <v>4</v>
      </c>
      <c r="D2229" s="196">
        <v>16</v>
      </c>
      <c r="E2229" s="196" t="s">
        <v>7</v>
      </c>
      <c r="F2229" s="196">
        <v>14</v>
      </c>
      <c r="G2229"/>
      <c r="H2229"/>
    </row>
    <row r="2230" spans="2:8" x14ac:dyDescent="0.3">
      <c r="B2230" s="101" t="s">
        <v>3057</v>
      </c>
      <c r="C2230" s="196" t="s">
        <v>1698</v>
      </c>
      <c r="D2230" s="196">
        <v>5</v>
      </c>
      <c r="E2230" s="196" t="s">
        <v>20</v>
      </c>
      <c r="F2230" s="196">
        <v>6</v>
      </c>
      <c r="G2230"/>
      <c r="H2230"/>
    </row>
    <row r="2231" spans="2:8" x14ac:dyDescent="0.3">
      <c r="B2231" s="101" t="s">
        <v>3058</v>
      </c>
      <c r="C2231" s="196" t="s">
        <v>20</v>
      </c>
      <c r="D2231" s="196">
        <v>4</v>
      </c>
      <c r="E2231" s="196" t="s">
        <v>7</v>
      </c>
      <c r="F2231" s="196">
        <v>2</v>
      </c>
      <c r="G2231"/>
      <c r="H2231"/>
    </row>
    <row r="2232" spans="2:8" x14ac:dyDescent="0.3">
      <c r="B2232" s="101" t="s">
        <v>3059</v>
      </c>
      <c r="C2232" s="196" t="s">
        <v>1699</v>
      </c>
      <c r="D2232" s="196">
        <v>8</v>
      </c>
      <c r="E2232" s="196" t="s">
        <v>1698</v>
      </c>
      <c r="F2232" s="196">
        <v>16</v>
      </c>
      <c r="G2232"/>
      <c r="H2232"/>
    </row>
    <row r="2233" spans="2:8" x14ac:dyDescent="0.3">
      <c r="B2233" s="101" t="s">
        <v>3060</v>
      </c>
      <c r="C2233" s="196" t="s">
        <v>1698</v>
      </c>
      <c r="D2233" s="196">
        <v>2</v>
      </c>
      <c r="E2233" s="196" t="s">
        <v>20</v>
      </c>
      <c r="F2233" s="196">
        <v>1</v>
      </c>
      <c r="G2233"/>
      <c r="H2233"/>
    </row>
    <row r="2234" spans="2:8" x14ac:dyDescent="0.3">
      <c r="B2234" s="101" t="s">
        <v>3061</v>
      </c>
      <c r="C2234" s="196" t="s">
        <v>20</v>
      </c>
      <c r="D2234" s="196">
        <v>3</v>
      </c>
      <c r="E2234" s="196" t="s">
        <v>7</v>
      </c>
      <c r="F2234" s="196">
        <v>0</v>
      </c>
      <c r="G2234"/>
      <c r="H2234"/>
    </row>
    <row r="2235" spans="2:8" x14ac:dyDescent="0.3">
      <c r="B2235" s="101" t="s">
        <v>3062</v>
      </c>
      <c r="C2235" s="196" t="s">
        <v>20</v>
      </c>
      <c r="D2235" s="196">
        <v>2</v>
      </c>
      <c r="E2235" s="196" t="s">
        <v>7</v>
      </c>
      <c r="F2235" s="196">
        <v>1</v>
      </c>
      <c r="G2235"/>
      <c r="H2235"/>
    </row>
    <row r="2236" spans="2:8" x14ac:dyDescent="0.3">
      <c r="B2236" s="101" t="s">
        <v>3063</v>
      </c>
      <c r="C2236" s="196" t="s">
        <v>1700</v>
      </c>
      <c r="D2236" s="196">
        <v>2</v>
      </c>
      <c r="E2236" s="196" t="s">
        <v>1698</v>
      </c>
      <c r="F2236" s="196">
        <v>2</v>
      </c>
      <c r="G2236"/>
      <c r="H2236"/>
    </row>
    <row r="2237" spans="2:8" x14ac:dyDescent="0.3">
      <c r="B2237" s="101" t="s">
        <v>3064</v>
      </c>
      <c r="C2237" s="196" t="s">
        <v>1690</v>
      </c>
      <c r="D2237" s="196">
        <v>1</v>
      </c>
      <c r="E2237" s="196" t="s">
        <v>7</v>
      </c>
      <c r="F2237" s="196">
        <v>1</v>
      </c>
      <c r="G2237"/>
      <c r="H2237"/>
    </row>
    <row r="2238" spans="2:8" x14ac:dyDescent="0.3">
      <c r="B2238" s="101" t="s">
        <v>3065</v>
      </c>
      <c r="C2238" s="196" t="s">
        <v>1690</v>
      </c>
      <c r="D2238" s="196">
        <v>0</v>
      </c>
      <c r="E2238" s="196" t="s">
        <v>7</v>
      </c>
      <c r="F2238" s="196">
        <v>2</v>
      </c>
      <c r="G2238"/>
      <c r="H2238"/>
    </row>
    <row r="2239" spans="2:8" x14ac:dyDescent="0.3">
      <c r="B2239" s="101" t="s">
        <v>3066</v>
      </c>
      <c r="C2239" s="196" t="s">
        <v>20</v>
      </c>
      <c r="D2239" s="196">
        <v>1</v>
      </c>
      <c r="E2239" s="196" t="s">
        <v>7</v>
      </c>
      <c r="F2239" s="196">
        <v>2</v>
      </c>
      <c r="G2239"/>
      <c r="H2239"/>
    </row>
    <row r="2240" spans="2:8" x14ac:dyDescent="0.3">
      <c r="B2240" s="101" t="s">
        <v>3067</v>
      </c>
      <c r="C2240" s="196" t="s">
        <v>1684</v>
      </c>
      <c r="D2240" s="196">
        <v>1</v>
      </c>
      <c r="E2240" s="196" t="s">
        <v>7</v>
      </c>
      <c r="F2240" s="196">
        <v>0</v>
      </c>
      <c r="G2240"/>
      <c r="H2240"/>
    </row>
    <row r="2241" spans="2:8" x14ac:dyDescent="0.3">
      <c r="B2241" s="101" t="s">
        <v>3068</v>
      </c>
      <c r="C2241" s="196" t="s">
        <v>4</v>
      </c>
      <c r="D2241" s="196">
        <v>2</v>
      </c>
      <c r="E2241" s="196" t="s">
        <v>5</v>
      </c>
      <c r="F2241" s="196">
        <v>0</v>
      </c>
      <c r="G2241"/>
      <c r="H2241"/>
    </row>
    <row r="2242" spans="2:8" x14ac:dyDescent="0.3">
      <c r="B2242" s="101" t="s">
        <v>3069</v>
      </c>
      <c r="C2242" s="196" t="s">
        <v>7</v>
      </c>
      <c r="D2242" s="196">
        <v>1</v>
      </c>
      <c r="E2242" s="196" t="s">
        <v>4</v>
      </c>
      <c r="F2242" s="196">
        <v>5</v>
      </c>
      <c r="G2242"/>
      <c r="H2242"/>
    </row>
    <row r="2243" spans="2:8" x14ac:dyDescent="0.3">
      <c r="B2243" s="101" t="s">
        <v>3070</v>
      </c>
      <c r="C2243" s="196" t="s">
        <v>1690</v>
      </c>
      <c r="D2243" s="196">
        <v>1</v>
      </c>
      <c r="E2243" s="196" t="s">
        <v>7</v>
      </c>
      <c r="F2243" s="196">
        <v>1</v>
      </c>
      <c r="G2243"/>
      <c r="H2243"/>
    </row>
    <row r="2244" spans="2:8" x14ac:dyDescent="0.3">
      <c r="B2244" s="101" t="s">
        <v>3071</v>
      </c>
      <c r="C2244" s="196" t="s">
        <v>7</v>
      </c>
      <c r="D2244" s="196">
        <v>1</v>
      </c>
      <c r="E2244" s="196" t="s">
        <v>4</v>
      </c>
      <c r="F2244" s="196">
        <v>0</v>
      </c>
      <c r="G2244"/>
      <c r="H2244"/>
    </row>
    <row r="2245" spans="2:8" x14ac:dyDescent="0.3">
      <c r="B2245" s="101" t="s">
        <v>3072</v>
      </c>
      <c r="C2245" s="196" t="s">
        <v>1832</v>
      </c>
      <c r="D2245" s="196">
        <v>15</v>
      </c>
      <c r="E2245" s="196" t="s">
        <v>7</v>
      </c>
      <c r="F2245" s="196">
        <v>7</v>
      </c>
      <c r="G2245"/>
      <c r="H2245"/>
    </row>
    <row r="2246" spans="2:8" x14ac:dyDescent="0.3">
      <c r="B2246" s="101" t="s">
        <v>3073</v>
      </c>
      <c r="C2246" s="196" t="s">
        <v>1832</v>
      </c>
      <c r="D2246" s="196">
        <v>4</v>
      </c>
      <c r="E2246" s="196" t="s">
        <v>7</v>
      </c>
      <c r="F2246" s="196">
        <v>1</v>
      </c>
      <c r="G2246"/>
      <c r="H2246"/>
    </row>
    <row r="2247" spans="2:8" x14ac:dyDescent="0.3">
      <c r="B2247" s="101" t="s">
        <v>3074</v>
      </c>
      <c r="C2247" s="196" t="s">
        <v>7</v>
      </c>
      <c r="D2247" s="196">
        <v>2</v>
      </c>
      <c r="E2247" s="196" t="s">
        <v>20</v>
      </c>
      <c r="F2247" s="196">
        <v>2</v>
      </c>
      <c r="G2247"/>
      <c r="H2247"/>
    </row>
    <row r="2248" spans="2:8" x14ac:dyDescent="0.3">
      <c r="B2248" s="101" t="s">
        <v>3075</v>
      </c>
      <c r="C2248" s="196" t="s">
        <v>1690</v>
      </c>
      <c r="D2248" s="196">
        <v>3</v>
      </c>
      <c r="E2248" s="196" t="s">
        <v>7</v>
      </c>
      <c r="F2248" s="196">
        <v>7</v>
      </c>
      <c r="G2248"/>
      <c r="H2248"/>
    </row>
    <row r="2249" spans="2:8" x14ac:dyDescent="0.3">
      <c r="B2249" s="101" t="s">
        <v>3076</v>
      </c>
      <c r="C2249" s="196" t="s">
        <v>7</v>
      </c>
      <c r="D2249" s="196">
        <v>3</v>
      </c>
      <c r="E2249" s="196" t="s">
        <v>1691</v>
      </c>
      <c r="F2249" s="196">
        <v>4</v>
      </c>
      <c r="G2249"/>
      <c r="H2249"/>
    </row>
    <row r="2250" spans="2:8" x14ac:dyDescent="0.3">
      <c r="B2250" s="101" t="s">
        <v>3077</v>
      </c>
      <c r="C2250" s="196" t="s">
        <v>20</v>
      </c>
      <c r="D2250" s="196">
        <v>0</v>
      </c>
      <c r="E2250" s="196" t="s">
        <v>7</v>
      </c>
      <c r="F2250" s="196">
        <v>1</v>
      </c>
      <c r="G2250"/>
      <c r="H2250"/>
    </row>
    <row r="2251" spans="2:8" x14ac:dyDescent="0.3">
      <c r="B2251" s="101" t="s">
        <v>3078</v>
      </c>
      <c r="C2251" s="196" t="s">
        <v>20</v>
      </c>
      <c r="D2251" s="196">
        <v>4</v>
      </c>
      <c r="E2251" s="196" t="s">
        <v>1698</v>
      </c>
      <c r="F2251" s="196">
        <v>0</v>
      </c>
      <c r="G2251"/>
      <c r="H2251"/>
    </row>
    <row r="2252" spans="2:8" x14ac:dyDescent="0.3">
      <c r="B2252" s="101" t="s">
        <v>3079</v>
      </c>
      <c r="C2252" s="196" t="s">
        <v>7</v>
      </c>
      <c r="D2252" s="196">
        <v>3</v>
      </c>
      <c r="E2252" s="196" t="s">
        <v>20</v>
      </c>
      <c r="F2252" s="196">
        <v>6</v>
      </c>
      <c r="G2252"/>
      <c r="H2252"/>
    </row>
    <row r="2253" spans="2:8" x14ac:dyDescent="0.3">
      <c r="B2253" s="101" t="s">
        <v>3080</v>
      </c>
      <c r="C2253" s="196" t="s">
        <v>1690</v>
      </c>
      <c r="D2253" s="196">
        <v>2</v>
      </c>
      <c r="E2253" s="196" t="s">
        <v>7</v>
      </c>
      <c r="F2253" s="196">
        <v>0</v>
      </c>
      <c r="G2253"/>
      <c r="H2253"/>
    </row>
    <row r="2254" spans="2:8" x14ac:dyDescent="0.3">
      <c r="B2254" s="101" t="s">
        <v>3081</v>
      </c>
      <c r="C2254" s="196" t="s">
        <v>1698</v>
      </c>
      <c r="D2254" s="196">
        <v>0</v>
      </c>
      <c r="E2254" s="196" t="s">
        <v>20</v>
      </c>
      <c r="F2254" s="196">
        <v>1</v>
      </c>
      <c r="G2254"/>
      <c r="H2254"/>
    </row>
    <row r="2255" spans="2:8" x14ac:dyDescent="0.3">
      <c r="B2255" s="101" t="s">
        <v>3082</v>
      </c>
      <c r="C2255" s="196" t="s">
        <v>7</v>
      </c>
      <c r="D2255" s="196">
        <v>10</v>
      </c>
      <c r="E2255" s="196" t="s">
        <v>4</v>
      </c>
      <c r="F2255" s="196">
        <v>3</v>
      </c>
      <c r="G2255"/>
      <c r="H2255"/>
    </row>
    <row r="2256" spans="2:8" x14ac:dyDescent="0.3">
      <c r="B2256" s="101" t="s">
        <v>3083</v>
      </c>
      <c r="C2256" s="196" t="s">
        <v>20</v>
      </c>
      <c r="D2256" s="196">
        <v>3</v>
      </c>
      <c r="E2256" s="196" t="s">
        <v>7</v>
      </c>
      <c r="F2256" s="196">
        <v>5</v>
      </c>
      <c r="G2256"/>
      <c r="H2256"/>
    </row>
    <row r="2257" spans="2:8" x14ac:dyDescent="0.3">
      <c r="B2257" s="101" t="s">
        <v>3084</v>
      </c>
      <c r="C2257" s="196" t="s">
        <v>1684</v>
      </c>
      <c r="D2257" s="196">
        <v>2</v>
      </c>
      <c r="E2257" s="196" t="s">
        <v>7</v>
      </c>
      <c r="F2257" s="196">
        <v>1</v>
      </c>
      <c r="G2257"/>
      <c r="H2257"/>
    </row>
    <row r="2258" spans="2:8" x14ac:dyDescent="0.3">
      <c r="B2258" s="101" t="s">
        <v>3085</v>
      </c>
      <c r="C2258" s="196" t="s">
        <v>7</v>
      </c>
      <c r="D2258" s="196">
        <v>2</v>
      </c>
      <c r="E2258" s="196" t="s">
        <v>20</v>
      </c>
      <c r="F2258" s="196">
        <v>4</v>
      </c>
      <c r="G2258"/>
      <c r="H2258"/>
    </row>
    <row r="2259" spans="2:8" x14ac:dyDescent="0.3">
      <c r="B2259" s="101" t="s">
        <v>3086</v>
      </c>
      <c r="C2259" s="196" t="s">
        <v>1830</v>
      </c>
      <c r="D2259" s="196">
        <v>5</v>
      </c>
      <c r="E2259" s="196" t="s">
        <v>7</v>
      </c>
      <c r="F2259" s="196">
        <v>2</v>
      </c>
      <c r="G2259"/>
      <c r="H2259"/>
    </row>
    <row r="2260" spans="2:8" x14ac:dyDescent="0.3">
      <c r="B2260" s="101" t="s">
        <v>3087</v>
      </c>
      <c r="C2260" s="196" t="s">
        <v>4</v>
      </c>
      <c r="D2260" s="196">
        <v>1</v>
      </c>
      <c r="E2260" s="196" t="s">
        <v>7</v>
      </c>
      <c r="F2260" s="196">
        <v>6</v>
      </c>
      <c r="G2260"/>
      <c r="H2260"/>
    </row>
    <row r="2261" spans="2:8" x14ac:dyDescent="0.3">
      <c r="B2261" s="101" t="s">
        <v>3088</v>
      </c>
      <c r="C2261" s="196" t="s">
        <v>7</v>
      </c>
      <c r="D2261" s="196">
        <v>2</v>
      </c>
      <c r="E2261" s="196" t="s">
        <v>4</v>
      </c>
      <c r="F2261" s="196">
        <v>0</v>
      </c>
      <c r="G2261"/>
      <c r="H2261"/>
    </row>
    <row r="2262" spans="2:8" x14ac:dyDescent="0.3">
      <c r="B2262" s="101" t="s">
        <v>3089</v>
      </c>
      <c r="C2262" s="196" t="s">
        <v>7</v>
      </c>
      <c r="D2262" s="196">
        <v>3</v>
      </c>
      <c r="E2262" s="196" t="s">
        <v>1694</v>
      </c>
      <c r="F2262" s="196">
        <v>1</v>
      </c>
      <c r="G2262"/>
      <c r="H2262"/>
    </row>
    <row r="2263" spans="2:8" x14ac:dyDescent="0.3">
      <c r="B2263" s="101" t="s">
        <v>3090</v>
      </c>
      <c r="C2263" s="196" t="s">
        <v>7</v>
      </c>
      <c r="D2263" s="196">
        <v>1</v>
      </c>
      <c r="E2263" s="196" t="s">
        <v>4</v>
      </c>
      <c r="F2263" s="196">
        <v>5</v>
      </c>
      <c r="G2263"/>
      <c r="H2263"/>
    </row>
    <row r="2264" spans="2:8" x14ac:dyDescent="0.3">
      <c r="B2264" s="101" t="s">
        <v>3091</v>
      </c>
      <c r="C2264" s="196" t="s">
        <v>7</v>
      </c>
      <c r="D2264" s="196">
        <v>3</v>
      </c>
      <c r="E2264" s="196" t="s">
        <v>4</v>
      </c>
      <c r="F2264" s="196">
        <v>1</v>
      </c>
      <c r="G2264"/>
      <c r="H2264"/>
    </row>
    <row r="2265" spans="2:8" x14ac:dyDescent="0.3">
      <c r="B2265" s="201" t="s">
        <v>3092</v>
      </c>
      <c r="C2265" s="201" t="s">
        <v>7</v>
      </c>
      <c r="D2265" s="201">
        <v>1</v>
      </c>
      <c r="E2265" s="201" t="s">
        <v>10</v>
      </c>
      <c r="F2265" s="201">
        <v>1</v>
      </c>
      <c r="G2265" s="201"/>
      <c r="H2265"/>
    </row>
    <row r="2266" spans="2:8" x14ac:dyDescent="0.3">
      <c r="B2266" s="101" t="s">
        <v>3093</v>
      </c>
      <c r="C2266" s="196" t="s">
        <v>1832</v>
      </c>
      <c r="D2266" s="196">
        <v>3</v>
      </c>
      <c r="E2266" s="196" t="s">
        <v>7</v>
      </c>
      <c r="F2266" s="196">
        <v>1</v>
      </c>
      <c r="G2266"/>
      <c r="H2266"/>
    </row>
    <row r="2267" spans="2:8" x14ac:dyDescent="0.3">
      <c r="B2267" s="101" t="s">
        <v>3094</v>
      </c>
      <c r="C2267" s="196" t="s">
        <v>7</v>
      </c>
      <c r="D2267" s="196">
        <v>0</v>
      </c>
      <c r="E2267" s="196" t="s">
        <v>20</v>
      </c>
      <c r="F2267" s="196">
        <v>0</v>
      </c>
      <c r="G2267"/>
      <c r="H2267"/>
    </row>
    <row r="2268" spans="2:8" x14ac:dyDescent="0.3">
      <c r="B2268" s="101" t="s">
        <v>3095</v>
      </c>
      <c r="C2268" s="196" t="s">
        <v>1698</v>
      </c>
      <c r="D2268" s="196">
        <v>27</v>
      </c>
      <c r="E2268" s="196" t="s">
        <v>1690</v>
      </c>
      <c r="F2268" s="196">
        <v>25</v>
      </c>
      <c r="G2268"/>
      <c r="H2268"/>
    </row>
    <row r="2269" spans="2:8" x14ac:dyDescent="0.3">
      <c r="B2269" s="201" t="s">
        <v>3096</v>
      </c>
      <c r="C2269" s="201" t="s">
        <v>7</v>
      </c>
      <c r="D2269" s="201">
        <v>2</v>
      </c>
      <c r="E2269" s="201" t="s">
        <v>20</v>
      </c>
      <c r="F2269" s="201">
        <v>6</v>
      </c>
      <c r="G2269" s="201"/>
      <c r="H2269"/>
    </row>
    <row r="2270" spans="2:8" x14ac:dyDescent="0.3">
      <c r="B2270" s="101" t="s">
        <v>3097</v>
      </c>
      <c r="C2270" s="196" t="s">
        <v>7</v>
      </c>
      <c r="D2270" s="196">
        <v>0</v>
      </c>
      <c r="E2270" s="196" t="s">
        <v>20</v>
      </c>
      <c r="F2270" s="196">
        <v>0</v>
      </c>
      <c r="G2270"/>
      <c r="H2270"/>
    </row>
    <row r="2271" spans="2:8" x14ac:dyDescent="0.3">
      <c r="B2271" s="101" t="s">
        <v>3098</v>
      </c>
      <c r="C2271" s="196" t="s">
        <v>7</v>
      </c>
      <c r="D2271" s="196">
        <v>2</v>
      </c>
      <c r="E2271" s="196" t="s">
        <v>1691</v>
      </c>
      <c r="F2271" s="196">
        <v>0</v>
      </c>
      <c r="G2271"/>
      <c r="H2271"/>
    </row>
    <row r="2272" spans="2:8" x14ac:dyDescent="0.3">
      <c r="B2272" s="101" t="s">
        <v>3099</v>
      </c>
      <c r="C2272" s="196" t="s">
        <v>4</v>
      </c>
      <c r="D2272" s="196">
        <v>1</v>
      </c>
      <c r="E2272" s="196" t="s">
        <v>5</v>
      </c>
      <c r="F2272" s="196">
        <v>1</v>
      </c>
      <c r="G2272"/>
      <c r="H2272"/>
    </row>
    <row r="2273" spans="2:8" x14ac:dyDescent="0.3">
      <c r="B2273" s="101" t="s">
        <v>3100</v>
      </c>
      <c r="C2273" s="196" t="s">
        <v>20</v>
      </c>
      <c r="D2273" s="196">
        <v>0</v>
      </c>
      <c r="E2273" s="196" t="s">
        <v>7</v>
      </c>
      <c r="F2273" s="196">
        <v>0</v>
      </c>
      <c r="G2273"/>
      <c r="H2273"/>
    </row>
    <row r="2274" spans="2:8" x14ac:dyDescent="0.3">
      <c r="B2274" s="101" t="s">
        <v>3101</v>
      </c>
      <c r="C2274" s="196" t="s">
        <v>1694</v>
      </c>
      <c r="D2274" s="196">
        <v>1</v>
      </c>
      <c r="E2274" s="196" t="s">
        <v>7</v>
      </c>
      <c r="F2274" s="196">
        <v>2</v>
      </c>
      <c r="G2274"/>
      <c r="H2274"/>
    </row>
    <row r="2275" spans="2:8" x14ac:dyDescent="0.3">
      <c r="B2275" s="101" t="s">
        <v>3102</v>
      </c>
      <c r="C2275" s="196" t="s">
        <v>1690</v>
      </c>
      <c r="D2275" s="196">
        <v>1</v>
      </c>
      <c r="E2275" s="196" t="s">
        <v>7</v>
      </c>
      <c r="F2275" s="196">
        <v>3</v>
      </c>
      <c r="G2275"/>
      <c r="H2275"/>
    </row>
    <row r="2276" spans="2:8" x14ac:dyDescent="0.3">
      <c r="B2276" s="101" t="s">
        <v>3103</v>
      </c>
      <c r="C2276" s="196" t="s">
        <v>1690</v>
      </c>
      <c r="D2276" s="196">
        <v>0</v>
      </c>
      <c r="E2276" s="196" t="s">
        <v>7</v>
      </c>
      <c r="F2276" s="196">
        <v>0</v>
      </c>
      <c r="G2276"/>
      <c r="H2276"/>
    </row>
    <row r="2277" spans="2:8" x14ac:dyDescent="0.3">
      <c r="B2277" s="201" t="s">
        <v>3104</v>
      </c>
      <c r="C2277" s="201" t="s">
        <v>7</v>
      </c>
      <c r="D2277" s="201">
        <v>0</v>
      </c>
      <c r="E2277" s="201" t="s">
        <v>1690</v>
      </c>
      <c r="F2277" s="201">
        <v>2</v>
      </c>
      <c r="G2277" s="201"/>
      <c r="H2277"/>
    </row>
    <row r="2278" spans="2:8" x14ac:dyDescent="0.3">
      <c r="B2278" s="101" t="s">
        <v>3105</v>
      </c>
      <c r="C2278" s="196" t="s">
        <v>1692</v>
      </c>
      <c r="D2278" s="196">
        <v>2</v>
      </c>
      <c r="E2278" s="196" t="s">
        <v>7</v>
      </c>
      <c r="F2278" s="196">
        <v>0</v>
      </c>
      <c r="G2278"/>
      <c r="H2278"/>
    </row>
    <row r="2279" spans="2:8" x14ac:dyDescent="0.3">
      <c r="B2279" s="101" t="s">
        <v>3106</v>
      </c>
      <c r="C2279" s="196" t="s">
        <v>1685</v>
      </c>
      <c r="D2279" s="196">
        <v>0</v>
      </c>
      <c r="E2279" s="196" t="s">
        <v>7</v>
      </c>
      <c r="F2279" s="196">
        <v>0</v>
      </c>
      <c r="G2279"/>
      <c r="H2279"/>
    </row>
    <row r="2280" spans="2:8" x14ac:dyDescent="0.3">
      <c r="B2280" s="101" t="s">
        <v>3107</v>
      </c>
      <c r="C2280" s="196" t="s">
        <v>1690</v>
      </c>
      <c r="D2280" s="196">
        <v>0</v>
      </c>
      <c r="E2280" s="196" t="s">
        <v>1697</v>
      </c>
      <c r="F2280" s="196">
        <v>3</v>
      </c>
      <c r="G2280"/>
      <c r="H2280"/>
    </row>
    <row r="2281" spans="2:8" x14ac:dyDescent="0.3">
      <c r="B2281" s="101" t="s">
        <v>3108</v>
      </c>
      <c r="C2281" s="196" t="s">
        <v>1690</v>
      </c>
      <c r="D2281" s="196">
        <v>2</v>
      </c>
      <c r="E2281" s="196" t="s">
        <v>1697</v>
      </c>
      <c r="F2281" s="196">
        <v>0</v>
      </c>
      <c r="G2281"/>
      <c r="H2281"/>
    </row>
    <row r="2282" spans="2:8" x14ac:dyDescent="0.3">
      <c r="B2282" s="101" t="s">
        <v>3109</v>
      </c>
      <c r="C2282" s="196" t="s">
        <v>1697</v>
      </c>
      <c r="D2282" s="196">
        <v>0</v>
      </c>
      <c r="E2282" s="196" t="s">
        <v>1690</v>
      </c>
      <c r="F2282" s="196">
        <v>2</v>
      </c>
      <c r="G2282"/>
      <c r="H2282"/>
    </row>
    <row r="2283" spans="2:8" x14ac:dyDescent="0.3">
      <c r="B2283" s="201" t="s">
        <v>3110</v>
      </c>
      <c r="C2283" s="201" t="s">
        <v>1697</v>
      </c>
      <c r="D2283" s="201">
        <v>2</v>
      </c>
      <c r="E2283" s="201" t="s">
        <v>1690</v>
      </c>
      <c r="F2283" s="201">
        <v>0</v>
      </c>
      <c r="G2283" s="201"/>
      <c r="H2283"/>
    </row>
    <row r="2284" spans="2:8" x14ac:dyDescent="0.3">
      <c r="B2284" s="101" t="s">
        <v>3111</v>
      </c>
      <c r="C2284" s="196" t="s">
        <v>1697</v>
      </c>
      <c r="D2284" s="196">
        <v>1</v>
      </c>
      <c r="E2284" s="196" t="s">
        <v>1690</v>
      </c>
      <c r="F2284" s="196">
        <v>1</v>
      </c>
      <c r="G2284"/>
      <c r="H2284"/>
    </row>
    <row r="2285" spans="2:8" x14ac:dyDescent="0.3">
      <c r="B2285" s="101" t="s">
        <v>3112</v>
      </c>
      <c r="C2285" s="196" t="s">
        <v>7</v>
      </c>
      <c r="D2285" s="196">
        <v>1</v>
      </c>
      <c r="E2285" s="196" t="s">
        <v>1697</v>
      </c>
      <c r="F2285" s="196">
        <v>1</v>
      </c>
      <c r="G2285"/>
      <c r="H2285"/>
    </row>
    <row r="2286" spans="2:8" x14ac:dyDescent="0.3">
      <c r="B2286" s="101" t="s">
        <v>3113</v>
      </c>
      <c r="C2286" s="196" t="s">
        <v>1697</v>
      </c>
      <c r="D2286" s="196">
        <v>2</v>
      </c>
      <c r="E2286" s="196" t="s">
        <v>1690</v>
      </c>
      <c r="F2286" s="196">
        <v>1</v>
      </c>
      <c r="G2286"/>
      <c r="H2286"/>
    </row>
    <row r="2287" spans="2:8" x14ac:dyDescent="0.3">
      <c r="B2287" s="101" t="s">
        <v>3114</v>
      </c>
      <c r="C2287" s="196" t="s">
        <v>1697</v>
      </c>
      <c r="D2287" s="196">
        <v>1</v>
      </c>
      <c r="E2287" s="196" t="s">
        <v>1690</v>
      </c>
      <c r="F2287" s="196">
        <v>1</v>
      </c>
      <c r="G2287"/>
      <c r="H2287"/>
    </row>
    <row r="2288" spans="2:8" x14ac:dyDescent="0.3">
      <c r="B2288" s="101" t="s">
        <v>3115</v>
      </c>
      <c r="C2288" s="196" t="s">
        <v>1690</v>
      </c>
      <c r="D2288" s="196">
        <v>1</v>
      </c>
      <c r="E2288" s="196" t="s">
        <v>1697</v>
      </c>
      <c r="F2288" s="196">
        <v>0</v>
      </c>
      <c r="G2288"/>
      <c r="H2288"/>
    </row>
    <row r="2289" spans="2:8" x14ac:dyDescent="0.3">
      <c r="B2289" s="101" t="s">
        <v>3116</v>
      </c>
      <c r="C2289" s="196" t="s">
        <v>1697</v>
      </c>
      <c r="D2289" s="196">
        <v>1</v>
      </c>
      <c r="E2289" s="196" t="s">
        <v>1690</v>
      </c>
      <c r="F2289" s="196">
        <v>0</v>
      </c>
      <c r="G2289"/>
      <c r="H2289"/>
    </row>
    <row r="2290" spans="2:8" x14ac:dyDescent="0.3">
      <c r="B2290" s="101" t="s">
        <v>3117</v>
      </c>
      <c r="C2290" s="196" t="s">
        <v>1690</v>
      </c>
      <c r="D2290" s="196">
        <v>0</v>
      </c>
      <c r="E2290" s="196" t="s">
        <v>1697</v>
      </c>
      <c r="F2290" s="196">
        <v>1</v>
      </c>
      <c r="G2290"/>
      <c r="H2290"/>
    </row>
    <row r="2291" spans="2:8" x14ac:dyDescent="0.3">
      <c r="B2291" s="101" t="s">
        <v>3118</v>
      </c>
      <c r="C2291" s="196" t="s">
        <v>1690</v>
      </c>
      <c r="D2291" s="196">
        <v>3</v>
      </c>
      <c r="E2291" s="196" t="s">
        <v>1697</v>
      </c>
      <c r="F2291" s="196">
        <v>3</v>
      </c>
      <c r="G2291"/>
      <c r="H2291"/>
    </row>
    <row r="2292" spans="2:8" x14ac:dyDescent="0.3">
      <c r="B2292" s="201" t="s">
        <v>3119</v>
      </c>
      <c r="C2292" s="201" t="s">
        <v>1690</v>
      </c>
      <c r="D2292" s="201">
        <v>2</v>
      </c>
      <c r="E2292" s="201" t="s">
        <v>1697</v>
      </c>
      <c r="F2292" s="201">
        <v>2</v>
      </c>
      <c r="G2292" s="201"/>
      <c r="H2292"/>
    </row>
    <row r="2293" spans="2:8" x14ac:dyDescent="0.3">
      <c r="B2293" s="101" t="s">
        <v>3120</v>
      </c>
      <c r="C2293" s="196" t="s">
        <v>1697</v>
      </c>
      <c r="D2293" s="196">
        <v>2</v>
      </c>
      <c r="E2293" s="196" t="s">
        <v>1690</v>
      </c>
      <c r="F2293" s="196">
        <v>0</v>
      </c>
      <c r="G2293"/>
      <c r="H2293"/>
    </row>
    <row r="2294" spans="2:8" x14ac:dyDescent="0.3">
      <c r="B2294" s="101" t="s">
        <v>3121</v>
      </c>
      <c r="C2294" s="196" t="s">
        <v>1697</v>
      </c>
      <c r="D2294" s="196">
        <v>1</v>
      </c>
      <c r="E2294" s="196" t="s">
        <v>1690</v>
      </c>
      <c r="F2294" s="196">
        <v>0</v>
      </c>
      <c r="G2294"/>
      <c r="H2294"/>
    </row>
    <row r="2295" spans="2:8" x14ac:dyDescent="0.3">
      <c r="B2295" s="201" t="s">
        <v>3122</v>
      </c>
      <c r="C2295" s="201" t="s">
        <v>1690</v>
      </c>
      <c r="D2295" s="201">
        <v>0</v>
      </c>
      <c r="E2295" s="201" t="s">
        <v>1697</v>
      </c>
      <c r="F2295" s="201">
        <v>1</v>
      </c>
      <c r="G2295" s="201"/>
      <c r="H2295"/>
    </row>
    <row r="2296" spans="2:8" x14ac:dyDescent="0.3">
      <c r="B2296" s="101" t="s">
        <v>3123</v>
      </c>
      <c r="C2296" s="196" t="s">
        <v>1697</v>
      </c>
      <c r="D2296" s="196">
        <v>1</v>
      </c>
      <c r="E2296" s="196" t="s">
        <v>1690</v>
      </c>
      <c r="F2296" s="196">
        <v>1</v>
      </c>
      <c r="G2296"/>
      <c r="H2296"/>
    </row>
    <row r="2297" spans="2:8" x14ac:dyDescent="0.3">
      <c r="B2297" s="101" t="s">
        <v>3124</v>
      </c>
      <c r="C2297" s="196" t="s">
        <v>1690</v>
      </c>
      <c r="D2297" s="196">
        <v>1</v>
      </c>
      <c r="E2297" s="196" t="s">
        <v>1697</v>
      </c>
      <c r="F2297" s="196">
        <v>1</v>
      </c>
      <c r="G2297"/>
      <c r="H2297"/>
    </row>
    <row r="2298" spans="2:8" x14ac:dyDescent="0.3">
      <c r="B2298" s="101" t="s">
        <v>3125</v>
      </c>
      <c r="C2298" s="196" t="s">
        <v>1697</v>
      </c>
      <c r="D2298" s="196">
        <v>2</v>
      </c>
      <c r="E2298" s="196" t="s">
        <v>1690</v>
      </c>
      <c r="F2298" s="196">
        <v>0</v>
      </c>
      <c r="G2298"/>
      <c r="H2298"/>
    </row>
    <row r="2299" spans="2:8" x14ac:dyDescent="0.3">
      <c r="B2299" s="101" t="s">
        <v>3126</v>
      </c>
      <c r="C2299" s="196" t="s">
        <v>1704</v>
      </c>
      <c r="D2299" s="196">
        <v>2</v>
      </c>
      <c r="E2299" s="196" t="s">
        <v>7</v>
      </c>
      <c r="F2299" s="196">
        <v>3</v>
      </c>
      <c r="G2299"/>
      <c r="H2299"/>
    </row>
    <row r="2300" spans="2:8" x14ac:dyDescent="0.3">
      <c r="B2300" s="101" t="s">
        <v>3127</v>
      </c>
      <c r="C2300" s="196" t="s">
        <v>1704</v>
      </c>
      <c r="D2300" s="196">
        <v>2</v>
      </c>
      <c r="E2300" s="196" t="s">
        <v>7</v>
      </c>
      <c r="F2300" s="196">
        <v>3</v>
      </c>
      <c r="G2300"/>
      <c r="H2300"/>
    </row>
    <row r="2301" spans="2:8" x14ac:dyDescent="0.3">
      <c r="B2301" s="101" t="s">
        <v>3128</v>
      </c>
      <c r="C2301" s="196" t="s">
        <v>7</v>
      </c>
      <c r="D2301" s="196">
        <v>2</v>
      </c>
      <c r="E2301" s="196" t="s">
        <v>1704</v>
      </c>
      <c r="F2301" s="196">
        <v>1</v>
      </c>
      <c r="G2301"/>
      <c r="H2301"/>
    </row>
    <row r="2302" spans="2:8" x14ac:dyDescent="0.3">
      <c r="B2302" s="101" t="s">
        <v>3129</v>
      </c>
      <c r="C2302" s="196" t="s">
        <v>7</v>
      </c>
      <c r="D2302" s="196">
        <v>0</v>
      </c>
      <c r="E2302" s="196" t="s">
        <v>1706</v>
      </c>
      <c r="F2302" s="196">
        <v>1</v>
      </c>
      <c r="G2302"/>
      <c r="H2302"/>
    </row>
    <row r="2303" spans="2:8" x14ac:dyDescent="0.3">
      <c r="B2303" s="101" t="s">
        <v>3130</v>
      </c>
      <c r="C2303" s="196" t="s">
        <v>1690</v>
      </c>
      <c r="D2303" s="196">
        <v>4</v>
      </c>
      <c r="E2303" s="196" t="s">
        <v>7</v>
      </c>
      <c r="F2303" s="196">
        <v>2</v>
      </c>
      <c r="G2303"/>
      <c r="H2303"/>
    </row>
    <row r="2304" spans="2:8" x14ac:dyDescent="0.3">
      <c r="B2304" s="101" t="s">
        <v>3131</v>
      </c>
      <c r="C2304" s="196" t="s">
        <v>1696</v>
      </c>
      <c r="D2304" s="196">
        <v>4</v>
      </c>
      <c r="E2304" s="196" t="s">
        <v>7</v>
      </c>
      <c r="F2304" s="196">
        <v>0</v>
      </c>
      <c r="G2304"/>
      <c r="H2304"/>
    </row>
    <row r="2305" spans="2:8" x14ac:dyDescent="0.3">
      <c r="B2305" s="101" t="s">
        <v>3132</v>
      </c>
      <c r="C2305" s="196" t="s">
        <v>7</v>
      </c>
      <c r="D2305" s="196">
        <v>1</v>
      </c>
      <c r="E2305" s="196" t="s">
        <v>4</v>
      </c>
      <c r="F2305" s="196">
        <v>5</v>
      </c>
      <c r="G2305"/>
      <c r="H2305"/>
    </row>
    <row r="2306" spans="2:8" x14ac:dyDescent="0.3">
      <c r="B2306" s="101" t="s">
        <v>3133</v>
      </c>
      <c r="C2306" s="196" t="s">
        <v>1691</v>
      </c>
      <c r="D2306" s="196">
        <v>3</v>
      </c>
      <c r="E2306" s="196" t="s">
        <v>7</v>
      </c>
      <c r="F2306" s="196">
        <v>2</v>
      </c>
      <c r="G2306"/>
      <c r="H2306"/>
    </row>
    <row r="2307" spans="2:8" x14ac:dyDescent="0.3">
      <c r="B2307" s="101" t="s">
        <v>3134</v>
      </c>
      <c r="C2307" s="196" t="s">
        <v>1832</v>
      </c>
      <c r="D2307" s="196">
        <v>0</v>
      </c>
      <c r="E2307" s="196" t="s">
        <v>1698</v>
      </c>
      <c r="F2307" s="196">
        <v>0</v>
      </c>
      <c r="G2307"/>
      <c r="H2307"/>
    </row>
    <row r="2308" spans="2:8" x14ac:dyDescent="0.3">
      <c r="B2308" s="101" t="s">
        <v>3135</v>
      </c>
      <c r="C2308" s="196" t="s">
        <v>1692</v>
      </c>
      <c r="D2308" s="196">
        <v>1</v>
      </c>
      <c r="E2308" s="196" t="s">
        <v>7</v>
      </c>
      <c r="F2308" s="196">
        <v>1</v>
      </c>
      <c r="G2308"/>
      <c r="H2308"/>
    </row>
    <row r="2309" spans="2:8" x14ac:dyDescent="0.3">
      <c r="B2309" s="101" t="s">
        <v>3136</v>
      </c>
      <c r="C2309" s="196" t="s">
        <v>4</v>
      </c>
      <c r="D2309" s="196">
        <v>1</v>
      </c>
      <c r="E2309" s="196" t="s">
        <v>5</v>
      </c>
      <c r="F2309" s="196">
        <v>2</v>
      </c>
      <c r="G2309"/>
      <c r="H2309"/>
    </row>
    <row r="2310" spans="2:8" x14ac:dyDescent="0.3">
      <c r="B2310" s="101" t="s">
        <v>3137</v>
      </c>
      <c r="C2310" s="196" t="s">
        <v>4</v>
      </c>
      <c r="D2310" s="196">
        <v>3</v>
      </c>
      <c r="E2310" s="196" t="s">
        <v>5</v>
      </c>
      <c r="F2310" s="196">
        <v>3</v>
      </c>
      <c r="G2310"/>
      <c r="H2310"/>
    </row>
    <row r="2311" spans="2:8" x14ac:dyDescent="0.3">
      <c r="B2311" s="101" t="s">
        <v>3138</v>
      </c>
      <c r="C2311" s="196" t="s">
        <v>4</v>
      </c>
      <c r="D2311" s="196">
        <v>1</v>
      </c>
      <c r="E2311" s="196" t="s">
        <v>5</v>
      </c>
      <c r="F2311" s="196">
        <v>3</v>
      </c>
      <c r="G2311"/>
      <c r="H2311"/>
    </row>
    <row r="2312" spans="2:8" x14ac:dyDescent="0.3">
      <c r="B2312" s="101" t="s">
        <v>3139</v>
      </c>
      <c r="C2312" s="196" t="s">
        <v>1698</v>
      </c>
      <c r="D2312" s="196">
        <v>0</v>
      </c>
      <c r="E2312" s="196" t="s">
        <v>20</v>
      </c>
      <c r="F2312" s="196">
        <v>2</v>
      </c>
      <c r="G2312"/>
      <c r="H2312"/>
    </row>
    <row r="2313" spans="2:8" x14ac:dyDescent="0.3">
      <c r="B2313" s="101" t="s">
        <v>3140</v>
      </c>
      <c r="C2313" s="196" t="s">
        <v>1684</v>
      </c>
      <c r="D2313" s="196">
        <v>0</v>
      </c>
      <c r="E2313" s="196" t="s">
        <v>7</v>
      </c>
      <c r="F2313" s="196">
        <v>0</v>
      </c>
      <c r="G2313"/>
      <c r="H2313"/>
    </row>
    <row r="2314" spans="2:8" x14ac:dyDescent="0.3">
      <c r="B2314" s="101" t="s">
        <v>3141</v>
      </c>
      <c r="C2314" s="196" t="s">
        <v>7</v>
      </c>
      <c r="D2314" s="196">
        <v>0</v>
      </c>
      <c r="E2314" s="196" t="s">
        <v>20</v>
      </c>
      <c r="F2314" s="196">
        <v>0</v>
      </c>
      <c r="G2314"/>
      <c r="H2314"/>
    </row>
    <row r="2315" spans="2:8" x14ac:dyDescent="0.3">
      <c r="B2315" s="101" t="s">
        <v>3142</v>
      </c>
      <c r="C2315" s="196" t="s">
        <v>1690</v>
      </c>
      <c r="D2315" s="196">
        <v>7</v>
      </c>
      <c r="E2315" s="196" t="s">
        <v>1697</v>
      </c>
      <c r="F2315" s="196">
        <v>3</v>
      </c>
      <c r="G2315"/>
      <c r="H2315"/>
    </row>
    <row r="2316" spans="2:8" x14ac:dyDescent="0.3">
      <c r="B2316" s="101" t="s">
        <v>3143</v>
      </c>
      <c r="C2316" s="196" t="s">
        <v>1690</v>
      </c>
      <c r="D2316" s="196">
        <v>1</v>
      </c>
      <c r="E2316" s="196" t="s">
        <v>1697</v>
      </c>
      <c r="F2316" s="196">
        <v>2</v>
      </c>
      <c r="G2316"/>
      <c r="H2316"/>
    </row>
    <row r="2317" spans="2:8" x14ac:dyDescent="0.3">
      <c r="B2317" s="101" t="s">
        <v>3144</v>
      </c>
      <c r="C2317" s="196" t="s">
        <v>7</v>
      </c>
      <c r="D2317" s="196">
        <v>0</v>
      </c>
      <c r="E2317" s="196" t="s">
        <v>1703</v>
      </c>
      <c r="F2317" s="196">
        <v>1</v>
      </c>
      <c r="G2317"/>
      <c r="H2317"/>
    </row>
    <row r="2318" spans="2:8" x14ac:dyDescent="0.3">
      <c r="B2318" s="101" t="s">
        <v>3145</v>
      </c>
      <c r="C2318" s="196" t="s">
        <v>7</v>
      </c>
      <c r="D2318" s="196">
        <v>6</v>
      </c>
      <c r="E2318" s="196" t="s">
        <v>4</v>
      </c>
      <c r="F2318" s="196">
        <v>1</v>
      </c>
      <c r="G2318"/>
      <c r="H2318"/>
    </row>
    <row r="2319" spans="2:8" x14ac:dyDescent="0.3">
      <c r="B2319" s="101" t="s">
        <v>3146</v>
      </c>
      <c r="C2319" s="196" t="s">
        <v>1832</v>
      </c>
      <c r="D2319" s="196">
        <v>2</v>
      </c>
      <c r="E2319" s="196" t="s">
        <v>7</v>
      </c>
      <c r="F2319" s="196">
        <v>6</v>
      </c>
      <c r="G2319"/>
      <c r="H2319"/>
    </row>
    <row r="2320" spans="2:8" x14ac:dyDescent="0.3">
      <c r="B2320" s="101" t="s">
        <v>3147</v>
      </c>
      <c r="C2320" s="196" t="s">
        <v>1690</v>
      </c>
      <c r="D2320" s="196">
        <v>15</v>
      </c>
      <c r="E2320" s="196" t="s">
        <v>7</v>
      </c>
      <c r="F2320" s="196">
        <v>24</v>
      </c>
      <c r="G2320"/>
      <c r="H2320"/>
    </row>
    <row r="2321" spans="2:8" x14ac:dyDescent="0.3">
      <c r="B2321" s="101" t="s">
        <v>3148</v>
      </c>
      <c r="C2321" s="196" t="s">
        <v>4</v>
      </c>
      <c r="D2321" s="196">
        <v>4</v>
      </c>
      <c r="E2321" s="196" t="s">
        <v>5</v>
      </c>
      <c r="F2321" s="196">
        <v>4</v>
      </c>
      <c r="G2321"/>
      <c r="H2321"/>
    </row>
    <row r="2322" spans="2:8" x14ac:dyDescent="0.3">
      <c r="B2322" s="101" t="s">
        <v>3149</v>
      </c>
      <c r="C2322" s="196" t="s">
        <v>1691</v>
      </c>
      <c r="D2322" s="196">
        <v>8</v>
      </c>
      <c r="E2322" s="196" t="s">
        <v>7</v>
      </c>
      <c r="F2322" s="196">
        <v>7</v>
      </c>
      <c r="G2322"/>
      <c r="H2322"/>
    </row>
    <row r="2323" spans="2:8" x14ac:dyDescent="0.3">
      <c r="B2323" s="101" t="s">
        <v>3150</v>
      </c>
      <c r="C2323" s="196" t="s">
        <v>4</v>
      </c>
      <c r="D2323" s="196">
        <v>0</v>
      </c>
      <c r="E2323" s="196" t="s">
        <v>7</v>
      </c>
      <c r="F2323" s="196">
        <v>2</v>
      </c>
      <c r="G2323"/>
      <c r="H2323"/>
    </row>
    <row r="2324" spans="2:8" x14ac:dyDescent="0.3">
      <c r="B2324" s="101" t="s">
        <v>3151</v>
      </c>
      <c r="C2324" s="196" t="s">
        <v>1690</v>
      </c>
      <c r="D2324" s="196">
        <v>2</v>
      </c>
      <c r="E2324" s="196" t="s">
        <v>1698</v>
      </c>
      <c r="F2324" s="196">
        <v>1</v>
      </c>
      <c r="G2324"/>
      <c r="H2324"/>
    </row>
    <row r="2325" spans="2:8" x14ac:dyDescent="0.3">
      <c r="B2325" s="101" t="s">
        <v>3152</v>
      </c>
      <c r="C2325" s="196" t="s">
        <v>4</v>
      </c>
      <c r="D2325" s="196">
        <v>3</v>
      </c>
      <c r="E2325" s="196" t="s">
        <v>7</v>
      </c>
      <c r="F2325" s="196">
        <v>1</v>
      </c>
      <c r="G2325"/>
      <c r="H2325"/>
    </row>
    <row r="2326" spans="2:8" x14ac:dyDescent="0.3">
      <c r="B2326" s="101" t="s">
        <v>3153</v>
      </c>
      <c r="C2326" s="196" t="s">
        <v>7</v>
      </c>
      <c r="D2326" s="196">
        <v>0</v>
      </c>
      <c r="E2326" s="196" t="s">
        <v>1706</v>
      </c>
      <c r="F2326" s="196">
        <v>0</v>
      </c>
      <c r="G2326"/>
      <c r="H2326"/>
    </row>
    <row r="2327" spans="2:8" x14ac:dyDescent="0.3">
      <c r="B2327" s="101" t="s">
        <v>3154</v>
      </c>
      <c r="C2327" s="196" t="s">
        <v>20</v>
      </c>
      <c r="D2327" s="196">
        <v>1</v>
      </c>
      <c r="E2327" s="196" t="s">
        <v>7</v>
      </c>
      <c r="F2327" s="196">
        <v>0</v>
      </c>
      <c r="G2327"/>
      <c r="H2327"/>
    </row>
    <row r="2328" spans="2:8" x14ac:dyDescent="0.3">
      <c r="B2328" s="201" t="s">
        <v>3155</v>
      </c>
      <c r="C2328" s="201" t="s">
        <v>1698</v>
      </c>
      <c r="D2328" s="201">
        <v>4</v>
      </c>
      <c r="E2328" s="201" t="s">
        <v>20</v>
      </c>
      <c r="F2328" s="201">
        <v>2</v>
      </c>
      <c r="G2328" s="201"/>
      <c r="H2328"/>
    </row>
    <row r="2329" spans="2:8" x14ac:dyDescent="0.3">
      <c r="B2329" s="101" t="s">
        <v>3156</v>
      </c>
      <c r="C2329" s="196" t="s">
        <v>1685</v>
      </c>
      <c r="D2329" s="196">
        <v>1</v>
      </c>
      <c r="E2329" s="196" t="s">
        <v>7</v>
      </c>
      <c r="F2329" s="196">
        <v>0</v>
      </c>
      <c r="G2329"/>
      <c r="H2329"/>
    </row>
    <row r="2330" spans="2:8" x14ac:dyDescent="0.3">
      <c r="B2330" s="101" t="s">
        <v>3157</v>
      </c>
      <c r="C2330" s="196" t="s">
        <v>20</v>
      </c>
      <c r="D2330" s="196">
        <v>4</v>
      </c>
      <c r="E2330" s="196" t="s">
        <v>7</v>
      </c>
      <c r="F2330" s="196">
        <v>9</v>
      </c>
      <c r="G2330"/>
      <c r="H2330"/>
    </row>
    <row r="2331" spans="2:8" x14ac:dyDescent="0.3">
      <c r="B2331" s="101" t="s">
        <v>3158</v>
      </c>
      <c r="C2331" s="196" t="s">
        <v>4</v>
      </c>
      <c r="D2331" s="196">
        <v>2</v>
      </c>
      <c r="E2331" s="196" t="s">
        <v>7</v>
      </c>
      <c r="F2331" s="196">
        <v>0</v>
      </c>
      <c r="G2331"/>
      <c r="H2331"/>
    </row>
    <row r="2332" spans="2:8" x14ac:dyDescent="0.3">
      <c r="B2332" s="101" t="s">
        <v>3159</v>
      </c>
      <c r="C2332" s="196" t="s">
        <v>3160</v>
      </c>
      <c r="D2332" s="196">
        <v>2</v>
      </c>
      <c r="E2332" s="196" t="s">
        <v>3161</v>
      </c>
      <c r="F2332" s="196">
        <v>0</v>
      </c>
      <c r="G2332"/>
      <c r="H2332"/>
    </row>
    <row r="2333" spans="2:8" x14ac:dyDescent="0.3">
      <c r="B2333" s="101" t="s">
        <v>3162</v>
      </c>
      <c r="C2333" s="196" t="s">
        <v>3161</v>
      </c>
      <c r="D2333" s="196">
        <v>1</v>
      </c>
      <c r="E2333" s="196" t="s">
        <v>3160</v>
      </c>
      <c r="F2333" s="196">
        <v>0</v>
      </c>
      <c r="G2333"/>
      <c r="H2333"/>
    </row>
    <row r="2334" spans="2:8" x14ac:dyDescent="0.3">
      <c r="B2334" s="101" t="s">
        <v>3163</v>
      </c>
      <c r="C2334" s="196" t="s">
        <v>3161</v>
      </c>
      <c r="D2334" s="196">
        <v>1</v>
      </c>
      <c r="E2334" s="196" t="s">
        <v>3160</v>
      </c>
      <c r="F2334" s="196">
        <v>0</v>
      </c>
      <c r="G2334"/>
      <c r="H2334"/>
    </row>
    <row r="2335" spans="2:8" x14ac:dyDescent="0.3">
      <c r="B2335" s="101" t="s">
        <v>3164</v>
      </c>
      <c r="C2335" s="196" t="s">
        <v>7</v>
      </c>
      <c r="D2335" s="196">
        <v>1</v>
      </c>
      <c r="E2335" s="196" t="s">
        <v>4</v>
      </c>
      <c r="F2335" s="196">
        <v>4</v>
      </c>
      <c r="G2335"/>
      <c r="H2335"/>
    </row>
    <row r="2336" spans="2:8" x14ac:dyDescent="0.3">
      <c r="B2336" s="101" t="s">
        <v>3165</v>
      </c>
      <c r="C2336" s="196" t="s">
        <v>4</v>
      </c>
      <c r="D2336" s="196">
        <v>3</v>
      </c>
      <c r="E2336" s="196" t="s">
        <v>7</v>
      </c>
      <c r="F2336" s="196">
        <v>2</v>
      </c>
      <c r="G2336"/>
      <c r="H2336"/>
    </row>
    <row r="2337" spans="2:8" x14ac:dyDescent="0.3">
      <c r="B2337" s="201" t="s">
        <v>3166</v>
      </c>
      <c r="C2337" s="201" t="s">
        <v>7</v>
      </c>
      <c r="D2337" s="201">
        <v>1</v>
      </c>
      <c r="E2337" s="201" t="s">
        <v>4</v>
      </c>
      <c r="F2337" s="201">
        <v>6</v>
      </c>
      <c r="G2337" s="201"/>
      <c r="H2337"/>
    </row>
    <row r="2338" spans="2:8" x14ac:dyDescent="0.3">
      <c r="B2338" s="101" t="s">
        <v>3167</v>
      </c>
      <c r="C2338" s="196" t="s">
        <v>1698</v>
      </c>
      <c r="D2338" s="196">
        <v>15</v>
      </c>
      <c r="E2338" s="196" t="s">
        <v>1700</v>
      </c>
      <c r="F2338" s="196">
        <v>15</v>
      </c>
      <c r="G2338"/>
      <c r="H2338"/>
    </row>
    <row r="2339" spans="2:8" x14ac:dyDescent="0.3">
      <c r="B2339" s="101" t="s">
        <v>3168</v>
      </c>
      <c r="C2339" s="196" t="s">
        <v>3169</v>
      </c>
      <c r="D2339" s="196">
        <v>1</v>
      </c>
      <c r="E2339" s="196" t="s">
        <v>1704</v>
      </c>
      <c r="F2339" s="196">
        <v>0</v>
      </c>
      <c r="G2339"/>
      <c r="H2339"/>
    </row>
    <row r="2340" spans="2:8" x14ac:dyDescent="0.3">
      <c r="B2340" s="101" t="s">
        <v>3170</v>
      </c>
      <c r="C2340" s="196" t="s">
        <v>1698</v>
      </c>
      <c r="D2340" s="196">
        <v>0</v>
      </c>
      <c r="E2340" s="196" t="s">
        <v>1704</v>
      </c>
      <c r="F2340" s="196">
        <v>1</v>
      </c>
      <c r="G2340"/>
      <c r="H2340"/>
    </row>
    <row r="2341" spans="2:8" x14ac:dyDescent="0.3">
      <c r="B2341" s="101" t="s">
        <v>3171</v>
      </c>
      <c r="C2341" s="196" t="s">
        <v>2167</v>
      </c>
      <c r="D2341" s="196">
        <v>0</v>
      </c>
      <c r="E2341" s="196" t="s">
        <v>2166</v>
      </c>
      <c r="F2341" s="196">
        <v>0</v>
      </c>
      <c r="G2341"/>
      <c r="H2341"/>
    </row>
    <row r="2342" spans="2:8" x14ac:dyDescent="0.3">
      <c r="B2342" s="101" t="s">
        <v>3172</v>
      </c>
      <c r="C2342" s="196" t="s">
        <v>2167</v>
      </c>
      <c r="D2342" s="196">
        <v>0</v>
      </c>
      <c r="E2342" s="196" t="s">
        <v>2166</v>
      </c>
      <c r="F2342" s="196">
        <v>0</v>
      </c>
      <c r="G2342"/>
      <c r="H2342"/>
    </row>
    <row r="2343" spans="2:8" x14ac:dyDescent="0.3">
      <c r="B2343" s="201" t="s">
        <v>3173</v>
      </c>
      <c r="C2343" s="201" t="s">
        <v>4</v>
      </c>
      <c r="D2343" s="201">
        <v>0</v>
      </c>
      <c r="E2343" s="201" t="s">
        <v>3174</v>
      </c>
      <c r="F2343" s="201">
        <v>0</v>
      </c>
      <c r="G2343" s="201"/>
      <c r="H2343"/>
    </row>
    <row r="2344" spans="2:8" x14ac:dyDescent="0.3">
      <c r="B2344" s="101" t="s">
        <v>3175</v>
      </c>
      <c r="C2344" s="196" t="s">
        <v>4</v>
      </c>
      <c r="D2344" s="196">
        <v>1</v>
      </c>
      <c r="E2344" s="196" t="s">
        <v>1698</v>
      </c>
      <c r="F2344" s="196">
        <v>0</v>
      </c>
      <c r="G2344"/>
      <c r="H2344"/>
    </row>
    <row r="2345" spans="2:8" x14ac:dyDescent="0.3">
      <c r="B2345" s="101" t="s">
        <v>3176</v>
      </c>
      <c r="C2345" s="196" t="s">
        <v>4</v>
      </c>
      <c r="D2345" s="196">
        <v>0</v>
      </c>
      <c r="E2345" s="196" t="s">
        <v>1698</v>
      </c>
      <c r="F2345" s="196">
        <v>1</v>
      </c>
      <c r="G2345"/>
      <c r="H2345"/>
    </row>
    <row r="2346" spans="2:8" x14ac:dyDescent="0.3">
      <c r="B2346" s="101" t="s">
        <v>3177</v>
      </c>
      <c r="C2346" s="196" t="s">
        <v>7</v>
      </c>
      <c r="D2346" s="196">
        <v>0</v>
      </c>
      <c r="E2346" s="196" t="s">
        <v>4</v>
      </c>
      <c r="F2346" s="196">
        <v>1</v>
      </c>
      <c r="G2346"/>
      <c r="H2346"/>
    </row>
    <row r="2347" spans="2:8" x14ac:dyDescent="0.3">
      <c r="B2347" s="101" t="s">
        <v>3178</v>
      </c>
      <c r="C2347" s="196" t="s">
        <v>7</v>
      </c>
      <c r="D2347" s="196">
        <v>5</v>
      </c>
      <c r="E2347" s="196" t="s">
        <v>1704</v>
      </c>
      <c r="F2347" s="196">
        <v>4</v>
      </c>
      <c r="G2347"/>
      <c r="H2347"/>
    </row>
    <row r="2348" spans="2:8" x14ac:dyDescent="0.3">
      <c r="B2348" s="101" t="s">
        <v>3179</v>
      </c>
      <c r="C2348" s="196" t="s">
        <v>7</v>
      </c>
      <c r="D2348" s="196">
        <v>1</v>
      </c>
      <c r="E2348" s="196" t="s">
        <v>1690</v>
      </c>
      <c r="F2348" s="196">
        <v>2</v>
      </c>
      <c r="G2348"/>
      <c r="H2348"/>
    </row>
    <row r="2349" spans="2:8" x14ac:dyDescent="0.3">
      <c r="B2349" s="101" t="s">
        <v>3180</v>
      </c>
      <c r="C2349" s="196" t="s">
        <v>7</v>
      </c>
      <c r="D2349" s="196">
        <v>0</v>
      </c>
      <c r="E2349" s="196" t="s">
        <v>1690</v>
      </c>
      <c r="F2349" s="196">
        <v>0</v>
      </c>
      <c r="G2349" s="196"/>
      <c r="H2349" s="196"/>
    </row>
    <row r="2350" spans="2:8" x14ac:dyDescent="0.3">
      <c r="B2350" s="101" t="s">
        <v>3181</v>
      </c>
      <c r="C2350" s="196" t="s">
        <v>7</v>
      </c>
      <c r="D2350" s="196">
        <v>1</v>
      </c>
      <c r="E2350" s="196" t="s">
        <v>4</v>
      </c>
      <c r="F2350" s="196">
        <v>0</v>
      </c>
      <c r="G2350"/>
      <c r="H2350"/>
    </row>
    <row r="2351" spans="2:8" x14ac:dyDescent="0.3">
      <c r="B2351" s="101" t="s">
        <v>3182</v>
      </c>
      <c r="C2351" s="196" t="s">
        <v>20</v>
      </c>
      <c r="D2351" s="196">
        <v>0</v>
      </c>
      <c r="E2351" s="196" t="s">
        <v>7</v>
      </c>
      <c r="F2351" s="196">
        <v>0</v>
      </c>
      <c r="G2351"/>
      <c r="H2351"/>
    </row>
    <row r="2352" spans="2:8" x14ac:dyDescent="0.3">
      <c r="B2352" s="101" t="s">
        <v>3183</v>
      </c>
      <c r="C2352" s="196" t="s">
        <v>4</v>
      </c>
      <c r="D2352" s="196">
        <v>1</v>
      </c>
      <c r="E2352" s="196" t="s">
        <v>7</v>
      </c>
      <c r="F2352" s="196">
        <v>1</v>
      </c>
      <c r="G2352"/>
      <c r="H2352"/>
    </row>
    <row r="2353" spans="2:8" ht="28.8" x14ac:dyDescent="0.3">
      <c r="B2353" s="101" t="s">
        <v>3184</v>
      </c>
      <c r="C2353" s="196" t="s">
        <v>7</v>
      </c>
      <c r="D2353" s="196">
        <v>3</v>
      </c>
      <c r="E2353" s="196" t="s">
        <v>1690</v>
      </c>
      <c r="F2353" s="196">
        <v>1</v>
      </c>
      <c r="G2353"/>
      <c r="H2353"/>
    </row>
    <row r="2354" spans="2:8" x14ac:dyDescent="0.3">
      <c r="B2354" s="101" t="s">
        <v>3185</v>
      </c>
      <c r="C2354" s="196" t="s">
        <v>20</v>
      </c>
      <c r="D2354" s="196">
        <v>0</v>
      </c>
      <c r="E2354" s="196" t="s">
        <v>7</v>
      </c>
      <c r="F2354" s="196">
        <v>0</v>
      </c>
      <c r="G2354"/>
      <c r="H2354"/>
    </row>
    <row r="2355" spans="2:8" x14ac:dyDescent="0.3">
      <c r="B2355" s="101" t="s">
        <v>3186</v>
      </c>
      <c r="C2355" s="196" t="s">
        <v>1704</v>
      </c>
      <c r="D2355" s="196">
        <v>1</v>
      </c>
      <c r="E2355" s="196" t="s">
        <v>3187</v>
      </c>
      <c r="F2355" s="196">
        <v>1</v>
      </c>
      <c r="G2355"/>
      <c r="H2355"/>
    </row>
    <row r="2356" spans="2:8" x14ac:dyDescent="0.3">
      <c r="B2356" s="201" t="s">
        <v>3188</v>
      </c>
      <c r="C2356" s="201" t="s">
        <v>1704</v>
      </c>
      <c r="D2356" s="201">
        <v>2</v>
      </c>
      <c r="E2356" s="201" t="s">
        <v>3187</v>
      </c>
      <c r="F2356" s="201">
        <v>0</v>
      </c>
      <c r="G2356" s="201"/>
      <c r="H2356"/>
    </row>
    <row r="2357" spans="2:8" x14ac:dyDescent="0.3">
      <c r="B2357" s="101" t="s">
        <v>3189</v>
      </c>
      <c r="C2357" s="196" t="s">
        <v>3187</v>
      </c>
      <c r="D2357" s="196">
        <v>2</v>
      </c>
      <c r="E2357" s="196" t="s">
        <v>1704</v>
      </c>
      <c r="F2357" s="196">
        <v>1</v>
      </c>
      <c r="G2357"/>
      <c r="H2357"/>
    </row>
    <row r="2358" spans="2:8" x14ac:dyDescent="0.3">
      <c r="B2358" s="101" t="s">
        <v>3190</v>
      </c>
      <c r="C2358" s="196" t="s">
        <v>3025</v>
      </c>
      <c r="D2358" s="196">
        <v>1</v>
      </c>
      <c r="E2358" s="196" t="s">
        <v>3191</v>
      </c>
      <c r="F2358" s="196">
        <v>2</v>
      </c>
      <c r="G2358"/>
      <c r="H2358"/>
    </row>
    <row r="2359" spans="2:8" x14ac:dyDescent="0.3">
      <c r="B2359" s="101" t="s">
        <v>3192</v>
      </c>
      <c r="C2359" s="196" t="s">
        <v>3025</v>
      </c>
      <c r="D2359" s="196">
        <v>0</v>
      </c>
      <c r="E2359" s="196" t="s">
        <v>3026</v>
      </c>
      <c r="F2359" s="196">
        <v>0</v>
      </c>
      <c r="G2359"/>
      <c r="H2359"/>
    </row>
    <row r="2360" spans="2:8" x14ac:dyDescent="0.3">
      <c r="B2360" s="101" t="s">
        <v>3193</v>
      </c>
      <c r="C2360" s="196" t="s">
        <v>3025</v>
      </c>
      <c r="D2360" s="196">
        <v>1</v>
      </c>
      <c r="E2360" s="196" t="s">
        <v>3026</v>
      </c>
      <c r="F2360" s="196">
        <v>2</v>
      </c>
      <c r="G2360"/>
      <c r="H2360"/>
    </row>
    <row r="2361" spans="2:8" x14ac:dyDescent="0.3">
      <c r="B2361" s="101" t="s">
        <v>3194</v>
      </c>
      <c r="C2361" s="196" t="s">
        <v>3025</v>
      </c>
      <c r="D2361" s="196">
        <v>0</v>
      </c>
      <c r="E2361" s="196" t="s">
        <v>3191</v>
      </c>
      <c r="F2361" s="196">
        <v>2</v>
      </c>
      <c r="G2361"/>
      <c r="H2361"/>
    </row>
    <row r="2362" spans="2:8" x14ac:dyDescent="0.3">
      <c r="B2362" s="101" t="s">
        <v>3195</v>
      </c>
      <c r="C2362" s="196" t="s">
        <v>3196</v>
      </c>
      <c r="D2362" s="196">
        <v>1</v>
      </c>
      <c r="E2362" s="196" t="s">
        <v>3197</v>
      </c>
      <c r="F2362" s="196">
        <v>0</v>
      </c>
      <c r="G2362"/>
      <c r="H2362"/>
    </row>
    <row r="2363" spans="2:8" x14ac:dyDescent="0.3">
      <c r="B2363" s="101" t="s">
        <v>3198</v>
      </c>
      <c r="C2363" s="196" t="s">
        <v>3197</v>
      </c>
      <c r="D2363" s="196">
        <v>3</v>
      </c>
      <c r="E2363" s="196" t="s">
        <v>3196</v>
      </c>
      <c r="F2363" s="196">
        <v>0</v>
      </c>
      <c r="G2363"/>
      <c r="H2363"/>
    </row>
    <row r="2364" spans="2:8" x14ac:dyDescent="0.3">
      <c r="B2364" s="101" t="s">
        <v>3199</v>
      </c>
      <c r="C2364" s="196" t="s">
        <v>4</v>
      </c>
      <c r="D2364" s="196">
        <v>5</v>
      </c>
      <c r="E2364" s="196" t="s">
        <v>7</v>
      </c>
      <c r="F2364" s="196">
        <v>4</v>
      </c>
      <c r="G2364"/>
      <c r="H2364"/>
    </row>
    <row r="2365" spans="2:8" x14ac:dyDescent="0.3">
      <c r="B2365" s="201" t="s">
        <v>3200</v>
      </c>
      <c r="C2365" s="201" t="s">
        <v>7</v>
      </c>
      <c r="D2365" s="201">
        <v>3</v>
      </c>
      <c r="E2365" s="201" t="s">
        <v>4</v>
      </c>
      <c r="F2365" s="201">
        <v>0</v>
      </c>
      <c r="G2365" s="201"/>
      <c r="H2365"/>
    </row>
    <row r="2366" spans="2:8" x14ac:dyDescent="0.3">
      <c r="B2366" s="101" t="s">
        <v>3201</v>
      </c>
      <c r="C2366" s="196" t="s">
        <v>4</v>
      </c>
      <c r="D2366" s="196">
        <v>2</v>
      </c>
      <c r="E2366" s="196" t="s">
        <v>7</v>
      </c>
      <c r="F2366" s="196">
        <v>1</v>
      </c>
      <c r="G2366"/>
      <c r="H2366"/>
    </row>
    <row r="2367" spans="2:8" x14ac:dyDescent="0.3">
      <c r="B2367" s="101" t="s">
        <v>3202</v>
      </c>
      <c r="C2367" s="196" t="s">
        <v>5</v>
      </c>
      <c r="D2367" s="196">
        <v>1</v>
      </c>
      <c r="E2367" s="196" t="s">
        <v>4</v>
      </c>
      <c r="F2367" s="196">
        <v>3</v>
      </c>
      <c r="G2367"/>
      <c r="H2367"/>
    </row>
    <row r="2368" spans="2:8" x14ac:dyDescent="0.3">
      <c r="B2368" s="101" t="s">
        <v>3203</v>
      </c>
      <c r="C2368" s="196" t="s">
        <v>1690</v>
      </c>
      <c r="D2368" s="196">
        <v>3</v>
      </c>
      <c r="E2368" s="196" t="s">
        <v>7</v>
      </c>
      <c r="F2368" s="196">
        <v>2</v>
      </c>
      <c r="G2368"/>
      <c r="H2368"/>
    </row>
    <row r="2369" spans="2:8" x14ac:dyDescent="0.3">
      <c r="B2369" s="101" t="s">
        <v>3204</v>
      </c>
      <c r="C2369" s="196" t="s">
        <v>7</v>
      </c>
      <c r="D2369" s="196">
        <v>7</v>
      </c>
      <c r="E2369" s="196" t="s">
        <v>4</v>
      </c>
      <c r="F2369" s="196">
        <v>5</v>
      </c>
      <c r="G2369"/>
      <c r="H2369"/>
    </row>
    <row r="2370" spans="2:8" x14ac:dyDescent="0.3">
      <c r="B2370" s="101" t="s">
        <v>3205</v>
      </c>
      <c r="C2370" s="196" t="s">
        <v>1785</v>
      </c>
      <c r="D2370" s="196">
        <v>13</v>
      </c>
      <c r="E2370" s="196" t="s">
        <v>1685</v>
      </c>
      <c r="F2370" s="196">
        <v>10</v>
      </c>
      <c r="G2370"/>
      <c r="H2370"/>
    </row>
    <row r="2371" spans="2:8" x14ac:dyDescent="0.3">
      <c r="B2371" s="101" t="s">
        <v>3206</v>
      </c>
      <c r="C2371" s="196" t="s">
        <v>7</v>
      </c>
      <c r="D2371" s="196">
        <v>1</v>
      </c>
      <c r="E2371" s="196" t="s">
        <v>1690</v>
      </c>
      <c r="F2371" s="196">
        <v>2</v>
      </c>
      <c r="G2371"/>
      <c r="H2371"/>
    </row>
    <row r="2372" spans="2:8" x14ac:dyDescent="0.3">
      <c r="B2372" s="101" t="s">
        <v>3207</v>
      </c>
      <c r="C2372" s="196" t="s">
        <v>1704</v>
      </c>
      <c r="D2372" s="196">
        <v>6</v>
      </c>
      <c r="E2372" s="196" t="s">
        <v>7</v>
      </c>
      <c r="F2372" s="196">
        <v>2</v>
      </c>
      <c r="G2372"/>
      <c r="H2372"/>
    </row>
    <row r="2373" spans="2:8" x14ac:dyDescent="0.3">
      <c r="B2373" s="101" t="s">
        <v>3208</v>
      </c>
      <c r="C2373" s="196" t="s">
        <v>1690</v>
      </c>
      <c r="D2373" s="196">
        <v>5</v>
      </c>
      <c r="E2373" s="196" t="s">
        <v>7</v>
      </c>
      <c r="F2373" s="196">
        <v>1</v>
      </c>
      <c r="G2373"/>
      <c r="H2373"/>
    </row>
    <row r="2374" spans="2:8" x14ac:dyDescent="0.3">
      <c r="B2374" s="101" t="s">
        <v>3209</v>
      </c>
      <c r="C2374" s="196" t="s">
        <v>1698</v>
      </c>
      <c r="D2374" s="196">
        <v>1</v>
      </c>
      <c r="E2374" s="196" t="s">
        <v>2715</v>
      </c>
      <c r="F2374" s="196">
        <v>2</v>
      </c>
      <c r="G2374"/>
      <c r="H2374"/>
    </row>
    <row r="2375" spans="2:8" x14ac:dyDescent="0.3">
      <c r="B2375" s="101" t="s">
        <v>3210</v>
      </c>
      <c r="C2375" s="196" t="s">
        <v>7</v>
      </c>
      <c r="D2375" s="196">
        <v>1</v>
      </c>
      <c r="E2375" s="196" t="s">
        <v>1704</v>
      </c>
      <c r="F2375" s="196">
        <v>2</v>
      </c>
      <c r="G2375"/>
      <c r="H2375"/>
    </row>
    <row r="2376" spans="2:8" x14ac:dyDescent="0.3">
      <c r="B2376" s="101" t="s">
        <v>3211</v>
      </c>
      <c r="C2376" s="196" t="s">
        <v>7</v>
      </c>
      <c r="D2376" s="196">
        <v>0</v>
      </c>
      <c r="E2376" s="196" t="s">
        <v>1704</v>
      </c>
      <c r="F2376" s="196">
        <v>1</v>
      </c>
      <c r="G2376"/>
      <c r="H2376"/>
    </row>
    <row r="2377" spans="2:8" x14ac:dyDescent="0.3">
      <c r="B2377" s="101" t="s">
        <v>3212</v>
      </c>
      <c r="C2377" s="196" t="s">
        <v>7</v>
      </c>
      <c r="D2377" s="196">
        <v>0</v>
      </c>
      <c r="E2377" s="196" t="s">
        <v>1704</v>
      </c>
      <c r="F2377" s="196">
        <v>0</v>
      </c>
      <c r="G2377"/>
      <c r="H2377"/>
    </row>
    <row r="2378" spans="2:8" x14ac:dyDescent="0.3">
      <c r="B2378" s="201" t="s">
        <v>3213</v>
      </c>
      <c r="C2378" s="201" t="s">
        <v>7</v>
      </c>
      <c r="D2378" s="201">
        <v>2</v>
      </c>
      <c r="E2378" s="201" t="s">
        <v>1704</v>
      </c>
      <c r="F2378" s="201">
        <v>0</v>
      </c>
      <c r="G2378" s="201"/>
      <c r="H2378"/>
    </row>
    <row r="2379" spans="2:8" x14ac:dyDescent="0.3">
      <c r="B2379" s="101" t="s">
        <v>3214</v>
      </c>
      <c r="C2379" s="196" t="s">
        <v>1690</v>
      </c>
      <c r="D2379" s="196">
        <v>0</v>
      </c>
      <c r="E2379" s="196" t="s">
        <v>7</v>
      </c>
      <c r="F2379" s="196">
        <v>1</v>
      </c>
      <c r="G2379"/>
      <c r="H2379"/>
    </row>
    <row r="2380" spans="2:8" x14ac:dyDescent="0.3">
      <c r="B2380" s="101" t="s">
        <v>3215</v>
      </c>
      <c r="C2380" s="196" t="s">
        <v>7</v>
      </c>
      <c r="D2380" s="196">
        <v>0</v>
      </c>
      <c r="E2380" s="196" t="s">
        <v>4</v>
      </c>
      <c r="F2380" s="196">
        <v>1</v>
      </c>
      <c r="G2380"/>
      <c r="H2380"/>
    </row>
    <row r="2381" spans="2:8" x14ac:dyDescent="0.3">
      <c r="B2381" s="101" t="s">
        <v>3216</v>
      </c>
      <c r="C2381" s="196" t="s">
        <v>7</v>
      </c>
      <c r="D2381" s="196">
        <v>0</v>
      </c>
      <c r="E2381" s="196" t="s">
        <v>1694</v>
      </c>
      <c r="F2381" s="196">
        <v>1</v>
      </c>
      <c r="G2381"/>
      <c r="H2381"/>
    </row>
    <row r="2382" spans="2:8" x14ac:dyDescent="0.3">
      <c r="B2382" s="101" t="s">
        <v>3217</v>
      </c>
      <c r="C2382" s="196" t="s">
        <v>7</v>
      </c>
      <c r="D2382" s="196">
        <v>0</v>
      </c>
      <c r="E2382" s="196" t="s">
        <v>1694</v>
      </c>
      <c r="F2382" s="196">
        <v>0</v>
      </c>
      <c r="G2382"/>
      <c r="H2382"/>
    </row>
    <row r="2383" spans="2:8" x14ac:dyDescent="0.3">
      <c r="B2383" s="101" t="s">
        <v>3218</v>
      </c>
      <c r="C2383" s="196" t="s">
        <v>1694</v>
      </c>
      <c r="D2383" s="196">
        <v>0</v>
      </c>
      <c r="E2383" s="196" t="s">
        <v>7</v>
      </c>
      <c r="F2383" s="196">
        <v>0</v>
      </c>
      <c r="G2383"/>
      <c r="H2383"/>
    </row>
    <row r="2384" spans="2:8" x14ac:dyDescent="0.3">
      <c r="B2384" s="101" t="s">
        <v>3219</v>
      </c>
      <c r="C2384" s="196" t="s">
        <v>7</v>
      </c>
      <c r="D2384" s="196">
        <v>1</v>
      </c>
      <c r="E2384" s="196" t="s">
        <v>1694</v>
      </c>
      <c r="F2384" s="196">
        <v>1</v>
      </c>
      <c r="G2384"/>
      <c r="H2384"/>
    </row>
    <row r="2385" spans="2:8" x14ac:dyDescent="0.3">
      <c r="B2385" s="101" t="s">
        <v>3220</v>
      </c>
      <c r="C2385" s="196" t="s">
        <v>7</v>
      </c>
      <c r="D2385" s="196">
        <v>2</v>
      </c>
      <c r="E2385" s="196" t="s">
        <v>1694</v>
      </c>
      <c r="F2385" s="196">
        <v>0</v>
      </c>
      <c r="G2385"/>
      <c r="H2385"/>
    </row>
    <row r="2386" spans="2:8" x14ac:dyDescent="0.3">
      <c r="B2386" s="101" t="s">
        <v>3221</v>
      </c>
      <c r="C2386" s="196" t="s">
        <v>7</v>
      </c>
      <c r="D2386" s="196">
        <v>1</v>
      </c>
      <c r="E2386" s="196" t="s">
        <v>1694</v>
      </c>
      <c r="F2386" s="196">
        <v>0</v>
      </c>
      <c r="G2386"/>
      <c r="H2386"/>
    </row>
    <row r="2387" spans="2:8" x14ac:dyDescent="0.3">
      <c r="B2387" s="101" t="s">
        <v>3222</v>
      </c>
      <c r="C2387" s="196" t="s">
        <v>4</v>
      </c>
      <c r="D2387" s="196">
        <v>5</v>
      </c>
      <c r="E2387" s="196" t="s">
        <v>7</v>
      </c>
      <c r="F2387" s="196">
        <v>4</v>
      </c>
      <c r="G2387"/>
      <c r="H2387"/>
    </row>
    <row r="2388" spans="2:8" x14ac:dyDescent="0.3">
      <c r="B2388" s="101" t="s">
        <v>3223</v>
      </c>
      <c r="C2388" s="196" t="s">
        <v>7</v>
      </c>
      <c r="D2388" s="196">
        <v>2</v>
      </c>
      <c r="E2388" s="196" t="s">
        <v>4</v>
      </c>
      <c r="F2388" s="196">
        <v>0</v>
      </c>
      <c r="G2388"/>
      <c r="H2388"/>
    </row>
    <row r="2389" spans="2:8" x14ac:dyDescent="0.3">
      <c r="B2389" s="201" t="s">
        <v>3224</v>
      </c>
      <c r="C2389" s="201"/>
      <c r="D2389" s="201"/>
      <c r="E2389" s="201"/>
      <c r="F2389" s="201"/>
      <c r="G2389" s="201"/>
      <c r="H2389"/>
    </row>
    <row r="2390" spans="2:8" x14ac:dyDescent="0.3">
      <c r="B2390" s="101" t="s">
        <v>3225</v>
      </c>
      <c r="C2390" s="196" t="s">
        <v>4</v>
      </c>
      <c r="D2390" s="196">
        <v>1</v>
      </c>
      <c r="E2390" s="196" t="s">
        <v>7</v>
      </c>
      <c r="F2390" s="196">
        <v>0</v>
      </c>
      <c r="G2390"/>
      <c r="H2390"/>
    </row>
    <row r="2391" spans="2:8" x14ac:dyDescent="0.3">
      <c r="B2391" s="101" t="s">
        <v>3226</v>
      </c>
      <c r="C2391" s="196" t="s">
        <v>7</v>
      </c>
      <c r="D2391" s="196">
        <v>0</v>
      </c>
      <c r="E2391" s="196" t="s">
        <v>4</v>
      </c>
      <c r="F2391" s="196">
        <v>1</v>
      </c>
      <c r="G2391"/>
      <c r="H2391"/>
    </row>
    <row r="2392" spans="2:8" x14ac:dyDescent="0.3">
      <c r="B2392" s="101" t="s">
        <v>3227</v>
      </c>
      <c r="C2392" s="196" t="s">
        <v>7</v>
      </c>
      <c r="D2392" s="196">
        <v>0</v>
      </c>
      <c r="E2392" s="196" t="s">
        <v>4</v>
      </c>
      <c r="F2392" s="196">
        <v>0</v>
      </c>
      <c r="G2392"/>
      <c r="H2392"/>
    </row>
    <row r="2393" spans="2:8" x14ac:dyDescent="0.3">
      <c r="B2393" s="101" t="s">
        <v>3228</v>
      </c>
      <c r="C2393" s="196"/>
      <c r="D2393" s="196"/>
      <c r="E2393" s="196"/>
      <c r="F2393" s="196"/>
      <c r="G2393"/>
      <c r="H2393"/>
    </row>
    <row r="2394" spans="2:8" x14ac:dyDescent="0.3">
      <c r="B2394" s="101" t="s">
        <v>3229</v>
      </c>
      <c r="C2394" s="196" t="s">
        <v>1699</v>
      </c>
      <c r="D2394" s="196">
        <v>0</v>
      </c>
      <c r="E2394" s="196" t="s">
        <v>1837</v>
      </c>
      <c r="F2394" s="196">
        <v>0</v>
      </c>
      <c r="G2394"/>
      <c r="H2394"/>
    </row>
    <row r="2395" spans="2:8" x14ac:dyDescent="0.3">
      <c r="B2395" s="101" t="s">
        <v>3230</v>
      </c>
      <c r="C2395" s="196" t="s">
        <v>1690</v>
      </c>
      <c r="D2395" s="196">
        <v>1</v>
      </c>
      <c r="E2395" s="196" t="s">
        <v>7</v>
      </c>
      <c r="F2395" s="196">
        <v>1</v>
      </c>
      <c r="G2395"/>
      <c r="H2395"/>
    </row>
    <row r="2396" spans="2:8" x14ac:dyDescent="0.3">
      <c r="B2396" s="101" t="s">
        <v>3231</v>
      </c>
      <c r="C2396" s="196" t="s">
        <v>20</v>
      </c>
      <c r="D2396" s="196">
        <v>3</v>
      </c>
      <c r="E2396" s="196" t="s">
        <v>7</v>
      </c>
      <c r="F2396" s="196">
        <v>0</v>
      </c>
      <c r="G2396"/>
      <c r="H2396"/>
    </row>
    <row r="2397" spans="2:8" x14ac:dyDescent="0.3">
      <c r="B2397" s="101" t="s">
        <v>3232</v>
      </c>
      <c r="C2397" s="196" t="s">
        <v>20</v>
      </c>
      <c r="D2397" s="196">
        <v>0</v>
      </c>
      <c r="E2397" s="196" t="s">
        <v>7</v>
      </c>
      <c r="F2397" s="196">
        <v>0</v>
      </c>
      <c r="G2397"/>
      <c r="H2397"/>
    </row>
    <row r="2398" spans="2:8" x14ac:dyDescent="0.3">
      <c r="B2398" s="101" t="s">
        <v>3233</v>
      </c>
      <c r="C2398" s="196" t="s">
        <v>20</v>
      </c>
      <c r="D2398" s="196">
        <v>1</v>
      </c>
      <c r="E2398" s="196" t="s">
        <v>1698</v>
      </c>
      <c r="F2398" s="196">
        <v>2</v>
      </c>
      <c r="G2398"/>
      <c r="H2398"/>
    </row>
    <row r="2399" spans="2:8" x14ac:dyDescent="0.3">
      <c r="B2399" s="101" t="s">
        <v>3234</v>
      </c>
      <c r="C2399" s="196" t="s">
        <v>1698</v>
      </c>
      <c r="D2399" s="196">
        <v>0</v>
      </c>
      <c r="E2399" s="196" t="s">
        <v>1699</v>
      </c>
      <c r="F2399" s="196">
        <v>1</v>
      </c>
      <c r="G2399"/>
      <c r="H2399"/>
    </row>
    <row r="2400" spans="2:8" x14ac:dyDescent="0.3">
      <c r="B2400" s="101" t="s">
        <v>3235</v>
      </c>
      <c r="C2400" s="196" t="s">
        <v>7</v>
      </c>
      <c r="D2400" s="196">
        <v>1</v>
      </c>
      <c r="E2400" s="196" t="s">
        <v>1690</v>
      </c>
      <c r="F2400" s="196">
        <v>0</v>
      </c>
      <c r="G2400"/>
      <c r="H2400"/>
    </row>
    <row r="2401" spans="2:8" x14ac:dyDescent="0.3">
      <c r="B2401" s="101" t="s">
        <v>3236</v>
      </c>
      <c r="C2401" s="196"/>
      <c r="D2401" s="196"/>
      <c r="E2401" s="196"/>
      <c r="F2401" s="196"/>
      <c r="G2401"/>
      <c r="H2401"/>
    </row>
    <row r="2402" spans="2:8" x14ac:dyDescent="0.3">
      <c r="B2402" s="201" t="s">
        <v>3237</v>
      </c>
      <c r="C2402" s="201" t="s">
        <v>7</v>
      </c>
      <c r="D2402" s="201">
        <v>2</v>
      </c>
      <c r="E2402" s="201" t="s">
        <v>1832</v>
      </c>
      <c r="F2402" s="201">
        <v>2</v>
      </c>
      <c r="G2402" s="201"/>
      <c r="H2402"/>
    </row>
    <row r="2403" spans="2:8" x14ac:dyDescent="0.3">
      <c r="B2403" s="101" t="s">
        <v>3238</v>
      </c>
      <c r="C2403" s="196" t="s">
        <v>1832</v>
      </c>
      <c r="D2403" s="196">
        <v>2</v>
      </c>
      <c r="E2403" s="196" t="s">
        <v>7</v>
      </c>
      <c r="F2403" s="196">
        <v>1</v>
      </c>
      <c r="G2403"/>
      <c r="H2403"/>
    </row>
    <row r="2404" spans="2:8" x14ac:dyDescent="0.3">
      <c r="B2404" s="101" t="s">
        <v>3239</v>
      </c>
      <c r="C2404" s="196" t="s">
        <v>1832</v>
      </c>
      <c r="D2404" s="196">
        <v>1</v>
      </c>
      <c r="E2404" s="196" t="s">
        <v>7</v>
      </c>
      <c r="F2404" s="196">
        <v>7</v>
      </c>
      <c r="G2404"/>
      <c r="H2404"/>
    </row>
    <row r="2405" spans="2:8" x14ac:dyDescent="0.3">
      <c r="B2405" s="101" t="s">
        <v>3240</v>
      </c>
      <c r="C2405" s="196" t="s">
        <v>1832</v>
      </c>
      <c r="D2405" s="196">
        <v>8</v>
      </c>
      <c r="E2405" s="196" t="s">
        <v>7</v>
      </c>
      <c r="F2405" s="196">
        <v>2</v>
      </c>
      <c r="G2405"/>
      <c r="H2405"/>
    </row>
    <row r="2406" spans="2:8" x14ac:dyDescent="0.3">
      <c r="B2406" s="101" t="s">
        <v>3241</v>
      </c>
      <c r="C2406" s="196" t="s">
        <v>7</v>
      </c>
      <c r="D2406" s="196">
        <v>2</v>
      </c>
      <c r="E2406" s="196" t="s">
        <v>1832</v>
      </c>
      <c r="F2406" s="196">
        <v>3</v>
      </c>
      <c r="G2406"/>
      <c r="H2406"/>
    </row>
    <row r="2407" spans="2:8" x14ac:dyDescent="0.3">
      <c r="B2407" s="101" t="s">
        <v>3242</v>
      </c>
      <c r="C2407" s="196"/>
      <c r="D2407" s="196"/>
      <c r="E2407" s="196"/>
      <c r="F2407" s="196"/>
      <c r="G2407"/>
      <c r="H2407"/>
    </row>
    <row r="2408" spans="2:8" x14ac:dyDescent="0.3">
      <c r="B2408" s="101" t="s">
        <v>3243</v>
      </c>
      <c r="C2408" s="196" t="s">
        <v>4</v>
      </c>
      <c r="D2408" s="196">
        <v>3</v>
      </c>
      <c r="E2408" s="196" t="s">
        <v>5</v>
      </c>
      <c r="F2408" s="196">
        <v>10</v>
      </c>
      <c r="G2408"/>
      <c r="H2408"/>
    </row>
    <row r="2409" spans="2:8" x14ac:dyDescent="0.3">
      <c r="B2409" s="101" t="s">
        <v>3244</v>
      </c>
      <c r="C2409" s="196" t="s">
        <v>5</v>
      </c>
      <c r="D2409" s="196">
        <v>4</v>
      </c>
      <c r="E2409" s="196" t="s">
        <v>4</v>
      </c>
      <c r="F2409" s="196">
        <v>2</v>
      </c>
      <c r="G2409"/>
      <c r="H2409"/>
    </row>
    <row r="2410" spans="2:8" x14ac:dyDescent="0.3">
      <c r="B2410" s="101" t="s">
        <v>3245</v>
      </c>
      <c r="C2410" s="196" t="s">
        <v>5</v>
      </c>
      <c r="D2410" s="196">
        <v>1</v>
      </c>
      <c r="E2410" s="196" t="s">
        <v>4</v>
      </c>
      <c r="F2410" s="196">
        <v>1</v>
      </c>
      <c r="G2410"/>
      <c r="H2410"/>
    </row>
    <row r="2411" spans="2:8" x14ac:dyDescent="0.3">
      <c r="B2411" s="101" t="s">
        <v>3246</v>
      </c>
      <c r="C2411" s="196" t="s">
        <v>4</v>
      </c>
      <c r="D2411" s="196">
        <v>5</v>
      </c>
      <c r="E2411" s="196" t="s">
        <v>5</v>
      </c>
      <c r="F2411" s="196">
        <v>2</v>
      </c>
      <c r="G2411"/>
      <c r="H2411"/>
    </row>
    <row r="2412" spans="2:8" x14ac:dyDescent="0.3">
      <c r="B2412" s="101" t="s">
        <v>3247</v>
      </c>
      <c r="C2412" s="196" t="s">
        <v>4</v>
      </c>
      <c r="D2412" s="196">
        <v>7</v>
      </c>
      <c r="E2412" s="196" t="s">
        <v>2325</v>
      </c>
      <c r="F2412" s="196">
        <v>12</v>
      </c>
      <c r="G2412"/>
      <c r="H2412"/>
    </row>
    <row r="2413" spans="2:8" x14ac:dyDescent="0.3">
      <c r="B2413" s="101" t="s">
        <v>3248</v>
      </c>
      <c r="C2413" s="196" t="s">
        <v>5</v>
      </c>
      <c r="D2413" s="196">
        <v>5</v>
      </c>
      <c r="E2413" s="196" t="s">
        <v>4</v>
      </c>
      <c r="F2413" s="196">
        <v>0</v>
      </c>
      <c r="G2413"/>
      <c r="H2413"/>
    </row>
    <row r="2414" spans="2:8" x14ac:dyDescent="0.3">
      <c r="B2414" s="101" t="s">
        <v>3249</v>
      </c>
      <c r="C2414" s="196" t="s">
        <v>7</v>
      </c>
      <c r="D2414" s="196">
        <v>10</v>
      </c>
      <c r="E2414" s="196" t="s">
        <v>5</v>
      </c>
      <c r="F2414" s="196">
        <v>11</v>
      </c>
      <c r="G2414"/>
      <c r="H2414"/>
    </row>
    <row r="2415" spans="2:8" x14ac:dyDescent="0.3">
      <c r="B2415" s="101" t="s">
        <v>3250</v>
      </c>
      <c r="C2415" s="196" t="s">
        <v>7</v>
      </c>
      <c r="D2415" s="196">
        <v>0</v>
      </c>
      <c r="E2415" s="196" t="s">
        <v>4</v>
      </c>
      <c r="F2415" s="196">
        <v>1</v>
      </c>
      <c r="G2415"/>
      <c r="H2415"/>
    </row>
    <row r="2416" spans="2:8" x14ac:dyDescent="0.3">
      <c r="B2416" s="101" t="s">
        <v>3251</v>
      </c>
      <c r="C2416" s="196"/>
      <c r="D2416" s="196"/>
      <c r="E2416" s="196"/>
      <c r="F2416" s="196"/>
      <c r="G2416"/>
      <c r="H2416"/>
    </row>
    <row r="2417" spans="2:8" x14ac:dyDescent="0.3">
      <c r="B2417" s="101" t="s">
        <v>3252</v>
      </c>
      <c r="C2417" s="196" t="s">
        <v>7</v>
      </c>
      <c r="D2417" s="196">
        <v>2</v>
      </c>
      <c r="E2417" s="196" t="s">
        <v>1697</v>
      </c>
      <c r="F2417" s="196">
        <v>2</v>
      </c>
      <c r="G2417"/>
      <c r="H2417"/>
    </row>
    <row r="2418" spans="2:8" x14ac:dyDescent="0.3">
      <c r="B2418" s="101" t="s">
        <v>3253</v>
      </c>
      <c r="C2418" s="196" t="s">
        <v>4</v>
      </c>
      <c r="D2418" s="196">
        <v>0</v>
      </c>
      <c r="E2418" s="196" t="s">
        <v>7</v>
      </c>
      <c r="F2418" s="196">
        <v>0</v>
      </c>
      <c r="G2418"/>
      <c r="H2418"/>
    </row>
    <row r="2419" spans="2:8" x14ac:dyDescent="0.3">
      <c r="B2419" s="201" t="s">
        <v>3254</v>
      </c>
      <c r="C2419" s="201"/>
      <c r="D2419" s="201"/>
      <c r="E2419" s="201"/>
      <c r="F2419" s="201"/>
      <c r="G2419" s="201"/>
      <c r="H2419"/>
    </row>
    <row r="2420" spans="2:8" x14ac:dyDescent="0.3">
      <c r="B2420" s="101" t="s">
        <v>3255</v>
      </c>
      <c r="C2420" s="196" t="s">
        <v>7</v>
      </c>
      <c r="D2420" s="196">
        <v>15</v>
      </c>
      <c r="E2420" s="196" t="s">
        <v>4</v>
      </c>
      <c r="F2420" s="196">
        <v>9</v>
      </c>
      <c r="G2420"/>
      <c r="H2420"/>
    </row>
    <row r="2421" spans="2:8" x14ac:dyDescent="0.3">
      <c r="B2421" s="101" t="s">
        <v>3256</v>
      </c>
      <c r="C2421" s="196" t="s">
        <v>7</v>
      </c>
      <c r="D2421" s="196">
        <v>9</v>
      </c>
      <c r="E2421" s="196" t="s">
        <v>4</v>
      </c>
      <c r="F2421" s="196">
        <v>7</v>
      </c>
      <c r="G2421"/>
      <c r="H2421"/>
    </row>
    <row r="2422" spans="2:8" x14ac:dyDescent="0.3">
      <c r="B2422" s="101" t="s">
        <v>3257</v>
      </c>
      <c r="C2422" s="196" t="s">
        <v>4</v>
      </c>
      <c r="D2422" s="196">
        <v>14</v>
      </c>
      <c r="E2422" s="196" t="s">
        <v>7</v>
      </c>
      <c r="F2422" s="196">
        <v>12</v>
      </c>
      <c r="G2422"/>
      <c r="H2422"/>
    </row>
    <row r="2423" spans="2:8" x14ac:dyDescent="0.3">
      <c r="B2423" s="101" t="s">
        <v>3258</v>
      </c>
      <c r="C2423" s="196" t="s">
        <v>4</v>
      </c>
      <c r="D2423" s="196">
        <v>18</v>
      </c>
      <c r="E2423" s="196" t="s">
        <v>7</v>
      </c>
      <c r="F2423" s="196">
        <v>10</v>
      </c>
      <c r="G2423"/>
      <c r="H2423"/>
    </row>
    <row r="2424" spans="2:8" x14ac:dyDescent="0.3">
      <c r="B2424" s="101" t="s">
        <v>3259</v>
      </c>
      <c r="C2424" s="196" t="s">
        <v>7</v>
      </c>
      <c r="D2424" s="196">
        <v>14</v>
      </c>
      <c r="E2424" s="196" t="s">
        <v>4</v>
      </c>
      <c r="F2424" s="196">
        <v>7</v>
      </c>
      <c r="G2424"/>
      <c r="H2424"/>
    </row>
    <row r="2425" spans="2:8" x14ac:dyDescent="0.3">
      <c r="B2425" s="101" t="s">
        <v>3260</v>
      </c>
      <c r="C2425" s="196" t="s">
        <v>7</v>
      </c>
      <c r="D2425" s="196">
        <v>9</v>
      </c>
      <c r="E2425" s="196" t="s">
        <v>4</v>
      </c>
      <c r="F2425" s="196">
        <v>5</v>
      </c>
      <c r="G2425"/>
      <c r="H2425"/>
    </row>
    <row r="2426" spans="2:8" x14ac:dyDescent="0.3">
      <c r="B2426" s="101" t="s">
        <v>3261</v>
      </c>
      <c r="C2426" s="196" t="s">
        <v>4</v>
      </c>
      <c r="D2426" s="196">
        <v>8</v>
      </c>
      <c r="E2426" s="196" t="s">
        <v>7</v>
      </c>
      <c r="F2426" s="196">
        <v>12</v>
      </c>
      <c r="G2426"/>
      <c r="H2426"/>
    </row>
    <row r="2427" spans="2:8" x14ac:dyDescent="0.3">
      <c r="B2427" s="101" t="s">
        <v>3262</v>
      </c>
      <c r="C2427" s="196" t="s">
        <v>7</v>
      </c>
      <c r="D2427" s="196">
        <v>13</v>
      </c>
      <c r="E2427" s="196" t="s">
        <v>4</v>
      </c>
      <c r="F2427" s="196">
        <v>9</v>
      </c>
      <c r="G2427"/>
      <c r="H2427"/>
    </row>
    <row r="2428" spans="2:8" x14ac:dyDescent="0.3">
      <c r="B2428" s="101" t="s">
        <v>3263</v>
      </c>
      <c r="C2428" s="196" t="s">
        <v>7</v>
      </c>
      <c r="D2428" s="196">
        <v>12</v>
      </c>
      <c r="E2428" s="196" t="s">
        <v>4</v>
      </c>
      <c r="F2428" s="196">
        <v>3</v>
      </c>
      <c r="G2428"/>
      <c r="H2428"/>
    </row>
    <row r="2429" spans="2:8" x14ac:dyDescent="0.3">
      <c r="B2429" s="101" t="s">
        <v>3264</v>
      </c>
      <c r="C2429" s="196" t="s">
        <v>7</v>
      </c>
      <c r="D2429" s="196">
        <v>26</v>
      </c>
      <c r="E2429" s="196" t="s">
        <v>4</v>
      </c>
      <c r="F2429" s="196">
        <v>26</v>
      </c>
      <c r="G2429"/>
      <c r="H2429"/>
    </row>
    <row r="2430" spans="2:8" x14ac:dyDescent="0.3">
      <c r="B2430" s="101" t="s">
        <v>3265</v>
      </c>
      <c r="C2430" s="196" t="s">
        <v>7</v>
      </c>
      <c r="D2430" s="196">
        <v>9</v>
      </c>
      <c r="E2430" s="196" t="s">
        <v>4</v>
      </c>
      <c r="F2430" s="196">
        <v>6</v>
      </c>
      <c r="G2430"/>
      <c r="H2430"/>
    </row>
    <row r="2431" spans="2:8" x14ac:dyDescent="0.3">
      <c r="B2431" s="101" t="s">
        <v>3266</v>
      </c>
      <c r="C2431" s="196" t="s">
        <v>4</v>
      </c>
      <c r="D2431" s="196">
        <v>16</v>
      </c>
      <c r="E2431" s="196" t="s">
        <v>7</v>
      </c>
      <c r="F2431" s="196">
        <v>13</v>
      </c>
      <c r="G2431"/>
      <c r="H2431"/>
    </row>
    <row r="2432" spans="2:8" x14ac:dyDescent="0.3">
      <c r="B2432" s="101" t="s">
        <v>3267</v>
      </c>
      <c r="C2432" s="196" t="s">
        <v>7</v>
      </c>
      <c r="D2432" s="196">
        <v>3</v>
      </c>
      <c r="E2432" s="196" t="s">
        <v>4</v>
      </c>
      <c r="F2432" s="196">
        <v>10</v>
      </c>
      <c r="G2432"/>
      <c r="H2432"/>
    </row>
    <row r="2433" spans="2:8" x14ac:dyDescent="0.3">
      <c r="B2433" s="101" t="s">
        <v>3268</v>
      </c>
      <c r="C2433" s="196" t="s">
        <v>7</v>
      </c>
      <c r="D2433" s="196">
        <v>9</v>
      </c>
      <c r="E2433" s="196" t="s">
        <v>4</v>
      </c>
      <c r="F2433" s="196">
        <v>2</v>
      </c>
      <c r="G2433"/>
      <c r="H2433"/>
    </row>
    <row r="2434" spans="2:8" x14ac:dyDescent="0.3">
      <c r="B2434" s="101" t="s">
        <v>3269</v>
      </c>
      <c r="C2434" s="196" t="s">
        <v>4</v>
      </c>
      <c r="D2434" s="196">
        <v>8</v>
      </c>
      <c r="E2434" s="196" t="s">
        <v>7</v>
      </c>
      <c r="F2434" s="196">
        <v>4</v>
      </c>
      <c r="G2434"/>
      <c r="H2434"/>
    </row>
    <row r="2435" spans="2:8" x14ac:dyDescent="0.3">
      <c r="B2435" s="201" t="s">
        <v>3270</v>
      </c>
      <c r="C2435" s="201" t="s">
        <v>7</v>
      </c>
      <c r="D2435" s="201">
        <v>8</v>
      </c>
      <c r="E2435" s="201" t="s">
        <v>4</v>
      </c>
      <c r="F2435" s="201">
        <v>10</v>
      </c>
      <c r="G2435" s="201"/>
      <c r="H2435"/>
    </row>
    <row r="2436" spans="2:8" x14ac:dyDescent="0.3">
      <c r="B2436" s="101" t="s">
        <v>3271</v>
      </c>
      <c r="C2436" s="196" t="s">
        <v>7</v>
      </c>
      <c r="D2436" s="196">
        <v>38</v>
      </c>
      <c r="E2436" s="196" t="s">
        <v>4</v>
      </c>
      <c r="F2436" s="196">
        <v>30</v>
      </c>
      <c r="G2436"/>
      <c r="H2436"/>
    </row>
    <row r="2437" spans="2:8" x14ac:dyDescent="0.3">
      <c r="B2437" s="101" t="s">
        <v>3272</v>
      </c>
      <c r="C2437" s="196" t="s">
        <v>4</v>
      </c>
      <c r="D2437" s="196">
        <v>25</v>
      </c>
      <c r="E2437" s="196" t="s">
        <v>7</v>
      </c>
      <c r="F2437" s="196">
        <v>39</v>
      </c>
      <c r="G2437"/>
      <c r="H2437"/>
    </row>
    <row r="2438" spans="2:8" x14ac:dyDescent="0.3">
      <c r="B2438" s="101" t="s">
        <v>3273</v>
      </c>
      <c r="C2438" s="196" t="s">
        <v>4</v>
      </c>
      <c r="D2438" s="196">
        <v>8</v>
      </c>
      <c r="E2438" s="196" t="s">
        <v>7</v>
      </c>
      <c r="F2438" s="196">
        <v>8</v>
      </c>
      <c r="G2438"/>
      <c r="H2438"/>
    </row>
    <row r="2439" spans="2:8" x14ac:dyDescent="0.3">
      <c r="B2439" s="101" t="s">
        <v>3274</v>
      </c>
      <c r="C2439" s="196" t="s">
        <v>7</v>
      </c>
      <c r="D2439" s="196">
        <v>6</v>
      </c>
      <c r="E2439" s="196" t="s">
        <v>4</v>
      </c>
      <c r="F2439" s="196">
        <v>2</v>
      </c>
      <c r="G2439"/>
      <c r="H2439"/>
    </row>
    <row r="2440" spans="2:8" x14ac:dyDescent="0.3">
      <c r="B2440" s="101" t="s">
        <v>3275</v>
      </c>
      <c r="C2440" s="196" t="s">
        <v>4</v>
      </c>
      <c r="D2440" s="196">
        <v>6</v>
      </c>
      <c r="E2440" s="196" t="s">
        <v>7</v>
      </c>
      <c r="F2440" s="196">
        <v>4</v>
      </c>
      <c r="G2440"/>
      <c r="H2440"/>
    </row>
    <row r="2441" spans="2:8" x14ac:dyDescent="0.3">
      <c r="B2441" s="101" t="s">
        <v>3276</v>
      </c>
      <c r="C2441" s="196" t="s">
        <v>4</v>
      </c>
      <c r="D2441" s="196">
        <v>3</v>
      </c>
      <c r="E2441" s="196" t="s">
        <v>7</v>
      </c>
      <c r="F2441" s="196">
        <v>3</v>
      </c>
      <c r="G2441"/>
      <c r="H2441"/>
    </row>
    <row r="2442" spans="2:8" x14ac:dyDescent="0.3">
      <c r="B2442" s="101" t="s">
        <v>3277</v>
      </c>
      <c r="C2442" s="196" t="s">
        <v>4</v>
      </c>
      <c r="D2442" s="196">
        <v>64</v>
      </c>
      <c r="E2442" s="196" t="s">
        <v>7</v>
      </c>
      <c r="F2442" s="196">
        <v>59</v>
      </c>
      <c r="G2442"/>
      <c r="H2442"/>
    </row>
    <row r="2443" spans="2:8" x14ac:dyDescent="0.3">
      <c r="B2443" s="101" t="s">
        <v>3278</v>
      </c>
      <c r="C2443" s="196" t="s">
        <v>4</v>
      </c>
      <c r="D2443" s="196">
        <v>6</v>
      </c>
      <c r="E2443" s="196" t="s">
        <v>7</v>
      </c>
      <c r="F2443" s="196">
        <v>4</v>
      </c>
      <c r="G2443"/>
      <c r="H2443"/>
    </row>
    <row r="2444" spans="2:8" x14ac:dyDescent="0.3">
      <c r="B2444" s="101" t="s">
        <v>3279</v>
      </c>
      <c r="C2444" s="196" t="s">
        <v>7</v>
      </c>
      <c r="D2444" s="196">
        <v>33</v>
      </c>
      <c r="E2444" s="196" t="s">
        <v>4</v>
      </c>
      <c r="F2444" s="196">
        <v>22</v>
      </c>
      <c r="G2444"/>
      <c r="H2444"/>
    </row>
    <row r="2445" spans="2:8" x14ac:dyDescent="0.3">
      <c r="B2445" s="101" t="s">
        <v>3280</v>
      </c>
      <c r="C2445" s="196" t="s">
        <v>4</v>
      </c>
      <c r="D2445" s="196">
        <v>3</v>
      </c>
      <c r="E2445" s="196" t="s">
        <v>7</v>
      </c>
      <c r="F2445" s="196">
        <v>2</v>
      </c>
      <c r="G2445"/>
      <c r="H2445"/>
    </row>
    <row r="2446" spans="2:8" x14ac:dyDescent="0.3">
      <c r="B2446" s="101" t="s">
        <v>3281</v>
      </c>
      <c r="C2446" s="196" t="s">
        <v>4</v>
      </c>
      <c r="D2446" s="196">
        <v>31</v>
      </c>
      <c r="E2446" s="196" t="s">
        <v>7</v>
      </c>
      <c r="F2446" s="196">
        <v>22</v>
      </c>
      <c r="G2446"/>
      <c r="H2446"/>
    </row>
    <row r="2447" spans="2:8" x14ac:dyDescent="0.3">
      <c r="B2447" s="101" t="s">
        <v>3282</v>
      </c>
      <c r="C2447" s="196" t="s">
        <v>7</v>
      </c>
      <c r="D2447" s="196">
        <v>1</v>
      </c>
      <c r="E2447" s="196" t="s">
        <v>4</v>
      </c>
      <c r="F2447" s="196">
        <v>4</v>
      </c>
      <c r="G2447"/>
      <c r="H2447"/>
    </row>
    <row r="2448" spans="2:8" x14ac:dyDescent="0.3">
      <c r="B2448" s="101" t="s">
        <v>3283</v>
      </c>
      <c r="C2448" s="196" t="s">
        <v>7</v>
      </c>
      <c r="D2448" s="196">
        <v>44</v>
      </c>
      <c r="E2448" s="196" t="s">
        <v>4</v>
      </c>
      <c r="F2448" s="196">
        <v>42</v>
      </c>
      <c r="G2448"/>
      <c r="H2448"/>
    </row>
    <row r="2449" spans="2:8" x14ac:dyDescent="0.3">
      <c r="B2449" s="101" t="s">
        <v>3284</v>
      </c>
      <c r="C2449" s="196" t="s">
        <v>7</v>
      </c>
      <c r="D2449" s="196">
        <v>59</v>
      </c>
      <c r="E2449" s="196" t="s">
        <v>4</v>
      </c>
      <c r="F2449" s="196">
        <v>51</v>
      </c>
      <c r="G2449"/>
      <c r="H2449"/>
    </row>
    <row r="2450" spans="2:8" x14ac:dyDescent="0.3">
      <c r="B2450" s="101" t="s">
        <v>3285</v>
      </c>
      <c r="C2450" s="196" t="s">
        <v>7</v>
      </c>
      <c r="D2450" s="196">
        <v>29</v>
      </c>
      <c r="E2450" s="196" t="s">
        <v>4</v>
      </c>
      <c r="F2450" s="196">
        <v>18</v>
      </c>
      <c r="G2450"/>
      <c r="H2450"/>
    </row>
    <row r="2451" spans="2:8" x14ac:dyDescent="0.3">
      <c r="B2451" s="101" t="s">
        <v>3286</v>
      </c>
      <c r="C2451" s="196" t="s">
        <v>4</v>
      </c>
      <c r="D2451" s="196">
        <v>6</v>
      </c>
      <c r="E2451" s="196" t="s">
        <v>7</v>
      </c>
      <c r="F2451" s="196">
        <v>14</v>
      </c>
      <c r="G2451"/>
      <c r="H2451"/>
    </row>
    <row r="2452" spans="2:8" x14ac:dyDescent="0.3">
      <c r="B2452" s="101" t="s">
        <v>3287</v>
      </c>
      <c r="C2452" s="196"/>
      <c r="D2452" s="196"/>
      <c r="E2452" s="196"/>
      <c r="F2452" s="196"/>
      <c r="G2452"/>
      <c r="H2452"/>
    </row>
    <row r="2453" spans="2:8" x14ac:dyDescent="0.3">
      <c r="B2453" s="101" t="s">
        <v>3288</v>
      </c>
      <c r="C2453" s="196" t="s">
        <v>1690</v>
      </c>
      <c r="D2453" s="196">
        <v>2</v>
      </c>
      <c r="E2453" s="196" t="s">
        <v>1697</v>
      </c>
      <c r="F2453" s="196">
        <v>3</v>
      </c>
      <c r="G2453"/>
      <c r="H2453"/>
    </row>
    <row r="2454" spans="2:8" x14ac:dyDescent="0.3">
      <c r="B2454" s="201" t="s">
        <v>3289</v>
      </c>
      <c r="C2454" s="201" t="s">
        <v>1704</v>
      </c>
      <c r="D2454" s="201">
        <v>20</v>
      </c>
      <c r="E2454" s="201" t="s">
        <v>7</v>
      </c>
      <c r="F2454" s="201">
        <v>18</v>
      </c>
      <c r="G2454" s="201"/>
      <c r="H2454"/>
    </row>
    <row r="2455" spans="2:8" x14ac:dyDescent="0.3">
      <c r="B2455" s="101" t="s">
        <v>3290</v>
      </c>
      <c r="C2455" s="196" t="s">
        <v>1696</v>
      </c>
      <c r="D2455" s="196">
        <v>12</v>
      </c>
      <c r="E2455" s="196" t="s">
        <v>1698</v>
      </c>
      <c r="F2455" s="196">
        <v>16</v>
      </c>
      <c r="G2455"/>
      <c r="H2455"/>
    </row>
    <row r="2456" spans="2:8" x14ac:dyDescent="0.3">
      <c r="B2456" s="101" t="s">
        <v>3291</v>
      </c>
      <c r="C2456" s="196" t="s">
        <v>2170</v>
      </c>
      <c r="D2456" s="196">
        <v>32</v>
      </c>
      <c r="E2456" s="196" t="s">
        <v>4</v>
      </c>
      <c r="F2456" s="196">
        <v>25</v>
      </c>
      <c r="G2456"/>
      <c r="H2456"/>
    </row>
    <row r="2457" spans="2:8" x14ac:dyDescent="0.3">
      <c r="B2457" s="101" t="s">
        <v>3292</v>
      </c>
      <c r="C2457" s="196" t="s">
        <v>7</v>
      </c>
      <c r="D2457" s="196">
        <v>5</v>
      </c>
      <c r="E2457" s="196" t="s">
        <v>1685</v>
      </c>
      <c r="F2457" s="196">
        <v>11</v>
      </c>
      <c r="G2457"/>
      <c r="H2457"/>
    </row>
    <row r="2458" spans="2:8" x14ac:dyDescent="0.3">
      <c r="B2458" s="101" t="s">
        <v>3293</v>
      </c>
      <c r="C2458" s="196" t="s">
        <v>4</v>
      </c>
      <c r="D2458" s="196">
        <v>4</v>
      </c>
      <c r="E2458" s="196" t="s">
        <v>7</v>
      </c>
      <c r="F2458" s="196">
        <v>21</v>
      </c>
      <c r="G2458"/>
      <c r="H2458"/>
    </row>
    <row r="2459" spans="2:8" x14ac:dyDescent="0.3">
      <c r="B2459" s="101" t="s">
        <v>3294</v>
      </c>
      <c r="C2459" s="196" t="s">
        <v>1691</v>
      </c>
      <c r="D2459" s="196">
        <v>2</v>
      </c>
      <c r="E2459" s="196" t="s">
        <v>7</v>
      </c>
      <c r="F2459" s="196">
        <v>4</v>
      </c>
      <c r="G2459"/>
      <c r="H2459"/>
    </row>
    <row r="2460" spans="2:8" x14ac:dyDescent="0.3">
      <c r="B2460" s="101" t="s">
        <v>3295</v>
      </c>
      <c r="C2460" s="196" t="s">
        <v>3296</v>
      </c>
      <c r="D2460" s="196">
        <v>2</v>
      </c>
      <c r="E2460" s="196" t="s">
        <v>3297</v>
      </c>
      <c r="F2460" s="196">
        <v>7</v>
      </c>
      <c r="G2460"/>
      <c r="H2460"/>
    </row>
    <row r="2461" spans="2:8" x14ac:dyDescent="0.3">
      <c r="B2461" s="101" t="s">
        <v>3298</v>
      </c>
      <c r="C2461" s="196"/>
      <c r="D2461" s="196"/>
      <c r="E2461" s="196"/>
      <c r="F2461" s="196"/>
      <c r="G2461"/>
      <c r="H2461"/>
    </row>
    <row r="2462" spans="2:8" x14ac:dyDescent="0.3">
      <c r="B2462" s="101" t="s">
        <v>3299</v>
      </c>
      <c r="C2462" s="196" t="s">
        <v>1690</v>
      </c>
      <c r="D2462" s="196">
        <v>6</v>
      </c>
      <c r="E2462" s="196" t="s">
        <v>7</v>
      </c>
      <c r="F2462" s="196">
        <v>17</v>
      </c>
      <c r="G2462"/>
      <c r="H2462"/>
    </row>
    <row r="2463" spans="2:8" x14ac:dyDescent="0.3">
      <c r="B2463" s="101" t="s">
        <v>3300</v>
      </c>
      <c r="C2463" s="196" t="s">
        <v>7</v>
      </c>
      <c r="D2463" s="196">
        <v>5</v>
      </c>
      <c r="E2463" s="196" t="s">
        <v>1690</v>
      </c>
      <c r="F2463" s="196">
        <v>11</v>
      </c>
      <c r="G2463"/>
      <c r="H2463"/>
    </row>
    <row r="2464" spans="2:8" x14ac:dyDescent="0.3">
      <c r="B2464" s="101" t="s">
        <v>3301</v>
      </c>
      <c r="C2464" s="196" t="s">
        <v>7</v>
      </c>
      <c r="D2464" s="196">
        <v>2</v>
      </c>
      <c r="E2464" s="196" t="s">
        <v>1690</v>
      </c>
      <c r="F2464" s="196">
        <v>5</v>
      </c>
      <c r="G2464"/>
      <c r="H2464"/>
    </row>
    <row r="2465" spans="2:8" x14ac:dyDescent="0.3">
      <c r="B2465" s="101" t="s">
        <v>3302</v>
      </c>
      <c r="C2465" s="196" t="s">
        <v>1690</v>
      </c>
      <c r="D2465" s="196">
        <v>6</v>
      </c>
      <c r="E2465" s="196" t="s">
        <v>7</v>
      </c>
      <c r="F2465" s="196">
        <v>4</v>
      </c>
      <c r="G2465"/>
      <c r="H2465"/>
    </row>
    <row r="2466" spans="2:8" x14ac:dyDescent="0.3">
      <c r="B2466" s="101" t="s">
        <v>3303</v>
      </c>
      <c r="C2466" s="196" t="s">
        <v>7</v>
      </c>
      <c r="D2466" s="196">
        <v>1</v>
      </c>
      <c r="E2466" s="196" t="s">
        <v>1690</v>
      </c>
      <c r="F2466" s="196">
        <v>8</v>
      </c>
      <c r="G2466"/>
      <c r="H2466"/>
    </row>
    <row r="2467" spans="2:8" x14ac:dyDescent="0.3">
      <c r="B2467" s="201" t="s">
        <v>3304</v>
      </c>
      <c r="C2467" s="201"/>
      <c r="D2467" s="201"/>
      <c r="E2467" s="201"/>
      <c r="F2467" s="201"/>
      <c r="G2467" s="201"/>
      <c r="H2467"/>
    </row>
    <row r="2468" spans="2:8" x14ac:dyDescent="0.3">
      <c r="B2468" s="101" t="s">
        <v>3305</v>
      </c>
      <c r="C2468" s="196" t="s">
        <v>4</v>
      </c>
      <c r="D2468" s="196">
        <v>1</v>
      </c>
      <c r="E2468" s="196" t="s">
        <v>7</v>
      </c>
      <c r="F2468" s="196">
        <v>3</v>
      </c>
      <c r="G2468"/>
      <c r="H2468"/>
    </row>
    <row r="2469" spans="2:8" x14ac:dyDescent="0.3">
      <c r="B2469" s="101" t="s">
        <v>3306</v>
      </c>
      <c r="C2469" s="196" t="s">
        <v>4</v>
      </c>
      <c r="D2469" s="196">
        <v>2</v>
      </c>
      <c r="E2469" s="196" t="s">
        <v>7</v>
      </c>
      <c r="F2469" s="196">
        <v>1</v>
      </c>
      <c r="G2469"/>
      <c r="H2469"/>
    </row>
    <row r="2470" spans="2:8" x14ac:dyDescent="0.3">
      <c r="B2470" s="101" t="s">
        <v>3307</v>
      </c>
      <c r="C2470" s="196" t="s">
        <v>4</v>
      </c>
      <c r="D2470" s="196">
        <v>0</v>
      </c>
      <c r="E2470" s="196" t="s">
        <v>7</v>
      </c>
      <c r="F2470" s="196">
        <v>0</v>
      </c>
      <c r="G2470"/>
      <c r="H2470"/>
    </row>
    <row r="2471" spans="2:8" x14ac:dyDescent="0.3">
      <c r="B2471" s="101" t="s">
        <v>3308</v>
      </c>
      <c r="C2471" s="196" t="s">
        <v>7</v>
      </c>
      <c r="D2471" s="196">
        <v>0</v>
      </c>
      <c r="E2471" s="196" t="s">
        <v>4</v>
      </c>
      <c r="F2471" s="196">
        <v>0</v>
      </c>
      <c r="G2471"/>
      <c r="H2471"/>
    </row>
    <row r="2472" spans="2:8" x14ac:dyDescent="0.3">
      <c r="B2472" s="101" t="s">
        <v>3309</v>
      </c>
      <c r="C2472" s="196" t="s">
        <v>4</v>
      </c>
      <c r="D2472" s="196">
        <v>0</v>
      </c>
      <c r="E2472" s="196" t="s">
        <v>7</v>
      </c>
      <c r="F2472" s="196">
        <v>1</v>
      </c>
      <c r="G2472"/>
      <c r="H2472"/>
    </row>
    <row r="2473" spans="2:8" x14ac:dyDescent="0.3">
      <c r="B2473" s="101" t="s">
        <v>3310</v>
      </c>
      <c r="C2473" s="196" t="s">
        <v>4</v>
      </c>
      <c r="D2473" s="196">
        <v>0</v>
      </c>
      <c r="E2473" s="196" t="s">
        <v>7</v>
      </c>
      <c r="F2473" s="196">
        <v>1</v>
      </c>
      <c r="G2473"/>
      <c r="H2473"/>
    </row>
    <row r="2474" spans="2:8" x14ac:dyDescent="0.3">
      <c r="B2474" s="101" t="s">
        <v>3311</v>
      </c>
      <c r="C2474" s="196" t="s">
        <v>4</v>
      </c>
      <c r="D2474" s="196">
        <v>1</v>
      </c>
      <c r="E2474" s="196" t="s">
        <v>7</v>
      </c>
      <c r="F2474" s="196">
        <v>2</v>
      </c>
      <c r="G2474"/>
      <c r="H2474"/>
    </row>
    <row r="2475" spans="2:8" x14ac:dyDescent="0.3">
      <c r="B2475" s="101" t="s">
        <v>3312</v>
      </c>
      <c r="C2475" s="196" t="s">
        <v>4</v>
      </c>
      <c r="D2475" s="196">
        <v>0</v>
      </c>
      <c r="E2475" s="196" t="s">
        <v>7</v>
      </c>
      <c r="F2475" s="196">
        <v>1</v>
      </c>
      <c r="G2475"/>
      <c r="H2475"/>
    </row>
    <row r="2476" spans="2:8" x14ac:dyDescent="0.3">
      <c r="B2476" s="101" t="s">
        <v>3313</v>
      </c>
      <c r="C2476" s="196" t="s">
        <v>4</v>
      </c>
      <c r="D2476" s="196">
        <v>0</v>
      </c>
      <c r="E2476" s="196" t="s">
        <v>7</v>
      </c>
      <c r="F2476" s="196">
        <v>1</v>
      </c>
      <c r="G2476"/>
      <c r="H2476"/>
    </row>
    <row r="2477" spans="2:8" x14ac:dyDescent="0.3">
      <c r="B2477" s="101" t="s">
        <v>3314</v>
      </c>
      <c r="C2477" s="196" t="s">
        <v>4</v>
      </c>
      <c r="D2477" s="196">
        <v>0</v>
      </c>
      <c r="E2477" s="196" t="s">
        <v>7</v>
      </c>
      <c r="F2477" s="196">
        <v>2</v>
      </c>
      <c r="G2477"/>
      <c r="H2477"/>
    </row>
    <row r="2478" spans="2:8" x14ac:dyDescent="0.3">
      <c r="B2478" s="101" t="s">
        <v>3315</v>
      </c>
      <c r="C2478" s="196" t="s">
        <v>20</v>
      </c>
      <c r="D2478" s="196">
        <v>1</v>
      </c>
      <c r="E2478" s="196" t="s">
        <v>7</v>
      </c>
      <c r="F2478" s="196">
        <v>1</v>
      </c>
      <c r="G2478"/>
      <c r="H2478"/>
    </row>
    <row r="2479" spans="2:8" x14ac:dyDescent="0.3">
      <c r="B2479" s="101" t="s">
        <v>3316</v>
      </c>
      <c r="C2479" s="196" t="s">
        <v>20</v>
      </c>
      <c r="D2479" s="196">
        <v>0</v>
      </c>
      <c r="E2479" s="196" t="s">
        <v>7</v>
      </c>
      <c r="F2479" s="196">
        <v>0</v>
      </c>
      <c r="G2479"/>
      <c r="H2479"/>
    </row>
    <row r="2480" spans="2:8" x14ac:dyDescent="0.3">
      <c r="B2480" s="101" t="s">
        <v>3317</v>
      </c>
      <c r="C2480" s="196" t="s">
        <v>20</v>
      </c>
      <c r="D2480" s="196">
        <v>0</v>
      </c>
      <c r="E2480" s="196" t="s">
        <v>7</v>
      </c>
      <c r="F2480" s="196">
        <v>1</v>
      </c>
      <c r="G2480"/>
      <c r="H2480"/>
    </row>
    <row r="2481" spans="2:8" x14ac:dyDescent="0.3">
      <c r="B2481" s="201" t="s">
        <v>3318</v>
      </c>
      <c r="C2481" s="201" t="s">
        <v>7</v>
      </c>
      <c r="D2481" s="201">
        <v>0</v>
      </c>
      <c r="E2481" s="201" t="s">
        <v>20</v>
      </c>
      <c r="F2481" s="201">
        <v>1</v>
      </c>
      <c r="G2481" s="201"/>
      <c r="H2481"/>
    </row>
    <row r="2482" spans="2:8" x14ac:dyDescent="0.3">
      <c r="B2482" s="101" t="s">
        <v>3319</v>
      </c>
      <c r="C2482" s="196" t="s">
        <v>7</v>
      </c>
      <c r="D2482" s="196">
        <v>0</v>
      </c>
      <c r="E2482" s="196" t="s">
        <v>20</v>
      </c>
      <c r="F2482" s="196">
        <v>0</v>
      </c>
      <c r="G2482"/>
      <c r="H2482"/>
    </row>
    <row r="2483" spans="2:8" x14ac:dyDescent="0.3">
      <c r="B2483" s="101" t="s">
        <v>3320</v>
      </c>
      <c r="C2483" s="196" t="s">
        <v>7</v>
      </c>
      <c r="D2483" s="196">
        <v>0</v>
      </c>
      <c r="E2483" s="196" t="s">
        <v>20</v>
      </c>
      <c r="F2483" s="196">
        <v>0</v>
      </c>
      <c r="G2483"/>
      <c r="H2483"/>
    </row>
    <row r="2484" spans="2:8" x14ac:dyDescent="0.3">
      <c r="B2484" s="101" t="s">
        <v>3321</v>
      </c>
      <c r="C2484" s="196" t="s">
        <v>7</v>
      </c>
      <c r="D2484" s="196">
        <v>0</v>
      </c>
      <c r="E2484" s="196" t="s">
        <v>20</v>
      </c>
      <c r="F2484" s="196">
        <v>0</v>
      </c>
      <c r="G2484"/>
      <c r="H2484"/>
    </row>
    <row r="2485" spans="2:8" x14ac:dyDescent="0.3">
      <c r="B2485" s="101" t="s">
        <v>3322</v>
      </c>
      <c r="C2485" s="196" t="s">
        <v>7</v>
      </c>
      <c r="D2485" s="196">
        <v>0</v>
      </c>
      <c r="E2485" s="196" t="s">
        <v>20</v>
      </c>
      <c r="F2485" s="196">
        <v>0</v>
      </c>
      <c r="G2485"/>
      <c r="H2485"/>
    </row>
    <row r="2486" spans="2:8" x14ac:dyDescent="0.3">
      <c r="B2486" s="101" t="s">
        <v>3323</v>
      </c>
      <c r="C2486" s="196" t="s">
        <v>7</v>
      </c>
      <c r="D2486" s="196">
        <v>2</v>
      </c>
      <c r="E2486" s="196" t="s">
        <v>1704</v>
      </c>
      <c r="F2486" s="196">
        <v>0</v>
      </c>
      <c r="G2486"/>
      <c r="H2486"/>
    </row>
    <row r="2487" spans="2:8" x14ac:dyDescent="0.3">
      <c r="B2487" s="101" t="s">
        <v>3324</v>
      </c>
      <c r="C2487" s="196" t="s">
        <v>7</v>
      </c>
      <c r="D2487" s="196">
        <v>3</v>
      </c>
      <c r="E2487" s="196" t="s">
        <v>1690</v>
      </c>
      <c r="F2487" s="196">
        <v>2</v>
      </c>
      <c r="G2487"/>
      <c r="H2487"/>
    </row>
    <row r="2488" spans="2:8" x14ac:dyDescent="0.3">
      <c r="B2488" s="101" t="s">
        <v>3325</v>
      </c>
      <c r="C2488" s="196" t="s">
        <v>7</v>
      </c>
      <c r="D2488" s="196">
        <v>0</v>
      </c>
      <c r="E2488" s="196" t="s">
        <v>3326</v>
      </c>
      <c r="F2488" s="196">
        <v>1</v>
      </c>
      <c r="G2488"/>
      <c r="H2488"/>
    </row>
    <row r="2489" spans="2:8" x14ac:dyDescent="0.3">
      <c r="B2489" s="101" t="s">
        <v>3327</v>
      </c>
      <c r="C2489" s="196" t="s">
        <v>1698</v>
      </c>
      <c r="D2489" s="196">
        <v>0</v>
      </c>
      <c r="E2489" s="196" t="s">
        <v>1690</v>
      </c>
      <c r="F2489" s="196">
        <v>1</v>
      </c>
      <c r="G2489"/>
      <c r="H2489"/>
    </row>
    <row r="2490" spans="2:8" x14ac:dyDescent="0.3">
      <c r="B2490" s="101" t="s">
        <v>3328</v>
      </c>
      <c r="C2490" s="196" t="s">
        <v>1700</v>
      </c>
      <c r="D2490" s="196">
        <v>1</v>
      </c>
      <c r="E2490" s="196" t="s">
        <v>1698</v>
      </c>
      <c r="F2490" s="196">
        <v>0</v>
      </c>
      <c r="G2490"/>
      <c r="H2490"/>
    </row>
    <row r="2491" spans="2:8" x14ac:dyDescent="0.3">
      <c r="B2491" s="101" t="s">
        <v>3329</v>
      </c>
      <c r="C2491" s="196" t="s">
        <v>7</v>
      </c>
      <c r="D2491" s="196">
        <v>0</v>
      </c>
      <c r="E2491" s="196" t="s">
        <v>4</v>
      </c>
      <c r="F2491" s="196">
        <v>6</v>
      </c>
      <c r="G2491"/>
      <c r="H2491"/>
    </row>
    <row r="2492" spans="2:8" x14ac:dyDescent="0.3">
      <c r="B2492" s="201" t="s">
        <v>3330</v>
      </c>
      <c r="C2492" s="201" t="s">
        <v>1697</v>
      </c>
      <c r="D2492" s="201">
        <v>0</v>
      </c>
      <c r="E2492" s="201" t="s">
        <v>20</v>
      </c>
      <c r="F2492" s="201">
        <v>1</v>
      </c>
      <c r="G2492" s="201"/>
      <c r="H2492"/>
    </row>
    <row r="2493" spans="2:8" x14ac:dyDescent="0.3">
      <c r="B2493" s="101" t="s">
        <v>3331</v>
      </c>
      <c r="C2493" s="196" t="s">
        <v>1830</v>
      </c>
      <c r="D2493" s="196">
        <v>0</v>
      </c>
      <c r="E2493" s="196" t="s">
        <v>7</v>
      </c>
      <c r="F2493" s="196">
        <v>0</v>
      </c>
      <c r="G2493"/>
      <c r="H2493"/>
    </row>
    <row r="2494" spans="2:8" x14ac:dyDescent="0.3">
      <c r="B2494" s="101" t="s">
        <v>3332</v>
      </c>
      <c r="C2494" s="196" t="s">
        <v>1690</v>
      </c>
      <c r="D2494" s="196">
        <v>1</v>
      </c>
      <c r="E2494" s="196" t="s">
        <v>7</v>
      </c>
      <c r="F2494" s="196">
        <v>0</v>
      </c>
      <c r="G2494"/>
      <c r="H2494"/>
    </row>
    <row r="2495" spans="2:8" x14ac:dyDescent="0.3">
      <c r="B2495" s="101" t="s">
        <v>3333</v>
      </c>
      <c r="C2495" s="196" t="s">
        <v>7</v>
      </c>
      <c r="D2495" s="196">
        <v>1</v>
      </c>
      <c r="E2495" s="196" t="s">
        <v>1690</v>
      </c>
      <c r="F2495" s="196">
        <v>1</v>
      </c>
      <c r="G2495"/>
      <c r="H2495"/>
    </row>
    <row r="2496" spans="2:8" x14ac:dyDescent="0.3">
      <c r="B2496" s="101" t="s">
        <v>3334</v>
      </c>
      <c r="C2496" s="196" t="s">
        <v>1690</v>
      </c>
      <c r="D2496" s="196">
        <v>0</v>
      </c>
      <c r="E2496" s="196" t="s">
        <v>7</v>
      </c>
      <c r="F2496" s="196">
        <v>2</v>
      </c>
      <c r="G2496"/>
      <c r="H2496"/>
    </row>
    <row r="2497" spans="2:8" x14ac:dyDescent="0.3">
      <c r="B2497" s="101" t="s">
        <v>3335</v>
      </c>
      <c r="C2497" s="196" t="s">
        <v>20</v>
      </c>
      <c r="D2497" s="196">
        <v>2</v>
      </c>
      <c r="E2497" s="196" t="s">
        <v>7</v>
      </c>
      <c r="F2497" s="196">
        <v>0</v>
      </c>
      <c r="G2497"/>
      <c r="H2497"/>
    </row>
    <row r="2498" spans="2:8" x14ac:dyDescent="0.3">
      <c r="B2498" s="101" t="s">
        <v>3336</v>
      </c>
      <c r="C2498" s="196" t="s">
        <v>20</v>
      </c>
      <c r="D2498" s="196">
        <v>0</v>
      </c>
      <c r="E2498" s="196" t="s">
        <v>7</v>
      </c>
      <c r="F2498" s="196">
        <v>0</v>
      </c>
      <c r="G2498"/>
      <c r="H2498"/>
    </row>
    <row r="2499" spans="2:8" x14ac:dyDescent="0.3">
      <c r="B2499" s="101" t="s">
        <v>3337</v>
      </c>
      <c r="C2499" s="196" t="s">
        <v>7</v>
      </c>
      <c r="D2499" s="196">
        <v>2</v>
      </c>
      <c r="E2499" s="196" t="s">
        <v>20</v>
      </c>
      <c r="F2499" s="196">
        <v>0</v>
      </c>
      <c r="G2499"/>
      <c r="H2499"/>
    </row>
    <row r="2500" spans="2:8" x14ac:dyDescent="0.3">
      <c r="B2500" s="101" t="s">
        <v>3338</v>
      </c>
      <c r="C2500" s="196" t="s">
        <v>20</v>
      </c>
      <c r="D2500" s="196">
        <v>0</v>
      </c>
      <c r="E2500" s="196" t="s">
        <v>7</v>
      </c>
      <c r="F2500" s="196">
        <v>0</v>
      </c>
      <c r="G2500"/>
      <c r="H2500"/>
    </row>
    <row r="2501" spans="2:8" x14ac:dyDescent="0.3">
      <c r="B2501" s="101" t="s">
        <v>3339</v>
      </c>
      <c r="C2501" s="196" t="s">
        <v>4</v>
      </c>
      <c r="D2501" s="196">
        <v>1</v>
      </c>
      <c r="E2501" s="196" t="s">
        <v>7</v>
      </c>
      <c r="F2501" s="196">
        <v>0</v>
      </c>
      <c r="G2501"/>
      <c r="H2501"/>
    </row>
    <row r="2502" spans="2:8" x14ac:dyDescent="0.3">
      <c r="B2502" s="101" t="s">
        <v>3340</v>
      </c>
      <c r="C2502" s="196" t="s">
        <v>1698</v>
      </c>
      <c r="D2502" s="196">
        <v>0</v>
      </c>
      <c r="E2502" s="196" t="s">
        <v>20</v>
      </c>
      <c r="F2502" s="196">
        <v>0</v>
      </c>
      <c r="G2502"/>
      <c r="H2502"/>
    </row>
    <row r="2503" spans="2:8" x14ac:dyDescent="0.3">
      <c r="B2503" s="201" t="s">
        <v>3341</v>
      </c>
      <c r="C2503" s="201" t="s">
        <v>20</v>
      </c>
      <c r="D2503" s="201">
        <v>2</v>
      </c>
      <c r="E2503" s="201" t="s">
        <v>1698</v>
      </c>
      <c r="F2503" s="201">
        <v>2</v>
      </c>
      <c r="G2503" s="201"/>
      <c r="H2503"/>
    </row>
    <row r="2504" spans="2:8" x14ac:dyDescent="0.3">
      <c r="B2504" s="101" t="s">
        <v>3342</v>
      </c>
      <c r="C2504" s="196" t="s">
        <v>7</v>
      </c>
      <c r="D2504" s="196">
        <v>0</v>
      </c>
      <c r="E2504" s="196" t="s">
        <v>4</v>
      </c>
      <c r="F2504" s="196">
        <v>1</v>
      </c>
      <c r="G2504"/>
      <c r="H2504"/>
    </row>
    <row r="2505" spans="2:8" x14ac:dyDescent="0.3">
      <c r="B2505" s="101" t="s">
        <v>3343</v>
      </c>
      <c r="C2505" s="196" t="s">
        <v>7</v>
      </c>
      <c r="D2505" s="196">
        <v>0</v>
      </c>
      <c r="E2505" s="196" t="s">
        <v>4</v>
      </c>
      <c r="F2505" s="196">
        <v>2</v>
      </c>
      <c r="G2505"/>
      <c r="H2505"/>
    </row>
    <row r="2506" spans="2:8" x14ac:dyDescent="0.3">
      <c r="B2506" s="101" t="s">
        <v>3344</v>
      </c>
      <c r="C2506" s="196"/>
      <c r="D2506" s="196"/>
      <c r="E2506" s="196"/>
      <c r="F2506" s="196"/>
      <c r="G2506"/>
      <c r="H2506"/>
    </row>
    <row r="2507" spans="2:8" x14ac:dyDescent="0.3">
      <c r="B2507" s="101" t="s">
        <v>3345</v>
      </c>
      <c r="C2507" s="196" t="s">
        <v>7</v>
      </c>
      <c r="D2507" s="196">
        <v>8</v>
      </c>
      <c r="E2507" s="196" t="s">
        <v>1691</v>
      </c>
      <c r="F2507" s="196">
        <v>3</v>
      </c>
      <c r="G2507"/>
      <c r="H2507"/>
    </row>
    <row r="2508" spans="2:8" x14ac:dyDescent="0.3">
      <c r="B2508" s="101" t="s">
        <v>3346</v>
      </c>
      <c r="C2508" s="196" t="s">
        <v>7</v>
      </c>
      <c r="D2508" s="196">
        <v>5</v>
      </c>
      <c r="E2508" s="196" t="s">
        <v>20</v>
      </c>
      <c r="F2508" s="196">
        <v>13</v>
      </c>
      <c r="G2508"/>
      <c r="H2508"/>
    </row>
    <row r="2509" spans="2:8" x14ac:dyDescent="0.3">
      <c r="B2509" s="101" t="s">
        <v>3347</v>
      </c>
      <c r="C2509" s="196" t="s">
        <v>1698</v>
      </c>
      <c r="D2509" s="196">
        <v>6</v>
      </c>
      <c r="E2509" s="196" t="s">
        <v>1690</v>
      </c>
      <c r="F2509" s="196">
        <v>5</v>
      </c>
      <c r="G2509"/>
      <c r="H2509"/>
    </row>
    <row r="2510" spans="2:8" x14ac:dyDescent="0.3">
      <c r="B2510" s="101" t="s">
        <v>3348</v>
      </c>
      <c r="C2510" s="196" t="s">
        <v>20</v>
      </c>
      <c r="D2510" s="196">
        <v>3</v>
      </c>
      <c r="E2510" s="196" t="s">
        <v>1698</v>
      </c>
      <c r="F2510" s="196">
        <v>5</v>
      </c>
      <c r="G2510"/>
      <c r="H2510"/>
    </row>
    <row r="2511" spans="2:8" x14ac:dyDescent="0.3">
      <c r="B2511" s="101" t="s">
        <v>3349</v>
      </c>
      <c r="C2511" s="196" t="s">
        <v>1690</v>
      </c>
      <c r="D2511" s="196">
        <v>2</v>
      </c>
      <c r="E2511" s="196" t="s">
        <v>1698</v>
      </c>
      <c r="F2511" s="196">
        <v>3</v>
      </c>
      <c r="G2511"/>
      <c r="H2511"/>
    </row>
    <row r="2512" spans="2:8" x14ac:dyDescent="0.3">
      <c r="B2512" s="101" t="s">
        <v>3350</v>
      </c>
      <c r="C2512" s="196" t="s">
        <v>2718</v>
      </c>
      <c r="D2512" s="196">
        <v>3</v>
      </c>
      <c r="E2512" s="196" t="s">
        <v>2736</v>
      </c>
      <c r="F2512" s="196">
        <v>1</v>
      </c>
      <c r="G2512" t="s">
        <v>1698</v>
      </c>
      <c r="H2512">
        <v>0</v>
      </c>
    </row>
    <row r="2513" spans="2:8" x14ac:dyDescent="0.3">
      <c r="B2513" s="101" t="s">
        <v>3351</v>
      </c>
      <c r="C2513" s="196" t="s">
        <v>20</v>
      </c>
      <c r="D2513" s="196">
        <v>0</v>
      </c>
      <c r="E2513" s="196" t="s">
        <v>1698</v>
      </c>
      <c r="F2513" s="196">
        <v>3</v>
      </c>
      <c r="G2513"/>
      <c r="H2513"/>
    </row>
    <row r="2514" spans="2:8" x14ac:dyDescent="0.3">
      <c r="B2514" s="101" t="s">
        <v>3352</v>
      </c>
      <c r="C2514" s="196" t="s">
        <v>7</v>
      </c>
      <c r="D2514" s="196">
        <v>1</v>
      </c>
      <c r="E2514" s="196" t="s">
        <v>1690</v>
      </c>
      <c r="F2514" s="196">
        <v>1</v>
      </c>
      <c r="G2514"/>
      <c r="H2514"/>
    </row>
    <row r="2515" spans="2:8" x14ac:dyDescent="0.3">
      <c r="B2515" s="101" t="s">
        <v>3353</v>
      </c>
      <c r="C2515" s="196" t="s">
        <v>1690</v>
      </c>
      <c r="D2515" s="196">
        <v>4</v>
      </c>
      <c r="E2515" s="196" t="s">
        <v>1698</v>
      </c>
      <c r="F2515" s="196">
        <v>2</v>
      </c>
      <c r="G2515"/>
      <c r="H2515"/>
    </row>
    <row r="2516" spans="2:8" x14ac:dyDescent="0.3">
      <c r="B2516" s="101" t="s">
        <v>3354</v>
      </c>
      <c r="C2516" s="196" t="s">
        <v>1690</v>
      </c>
      <c r="D2516" s="196">
        <v>0</v>
      </c>
      <c r="E2516" s="196" t="s">
        <v>1698</v>
      </c>
      <c r="F2516" s="196">
        <v>1</v>
      </c>
      <c r="G2516"/>
      <c r="H2516"/>
    </row>
    <row r="2517" spans="2:8" x14ac:dyDescent="0.3">
      <c r="B2517" s="101" t="s">
        <v>3355</v>
      </c>
      <c r="C2517" s="196" t="s">
        <v>1698</v>
      </c>
      <c r="D2517" s="196">
        <v>7</v>
      </c>
      <c r="E2517" s="196" t="s">
        <v>20</v>
      </c>
      <c r="F2517" s="196">
        <v>0</v>
      </c>
      <c r="G2517" s="196"/>
      <c r="H2517" s="196"/>
    </row>
    <row r="2518" spans="2:8" x14ac:dyDescent="0.3">
      <c r="B2518" s="101" t="s">
        <v>3356</v>
      </c>
      <c r="C2518" s="196" t="s">
        <v>4</v>
      </c>
      <c r="D2518" s="196">
        <v>6</v>
      </c>
      <c r="E2518" s="196" t="s">
        <v>7</v>
      </c>
      <c r="F2518" s="196">
        <v>4</v>
      </c>
      <c r="G2518"/>
      <c r="H2518"/>
    </row>
    <row r="2519" spans="2:8" x14ac:dyDescent="0.3">
      <c r="B2519" s="201" t="s">
        <v>3357</v>
      </c>
      <c r="C2519" s="201"/>
      <c r="D2519" s="201"/>
      <c r="E2519" s="201"/>
      <c r="F2519" s="201"/>
      <c r="G2519" s="201"/>
      <c r="H2519"/>
    </row>
    <row r="2520" spans="2:8" x14ac:dyDescent="0.3">
      <c r="B2520" s="101" t="s">
        <v>3358</v>
      </c>
      <c r="C2520" s="196" t="s">
        <v>1690</v>
      </c>
      <c r="D2520" s="196">
        <v>4</v>
      </c>
      <c r="E2520" s="196" t="s">
        <v>1697</v>
      </c>
      <c r="F2520" s="196">
        <v>2</v>
      </c>
      <c r="G2520"/>
      <c r="H2520"/>
    </row>
    <row r="2521" spans="2:8" x14ac:dyDescent="0.3">
      <c r="B2521" s="101" t="s">
        <v>3359</v>
      </c>
      <c r="C2521" s="196" t="s">
        <v>7</v>
      </c>
      <c r="D2521" s="196">
        <v>1</v>
      </c>
      <c r="E2521" s="196" t="s">
        <v>1690</v>
      </c>
      <c r="F2521" s="196">
        <v>2</v>
      </c>
      <c r="G2521"/>
      <c r="H2521"/>
    </row>
    <row r="2522" spans="2:8" x14ac:dyDescent="0.3">
      <c r="B2522" s="101" t="s">
        <v>3360</v>
      </c>
      <c r="C2522" s="196" t="s">
        <v>1738</v>
      </c>
      <c r="D2522" s="196">
        <v>3</v>
      </c>
      <c r="E2522" s="196" t="s">
        <v>7</v>
      </c>
      <c r="F2522" s="196">
        <v>2</v>
      </c>
      <c r="G2522"/>
      <c r="H2522"/>
    </row>
    <row r="2523" spans="2:8" x14ac:dyDescent="0.3">
      <c r="B2523" s="101" t="s">
        <v>3361</v>
      </c>
      <c r="C2523" s="196" t="s">
        <v>1690</v>
      </c>
      <c r="D2523" s="196">
        <v>2</v>
      </c>
      <c r="E2523" s="196" t="s">
        <v>7</v>
      </c>
      <c r="F2523" s="196">
        <v>4</v>
      </c>
      <c r="G2523"/>
      <c r="H2523"/>
    </row>
    <row r="2524" spans="2:8" x14ac:dyDescent="0.3">
      <c r="B2524" s="101" t="s">
        <v>3362</v>
      </c>
      <c r="C2524" s="196" t="s">
        <v>1837</v>
      </c>
      <c r="D2524" s="196">
        <v>0</v>
      </c>
      <c r="E2524" s="196" t="s">
        <v>1741</v>
      </c>
      <c r="F2524" s="196">
        <v>0</v>
      </c>
      <c r="G2524"/>
      <c r="H2524"/>
    </row>
    <row r="2525" spans="2:8" x14ac:dyDescent="0.3">
      <c r="B2525" s="101" t="s">
        <v>3363</v>
      </c>
      <c r="C2525" s="196" t="s">
        <v>1690</v>
      </c>
      <c r="D2525" s="196">
        <v>2</v>
      </c>
      <c r="E2525" s="196" t="s">
        <v>7</v>
      </c>
      <c r="F2525" s="196">
        <v>0</v>
      </c>
      <c r="G2525"/>
      <c r="H2525"/>
    </row>
    <row r="2526" spans="2:8" x14ac:dyDescent="0.3">
      <c r="B2526" s="101" t="s">
        <v>3364</v>
      </c>
      <c r="C2526" s="196" t="s">
        <v>1690</v>
      </c>
      <c r="D2526" s="196">
        <v>0</v>
      </c>
      <c r="E2526" s="196" t="s">
        <v>1697</v>
      </c>
      <c r="F2526" s="196">
        <v>0</v>
      </c>
      <c r="G2526"/>
      <c r="H2526"/>
    </row>
    <row r="2527" spans="2:8" x14ac:dyDescent="0.3">
      <c r="B2527" s="101" t="s">
        <v>3365</v>
      </c>
      <c r="C2527" s="196" t="s">
        <v>1690</v>
      </c>
      <c r="D2527" s="196">
        <v>0</v>
      </c>
      <c r="E2527" s="196" t="s">
        <v>7</v>
      </c>
      <c r="F2527" s="196">
        <v>5</v>
      </c>
      <c r="G2527"/>
      <c r="H2527"/>
    </row>
    <row r="2528" spans="2:8" x14ac:dyDescent="0.3">
      <c r="B2528" s="101" t="s">
        <v>3366</v>
      </c>
      <c r="C2528" s="196"/>
      <c r="D2528" s="196"/>
      <c r="E2528" s="196"/>
      <c r="F2528" s="196"/>
      <c r="G2528"/>
      <c r="H2528"/>
    </row>
    <row r="2529" spans="2:8" x14ac:dyDescent="0.3">
      <c r="B2529" s="101" t="s">
        <v>3367</v>
      </c>
      <c r="C2529" s="196" t="s">
        <v>7</v>
      </c>
      <c r="D2529" s="196">
        <v>0</v>
      </c>
      <c r="E2529" s="196" t="s">
        <v>20</v>
      </c>
      <c r="F2529" s="196">
        <v>0</v>
      </c>
      <c r="G2529"/>
      <c r="H2529"/>
    </row>
    <row r="2530" spans="2:8" x14ac:dyDescent="0.3">
      <c r="B2530" s="101" t="s">
        <v>3368</v>
      </c>
      <c r="C2530" s="196" t="s">
        <v>20</v>
      </c>
      <c r="D2530" s="196">
        <v>1</v>
      </c>
      <c r="E2530" s="196" t="s">
        <v>7</v>
      </c>
      <c r="F2530" s="196">
        <v>1</v>
      </c>
      <c r="G2530"/>
      <c r="H2530"/>
    </row>
    <row r="2531" spans="2:8" x14ac:dyDescent="0.3">
      <c r="B2531" s="101" t="s">
        <v>3369</v>
      </c>
      <c r="C2531" s="196" t="s">
        <v>20</v>
      </c>
      <c r="D2531" s="196">
        <v>0</v>
      </c>
      <c r="E2531" s="196" t="s">
        <v>7</v>
      </c>
      <c r="F2531" s="196">
        <v>0</v>
      </c>
      <c r="G2531"/>
      <c r="H2531"/>
    </row>
    <row r="2532" spans="2:8" x14ac:dyDescent="0.3">
      <c r="B2532" s="101" t="s">
        <v>3370</v>
      </c>
      <c r="C2532" s="196" t="s">
        <v>20</v>
      </c>
      <c r="D2532" s="196">
        <v>0</v>
      </c>
      <c r="E2532" s="196" t="s">
        <v>7</v>
      </c>
      <c r="F2532" s="196">
        <v>0</v>
      </c>
      <c r="G2532"/>
      <c r="H2532"/>
    </row>
    <row r="2533" spans="2:8" x14ac:dyDescent="0.3">
      <c r="B2533" s="101" t="s">
        <v>3371</v>
      </c>
      <c r="C2533" s="196" t="s">
        <v>20</v>
      </c>
      <c r="D2533" s="196">
        <v>0</v>
      </c>
      <c r="E2533" s="196" t="s">
        <v>7</v>
      </c>
      <c r="F2533" s="196">
        <v>0</v>
      </c>
      <c r="G2533"/>
      <c r="H2533"/>
    </row>
    <row r="2534" spans="2:8" x14ac:dyDescent="0.3">
      <c r="B2534" s="101" t="s">
        <v>3372</v>
      </c>
      <c r="C2534" s="196" t="s">
        <v>7</v>
      </c>
      <c r="D2534" s="196">
        <v>0</v>
      </c>
      <c r="E2534" s="196" t="s">
        <v>20</v>
      </c>
      <c r="F2534" s="196">
        <v>0</v>
      </c>
      <c r="G2534"/>
      <c r="H2534"/>
    </row>
    <row r="2535" spans="2:8" x14ac:dyDescent="0.3">
      <c r="B2535" s="101" t="s">
        <v>3373</v>
      </c>
      <c r="C2535" s="196" t="s">
        <v>20</v>
      </c>
      <c r="D2535" s="196">
        <v>0</v>
      </c>
      <c r="E2535" s="196" t="s">
        <v>7</v>
      </c>
      <c r="F2535" s="196">
        <v>0</v>
      </c>
      <c r="G2535"/>
      <c r="H2535"/>
    </row>
    <row r="2536" spans="2:8" x14ac:dyDescent="0.3">
      <c r="B2536" s="201" t="s">
        <v>3374</v>
      </c>
      <c r="C2536" s="201" t="s">
        <v>20</v>
      </c>
      <c r="D2536" s="201">
        <v>0</v>
      </c>
      <c r="E2536" s="201" t="s">
        <v>7</v>
      </c>
      <c r="F2536" s="201">
        <v>0</v>
      </c>
      <c r="G2536" s="201"/>
      <c r="H2536"/>
    </row>
    <row r="2537" spans="2:8" x14ac:dyDescent="0.3">
      <c r="B2537" s="101" t="s">
        <v>3375</v>
      </c>
      <c r="C2537" s="196" t="s">
        <v>20</v>
      </c>
      <c r="D2537" s="196">
        <v>0</v>
      </c>
      <c r="E2537" s="196" t="s">
        <v>7</v>
      </c>
      <c r="F2537" s="196">
        <v>0</v>
      </c>
      <c r="G2537"/>
      <c r="H2537"/>
    </row>
    <row r="2538" spans="2:8" x14ac:dyDescent="0.3">
      <c r="B2538" s="101" t="s">
        <v>3376</v>
      </c>
      <c r="C2538" s="196" t="s">
        <v>20</v>
      </c>
      <c r="D2538" s="196">
        <v>0</v>
      </c>
      <c r="E2538" s="196" t="s">
        <v>7</v>
      </c>
      <c r="F2538" s="196">
        <v>1</v>
      </c>
      <c r="G2538"/>
      <c r="H2538"/>
    </row>
    <row r="2539" spans="2:8" x14ac:dyDescent="0.3">
      <c r="B2539" s="101" t="s">
        <v>3377</v>
      </c>
      <c r="C2539" s="196" t="s">
        <v>7</v>
      </c>
      <c r="D2539" s="196">
        <v>0</v>
      </c>
      <c r="E2539" s="196" t="s">
        <v>20</v>
      </c>
      <c r="F2539" s="196">
        <v>0</v>
      </c>
      <c r="G2539"/>
      <c r="H2539"/>
    </row>
    <row r="2540" spans="2:8" x14ac:dyDescent="0.3">
      <c r="B2540" s="101" t="s">
        <v>3378</v>
      </c>
      <c r="C2540" s="196" t="s">
        <v>7</v>
      </c>
      <c r="D2540" s="196">
        <v>0</v>
      </c>
      <c r="E2540" s="196" t="s">
        <v>20</v>
      </c>
      <c r="F2540" s="196">
        <v>0</v>
      </c>
      <c r="G2540"/>
      <c r="H2540"/>
    </row>
    <row r="2541" spans="2:8" x14ac:dyDescent="0.3">
      <c r="B2541" s="101" t="s">
        <v>3379</v>
      </c>
      <c r="C2541" s="196"/>
      <c r="D2541" s="196"/>
      <c r="E2541" s="196"/>
      <c r="F2541" s="196"/>
      <c r="G2541"/>
      <c r="H2541"/>
    </row>
    <row r="2542" spans="2:8" x14ac:dyDescent="0.3">
      <c r="B2542" s="101" t="s">
        <v>3380</v>
      </c>
      <c r="C2542" s="196" t="s">
        <v>20</v>
      </c>
      <c r="D2542" s="196">
        <v>7</v>
      </c>
      <c r="E2542" s="196" t="s">
        <v>7</v>
      </c>
      <c r="F2542" s="196">
        <v>5</v>
      </c>
      <c r="G2542"/>
      <c r="H2542"/>
    </row>
    <row r="2543" spans="2:8" x14ac:dyDescent="0.3">
      <c r="B2543" s="101" t="s">
        <v>3381</v>
      </c>
      <c r="C2543" s="196" t="s">
        <v>7</v>
      </c>
      <c r="D2543" s="196">
        <v>8</v>
      </c>
      <c r="E2543" s="196" t="s">
        <v>4</v>
      </c>
      <c r="F2543" s="196">
        <v>13</v>
      </c>
      <c r="G2543"/>
      <c r="H2543"/>
    </row>
    <row r="2544" spans="2:8" x14ac:dyDescent="0.3">
      <c r="B2544" s="101" t="s">
        <v>3382</v>
      </c>
      <c r="C2544" s="196" t="s">
        <v>20</v>
      </c>
      <c r="D2544" s="196">
        <v>12</v>
      </c>
      <c r="E2544" s="196" t="s">
        <v>7</v>
      </c>
      <c r="F2544" s="196">
        <v>8</v>
      </c>
      <c r="G2544"/>
      <c r="H2544"/>
    </row>
    <row r="2545" spans="2:8" x14ac:dyDescent="0.3">
      <c r="B2545" s="101" t="s">
        <v>3383</v>
      </c>
      <c r="C2545" s="196" t="s">
        <v>1694</v>
      </c>
      <c r="D2545" s="196">
        <v>20</v>
      </c>
      <c r="E2545" s="196" t="s">
        <v>7</v>
      </c>
      <c r="F2545" s="196">
        <v>10</v>
      </c>
      <c r="G2545"/>
      <c r="H2545"/>
    </row>
    <row r="2546" spans="2:8" x14ac:dyDescent="0.3">
      <c r="B2546" s="101" t="s">
        <v>3384</v>
      </c>
      <c r="C2546" s="196" t="s">
        <v>4</v>
      </c>
      <c r="D2546" s="196">
        <v>5</v>
      </c>
      <c r="E2546" s="196" t="s">
        <v>7</v>
      </c>
      <c r="F2546" s="196">
        <v>5</v>
      </c>
      <c r="G2546"/>
      <c r="H2546"/>
    </row>
    <row r="2547" spans="2:8" x14ac:dyDescent="0.3">
      <c r="B2547" s="101" t="s">
        <v>3385</v>
      </c>
      <c r="C2547" s="196" t="s">
        <v>7</v>
      </c>
      <c r="D2547" s="196">
        <v>5</v>
      </c>
      <c r="E2547" s="196" t="s">
        <v>4</v>
      </c>
      <c r="F2547" s="196">
        <v>6</v>
      </c>
      <c r="G2547"/>
      <c r="H2547"/>
    </row>
    <row r="2548" spans="2:8" x14ac:dyDescent="0.3">
      <c r="B2548" s="101" t="s">
        <v>3386</v>
      </c>
      <c r="C2548" s="196" t="s">
        <v>1704</v>
      </c>
      <c r="D2548" s="196">
        <v>1</v>
      </c>
      <c r="E2548" s="196" t="s">
        <v>1697</v>
      </c>
      <c r="F2548" s="196">
        <v>4</v>
      </c>
      <c r="G2548"/>
      <c r="H2548"/>
    </row>
    <row r="2549" spans="2:8" x14ac:dyDescent="0.3">
      <c r="B2549" s="101" t="s">
        <v>3387</v>
      </c>
      <c r="C2549" s="196" t="s">
        <v>5</v>
      </c>
      <c r="D2549" s="196">
        <v>7</v>
      </c>
      <c r="E2549" s="196" t="s">
        <v>4</v>
      </c>
      <c r="F2549" s="196">
        <v>4</v>
      </c>
      <c r="G2549"/>
      <c r="H2549"/>
    </row>
    <row r="2550" spans="2:8" x14ac:dyDescent="0.3">
      <c r="B2550" s="101" t="s">
        <v>3388</v>
      </c>
      <c r="C2550" s="196" t="s">
        <v>7</v>
      </c>
      <c r="D2550" s="196">
        <v>0</v>
      </c>
      <c r="E2550" s="196" t="s">
        <v>4</v>
      </c>
      <c r="F2550" s="196">
        <v>2</v>
      </c>
      <c r="G2550"/>
      <c r="H2550"/>
    </row>
    <row r="2551" spans="2:8" x14ac:dyDescent="0.3">
      <c r="B2551" s="101" t="s">
        <v>3389</v>
      </c>
      <c r="C2551" s="196" t="s">
        <v>1697</v>
      </c>
      <c r="D2551" s="196">
        <v>2</v>
      </c>
      <c r="E2551" s="196" t="s">
        <v>1832</v>
      </c>
      <c r="F2551" s="196">
        <v>8</v>
      </c>
      <c r="G2551"/>
      <c r="H2551"/>
    </row>
    <row r="2552" spans="2:8" x14ac:dyDescent="0.3">
      <c r="B2552" s="101" t="s">
        <v>3390</v>
      </c>
      <c r="C2552" s="196"/>
      <c r="D2552" s="196"/>
      <c r="E2552" s="196"/>
      <c r="F2552" s="196"/>
      <c r="G2552"/>
      <c r="H2552"/>
    </row>
    <row r="2553" spans="2:8" x14ac:dyDescent="0.3">
      <c r="B2553" s="101" t="s">
        <v>3391</v>
      </c>
      <c r="C2553" s="196" t="s">
        <v>1690</v>
      </c>
      <c r="D2553" s="196">
        <v>4</v>
      </c>
      <c r="E2553" s="196" t="s">
        <v>7</v>
      </c>
      <c r="F2553" s="196">
        <v>5</v>
      </c>
      <c r="G2553"/>
      <c r="H2553"/>
    </row>
    <row r="2554" spans="2:8" x14ac:dyDescent="0.3">
      <c r="B2554" s="101" t="s">
        <v>3392</v>
      </c>
      <c r="C2554" s="196" t="s">
        <v>7</v>
      </c>
      <c r="D2554" s="196">
        <v>27</v>
      </c>
      <c r="E2554" s="196" t="s">
        <v>20</v>
      </c>
      <c r="F2554" s="196">
        <v>29</v>
      </c>
      <c r="G2554"/>
      <c r="H2554"/>
    </row>
    <row r="2555" spans="2:8" x14ac:dyDescent="0.3">
      <c r="B2555" s="101" t="s">
        <v>3393</v>
      </c>
      <c r="C2555" s="196" t="s">
        <v>7</v>
      </c>
      <c r="D2555" s="196">
        <v>1</v>
      </c>
      <c r="E2555" s="196" t="s">
        <v>1691</v>
      </c>
      <c r="F2555" s="196">
        <v>3</v>
      </c>
      <c r="G2555"/>
      <c r="H2555"/>
    </row>
    <row r="2556" spans="2:8" x14ac:dyDescent="0.3">
      <c r="B2556" s="101" t="s">
        <v>3394</v>
      </c>
      <c r="C2556" s="196" t="s">
        <v>20</v>
      </c>
      <c r="D2556" s="196">
        <v>1</v>
      </c>
      <c r="E2556" s="196" t="s">
        <v>7</v>
      </c>
      <c r="F2556" s="196">
        <v>0</v>
      </c>
      <c r="G2556"/>
      <c r="H2556"/>
    </row>
    <row r="2557" spans="2:8" x14ac:dyDescent="0.3">
      <c r="B2557" s="101" t="s">
        <v>3395</v>
      </c>
      <c r="C2557" s="196" t="s">
        <v>4</v>
      </c>
      <c r="D2557" s="196">
        <v>9</v>
      </c>
      <c r="E2557" s="196" t="s">
        <v>7</v>
      </c>
      <c r="F2557" s="196">
        <v>2</v>
      </c>
      <c r="G2557"/>
      <c r="H2557"/>
    </row>
    <row r="2558" spans="2:8" x14ac:dyDescent="0.3">
      <c r="B2558" s="101" t="s">
        <v>3396</v>
      </c>
      <c r="C2558" s="196" t="s">
        <v>7</v>
      </c>
      <c r="D2558" s="196">
        <v>6</v>
      </c>
      <c r="E2558" s="196" t="s">
        <v>1696</v>
      </c>
      <c r="F2558" s="196">
        <v>3</v>
      </c>
      <c r="G2558"/>
      <c r="H2558"/>
    </row>
    <row r="2559" spans="2:8" x14ac:dyDescent="0.3">
      <c r="B2559" s="101" t="s">
        <v>3397</v>
      </c>
      <c r="C2559" s="196" t="s">
        <v>7</v>
      </c>
      <c r="D2559" s="196">
        <v>1</v>
      </c>
      <c r="E2559" s="196" t="s">
        <v>4</v>
      </c>
      <c r="F2559" s="196">
        <v>1</v>
      </c>
      <c r="G2559"/>
      <c r="H2559"/>
    </row>
    <row r="2560" spans="2:8" x14ac:dyDescent="0.3">
      <c r="B2560" s="101" t="s">
        <v>3398</v>
      </c>
      <c r="C2560" s="196" t="s">
        <v>1687</v>
      </c>
      <c r="D2560" s="196">
        <v>5</v>
      </c>
      <c r="E2560" s="196" t="s">
        <v>4</v>
      </c>
      <c r="F2560" s="196">
        <v>4</v>
      </c>
      <c r="G2560"/>
      <c r="H2560"/>
    </row>
    <row r="2561" spans="2:8" x14ac:dyDescent="0.3">
      <c r="B2561" s="101" t="s">
        <v>3399</v>
      </c>
      <c r="C2561" s="196" t="s">
        <v>20</v>
      </c>
      <c r="D2561" s="196">
        <v>5</v>
      </c>
      <c r="E2561" s="196" t="s">
        <v>1698</v>
      </c>
      <c r="F2561" s="196">
        <v>0</v>
      </c>
      <c r="G2561"/>
      <c r="H2561"/>
    </row>
    <row r="2562" spans="2:8" x14ac:dyDescent="0.3">
      <c r="B2562" s="101" t="s">
        <v>3400</v>
      </c>
      <c r="C2562" s="196" t="s">
        <v>4</v>
      </c>
      <c r="D2562" s="196">
        <v>3</v>
      </c>
      <c r="E2562" s="196" t="s">
        <v>7</v>
      </c>
      <c r="F2562" s="196">
        <v>4</v>
      </c>
      <c r="G2562"/>
      <c r="H2562"/>
    </row>
    <row r="2563" spans="2:8" x14ac:dyDescent="0.3">
      <c r="B2563" s="101" t="s">
        <v>3401</v>
      </c>
      <c r="C2563" s="196" t="s">
        <v>1687</v>
      </c>
      <c r="D2563" s="196">
        <v>17</v>
      </c>
      <c r="E2563" s="196" t="s">
        <v>4</v>
      </c>
      <c r="F2563" s="196">
        <v>11</v>
      </c>
      <c r="G2563"/>
      <c r="H2563"/>
    </row>
    <row r="2564" spans="2:8" x14ac:dyDescent="0.3">
      <c r="B2564" s="101" t="s">
        <v>3402</v>
      </c>
      <c r="C2564" s="196" t="s">
        <v>1698</v>
      </c>
      <c r="D2564" s="196">
        <v>0</v>
      </c>
      <c r="E2564" s="196" t="s">
        <v>1700</v>
      </c>
      <c r="F2564" s="196">
        <v>6</v>
      </c>
      <c r="G2564"/>
      <c r="H2564"/>
    </row>
    <row r="2565" spans="2:8" x14ac:dyDescent="0.3">
      <c r="B2565" s="101" t="s">
        <v>3403</v>
      </c>
      <c r="C2565" s="196"/>
      <c r="D2565" s="196"/>
      <c r="E2565" s="196"/>
      <c r="F2565" s="196"/>
      <c r="G2565"/>
      <c r="H2565"/>
    </row>
    <row r="2566" spans="2:8" x14ac:dyDescent="0.3">
      <c r="B2566" s="101" t="s">
        <v>3404</v>
      </c>
      <c r="C2566" s="196" t="s">
        <v>20</v>
      </c>
      <c r="D2566" s="196">
        <v>3</v>
      </c>
      <c r="E2566" s="196" t="s">
        <v>7</v>
      </c>
      <c r="F2566" s="196">
        <v>5</v>
      </c>
      <c r="G2566"/>
      <c r="H2566"/>
    </row>
    <row r="2567" spans="2:8" x14ac:dyDescent="0.3">
      <c r="B2567" s="101" t="s">
        <v>3405</v>
      </c>
      <c r="C2567" s="196" t="s">
        <v>7</v>
      </c>
      <c r="D2567" s="196">
        <v>7</v>
      </c>
      <c r="E2567" s="196" t="s">
        <v>4</v>
      </c>
      <c r="F2567" s="196">
        <v>6</v>
      </c>
      <c r="G2567"/>
      <c r="H2567"/>
    </row>
    <row r="2568" spans="2:8" x14ac:dyDescent="0.3">
      <c r="B2568" s="101" t="s">
        <v>3406</v>
      </c>
      <c r="C2568" s="196" t="s">
        <v>1690</v>
      </c>
      <c r="D2568" s="196">
        <v>1</v>
      </c>
      <c r="E2568" s="196" t="s">
        <v>1698</v>
      </c>
      <c r="F2568" s="196">
        <v>10</v>
      </c>
      <c r="G2568"/>
      <c r="H2568"/>
    </row>
    <row r="2569" spans="2:8" x14ac:dyDescent="0.3">
      <c r="B2569" s="101" t="s">
        <v>3407</v>
      </c>
      <c r="C2569" s="196" t="s">
        <v>20</v>
      </c>
      <c r="D2569" s="196">
        <v>4</v>
      </c>
      <c r="E2569" s="196" t="s">
        <v>1697</v>
      </c>
      <c r="F2569" s="196">
        <v>5</v>
      </c>
      <c r="G2569"/>
      <c r="H2569"/>
    </row>
    <row r="2570" spans="2:8" x14ac:dyDescent="0.3">
      <c r="B2570" s="101" t="s">
        <v>3408</v>
      </c>
      <c r="C2570" s="196" t="s">
        <v>7</v>
      </c>
      <c r="D2570" s="196">
        <v>1</v>
      </c>
      <c r="E2570" s="196" t="s">
        <v>4</v>
      </c>
      <c r="F2570" s="196">
        <v>0</v>
      </c>
      <c r="G2570"/>
      <c r="H2570"/>
    </row>
    <row r="2571" spans="2:8" x14ac:dyDescent="0.3">
      <c r="B2571" s="101" t="s">
        <v>3409</v>
      </c>
      <c r="C2571" s="196" t="s">
        <v>4</v>
      </c>
      <c r="D2571" s="196">
        <v>0</v>
      </c>
      <c r="E2571" s="196" t="s">
        <v>3410</v>
      </c>
      <c r="F2571" s="196">
        <v>2</v>
      </c>
      <c r="G2571"/>
      <c r="H2571"/>
    </row>
    <row r="2572" spans="2:8" x14ac:dyDescent="0.3">
      <c r="B2572" s="101" t="s">
        <v>3411</v>
      </c>
      <c r="C2572" s="196" t="s">
        <v>1832</v>
      </c>
      <c r="D2572" s="196">
        <v>0</v>
      </c>
      <c r="E2572" s="196" t="s">
        <v>7</v>
      </c>
      <c r="F2572" s="196">
        <v>3</v>
      </c>
      <c r="G2572"/>
      <c r="H2572"/>
    </row>
    <row r="2573" spans="2:8" x14ac:dyDescent="0.3">
      <c r="B2573" s="101" t="s">
        <v>3412</v>
      </c>
      <c r="C2573" s="196" t="s">
        <v>20</v>
      </c>
      <c r="D2573" s="196">
        <v>3</v>
      </c>
      <c r="E2573" s="196" t="s">
        <v>1698</v>
      </c>
      <c r="F2573" s="196">
        <v>6</v>
      </c>
      <c r="G2573"/>
      <c r="H2573"/>
    </row>
    <row r="2574" spans="2:8" x14ac:dyDescent="0.3">
      <c r="B2574" s="101" t="s">
        <v>3413</v>
      </c>
      <c r="C2574" s="196" t="s">
        <v>4</v>
      </c>
      <c r="D2574" s="196">
        <v>0</v>
      </c>
      <c r="E2574" s="196" t="s">
        <v>7</v>
      </c>
      <c r="F2574" s="196">
        <v>1</v>
      </c>
      <c r="G2574"/>
      <c r="H2574"/>
    </row>
    <row r="2575" spans="2:8" x14ac:dyDescent="0.3">
      <c r="B2575" s="101" t="s">
        <v>3414</v>
      </c>
      <c r="C2575" s="196" t="s">
        <v>4</v>
      </c>
      <c r="D2575" s="196">
        <v>1</v>
      </c>
      <c r="E2575" s="196" t="s">
        <v>7</v>
      </c>
      <c r="F2575" s="196">
        <v>2</v>
      </c>
      <c r="G2575"/>
      <c r="H2575"/>
    </row>
    <row r="2576" spans="2:8" x14ac:dyDescent="0.3">
      <c r="B2576" s="101" t="s">
        <v>3415</v>
      </c>
      <c r="C2576" s="196" t="s">
        <v>1691</v>
      </c>
      <c r="D2576" s="196">
        <v>8</v>
      </c>
      <c r="E2576" s="196" t="s">
        <v>4</v>
      </c>
      <c r="F2576" s="196">
        <v>4</v>
      </c>
      <c r="G2576"/>
      <c r="H2576"/>
    </row>
    <row r="2577" spans="2:8" x14ac:dyDescent="0.3">
      <c r="B2577" s="101" t="s">
        <v>3416</v>
      </c>
      <c r="C2577" s="196" t="s">
        <v>20</v>
      </c>
      <c r="D2577" s="196">
        <v>0</v>
      </c>
      <c r="E2577" s="196" t="s">
        <v>3030</v>
      </c>
      <c r="F2577" s="196">
        <v>1</v>
      </c>
      <c r="G2577"/>
      <c r="H2577"/>
    </row>
    <row r="2578" spans="2:8" x14ac:dyDescent="0.3">
      <c r="B2578" s="101" t="s">
        <v>3417</v>
      </c>
      <c r="C2578" s="196" t="s">
        <v>20</v>
      </c>
      <c r="D2578" s="196">
        <v>3</v>
      </c>
      <c r="E2578" s="196" t="s">
        <v>7</v>
      </c>
      <c r="F2578" s="196">
        <v>5</v>
      </c>
      <c r="G2578"/>
      <c r="H2578"/>
    </row>
    <row r="2579" spans="2:8" x14ac:dyDescent="0.3">
      <c r="B2579" s="101" t="s">
        <v>3418</v>
      </c>
      <c r="C2579" s="196" t="s">
        <v>1698</v>
      </c>
      <c r="D2579" s="196">
        <v>7</v>
      </c>
      <c r="E2579" s="196" t="s">
        <v>1700</v>
      </c>
      <c r="F2579" s="196">
        <v>4</v>
      </c>
      <c r="G2579"/>
      <c r="H2579"/>
    </row>
    <row r="2580" spans="2:8" x14ac:dyDescent="0.3">
      <c r="B2580" s="101" t="s">
        <v>3419</v>
      </c>
      <c r="C2580" s="196" t="s">
        <v>1700</v>
      </c>
      <c r="D2580" s="196">
        <v>2</v>
      </c>
      <c r="E2580" s="196" t="s">
        <v>1698</v>
      </c>
      <c r="F2580" s="196">
        <v>5</v>
      </c>
      <c r="G2580"/>
      <c r="H2580"/>
    </row>
    <row r="2581" spans="2:8" x14ac:dyDescent="0.3">
      <c r="B2581" s="101" t="s">
        <v>3420</v>
      </c>
      <c r="C2581" s="196" t="s">
        <v>1700</v>
      </c>
      <c r="D2581" s="196">
        <v>0</v>
      </c>
      <c r="E2581" s="196" t="s">
        <v>1698</v>
      </c>
      <c r="F2581" s="196">
        <v>2</v>
      </c>
      <c r="G2581"/>
      <c r="H2581"/>
    </row>
    <row r="2582" spans="2:8" x14ac:dyDescent="0.3">
      <c r="B2582" s="101" t="s">
        <v>3421</v>
      </c>
      <c r="C2582" s="196"/>
      <c r="D2582" s="196"/>
      <c r="E2582" s="196"/>
      <c r="F2582" s="196"/>
      <c r="G2582"/>
      <c r="H2582"/>
    </row>
    <row r="2583" spans="2:8" ht="27.6" x14ac:dyDescent="0.3">
      <c r="B2583" s="101" t="s">
        <v>3422</v>
      </c>
      <c r="C2583" s="196" t="s">
        <v>7</v>
      </c>
      <c r="D2583" s="196">
        <v>4</v>
      </c>
      <c r="E2583" s="196" t="s">
        <v>3423</v>
      </c>
      <c r="F2583" s="196">
        <v>1</v>
      </c>
      <c r="G2583"/>
      <c r="H2583"/>
    </row>
    <row r="2584" spans="2:8" x14ac:dyDescent="0.3">
      <c r="B2584" s="101" t="s">
        <v>3424</v>
      </c>
      <c r="C2584" s="196" t="s">
        <v>1690</v>
      </c>
      <c r="D2584" s="196">
        <v>3</v>
      </c>
      <c r="E2584" s="196" t="s">
        <v>7</v>
      </c>
      <c r="F2584" s="196">
        <v>0</v>
      </c>
      <c r="G2584"/>
      <c r="H2584"/>
    </row>
    <row r="2585" spans="2:8" x14ac:dyDescent="0.3">
      <c r="B2585" s="101" t="s">
        <v>3425</v>
      </c>
      <c r="C2585" s="196" t="s">
        <v>20</v>
      </c>
      <c r="D2585" s="196">
        <v>1</v>
      </c>
      <c r="E2585" s="196" t="s">
        <v>1697</v>
      </c>
      <c r="F2585" s="196">
        <v>4</v>
      </c>
      <c r="G2585"/>
      <c r="H2585"/>
    </row>
    <row r="2586" spans="2:8" x14ac:dyDescent="0.3">
      <c r="B2586" s="101" t="s">
        <v>3426</v>
      </c>
      <c r="C2586" s="196" t="s">
        <v>7</v>
      </c>
      <c r="D2586" s="196">
        <v>6</v>
      </c>
      <c r="E2586" s="196" t="s">
        <v>1691</v>
      </c>
      <c r="F2586" s="196">
        <v>14</v>
      </c>
      <c r="G2586"/>
      <c r="H2586"/>
    </row>
    <row r="2587" spans="2:8" x14ac:dyDescent="0.3">
      <c r="B2587" s="101" t="s">
        <v>3427</v>
      </c>
      <c r="C2587" s="196" t="s">
        <v>7</v>
      </c>
      <c r="D2587" s="196">
        <v>6</v>
      </c>
      <c r="E2587" s="196" t="s">
        <v>4</v>
      </c>
      <c r="F2587" s="196">
        <v>2</v>
      </c>
      <c r="G2587"/>
      <c r="H2587"/>
    </row>
    <row r="2588" spans="2:8" x14ac:dyDescent="0.3">
      <c r="B2588" s="101" t="s">
        <v>3428</v>
      </c>
      <c r="C2588" s="196" t="s">
        <v>1759</v>
      </c>
      <c r="D2588" s="196">
        <v>0</v>
      </c>
      <c r="E2588" s="196" t="s">
        <v>4</v>
      </c>
      <c r="F2588" s="196">
        <v>0</v>
      </c>
      <c r="G2588"/>
      <c r="H2588"/>
    </row>
    <row r="2589" spans="2:8" x14ac:dyDescent="0.3">
      <c r="B2589" s="101" t="s">
        <v>3429</v>
      </c>
      <c r="C2589" s="196" t="s">
        <v>1693</v>
      </c>
      <c r="D2589" s="196">
        <v>4</v>
      </c>
      <c r="E2589" s="196" t="s">
        <v>1697</v>
      </c>
      <c r="F2589" s="196">
        <v>2</v>
      </c>
      <c r="G2589"/>
      <c r="H2589"/>
    </row>
    <row r="2590" spans="2:8" x14ac:dyDescent="0.3">
      <c r="B2590" s="101" t="s">
        <v>3430</v>
      </c>
      <c r="C2590" s="196" t="s">
        <v>1694</v>
      </c>
      <c r="D2590" s="196">
        <v>8</v>
      </c>
      <c r="E2590" s="196" t="s">
        <v>7</v>
      </c>
      <c r="F2590" s="196">
        <v>7</v>
      </c>
      <c r="G2590"/>
      <c r="H2590"/>
    </row>
    <row r="2591" spans="2:8" x14ac:dyDescent="0.3">
      <c r="B2591" s="101" t="s">
        <v>3431</v>
      </c>
      <c r="C2591" s="196" t="s">
        <v>1698</v>
      </c>
      <c r="D2591" s="196">
        <v>5</v>
      </c>
      <c r="E2591" s="196" t="s">
        <v>3432</v>
      </c>
      <c r="F2591" s="196">
        <v>1</v>
      </c>
      <c r="G2591"/>
      <c r="H2591"/>
    </row>
    <row r="2592" spans="2:8" x14ac:dyDescent="0.3">
      <c r="B2592" s="101" t="s">
        <v>3433</v>
      </c>
      <c r="C2592" s="196" t="s">
        <v>7</v>
      </c>
      <c r="D2592" s="196">
        <v>4</v>
      </c>
      <c r="E2592" s="196" t="s">
        <v>4</v>
      </c>
      <c r="F2592" s="196">
        <v>2</v>
      </c>
      <c r="G2592"/>
      <c r="H2592"/>
    </row>
    <row r="2593" spans="2:8" x14ac:dyDescent="0.3">
      <c r="B2593" s="101" t="s">
        <v>3434</v>
      </c>
      <c r="C2593" s="196" t="s">
        <v>7</v>
      </c>
      <c r="D2593" s="196">
        <v>0</v>
      </c>
      <c r="E2593" s="196" t="s">
        <v>1704</v>
      </c>
      <c r="F2593" s="196">
        <v>2</v>
      </c>
      <c r="G2593"/>
      <c r="H2593"/>
    </row>
    <row r="2594" spans="2:8" x14ac:dyDescent="0.3">
      <c r="B2594" s="101" t="s">
        <v>3435</v>
      </c>
      <c r="C2594" s="196" t="s">
        <v>20</v>
      </c>
      <c r="D2594" s="196">
        <v>0</v>
      </c>
      <c r="E2594" s="196" t="s">
        <v>1698</v>
      </c>
      <c r="F2594" s="196">
        <v>0</v>
      </c>
      <c r="G2594"/>
      <c r="H2594"/>
    </row>
    <row r="2595" spans="2:8" x14ac:dyDescent="0.3">
      <c r="B2595" s="101" t="s">
        <v>3436</v>
      </c>
      <c r="C2595" s="196" t="s">
        <v>7</v>
      </c>
      <c r="D2595" s="196">
        <v>2</v>
      </c>
      <c r="E2595" s="196" t="s">
        <v>4</v>
      </c>
      <c r="F2595" s="196">
        <v>0</v>
      </c>
      <c r="G2595"/>
      <c r="H2595"/>
    </row>
    <row r="2596" spans="2:8" x14ac:dyDescent="0.3">
      <c r="B2596" s="101" t="s">
        <v>3437</v>
      </c>
      <c r="C2596" s="196" t="s">
        <v>20</v>
      </c>
      <c r="D2596" s="196">
        <v>1</v>
      </c>
      <c r="E2596" s="196" t="s">
        <v>7</v>
      </c>
      <c r="F2596" s="196">
        <v>2</v>
      </c>
      <c r="G2596"/>
      <c r="H2596"/>
    </row>
    <row r="2597" spans="2:8" x14ac:dyDescent="0.3">
      <c r="B2597" s="101" t="s">
        <v>3438</v>
      </c>
      <c r="C2597" s="196" t="s">
        <v>7</v>
      </c>
      <c r="D2597" s="196">
        <v>0</v>
      </c>
      <c r="E2597" s="196" t="s">
        <v>4</v>
      </c>
      <c r="F2597" s="196">
        <v>1</v>
      </c>
      <c r="G2597"/>
      <c r="H2597"/>
    </row>
    <row r="2598" spans="2:8" x14ac:dyDescent="0.3">
      <c r="B2598" s="101" t="s">
        <v>3439</v>
      </c>
      <c r="C2598" s="196"/>
      <c r="D2598" s="196"/>
      <c r="E2598" s="196"/>
      <c r="F2598" s="196"/>
      <c r="G2598"/>
      <c r="H2598"/>
    </row>
    <row r="2599" spans="2:8" x14ac:dyDescent="0.3">
      <c r="B2599" s="101" t="s">
        <v>3440</v>
      </c>
      <c r="C2599" s="196" t="s">
        <v>3432</v>
      </c>
      <c r="D2599" s="196">
        <v>0</v>
      </c>
      <c r="E2599" s="196" t="s">
        <v>1698</v>
      </c>
      <c r="F2599" s="196">
        <v>2</v>
      </c>
      <c r="G2599"/>
      <c r="H2599"/>
    </row>
    <row r="2600" spans="2:8" x14ac:dyDescent="0.3">
      <c r="B2600" s="101" t="s">
        <v>3441</v>
      </c>
      <c r="C2600" s="196" t="s">
        <v>7</v>
      </c>
      <c r="D2600" s="196">
        <v>1</v>
      </c>
      <c r="E2600" s="196" t="s">
        <v>4</v>
      </c>
      <c r="F2600" s="196">
        <v>5</v>
      </c>
      <c r="G2600"/>
      <c r="H2600"/>
    </row>
    <row r="2601" spans="2:8" x14ac:dyDescent="0.3">
      <c r="B2601" s="101" t="s">
        <v>3442</v>
      </c>
      <c r="C2601" s="196" t="s">
        <v>1698</v>
      </c>
      <c r="D2601" s="196">
        <v>4</v>
      </c>
      <c r="E2601" s="196" t="s">
        <v>20</v>
      </c>
      <c r="F2601" s="196">
        <v>3</v>
      </c>
      <c r="G2601"/>
      <c r="H2601"/>
    </row>
    <row r="2602" spans="2:8" x14ac:dyDescent="0.3">
      <c r="B2602" s="101" t="s">
        <v>3443</v>
      </c>
      <c r="C2602" s="196" t="s">
        <v>2846</v>
      </c>
      <c r="D2602" s="196">
        <v>3</v>
      </c>
      <c r="E2602" s="196" t="s">
        <v>1761</v>
      </c>
      <c r="F2602" s="196">
        <v>0</v>
      </c>
      <c r="G2602"/>
      <c r="H2602"/>
    </row>
    <row r="2603" spans="2:8" x14ac:dyDescent="0.3">
      <c r="B2603" s="101" t="s">
        <v>3444</v>
      </c>
      <c r="C2603" s="196" t="s">
        <v>1704</v>
      </c>
      <c r="D2603" s="196">
        <v>1</v>
      </c>
      <c r="E2603" s="196" t="s">
        <v>1690</v>
      </c>
      <c r="F2603" s="196">
        <v>3</v>
      </c>
      <c r="G2603"/>
      <c r="H2603"/>
    </row>
    <row r="2604" spans="2:8" x14ac:dyDescent="0.3">
      <c r="B2604" s="101" t="s">
        <v>3445</v>
      </c>
      <c r="C2604" s="196" t="s">
        <v>1690</v>
      </c>
      <c r="D2604" s="196">
        <v>3</v>
      </c>
      <c r="E2604" s="196" t="s">
        <v>1697</v>
      </c>
      <c r="F2604" s="196">
        <v>7</v>
      </c>
      <c r="G2604"/>
      <c r="H2604"/>
    </row>
    <row r="2605" spans="2:8" x14ac:dyDescent="0.3">
      <c r="B2605" s="101" t="s">
        <v>3446</v>
      </c>
      <c r="C2605" s="196" t="s">
        <v>7</v>
      </c>
      <c r="D2605" s="196">
        <v>0</v>
      </c>
      <c r="E2605" s="196" t="s">
        <v>4</v>
      </c>
      <c r="F2605" s="196">
        <v>2</v>
      </c>
      <c r="G2605"/>
      <c r="H2605"/>
    </row>
    <row r="2606" spans="2:8" x14ac:dyDescent="0.3">
      <c r="B2606" s="101" t="s">
        <v>3447</v>
      </c>
      <c r="C2606" s="196" t="s">
        <v>7</v>
      </c>
      <c r="D2606" s="196">
        <v>4</v>
      </c>
      <c r="E2606" s="196" t="s">
        <v>1704</v>
      </c>
      <c r="F2606" s="196">
        <v>10</v>
      </c>
      <c r="G2606"/>
      <c r="H2606"/>
    </row>
    <row r="2607" spans="2:8" x14ac:dyDescent="0.3">
      <c r="B2607" s="101" t="s">
        <v>3448</v>
      </c>
      <c r="C2607" s="196" t="s">
        <v>7</v>
      </c>
      <c r="D2607" s="196">
        <v>4</v>
      </c>
      <c r="E2607" s="196" t="s">
        <v>1690</v>
      </c>
      <c r="F2607" s="196">
        <v>1</v>
      </c>
      <c r="G2607"/>
      <c r="H2607"/>
    </row>
    <row r="2608" spans="2:8" x14ac:dyDescent="0.3">
      <c r="B2608" s="101" t="s">
        <v>3449</v>
      </c>
      <c r="C2608" s="196" t="s">
        <v>7</v>
      </c>
      <c r="D2608" s="196">
        <v>0</v>
      </c>
      <c r="E2608" s="196" t="s">
        <v>20</v>
      </c>
      <c r="F2608" s="196">
        <v>2</v>
      </c>
      <c r="G2608"/>
      <c r="H2608"/>
    </row>
    <row r="2609" spans="2:8" x14ac:dyDescent="0.3">
      <c r="B2609" s="101" t="s">
        <v>3450</v>
      </c>
      <c r="C2609" s="196" t="s">
        <v>7</v>
      </c>
      <c r="D2609" s="196">
        <v>0</v>
      </c>
      <c r="E2609" s="196" t="s">
        <v>1691</v>
      </c>
      <c r="F2609" s="196">
        <v>0</v>
      </c>
      <c r="G2609"/>
      <c r="H2609"/>
    </row>
    <row r="2610" spans="2:8" x14ac:dyDescent="0.3">
      <c r="B2610" s="101" t="s">
        <v>3451</v>
      </c>
      <c r="C2610" s="196" t="s">
        <v>4</v>
      </c>
      <c r="D2610" s="196">
        <v>2</v>
      </c>
      <c r="E2610" s="196" t="s">
        <v>7</v>
      </c>
      <c r="F2610" s="196">
        <v>4</v>
      </c>
      <c r="G2610"/>
      <c r="H2610"/>
    </row>
    <row r="2611" spans="2:8" x14ac:dyDescent="0.3">
      <c r="B2611" s="101" t="s">
        <v>3452</v>
      </c>
      <c r="C2611" s="196" t="s">
        <v>4</v>
      </c>
      <c r="D2611" s="196">
        <v>1</v>
      </c>
      <c r="E2611" s="196" t="s">
        <v>1759</v>
      </c>
      <c r="F2611" s="196">
        <v>0</v>
      </c>
      <c r="G2611"/>
      <c r="H2611"/>
    </row>
    <row r="2612" spans="2:8" x14ac:dyDescent="0.3">
      <c r="B2612" s="101" t="s">
        <v>3453</v>
      </c>
      <c r="C2612" s="196" t="s">
        <v>20</v>
      </c>
      <c r="D2612" s="196">
        <v>3</v>
      </c>
      <c r="E2612" s="196" t="s">
        <v>7</v>
      </c>
      <c r="F2612" s="196">
        <v>4</v>
      </c>
      <c r="G2612"/>
      <c r="H2612"/>
    </row>
    <row r="2613" spans="2:8" x14ac:dyDescent="0.3">
      <c r="B2613" s="101" t="s">
        <v>3454</v>
      </c>
      <c r="C2613" s="196" t="s">
        <v>7</v>
      </c>
      <c r="D2613" s="196">
        <v>0</v>
      </c>
      <c r="E2613" s="196" t="s">
        <v>4</v>
      </c>
      <c r="F2613" s="196">
        <v>0</v>
      </c>
      <c r="G2613"/>
      <c r="H2613"/>
    </row>
    <row r="2614" spans="2:8" x14ac:dyDescent="0.3">
      <c r="B2614" s="101" t="s">
        <v>3455</v>
      </c>
      <c r="C2614" s="196" t="s">
        <v>1695</v>
      </c>
      <c r="D2614" s="196">
        <v>0</v>
      </c>
      <c r="E2614" s="196" t="s">
        <v>1697</v>
      </c>
      <c r="F2614" s="196">
        <v>3</v>
      </c>
      <c r="G2614"/>
      <c r="H2614"/>
    </row>
    <row r="2615" spans="2:8" x14ac:dyDescent="0.3">
      <c r="B2615" s="101" t="s">
        <v>3456</v>
      </c>
      <c r="C2615" s="196" t="s">
        <v>1692</v>
      </c>
      <c r="D2615" s="196">
        <v>1</v>
      </c>
      <c r="E2615" s="196" t="s">
        <v>7</v>
      </c>
      <c r="F2615" s="196">
        <v>1</v>
      </c>
      <c r="G2615"/>
      <c r="H2615"/>
    </row>
    <row r="2616" spans="2:8" x14ac:dyDescent="0.3">
      <c r="B2616" s="101" t="s">
        <v>3457</v>
      </c>
      <c r="C2616" s="196" t="s">
        <v>1692</v>
      </c>
      <c r="D2616" s="196">
        <v>1</v>
      </c>
      <c r="E2616" s="196" t="s">
        <v>7</v>
      </c>
      <c r="F2616" s="196">
        <v>0</v>
      </c>
      <c r="G2616"/>
      <c r="H2616"/>
    </row>
    <row r="2617" spans="2:8" x14ac:dyDescent="0.3">
      <c r="B2617" s="101" t="s">
        <v>3458</v>
      </c>
      <c r="C2617" s="196"/>
      <c r="D2617" s="196"/>
      <c r="E2617" s="196"/>
      <c r="F2617" s="196"/>
      <c r="G2617"/>
      <c r="H2617"/>
    </row>
    <row r="2618" spans="2:8" x14ac:dyDescent="0.3">
      <c r="B2618" s="101" t="s">
        <v>3459</v>
      </c>
      <c r="C2618" s="196" t="s">
        <v>20</v>
      </c>
      <c r="D2618" s="196">
        <v>1</v>
      </c>
      <c r="E2618" s="196" t="s">
        <v>1705</v>
      </c>
      <c r="F2618" s="196">
        <v>0</v>
      </c>
      <c r="G2618"/>
      <c r="H2618"/>
    </row>
    <row r="2619" spans="2:8" x14ac:dyDescent="0.3">
      <c r="B2619" s="101" t="s">
        <v>3460</v>
      </c>
      <c r="C2619" s="196" t="s">
        <v>1698</v>
      </c>
      <c r="D2619" s="196">
        <v>2</v>
      </c>
      <c r="E2619" s="196" t="s">
        <v>1700</v>
      </c>
      <c r="F2619" s="196">
        <v>1</v>
      </c>
      <c r="G2619"/>
      <c r="H2619"/>
    </row>
    <row r="2620" spans="2:8" x14ac:dyDescent="0.3">
      <c r="B2620" s="101" t="s">
        <v>3461</v>
      </c>
      <c r="C2620" s="196" t="s">
        <v>1698</v>
      </c>
      <c r="D2620" s="196">
        <v>2</v>
      </c>
      <c r="E2620" s="196" t="s">
        <v>20</v>
      </c>
      <c r="F2620" s="196">
        <v>2</v>
      </c>
      <c r="G2620"/>
      <c r="H2620"/>
    </row>
    <row r="2621" spans="2:8" x14ac:dyDescent="0.3">
      <c r="B2621" s="101" t="s">
        <v>3462</v>
      </c>
      <c r="C2621" s="196" t="s">
        <v>4</v>
      </c>
      <c r="D2621" s="196">
        <v>0</v>
      </c>
      <c r="E2621" s="196" t="s">
        <v>7</v>
      </c>
      <c r="F2621" s="196">
        <v>1</v>
      </c>
      <c r="G2621"/>
      <c r="H2621"/>
    </row>
    <row r="2622" spans="2:8" x14ac:dyDescent="0.3">
      <c r="B2622" s="101" t="s">
        <v>3463</v>
      </c>
      <c r="C2622" s="196" t="s">
        <v>7</v>
      </c>
      <c r="D2622" s="196">
        <v>0</v>
      </c>
      <c r="E2622" s="196" t="s">
        <v>4</v>
      </c>
      <c r="F2622" s="196">
        <v>1</v>
      </c>
      <c r="G2622"/>
      <c r="H2622"/>
    </row>
    <row r="2623" spans="2:8" x14ac:dyDescent="0.3">
      <c r="B2623" s="101" t="s">
        <v>3464</v>
      </c>
      <c r="C2623" s="196" t="s">
        <v>4</v>
      </c>
      <c r="D2623" s="196">
        <v>5</v>
      </c>
      <c r="E2623" s="196" t="s">
        <v>7</v>
      </c>
      <c r="F2623" s="196">
        <v>15</v>
      </c>
      <c r="G2623"/>
      <c r="H2623"/>
    </row>
    <row r="2624" spans="2:8" x14ac:dyDescent="0.3">
      <c r="B2624" s="101" t="s">
        <v>3465</v>
      </c>
      <c r="C2624" s="196" t="s">
        <v>1705</v>
      </c>
      <c r="D2624" s="196">
        <v>2</v>
      </c>
      <c r="E2624" s="196" t="s">
        <v>20</v>
      </c>
      <c r="F2624" s="196">
        <v>4</v>
      </c>
      <c r="G2624"/>
      <c r="H2624"/>
    </row>
    <row r="2625" spans="2:8" x14ac:dyDescent="0.3">
      <c r="B2625" s="101" t="s">
        <v>3466</v>
      </c>
      <c r="C2625" s="196" t="s">
        <v>4</v>
      </c>
      <c r="D2625" s="196">
        <v>0</v>
      </c>
      <c r="E2625" s="196" t="s">
        <v>7</v>
      </c>
      <c r="F2625" s="196">
        <v>2</v>
      </c>
      <c r="G2625"/>
      <c r="H2625"/>
    </row>
    <row r="2626" spans="2:8" x14ac:dyDescent="0.3">
      <c r="B2626" s="101" t="s">
        <v>3467</v>
      </c>
      <c r="C2626" s="196" t="s">
        <v>1695</v>
      </c>
      <c r="D2626" s="196">
        <v>4</v>
      </c>
      <c r="E2626" s="196" t="s">
        <v>7</v>
      </c>
      <c r="F2626" s="196">
        <v>0</v>
      </c>
      <c r="G2626"/>
      <c r="H2626"/>
    </row>
    <row r="2627" spans="2:8" x14ac:dyDescent="0.3">
      <c r="B2627" s="101" t="s">
        <v>3468</v>
      </c>
      <c r="C2627" s="196" t="s">
        <v>7</v>
      </c>
      <c r="D2627" s="196">
        <v>1</v>
      </c>
      <c r="E2627" s="196" t="s">
        <v>1690</v>
      </c>
      <c r="F2627" s="196">
        <v>5</v>
      </c>
      <c r="G2627"/>
      <c r="H2627"/>
    </row>
    <row r="2628" spans="2:8" x14ac:dyDescent="0.3">
      <c r="B2628" s="101" t="s">
        <v>3469</v>
      </c>
      <c r="C2628" s="196" t="s">
        <v>7</v>
      </c>
      <c r="D2628" s="196">
        <v>0</v>
      </c>
      <c r="E2628" s="196" t="s">
        <v>20</v>
      </c>
      <c r="F2628" s="196">
        <v>1</v>
      </c>
      <c r="G2628"/>
      <c r="H2628"/>
    </row>
    <row r="2629" spans="2:8" x14ac:dyDescent="0.3">
      <c r="B2629" s="101" t="s">
        <v>3470</v>
      </c>
      <c r="C2629" s="196" t="s">
        <v>4</v>
      </c>
      <c r="D2629" s="196">
        <v>0</v>
      </c>
      <c r="E2629" s="196" t="s">
        <v>7</v>
      </c>
      <c r="F2629" s="196">
        <v>0</v>
      </c>
      <c r="G2629"/>
      <c r="H2629"/>
    </row>
    <row r="2630" spans="2:8" x14ac:dyDescent="0.3">
      <c r="B2630" s="101" t="s">
        <v>3471</v>
      </c>
      <c r="C2630" s="196"/>
      <c r="D2630" s="196"/>
      <c r="E2630" s="196"/>
      <c r="F2630" s="196"/>
      <c r="G2630"/>
      <c r="H2630"/>
    </row>
    <row r="2631" spans="2:8" x14ac:dyDescent="0.3">
      <c r="B2631" s="101" t="s">
        <v>3472</v>
      </c>
      <c r="C2631" s="196" t="s">
        <v>7</v>
      </c>
      <c r="D2631" s="196">
        <v>1</v>
      </c>
      <c r="E2631" s="196" t="s">
        <v>20</v>
      </c>
      <c r="F2631" s="196">
        <v>1</v>
      </c>
      <c r="G2631"/>
      <c r="H2631"/>
    </row>
    <row r="2632" spans="2:8" x14ac:dyDescent="0.3">
      <c r="B2632" s="101" t="s">
        <v>3473</v>
      </c>
      <c r="C2632" s="196" t="s">
        <v>20</v>
      </c>
      <c r="D2632" s="196">
        <v>1</v>
      </c>
      <c r="E2632" s="196" t="s">
        <v>7</v>
      </c>
      <c r="F2632" s="196">
        <v>3</v>
      </c>
      <c r="G2632"/>
      <c r="H2632"/>
    </row>
    <row r="2633" spans="2:8" x14ac:dyDescent="0.3">
      <c r="B2633" s="101" t="s">
        <v>3474</v>
      </c>
      <c r="C2633" s="196" t="s">
        <v>1759</v>
      </c>
      <c r="D2633" s="196">
        <v>11</v>
      </c>
      <c r="E2633" s="196" t="s">
        <v>4</v>
      </c>
      <c r="F2633" s="196">
        <v>6</v>
      </c>
      <c r="G2633"/>
      <c r="H2633"/>
    </row>
    <row r="2634" spans="2:8" x14ac:dyDescent="0.3">
      <c r="B2634" s="101" t="s">
        <v>3475</v>
      </c>
      <c r="C2634" s="196" t="s">
        <v>20</v>
      </c>
      <c r="D2634" s="196">
        <v>1</v>
      </c>
      <c r="E2634" s="196" t="s">
        <v>7</v>
      </c>
      <c r="F2634" s="196">
        <v>0</v>
      </c>
      <c r="G2634"/>
      <c r="H2634"/>
    </row>
    <row r="2635" spans="2:8" x14ac:dyDescent="0.3">
      <c r="B2635" s="101" t="s">
        <v>3476</v>
      </c>
      <c r="C2635" s="196" t="s">
        <v>20</v>
      </c>
      <c r="D2635" s="196">
        <v>0</v>
      </c>
      <c r="E2635" s="196" t="s">
        <v>7</v>
      </c>
      <c r="F2635" s="196">
        <v>1</v>
      </c>
      <c r="G2635"/>
      <c r="H2635"/>
    </row>
    <row r="2636" spans="2:8" x14ac:dyDescent="0.3">
      <c r="B2636" s="101" t="s">
        <v>3477</v>
      </c>
      <c r="C2636" s="196" t="s">
        <v>1691</v>
      </c>
      <c r="D2636" s="196">
        <v>8</v>
      </c>
      <c r="E2636" s="196" t="s">
        <v>7</v>
      </c>
      <c r="F2636" s="196">
        <v>14</v>
      </c>
      <c r="G2636"/>
      <c r="H2636"/>
    </row>
    <row r="2637" spans="2:8" x14ac:dyDescent="0.3">
      <c r="B2637" s="101" t="s">
        <v>3478</v>
      </c>
      <c r="C2637" s="196" t="s">
        <v>7</v>
      </c>
      <c r="D2637" s="196">
        <v>2</v>
      </c>
      <c r="E2637" s="196" t="s">
        <v>20</v>
      </c>
      <c r="F2637" s="196">
        <v>3</v>
      </c>
      <c r="G2637"/>
      <c r="H2637"/>
    </row>
    <row r="2638" spans="2:8" x14ac:dyDescent="0.3">
      <c r="B2638" s="101" t="s">
        <v>3479</v>
      </c>
      <c r="C2638" s="196" t="s">
        <v>4</v>
      </c>
      <c r="D2638" s="196">
        <v>0</v>
      </c>
      <c r="E2638" s="196" t="s">
        <v>7</v>
      </c>
      <c r="F2638" s="196">
        <v>1</v>
      </c>
      <c r="G2638"/>
      <c r="H2638"/>
    </row>
    <row r="2639" spans="2:8" x14ac:dyDescent="0.3">
      <c r="B2639" s="101" t="s">
        <v>3480</v>
      </c>
      <c r="C2639" s="196" t="s">
        <v>4</v>
      </c>
      <c r="D2639" s="196">
        <v>1</v>
      </c>
      <c r="E2639" s="196" t="s">
        <v>7</v>
      </c>
      <c r="F2639" s="196">
        <v>0</v>
      </c>
      <c r="G2639"/>
      <c r="H2639"/>
    </row>
    <row r="2640" spans="2:8" x14ac:dyDescent="0.3">
      <c r="B2640" s="101" t="s">
        <v>3481</v>
      </c>
      <c r="C2640" s="196" t="s">
        <v>1698</v>
      </c>
      <c r="D2640" s="196">
        <v>0</v>
      </c>
      <c r="E2640" s="196" t="s">
        <v>1700</v>
      </c>
      <c r="F2640" s="196">
        <v>2</v>
      </c>
      <c r="G2640"/>
      <c r="H2640"/>
    </row>
    <row r="2641" spans="2:8" x14ac:dyDescent="0.3">
      <c r="B2641" s="101" t="s">
        <v>3482</v>
      </c>
      <c r="C2641" s="196" t="s">
        <v>1704</v>
      </c>
      <c r="D2641" s="196">
        <v>28</v>
      </c>
      <c r="E2641" s="196" t="s">
        <v>7</v>
      </c>
      <c r="F2641" s="196">
        <v>18</v>
      </c>
      <c r="G2641"/>
      <c r="H2641"/>
    </row>
    <row r="2642" spans="2:8" x14ac:dyDescent="0.3">
      <c r="B2642" s="101" t="s">
        <v>3483</v>
      </c>
      <c r="C2642" s="196" t="s">
        <v>1690</v>
      </c>
      <c r="D2642" s="196">
        <v>0</v>
      </c>
      <c r="E2642" s="196" t="s">
        <v>1698</v>
      </c>
      <c r="F2642" s="196">
        <v>1</v>
      </c>
      <c r="G2642"/>
      <c r="H2642"/>
    </row>
    <row r="2643" spans="2:8" x14ac:dyDescent="0.3">
      <c r="B2643" s="101" t="s">
        <v>3484</v>
      </c>
      <c r="C2643" s="196" t="s">
        <v>20</v>
      </c>
      <c r="D2643" s="196">
        <v>1</v>
      </c>
      <c r="E2643" s="196" t="s">
        <v>7</v>
      </c>
      <c r="F2643" s="196">
        <v>4</v>
      </c>
      <c r="G2643"/>
      <c r="H2643"/>
    </row>
    <row r="2644" spans="2:8" x14ac:dyDescent="0.3">
      <c r="B2644" s="101" t="s">
        <v>3485</v>
      </c>
      <c r="C2644" s="196"/>
      <c r="D2644" s="196"/>
      <c r="E2644" s="196"/>
      <c r="F2644" s="196"/>
      <c r="G2644"/>
      <c r="H2644"/>
    </row>
    <row r="2645" spans="2:8" x14ac:dyDescent="0.3">
      <c r="B2645" s="101" t="s">
        <v>3486</v>
      </c>
      <c r="C2645" s="196" t="s">
        <v>1698</v>
      </c>
      <c r="D2645" s="196">
        <v>0</v>
      </c>
      <c r="E2645" s="196" t="s">
        <v>1690</v>
      </c>
      <c r="F2645" s="196">
        <v>2</v>
      </c>
      <c r="G2645"/>
      <c r="H2645"/>
    </row>
    <row r="2646" spans="2:8" x14ac:dyDescent="0.3">
      <c r="B2646" s="101" t="s">
        <v>3487</v>
      </c>
      <c r="C2646" s="196" t="s">
        <v>4</v>
      </c>
      <c r="D2646" s="196">
        <v>4</v>
      </c>
      <c r="E2646" s="196" t="s">
        <v>7</v>
      </c>
      <c r="F2646" s="196">
        <v>4</v>
      </c>
      <c r="G2646"/>
      <c r="H2646"/>
    </row>
    <row r="2647" spans="2:8" x14ac:dyDescent="0.3">
      <c r="B2647" s="101" t="s">
        <v>3488</v>
      </c>
      <c r="C2647" s="196" t="s">
        <v>20</v>
      </c>
      <c r="D2647" s="196">
        <v>1</v>
      </c>
      <c r="E2647" s="196" t="s">
        <v>1698</v>
      </c>
      <c r="F2647" s="196">
        <v>8</v>
      </c>
      <c r="G2647"/>
      <c r="H2647"/>
    </row>
    <row r="2648" spans="2:8" x14ac:dyDescent="0.3">
      <c r="B2648" s="101" t="s">
        <v>3489</v>
      </c>
      <c r="C2648" s="196" t="s">
        <v>7</v>
      </c>
      <c r="D2648" s="196">
        <v>1</v>
      </c>
      <c r="E2648" s="196" t="s">
        <v>1690</v>
      </c>
      <c r="F2648" s="196">
        <v>0</v>
      </c>
      <c r="G2648"/>
      <c r="H2648"/>
    </row>
    <row r="2649" spans="2:8" x14ac:dyDescent="0.3">
      <c r="B2649" s="101" t="s">
        <v>3490</v>
      </c>
      <c r="C2649" s="196" t="s">
        <v>7</v>
      </c>
      <c r="D2649" s="196">
        <v>3</v>
      </c>
      <c r="E2649" s="196" t="s">
        <v>1694</v>
      </c>
      <c r="F2649" s="196">
        <v>3</v>
      </c>
      <c r="G2649"/>
      <c r="H2649"/>
    </row>
    <row r="2650" spans="2:8" x14ac:dyDescent="0.3">
      <c r="B2650" s="101" t="s">
        <v>3491</v>
      </c>
      <c r="C2650" s="196" t="s">
        <v>4</v>
      </c>
      <c r="D2650" s="196">
        <v>2</v>
      </c>
      <c r="E2650" s="196" t="s">
        <v>1687</v>
      </c>
      <c r="F2650" s="196">
        <v>0</v>
      </c>
      <c r="G2650"/>
      <c r="H2650"/>
    </row>
    <row r="2651" spans="2:8" x14ac:dyDescent="0.3">
      <c r="B2651" s="101" t="s">
        <v>3492</v>
      </c>
      <c r="C2651" s="196" t="s">
        <v>20</v>
      </c>
      <c r="D2651" s="196">
        <v>0</v>
      </c>
      <c r="E2651" s="196" t="s">
        <v>7</v>
      </c>
      <c r="F2651" s="196">
        <v>0</v>
      </c>
      <c r="G2651"/>
      <c r="H2651"/>
    </row>
    <row r="2652" spans="2:8" x14ac:dyDescent="0.3">
      <c r="B2652" s="101" t="s">
        <v>3493</v>
      </c>
      <c r="C2652" s="196" t="s">
        <v>7</v>
      </c>
      <c r="D2652" s="196">
        <v>1</v>
      </c>
      <c r="E2652" s="196" t="s">
        <v>1690</v>
      </c>
      <c r="F2652" s="196">
        <v>2</v>
      </c>
      <c r="G2652"/>
      <c r="H2652"/>
    </row>
    <row r="2653" spans="2:8" x14ac:dyDescent="0.3">
      <c r="B2653" s="101" t="s">
        <v>3494</v>
      </c>
      <c r="C2653" s="196" t="s">
        <v>7</v>
      </c>
      <c r="D2653" s="196">
        <v>2</v>
      </c>
      <c r="E2653" s="196" t="s">
        <v>20</v>
      </c>
      <c r="F2653" s="196">
        <v>2</v>
      </c>
      <c r="G2653"/>
      <c r="H2653"/>
    </row>
    <row r="2654" spans="2:8" x14ac:dyDescent="0.3">
      <c r="B2654" s="101" t="s">
        <v>3495</v>
      </c>
      <c r="C2654" s="196" t="s">
        <v>1693</v>
      </c>
      <c r="D2654" s="196">
        <v>5</v>
      </c>
      <c r="E2654" s="196" t="s">
        <v>1697</v>
      </c>
      <c r="F2654" s="196">
        <v>5</v>
      </c>
      <c r="G2654"/>
      <c r="H2654"/>
    </row>
    <row r="2655" spans="2:8" x14ac:dyDescent="0.3">
      <c r="B2655" s="101" t="s">
        <v>3496</v>
      </c>
      <c r="C2655" s="196"/>
      <c r="D2655" s="196"/>
      <c r="E2655" s="196"/>
      <c r="F2655" s="196"/>
      <c r="G2655"/>
      <c r="H2655"/>
    </row>
    <row r="2656" spans="2:8" x14ac:dyDescent="0.3">
      <c r="B2656" s="101" t="s">
        <v>3497</v>
      </c>
      <c r="C2656" s="196" t="s">
        <v>7</v>
      </c>
      <c r="D2656" s="196">
        <v>0</v>
      </c>
      <c r="E2656" s="196" t="s">
        <v>4</v>
      </c>
      <c r="F2656" s="196">
        <v>1</v>
      </c>
      <c r="G2656"/>
      <c r="H2656"/>
    </row>
    <row r="2657" spans="2:8" x14ac:dyDescent="0.3">
      <c r="B2657" s="101" t="s">
        <v>3498</v>
      </c>
      <c r="C2657" s="196" t="s">
        <v>7</v>
      </c>
      <c r="D2657" s="196">
        <v>3</v>
      </c>
      <c r="E2657" s="196" t="s">
        <v>4</v>
      </c>
      <c r="F2657" s="196">
        <v>1</v>
      </c>
      <c r="G2657"/>
      <c r="H2657"/>
    </row>
    <row r="2658" spans="2:8" x14ac:dyDescent="0.3">
      <c r="B2658" s="101" t="s">
        <v>3499</v>
      </c>
      <c r="C2658" s="196" t="s">
        <v>7</v>
      </c>
      <c r="D2658" s="196">
        <v>1</v>
      </c>
      <c r="E2658" s="196" t="s">
        <v>1690</v>
      </c>
      <c r="F2658" s="196">
        <v>0</v>
      </c>
      <c r="G2658"/>
      <c r="H2658"/>
    </row>
    <row r="2659" spans="2:8" x14ac:dyDescent="0.3">
      <c r="B2659" s="101" t="s">
        <v>3500</v>
      </c>
      <c r="C2659" s="196" t="s">
        <v>20</v>
      </c>
      <c r="D2659" s="196">
        <v>9</v>
      </c>
      <c r="E2659" s="196" t="s">
        <v>1697</v>
      </c>
      <c r="F2659" s="196">
        <v>12</v>
      </c>
      <c r="G2659"/>
      <c r="H2659"/>
    </row>
    <row r="2660" spans="2:8" x14ac:dyDescent="0.3">
      <c r="B2660" s="101" t="s">
        <v>3501</v>
      </c>
      <c r="C2660" s="196" t="s">
        <v>7</v>
      </c>
      <c r="D2660" s="196">
        <v>3</v>
      </c>
      <c r="E2660" s="196" t="s">
        <v>1690</v>
      </c>
      <c r="F2660" s="196">
        <v>8</v>
      </c>
      <c r="G2660"/>
      <c r="H2660"/>
    </row>
    <row r="2661" spans="2:8" x14ac:dyDescent="0.3">
      <c r="B2661" s="101" t="s">
        <v>3502</v>
      </c>
      <c r="C2661" s="196" t="s">
        <v>7</v>
      </c>
      <c r="D2661" s="196">
        <v>3</v>
      </c>
      <c r="E2661" s="196" t="s">
        <v>20</v>
      </c>
      <c r="F2661" s="196">
        <v>2</v>
      </c>
      <c r="G2661"/>
      <c r="H2661"/>
    </row>
    <row r="2662" spans="2:8" x14ac:dyDescent="0.3">
      <c r="B2662" s="101" t="s">
        <v>3503</v>
      </c>
      <c r="C2662" s="196" t="s">
        <v>1690</v>
      </c>
      <c r="D2662" s="196">
        <v>9</v>
      </c>
      <c r="E2662" s="196" t="s">
        <v>7</v>
      </c>
      <c r="F2662" s="196">
        <v>11</v>
      </c>
      <c r="G2662"/>
      <c r="H2662"/>
    </row>
    <row r="2663" spans="2:8" x14ac:dyDescent="0.3">
      <c r="B2663" s="101" t="s">
        <v>3504</v>
      </c>
      <c r="C2663" s="196" t="s">
        <v>1698</v>
      </c>
      <c r="D2663" s="196">
        <v>0</v>
      </c>
      <c r="E2663" s="196" t="s">
        <v>20</v>
      </c>
      <c r="F2663" s="196">
        <v>0</v>
      </c>
      <c r="G2663"/>
      <c r="H2663"/>
    </row>
    <row r="2664" spans="2:8" x14ac:dyDescent="0.3">
      <c r="B2664" s="101" t="s">
        <v>3505</v>
      </c>
      <c r="C2664" s="196" t="s">
        <v>1690</v>
      </c>
      <c r="D2664" s="196">
        <v>3</v>
      </c>
      <c r="E2664" s="196" t="s">
        <v>1698</v>
      </c>
      <c r="F2664" s="196">
        <v>1</v>
      </c>
      <c r="G2664"/>
      <c r="H2664"/>
    </row>
    <row r="2665" spans="2:8" x14ac:dyDescent="0.3">
      <c r="B2665" s="101" t="s">
        <v>3506</v>
      </c>
      <c r="C2665" s="196" t="s">
        <v>4</v>
      </c>
      <c r="D2665" s="196">
        <v>1</v>
      </c>
      <c r="E2665" s="196" t="s">
        <v>7</v>
      </c>
      <c r="F2665" s="196">
        <v>0</v>
      </c>
      <c r="G2665"/>
      <c r="H2665"/>
    </row>
    <row r="2666" spans="2:8" x14ac:dyDescent="0.3">
      <c r="B2666" s="101" t="s">
        <v>3507</v>
      </c>
      <c r="C2666" s="196"/>
      <c r="D2666" s="196"/>
      <c r="E2666" s="196"/>
      <c r="F2666" s="196"/>
      <c r="G2666"/>
      <c r="H2666"/>
    </row>
    <row r="2667" spans="2:8" x14ac:dyDescent="0.3">
      <c r="B2667" s="101" t="s">
        <v>3508</v>
      </c>
      <c r="C2667" s="196" t="s">
        <v>1690</v>
      </c>
      <c r="D2667" s="196">
        <v>0</v>
      </c>
      <c r="E2667" s="196" t="s">
        <v>1698</v>
      </c>
      <c r="F2667" s="196">
        <v>0</v>
      </c>
      <c r="G2667"/>
      <c r="H2667"/>
    </row>
    <row r="2668" spans="2:8" x14ac:dyDescent="0.3">
      <c r="B2668" s="101" t="s">
        <v>3509</v>
      </c>
      <c r="C2668" s="196" t="s">
        <v>20</v>
      </c>
      <c r="D2668" s="196">
        <v>2</v>
      </c>
      <c r="E2668" s="196" t="s">
        <v>7</v>
      </c>
      <c r="F2668" s="196">
        <v>1</v>
      </c>
      <c r="G2668"/>
      <c r="H2668"/>
    </row>
    <row r="2669" spans="2:8" x14ac:dyDescent="0.3">
      <c r="B2669" s="101" t="s">
        <v>3510</v>
      </c>
      <c r="C2669" s="196" t="s">
        <v>7</v>
      </c>
      <c r="D2669" s="196">
        <v>0</v>
      </c>
      <c r="E2669" s="196" t="s">
        <v>4</v>
      </c>
      <c r="F2669" s="196">
        <v>2</v>
      </c>
      <c r="G2669"/>
      <c r="H2669"/>
    </row>
    <row r="2670" spans="2:8" x14ac:dyDescent="0.3">
      <c r="B2670" s="101" t="s">
        <v>3511</v>
      </c>
      <c r="C2670" s="196" t="s">
        <v>1704</v>
      </c>
      <c r="D2670" s="196">
        <v>4</v>
      </c>
      <c r="E2670" s="196" t="s">
        <v>7</v>
      </c>
      <c r="F2670" s="196">
        <v>8</v>
      </c>
      <c r="G2670"/>
      <c r="H2670"/>
    </row>
    <row r="2671" spans="2:8" ht="27.6" x14ac:dyDescent="0.3">
      <c r="B2671" s="101" t="s">
        <v>3512</v>
      </c>
      <c r="C2671" s="196" t="s">
        <v>3423</v>
      </c>
      <c r="D2671" s="196">
        <v>1</v>
      </c>
      <c r="E2671" s="196" t="s">
        <v>7</v>
      </c>
      <c r="F2671" s="196">
        <v>1</v>
      </c>
      <c r="G2671"/>
      <c r="H2671"/>
    </row>
    <row r="2672" spans="2:8" x14ac:dyDescent="0.3">
      <c r="B2672" s="101" t="s">
        <v>3513</v>
      </c>
      <c r="C2672" s="196" t="s">
        <v>7</v>
      </c>
      <c r="D2672" s="196">
        <v>1</v>
      </c>
      <c r="E2672" s="196" t="s">
        <v>20</v>
      </c>
      <c r="F2672" s="196">
        <v>6</v>
      </c>
      <c r="G2672"/>
      <c r="H2672"/>
    </row>
    <row r="2673" spans="2:8" x14ac:dyDescent="0.3">
      <c r="B2673" s="101" t="s">
        <v>3514</v>
      </c>
      <c r="C2673" s="196" t="s">
        <v>7</v>
      </c>
      <c r="D2673" s="196">
        <v>1</v>
      </c>
      <c r="E2673" s="196" t="s">
        <v>20</v>
      </c>
      <c r="F2673" s="196">
        <v>2</v>
      </c>
      <c r="G2673"/>
      <c r="H2673"/>
    </row>
    <row r="2674" spans="2:8" x14ac:dyDescent="0.3">
      <c r="B2674" s="101" t="s">
        <v>3515</v>
      </c>
      <c r="C2674" s="196" t="s">
        <v>7</v>
      </c>
      <c r="D2674" s="196">
        <v>0</v>
      </c>
      <c r="E2674" s="196" t="s">
        <v>4</v>
      </c>
      <c r="F2674" s="196">
        <v>1</v>
      </c>
      <c r="G2674"/>
      <c r="H2674"/>
    </row>
    <row r="2675" spans="2:8" x14ac:dyDescent="0.3">
      <c r="B2675" s="101" t="s">
        <v>3516</v>
      </c>
      <c r="C2675" s="196" t="s">
        <v>4</v>
      </c>
      <c r="D2675" s="196">
        <v>3</v>
      </c>
      <c r="E2675" s="196" t="s">
        <v>7</v>
      </c>
      <c r="F2675" s="196">
        <v>0</v>
      </c>
      <c r="G2675"/>
      <c r="H2675"/>
    </row>
    <row r="2676" spans="2:8" x14ac:dyDescent="0.3">
      <c r="B2676" s="101" t="s">
        <v>3517</v>
      </c>
      <c r="C2676" s="196" t="s">
        <v>7</v>
      </c>
      <c r="D2676" s="196">
        <v>0</v>
      </c>
      <c r="E2676" s="196" t="s">
        <v>1694</v>
      </c>
      <c r="F2676" s="196">
        <v>2</v>
      </c>
      <c r="G2676"/>
      <c r="H2676"/>
    </row>
    <row r="2677" spans="2:8" x14ac:dyDescent="0.3">
      <c r="B2677" s="101" t="s">
        <v>3518</v>
      </c>
      <c r="C2677" s="196" t="s">
        <v>1788</v>
      </c>
      <c r="D2677" s="196">
        <v>5</v>
      </c>
      <c r="E2677" s="196" t="s">
        <v>4</v>
      </c>
      <c r="F2677" s="196">
        <v>3</v>
      </c>
      <c r="G2677"/>
      <c r="H2677"/>
    </row>
    <row r="2678" spans="2:8" x14ac:dyDescent="0.3">
      <c r="B2678" s="101" t="s">
        <v>3519</v>
      </c>
      <c r="C2678" s="196" t="s">
        <v>1698</v>
      </c>
      <c r="D2678" s="196">
        <v>1</v>
      </c>
      <c r="E2678" s="196" t="s">
        <v>1700</v>
      </c>
      <c r="F2678" s="196">
        <v>1</v>
      </c>
      <c r="G2678"/>
      <c r="H2678"/>
    </row>
    <row r="2679" spans="2:8" x14ac:dyDescent="0.3">
      <c r="B2679" s="101" t="s">
        <v>3520</v>
      </c>
      <c r="C2679" s="196" t="s">
        <v>20</v>
      </c>
      <c r="D2679" s="196">
        <v>1</v>
      </c>
      <c r="E2679" s="196" t="s">
        <v>1697</v>
      </c>
      <c r="F2679" s="196">
        <v>0</v>
      </c>
      <c r="G2679"/>
      <c r="H2679"/>
    </row>
    <row r="2680" spans="2:8" x14ac:dyDescent="0.3">
      <c r="B2680" s="101" t="s">
        <v>3521</v>
      </c>
      <c r="C2680" s="196" t="s">
        <v>20</v>
      </c>
      <c r="D2680" s="196">
        <v>0</v>
      </c>
      <c r="E2680" s="196" t="s">
        <v>4</v>
      </c>
      <c r="F2680" s="196">
        <v>0</v>
      </c>
      <c r="G2680" t="s">
        <v>1690</v>
      </c>
      <c r="H2680">
        <v>0</v>
      </c>
    </row>
    <row r="2681" spans="2:8" x14ac:dyDescent="0.3">
      <c r="B2681" s="101" t="s">
        <v>3522</v>
      </c>
      <c r="C2681" s="196" t="s">
        <v>1697</v>
      </c>
      <c r="D2681" s="196">
        <v>0</v>
      </c>
      <c r="E2681" s="196" t="s">
        <v>4</v>
      </c>
      <c r="F2681" s="196">
        <v>2</v>
      </c>
      <c r="G2681"/>
      <c r="H2681"/>
    </row>
    <row r="2682" spans="2:8" x14ac:dyDescent="0.3">
      <c r="B2682" s="101" t="s">
        <v>3523</v>
      </c>
      <c r="C2682" s="196"/>
      <c r="D2682" s="196"/>
      <c r="E2682" s="196"/>
      <c r="F2682" s="196"/>
      <c r="G2682"/>
      <c r="H2682"/>
    </row>
    <row r="2683" spans="2:8" x14ac:dyDescent="0.3">
      <c r="B2683" s="101" t="s">
        <v>3524</v>
      </c>
      <c r="C2683" s="196" t="s">
        <v>3187</v>
      </c>
      <c r="D2683" s="196">
        <v>3</v>
      </c>
      <c r="E2683" s="196" t="s">
        <v>1704</v>
      </c>
      <c r="F2683" s="196">
        <v>1</v>
      </c>
      <c r="G2683"/>
      <c r="H2683"/>
    </row>
    <row r="2684" spans="2:8" x14ac:dyDescent="0.3">
      <c r="B2684" s="101" t="s">
        <v>3525</v>
      </c>
      <c r="C2684" s="196" t="s">
        <v>3187</v>
      </c>
      <c r="D2684" s="196">
        <v>1</v>
      </c>
      <c r="E2684" s="196" t="s">
        <v>1704</v>
      </c>
      <c r="F2684" s="196">
        <v>1</v>
      </c>
      <c r="G2684"/>
      <c r="H2684"/>
    </row>
    <row r="2685" spans="2:8" x14ac:dyDescent="0.3">
      <c r="B2685" s="101" t="s">
        <v>3526</v>
      </c>
      <c r="C2685" s="196" t="s">
        <v>3187</v>
      </c>
      <c r="D2685" s="196">
        <v>2</v>
      </c>
      <c r="E2685" s="196" t="s">
        <v>1704</v>
      </c>
      <c r="F2685" s="196">
        <v>4</v>
      </c>
      <c r="G2685"/>
      <c r="H2685"/>
    </row>
    <row r="2686" spans="2:8" x14ac:dyDescent="0.3">
      <c r="B2686" s="101" t="s">
        <v>3527</v>
      </c>
      <c r="C2686" s="196" t="s">
        <v>1704</v>
      </c>
      <c r="D2686" s="196">
        <v>2</v>
      </c>
      <c r="E2686" s="196" t="s">
        <v>3187</v>
      </c>
      <c r="F2686" s="196">
        <v>1</v>
      </c>
      <c r="G2686"/>
      <c r="H2686"/>
    </row>
    <row r="2687" spans="2:8" x14ac:dyDescent="0.3">
      <c r="B2687" s="101" t="s">
        <v>3528</v>
      </c>
      <c r="C2687" s="196" t="s">
        <v>3187</v>
      </c>
      <c r="D2687" s="196">
        <v>1</v>
      </c>
      <c r="E2687" s="196" t="s">
        <v>1704</v>
      </c>
      <c r="F2687" s="196">
        <v>1</v>
      </c>
      <c r="G2687"/>
      <c r="H2687"/>
    </row>
    <row r="2688" spans="2:8" x14ac:dyDescent="0.3">
      <c r="B2688" s="101" t="s">
        <v>3529</v>
      </c>
      <c r="C2688" s="196" t="s">
        <v>3187</v>
      </c>
      <c r="D2688" s="196">
        <v>1</v>
      </c>
      <c r="E2688" s="196" t="s">
        <v>1704</v>
      </c>
      <c r="F2688" s="196">
        <v>2</v>
      </c>
      <c r="G2688"/>
      <c r="H2688"/>
    </row>
    <row r="2689" spans="2:8" x14ac:dyDescent="0.3">
      <c r="B2689" s="101" t="s">
        <v>3530</v>
      </c>
      <c r="C2689" s="196" t="s">
        <v>3187</v>
      </c>
      <c r="D2689" s="196">
        <v>4</v>
      </c>
      <c r="E2689" s="196" t="s">
        <v>1704</v>
      </c>
      <c r="F2689" s="196">
        <v>2</v>
      </c>
      <c r="G2689"/>
      <c r="H2689"/>
    </row>
    <row r="2690" spans="2:8" x14ac:dyDescent="0.3">
      <c r="B2690" s="101" t="s">
        <v>3531</v>
      </c>
      <c r="C2690" s="196" t="s">
        <v>3187</v>
      </c>
      <c r="D2690" s="196">
        <v>2</v>
      </c>
      <c r="E2690" s="196" t="s">
        <v>1704</v>
      </c>
      <c r="F2690" s="196">
        <v>1</v>
      </c>
      <c r="G2690"/>
      <c r="H2690"/>
    </row>
    <row r="2691" spans="2:8" x14ac:dyDescent="0.3">
      <c r="B2691" s="101" t="s">
        <v>3532</v>
      </c>
      <c r="C2691" s="196" t="s">
        <v>1704</v>
      </c>
      <c r="D2691" s="196">
        <v>1</v>
      </c>
      <c r="E2691" s="196" t="s">
        <v>3187</v>
      </c>
      <c r="F2691" s="196">
        <v>1</v>
      </c>
      <c r="G2691"/>
      <c r="H2691"/>
    </row>
    <row r="2692" spans="2:8" x14ac:dyDescent="0.3">
      <c r="B2692" s="201" t="s">
        <v>3533</v>
      </c>
      <c r="C2692" s="201" t="s">
        <v>3187</v>
      </c>
      <c r="D2692" s="201">
        <v>0</v>
      </c>
      <c r="E2692" s="201" t="s">
        <v>1704</v>
      </c>
      <c r="F2692" s="201">
        <v>5</v>
      </c>
      <c r="G2692" s="201"/>
      <c r="H2692"/>
    </row>
    <row r="2693" spans="2:8" x14ac:dyDescent="0.3">
      <c r="B2693" s="101" t="s">
        <v>3534</v>
      </c>
      <c r="C2693" s="196" t="s">
        <v>3187</v>
      </c>
      <c r="D2693" s="196">
        <v>1</v>
      </c>
      <c r="E2693" s="196" t="s">
        <v>1704</v>
      </c>
      <c r="F2693" s="196">
        <v>1</v>
      </c>
      <c r="G2693"/>
      <c r="H2693"/>
    </row>
    <row r="2694" spans="2:8" x14ac:dyDescent="0.3">
      <c r="B2694" s="101" t="s">
        <v>3535</v>
      </c>
      <c r="C2694" s="196" t="s">
        <v>3187</v>
      </c>
      <c r="D2694" s="196">
        <v>0</v>
      </c>
      <c r="E2694" s="196" t="s">
        <v>1704</v>
      </c>
      <c r="F2694" s="196">
        <v>0</v>
      </c>
      <c r="G2694"/>
      <c r="H2694"/>
    </row>
    <row r="2695" spans="2:8" x14ac:dyDescent="0.3">
      <c r="B2695" s="101" t="s">
        <v>3536</v>
      </c>
      <c r="C2695" s="196" t="s">
        <v>1704</v>
      </c>
      <c r="D2695" s="196">
        <v>1</v>
      </c>
      <c r="E2695" s="196" t="s">
        <v>3187</v>
      </c>
      <c r="F2695" s="196">
        <v>2</v>
      </c>
      <c r="G2695"/>
      <c r="H2695"/>
    </row>
    <row r="2696" spans="2:8" x14ac:dyDescent="0.3">
      <c r="B2696" s="101" t="s">
        <v>3537</v>
      </c>
      <c r="C2696" s="196" t="s">
        <v>3187</v>
      </c>
      <c r="D2696" s="196">
        <v>1</v>
      </c>
      <c r="E2696" s="196" t="s">
        <v>1704</v>
      </c>
      <c r="F2696" s="196">
        <v>0</v>
      </c>
      <c r="G2696"/>
      <c r="H2696"/>
    </row>
    <row r="2697" spans="2:8" x14ac:dyDescent="0.3">
      <c r="B2697" s="101" t="s">
        <v>3538</v>
      </c>
      <c r="C2697" s="196" t="s">
        <v>1704</v>
      </c>
      <c r="D2697" s="196">
        <v>4</v>
      </c>
      <c r="E2697" s="196" t="s">
        <v>3187</v>
      </c>
      <c r="F2697" s="196">
        <v>1</v>
      </c>
      <c r="G2697"/>
      <c r="H2697"/>
    </row>
    <row r="2698" spans="2:8" x14ac:dyDescent="0.3">
      <c r="B2698" s="101" t="s">
        <v>3539</v>
      </c>
      <c r="C2698" s="196" t="s">
        <v>3187</v>
      </c>
      <c r="D2698" s="196">
        <v>0</v>
      </c>
      <c r="E2698" s="196" t="s">
        <v>1704</v>
      </c>
      <c r="F2698" s="196">
        <v>3</v>
      </c>
      <c r="G2698"/>
      <c r="H2698"/>
    </row>
    <row r="2699" spans="2:8" x14ac:dyDescent="0.3">
      <c r="B2699" s="101" t="s">
        <v>3540</v>
      </c>
      <c r="C2699" s="196"/>
      <c r="D2699" s="196"/>
      <c r="E2699" s="196"/>
      <c r="F2699" s="196"/>
      <c r="G2699"/>
      <c r="H2699"/>
    </row>
    <row r="2700" spans="2:8" x14ac:dyDescent="0.3">
      <c r="B2700" s="101" t="s">
        <v>3541</v>
      </c>
      <c r="C2700" s="196" t="s">
        <v>1704</v>
      </c>
      <c r="D2700" s="196">
        <v>41</v>
      </c>
      <c r="E2700" s="196" t="s">
        <v>7</v>
      </c>
      <c r="F2700" s="196">
        <v>31</v>
      </c>
      <c r="G2700"/>
      <c r="H2700"/>
    </row>
    <row r="2701" spans="2:8" x14ac:dyDescent="0.3">
      <c r="B2701" s="101" t="s">
        <v>3542</v>
      </c>
      <c r="C2701" s="196" t="s">
        <v>7</v>
      </c>
      <c r="D2701" s="196">
        <v>7</v>
      </c>
      <c r="E2701" s="196" t="s">
        <v>1691</v>
      </c>
      <c r="F2701" s="196">
        <v>8</v>
      </c>
      <c r="G2701"/>
      <c r="H2701"/>
    </row>
    <row r="2702" spans="2:8" x14ac:dyDescent="0.3">
      <c r="B2702" s="101" t="s">
        <v>3543</v>
      </c>
      <c r="C2702" s="196" t="s">
        <v>1698</v>
      </c>
      <c r="D2702" s="196">
        <v>7</v>
      </c>
      <c r="E2702" s="196" t="s">
        <v>20</v>
      </c>
      <c r="F2702" s="196">
        <v>11</v>
      </c>
      <c r="G2702"/>
      <c r="H2702"/>
    </row>
    <row r="2703" spans="2:8" x14ac:dyDescent="0.3">
      <c r="B2703" s="201" t="s">
        <v>3544</v>
      </c>
      <c r="C2703" s="201" t="s">
        <v>1690</v>
      </c>
      <c r="D2703" s="201">
        <v>9</v>
      </c>
      <c r="E2703" s="201" t="s">
        <v>7</v>
      </c>
      <c r="F2703" s="201">
        <v>5</v>
      </c>
      <c r="G2703" s="201"/>
      <c r="H2703"/>
    </row>
    <row r="2704" spans="2:8" x14ac:dyDescent="0.3">
      <c r="B2704" s="101" t="s">
        <v>3545</v>
      </c>
      <c r="C2704" s="196" t="s">
        <v>1690</v>
      </c>
      <c r="D2704" s="196">
        <v>9</v>
      </c>
      <c r="E2704" s="196" t="s">
        <v>7</v>
      </c>
      <c r="F2704" s="196">
        <v>12</v>
      </c>
      <c r="G2704"/>
      <c r="H2704"/>
    </row>
    <row r="2705" spans="2:8" x14ac:dyDescent="0.3">
      <c r="B2705" s="101" t="s">
        <v>3546</v>
      </c>
      <c r="C2705" s="196" t="s">
        <v>1701</v>
      </c>
      <c r="D2705" s="196">
        <v>5</v>
      </c>
      <c r="E2705" s="196" t="s">
        <v>1698</v>
      </c>
      <c r="F2705" s="196">
        <v>2</v>
      </c>
      <c r="G2705"/>
      <c r="H2705"/>
    </row>
    <row r="2706" spans="2:8" x14ac:dyDescent="0.3">
      <c r="B2706" s="101" t="s">
        <v>3547</v>
      </c>
      <c r="C2706" s="196" t="s">
        <v>1837</v>
      </c>
      <c r="D2706" s="196">
        <v>2</v>
      </c>
      <c r="E2706" s="196" t="s">
        <v>2065</v>
      </c>
      <c r="F2706" s="196">
        <v>5</v>
      </c>
      <c r="G2706"/>
      <c r="H2706"/>
    </row>
    <row r="2707" spans="2:8" x14ac:dyDescent="0.3">
      <c r="B2707" s="101" t="s">
        <v>3548</v>
      </c>
      <c r="C2707" s="196" t="s">
        <v>4</v>
      </c>
      <c r="D2707" s="196">
        <v>12</v>
      </c>
      <c r="E2707" s="196" t="s">
        <v>7</v>
      </c>
      <c r="F2707" s="196">
        <v>8</v>
      </c>
      <c r="G2707"/>
      <c r="H2707"/>
    </row>
    <row r="2708" spans="2:8" x14ac:dyDescent="0.3">
      <c r="B2708" s="101" t="s">
        <v>3549</v>
      </c>
      <c r="C2708" s="196" t="s">
        <v>7</v>
      </c>
      <c r="D2708" s="196">
        <v>6</v>
      </c>
      <c r="E2708" s="196" t="s">
        <v>3326</v>
      </c>
      <c r="F2708" s="196">
        <v>6</v>
      </c>
      <c r="G2708"/>
      <c r="H2708"/>
    </row>
    <row r="2709" spans="2:8" x14ac:dyDescent="0.3">
      <c r="B2709" s="201" t="s">
        <v>3550</v>
      </c>
      <c r="C2709" s="201" t="s">
        <v>7</v>
      </c>
      <c r="D2709" s="201">
        <v>4</v>
      </c>
      <c r="E2709" s="201" t="s">
        <v>4</v>
      </c>
      <c r="F2709" s="201">
        <v>3</v>
      </c>
      <c r="G2709" s="201"/>
      <c r="H2709"/>
    </row>
    <row r="2710" spans="2:8" x14ac:dyDescent="0.3">
      <c r="B2710" s="101" t="s">
        <v>3551</v>
      </c>
      <c r="C2710" s="196" t="s">
        <v>20</v>
      </c>
      <c r="D2710" s="196">
        <v>1</v>
      </c>
      <c r="E2710" s="196" t="s">
        <v>1698</v>
      </c>
      <c r="F2710" s="196">
        <v>8</v>
      </c>
      <c r="G2710"/>
      <c r="H2710"/>
    </row>
    <row r="2711" spans="2:8" x14ac:dyDescent="0.3">
      <c r="B2711" s="101" t="s">
        <v>3552</v>
      </c>
      <c r="C2711" s="196" t="s">
        <v>1690</v>
      </c>
      <c r="D2711" s="196">
        <v>11</v>
      </c>
      <c r="E2711" s="196" t="s">
        <v>7</v>
      </c>
      <c r="F2711" s="196">
        <v>12</v>
      </c>
      <c r="G2711"/>
      <c r="H2711"/>
    </row>
    <row r="2712" spans="2:8" x14ac:dyDescent="0.3">
      <c r="B2712" s="101" t="s">
        <v>3553</v>
      </c>
      <c r="C2712" s="196" t="s">
        <v>7</v>
      </c>
      <c r="D2712" s="196">
        <v>5</v>
      </c>
      <c r="E2712" s="196" t="s">
        <v>1685</v>
      </c>
      <c r="F2712" s="196">
        <v>4</v>
      </c>
      <c r="G2712"/>
      <c r="H2712"/>
    </row>
    <row r="2713" spans="2:8" x14ac:dyDescent="0.3">
      <c r="B2713" s="101" t="s">
        <v>3554</v>
      </c>
      <c r="C2713" s="196" t="s">
        <v>7</v>
      </c>
      <c r="D2713" s="196">
        <v>3</v>
      </c>
      <c r="E2713" s="196" t="s">
        <v>4</v>
      </c>
      <c r="F2713" s="196">
        <v>2</v>
      </c>
      <c r="G2713"/>
      <c r="H2713"/>
    </row>
    <row r="2714" spans="2:8" x14ac:dyDescent="0.3">
      <c r="B2714" s="101" t="s">
        <v>3555</v>
      </c>
      <c r="C2714" s="196" t="s">
        <v>1741</v>
      </c>
      <c r="D2714" s="196">
        <v>12</v>
      </c>
      <c r="E2714" s="196" t="s">
        <v>1697</v>
      </c>
      <c r="F2714" s="196">
        <v>6</v>
      </c>
      <c r="G2714"/>
      <c r="H2714"/>
    </row>
    <row r="2715" spans="2:8" x14ac:dyDescent="0.3">
      <c r="B2715" s="101" t="s">
        <v>3556</v>
      </c>
      <c r="C2715" s="196" t="s">
        <v>4</v>
      </c>
      <c r="D2715" s="196">
        <v>10</v>
      </c>
      <c r="E2715" s="196" t="s">
        <v>7</v>
      </c>
      <c r="F2715" s="196">
        <v>13</v>
      </c>
      <c r="G2715"/>
      <c r="H2715"/>
    </row>
    <row r="2716" spans="2:8" x14ac:dyDescent="0.3">
      <c r="B2716" s="101" t="s">
        <v>3557</v>
      </c>
      <c r="C2716" s="196" t="s">
        <v>7</v>
      </c>
      <c r="D2716" s="196">
        <v>3</v>
      </c>
      <c r="E2716" s="196" t="s">
        <v>4</v>
      </c>
      <c r="F2716" s="196">
        <v>2</v>
      </c>
      <c r="G2716"/>
      <c r="H2716"/>
    </row>
    <row r="2717" spans="2:8" x14ac:dyDescent="0.3">
      <c r="B2717" s="101" t="s">
        <v>3558</v>
      </c>
      <c r="C2717" s="196" t="s">
        <v>7</v>
      </c>
      <c r="D2717" s="196">
        <v>10</v>
      </c>
      <c r="E2717" s="196" t="s">
        <v>1685</v>
      </c>
      <c r="F2717" s="196">
        <v>5</v>
      </c>
      <c r="G2717"/>
      <c r="H2717"/>
    </row>
    <row r="2718" spans="2:8" x14ac:dyDescent="0.3">
      <c r="B2718" s="101" t="s">
        <v>3559</v>
      </c>
      <c r="C2718" s="196" t="s">
        <v>20</v>
      </c>
      <c r="D2718" s="196">
        <v>7</v>
      </c>
      <c r="E2718" s="196" t="s">
        <v>1698</v>
      </c>
      <c r="F2718" s="196">
        <v>20</v>
      </c>
      <c r="G2718"/>
      <c r="H2718"/>
    </row>
    <row r="2719" spans="2:8" x14ac:dyDescent="0.3">
      <c r="B2719" s="101" t="s">
        <v>3560</v>
      </c>
      <c r="C2719" s="196" t="s">
        <v>7</v>
      </c>
      <c r="D2719" s="196">
        <v>13</v>
      </c>
      <c r="E2719" s="196" t="s">
        <v>1690</v>
      </c>
      <c r="F2719" s="196">
        <v>8</v>
      </c>
      <c r="G2719"/>
      <c r="H2719"/>
    </row>
    <row r="2720" spans="2:8" x14ac:dyDescent="0.3">
      <c r="B2720" s="101" t="s">
        <v>3561</v>
      </c>
      <c r="C2720" s="196" t="s">
        <v>1698</v>
      </c>
      <c r="D2720" s="196">
        <v>8</v>
      </c>
      <c r="E2720" s="196" t="s">
        <v>1701</v>
      </c>
      <c r="F2720" s="196">
        <v>15</v>
      </c>
      <c r="G2720"/>
      <c r="H2720"/>
    </row>
    <row r="2721" spans="2:8" x14ac:dyDescent="0.3">
      <c r="B2721" s="101" t="s">
        <v>3562</v>
      </c>
      <c r="C2721" s="196" t="s">
        <v>7</v>
      </c>
      <c r="D2721" s="196">
        <v>3</v>
      </c>
      <c r="E2721" s="196" t="s">
        <v>4</v>
      </c>
      <c r="F2721" s="196">
        <v>3</v>
      </c>
      <c r="G2721"/>
      <c r="H2721"/>
    </row>
    <row r="2722" spans="2:8" x14ac:dyDescent="0.3">
      <c r="B2722" s="201" t="s">
        <v>3563</v>
      </c>
      <c r="C2722" s="201" t="s">
        <v>4</v>
      </c>
      <c r="D2722" s="201">
        <v>2</v>
      </c>
      <c r="E2722" s="201" t="s">
        <v>7</v>
      </c>
      <c r="F2722" s="201">
        <v>8</v>
      </c>
      <c r="G2722" s="201"/>
      <c r="H2722"/>
    </row>
    <row r="2723" spans="2:8" x14ac:dyDescent="0.3">
      <c r="B2723" s="101" t="s">
        <v>3564</v>
      </c>
      <c r="C2723" s="196" t="s">
        <v>1697</v>
      </c>
      <c r="D2723" s="196">
        <v>10</v>
      </c>
      <c r="E2723" s="196" t="s">
        <v>1690</v>
      </c>
      <c r="F2723" s="196">
        <v>18</v>
      </c>
      <c r="G2723"/>
      <c r="H2723"/>
    </row>
    <row r="2724" spans="2:8" x14ac:dyDescent="0.3">
      <c r="B2724" s="101" t="s">
        <v>3565</v>
      </c>
      <c r="C2724" s="196" t="s">
        <v>7</v>
      </c>
      <c r="D2724" s="196">
        <v>29</v>
      </c>
      <c r="E2724" s="196" t="s">
        <v>20</v>
      </c>
      <c r="F2724" s="196">
        <v>22</v>
      </c>
      <c r="G2724"/>
      <c r="H2724"/>
    </row>
    <row r="2725" spans="2:8" x14ac:dyDescent="0.3">
      <c r="B2725" s="101" t="s">
        <v>3566</v>
      </c>
      <c r="C2725" s="196" t="s">
        <v>1741</v>
      </c>
      <c r="D2725" s="196">
        <v>10</v>
      </c>
      <c r="E2725" s="196" t="s">
        <v>7</v>
      </c>
      <c r="F2725" s="196">
        <v>14</v>
      </c>
      <c r="G2725"/>
      <c r="H2725"/>
    </row>
    <row r="2726" spans="2:8" x14ac:dyDescent="0.3">
      <c r="B2726" s="101" t="s">
        <v>3567</v>
      </c>
      <c r="C2726" s="196" t="s">
        <v>7</v>
      </c>
      <c r="D2726" s="196">
        <v>4</v>
      </c>
      <c r="E2726" s="196" t="s">
        <v>20</v>
      </c>
      <c r="F2726" s="196">
        <v>7</v>
      </c>
      <c r="G2726"/>
      <c r="H2726"/>
    </row>
    <row r="2727" spans="2:8" x14ac:dyDescent="0.3">
      <c r="B2727" s="101" t="s">
        <v>3568</v>
      </c>
      <c r="C2727" s="196" t="s">
        <v>4</v>
      </c>
      <c r="D2727" s="196">
        <v>3</v>
      </c>
      <c r="E2727" s="196" t="s">
        <v>7</v>
      </c>
      <c r="F2727" s="196">
        <v>2</v>
      </c>
      <c r="G2727"/>
      <c r="H2727"/>
    </row>
    <row r="2728" spans="2:8" x14ac:dyDescent="0.3">
      <c r="B2728" s="101" t="s">
        <v>3569</v>
      </c>
      <c r="C2728" s="196" t="s">
        <v>1690</v>
      </c>
      <c r="D2728" s="196">
        <v>0</v>
      </c>
      <c r="E2728" s="196" t="s">
        <v>7</v>
      </c>
      <c r="F2728" s="196">
        <v>5</v>
      </c>
      <c r="G2728"/>
      <c r="H2728"/>
    </row>
    <row r="2729" spans="2:8" x14ac:dyDescent="0.3">
      <c r="B2729" s="201" t="s">
        <v>3570</v>
      </c>
      <c r="C2729" s="201" t="s">
        <v>20</v>
      </c>
      <c r="D2729" s="201">
        <v>4</v>
      </c>
      <c r="E2729" s="201" t="s">
        <v>7</v>
      </c>
      <c r="F2729" s="201">
        <v>6</v>
      </c>
      <c r="G2729" s="201"/>
      <c r="H2729"/>
    </row>
    <row r="2730" spans="2:8" x14ac:dyDescent="0.3">
      <c r="B2730" s="101" t="s">
        <v>3571</v>
      </c>
      <c r="C2730" s="196" t="s">
        <v>2065</v>
      </c>
      <c r="D2730" s="196">
        <v>5</v>
      </c>
      <c r="E2730" s="196" t="s">
        <v>7</v>
      </c>
      <c r="F2730" s="196">
        <v>2</v>
      </c>
      <c r="G2730"/>
      <c r="H2730"/>
    </row>
    <row r="2731" spans="2:8" x14ac:dyDescent="0.3">
      <c r="B2731" s="101" t="s">
        <v>3572</v>
      </c>
      <c r="C2731" s="196" t="s">
        <v>2065</v>
      </c>
      <c r="D2731" s="196">
        <v>5</v>
      </c>
      <c r="E2731" s="196" t="s">
        <v>1837</v>
      </c>
      <c r="F2731" s="196">
        <v>1</v>
      </c>
      <c r="G2731"/>
      <c r="H2731"/>
    </row>
    <row r="2732" spans="2:8" x14ac:dyDescent="0.3">
      <c r="B2732" s="101" t="s">
        <v>3573</v>
      </c>
      <c r="C2732" s="196" t="s">
        <v>7</v>
      </c>
      <c r="D2732" s="196">
        <v>3</v>
      </c>
      <c r="E2732" s="196" t="s">
        <v>4</v>
      </c>
      <c r="F2732" s="196">
        <v>9</v>
      </c>
      <c r="G2732"/>
      <c r="H2732"/>
    </row>
    <row r="2733" spans="2:8" x14ac:dyDescent="0.3">
      <c r="B2733" s="101" t="s">
        <v>3574</v>
      </c>
      <c r="C2733" s="196" t="s">
        <v>4</v>
      </c>
      <c r="D2733" s="196">
        <v>1</v>
      </c>
      <c r="E2733" s="196" t="s">
        <v>7</v>
      </c>
      <c r="F2733" s="196">
        <v>5</v>
      </c>
      <c r="G2733"/>
      <c r="H2733"/>
    </row>
    <row r="2734" spans="2:8" x14ac:dyDescent="0.3">
      <c r="B2734" s="101" t="s">
        <v>3575</v>
      </c>
      <c r="C2734" s="196" t="s">
        <v>7</v>
      </c>
      <c r="D2734" s="196">
        <v>26</v>
      </c>
      <c r="E2734" s="196" t="s">
        <v>4</v>
      </c>
      <c r="F2734" s="196">
        <v>27</v>
      </c>
      <c r="G2734"/>
      <c r="H2734"/>
    </row>
    <row r="2735" spans="2:8" x14ac:dyDescent="0.3">
      <c r="B2735" s="101" t="s">
        <v>3576</v>
      </c>
      <c r="C2735" s="196" t="s">
        <v>20</v>
      </c>
      <c r="D2735" s="196">
        <v>27</v>
      </c>
      <c r="E2735" s="196" t="s">
        <v>1698</v>
      </c>
      <c r="F2735" s="196">
        <v>23</v>
      </c>
      <c r="G2735"/>
      <c r="H2735"/>
    </row>
    <row r="2736" spans="2:8" x14ac:dyDescent="0.3">
      <c r="B2736" s="201" t="s">
        <v>3577</v>
      </c>
      <c r="C2736" s="201" t="s">
        <v>4</v>
      </c>
      <c r="D2736" s="201">
        <v>2</v>
      </c>
      <c r="E2736" s="201" t="s">
        <v>7</v>
      </c>
      <c r="F2736" s="201">
        <v>4</v>
      </c>
      <c r="G2736" s="201"/>
      <c r="H2736"/>
    </row>
    <row r="2737" spans="2:8" x14ac:dyDescent="0.3">
      <c r="B2737" s="101" t="s">
        <v>3578</v>
      </c>
      <c r="C2737" s="196" t="s">
        <v>1697</v>
      </c>
      <c r="D2737" s="196">
        <v>20</v>
      </c>
      <c r="E2737" s="196" t="s">
        <v>1695</v>
      </c>
      <c r="F2737" s="196">
        <v>33</v>
      </c>
      <c r="G2737"/>
      <c r="H2737"/>
    </row>
    <row r="2738" spans="2:8" x14ac:dyDescent="0.3">
      <c r="B2738" s="101" t="s">
        <v>3579</v>
      </c>
      <c r="C2738" s="196" t="s">
        <v>2109</v>
      </c>
      <c r="D2738" s="196">
        <v>3</v>
      </c>
      <c r="E2738" s="196" t="s">
        <v>1698</v>
      </c>
      <c r="F2738" s="196">
        <v>2</v>
      </c>
      <c r="G2738"/>
      <c r="H2738"/>
    </row>
    <row r="2739" spans="2:8" x14ac:dyDescent="0.3">
      <c r="B2739" s="101" t="s">
        <v>3580</v>
      </c>
      <c r="C2739" s="196" t="s">
        <v>1691</v>
      </c>
      <c r="D2739" s="196">
        <v>27</v>
      </c>
      <c r="E2739" s="196" t="s">
        <v>1760</v>
      </c>
      <c r="F2739" s="196">
        <v>31</v>
      </c>
      <c r="G2739"/>
      <c r="H2739"/>
    </row>
    <row r="2740" spans="2:8" x14ac:dyDescent="0.3">
      <c r="B2740" s="101" t="s">
        <v>3581</v>
      </c>
      <c r="C2740" s="196" t="s">
        <v>7</v>
      </c>
      <c r="D2740" s="196">
        <v>1</v>
      </c>
      <c r="E2740" s="196" t="s">
        <v>20</v>
      </c>
      <c r="F2740" s="196">
        <v>2</v>
      </c>
      <c r="G2740"/>
      <c r="H2740"/>
    </row>
    <row r="2741" spans="2:8" x14ac:dyDescent="0.3">
      <c r="B2741" s="101" t="s">
        <v>3582</v>
      </c>
      <c r="C2741" s="196" t="s">
        <v>1698</v>
      </c>
      <c r="D2741" s="196">
        <v>9</v>
      </c>
      <c r="E2741" s="196" t="s">
        <v>20</v>
      </c>
      <c r="F2741" s="196">
        <v>18</v>
      </c>
      <c r="G2741"/>
      <c r="H2741"/>
    </row>
    <row r="2742" spans="2:8" x14ac:dyDescent="0.3">
      <c r="B2742" s="101" t="s">
        <v>3583</v>
      </c>
      <c r="C2742" s="196" t="s">
        <v>7</v>
      </c>
      <c r="D2742" s="196">
        <v>5</v>
      </c>
      <c r="E2742" s="196" t="s">
        <v>1704</v>
      </c>
      <c r="F2742" s="196">
        <v>4</v>
      </c>
      <c r="G2742"/>
      <c r="H2742"/>
    </row>
    <row r="2743" spans="2:8" x14ac:dyDescent="0.3">
      <c r="B2743" s="101" t="s">
        <v>3584</v>
      </c>
      <c r="C2743" s="196" t="s">
        <v>20</v>
      </c>
      <c r="D2743" s="196">
        <v>19</v>
      </c>
      <c r="E2743" s="196" t="s">
        <v>7</v>
      </c>
      <c r="F2743" s="196">
        <v>11</v>
      </c>
      <c r="G2743"/>
      <c r="H2743"/>
    </row>
    <row r="2744" spans="2:8" x14ac:dyDescent="0.3">
      <c r="B2744" s="101" t="s">
        <v>3585</v>
      </c>
      <c r="C2744" s="196" t="s">
        <v>4</v>
      </c>
      <c r="D2744" s="196">
        <v>13</v>
      </c>
      <c r="E2744" s="196" t="s">
        <v>7</v>
      </c>
      <c r="F2744" s="196">
        <v>3</v>
      </c>
      <c r="G2744"/>
      <c r="H2744"/>
    </row>
    <row r="2745" spans="2:8" x14ac:dyDescent="0.3">
      <c r="B2745" s="201" t="s">
        <v>3586</v>
      </c>
      <c r="C2745" s="201" t="s">
        <v>1693</v>
      </c>
      <c r="D2745" s="201">
        <v>21</v>
      </c>
      <c r="E2745" s="201" t="s">
        <v>1697</v>
      </c>
      <c r="F2745" s="201">
        <v>11</v>
      </c>
      <c r="G2745" s="201"/>
      <c r="H2745"/>
    </row>
    <row r="2746" spans="2:8" x14ac:dyDescent="0.3">
      <c r="B2746" s="101" t="s">
        <v>3587</v>
      </c>
      <c r="C2746" s="196" t="s">
        <v>20</v>
      </c>
      <c r="D2746" s="196">
        <v>9</v>
      </c>
      <c r="E2746" s="196" t="s">
        <v>7</v>
      </c>
      <c r="F2746" s="196">
        <v>1</v>
      </c>
      <c r="G2746"/>
      <c r="H2746"/>
    </row>
    <row r="2747" spans="2:8" x14ac:dyDescent="0.3">
      <c r="B2747" s="101" t="s">
        <v>3588</v>
      </c>
      <c r="C2747" s="196" t="s">
        <v>1704</v>
      </c>
      <c r="D2747" s="196">
        <v>21</v>
      </c>
      <c r="E2747" s="196" t="s">
        <v>20</v>
      </c>
      <c r="F2747" s="196">
        <v>8</v>
      </c>
      <c r="G2747"/>
      <c r="H2747"/>
    </row>
    <row r="2748" spans="2:8" x14ac:dyDescent="0.3">
      <c r="B2748" s="101" t="s">
        <v>3589</v>
      </c>
      <c r="C2748" s="196" t="s">
        <v>1738</v>
      </c>
      <c r="D2748" s="196">
        <v>12</v>
      </c>
      <c r="E2748" s="196" t="s">
        <v>1698</v>
      </c>
      <c r="F2748" s="196">
        <v>26</v>
      </c>
      <c r="G2748"/>
      <c r="H2748"/>
    </row>
    <row r="2749" spans="2:8" x14ac:dyDescent="0.3">
      <c r="B2749" s="101" t="s">
        <v>3590</v>
      </c>
      <c r="C2749" s="196" t="s">
        <v>20</v>
      </c>
      <c r="D2749" s="196">
        <v>9</v>
      </c>
      <c r="E2749" s="196" t="s">
        <v>1837</v>
      </c>
      <c r="F2749" s="196">
        <v>3</v>
      </c>
      <c r="G2749"/>
      <c r="H2749"/>
    </row>
    <row r="2750" spans="2:8" x14ac:dyDescent="0.3">
      <c r="B2750" s="101" t="s">
        <v>3591</v>
      </c>
      <c r="C2750" s="196" t="s">
        <v>7</v>
      </c>
      <c r="D2750" s="196">
        <v>19</v>
      </c>
      <c r="E2750" s="196" t="s">
        <v>20</v>
      </c>
      <c r="F2750" s="196">
        <v>10</v>
      </c>
      <c r="G2750"/>
      <c r="H2750"/>
    </row>
    <row r="2751" spans="2:8" x14ac:dyDescent="0.3">
      <c r="B2751" s="101" t="s">
        <v>3592</v>
      </c>
      <c r="C2751" s="196" t="s">
        <v>1698</v>
      </c>
      <c r="D2751" s="196">
        <v>13</v>
      </c>
      <c r="E2751" s="196" t="s">
        <v>1703</v>
      </c>
      <c r="F2751" s="196">
        <v>18</v>
      </c>
      <c r="G2751"/>
      <c r="H2751"/>
    </row>
    <row r="2752" spans="2:8" x14ac:dyDescent="0.3">
      <c r="B2752" s="101" t="s">
        <v>3593</v>
      </c>
      <c r="C2752" s="196" t="s">
        <v>4</v>
      </c>
      <c r="D2752" s="196">
        <v>14</v>
      </c>
      <c r="E2752" s="196" t="s">
        <v>7</v>
      </c>
      <c r="F2752" s="196">
        <v>19</v>
      </c>
      <c r="G2752"/>
      <c r="H2752"/>
    </row>
    <row r="2753" spans="2:8" x14ac:dyDescent="0.3">
      <c r="B2753" s="101" t="s">
        <v>3594</v>
      </c>
      <c r="C2753" s="196" t="s">
        <v>7</v>
      </c>
      <c r="D2753" s="196">
        <v>14</v>
      </c>
      <c r="E2753" s="196" t="s">
        <v>4</v>
      </c>
      <c r="F2753" s="196">
        <v>20</v>
      </c>
      <c r="G2753"/>
      <c r="H2753"/>
    </row>
    <row r="2754" spans="2:8" x14ac:dyDescent="0.3">
      <c r="B2754" s="101" t="s">
        <v>3595</v>
      </c>
      <c r="C2754" s="196" t="s">
        <v>7</v>
      </c>
      <c r="D2754" s="196">
        <v>16</v>
      </c>
      <c r="E2754" s="196" t="s">
        <v>4</v>
      </c>
      <c r="F2754" s="196">
        <v>10</v>
      </c>
      <c r="G2754"/>
      <c r="H2754"/>
    </row>
    <row r="2755" spans="2:8" x14ac:dyDescent="0.3">
      <c r="B2755" s="201" t="s">
        <v>3596</v>
      </c>
      <c r="C2755" s="201" t="s">
        <v>7</v>
      </c>
      <c r="D2755" s="201">
        <v>12</v>
      </c>
      <c r="E2755" s="201" t="s">
        <v>4</v>
      </c>
      <c r="F2755" s="201">
        <v>5</v>
      </c>
      <c r="G2755" s="201"/>
      <c r="H2755"/>
    </row>
    <row r="2756" spans="2:8" x14ac:dyDescent="0.3">
      <c r="B2756" s="101" t="s">
        <v>3597</v>
      </c>
      <c r="C2756" s="196" t="s">
        <v>20</v>
      </c>
      <c r="D2756" s="196">
        <v>3</v>
      </c>
      <c r="E2756" s="196" t="s">
        <v>1698</v>
      </c>
      <c r="F2756" s="196">
        <v>2</v>
      </c>
      <c r="G2756"/>
      <c r="H2756"/>
    </row>
    <row r="2757" spans="2:8" x14ac:dyDescent="0.3">
      <c r="B2757" s="101" t="s">
        <v>3598</v>
      </c>
      <c r="C2757" s="196" t="s">
        <v>7</v>
      </c>
      <c r="D2757" s="196">
        <v>23</v>
      </c>
      <c r="E2757" s="196" t="s">
        <v>20</v>
      </c>
      <c r="F2757" s="196">
        <v>34</v>
      </c>
      <c r="G2757"/>
      <c r="H2757"/>
    </row>
    <row r="2758" spans="2:8" x14ac:dyDescent="0.3">
      <c r="B2758" s="101" t="s">
        <v>3599</v>
      </c>
      <c r="C2758" s="196" t="s">
        <v>7</v>
      </c>
      <c r="D2758" s="196">
        <v>2</v>
      </c>
      <c r="E2758" s="196" t="s">
        <v>4</v>
      </c>
      <c r="F2758" s="196">
        <v>4</v>
      </c>
      <c r="G2758"/>
      <c r="H2758"/>
    </row>
    <row r="2759" spans="2:8" x14ac:dyDescent="0.3">
      <c r="B2759" s="101" t="s">
        <v>3600</v>
      </c>
      <c r="C2759" s="196" t="s">
        <v>7</v>
      </c>
      <c r="D2759" s="196">
        <v>3</v>
      </c>
      <c r="E2759" s="196" t="s">
        <v>20</v>
      </c>
      <c r="F2759" s="196">
        <v>11</v>
      </c>
      <c r="G2759"/>
      <c r="H2759"/>
    </row>
    <row r="2760" spans="2:8" x14ac:dyDescent="0.3">
      <c r="B2760" s="201" t="s">
        <v>3601</v>
      </c>
      <c r="C2760" s="201" t="s">
        <v>4</v>
      </c>
      <c r="D2760" s="201">
        <v>16</v>
      </c>
      <c r="E2760" s="201" t="s">
        <v>7</v>
      </c>
      <c r="F2760" s="201">
        <v>10</v>
      </c>
      <c r="G2760" s="201"/>
      <c r="H2760"/>
    </row>
    <row r="2761" spans="2:8" x14ac:dyDescent="0.3">
      <c r="B2761" s="101" t="s">
        <v>3602</v>
      </c>
      <c r="C2761" s="196" t="s">
        <v>1698</v>
      </c>
      <c r="D2761" s="196">
        <v>5</v>
      </c>
      <c r="E2761" s="196" t="s">
        <v>20</v>
      </c>
      <c r="F2761" s="196">
        <v>0</v>
      </c>
      <c r="G2761"/>
      <c r="H2761"/>
    </row>
    <row r="2762" spans="2:8" x14ac:dyDescent="0.3">
      <c r="B2762" s="101" t="s">
        <v>3603</v>
      </c>
      <c r="C2762" s="196" t="s">
        <v>7</v>
      </c>
      <c r="D2762" s="196">
        <v>9</v>
      </c>
      <c r="E2762" s="196" t="s">
        <v>20</v>
      </c>
      <c r="F2762" s="196">
        <v>5</v>
      </c>
      <c r="G2762"/>
      <c r="H2762"/>
    </row>
    <row r="2763" spans="2:8" x14ac:dyDescent="0.3">
      <c r="B2763" s="101" t="s">
        <v>3604</v>
      </c>
      <c r="C2763" s="196" t="s">
        <v>7</v>
      </c>
      <c r="D2763" s="196">
        <v>7</v>
      </c>
      <c r="E2763" s="196" t="s">
        <v>1690</v>
      </c>
      <c r="F2763" s="196">
        <v>1</v>
      </c>
      <c r="G2763"/>
      <c r="H2763"/>
    </row>
    <row r="2764" spans="2:8" x14ac:dyDescent="0.3">
      <c r="B2764" s="101" t="s">
        <v>3605</v>
      </c>
      <c r="C2764" s="196" t="s">
        <v>7</v>
      </c>
      <c r="D2764" s="196">
        <v>11</v>
      </c>
      <c r="E2764" s="196" t="s">
        <v>4</v>
      </c>
      <c r="F2764" s="196">
        <v>9</v>
      </c>
      <c r="G2764"/>
      <c r="H2764"/>
    </row>
    <row r="2765" spans="2:8" x14ac:dyDescent="0.3">
      <c r="B2765" s="101" t="s">
        <v>3606</v>
      </c>
      <c r="C2765" s="196" t="s">
        <v>20</v>
      </c>
      <c r="D2765" s="196">
        <v>5</v>
      </c>
      <c r="E2765" s="196" t="s">
        <v>7</v>
      </c>
      <c r="F2765" s="196">
        <v>13</v>
      </c>
      <c r="G2765"/>
      <c r="H2765"/>
    </row>
    <row r="2766" spans="2:8" x14ac:dyDescent="0.3">
      <c r="B2766" s="101" t="s">
        <v>3607</v>
      </c>
      <c r="C2766" s="196" t="s">
        <v>7</v>
      </c>
      <c r="D2766" s="196">
        <v>24</v>
      </c>
      <c r="E2766" s="196" t="s">
        <v>1690</v>
      </c>
      <c r="F2766" s="196">
        <v>31</v>
      </c>
      <c r="G2766"/>
      <c r="H2766"/>
    </row>
    <row r="2767" spans="2:8" x14ac:dyDescent="0.3">
      <c r="B2767" s="101" t="s">
        <v>3608</v>
      </c>
      <c r="C2767" s="196" t="s">
        <v>7</v>
      </c>
      <c r="D2767" s="196">
        <v>2</v>
      </c>
      <c r="E2767" s="196" t="s">
        <v>1691</v>
      </c>
      <c r="F2767" s="196">
        <v>0</v>
      </c>
      <c r="G2767"/>
      <c r="H2767"/>
    </row>
    <row r="2768" spans="2:8" x14ac:dyDescent="0.3">
      <c r="B2768" s="101" t="s">
        <v>3609</v>
      </c>
      <c r="C2768" s="196" t="s">
        <v>1685</v>
      </c>
      <c r="D2768" s="196">
        <v>8</v>
      </c>
      <c r="E2768" s="196" t="s">
        <v>4</v>
      </c>
      <c r="F2768" s="196">
        <v>5</v>
      </c>
      <c r="G2768"/>
      <c r="H2768"/>
    </row>
    <row r="2769" spans="2:8" x14ac:dyDescent="0.3">
      <c r="B2769" s="101" t="s">
        <v>3610</v>
      </c>
      <c r="C2769" s="196" t="s">
        <v>20</v>
      </c>
      <c r="D2769" s="196">
        <v>1</v>
      </c>
      <c r="E2769" s="196" t="s">
        <v>1698</v>
      </c>
      <c r="F2769" s="196">
        <v>3</v>
      </c>
      <c r="G2769"/>
      <c r="H2769"/>
    </row>
    <row r="2770" spans="2:8" x14ac:dyDescent="0.3">
      <c r="B2770" s="101" t="s">
        <v>3611</v>
      </c>
      <c r="C2770" s="196" t="s">
        <v>1698</v>
      </c>
      <c r="D2770" s="196">
        <v>1</v>
      </c>
      <c r="E2770" s="196" t="s">
        <v>20</v>
      </c>
      <c r="F2770" s="196">
        <v>0</v>
      </c>
      <c r="G2770"/>
      <c r="H2770"/>
    </row>
    <row r="2771" spans="2:8" x14ac:dyDescent="0.3">
      <c r="B2771" s="201" t="s">
        <v>3612</v>
      </c>
      <c r="C2771" s="201" t="s">
        <v>20</v>
      </c>
      <c r="D2771" s="201">
        <v>0</v>
      </c>
      <c r="E2771" s="201" t="s">
        <v>1698</v>
      </c>
      <c r="F2771" s="201">
        <v>1</v>
      </c>
      <c r="G2771" s="201"/>
      <c r="H2771"/>
    </row>
    <row r="2772" spans="2:8" x14ac:dyDescent="0.3">
      <c r="B2772" s="101" t="s">
        <v>3613</v>
      </c>
      <c r="C2772" s="196" t="s">
        <v>4</v>
      </c>
      <c r="D2772" s="196">
        <v>3</v>
      </c>
      <c r="E2772" s="196" t="s">
        <v>7</v>
      </c>
      <c r="F2772" s="196">
        <v>2</v>
      </c>
      <c r="G2772"/>
      <c r="H2772"/>
    </row>
    <row r="2773" spans="2:8" x14ac:dyDescent="0.3">
      <c r="B2773" s="101" t="s">
        <v>3614</v>
      </c>
      <c r="C2773" s="196" t="s">
        <v>1701</v>
      </c>
      <c r="D2773" s="196">
        <v>4</v>
      </c>
      <c r="E2773" s="196" t="s">
        <v>1698</v>
      </c>
      <c r="F2773" s="196">
        <v>7</v>
      </c>
      <c r="G2773"/>
      <c r="H2773"/>
    </row>
    <row r="2774" spans="2:8" x14ac:dyDescent="0.3">
      <c r="B2774" s="101" t="s">
        <v>3615</v>
      </c>
      <c r="C2774" s="196" t="s">
        <v>7</v>
      </c>
      <c r="D2774" s="196">
        <v>4</v>
      </c>
      <c r="E2774" s="196" t="s">
        <v>1690</v>
      </c>
      <c r="F2774" s="196">
        <v>12</v>
      </c>
      <c r="G2774"/>
      <c r="H2774"/>
    </row>
    <row r="2775" spans="2:8" x14ac:dyDescent="0.3">
      <c r="B2775" s="101" t="s">
        <v>3616</v>
      </c>
      <c r="C2775" s="196" t="s">
        <v>20</v>
      </c>
      <c r="D2775" s="196">
        <v>8</v>
      </c>
      <c r="E2775" s="196" t="s">
        <v>7</v>
      </c>
      <c r="F2775" s="196">
        <v>13</v>
      </c>
      <c r="G2775"/>
      <c r="H2775"/>
    </row>
    <row r="2776" spans="2:8" x14ac:dyDescent="0.3">
      <c r="B2776" s="101" t="s">
        <v>3617</v>
      </c>
      <c r="C2776" s="196" t="s">
        <v>1685</v>
      </c>
      <c r="D2776" s="196">
        <v>7</v>
      </c>
      <c r="E2776" s="196" t="s">
        <v>7</v>
      </c>
      <c r="F2776" s="196">
        <v>1</v>
      </c>
      <c r="G2776"/>
      <c r="H2776"/>
    </row>
    <row r="2777" spans="2:8" x14ac:dyDescent="0.3">
      <c r="B2777" s="101" t="s">
        <v>3618</v>
      </c>
      <c r="C2777" s="196" t="s">
        <v>1685</v>
      </c>
      <c r="D2777" s="196">
        <v>11</v>
      </c>
      <c r="E2777" s="196" t="s">
        <v>7</v>
      </c>
      <c r="F2777" s="196">
        <v>3</v>
      </c>
      <c r="G2777"/>
      <c r="H2777"/>
    </row>
    <row r="2778" spans="2:8" x14ac:dyDescent="0.3">
      <c r="B2778" s="101" t="s">
        <v>3619</v>
      </c>
      <c r="C2778" s="196" t="s">
        <v>4</v>
      </c>
      <c r="D2778" s="196">
        <v>10</v>
      </c>
      <c r="E2778" s="196" t="s">
        <v>7</v>
      </c>
      <c r="F2778" s="196">
        <v>6</v>
      </c>
      <c r="G2778"/>
      <c r="H2778"/>
    </row>
    <row r="2779" spans="2:8" x14ac:dyDescent="0.3">
      <c r="B2779" s="101" t="s">
        <v>3620</v>
      </c>
      <c r="C2779" s="196" t="s">
        <v>20</v>
      </c>
      <c r="D2779" s="196">
        <v>7</v>
      </c>
      <c r="E2779" s="196" t="s">
        <v>7</v>
      </c>
      <c r="F2779" s="196">
        <v>7</v>
      </c>
      <c r="G2779"/>
      <c r="H2779"/>
    </row>
    <row r="2780" spans="2:8" x14ac:dyDescent="0.3">
      <c r="B2780" s="101" t="s">
        <v>3621</v>
      </c>
      <c r="C2780" s="196" t="s">
        <v>1700</v>
      </c>
      <c r="D2780" s="196">
        <v>3</v>
      </c>
      <c r="E2780" s="196" t="s">
        <v>2705</v>
      </c>
      <c r="F2780" s="196">
        <v>5</v>
      </c>
      <c r="G2780"/>
      <c r="H2780"/>
    </row>
    <row r="2781" spans="2:8" x14ac:dyDescent="0.3">
      <c r="B2781" s="101" t="s">
        <v>3622</v>
      </c>
      <c r="C2781" s="196" t="s">
        <v>7</v>
      </c>
      <c r="D2781" s="196">
        <v>6</v>
      </c>
      <c r="E2781" s="196" t="s">
        <v>1685</v>
      </c>
      <c r="F2781" s="196">
        <v>14</v>
      </c>
      <c r="G2781"/>
      <c r="H2781"/>
    </row>
    <row r="2782" spans="2:8" x14ac:dyDescent="0.3">
      <c r="B2782" s="101" t="s">
        <v>3623</v>
      </c>
      <c r="C2782" s="196" t="s">
        <v>1698</v>
      </c>
      <c r="D2782" s="196">
        <v>25</v>
      </c>
      <c r="E2782" s="196" t="s">
        <v>2109</v>
      </c>
      <c r="F2782" s="196">
        <v>19</v>
      </c>
      <c r="G2782"/>
      <c r="H2782"/>
    </row>
    <row r="2783" spans="2:8" x14ac:dyDescent="0.3">
      <c r="B2783" s="101" t="s">
        <v>3624</v>
      </c>
      <c r="C2783" s="196" t="s">
        <v>4</v>
      </c>
      <c r="D2783" s="196">
        <v>9</v>
      </c>
      <c r="E2783" s="196" t="s">
        <v>7</v>
      </c>
      <c r="F2783" s="196">
        <v>10</v>
      </c>
      <c r="G2783"/>
      <c r="H2783"/>
    </row>
    <row r="2784" spans="2:8" x14ac:dyDescent="0.3">
      <c r="B2784" s="101" t="s">
        <v>3625</v>
      </c>
      <c r="C2784" s="196" t="s">
        <v>4</v>
      </c>
      <c r="D2784" s="196">
        <v>0</v>
      </c>
      <c r="E2784" s="196" t="s">
        <v>7</v>
      </c>
      <c r="F2784" s="196">
        <v>6</v>
      </c>
      <c r="G2784"/>
      <c r="H2784"/>
    </row>
    <row r="2785" spans="2:8" x14ac:dyDescent="0.3">
      <c r="B2785" s="101" t="s">
        <v>3626</v>
      </c>
      <c r="C2785" s="196" t="s">
        <v>20</v>
      </c>
      <c r="D2785" s="196">
        <v>24</v>
      </c>
      <c r="E2785" s="196" t="s">
        <v>7</v>
      </c>
      <c r="F2785" s="196">
        <v>8</v>
      </c>
      <c r="G2785"/>
      <c r="H2785"/>
    </row>
    <row r="2786" spans="2:8" x14ac:dyDescent="0.3">
      <c r="B2786" s="101" t="s">
        <v>3627</v>
      </c>
      <c r="C2786" s="196" t="s">
        <v>4</v>
      </c>
      <c r="D2786" s="196">
        <v>2</v>
      </c>
      <c r="E2786" s="196" t="s">
        <v>1698</v>
      </c>
      <c r="F2786" s="196">
        <v>7</v>
      </c>
      <c r="G2786"/>
      <c r="H2786"/>
    </row>
    <row r="2787" spans="2:8" x14ac:dyDescent="0.3">
      <c r="B2787" s="101" t="s">
        <v>3628</v>
      </c>
      <c r="C2787" s="196" t="s">
        <v>4</v>
      </c>
      <c r="D2787" s="196">
        <v>3</v>
      </c>
      <c r="E2787" s="196" t="s">
        <v>7</v>
      </c>
      <c r="F2787" s="196">
        <v>3</v>
      </c>
      <c r="G2787"/>
      <c r="H2787"/>
    </row>
    <row r="2788" spans="2:8" x14ac:dyDescent="0.3">
      <c r="B2788" s="201" t="s">
        <v>3629</v>
      </c>
      <c r="C2788" s="201" t="s">
        <v>1695</v>
      </c>
      <c r="D2788" s="201">
        <v>1</v>
      </c>
      <c r="E2788" s="201" t="s">
        <v>7</v>
      </c>
      <c r="F2788" s="201">
        <v>0</v>
      </c>
      <c r="G2788" s="201"/>
      <c r="H2788"/>
    </row>
    <row r="2789" spans="2:8" x14ac:dyDescent="0.3">
      <c r="B2789" s="101" t="s">
        <v>3630</v>
      </c>
      <c r="C2789" s="196" t="s">
        <v>1690</v>
      </c>
      <c r="D2789" s="196">
        <v>6</v>
      </c>
      <c r="E2789" s="196" t="s">
        <v>3631</v>
      </c>
      <c r="F2789" s="196">
        <v>1</v>
      </c>
      <c r="G2789"/>
      <c r="H2789"/>
    </row>
    <row r="2790" spans="2:8" x14ac:dyDescent="0.3">
      <c r="B2790" s="101" t="s">
        <v>3632</v>
      </c>
      <c r="C2790" s="196" t="s">
        <v>1698</v>
      </c>
      <c r="D2790" s="196">
        <v>12</v>
      </c>
      <c r="E2790" s="196" t="s">
        <v>1700</v>
      </c>
      <c r="F2790" s="196">
        <v>0</v>
      </c>
      <c r="G2790"/>
      <c r="H2790"/>
    </row>
    <row r="2791" spans="2:8" x14ac:dyDescent="0.3">
      <c r="B2791" s="101" t="s">
        <v>3633</v>
      </c>
      <c r="C2791" s="196" t="s">
        <v>7</v>
      </c>
      <c r="D2791" s="196">
        <v>36</v>
      </c>
      <c r="E2791" s="196" t="s">
        <v>4</v>
      </c>
      <c r="F2791" s="196">
        <v>23</v>
      </c>
      <c r="G2791"/>
      <c r="H2791"/>
    </row>
    <row r="2792" spans="2:8" x14ac:dyDescent="0.3">
      <c r="B2792" s="201" t="s">
        <v>3634</v>
      </c>
      <c r="C2792" s="201" t="s">
        <v>1684</v>
      </c>
      <c r="D2792" s="201">
        <v>4</v>
      </c>
      <c r="E2792" s="201" t="s">
        <v>7</v>
      </c>
      <c r="F2792" s="201">
        <v>5</v>
      </c>
      <c r="G2792" s="201"/>
      <c r="H2792"/>
    </row>
    <row r="2793" spans="2:8" x14ac:dyDescent="0.3">
      <c r="B2793" s="101" t="s">
        <v>3635</v>
      </c>
      <c r="C2793" s="196" t="s">
        <v>20</v>
      </c>
      <c r="D2793" s="196">
        <v>10</v>
      </c>
      <c r="E2793" s="196" t="s">
        <v>1698</v>
      </c>
      <c r="F2793" s="196">
        <v>4</v>
      </c>
      <c r="G2793"/>
      <c r="H2793"/>
    </row>
    <row r="2794" spans="2:8" x14ac:dyDescent="0.3">
      <c r="B2794" s="101" t="s">
        <v>3636</v>
      </c>
      <c r="C2794" s="196" t="s">
        <v>1698</v>
      </c>
      <c r="D2794" s="196">
        <v>13</v>
      </c>
      <c r="E2794" s="196" t="s">
        <v>1690</v>
      </c>
      <c r="F2794" s="196">
        <v>2</v>
      </c>
      <c r="G2794"/>
      <c r="H2794"/>
    </row>
    <row r="2795" spans="2:8" x14ac:dyDescent="0.3">
      <c r="B2795" s="101" t="s">
        <v>3637</v>
      </c>
      <c r="C2795" s="196" t="s">
        <v>1690</v>
      </c>
      <c r="D2795" s="196">
        <v>5</v>
      </c>
      <c r="E2795" s="196" t="s">
        <v>7</v>
      </c>
      <c r="F2795" s="196">
        <v>7</v>
      </c>
      <c r="G2795"/>
      <c r="H2795"/>
    </row>
    <row r="2796" spans="2:8" x14ac:dyDescent="0.3">
      <c r="B2796" s="101" t="s">
        <v>3638</v>
      </c>
      <c r="C2796" s="196" t="s">
        <v>1690</v>
      </c>
      <c r="D2796" s="196">
        <v>4</v>
      </c>
      <c r="E2796" s="196" t="s">
        <v>7</v>
      </c>
      <c r="F2796" s="196">
        <v>3</v>
      </c>
      <c r="G2796"/>
      <c r="H2796"/>
    </row>
    <row r="2797" spans="2:8" x14ac:dyDescent="0.3">
      <c r="B2797" s="101" t="s">
        <v>3639</v>
      </c>
      <c r="C2797" s="196" t="s">
        <v>7</v>
      </c>
      <c r="D2797" s="196">
        <v>9</v>
      </c>
      <c r="E2797" s="196" t="s">
        <v>4</v>
      </c>
      <c r="F2797" s="196">
        <v>1</v>
      </c>
      <c r="G2797"/>
      <c r="H2797"/>
    </row>
    <row r="2798" spans="2:8" x14ac:dyDescent="0.3">
      <c r="B2798" s="101" t="s">
        <v>3640</v>
      </c>
      <c r="C2798" s="196" t="s">
        <v>1698</v>
      </c>
      <c r="D2798" s="196">
        <v>27</v>
      </c>
      <c r="E2798" s="196" t="s">
        <v>1690</v>
      </c>
      <c r="F2798" s="196">
        <v>23</v>
      </c>
      <c r="G2798"/>
      <c r="H2798"/>
    </row>
    <row r="2799" spans="2:8" x14ac:dyDescent="0.3">
      <c r="B2799" s="101" t="s">
        <v>3641</v>
      </c>
      <c r="C2799" s="196" t="s">
        <v>20</v>
      </c>
      <c r="D2799" s="196">
        <v>13</v>
      </c>
      <c r="E2799" s="196" t="s">
        <v>7</v>
      </c>
      <c r="F2799" s="196">
        <v>13</v>
      </c>
      <c r="G2799"/>
      <c r="H2799"/>
    </row>
    <row r="2800" spans="2:8" x14ac:dyDescent="0.3">
      <c r="B2800" s="101" t="s">
        <v>3642</v>
      </c>
      <c r="C2800" s="196" t="s">
        <v>7</v>
      </c>
      <c r="D2800" s="196">
        <v>3</v>
      </c>
      <c r="E2800" s="196" t="s">
        <v>4</v>
      </c>
      <c r="F2800" s="196">
        <v>5</v>
      </c>
      <c r="G2800"/>
      <c r="H2800"/>
    </row>
    <row r="2801" spans="2:8" x14ac:dyDescent="0.3">
      <c r="B2801" s="101" t="s">
        <v>3643</v>
      </c>
      <c r="C2801" s="196" t="s">
        <v>1704</v>
      </c>
      <c r="D2801" s="196">
        <v>1</v>
      </c>
      <c r="E2801" s="196" t="s">
        <v>7</v>
      </c>
      <c r="F2801" s="196">
        <v>3</v>
      </c>
      <c r="G2801"/>
      <c r="H2801"/>
    </row>
    <row r="2802" spans="2:8" x14ac:dyDescent="0.3">
      <c r="B2802" s="101" t="s">
        <v>3644</v>
      </c>
      <c r="C2802" s="196" t="s">
        <v>1851</v>
      </c>
      <c r="D2802" s="196">
        <v>0</v>
      </c>
      <c r="E2802" s="196" t="s">
        <v>1690</v>
      </c>
      <c r="F2802" s="196">
        <v>4</v>
      </c>
      <c r="G2802"/>
      <c r="H2802"/>
    </row>
    <row r="2803" spans="2:8" x14ac:dyDescent="0.3">
      <c r="B2803" s="101" t="s">
        <v>3645</v>
      </c>
      <c r="C2803" s="196" t="s">
        <v>1832</v>
      </c>
      <c r="D2803" s="196">
        <v>12</v>
      </c>
      <c r="E2803" s="196" t="s">
        <v>1698</v>
      </c>
      <c r="F2803" s="196">
        <v>16</v>
      </c>
      <c r="G2803"/>
      <c r="H2803"/>
    </row>
    <row r="2804" spans="2:8" x14ac:dyDescent="0.3">
      <c r="B2804" s="101" t="s">
        <v>3646</v>
      </c>
      <c r="C2804" s="196" t="s">
        <v>4</v>
      </c>
      <c r="D2804" s="196">
        <v>3</v>
      </c>
      <c r="E2804" s="196" t="s">
        <v>1685</v>
      </c>
      <c r="F2804" s="196">
        <v>1</v>
      </c>
      <c r="G2804"/>
      <c r="H2804"/>
    </row>
    <row r="2805" spans="2:8" x14ac:dyDescent="0.3">
      <c r="B2805" s="201" t="s">
        <v>3647</v>
      </c>
      <c r="C2805" s="201" t="s">
        <v>7</v>
      </c>
      <c r="D2805" s="201">
        <v>5</v>
      </c>
      <c r="E2805" s="201" t="s">
        <v>20</v>
      </c>
      <c r="F2805" s="201">
        <v>3</v>
      </c>
      <c r="G2805" s="201"/>
      <c r="H2805"/>
    </row>
    <row r="2806" spans="2:8" x14ac:dyDescent="0.3">
      <c r="B2806" s="101" t="s">
        <v>3648</v>
      </c>
      <c r="C2806" s="196" t="s">
        <v>1692</v>
      </c>
      <c r="D2806" s="196">
        <v>9</v>
      </c>
      <c r="E2806" s="196" t="s">
        <v>7</v>
      </c>
      <c r="F2806" s="196">
        <v>4</v>
      </c>
      <c r="G2806"/>
      <c r="H2806"/>
    </row>
    <row r="2807" spans="2:8" x14ac:dyDescent="0.3">
      <c r="B2807" s="101" t="s">
        <v>3649</v>
      </c>
      <c r="C2807" s="196" t="s">
        <v>7</v>
      </c>
      <c r="D2807" s="196">
        <v>5</v>
      </c>
      <c r="E2807" s="196" t="s">
        <v>4</v>
      </c>
      <c r="F2807" s="196">
        <v>5</v>
      </c>
      <c r="G2807"/>
      <c r="H2807"/>
    </row>
    <row r="2808" spans="2:8" x14ac:dyDescent="0.3">
      <c r="B2808" s="101" t="s">
        <v>3650</v>
      </c>
      <c r="C2808" s="196" t="s">
        <v>20</v>
      </c>
      <c r="D2808" s="196">
        <v>3</v>
      </c>
      <c r="E2808" s="196" t="s">
        <v>7</v>
      </c>
      <c r="F2808" s="196">
        <v>9</v>
      </c>
      <c r="G2808"/>
      <c r="H2808"/>
    </row>
    <row r="2809" spans="2:8" x14ac:dyDescent="0.3">
      <c r="B2809" s="101" t="s">
        <v>3651</v>
      </c>
      <c r="C2809" s="196" t="s">
        <v>1698</v>
      </c>
      <c r="D2809" s="196">
        <v>1</v>
      </c>
      <c r="E2809" s="196" t="s">
        <v>1690</v>
      </c>
      <c r="F2809" s="196">
        <v>2</v>
      </c>
      <c r="G2809"/>
      <c r="H2809"/>
    </row>
    <row r="2810" spans="2:8" x14ac:dyDescent="0.3">
      <c r="B2810" s="101" t="s">
        <v>3652</v>
      </c>
      <c r="C2810" s="196" t="s">
        <v>7</v>
      </c>
      <c r="D2810" s="196">
        <v>6</v>
      </c>
      <c r="E2810" s="196" t="s">
        <v>20</v>
      </c>
      <c r="F2810" s="196">
        <v>8</v>
      </c>
      <c r="G2810"/>
      <c r="H2810"/>
    </row>
    <row r="2811" spans="2:8" x14ac:dyDescent="0.3">
      <c r="B2811" s="101" t="s">
        <v>3653</v>
      </c>
      <c r="C2811" s="196" t="s">
        <v>1700</v>
      </c>
      <c r="D2811" s="196">
        <v>1</v>
      </c>
      <c r="E2811" s="196" t="s">
        <v>1698</v>
      </c>
      <c r="F2811" s="196">
        <v>4</v>
      </c>
      <c r="G2811"/>
      <c r="H2811"/>
    </row>
    <row r="2812" spans="2:8" x14ac:dyDescent="0.3">
      <c r="B2812" s="101" t="s">
        <v>3654</v>
      </c>
      <c r="C2812" s="196" t="s">
        <v>1690</v>
      </c>
      <c r="D2812" s="196">
        <v>15</v>
      </c>
      <c r="E2812" s="196" t="s">
        <v>7</v>
      </c>
      <c r="F2812" s="196">
        <v>19</v>
      </c>
      <c r="G2812"/>
      <c r="H2812"/>
    </row>
    <row r="2813" spans="2:8" x14ac:dyDescent="0.3">
      <c r="B2813" s="101" t="s">
        <v>3655</v>
      </c>
      <c r="C2813" s="196" t="s">
        <v>7</v>
      </c>
      <c r="D2813" s="196">
        <v>8</v>
      </c>
      <c r="E2813" s="196" t="s">
        <v>4</v>
      </c>
      <c r="F2813" s="196">
        <v>2</v>
      </c>
      <c r="G2813"/>
      <c r="H2813"/>
    </row>
    <row r="2814" spans="2:8" x14ac:dyDescent="0.3">
      <c r="B2814" s="101" t="s">
        <v>3656</v>
      </c>
      <c r="C2814" s="196" t="s">
        <v>1698</v>
      </c>
      <c r="D2814" s="196">
        <v>3</v>
      </c>
      <c r="E2814" s="196" t="s">
        <v>20</v>
      </c>
      <c r="F2814" s="196">
        <v>14</v>
      </c>
      <c r="G2814"/>
      <c r="H2814"/>
    </row>
    <row r="2815" spans="2:8" x14ac:dyDescent="0.3">
      <c r="B2815" s="101" t="s">
        <v>3657</v>
      </c>
      <c r="C2815" s="196" t="s">
        <v>7</v>
      </c>
      <c r="D2815" s="196">
        <v>9</v>
      </c>
      <c r="E2815" s="196" t="s">
        <v>20</v>
      </c>
      <c r="F2815" s="196">
        <v>11</v>
      </c>
      <c r="G2815"/>
      <c r="H2815"/>
    </row>
    <row r="2816" spans="2:8" x14ac:dyDescent="0.3">
      <c r="B2816" s="101" t="s">
        <v>3658</v>
      </c>
      <c r="C2816" s="196" t="s">
        <v>7</v>
      </c>
      <c r="D2816" s="196">
        <v>2</v>
      </c>
      <c r="E2816" s="196" t="s">
        <v>4</v>
      </c>
      <c r="F2816" s="196">
        <v>13</v>
      </c>
      <c r="G2816"/>
      <c r="H2816"/>
    </row>
    <row r="2817" spans="2:8" x14ac:dyDescent="0.3">
      <c r="B2817" s="101" t="s">
        <v>3659</v>
      </c>
      <c r="C2817" s="196" t="s">
        <v>1851</v>
      </c>
      <c r="D2817" s="196">
        <v>4</v>
      </c>
      <c r="E2817" s="196" t="s">
        <v>1690</v>
      </c>
      <c r="F2817" s="196">
        <v>3</v>
      </c>
      <c r="G2817"/>
      <c r="H2817"/>
    </row>
    <row r="2818" spans="2:8" x14ac:dyDescent="0.3">
      <c r="B2818" s="201" t="s">
        <v>3660</v>
      </c>
      <c r="C2818" s="201" t="s">
        <v>1701</v>
      </c>
      <c r="D2818" s="201">
        <v>7</v>
      </c>
      <c r="E2818" s="201" t="s">
        <v>1698</v>
      </c>
      <c r="F2818" s="201">
        <v>3</v>
      </c>
      <c r="G2818" s="201"/>
      <c r="H2818"/>
    </row>
    <row r="2819" spans="2:8" x14ac:dyDescent="0.3">
      <c r="B2819" s="101" t="s">
        <v>3661</v>
      </c>
      <c r="C2819" s="196" t="s">
        <v>1694</v>
      </c>
      <c r="D2819" s="196">
        <v>38</v>
      </c>
      <c r="E2819" s="196" t="s">
        <v>7</v>
      </c>
      <c r="F2819" s="196">
        <v>22</v>
      </c>
      <c r="G2819"/>
      <c r="H2819"/>
    </row>
    <row r="2820" spans="2:8" x14ac:dyDescent="0.3">
      <c r="B2820" s="101" t="s">
        <v>3662</v>
      </c>
      <c r="C2820" s="196" t="s">
        <v>1685</v>
      </c>
      <c r="D2820" s="196">
        <v>1</v>
      </c>
      <c r="E2820" s="196" t="s">
        <v>7</v>
      </c>
      <c r="F2820" s="196">
        <v>1</v>
      </c>
      <c r="G2820"/>
      <c r="H2820"/>
    </row>
    <row r="2821" spans="2:8" x14ac:dyDescent="0.3">
      <c r="B2821" s="101" t="s">
        <v>3663</v>
      </c>
      <c r="C2821" s="196" t="s">
        <v>7</v>
      </c>
      <c r="D2821" s="196">
        <v>7</v>
      </c>
      <c r="E2821" s="196" t="s">
        <v>4</v>
      </c>
      <c r="F2821" s="196">
        <v>6</v>
      </c>
      <c r="G2821"/>
      <c r="H2821"/>
    </row>
    <row r="2822" spans="2:8" x14ac:dyDescent="0.3">
      <c r="B2822" s="101" t="s">
        <v>3664</v>
      </c>
      <c r="C2822" s="196" t="s">
        <v>1698</v>
      </c>
      <c r="D2822" s="196">
        <v>8</v>
      </c>
      <c r="E2822" s="196" t="s">
        <v>20</v>
      </c>
      <c r="F2822" s="196">
        <v>4</v>
      </c>
      <c r="G2822"/>
      <c r="H2822"/>
    </row>
    <row r="2823" spans="2:8" x14ac:dyDescent="0.3">
      <c r="B2823" s="101" t="s">
        <v>3665</v>
      </c>
      <c r="C2823" s="196" t="s">
        <v>7</v>
      </c>
      <c r="D2823" s="196">
        <v>12</v>
      </c>
      <c r="E2823" s="196" t="s">
        <v>4</v>
      </c>
      <c r="F2823" s="196">
        <v>13</v>
      </c>
      <c r="G2823"/>
      <c r="H2823"/>
    </row>
    <row r="2824" spans="2:8" x14ac:dyDescent="0.3">
      <c r="B2824" s="101" t="s">
        <v>3666</v>
      </c>
      <c r="C2824" s="196" t="s">
        <v>20</v>
      </c>
      <c r="D2824" s="196">
        <v>10</v>
      </c>
      <c r="E2824" s="196" t="s">
        <v>7</v>
      </c>
      <c r="F2824" s="196">
        <v>1</v>
      </c>
      <c r="G2824"/>
      <c r="H2824"/>
    </row>
    <row r="2825" spans="2:8" x14ac:dyDescent="0.3">
      <c r="B2825" s="101" t="s">
        <v>3667</v>
      </c>
      <c r="C2825" s="196" t="s">
        <v>7</v>
      </c>
      <c r="D2825" s="196">
        <v>0</v>
      </c>
      <c r="E2825" s="196" t="s">
        <v>1703</v>
      </c>
      <c r="F2825" s="196">
        <v>3</v>
      </c>
      <c r="G2825"/>
      <c r="H2825"/>
    </row>
    <row r="2826" spans="2:8" x14ac:dyDescent="0.3">
      <c r="B2826" s="101" t="s">
        <v>3668</v>
      </c>
      <c r="C2826" s="196" t="s">
        <v>7</v>
      </c>
      <c r="D2826" s="196">
        <v>3</v>
      </c>
      <c r="E2826" s="196" t="s">
        <v>1690</v>
      </c>
      <c r="F2826" s="196">
        <v>7</v>
      </c>
      <c r="G2826"/>
      <c r="H2826"/>
    </row>
    <row r="2827" spans="2:8" x14ac:dyDescent="0.3">
      <c r="B2827" s="101" t="s">
        <v>3669</v>
      </c>
      <c r="C2827" s="196" t="s">
        <v>1698</v>
      </c>
      <c r="D2827" s="196">
        <v>2</v>
      </c>
      <c r="E2827" s="196" t="s">
        <v>20</v>
      </c>
      <c r="F2827" s="196">
        <v>0</v>
      </c>
      <c r="G2827"/>
      <c r="H2827"/>
    </row>
    <row r="2828" spans="2:8" x14ac:dyDescent="0.3">
      <c r="B2828" s="101" t="s">
        <v>3670</v>
      </c>
      <c r="C2828" s="196" t="s">
        <v>7</v>
      </c>
      <c r="D2828" s="196">
        <v>4</v>
      </c>
      <c r="E2828" s="196" t="s">
        <v>20</v>
      </c>
      <c r="F2828" s="196">
        <v>4</v>
      </c>
      <c r="G2828"/>
      <c r="H2828"/>
    </row>
    <row r="2829" spans="2:8" x14ac:dyDescent="0.3">
      <c r="B2829" s="101" t="s">
        <v>3671</v>
      </c>
      <c r="C2829" s="196" t="s">
        <v>7</v>
      </c>
      <c r="D2829" s="196">
        <v>40</v>
      </c>
      <c r="E2829" s="196" t="s">
        <v>4</v>
      </c>
      <c r="F2829" s="196">
        <v>25</v>
      </c>
      <c r="G2829"/>
      <c r="H2829"/>
    </row>
    <row r="2830" spans="2:8" x14ac:dyDescent="0.3">
      <c r="B2830" s="101" t="s">
        <v>3672</v>
      </c>
      <c r="C2830" s="196" t="s">
        <v>1690</v>
      </c>
      <c r="D2830" s="196">
        <v>5</v>
      </c>
      <c r="E2830" s="196" t="s">
        <v>1698</v>
      </c>
      <c r="F2830" s="196">
        <v>5</v>
      </c>
      <c r="G2830"/>
      <c r="H2830"/>
    </row>
    <row r="2831" spans="2:8" x14ac:dyDescent="0.3">
      <c r="B2831" s="201" t="s">
        <v>3673</v>
      </c>
      <c r="C2831" s="201" t="s">
        <v>20</v>
      </c>
      <c r="D2831" s="201">
        <v>4</v>
      </c>
      <c r="E2831" s="201" t="s">
        <v>7</v>
      </c>
      <c r="F2831" s="201">
        <v>8</v>
      </c>
      <c r="G2831" s="201"/>
      <c r="H2831"/>
    </row>
    <row r="2832" spans="2:8" x14ac:dyDescent="0.3">
      <c r="B2832" s="101" t="s">
        <v>3674</v>
      </c>
      <c r="C2832" s="196" t="s">
        <v>7</v>
      </c>
      <c r="D2832" s="196">
        <v>5</v>
      </c>
      <c r="E2832" s="196" t="s">
        <v>4</v>
      </c>
      <c r="F2832" s="196">
        <v>2</v>
      </c>
      <c r="G2832"/>
      <c r="H2832"/>
    </row>
    <row r="2833" spans="2:8" x14ac:dyDescent="0.3">
      <c r="B2833" s="101" t="s">
        <v>3675</v>
      </c>
      <c r="C2833" s="196" t="s">
        <v>1704</v>
      </c>
      <c r="D2833" s="196">
        <v>21</v>
      </c>
      <c r="E2833" s="196" t="s">
        <v>7</v>
      </c>
      <c r="F2833" s="196">
        <v>7</v>
      </c>
      <c r="G2833"/>
      <c r="H2833"/>
    </row>
    <row r="2834" spans="2:8" x14ac:dyDescent="0.3">
      <c r="B2834" s="101" t="s">
        <v>3676</v>
      </c>
      <c r="C2834" s="196" t="s">
        <v>20</v>
      </c>
      <c r="D2834" s="196">
        <v>9</v>
      </c>
      <c r="E2834" s="196" t="s">
        <v>7</v>
      </c>
      <c r="F2834" s="196">
        <v>7</v>
      </c>
      <c r="G2834"/>
      <c r="H2834"/>
    </row>
    <row r="2835" spans="2:8" x14ac:dyDescent="0.3">
      <c r="B2835" s="101" t="s">
        <v>3677</v>
      </c>
      <c r="C2835" s="196" t="s">
        <v>1698</v>
      </c>
      <c r="D2835" s="196">
        <v>15</v>
      </c>
      <c r="E2835" s="196" t="s">
        <v>20</v>
      </c>
      <c r="F2835" s="196">
        <v>9</v>
      </c>
      <c r="G2835"/>
      <c r="H2835"/>
    </row>
    <row r="2836" spans="2:8" x14ac:dyDescent="0.3">
      <c r="B2836" s="101" t="s">
        <v>3678</v>
      </c>
      <c r="C2836" s="196" t="s">
        <v>3679</v>
      </c>
      <c r="D2836" s="196">
        <v>0</v>
      </c>
      <c r="E2836" s="196" t="s">
        <v>7</v>
      </c>
      <c r="F2836" s="196">
        <v>1</v>
      </c>
      <c r="G2836"/>
      <c r="H2836"/>
    </row>
    <row r="2837" spans="2:8" x14ac:dyDescent="0.3">
      <c r="B2837" s="101" t="s">
        <v>3680</v>
      </c>
      <c r="C2837" s="196" t="s">
        <v>4</v>
      </c>
      <c r="D2837" s="196">
        <v>6</v>
      </c>
      <c r="E2837" s="196" t="s">
        <v>7</v>
      </c>
      <c r="F2837" s="196">
        <v>1</v>
      </c>
      <c r="G2837"/>
      <c r="H2837"/>
    </row>
    <row r="2838" spans="2:8" x14ac:dyDescent="0.3">
      <c r="B2838" s="101" t="s">
        <v>3681</v>
      </c>
      <c r="C2838" s="196" t="s">
        <v>1699</v>
      </c>
      <c r="D2838" s="196">
        <v>4</v>
      </c>
      <c r="E2838" s="196" t="s">
        <v>1698</v>
      </c>
      <c r="F2838" s="196">
        <v>6</v>
      </c>
      <c r="G2838"/>
      <c r="H2838"/>
    </row>
    <row r="2839" spans="2:8" x14ac:dyDescent="0.3">
      <c r="B2839" s="101" t="s">
        <v>3682</v>
      </c>
      <c r="C2839" s="196" t="s">
        <v>7</v>
      </c>
      <c r="D2839" s="196">
        <v>4</v>
      </c>
      <c r="E2839" s="196" t="s">
        <v>4</v>
      </c>
      <c r="F2839" s="196">
        <v>5</v>
      </c>
      <c r="G2839"/>
      <c r="H2839"/>
    </row>
    <row r="2840" spans="2:8" x14ac:dyDescent="0.3">
      <c r="B2840" s="201" t="s">
        <v>3683</v>
      </c>
      <c r="C2840" s="201" t="s">
        <v>7</v>
      </c>
      <c r="D2840" s="201">
        <v>18</v>
      </c>
      <c r="E2840" s="201" t="s">
        <v>4</v>
      </c>
      <c r="F2840" s="201">
        <v>14</v>
      </c>
      <c r="G2840" s="201"/>
      <c r="H2840"/>
    </row>
    <row r="2841" spans="2:8" x14ac:dyDescent="0.3">
      <c r="B2841" s="101" t="s">
        <v>3684</v>
      </c>
      <c r="C2841" s="196" t="s">
        <v>7</v>
      </c>
      <c r="D2841" s="196">
        <v>1</v>
      </c>
      <c r="E2841" s="196" t="s">
        <v>4</v>
      </c>
      <c r="F2841" s="196">
        <v>2</v>
      </c>
      <c r="G2841"/>
      <c r="H2841"/>
    </row>
    <row r="2842" spans="2:8" x14ac:dyDescent="0.3">
      <c r="B2842" s="101" t="s">
        <v>3685</v>
      </c>
      <c r="C2842" s="196" t="s">
        <v>20</v>
      </c>
      <c r="D2842" s="196">
        <v>3</v>
      </c>
      <c r="E2842" s="196" t="s">
        <v>7</v>
      </c>
      <c r="F2842" s="196">
        <v>3</v>
      </c>
      <c r="G2842"/>
      <c r="H2842"/>
    </row>
    <row r="2843" spans="2:8" x14ac:dyDescent="0.3">
      <c r="B2843" s="101" t="s">
        <v>3686</v>
      </c>
      <c r="C2843" s="196" t="s">
        <v>7</v>
      </c>
      <c r="D2843" s="196">
        <v>0</v>
      </c>
      <c r="E2843" s="196" t="s">
        <v>1690</v>
      </c>
      <c r="F2843" s="196">
        <v>3</v>
      </c>
      <c r="G2843"/>
      <c r="H2843"/>
    </row>
    <row r="2844" spans="2:8" x14ac:dyDescent="0.3">
      <c r="B2844" s="101" t="s">
        <v>3687</v>
      </c>
      <c r="C2844" s="196" t="s">
        <v>3688</v>
      </c>
      <c r="D2844" s="196">
        <v>3</v>
      </c>
      <c r="E2844" s="196" t="s">
        <v>7</v>
      </c>
      <c r="F2844" s="196">
        <v>7</v>
      </c>
      <c r="G2844"/>
      <c r="H2844"/>
    </row>
    <row r="2845" spans="2:8" x14ac:dyDescent="0.3">
      <c r="B2845" s="101" t="s">
        <v>3689</v>
      </c>
      <c r="C2845" s="196" t="s">
        <v>1698</v>
      </c>
      <c r="D2845" s="196">
        <v>1</v>
      </c>
      <c r="E2845" s="196" t="s">
        <v>20</v>
      </c>
      <c r="F2845" s="196">
        <v>2</v>
      </c>
      <c r="G2845"/>
      <c r="H2845"/>
    </row>
    <row r="2846" spans="2:8" x14ac:dyDescent="0.3">
      <c r="B2846" s="101" t="s">
        <v>3690</v>
      </c>
      <c r="C2846" s="196" t="s">
        <v>4</v>
      </c>
      <c r="D2846" s="196">
        <v>15</v>
      </c>
      <c r="E2846" s="196" t="s">
        <v>2174</v>
      </c>
      <c r="F2846" s="196">
        <v>4</v>
      </c>
      <c r="G2846"/>
      <c r="H2846"/>
    </row>
    <row r="2847" spans="2:8" x14ac:dyDescent="0.3">
      <c r="B2847" s="101" t="s">
        <v>3691</v>
      </c>
      <c r="C2847" s="196" t="s">
        <v>1698</v>
      </c>
      <c r="D2847" s="196">
        <v>3</v>
      </c>
      <c r="E2847" s="196" t="s">
        <v>20</v>
      </c>
      <c r="F2847" s="196">
        <v>4</v>
      </c>
      <c r="G2847"/>
      <c r="H2847"/>
    </row>
    <row r="2848" spans="2:8" x14ac:dyDescent="0.3">
      <c r="B2848" s="101" t="s">
        <v>3692</v>
      </c>
      <c r="C2848" s="196" t="s">
        <v>1690</v>
      </c>
      <c r="D2848" s="196">
        <v>1</v>
      </c>
      <c r="E2848" s="196" t="s">
        <v>7</v>
      </c>
      <c r="F2848" s="196">
        <v>3</v>
      </c>
      <c r="G2848"/>
      <c r="H2848"/>
    </row>
    <row r="2849" spans="2:8" x14ac:dyDescent="0.3">
      <c r="B2849" s="101" t="s">
        <v>3693</v>
      </c>
      <c r="C2849" s="196" t="s">
        <v>1703</v>
      </c>
      <c r="D2849" s="196">
        <v>0</v>
      </c>
      <c r="E2849" s="196" t="s">
        <v>7</v>
      </c>
      <c r="F2849" s="196">
        <v>0</v>
      </c>
      <c r="G2849"/>
      <c r="H2849"/>
    </row>
    <row r="2850" spans="2:8" x14ac:dyDescent="0.3">
      <c r="B2850" s="101" t="s">
        <v>3694</v>
      </c>
      <c r="C2850" s="196" t="s">
        <v>4</v>
      </c>
      <c r="D2850" s="196">
        <v>0</v>
      </c>
      <c r="E2850" s="196" t="s">
        <v>7</v>
      </c>
      <c r="F2850" s="196">
        <v>1</v>
      </c>
      <c r="G2850"/>
      <c r="H2850"/>
    </row>
    <row r="2851" spans="2:8" ht="27.6" x14ac:dyDescent="0.3">
      <c r="B2851" s="201" t="s">
        <v>3695</v>
      </c>
      <c r="C2851" s="201" t="s">
        <v>20</v>
      </c>
      <c r="D2851" s="201">
        <v>0</v>
      </c>
      <c r="E2851" s="201" t="s">
        <v>3696</v>
      </c>
      <c r="F2851" s="201">
        <v>1</v>
      </c>
      <c r="G2851" s="201"/>
      <c r="H2851"/>
    </row>
    <row r="2852" spans="2:8" x14ac:dyDescent="0.3">
      <c r="B2852" s="101" t="s">
        <v>3697</v>
      </c>
      <c r="C2852" s="196" t="s">
        <v>1698</v>
      </c>
      <c r="D2852" s="196">
        <v>4</v>
      </c>
      <c r="E2852" s="196" t="s">
        <v>1703</v>
      </c>
      <c r="F2852" s="196">
        <v>1</v>
      </c>
      <c r="G2852"/>
      <c r="H2852"/>
    </row>
    <row r="2853" spans="2:8" x14ac:dyDescent="0.3">
      <c r="B2853" s="101" t="s">
        <v>3698</v>
      </c>
      <c r="C2853" s="196" t="s">
        <v>1704</v>
      </c>
      <c r="D2853" s="196">
        <v>0</v>
      </c>
      <c r="E2853" s="196" t="s">
        <v>7</v>
      </c>
      <c r="F2853" s="196">
        <v>2</v>
      </c>
      <c r="G2853"/>
      <c r="H2853"/>
    </row>
    <row r="2854" spans="2:8" x14ac:dyDescent="0.3">
      <c r="B2854" s="101" t="s">
        <v>3699</v>
      </c>
      <c r="C2854" s="196" t="s">
        <v>1698</v>
      </c>
      <c r="D2854" s="196">
        <v>2</v>
      </c>
      <c r="E2854" s="196" t="s">
        <v>20</v>
      </c>
      <c r="F2854" s="196">
        <v>2</v>
      </c>
      <c r="G2854"/>
      <c r="H2854"/>
    </row>
    <row r="2855" spans="2:8" x14ac:dyDescent="0.3">
      <c r="B2855" s="101" t="s">
        <v>3700</v>
      </c>
      <c r="C2855" s="196" t="s">
        <v>4</v>
      </c>
      <c r="D2855" s="196">
        <v>4</v>
      </c>
      <c r="E2855" s="196" t="s">
        <v>7</v>
      </c>
      <c r="F2855" s="196">
        <v>7</v>
      </c>
      <c r="G2855"/>
      <c r="H2855"/>
    </row>
    <row r="2856" spans="2:8" x14ac:dyDescent="0.3">
      <c r="B2856" s="101" t="s">
        <v>3701</v>
      </c>
      <c r="C2856" s="196" t="s">
        <v>4</v>
      </c>
      <c r="D2856" s="196">
        <v>2</v>
      </c>
      <c r="E2856" s="196" t="s">
        <v>7</v>
      </c>
      <c r="F2856" s="196">
        <v>0</v>
      </c>
      <c r="G2856"/>
      <c r="H2856"/>
    </row>
    <row r="2857" spans="2:8" x14ac:dyDescent="0.3">
      <c r="B2857" s="101" t="s">
        <v>3702</v>
      </c>
      <c r="C2857" s="196" t="s">
        <v>1690</v>
      </c>
      <c r="D2857" s="196">
        <v>8</v>
      </c>
      <c r="E2857" s="196" t="s">
        <v>7</v>
      </c>
      <c r="F2857" s="196">
        <v>4</v>
      </c>
      <c r="G2857"/>
      <c r="H2857"/>
    </row>
    <row r="2858" spans="2:8" x14ac:dyDescent="0.3">
      <c r="B2858" s="101" t="s">
        <v>3703</v>
      </c>
      <c r="C2858" s="196" t="s">
        <v>1690</v>
      </c>
      <c r="D2858" s="196">
        <v>2</v>
      </c>
      <c r="E2858" s="196" t="s">
        <v>7</v>
      </c>
      <c r="F2858" s="196">
        <v>2</v>
      </c>
      <c r="G2858"/>
      <c r="H2858"/>
    </row>
    <row r="2859" spans="2:8" x14ac:dyDescent="0.3">
      <c r="B2859" s="101" t="s">
        <v>3704</v>
      </c>
      <c r="C2859" s="196" t="s">
        <v>1690</v>
      </c>
      <c r="D2859" s="196">
        <v>3</v>
      </c>
      <c r="E2859" s="196" t="s">
        <v>7</v>
      </c>
      <c r="F2859" s="196">
        <v>6</v>
      </c>
      <c r="G2859"/>
      <c r="H2859"/>
    </row>
    <row r="2860" spans="2:8" x14ac:dyDescent="0.3">
      <c r="B2860" s="201" t="s">
        <v>3705</v>
      </c>
      <c r="C2860" s="201" t="s">
        <v>7</v>
      </c>
      <c r="D2860" s="201">
        <v>1</v>
      </c>
      <c r="E2860" s="201" t="s">
        <v>1690</v>
      </c>
      <c r="F2860" s="201">
        <v>1</v>
      </c>
      <c r="G2860" s="201"/>
      <c r="H2860"/>
    </row>
    <row r="2861" spans="2:8" x14ac:dyDescent="0.3">
      <c r="B2861" s="101" t="s">
        <v>3706</v>
      </c>
      <c r="C2861" s="196" t="s">
        <v>1690</v>
      </c>
      <c r="D2861" s="196">
        <v>3</v>
      </c>
      <c r="E2861" s="196" t="s">
        <v>7</v>
      </c>
      <c r="F2861" s="196">
        <v>0</v>
      </c>
      <c r="G2861"/>
      <c r="H2861"/>
    </row>
    <row r="2862" spans="2:8" x14ac:dyDescent="0.3">
      <c r="B2862" s="101" t="s">
        <v>3707</v>
      </c>
      <c r="C2862" s="196" t="s">
        <v>1690</v>
      </c>
      <c r="D2862" s="196">
        <v>2</v>
      </c>
      <c r="E2862" s="196" t="s">
        <v>7</v>
      </c>
      <c r="F2862" s="196">
        <v>0</v>
      </c>
      <c r="G2862"/>
      <c r="H2862"/>
    </row>
    <row r="2863" spans="2:8" x14ac:dyDescent="0.3">
      <c r="B2863" s="101" t="s">
        <v>3708</v>
      </c>
      <c r="C2863" s="196"/>
      <c r="D2863" s="196"/>
      <c r="E2863" s="196"/>
      <c r="F2863" s="196"/>
      <c r="G2863"/>
      <c r="H2863"/>
    </row>
    <row r="2864" spans="2:8" x14ac:dyDescent="0.3">
      <c r="B2864" s="101" t="s">
        <v>3709</v>
      </c>
      <c r="C2864" s="196" t="s">
        <v>7</v>
      </c>
      <c r="D2864" s="196">
        <v>10</v>
      </c>
      <c r="E2864" s="196" t="s">
        <v>4</v>
      </c>
      <c r="F2864" s="196">
        <v>21</v>
      </c>
      <c r="G2864"/>
      <c r="H2864"/>
    </row>
    <row r="2865" spans="2:8" x14ac:dyDescent="0.3">
      <c r="B2865" s="101" t="s">
        <v>3710</v>
      </c>
      <c r="C2865" s="196" t="s">
        <v>20</v>
      </c>
      <c r="D2865" s="196">
        <v>5</v>
      </c>
      <c r="E2865" s="196" t="s">
        <v>7</v>
      </c>
      <c r="F2865" s="196">
        <v>4</v>
      </c>
      <c r="G2865"/>
      <c r="H2865"/>
    </row>
    <row r="2866" spans="2:8" x14ac:dyDescent="0.3">
      <c r="B2866" s="101" t="s">
        <v>3711</v>
      </c>
      <c r="C2866" s="196" t="s">
        <v>1687</v>
      </c>
      <c r="D2866" s="196">
        <v>4</v>
      </c>
      <c r="E2866" s="196" t="s">
        <v>4</v>
      </c>
      <c r="F2866" s="196">
        <v>5</v>
      </c>
      <c r="G2866"/>
      <c r="H2866"/>
    </row>
    <row r="2867" spans="2:8" x14ac:dyDescent="0.3">
      <c r="B2867" s="101" t="s">
        <v>3712</v>
      </c>
      <c r="C2867" s="196" t="s">
        <v>4</v>
      </c>
      <c r="D2867" s="196">
        <v>3</v>
      </c>
      <c r="E2867" s="196" t="s">
        <v>7</v>
      </c>
      <c r="F2867" s="196">
        <v>2</v>
      </c>
      <c r="G2867"/>
      <c r="H2867"/>
    </row>
    <row r="2868" spans="2:8" x14ac:dyDescent="0.3">
      <c r="B2868" s="101" t="s">
        <v>3713</v>
      </c>
      <c r="C2868" s="196" t="s">
        <v>20</v>
      </c>
      <c r="D2868" s="196">
        <v>17</v>
      </c>
      <c r="E2868" s="196" t="s">
        <v>7</v>
      </c>
      <c r="F2868" s="196">
        <v>9</v>
      </c>
      <c r="G2868"/>
      <c r="H2868"/>
    </row>
    <row r="2869" spans="2:8" x14ac:dyDescent="0.3">
      <c r="B2869" s="101" t="s">
        <v>3714</v>
      </c>
      <c r="C2869" s="196" t="s">
        <v>7</v>
      </c>
      <c r="D2869" s="196">
        <v>15</v>
      </c>
      <c r="E2869" s="196" t="s">
        <v>4</v>
      </c>
      <c r="F2869" s="196">
        <v>16</v>
      </c>
      <c r="G2869"/>
      <c r="H2869"/>
    </row>
    <row r="2870" spans="2:8" x14ac:dyDescent="0.3">
      <c r="B2870" s="101" t="s">
        <v>3715</v>
      </c>
      <c r="C2870" s="196" t="s">
        <v>20</v>
      </c>
      <c r="D2870" s="196">
        <v>6</v>
      </c>
      <c r="E2870" s="196" t="s">
        <v>7</v>
      </c>
      <c r="F2870" s="196">
        <v>0</v>
      </c>
      <c r="G2870"/>
      <c r="H2870"/>
    </row>
    <row r="2871" spans="2:8" x14ac:dyDescent="0.3">
      <c r="B2871" s="101" t="s">
        <v>3716</v>
      </c>
      <c r="C2871" s="196" t="s">
        <v>4</v>
      </c>
      <c r="D2871" s="196">
        <v>2</v>
      </c>
      <c r="E2871" s="196" t="s">
        <v>7</v>
      </c>
      <c r="F2871" s="196">
        <v>9</v>
      </c>
      <c r="G2871"/>
      <c r="H2871"/>
    </row>
    <row r="2872" spans="2:8" x14ac:dyDescent="0.3">
      <c r="B2872" s="101" t="s">
        <v>3717</v>
      </c>
      <c r="C2872" s="196" t="s">
        <v>4</v>
      </c>
      <c r="D2872" s="196">
        <v>1</v>
      </c>
      <c r="E2872" s="196" t="s">
        <v>7</v>
      </c>
      <c r="F2872" s="196">
        <v>2</v>
      </c>
      <c r="G2872"/>
      <c r="H2872"/>
    </row>
    <row r="2873" spans="2:8" x14ac:dyDescent="0.3">
      <c r="B2873" s="101" t="s">
        <v>3718</v>
      </c>
      <c r="C2873" s="196" t="s">
        <v>4</v>
      </c>
      <c r="D2873" s="196">
        <v>7</v>
      </c>
      <c r="E2873" s="196" t="s">
        <v>7</v>
      </c>
      <c r="F2873" s="196">
        <v>8</v>
      </c>
      <c r="G2873"/>
      <c r="H2873"/>
    </row>
    <row r="2874" spans="2:8" x14ac:dyDescent="0.3">
      <c r="B2874" s="101" t="s">
        <v>3719</v>
      </c>
      <c r="C2874" s="196"/>
      <c r="D2874" s="196"/>
      <c r="E2874" s="196"/>
      <c r="F2874" s="196"/>
      <c r="G2874" s="196"/>
      <c r="H2874" s="196"/>
    </row>
    <row r="2875" spans="2:8" x14ac:dyDescent="0.3">
      <c r="B2875" s="101" t="s">
        <v>3720</v>
      </c>
      <c r="C2875" s="196" t="s">
        <v>7</v>
      </c>
      <c r="D2875" s="196">
        <v>2</v>
      </c>
      <c r="E2875" s="196" t="s">
        <v>20</v>
      </c>
      <c r="F2875" s="196">
        <v>1</v>
      </c>
      <c r="G2875"/>
      <c r="H2875"/>
    </row>
    <row r="2876" spans="2:8" x14ac:dyDescent="0.3">
      <c r="B2876" s="101" t="s">
        <v>3721</v>
      </c>
      <c r="C2876" s="196" t="s">
        <v>20</v>
      </c>
      <c r="D2876" s="196">
        <v>1</v>
      </c>
      <c r="E2876" s="196" t="s">
        <v>7</v>
      </c>
      <c r="F2876" s="196">
        <v>2</v>
      </c>
      <c r="G2876"/>
      <c r="H2876"/>
    </row>
    <row r="2877" spans="2:8" x14ac:dyDescent="0.3">
      <c r="B2877" s="101" t="s">
        <v>3722</v>
      </c>
      <c r="C2877" s="196" t="s">
        <v>7</v>
      </c>
      <c r="D2877" s="196">
        <v>1</v>
      </c>
      <c r="E2877" s="196" t="s">
        <v>20</v>
      </c>
      <c r="F2877" s="196">
        <v>0</v>
      </c>
      <c r="G2877"/>
      <c r="H2877"/>
    </row>
    <row r="2878" spans="2:8" x14ac:dyDescent="0.3">
      <c r="B2878" s="101" t="s">
        <v>3723</v>
      </c>
      <c r="C2878" s="196" t="s">
        <v>7</v>
      </c>
      <c r="D2878" s="196">
        <v>0</v>
      </c>
      <c r="E2878" s="196" t="s">
        <v>20</v>
      </c>
      <c r="F2878" s="196">
        <v>0</v>
      </c>
      <c r="G2878"/>
      <c r="H2878"/>
    </row>
    <row r="2879" spans="2:8" x14ac:dyDescent="0.3">
      <c r="B2879" s="101" t="s">
        <v>3724</v>
      </c>
      <c r="C2879" s="196" t="s">
        <v>7</v>
      </c>
      <c r="D2879" s="196">
        <v>0</v>
      </c>
      <c r="E2879" s="196" t="s">
        <v>20</v>
      </c>
      <c r="F2879" s="196">
        <v>0</v>
      </c>
      <c r="G2879"/>
      <c r="H2879"/>
    </row>
    <row r="2880" spans="2:8" x14ac:dyDescent="0.3">
      <c r="B2880" s="101" t="s">
        <v>3725</v>
      </c>
      <c r="C2880" s="196"/>
      <c r="D2880" s="196"/>
      <c r="E2880" s="196"/>
      <c r="F2880" s="196"/>
      <c r="G2880"/>
      <c r="H2880"/>
    </row>
    <row r="2881" spans="2:8" x14ac:dyDescent="0.3">
      <c r="B2881" s="201" t="s">
        <v>3726</v>
      </c>
      <c r="C2881" s="201" t="s">
        <v>7</v>
      </c>
      <c r="D2881" s="201">
        <v>0</v>
      </c>
      <c r="E2881" s="201" t="s">
        <v>1696</v>
      </c>
      <c r="F2881" s="201">
        <v>0</v>
      </c>
      <c r="G2881" s="201"/>
      <c r="H2881"/>
    </row>
    <row r="2882" spans="2:8" x14ac:dyDescent="0.3">
      <c r="B2882" s="101" t="s">
        <v>3727</v>
      </c>
      <c r="C2882" s="196" t="s">
        <v>7</v>
      </c>
      <c r="D2882" s="196">
        <v>0</v>
      </c>
      <c r="E2882" s="196" t="s">
        <v>1696</v>
      </c>
      <c r="F2882" s="196">
        <v>0</v>
      </c>
      <c r="G2882"/>
      <c r="H2882"/>
    </row>
    <row r="2883" spans="2:8" x14ac:dyDescent="0.3">
      <c r="B2883" s="101" t="s">
        <v>3728</v>
      </c>
      <c r="C2883" s="196" t="s">
        <v>7</v>
      </c>
      <c r="D2883" s="196">
        <v>0</v>
      </c>
      <c r="E2883" s="196" t="s">
        <v>1696</v>
      </c>
      <c r="F2883" s="196">
        <v>0</v>
      </c>
      <c r="G2883"/>
      <c r="H2883"/>
    </row>
    <row r="2884" spans="2:8" x14ac:dyDescent="0.3">
      <c r="B2884" s="101" t="s">
        <v>3729</v>
      </c>
      <c r="C2884" s="196" t="s">
        <v>1696</v>
      </c>
      <c r="D2884" s="196">
        <v>0</v>
      </c>
      <c r="E2884" s="196" t="s">
        <v>7</v>
      </c>
      <c r="F2884" s="196">
        <v>0</v>
      </c>
      <c r="G2884"/>
      <c r="H2884"/>
    </row>
    <row r="2885" spans="2:8" x14ac:dyDescent="0.3">
      <c r="B2885" s="101" t="s">
        <v>3730</v>
      </c>
      <c r="C2885" s="196" t="s">
        <v>1696</v>
      </c>
      <c r="D2885" s="196">
        <v>0</v>
      </c>
      <c r="E2885" s="196" t="s">
        <v>7</v>
      </c>
      <c r="F2885" s="196">
        <v>0</v>
      </c>
      <c r="G2885"/>
      <c r="H2885"/>
    </row>
    <row r="2886" spans="2:8" x14ac:dyDescent="0.3">
      <c r="B2886" s="101" t="s">
        <v>3731</v>
      </c>
      <c r="C2886" s="196" t="s">
        <v>7</v>
      </c>
      <c r="D2886" s="196">
        <v>0</v>
      </c>
      <c r="E2886" s="196" t="s">
        <v>2667</v>
      </c>
      <c r="F2886" s="196">
        <v>0</v>
      </c>
      <c r="G2886"/>
      <c r="H2886"/>
    </row>
    <row r="2887" spans="2:8" x14ac:dyDescent="0.3">
      <c r="B2887" s="101" t="s">
        <v>3732</v>
      </c>
      <c r="C2887" s="196" t="s">
        <v>1703</v>
      </c>
      <c r="D2887" s="196">
        <v>0</v>
      </c>
      <c r="E2887" s="196" t="s">
        <v>1698</v>
      </c>
      <c r="F2887" s="196">
        <v>0</v>
      </c>
      <c r="G2887"/>
      <c r="H2887"/>
    </row>
    <row r="2888" spans="2:8" x14ac:dyDescent="0.3">
      <c r="B2888" s="101" t="s">
        <v>3733</v>
      </c>
      <c r="C2888" s="196" t="s">
        <v>1696</v>
      </c>
      <c r="D2888" s="196">
        <v>0</v>
      </c>
      <c r="E2888" s="196" t="s">
        <v>1698</v>
      </c>
      <c r="F2888" s="196">
        <v>0</v>
      </c>
      <c r="G2888"/>
      <c r="H2888"/>
    </row>
    <row r="2889" spans="2:8" x14ac:dyDescent="0.3">
      <c r="B2889" s="101" t="s">
        <v>3734</v>
      </c>
      <c r="C2889" s="196" t="s">
        <v>1698</v>
      </c>
      <c r="D2889" s="196">
        <v>0</v>
      </c>
      <c r="E2889" s="196" t="s">
        <v>1696</v>
      </c>
      <c r="F2889" s="196">
        <v>1</v>
      </c>
      <c r="G2889"/>
      <c r="H2889"/>
    </row>
    <row r="2890" spans="2:8" x14ac:dyDescent="0.3">
      <c r="B2890" s="101" t="s">
        <v>3735</v>
      </c>
      <c r="C2890" s="196" t="s">
        <v>1696</v>
      </c>
      <c r="D2890" s="196">
        <v>0</v>
      </c>
      <c r="E2890" s="196" t="s">
        <v>1698</v>
      </c>
      <c r="F2890" s="196">
        <v>0</v>
      </c>
      <c r="G2890"/>
      <c r="H2890"/>
    </row>
    <row r="2891" spans="2:8" x14ac:dyDescent="0.3">
      <c r="B2891" s="101" t="s">
        <v>3736</v>
      </c>
      <c r="C2891" s="196" t="s">
        <v>1696</v>
      </c>
      <c r="D2891" s="196">
        <v>0</v>
      </c>
      <c r="E2891" s="196" t="s">
        <v>1698</v>
      </c>
      <c r="F2891" s="196">
        <v>0</v>
      </c>
      <c r="G2891"/>
      <c r="H2891"/>
    </row>
    <row r="2892" spans="2:8" x14ac:dyDescent="0.3">
      <c r="B2892" s="101" t="s">
        <v>3737</v>
      </c>
      <c r="C2892" s="196" t="s">
        <v>1696</v>
      </c>
      <c r="D2892" s="196">
        <v>0</v>
      </c>
      <c r="E2892" s="196" t="s">
        <v>1685</v>
      </c>
      <c r="F2892" s="196">
        <v>0</v>
      </c>
      <c r="G2892"/>
      <c r="H2892"/>
    </row>
    <row r="2893" spans="2:8" x14ac:dyDescent="0.3">
      <c r="B2893" s="101" t="s">
        <v>3738</v>
      </c>
      <c r="C2893" s="196"/>
      <c r="D2893" s="196"/>
      <c r="E2893" s="196"/>
      <c r="F2893" s="196"/>
      <c r="G2893"/>
      <c r="H2893"/>
    </row>
    <row r="2894" spans="2:8" x14ac:dyDescent="0.3">
      <c r="B2894" s="201" t="s">
        <v>3739</v>
      </c>
      <c r="C2894" s="201" t="s">
        <v>4</v>
      </c>
      <c r="D2894" s="201">
        <v>0</v>
      </c>
      <c r="E2894" s="201" t="s">
        <v>7</v>
      </c>
      <c r="F2894" s="201">
        <v>3</v>
      </c>
      <c r="G2894" s="201"/>
      <c r="H2894"/>
    </row>
    <row r="2895" spans="2:8" x14ac:dyDescent="0.3">
      <c r="B2895" s="101" t="s">
        <v>3740</v>
      </c>
      <c r="C2895" s="196" t="s">
        <v>4</v>
      </c>
      <c r="D2895" s="196">
        <v>1</v>
      </c>
      <c r="E2895" s="196" t="s">
        <v>7</v>
      </c>
      <c r="F2895" s="196">
        <v>1</v>
      </c>
      <c r="G2895"/>
      <c r="H2895"/>
    </row>
    <row r="2896" spans="2:8" x14ac:dyDescent="0.3">
      <c r="B2896" s="201" t="s">
        <v>3741</v>
      </c>
      <c r="C2896" s="201" t="s">
        <v>7</v>
      </c>
      <c r="D2896" s="201">
        <v>5</v>
      </c>
      <c r="E2896" s="201" t="s">
        <v>4</v>
      </c>
      <c r="F2896" s="201">
        <v>1</v>
      </c>
      <c r="G2896" s="201"/>
      <c r="H2896"/>
    </row>
    <row r="2897" spans="2:8" x14ac:dyDescent="0.3">
      <c r="B2897" s="101" t="s">
        <v>3742</v>
      </c>
      <c r="C2897" s="196" t="s">
        <v>4</v>
      </c>
      <c r="D2897" s="196">
        <v>7</v>
      </c>
      <c r="E2897" s="196" t="s">
        <v>7</v>
      </c>
      <c r="F2897" s="196">
        <v>4</v>
      </c>
      <c r="G2897"/>
      <c r="H2897"/>
    </row>
    <row r="2898" spans="2:8" x14ac:dyDescent="0.3">
      <c r="B2898" s="201" t="s">
        <v>3743</v>
      </c>
      <c r="C2898" s="201" t="s">
        <v>4</v>
      </c>
      <c r="D2898" s="201">
        <v>5</v>
      </c>
      <c r="E2898" s="201" t="s">
        <v>7</v>
      </c>
      <c r="F2898" s="201">
        <v>7</v>
      </c>
      <c r="G2898" s="201"/>
      <c r="H2898"/>
    </row>
    <row r="2899" spans="2:8" x14ac:dyDescent="0.3">
      <c r="B2899" s="101" t="s">
        <v>3744</v>
      </c>
      <c r="C2899" s="196" t="s">
        <v>7</v>
      </c>
      <c r="D2899" s="196">
        <v>1</v>
      </c>
      <c r="E2899" s="196" t="s">
        <v>4</v>
      </c>
      <c r="F2899" s="196">
        <v>1</v>
      </c>
      <c r="G2899"/>
      <c r="H2899"/>
    </row>
    <row r="2900" spans="2:8" x14ac:dyDescent="0.3">
      <c r="B2900" s="201" t="s">
        <v>3745</v>
      </c>
      <c r="C2900" s="201"/>
      <c r="D2900" s="201"/>
      <c r="E2900" s="201"/>
      <c r="F2900" s="201"/>
      <c r="G2900" s="201"/>
      <c r="H2900"/>
    </row>
    <row r="2901" spans="2:8" x14ac:dyDescent="0.3">
      <c r="B2901" s="101" t="s">
        <v>3746</v>
      </c>
      <c r="C2901" s="196" t="s">
        <v>7</v>
      </c>
      <c r="D2901" s="196">
        <v>0</v>
      </c>
      <c r="E2901" s="196" t="s">
        <v>4</v>
      </c>
      <c r="F2901" s="196">
        <v>0</v>
      </c>
      <c r="G2901"/>
      <c r="H2901"/>
    </row>
    <row r="2902" spans="2:8" x14ac:dyDescent="0.3">
      <c r="B2902" s="101" t="s">
        <v>3747</v>
      </c>
      <c r="C2902" s="196" t="s">
        <v>7</v>
      </c>
      <c r="D2902" s="196">
        <v>0</v>
      </c>
      <c r="E2902" s="196" t="s">
        <v>4</v>
      </c>
      <c r="F2902" s="196">
        <v>0</v>
      </c>
      <c r="G2902"/>
      <c r="H2902"/>
    </row>
    <row r="2903" spans="2:8" x14ac:dyDescent="0.3">
      <c r="B2903" s="101" t="s">
        <v>3748</v>
      </c>
      <c r="C2903" s="196" t="s">
        <v>7</v>
      </c>
      <c r="D2903" s="196">
        <v>0</v>
      </c>
      <c r="E2903" s="196" t="s">
        <v>4</v>
      </c>
      <c r="F2903" s="196">
        <v>1</v>
      </c>
      <c r="G2903"/>
      <c r="H2903"/>
    </row>
    <row r="2904" spans="2:8" x14ac:dyDescent="0.3">
      <c r="B2904" s="101" t="s">
        <v>3749</v>
      </c>
      <c r="C2904" s="196" t="s">
        <v>4</v>
      </c>
      <c r="D2904" s="196">
        <v>0</v>
      </c>
      <c r="E2904" s="196" t="s">
        <v>7</v>
      </c>
      <c r="F2904" s="196">
        <v>0</v>
      </c>
      <c r="G2904"/>
      <c r="H2904"/>
    </row>
    <row r="2905" spans="2:8" x14ac:dyDescent="0.3">
      <c r="B2905" s="101" t="s">
        <v>3750</v>
      </c>
      <c r="C2905" s="196" t="s">
        <v>7</v>
      </c>
      <c r="D2905" s="196">
        <v>0</v>
      </c>
      <c r="E2905" s="196" t="s">
        <v>4</v>
      </c>
      <c r="F2905" s="196">
        <v>0</v>
      </c>
      <c r="G2905"/>
      <c r="H2905"/>
    </row>
    <row r="2906" spans="2:8" x14ac:dyDescent="0.3">
      <c r="B2906" s="101" t="s">
        <v>3751</v>
      </c>
      <c r="C2906" s="196" t="s">
        <v>7</v>
      </c>
      <c r="D2906" s="196">
        <v>0</v>
      </c>
      <c r="E2906" s="196" t="s">
        <v>4</v>
      </c>
      <c r="F2906" s="196">
        <v>0</v>
      </c>
      <c r="G2906"/>
      <c r="H2906"/>
    </row>
    <row r="2907" spans="2:8" x14ac:dyDescent="0.3">
      <c r="B2907" s="201" t="s">
        <v>3752</v>
      </c>
      <c r="C2907" s="201"/>
      <c r="D2907" s="201"/>
      <c r="E2907" s="201"/>
      <c r="F2907" s="201"/>
      <c r="G2907" s="201"/>
      <c r="H2907"/>
    </row>
    <row r="2908" spans="2:8" x14ac:dyDescent="0.3">
      <c r="B2908" s="101" t="s">
        <v>3753</v>
      </c>
      <c r="C2908" s="196" t="s">
        <v>1690</v>
      </c>
      <c r="D2908" s="196">
        <v>1</v>
      </c>
      <c r="E2908" s="196" t="s">
        <v>7</v>
      </c>
      <c r="F2908" s="196">
        <v>0</v>
      </c>
      <c r="G2908"/>
      <c r="H2908"/>
    </row>
    <row r="2909" spans="2:8" x14ac:dyDescent="0.3">
      <c r="B2909" s="101" t="s">
        <v>3754</v>
      </c>
      <c r="C2909" s="196" t="s">
        <v>1699</v>
      </c>
      <c r="D2909" s="196">
        <v>0</v>
      </c>
      <c r="E2909" s="196" t="s">
        <v>1837</v>
      </c>
      <c r="F2909" s="196">
        <v>1</v>
      </c>
      <c r="G2909"/>
      <c r="H2909"/>
    </row>
    <row r="2910" spans="2:8" x14ac:dyDescent="0.3">
      <c r="B2910" s="101" t="s">
        <v>3755</v>
      </c>
      <c r="C2910" s="196" t="s">
        <v>1690</v>
      </c>
      <c r="D2910" s="196">
        <v>0</v>
      </c>
      <c r="E2910" s="196" t="s">
        <v>1697</v>
      </c>
      <c r="F2910" s="196">
        <v>1</v>
      </c>
      <c r="G2910"/>
      <c r="H2910"/>
    </row>
    <row r="2911" spans="2:8" x14ac:dyDescent="0.3">
      <c r="B2911" s="101" t="s">
        <v>3756</v>
      </c>
      <c r="C2911" s="196" t="s">
        <v>1690</v>
      </c>
      <c r="D2911" s="196">
        <v>1</v>
      </c>
      <c r="E2911" s="196" t="s">
        <v>1697</v>
      </c>
      <c r="F2911" s="196">
        <v>1</v>
      </c>
      <c r="G2911"/>
      <c r="H2911"/>
    </row>
    <row r="2912" spans="2:8" x14ac:dyDescent="0.3">
      <c r="B2912" s="101" t="s">
        <v>3757</v>
      </c>
      <c r="C2912" s="196" t="s">
        <v>7</v>
      </c>
      <c r="D2912" s="196">
        <v>0</v>
      </c>
      <c r="E2912" s="196" t="s">
        <v>1690</v>
      </c>
      <c r="F2912" s="196">
        <v>1</v>
      </c>
      <c r="G2912"/>
      <c r="H2912"/>
    </row>
    <row r="2913" spans="2:8" x14ac:dyDescent="0.3">
      <c r="B2913" s="101" t="s">
        <v>3758</v>
      </c>
      <c r="C2913" s="196" t="s">
        <v>1697</v>
      </c>
      <c r="D2913" s="196">
        <v>0</v>
      </c>
      <c r="E2913" s="196" t="s">
        <v>1690</v>
      </c>
      <c r="F2913" s="196">
        <v>1</v>
      </c>
      <c r="G2913"/>
      <c r="H2913"/>
    </row>
    <row r="2914" spans="2:8" x14ac:dyDescent="0.3">
      <c r="B2914" s="201" t="s">
        <v>3759</v>
      </c>
      <c r="C2914" s="201" t="s">
        <v>7</v>
      </c>
      <c r="D2914" s="201">
        <v>0</v>
      </c>
      <c r="E2914" s="201" t="s">
        <v>1690</v>
      </c>
      <c r="F2914" s="201">
        <v>1</v>
      </c>
      <c r="G2914" s="201"/>
      <c r="H2914"/>
    </row>
    <row r="2915" spans="2:8" x14ac:dyDescent="0.3">
      <c r="B2915" s="101" t="s">
        <v>3760</v>
      </c>
      <c r="C2915" s="196" t="s">
        <v>1690</v>
      </c>
      <c r="D2915" s="196">
        <v>0</v>
      </c>
      <c r="E2915" s="196" t="s">
        <v>7</v>
      </c>
      <c r="F2915" s="196">
        <v>1</v>
      </c>
      <c r="G2915"/>
      <c r="H2915"/>
    </row>
    <row r="2916" spans="2:8" x14ac:dyDescent="0.3">
      <c r="B2916" s="101" t="s">
        <v>3761</v>
      </c>
      <c r="C2916" s="196"/>
      <c r="D2916" s="196"/>
      <c r="E2916" s="196"/>
      <c r="F2916" s="196"/>
      <c r="G2916"/>
      <c r="H2916"/>
    </row>
    <row r="2917" spans="2:8" x14ac:dyDescent="0.3">
      <c r="B2917" s="101" t="s">
        <v>3762</v>
      </c>
      <c r="C2917" s="196" t="s">
        <v>1832</v>
      </c>
      <c r="D2917" s="196">
        <v>0</v>
      </c>
      <c r="E2917" s="196" t="s">
        <v>7</v>
      </c>
      <c r="F2917" s="196">
        <v>3</v>
      </c>
      <c r="G2917"/>
      <c r="H2917"/>
    </row>
    <row r="2918" spans="2:8" x14ac:dyDescent="0.3">
      <c r="B2918" s="101" t="s">
        <v>3763</v>
      </c>
      <c r="C2918" s="196" t="s">
        <v>7</v>
      </c>
      <c r="D2918" s="196">
        <v>11</v>
      </c>
      <c r="E2918" s="196" t="s">
        <v>1832</v>
      </c>
      <c r="F2918" s="196">
        <v>3</v>
      </c>
      <c r="G2918"/>
      <c r="H2918"/>
    </row>
    <row r="2919" spans="2:8" x14ac:dyDescent="0.3">
      <c r="B2919" s="101" t="s">
        <v>3764</v>
      </c>
      <c r="C2919" s="196" t="s">
        <v>1832</v>
      </c>
      <c r="D2919" s="196">
        <v>3</v>
      </c>
      <c r="E2919" s="196" t="s">
        <v>7</v>
      </c>
      <c r="F2919" s="196">
        <v>6</v>
      </c>
      <c r="G2919"/>
      <c r="H2919"/>
    </row>
    <row r="2920" spans="2:8" x14ac:dyDescent="0.3">
      <c r="B2920" s="101" t="s">
        <v>3765</v>
      </c>
      <c r="C2920" s="196" t="s">
        <v>1832</v>
      </c>
      <c r="D2920" s="196">
        <v>5</v>
      </c>
      <c r="E2920" s="196" t="s">
        <v>1698</v>
      </c>
      <c r="F2920" s="196">
        <v>2</v>
      </c>
      <c r="G2920"/>
      <c r="H2920"/>
    </row>
    <row r="2921" spans="2:8" x14ac:dyDescent="0.3">
      <c r="B2921" s="101" t="s">
        <v>3766</v>
      </c>
      <c r="C2921" s="196" t="s">
        <v>7</v>
      </c>
      <c r="D2921" s="196">
        <v>1</v>
      </c>
      <c r="E2921" s="196" t="s">
        <v>1832</v>
      </c>
      <c r="F2921" s="196">
        <v>5</v>
      </c>
      <c r="G2921"/>
      <c r="H2921"/>
    </row>
    <row r="2922" spans="2:8" x14ac:dyDescent="0.3">
      <c r="B2922" s="101" t="s">
        <v>3767</v>
      </c>
      <c r="C2922" s="196" t="s">
        <v>7</v>
      </c>
      <c r="D2922" s="196">
        <v>0</v>
      </c>
      <c r="E2922" s="196" t="s">
        <v>1832</v>
      </c>
      <c r="F2922" s="196">
        <v>1</v>
      </c>
      <c r="G2922"/>
      <c r="H2922"/>
    </row>
    <row r="2923" spans="2:8" x14ac:dyDescent="0.3">
      <c r="B2923" s="101" t="s">
        <v>3768</v>
      </c>
      <c r="C2923" s="196" t="s">
        <v>7</v>
      </c>
      <c r="D2923" s="196">
        <v>2</v>
      </c>
      <c r="E2923" s="196" t="s">
        <v>1832</v>
      </c>
      <c r="F2923" s="196">
        <v>4</v>
      </c>
      <c r="G2923"/>
      <c r="H2923"/>
    </row>
    <row r="2924" spans="2:8" x14ac:dyDescent="0.3">
      <c r="B2924" s="101" t="s">
        <v>3769</v>
      </c>
      <c r="C2924" s="196" t="s">
        <v>7</v>
      </c>
      <c r="D2924" s="196">
        <v>2</v>
      </c>
      <c r="E2924" s="196" t="s">
        <v>1832</v>
      </c>
      <c r="F2924" s="196">
        <v>4</v>
      </c>
      <c r="G2924"/>
      <c r="H2924"/>
    </row>
    <row r="2925" spans="2:8" x14ac:dyDescent="0.3">
      <c r="B2925" s="101" t="s">
        <v>3770</v>
      </c>
      <c r="C2925" s="196" t="s">
        <v>7</v>
      </c>
      <c r="D2925" s="196">
        <v>0</v>
      </c>
      <c r="E2925" s="196" t="s">
        <v>1832</v>
      </c>
      <c r="F2925" s="196">
        <v>0</v>
      </c>
      <c r="G2925"/>
      <c r="H2925"/>
    </row>
    <row r="2926" spans="2:8" x14ac:dyDescent="0.3">
      <c r="B2926" s="101" t="s">
        <v>3771</v>
      </c>
      <c r="C2926" s="196"/>
      <c r="D2926" s="196"/>
      <c r="E2926" s="196"/>
      <c r="F2926" s="196"/>
      <c r="G2926"/>
      <c r="H2926"/>
    </row>
    <row r="2927" spans="2:8" x14ac:dyDescent="0.3">
      <c r="B2927" s="101" t="s">
        <v>3772</v>
      </c>
      <c r="C2927" s="196" t="s">
        <v>7</v>
      </c>
      <c r="D2927" s="196">
        <v>1</v>
      </c>
      <c r="E2927" s="196" t="s">
        <v>1832</v>
      </c>
      <c r="F2927" s="196">
        <v>0</v>
      </c>
      <c r="G2927"/>
      <c r="H2927"/>
    </row>
    <row r="2928" spans="2:8" x14ac:dyDescent="0.3">
      <c r="B2928" s="101" t="s">
        <v>3773</v>
      </c>
      <c r="C2928" s="196" t="s">
        <v>1832</v>
      </c>
      <c r="D2928" s="196">
        <v>1</v>
      </c>
      <c r="E2928" s="196" t="s">
        <v>7</v>
      </c>
      <c r="F2928" s="196">
        <v>1</v>
      </c>
      <c r="G2928"/>
      <c r="H2928"/>
    </row>
    <row r="2929" spans="2:8" x14ac:dyDescent="0.3">
      <c r="B2929" s="101" t="s">
        <v>3774</v>
      </c>
      <c r="C2929" s="196" t="s">
        <v>7</v>
      </c>
      <c r="D2929" s="196">
        <v>3</v>
      </c>
      <c r="E2929" s="196" t="s">
        <v>1832</v>
      </c>
      <c r="F2929" s="196">
        <v>2</v>
      </c>
      <c r="G2929"/>
      <c r="H2929"/>
    </row>
    <row r="2930" spans="2:8" x14ac:dyDescent="0.3">
      <c r="B2930" s="101" t="s">
        <v>3775</v>
      </c>
      <c r="C2930" s="196" t="s">
        <v>1832</v>
      </c>
      <c r="D2930" s="196">
        <v>1</v>
      </c>
      <c r="E2930" s="196" t="s">
        <v>7</v>
      </c>
      <c r="F2930" s="196">
        <v>4</v>
      </c>
      <c r="G2930"/>
      <c r="H2930"/>
    </row>
    <row r="2931" spans="2:8" x14ac:dyDescent="0.3">
      <c r="B2931" s="201" t="s">
        <v>3776</v>
      </c>
      <c r="C2931" s="201"/>
      <c r="D2931" s="201"/>
      <c r="E2931" s="201"/>
      <c r="F2931" s="201"/>
      <c r="G2931" s="201"/>
      <c r="H2931"/>
    </row>
    <row r="2932" spans="2:8" x14ac:dyDescent="0.3">
      <c r="B2932" s="101" t="s">
        <v>3777</v>
      </c>
      <c r="C2932" s="196" t="s">
        <v>20</v>
      </c>
      <c r="D2932" s="196">
        <v>0</v>
      </c>
      <c r="E2932" s="196" t="s">
        <v>1700</v>
      </c>
      <c r="F2932" s="196">
        <v>0</v>
      </c>
      <c r="G2932"/>
      <c r="H2932"/>
    </row>
    <row r="2933" spans="2:8" x14ac:dyDescent="0.3">
      <c r="B2933" s="101" t="s">
        <v>3778</v>
      </c>
      <c r="C2933" s="196" t="s">
        <v>1700</v>
      </c>
      <c r="D2933" s="196">
        <v>0</v>
      </c>
      <c r="E2933" s="196" t="s">
        <v>20</v>
      </c>
      <c r="F2933" s="196">
        <v>0</v>
      </c>
      <c r="G2933"/>
      <c r="H2933"/>
    </row>
    <row r="2934" spans="2:8" x14ac:dyDescent="0.3">
      <c r="B2934" s="101" t="s">
        <v>3779</v>
      </c>
      <c r="C2934" s="196" t="s">
        <v>1700</v>
      </c>
      <c r="D2934" s="196">
        <v>1</v>
      </c>
      <c r="E2934" s="196" t="s">
        <v>20</v>
      </c>
      <c r="F2934" s="196">
        <v>0</v>
      </c>
      <c r="G2934"/>
      <c r="H2934"/>
    </row>
    <row r="2935" spans="2:8" x14ac:dyDescent="0.3">
      <c r="B2935" s="101" t="s">
        <v>3780</v>
      </c>
      <c r="C2935" s="196" t="s">
        <v>1700</v>
      </c>
      <c r="D2935" s="196">
        <v>0</v>
      </c>
      <c r="E2935" s="196" t="s">
        <v>20</v>
      </c>
      <c r="F2935" s="196">
        <v>1</v>
      </c>
      <c r="G2935"/>
      <c r="H2935"/>
    </row>
    <row r="2936" spans="2:8" x14ac:dyDescent="0.3">
      <c r="B2936" s="101" t="s">
        <v>3781</v>
      </c>
      <c r="C2936" s="196" t="s">
        <v>20</v>
      </c>
      <c r="D2936" s="196">
        <v>0</v>
      </c>
      <c r="E2936" s="196" t="s">
        <v>1700</v>
      </c>
      <c r="F2936" s="196">
        <v>1</v>
      </c>
      <c r="G2936"/>
      <c r="H2936"/>
    </row>
    <row r="2937" spans="2:8" x14ac:dyDescent="0.3">
      <c r="B2937" s="101" t="s">
        <v>3782</v>
      </c>
      <c r="C2937" s="196" t="s">
        <v>1700</v>
      </c>
      <c r="D2937" s="196">
        <v>0</v>
      </c>
      <c r="E2937" s="196" t="s">
        <v>20</v>
      </c>
      <c r="F2937" s="196">
        <v>0</v>
      </c>
      <c r="G2937"/>
      <c r="H2937"/>
    </row>
    <row r="2938" spans="2:8" x14ac:dyDescent="0.3">
      <c r="B2938" s="101" t="s">
        <v>3783</v>
      </c>
      <c r="C2938" s="196" t="s">
        <v>1700</v>
      </c>
      <c r="D2938" s="196">
        <v>0</v>
      </c>
      <c r="E2938" s="196" t="s">
        <v>20</v>
      </c>
      <c r="F2938" s="196">
        <v>1</v>
      </c>
      <c r="G2938"/>
      <c r="H2938"/>
    </row>
    <row r="2939" spans="2:8" x14ac:dyDescent="0.3">
      <c r="B2939" s="101" t="s">
        <v>3784</v>
      </c>
      <c r="C2939" s="196" t="s">
        <v>20</v>
      </c>
      <c r="D2939" s="196">
        <v>0</v>
      </c>
      <c r="E2939" s="196" t="s">
        <v>1700</v>
      </c>
      <c r="F2939" s="196">
        <v>0</v>
      </c>
      <c r="G2939"/>
      <c r="H2939"/>
    </row>
    <row r="2940" spans="2:8" x14ac:dyDescent="0.3">
      <c r="B2940" s="101" t="s">
        <v>3785</v>
      </c>
      <c r="C2940" s="196" t="s">
        <v>20</v>
      </c>
      <c r="D2940" s="196">
        <v>0</v>
      </c>
      <c r="E2940" s="196" t="s">
        <v>1700</v>
      </c>
      <c r="F2940" s="196">
        <v>0</v>
      </c>
      <c r="G2940"/>
      <c r="H2940"/>
    </row>
    <row r="2941" spans="2:8" x14ac:dyDescent="0.3">
      <c r="B2941" s="101" t="s">
        <v>3786</v>
      </c>
      <c r="C2941" s="196" t="s">
        <v>20</v>
      </c>
      <c r="D2941" s="196">
        <v>0</v>
      </c>
      <c r="E2941" s="196" t="s">
        <v>1700</v>
      </c>
      <c r="F2941" s="196">
        <v>0</v>
      </c>
      <c r="G2941"/>
      <c r="H2941"/>
    </row>
    <row r="2942" spans="2:8" x14ac:dyDescent="0.3">
      <c r="B2942" s="101" t="s">
        <v>3787</v>
      </c>
      <c r="C2942" s="196"/>
      <c r="D2942" s="196"/>
      <c r="E2942" s="196"/>
      <c r="F2942" s="196"/>
      <c r="G2942"/>
      <c r="H2942"/>
    </row>
    <row r="2943" spans="2:8" x14ac:dyDescent="0.3">
      <c r="B2943" s="101" t="s">
        <v>3788</v>
      </c>
      <c r="C2943" s="196" t="s">
        <v>4</v>
      </c>
      <c r="D2943" s="196">
        <v>1</v>
      </c>
      <c r="E2943" s="196" t="s">
        <v>7</v>
      </c>
      <c r="F2943" s="196">
        <v>2</v>
      </c>
      <c r="G2943"/>
      <c r="H2943"/>
    </row>
    <row r="2944" spans="2:8" x14ac:dyDescent="0.3">
      <c r="B2944" s="101" t="s">
        <v>3789</v>
      </c>
      <c r="C2944" s="196" t="s">
        <v>1685</v>
      </c>
      <c r="D2944" s="196">
        <v>1</v>
      </c>
      <c r="E2944" s="196" t="s">
        <v>7</v>
      </c>
      <c r="F2944" s="196">
        <v>0</v>
      </c>
      <c r="G2944"/>
      <c r="H2944"/>
    </row>
    <row r="2945" spans="2:8" x14ac:dyDescent="0.3">
      <c r="B2945" s="101" t="s">
        <v>3790</v>
      </c>
      <c r="C2945" s="196" t="s">
        <v>7</v>
      </c>
      <c r="D2945" s="196">
        <v>1</v>
      </c>
      <c r="E2945" s="196" t="s">
        <v>4</v>
      </c>
      <c r="F2945" s="196">
        <v>1</v>
      </c>
      <c r="G2945"/>
      <c r="H2945"/>
    </row>
    <row r="2946" spans="2:8" x14ac:dyDescent="0.3">
      <c r="B2946" s="101" t="s">
        <v>3791</v>
      </c>
      <c r="C2946" s="196" t="s">
        <v>2705</v>
      </c>
      <c r="D2946" s="196">
        <v>1</v>
      </c>
      <c r="E2946" s="196" t="s">
        <v>1698</v>
      </c>
      <c r="F2946" s="196">
        <v>1</v>
      </c>
      <c r="G2946"/>
      <c r="H2946"/>
    </row>
    <row r="2947" spans="2:8" x14ac:dyDescent="0.3">
      <c r="B2947" s="101" t="s">
        <v>3792</v>
      </c>
      <c r="C2947" s="196" t="s">
        <v>3793</v>
      </c>
      <c r="D2947" s="196">
        <v>1</v>
      </c>
      <c r="E2947" s="196" t="s">
        <v>4</v>
      </c>
      <c r="F2947" s="196">
        <v>1</v>
      </c>
      <c r="G2947"/>
      <c r="H2947"/>
    </row>
    <row r="2948" spans="2:8" x14ac:dyDescent="0.3">
      <c r="B2948" s="201" t="s">
        <v>3794</v>
      </c>
      <c r="C2948" s="201" t="s">
        <v>7</v>
      </c>
      <c r="D2948" s="201">
        <v>2</v>
      </c>
      <c r="E2948" s="201" t="s">
        <v>4</v>
      </c>
      <c r="F2948" s="201">
        <v>0</v>
      </c>
      <c r="G2948" s="201"/>
      <c r="H2948"/>
    </row>
    <row r="2949" spans="2:8" x14ac:dyDescent="0.3">
      <c r="B2949" s="101" t="s">
        <v>3795</v>
      </c>
      <c r="C2949" s="196" t="s">
        <v>4</v>
      </c>
      <c r="D2949" s="196">
        <v>2</v>
      </c>
      <c r="E2949" s="196" t="s">
        <v>7</v>
      </c>
      <c r="F2949" s="196">
        <v>0</v>
      </c>
      <c r="G2949"/>
      <c r="H2949"/>
    </row>
    <row r="2950" spans="2:8" x14ac:dyDescent="0.3">
      <c r="B2950" s="101" t="s">
        <v>3796</v>
      </c>
      <c r="C2950" s="196" t="s">
        <v>4</v>
      </c>
      <c r="D2950" s="196">
        <v>2</v>
      </c>
      <c r="E2950" s="196" t="s">
        <v>1687</v>
      </c>
      <c r="F2950" s="196">
        <v>0</v>
      </c>
      <c r="G2950"/>
      <c r="H2950"/>
    </row>
    <row r="2951" spans="2:8" x14ac:dyDescent="0.3">
      <c r="B2951" s="101" t="s">
        <v>3797</v>
      </c>
      <c r="C2951" s="196" t="s">
        <v>1685</v>
      </c>
      <c r="D2951" s="196">
        <v>0</v>
      </c>
      <c r="E2951" s="196" t="s">
        <v>7</v>
      </c>
      <c r="F2951" s="196">
        <v>2</v>
      </c>
      <c r="G2951"/>
      <c r="H2951"/>
    </row>
    <row r="2952" spans="2:8" x14ac:dyDescent="0.3">
      <c r="B2952" s="101" t="s">
        <v>3798</v>
      </c>
      <c r="C2952" s="196" t="s">
        <v>4</v>
      </c>
      <c r="D2952" s="196">
        <v>3</v>
      </c>
      <c r="E2952" s="196" t="s">
        <v>7</v>
      </c>
      <c r="F2952" s="196">
        <v>1</v>
      </c>
      <c r="G2952"/>
      <c r="H2952"/>
    </row>
    <row r="2953" spans="2:8" x14ac:dyDescent="0.3">
      <c r="B2953" s="101" t="s">
        <v>3799</v>
      </c>
      <c r="C2953" s="196" t="s">
        <v>7</v>
      </c>
      <c r="D2953" s="196">
        <v>0</v>
      </c>
      <c r="E2953" s="196" t="s">
        <v>4</v>
      </c>
      <c r="F2953" s="196">
        <v>3</v>
      </c>
      <c r="G2953"/>
      <c r="H2953"/>
    </row>
    <row r="2954" spans="2:8" x14ac:dyDescent="0.3">
      <c r="B2954" s="101" t="s">
        <v>3800</v>
      </c>
      <c r="C2954" s="196" t="s">
        <v>7</v>
      </c>
      <c r="D2954" s="196">
        <v>1</v>
      </c>
      <c r="E2954" s="196" t="s">
        <v>1685</v>
      </c>
      <c r="F2954" s="196">
        <v>0</v>
      </c>
      <c r="G2954"/>
      <c r="H2954"/>
    </row>
    <row r="2955" spans="2:8" x14ac:dyDescent="0.3">
      <c r="B2955" s="101" t="s">
        <v>3801</v>
      </c>
      <c r="C2955" s="196" t="s">
        <v>1758</v>
      </c>
      <c r="D2955" s="196">
        <v>7</v>
      </c>
      <c r="E2955" s="196" t="s">
        <v>1757</v>
      </c>
      <c r="F2955" s="196">
        <v>8</v>
      </c>
      <c r="G2955"/>
      <c r="H2955"/>
    </row>
    <row r="2956" spans="2:8" x14ac:dyDescent="0.3">
      <c r="B2956" s="101" t="s">
        <v>3802</v>
      </c>
      <c r="C2956" s="196" t="s">
        <v>4</v>
      </c>
      <c r="D2956" s="196">
        <v>3</v>
      </c>
      <c r="E2956" s="196" t="s">
        <v>7</v>
      </c>
      <c r="F2956" s="196">
        <v>0</v>
      </c>
      <c r="G2956"/>
      <c r="H2956"/>
    </row>
    <row r="2957" spans="2:8" x14ac:dyDescent="0.3">
      <c r="B2957" s="101" t="s">
        <v>3803</v>
      </c>
      <c r="C2957" s="196" t="s">
        <v>7</v>
      </c>
      <c r="D2957" s="196">
        <v>3</v>
      </c>
      <c r="E2957" s="196" t="s">
        <v>1693</v>
      </c>
      <c r="F2957" s="196">
        <v>2</v>
      </c>
      <c r="G2957"/>
      <c r="H2957"/>
    </row>
    <row r="2958" spans="2:8" x14ac:dyDescent="0.3">
      <c r="B2958" s="101" t="s">
        <v>3804</v>
      </c>
      <c r="C2958" s="196" t="s">
        <v>7</v>
      </c>
      <c r="D2958" s="196">
        <v>0</v>
      </c>
      <c r="E2958" s="196" t="s">
        <v>1685</v>
      </c>
      <c r="F2958" s="196">
        <v>2</v>
      </c>
      <c r="G2958"/>
      <c r="H2958"/>
    </row>
    <row r="2959" spans="2:8" x14ac:dyDescent="0.3">
      <c r="B2959" s="101" t="s">
        <v>3805</v>
      </c>
      <c r="C2959" s="196"/>
      <c r="D2959" s="196"/>
      <c r="E2959" s="196"/>
      <c r="F2959" s="196"/>
      <c r="G2959"/>
      <c r="H2959"/>
    </row>
    <row r="2960" spans="2:8" x14ac:dyDescent="0.3">
      <c r="B2960" s="201" t="s">
        <v>3806</v>
      </c>
      <c r="C2960" s="201" t="s">
        <v>7</v>
      </c>
      <c r="D2960" s="201">
        <v>0</v>
      </c>
      <c r="E2960" s="201" t="s">
        <v>4</v>
      </c>
      <c r="F2960" s="201">
        <v>0</v>
      </c>
      <c r="G2960" s="201"/>
      <c r="H2960"/>
    </row>
    <row r="2961" spans="2:8" x14ac:dyDescent="0.3">
      <c r="B2961" s="101" t="s">
        <v>3807</v>
      </c>
      <c r="C2961" s="196" t="s">
        <v>7</v>
      </c>
      <c r="D2961" s="196">
        <v>5</v>
      </c>
      <c r="E2961" s="196" t="s">
        <v>1696</v>
      </c>
      <c r="F2961" s="196">
        <v>4</v>
      </c>
      <c r="G2961"/>
      <c r="H2961"/>
    </row>
    <row r="2962" spans="2:8" x14ac:dyDescent="0.3">
      <c r="B2962" s="101" t="s">
        <v>3808</v>
      </c>
      <c r="C2962" s="196" t="s">
        <v>7</v>
      </c>
      <c r="D2962" s="196">
        <v>0</v>
      </c>
      <c r="E2962" s="196" t="s">
        <v>1690</v>
      </c>
      <c r="F2962" s="196">
        <v>0</v>
      </c>
      <c r="G2962"/>
      <c r="H2962"/>
    </row>
    <row r="2963" spans="2:8" x14ac:dyDescent="0.3">
      <c r="B2963" s="101" t="s">
        <v>3809</v>
      </c>
      <c r="C2963" s="196"/>
      <c r="D2963" s="196"/>
      <c r="E2963" s="196"/>
      <c r="F2963" s="196"/>
      <c r="G2963"/>
      <c r="H2963"/>
    </row>
    <row r="2964" spans="2:8" x14ac:dyDescent="0.3">
      <c r="B2964" s="101" t="s">
        <v>3810</v>
      </c>
      <c r="C2964" s="196" t="s">
        <v>1691</v>
      </c>
      <c r="D2964" s="196">
        <v>6</v>
      </c>
      <c r="E2964" s="196" t="s">
        <v>4</v>
      </c>
      <c r="F2964" s="196">
        <v>2</v>
      </c>
      <c r="G2964"/>
      <c r="H2964"/>
    </row>
    <row r="2965" spans="2:8" x14ac:dyDescent="0.3">
      <c r="B2965" s="201" t="s">
        <v>3811</v>
      </c>
      <c r="C2965" s="201" t="s">
        <v>7</v>
      </c>
      <c r="D2965" s="201">
        <v>0</v>
      </c>
      <c r="E2965" s="201" t="s">
        <v>1704</v>
      </c>
      <c r="F2965" s="201">
        <v>3</v>
      </c>
      <c r="G2965" s="201"/>
      <c r="H2965"/>
    </row>
    <row r="2966" spans="2:8" x14ac:dyDescent="0.3">
      <c r="B2966" s="101" t="s">
        <v>3812</v>
      </c>
      <c r="C2966" s="196" t="s">
        <v>1690</v>
      </c>
      <c r="D2966" s="196">
        <v>2</v>
      </c>
      <c r="E2966" s="196" t="s">
        <v>1697</v>
      </c>
      <c r="F2966" s="196">
        <v>4</v>
      </c>
      <c r="G2966"/>
      <c r="H2966"/>
    </row>
    <row r="2967" spans="2:8" x14ac:dyDescent="0.3">
      <c r="B2967" s="101" t="s">
        <v>3813</v>
      </c>
      <c r="C2967" s="196" t="s">
        <v>1741</v>
      </c>
      <c r="D2967" s="196">
        <v>2</v>
      </c>
      <c r="E2967" s="196" t="s">
        <v>1697</v>
      </c>
      <c r="F2967" s="196">
        <v>1</v>
      </c>
      <c r="G2967"/>
      <c r="H2967"/>
    </row>
    <row r="2968" spans="2:8" x14ac:dyDescent="0.3">
      <c r="B2968" s="101" t="s">
        <v>3814</v>
      </c>
      <c r="C2968" s="196" t="s">
        <v>1695</v>
      </c>
      <c r="D2968" s="196">
        <v>2</v>
      </c>
      <c r="E2968" s="196" t="s">
        <v>7</v>
      </c>
      <c r="F2968" s="196">
        <v>2</v>
      </c>
      <c r="G2968"/>
      <c r="H2968"/>
    </row>
    <row r="2969" spans="2:8" x14ac:dyDescent="0.3">
      <c r="B2969" s="101" t="s">
        <v>3815</v>
      </c>
      <c r="C2969" s="196" t="s">
        <v>7</v>
      </c>
      <c r="D2969" s="196">
        <v>1</v>
      </c>
      <c r="E2969" s="196" t="s">
        <v>4</v>
      </c>
      <c r="F2969" s="196">
        <v>1</v>
      </c>
      <c r="G2969"/>
      <c r="H2969"/>
    </row>
    <row r="2970" spans="2:8" x14ac:dyDescent="0.3">
      <c r="B2970" s="101" t="s">
        <v>3816</v>
      </c>
      <c r="C2970" s="196" t="s">
        <v>1696</v>
      </c>
      <c r="D2970" s="196">
        <v>3</v>
      </c>
      <c r="E2970" s="196" t="s">
        <v>1698</v>
      </c>
      <c r="F2970" s="196">
        <v>11</v>
      </c>
      <c r="G2970"/>
      <c r="H2970"/>
    </row>
    <row r="2971" spans="2:8" x14ac:dyDescent="0.3">
      <c r="B2971" s="101" t="s">
        <v>3817</v>
      </c>
      <c r="C2971" s="196" t="s">
        <v>1696</v>
      </c>
      <c r="D2971" s="196">
        <v>1</v>
      </c>
      <c r="E2971" s="196" t="s">
        <v>1698</v>
      </c>
      <c r="F2971" s="196">
        <v>5</v>
      </c>
      <c r="G2971"/>
      <c r="H2971"/>
    </row>
    <row r="2972" spans="2:8" x14ac:dyDescent="0.3">
      <c r="B2972" s="101" t="s">
        <v>3818</v>
      </c>
      <c r="C2972" s="196" t="s">
        <v>1699</v>
      </c>
      <c r="D2972" s="196">
        <v>7</v>
      </c>
      <c r="E2972" s="196" t="s">
        <v>1698</v>
      </c>
      <c r="F2972" s="196">
        <v>2</v>
      </c>
      <c r="G2972"/>
      <c r="H2972"/>
    </row>
    <row r="2973" spans="2:8" x14ac:dyDescent="0.3">
      <c r="B2973" s="101" t="s">
        <v>3819</v>
      </c>
      <c r="C2973" s="196" t="s">
        <v>1698</v>
      </c>
      <c r="D2973" s="196">
        <v>8</v>
      </c>
      <c r="E2973" s="196" t="s">
        <v>1696</v>
      </c>
      <c r="F2973" s="196">
        <v>10</v>
      </c>
      <c r="G2973"/>
      <c r="H2973"/>
    </row>
    <row r="2974" spans="2:8" x14ac:dyDescent="0.3">
      <c r="B2974" s="101" t="s">
        <v>3820</v>
      </c>
      <c r="C2974" s="196" t="s">
        <v>1685</v>
      </c>
      <c r="D2974" s="196">
        <v>11</v>
      </c>
      <c r="E2974" s="196" t="s">
        <v>1837</v>
      </c>
      <c r="F2974" s="196">
        <v>12</v>
      </c>
      <c r="G2974"/>
      <c r="H2974"/>
    </row>
    <row r="2975" spans="2:8" x14ac:dyDescent="0.3">
      <c r="B2975" s="101" t="s">
        <v>3821</v>
      </c>
      <c r="C2975" s="196" t="s">
        <v>4</v>
      </c>
      <c r="D2975" s="196">
        <v>1</v>
      </c>
      <c r="E2975" s="196" t="s">
        <v>7</v>
      </c>
      <c r="F2975" s="196">
        <v>6</v>
      </c>
      <c r="G2975"/>
      <c r="H2975"/>
    </row>
    <row r="2976" spans="2:8" x14ac:dyDescent="0.3">
      <c r="B2976" s="101" t="s">
        <v>3822</v>
      </c>
      <c r="C2976" s="196"/>
      <c r="D2976" s="196"/>
      <c r="E2976" s="196"/>
      <c r="F2976" s="196"/>
      <c r="G2976"/>
      <c r="H2976"/>
    </row>
    <row r="2977" spans="2:8" x14ac:dyDescent="0.3">
      <c r="B2977" s="101" t="s">
        <v>3823</v>
      </c>
      <c r="C2977" s="196" t="s">
        <v>7</v>
      </c>
      <c r="D2977" s="196">
        <v>3</v>
      </c>
      <c r="E2977" s="196" t="s">
        <v>1691</v>
      </c>
      <c r="F2977" s="196">
        <v>4</v>
      </c>
      <c r="G2977"/>
      <c r="H2977"/>
    </row>
    <row r="2978" spans="2:8" x14ac:dyDescent="0.3">
      <c r="B2978" s="101" t="s">
        <v>3824</v>
      </c>
      <c r="C2978" s="196" t="s">
        <v>4</v>
      </c>
      <c r="D2978" s="196">
        <v>1</v>
      </c>
      <c r="E2978" s="196" t="s">
        <v>1691</v>
      </c>
      <c r="F2978" s="196">
        <v>2</v>
      </c>
      <c r="G2978"/>
      <c r="H2978"/>
    </row>
    <row r="2979" spans="2:8" x14ac:dyDescent="0.3">
      <c r="B2979" s="101" t="s">
        <v>3825</v>
      </c>
      <c r="C2979" s="196" t="s">
        <v>1696</v>
      </c>
      <c r="D2979" s="196">
        <v>2</v>
      </c>
      <c r="E2979" s="196" t="s">
        <v>7</v>
      </c>
      <c r="F2979" s="196">
        <v>2</v>
      </c>
      <c r="G2979"/>
      <c r="H2979"/>
    </row>
    <row r="2980" spans="2:8" x14ac:dyDescent="0.3">
      <c r="B2980" s="101" t="s">
        <v>3826</v>
      </c>
      <c r="C2980" s="196" t="s">
        <v>1685</v>
      </c>
      <c r="D2980" s="196">
        <v>10</v>
      </c>
      <c r="E2980" s="196" t="s">
        <v>1697</v>
      </c>
      <c r="F2980" s="196">
        <v>15</v>
      </c>
      <c r="G2980"/>
      <c r="H2980"/>
    </row>
    <row r="2981" spans="2:8" x14ac:dyDescent="0.3">
      <c r="B2981" s="101" t="s">
        <v>3827</v>
      </c>
      <c r="C2981" s="196" t="s">
        <v>1698</v>
      </c>
      <c r="D2981" s="196">
        <v>1</v>
      </c>
      <c r="E2981" s="196" t="s">
        <v>1701</v>
      </c>
      <c r="F2981" s="196">
        <v>0</v>
      </c>
      <c r="G2981"/>
      <c r="H2981"/>
    </row>
    <row r="2982" spans="2:8" x14ac:dyDescent="0.3">
      <c r="B2982" s="101" t="s">
        <v>3828</v>
      </c>
      <c r="C2982" s="196" t="s">
        <v>1698</v>
      </c>
      <c r="D2982" s="196">
        <v>0</v>
      </c>
      <c r="E2982" s="196" t="s">
        <v>20</v>
      </c>
      <c r="F2982" s="196">
        <v>1</v>
      </c>
      <c r="G2982"/>
      <c r="H2982"/>
    </row>
    <row r="2983" spans="2:8" x14ac:dyDescent="0.3">
      <c r="B2983" s="101" t="s">
        <v>3829</v>
      </c>
      <c r="C2983" s="196" t="s">
        <v>7</v>
      </c>
      <c r="D2983" s="196">
        <v>1</v>
      </c>
      <c r="E2983" s="196" t="s">
        <v>1690</v>
      </c>
      <c r="F2983" s="196">
        <v>4</v>
      </c>
      <c r="G2983"/>
      <c r="H2983"/>
    </row>
    <row r="2984" spans="2:8" x14ac:dyDescent="0.3">
      <c r="B2984" s="101" t="s">
        <v>3830</v>
      </c>
      <c r="C2984" s="196" t="s">
        <v>7</v>
      </c>
      <c r="D2984" s="196">
        <v>0</v>
      </c>
      <c r="E2984" s="196" t="s">
        <v>20</v>
      </c>
      <c r="F2984" s="196">
        <v>0</v>
      </c>
      <c r="G2984"/>
      <c r="H2984"/>
    </row>
    <row r="2985" spans="2:8" x14ac:dyDescent="0.3">
      <c r="B2985" s="101" t="s">
        <v>3831</v>
      </c>
      <c r="C2985" s="196" t="s">
        <v>7</v>
      </c>
      <c r="D2985" s="196">
        <v>3</v>
      </c>
      <c r="E2985" s="196" t="s">
        <v>4</v>
      </c>
      <c r="F2985" s="196">
        <v>1</v>
      </c>
      <c r="G2985"/>
      <c r="H2985"/>
    </row>
    <row r="2986" spans="2:8" x14ac:dyDescent="0.3">
      <c r="B2986" s="101" t="s">
        <v>3832</v>
      </c>
      <c r="C2986" s="196" t="s">
        <v>1698</v>
      </c>
      <c r="D2986" s="196">
        <v>6</v>
      </c>
      <c r="E2986" s="196" t="s">
        <v>1700</v>
      </c>
      <c r="F2986" s="196">
        <v>0</v>
      </c>
      <c r="G2986"/>
      <c r="H2986"/>
    </row>
    <row r="2987" spans="2:8" x14ac:dyDescent="0.3">
      <c r="B2987" s="101" t="s">
        <v>3833</v>
      </c>
      <c r="C2987" s="196" t="s">
        <v>1832</v>
      </c>
      <c r="D2987" s="196">
        <v>1</v>
      </c>
      <c r="E2987" s="196" t="s">
        <v>7</v>
      </c>
      <c r="F2987" s="196">
        <v>1</v>
      </c>
      <c r="G2987"/>
      <c r="H2987"/>
    </row>
    <row r="2988" spans="2:8" x14ac:dyDescent="0.3">
      <c r="B2988" s="101" t="s">
        <v>3834</v>
      </c>
      <c r="C2988" s="196" t="s">
        <v>7</v>
      </c>
      <c r="D2988" s="196">
        <v>0</v>
      </c>
      <c r="E2988" s="196" t="s">
        <v>4</v>
      </c>
      <c r="F2988" s="196">
        <v>2</v>
      </c>
      <c r="G2988"/>
      <c r="H2988"/>
    </row>
    <row r="2989" spans="2:8" x14ac:dyDescent="0.3">
      <c r="B2989" s="101" t="s">
        <v>3835</v>
      </c>
      <c r="C2989" s="196"/>
      <c r="D2989" s="196"/>
      <c r="E2989" s="196"/>
      <c r="F2989" s="196"/>
      <c r="G2989"/>
      <c r="H2989"/>
    </row>
    <row r="2990" spans="2:8" x14ac:dyDescent="0.3">
      <c r="B2990" s="101" t="s">
        <v>3836</v>
      </c>
      <c r="C2990" s="196" t="s">
        <v>7</v>
      </c>
      <c r="D2990" s="196">
        <v>3</v>
      </c>
      <c r="E2990" s="196" t="s">
        <v>1691</v>
      </c>
      <c r="F2990" s="196">
        <v>1</v>
      </c>
      <c r="G2990"/>
      <c r="H2990"/>
    </row>
    <row r="2991" spans="2:8" x14ac:dyDescent="0.3">
      <c r="B2991" s="101" t="s">
        <v>3837</v>
      </c>
      <c r="C2991" s="196" t="s">
        <v>1690</v>
      </c>
      <c r="D2991" s="196">
        <v>10</v>
      </c>
      <c r="E2991" s="196" t="s">
        <v>7</v>
      </c>
      <c r="F2991" s="196">
        <v>5</v>
      </c>
      <c r="G2991"/>
      <c r="H2991"/>
    </row>
    <row r="2992" spans="2:8" x14ac:dyDescent="0.3">
      <c r="B2992" s="101" t="s">
        <v>3838</v>
      </c>
      <c r="C2992" s="196" t="s">
        <v>1690</v>
      </c>
      <c r="D2992" s="196">
        <v>2</v>
      </c>
      <c r="E2992" s="196" t="s">
        <v>1705</v>
      </c>
      <c r="F2992" s="196">
        <v>2</v>
      </c>
      <c r="G2992"/>
      <c r="H2992"/>
    </row>
    <row r="2993" spans="2:8" x14ac:dyDescent="0.3">
      <c r="B2993" s="101" t="s">
        <v>3839</v>
      </c>
      <c r="C2993" s="196" t="s">
        <v>4</v>
      </c>
      <c r="D2993" s="196">
        <v>3</v>
      </c>
      <c r="E2993" s="196" t="s">
        <v>7</v>
      </c>
      <c r="F2993" s="196">
        <v>1</v>
      </c>
      <c r="G2993"/>
      <c r="H2993"/>
    </row>
    <row r="2994" spans="2:8" x14ac:dyDescent="0.3">
      <c r="B2994" s="101" t="s">
        <v>3840</v>
      </c>
      <c r="C2994" s="196" t="s">
        <v>1698</v>
      </c>
      <c r="D2994" s="196">
        <v>3</v>
      </c>
      <c r="E2994" s="196" t="s">
        <v>1700</v>
      </c>
      <c r="F2994" s="196">
        <v>0</v>
      </c>
      <c r="G2994"/>
      <c r="H2994"/>
    </row>
    <row r="2995" spans="2:8" x14ac:dyDescent="0.3">
      <c r="B2995" s="101" t="s">
        <v>3841</v>
      </c>
      <c r="C2995" s="196" t="s">
        <v>20</v>
      </c>
      <c r="D2995" s="196">
        <v>1</v>
      </c>
      <c r="E2995" s="196" t="s">
        <v>1698</v>
      </c>
      <c r="F2995" s="196">
        <v>5</v>
      </c>
      <c r="G2995"/>
      <c r="H2995"/>
    </row>
    <row r="2996" spans="2:8" x14ac:dyDescent="0.3">
      <c r="B2996" s="101" t="s">
        <v>3842</v>
      </c>
      <c r="C2996" s="196" t="s">
        <v>1837</v>
      </c>
      <c r="D2996" s="196">
        <v>1</v>
      </c>
      <c r="E2996" s="196" t="s">
        <v>20</v>
      </c>
      <c r="F2996" s="196">
        <v>1</v>
      </c>
      <c r="G2996"/>
      <c r="H2996"/>
    </row>
    <row r="2997" spans="2:8" x14ac:dyDescent="0.3">
      <c r="B2997" s="101" t="s">
        <v>3843</v>
      </c>
      <c r="C2997" s="196" t="s">
        <v>4</v>
      </c>
      <c r="D2997" s="196">
        <v>0</v>
      </c>
      <c r="E2997" s="196" t="s">
        <v>7</v>
      </c>
      <c r="F2997" s="196">
        <v>0</v>
      </c>
      <c r="G2997"/>
      <c r="H2997"/>
    </row>
    <row r="2998" spans="2:8" x14ac:dyDescent="0.3">
      <c r="B2998" s="101" t="s">
        <v>3844</v>
      </c>
      <c r="C2998" s="196" t="s">
        <v>1698</v>
      </c>
      <c r="D2998" s="196">
        <v>0</v>
      </c>
      <c r="E2998" s="196" t="s">
        <v>1700</v>
      </c>
      <c r="F2998" s="196">
        <v>0</v>
      </c>
      <c r="G2998"/>
      <c r="H2998"/>
    </row>
    <row r="2999" spans="2:8" x14ac:dyDescent="0.3">
      <c r="B2999" s="101" t="s">
        <v>3845</v>
      </c>
      <c r="C2999" s="196" t="s">
        <v>7</v>
      </c>
      <c r="D2999" s="196">
        <v>0</v>
      </c>
      <c r="E2999" s="196" t="s">
        <v>1741</v>
      </c>
      <c r="F2999" s="196">
        <v>1</v>
      </c>
      <c r="G2999"/>
      <c r="H2999"/>
    </row>
    <row r="3000" spans="2:8" x14ac:dyDescent="0.3">
      <c r="B3000" s="101" t="s">
        <v>3846</v>
      </c>
      <c r="C3000" s="196" t="s">
        <v>7</v>
      </c>
      <c r="D3000" s="196">
        <v>2</v>
      </c>
      <c r="E3000" s="196" t="s">
        <v>2065</v>
      </c>
      <c r="F3000" s="196">
        <v>0</v>
      </c>
      <c r="G3000"/>
      <c r="H3000"/>
    </row>
    <row r="3001" spans="2:8" x14ac:dyDescent="0.3">
      <c r="B3001" s="101" t="s">
        <v>3847</v>
      </c>
      <c r="C3001" s="196" t="s">
        <v>20</v>
      </c>
      <c r="D3001" s="196">
        <v>0</v>
      </c>
      <c r="E3001" s="196" t="s">
        <v>1698</v>
      </c>
      <c r="F3001" s="196">
        <v>0</v>
      </c>
      <c r="G3001"/>
      <c r="H3001"/>
    </row>
    <row r="3002" spans="2:8" x14ac:dyDescent="0.3">
      <c r="B3002" s="101" t="s">
        <v>3848</v>
      </c>
      <c r="C3002" s="196"/>
      <c r="D3002" s="196"/>
      <c r="E3002" s="196"/>
      <c r="F3002" s="196"/>
      <c r="G3002"/>
      <c r="H3002"/>
    </row>
    <row r="3003" spans="2:8" x14ac:dyDescent="0.3">
      <c r="B3003" s="101" t="s">
        <v>3849</v>
      </c>
      <c r="C3003" s="196" t="s">
        <v>1690</v>
      </c>
      <c r="D3003" s="196">
        <v>0</v>
      </c>
      <c r="E3003" s="196" t="s">
        <v>1697</v>
      </c>
      <c r="F3003" s="196">
        <v>0</v>
      </c>
      <c r="G3003"/>
      <c r="H3003"/>
    </row>
    <row r="3004" spans="2:8" x14ac:dyDescent="0.3">
      <c r="B3004" s="101" t="s">
        <v>3850</v>
      </c>
      <c r="C3004" s="196" t="s">
        <v>1690</v>
      </c>
      <c r="D3004" s="196">
        <v>4</v>
      </c>
      <c r="E3004" s="196" t="s">
        <v>1698</v>
      </c>
      <c r="F3004" s="196">
        <v>2</v>
      </c>
      <c r="G3004"/>
      <c r="H3004"/>
    </row>
    <row r="3005" spans="2:8" x14ac:dyDescent="0.3">
      <c r="B3005" s="101" t="s">
        <v>3851</v>
      </c>
      <c r="C3005" s="196" t="s">
        <v>1698</v>
      </c>
      <c r="D3005" s="196">
        <v>1</v>
      </c>
      <c r="E3005" s="196" t="s">
        <v>1690</v>
      </c>
      <c r="F3005" s="196">
        <v>0</v>
      </c>
      <c r="G3005"/>
      <c r="H3005"/>
    </row>
    <row r="3006" spans="2:8" x14ac:dyDescent="0.3">
      <c r="B3006" s="101" t="s">
        <v>3852</v>
      </c>
      <c r="C3006" s="196" t="s">
        <v>4</v>
      </c>
      <c r="D3006" s="196">
        <v>0</v>
      </c>
      <c r="E3006" s="196" t="s">
        <v>7</v>
      </c>
      <c r="F3006" s="196">
        <v>0</v>
      </c>
      <c r="G3006"/>
      <c r="H3006"/>
    </row>
    <row r="3007" spans="2:8" x14ac:dyDescent="0.3">
      <c r="B3007" s="101" t="s">
        <v>3853</v>
      </c>
      <c r="C3007" s="196" t="s">
        <v>1690</v>
      </c>
      <c r="D3007" s="196">
        <v>1</v>
      </c>
      <c r="E3007" s="196" t="s">
        <v>1698</v>
      </c>
      <c r="F3007" s="196">
        <v>1</v>
      </c>
      <c r="G3007"/>
      <c r="H3007"/>
    </row>
    <row r="3008" spans="2:8" x14ac:dyDescent="0.3">
      <c r="B3008" s="101" t="s">
        <v>3854</v>
      </c>
      <c r="C3008" s="196" t="s">
        <v>7</v>
      </c>
      <c r="D3008" s="196">
        <v>0</v>
      </c>
      <c r="E3008" s="196" t="s">
        <v>4</v>
      </c>
      <c r="F3008" s="196">
        <v>0</v>
      </c>
      <c r="G3008"/>
      <c r="H3008"/>
    </row>
    <row r="3009" spans="2:8" x14ac:dyDescent="0.3">
      <c r="B3009" s="101" t="s">
        <v>3855</v>
      </c>
      <c r="C3009" s="196" t="s">
        <v>2167</v>
      </c>
      <c r="D3009" s="196">
        <v>0</v>
      </c>
      <c r="E3009" s="196" t="s">
        <v>2166</v>
      </c>
      <c r="F3009" s="196">
        <v>0</v>
      </c>
      <c r="G3009"/>
      <c r="H3009"/>
    </row>
    <row r="3010" spans="2:8" x14ac:dyDescent="0.3">
      <c r="B3010" s="101" t="s">
        <v>3856</v>
      </c>
      <c r="C3010" s="196" t="s">
        <v>1837</v>
      </c>
      <c r="D3010" s="196">
        <v>0</v>
      </c>
      <c r="E3010" s="196" t="s">
        <v>1690</v>
      </c>
      <c r="F3010" s="196">
        <v>0</v>
      </c>
      <c r="G3010"/>
      <c r="H3010"/>
    </row>
    <row r="3011" spans="2:8" x14ac:dyDescent="0.3">
      <c r="B3011" s="101" t="s">
        <v>3857</v>
      </c>
      <c r="C3011" s="196"/>
      <c r="D3011" s="196"/>
      <c r="E3011" s="196"/>
      <c r="F3011" s="196"/>
      <c r="G3011"/>
      <c r="H3011"/>
    </row>
    <row r="3012" spans="2:8" x14ac:dyDescent="0.3">
      <c r="B3012" s="101" t="s">
        <v>3858</v>
      </c>
      <c r="C3012" s="196" t="s">
        <v>1700</v>
      </c>
      <c r="D3012" s="196">
        <v>0</v>
      </c>
      <c r="E3012" s="196" t="s">
        <v>1698</v>
      </c>
      <c r="F3012" s="196">
        <v>0</v>
      </c>
      <c r="G3012"/>
      <c r="H3012"/>
    </row>
    <row r="3013" spans="2:8" x14ac:dyDescent="0.3">
      <c r="B3013" s="101" t="s">
        <v>3859</v>
      </c>
      <c r="C3013" s="196" t="s">
        <v>1691</v>
      </c>
      <c r="D3013" s="196">
        <v>0</v>
      </c>
      <c r="E3013" s="196" t="s">
        <v>4</v>
      </c>
      <c r="F3013" s="196">
        <v>0</v>
      </c>
      <c r="G3013"/>
      <c r="H3013"/>
    </row>
    <row r="3014" spans="2:8" x14ac:dyDescent="0.3">
      <c r="B3014" s="101" t="s">
        <v>3860</v>
      </c>
      <c r="C3014" s="196" t="s">
        <v>4</v>
      </c>
      <c r="D3014" s="196">
        <v>0</v>
      </c>
      <c r="E3014" s="196" t="s">
        <v>1691</v>
      </c>
      <c r="F3014" s="196">
        <v>0</v>
      </c>
      <c r="G3014"/>
      <c r="H3014"/>
    </row>
    <row r="3015" spans="2:8" x14ac:dyDescent="0.3">
      <c r="B3015" s="101" t="s">
        <v>3861</v>
      </c>
      <c r="C3015" s="196" t="s">
        <v>4</v>
      </c>
      <c r="D3015" s="196">
        <v>0</v>
      </c>
      <c r="E3015" s="196" t="s">
        <v>5</v>
      </c>
      <c r="F3015" s="196">
        <v>0</v>
      </c>
      <c r="G3015"/>
      <c r="H3015"/>
    </row>
    <row r="3016" spans="2:8" x14ac:dyDescent="0.3">
      <c r="B3016" s="101" t="s">
        <v>3862</v>
      </c>
      <c r="C3016" s="196" t="s">
        <v>7</v>
      </c>
      <c r="D3016" s="196">
        <v>0</v>
      </c>
      <c r="E3016" s="196" t="s">
        <v>1704</v>
      </c>
      <c r="F3016" s="196">
        <v>0</v>
      </c>
      <c r="G3016"/>
      <c r="H3016"/>
    </row>
    <row r="3017" spans="2:8" x14ac:dyDescent="0.3">
      <c r="B3017" s="101" t="s">
        <v>3863</v>
      </c>
      <c r="C3017" s="196" t="s">
        <v>1699</v>
      </c>
      <c r="D3017" s="196">
        <v>0</v>
      </c>
      <c r="E3017" s="196" t="s">
        <v>1698</v>
      </c>
      <c r="F3017" s="196">
        <v>0</v>
      </c>
      <c r="G3017"/>
      <c r="H3017"/>
    </row>
    <row r="3018" spans="2:8" x14ac:dyDescent="0.3">
      <c r="B3018" s="101" t="s">
        <v>3864</v>
      </c>
      <c r="C3018" s="196" t="s">
        <v>1697</v>
      </c>
      <c r="D3018" s="196">
        <v>0</v>
      </c>
      <c r="E3018" s="196" t="s">
        <v>7</v>
      </c>
      <c r="F3018" s="196">
        <v>0</v>
      </c>
      <c r="G3018"/>
      <c r="H3018"/>
    </row>
    <row r="3019" spans="2:8" x14ac:dyDescent="0.3">
      <c r="B3019" s="101" t="s">
        <v>3865</v>
      </c>
      <c r="C3019" s="196" t="s">
        <v>4</v>
      </c>
      <c r="D3019" s="196">
        <v>0</v>
      </c>
      <c r="E3019" s="196" t="s">
        <v>1788</v>
      </c>
      <c r="F3019" s="196">
        <v>0</v>
      </c>
      <c r="G3019"/>
      <c r="H3019"/>
    </row>
    <row r="3020" spans="2:8" x14ac:dyDescent="0.3">
      <c r="B3020" s="101" t="s">
        <v>3866</v>
      </c>
      <c r="C3020" s="196" t="s">
        <v>1698</v>
      </c>
      <c r="D3020" s="196">
        <v>0</v>
      </c>
      <c r="E3020" s="196" t="s">
        <v>4</v>
      </c>
      <c r="F3020" s="196">
        <v>0</v>
      </c>
      <c r="G3020"/>
      <c r="H3020"/>
    </row>
    <row r="3021" spans="2:8" x14ac:dyDescent="0.3">
      <c r="B3021" s="101" t="s">
        <v>3867</v>
      </c>
      <c r="C3021" s="196" t="s">
        <v>1698</v>
      </c>
      <c r="D3021" s="196">
        <v>0</v>
      </c>
      <c r="E3021" s="196" t="s">
        <v>20</v>
      </c>
      <c r="F3021" s="196">
        <v>0</v>
      </c>
      <c r="G3021"/>
      <c r="H3021"/>
    </row>
    <row r="3022" spans="2:8" x14ac:dyDescent="0.3">
      <c r="B3022" s="101" t="s">
        <v>3868</v>
      </c>
      <c r="C3022" s="196"/>
      <c r="D3022" s="196"/>
      <c r="E3022" s="196"/>
      <c r="F3022" s="196"/>
      <c r="G3022"/>
      <c r="H3022"/>
    </row>
    <row r="3023" spans="2:8" x14ac:dyDescent="0.3">
      <c r="B3023" s="101" t="s">
        <v>3869</v>
      </c>
      <c r="C3023" s="196" t="s">
        <v>20</v>
      </c>
      <c r="D3023" s="196">
        <v>2</v>
      </c>
      <c r="E3023" s="196" t="s">
        <v>7</v>
      </c>
      <c r="F3023" s="196">
        <v>0</v>
      </c>
      <c r="G3023"/>
      <c r="H3023"/>
    </row>
    <row r="3024" spans="2:8" x14ac:dyDescent="0.3">
      <c r="B3024" s="101" t="s">
        <v>3870</v>
      </c>
      <c r="C3024" s="196" t="s">
        <v>7</v>
      </c>
      <c r="D3024" s="196">
        <v>0</v>
      </c>
      <c r="E3024" s="196" t="s">
        <v>20</v>
      </c>
      <c r="F3024" s="196">
        <v>0</v>
      </c>
      <c r="G3024"/>
      <c r="H3024"/>
    </row>
    <row r="3025" spans="2:8" x14ac:dyDescent="0.3">
      <c r="B3025" s="101" t="s">
        <v>3871</v>
      </c>
      <c r="C3025" s="196" t="s">
        <v>20</v>
      </c>
      <c r="D3025" s="196">
        <v>0</v>
      </c>
      <c r="E3025" s="196" t="s">
        <v>7</v>
      </c>
      <c r="F3025" s="196">
        <v>0</v>
      </c>
      <c r="G3025"/>
      <c r="H3025"/>
    </row>
    <row r="3026" spans="2:8" x14ac:dyDescent="0.3">
      <c r="B3026" s="101" t="s">
        <v>3872</v>
      </c>
      <c r="C3026" s="196" t="s">
        <v>20</v>
      </c>
      <c r="D3026" s="196">
        <v>0</v>
      </c>
      <c r="E3026" s="196" t="s">
        <v>7</v>
      </c>
      <c r="F3026" s="196">
        <v>0</v>
      </c>
      <c r="G3026"/>
      <c r="H3026"/>
    </row>
    <row r="3027" spans="2:8" x14ac:dyDescent="0.3">
      <c r="B3027" s="101" t="s">
        <v>3873</v>
      </c>
      <c r="C3027" s="196" t="s">
        <v>7</v>
      </c>
      <c r="D3027" s="196">
        <v>0</v>
      </c>
      <c r="E3027" s="196" t="s">
        <v>20</v>
      </c>
      <c r="F3027" s="196">
        <v>0</v>
      </c>
      <c r="G3027"/>
      <c r="H3027"/>
    </row>
    <row r="3028" spans="2:8" x14ac:dyDescent="0.3">
      <c r="B3028" s="101" t="s">
        <v>3874</v>
      </c>
      <c r="C3028" s="196" t="s">
        <v>7</v>
      </c>
      <c r="D3028" s="196">
        <v>0</v>
      </c>
      <c r="E3028" s="196" t="s">
        <v>20</v>
      </c>
      <c r="F3028" s="196">
        <v>0</v>
      </c>
      <c r="G3028"/>
      <c r="H3028"/>
    </row>
    <row r="3029" spans="2:8" x14ac:dyDescent="0.3">
      <c r="B3029" s="101" t="s">
        <v>3875</v>
      </c>
      <c r="C3029" s="196" t="s">
        <v>7</v>
      </c>
      <c r="D3029" s="196">
        <v>0</v>
      </c>
      <c r="E3029" s="196" t="s">
        <v>20</v>
      </c>
      <c r="F3029" s="196">
        <v>0</v>
      </c>
      <c r="G3029"/>
      <c r="H3029"/>
    </row>
    <row r="3030" spans="2:8" x14ac:dyDescent="0.3">
      <c r="B3030" s="101" t="s">
        <v>3876</v>
      </c>
      <c r="C3030" s="196" t="s">
        <v>20</v>
      </c>
      <c r="D3030" s="196">
        <v>0</v>
      </c>
      <c r="E3030" s="196" t="s">
        <v>7</v>
      </c>
      <c r="F3030" s="196">
        <v>1</v>
      </c>
      <c r="G3030"/>
      <c r="H3030"/>
    </row>
    <row r="3031" spans="2:8" x14ac:dyDescent="0.3">
      <c r="B3031" s="101" t="s">
        <v>1158</v>
      </c>
      <c r="C3031" s="196"/>
      <c r="D3031" s="196"/>
      <c r="E3031" s="196"/>
      <c r="F3031" s="196"/>
      <c r="G3031"/>
      <c r="H3031"/>
    </row>
    <row r="3032" spans="2:8" x14ac:dyDescent="0.3">
      <c r="B3032" s="101" t="s">
        <v>1159</v>
      </c>
      <c r="C3032" s="196" t="s">
        <v>4</v>
      </c>
      <c r="D3032" s="196">
        <v>19</v>
      </c>
      <c r="E3032" s="196" t="s">
        <v>1761</v>
      </c>
      <c r="F3032" s="196">
        <v>40</v>
      </c>
      <c r="G3032"/>
      <c r="H3032"/>
    </row>
    <row r="3033" spans="2:8" x14ac:dyDescent="0.3">
      <c r="B3033" s="101" t="s">
        <v>1160</v>
      </c>
      <c r="C3033" s="196" t="s">
        <v>4</v>
      </c>
      <c r="D3033" s="196">
        <v>15</v>
      </c>
      <c r="E3033" s="196" t="s">
        <v>1761</v>
      </c>
      <c r="F3033" s="196">
        <v>15</v>
      </c>
      <c r="G3033"/>
      <c r="H3033"/>
    </row>
    <row r="3034" spans="2:8" x14ac:dyDescent="0.3">
      <c r="B3034" s="101" t="s">
        <v>1161</v>
      </c>
      <c r="C3034" s="196" t="s">
        <v>1761</v>
      </c>
      <c r="D3034" s="196">
        <v>9</v>
      </c>
      <c r="E3034" s="196" t="s">
        <v>4</v>
      </c>
      <c r="F3034" s="196">
        <v>4</v>
      </c>
      <c r="G3034"/>
      <c r="H3034"/>
    </row>
    <row r="3035" spans="2:8" x14ac:dyDescent="0.3">
      <c r="B3035" s="101" t="s">
        <v>1162</v>
      </c>
      <c r="C3035" s="196" t="s">
        <v>4</v>
      </c>
      <c r="D3035" s="196">
        <v>12</v>
      </c>
      <c r="E3035" s="196" t="s">
        <v>1761</v>
      </c>
      <c r="F3035" s="196">
        <v>20</v>
      </c>
      <c r="G3035"/>
      <c r="H3035"/>
    </row>
    <row r="3036" spans="2:8" x14ac:dyDescent="0.3">
      <c r="B3036" s="101" t="s">
        <v>1163</v>
      </c>
      <c r="C3036" s="196" t="s">
        <v>4</v>
      </c>
      <c r="D3036" s="196">
        <v>13</v>
      </c>
      <c r="E3036" s="196" t="s">
        <v>1759</v>
      </c>
      <c r="F3036" s="196">
        <v>3</v>
      </c>
      <c r="G3036"/>
      <c r="H3036"/>
    </row>
    <row r="3037" spans="2:8" x14ac:dyDescent="0.3">
      <c r="B3037" s="101" t="s">
        <v>1164</v>
      </c>
      <c r="C3037" s="196" t="s">
        <v>4</v>
      </c>
      <c r="D3037" s="196">
        <v>10</v>
      </c>
      <c r="E3037" s="196" t="s">
        <v>1761</v>
      </c>
      <c r="F3037" s="196">
        <v>2</v>
      </c>
      <c r="G3037"/>
      <c r="H3037"/>
    </row>
    <row r="3038" spans="2:8" x14ac:dyDescent="0.3">
      <c r="B3038" s="101" t="s">
        <v>1165</v>
      </c>
      <c r="C3038" s="196" t="s">
        <v>4</v>
      </c>
      <c r="D3038" s="196">
        <v>7</v>
      </c>
      <c r="E3038" s="196" t="s">
        <v>1759</v>
      </c>
      <c r="F3038" s="196">
        <v>3</v>
      </c>
      <c r="G3038"/>
      <c r="H3038"/>
    </row>
    <row r="3039" spans="2:8" x14ac:dyDescent="0.3">
      <c r="B3039" s="101" t="s">
        <v>1166</v>
      </c>
      <c r="C3039" s="196" t="s">
        <v>1761</v>
      </c>
      <c r="D3039" s="196">
        <v>10</v>
      </c>
      <c r="E3039" s="196" t="s">
        <v>4</v>
      </c>
      <c r="F3039" s="196">
        <v>5</v>
      </c>
      <c r="G3039"/>
      <c r="H3039"/>
    </row>
    <row r="3040" spans="2:8" x14ac:dyDescent="0.3">
      <c r="B3040" s="101" t="s">
        <v>1167</v>
      </c>
      <c r="C3040" s="196" t="s">
        <v>4</v>
      </c>
      <c r="D3040" s="196">
        <v>20</v>
      </c>
      <c r="E3040" s="196" t="s">
        <v>1761</v>
      </c>
      <c r="F3040" s="196">
        <v>11</v>
      </c>
      <c r="G3040"/>
      <c r="H3040"/>
    </row>
    <row r="3041" spans="2:8" x14ac:dyDescent="0.3">
      <c r="B3041" s="101" t="s">
        <v>1168</v>
      </c>
      <c r="C3041" s="196" t="s">
        <v>1761</v>
      </c>
      <c r="D3041" s="196">
        <v>17</v>
      </c>
      <c r="E3041" s="196" t="s">
        <v>4</v>
      </c>
      <c r="F3041" s="196">
        <v>17</v>
      </c>
      <c r="G3041"/>
      <c r="H3041"/>
    </row>
    <row r="3042" spans="2:8" x14ac:dyDescent="0.3">
      <c r="B3042" s="101" t="s">
        <v>1169</v>
      </c>
      <c r="C3042" s="196" t="s">
        <v>1759</v>
      </c>
      <c r="D3042" s="196">
        <v>8</v>
      </c>
      <c r="E3042" s="196" t="s">
        <v>4</v>
      </c>
      <c r="F3042" s="196">
        <v>6</v>
      </c>
      <c r="G3042"/>
      <c r="H3042"/>
    </row>
    <row r="3043" spans="2:8" x14ac:dyDescent="0.3">
      <c r="B3043" s="101" t="s">
        <v>1170</v>
      </c>
      <c r="C3043" s="196" t="s">
        <v>1761</v>
      </c>
      <c r="D3043" s="196">
        <v>29</v>
      </c>
      <c r="E3043" s="196" t="s">
        <v>4</v>
      </c>
      <c r="F3043" s="196">
        <v>25</v>
      </c>
      <c r="G3043"/>
      <c r="H3043"/>
    </row>
    <row r="3044" spans="2:8" x14ac:dyDescent="0.3">
      <c r="B3044" s="101" t="s">
        <v>1171</v>
      </c>
      <c r="C3044" s="196" t="s">
        <v>1761</v>
      </c>
      <c r="D3044" s="196">
        <v>1</v>
      </c>
      <c r="E3044" s="196" t="s">
        <v>4</v>
      </c>
      <c r="F3044" s="196">
        <v>4</v>
      </c>
      <c r="G3044"/>
      <c r="H3044"/>
    </row>
    <row r="3045" spans="2:8" x14ac:dyDescent="0.3">
      <c r="B3045" s="101" t="s">
        <v>1172</v>
      </c>
      <c r="C3045" s="196" t="s">
        <v>1759</v>
      </c>
      <c r="D3045" s="196">
        <v>2</v>
      </c>
      <c r="E3045" s="196" t="s">
        <v>7</v>
      </c>
      <c r="F3045" s="196">
        <v>4</v>
      </c>
      <c r="G3045" t="s">
        <v>4</v>
      </c>
      <c r="H3045">
        <v>7</v>
      </c>
    </row>
    <row r="3046" spans="2:8" x14ac:dyDescent="0.3">
      <c r="B3046" s="101" t="s">
        <v>1173</v>
      </c>
      <c r="C3046" s="196" t="s">
        <v>4</v>
      </c>
      <c r="D3046" s="196">
        <v>9</v>
      </c>
      <c r="E3046" s="196" t="s">
        <v>1761</v>
      </c>
      <c r="F3046" s="196">
        <v>14</v>
      </c>
      <c r="G3046"/>
      <c r="H3046"/>
    </row>
    <row r="3047" spans="2:8" x14ac:dyDescent="0.3">
      <c r="B3047" s="101" t="s">
        <v>1174</v>
      </c>
      <c r="C3047" s="196" t="s">
        <v>4</v>
      </c>
      <c r="D3047" s="196">
        <v>5</v>
      </c>
      <c r="E3047" s="196" t="s">
        <v>1761</v>
      </c>
      <c r="F3047" s="196">
        <v>6</v>
      </c>
      <c r="G3047"/>
      <c r="H3047"/>
    </row>
    <row r="3048" spans="2:8" x14ac:dyDescent="0.3">
      <c r="B3048" s="101" t="s">
        <v>1175</v>
      </c>
      <c r="C3048" s="196" t="s">
        <v>4</v>
      </c>
      <c r="D3048" s="196">
        <v>5</v>
      </c>
      <c r="E3048" s="196" t="s">
        <v>7</v>
      </c>
      <c r="F3048" s="196">
        <v>13</v>
      </c>
      <c r="G3048"/>
      <c r="H3048"/>
    </row>
    <row r="3049" spans="2:8" x14ac:dyDescent="0.3">
      <c r="B3049" s="101" t="s">
        <v>1176</v>
      </c>
      <c r="C3049" s="196" t="s">
        <v>4</v>
      </c>
      <c r="D3049" s="196">
        <v>6</v>
      </c>
      <c r="E3049" s="196" t="s">
        <v>1761</v>
      </c>
      <c r="F3049" s="196">
        <v>12</v>
      </c>
      <c r="G3049"/>
      <c r="H3049"/>
    </row>
    <row r="3050" spans="2:8" x14ac:dyDescent="0.3">
      <c r="B3050" s="101" t="s">
        <v>1177</v>
      </c>
      <c r="C3050" s="196" t="s">
        <v>4</v>
      </c>
      <c r="D3050" s="196">
        <v>2</v>
      </c>
      <c r="E3050" s="196" t="s">
        <v>1761</v>
      </c>
      <c r="F3050" s="196">
        <v>8</v>
      </c>
      <c r="G3050"/>
      <c r="H3050"/>
    </row>
    <row r="3051" spans="2:8" x14ac:dyDescent="0.3">
      <c r="B3051" s="101" t="s">
        <v>1178</v>
      </c>
      <c r="C3051" s="196" t="s">
        <v>4</v>
      </c>
      <c r="D3051" s="196">
        <v>6</v>
      </c>
      <c r="E3051" s="196" t="s">
        <v>1761</v>
      </c>
      <c r="F3051" s="196">
        <v>9</v>
      </c>
      <c r="G3051"/>
      <c r="H3051"/>
    </row>
    <row r="3052" spans="2:8" x14ac:dyDescent="0.3">
      <c r="B3052" s="101" t="s">
        <v>3877</v>
      </c>
      <c r="C3052" s="196"/>
      <c r="D3052" s="196"/>
      <c r="E3052" s="196"/>
      <c r="F3052" s="196"/>
      <c r="G3052"/>
      <c r="H3052"/>
    </row>
    <row r="3053" spans="2:8" x14ac:dyDescent="0.3">
      <c r="B3053" s="101" t="s">
        <v>3878</v>
      </c>
      <c r="C3053" s="196" t="s">
        <v>2176</v>
      </c>
      <c r="D3053" s="196">
        <v>0</v>
      </c>
      <c r="E3053" s="196" t="s">
        <v>3879</v>
      </c>
      <c r="F3053" s="196">
        <v>0</v>
      </c>
      <c r="G3053"/>
      <c r="H3053"/>
    </row>
    <row r="3054" spans="2:8" x14ac:dyDescent="0.3">
      <c r="B3054" s="101" t="s">
        <v>3880</v>
      </c>
      <c r="C3054" s="196" t="s">
        <v>3879</v>
      </c>
      <c r="D3054" s="196">
        <v>0</v>
      </c>
      <c r="E3054" s="196" t="s">
        <v>2176</v>
      </c>
      <c r="F3054" s="196">
        <v>0</v>
      </c>
      <c r="G3054"/>
      <c r="H3054"/>
    </row>
    <row r="3055" spans="2:8" x14ac:dyDescent="0.3">
      <c r="B3055" s="101" t="s">
        <v>3881</v>
      </c>
      <c r="C3055" s="196" t="s">
        <v>2176</v>
      </c>
      <c r="D3055" s="196">
        <v>0</v>
      </c>
      <c r="E3055" s="196" t="s">
        <v>20</v>
      </c>
      <c r="F3055" s="196">
        <v>1</v>
      </c>
      <c r="G3055"/>
      <c r="H3055"/>
    </row>
    <row r="3056" spans="2:8" x14ac:dyDescent="0.3">
      <c r="B3056" s="101" t="s">
        <v>3882</v>
      </c>
      <c r="C3056" s="196" t="s">
        <v>20</v>
      </c>
      <c r="D3056" s="196">
        <v>0</v>
      </c>
      <c r="E3056" s="196" t="s">
        <v>2176</v>
      </c>
      <c r="F3056" s="196">
        <v>0</v>
      </c>
      <c r="G3056"/>
      <c r="H3056"/>
    </row>
    <row r="3057" spans="2:8" x14ac:dyDescent="0.3">
      <c r="B3057" s="101" t="s">
        <v>3883</v>
      </c>
      <c r="C3057" s="196" t="s">
        <v>20</v>
      </c>
      <c r="D3057" s="196">
        <v>1</v>
      </c>
      <c r="E3057" s="196" t="s">
        <v>2176</v>
      </c>
      <c r="F3057" s="196">
        <v>2</v>
      </c>
      <c r="G3057"/>
      <c r="H3057"/>
    </row>
    <row r="3058" spans="2:8" x14ac:dyDescent="0.3">
      <c r="B3058" s="101" t="s">
        <v>3884</v>
      </c>
      <c r="C3058" s="196" t="s">
        <v>20</v>
      </c>
      <c r="D3058" s="196">
        <v>0</v>
      </c>
      <c r="E3058" s="196" t="s">
        <v>2176</v>
      </c>
      <c r="F3058" s="196">
        <v>0</v>
      </c>
      <c r="G3058"/>
      <c r="H3058"/>
    </row>
    <row r="3059" spans="2:8" x14ac:dyDescent="0.3">
      <c r="B3059" s="101" t="s">
        <v>3885</v>
      </c>
      <c r="C3059" s="196" t="s">
        <v>20</v>
      </c>
      <c r="D3059" s="196">
        <v>0</v>
      </c>
      <c r="E3059" s="196" t="s">
        <v>2176</v>
      </c>
      <c r="F3059" s="196">
        <v>1</v>
      </c>
      <c r="G3059"/>
      <c r="H3059"/>
    </row>
    <row r="3060" spans="2:8" x14ac:dyDescent="0.3">
      <c r="B3060" s="101" t="s">
        <v>3886</v>
      </c>
      <c r="C3060" s="196" t="s">
        <v>2176</v>
      </c>
      <c r="D3060" s="196">
        <v>2</v>
      </c>
      <c r="E3060" s="196" t="s">
        <v>20</v>
      </c>
      <c r="F3060" s="196">
        <v>1</v>
      </c>
      <c r="G3060"/>
      <c r="H3060"/>
    </row>
    <row r="3061" spans="2:8" x14ac:dyDescent="0.3">
      <c r="B3061" s="101" t="s">
        <v>3887</v>
      </c>
      <c r="C3061" s="196" t="s">
        <v>20</v>
      </c>
      <c r="D3061" s="196">
        <v>1</v>
      </c>
      <c r="E3061" s="196" t="s">
        <v>2176</v>
      </c>
      <c r="F3061" s="196">
        <v>2</v>
      </c>
      <c r="G3061"/>
      <c r="H3061"/>
    </row>
    <row r="3062" spans="2:8" x14ac:dyDescent="0.3">
      <c r="B3062" s="101" t="s">
        <v>3888</v>
      </c>
      <c r="C3062" s="196" t="s">
        <v>20</v>
      </c>
      <c r="D3062" s="196">
        <v>1</v>
      </c>
      <c r="E3062" s="196" t="s">
        <v>2176</v>
      </c>
      <c r="F3062" s="196">
        <v>0</v>
      </c>
      <c r="G3062"/>
      <c r="H3062"/>
    </row>
    <row r="3063" spans="2:8" x14ac:dyDescent="0.3">
      <c r="B3063" s="101" t="s">
        <v>3889</v>
      </c>
      <c r="C3063" s="196" t="s">
        <v>3890</v>
      </c>
      <c r="D3063" s="196">
        <v>2</v>
      </c>
      <c r="E3063" s="196" t="s">
        <v>2176</v>
      </c>
      <c r="F3063" s="196">
        <v>1</v>
      </c>
      <c r="G3063"/>
      <c r="H3063"/>
    </row>
    <row r="3064" spans="2:8" x14ac:dyDescent="0.3">
      <c r="B3064" s="101" t="s">
        <v>3891</v>
      </c>
      <c r="C3064" s="196" t="s">
        <v>2176</v>
      </c>
      <c r="D3064" s="196">
        <v>1</v>
      </c>
      <c r="E3064" s="196" t="s">
        <v>3879</v>
      </c>
      <c r="F3064" s="196">
        <v>2</v>
      </c>
      <c r="G3064"/>
      <c r="H3064"/>
    </row>
    <row r="3065" spans="2:8" x14ac:dyDescent="0.3">
      <c r="B3065" s="101" t="s">
        <v>3892</v>
      </c>
      <c r="C3065" s="196" t="s">
        <v>2176</v>
      </c>
      <c r="D3065" s="196">
        <v>0</v>
      </c>
      <c r="E3065" s="196" t="s">
        <v>3879</v>
      </c>
      <c r="F3065" s="196">
        <v>0</v>
      </c>
      <c r="G3065"/>
      <c r="H3065"/>
    </row>
    <row r="3066" spans="2:8" x14ac:dyDescent="0.3">
      <c r="B3066" s="101" t="s">
        <v>3893</v>
      </c>
      <c r="C3066" s="196" t="s">
        <v>20</v>
      </c>
      <c r="D3066" s="196">
        <v>0</v>
      </c>
      <c r="E3066" s="196" t="s">
        <v>2176</v>
      </c>
      <c r="F3066" s="196">
        <v>1</v>
      </c>
      <c r="G3066"/>
      <c r="H3066"/>
    </row>
    <row r="3067" spans="2:8" x14ac:dyDescent="0.3">
      <c r="B3067" s="101" t="s">
        <v>3894</v>
      </c>
      <c r="C3067" s="196" t="s">
        <v>2176</v>
      </c>
      <c r="D3067" s="196">
        <v>0</v>
      </c>
      <c r="E3067" s="196" t="s">
        <v>20</v>
      </c>
      <c r="F3067" s="196">
        <v>0</v>
      </c>
      <c r="G3067"/>
      <c r="H3067"/>
    </row>
    <row r="3068" spans="2:8" x14ac:dyDescent="0.3">
      <c r="B3068" s="101" t="s">
        <v>3895</v>
      </c>
      <c r="C3068" s="196" t="s">
        <v>20</v>
      </c>
      <c r="D3068" s="196">
        <v>2</v>
      </c>
      <c r="E3068" s="196" t="s">
        <v>2176</v>
      </c>
      <c r="F3068" s="196">
        <v>0</v>
      </c>
      <c r="G3068"/>
      <c r="H3068"/>
    </row>
    <row r="3069" spans="2:8" x14ac:dyDescent="0.3">
      <c r="B3069" s="101" t="s">
        <v>3896</v>
      </c>
      <c r="C3069" s="196" t="s">
        <v>20</v>
      </c>
      <c r="D3069" s="196">
        <v>1</v>
      </c>
      <c r="E3069" s="196" t="s">
        <v>2176</v>
      </c>
      <c r="F3069" s="196">
        <v>0</v>
      </c>
      <c r="G3069"/>
      <c r="H3069"/>
    </row>
    <row r="3070" spans="2:8" x14ac:dyDescent="0.3">
      <c r="B3070" s="101" t="s">
        <v>3897</v>
      </c>
      <c r="C3070" s="196" t="s">
        <v>2176</v>
      </c>
      <c r="D3070" s="196">
        <v>0</v>
      </c>
      <c r="E3070" s="196" t="s">
        <v>20</v>
      </c>
      <c r="F3070" s="196">
        <v>0</v>
      </c>
      <c r="G3070"/>
      <c r="H3070"/>
    </row>
    <row r="3071" spans="2:8" x14ac:dyDescent="0.3">
      <c r="B3071" s="101" t="s">
        <v>3898</v>
      </c>
      <c r="C3071" s="196" t="s">
        <v>20</v>
      </c>
      <c r="D3071" s="196">
        <v>0</v>
      </c>
      <c r="E3071" s="196" t="s">
        <v>2176</v>
      </c>
      <c r="F3071" s="196">
        <v>0</v>
      </c>
      <c r="G3071"/>
      <c r="H3071"/>
    </row>
    <row r="3072" spans="2:8" x14ac:dyDescent="0.3">
      <c r="B3072" s="101" t="s">
        <v>3899</v>
      </c>
      <c r="C3072" s="196" t="s">
        <v>20</v>
      </c>
      <c r="D3072" s="196">
        <v>0</v>
      </c>
      <c r="E3072" s="196" t="s">
        <v>2176</v>
      </c>
      <c r="F3072" s="196">
        <v>0</v>
      </c>
      <c r="G3072"/>
      <c r="H3072"/>
    </row>
    <row r="3073" spans="2:8" x14ac:dyDescent="0.3">
      <c r="B3073" s="101" t="s">
        <v>3900</v>
      </c>
      <c r="C3073" s="196" t="s">
        <v>2176</v>
      </c>
      <c r="D3073" s="196">
        <v>0</v>
      </c>
      <c r="E3073" s="196" t="s">
        <v>20</v>
      </c>
      <c r="F3073" s="196">
        <v>1</v>
      </c>
      <c r="G3073"/>
      <c r="H3073"/>
    </row>
    <row r="3074" spans="2:8" x14ac:dyDescent="0.3">
      <c r="B3074" s="101" t="s">
        <v>3901</v>
      </c>
      <c r="C3074" s="196" t="s">
        <v>20</v>
      </c>
      <c r="D3074" s="196">
        <v>0</v>
      </c>
      <c r="E3074" s="196" t="s">
        <v>2176</v>
      </c>
      <c r="F3074" s="196">
        <v>0</v>
      </c>
      <c r="G3074"/>
      <c r="H3074"/>
    </row>
    <row r="3075" spans="2:8" x14ac:dyDescent="0.3">
      <c r="B3075" s="101" t="s">
        <v>3902</v>
      </c>
      <c r="C3075" s="196" t="s">
        <v>20</v>
      </c>
      <c r="D3075" s="196">
        <v>0</v>
      </c>
      <c r="E3075" s="196" t="s">
        <v>2176</v>
      </c>
      <c r="F3075" s="196">
        <v>0</v>
      </c>
      <c r="G3075"/>
      <c r="H3075"/>
    </row>
    <row r="3076" spans="2:8" x14ac:dyDescent="0.3">
      <c r="B3076" s="101" t="s">
        <v>3903</v>
      </c>
      <c r="C3076" s="196"/>
      <c r="D3076" s="196"/>
      <c r="E3076" s="196"/>
      <c r="F3076" s="196"/>
      <c r="G3076"/>
      <c r="H3076"/>
    </row>
    <row r="3077" spans="2:8" x14ac:dyDescent="0.3">
      <c r="B3077" s="101" t="s">
        <v>3904</v>
      </c>
      <c r="C3077" s="196" t="s">
        <v>4</v>
      </c>
      <c r="D3077" s="196">
        <v>4</v>
      </c>
      <c r="E3077" s="196" t="s">
        <v>5</v>
      </c>
      <c r="F3077" s="196">
        <v>1</v>
      </c>
      <c r="G3077"/>
      <c r="H3077"/>
    </row>
    <row r="3078" spans="2:8" x14ac:dyDescent="0.3">
      <c r="B3078" s="101" t="s">
        <v>3905</v>
      </c>
      <c r="C3078" s="196" t="s">
        <v>4</v>
      </c>
      <c r="D3078" s="196">
        <v>0</v>
      </c>
      <c r="E3078" s="196" t="s">
        <v>5</v>
      </c>
      <c r="F3078" s="196">
        <v>1</v>
      </c>
      <c r="G3078"/>
      <c r="H3078"/>
    </row>
    <row r="3079" spans="2:8" x14ac:dyDescent="0.3">
      <c r="B3079" s="101" t="s">
        <v>3906</v>
      </c>
      <c r="C3079" s="196" t="s">
        <v>5</v>
      </c>
      <c r="D3079" s="196">
        <v>1</v>
      </c>
      <c r="E3079" s="196" t="s">
        <v>4</v>
      </c>
      <c r="F3079" s="196">
        <v>0</v>
      </c>
      <c r="G3079"/>
      <c r="H3079"/>
    </row>
    <row r="3080" spans="2:8" x14ac:dyDescent="0.3">
      <c r="B3080" s="101" t="s">
        <v>3907</v>
      </c>
      <c r="C3080" s="196" t="s">
        <v>4</v>
      </c>
      <c r="D3080" s="196">
        <v>3</v>
      </c>
      <c r="E3080" s="196" t="s">
        <v>5</v>
      </c>
      <c r="F3080" s="196">
        <v>0</v>
      </c>
      <c r="G3080"/>
      <c r="H3080"/>
    </row>
    <row r="3081" spans="2:8" x14ac:dyDescent="0.3">
      <c r="B3081" s="101" t="s">
        <v>3908</v>
      </c>
      <c r="C3081" s="196" t="s">
        <v>4</v>
      </c>
      <c r="D3081" s="196">
        <v>1</v>
      </c>
      <c r="E3081" s="196" t="s">
        <v>5</v>
      </c>
      <c r="F3081" s="196">
        <v>1</v>
      </c>
      <c r="G3081"/>
      <c r="H3081"/>
    </row>
    <row r="3082" spans="2:8" x14ac:dyDescent="0.3">
      <c r="B3082" s="101" t="s">
        <v>3909</v>
      </c>
      <c r="C3082" s="196" t="s">
        <v>5</v>
      </c>
      <c r="D3082" s="196">
        <v>1</v>
      </c>
      <c r="E3082" s="196" t="s">
        <v>4</v>
      </c>
      <c r="F3082" s="196">
        <v>3</v>
      </c>
      <c r="G3082"/>
      <c r="H3082"/>
    </row>
    <row r="3083" spans="2:8" x14ac:dyDescent="0.3">
      <c r="B3083" s="101" t="s">
        <v>3910</v>
      </c>
      <c r="C3083" s="196" t="s">
        <v>4</v>
      </c>
      <c r="D3083" s="196">
        <v>0</v>
      </c>
      <c r="E3083" s="196" t="s">
        <v>5</v>
      </c>
      <c r="F3083" s="196">
        <v>2</v>
      </c>
      <c r="G3083"/>
      <c r="H3083"/>
    </row>
    <row r="3084" spans="2:8" x14ac:dyDescent="0.3">
      <c r="B3084" s="101" t="s">
        <v>3911</v>
      </c>
      <c r="C3084" s="196" t="s">
        <v>4</v>
      </c>
      <c r="D3084" s="196">
        <v>1</v>
      </c>
      <c r="E3084" s="196" t="s">
        <v>5</v>
      </c>
      <c r="F3084" s="196">
        <v>1</v>
      </c>
      <c r="G3084"/>
      <c r="H3084"/>
    </row>
    <row r="3085" spans="2:8" x14ac:dyDescent="0.3">
      <c r="B3085" s="101" t="s">
        <v>3912</v>
      </c>
      <c r="C3085" s="196" t="s">
        <v>4</v>
      </c>
      <c r="D3085" s="196">
        <v>0</v>
      </c>
      <c r="E3085" s="196" t="s">
        <v>5</v>
      </c>
      <c r="F3085" s="196">
        <v>2</v>
      </c>
      <c r="G3085"/>
      <c r="H3085"/>
    </row>
    <row r="3086" spans="2:8" x14ac:dyDescent="0.3">
      <c r="B3086" s="101" t="s">
        <v>3913</v>
      </c>
      <c r="C3086" s="196" t="s">
        <v>4</v>
      </c>
      <c r="D3086" s="196">
        <v>0</v>
      </c>
      <c r="E3086" s="196" t="s">
        <v>5</v>
      </c>
      <c r="F3086" s="196">
        <v>1</v>
      </c>
      <c r="G3086"/>
      <c r="H3086"/>
    </row>
    <row r="3087" spans="2:8" x14ac:dyDescent="0.3">
      <c r="B3087" s="101" t="s">
        <v>3914</v>
      </c>
      <c r="C3087" s="196" t="s">
        <v>5</v>
      </c>
      <c r="D3087" s="196">
        <v>2</v>
      </c>
      <c r="E3087" s="196" t="s">
        <v>4</v>
      </c>
      <c r="F3087" s="196">
        <v>0</v>
      </c>
      <c r="G3087"/>
      <c r="H3087"/>
    </row>
    <row r="3088" spans="2:8" x14ac:dyDescent="0.3">
      <c r="B3088" s="101" t="s">
        <v>3915</v>
      </c>
      <c r="C3088" s="196" t="s">
        <v>4</v>
      </c>
      <c r="D3088" s="196">
        <v>1</v>
      </c>
      <c r="E3088" s="196" t="s">
        <v>5</v>
      </c>
      <c r="F3088" s="196">
        <v>1</v>
      </c>
      <c r="G3088"/>
      <c r="H3088"/>
    </row>
    <row r="3089" spans="2:8" x14ac:dyDescent="0.3">
      <c r="B3089" s="101" t="s">
        <v>3916</v>
      </c>
      <c r="C3089" s="196"/>
      <c r="D3089" s="196"/>
      <c r="E3089" s="196"/>
      <c r="F3089" s="196"/>
      <c r="G3089"/>
      <c r="H3089"/>
    </row>
    <row r="3090" spans="2:8" x14ac:dyDescent="0.3">
      <c r="B3090" s="101" t="s">
        <v>3917</v>
      </c>
      <c r="C3090" s="196" t="s">
        <v>7</v>
      </c>
      <c r="D3090" s="196">
        <v>1</v>
      </c>
      <c r="E3090" s="196" t="s">
        <v>4</v>
      </c>
      <c r="F3090" s="196">
        <v>0</v>
      </c>
      <c r="G3090"/>
      <c r="H3090"/>
    </row>
    <row r="3091" spans="2:8" x14ac:dyDescent="0.3">
      <c r="B3091" s="101" t="s">
        <v>3918</v>
      </c>
      <c r="C3091" s="196"/>
      <c r="D3091" s="196"/>
      <c r="E3091" s="196"/>
      <c r="F3091" s="196"/>
      <c r="G3091"/>
      <c r="H3091"/>
    </row>
    <row r="3092" spans="2:8" x14ac:dyDescent="0.3">
      <c r="B3092" s="101" t="s">
        <v>3919</v>
      </c>
      <c r="C3092" s="196" t="s">
        <v>1698</v>
      </c>
      <c r="D3092" s="196">
        <v>4</v>
      </c>
      <c r="E3092" s="196" t="s">
        <v>20</v>
      </c>
      <c r="F3092" s="196">
        <v>5</v>
      </c>
      <c r="G3092"/>
      <c r="H3092"/>
    </row>
    <row r="3093" spans="2:8" x14ac:dyDescent="0.3">
      <c r="B3093" s="101" t="s">
        <v>3920</v>
      </c>
      <c r="C3093" s="196"/>
      <c r="D3093" s="196"/>
      <c r="E3093" s="196"/>
      <c r="F3093" s="196"/>
      <c r="G3093"/>
      <c r="H3093"/>
    </row>
    <row r="3094" spans="2:8" x14ac:dyDescent="0.3">
      <c r="B3094" s="101" t="s">
        <v>3921</v>
      </c>
      <c r="C3094" s="196" t="s">
        <v>4</v>
      </c>
      <c r="D3094" s="196">
        <v>4</v>
      </c>
      <c r="E3094" s="196" t="s">
        <v>7</v>
      </c>
      <c r="F3094" s="196">
        <v>2</v>
      </c>
      <c r="G3094"/>
      <c r="H3094"/>
    </row>
    <row r="3095" spans="2:8" x14ac:dyDescent="0.3">
      <c r="B3095" s="101" t="s">
        <v>601</v>
      </c>
      <c r="C3095" s="196"/>
      <c r="D3095" s="196"/>
      <c r="E3095" s="196"/>
      <c r="F3095" s="196"/>
      <c r="G3095"/>
      <c r="H3095"/>
    </row>
    <row r="3096" spans="2:8" x14ac:dyDescent="0.3">
      <c r="B3096" s="101" t="s">
        <v>602</v>
      </c>
      <c r="C3096" s="196" t="s">
        <v>7</v>
      </c>
      <c r="D3096" s="196">
        <v>21</v>
      </c>
      <c r="E3096" s="196" t="s">
        <v>1691</v>
      </c>
      <c r="F3096" s="196">
        <v>9</v>
      </c>
      <c r="G3096"/>
      <c r="H3096"/>
    </row>
    <row r="3097" spans="2:8" x14ac:dyDescent="0.3">
      <c r="B3097" s="101" t="s">
        <v>603</v>
      </c>
      <c r="C3097" s="196" t="s">
        <v>4</v>
      </c>
      <c r="D3097" s="196">
        <v>1</v>
      </c>
      <c r="E3097" s="196" t="s">
        <v>5</v>
      </c>
      <c r="F3097" s="196">
        <v>15</v>
      </c>
      <c r="G3097"/>
      <c r="H3097"/>
    </row>
    <row r="3098" spans="2:8" x14ac:dyDescent="0.3">
      <c r="B3098" s="101" t="s">
        <v>604</v>
      </c>
      <c r="C3098" s="196" t="s">
        <v>4</v>
      </c>
      <c r="D3098" s="196">
        <v>5</v>
      </c>
      <c r="E3098" s="196" t="s">
        <v>7</v>
      </c>
      <c r="F3098" s="196">
        <v>12</v>
      </c>
      <c r="G3098"/>
      <c r="H3098"/>
    </row>
    <row r="3099" spans="2:8" x14ac:dyDescent="0.3">
      <c r="B3099" s="101" t="s">
        <v>605</v>
      </c>
      <c r="C3099" s="196" t="s">
        <v>7</v>
      </c>
      <c r="D3099" s="196">
        <v>13</v>
      </c>
      <c r="E3099" s="196" t="s">
        <v>4</v>
      </c>
      <c r="F3099" s="196">
        <v>9</v>
      </c>
      <c r="G3099"/>
      <c r="H3099"/>
    </row>
    <row r="3100" spans="2:8" x14ac:dyDescent="0.3">
      <c r="B3100" s="101" t="s">
        <v>606</v>
      </c>
      <c r="C3100" s="196" t="s">
        <v>7</v>
      </c>
      <c r="D3100" s="196">
        <v>19</v>
      </c>
      <c r="E3100" s="196" t="s">
        <v>20</v>
      </c>
      <c r="F3100" s="196">
        <v>3</v>
      </c>
      <c r="G3100"/>
      <c r="H3100"/>
    </row>
    <row r="3101" spans="2:8" x14ac:dyDescent="0.3">
      <c r="B3101" s="101" t="s">
        <v>607</v>
      </c>
      <c r="C3101" s="196" t="s">
        <v>1830</v>
      </c>
      <c r="D3101" s="196">
        <v>1</v>
      </c>
      <c r="E3101" s="196" t="s">
        <v>1698</v>
      </c>
      <c r="F3101" s="196">
        <v>5</v>
      </c>
      <c r="G3101"/>
      <c r="H3101"/>
    </row>
    <row r="3102" spans="2:8" x14ac:dyDescent="0.3">
      <c r="B3102" s="101" t="s">
        <v>608</v>
      </c>
      <c r="C3102" s="196"/>
      <c r="D3102" s="196"/>
      <c r="E3102" s="196"/>
      <c r="F3102" s="196"/>
      <c r="G3102"/>
      <c r="H3102"/>
    </row>
    <row r="3103" spans="2:8" x14ac:dyDescent="0.3">
      <c r="B3103" s="101" t="s">
        <v>609</v>
      </c>
      <c r="C3103" s="196" t="s">
        <v>7</v>
      </c>
      <c r="D3103" s="196">
        <v>14</v>
      </c>
      <c r="E3103" s="196" t="s">
        <v>4</v>
      </c>
      <c r="F3103" s="196">
        <v>3</v>
      </c>
      <c r="G3103"/>
      <c r="H3103"/>
    </row>
    <row r="3104" spans="2:8" x14ac:dyDescent="0.3">
      <c r="B3104" s="101" t="s">
        <v>610</v>
      </c>
      <c r="C3104" s="196" t="s">
        <v>1697</v>
      </c>
      <c r="D3104" s="196">
        <v>1</v>
      </c>
      <c r="E3104" s="196" t="s">
        <v>1690</v>
      </c>
      <c r="F3104" s="196">
        <v>6</v>
      </c>
      <c r="G3104"/>
      <c r="H3104"/>
    </row>
    <row r="3105" spans="2:8" x14ac:dyDescent="0.3">
      <c r="B3105" s="101" t="s">
        <v>611</v>
      </c>
      <c r="C3105" s="196" t="s">
        <v>20</v>
      </c>
      <c r="D3105" s="196">
        <v>2</v>
      </c>
      <c r="E3105" s="196" t="s">
        <v>7</v>
      </c>
      <c r="F3105" s="196">
        <v>0</v>
      </c>
      <c r="G3105"/>
      <c r="H3105"/>
    </row>
    <row r="3106" spans="2:8" x14ac:dyDescent="0.3">
      <c r="B3106" s="201" t="s">
        <v>612</v>
      </c>
      <c r="C3106" s="201" t="s">
        <v>1690</v>
      </c>
      <c r="D3106" s="201">
        <v>0</v>
      </c>
      <c r="E3106" s="201" t="s">
        <v>1697</v>
      </c>
      <c r="F3106" s="201">
        <v>1</v>
      </c>
      <c r="G3106" s="201"/>
      <c r="H3106"/>
    </row>
    <row r="3107" spans="2:8" x14ac:dyDescent="0.3">
      <c r="B3107" s="101" t="s">
        <v>613</v>
      </c>
      <c r="C3107" s="196" t="s">
        <v>7</v>
      </c>
      <c r="D3107" s="196">
        <v>0</v>
      </c>
      <c r="E3107" s="196" t="s">
        <v>1694</v>
      </c>
      <c r="F3107" s="196">
        <v>18</v>
      </c>
      <c r="G3107"/>
      <c r="H3107"/>
    </row>
    <row r="3108" spans="2:8" x14ac:dyDescent="0.3">
      <c r="B3108" s="101" t="s">
        <v>614</v>
      </c>
      <c r="C3108" s="196" t="s">
        <v>1704</v>
      </c>
      <c r="D3108" s="196">
        <v>1</v>
      </c>
      <c r="E3108" s="196" t="s">
        <v>7</v>
      </c>
      <c r="F3108" s="196">
        <v>3</v>
      </c>
      <c r="G3108"/>
      <c r="H3108"/>
    </row>
    <row r="3109" spans="2:8" x14ac:dyDescent="0.3">
      <c r="B3109" s="101" t="s">
        <v>3922</v>
      </c>
      <c r="C3109" s="196"/>
      <c r="D3109" s="196"/>
      <c r="E3109" s="196"/>
      <c r="F3109" s="196"/>
      <c r="G3109"/>
      <c r="H3109"/>
    </row>
    <row r="3110" spans="2:8" x14ac:dyDescent="0.3">
      <c r="B3110" s="101" t="s">
        <v>3923</v>
      </c>
      <c r="C3110" s="196" t="s">
        <v>20</v>
      </c>
      <c r="D3110" s="196">
        <v>4</v>
      </c>
      <c r="E3110" s="196" t="s">
        <v>7</v>
      </c>
      <c r="F3110" s="196">
        <v>1</v>
      </c>
      <c r="G3110"/>
      <c r="H3110"/>
    </row>
    <row r="3111" spans="2:8" x14ac:dyDescent="0.3">
      <c r="B3111" s="101" t="s">
        <v>3924</v>
      </c>
      <c r="C3111" s="196" t="s">
        <v>20</v>
      </c>
      <c r="D3111" s="196">
        <v>1</v>
      </c>
      <c r="E3111" s="196" t="s">
        <v>7</v>
      </c>
      <c r="F3111" s="196">
        <v>3</v>
      </c>
      <c r="G3111"/>
      <c r="H3111"/>
    </row>
    <row r="3112" spans="2:8" x14ac:dyDescent="0.3">
      <c r="B3112" s="101" t="s">
        <v>3925</v>
      </c>
      <c r="C3112" s="196" t="s">
        <v>20</v>
      </c>
      <c r="D3112" s="196">
        <v>0</v>
      </c>
      <c r="E3112" s="196" t="s">
        <v>7</v>
      </c>
      <c r="F3112" s="196">
        <v>1</v>
      </c>
      <c r="G3112"/>
      <c r="H3112"/>
    </row>
    <row r="3113" spans="2:8" x14ac:dyDescent="0.3">
      <c r="B3113" s="101" t="s">
        <v>3926</v>
      </c>
      <c r="C3113" s="196" t="s">
        <v>7</v>
      </c>
      <c r="D3113" s="196">
        <v>2</v>
      </c>
      <c r="E3113" s="196" t="s">
        <v>20</v>
      </c>
      <c r="F3113" s="196">
        <v>0</v>
      </c>
      <c r="G3113"/>
      <c r="H3113"/>
    </row>
    <row r="3114" spans="2:8" x14ac:dyDescent="0.3">
      <c r="B3114" s="101" t="s">
        <v>3927</v>
      </c>
      <c r="C3114" s="196" t="s">
        <v>7</v>
      </c>
      <c r="D3114" s="196">
        <v>0</v>
      </c>
      <c r="E3114" s="196" t="s">
        <v>20</v>
      </c>
      <c r="F3114" s="196">
        <v>0</v>
      </c>
      <c r="G3114"/>
      <c r="H3114"/>
    </row>
    <row r="3115" spans="2:8" x14ac:dyDescent="0.3">
      <c r="B3115" s="101" t="s">
        <v>3928</v>
      </c>
      <c r="C3115" s="196" t="s">
        <v>20</v>
      </c>
      <c r="D3115" s="196">
        <v>0</v>
      </c>
      <c r="E3115" s="196" t="s">
        <v>7</v>
      </c>
      <c r="F3115" s="196">
        <v>0</v>
      </c>
      <c r="G3115"/>
      <c r="H3115"/>
    </row>
    <row r="3116" spans="2:8" x14ac:dyDescent="0.3">
      <c r="B3116" s="101" t="s">
        <v>3929</v>
      </c>
      <c r="C3116" s="196" t="s">
        <v>20</v>
      </c>
      <c r="D3116" s="196">
        <v>0</v>
      </c>
      <c r="E3116" s="196" t="s">
        <v>7</v>
      </c>
      <c r="F3116" s="196">
        <v>0</v>
      </c>
      <c r="G3116"/>
      <c r="H3116"/>
    </row>
    <row r="3117" spans="2:8" x14ac:dyDescent="0.3">
      <c r="B3117" s="201" t="s">
        <v>3930</v>
      </c>
      <c r="C3117" s="201" t="s">
        <v>20</v>
      </c>
      <c r="D3117" s="201">
        <v>0</v>
      </c>
      <c r="E3117" s="201" t="s">
        <v>7</v>
      </c>
      <c r="F3117" s="201">
        <v>0</v>
      </c>
      <c r="G3117" s="201"/>
      <c r="H3117"/>
    </row>
    <row r="3118" spans="2:8" x14ac:dyDescent="0.3">
      <c r="B3118" s="101" t="s">
        <v>3931</v>
      </c>
      <c r="C3118" s="196" t="s">
        <v>20</v>
      </c>
      <c r="D3118" s="196">
        <v>1</v>
      </c>
      <c r="E3118" s="196" t="s">
        <v>7</v>
      </c>
      <c r="F3118" s="196">
        <v>0</v>
      </c>
      <c r="G3118"/>
      <c r="H3118"/>
    </row>
    <row r="3119" spans="2:8" x14ac:dyDescent="0.3">
      <c r="B3119" s="201" t="s">
        <v>3932</v>
      </c>
      <c r="C3119" s="201" t="s">
        <v>20</v>
      </c>
      <c r="D3119" s="201">
        <v>1</v>
      </c>
      <c r="E3119" s="201" t="s">
        <v>7</v>
      </c>
      <c r="F3119" s="201">
        <v>1</v>
      </c>
      <c r="G3119" s="201"/>
      <c r="H3119"/>
    </row>
    <row r="3120" spans="2:8" x14ac:dyDescent="0.3">
      <c r="B3120" s="101" t="s">
        <v>3933</v>
      </c>
      <c r="C3120" s="196" t="s">
        <v>7</v>
      </c>
      <c r="D3120" s="196">
        <v>0</v>
      </c>
      <c r="E3120" s="196" t="s">
        <v>20</v>
      </c>
      <c r="F3120" s="196">
        <v>0</v>
      </c>
      <c r="G3120"/>
      <c r="H3120"/>
    </row>
    <row r="3121" spans="2:8" x14ac:dyDescent="0.3">
      <c r="B3121" s="101" t="s">
        <v>3934</v>
      </c>
      <c r="C3121" s="196" t="s">
        <v>20</v>
      </c>
      <c r="D3121" s="196">
        <v>0</v>
      </c>
      <c r="E3121" s="196" t="s">
        <v>7</v>
      </c>
      <c r="F3121" s="196">
        <v>1</v>
      </c>
      <c r="G3121"/>
      <c r="H3121"/>
    </row>
    <row r="3122" spans="2:8" x14ac:dyDescent="0.3">
      <c r="B3122" s="101" t="s">
        <v>3935</v>
      </c>
      <c r="C3122" s="196" t="s">
        <v>20</v>
      </c>
      <c r="D3122" s="196">
        <v>1</v>
      </c>
      <c r="E3122" s="196" t="s">
        <v>7</v>
      </c>
      <c r="F3122" s="196">
        <v>0</v>
      </c>
      <c r="G3122"/>
      <c r="H3122"/>
    </row>
    <row r="3123" spans="2:8" x14ac:dyDescent="0.3">
      <c r="B3123" s="101" t="s">
        <v>3936</v>
      </c>
      <c r="C3123" s="196" t="s">
        <v>20</v>
      </c>
      <c r="D3123" s="196">
        <v>0</v>
      </c>
      <c r="E3123" s="196" t="s">
        <v>7</v>
      </c>
      <c r="F3123" s="196">
        <v>3</v>
      </c>
      <c r="G3123"/>
      <c r="H3123"/>
    </row>
    <row r="3124" spans="2:8" x14ac:dyDescent="0.3">
      <c r="B3124" s="101" t="s">
        <v>3937</v>
      </c>
      <c r="C3124" s="196" t="s">
        <v>20</v>
      </c>
      <c r="D3124" s="196">
        <v>0</v>
      </c>
      <c r="E3124" s="196" t="s">
        <v>7</v>
      </c>
      <c r="F3124" s="196">
        <v>0</v>
      </c>
      <c r="G3124"/>
      <c r="H3124"/>
    </row>
    <row r="3125" spans="2:8" x14ac:dyDescent="0.3">
      <c r="B3125" s="101" t="s">
        <v>3938</v>
      </c>
      <c r="C3125" s="196" t="s">
        <v>20</v>
      </c>
      <c r="D3125" s="196">
        <v>4</v>
      </c>
      <c r="E3125" s="196" t="s">
        <v>7</v>
      </c>
      <c r="F3125" s="196">
        <v>0</v>
      </c>
      <c r="G3125"/>
      <c r="H3125"/>
    </row>
    <row r="3126" spans="2:8" x14ac:dyDescent="0.3">
      <c r="B3126" s="101" t="s">
        <v>3939</v>
      </c>
      <c r="C3126" s="196"/>
      <c r="D3126" s="196"/>
      <c r="E3126" s="196"/>
      <c r="F3126" s="196"/>
      <c r="G3126"/>
      <c r="H3126"/>
    </row>
    <row r="3127" spans="2:8" x14ac:dyDescent="0.3">
      <c r="B3127" s="101" t="s">
        <v>3940</v>
      </c>
      <c r="C3127" s="196" t="s">
        <v>4</v>
      </c>
      <c r="D3127" s="196">
        <v>1</v>
      </c>
      <c r="E3127" s="196" t="s">
        <v>7</v>
      </c>
      <c r="F3127" s="196">
        <v>6</v>
      </c>
      <c r="G3127"/>
      <c r="H3127"/>
    </row>
    <row r="3128" spans="2:8" x14ac:dyDescent="0.3">
      <c r="B3128" s="201" t="s">
        <v>3941</v>
      </c>
      <c r="C3128" s="201" t="s">
        <v>1699</v>
      </c>
      <c r="D3128" s="201">
        <v>0</v>
      </c>
      <c r="E3128" s="201" t="s">
        <v>1698</v>
      </c>
      <c r="F3128" s="201">
        <v>1</v>
      </c>
      <c r="G3128" s="201"/>
      <c r="H3128"/>
    </row>
    <row r="3129" spans="2:8" x14ac:dyDescent="0.3">
      <c r="B3129" s="101" t="s">
        <v>3942</v>
      </c>
      <c r="C3129" s="196" t="s">
        <v>7</v>
      </c>
      <c r="D3129" s="196">
        <v>1</v>
      </c>
      <c r="E3129" s="196" t="s">
        <v>3688</v>
      </c>
      <c r="F3129" s="196">
        <v>0</v>
      </c>
      <c r="G3129"/>
      <c r="H3129"/>
    </row>
    <row r="3130" spans="2:8" x14ac:dyDescent="0.3">
      <c r="B3130" s="101" t="s">
        <v>3943</v>
      </c>
      <c r="C3130" s="196" t="s">
        <v>7</v>
      </c>
      <c r="D3130" s="196">
        <v>0</v>
      </c>
      <c r="E3130" s="196" t="s">
        <v>1685</v>
      </c>
      <c r="F3130" s="196">
        <v>1</v>
      </c>
      <c r="G3130"/>
      <c r="H3130"/>
    </row>
    <row r="3131" spans="2:8" x14ac:dyDescent="0.3">
      <c r="B3131" s="101" t="s">
        <v>3944</v>
      </c>
      <c r="C3131" s="196" t="s">
        <v>20</v>
      </c>
      <c r="D3131" s="196">
        <v>0</v>
      </c>
      <c r="E3131" s="196" t="s">
        <v>7</v>
      </c>
      <c r="F3131" s="196">
        <v>1</v>
      </c>
      <c r="G3131"/>
      <c r="H3131"/>
    </row>
    <row r="3132" spans="2:8" x14ac:dyDescent="0.3">
      <c r="B3132" s="101" t="s">
        <v>3945</v>
      </c>
      <c r="C3132" s="196" t="s">
        <v>7</v>
      </c>
      <c r="D3132" s="196">
        <v>1</v>
      </c>
      <c r="E3132" s="196" t="s">
        <v>1690</v>
      </c>
      <c r="F3132" s="196">
        <v>0</v>
      </c>
      <c r="G3132"/>
      <c r="H3132"/>
    </row>
    <row r="3133" spans="2:8" x14ac:dyDescent="0.3">
      <c r="B3133" s="101" t="s">
        <v>3946</v>
      </c>
      <c r="C3133" s="196"/>
      <c r="D3133" s="196"/>
      <c r="E3133" s="196"/>
      <c r="F3133" s="196"/>
      <c r="G3133"/>
      <c r="H3133"/>
    </row>
    <row r="3134" spans="2:8" x14ac:dyDescent="0.3">
      <c r="B3134" s="101" t="s">
        <v>3947</v>
      </c>
      <c r="C3134" s="196" t="s">
        <v>2176</v>
      </c>
      <c r="D3134" s="196">
        <v>22</v>
      </c>
      <c r="E3134" s="196" t="s">
        <v>3890</v>
      </c>
      <c r="F3134" s="196">
        <v>13</v>
      </c>
      <c r="G3134"/>
      <c r="H3134"/>
    </row>
    <row r="3135" spans="2:8" x14ac:dyDescent="0.3">
      <c r="B3135" s="101" t="s">
        <v>3948</v>
      </c>
      <c r="C3135" s="196" t="s">
        <v>2176</v>
      </c>
      <c r="D3135" s="196">
        <v>8</v>
      </c>
      <c r="E3135" s="196" t="s">
        <v>3890</v>
      </c>
      <c r="F3135" s="196">
        <v>8</v>
      </c>
      <c r="G3135"/>
      <c r="H3135"/>
    </row>
    <row r="3136" spans="2:8" x14ac:dyDescent="0.3">
      <c r="B3136" s="101" t="s">
        <v>3949</v>
      </c>
      <c r="C3136" s="196" t="s">
        <v>20</v>
      </c>
      <c r="D3136" s="196">
        <v>8</v>
      </c>
      <c r="E3136" s="196" t="s">
        <v>2176</v>
      </c>
      <c r="F3136" s="196">
        <v>9</v>
      </c>
      <c r="G3136"/>
      <c r="H3136"/>
    </row>
    <row r="3137" spans="2:8" x14ac:dyDescent="0.3">
      <c r="B3137" s="201" t="s">
        <v>3950</v>
      </c>
      <c r="C3137" s="201" t="s">
        <v>2176</v>
      </c>
      <c r="D3137" s="201">
        <v>7</v>
      </c>
      <c r="E3137" s="201" t="s">
        <v>20</v>
      </c>
      <c r="F3137" s="201">
        <v>3</v>
      </c>
      <c r="G3137" s="201"/>
      <c r="H3137"/>
    </row>
    <row r="3138" spans="2:8" x14ac:dyDescent="0.3">
      <c r="B3138" s="101" t="s">
        <v>3951</v>
      </c>
      <c r="C3138" s="196" t="s">
        <v>20</v>
      </c>
      <c r="D3138" s="196">
        <v>5</v>
      </c>
      <c r="E3138" s="196" t="s">
        <v>2176</v>
      </c>
      <c r="F3138" s="196">
        <v>9</v>
      </c>
      <c r="G3138"/>
      <c r="H3138"/>
    </row>
    <row r="3139" spans="2:8" x14ac:dyDescent="0.3">
      <c r="B3139" s="101" t="s">
        <v>3952</v>
      </c>
      <c r="C3139" s="196" t="s">
        <v>20</v>
      </c>
      <c r="D3139" s="196">
        <v>27</v>
      </c>
      <c r="E3139" s="196" t="s">
        <v>2176</v>
      </c>
      <c r="F3139" s="196">
        <v>21</v>
      </c>
      <c r="G3139"/>
      <c r="H3139"/>
    </row>
    <row r="3140" spans="2:8" x14ac:dyDescent="0.3">
      <c r="B3140" s="101" t="s">
        <v>3953</v>
      </c>
      <c r="C3140" s="196" t="s">
        <v>20</v>
      </c>
      <c r="D3140" s="196">
        <v>2</v>
      </c>
      <c r="E3140" s="196" t="s">
        <v>2176</v>
      </c>
      <c r="F3140" s="196">
        <v>6</v>
      </c>
      <c r="G3140"/>
      <c r="H3140"/>
    </row>
    <row r="3141" spans="2:8" ht="27.6" x14ac:dyDescent="0.3">
      <c r="B3141" s="101" t="s">
        <v>3954</v>
      </c>
      <c r="C3141" s="196" t="s">
        <v>20</v>
      </c>
      <c r="D3141" s="196">
        <v>5</v>
      </c>
      <c r="E3141" s="196" t="s">
        <v>3696</v>
      </c>
      <c r="F3141" s="196">
        <v>7</v>
      </c>
      <c r="G3141"/>
      <c r="H3141"/>
    </row>
    <row r="3142" spans="2:8" ht="27.6" x14ac:dyDescent="0.3">
      <c r="B3142" s="101" t="s">
        <v>3955</v>
      </c>
      <c r="C3142" s="196" t="s">
        <v>3696</v>
      </c>
      <c r="D3142" s="196">
        <v>6</v>
      </c>
      <c r="E3142" s="196" t="s">
        <v>20</v>
      </c>
      <c r="F3142" s="196">
        <v>2</v>
      </c>
      <c r="G3142"/>
      <c r="H3142"/>
    </row>
    <row r="3143" spans="2:8" ht="27.6" x14ac:dyDescent="0.3">
      <c r="B3143" s="101" t="s">
        <v>3956</v>
      </c>
      <c r="C3143" s="196" t="s">
        <v>3957</v>
      </c>
      <c r="D3143" s="196">
        <v>3</v>
      </c>
      <c r="E3143" s="196" t="s">
        <v>2176</v>
      </c>
      <c r="F3143" s="196">
        <v>11</v>
      </c>
      <c r="G3143"/>
      <c r="H3143"/>
    </row>
    <row r="3144" spans="2:8" ht="27.6" x14ac:dyDescent="0.3">
      <c r="B3144" s="101" t="s">
        <v>3958</v>
      </c>
      <c r="C3144" s="196" t="s">
        <v>20</v>
      </c>
      <c r="D3144" s="196">
        <v>1</v>
      </c>
      <c r="E3144" s="196" t="s">
        <v>3696</v>
      </c>
      <c r="F3144" s="196">
        <v>5</v>
      </c>
      <c r="G3144"/>
      <c r="H3144"/>
    </row>
    <row r="3145" spans="2:8" ht="27.6" x14ac:dyDescent="0.3">
      <c r="B3145" s="101" t="s">
        <v>3959</v>
      </c>
      <c r="C3145" s="196" t="s">
        <v>1690</v>
      </c>
      <c r="D3145" s="196">
        <v>0</v>
      </c>
      <c r="E3145" s="196" t="s">
        <v>3696</v>
      </c>
      <c r="F3145" s="196">
        <v>3</v>
      </c>
      <c r="G3145"/>
      <c r="H3145"/>
    </row>
    <row r="3146" spans="2:8" ht="27.6" x14ac:dyDescent="0.3">
      <c r="B3146" s="201" t="s">
        <v>3960</v>
      </c>
      <c r="C3146" s="201" t="s">
        <v>20</v>
      </c>
      <c r="D3146" s="201">
        <v>3</v>
      </c>
      <c r="E3146" s="201" t="s">
        <v>3696</v>
      </c>
      <c r="F3146" s="201">
        <v>10</v>
      </c>
      <c r="G3146" s="201"/>
      <c r="H3146"/>
    </row>
    <row r="3147" spans="2:8" ht="27.6" x14ac:dyDescent="0.3">
      <c r="B3147" s="101" t="s">
        <v>3961</v>
      </c>
      <c r="C3147" s="196" t="s">
        <v>1690</v>
      </c>
      <c r="D3147" s="196">
        <v>6</v>
      </c>
      <c r="E3147" s="196" t="s">
        <v>3696</v>
      </c>
      <c r="F3147" s="196">
        <v>11</v>
      </c>
      <c r="G3147"/>
      <c r="H3147"/>
    </row>
    <row r="3148" spans="2:8" ht="27.6" x14ac:dyDescent="0.3">
      <c r="B3148" s="101" t="s">
        <v>3962</v>
      </c>
      <c r="C3148" s="196" t="s">
        <v>3696</v>
      </c>
      <c r="D3148" s="196">
        <v>9</v>
      </c>
      <c r="E3148" s="196" t="s">
        <v>1690</v>
      </c>
      <c r="F3148" s="196">
        <v>4</v>
      </c>
      <c r="G3148"/>
      <c r="H3148"/>
    </row>
    <row r="3149" spans="2:8" ht="27.6" x14ac:dyDescent="0.3">
      <c r="B3149" s="101" t="s">
        <v>3963</v>
      </c>
      <c r="C3149" s="196" t="s">
        <v>3696</v>
      </c>
      <c r="D3149" s="196">
        <v>4</v>
      </c>
      <c r="E3149" s="196" t="s">
        <v>20</v>
      </c>
      <c r="F3149" s="196">
        <v>1</v>
      </c>
      <c r="G3149"/>
      <c r="H3149"/>
    </row>
    <row r="3150" spans="2:8" x14ac:dyDescent="0.3">
      <c r="B3150" s="101" t="s">
        <v>3964</v>
      </c>
      <c r="C3150" s="196"/>
      <c r="D3150" s="196"/>
      <c r="E3150" s="196"/>
      <c r="F3150" s="196"/>
      <c r="G3150"/>
      <c r="H3150"/>
    </row>
    <row r="3151" spans="2:8" x14ac:dyDescent="0.3">
      <c r="B3151" s="101" t="s">
        <v>3965</v>
      </c>
      <c r="C3151" s="196" t="s">
        <v>1830</v>
      </c>
      <c r="D3151" s="196">
        <v>9</v>
      </c>
      <c r="E3151" s="196" t="s">
        <v>7</v>
      </c>
      <c r="F3151" s="196">
        <v>3</v>
      </c>
      <c r="G3151"/>
      <c r="H3151"/>
    </row>
    <row r="3152" spans="2:8" x14ac:dyDescent="0.3">
      <c r="B3152" s="101" t="s">
        <v>3966</v>
      </c>
      <c r="C3152" s="196" t="s">
        <v>1830</v>
      </c>
      <c r="D3152" s="196">
        <v>1</v>
      </c>
      <c r="E3152" s="196" t="s">
        <v>7</v>
      </c>
      <c r="F3152" s="196">
        <v>8</v>
      </c>
      <c r="G3152"/>
      <c r="H3152"/>
    </row>
    <row r="3153" spans="2:8" x14ac:dyDescent="0.3">
      <c r="B3153" s="101" t="s">
        <v>3967</v>
      </c>
      <c r="C3153" s="196" t="s">
        <v>1830</v>
      </c>
      <c r="D3153" s="196">
        <v>3</v>
      </c>
      <c r="E3153" s="196" t="s">
        <v>7</v>
      </c>
      <c r="F3153" s="196">
        <v>2</v>
      </c>
      <c r="G3153"/>
      <c r="H3153"/>
    </row>
    <row r="3154" spans="2:8" x14ac:dyDescent="0.3">
      <c r="B3154" s="101" t="s">
        <v>3968</v>
      </c>
      <c r="C3154" s="196" t="s">
        <v>1702</v>
      </c>
      <c r="D3154" s="196">
        <v>3</v>
      </c>
      <c r="E3154" s="196" t="s">
        <v>7</v>
      </c>
      <c r="F3154" s="196">
        <v>1</v>
      </c>
      <c r="G3154"/>
      <c r="H3154"/>
    </row>
    <row r="3155" spans="2:8" x14ac:dyDescent="0.3">
      <c r="B3155" s="101" t="s">
        <v>3969</v>
      </c>
      <c r="C3155" s="196" t="s">
        <v>1830</v>
      </c>
      <c r="D3155" s="196">
        <v>4</v>
      </c>
      <c r="E3155" s="196" t="s">
        <v>7</v>
      </c>
      <c r="F3155" s="196">
        <v>11</v>
      </c>
      <c r="G3155"/>
      <c r="H3155"/>
    </row>
    <row r="3156" spans="2:8" x14ac:dyDescent="0.3">
      <c r="B3156" s="101" t="s">
        <v>3970</v>
      </c>
      <c r="C3156" s="196" t="s">
        <v>1830</v>
      </c>
      <c r="D3156" s="196">
        <v>3</v>
      </c>
      <c r="E3156" s="196" t="s">
        <v>7</v>
      </c>
      <c r="F3156" s="196">
        <v>2</v>
      </c>
      <c r="G3156"/>
      <c r="H3156"/>
    </row>
    <row r="3157" spans="2:8" x14ac:dyDescent="0.3">
      <c r="B3157" s="201" t="s">
        <v>3971</v>
      </c>
      <c r="C3157" s="201" t="s">
        <v>1830</v>
      </c>
      <c r="D3157" s="201">
        <v>1</v>
      </c>
      <c r="E3157" s="201" t="s">
        <v>7</v>
      </c>
      <c r="F3157" s="201">
        <v>8</v>
      </c>
      <c r="G3157" s="201"/>
      <c r="H3157"/>
    </row>
    <row r="3158" spans="2:8" x14ac:dyDescent="0.3">
      <c r="B3158" s="101" t="s">
        <v>3972</v>
      </c>
      <c r="C3158" s="196" t="s">
        <v>1830</v>
      </c>
      <c r="D3158" s="196">
        <v>2</v>
      </c>
      <c r="E3158" s="196" t="s">
        <v>7</v>
      </c>
      <c r="F3158" s="196">
        <v>4</v>
      </c>
      <c r="G3158"/>
      <c r="H3158"/>
    </row>
    <row r="3159" spans="2:8" x14ac:dyDescent="0.3">
      <c r="B3159" s="101" t="s">
        <v>3973</v>
      </c>
      <c r="C3159" s="196" t="s">
        <v>7</v>
      </c>
      <c r="D3159" s="196">
        <v>3</v>
      </c>
      <c r="E3159" s="196" t="s">
        <v>20</v>
      </c>
      <c r="F3159" s="196">
        <v>1</v>
      </c>
      <c r="G3159"/>
      <c r="H3159"/>
    </row>
    <row r="3160" spans="2:8" x14ac:dyDescent="0.3">
      <c r="B3160" s="101" t="s">
        <v>3974</v>
      </c>
      <c r="C3160" s="196" t="s">
        <v>7</v>
      </c>
      <c r="D3160" s="196">
        <v>4</v>
      </c>
      <c r="E3160" s="196" t="s">
        <v>1830</v>
      </c>
      <c r="F3160" s="196">
        <v>0</v>
      </c>
      <c r="G3160"/>
      <c r="H3160"/>
    </row>
    <row r="3161" spans="2:8" x14ac:dyDescent="0.3">
      <c r="B3161" s="101" t="s">
        <v>3975</v>
      </c>
      <c r="C3161" s="196" t="s">
        <v>1830</v>
      </c>
      <c r="D3161" s="196">
        <v>1</v>
      </c>
      <c r="E3161" s="196" t="s">
        <v>7</v>
      </c>
      <c r="F3161" s="196">
        <v>2</v>
      </c>
      <c r="G3161"/>
      <c r="H3161"/>
    </row>
    <row r="3162" spans="2:8" x14ac:dyDescent="0.3">
      <c r="B3162" s="101" t="s">
        <v>3976</v>
      </c>
      <c r="C3162" s="196"/>
      <c r="D3162" s="196"/>
      <c r="E3162" s="196"/>
      <c r="F3162" s="196"/>
      <c r="G3162"/>
      <c r="H3162"/>
    </row>
    <row r="3163" spans="2:8" x14ac:dyDescent="0.3">
      <c r="B3163" s="101" t="s">
        <v>3977</v>
      </c>
      <c r="C3163" s="196" t="s">
        <v>20</v>
      </c>
      <c r="D3163" s="196">
        <v>2</v>
      </c>
      <c r="E3163" s="196" t="s">
        <v>1698</v>
      </c>
      <c r="F3163" s="196">
        <v>3</v>
      </c>
      <c r="G3163"/>
      <c r="H3163"/>
    </row>
    <row r="3164" spans="2:8" x14ac:dyDescent="0.3">
      <c r="B3164" s="101" t="s">
        <v>3978</v>
      </c>
      <c r="C3164" s="196" t="s">
        <v>20</v>
      </c>
      <c r="D3164" s="196">
        <v>1</v>
      </c>
      <c r="E3164" s="196" t="s">
        <v>1698</v>
      </c>
      <c r="F3164" s="196">
        <v>1</v>
      </c>
      <c r="G3164"/>
      <c r="H3164"/>
    </row>
    <row r="3165" spans="2:8" x14ac:dyDescent="0.3">
      <c r="B3165" s="101" t="s">
        <v>3979</v>
      </c>
      <c r="C3165" s="196" t="s">
        <v>4</v>
      </c>
      <c r="D3165" s="196">
        <v>5</v>
      </c>
      <c r="E3165" s="196" t="s">
        <v>5</v>
      </c>
      <c r="F3165" s="196">
        <v>3</v>
      </c>
      <c r="G3165"/>
      <c r="H3165"/>
    </row>
    <row r="3166" spans="2:8" x14ac:dyDescent="0.3">
      <c r="B3166" s="101" t="s">
        <v>3980</v>
      </c>
      <c r="C3166" s="196" t="s">
        <v>20</v>
      </c>
      <c r="D3166" s="196">
        <v>1</v>
      </c>
      <c r="E3166" s="196" t="s">
        <v>1698</v>
      </c>
      <c r="F3166" s="196">
        <v>2</v>
      </c>
      <c r="G3166"/>
      <c r="H3166"/>
    </row>
    <row r="3167" spans="2:8" x14ac:dyDescent="0.3">
      <c r="B3167" s="101" t="s">
        <v>3981</v>
      </c>
      <c r="C3167" s="196"/>
      <c r="D3167" s="196"/>
      <c r="E3167" s="196"/>
      <c r="F3167" s="196"/>
      <c r="G3167"/>
      <c r="H3167"/>
    </row>
    <row r="3168" spans="2:8" x14ac:dyDescent="0.3">
      <c r="B3168" s="201" t="s">
        <v>3982</v>
      </c>
      <c r="C3168" s="201" t="s">
        <v>7</v>
      </c>
      <c r="D3168" s="201">
        <v>0</v>
      </c>
      <c r="E3168" s="201" t="s">
        <v>20</v>
      </c>
      <c r="F3168" s="201">
        <v>1</v>
      </c>
      <c r="G3168" s="201"/>
      <c r="H3168"/>
    </row>
    <row r="3169" spans="2:8" x14ac:dyDescent="0.3">
      <c r="B3169" s="101" t="s">
        <v>3983</v>
      </c>
      <c r="C3169" s="196" t="s">
        <v>1704</v>
      </c>
      <c r="D3169" s="196">
        <v>2</v>
      </c>
      <c r="E3169" s="196" t="s">
        <v>1698</v>
      </c>
      <c r="F3169" s="196">
        <v>1</v>
      </c>
      <c r="G3169"/>
      <c r="H3169"/>
    </row>
    <row r="3170" spans="2:8" x14ac:dyDescent="0.3">
      <c r="B3170" s="101" t="s">
        <v>3984</v>
      </c>
      <c r="C3170" s="196" t="s">
        <v>1735</v>
      </c>
      <c r="D3170" s="196">
        <v>1</v>
      </c>
      <c r="E3170" s="196" t="s">
        <v>1704</v>
      </c>
      <c r="F3170" s="196">
        <v>1</v>
      </c>
      <c r="G3170"/>
      <c r="H3170"/>
    </row>
    <row r="3171" spans="2:8" x14ac:dyDescent="0.3">
      <c r="B3171" s="101" t="s">
        <v>3985</v>
      </c>
      <c r="C3171" s="196" t="s">
        <v>1685</v>
      </c>
      <c r="D3171" s="196">
        <v>0</v>
      </c>
      <c r="E3171" s="196" t="s">
        <v>3986</v>
      </c>
      <c r="F3171" s="196">
        <v>9</v>
      </c>
      <c r="G3171"/>
      <c r="H3171"/>
    </row>
    <row r="3172" spans="2:8" x14ac:dyDescent="0.3">
      <c r="B3172" s="101" t="s">
        <v>3987</v>
      </c>
      <c r="C3172" s="196" t="s">
        <v>1685</v>
      </c>
      <c r="D3172" s="196">
        <v>2</v>
      </c>
      <c r="E3172" s="196" t="s">
        <v>1698</v>
      </c>
      <c r="F3172" s="196">
        <v>1</v>
      </c>
      <c r="G3172"/>
      <c r="H3172"/>
    </row>
    <row r="3173" spans="2:8" x14ac:dyDescent="0.3">
      <c r="B3173" s="101" t="s">
        <v>3988</v>
      </c>
      <c r="C3173" s="196" t="s">
        <v>1685</v>
      </c>
      <c r="D3173" s="196">
        <v>1</v>
      </c>
      <c r="E3173" s="196" t="s">
        <v>1697</v>
      </c>
      <c r="F3173" s="196">
        <v>1</v>
      </c>
      <c r="G3173"/>
      <c r="H3173"/>
    </row>
    <row r="3174" spans="2:8" x14ac:dyDescent="0.3">
      <c r="B3174" s="101" t="s">
        <v>3989</v>
      </c>
      <c r="C3174" s="196" t="s">
        <v>1703</v>
      </c>
      <c r="D3174" s="196">
        <v>0</v>
      </c>
      <c r="E3174" s="196" t="s">
        <v>7</v>
      </c>
      <c r="F3174" s="196">
        <v>1</v>
      </c>
      <c r="G3174"/>
      <c r="H3174"/>
    </row>
    <row r="3175" spans="2:8" x14ac:dyDescent="0.3">
      <c r="B3175" s="101" t="s">
        <v>3990</v>
      </c>
      <c r="C3175" s="196" t="s">
        <v>20</v>
      </c>
      <c r="D3175" s="196">
        <v>1</v>
      </c>
      <c r="E3175" s="196" t="s">
        <v>7</v>
      </c>
      <c r="F3175" s="196">
        <v>4</v>
      </c>
      <c r="G3175"/>
      <c r="H3175"/>
    </row>
    <row r="3176" spans="2:8" x14ac:dyDescent="0.3">
      <c r="B3176" s="101" t="s">
        <v>3991</v>
      </c>
      <c r="C3176" s="196" t="s">
        <v>1698</v>
      </c>
      <c r="D3176" s="196">
        <v>5</v>
      </c>
      <c r="E3176" s="196" t="s">
        <v>1704</v>
      </c>
      <c r="F3176" s="196">
        <v>1</v>
      </c>
      <c r="G3176"/>
      <c r="H3176"/>
    </row>
    <row r="3177" spans="2:8" x14ac:dyDescent="0.3">
      <c r="B3177" s="201" t="s">
        <v>3992</v>
      </c>
      <c r="C3177" s="201" t="s">
        <v>1704</v>
      </c>
      <c r="D3177" s="201">
        <v>2</v>
      </c>
      <c r="E3177" s="201" t="s">
        <v>1697</v>
      </c>
      <c r="F3177" s="201">
        <v>4</v>
      </c>
      <c r="G3177" s="201"/>
      <c r="H3177"/>
    </row>
    <row r="3178" spans="2:8" x14ac:dyDescent="0.3">
      <c r="B3178" s="101" t="s">
        <v>3993</v>
      </c>
      <c r="C3178" s="196" t="s">
        <v>7</v>
      </c>
      <c r="D3178" s="196">
        <v>5</v>
      </c>
      <c r="E3178" s="196" t="s">
        <v>1703</v>
      </c>
      <c r="F3178" s="196">
        <v>3</v>
      </c>
      <c r="G3178"/>
      <c r="H3178"/>
    </row>
    <row r="3179" spans="2:8" x14ac:dyDescent="0.3">
      <c r="B3179" s="101" t="s">
        <v>3994</v>
      </c>
      <c r="C3179" s="196" t="s">
        <v>4</v>
      </c>
      <c r="D3179" s="196">
        <v>0</v>
      </c>
      <c r="E3179" s="196" t="s">
        <v>7</v>
      </c>
      <c r="F3179" s="196">
        <v>2</v>
      </c>
      <c r="G3179"/>
      <c r="H3179"/>
    </row>
    <row r="3180" spans="2:8" x14ac:dyDescent="0.3">
      <c r="B3180" s="101" t="s">
        <v>3995</v>
      </c>
      <c r="C3180" s="196" t="s">
        <v>1704</v>
      </c>
      <c r="D3180" s="196">
        <v>4</v>
      </c>
      <c r="E3180" s="196" t="s">
        <v>7</v>
      </c>
      <c r="F3180" s="196">
        <v>4</v>
      </c>
      <c r="G3180"/>
      <c r="H3180"/>
    </row>
    <row r="3181" spans="2:8" x14ac:dyDescent="0.3">
      <c r="B3181" s="101" t="s">
        <v>3996</v>
      </c>
      <c r="C3181" s="196" t="s">
        <v>7</v>
      </c>
      <c r="D3181" s="196">
        <v>0</v>
      </c>
      <c r="E3181" s="196" t="s">
        <v>1704</v>
      </c>
      <c r="F3181" s="196">
        <v>1</v>
      </c>
      <c r="G3181"/>
      <c r="H3181"/>
    </row>
    <row r="3182" spans="2:8" x14ac:dyDescent="0.3">
      <c r="B3182" s="101" t="s">
        <v>3997</v>
      </c>
      <c r="C3182" s="196" t="s">
        <v>1704</v>
      </c>
      <c r="D3182" s="196">
        <v>1</v>
      </c>
      <c r="E3182" s="196" t="s">
        <v>7</v>
      </c>
      <c r="F3182" s="196">
        <v>8</v>
      </c>
      <c r="G3182"/>
      <c r="H3182"/>
    </row>
    <row r="3183" spans="2:8" x14ac:dyDescent="0.3">
      <c r="B3183" s="101" t="s">
        <v>3998</v>
      </c>
      <c r="C3183" s="196" t="s">
        <v>7</v>
      </c>
      <c r="D3183" s="196">
        <v>3</v>
      </c>
      <c r="E3183" s="196" t="s">
        <v>1704</v>
      </c>
      <c r="F3183" s="196">
        <v>3</v>
      </c>
      <c r="G3183"/>
      <c r="H3183"/>
    </row>
    <row r="3184" spans="2:8" x14ac:dyDescent="0.3">
      <c r="B3184" s="101" t="s">
        <v>3999</v>
      </c>
      <c r="C3184" s="196" t="s">
        <v>7</v>
      </c>
      <c r="D3184" s="196">
        <v>0</v>
      </c>
      <c r="E3184" s="196" t="s">
        <v>1704</v>
      </c>
      <c r="F3184" s="196">
        <v>0</v>
      </c>
      <c r="G3184"/>
      <c r="H3184"/>
    </row>
    <row r="3185" spans="2:8" x14ac:dyDescent="0.3">
      <c r="B3185" s="101" t="s">
        <v>4000</v>
      </c>
      <c r="C3185" s="196" t="s">
        <v>7</v>
      </c>
      <c r="D3185" s="196">
        <v>1</v>
      </c>
      <c r="E3185" s="196" t="s">
        <v>1704</v>
      </c>
      <c r="F3185" s="196">
        <v>0</v>
      </c>
      <c r="G3185"/>
      <c r="H3185"/>
    </row>
    <row r="3186" spans="2:8" x14ac:dyDescent="0.3">
      <c r="B3186" s="201" t="s">
        <v>4001</v>
      </c>
      <c r="C3186" s="201" t="s">
        <v>7</v>
      </c>
      <c r="D3186" s="201">
        <v>0</v>
      </c>
      <c r="E3186" s="201" t="s">
        <v>1697</v>
      </c>
      <c r="F3186" s="201">
        <v>1</v>
      </c>
      <c r="G3186" s="201"/>
      <c r="H3186"/>
    </row>
    <row r="3187" spans="2:8" x14ac:dyDescent="0.3">
      <c r="B3187" s="101" t="s">
        <v>4002</v>
      </c>
      <c r="C3187" s="196" t="s">
        <v>4003</v>
      </c>
      <c r="D3187" s="196">
        <v>1</v>
      </c>
      <c r="E3187" s="196" t="s">
        <v>4004</v>
      </c>
      <c r="F3187" s="196">
        <v>0</v>
      </c>
      <c r="G3187"/>
      <c r="H3187"/>
    </row>
    <row r="3188" spans="2:8" x14ac:dyDescent="0.3">
      <c r="B3188" s="101" t="s">
        <v>4005</v>
      </c>
      <c r="C3188" s="196" t="s">
        <v>1757</v>
      </c>
      <c r="D3188" s="196">
        <v>0</v>
      </c>
      <c r="E3188" s="196" t="s">
        <v>1758</v>
      </c>
      <c r="F3188" s="196">
        <v>1</v>
      </c>
      <c r="G3188"/>
      <c r="H3188"/>
    </row>
    <row r="3189" spans="2:8" x14ac:dyDescent="0.3">
      <c r="B3189" s="101" t="s">
        <v>4006</v>
      </c>
      <c r="C3189" s="196" t="s">
        <v>1757</v>
      </c>
      <c r="D3189" s="196">
        <v>2</v>
      </c>
      <c r="E3189" s="196" t="s">
        <v>1758</v>
      </c>
      <c r="F3189" s="196">
        <v>1</v>
      </c>
      <c r="G3189"/>
      <c r="H3189"/>
    </row>
    <row r="3190" spans="2:8" x14ac:dyDescent="0.3">
      <c r="B3190" s="101" t="s">
        <v>4007</v>
      </c>
      <c r="C3190" s="196" t="s">
        <v>1757</v>
      </c>
      <c r="D3190" s="196">
        <v>1</v>
      </c>
      <c r="E3190" s="196" t="s">
        <v>1758</v>
      </c>
      <c r="F3190" s="196">
        <v>0</v>
      </c>
      <c r="G3190"/>
      <c r="H3190"/>
    </row>
    <row r="3191" spans="2:8" x14ac:dyDescent="0.3">
      <c r="B3191" s="101" t="s">
        <v>4008</v>
      </c>
      <c r="C3191" s="196" t="s">
        <v>1758</v>
      </c>
      <c r="D3191" s="196">
        <v>2</v>
      </c>
      <c r="E3191" s="196" t="s">
        <v>1757</v>
      </c>
      <c r="F3191" s="196">
        <v>0</v>
      </c>
      <c r="G3191"/>
      <c r="H3191"/>
    </row>
    <row r="3192" spans="2:8" x14ac:dyDescent="0.3">
      <c r="B3192" s="101" t="s">
        <v>4009</v>
      </c>
      <c r="C3192" s="196" t="s">
        <v>1757</v>
      </c>
      <c r="D3192" s="196">
        <v>0</v>
      </c>
      <c r="E3192" s="196" t="s">
        <v>1758</v>
      </c>
      <c r="F3192" s="196">
        <v>2</v>
      </c>
      <c r="G3192"/>
      <c r="H3192"/>
    </row>
    <row r="3193" spans="2:8" x14ac:dyDescent="0.3">
      <c r="B3193" s="101" t="s">
        <v>4010</v>
      </c>
      <c r="C3193" s="196" t="s">
        <v>1697</v>
      </c>
      <c r="D3193" s="196">
        <v>11</v>
      </c>
      <c r="E3193" s="196" t="s">
        <v>1757</v>
      </c>
      <c r="F3193" s="196">
        <v>6</v>
      </c>
      <c r="G3193"/>
      <c r="H3193"/>
    </row>
    <row r="3194" spans="2:8" x14ac:dyDescent="0.3">
      <c r="B3194" s="101" t="s">
        <v>4011</v>
      </c>
      <c r="C3194" s="196" t="s">
        <v>1757</v>
      </c>
      <c r="D3194" s="196">
        <v>1</v>
      </c>
      <c r="E3194" s="196" t="s">
        <v>1758</v>
      </c>
      <c r="F3194" s="196">
        <v>0</v>
      </c>
      <c r="G3194"/>
      <c r="H3194"/>
    </row>
    <row r="3195" spans="2:8" x14ac:dyDescent="0.3">
      <c r="B3195" s="201" t="s">
        <v>4012</v>
      </c>
      <c r="C3195" s="201" t="s">
        <v>1757</v>
      </c>
      <c r="D3195" s="201">
        <v>0</v>
      </c>
      <c r="E3195" s="201" t="s">
        <v>1758</v>
      </c>
      <c r="F3195" s="201">
        <v>1</v>
      </c>
      <c r="G3195" s="201"/>
      <c r="H3195"/>
    </row>
    <row r="3196" spans="2:8" x14ac:dyDescent="0.3">
      <c r="B3196" s="101" t="s">
        <v>4013</v>
      </c>
      <c r="C3196" s="196" t="s">
        <v>1758</v>
      </c>
      <c r="D3196" s="196">
        <v>0</v>
      </c>
      <c r="E3196" s="196" t="s">
        <v>1757</v>
      </c>
      <c r="F3196" s="196">
        <v>0</v>
      </c>
      <c r="G3196"/>
      <c r="H3196"/>
    </row>
    <row r="3197" spans="2:8" x14ac:dyDescent="0.3">
      <c r="B3197" s="101" t="s">
        <v>4014</v>
      </c>
      <c r="C3197" s="196" t="s">
        <v>4</v>
      </c>
      <c r="D3197" s="196">
        <v>7</v>
      </c>
      <c r="E3197" s="196" t="s">
        <v>7</v>
      </c>
      <c r="F3197" s="196">
        <v>2</v>
      </c>
      <c r="G3197"/>
      <c r="H3197"/>
    </row>
    <row r="3198" spans="2:8" x14ac:dyDescent="0.3">
      <c r="B3198" s="101" t="s">
        <v>4015</v>
      </c>
      <c r="C3198" s="196" t="s">
        <v>7</v>
      </c>
      <c r="D3198" s="196">
        <v>4</v>
      </c>
      <c r="E3198" s="196" t="s">
        <v>4</v>
      </c>
      <c r="F3198" s="196">
        <v>1</v>
      </c>
      <c r="G3198"/>
      <c r="H3198"/>
    </row>
    <row r="3199" spans="2:8" x14ac:dyDescent="0.3">
      <c r="B3199" s="101" t="s">
        <v>4016</v>
      </c>
      <c r="C3199" s="196" t="s">
        <v>7</v>
      </c>
      <c r="D3199" s="196">
        <v>1</v>
      </c>
      <c r="E3199" s="196" t="s">
        <v>1685</v>
      </c>
      <c r="F3199" s="196">
        <v>4</v>
      </c>
      <c r="G3199"/>
      <c r="H3199"/>
    </row>
    <row r="3200" spans="2:8" x14ac:dyDescent="0.3">
      <c r="B3200" s="101" t="s">
        <v>4017</v>
      </c>
      <c r="C3200" s="196" t="s">
        <v>4</v>
      </c>
      <c r="D3200" s="196">
        <v>23</v>
      </c>
      <c r="E3200" s="196" t="s">
        <v>7</v>
      </c>
      <c r="F3200" s="196">
        <v>20</v>
      </c>
      <c r="G3200"/>
      <c r="H3200"/>
    </row>
    <row r="3201" spans="2:8" x14ac:dyDescent="0.3">
      <c r="B3201" s="101" t="s">
        <v>4018</v>
      </c>
      <c r="C3201" s="196" t="s">
        <v>4</v>
      </c>
      <c r="D3201" s="196">
        <v>11</v>
      </c>
      <c r="E3201" s="196" t="s">
        <v>7</v>
      </c>
      <c r="F3201" s="196">
        <v>6</v>
      </c>
      <c r="G3201"/>
      <c r="H3201"/>
    </row>
    <row r="3202" spans="2:8" x14ac:dyDescent="0.3">
      <c r="B3202" s="101" t="s">
        <v>4019</v>
      </c>
      <c r="C3202" s="196" t="s">
        <v>7</v>
      </c>
      <c r="D3202" s="196">
        <v>4</v>
      </c>
      <c r="E3202" s="196" t="s">
        <v>4</v>
      </c>
      <c r="F3202" s="196">
        <v>10</v>
      </c>
      <c r="G3202"/>
      <c r="H3202"/>
    </row>
    <row r="3203" spans="2:8" x14ac:dyDescent="0.3">
      <c r="B3203" s="101" t="s">
        <v>4020</v>
      </c>
      <c r="C3203" s="196" t="s">
        <v>4</v>
      </c>
      <c r="D3203" s="196">
        <v>0</v>
      </c>
      <c r="E3203" s="196" t="s">
        <v>7</v>
      </c>
      <c r="F3203" s="196">
        <v>5</v>
      </c>
      <c r="G3203"/>
      <c r="H3203"/>
    </row>
    <row r="3204" spans="2:8" x14ac:dyDescent="0.3">
      <c r="B3204" s="201" t="s">
        <v>4021</v>
      </c>
      <c r="C3204" s="201" t="s">
        <v>7</v>
      </c>
      <c r="D3204" s="201">
        <v>4</v>
      </c>
      <c r="E3204" s="201" t="s">
        <v>4</v>
      </c>
      <c r="F3204" s="201">
        <v>9</v>
      </c>
      <c r="G3204" s="201"/>
      <c r="H3204"/>
    </row>
    <row r="3205" spans="2:8" x14ac:dyDescent="0.3">
      <c r="B3205" s="101" t="s">
        <v>4022</v>
      </c>
      <c r="C3205" s="196" t="s">
        <v>7</v>
      </c>
      <c r="D3205" s="196">
        <v>0</v>
      </c>
      <c r="E3205" s="196" t="s">
        <v>4</v>
      </c>
      <c r="F3205" s="196">
        <v>1</v>
      </c>
      <c r="G3205"/>
      <c r="H3205"/>
    </row>
    <row r="3206" spans="2:8" x14ac:dyDescent="0.3">
      <c r="B3206" s="101" t="s">
        <v>4023</v>
      </c>
      <c r="C3206" s="196" t="s">
        <v>7</v>
      </c>
      <c r="D3206" s="196">
        <v>1</v>
      </c>
      <c r="E3206" s="196" t="s">
        <v>4</v>
      </c>
      <c r="F3206" s="196">
        <v>1</v>
      </c>
      <c r="G3206"/>
      <c r="H3206"/>
    </row>
    <row r="3207" spans="2:8" x14ac:dyDescent="0.3">
      <c r="B3207" s="101" t="s">
        <v>4024</v>
      </c>
      <c r="C3207" s="196" t="s">
        <v>4</v>
      </c>
      <c r="D3207" s="196">
        <v>0</v>
      </c>
      <c r="E3207" s="196" t="s">
        <v>7</v>
      </c>
      <c r="F3207" s="196">
        <v>0</v>
      </c>
      <c r="G3207"/>
      <c r="H3207"/>
    </row>
    <row r="3208" spans="2:8" x14ac:dyDescent="0.3">
      <c r="B3208" s="101" t="s">
        <v>4025</v>
      </c>
      <c r="C3208" s="196" t="s">
        <v>7</v>
      </c>
      <c r="D3208" s="196">
        <v>1</v>
      </c>
      <c r="E3208" s="196" t="s">
        <v>1690</v>
      </c>
      <c r="F3208" s="196">
        <v>1</v>
      </c>
      <c r="G3208"/>
      <c r="H3208"/>
    </row>
    <row r="3209" spans="2:8" x14ac:dyDescent="0.3">
      <c r="B3209" s="101" t="s">
        <v>4026</v>
      </c>
      <c r="C3209" s="196" t="s">
        <v>1832</v>
      </c>
      <c r="D3209" s="196">
        <v>0</v>
      </c>
      <c r="E3209" s="196" t="s">
        <v>7</v>
      </c>
      <c r="F3209" s="196">
        <v>4</v>
      </c>
      <c r="G3209"/>
      <c r="H3209"/>
    </row>
    <row r="3210" spans="2:8" x14ac:dyDescent="0.3">
      <c r="B3210" s="101" t="s">
        <v>4027</v>
      </c>
      <c r="C3210" s="196" t="s">
        <v>20</v>
      </c>
      <c r="D3210" s="196">
        <v>3</v>
      </c>
      <c r="E3210" s="196" t="s">
        <v>7</v>
      </c>
      <c r="F3210" s="196">
        <v>1</v>
      </c>
      <c r="G3210"/>
      <c r="H3210"/>
    </row>
    <row r="3211" spans="2:8" x14ac:dyDescent="0.3">
      <c r="B3211" s="101" t="s">
        <v>4028</v>
      </c>
      <c r="C3211" s="196" t="s">
        <v>1690</v>
      </c>
      <c r="D3211" s="196">
        <v>2</v>
      </c>
      <c r="E3211" s="196" t="s">
        <v>7</v>
      </c>
      <c r="F3211" s="196">
        <v>0</v>
      </c>
      <c r="G3211"/>
      <c r="H3211"/>
    </row>
    <row r="3212" spans="2:8" x14ac:dyDescent="0.3">
      <c r="B3212" s="101" t="s">
        <v>4029</v>
      </c>
      <c r="C3212" s="196" t="s">
        <v>1704</v>
      </c>
      <c r="D3212" s="196">
        <v>31</v>
      </c>
      <c r="E3212" s="196" t="s">
        <v>7</v>
      </c>
      <c r="F3212" s="196">
        <v>33</v>
      </c>
      <c r="G3212"/>
      <c r="H3212"/>
    </row>
    <row r="3213" spans="2:8" x14ac:dyDescent="0.3">
      <c r="B3213" s="201" t="s">
        <v>4030</v>
      </c>
      <c r="C3213" s="201" t="s">
        <v>7</v>
      </c>
      <c r="D3213" s="201">
        <v>1</v>
      </c>
      <c r="E3213" s="201" t="s">
        <v>1704</v>
      </c>
      <c r="F3213" s="201">
        <v>4</v>
      </c>
      <c r="G3213" s="201"/>
      <c r="H3213"/>
    </row>
    <row r="3214" spans="2:8" x14ac:dyDescent="0.3">
      <c r="B3214" s="101" t="s">
        <v>4031</v>
      </c>
      <c r="C3214" s="196" t="s">
        <v>7</v>
      </c>
      <c r="D3214" s="196">
        <v>5</v>
      </c>
      <c r="E3214" s="196" t="s">
        <v>1704</v>
      </c>
      <c r="F3214" s="196">
        <v>1</v>
      </c>
      <c r="G3214"/>
      <c r="H3214"/>
    </row>
    <row r="3215" spans="2:8" x14ac:dyDescent="0.3">
      <c r="B3215" s="101" t="s">
        <v>4032</v>
      </c>
      <c r="C3215" s="196" t="s">
        <v>1690</v>
      </c>
      <c r="D3215" s="196">
        <v>4</v>
      </c>
      <c r="E3215" s="196" t="s">
        <v>7</v>
      </c>
      <c r="F3215" s="196">
        <v>3</v>
      </c>
      <c r="G3215"/>
      <c r="H3215"/>
    </row>
    <row r="3216" spans="2:8" x14ac:dyDescent="0.3">
      <c r="B3216" s="101" t="s">
        <v>4033</v>
      </c>
      <c r="C3216" s="196" t="s">
        <v>1690</v>
      </c>
      <c r="D3216" s="196">
        <v>3</v>
      </c>
      <c r="E3216" s="196" t="s">
        <v>7</v>
      </c>
      <c r="F3216" s="196">
        <v>4</v>
      </c>
      <c r="G3216"/>
      <c r="H3216"/>
    </row>
    <row r="3217" spans="2:8" x14ac:dyDescent="0.3">
      <c r="B3217" s="101" t="s">
        <v>4034</v>
      </c>
      <c r="C3217" s="196" t="s">
        <v>1692</v>
      </c>
      <c r="D3217" s="196">
        <v>1</v>
      </c>
      <c r="E3217" s="196" t="s">
        <v>7</v>
      </c>
      <c r="F3217" s="196">
        <v>4</v>
      </c>
      <c r="G3217"/>
      <c r="H3217"/>
    </row>
    <row r="3218" spans="2:8" x14ac:dyDescent="0.3">
      <c r="B3218" s="101" t="s">
        <v>4035</v>
      </c>
      <c r="C3218" s="196" t="s">
        <v>1695</v>
      </c>
      <c r="D3218" s="196">
        <v>7</v>
      </c>
      <c r="E3218" s="196" t="s">
        <v>1697</v>
      </c>
      <c r="F3218" s="196">
        <v>3</v>
      </c>
      <c r="G3218"/>
      <c r="H3218"/>
    </row>
    <row r="3219" spans="2:8" x14ac:dyDescent="0.3">
      <c r="B3219" s="101" t="s">
        <v>4036</v>
      </c>
      <c r="C3219" s="196" t="s">
        <v>1685</v>
      </c>
      <c r="D3219" s="196">
        <v>0</v>
      </c>
      <c r="E3219" s="196" t="s">
        <v>1785</v>
      </c>
      <c r="F3219" s="196">
        <v>3</v>
      </c>
      <c r="G3219"/>
      <c r="H3219"/>
    </row>
    <row r="3220" spans="2:8" x14ac:dyDescent="0.3">
      <c r="B3220" s="101" t="s">
        <v>4037</v>
      </c>
      <c r="C3220" s="196" t="s">
        <v>7</v>
      </c>
      <c r="D3220" s="196">
        <v>1</v>
      </c>
      <c r="E3220" s="196" t="s">
        <v>1685</v>
      </c>
      <c r="F3220" s="196">
        <v>0</v>
      </c>
      <c r="G3220"/>
      <c r="H3220"/>
    </row>
    <row r="3221" spans="2:8" x14ac:dyDescent="0.3">
      <c r="B3221" s="101" t="s">
        <v>4038</v>
      </c>
      <c r="C3221" s="196" t="s">
        <v>7</v>
      </c>
      <c r="D3221" s="196">
        <v>0</v>
      </c>
      <c r="E3221" s="196" t="s">
        <v>1695</v>
      </c>
      <c r="F3221" s="196">
        <v>2</v>
      </c>
      <c r="G3221"/>
      <c r="H3221"/>
    </row>
    <row r="3222" spans="2:8" x14ac:dyDescent="0.3">
      <c r="B3222" s="201" t="s">
        <v>4039</v>
      </c>
      <c r="C3222" s="201" t="s">
        <v>1685</v>
      </c>
      <c r="D3222" s="201">
        <v>8</v>
      </c>
      <c r="E3222" s="201" t="s">
        <v>7</v>
      </c>
      <c r="F3222" s="201">
        <v>10</v>
      </c>
      <c r="G3222" s="201"/>
      <c r="H3222"/>
    </row>
    <row r="3223" spans="2:8" x14ac:dyDescent="0.3">
      <c r="B3223" s="101" t="s">
        <v>4040</v>
      </c>
      <c r="C3223" s="196" t="s">
        <v>7</v>
      </c>
      <c r="D3223" s="196">
        <v>8</v>
      </c>
      <c r="E3223" s="196" t="s">
        <v>1685</v>
      </c>
      <c r="F3223" s="196">
        <v>6</v>
      </c>
      <c r="G3223"/>
      <c r="H3223"/>
    </row>
    <row r="3224" spans="2:8" x14ac:dyDescent="0.3">
      <c r="B3224" s="101" t="s">
        <v>4041</v>
      </c>
      <c r="C3224" s="196" t="s">
        <v>1685</v>
      </c>
      <c r="D3224" s="196">
        <v>0</v>
      </c>
      <c r="E3224" s="196" t="s">
        <v>7</v>
      </c>
      <c r="F3224" s="196">
        <v>1</v>
      </c>
      <c r="G3224"/>
      <c r="H3224"/>
    </row>
    <row r="3225" spans="2:8" x14ac:dyDescent="0.3">
      <c r="B3225" s="101" t="s">
        <v>4042</v>
      </c>
      <c r="C3225" s="196" t="s">
        <v>1684</v>
      </c>
      <c r="D3225" s="196">
        <v>0</v>
      </c>
      <c r="E3225" s="196" t="s">
        <v>7</v>
      </c>
      <c r="F3225" s="196">
        <v>2</v>
      </c>
      <c r="G3225"/>
      <c r="H3225"/>
    </row>
    <row r="3226" spans="2:8" x14ac:dyDescent="0.3">
      <c r="B3226" s="101" t="s">
        <v>4043</v>
      </c>
      <c r="C3226" s="196" t="s">
        <v>1688</v>
      </c>
      <c r="D3226" s="196">
        <v>2</v>
      </c>
      <c r="E3226" s="196" t="s">
        <v>1685</v>
      </c>
      <c r="F3226" s="196">
        <v>3</v>
      </c>
      <c r="G3226"/>
      <c r="H3226"/>
    </row>
    <row r="3227" spans="2:8" x14ac:dyDescent="0.3">
      <c r="B3227" s="101" t="s">
        <v>4044</v>
      </c>
      <c r="C3227" s="196" t="s">
        <v>7</v>
      </c>
      <c r="D3227" s="196">
        <v>0</v>
      </c>
      <c r="E3227" s="196" t="s">
        <v>4</v>
      </c>
      <c r="F3227" s="196">
        <v>2</v>
      </c>
      <c r="G3227"/>
      <c r="H3227"/>
    </row>
    <row r="3228" spans="2:8" x14ac:dyDescent="0.3">
      <c r="B3228" s="101" t="s">
        <v>4045</v>
      </c>
      <c r="C3228" s="196" t="s">
        <v>4</v>
      </c>
      <c r="D3228" s="196">
        <v>0</v>
      </c>
      <c r="E3228" s="196" t="s">
        <v>3174</v>
      </c>
      <c r="F3228" s="196">
        <v>6</v>
      </c>
      <c r="G3228"/>
      <c r="H3228"/>
    </row>
    <row r="3229" spans="2:8" x14ac:dyDescent="0.3">
      <c r="B3229" s="101" t="s">
        <v>4046</v>
      </c>
      <c r="C3229" s="196" t="s">
        <v>4</v>
      </c>
      <c r="D3229" s="196">
        <v>7</v>
      </c>
      <c r="E3229" s="196" t="s">
        <v>3174</v>
      </c>
      <c r="F3229" s="196">
        <v>4</v>
      </c>
      <c r="G3229"/>
      <c r="H3229"/>
    </row>
    <row r="3230" spans="2:8" x14ac:dyDescent="0.3">
      <c r="B3230" s="101" t="s">
        <v>4047</v>
      </c>
      <c r="C3230" s="196" t="s">
        <v>4</v>
      </c>
      <c r="D3230" s="196">
        <v>16</v>
      </c>
      <c r="E3230" s="196" t="s">
        <v>3174</v>
      </c>
      <c r="F3230" s="196">
        <v>15</v>
      </c>
      <c r="G3230"/>
      <c r="H3230"/>
    </row>
    <row r="3231" spans="2:8" x14ac:dyDescent="0.3">
      <c r="B3231" s="201" t="s">
        <v>4048</v>
      </c>
      <c r="C3231" s="201" t="s">
        <v>3174</v>
      </c>
      <c r="D3231" s="201">
        <v>6</v>
      </c>
      <c r="E3231" s="201" t="s">
        <v>4</v>
      </c>
      <c r="F3231" s="201">
        <v>3</v>
      </c>
      <c r="G3231" s="201"/>
      <c r="H3231"/>
    </row>
    <row r="3232" spans="2:8" x14ac:dyDescent="0.3">
      <c r="B3232" s="101" t="s">
        <v>4049</v>
      </c>
      <c r="C3232" s="196" t="s">
        <v>4</v>
      </c>
      <c r="D3232" s="196">
        <v>8</v>
      </c>
      <c r="E3232" s="196" t="s">
        <v>3174</v>
      </c>
      <c r="F3232" s="196">
        <v>6</v>
      </c>
      <c r="G3232"/>
      <c r="H3232"/>
    </row>
    <row r="3233" spans="2:8" x14ac:dyDescent="0.3">
      <c r="B3233" s="101" t="s">
        <v>4050</v>
      </c>
      <c r="C3233" s="196" t="s">
        <v>4</v>
      </c>
      <c r="D3233" s="196">
        <v>1</v>
      </c>
      <c r="E3233" s="196" t="s">
        <v>3174</v>
      </c>
      <c r="F3233" s="196">
        <v>1</v>
      </c>
      <c r="G3233"/>
      <c r="H3233"/>
    </row>
    <row r="3234" spans="2:8" x14ac:dyDescent="0.3">
      <c r="B3234" s="101" t="s">
        <v>4051</v>
      </c>
      <c r="C3234" s="196" t="s">
        <v>4</v>
      </c>
      <c r="D3234" s="196">
        <v>0</v>
      </c>
      <c r="E3234" s="196" t="s">
        <v>3174</v>
      </c>
      <c r="F3234" s="196">
        <v>3</v>
      </c>
      <c r="G3234"/>
      <c r="H3234"/>
    </row>
    <row r="3235" spans="2:8" x14ac:dyDescent="0.3">
      <c r="B3235" s="101" t="s">
        <v>4052</v>
      </c>
      <c r="C3235" s="196" t="s">
        <v>4</v>
      </c>
      <c r="D3235" s="196">
        <v>3</v>
      </c>
      <c r="E3235" s="196" t="s">
        <v>3174</v>
      </c>
      <c r="F3235" s="196">
        <v>6</v>
      </c>
      <c r="G3235"/>
      <c r="H3235"/>
    </row>
    <row r="3236" spans="2:8" x14ac:dyDescent="0.3">
      <c r="B3236" s="101" t="s">
        <v>4053</v>
      </c>
      <c r="C3236" s="196" t="s">
        <v>4</v>
      </c>
      <c r="D3236" s="196">
        <v>4</v>
      </c>
      <c r="E3236" s="196" t="s">
        <v>3174</v>
      </c>
      <c r="F3236" s="196">
        <v>7</v>
      </c>
      <c r="G3236"/>
      <c r="H3236"/>
    </row>
    <row r="3237" spans="2:8" x14ac:dyDescent="0.3">
      <c r="B3237" s="101" t="s">
        <v>4054</v>
      </c>
      <c r="C3237" s="196" t="s">
        <v>4</v>
      </c>
      <c r="D3237" s="196">
        <v>8</v>
      </c>
      <c r="E3237" s="196" t="s">
        <v>3174</v>
      </c>
      <c r="F3237" s="196">
        <v>13</v>
      </c>
      <c r="G3237"/>
      <c r="H3237"/>
    </row>
    <row r="3238" spans="2:8" x14ac:dyDescent="0.3">
      <c r="B3238" s="101" t="s">
        <v>4055</v>
      </c>
      <c r="C3238" s="196" t="s">
        <v>7</v>
      </c>
      <c r="D3238" s="196">
        <v>9</v>
      </c>
      <c r="E3238" s="196" t="s">
        <v>1704</v>
      </c>
      <c r="F3238" s="196">
        <v>24</v>
      </c>
      <c r="G3238"/>
      <c r="H3238"/>
    </row>
    <row r="3239" spans="2:8" x14ac:dyDescent="0.3">
      <c r="B3239" s="101" t="s">
        <v>4056</v>
      </c>
      <c r="C3239" s="196" t="s">
        <v>7</v>
      </c>
      <c r="D3239" s="196">
        <v>2</v>
      </c>
      <c r="E3239" s="196" t="s">
        <v>1704</v>
      </c>
      <c r="F3239" s="196">
        <v>6</v>
      </c>
      <c r="G3239"/>
      <c r="H3239"/>
    </row>
    <row r="3240" spans="2:8" x14ac:dyDescent="0.3">
      <c r="B3240" s="101" t="s">
        <v>4057</v>
      </c>
      <c r="C3240" s="196" t="s">
        <v>1704</v>
      </c>
      <c r="D3240" s="196">
        <v>50</v>
      </c>
      <c r="E3240" s="196" t="s">
        <v>7</v>
      </c>
      <c r="F3240" s="196">
        <v>57</v>
      </c>
      <c r="G3240"/>
      <c r="H3240"/>
    </row>
    <row r="3241" spans="2:8" x14ac:dyDescent="0.3">
      <c r="B3241" s="101" t="s">
        <v>4058</v>
      </c>
      <c r="C3241" s="196" t="s">
        <v>1704</v>
      </c>
      <c r="D3241" s="196">
        <v>6</v>
      </c>
      <c r="E3241" s="196" t="s">
        <v>7</v>
      </c>
      <c r="F3241" s="196">
        <v>7</v>
      </c>
      <c r="G3241"/>
      <c r="H3241"/>
    </row>
    <row r="3242" spans="2:8" x14ac:dyDescent="0.3">
      <c r="B3242" s="201" t="s">
        <v>4059</v>
      </c>
      <c r="C3242" s="201" t="s">
        <v>7</v>
      </c>
      <c r="D3242" s="201">
        <v>13</v>
      </c>
      <c r="E3242" s="201" t="s">
        <v>1704</v>
      </c>
      <c r="F3242" s="201">
        <v>5</v>
      </c>
      <c r="G3242" s="201"/>
      <c r="H3242"/>
    </row>
    <row r="3243" spans="2:8" x14ac:dyDescent="0.3">
      <c r="B3243" s="101" t="s">
        <v>4060</v>
      </c>
      <c r="C3243" s="196" t="s">
        <v>1704</v>
      </c>
      <c r="D3243" s="196">
        <v>15</v>
      </c>
      <c r="E3243" s="196" t="s">
        <v>7</v>
      </c>
      <c r="F3243" s="196">
        <v>29</v>
      </c>
      <c r="G3243"/>
      <c r="H3243"/>
    </row>
    <row r="3244" spans="2:8" x14ac:dyDescent="0.3">
      <c r="B3244" s="101" t="s">
        <v>4061</v>
      </c>
      <c r="C3244" s="196" t="s">
        <v>7</v>
      </c>
      <c r="D3244" s="196">
        <v>3</v>
      </c>
      <c r="E3244" s="196" t="s">
        <v>1704</v>
      </c>
      <c r="F3244" s="196">
        <v>4</v>
      </c>
      <c r="G3244"/>
      <c r="H3244"/>
    </row>
    <row r="3245" spans="2:8" x14ac:dyDescent="0.3">
      <c r="B3245" s="101" t="s">
        <v>4062</v>
      </c>
      <c r="C3245" s="196" t="s">
        <v>1704</v>
      </c>
      <c r="D3245" s="196">
        <v>1</v>
      </c>
      <c r="E3245" s="196" t="s">
        <v>7</v>
      </c>
      <c r="F3245" s="196">
        <v>5</v>
      </c>
      <c r="G3245"/>
      <c r="H3245"/>
    </row>
    <row r="3246" spans="2:8" x14ac:dyDescent="0.3">
      <c r="B3246" s="101" t="s">
        <v>4063</v>
      </c>
      <c r="C3246" s="196" t="s">
        <v>1704</v>
      </c>
      <c r="D3246" s="196">
        <v>12</v>
      </c>
      <c r="E3246" s="196" t="s">
        <v>1697</v>
      </c>
      <c r="F3246" s="196">
        <v>3</v>
      </c>
      <c r="G3246"/>
      <c r="H3246"/>
    </row>
    <row r="3247" spans="2:8" x14ac:dyDescent="0.3">
      <c r="B3247" s="101" t="s">
        <v>4064</v>
      </c>
      <c r="C3247" s="196" t="s">
        <v>1698</v>
      </c>
      <c r="D3247" s="196">
        <v>2</v>
      </c>
      <c r="E3247" s="196" t="s">
        <v>1704</v>
      </c>
      <c r="F3247" s="196">
        <v>7</v>
      </c>
      <c r="G3247"/>
      <c r="H3247"/>
    </row>
    <row r="3248" spans="2:8" x14ac:dyDescent="0.3">
      <c r="B3248" s="101" t="s">
        <v>4065</v>
      </c>
      <c r="C3248" s="196" t="s">
        <v>1698</v>
      </c>
      <c r="D3248" s="196">
        <v>1</v>
      </c>
      <c r="E3248" s="196" t="s">
        <v>1700</v>
      </c>
      <c r="F3248" s="196">
        <v>0</v>
      </c>
      <c r="G3248"/>
      <c r="H3248"/>
    </row>
    <row r="3249" spans="2:8" x14ac:dyDescent="0.3">
      <c r="B3249" s="101" t="s">
        <v>4066</v>
      </c>
      <c r="C3249" s="196" t="s">
        <v>1698</v>
      </c>
      <c r="D3249" s="196">
        <v>12</v>
      </c>
      <c r="E3249" s="196" t="s">
        <v>1700</v>
      </c>
      <c r="F3249" s="196">
        <v>6</v>
      </c>
      <c r="G3249"/>
      <c r="H3249"/>
    </row>
    <row r="3250" spans="2:8" x14ac:dyDescent="0.3">
      <c r="B3250" s="101" t="s">
        <v>4067</v>
      </c>
      <c r="C3250" s="196" t="s">
        <v>1700</v>
      </c>
      <c r="D3250" s="196">
        <v>2</v>
      </c>
      <c r="E3250" s="196" t="s">
        <v>1698</v>
      </c>
      <c r="F3250" s="196">
        <v>2</v>
      </c>
      <c r="G3250"/>
      <c r="H3250"/>
    </row>
    <row r="3251" spans="2:8" x14ac:dyDescent="0.3">
      <c r="B3251" s="101" t="s">
        <v>4068</v>
      </c>
      <c r="C3251" s="196" t="s">
        <v>1700</v>
      </c>
      <c r="D3251" s="196">
        <v>4</v>
      </c>
      <c r="E3251" s="196" t="s">
        <v>1698</v>
      </c>
      <c r="F3251" s="196">
        <v>8</v>
      </c>
      <c r="G3251"/>
      <c r="H3251"/>
    </row>
    <row r="3252" spans="2:8" x14ac:dyDescent="0.3">
      <c r="B3252" s="101" t="s">
        <v>4069</v>
      </c>
      <c r="C3252" s="196" t="s">
        <v>1700</v>
      </c>
      <c r="D3252" s="196">
        <v>4</v>
      </c>
      <c r="E3252" s="196" t="s">
        <v>4070</v>
      </c>
      <c r="F3252" s="196">
        <v>7</v>
      </c>
      <c r="G3252"/>
      <c r="H3252"/>
    </row>
    <row r="3253" spans="2:8" x14ac:dyDescent="0.3">
      <c r="B3253" s="201" t="s">
        <v>4071</v>
      </c>
      <c r="C3253" s="201" t="s">
        <v>20</v>
      </c>
      <c r="D3253" s="201">
        <v>9</v>
      </c>
      <c r="E3253" s="201" t="s">
        <v>1698</v>
      </c>
      <c r="F3253" s="201">
        <v>6</v>
      </c>
      <c r="G3253" s="201"/>
      <c r="H3253"/>
    </row>
    <row r="3254" spans="2:8" x14ac:dyDescent="0.3">
      <c r="B3254" s="101" t="s">
        <v>4072</v>
      </c>
      <c r="C3254" s="196" t="s">
        <v>20</v>
      </c>
      <c r="D3254" s="196">
        <v>2</v>
      </c>
      <c r="E3254" s="196" t="s">
        <v>1698</v>
      </c>
      <c r="F3254" s="196">
        <v>0</v>
      </c>
      <c r="G3254"/>
      <c r="H3254"/>
    </row>
    <row r="3255" spans="2:8" x14ac:dyDescent="0.3">
      <c r="B3255" s="101" t="s">
        <v>4073</v>
      </c>
      <c r="C3255" s="196" t="s">
        <v>2705</v>
      </c>
      <c r="D3255" s="196">
        <v>0</v>
      </c>
      <c r="E3255" s="196" t="s">
        <v>1700</v>
      </c>
      <c r="F3255" s="196">
        <v>1</v>
      </c>
      <c r="G3255"/>
      <c r="H3255"/>
    </row>
    <row r="3256" spans="2:8" x14ac:dyDescent="0.3">
      <c r="B3256" s="101" t="s">
        <v>4074</v>
      </c>
      <c r="C3256" s="196" t="s">
        <v>2705</v>
      </c>
      <c r="D3256" s="196">
        <v>2</v>
      </c>
      <c r="E3256" s="196" t="s">
        <v>1700</v>
      </c>
      <c r="F3256" s="196">
        <v>1</v>
      </c>
      <c r="G3256"/>
      <c r="H3256"/>
    </row>
    <row r="3257" spans="2:8" x14ac:dyDescent="0.3">
      <c r="B3257" s="101" t="s">
        <v>4075</v>
      </c>
      <c r="C3257" s="196" t="s">
        <v>3296</v>
      </c>
      <c r="D3257" s="196">
        <v>2</v>
      </c>
      <c r="E3257" s="196" t="s">
        <v>3297</v>
      </c>
      <c r="F3257" s="196">
        <v>1</v>
      </c>
      <c r="G3257"/>
      <c r="H3257"/>
    </row>
    <row r="3258" spans="2:8" x14ac:dyDescent="0.3">
      <c r="B3258" s="101" t="s">
        <v>4076</v>
      </c>
      <c r="C3258" s="196" t="s">
        <v>4077</v>
      </c>
      <c r="D3258" s="196">
        <v>0</v>
      </c>
      <c r="E3258" s="196" t="s">
        <v>2705</v>
      </c>
      <c r="F3258" s="196">
        <v>1</v>
      </c>
      <c r="G3258"/>
      <c r="H3258"/>
    </row>
    <row r="3259" spans="2:8" x14ac:dyDescent="0.3">
      <c r="B3259" s="101" t="s">
        <v>4078</v>
      </c>
      <c r="C3259" s="196" t="s">
        <v>7</v>
      </c>
      <c r="D3259" s="196">
        <v>9</v>
      </c>
      <c r="E3259" s="196" t="s">
        <v>1692</v>
      </c>
      <c r="F3259" s="196">
        <v>5</v>
      </c>
      <c r="G3259"/>
      <c r="H3259"/>
    </row>
    <row r="3260" spans="2:8" x14ac:dyDescent="0.3">
      <c r="B3260" s="101" t="s">
        <v>4079</v>
      </c>
      <c r="C3260" s="196" t="s">
        <v>7</v>
      </c>
      <c r="D3260" s="196">
        <v>1</v>
      </c>
      <c r="E3260" s="196" t="s">
        <v>4</v>
      </c>
      <c r="F3260" s="196">
        <v>0</v>
      </c>
      <c r="G3260"/>
      <c r="H3260"/>
    </row>
    <row r="3261" spans="2:8" x14ac:dyDescent="0.3">
      <c r="B3261" s="101" t="s">
        <v>4080</v>
      </c>
      <c r="C3261" s="196" t="s">
        <v>1685</v>
      </c>
      <c r="D3261" s="196">
        <v>9</v>
      </c>
      <c r="E3261" s="196" t="s">
        <v>1687</v>
      </c>
      <c r="F3261" s="196">
        <v>7</v>
      </c>
      <c r="G3261"/>
      <c r="H3261"/>
    </row>
    <row r="3262" spans="2:8" x14ac:dyDescent="0.3">
      <c r="B3262" s="101" t="s">
        <v>4081</v>
      </c>
      <c r="C3262" s="196" t="s">
        <v>4</v>
      </c>
      <c r="D3262" s="196">
        <v>1</v>
      </c>
      <c r="E3262" s="196" t="s">
        <v>1788</v>
      </c>
      <c r="F3262" s="196">
        <v>3</v>
      </c>
      <c r="G3262"/>
      <c r="H3262"/>
    </row>
    <row r="3263" spans="2:8" x14ac:dyDescent="0.3">
      <c r="B3263" s="101" t="s">
        <v>4082</v>
      </c>
      <c r="C3263" s="196" t="s">
        <v>7</v>
      </c>
      <c r="D3263" s="196">
        <v>15</v>
      </c>
      <c r="E3263" s="196" t="s">
        <v>4</v>
      </c>
      <c r="F3263" s="196">
        <v>2</v>
      </c>
      <c r="G3263"/>
      <c r="H3263"/>
    </row>
    <row r="3264" spans="2:8" x14ac:dyDescent="0.3">
      <c r="B3264" s="201" t="s">
        <v>4083</v>
      </c>
      <c r="C3264" s="201" t="s">
        <v>7</v>
      </c>
      <c r="D3264" s="201">
        <v>1</v>
      </c>
      <c r="E3264" s="201" t="s">
        <v>4</v>
      </c>
      <c r="F3264" s="201">
        <v>3</v>
      </c>
      <c r="G3264" s="201"/>
      <c r="H3264"/>
    </row>
    <row r="3265" spans="2:8" x14ac:dyDescent="0.3">
      <c r="B3265" s="101" t="s">
        <v>4084</v>
      </c>
      <c r="C3265" s="196" t="s">
        <v>7</v>
      </c>
      <c r="D3265" s="196">
        <v>1</v>
      </c>
      <c r="E3265" s="196" t="s">
        <v>4</v>
      </c>
      <c r="F3265" s="196">
        <v>0</v>
      </c>
      <c r="G3265"/>
      <c r="H3265"/>
    </row>
    <row r="3266" spans="2:8" x14ac:dyDescent="0.3">
      <c r="B3266" s="101" t="s">
        <v>4085</v>
      </c>
      <c r="C3266" s="196" t="s">
        <v>7</v>
      </c>
      <c r="D3266" s="196">
        <v>2</v>
      </c>
      <c r="E3266" s="196" t="s">
        <v>4</v>
      </c>
      <c r="F3266" s="196">
        <v>0</v>
      </c>
      <c r="G3266"/>
      <c r="H3266"/>
    </row>
    <row r="3267" spans="2:8" x14ac:dyDescent="0.3">
      <c r="B3267" s="101" t="s">
        <v>4086</v>
      </c>
      <c r="C3267" s="196" t="s">
        <v>4</v>
      </c>
      <c r="D3267" s="196">
        <v>6</v>
      </c>
      <c r="E3267" s="196" t="s">
        <v>7</v>
      </c>
      <c r="F3267" s="196">
        <v>0</v>
      </c>
      <c r="G3267"/>
      <c r="H3267"/>
    </row>
    <row r="3268" spans="2:8" x14ac:dyDescent="0.3">
      <c r="B3268" s="101" t="s">
        <v>4087</v>
      </c>
      <c r="C3268" s="196" t="s">
        <v>7</v>
      </c>
      <c r="D3268" s="196">
        <v>7</v>
      </c>
      <c r="E3268" s="196" t="s">
        <v>4</v>
      </c>
      <c r="F3268" s="196">
        <v>11</v>
      </c>
      <c r="G3268"/>
      <c r="H3268"/>
    </row>
    <row r="3269" spans="2:8" x14ac:dyDescent="0.3">
      <c r="B3269" s="101" t="s">
        <v>4088</v>
      </c>
      <c r="C3269" s="196" t="s">
        <v>1687</v>
      </c>
      <c r="D3269" s="196">
        <v>7</v>
      </c>
      <c r="E3269" s="196" t="s">
        <v>4</v>
      </c>
      <c r="F3269" s="196">
        <v>3</v>
      </c>
      <c r="G3269"/>
      <c r="H3269"/>
    </row>
    <row r="3270" spans="2:8" x14ac:dyDescent="0.3">
      <c r="B3270" s="101" t="s">
        <v>4089</v>
      </c>
      <c r="C3270" s="196" t="s">
        <v>7</v>
      </c>
      <c r="D3270" s="196">
        <v>0</v>
      </c>
      <c r="E3270" s="196" t="s">
        <v>4</v>
      </c>
      <c r="F3270" s="196">
        <v>1</v>
      </c>
      <c r="G3270"/>
      <c r="H3270"/>
    </row>
    <row r="3271" spans="2:8" x14ac:dyDescent="0.3">
      <c r="B3271" s="101" t="s">
        <v>4090</v>
      </c>
      <c r="C3271" s="196" t="s">
        <v>4</v>
      </c>
      <c r="D3271" s="196">
        <v>14</v>
      </c>
      <c r="E3271" s="196" t="s">
        <v>1687</v>
      </c>
      <c r="F3271" s="196">
        <v>2</v>
      </c>
      <c r="G3271"/>
      <c r="H3271"/>
    </row>
    <row r="3272" spans="2:8" x14ac:dyDescent="0.3">
      <c r="B3272" s="101" t="s">
        <v>4091</v>
      </c>
      <c r="C3272" s="196" t="s">
        <v>1687</v>
      </c>
      <c r="D3272" s="196">
        <v>7</v>
      </c>
      <c r="E3272" s="196" t="s">
        <v>4</v>
      </c>
      <c r="F3272" s="196">
        <v>4</v>
      </c>
      <c r="G3272"/>
      <c r="H3272"/>
    </row>
    <row r="3273" spans="2:8" x14ac:dyDescent="0.3">
      <c r="B3273" s="101" t="s">
        <v>4092</v>
      </c>
      <c r="C3273" s="196" t="s">
        <v>7</v>
      </c>
      <c r="D3273" s="196">
        <v>9</v>
      </c>
      <c r="E3273" s="196" t="s">
        <v>20</v>
      </c>
      <c r="F3273" s="196">
        <v>4</v>
      </c>
      <c r="G3273"/>
      <c r="H3273"/>
    </row>
    <row r="3274" spans="2:8" x14ac:dyDescent="0.3">
      <c r="B3274" s="101" t="s">
        <v>4093</v>
      </c>
      <c r="C3274" s="196" t="s">
        <v>4</v>
      </c>
      <c r="D3274" s="196">
        <v>24</v>
      </c>
      <c r="E3274" s="196" t="s">
        <v>7</v>
      </c>
      <c r="F3274" s="196">
        <v>32</v>
      </c>
      <c r="G3274"/>
      <c r="H3274"/>
    </row>
    <row r="3275" spans="2:8" x14ac:dyDescent="0.3">
      <c r="B3275" s="101" t="s">
        <v>4094</v>
      </c>
      <c r="C3275" s="196" t="s">
        <v>1704</v>
      </c>
      <c r="D3275" s="196">
        <v>3</v>
      </c>
      <c r="E3275" s="196" t="s">
        <v>1697</v>
      </c>
      <c r="F3275" s="196">
        <v>4</v>
      </c>
      <c r="G3275"/>
      <c r="H3275"/>
    </row>
    <row r="3276" spans="2:8" x14ac:dyDescent="0.3">
      <c r="B3276" s="101" t="s">
        <v>4095</v>
      </c>
      <c r="C3276" s="196" t="s">
        <v>1697</v>
      </c>
      <c r="D3276" s="196">
        <v>0</v>
      </c>
      <c r="E3276" s="196" t="s">
        <v>1693</v>
      </c>
      <c r="F3276" s="196">
        <v>9</v>
      </c>
      <c r="G3276" s="196"/>
      <c r="H3276" s="196"/>
    </row>
    <row r="3277" spans="2:8" x14ac:dyDescent="0.3">
      <c r="B3277" s="101" t="s">
        <v>4096</v>
      </c>
      <c r="C3277" s="196" t="s">
        <v>1697</v>
      </c>
      <c r="D3277" s="196">
        <v>5</v>
      </c>
      <c r="E3277" s="196" t="s">
        <v>1693</v>
      </c>
      <c r="F3277" s="196">
        <v>3</v>
      </c>
      <c r="G3277"/>
      <c r="H3277"/>
    </row>
    <row r="3278" spans="2:8" x14ac:dyDescent="0.3">
      <c r="B3278" s="101" t="s">
        <v>4097</v>
      </c>
      <c r="C3278" s="196" t="s">
        <v>1697</v>
      </c>
      <c r="D3278" s="196">
        <v>2</v>
      </c>
      <c r="E3278" s="196" t="s">
        <v>1704</v>
      </c>
      <c r="F3278" s="196">
        <v>5</v>
      </c>
      <c r="G3278"/>
      <c r="H3278"/>
    </row>
    <row r="3279" spans="2:8" x14ac:dyDescent="0.3">
      <c r="B3279" s="101" t="s">
        <v>4098</v>
      </c>
      <c r="C3279" s="196" t="s">
        <v>1690</v>
      </c>
      <c r="D3279" s="196">
        <v>3</v>
      </c>
      <c r="E3279" s="196" t="s">
        <v>1697</v>
      </c>
      <c r="F3279" s="196">
        <v>4</v>
      </c>
      <c r="G3279"/>
      <c r="H3279"/>
    </row>
    <row r="3280" spans="2:8" x14ac:dyDescent="0.3">
      <c r="B3280" s="101" t="s">
        <v>4099</v>
      </c>
      <c r="C3280" s="196" t="s">
        <v>1697</v>
      </c>
      <c r="D3280" s="196">
        <v>9</v>
      </c>
      <c r="E3280" s="196" t="s">
        <v>1690</v>
      </c>
      <c r="F3280" s="196">
        <v>4</v>
      </c>
      <c r="G3280"/>
      <c r="H3280"/>
    </row>
    <row r="3281" spans="2:8" x14ac:dyDescent="0.3">
      <c r="B3281" s="101" t="s">
        <v>4100</v>
      </c>
      <c r="C3281" s="196" t="s">
        <v>1697</v>
      </c>
      <c r="D3281" s="196">
        <v>6</v>
      </c>
      <c r="E3281" s="196" t="s">
        <v>1704</v>
      </c>
      <c r="F3281" s="196">
        <v>5</v>
      </c>
      <c r="G3281"/>
      <c r="H3281"/>
    </row>
    <row r="3282" spans="2:8" x14ac:dyDescent="0.3">
      <c r="B3282" s="101" t="s">
        <v>4101</v>
      </c>
      <c r="C3282" s="196" t="s">
        <v>1697</v>
      </c>
      <c r="D3282" s="196">
        <v>7</v>
      </c>
      <c r="E3282" s="196" t="s">
        <v>1836</v>
      </c>
      <c r="F3282" s="196">
        <v>3</v>
      </c>
      <c r="G3282"/>
      <c r="H3282"/>
    </row>
    <row r="3283" spans="2:8" x14ac:dyDescent="0.3">
      <c r="B3283" s="101" t="s">
        <v>4102</v>
      </c>
      <c r="C3283" s="196" t="s">
        <v>4103</v>
      </c>
      <c r="D3283" s="196">
        <v>2</v>
      </c>
      <c r="E3283" s="196" t="s">
        <v>1697</v>
      </c>
      <c r="F3283" s="196">
        <v>1</v>
      </c>
      <c r="G3283"/>
      <c r="H3283"/>
    </row>
    <row r="3284" spans="2:8" x14ac:dyDescent="0.3">
      <c r="B3284" s="101" t="s">
        <v>4104</v>
      </c>
      <c r="C3284" s="196" t="s">
        <v>1697</v>
      </c>
      <c r="D3284" s="196">
        <v>0</v>
      </c>
      <c r="E3284" s="196" t="s">
        <v>1694</v>
      </c>
      <c r="F3284" s="196">
        <v>1</v>
      </c>
      <c r="G3284"/>
      <c r="H3284"/>
    </row>
    <row r="3285" spans="2:8" x14ac:dyDescent="0.3">
      <c r="B3285" s="201" t="s">
        <v>4105</v>
      </c>
      <c r="C3285" s="201" t="s">
        <v>1690</v>
      </c>
      <c r="D3285" s="201">
        <v>2</v>
      </c>
      <c r="E3285" s="201" t="s">
        <v>1837</v>
      </c>
      <c r="F3285" s="201">
        <v>0</v>
      </c>
      <c r="G3285" s="201"/>
      <c r="H3285"/>
    </row>
    <row r="3286" spans="2:8" x14ac:dyDescent="0.3">
      <c r="B3286" s="101" t="s">
        <v>4106</v>
      </c>
      <c r="C3286" s="196" t="s">
        <v>1697</v>
      </c>
      <c r="D3286" s="196">
        <v>2</v>
      </c>
      <c r="E3286" s="196" t="s">
        <v>1685</v>
      </c>
      <c r="F3286" s="196">
        <v>1</v>
      </c>
      <c r="G3286"/>
      <c r="H3286"/>
    </row>
    <row r="3287" spans="2:8" x14ac:dyDescent="0.3">
      <c r="B3287" s="101" t="s">
        <v>4107</v>
      </c>
      <c r="C3287" s="196" t="s">
        <v>4</v>
      </c>
      <c r="D3287" s="196">
        <v>1</v>
      </c>
      <c r="E3287" s="196" t="s">
        <v>1837</v>
      </c>
      <c r="F3287" s="196">
        <v>2</v>
      </c>
      <c r="G3287"/>
      <c r="H3287"/>
    </row>
    <row r="3288" spans="2:8" x14ac:dyDescent="0.3">
      <c r="B3288" s="101" t="s">
        <v>4108</v>
      </c>
      <c r="C3288" s="196" t="s">
        <v>1697</v>
      </c>
      <c r="D3288" s="196">
        <v>3</v>
      </c>
      <c r="E3288" s="196" t="s">
        <v>1741</v>
      </c>
      <c r="F3288" s="196">
        <v>2</v>
      </c>
      <c r="G3288"/>
      <c r="H3288"/>
    </row>
    <row r="3289" spans="2:8" x14ac:dyDescent="0.3">
      <c r="B3289" s="101" t="s">
        <v>4109</v>
      </c>
      <c r="C3289" s="196" t="s">
        <v>1741</v>
      </c>
      <c r="D3289" s="196">
        <v>4</v>
      </c>
      <c r="E3289" s="196" t="s">
        <v>1837</v>
      </c>
      <c r="F3289" s="196">
        <v>6</v>
      </c>
      <c r="G3289"/>
      <c r="H3289"/>
    </row>
    <row r="3290" spans="2:8" x14ac:dyDescent="0.3">
      <c r="B3290" s="101" t="s">
        <v>4110</v>
      </c>
      <c r="C3290" s="196" t="s">
        <v>1697</v>
      </c>
      <c r="D3290" s="196">
        <v>2</v>
      </c>
      <c r="E3290" s="196" t="s">
        <v>1690</v>
      </c>
      <c r="F3290" s="196">
        <v>0</v>
      </c>
      <c r="G3290"/>
      <c r="H3290"/>
    </row>
    <row r="3291" spans="2:8" x14ac:dyDescent="0.3">
      <c r="B3291" s="101" t="s">
        <v>4111</v>
      </c>
      <c r="C3291" s="196" t="s">
        <v>1697</v>
      </c>
      <c r="D3291" s="196">
        <v>2</v>
      </c>
      <c r="E3291" s="196" t="s">
        <v>1690</v>
      </c>
      <c r="F3291" s="196">
        <v>3</v>
      </c>
      <c r="G3291"/>
      <c r="H3291"/>
    </row>
    <row r="3292" spans="2:8" x14ac:dyDescent="0.3">
      <c r="B3292" s="101" t="s">
        <v>4112</v>
      </c>
      <c r="C3292" s="196" t="s">
        <v>1690</v>
      </c>
      <c r="D3292" s="196">
        <v>7</v>
      </c>
      <c r="E3292" s="196" t="s">
        <v>1697</v>
      </c>
      <c r="F3292" s="196">
        <v>3</v>
      </c>
      <c r="G3292"/>
      <c r="H3292"/>
    </row>
    <row r="3293" spans="2:8" x14ac:dyDescent="0.3">
      <c r="B3293" s="101" t="s">
        <v>4113</v>
      </c>
      <c r="C3293" s="196" t="s">
        <v>1684</v>
      </c>
      <c r="D3293" s="196">
        <v>1</v>
      </c>
      <c r="E3293" s="196" t="s">
        <v>1697</v>
      </c>
      <c r="F3293" s="196">
        <v>3</v>
      </c>
      <c r="G3293"/>
      <c r="H3293"/>
    </row>
    <row r="3294" spans="2:8" x14ac:dyDescent="0.3">
      <c r="B3294" s="101" t="s">
        <v>4114</v>
      </c>
      <c r="C3294" s="196" t="s">
        <v>1697</v>
      </c>
      <c r="D3294" s="196">
        <v>2</v>
      </c>
      <c r="E3294" s="196" t="s">
        <v>20</v>
      </c>
      <c r="F3294" s="196">
        <v>6</v>
      </c>
      <c r="G3294"/>
      <c r="H3294"/>
    </row>
    <row r="3295" spans="2:8" x14ac:dyDescent="0.3">
      <c r="B3295" s="101" t="s">
        <v>4115</v>
      </c>
      <c r="C3295" s="196" t="s">
        <v>1698</v>
      </c>
      <c r="D3295" s="196">
        <v>2</v>
      </c>
      <c r="E3295" s="196" t="s">
        <v>1697</v>
      </c>
      <c r="F3295" s="196">
        <v>6</v>
      </c>
      <c r="G3295"/>
      <c r="H3295"/>
    </row>
    <row r="3296" spans="2:8" x14ac:dyDescent="0.3">
      <c r="B3296" s="101" t="s">
        <v>4116</v>
      </c>
      <c r="C3296" s="196" t="s">
        <v>1697</v>
      </c>
      <c r="D3296" s="196">
        <v>8</v>
      </c>
      <c r="E3296" s="196" t="s">
        <v>7</v>
      </c>
      <c r="F3296" s="196">
        <v>4</v>
      </c>
      <c r="G3296"/>
      <c r="H3296"/>
    </row>
    <row r="3297" spans="2:8" x14ac:dyDescent="0.3">
      <c r="B3297" s="101" t="s">
        <v>4117</v>
      </c>
      <c r="C3297" s="196" t="s">
        <v>3688</v>
      </c>
      <c r="D3297" s="196">
        <v>0</v>
      </c>
      <c r="E3297" s="196" t="s">
        <v>4118</v>
      </c>
      <c r="F3297" s="196">
        <v>1</v>
      </c>
      <c r="G3297"/>
      <c r="H3297"/>
    </row>
    <row r="3298" spans="2:8" x14ac:dyDescent="0.3">
      <c r="B3298" s="101" t="s">
        <v>4119</v>
      </c>
      <c r="C3298" s="196" t="s">
        <v>7</v>
      </c>
      <c r="D3298" s="196">
        <v>0</v>
      </c>
      <c r="E3298" s="196" t="s">
        <v>1686</v>
      </c>
      <c r="F3298" s="196">
        <v>1</v>
      </c>
      <c r="G3298"/>
      <c r="H3298"/>
    </row>
    <row r="3299" spans="2:8" x14ac:dyDescent="0.3">
      <c r="B3299" s="101" t="s">
        <v>4120</v>
      </c>
      <c r="C3299" s="196" t="s">
        <v>20</v>
      </c>
      <c r="D3299" s="196">
        <v>2</v>
      </c>
      <c r="E3299" s="196" t="s">
        <v>1837</v>
      </c>
      <c r="F3299" s="196">
        <v>2</v>
      </c>
      <c r="G3299"/>
      <c r="H3299"/>
    </row>
    <row r="3300" spans="2:8" x14ac:dyDescent="0.3">
      <c r="B3300" s="201" t="s">
        <v>4121</v>
      </c>
      <c r="C3300" s="201" t="s">
        <v>4122</v>
      </c>
      <c r="D3300" s="201">
        <v>1</v>
      </c>
      <c r="E3300" s="201" t="s">
        <v>1697</v>
      </c>
      <c r="F3300" s="201">
        <v>4</v>
      </c>
      <c r="G3300" s="201"/>
      <c r="H3300"/>
    </row>
    <row r="3301" spans="2:8" x14ac:dyDescent="0.3">
      <c r="B3301" s="101" t="s">
        <v>4123</v>
      </c>
      <c r="C3301" s="196" t="s">
        <v>7</v>
      </c>
      <c r="D3301" s="196">
        <v>6</v>
      </c>
      <c r="E3301" s="196" t="s">
        <v>20</v>
      </c>
      <c r="F3301" s="196">
        <v>2</v>
      </c>
      <c r="G3301"/>
      <c r="H3301"/>
    </row>
    <row r="3302" spans="2:8" x14ac:dyDescent="0.3">
      <c r="B3302" s="101" t="s">
        <v>4124</v>
      </c>
      <c r="C3302" s="196" t="s">
        <v>1697</v>
      </c>
      <c r="D3302" s="196">
        <v>0</v>
      </c>
      <c r="E3302" s="196" t="s">
        <v>7</v>
      </c>
      <c r="F3302" s="196">
        <v>0</v>
      </c>
      <c r="G3302"/>
      <c r="H3302"/>
    </row>
    <row r="3303" spans="2:8" x14ac:dyDescent="0.3">
      <c r="B3303" s="101" t="s">
        <v>4125</v>
      </c>
      <c r="C3303" s="196" t="s">
        <v>2163</v>
      </c>
      <c r="D3303" s="196">
        <v>1</v>
      </c>
      <c r="E3303" s="196" t="s">
        <v>1837</v>
      </c>
      <c r="F3303" s="196">
        <v>3</v>
      </c>
      <c r="G3303"/>
      <c r="H3303"/>
    </row>
    <row r="3304" spans="2:8" x14ac:dyDescent="0.3">
      <c r="B3304" s="101" t="s">
        <v>4126</v>
      </c>
      <c r="C3304" s="196" t="s">
        <v>7</v>
      </c>
      <c r="D3304" s="196">
        <v>5</v>
      </c>
      <c r="E3304" s="196" t="s">
        <v>1697</v>
      </c>
      <c r="F3304" s="196">
        <v>10</v>
      </c>
      <c r="G3304"/>
      <c r="H3304"/>
    </row>
    <row r="3305" spans="2:8" x14ac:dyDescent="0.3">
      <c r="B3305" s="101" t="s">
        <v>4127</v>
      </c>
      <c r="C3305" s="196" t="s">
        <v>1685</v>
      </c>
      <c r="D3305" s="196">
        <v>2</v>
      </c>
      <c r="E3305" s="196" t="s">
        <v>7</v>
      </c>
      <c r="F3305" s="196">
        <v>1</v>
      </c>
      <c r="G3305"/>
      <c r="H3305"/>
    </row>
    <row r="3306" spans="2:8" x14ac:dyDescent="0.3">
      <c r="B3306" s="101" t="s">
        <v>4128</v>
      </c>
      <c r="C3306" s="196" t="s">
        <v>2163</v>
      </c>
      <c r="D3306" s="196">
        <v>6</v>
      </c>
      <c r="E3306" s="196" t="s">
        <v>1697</v>
      </c>
      <c r="F3306" s="196">
        <v>5</v>
      </c>
      <c r="G3306"/>
      <c r="H3306"/>
    </row>
    <row r="3307" spans="2:8" x14ac:dyDescent="0.3">
      <c r="B3307" s="101" t="s">
        <v>4129</v>
      </c>
      <c r="C3307" s="196" t="s">
        <v>1690</v>
      </c>
      <c r="D3307" s="196">
        <v>0</v>
      </c>
      <c r="E3307" s="196" t="s">
        <v>7</v>
      </c>
      <c r="F3307" s="196">
        <v>0</v>
      </c>
      <c r="G3307"/>
      <c r="H3307"/>
    </row>
    <row r="3308" spans="2:8" x14ac:dyDescent="0.3">
      <c r="B3308" s="101" t="s">
        <v>4130</v>
      </c>
      <c r="C3308" s="196"/>
      <c r="D3308" s="196"/>
      <c r="E3308" s="196"/>
      <c r="F3308" s="196"/>
      <c r="G3308"/>
      <c r="H3308"/>
    </row>
    <row r="3309" spans="2:8" ht="27.6" x14ac:dyDescent="0.3">
      <c r="B3309" s="101" t="s">
        <v>4131</v>
      </c>
      <c r="C3309" s="196" t="s">
        <v>4132</v>
      </c>
      <c r="D3309" s="196">
        <v>0</v>
      </c>
      <c r="E3309" s="196" t="s">
        <v>1704</v>
      </c>
      <c r="F3309" s="196">
        <v>0</v>
      </c>
      <c r="G3309"/>
      <c r="H3309"/>
    </row>
    <row r="3310" spans="2:8" ht="27.6" x14ac:dyDescent="0.3">
      <c r="B3310" s="101" t="s">
        <v>4133</v>
      </c>
      <c r="C3310" s="196" t="s">
        <v>4132</v>
      </c>
      <c r="D3310" s="196">
        <v>0</v>
      </c>
      <c r="E3310" s="196" t="s">
        <v>1704</v>
      </c>
      <c r="F3310" s="196">
        <v>0</v>
      </c>
      <c r="G3310"/>
      <c r="H3310"/>
    </row>
    <row r="3311" spans="2:8" ht="27.6" x14ac:dyDescent="0.3">
      <c r="B3311" s="201" t="s">
        <v>4134</v>
      </c>
      <c r="C3311" s="201" t="s">
        <v>4132</v>
      </c>
      <c r="D3311" s="201">
        <v>0</v>
      </c>
      <c r="E3311" s="201" t="s">
        <v>1704</v>
      </c>
      <c r="F3311" s="201">
        <v>0</v>
      </c>
      <c r="G3311" s="201"/>
      <c r="H3311"/>
    </row>
    <row r="3312" spans="2:8" ht="27.6" x14ac:dyDescent="0.3">
      <c r="B3312" s="101" t="s">
        <v>4135</v>
      </c>
      <c r="C3312" s="196" t="s">
        <v>1704</v>
      </c>
      <c r="D3312" s="196">
        <v>0</v>
      </c>
      <c r="E3312" s="196" t="s">
        <v>4132</v>
      </c>
      <c r="F3312" s="196">
        <v>1</v>
      </c>
      <c r="G3312"/>
      <c r="H3312"/>
    </row>
    <row r="3313" spans="2:8" ht="27.6" x14ac:dyDescent="0.3">
      <c r="B3313" s="101" t="s">
        <v>4136</v>
      </c>
      <c r="C3313" s="196" t="s">
        <v>4132</v>
      </c>
      <c r="D3313" s="196">
        <v>0</v>
      </c>
      <c r="E3313" s="196" t="s">
        <v>1704</v>
      </c>
      <c r="F3313" s="196">
        <v>0</v>
      </c>
      <c r="G3313"/>
      <c r="H3313"/>
    </row>
    <row r="3314" spans="2:8" ht="27.6" x14ac:dyDescent="0.3">
      <c r="B3314" s="101" t="s">
        <v>4137</v>
      </c>
      <c r="C3314" s="196" t="s">
        <v>4132</v>
      </c>
      <c r="D3314" s="196">
        <v>0</v>
      </c>
      <c r="E3314" s="196" t="s">
        <v>1704</v>
      </c>
      <c r="F3314" s="196">
        <v>0</v>
      </c>
      <c r="G3314"/>
      <c r="H3314"/>
    </row>
    <row r="3315" spans="2:8" ht="27.6" x14ac:dyDescent="0.3">
      <c r="B3315" s="101" t="s">
        <v>4138</v>
      </c>
      <c r="C3315" s="196" t="s">
        <v>4132</v>
      </c>
      <c r="D3315" s="196">
        <v>0</v>
      </c>
      <c r="E3315" s="196" t="s">
        <v>1704</v>
      </c>
      <c r="F3315" s="196">
        <v>0</v>
      </c>
      <c r="G3315"/>
      <c r="H3315"/>
    </row>
    <row r="3316" spans="2:8" ht="27.6" x14ac:dyDescent="0.3">
      <c r="B3316" s="101" t="s">
        <v>4139</v>
      </c>
      <c r="C3316" s="196" t="s">
        <v>1704</v>
      </c>
      <c r="D3316" s="196">
        <v>0</v>
      </c>
      <c r="E3316" s="196" t="s">
        <v>4132</v>
      </c>
      <c r="F3316" s="196">
        <v>0</v>
      </c>
      <c r="G3316"/>
      <c r="H3316"/>
    </row>
    <row r="3317" spans="2:8" ht="27.6" x14ac:dyDescent="0.3">
      <c r="B3317" s="101" t="s">
        <v>4140</v>
      </c>
      <c r="C3317" s="196" t="s">
        <v>1704</v>
      </c>
      <c r="D3317" s="196">
        <v>0</v>
      </c>
      <c r="E3317" s="196" t="s">
        <v>4132</v>
      </c>
      <c r="F3317" s="196">
        <v>0</v>
      </c>
      <c r="G3317"/>
      <c r="H3317"/>
    </row>
    <row r="3318" spans="2:8" ht="27.6" x14ac:dyDescent="0.3">
      <c r="B3318" s="101" t="s">
        <v>4141</v>
      </c>
      <c r="C3318" s="196" t="s">
        <v>4132</v>
      </c>
      <c r="D3318" s="196">
        <v>0</v>
      </c>
      <c r="E3318" s="196" t="s">
        <v>1704</v>
      </c>
      <c r="F3318" s="196">
        <v>0</v>
      </c>
      <c r="G3318"/>
      <c r="H3318"/>
    </row>
    <row r="3319" spans="2:8" x14ac:dyDescent="0.3">
      <c r="B3319" s="101" t="s">
        <v>4142</v>
      </c>
      <c r="C3319" s="196"/>
      <c r="D3319" s="196"/>
      <c r="E3319" s="196"/>
      <c r="F3319" s="196"/>
      <c r="G3319"/>
      <c r="H3319"/>
    </row>
    <row r="3320" spans="2:8" x14ac:dyDescent="0.3">
      <c r="B3320" s="101" t="s">
        <v>4143</v>
      </c>
      <c r="C3320" s="196" t="s">
        <v>20</v>
      </c>
      <c r="D3320" s="196">
        <v>2</v>
      </c>
      <c r="E3320" s="196" t="s">
        <v>7</v>
      </c>
      <c r="F3320" s="196">
        <v>1</v>
      </c>
      <c r="G3320"/>
      <c r="H3320"/>
    </row>
    <row r="3321" spans="2:8" x14ac:dyDescent="0.3">
      <c r="B3321" s="101" t="s">
        <v>4144</v>
      </c>
      <c r="C3321" s="196"/>
      <c r="D3321" s="196"/>
      <c r="E3321" s="196"/>
      <c r="F3321" s="196"/>
      <c r="G3321"/>
      <c r="H3321"/>
    </row>
    <row r="3322" spans="2:8" x14ac:dyDescent="0.3">
      <c r="B3322" s="201" t="s">
        <v>4145</v>
      </c>
      <c r="C3322" s="201" t="s">
        <v>2167</v>
      </c>
      <c r="D3322" s="201">
        <v>5</v>
      </c>
      <c r="E3322" s="201" t="s">
        <v>2166</v>
      </c>
      <c r="F3322" s="201">
        <v>7</v>
      </c>
      <c r="G3322" s="201"/>
      <c r="H3322"/>
    </row>
    <row r="3323" spans="2:8" x14ac:dyDescent="0.3">
      <c r="B3323" s="101" t="s">
        <v>4146</v>
      </c>
      <c r="C3323" s="196" t="s">
        <v>7</v>
      </c>
      <c r="D3323" s="196">
        <v>47</v>
      </c>
      <c r="E3323" s="196" t="s">
        <v>1691</v>
      </c>
      <c r="F3323" s="196">
        <v>47</v>
      </c>
      <c r="G3323"/>
      <c r="H3323"/>
    </row>
    <row r="3324" spans="2:8" x14ac:dyDescent="0.3">
      <c r="B3324" s="101" t="s">
        <v>4147</v>
      </c>
      <c r="C3324" s="196" t="s">
        <v>4148</v>
      </c>
      <c r="D3324" s="196">
        <v>11</v>
      </c>
      <c r="E3324" s="196" t="s">
        <v>4</v>
      </c>
      <c r="F3324" s="196">
        <v>4</v>
      </c>
      <c r="G3324"/>
      <c r="H3324"/>
    </row>
    <row r="3325" spans="2:8" x14ac:dyDescent="0.3">
      <c r="B3325" s="101" t="s">
        <v>4149</v>
      </c>
      <c r="C3325" s="196" t="s">
        <v>7</v>
      </c>
      <c r="D3325" s="196">
        <v>34</v>
      </c>
      <c r="E3325" s="196" t="s">
        <v>4</v>
      </c>
      <c r="F3325" s="196">
        <v>26</v>
      </c>
      <c r="G3325"/>
      <c r="H3325"/>
    </row>
    <row r="3326" spans="2:8" x14ac:dyDescent="0.3">
      <c r="B3326" s="101" t="s">
        <v>4150</v>
      </c>
      <c r="C3326" s="196" t="s">
        <v>4</v>
      </c>
      <c r="D3326" s="196">
        <v>3</v>
      </c>
      <c r="E3326" s="196" t="s">
        <v>1697</v>
      </c>
      <c r="F3326" s="196">
        <v>10</v>
      </c>
      <c r="G3326"/>
      <c r="H3326"/>
    </row>
    <row r="3327" spans="2:8" x14ac:dyDescent="0.3">
      <c r="B3327" s="101" t="s">
        <v>4151</v>
      </c>
      <c r="C3327" s="196" t="s">
        <v>7</v>
      </c>
      <c r="D3327" s="196">
        <v>0</v>
      </c>
      <c r="E3327" s="196" t="s">
        <v>4</v>
      </c>
      <c r="F3327" s="196">
        <v>7</v>
      </c>
      <c r="G3327"/>
      <c r="H3327"/>
    </row>
    <row r="3328" spans="2:8" x14ac:dyDescent="0.3">
      <c r="B3328" s="101" t="s">
        <v>4152</v>
      </c>
      <c r="C3328" s="196" t="s">
        <v>20</v>
      </c>
      <c r="D3328" s="196">
        <v>23</v>
      </c>
      <c r="E3328" s="196" t="s">
        <v>7</v>
      </c>
      <c r="F3328" s="196">
        <v>22</v>
      </c>
      <c r="G3328"/>
      <c r="H3328"/>
    </row>
    <row r="3329" spans="2:8" x14ac:dyDescent="0.3">
      <c r="B3329" s="101" t="s">
        <v>4153</v>
      </c>
      <c r="C3329" s="196" t="s">
        <v>7</v>
      </c>
      <c r="D3329" s="196">
        <v>27</v>
      </c>
      <c r="E3329" s="196" t="s">
        <v>20</v>
      </c>
      <c r="F3329" s="196">
        <v>24</v>
      </c>
      <c r="G3329"/>
      <c r="H3329"/>
    </row>
    <row r="3330" spans="2:8" x14ac:dyDescent="0.3">
      <c r="B3330" s="101" t="s">
        <v>4154</v>
      </c>
      <c r="C3330" s="196"/>
      <c r="D3330" s="196"/>
      <c r="E3330" s="196"/>
      <c r="F3330" s="196"/>
      <c r="G3330"/>
      <c r="H3330"/>
    </row>
    <row r="3331" spans="2:8" x14ac:dyDescent="0.3">
      <c r="B3331" s="101" t="s">
        <v>4155</v>
      </c>
      <c r="C3331" s="196" t="s">
        <v>7</v>
      </c>
      <c r="D3331" s="196">
        <v>36</v>
      </c>
      <c r="E3331" s="196" t="s">
        <v>1704</v>
      </c>
      <c r="F3331" s="196">
        <v>20</v>
      </c>
      <c r="G3331"/>
      <c r="H3331"/>
    </row>
    <row r="3332" spans="2:8" x14ac:dyDescent="0.3">
      <c r="B3332" s="101" t="s">
        <v>4156</v>
      </c>
      <c r="C3332" s="196" t="s">
        <v>7</v>
      </c>
      <c r="D3332" s="196">
        <v>4</v>
      </c>
      <c r="E3332" s="196" t="s">
        <v>4</v>
      </c>
      <c r="F3332" s="196">
        <v>9</v>
      </c>
      <c r="G3332"/>
      <c r="H3332"/>
    </row>
    <row r="3333" spans="2:8" x14ac:dyDescent="0.3">
      <c r="B3333" s="101" t="s">
        <v>4157</v>
      </c>
      <c r="C3333" s="196" t="s">
        <v>7</v>
      </c>
      <c r="D3333" s="196">
        <v>44</v>
      </c>
      <c r="E3333" s="196" t="s">
        <v>4</v>
      </c>
      <c r="F3333" s="196">
        <v>28</v>
      </c>
      <c r="G3333"/>
      <c r="H3333"/>
    </row>
    <row r="3334" spans="2:8" x14ac:dyDescent="0.3">
      <c r="B3334" s="101" t="s">
        <v>4158</v>
      </c>
      <c r="C3334" s="196" t="s">
        <v>7</v>
      </c>
      <c r="D3334" s="196">
        <v>26</v>
      </c>
      <c r="E3334" s="196" t="s">
        <v>4</v>
      </c>
      <c r="F3334" s="196">
        <v>47</v>
      </c>
      <c r="G3334"/>
      <c r="H3334"/>
    </row>
    <row r="3335" spans="2:8" x14ac:dyDescent="0.3">
      <c r="B3335" s="101" t="s">
        <v>4159</v>
      </c>
      <c r="C3335" s="196" t="s">
        <v>7</v>
      </c>
      <c r="D3335" s="196">
        <v>18</v>
      </c>
      <c r="E3335" s="196" t="s">
        <v>4</v>
      </c>
      <c r="F3335" s="196">
        <v>7</v>
      </c>
      <c r="G3335"/>
      <c r="H3335"/>
    </row>
    <row r="3336" spans="2:8" x14ac:dyDescent="0.3">
      <c r="B3336" s="101" t="s">
        <v>4160</v>
      </c>
      <c r="C3336" s="196" t="s">
        <v>1697</v>
      </c>
      <c r="D3336" s="196">
        <v>21</v>
      </c>
      <c r="E3336" s="196" t="s">
        <v>20</v>
      </c>
      <c r="F3336" s="196">
        <v>9</v>
      </c>
      <c r="G3336"/>
      <c r="H3336"/>
    </row>
    <row r="3337" spans="2:8" x14ac:dyDescent="0.3">
      <c r="B3337" s="101" t="s">
        <v>4161</v>
      </c>
      <c r="C3337" s="196" t="s">
        <v>4</v>
      </c>
      <c r="D3337" s="196">
        <v>10</v>
      </c>
      <c r="E3337" s="196" t="s">
        <v>7</v>
      </c>
      <c r="F3337" s="196">
        <v>24</v>
      </c>
      <c r="G3337"/>
      <c r="H3337"/>
    </row>
    <row r="3338" spans="2:8" x14ac:dyDescent="0.3">
      <c r="B3338" s="201" t="s">
        <v>4162</v>
      </c>
      <c r="C3338" s="201" t="s">
        <v>7</v>
      </c>
      <c r="D3338" s="201">
        <v>11</v>
      </c>
      <c r="E3338" s="201" t="s">
        <v>4</v>
      </c>
      <c r="F3338" s="201">
        <v>17</v>
      </c>
      <c r="G3338" s="201"/>
      <c r="H3338"/>
    </row>
    <row r="3339" spans="2:8" x14ac:dyDescent="0.3">
      <c r="B3339" s="101" t="s">
        <v>4163</v>
      </c>
      <c r="C3339" s="196"/>
      <c r="D3339" s="196"/>
      <c r="E3339" s="196"/>
      <c r="F3339" s="196"/>
      <c r="G3339"/>
      <c r="H3339"/>
    </row>
    <row r="3340" spans="2:8" x14ac:dyDescent="0.3">
      <c r="B3340" s="101" t="s">
        <v>4164</v>
      </c>
      <c r="C3340" s="196" t="s">
        <v>1698</v>
      </c>
      <c r="D3340" s="196">
        <v>34</v>
      </c>
      <c r="E3340" s="196" t="s">
        <v>1700</v>
      </c>
      <c r="F3340" s="196">
        <v>40</v>
      </c>
      <c r="G3340"/>
      <c r="H3340"/>
    </row>
    <row r="3341" spans="2:8" x14ac:dyDescent="0.3">
      <c r="B3341" s="101" t="s">
        <v>4165</v>
      </c>
      <c r="C3341" s="196" t="s">
        <v>5</v>
      </c>
      <c r="D3341" s="196">
        <v>18</v>
      </c>
      <c r="E3341" s="196" t="s">
        <v>4</v>
      </c>
      <c r="F3341" s="196">
        <v>20</v>
      </c>
      <c r="G3341"/>
      <c r="H3341"/>
    </row>
    <row r="3342" spans="2:8" x14ac:dyDescent="0.3">
      <c r="B3342" s="101" t="s">
        <v>4166</v>
      </c>
      <c r="C3342" s="196" t="s">
        <v>4</v>
      </c>
      <c r="D3342" s="196">
        <v>48</v>
      </c>
      <c r="E3342" s="196" t="s">
        <v>7</v>
      </c>
      <c r="F3342" s="196">
        <v>62</v>
      </c>
      <c r="G3342"/>
      <c r="H3342"/>
    </row>
    <row r="3343" spans="2:8" x14ac:dyDescent="0.3">
      <c r="B3343" s="101" t="s">
        <v>4167</v>
      </c>
      <c r="C3343" s="196" t="s">
        <v>7</v>
      </c>
      <c r="D3343" s="196">
        <v>41</v>
      </c>
      <c r="E3343" s="196" t="s">
        <v>4</v>
      </c>
      <c r="F3343" s="196">
        <v>37</v>
      </c>
      <c r="G3343"/>
      <c r="H3343"/>
    </row>
    <row r="3344" spans="2:8" x14ac:dyDescent="0.3">
      <c r="B3344" s="101" t="s">
        <v>4168</v>
      </c>
      <c r="C3344" s="196" t="s">
        <v>7</v>
      </c>
      <c r="D3344" s="196">
        <v>13</v>
      </c>
      <c r="E3344" s="196" t="s">
        <v>4</v>
      </c>
      <c r="F3344" s="196">
        <v>21</v>
      </c>
      <c r="G3344"/>
      <c r="H3344"/>
    </row>
    <row r="3345" spans="2:8" x14ac:dyDescent="0.3">
      <c r="B3345" s="101" t="s">
        <v>4169</v>
      </c>
      <c r="C3345" s="196" t="s">
        <v>4</v>
      </c>
      <c r="D3345" s="196">
        <v>40</v>
      </c>
      <c r="E3345" s="196" t="s">
        <v>7</v>
      </c>
      <c r="F3345" s="196">
        <v>32</v>
      </c>
      <c r="G3345"/>
      <c r="H3345"/>
    </row>
    <row r="3346" spans="2:8" x14ac:dyDescent="0.3">
      <c r="B3346" s="101" t="s">
        <v>4170</v>
      </c>
      <c r="C3346" s="196" t="s">
        <v>4</v>
      </c>
      <c r="D3346" s="196">
        <v>61</v>
      </c>
      <c r="E3346" s="196" t="s">
        <v>7</v>
      </c>
      <c r="F3346" s="196">
        <v>61</v>
      </c>
      <c r="G3346"/>
      <c r="H3346"/>
    </row>
    <row r="3347" spans="2:8" x14ac:dyDescent="0.3">
      <c r="B3347" s="101" t="s">
        <v>4171</v>
      </c>
      <c r="C3347" s="196" t="s">
        <v>1698</v>
      </c>
      <c r="D3347" s="196">
        <v>25</v>
      </c>
      <c r="E3347" s="196" t="s">
        <v>4</v>
      </c>
      <c r="F3347" s="196">
        <v>33</v>
      </c>
      <c r="G3347"/>
      <c r="H3347"/>
    </row>
    <row r="3348" spans="2:8" x14ac:dyDescent="0.3">
      <c r="B3348" s="101" t="s">
        <v>4172</v>
      </c>
      <c r="C3348" s="196"/>
      <c r="D3348" s="196"/>
      <c r="E3348" s="196"/>
      <c r="F3348" s="196"/>
      <c r="G3348"/>
      <c r="H3348"/>
    </row>
    <row r="3349" spans="2:8" x14ac:dyDescent="0.3">
      <c r="B3349" s="101" t="s">
        <v>4173</v>
      </c>
      <c r="C3349" s="196" t="s">
        <v>1698</v>
      </c>
      <c r="D3349" s="196">
        <v>8</v>
      </c>
      <c r="E3349" s="196" t="s">
        <v>4</v>
      </c>
      <c r="F3349" s="196">
        <v>14</v>
      </c>
      <c r="G3349"/>
      <c r="H3349"/>
    </row>
    <row r="3350" spans="2:8" x14ac:dyDescent="0.3">
      <c r="B3350" s="101" t="s">
        <v>4174</v>
      </c>
      <c r="C3350" s="196" t="s">
        <v>7</v>
      </c>
      <c r="D3350" s="196">
        <v>37</v>
      </c>
      <c r="E3350" s="196" t="s">
        <v>1691</v>
      </c>
      <c r="F3350" s="196">
        <v>42</v>
      </c>
      <c r="G3350"/>
      <c r="H3350"/>
    </row>
    <row r="3351" spans="2:8" x14ac:dyDescent="0.3">
      <c r="B3351" s="101" t="s">
        <v>4175</v>
      </c>
      <c r="C3351" s="196" t="s">
        <v>4</v>
      </c>
      <c r="D3351" s="196">
        <v>31</v>
      </c>
      <c r="E3351" s="196" t="s">
        <v>1691</v>
      </c>
      <c r="F3351" s="196">
        <v>32</v>
      </c>
      <c r="G3351"/>
      <c r="H3351"/>
    </row>
    <row r="3352" spans="2:8" x14ac:dyDescent="0.3">
      <c r="B3352" s="101" t="s">
        <v>4176</v>
      </c>
      <c r="C3352" s="196" t="s">
        <v>1704</v>
      </c>
      <c r="D3352" s="196">
        <v>10</v>
      </c>
      <c r="E3352" s="196" t="s">
        <v>7</v>
      </c>
      <c r="F3352" s="196">
        <v>21</v>
      </c>
      <c r="G3352"/>
      <c r="H3352"/>
    </row>
    <row r="3353" spans="2:8" x14ac:dyDescent="0.3">
      <c r="B3353" s="101" t="s">
        <v>4177</v>
      </c>
      <c r="C3353" s="196" t="s">
        <v>1697</v>
      </c>
      <c r="D3353" s="196">
        <v>51</v>
      </c>
      <c r="E3353" s="196" t="s">
        <v>1832</v>
      </c>
      <c r="F3353" s="196">
        <v>39</v>
      </c>
      <c r="G3353"/>
      <c r="H3353"/>
    </row>
    <row r="3354" spans="2:8" x14ac:dyDescent="0.3">
      <c r="B3354" s="101" t="s">
        <v>4178</v>
      </c>
      <c r="C3354" s="196" t="s">
        <v>7</v>
      </c>
      <c r="D3354" s="196">
        <v>82</v>
      </c>
      <c r="E3354" s="196" t="s">
        <v>4</v>
      </c>
      <c r="F3354" s="196">
        <v>74</v>
      </c>
      <c r="G3354"/>
      <c r="H3354"/>
    </row>
    <row r="3355" spans="2:8" x14ac:dyDescent="0.3">
      <c r="B3355" s="101" t="s">
        <v>4179</v>
      </c>
      <c r="C3355" s="196" t="s">
        <v>7</v>
      </c>
      <c r="D3355" s="196">
        <v>12</v>
      </c>
      <c r="E3355" s="196" t="s">
        <v>4</v>
      </c>
      <c r="F3355" s="196">
        <v>8</v>
      </c>
      <c r="G3355"/>
      <c r="H3355"/>
    </row>
    <row r="3356" spans="2:8" x14ac:dyDescent="0.3">
      <c r="B3356" s="201" t="s">
        <v>4180</v>
      </c>
      <c r="C3356" s="201" t="s">
        <v>7</v>
      </c>
      <c r="D3356" s="201">
        <v>22</v>
      </c>
      <c r="E3356" s="201" t="s">
        <v>1703</v>
      </c>
      <c r="F3356" s="201">
        <v>10</v>
      </c>
      <c r="G3356" s="201"/>
      <c r="H3356"/>
    </row>
    <row r="3357" spans="2:8" x14ac:dyDescent="0.3">
      <c r="B3357" s="101" t="s">
        <v>4181</v>
      </c>
      <c r="C3357" s="196" t="s">
        <v>7</v>
      </c>
      <c r="D3357" s="196">
        <v>14</v>
      </c>
      <c r="E3357" s="196" t="s">
        <v>5</v>
      </c>
      <c r="F3357" s="196">
        <v>9</v>
      </c>
      <c r="G3357"/>
      <c r="H3357"/>
    </row>
    <row r="3358" spans="2:8" x14ac:dyDescent="0.3">
      <c r="B3358" s="101" t="s">
        <v>4182</v>
      </c>
      <c r="C3358" s="196" t="s">
        <v>4</v>
      </c>
      <c r="D3358" s="196">
        <v>2</v>
      </c>
      <c r="E3358" s="196" t="s">
        <v>7</v>
      </c>
      <c r="F3358" s="196">
        <v>13</v>
      </c>
      <c r="G3358"/>
      <c r="H3358"/>
    </row>
    <row r="3359" spans="2:8" x14ac:dyDescent="0.3">
      <c r="B3359" s="101" t="s">
        <v>4183</v>
      </c>
      <c r="C3359" s="196"/>
      <c r="D3359" s="196"/>
      <c r="E3359" s="196"/>
      <c r="F3359" s="196"/>
      <c r="G3359"/>
      <c r="H3359"/>
    </row>
    <row r="3360" spans="2:8" x14ac:dyDescent="0.3">
      <c r="B3360" s="101" t="s">
        <v>4184</v>
      </c>
      <c r="C3360" s="196" t="s">
        <v>5</v>
      </c>
      <c r="D3360" s="196">
        <v>1</v>
      </c>
      <c r="E3360" s="196" t="s">
        <v>4</v>
      </c>
      <c r="F3360" s="196">
        <v>5</v>
      </c>
      <c r="G3360"/>
      <c r="H3360"/>
    </row>
    <row r="3361" spans="2:8" x14ac:dyDescent="0.3">
      <c r="B3361" s="101" t="s">
        <v>4185</v>
      </c>
      <c r="C3361" s="196" t="s">
        <v>4</v>
      </c>
      <c r="D3361" s="196">
        <v>7</v>
      </c>
      <c r="E3361" s="196" t="s">
        <v>1685</v>
      </c>
      <c r="F3361" s="196">
        <v>11</v>
      </c>
      <c r="G3361"/>
      <c r="H3361"/>
    </row>
    <row r="3362" spans="2:8" x14ac:dyDescent="0.3">
      <c r="B3362" s="101" t="s">
        <v>4186</v>
      </c>
      <c r="C3362" s="196" t="s">
        <v>1698</v>
      </c>
      <c r="D3362" s="196">
        <v>31</v>
      </c>
      <c r="E3362" s="196" t="s">
        <v>1690</v>
      </c>
      <c r="F3362" s="196">
        <v>18</v>
      </c>
      <c r="G3362"/>
      <c r="H3362"/>
    </row>
    <row r="3363" spans="2:8" x14ac:dyDescent="0.3">
      <c r="B3363" s="101" t="s">
        <v>4187</v>
      </c>
      <c r="C3363" s="196" t="s">
        <v>7</v>
      </c>
      <c r="D3363" s="196">
        <v>10</v>
      </c>
      <c r="E3363" s="196" t="s">
        <v>4</v>
      </c>
      <c r="F3363" s="196">
        <v>16</v>
      </c>
      <c r="G3363"/>
      <c r="H3363"/>
    </row>
    <row r="3364" spans="2:8" x14ac:dyDescent="0.3">
      <c r="B3364" s="101" t="s">
        <v>4188</v>
      </c>
      <c r="C3364" s="196" t="s">
        <v>20</v>
      </c>
      <c r="D3364" s="196">
        <v>10</v>
      </c>
      <c r="E3364" s="196" t="s">
        <v>7</v>
      </c>
      <c r="F3364" s="196">
        <v>5</v>
      </c>
      <c r="G3364"/>
      <c r="H3364"/>
    </row>
    <row r="3365" spans="2:8" x14ac:dyDescent="0.3">
      <c r="B3365" s="201" t="s">
        <v>4189</v>
      </c>
      <c r="C3365" s="201" t="s">
        <v>7</v>
      </c>
      <c r="D3365" s="201">
        <v>37</v>
      </c>
      <c r="E3365" s="201" t="s">
        <v>4</v>
      </c>
      <c r="F3365" s="201">
        <v>33</v>
      </c>
      <c r="G3365" s="201"/>
      <c r="H3365"/>
    </row>
    <row r="3366" spans="2:8" x14ac:dyDescent="0.3">
      <c r="B3366" s="101" t="s">
        <v>4190</v>
      </c>
      <c r="C3366" s="196" t="s">
        <v>1687</v>
      </c>
      <c r="D3366" s="196">
        <v>11</v>
      </c>
      <c r="E3366" s="196" t="s">
        <v>4</v>
      </c>
      <c r="F3366" s="196">
        <v>19</v>
      </c>
      <c r="G3366"/>
      <c r="H3366"/>
    </row>
    <row r="3367" spans="2:8" x14ac:dyDescent="0.3">
      <c r="B3367" s="101" t="s">
        <v>4191</v>
      </c>
      <c r="C3367" s="196" t="s">
        <v>7</v>
      </c>
      <c r="D3367" s="196">
        <v>17</v>
      </c>
      <c r="E3367" s="196" t="s">
        <v>4</v>
      </c>
      <c r="F3367" s="196">
        <v>18</v>
      </c>
      <c r="G3367"/>
      <c r="H3367"/>
    </row>
    <row r="3368" spans="2:8" x14ac:dyDescent="0.3">
      <c r="B3368" s="101" t="s">
        <v>4192</v>
      </c>
      <c r="C3368" s="196" t="s">
        <v>1686</v>
      </c>
      <c r="D3368" s="196">
        <v>37</v>
      </c>
      <c r="E3368" s="196" t="s">
        <v>7</v>
      </c>
      <c r="F3368" s="196">
        <v>23</v>
      </c>
      <c r="G3368"/>
      <c r="H3368"/>
    </row>
    <row r="3369" spans="2:8" x14ac:dyDescent="0.3">
      <c r="B3369" s="101" t="s">
        <v>4193</v>
      </c>
      <c r="C3369" s="196" t="s">
        <v>7</v>
      </c>
      <c r="D3369" s="196">
        <v>25</v>
      </c>
      <c r="E3369" s="196" t="s">
        <v>4</v>
      </c>
      <c r="F3369" s="196">
        <v>37</v>
      </c>
      <c r="G3369"/>
      <c r="H3369"/>
    </row>
    <row r="3370" spans="2:8" x14ac:dyDescent="0.3">
      <c r="B3370" s="101" t="s">
        <v>4194</v>
      </c>
      <c r="C3370" s="196"/>
      <c r="D3370" s="196"/>
      <c r="E3370" s="196"/>
      <c r="F3370" s="196"/>
      <c r="G3370"/>
      <c r="H3370"/>
    </row>
    <row r="3371" spans="2:8" x14ac:dyDescent="0.3">
      <c r="B3371" s="101" t="s">
        <v>4195</v>
      </c>
      <c r="C3371" s="196" t="s">
        <v>1691</v>
      </c>
      <c r="D3371" s="196">
        <v>55</v>
      </c>
      <c r="E3371" s="196" t="s">
        <v>7</v>
      </c>
      <c r="F3371" s="196">
        <v>46</v>
      </c>
      <c r="G3371"/>
      <c r="H3371"/>
    </row>
    <row r="3372" spans="2:8" x14ac:dyDescent="0.3">
      <c r="B3372" s="101" t="s">
        <v>4196</v>
      </c>
      <c r="C3372" s="196" t="s">
        <v>1696</v>
      </c>
      <c r="D3372" s="196">
        <v>8</v>
      </c>
      <c r="E3372" s="196" t="s">
        <v>7</v>
      </c>
      <c r="F3372" s="196">
        <v>14</v>
      </c>
      <c r="G3372"/>
      <c r="H3372"/>
    </row>
    <row r="3373" spans="2:8" x14ac:dyDescent="0.3">
      <c r="B3373" s="101" t="s">
        <v>4197</v>
      </c>
      <c r="C3373" s="196" t="s">
        <v>7</v>
      </c>
      <c r="D3373" s="196">
        <v>18</v>
      </c>
      <c r="E3373" s="196" t="s">
        <v>4</v>
      </c>
      <c r="F3373" s="196">
        <v>6</v>
      </c>
      <c r="G3373"/>
      <c r="H3373"/>
    </row>
    <row r="3374" spans="2:8" x14ac:dyDescent="0.3">
      <c r="B3374" s="201" t="s">
        <v>4198</v>
      </c>
      <c r="C3374" s="201" t="s">
        <v>7</v>
      </c>
      <c r="D3374" s="201">
        <v>13</v>
      </c>
      <c r="E3374" s="201" t="s">
        <v>4</v>
      </c>
      <c r="F3374" s="201">
        <v>8</v>
      </c>
      <c r="G3374" s="201"/>
      <c r="H3374"/>
    </row>
    <row r="3375" spans="2:8" x14ac:dyDescent="0.3">
      <c r="B3375" s="101" t="s">
        <v>4199</v>
      </c>
      <c r="C3375" s="196" t="s">
        <v>7</v>
      </c>
      <c r="D3375" s="196">
        <v>28</v>
      </c>
      <c r="E3375" s="196" t="s">
        <v>4</v>
      </c>
      <c r="F3375" s="196">
        <v>40</v>
      </c>
      <c r="G3375"/>
      <c r="H3375"/>
    </row>
    <row r="3376" spans="2:8" x14ac:dyDescent="0.3">
      <c r="B3376" s="101" t="s">
        <v>4200</v>
      </c>
      <c r="C3376" s="196" t="s">
        <v>7</v>
      </c>
      <c r="D3376" s="196">
        <v>21</v>
      </c>
      <c r="E3376" s="196" t="s">
        <v>4</v>
      </c>
      <c r="F3376" s="196">
        <v>24</v>
      </c>
      <c r="G3376"/>
      <c r="H3376"/>
    </row>
    <row r="3377" spans="2:8" x14ac:dyDescent="0.3">
      <c r="B3377" s="201" t="s">
        <v>4201</v>
      </c>
      <c r="C3377" s="201" t="s">
        <v>7</v>
      </c>
      <c r="D3377" s="201">
        <v>57</v>
      </c>
      <c r="E3377" s="201" t="s">
        <v>1830</v>
      </c>
      <c r="F3377" s="201">
        <v>53</v>
      </c>
      <c r="G3377" s="201"/>
      <c r="H3377"/>
    </row>
    <row r="3378" spans="2:8" x14ac:dyDescent="0.3">
      <c r="B3378" s="101" t="s">
        <v>4202</v>
      </c>
      <c r="C3378" s="196" t="s">
        <v>4</v>
      </c>
      <c r="D3378" s="196">
        <v>43</v>
      </c>
      <c r="E3378" s="196" t="s">
        <v>7</v>
      </c>
      <c r="F3378" s="196">
        <v>52</v>
      </c>
      <c r="G3378"/>
      <c r="H3378"/>
    </row>
    <row r="3379" spans="2:8" x14ac:dyDescent="0.3">
      <c r="B3379" s="101" t="s">
        <v>4203</v>
      </c>
      <c r="C3379" s="196"/>
      <c r="D3379" s="196"/>
      <c r="E3379" s="196"/>
      <c r="F3379" s="196"/>
      <c r="G3379"/>
      <c r="H3379"/>
    </row>
    <row r="3380" spans="2:8" x14ac:dyDescent="0.3">
      <c r="B3380" s="101" t="s">
        <v>4204</v>
      </c>
      <c r="C3380" s="196" t="s">
        <v>1691</v>
      </c>
      <c r="D3380" s="196">
        <v>14</v>
      </c>
      <c r="E3380" s="196" t="s">
        <v>7</v>
      </c>
      <c r="F3380" s="196">
        <v>32</v>
      </c>
      <c r="G3380"/>
      <c r="H3380"/>
    </row>
    <row r="3381" spans="2:8" x14ac:dyDescent="0.3">
      <c r="B3381" s="101" t="s">
        <v>4205</v>
      </c>
      <c r="C3381" s="196" t="s">
        <v>1698</v>
      </c>
      <c r="D3381" s="196">
        <v>27</v>
      </c>
      <c r="E3381" s="196" t="s">
        <v>1696</v>
      </c>
      <c r="F3381" s="196">
        <v>18</v>
      </c>
      <c r="G3381"/>
      <c r="H3381"/>
    </row>
    <row r="3382" spans="2:8" x14ac:dyDescent="0.3">
      <c r="B3382" s="101" t="s">
        <v>4206</v>
      </c>
      <c r="C3382" s="196" t="s">
        <v>7</v>
      </c>
      <c r="D3382" s="196">
        <v>28</v>
      </c>
      <c r="E3382" s="196" t="s">
        <v>4</v>
      </c>
      <c r="F3382" s="196">
        <v>10</v>
      </c>
      <c r="G3382"/>
      <c r="H3382"/>
    </row>
    <row r="3383" spans="2:8" x14ac:dyDescent="0.3">
      <c r="B3383" s="101" t="s">
        <v>4207</v>
      </c>
      <c r="C3383" s="196" t="s">
        <v>7</v>
      </c>
      <c r="D3383" s="196">
        <v>12</v>
      </c>
      <c r="E3383" s="196" t="s">
        <v>4</v>
      </c>
      <c r="F3383" s="196">
        <v>25</v>
      </c>
      <c r="G3383"/>
      <c r="H3383"/>
    </row>
    <row r="3384" spans="2:8" x14ac:dyDescent="0.3">
      <c r="B3384" s="101" t="s">
        <v>4208</v>
      </c>
      <c r="C3384" s="196" t="s">
        <v>1685</v>
      </c>
      <c r="D3384" s="196">
        <v>2</v>
      </c>
      <c r="E3384" s="196" t="s">
        <v>7</v>
      </c>
      <c r="F3384" s="196">
        <v>11</v>
      </c>
      <c r="G3384"/>
      <c r="H3384"/>
    </row>
    <row r="3385" spans="2:8" x14ac:dyDescent="0.3">
      <c r="B3385" s="101" t="s">
        <v>4209</v>
      </c>
      <c r="C3385" s="196" t="s">
        <v>7</v>
      </c>
      <c r="D3385" s="196">
        <v>52</v>
      </c>
      <c r="E3385" s="196" t="s">
        <v>4</v>
      </c>
      <c r="F3385" s="196">
        <v>37</v>
      </c>
      <c r="G3385"/>
      <c r="H3385"/>
    </row>
    <row r="3386" spans="2:8" x14ac:dyDescent="0.3">
      <c r="B3386" s="101" t="s">
        <v>4210</v>
      </c>
      <c r="C3386" s="196" t="s">
        <v>7</v>
      </c>
      <c r="D3386" s="196">
        <v>4</v>
      </c>
      <c r="E3386" s="196" t="s">
        <v>4</v>
      </c>
      <c r="F3386" s="196">
        <v>11</v>
      </c>
      <c r="G3386"/>
      <c r="H3386"/>
    </row>
    <row r="3387" spans="2:8" x14ac:dyDescent="0.3">
      <c r="B3387" s="201" t="s">
        <v>4211</v>
      </c>
      <c r="C3387" s="201" t="s">
        <v>4</v>
      </c>
      <c r="D3387" s="201">
        <v>13</v>
      </c>
      <c r="E3387" s="201" t="s">
        <v>1698</v>
      </c>
      <c r="F3387" s="201">
        <v>14</v>
      </c>
      <c r="G3387" s="201"/>
      <c r="H3387"/>
    </row>
    <row r="3388" spans="2:8" x14ac:dyDescent="0.3">
      <c r="B3388" s="101" t="s">
        <v>4212</v>
      </c>
      <c r="C3388" s="196"/>
      <c r="D3388" s="196"/>
      <c r="E3388" s="196"/>
      <c r="F3388" s="196"/>
      <c r="G3388"/>
      <c r="H3388"/>
    </row>
    <row r="3389" spans="2:8" x14ac:dyDescent="0.3">
      <c r="B3389" s="101" t="s">
        <v>4213</v>
      </c>
      <c r="C3389" s="196" t="s">
        <v>7</v>
      </c>
      <c r="D3389" s="196">
        <v>17</v>
      </c>
      <c r="E3389" s="196" t="s">
        <v>1692</v>
      </c>
      <c r="F3389" s="196">
        <v>6</v>
      </c>
      <c r="G3389"/>
      <c r="H3389"/>
    </row>
    <row r="3390" spans="2:8" x14ac:dyDescent="0.3">
      <c r="B3390" s="101" t="s">
        <v>4214</v>
      </c>
      <c r="C3390" s="196" t="s">
        <v>5</v>
      </c>
      <c r="D3390" s="196">
        <v>4</v>
      </c>
      <c r="E3390" s="196" t="s">
        <v>4</v>
      </c>
      <c r="F3390" s="196">
        <v>12</v>
      </c>
      <c r="G3390"/>
      <c r="H3390"/>
    </row>
    <row r="3391" spans="2:8" x14ac:dyDescent="0.3">
      <c r="B3391" s="101" t="s">
        <v>4215</v>
      </c>
      <c r="C3391" s="196" t="s">
        <v>4</v>
      </c>
      <c r="D3391" s="196">
        <v>10</v>
      </c>
      <c r="E3391" s="196" t="s">
        <v>7</v>
      </c>
      <c r="F3391" s="196">
        <v>4</v>
      </c>
      <c r="G3391"/>
      <c r="H3391"/>
    </row>
    <row r="3392" spans="2:8" x14ac:dyDescent="0.3">
      <c r="B3392" s="101" t="s">
        <v>4216</v>
      </c>
      <c r="C3392" s="196" t="s">
        <v>7</v>
      </c>
      <c r="D3392" s="196">
        <v>22</v>
      </c>
      <c r="E3392" s="196" t="s">
        <v>4</v>
      </c>
      <c r="F3392" s="196">
        <v>33</v>
      </c>
      <c r="G3392"/>
      <c r="H3392"/>
    </row>
    <row r="3393" spans="2:8" x14ac:dyDescent="0.3">
      <c r="B3393" s="101" t="s">
        <v>4217</v>
      </c>
      <c r="C3393" s="196" t="s">
        <v>7</v>
      </c>
      <c r="D3393" s="196">
        <v>34</v>
      </c>
      <c r="E3393" s="196" t="s">
        <v>1690</v>
      </c>
      <c r="F3393" s="196">
        <v>21</v>
      </c>
      <c r="G3393"/>
      <c r="H3393"/>
    </row>
    <row r="3394" spans="2:8" x14ac:dyDescent="0.3">
      <c r="B3394" s="101" t="s">
        <v>4218</v>
      </c>
      <c r="C3394" s="196" t="s">
        <v>7</v>
      </c>
      <c r="D3394" s="196">
        <v>22</v>
      </c>
      <c r="E3394" s="196" t="s">
        <v>4</v>
      </c>
      <c r="F3394" s="196">
        <v>32</v>
      </c>
      <c r="G3394"/>
      <c r="H3394"/>
    </row>
    <row r="3395" spans="2:8" x14ac:dyDescent="0.3">
      <c r="B3395" s="101" t="s">
        <v>4219</v>
      </c>
      <c r="C3395" s="196" t="s">
        <v>1703</v>
      </c>
      <c r="D3395" s="196">
        <v>30</v>
      </c>
      <c r="E3395" s="196" t="s">
        <v>7</v>
      </c>
      <c r="F3395" s="196">
        <v>26</v>
      </c>
      <c r="G3395"/>
      <c r="H3395"/>
    </row>
    <row r="3396" spans="2:8" x14ac:dyDescent="0.3">
      <c r="B3396" s="101" t="s">
        <v>4220</v>
      </c>
      <c r="C3396" s="196" t="s">
        <v>7</v>
      </c>
      <c r="D3396" s="196">
        <v>14</v>
      </c>
      <c r="E3396" s="196" t="s">
        <v>1695</v>
      </c>
      <c r="F3396" s="196">
        <v>14</v>
      </c>
      <c r="G3396"/>
      <c r="H3396"/>
    </row>
    <row r="3397" spans="2:8" x14ac:dyDescent="0.3">
      <c r="B3397" s="101" t="s">
        <v>4221</v>
      </c>
      <c r="C3397" s="196"/>
      <c r="D3397" s="196"/>
      <c r="E3397" s="196"/>
      <c r="F3397" s="196"/>
      <c r="G3397"/>
      <c r="H3397"/>
    </row>
    <row r="3398" spans="2:8" x14ac:dyDescent="0.3">
      <c r="B3398" s="101" t="s">
        <v>4222</v>
      </c>
      <c r="C3398" s="196" t="s">
        <v>7</v>
      </c>
      <c r="D3398" s="196">
        <v>19</v>
      </c>
      <c r="E3398" s="196" t="s">
        <v>1690</v>
      </c>
      <c r="F3398" s="196">
        <v>23</v>
      </c>
      <c r="G3398"/>
      <c r="H3398"/>
    </row>
    <row r="3399" spans="2:8" x14ac:dyDescent="0.3">
      <c r="B3399" s="101" t="s">
        <v>4223</v>
      </c>
      <c r="C3399" s="196" t="s">
        <v>4224</v>
      </c>
      <c r="D3399" s="196">
        <v>18</v>
      </c>
      <c r="E3399" s="196" t="s">
        <v>4</v>
      </c>
      <c r="F3399" s="196">
        <v>21</v>
      </c>
      <c r="G3399"/>
      <c r="H3399"/>
    </row>
    <row r="3400" spans="2:8" x14ac:dyDescent="0.3">
      <c r="B3400" s="101" t="s">
        <v>4225</v>
      </c>
      <c r="C3400" s="196" t="s">
        <v>7</v>
      </c>
      <c r="D3400" s="196">
        <v>17</v>
      </c>
      <c r="E3400" s="196" t="s">
        <v>4</v>
      </c>
      <c r="F3400" s="196">
        <v>10</v>
      </c>
      <c r="G3400"/>
      <c r="H3400"/>
    </row>
    <row r="3401" spans="2:8" x14ac:dyDescent="0.3">
      <c r="B3401" s="101" t="s">
        <v>4226</v>
      </c>
      <c r="C3401" s="196" t="s">
        <v>1698</v>
      </c>
      <c r="D3401" s="196">
        <v>47</v>
      </c>
      <c r="E3401" s="196" t="s">
        <v>1699</v>
      </c>
      <c r="F3401" s="196">
        <v>38</v>
      </c>
      <c r="G3401"/>
      <c r="H3401"/>
    </row>
    <row r="3402" spans="2:8" x14ac:dyDescent="0.3">
      <c r="B3402" s="101" t="s">
        <v>4227</v>
      </c>
      <c r="C3402" s="196" t="s">
        <v>1690</v>
      </c>
      <c r="D3402" s="196">
        <v>11</v>
      </c>
      <c r="E3402" s="196" t="s">
        <v>7</v>
      </c>
      <c r="F3402" s="196">
        <v>22</v>
      </c>
      <c r="G3402"/>
      <c r="H3402"/>
    </row>
    <row r="3403" spans="2:8" x14ac:dyDescent="0.3">
      <c r="B3403" s="201" t="s">
        <v>4228</v>
      </c>
      <c r="C3403" s="201" t="s">
        <v>4</v>
      </c>
      <c r="D3403" s="201">
        <v>32</v>
      </c>
      <c r="E3403" s="201" t="s">
        <v>7</v>
      </c>
      <c r="F3403" s="201">
        <v>26</v>
      </c>
      <c r="G3403" s="201"/>
      <c r="H3403"/>
    </row>
    <row r="3404" spans="2:8" x14ac:dyDescent="0.3">
      <c r="B3404" s="101" t="s">
        <v>4229</v>
      </c>
      <c r="C3404" s="196" t="s">
        <v>7</v>
      </c>
      <c r="D3404" s="196">
        <v>3</v>
      </c>
      <c r="E3404" s="196" t="s">
        <v>5</v>
      </c>
      <c r="F3404" s="196">
        <v>4</v>
      </c>
      <c r="G3404"/>
      <c r="H3404"/>
    </row>
    <row r="3405" spans="2:8" x14ac:dyDescent="0.3">
      <c r="B3405" s="201" t="s">
        <v>4230</v>
      </c>
      <c r="C3405" s="201" t="s">
        <v>7</v>
      </c>
      <c r="D3405" s="201">
        <v>23</v>
      </c>
      <c r="E3405" s="201" t="s">
        <v>4</v>
      </c>
      <c r="F3405" s="201">
        <v>29</v>
      </c>
      <c r="G3405" s="201"/>
      <c r="H3405"/>
    </row>
    <row r="3406" spans="2:8" x14ac:dyDescent="0.3">
      <c r="B3406" s="101" t="s">
        <v>4231</v>
      </c>
      <c r="C3406" s="196"/>
      <c r="D3406" s="196"/>
      <c r="E3406" s="196"/>
      <c r="F3406" s="196"/>
      <c r="G3406"/>
      <c r="H3406"/>
    </row>
    <row r="3407" spans="2:8" x14ac:dyDescent="0.3">
      <c r="B3407" s="101" t="s">
        <v>4232</v>
      </c>
      <c r="C3407" s="196" t="s">
        <v>7</v>
      </c>
      <c r="D3407" s="196">
        <v>23</v>
      </c>
      <c r="E3407" s="196" t="s">
        <v>1704</v>
      </c>
      <c r="F3407" s="196">
        <v>31</v>
      </c>
      <c r="G3407"/>
      <c r="H3407"/>
    </row>
    <row r="3408" spans="2:8" x14ac:dyDescent="0.3">
      <c r="B3408" s="101" t="s">
        <v>4233</v>
      </c>
      <c r="C3408" s="196" t="s">
        <v>7</v>
      </c>
      <c r="D3408" s="196">
        <v>41</v>
      </c>
      <c r="E3408" s="196" t="s">
        <v>4</v>
      </c>
      <c r="F3408" s="196">
        <v>26</v>
      </c>
      <c r="G3408"/>
      <c r="H3408"/>
    </row>
    <row r="3409" spans="2:8" x14ac:dyDescent="0.3">
      <c r="B3409" s="101" t="s">
        <v>4234</v>
      </c>
      <c r="C3409" s="196" t="s">
        <v>4</v>
      </c>
      <c r="D3409" s="196">
        <v>18</v>
      </c>
      <c r="E3409" s="196" t="s">
        <v>7</v>
      </c>
      <c r="F3409" s="196">
        <v>8</v>
      </c>
      <c r="G3409"/>
      <c r="H3409"/>
    </row>
    <row r="3410" spans="2:8" x14ac:dyDescent="0.3">
      <c r="B3410" s="101" t="s">
        <v>4235</v>
      </c>
      <c r="C3410" s="196" t="s">
        <v>1696</v>
      </c>
      <c r="D3410" s="196">
        <v>20</v>
      </c>
      <c r="E3410" s="196" t="s">
        <v>1698</v>
      </c>
      <c r="F3410" s="196">
        <v>19</v>
      </c>
      <c r="G3410"/>
      <c r="H3410"/>
    </row>
    <row r="3411" spans="2:8" x14ac:dyDescent="0.3">
      <c r="B3411" s="101" t="s">
        <v>4236</v>
      </c>
      <c r="C3411" s="196" t="s">
        <v>4148</v>
      </c>
      <c r="D3411" s="196">
        <v>0</v>
      </c>
      <c r="E3411" s="196" t="s">
        <v>4</v>
      </c>
      <c r="F3411" s="196">
        <v>6</v>
      </c>
      <c r="G3411"/>
      <c r="H3411"/>
    </row>
    <row r="3412" spans="2:8" x14ac:dyDescent="0.3">
      <c r="B3412" s="101" t="s">
        <v>4237</v>
      </c>
      <c r="C3412" s="196" t="s">
        <v>7</v>
      </c>
      <c r="D3412" s="196">
        <v>7</v>
      </c>
      <c r="E3412" s="196" t="s">
        <v>2163</v>
      </c>
      <c r="F3412" s="196">
        <v>11</v>
      </c>
      <c r="G3412"/>
      <c r="H3412"/>
    </row>
    <row r="3413" spans="2:8" x14ac:dyDescent="0.3">
      <c r="B3413" s="101" t="s">
        <v>4238</v>
      </c>
      <c r="C3413" s="196" t="s">
        <v>4</v>
      </c>
      <c r="D3413" s="196">
        <v>4</v>
      </c>
      <c r="E3413" s="196" t="s">
        <v>7</v>
      </c>
      <c r="F3413" s="196">
        <v>5</v>
      </c>
      <c r="G3413"/>
      <c r="H3413"/>
    </row>
    <row r="3414" spans="2:8" x14ac:dyDescent="0.3">
      <c r="B3414" s="101" t="s">
        <v>4239</v>
      </c>
      <c r="C3414" s="196" t="s">
        <v>7</v>
      </c>
      <c r="D3414" s="196">
        <v>19</v>
      </c>
      <c r="E3414" s="196" t="s">
        <v>20</v>
      </c>
      <c r="F3414" s="196">
        <v>27</v>
      </c>
      <c r="G3414"/>
      <c r="H3414"/>
    </row>
    <row r="3415" spans="2:8" x14ac:dyDescent="0.3">
      <c r="B3415" s="101" t="s">
        <v>4240</v>
      </c>
      <c r="C3415" s="196"/>
      <c r="D3415" s="196"/>
      <c r="E3415" s="196"/>
      <c r="F3415" s="196"/>
      <c r="G3415"/>
      <c r="H3415"/>
    </row>
    <row r="3416" spans="2:8" x14ac:dyDescent="0.3">
      <c r="B3416" s="101" t="s">
        <v>4241</v>
      </c>
      <c r="C3416" s="196" t="s">
        <v>7</v>
      </c>
      <c r="D3416" s="196">
        <v>12</v>
      </c>
      <c r="E3416" s="196" t="s">
        <v>1696</v>
      </c>
      <c r="F3416" s="196">
        <v>6</v>
      </c>
      <c r="G3416"/>
      <c r="H3416"/>
    </row>
    <row r="3417" spans="2:8" x14ac:dyDescent="0.3">
      <c r="B3417" s="101" t="s">
        <v>4242</v>
      </c>
      <c r="C3417" s="196" t="s">
        <v>7</v>
      </c>
      <c r="D3417" s="196">
        <v>27</v>
      </c>
      <c r="E3417" s="196" t="s">
        <v>1694</v>
      </c>
      <c r="F3417" s="196">
        <v>32</v>
      </c>
      <c r="G3417"/>
      <c r="H3417"/>
    </row>
    <row r="3418" spans="2:8" x14ac:dyDescent="0.3">
      <c r="B3418" s="101" t="s">
        <v>4243</v>
      </c>
      <c r="C3418" s="196" t="s">
        <v>1704</v>
      </c>
      <c r="D3418" s="196">
        <v>43</v>
      </c>
      <c r="E3418" s="196" t="s">
        <v>7</v>
      </c>
      <c r="F3418" s="196">
        <v>29</v>
      </c>
      <c r="G3418"/>
      <c r="H3418"/>
    </row>
    <row r="3419" spans="2:8" x14ac:dyDescent="0.3">
      <c r="B3419" s="201" t="s">
        <v>4244</v>
      </c>
      <c r="C3419" s="201" t="s">
        <v>7</v>
      </c>
      <c r="D3419" s="201">
        <v>9</v>
      </c>
      <c r="E3419" s="201" t="s">
        <v>4</v>
      </c>
      <c r="F3419" s="201">
        <v>9</v>
      </c>
      <c r="G3419" s="201"/>
      <c r="H3419"/>
    </row>
    <row r="3420" spans="2:8" x14ac:dyDescent="0.3">
      <c r="B3420" s="101" t="s">
        <v>4245</v>
      </c>
      <c r="C3420" s="196" t="s">
        <v>1687</v>
      </c>
      <c r="D3420" s="196">
        <v>28</v>
      </c>
      <c r="E3420" s="196" t="s">
        <v>4</v>
      </c>
      <c r="F3420" s="196">
        <v>24</v>
      </c>
      <c r="G3420"/>
      <c r="H3420"/>
    </row>
    <row r="3421" spans="2:8" x14ac:dyDescent="0.3">
      <c r="B3421" s="201" t="s">
        <v>4246</v>
      </c>
      <c r="C3421" s="201" t="s">
        <v>1690</v>
      </c>
      <c r="D3421" s="201">
        <v>7</v>
      </c>
      <c r="E3421" s="201" t="s">
        <v>1698</v>
      </c>
      <c r="F3421" s="201">
        <v>4</v>
      </c>
      <c r="G3421" s="201"/>
      <c r="H3421"/>
    </row>
    <row r="3422" spans="2:8" x14ac:dyDescent="0.3">
      <c r="B3422" s="101" t="s">
        <v>4247</v>
      </c>
      <c r="C3422" s="196" t="s">
        <v>20</v>
      </c>
      <c r="D3422" s="196">
        <v>1</v>
      </c>
      <c r="E3422" s="196" t="s">
        <v>1698</v>
      </c>
      <c r="F3422" s="196">
        <v>3</v>
      </c>
      <c r="G3422"/>
      <c r="H3422"/>
    </row>
    <row r="3423" spans="2:8" x14ac:dyDescent="0.3">
      <c r="B3423" s="101" t="s">
        <v>4248</v>
      </c>
      <c r="C3423" s="196" t="s">
        <v>1690</v>
      </c>
      <c r="D3423" s="196">
        <v>4</v>
      </c>
      <c r="E3423" s="196" t="s">
        <v>7</v>
      </c>
      <c r="F3423" s="196">
        <v>6</v>
      </c>
      <c r="G3423"/>
      <c r="H3423"/>
    </row>
    <row r="3424" spans="2:8" x14ac:dyDescent="0.3">
      <c r="B3424" s="101" t="s">
        <v>4249</v>
      </c>
      <c r="C3424" s="196"/>
      <c r="D3424" s="196"/>
      <c r="E3424" s="196"/>
      <c r="F3424" s="196"/>
      <c r="G3424"/>
      <c r="H3424"/>
    </row>
    <row r="3425" spans="2:8" x14ac:dyDescent="0.3">
      <c r="B3425" s="101" t="s">
        <v>4250</v>
      </c>
      <c r="C3425" s="196" t="s">
        <v>7</v>
      </c>
      <c r="D3425" s="196">
        <v>21</v>
      </c>
      <c r="E3425" s="196" t="s">
        <v>4</v>
      </c>
      <c r="F3425" s="196">
        <v>25</v>
      </c>
      <c r="G3425"/>
      <c r="H3425"/>
    </row>
    <row r="3426" spans="2:8" x14ac:dyDescent="0.3">
      <c r="B3426" s="101" t="s">
        <v>4251</v>
      </c>
      <c r="C3426" s="196" t="s">
        <v>4</v>
      </c>
      <c r="D3426" s="196">
        <v>3</v>
      </c>
      <c r="E3426" s="196" t="s">
        <v>2170</v>
      </c>
      <c r="F3426" s="196">
        <v>6</v>
      </c>
      <c r="G3426"/>
      <c r="H3426"/>
    </row>
    <row r="3427" spans="2:8" x14ac:dyDescent="0.3">
      <c r="B3427" s="101" t="s">
        <v>4252</v>
      </c>
      <c r="C3427" s="196" t="s">
        <v>4</v>
      </c>
      <c r="D3427" s="196">
        <v>3</v>
      </c>
      <c r="E3427" s="196" t="s">
        <v>7</v>
      </c>
      <c r="F3427" s="196">
        <v>7</v>
      </c>
      <c r="G3427"/>
      <c r="H3427"/>
    </row>
    <row r="3428" spans="2:8" x14ac:dyDescent="0.3">
      <c r="B3428" s="101" t="s">
        <v>4253</v>
      </c>
      <c r="C3428" s="196" t="s">
        <v>4</v>
      </c>
      <c r="D3428" s="196">
        <v>3</v>
      </c>
      <c r="E3428" s="196" t="s">
        <v>7</v>
      </c>
      <c r="F3428" s="196">
        <v>2</v>
      </c>
      <c r="G3428"/>
      <c r="H3428"/>
    </row>
    <row r="3429" spans="2:8" x14ac:dyDescent="0.3">
      <c r="B3429" s="101" t="s">
        <v>4254</v>
      </c>
      <c r="C3429" s="196" t="s">
        <v>7</v>
      </c>
      <c r="D3429" s="196">
        <v>17</v>
      </c>
      <c r="E3429" s="196" t="s">
        <v>4</v>
      </c>
      <c r="F3429" s="196">
        <v>13</v>
      </c>
      <c r="G3429"/>
      <c r="H3429"/>
    </row>
    <row r="3430" spans="2:8" x14ac:dyDescent="0.3">
      <c r="B3430" s="201" t="s">
        <v>4255</v>
      </c>
      <c r="C3430" s="201" t="s">
        <v>4</v>
      </c>
      <c r="D3430" s="201">
        <v>39</v>
      </c>
      <c r="E3430" s="201" t="s">
        <v>7</v>
      </c>
      <c r="F3430" s="201">
        <v>23</v>
      </c>
      <c r="G3430" s="201"/>
      <c r="H3430"/>
    </row>
    <row r="3431" spans="2:8" x14ac:dyDescent="0.3">
      <c r="B3431" s="101" t="s">
        <v>4256</v>
      </c>
      <c r="C3431" s="196" t="s">
        <v>4</v>
      </c>
      <c r="D3431" s="196">
        <v>11</v>
      </c>
      <c r="E3431" s="196" t="s">
        <v>7</v>
      </c>
      <c r="F3431" s="196">
        <v>20</v>
      </c>
      <c r="G3431"/>
      <c r="H3431"/>
    </row>
    <row r="3432" spans="2:8" x14ac:dyDescent="0.3">
      <c r="B3432" s="101" t="s">
        <v>4257</v>
      </c>
      <c r="C3432" s="196" t="s">
        <v>7</v>
      </c>
      <c r="D3432" s="196">
        <v>19</v>
      </c>
      <c r="E3432" s="196" t="s">
        <v>1690</v>
      </c>
      <c r="F3432" s="196">
        <v>8</v>
      </c>
      <c r="G3432"/>
      <c r="H3432"/>
    </row>
    <row r="3433" spans="2:8" x14ac:dyDescent="0.3">
      <c r="B3433" s="101" t="s">
        <v>4258</v>
      </c>
      <c r="C3433" s="196"/>
      <c r="D3433" s="196"/>
      <c r="E3433" s="196"/>
      <c r="F3433" s="196"/>
      <c r="G3433"/>
      <c r="H3433"/>
    </row>
    <row r="3434" spans="2:8" x14ac:dyDescent="0.3">
      <c r="B3434" s="101" t="s">
        <v>4259</v>
      </c>
      <c r="C3434" s="196" t="s">
        <v>1690</v>
      </c>
      <c r="D3434" s="196">
        <v>3</v>
      </c>
      <c r="E3434" s="196" t="s">
        <v>7</v>
      </c>
      <c r="F3434" s="196">
        <v>7</v>
      </c>
      <c r="G3434"/>
      <c r="H3434"/>
    </row>
    <row r="3435" spans="2:8" x14ac:dyDescent="0.3">
      <c r="B3435" s="101" t="s">
        <v>4260</v>
      </c>
      <c r="C3435" s="196" t="s">
        <v>7</v>
      </c>
      <c r="D3435" s="196">
        <v>3</v>
      </c>
      <c r="E3435" s="196" t="s">
        <v>1690</v>
      </c>
      <c r="F3435" s="196">
        <v>0</v>
      </c>
      <c r="G3435"/>
      <c r="H3435"/>
    </row>
    <row r="3436" spans="2:8" x14ac:dyDescent="0.3">
      <c r="B3436" s="101" t="s">
        <v>4261</v>
      </c>
      <c r="C3436" s="196" t="s">
        <v>4</v>
      </c>
      <c r="D3436" s="196">
        <v>1</v>
      </c>
      <c r="E3436" s="196" t="s">
        <v>7</v>
      </c>
      <c r="F3436" s="196">
        <v>6</v>
      </c>
      <c r="G3436"/>
      <c r="H3436"/>
    </row>
    <row r="3437" spans="2:8" x14ac:dyDescent="0.3">
      <c r="B3437" s="101" t="s">
        <v>4262</v>
      </c>
      <c r="C3437" s="196" t="s">
        <v>1704</v>
      </c>
      <c r="D3437" s="196">
        <v>2</v>
      </c>
      <c r="E3437" s="196" t="s">
        <v>7</v>
      </c>
      <c r="F3437" s="196">
        <v>1</v>
      </c>
      <c r="G3437"/>
      <c r="H3437"/>
    </row>
    <row r="3438" spans="2:8" x14ac:dyDescent="0.3">
      <c r="B3438" s="201" t="s">
        <v>4263</v>
      </c>
      <c r="C3438" s="201" t="s">
        <v>7</v>
      </c>
      <c r="D3438" s="201">
        <v>2</v>
      </c>
      <c r="E3438" s="201" t="s">
        <v>4</v>
      </c>
      <c r="F3438" s="201">
        <v>1</v>
      </c>
      <c r="G3438" s="201"/>
      <c r="H3438"/>
    </row>
    <row r="3439" spans="2:8" x14ac:dyDescent="0.3">
      <c r="B3439" s="101" t="s">
        <v>4264</v>
      </c>
      <c r="C3439" s="196" t="s">
        <v>7</v>
      </c>
      <c r="D3439" s="196">
        <v>2</v>
      </c>
      <c r="E3439" s="196" t="s">
        <v>1706</v>
      </c>
      <c r="F3439" s="196">
        <v>4</v>
      </c>
      <c r="G3439"/>
      <c r="H3439"/>
    </row>
    <row r="3440" spans="2:8" x14ac:dyDescent="0.3">
      <c r="B3440" s="201" t="s">
        <v>4265</v>
      </c>
      <c r="C3440" s="201" t="s">
        <v>4</v>
      </c>
      <c r="D3440" s="201">
        <v>4</v>
      </c>
      <c r="E3440" s="201" t="s">
        <v>5</v>
      </c>
      <c r="F3440" s="201">
        <v>9</v>
      </c>
      <c r="G3440" s="201"/>
      <c r="H3440"/>
    </row>
    <row r="3441" spans="2:8" x14ac:dyDescent="0.3">
      <c r="B3441" s="101" t="s">
        <v>4266</v>
      </c>
      <c r="C3441" s="196" t="s">
        <v>1697</v>
      </c>
      <c r="D3441" s="196">
        <v>3</v>
      </c>
      <c r="E3441" s="196" t="s">
        <v>4</v>
      </c>
      <c r="F3441" s="196">
        <v>9</v>
      </c>
      <c r="G3441"/>
      <c r="H3441"/>
    </row>
    <row r="3442" spans="2:8" x14ac:dyDescent="0.3">
      <c r="B3442" s="101" t="s">
        <v>4267</v>
      </c>
      <c r="C3442" s="196" t="s">
        <v>7</v>
      </c>
      <c r="D3442" s="196">
        <v>3</v>
      </c>
      <c r="E3442" s="196" t="s">
        <v>1703</v>
      </c>
      <c r="F3442" s="196">
        <v>1</v>
      </c>
      <c r="G3442"/>
      <c r="H3442"/>
    </row>
    <row r="3443" spans="2:8" x14ac:dyDescent="0.3">
      <c r="B3443" s="101" t="s">
        <v>4268</v>
      </c>
      <c r="C3443" s="196" t="s">
        <v>20</v>
      </c>
      <c r="D3443" s="196">
        <v>6</v>
      </c>
      <c r="E3443" s="196" t="s">
        <v>7</v>
      </c>
      <c r="F3443" s="196">
        <v>3</v>
      </c>
      <c r="G3443"/>
      <c r="H3443"/>
    </row>
    <row r="3444" spans="2:8" x14ac:dyDescent="0.3">
      <c r="B3444" s="101" t="s">
        <v>4269</v>
      </c>
      <c r="C3444" s="196"/>
      <c r="D3444" s="196"/>
      <c r="E3444" s="196"/>
      <c r="F3444" s="196"/>
      <c r="G3444"/>
      <c r="H3444"/>
    </row>
    <row r="3445" spans="2:8" x14ac:dyDescent="0.3">
      <c r="B3445" s="101" t="s">
        <v>4270</v>
      </c>
      <c r="C3445" s="196" t="s">
        <v>7</v>
      </c>
      <c r="D3445" s="196">
        <v>4</v>
      </c>
      <c r="E3445" s="196" t="s">
        <v>1704</v>
      </c>
      <c r="F3445" s="196">
        <v>3</v>
      </c>
      <c r="G3445"/>
      <c r="H3445"/>
    </row>
    <row r="3446" spans="2:8" x14ac:dyDescent="0.3">
      <c r="B3446" s="101" t="s">
        <v>4271</v>
      </c>
      <c r="C3446" s="196" t="s">
        <v>4</v>
      </c>
      <c r="D3446" s="196">
        <v>18</v>
      </c>
      <c r="E3446" s="196" t="s">
        <v>4272</v>
      </c>
      <c r="F3446" s="196">
        <v>10</v>
      </c>
      <c r="G3446"/>
      <c r="H3446"/>
    </row>
    <row r="3447" spans="2:8" x14ac:dyDescent="0.3">
      <c r="B3447" s="101" t="s">
        <v>4273</v>
      </c>
      <c r="C3447" s="196" t="s">
        <v>4</v>
      </c>
      <c r="D3447" s="196">
        <v>13</v>
      </c>
      <c r="E3447" s="196" t="s">
        <v>7</v>
      </c>
      <c r="F3447" s="196">
        <v>13</v>
      </c>
      <c r="G3447"/>
      <c r="H3447"/>
    </row>
    <row r="3448" spans="2:8" x14ac:dyDescent="0.3">
      <c r="B3448" s="101" t="s">
        <v>4274</v>
      </c>
      <c r="C3448" s="196" t="s">
        <v>1685</v>
      </c>
      <c r="D3448" s="196">
        <v>1</v>
      </c>
      <c r="E3448" s="196" t="s">
        <v>7</v>
      </c>
      <c r="F3448" s="196">
        <v>1</v>
      </c>
      <c r="G3448"/>
      <c r="H3448"/>
    </row>
    <row r="3449" spans="2:8" x14ac:dyDescent="0.3">
      <c r="B3449" s="101" t="s">
        <v>4275</v>
      </c>
      <c r="C3449" s="196" t="s">
        <v>1685</v>
      </c>
      <c r="D3449" s="196">
        <v>6</v>
      </c>
      <c r="E3449" s="196" t="s">
        <v>1688</v>
      </c>
      <c r="F3449" s="196">
        <v>1</v>
      </c>
      <c r="G3449"/>
      <c r="H3449"/>
    </row>
    <row r="3450" spans="2:8" x14ac:dyDescent="0.3">
      <c r="B3450" s="101" t="s">
        <v>4276</v>
      </c>
      <c r="C3450" s="196" t="s">
        <v>7</v>
      </c>
      <c r="D3450" s="196">
        <v>16</v>
      </c>
      <c r="E3450" s="196" t="s">
        <v>1690</v>
      </c>
      <c r="F3450" s="196">
        <v>12</v>
      </c>
      <c r="G3450"/>
      <c r="H3450"/>
    </row>
    <row r="3451" spans="2:8" x14ac:dyDescent="0.3">
      <c r="B3451" s="201" t="s">
        <v>4277</v>
      </c>
      <c r="C3451" s="201" t="s">
        <v>1690</v>
      </c>
      <c r="D3451" s="201">
        <v>11</v>
      </c>
      <c r="E3451" s="201" t="s">
        <v>7</v>
      </c>
      <c r="F3451" s="201">
        <v>19</v>
      </c>
      <c r="G3451" s="201"/>
      <c r="H3451"/>
    </row>
    <row r="3452" spans="2:8" x14ac:dyDescent="0.3">
      <c r="B3452" s="101" t="s">
        <v>4278</v>
      </c>
      <c r="C3452" s="196" t="s">
        <v>20</v>
      </c>
      <c r="D3452" s="196">
        <v>2</v>
      </c>
      <c r="E3452" s="196" t="s">
        <v>7</v>
      </c>
      <c r="F3452" s="196">
        <v>2</v>
      </c>
      <c r="G3452"/>
      <c r="H3452"/>
    </row>
    <row r="3453" spans="2:8" x14ac:dyDescent="0.3">
      <c r="B3453" s="101" t="s">
        <v>4279</v>
      </c>
      <c r="C3453" s="196" t="s">
        <v>1697</v>
      </c>
      <c r="D3453" s="196">
        <v>1</v>
      </c>
      <c r="E3453" s="196" t="s">
        <v>2163</v>
      </c>
      <c r="F3453" s="196">
        <v>2</v>
      </c>
      <c r="G3453"/>
      <c r="H3453"/>
    </row>
    <row r="3454" spans="2:8" x14ac:dyDescent="0.3">
      <c r="B3454" s="101" t="s">
        <v>4280</v>
      </c>
      <c r="C3454" s="196" t="s">
        <v>1685</v>
      </c>
      <c r="D3454" s="196">
        <v>9</v>
      </c>
      <c r="E3454" s="196" t="s">
        <v>7</v>
      </c>
      <c r="F3454" s="196">
        <v>4</v>
      </c>
      <c r="G3454"/>
      <c r="H3454"/>
    </row>
    <row r="3455" spans="2:8" x14ac:dyDescent="0.3">
      <c r="B3455" s="101" t="s">
        <v>4281</v>
      </c>
      <c r="C3455" s="196"/>
      <c r="D3455" s="196"/>
      <c r="E3455" s="196"/>
      <c r="F3455" s="196"/>
      <c r="G3455"/>
      <c r="H3455"/>
    </row>
    <row r="3456" spans="2:8" x14ac:dyDescent="0.3">
      <c r="B3456" s="101" t="s">
        <v>4282</v>
      </c>
      <c r="C3456" s="196" t="s">
        <v>7</v>
      </c>
      <c r="D3456" s="196">
        <v>2</v>
      </c>
      <c r="E3456" s="196" t="s">
        <v>1704</v>
      </c>
      <c r="F3456" s="196">
        <v>10</v>
      </c>
      <c r="G3456"/>
      <c r="H3456"/>
    </row>
    <row r="3457" spans="2:8" x14ac:dyDescent="0.3">
      <c r="B3457" s="101" t="s">
        <v>4283</v>
      </c>
      <c r="C3457" s="196" t="s">
        <v>4</v>
      </c>
      <c r="D3457" s="196">
        <v>1</v>
      </c>
      <c r="E3457" s="196" t="s">
        <v>2170</v>
      </c>
      <c r="F3457" s="196">
        <v>3</v>
      </c>
      <c r="G3457"/>
      <c r="H3457"/>
    </row>
    <row r="3458" spans="2:8" x14ac:dyDescent="0.3">
      <c r="B3458" s="101" t="s">
        <v>4284</v>
      </c>
      <c r="C3458" s="196" t="s">
        <v>7</v>
      </c>
      <c r="D3458" s="196">
        <v>11</v>
      </c>
      <c r="E3458" s="196" t="s">
        <v>1685</v>
      </c>
      <c r="F3458" s="196">
        <v>16</v>
      </c>
      <c r="G3458"/>
      <c r="H3458"/>
    </row>
    <row r="3459" spans="2:8" x14ac:dyDescent="0.3">
      <c r="B3459" s="101" t="s">
        <v>4285</v>
      </c>
      <c r="C3459" s="196" t="s">
        <v>20</v>
      </c>
      <c r="D3459" s="196">
        <v>20</v>
      </c>
      <c r="E3459" s="196" t="s">
        <v>7</v>
      </c>
      <c r="F3459" s="196">
        <v>34</v>
      </c>
      <c r="G3459"/>
      <c r="H3459"/>
    </row>
    <row r="3460" spans="2:8" x14ac:dyDescent="0.3">
      <c r="B3460" s="101" t="s">
        <v>4286</v>
      </c>
      <c r="C3460" s="196" t="s">
        <v>4</v>
      </c>
      <c r="D3460" s="196">
        <v>13</v>
      </c>
      <c r="E3460" s="196" t="s">
        <v>7</v>
      </c>
      <c r="F3460" s="196">
        <v>8</v>
      </c>
      <c r="G3460"/>
      <c r="H3460"/>
    </row>
    <row r="3461" spans="2:8" x14ac:dyDescent="0.3">
      <c r="B3461" s="101" t="s">
        <v>4287</v>
      </c>
      <c r="C3461" s="196" t="s">
        <v>1691</v>
      </c>
      <c r="D3461" s="196">
        <v>0</v>
      </c>
      <c r="E3461" s="196" t="s">
        <v>7</v>
      </c>
      <c r="F3461" s="196">
        <v>3</v>
      </c>
      <c r="G3461"/>
      <c r="H3461"/>
    </row>
    <row r="3462" spans="2:8" x14ac:dyDescent="0.3">
      <c r="B3462" s="201" t="s">
        <v>4288</v>
      </c>
      <c r="C3462" s="201" t="s">
        <v>7</v>
      </c>
      <c r="D3462" s="201">
        <v>7</v>
      </c>
      <c r="E3462" s="201" t="s">
        <v>1686</v>
      </c>
      <c r="F3462" s="201">
        <v>13</v>
      </c>
      <c r="G3462" s="201"/>
      <c r="H3462"/>
    </row>
    <row r="3463" spans="2:8" x14ac:dyDescent="0.3">
      <c r="B3463" s="101" t="s">
        <v>4289</v>
      </c>
      <c r="C3463" s="196" t="s">
        <v>4</v>
      </c>
      <c r="D3463" s="196">
        <v>6</v>
      </c>
      <c r="E3463" s="196" t="s">
        <v>2170</v>
      </c>
      <c r="F3463" s="196">
        <v>2</v>
      </c>
      <c r="G3463"/>
      <c r="H3463"/>
    </row>
    <row r="3464" spans="2:8" x14ac:dyDescent="0.3">
      <c r="B3464" s="101" t="s">
        <v>4290</v>
      </c>
      <c r="C3464" s="196" t="s">
        <v>7</v>
      </c>
      <c r="D3464" s="196">
        <v>4</v>
      </c>
      <c r="E3464" s="196" t="s">
        <v>20</v>
      </c>
      <c r="F3464" s="196">
        <v>7</v>
      </c>
      <c r="G3464"/>
      <c r="H3464"/>
    </row>
    <row r="3465" spans="2:8" x14ac:dyDescent="0.3">
      <c r="B3465" s="101" t="s">
        <v>4291</v>
      </c>
      <c r="C3465" s="196" t="s">
        <v>4</v>
      </c>
      <c r="D3465" s="196">
        <v>12</v>
      </c>
      <c r="E3465" s="196" t="s">
        <v>7</v>
      </c>
      <c r="F3465" s="196">
        <v>2</v>
      </c>
      <c r="G3465"/>
      <c r="H3465"/>
    </row>
    <row r="3466" spans="2:8" x14ac:dyDescent="0.3">
      <c r="B3466" s="101" t="s">
        <v>4292</v>
      </c>
      <c r="C3466" s="196"/>
      <c r="D3466" s="196"/>
      <c r="E3466" s="196"/>
      <c r="F3466" s="196"/>
      <c r="G3466"/>
      <c r="H3466"/>
    </row>
    <row r="3467" spans="2:8" x14ac:dyDescent="0.3">
      <c r="B3467" s="101" t="s">
        <v>4293</v>
      </c>
      <c r="C3467" s="196" t="s">
        <v>1700</v>
      </c>
      <c r="D3467" s="196">
        <v>3</v>
      </c>
      <c r="E3467" s="196" t="s">
        <v>4294</v>
      </c>
      <c r="F3467" s="196">
        <v>2</v>
      </c>
      <c r="G3467"/>
      <c r="H3467"/>
    </row>
    <row r="3468" spans="2:8" x14ac:dyDescent="0.3">
      <c r="B3468" s="101" t="s">
        <v>4295</v>
      </c>
      <c r="C3468" s="196" t="s">
        <v>1700</v>
      </c>
      <c r="D3468" s="196">
        <v>1</v>
      </c>
      <c r="E3468" s="196" t="s">
        <v>4294</v>
      </c>
      <c r="F3468" s="196">
        <v>0</v>
      </c>
      <c r="G3468"/>
      <c r="H3468"/>
    </row>
    <row r="3469" spans="2:8" x14ac:dyDescent="0.3">
      <c r="B3469" s="101" t="s">
        <v>4296</v>
      </c>
      <c r="C3469" s="196" t="s">
        <v>4297</v>
      </c>
      <c r="D3469" s="196">
        <v>4</v>
      </c>
      <c r="E3469" s="196" t="s">
        <v>4</v>
      </c>
      <c r="F3469" s="196">
        <v>1</v>
      </c>
      <c r="G3469"/>
      <c r="H3469"/>
    </row>
    <row r="3470" spans="2:8" x14ac:dyDescent="0.3">
      <c r="B3470" s="101" t="s">
        <v>4298</v>
      </c>
      <c r="C3470" s="196" t="s">
        <v>4299</v>
      </c>
      <c r="D3470" s="196">
        <v>4</v>
      </c>
      <c r="E3470" s="196" t="s">
        <v>4300</v>
      </c>
      <c r="F3470" s="196">
        <v>3</v>
      </c>
      <c r="G3470"/>
      <c r="H3470"/>
    </row>
    <row r="3471" spans="2:8" x14ac:dyDescent="0.3">
      <c r="B3471" s="201" t="s">
        <v>4301</v>
      </c>
      <c r="C3471" s="201" t="s">
        <v>1685</v>
      </c>
      <c r="D3471" s="201">
        <v>2</v>
      </c>
      <c r="E3471" s="201" t="s">
        <v>20</v>
      </c>
      <c r="F3471" s="201">
        <v>2</v>
      </c>
      <c r="G3471" s="201"/>
      <c r="H3471"/>
    </row>
    <row r="3472" spans="2:8" x14ac:dyDescent="0.3">
      <c r="B3472" s="101" t="s">
        <v>4302</v>
      </c>
      <c r="C3472" s="196" t="s">
        <v>20</v>
      </c>
      <c r="D3472" s="196">
        <v>0</v>
      </c>
      <c r="E3472" s="196" t="s">
        <v>4</v>
      </c>
      <c r="F3472" s="196">
        <v>3</v>
      </c>
      <c r="G3472"/>
      <c r="H3472"/>
    </row>
    <row r="3473" spans="2:8" x14ac:dyDescent="0.3">
      <c r="B3473" s="101" t="s">
        <v>4303</v>
      </c>
      <c r="C3473" s="196" t="s">
        <v>20</v>
      </c>
      <c r="D3473" s="196">
        <v>0</v>
      </c>
      <c r="E3473" s="196" t="s">
        <v>4</v>
      </c>
      <c r="F3473" s="196">
        <v>1</v>
      </c>
      <c r="G3473"/>
      <c r="H3473"/>
    </row>
    <row r="3474" spans="2:8" x14ac:dyDescent="0.3">
      <c r="B3474" s="101" t="s">
        <v>4304</v>
      </c>
      <c r="C3474" s="196" t="s">
        <v>20</v>
      </c>
      <c r="D3474" s="196">
        <v>6</v>
      </c>
      <c r="E3474" s="196" t="s">
        <v>4</v>
      </c>
      <c r="F3474" s="196">
        <v>8</v>
      </c>
      <c r="G3474"/>
      <c r="H3474"/>
    </row>
    <row r="3475" spans="2:8" x14ac:dyDescent="0.3">
      <c r="B3475" s="101" t="s">
        <v>4305</v>
      </c>
      <c r="C3475" s="196" t="s">
        <v>4306</v>
      </c>
      <c r="D3475" s="196">
        <v>2</v>
      </c>
      <c r="E3475" s="196" t="s">
        <v>4</v>
      </c>
      <c r="F3475" s="196">
        <v>1</v>
      </c>
      <c r="G3475"/>
      <c r="H3475"/>
    </row>
    <row r="3476" spans="2:8" x14ac:dyDescent="0.3">
      <c r="B3476" s="101" t="s">
        <v>4307</v>
      </c>
      <c r="C3476" s="196" t="s">
        <v>4308</v>
      </c>
      <c r="D3476" s="196">
        <v>0</v>
      </c>
      <c r="E3476" s="196" t="s">
        <v>4</v>
      </c>
      <c r="F3476" s="196">
        <v>1</v>
      </c>
      <c r="G3476"/>
      <c r="H3476"/>
    </row>
    <row r="3477" spans="2:8" x14ac:dyDescent="0.3">
      <c r="B3477" s="101" t="s">
        <v>4309</v>
      </c>
      <c r="C3477" s="196" t="s">
        <v>1698</v>
      </c>
      <c r="D3477" s="196">
        <v>1</v>
      </c>
      <c r="E3477" s="196" t="s">
        <v>4</v>
      </c>
      <c r="F3477" s="196">
        <v>3</v>
      </c>
      <c r="G3477"/>
      <c r="H3477"/>
    </row>
    <row r="3478" spans="2:8" x14ac:dyDescent="0.3">
      <c r="B3478" s="101" t="s">
        <v>4310</v>
      </c>
      <c r="C3478" s="196" t="s">
        <v>4</v>
      </c>
      <c r="D3478" s="196">
        <v>6</v>
      </c>
      <c r="E3478" s="196" t="s">
        <v>4308</v>
      </c>
      <c r="F3478" s="196">
        <v>1</v>
      </c>
      <c r="G3478" t="s">
        <v>4311</v>
      </c>
      <c r="H3478">
        <v>1</v>
      </c>
    </row>
    <row r="3479" spans="2:8" x14ac:dyDescent="0.3">
      <c r="B3479" s="101" t="s">
        <v>4312</v>
      </c>
      <c r="C3479" s="196" t="s">
        <v>1698</v>
      </c>
      <c r="D3479" s="196">
        <v>1</v>
      </c>
      <c r="E3479" s="196" t="s">
        <v>4</v>
      </c>
      <c r="F3479" s="196">
        <v>1</v>
      </c>
      <c r="G3479"/>
      <c r="H3479"/>
    </row>
    <row r="3480" spans="2:8" x14ac:dyDescent="0.3">
      <c r="B3480" s="201" t="s">
        <v>4313</v>
      </c>
      <c r="C3480" s="201" t="s">
        <v>4306</v>
      </c>
      <c r="D3480" s="201">
        <v>1</v>
      </c>
      <c r="E3480" s="201" t="s">
        <v>4</v>
      </c>
      <c r="F3480" s="201">
        <v>1</v>
      </c>
      <c r="G3480" s="201"/>
      <c r="H3480"/>
    </row>
    <row r="3481" spans="2:8" x14ac:dyDescent="0.3">
      <c r="B3481" s="101" t="s">
        <v>4314</v>
      </c>
      <c r="C3481" s="196" t="s">
        <v>4306</v>
      </c>
      <c r="D3481" s="196">
        <v>0</v>
      </c>
      <c r="E3481" s="196" t="s">
        <v>4294</v>
      </c>
      <c r="F3481" s="196">
        <v>2</v>
      </c>
      <c r="G3481"/>
      <c r="H3481"/>
    </row>
    <row r="3482" spans="2:8" x14ac:dyDescent="0.3">
      <c r="B3482" s="101" t="s">
        <v>4315</v>
      </c>
      <c r="C3482" s="196" t="s">
        <v>4</v>
      </c>
      <c r="D3482" s="196">
        <v>0</v>
      </c>
      <c r="E3482" s="196" t="s">
        <v>4306</v>
      </c>
      <c r="F3482" s="196">
        <v>0</v>
      </c>
      <c r="G3482"/>
      <c r="H3482"/>
    </row>
    <row r="3483" spans="2:8" x14ac:dyDescent="0.3">
      <c r="B3483" s="101" t="s">
        <v>4316</v>
      </c>
      <c r="C3483" s="196" t="s">
        <v>4306</v>
      </c>
      <c r="D3483" s="196">
        <v>0</v>
      </c>
      <c r="E3483" s="196" t="s">
        <v>4</v>
      </c>
      <c r="F3483" s="196">
        <v>0</v>
      </c>
      <c r="G3483"/>
      <c r="H3483"/>
    </row>
    <row r="3484" spans="2:8" x14ac:dyDescent="0.3">
      <c r="B3484" s="101" t="s">
        <v>4317</v>
      </c>
      <c r="C3484" s="196" t="s">
        <v>4306</v>
      </c>
      <c r="D3484" s="196">
        <v>0</v>
      </c>
      <c r="E3484" s="196" t="s">
        <v>4</v>
      </c>
      <c r="F3484" s="196">
        <v>1</v>
      </c>
      <c r="G3484"/>
      <c r="H3484"/>
    </row>
    <row r="3485" spans="2:8" x14ac:dyDescent="0.3">
      <c r="B3485" s="101" t="s">
        <v>4318</v>
      </c>
      <c r="C3485" s="196" t="s">
        <v>4306</v>
      </c>
      <c r="D3485" s="196">
        <v>2</v>
      </c>
      <c r="E3485" s="196" t="s">
        <v>4</v>
      </c>
      <c r="F3485" s="196">
        <v>0</v>
      </c>
      <c r="G3485"/>
      <c r="H3485"/>
    </row>
    <row r="3486" spans="2:8" x14ac:dyDescent="0.3">
      <c r="B3486" s="101" t="s">
        <v>4319</v>
      </c>
      <c r="C3486" s="196" t="s">
        <v>4306</v>
      </c>
      <c r="D3486" s="196">
        <v>3</v>
      </c>
      <c r="E3486" s="196" t="s">
        <v>4</v>
      </c>
      <c r="F3486" s="196">
        <v>0</v>
      </c>
      <c r="G3486"/>
      <c r="H3486"/>
    </row>
    <row r="3487" spans="2:8" x14ac:dyDescent="0.3">
      <c r="B3487" s="101" t="s">
        <v>4320</v>
      </c>
      <c r="C3487" s="196"/>
      <c r="D3487" s="196"/>
      <c r="E3487" s="196"/>
      <c r="F3487" s="196"/>
      <c r="G3487"/>
      <c r="H3487"/>
    </row>
    <row r="3488" spans="2:8" x14ac:dyDescent="0.3">
      <c r="B3488" s="101" t="s">
        <v>4321</v>
      </c>
      <c r="C3488" s="196" t="s">
        <v>2705</v>
      </c>
      <c r="D3488" s="196">
        <v>2</v>
      </c>
      <c r="E3488" s="196" t="s">
        <v>1700</v>
      </c>
      <c r="F3488" s="196">
        <v>1</v>
      </c>
      <c r="G3488"/>
      <c r="H3488"/>
    </row>
    <row r="3489" spans="2:8" x14ac:dyDescent="0.3">
      <c r="B3489" s="201" t="s">
        <v>4322</v>
      </c>
      <c r="C3489" s="201" t="s">
        <v>4323</v>
      </c>
      <c r="D3489" s="201">
        <v>1</v>
      </c>
      <c r="E3489" s="201" t="s">
        <v>4294</v>
      </c>
      <c r="F3489" s="201">
        <v>1</v>
      </c>
      <c r="G3489" s="201"/>
      <c r="H3489"/>
    </row>
    <row r="3490" spans="2:8" x14ac:dyDescent="0.3">
      <c r="B3490" s="101" t="s">
        <v>4324</v>
      </c>
      <c r="C3490" s="196" t="s">
        <v>7</v>
      </c>
      <c r="D3490" s="196">
        <v>14</v>
      </c>
      <c r="E3490" s="196" t="s">
        <v>1704</v>
      </c>
      <c r="F3490" s="196">
        <v>12</v>
      </c>
      <c r="G3490"/>
      <c r="H3490"/>
    </row>
    <row r="3491" spans="2:8" x14ac:dyDescent="0.3">
      <c r="B3491" s="101" t="s">
        <v>4325</v>
      </c>
      <c r="C3491" s="196" t="s">
        <v>7</v>
      </c>
      <c r="D3491" s="196">
        <v>2</v>
      </c>
      <c r="E3491" s="196" t="s">
        <v>1704</v>
      </c>
      <c r="F3491" s="196">
        <v>1</v>
      </c>
      <c r="G3491"/>
      <c r="H3491"/>
    </row>
    <row r="3492" spans="2:8" x14ac:dyDescent="0.3">
      <c r="B3492" s="101" t="s">
        <v>4326</v>
      </c>
      <c r="C3492" s="196" t="s">
        <v>1704</v>
      </c>
      <c r="D3492" s="196">
        <v>1</v>
      </c>
      <c r="E3492" s="196" t="s">
        <v>7</v>
      </c>
      <c r="F3492" s="196">
        <v>5</v>
      </c>
      <c r="G3492"/>
      <c r="H3492"/>
    </row>
    <row r="3493" spans="2:8" x14ac:dyDescent="0.3">
      <c r="B3493" s="101" t="s">
        <v>4327</v>
      </c>
      <c r="C3493" s="196" t="s">
        <v>7</v>
      </c>
      <c r="D3493" s="196">
        <v>11</v>
      </c>
      <c r="E3493" s="196" t="s">
        <v>1704</v>
      </c>
      <c r="F3493" s="196">
        <v>5</v>
      </c>
      <c r="G3493"/>
      <c r="H3493"/>
    </row>
    <row r="3494" spans="2:8" x14ac:dyDescent="0.3">
      <c r="B3494" s="101" t="s">
        <v>4328</v>
      </c>
      <c r="C3494" s="196" t="s">
        <v>1697</v>
      </c>
      <c r="D3494" s="196">
        <v>12</v>
      </c>
      <c r="E3494" s="196" t="s">
        <v>4</v>
      </c>
      <c r="F3494" s="196">
        <v>11</v>
      </c>
      <c r="G3494"/>
      <c r="H3494"/>
    </row>
    <row r="3495" spans="2:8" x14ac:dyDescent="0.3">
      <c r="B3495" s="101" t="s">
        <v>4329</v>
      </c>
      <c r="C3495" s="196" t="s">
        <v>3174</v>
      </c>
      <c r="D3495" s="196">
        <v>9</v>
      </c>
      <c r="E3495" s="196" t="s">
        <v>4</v>
      </c>
      <c r="F3495" s="196">
        <v>2</v>
      </c>
      <c r="G3495"/>
      <c r="H3495"/>
    </row>
    <row r="3496" spans="2:8" x14ac:dyDescent="0.3">
      <c r="B3496" s="201" t="s">
        <v>4330</v>
      </c>
      <c r="C3496" s="201" t="s">
        <v>1698</v>
      </c>
      <c r="D3496" s="201">
        <v>0</v>
      </c>
      <c r="E3496" s="201" t="s">
        <v>1699</v>
      </c>
      <c r="F3496" s="201">
        <v>3</v>
      </c>
      <c r="G3496" s="201"/>
      <c r="H3496"/>
    </row>
    <row r="3497" spans="2:8" x14ac:dyDescent="0.3">
      <c r="B3497" s="101" t="s">
        <v>4331</v>
      </c>
      <c r="C3497" s="196" t="s">
        <v>4</v>
      </c>
      <c r="D3497" s="196">
        <v>3</v>
      </c>
      <c r="E3497" s="196" t="s">
        <v>7</v>
      </c>
      <c r="F3497" s="196">
        <v>6</v>
      </c>
      <c r="G3497"/>
      <c r="H3497"/>
    </row>
    <row r="3498" spans="2:8" x14ac:dyDescent="0.3">
      <c r="B3498" s="101" t="s">
        <v>4332</v>
      </c>
      <c r="C3498" s="196" t="s">
        <v>7</v>
      </c>
      <c r="D3498" s="196">
        <v>3</v>
      </c>
      <c r="E3498" s="196" t="s">
        <v>4</v>
      </c>
      <c r="F3498" s="196">
        <v>1</v>
      </c>
      <c r="G3498"/>
      <c r="H3498"/>
    </row>
    <row r="3499" spans="2:8" x14ac:dyDescent="0.3">
      <c r="B3499" s="101" t="s">
        <v>4333</v>
      </c>
      <c r="C3499" s="196" t="s">
        <v>7</v>
      </c>
      <c r="D3499" s="196">
        <v>9</v>
      </c>
      <c r="E3499" s="196" t="s">
        <v>1832</v>
      </c>
      <c r="F3499" s="196">
        <v>11</v>
      </c>
      <c r="G3499"/>
      <c r="H3499"/>
    </row>
    <row r="3500" spans="2:8" x14ac:dyDescent="0.3">
      <c r="B3500" s="101" t="s">
        <v>4334</v>
      </c>
      <c r="C3500" s="196" t="s">
        <v>1698</v>
      </c>
      <c r="D3500" s="196">
        <v>0</v>
      </c>
      <c r="E3500" s="196" t="s">
        <v>4</v>
      </c>
      <c r="F3500" s="196">
        <v>3</v>
      </c>
      <c r="G3500"/>
      <c r="H3500"/>
    </row>
    <row r="3501" spans="2:8" x14ac:dyDescent="0.3">
      <c r="B3501" s="101" t="s">
        <v>4335</v>
      </c>
      <c r="C3501" s="196" t="s">
        <v>1700</v>
      </c>
      <c r="D3501" s="196">
        <v>2</v>
      </c>
      <c r="E3501" s="196" t="s">
        <v>2705</v>
      </c>
      <c r="F3501" s="196">
        <v>1</v>
      </c>
      <c r="G3501"/>
      <c r="H3501"/>
    </row>
    <row r="3502" spans="2:8" x14ac:dyDescent="0.3">
      <c r="B3502" s="101" t="s">
        <v>4336</v>
      </c>
      <c r="C3502" s="196"/>
      <c r="D3502" s="196"/>
      <c r="E3502" s="196"/>
      <c r="F3502" s="196"/>
      <c r="G3502"/>
      <c r="H3502"/>
    </row>
    <row r="3503" spans="2:8" x14ac:dyDescent="0.3">
      <c r="B3503" s="101" t="s">
        <v>4337</v>
      </c>
      <c r="C3503" s="196" t="s">
        <v>1704</v>
      </c>
      <c r="D3503" s="196">
        <v>2</v>
      </c>
      <c r="E3503" s="196" t="s">
        <v>7</v>
      </c>
      <c r="F3503" s="196">
        <v>7</v>
      </c>
      <c r="G3503"/>
      <c r="H3503"/>
    </row>
    <row r="3504" spans="2:8" x14ac:dyDescent="0.3">
      <c r="B3504" s="101" t="s">
        <v>4338</v>
      </c>
      <c r="C3504" s="196" t="s">
        <v>1704</v>
      </c>
      <c r="D3504" s="196">
        <v>14</v>
      </c>
      <c r="E3504" s="196" t="s">
        <v>1741</v>
      </c>
      <c r="F3504" s="196">
        <v>7</v>
      </c>
      <c r="G3504"/>
      <c r="H3504"/>
    </row>
    <row r="3505" spans="2:8" x14ac:dyDescent="0.3">
      <c r="B3505" s="201" t="s">
        <v>4339</v>
      </c>
      <c r="C3505" s="201" t="s">
        <v>1685</v>
      </c>
      <c r="D3505" s="201">
        <v>2</v>
      </c>
      <c r="E3505" s="201" t="s">
        <v>4</v>
      </c>
      <c r="F3505" s="201">
        <v>3</v>
      </c>
      <c r="G3505" s="201"/>
      <c r="H3505"/>
    </row>
    <row r="3506" spans="2:8" x14ac:dyDescent="0.3">
      <c r="B3506" s="101" t="s">
        <v>4340</v>
      </c>
      <c r="C3506" s="196" t="s">
        <v>1690</v>
      </c>
      <c r="D3506" s="196">
        <v>6</v>
      </c>
      <c r="E3506" s="196" t="s">
        <v>1853</v>
      </c>
      <c r="F3506" s="196">
        <v>16</v>
      </c>
      <c r="G3506"/>
      <c r="H3506"/>
    </row>
    <row r="3507" spans="2:8" x14ac:dyDescent="0.3">
      <c r="B3507" s="101" t="s">
        <v>4341</v>
      </c>
      <c r="C3507" s="196" t="s">
        <v>2718</v>
      </c>
      <c r="D3507" s="196">
        <v>2</v>
      </c>
      <c r="E3507" s="196" t="s">
        <v>1690</v>
      </c>
      <c r="F3507" s="196">
        <v>2</v>
      </c>
      <c r="G3507"/>
      <c r="H3507"/>
    </row>
    <row r="3508" spans="2:8" x14ac:dyDescent="0.3">
      <c r="B3508" s="101" t="s">
        <v>4342</v>
      </c>
      <c r="C3508" s="196" t="s">
        <v>4</v>
      </c>
      <c r="D3508" s="196">
        <v>18</v>
      </c>
      <c r="E3508" s="196" t="s">
        <v>7</v>
      </c>
      <c r="F3508" s="196">
        <v>41</v>
      </c>
      <c r="G3508"/>
      <c r="H3508"/>
    </row>
    <row r="3509" spans="2:8" x14ac:dyDescent="0.3">
      <c r="B3509" s="101" t="s">
        <v>4343</v>
      </c>
      <c r="C3509" s="196" t="s">
        <v>1690</v>
      </c>
      <c r="D3509" s="196">
        <v>4</v>
      </c>
      <c r="E3509" s="196" t="s">
        <v>7</v>
      </c>
      <c r="F3509" s="196">
        <v>11</v>
      </c>
      <c r="G3509"/>
      <c r="H3509"/>
    </row>
    <row r="3510" spans="2:8" x14ac:dyDescent="0.3">
      <c r="B3510" s="101" t="s">
        <v>4344</v>
      </c>
      <c r="C3510" s="196" t="s">
        <v>7</v>
      </c>
      <c r="D3510" s="196">
        <v>28</v>
      </c>
      <c r="E3510" s="196" t="s">
        <v>1832</v>
      </c>
      <c r="F3510" s="196">
        <v>18</v>
      </c>
      <c r="G3510"/>
      <c r="H3510"/>
    </row>
    <row r="3511" spans="2:8" x14ac:dyDescent="0.3">
      <c r="B3511" s="101" t="s">
        <v>4345</v>
      </c>
      <c r="C3511" s="196" t="s">
        <v>20</v>
      </c>
      <c r="D3511" s="196">
        <v>27</v>
      </c>
      <c r="E3511" s="196" t="s">
        <v>7</v>
      </c>
      <c r="F3511" s="196">
        <v>29</v>
      </c>
      <c r="G3511"/>
      <c r="H3511"/>
    </row>
    <row r="3512" spans="2:8" x14ac:dyDescent="0.3">
      <c r="B3512" s="101" t="s">
        <v>4346</v>
      </c>
      <c r="C3512" s="196" t="s">
        <v>7</v>
      </c>
      <c r="D3512" s="196">
        <v>8</v>
      </c>
      <c r="E3512" s="196" t="s">
        <v>1741</v>
      </c>
      <c r="F3512" s="196">
        <v>12</v>
      </c>
      <c r="G3512"/>
      <c r="H3512"/>
    </row>
    <row r="3513" spans="2:8" x14ac:dyDescent="0.3">
      <c r="B3513" s="101" t="s">
        <v>4347</v>
      </c>
      <c r="C3513" s="196"/>
      <c r="D3513" s="196"/>
      <c r="E3513" s="196"/>
      <c r="F3513" s="196"/>
      <c r="G3513"/>
      <c r="H3513"/>
    </row>
    <row r="3514" spans="2:8" x14ac:dyDescent="0.3">
      <c r="B3514" s="201" t="s">
        <v>4348</v>
      </c>
      <c r="C3514" s="201" t="s">
        <v>1704</v>
      </c>
      <c r="D3514" s="201">
        <v>15</v>
      </c>
      <c r="E3514" s="201" t="s">
        <v>7</v>
      </c>
      <c r="F3514" s="201">
        <v>8</v>
      </c>
      <c r="G3514" s="201"/>
      <c r="H3514"/>
    </row>
    <row r="3515" spans="2:8" x14ac:dyDescent="0.3">
      <c r="B3515" s="101" t="s">
        <v>4349</v>
      </c>
      <c r="C3515" s="196" t="s">
        <v>1690</v>
      </c>
      <c r="D3515" s="196">
        <v>31</v>
      </c>
      <c r="E3515" s="196" t="s">
        <v>7</v>
      </c>
      <c r="F3515" s="196">
        <v>31</v>
      </c>
      <c r="G3515"/>
      <c r="H3515"/>
    </row>
    <row r="3516" spans="2:8" x14ac:dyDescent="0.3">
      <c r="B3516" s="101" t="s">
        <v>4350</v>
      </c>
      <c r="C3516" s="196" t="s">
        <v>20</v>
      </c>
      <c r="D3516" s="196">
        <v>8</v>
      </c>
      <c r="E3516" s="196" t="s">
        <v>7</v>
      </c>
      <c r="F3516" s="196">
        <v>15</v>
      </c>
      <c r="G3516"/>
      <c r="H3516"/>
    </row>
    <row r="3517" spans="2:8" x14ac:dyDescent="0.3">
      <c r="B3517" s="101" t="s">
        <v>4351</v>
      </c>
      <c r="C3517" s="196" t="s">
        <v>20</v>
      </c>
      <c r="D3517" s="196">
        <v>5</v>
      </c>
      <c r="E3517" s="196" t="s">
        <v>7</v>
      </c>
      <c r="F3517" s="196">
        <v>3</v>
      </c>
      <c r="G3517"/>
      <c r="H3517"/>
    </row>
    <row r="3518" spans="2:8" x14ac:dyDescent="0.3">
      <c r="B3518" s="101" t="s">
        <v>4352</v>
      </c>
      <c r="C3518" s="196" t="s">
        <v>7</v>
      </c>
      <c r="D3518" s="196">
        <v>15</v>
      </c>
      <c r="E3518" s="196" t="s">
        <v>1741</v>
      </c>
      <c r="F3518" s="196">
        <v>12</v>
      </c>
      <c r="G3518"/>
      <c r="H3518"/>
    </row>
    <row r="3519" spans="2:8" x14ac:dyDescent="0.3">
      <c r="B3519" s="101" t="s">
        <v>4353</v>
      </c>
      <c r="C3519" s="196" t="s">
        <v>1690</v>
      </c>
      <c r="D3519" s="196">
        <v>7</v>
      </c>
      <c r="E3519" s="196" t="s">
        <v>7</v>
      </c>
      <c r="F3519" s="196">
        <v>5</v>
      </c>
      <c r="G3519"/>
      <c r="H3519"/>
    </row>
    <row r="3520" spans="2:8" x14ac:dyDescent="0.3">
      <c r="B3520" s="101" t="s">
        <v>4354</v>
      </c>
      <c r="C3520" s="196" t="s">
        <v>7</v>
      </c>
      <c r="D3520" s="196">
        <v>4</v>
      </c>
      <c r="E3520" s="196" t="s">
        <v>1690</v>
      </c>
      <c r="F3520" s="196">
        <v>2</v>
      </c>
      <c r="G3520"/>
      <c r="H3520"/>
    </row>
    <row r="3521" spans="2:8" x14ac:dyDescent="0.3">
      <c r="B3521" s="101" t="s">
        <v>4355</v>
      </c>
      <c r="C3521" s="196" t="s">
        <v>7</v>
      </c>
      <c r="D3521" s="196">
        <v>8</v>
      </c>
      <c r="E3521" s="196" t="s">
        <v>1690</v>
      </c>
      <c r="F3521" s="196">
        <v>5</v>
      </c>
      <c r="G3521"/>
      <c r="H3521"/>
    </row>
    <row r="3522" spans="2:8" x14ac:dyDescent="0.3">
      <c r="B3522" s="101" t="s">
        <v>4356</v>
      </c>
      <c r="C3522" s="196" t="s">
        <v>20</v>
      </c>
      <c r="D3522" s="196">
        <v>12</v>
      </c>
      <c r="E3522" s="196" t="s">
        <v>7</v>
      </c>
      <c r="F3522" s="196">
        <v>15</v>
      </c>
      <c r="G3522"/>
      <c r="H3522"/>
    </row>
    <row r="3523" spans="2:8" x14ac:dyDescent="0.3">
      <c r="B3523" s="101" t="s">
        <v>4357</v>
      </c>
      <c r="C3523" s="196" t="s">
        <v>1690</v>
      </c>
      <c r="D3523" s="196">
        <v>7</v>
      </c>
      <c r="E3523" s="196" t="s">
        <v>7</v>
      </c>
      <c r="F3523" s="196">
        <v>6</v>
      </c>
      <c r="G3523"/>
      <c r="H3523"/>
    </row>
    <row r="3524" spans="2:8" x14ac:dyDescent="0.3">
      <c r="B3524" s="101" t="s">
        <v>4358</v>
      </c>
      <c r="C3524" s="196"/>
      <c r="D3524" s="196"/>
      <c r="E3524" s="196"/>
      <c r="F3524" s="196"/>
      <c r="G3524"/>
      <c r="H3524"/>
    </row>
    <row r="3525" spans="2:8" x14ac:dyDescent="0.3">
      <c r="B3525" s="101" t="s">
        <v>4359</v>
      </c>
      <c r="C3525" s="196" t="s">
        <v>3631</v>
      </c>
      <c r="D3525" s="196">
        <v>2</v>
      </c>
      <c r="E3525" s="196" t="s">
        <v>1741</v>
      </c>
      <c r="F3525" s="196">
        <v>2</v>
      </c>
      <c r="G3525"/>
      <c r="H3525"/>
    </row>
    <row r="3526" spans="2:8" x14ac:dyDescent="0.3">
      <c r="B3526" s="101" t="s">
        <v>4360</v>
      </c>
      <c r="C3526" s="196" t="s">
        <v>20</v>
      </c>
      <c r="D3526" s="196">
        <v>2</v>
      </c>
      <c r="E3526" s="196" t="s">
        <v>7</v>
      </c>
      <c r="F3526" s="196">
        <v>1</v>
      </c>
      <c r="G3526"/>
      <c r="H3526"/>
    </row>
    <row r="3527" spans="2:8" x14ac:dyDescent="0.3">
      <c r="B3527" s="101" t="s">
        <v>4361</v>
      </c>
      <c r="C3527" s="196" t="s">
        <v>7</v>
      </c>
      <c r="D3527" s="196">
        <v>4</v>
      </c>
      <c r="E3527" s="196" t="s">
        <v>1741</v>
      </c>
      <c r="F3527" s="196">
        <v>0</v>
      </c>
      <c r="G3527"/>
      <c r="H3527"/>
    </row>
    <row r="3528" spans="2:8" x14ac:dyDescent="0.3">
      <c r="B3528" s="101" t="s">
        <v>4362</v>
      </c>
      <c r="C3528" s="196" t="s">
        <v>7</v>
      </c>
      <c r="D3528" s="196">
        <v>4</v>
      </c>
      <c r="E3528" s="196" t="s">
        <v>1685</v>
      </c>
      <c r="F3528" s="196">
        <v>11</v>
      </c>
      <c r="G3528"/>
      <c r="H3528"/>
    </row>
    <row r="3529" spans="2:8" x14ac:dyDescent="0.3">
      <c r="B3529" s="101" t="s">
        <v>4363</v>
      </c>
      <c r="C3529" s="196" t="s">
        <v>1741</v>
      </c>
      <c r="D3529" s="196">
        <v>24</v>
      </c>
      <c r="E3529" s="196" t="s">
        <v>7</v>
      </c>
      <c r="F3529" s="196">
        <v>22</v>
      </c>
      <c r="G3529"/>
      <c r="H3529"/>
    </row>
    <row r="3530" spans="2:8" x14ac:dyDescent="0.3">
      <c r="B3530" s="101" t="s">
        <v>4364</v>
      </c>
      <c r="C3530" s="196" t="s">
        <v>1741</v>
      </c>
      <c r="D3530" s="196">
        <v>10</v>
      </c>
      <c r="E3530" s="196" t="s">
        <v>7</v>
      </c>
      <c r="F3530" s="196">
        <v>14</v>
      </c>
      <c r="G3530"/>
      <c r="H3530"/>
    </row>
    <row r="3531" spans="2:8" x14ac:dyDescent="0.3">
      <c r="B3531" s="101" t="s">
        <v>4365</v>
      </c>
      <c r="C3531" s="196" t="s">
        <v>20</v>
      </c>
      <c r="D3531" s="196">
        <v>3</v>
      </c>
      <c r="E3531" s="196" t="s">
        <v>7</v>
      </c>
      <c r="F3531" s="196">
        <v>6</v>
      </c>
      <c r="G3531"/>
      <c r="H3531"/>
    </row>
    <row r="3532" spans="2:8" x14ac:dyDescent="0.3">
      <c r="B3532" s="101" t="s">
        <v>4366</v>
      </c>
      <c r="C3532" s="196" t="s">
        <v>7</v>
      </c>
      <c r="D3532" s="196">
        <v>4</v>
      </c>
      <c r="E3532" s="196" t="s">
        <v>20</v>
      </c>
      <c r="F3532" s="196">
        <v>4</v>
      </c>
      <c r="G3532"/>
      <c r="H3532"/>
    </row>
    <row r="3533" spans="2:8" x14ac:dyDescent="0.3">
      <c r="B3533" s="101" t="s">
        <v>4367</v>
      </c>
      <c r="C3533" s="196" t="s">
        <v>20</v>
      </c>
      <c r="D3533" s="196">
        <v>9</v>
      </c>
      <c r="E3533" s="196" t="s">
        <v>7</v>
      </c>
      <c r="F3533" s="196">
        <v>4</v>
      </c>
      <c r="G3533"/>
      <c r="H3533"/>
    </row>
    <row r="3534" spans="2:8" x14ac:dyDescent="0.3">
      <c r="B3534" s="101" t="s">
        <v>4368</v>
      </c>
      <c r="C3534" s="196" t="s">
        <v>20</v>
      </c>
      <c r="D3534" s="196">
        <v>3</v>
      </c>
      <c r="E3534" s="196" t="s">
        <v>7</v>
      </c>
      <c r="F3534" s="196">
        <v>0</v>
      </c>
      <c r="G3534"/>
      <c r="H3534"/>
    </row>
    <row r="3535" spans="2:8" x14ac:dyDescent="0.3">
      <c r="B3535" s="101" t="s">
        <v>4369</v>
      </c>
      <c r="C3535" s="196" t="s">
        <v>4</v>
      </c>
      <c r="D3535" s="196">
        <v>14</v>
      </c>
      <c r="E3535" s="196" t="s">
        <v>7</v>
      </c>
      <c r="F3535" s="196">
        <v>12</v>
      </c>
      <c r="G3535"/>
      <c r="H3535"/>
    </row>
    <row r="3536" spans="2:8" x14ac:dyDescent="0.3">
      <c r="B3536" s="101" t="s">
        <v>4370</v>
      </c>
      <c r="C3536" s="196" t="s">
        <v>7</v>
      </c>
      <c r="D3536" s="196">
        <v>3</v>
      </c>
      <c r="E3536" s="196" t="s">
        <v>20</v>
      </c>
      <c r="F3536" s="196">
        <v>1</v>
      </c>
      <c r="G3536"/>
      <c r="H3536"/>
    </row>
    <row r="3537" spans="2:8" x14ac:dyDescent="0.3">
      <c r="B3537" s="101" t="s">
        <v>4371</v>
      </c>
      <c r="C3537" s="196" t="s">
        <v>1741</v>
      </c>
      <c r="D3537" s="196">
        <v>0</v>
      </c>
      <c r="E3537" s="196" t="s">
        <v>7</v>
      </c>
      <c r="F3537" s="196">
        <v>2</v>
      </c>
      <c r="G3537"/>
      <c r="H3537"/>
    </row>
    <row r="3538" spans="2:8" x14ac:dyDescent="0.3">
      <c r="B3538" s="101" t="s">
        <v>4372</v>
      </c>
      <c r="C3538" s="196" t="s">
        <v>1741</v>
      </c>
      <c r="D3538" s="196">
        <v>3</v>
      </c>
      <c r="E3538" s="196" t="s">
        <v>7</v>
      </c>
      <c r="F3538" s="196">
        <v>5</v>
      </c>
      <c r="G3538"/>
      <c r="H3538"/>
    </row>
    <row r="3539" spans="2:8" x14ac:dyDescent="0.3">
      <c r="B3539" s="101" t="s">
        <v>4373</v>
      </c>
      <c r="C3539" s="196" t="s">
        <v>7</v>
      </c>
      <c r="D3539" s="196">
        <v>15</v>
      </c>
      <c r="E3539" s="196" t="s">
        <v>4</v>
      </c>
      <c r="F3539" s="196">
        <v>11</v>
      </c>
      <c r="G3539"/>
      <c r="H3539"/>
    </row>
    <row r="3540" spans="2:8" x14ac:dyDescent="0.3">
      <c r="B3540" s="101" t="s">
        <v>4374</v>
      </c>
      <c r="C3540" s="196"/>
      <c r="D3540" s="196"/>
      <c r="E3540" s="196"/>
      <c r="F3540" s="196"/>
      <c r="G3540"/>
      <c r="H3540"/>
    </row>
    <row r="3541" spans="2:8" x14ac:dyDescent="0.3">
      <c r="B3541" s="101" t="s">
        <v>4375</v>
      </c>
      <c r="C3541" s="196" t="s">
        <v>7</v>
      </c>
      <c r="D3541" s="196">
        <v>0</v>
      </c>
      <c r="E3541" s="196" t="s">
        <v>1704</v>
      </c>
      <c r="F3541" s="196">
        <v>1</v>
      </c>
      <c r="G3541"/>
      <c r="H3541"/>
    </row>
    <row r="3542" spans="2:8" x14ac:dyDescent="0.3">
      <c r="B3542" s="101" t="s">
        <v>4376</v>
      </c>
      <c r="C3542" s="196" t="s">
        <v>7</v>
      </c>
      <c r="D3542" s="196">
        <v>1</v>
      </c>
      <c r="E3542" s="196" t="s">
        <v>4</v>
      </c>
      <c r="F3542" s="196">
        <v>0</v>
      </c>
      <c r="G3542"/>
      <c r="H3542"/>
    </row>
    <row r="3543" spans="2:8" x14ac:dyDescent="0.3">
      <c r="B3543" s="101" t="s">
        <v>4377</v>
      </c>
      <c r="C3543" s="196" t="s">
        <v>1691</v>
      </c>
      <c r="D3543" s="196">
        <v>5</v>
      </c>
      <c r="E3543" s="196" t="s">
        <v>7</v>
      </c>
      <c r="F3543" s="196">
        <v>1</v>
      </c>
      <c r="G3543"/>
      <c r="H3543"/>
    </row>
    <row r="3544" spans="2:8" x14ac:dyDescent="0.3">
      <c r="B3544" s="101" t="s">
        <v>4378</v>
      </c>
      <c r="C3544" s="196" t="s">
        <v>4</v>
      </c>
      <c r="D3544" s="196">
        <v>4</v>
      </c>
      <c r="E3544" s="196" t="s">
        <v>1687</v>
      </c>
      <c r="F3544" s="196">
        <v>2</v>
      </c>
      <c r="G3544"/>
      <c r="H3544"/>
    </row>
    <row r="3545" spans="2:8" x14ac:dyDescent="0.3">
      <c r="B3545" s="101" t="s">
        <v>4379</v>
      </c>
      <c r="C3545" s="196" t="s">
        <v>1705</v>
      </c>
      <c r="D3545" s="196">
        <v>5</v>
      </c>
      <c r="E3545" s="196" t="s">
        <v>20</v>
      </c>
      <c r="F3545" s="196">
        <v>4</v>
      </c>
      <c r="G3545"/>
      <c r="H3545"/>
    </row>
    <row r="3546" spans="2:8" x14ac:dyDescent="0.3">
      <c r="B3546" s="101" t="s">
        <v>4380</v>
      </c>
      <c r="C3546" s="196" t="s">
        <v>7</v>
      </c>
      <c r="D3546" s="196">
        <v>3</v>
      </c>
      <c r="E3546" s="196" t="s">
        <v>1704</v>
      </c>
      <c r="F3546" s="196">
        <v>2</v>
      </c>
      <c r="G3546"/>
      <c r="H3546"/>
    </row>
    <row r="3547" spans="2:8" x14ac:dyDescent="0.3">
      <c r="B3547" s="101" t="s">
        <v>4381</v>
      </c>
      <c r="C3547" s="196" t="s">
        <v>4</v>
      </c>
      <c r="D3547" s="196">
        <v>0</v>
      </c>
      <c r="E3547" s="196" t="s">
        <v>7</v>
      </c>
      <c r="F3547" s="196">
        <v>2</v>
      </c>
      <c r="G3547"/>
      <c r="H3547"/>
    </row>
    <row r="3548" spans="2:8" x14ac:dyDescent="0.3">
      <c r="B3548" s="101" t="s">
        <v>4382</v>
      </c>
      <c r="C3548" s="196" t="s">
        <v>10</v>
      </c>
      <c r="D3548" s="196">
        <v>0</v>
      </c>
      <c r="E3548" s="196" t="s">
        <v>7</v>
      </c>
      <c r="F3548" s="196">
        <v>3</v>
      </c>
      <c r="G3548"/>
      <c r="H3548"/>
    </row>
    <row r="3549" spans="2:8" x14ac:dyDescent="0.3">
      <c r="B3549" s="101" t="s">
        <v>4383</v>
      </c>
      <c r="C3549" s="196" t="s">
        <v>7</v>
      </c>
      <c r="D3549" s="196">
        <v>1</v>
      </c>
      <c r="E3549" s="196" t="s">
        <v>10</v>
      </c>
      <c r="F3549" s="196">
        <v>0</v>
      </c>
      <c r="G3549"/>
      <c r="H3549"/>
    </row>
    <row r="3550" spans="2:8" x14ac:dyDescent="0.3">
      <c r="B3550" s="101" t="s">
        <v>4384</v>
      </c>
      <c r="C3550" s="196" t="s">
        <v>7</v>
      </c>
      <c r="D3550" s="196">
        <v>13</v>
      </c>
      <c r="E3550" s="196" t="s">
        <v>1704</v>
      </c>
      <c r="F3550" s="196">
        <v>8</v>
      </c>
      <c r="G3550"/>
      <c r="H3550"/>
    </row>
    <row r="3551" spans="2:8" x14ac:dyDescent="0.3">
      <c r="B3551" s="101" t="s">
        <v>4385</v>
      </c>
      <c r="C3551" s="196" t="s">
        <v>1704</v>
      </c>
      <c r="D3551" s="196">
        <v>1</v>
      </c>
      <c r="E3551" s="196" t="s">
        <v>7</v>
      </c>
      <c r="F3551" s="196">
        <v>1</v>
      </c>
      <c r="G3551"/>
      <c r="H3551"/>
    </row>
    <row r="3552" spans="2:8" x14ac:dyDescent="0.3">
      <c r="B3552" s="101" t="s">
        <v>4386</v>
      </c>
      <c r="C3552" s="196" t="s">
        <v>4</v>
      </c>
      <c r="D3552" s="196">
        <v>1</v>
      </c>
      <c r="E3552" s="196" t="s">
        <v>3174</v>
      </c>
      <c r="F3552" s="196">
        <v>1</v>
      </c>
      <c r="G3552"/>
      <c r="H3552"/>
    </row>
    <row r="3553" spans="2:8" x14ac:dyDescent="0.3">
      <c r="B3553" s="101" t="s">
        <v>4387</v>
      </c>
      <c r="C3553" s="196" t="s">
        <v>1698</v>
      </c>
      <c r="D3553" s="196">
        <v>4</v>
      </c>
      <c r="E3553" s="196" t="s">
        <v>1861</v>
      </c>
      <c r="F3553" s="196">
        <v>1</v>
      </c>
      <c r="G3553"/>
      <c r="H3553"/>
    </row>
    <row r="3554" spans="2:8" x14ac:dyDescent="0.3">
      <c r="B3554" s="101" t="s">
        <v>4388</v>
      </c>
      <c r="C3554" s="196" t="s">
        <v>1685</v>
      </c>
      <c r="D3554" s="196">
        <v>2</v>
      </c>
      <c r="E3554" s="196" t="s">
        <v>7</v>
      </c>
      <c r="F3554" s="196">
        <v>0</v>
      </c>
      <c r="G3554"/>
      <c r="H3554"/>
    </row>
    <row r="3555" spans="2:8" x14ac:dyDescent="0.3">
      <c r="B3555" s="101" t="s">
        <v>4389</v>
      </c>
      <c r="C3555" s="196" t="s">
        <v>7</v>
      </c>
      <c r="D3555" s="196">
        <v>4</v>
      </c>
      <c r="E3555" s="196" t="s">
        <v>2065</v>
      </c>
      <c r="F3555" s="196">
        <v>5</v>
      </c>
      <c r="G3555"/>
      <c r="H3555"/>
    </row>
    <row r="3556" spans="2:8" x14ac:dyDescent="0.3">
      <c r="B3556" s="101" t="s">
        <v>4390</v>
      </c>
      <c r="C3556" s="196" t="s">
        <v>1704</v>
      </c>
      <c r="D3556" s="196">
        <v>1</v>
      </c>
      <c r="E3556" s="196" t="s">
        <v>4391</v>
      </c>
      <c r="F3556" s="196">
        <v>0</v>
      </c>
      <c r="G3556"/>
      <c r="H3556"/>
    </row>
    <row r="3557" spans="2:8" x14ac:dyDescent="0.3">
      <c r="B3557" s="101" t="s">
        <v>4392</v>
      </c>
      <c r="C3557" s="196" t="s">
        <v>4393</v>
      </c>
      <c r="D3557" s="196">
        <v>2</v>
      </c>
      <c r="E3557" s="196" t="s">
        <v>4391</v>
      </c>
      <c r="F3557" s="196">
        <v>3</v>
      </c>
      <c r="G3557"/>
      <c r="H3557"/>
    </row>
    <row r="3558" spans="2:8" x14ac:dyDescent="0.3">
      <c r="B3558" s="101" t="s">
        <v>4394</v>
      </c>
      <c r="C3558" s="196"/>
      <c r="D3558" s="196"/>
      <c r="E3558" s="196"/>
      <c r="F3558" s="196"/>
      <c r="G3558"/>
      <c r="H3558"/>
    </row>
    <row r="3559" spans="2:8" ht="27.6" x14ac:dyDescent="0.3">
      <c r="B3559" s="101" t="s">
        <v>4395</v>
      </c>
      <c r="C3559" s="196" t="s">
        <v>4396</v>
      </c>
      <c r="D3559" s="196">
        <v>17</v>
      </c>
      <c r="E3559" s="196" t="s">
        <v>7</v>
      </c>
      <c r="F3559" s="196">
        <v>14</v>
      </c>
      <c r="G3559"/>
      <c r="H3559"/>
    </row>
    <row r="3560" spans="2:8" x14ac:dyDescent="0.3">
      <c r="B3560" s="101" t="s">
        <v>4397</v>
      </c>
      <c r="C3560" s="196" t="s">
        <v>4</v>
      </c>
      <c r="D3560" s="196">
        <v>28</v>
      </c>
      <c r="E3560" s="196" t="s">
        <v>7</v>
      </c>
      <c r="F3560" s="196">
        <v>19</v>
      </c>
      <c r="G3560"/>
      <c r="H3560"/>
    </row>
    <row r="3561" spans="2:8" x14ac:dyDescent="0.3">
      <c r="B3561" s="101" t="s">
        <v>4398</v>
      </c>
      <c r="C3561" s="196" t="s">
        <v>7</v>
      </c>
      <c r="D3561" s="196">
        <v>24</v>
      </c>
      <c r="E3561" s="196" t="s">
        <v>4</v>
      </c>
      <c r="F3561" s="196">
        <v>9</v>
      </c>
      <c r="G3561"/>
      <c r="H3561"/>
    </row>
    <row r="3562" spans="2:8" x14ac:dyDescent="0.3">
      <c r="B3562" s="101" t="s">
        <v>4399</v>
      </c>
      <c r="C3562" s="196" t="s">
        <v>20</v>
      </c>
      <c r="D3562" s="196">
        <v>47</v>
      </c>
      <c r="E3562" s="196" t="s">
        <v>7</v>
      </c>
      <c r="F3562" s="196">
        <v>51</v>
      </c>
      <c r="G3562"/>
      <c r="H3562"/>
    </row>
    <row r="3563" spans="2:8" x14ac:dyDescent="0.3">
      <c r="B3563" s="101" t="s">
        <v>4400</v>
      </c>
      <c r="C3563" s="196" t="s">
        <v>1685</v>
      </c>
      <c r="D3563" s="196">
        <v>6</v>
      </c>
      <c r="E3563" s="196" t="s">
        <v>7</v>
      </c>
      <c r="F3563" s="196">
        <v>1</v>
      </c>
      <c r="G3563"/>
      <c r="H3563"/>
    </row>
    <row r="3564" spans="2:8" x14ac:dyDescent="0.3">
      <c r="B3564" s="101" t="s">
        <v>4401</v>
      </c>
      <c r="C3564" s="196" t="s">
        <v>7</v>
      </c>
      <c r="D3564" s="196">
        <v>15</v>
      </c>
      <c r="E3564" s="196" t="s">
        <v>4</v>
      </c>
      <c r="F3564" s="196">
        <v>21</v>
      </c>
      <c r="G3564"/>
      <c r="H3564"/>
    </row>
    <row r="3565" spans="2:8" x14ac:dyDescent="0.3">
      <c r="B3565" s="101" t="s">
        <v>4402</v>
      </c>
      <c r="C3565" s="196" t="s">
        <v>4</v>
      </c>
      <c r="D3565" s="196">
        <v>9</v>
      </c>
      <c r="E3565" s="196" t="s">
        <v>7</v>
      </c>
      <c r="F3565" s="196">
        <v>4</v>
      </c>
      <c r="G3565"/>
      <c r="H3565"/>
    </row>
    <row r="3566" spans="2:8" x14ac:dyDescent="0.3">
      <c r="B3566" s="101" t="s">
        <v>4403</v>
      </c>
      <c r="C3566" s="196" t="s">
        <v>7</v>
      </c>
      <c r="D3566" s="196">
        <v>6</v>
      </c>
      <c r="E3566" s="196" t="s">
        <v>1685</v>
      </c>
      <c r="F3566" s="196">
        <v>10</v>
      </c>
      <c r="G3566"/>
      <c r="H3566"/>
    </row>
    <row r="3567" spans="2:8" x14ac:dyDescent="0.3">
      <c r="B3567" s="101" t="s">
        <v>4404</v>
      </c>
      <c r="C3567" s="196"/>
      <c r="D3567" s="196"/>
      <c r="E3567" s="196"/>
      <c r="F3567" s="196"/>
      <c r="G3567"/>
      <c r="H3567"/>
    </row>
    <row r="3568" spans="2:8" x14ac:dyDescent="0.3">
      <c r="B3568" s="101" t="s">
        <v>4405</v>
      </c>
      <c r="C3568" s="196" t="s">
        <v>1703</v>
      </c>
      <c r="D3568" s="196">
        <v>1</v>
      </c>
      <c r="E3568" s="196" t="s">
        <v>7</v>
      </c>
      <c r="F3568" s="196">
        <v>2</v>
      </c>
      <c r="G3568"/>
      <c r="H3568"/>
    </row>
    <row r="3569" spans="2:8" x14ac:dyDescent="0.3">
      <c r="B3569" s="101" t="s">
        <v>4406</v>
      </c>
      <c r="C3569" s="196" t="s">
        <v>7</v>
      </c>
      <c r="D3569" s="196">
        <v>0</v>
      </c>
      <c r="E3569" s="196" t="s">
        <v>4</v>
      </c>
      <c r="F3569" s="196">
        <v>3</v>
      </c>
      <c r="G3569"/>
      <c r="H3569"/>
    </row>
    <row r="3570" spans="2:8" x14ac:dyDescent="0.3">
      <c r="B3570" s="101" t="s">
        <v>4407</v>
      </c>
      <c r="C3570" s="196" t="s">
        <v>7</v>
      </c>
      <c r="D3570" s="196">
        <v>1</v>
      </c>
      <c r="E3570" s="196" t="s">
        <v>4</v>
      </c>
      <c r="F3570" s="196">
        <v>2</v>
      </c>
      <c r="G3570"/>
      <c r="H3570"/>
    </row>
    <row r="3571" spans="2:8" x14ac:dyDescent="0.3">
      <c r="B3571" s="101" t="s">
        <v>4408</v>
      </c>
      <c r="C3571" s="196" t="s">
        <v>20</v>
      </c>
      <c r="D3571" s="196">
        <v>10</v>
      </c>
      <c r="E3571" s="196" t="s">
        <v>7</v>
      </c>
      <c r="F3571" s="196">
        <v>4</v>
      </c>
      <c r="G3571"/>
      <c r="H3571"/>
    </row>
    <row r="3572" spans="2:8" x14ac:dyDescent="0.3">
      <c r="B3572" s="101" t="s">
        <v>4409</v>
      </c>
      <c r="C3572" s="196" t="s">
        <v>4410</v>
      </c>
      <c r="D3572" s="196">
        <v>0</v>
      </c>
      <c r="E3572" s="196" t="s">
        <v>7</v>
      </c>
      <c r="F3572" s="196">
        <v>0</v>
      </c>
      <c r="G3572"/>
      <c r="H3572"/>
    </row>
    <row r="3573" spans="2:8" x14ac:dyDescent="0.3">
      <c r="B3573" s="101" t="s">
        <v>4411</v>
      </c>
      <c r="C3573" s="196" t="s">
        <v>4</v>
      </c>
      <c r="D3573" s="196">
        <v>1</v>
      </c>
      <c r="E3573" s="196" t="s">
        <v>7</v>
      </c>
      <c r="F3573" s="196">
        <v>2</v>
      </c>
      <c r="G3573"/>
      <c r="H3573"/>
    </row>
    <row r="3574" spans="2:8" x14ac:dyDescent="0.3">
      <c r="B3574" s="101" t="s">
        <v>4412</v>
      </c>
      <c r="C3574" s="196" t="s">
        <v>4</v>
      </c>
      <c r="D3574" s="196">
        <v>1</v>
      </c>
      <c r="E3574" s="196" t="s">
        <v>7</v>
      </c>
      <c r="F3574" s="196">
        <v>0</v>
      </c>
      <c r="G3574"/>
      <c r="H3574"/>
    </row>
    <row r="3575" spans="2:8" x14ac:dyDescent="0.3">
      <c r="B3575" s="101" t="s">
        <v>4413</v>
      </c>
      <c r="C3575" s="196" t="s">
        <v>7</v>
      </c>
      <c r="D3575" s="196">
        <v>1</v>
      </c>
      <c r="E3575" s="196" t="s">
        <v>1685</v>
      </c>
      <c r="F3575" s="196">
        <v>0</v>
      </c>
      <c r="G3575"/>
      <c r="H3575"/>
    </row>
    <row r="3576" spans="2:8" x14ac:dyDescent="0.3">
      <c r="B3576" s="101" t="s">
        <v>4414</v>
      </c>
      <c r="C3576" s="196"/>
      <c r="D3576" s="196"/>
      <c r="E3576" s="196"/>
      <c r="F3576" s="196"/>
      <c r="G3576"/>
      <c r="H3576"/>
    </row>
    <row r="3577" spans="2:8" x14ac:dyDescent="0.3">
      <c r="B3577" s="101" t="s">
        <v>4415</v>
      </c>
      <c r="C3577" s="196" t="s">
        <v>20</v>
      </c>
      <c r="D3577" s="196">
        <v>1</v>
      </c>
      <c r="E3577" s="196" t="s">
        <v>7</v>
      </c>
      <c r="F3577" s="196">
        <v>1</v>
      </c>
      <c r="G3577"/>
      <c r="H3577"/>
    </row>
    <row r="3578" spans="2:8" x14ac:dyDescent="0.3">
      <c r="B3578" s="101" t="s">
        <v>4416</v>
      </c>
      <c r="C3578" s="196" t="s">
        <v>7</v>
      </c>
      <c r="D3578" s="196">
        <v>1</v>
      </c>
      <c r="E3578" s="196" t="s">
        <v>4</v>
      </c>
      <c r="F3578" s="196">
        <v>0</v>
      </c>
      <c r="G3578"/>
      <c r="H3578"/>
    </row>
    <row r="3579" spans="2:8" x14ac:dyDescent="0.3">
      <c r="B3579" s="101" t="s">
        <v>4417</v>
      </c>
      <c r="C3579" s="196"/>
      <c r="D3579" s="196"/>
      <c r="E3579" s="196"/>
      <c r="F3579" s="196"/>
      <c r="G3579"/>
      <c r="H3579"/>
    </row>
    <row r="3580" spans="2:8" x14ac:dyDescent="0.3">
      <c r="B3580" s="101" t="s">
        <v>4418</v>
      </c>
      <c r="C3580" s="196" t="s">
        <v>1704</v>
      </c>
      <c r="D3580" s="196">
        <v>8</v>
      </c>
      <c r="E3580" s="196" t="s">
        <v>7</v>
      </c>
      <c r="F3580" s="196">
        <v>6</v>
      </c>
      <c r="G3580"/>
      <c r="H3580"/>
    </row>
    <row r="3581" spans="2:8" x14ac:dyDescent="0.3">
      <c r="B3581" s="101" t="s">
        <v>4419</v>
      </c>
      <c r="C3581" s="196" t="s">
        <v>1704</v>
      </c>
      <c r="D3581" s="196">
        <v>6</v>
      </c>
      <c r="E3581" s="196" t="s">
        <v>7</v>
      </c>
      <c r="F3581" s="196">
        <v>8</v>
      </c>
      <c r="G3581"/>
      <c r="H3581"/>
    </row>
    <row r="3582" spans="2:8" x14ac:dyDescent="0.3">
      <c r="B3582" s="101" t="s">
        <v>4420</v>
      </c>
      <c r="C3582" s="196" t="s">
        <v>1704</v>
      </c>
      <c r="D3582" s="196">
        <v>3</v>
      </c>
      <c r="E3582" s="196" t="s">
        <v>7</v>
      </c>
      <c r="F3582" s="196">
        <v>4</v>
      </c>
      <c r="G3582"/>
      <c r="H3582"/>
    </row>
    <row r="3583" spans="2:8" x14ac:dyDescent="0.3">
      <c r="B3583" s="101" t="s">
        <v>4421</v>
      </c>
      <c r="C3583" s="196" t="s">
        <v>7</v>
      </c>
      <c r="D3583" s="196">
        <v>6</v>
      </c>
      <c r="E3583" s="196" t="s">
        <v>1704</v>
      </c>
      <c r="F3583" s="196">
        <v>1</v>
      </c>
      <c r="G3583"/>
      <c r="H3583"/>
    </row>
    <row r="3584" spans="2:8" x14ac:dyDescent="0.3">
      <c r="B3584" s="101" t="s">
        <v>4422</v>
      </c>
      <c r="C3584" s="196" t="s">
        <v>7</v>
      </c>
      <c r="D3584" s="196">
        <v>8</v>
      </c>
      <c r="E3584" s="196" t="s">
        <v>1704</v>
      </c>
      <c r="F3584" s="196">
        <v>10</v>
      </c>
      <c r="G3584"/>
      <c r="H3584"/>
    </row>
    <row r="3585" spans="2:8" x14ac:dyDescent="0.3">
      <c r="B3585" s="101" t="s">
        <v>4423</v>
      </c>
      <c r="C3585" s="196" t="s">
        <v>7</v>
      </c>
      <c r="D3585" s="196">
        <v>4</v>
      </c>
      <c r="E3585" s="196" t="s">
        <v>1704</v>
      </c>
      <c r="F3585" s="196">
        <v>4</v>
      </c>
      <c r="G3585"/>
      <c r="H3585"/>
    </row>
    <row r="3586" spans="2:8" x14ac:dyDescent="0.3">
      <c r="B3586" s="101" t="s">
        <v>4424</v>
      </c>
      <c r="C3586" s="196" t="s">
        <v>7</v>
      </c>
      <c r="D3586" s="196">
        <v>8</v>
      </c>
      <c r="E3586" s="196" t="s">
        <v>1704</v>
      </c>
      <c r="F3586" s="196">
        <v>9</v>
      </c>
      <c r="G3586"/>
      <c r="H3586"/>
    </row>
    <row r="3587" spans="2:8" x14ac:dyDescent="0.3">
      <c r="B3587" s="101" t="s">
        <v>4425</v>
      </c>
      <c r="C3587" s="196" t="s">
        <v>1704</v>
      </c>
      <c r="D3587" s="196">
        <v>10</v>
      </c>
      <c r="E3587" s="196" t="s">
        <v>7</v>
      </c>
      <c r="F3587" s="196">
        <v>4</v>
      </c>
      <c r="G3587"/>
      <c r="H3587"/>
    </row>
    <row r="3588" spans="2:8" x14ac:dyDescent="0.3">
      <c r="B3588" s="101" t="s">
        <v>4426</v>
      </c>
      <c r="C3588" s="196" t="s">
        <v>1704</v>
      </c>
      <c r="D3588" s="196">
        <v>6</v>
      </c>
      <c r="E3588" s="196" t="s">
        <v>7</v>
      </c>
      <c r="F3588" s="196">
        <v>1</v>
      </c>
      <c r="G3588"/>
      <c r="H3588"/>
    </row>
    <row r="3589" spans="2:8" x14ac:dyDescent="0.3">
      <c r="B3589" s="101" t="s">
        <v>4427</v>
      </c>
      <c r="C3589" s="196"/>
      <c r="D3589" s="196"/>
      <c r="E3589" s="196"/>
      <c r="F3589" s="196"/>
      <c r="G3589"/>
      <c r="H3589"/>
    </row>
    <row r="3590" spans="2:8" x14ac:dyDescent="0.3">
      <c r="B3590" s="101" t="s">
        <v>4428</v>
      </c>
      <c r="C3590" s="196" t="s">
        <v>4429</v>
      </c>
      <c r="D3590" s="196">
        <v>3</v>
      </c>
      <c r="E3590" s="196" t="s">
        <v>3196</v>
      </c>
      <c r="F3590" s="196">
        <v>4</v>
      </c>
      <c r="G3590"/>
      <c r="H3590"/>
    </row>
    <row r="3591" spans="2:8" x14ac:dyDescent="0.3">
      <c r="B3591" s="101" t="s">
        <v>4430</v>
      </c>
      <c r="C3591" s="196" t="s">
        <v>3196</v>
      </c>
      <c r="D3591" s="196">
        <v>3</v>
      </c>
      <c r="E3591" s="196" t="s">
        <v>3169</v>
      </c>
      <c r="F3591" s="196">
        <v>1</v>
      </c>
      <c r="G3591"/>
      <c r="H3591"/>
    </row>
    <row r="3592" spans="2:8" x14ac:dyDescent="0.3">
      <c r="B3592" s="101" t="s">
        <v>4431</v>
      </c>
      <c r="C3592" s="196" t="s">
        <v>3196</v>
      </c>
      <c r="D3592" s="196">
        <v>2</v>
      </c>
      <c r="E3592" s="196" t="s">
        <v>3197</v>
      </c>
      <c r="F3592" s="196">
        <v>1</v>
      </c>
      <c r="G3592"/>
      <c r="H3592"/>
    </row>
    <row r="3593" spans="2:8" x14ac:dyDescent="0.3">
      <c r="B3593" s="101" t="s">
        <v>4432</v>
      </c>
      <c r="C3593" s="196" t="s">
        <v>3196</v>
      </c>
      <c r="D3593" s="196">
        <v>0</v>
      </c>
      <c r="E3593" s="196" t="s">
        <v>3169</v>
      </c>
      <c r="F3593" s="196">
        <v>1</v>
      </c>
      <c r="G3593"/>
      <c r="H3593"/>
    </row>
    <row r="3594" spans="2:8" x14ac:dyDescent="0.3">
      <c r="B3594" s="101" t="s">
        <v>4433</v>
      </c>
      <c r="C3594" s="196" t="s">
        <v>3196</v>
      </c>
      <c r="D3594" s="196">
        <v>3</v>
      </c>
      <c r="E3594" s="196" t="s">
        <v>3197</v>
      </c>
      <c r="F3594" s="196">
        <v>2</v>
      </c>
      <c r="G3594"/>
      <c r="H3594"/>
    </row>
    <row r="3595" spans="2:8" x14ac:dyDescent="0.3">
      <c r="B3595" s="101" t="s">
        <v>4434</v>
      </c>
      <c r="C3595" s="196" t="s">
        <v>3197</v>
      </c>
      <c r="D3595" s="196">
        <v>0</v>
      </c>
      <c r="E3595" s="196" t="s">
        <v>3196</v>
      </c>
      <c r="F3595" s="196">
        <v>0</v>
      </c>
      <c r="G3595"/>
      <c r="H3595"/>
    </row>
    <row r="3596" spans="2:8" x14ac:dyDescent="0.3">
      <c r="B3596" s="101" t="s">
        <v>4435</v>
      </c>
      <c r="C3596" s="196" t="s">
        <v>4429</v>
      </c>
      <c r="D3596" s="196">
        <v>3</v>
      </c>
      <c r="E3596" s="196" t="s">
        <v>3196</v>
      </c>
      <c r="F3596" s="196">
        <v>0</v>
      </c>
      <c r="G3596"/>
      <c r="H3596"/>
    </row>
    <row r="3597" spans="2:8" x14ac:dyDescent="0.3">
      <c r="B3597" s="101" t="s">
        <v>4436</v>
      </c>
      <c r="C3597" s="196" t="s">
        <v>4437</v>
      </c>
      <c r="D3597" s="196">
        <v>5</v>
      </c>
      <c r="E3597" s="196" t="s">
        <v>3196</v>
      </c>
      <c r="F3597" s="196">
        <v>1</v>
      </c>
      <c r="G3597"/>
      <c r="H3597"/>
    </row>
    <row r="3598" spans="2:8" x14ac:dyDescent="0.3">
      <c r="B3598" s="101" t="s">
        <v>4438</v>
      </c>
      <c r="C3598" s="196" t="s">
        <v>3196</v>
      </c>
      <c r="D3598" s="196">
        <v>1</v>
      </c>
      <c r="E3598" s="196" t="s">
        <v>3197</v>
      </c>
      <c r="F3598" s="196">
        <v>0</v>
      </c>
      <c r="G3598"/>
      <c r="H3598"/>
    </row>
    <row r="3599" spans="2:8" x14ac:dyDescent="0.3">
      <c r="B3599" s="101" t="s">
        <v>4439</v>
      </c>
      <c r="C3599" s="196" t="s">
        <v>3169</v>
      </c>
      <c r="D3599" s="196">
        <v>1</v>
      </c>
      <c r="E3599" s="196" t="s">
        <v>3196</v>
      </c>
      <c r="F3599" s="196">
        <v>1</v>
      </c>
      <c r="G3599"/>
      <c r="H3599"/>
    </row>
    <row r="3600" spans="2:8" x14ac:dyDescent="0.3">
      <c r="B3600" s="101" t="s">
        <v>4440</v>
      </c>
      <c r="C3600" s="196" t="s">
        <v>3169</v>
      </c>
      <c r="D3600" s="196">
        <v>0</v>
      </c>
      <c r="E3600" s="196" t="s">
        <v>3196</v>
      </c>
      <c r="F3600" s="196">
        <v>0</v>
      </c>
      <c r="G3600"/>
      <c r="H3600"/>
    </row>
    <row r="3601" spans="2:8" x14ac:dyDescent="0.3">
      <c r="B3601" s="101" t="s">
        <v>4441</v>
      </c>
      <c r="C3601" s="196" t="s">
        <v>3169</v>
      </c>
      <c r="D3601" s="196">
        <v>1</v>
      </c>
      <c r="E3601" s="196" t="s">
        <v>3196</v>
      </c>
      <c r="F3601" s="196">
        <v>2</v>
      </c>
      <c r="G3601"/>
      <c r="H3601"/>
    </row>
    <row r="3602" spans="2:8" x14ac:dyDescent="0.3">
      <c r="B3602" s="101" t="s">
        <v>4442</v>
      </c>
      <c r="C3602" s="196" t="s">
        <v>3197</v>
      </c>
      <c r="D3602" s="196">
        <v>1</v>
      </c>
      <c r="E3602" s="196" t="s">
        <v>3196</v>
      </c>
      <c r="F3602" s="196">
        <v>2</v>
      </c>
      <c r="G3602"/>
      <c r="H3602"/>
    </row>
    <row r="3603" spans="2:8" x14ac:dyDescent="0.3">
      <c r="B3603" s="201" t="s">
        <v>4443</v>
      </c>
      <c r="C3603" s="201" t="s">
        <v>3197</v>
      </c>
      <c r="D3603" s="201">
        <v>0</v>
      </c>
      <c r="E3603" s="201" t="s">
        <v>3196</v>
      </c>
      <c r="F3603" s="201">
        <v>1</v>
      </c>
      <c r="G3603" s="201"/>
      <c r="H3603"/>
    </row>
    <row r="3604" spans="2:8" x14ac:dyDescent="0.3">
      <c r="B3604" s="101" t="s">
        <v>4444</v>
      </c>
      <c r="C3604" s="196" t="s">
        <v>3197</v>
      </c>
      <c r="D3604" s="196">
        <v>0</v>
      </c>
      <c r="E3604" s="196" t="s">
        <v>3196</v>
      </c>
      <c r="F3604" s="196">
        <v>1</v>
      </c>
      <c r="G3604"/>
      <c r="H3604"/>
    </row>
    <row r="3605" spans="2:8" x14ac:dyDescent="0.3">
      <c r="B3605" s="101" t="s">
        <v>4445</v>
      </c>
      <c r="C3605" s="196"/>
      <c r="D3605" s="196"/>
      <c r="E3605" s="196"/>
      <c r="F3605" s="196"/>
      <c r="G3605"/>
      <c r="H3605"/>
    </row>
    <row r="3606" spans="2:8" x14ac:dyDescent="0.3">
      <c r="B3606" s="101" t="s">
        <v>4446</v>
      </c>
      <c r="C3606" s="196" t="s">
        <v>3169</v>
      </c>
      <c r="D3606" s="196">
        <v>1</v>
      </c>
      <c r="E3606" s="196" t="s">
        <v>3196</v>
      </c>
      <c r="F3606" s="196">
        <v>1</v>
      </c>
      <c r="G3606"/>
      <c r="H3606"/>
    </row>
    <row r="3607" spans="2:8" x14ac:dyDescent="0.3">
      <c r="B3607" s="101" t="s">
        <v>615</v>
      </c>
      <c r="C3607" s="196"/>
      <c r="D3607" s="196"/>
      <c r="E3607" s="196"/>
      <c r="F3607" s="196"/>
      <c r="G3607"/>
      <c r="H3607"/>
    </row>
    <row r="3608" spans="2:8" x14ac:dyDescent="0.3">
      <c r="B3608" s="101" t="s">
        <v>616</v>
      </c>
      <c r="C3608" s="196" t="s">
        <v>20</v>
      </c>
      <c r="D3608" s="196">
        <v>8</v>
      </c>
      <c r="E3608" s="196" t="s">
        <v>1705</v>
      </c>
      <c r="F3608" s="196">
        <v>19</v>
      </c>
      <c r="G3608"/>
      <c r="H3608"/>
    </row>
    <row r="3609" spans="2:8" x14ac:dyDescent="0.3">
      <c r="B3609" s="101" t="s">
        <v>617</v>
      </c>
      <c r="C3609" s="196" t="s">
        <v>7</v>
      </c>
      <c r="D3609" s="196">
        <v>11</v>
      </c>
      <c r="E3609" s="196" t="s">
        <v>20</v>
      </c>
      <c r="F3609" s="196">
        <v>24</v>
      </c>
      <c r="G3609"/>
      <c r="H3609"/>
    </row>
    <row r="3610" spans="2:8" x14ac:dyDescent="0.3">
      <c r="B3610" s="101" t="s">
        <v>618</v>
      </c>
      <c r="C3610" s="196" t="s">
        <v>7</v>
      </c>
      <c r="D3610" s="196">
        <v>20</v>
      </c>
      <c r="E3610" s="196" t="s">
        <v>20</v>
      </c>
      <c r="F3610" s="196">
        <v>16</v>
      </c>
      <c r="G3610"/>
      <c r="H3610"/>
    </row>
    <row r="3611" spans="2:8" x14ac:dyDescent="0.3">
      <c r="B3611" s="101" t="s">
        <v>619</v>
      </c>
      <c r="C3611" s="196" t="s">
        <v>1684</v>
      </c>
      <c r="D3611" s="196">
        <v>12</v>
      </c>
      <c r="E3611" s="196" t="s">
        <v>7</v>
      </c>
      <c r="F3611" s="196">
        <v>26</v>
      </c>
      <c r="G3611"/>
      <c r="H3611"/>
    </row>
    <row r="3612" spans="2:8" x14ac:dyDescent="0.3">
      <c r="B3612" s="101" t="s">
        <v>620</v>
      </c>
      <c r="C3612" s="196" t="s">
        <v>7</v>
      </c>
      <c r="D3612" s="196">
        <v>37</v>
      </c>
      <c r="E3612" s="196" t="s">
        <v>20</v>
      </c>
      <c r="F3612" s="196">
        <v>25</v>
      </c>
      <c r="G3612"/>
      <c r="H3612"/>
    </row>
    <row r="3613" spans="2:8" x14ac:dyDescent="0.3">
      <c r="B3613" s="101" t="s">
        <v>621</v>
      </c>
      <c r="C3613" s="196" t="s">
        <v>20</v>
      </c>
      <c r="D3613" s="196">
        <v>23</v>
      </c>
      <c r="E3613" s="196" t="s">
        <v>7</v>
      </c>
      <c r="F3613" s="196">
        <v>14</v>
      </c>
      <c r="G3613"/>
      <c r="H3613"/>
    </row>
    <row r="3614" spans="2:8" x14ac:dyDescent="0.3">
      <c r="B3614" s="101" t="s">
        <v>622</v>
      </c>
      <c r="C3614" s="196" t="s">
        <v>7</v>
      </c>
      <c r="D3614" s="196">
        <v>65</v>
      </c>
      <c r="E3614" s="196" t="s">
        <v>20</v>
      </c>
      <c r="F3614" s="196">
        <v>46</v>
      </c>
      <c r="G3614"/>
      <c r="H3614"/>
    </row>
    <row r="3615" spans="2:8" x14ac:dyDescent="0.3">
      <c r="B3615" s="101" t="s">
        <v>623</v>
      </c>
      <c r="C3615" s="196" t="s">
        <v>7</v>
      </c>
      <c r="D3615" s="196">
        <v>10</v>
      </c>
      <c r="E3615" s="196" t="s">
        <v>20</v>
      </c>
      <c r="F3615" s="196">
        <v>12</v>
      </c>
      <c r="G3615"/>
      <c r="H3615"/>
    </row>
    <row r="3616" spans="2:8" x14ac:dyDescent="0.3">
      <c r="B3616" s="201" t="s">
        <v>624</v>
      </c>
      <c r="C3616" s="201" t="s">
        <v>7</v>
      </c>
      <c r="D3616" s="201">
        <v>11</v>
      </c>
      <c r="E3616" s="201" t="s">
        <v>20</v>
      </c>
      <c r="F3616" s="201">
        <v>7</v>
      </c>
      <c r="G3616" s="201"/>
      <c r="H3616"/>
    </row>
    <row r="3617" spans="2:8" x14ac:dyDescent="0.3">
      <c r="B3617" s="101" t="s">
        <v>625</v>
      </c>
      <c r="C3617" s="196" t="s">
        <v>20</v>
      </c>
      <c r="D3617" s="196">
        <v>12</v>
      </c>
      <c r="E3617" s="196" t="s">
        <v>7</v>
      </c>
      <c r="F3617" s="196">
        <v>26</v>
      </c>
      <c r="G3617"/>
      <c r="H3617"/>
    </row>
    <row r="3618" spans="2:8" x14ac:dyDescent="0.3">
      <c r="B3618" s="101" t="s">
        <v>626</v>
      </c>
      <c r="C3618" s="196" t="s">
        <v>20</v>
      </c>
      <c r="D3618" s="196">
        <v>46</v>
      </c>
      <c r="E3618" s="196" t="s">
        <v>7</v>
      </c>
      <c r="F3618" s="196">
        <v>27</v>
      </c>
      <c r="G3618"/>
      <c r="H3618"/>
    </row>
    <row r="3619" spans="2:8" x14ac:dyDescent="0.3">
      <c r="B3619" s="101" t="s">
        <v>627</v>
      </c>
      <c r="C3619" s="196" t="s">
        <v>20</v>
      </c>
      <c r="D3619" s="196">
        <v>26</v>
      </c>
      <c r="E3619" s="196" t="s">
        <v>7</v>
      </c>
      <c r="F3619" s="196">
        <v>37</v>
      </c>
      <c r="G3619"/>
      <c r="H3619"/>
    </row>
    <row r="3620" spans="2:8" x14ac:dyDescent="0.3">
      <c r="B3620" s="101" t="s">
        <v>628</v>
      </c>
      <c r="C3620" s="196" t="s">
        <v>20</v>
      </c>
      <c r="D3620" s="196">
        <v>3</v>
      </c>
      <c r="E3620" s="196" t="s">
        <v>7</v>
      </c>
      <c r="F3620" s="196">
        <v>4</v>
      </c>
      <c r="G3620"/>
      <c r="H3620"/>
    </row>
    <row r="3621" spans="2:8" x14ac:dyDescent="0.3">
      <c r="B3621" s="101" t="s">
        <v>4447</v>
      </c>
      <c r="C3621" s="196"/>
      <c r="D3621" s="196"/>
      <c r="E3621" s="196"/>
      <c r="F3621" s="196"/>
      <c r="G3621"/>
      <c r="H3621"/>
    </row>
    <row r="3622" spans="2:8" x14ac:dyDescent="0.3">
      <c r="B3622" s="101" t="s">
        <v>4448</v>
      </c>
      <c r="C3622" s="196" t="s">
        <v>20</v>
      </c>
      <c r="D3622" s="196">
        <v>1</v>
      </c>
      <c r="E3622" s="196" t="s">
        <v>1697</v>
      </c>
      <c r="F3622" s="196">
        <v>0</v>
      </c>
      <c r="G3622"/>
      <c r="H3622"/>
    </row>
    <row r="3623" spans="2:8" x14ac:dyDescent="0.3">
      <c r="B3623" s="201" t="s">
        <v>4449</v>
      </c>
      <c r="C3623" s="201"/>
      <c r="D3623" s="201"/>
      <c r="E3623" s="201"/>
      <c r="F3623" s="201"/>
      <c r="G3623" s="201"/>
      <c r="H3623"/>
    </row>
    <row r="3624" spans="2:8" x14ac:dyDescent="0.3">
      <c r="B3624" s="101" t="s">
        <v>4450</v>
      </c>
      <c r="C3624" s="196" t="s">
        <v>7</v>
      </c>
      <c r="D3624" s="196">
        <v>16</v>
      </c>
      <c r="E3624" s="196" t="s">
        <v>1690</v>
      </c>
      <c r="F3624" s="196">
        <v>16</v>
      </c>
      <c r="G3624"/>
      <c r="H3624"/>
    </row>
    <row r="3625" spans="2:8" x14ac:dyDescent="0.3">
      <c r="B3625" s="101" t="s">
        <v>4451</v>
      </c>
      <c r="C3625" s="196" t="s">
        <v>7</v>
      </c>
      <c r="D3625" s="196">
        <v>12</v>
      </c>
      <c r="E3625" s="196" t="s">
        <v>1690</v>
      </c>
      <c r="F3625" s="196">
        <v>3</v>
      </c>
      <c r="G3625"/>
      <c r="H3625"/>
    </row>
    <row r="3626" spans="2:8" x14ac:dyDescent="0.3">
      <c r="B3626" s="101" t="s">
        <v>4452</v>
      </c>
      <c r="C3626" s="196" t="s">
        <v>7</v>
      </c>
      <c r="D3626" s="196">
        <v>0</v>
      </c>
      <c r="E3626" s="196" t="s">
        <v>1690</v>
      </c>
      <c r="F3626" s="196">
        <v>8</v>
      </c>
      <c r="G3626"/>
      <c r="H3626"/>
    </row>
    <row r="3627" spans="2:8" x14ac:dyDescent="0.3">
      <c r="B3627" s="101" t="s">
        <v>4453</v>
      </c>
      <c r="C3627" s="196" t="s">
        <v>1690</v>
      </c>
      <c r="D3627" s="196">
        <v>4</v>
      </c>
      <c r="E3627" s="196" t="s">
        <v>7</v>
      </c>
      <c r="F3627" s="196">
        <v>1</v>
      </c>
      <c r="G3627"/>
      <c r="H3627"/>
    </row>
    <row r="3628" spans="2:8" x14ac:dyDescent="0.3">
      <c r="B3628" s="101" t="s">
        <v>4454</v>
      </c>
      <c r="C3628" s="196" t="s">
        <v>1690</v>
      </c>
      <c r="D3628" s="196">
        <v>8</v>
      </c>
      <c r="E3628" s="196" t="s">
        <v>7</v>
      </c>
      <c r="F3628" s="196">
        <v>2</v>
      </c>
      <c r="G3628"/>
      <c r="H3628"/>
    </row>
    <row r="3629" spans="2:8" x14ac:dyDescent="0.3">
      <c r="B3629" s="101" t="s">
        <v>4455</v>
      </c>
      <c r="C3629" s="196" t="s">
        <v>1690</v>
      </c>
      <c r="D3629" s="196">
        <v>3</v>
      </c>
      <c r="E3629" s="196" t="s">
        <v>7</v>
      </c>
      <c r="F3629" s="196">
        <v>7</v>
      </c>
      <c r="G3629"/>
      <c r="H3629"/>
    </row>
    <row r="3630" spans="2:8" x14ac:dyDescent="0.3">
      <c r="B3630" s="101" t="s">
        <v>4456</v>
      </c>
      <c r="C3630" s="196" t="s">
        <v>7</v>
      </c>
      <c r="D3630" s="196">
        <v>2</v>
      </c>
      <c r="E3630" s="196" t="s">
        <v>1690</v>
      </c>
      <c r="F3630" s="196">
        <v>3</v>
      </c>
      <c r="G3630"/>
      <c r="H3630"/>
    </row>
    <row r="3631" spans="2:8" x14ac:dyDescent="0.3">
      <c r="B3631" s="101" t="s">
        <v>4457</v>
      </c>
      <c r="C3631" s="196" t="s">
        <v>7</v>
      </c>
      <c r="D3631" s="196">
        <v>2</v>
      </c>
      <c r="E3631" s="196" t="s">
        <v>1690</v>
      </c>
      <c r="F3631" s="196">
        <v>3</v>
      </c>
      <c r="G3631"/>
      <c r="H3631"/>
    </row>
    <row r="3632" spans="2:8" x14ac:dyDescent="0.3">
      <c r="B3632" s="101" t="s">
        <v>4458</v>
      </c>
      <c r="C3632" s="196"/>
      <c r="D3632" s="196"/>
      <c r="E3632" s="196"/>
      <c r="F3632" s="196"/>
      <c r="G3632"/>
      <c r="H3632"/>
    </row>
    <row r="3633" spans="2:8" x14ac:dyDescent="0.3">
      <c r="B3633" s="101" t="s">
        <v>4459</v>
      </c>
      <c r="C3633" s="196" t="s">
        <v>1698</v>
      </c>
      <c r="D3633" s="196">
        <v>2</v>
      </c>
      <c r="E3633" s="196" t="s">
        <v>1699</v>
      </c>
      <c r="F3633" s="196">
        <v>3</v>
      </c>
      <c r="G3633"/>
      <c r="H3633"/>
    </row>
    <row r="3634" spans="2:8" x14ac:dyDescent="0.3">
      <c r="B3634" s="101" t="s">
        <v>4460</v>
      </c>
      <c r="C3634" s="196" t="s">
        <v>1698</v>
      </c>
      <c r="D3634" s="196">
        <v>1</v>
      </c>
      <c r="E3634" s="196" t="s">
        <v>1699</v>
      </c>
      <c r="F3634" s="196">
        <v>5</v>
      </c>
      <c r="G3634"/>
      <c r="H3634"/>
    </row>
    <row r="3635" spans="2:8" x14ac:dyDescent="0.3">
      <c r="B3635" s="101" t="s">
        <v>4461</v>
      </c>
      <c r="C3635" s="196" t="s">
        <v>1698</v>
      </c>
      <c r="D3635" s="196">
        <v>9</v>
      </c>
      <c r="E3635" s="196" t="s">
        <v>1699</v>
      </c>
      <c r="F3635" s="196">
        <v>8</v>
      </c>
      <c r="G3635"/>
      <c r="H3635"/>
    </row>
    <row r="3636" spans="2:8" x14ac:dyDescent="0.3">
      <c r="B3636" s="101" t="s">
        <v>4462</v>
      </c>
      <c r="C3636" s="196" t="s">
        <v>1699</v>
      </c>
      <c r="D3636" s="196">
        <v>1</v>
      </c>
      <c r="E3636" s="196" t="s">
        <v>1698</v>
      </c>
      <c r="F3636" s="196">
        <v>2</v>
      </c>
      <c r="G3636"/>
      <c r="H3636"/>
    </row>
    <row r="3637" spans="2:8" x14ac:dyDescent="0.3">
      <c r="B3637" s="101" t="s">
        <v>4463</v>
      </c>
      <c r="C3637" s="196" t="s">
        <v>1699</v>
      </c>
      <c r="D3637" s="196">
        <v>1</v>
      </c>
      <c r="E3637" s="196" t="s">
        <v>1698</v>
      </c>
      <c r="F3637" s="196">
        <v>0</v>
      </c>
      <c r="G3637"/>
      <c r="H3637"/>
    </row>
    <row r="3638" spans="2:8" x14ac:dyDescent="0.3">
      <c r="B3638" s="101" t="s">
        <v>4464</v>
      </c>
      <c r="C3638" s="196" t="s">
        <v>1698</v>
      </c>
      <c r="D3638" s="196">
        <v>1</v>
      </c>
      <c r="E3638" s="196" t="s">
        <v>1699</v>
      </c>
      <c r="F3638" s="196">
        <v>1</v>
      </c>
      <c r="G3638"/>
      <c r="H3638"/>
    </row>
    <row r="3639" spans="2:8" x14ac:dyDescent="0.3">
      <c r="B3639" s="101" t="s">
        <v>4465</v>
      </c>
      <c r="C3639" s="196" t="s">
        <v>1699</v>
      </c>
      <c r="D3639" s="196">
        <v>1</v>
      </c>
      <c r="E3639" s="196" t="s">
        <v>1698</v>
      </c>
      <c r="F3639" s="196">
        <v>2</v>
      </c>
      <c r="G3639"/>
      <c r="H3639"/>
    </row>
    <row r="3640" spans="2:8" x14ac:dyDescent="0.3">
      <c r="B3640" s="101" t="s">
        <v>4466</v>
      </c>
      <c r="C3640" s="196"/>
      <c r="D3640" s="196"/>
      <c r="E3640" s="196"/>
      <c r="F3640" s="196"/>
      <c r="G3640"/>
      <c r="H3640"/>
    </row>
    <row r="3641" spans="2:8" x14ac:dyDescent="0.3">
      <c r="B3641" s="201" t="s">
        <v>4467</v>
      </c>
      <c r="C3641" s="201" t="s">
        <v>1690</v>
      </c>
      <c r="D3641" s="201">
        <v>0</v>
      </c>
      <c r="E3641" s="201" t="s">
        <v>1697</v>
      </c>
      <c r="F3641" s="201">
        <v>0</v>
      </c>
      <c r="G3641" s="201"/>
      <c r="H3641"/>
    </row>
    <row r="3642" spans="2:8" x14ac:dyDescent="0.3">
      <c r="B3642" s="101" t="s">
        <v>4468</v>
      </c>
      <c r="C3642" s="196"/>
      <c r="D3642" s="196"/>
      <c r="E3642" s="196"/>
      <c r="F3642" s="196"/>
      <c r="G3642"/>
      <c r="H3642"/>
    </row>
    <row r="3643" spans="2:8" x14ac:dyDescent="0.3">
      <c r="B3643" s="101" t="s">
        <v>4469</v>
      </c>
      <c r="C3643" s="196" t="s">
        <v>1690</v>
      </c>
      <c r="D3643" s="196">
        <v>0</v>
      </c>
      <c r="E3643" s="196" t="s">
        <v>7</v>
      </c>
      <c r="F3643" s="196">
        <v>0</v>
      </c>
      <c r="G3643"/>
      <c r="H3643"/>
    </row>
    <row r="3644" spans="2:8" x14ac:dyDescent="0.3">
      <c r="B3644" s="101" t="s">
        <v>4470</v>
      </c>
      <c r="C3644" s="196" t="s">
        <v>7</v>
      </c>
      <c r="D3644" s="196">
        <v>0</v>
      </c>
      <c r="E3644" s="196" t="s">
        <v>1690</v>
      </c>
      <c r="F3644" s="196">
        <v>0</v>
      </c>
      <c r="G3644"/>
      <c r="H3644"/>
    </row>
    <row r="3645" spans="2:8" x14ac:dyDescent="0.3">
      <c r="B3645" s="101" t="s">
        <v>4471</v>
      </c>
      <c r="C3645" s="196" t="s">
        <v>7</v>
      </c>
      <c r="D3645" s="196">
        <v>0</v>
      </c>
      <c r="E3645" s="196" t="s">
        <v>1690</v>
      </c>
      <c r="F3645" s="196">
        <v>0</v>
      </c>
      <c r="G3645"/>
      <c r="H3645"/>
    </row>
    <row r="3646" spans="2:8" x14ac:dyDescent="0.3">
      <c r="B3646" s="101" t="s">
        <v>4472</v>
      </c>
      <c r="C3646" s="196" t="s">
        <v>1690</v>
      </c>
      <c r="D3646" s="196">
        <v>0</v>
      </c>
      <c r="E3646" s="196" t="s">
        <v>7</v>
      </c>
      <c r="F3646" s="196">
        <v>0</v>
      </c>
      <c r="G3646"/>
      <c r="H3646"/>
    </row>
    <row r="3647" spans="2:8" x14ac:dyDescent="0.3">
      <c r="B3647" s="101" t="s">
        <v>4473</v>
      </c>
      <c r="C3647" s="196" t="s">
        <v>1690</v>
      </c>
      <c r="D3647" s="196">
        <v>0</v>
      </c>
      <c r="E3647" s="196" t="s">
        <v>7</v>
      </c>
      <c r="F3647" s="196">
        <v>0</v>
      </c>
      <c r="G3647"/>
      <c r="H3647"/>
    </row>
    <row r="3648" spans="2:8" x14ac:dyDescent="0.3">
      <c r="B3648" s="101" t="s">
        <v>4474</v>
      </c>
      <c r="C3648" s="196" t="s">
        <v>7</v>
      </c>
      <c r="D3648" s="196">
        <v>0</v>
      </c>
      <c r="E3648" s="196" t="s">
        <v>1690</v>
      </c>
      <c r="F3648" s="196">
        <v>0</v>
      </c>
      <c r="G3648"/>
      <c r="H3648"/>
    </row>
    <row r="3649" spans="2:8" x14ac:dyDescent="0.3">
      <c r="B3649" s="101" t="s">
        <v>4475</v>
      </c>
      <c r="C3649" s="196" t="s">
        <v>7</v>
      </c>
      <c r="D3649" s="196">
        <v>0</v>
      </c>
      <c r="E3649" s="196" t="s">
        <v>1690</v>
      </c>
      <c r="F3649" s="196">
        <v>0</v>
      </c>
      <c r="G3649"/>
      <c r="H3649"/>
    </row>
    <row r="3650" spans="2:8" x14ac:dyDescent="0.3">
      <c r="B3650" s="101" t="s">
        <v>4476</v>
      </c>
      <c r="C3650" s="196" t="s">
        <v>7</v>
      </c>
      <c r="D3650" s="196">
        <v>0</v>
      </c>
      <c r="E3650" s="196" t="s">
        <v>1690</v>
      </c>
      <c r="F3650" s="196">
        <v>0</v>
      </c>
      <c r="G3650"/>
      <c r="H3650"/>
    </row>
    <row r="3651" spans="2:8" x14ac:dyDescent="0.3">
      <c r="B3651" s="101" t="s">
        <v>4477</v>
      </c>
      <c r="C3651" s="196" t="s">
        <v>7</v>
      </c>
      <c r="D3651" s="196">
        <v>0</v>
      </c>
      <c r="E3651" s="196" t="s">
        <v>1690</v>
      </c>
      <c r="F3651" s="196">
        <v>0</v>
      </c>
      <c r="G3651"/>
      <c r="H3651"/>
    </row>
    <row r="3652" spans="2:8" x14ac:dyDescent="0.3">
      <c r="B3652" s="201" t="s">
        <v>4478</v>
      </c>
      <c r="C3652" s="201" t="s">
        <v>1690</v>
      </c>
      <c r="D3652" s="201">
        <v>0</v>
      </c>
      <c r="E3652" s="201" t="s">
        <v>7</v>
      </c>
      <c r="F3652" s="201">
        <v>0</v>
      </c>
      <c r="G3652" s="201"/>
      <c r="H3652"/>
    </row>
    <row r="3653" spans="2:8" x14ac:dyDescent="0.3">
      <c r="B3653" s="101" t="s">
        <v>4479</v>
      </c>
      <c r="C3653" s="196"/>
      <c r="D3653" s="196"/>
      <c r="E3653" s="196"/>
      <c r="F3653" s="196"/>
      <c r="G3653"/>
      <c r="H3653"/>
    </row>
    <row r="3654" spans="2:8" x14ac:dyDescent="0.3">
      <c r="B3654" s="101" t="s">
        <v>4480</v>
      </c>
      <c r="C3654" s="196" t="s">
        <v>1690</v>
      </c>
      <c r="D3654" s="196">
        <v>0</v>
      </c>
      <c r="E3654" s="196" t="s">
        <v>7</v>
      </c>
      <c r="F3654" s="196">
        <v>0</v>
      </c>
      <c r="G3654"/>
      <c r="H3654"/>
    </row>
    <row r="3655" spans="2:8" x14ac:dyDescent="0.3">
      <c r="B3655" s="101" t="s">
        <v>4481</v>
      </c>
      <c r="C3655" s="196" t="s">
        <v>1690</v>
      </c>
      <c r="D3655" s="196">
        <v>0</v>
      </c>
      <c r="E3655" s="196" t="s">
        <v>7</v>
      </c>
      <c r="F3655" s="196">
        <v>0</v>
      </c>
      <c r="G3655"/>
      <c r="H3655"/>
    </row>
    <row r="3656" spans="2:8" x14ac:dyDescent="0.3">
      <c r="B3656" s="101" t="s">
        <v>4482</v>
      </c>
      <c r="C3656" s="196" t="s">
        <v>7</v>
      </c>
      <c r="D3656" s="196">
        <v>0</v>
      </c>
      <c r="E3656" s="196" t="s">
        <v>1690</v>
      </c>
      <c r="F3656" s="196">
        <v>0</v>
      </c>
      <c r="G3656"/>
      <c r="H3656"/>
    </row>
    <row r="3657" spans="2:8" x14ac:dyDescent="0.3">
      <c r="B3657" s="101" t="s">
        <v>4483</v>
      </c>
      <c r="C3657" s="196" t="s">
        <v>1690</v>
      </c>
      <c r="D3657" s="196">
        <v>0</v>
      </c>
      <c r="E3657" s="196" t="s">
        <v>7</v>
      </c>
      <c r="F3657" s="196">
        <v>1</v>
      </c>
      <c r="G3657"/>
      <c r="H3657"/>
    </row>
    <row r="3658" spans="2:8" x14ac:dyDescent="0.3">
      <c r="B3658" s="101" t="s">
        <v>4484</v>
      </c>
      <c r="C3658" s="196" t="s">
        <v>1690</v>
      </c>
      <c r="D3658" s="196">
        <v>0</v>
      </c>
      <c r="E3658" s="196" t="s">
        <v>7</v>
      </c>
      <c r="F3658" s="196">
        <v>0</v>
      </c>
      <c r="G3658"/>
      <c r="H3658"/>
    </row>
    <row r="3659" spans="2:8" x14ac:dyDescent="0.3">
      <c r="B3659" s="101" t="s">
        <v>4485</v>
      </c>
      <c r="C3659" s="196" t="s">
        <v>1690</v>
      </c>
      <c r="D3659" s="196">
        <v>0</v>
      </c>
      <c r="E3659" s="196" t="s">
        <v>7</v>
      </c>
      <c r="F3659" s="196">
        <v>0</v>
      </c>
      <c r="G3659"/>
      <c r="H3659"/>
    </row>
    <row r="3660" spans="2:8" x14ac:dyDescent="0.3">
      <c r="B3660" s="101" t="s">
        <v>4486</v>
      </c>
      <c r="C3660" s="196" t="s">
        <v>7</v>
      </c>
      <c r="D3660" s="196">
        <v>0</v>
      </c>
      <c r="E3660" s="196" t="s">
        <v>1690</v>
      </c>
      <c r="F3660" s="196">
        <v>0</v>
      </c>
      <c r="G3660"/>
      <c r="H3660"/>
    </row>
    <row r="3661" spans="2:8" x14ac:dyDescent="0.3">
      <c r="B3661" s="101" t="s">
        <v>4487</v>
      </c>
      <c r="C3661" s="196" t="s">
        <v>1690</v>
      </c>
      <c r="D3661" s="196">
        <v>0</v>
      </c>
      <c r="E3661" s="196" t="s">
        <v>7</v>
      </c>
      <c r="F3661" s="196">
        <v>0</v>
      </c>
      <c r="G3661"/>
      <c r="H3661"/>
    </row>
    <row r="3662" spans="2:8" x14ac:dyDescent="0.3">
      <c r="B3662" s="101" t="s">
        <v>4488</v>
      </c>
      <c r="C3662" s="196" t="s">
        <v>7</v>
      </c>
      <c r="D3662" s="196">
        <v>0</v>
      </c>
      <c r="E3662" s="196" t="s">
        <v>1690</v>
      </c>
      <c r="F3662" s="196">
        <v>0</v>
      </c>
      <c r="G3662"/>
      <c r="H3662"/>
    </row>
    <row r="3663" spans="2:8" x14ac:dyDescent="0.3">
      <c r="B3663" s="101" t="s">
        <v>4489</v>
      </c>
      <c r="C3663" s="196" t="s">
        <v>1690</v>
      </c>
      <c r="D3663" s="196">
        <v>0</v>
      </c>
      <c r="E3663" s="196" t="s">
        <v>7</v>
      </c>
      <c r="F3663" s="196">
        <v>0</v>
      </c>
      <c r="G3663"/>
      <c r="H3663"/>
    </row>
    <row r="3664" spans="2:8" x14ac:dyDescent="0.3">
      <c r="B3664" s="101" t="s">
        <v>4490</v>
      </c>
      <c r="C3664" s="196"/>
      <c r="D3664" s="196"/>
      <c r="E3664" s="196"/>
      <c r="F3664" s="196"/>
      <c r="G3664"/>
      <c r="H3664"/>
    </row>
    <row r="3665" spans="2:8" x14ac:dyDescent="0.3">
      <c r="B3665" s="101" t="s">
        <v>4491</v>
      </c>
      <c r="C3665" s="196" t="s">
        <v>7</v>
      </c>
      <c r="D3665" s="196">
        <v>0</v>
      </c>
      <c r="E3665" s="196" t="s">
        <v>1704</v>
      </c>
      <c r="F3665" s="196">
        <v>0</v>
      </c>
      <c r="G3665"/>
      <c r="H3665"/>
    </row>
    <row r="3666" spans="2:8" x14ac:dyDescent="0.3">
      <c r="B3666" s="101" t="s">
        <v>4492</v>
      </c>
      <c r="C3666" s="196" t="s">
        <v>1704</v>
      </c>
      <c r="D3666" s="196">
        <v>0</v>
      </c>
      <c r="E3666" s="196" t="s">
        <v>7</v>
      </c>
      <c r="F3666" s="196">
        <v>0</v>
      </c>
      <c r="G3666"/>
      <c r="H3666"/>
    </row>
    <row r="3667" spans="2:8" x14ac:dyDescent="0.3">
      <c r="B3667" s="201" t="s">
        <v>4493</v>
      </c>
      <c r="C3667" s="201" t="s">
        <v>7</v>
      </c>
      <c r="D3667" s="201">
        <v>0</v>
      </c>
      <c r="E3667" s="201" t="s">
        <v>1704</v>
      </c>
      <c r="F3667" s="201">
        <v>1</v>
      </c>
      <c r="G3667" s="201"/>
      <c r="H3667"/>
    </row>
    <row r="3668" spans="2:8" x14ac:dyDescent="0.3">
      <c r="B3668" s="101" t="s">
        <v>4494</v>
      </c>
      <c r="C3668" s="196" t="s">
        <v>1704</v>
      </c>
      <c r="D3668" s="196">
        <v>0</v>
      </c>
      <c r="E3668" s="196" t="s">
        <v>7</v>
      </c>
      <c r="F3668" s="196">
        <v>0</v>
      </c>
      <c r="G3668"/>
      <c r="H3668"/>
    </row>
    <row r="3669" spans="2:8" x14ac:dyDescent="0.3">
      <c r="B3669" s="101" t="s">
        <v>4495</v>
      </c>
      <c r="C3669" s="196" t="s">
        <v>1704</v>
      </c>
      <c r="D3669" s="196">
        <v>0</v>
      </c>
      <c r="E3669" s="196" t="s">
        <v>7</v>
      </c>
      <c r="F3669" s="196">
        <v>0</v>
      </c>
      <c r="G3669"/>
      <c r="H3669"/>
    </row>
    <row r="3670" spans="2:8" x14ac:dyDescent="0.3">
      <c r="B3670" s="101" t="s">
        <v>4496</v>
      </c>
      <c r="C3670" s="196" t="s">
        <v>1704</v>
      </c>
      <c r="D3670" s="196">
        <v>1</v>
      </c>
      <c r="E3670" s="196" t="s">
        <v>7</v>
      </c>
      <c r="F3670" s="196">
        <v>0</v>
      </c>
      <c r="G3670"/>
      <c r="H3670"/>
    </row>
    <row r="3671" spans="2:8" x14ac:dyDescent="0.3">
      <c r="B3671" s="101" t="s">
        <v>4497</v>
      </c>
      <c r="C3671" s="196" t="s">
        <v>1704</v>
      </c>
      <c r="D3671" s="196">
        <v>0</v>
      </c>
      <c r="E3671" s="196" t="s">
        <v>7</v>
      </c>
      <c r="F3671" s="196">
        <v>0</v>
      </c>
      <c r="G3671"/>
      <c r="H3671"/>
    </row>
    <row r="3672" spans="2:8" x14ac:dyDescent="0.3">
      <c r="B3672" s="101" t="s">
        <v>4498</v>
      </c>
      <c r="C3672" s="196" t="s">
        <v>1704</v>
      </c>
      <c r="D3672" s="196">
        <v>0</v>
      </c>
      <c r="E3672" s="196" t="s">
        <v>7</v>
      </c>
      <c r="F3672" s="196">
        <v>0</v>
      </c>
      <c r="G3672"/>
      <c r="H3672"/>
    </row>
    <row r="3673" spans="2:8" x14ac:dyDescent="0.3">
      <c r="B3673" s="101" t="s">
        <v>4499</v>
      </c>
      <c r="C3673" s="196"/>
      <c r="D3673" s="196"/>
      <c r="E3673" s="196"/>
      <c r="F3673" s="196"/>
      <c r="G3673"/>
      <c r="H3673"/>
    </row>
    <row r="3674" spans="2:8" x14ac:dyDescent="0.3">
      <c r="B3674" s="101" t="s">
        <v>4500</v>
      </c>
      <c r="C3674" s="196" t="s">
        <v>4</v>
      </c>
      <c r="D3674" s="196">
        <v>0</v>
      </c>
      <c r="E3674" s="196" t="s">
        <v>7</v>
      </c>
      <c r="F3674" s="196">
        <v>0</v>
      </c>
      <c r="G3674"/>
      <c r="H3674"/>
    </row>
    <row r="3675" spans="2:8" x14ac:dyDescent="0.3">
      <c r="B3675" s="101" t="s">
        <v>4501</v>
      </c>
      <c r="C3675" s="196" t="s">
        <v>4</v>
      </c>
      <c r="D3675" s="196">
        <v>0</v>
      </c>
      <c r="E3675" s="196" t="s">
        <v>7</v>
      </c>
      <c r="F3675" s="196">
        <v>0</v>
      </c>
      <c r="G3675"/>
      <c r="H3675"/>
    </row>
    <row r="3676" spans="2:8" x14ac:dyDescent="0.3">
      <c r="B3676" s="201" t="s">
        <v>4502</v>
      </c>
      <c r="C3676" s="201" t="s">
        <v>7</v>
      </c>
      <c r="D3676" s="201">
        <v>0</v>
      </c>
      <c r="E3676" s="201" t="s">
        <v>4</v>
      </c>
      <c r="F3676" s="201">
        <v>0</v>
      </c>
      <c r="G3676" s="201"/>
      <c r="H3676"/>
    </row>
    <row r="3677" spans="2:8" x14ac:dyDescent="0.3">
      <c r="B3677" s="101" t="s">
        <v>4503</v>
      </c>
      <c r="C3677" s="196" t="s">
        <v>7</v>
      </c>
      <c r="D3677" s="196">
        <v>0</v>
      </c>
      <c r="E3677" s="196" t="s">
        <v>4</v>
      </c>
      <c r="F3677" s="196">
        <v>0</v>
      </c>
      <c r="G3677"/>
      <c r="H3677"/>
    </row>
    <row r="3678" spans="2:8" x14ac:dyDescent="0.3">
      <c r="B3678" s="101" t="s">
        <v>4504</v>
      </c>
      <c r="C3678" s="196" t="s">
        <v>4</v>
      </c>
      <c r="D3678" s="196">
        <v>0</v>
      </c>
      <c r="E3678" s="196" t="s">
        <v>7</v>
      </c>
      <c r="F3678" s="196">
        <v>0</v>
      </c>
      <c r="G3678"/>
      <c r="H3678"/>
    </row>
    <row r="3679" spans="2:8" x14ac:dyDescent="0.3">
      <c r="B3679" s="101" t="s">
        <v>4505</v>
      </c>
      <c r="C3679" s="196" t="s">
        <v>4</v>
      </c>
      <c r="D3679" s="196">
        <v>0</v>
      </c>
      <c r="E3679" s="196" t="s">
        <v>7</v>
      </c>
      <c r="F3679" s="196">
        <v>1</v>
      </c>
      <c r="G3679"/>
      <c r="H3679"/>
    </row>
    <row r="3680" spans="2:8" x14ac:dyDescent="0.3">
      <c r="B3680" s="101" t="s">
        <v>4506</v>
      </c>
      <c r="C3680" s="196" t="s">
        <v>7</v>
      </c>
      <c r="D3680" s="196">
        <v>0</v>
      </c>
      <c r="E3680" s="196" t="s">
        <v>4</v>
      </c>
      <c r="F3680" s="196">
        <v>0</v>
      </c>
      <c r="G3680"/>
      <c r="H3680"/>
    </row>
    <row r="3681" spans="2:8" x14ac:dyDescent="0.3">
      <c r="B3681" s="101" t="s">
        <v>4507</v>
      </c>
      <c r="C3681" s="196" t="s">
        <v>4</v>
      </c>
      <c r="D3681" s="196">
        <v>0</v>
      </c>
      <c r="E3681" s="196" t="s">
        <v>7</v>
      </c>
      <c r="F3681" s="196">
        <v>0</v>
      </c>
      <c r="G3681"/>
      <c r="H3681"/>
    </row>
    <row r="3682" spans="2:8" x14ac:dyDescent="0.3">
      <c r="B3682" s="101" t="s">
        <v>4508</v>
      </c>
      <c r="C3682" s="196"/>
      <c r="D3682" s="196"/>
      <c r="E3682" s="196"/>
      <c r="F3682" s="196"/>
      <c r="G3682"/>
      <c r="H3682"/>
    </row>
    <row r="3683" spans="2:8" x14ac:dyDescent="0.3">
      <c r="B3683" s="201" t="s">
        <v>4509</v>
      </c>
      <c r="C3683" s="201" t="s">
        <v>4</v>
      </c>
      <c r="D3683" s="201">
        <v>0</v>
      </c>
      <c r="E3683" s="201" t="s">
        <v>4510</v>
      </c>
      <c r="F3683" s="201">
        <v>0</v>
      </c>
      <c r="G3683" s="201"/>
      <c r="H3683"/>
    </row>
    <row r="3684" spans="2:8" x14ac:dyDescent="0.3">
      <c r="B3684" s="101" t="s">
        <v>4511</v>
      </c>
      <c r="C3684" s="196" t="s">
        <v>4</v>
      </c>
      <c r="D3684" s="196">
        <v>0</v>
      </c>
      <c r="E3684" s="196" t="s">
        <v>4510</v>
      </c>
      <c r="F3684" s="196">
        <v>0</v>
      </c>
      <c r="G3684"/>
      <c r="H3684"/>
    </row>
    <row r="3685" spans="2:8" x14ac:dyDescent="0.3">
      <c r="B3685" s="101" t="s">
        <v>4512</v>
      </c>
      <c r="C3685" s="196" t="s">
        <v>4</v>
      </c>
      <c r="D3685" s="196">
        <v>0</v>
      </c>
      <c r="E3685" s="196" t="s">
        <v>4510</v>
      </c>
      <c r="F3685" s="196">
        <v>0</v>
      </c>
      <c r="G3685"/>
      <c r="H3685"/>
    </row>
    <row r="3686" spans="2:8" x14ac:dyDescent="0.3">
      <c r="B3686" s="101" t="s">
        <v>4513</v>
      </c>
      <c r="C3686" s="196" t="s">
        <v>4510</v>
      </c>
      <c r="D3686" s="196">
        <v>0</v>
      </c>
      <c r="E3686" s="196" t="s">
        <v>4</v>
      </c>
      <c r="F3686" s="196">
        <v>0</v>
      </c>
      <c r="G3686"/>
      <c r="H3686"/>
    </row>
    <row r="3687" spans="2:8" x14ac:dyDescent="0.3">
      <c r="B3687" s="101" t="s">
        <v>4514</v>
      </c>
      <c r="C3687" s="196" t="s">
        <v>4</v>
      </c>
      <c r="D3687" s="196">
        <v>0</v>
      </c>
      <c r="E3687" s="196" t="s">
        <v>4510</v>
      </c>
      <c r="F3687" s="196">
        <v>0</v>
      </c>
      <c r="G3687"/>
      <c r="H3687"/>
    </row>
    <row r="3688" spans="2:8" x14ac:dyDescent="0.3">
      <c r="B3688" s="101" t="s">
        <v>4515</v>
      </c>
      <c r="C3688" s="196" t="s">
        <v>4</v>
      </c>
      <c r="D3688" s="196">
        <v>1</v>
      </c>
      <c r="E3688" s="196" t="s">
        <v>4510</v>
      </c>
      <c r="F3688" s="196">
        <v>0</v>
      </c>
      <c r="G3688"/>
      <c r="H3688"/>
    </row>
    <row r="3689" spans="2:8" x14ac:dyDescent="0.3">
      <c r="B3689" s="101" t="s">
        <v>4516</v>
      </c>
      <c r="C3689" s="196" t="s">
        <v>4510</v>
      </c>
      <c r="D3689" s="196">
        <v>0</v>
      </c>
      <c r="E3689" s="196" t="s">
        <v>4</v>
      </c>
      <c r="F3689" s="196">
        <v>0</v>
      </c>
      <c r="G3689"/>
      <c r="H3689"/>
    </row>
    <row r="3690" spans="2:8" x14ac:dyDescent="0.3">
      <c r="B3690" s="101" t="s">
        <v>4517</v>
      </c>
      <c r="C3690" s="196" t="s">
        <v>4510</v>
      </c>
      <c r="D3690" s="196">
        <v>0</v>
      </c>
      <c r="E3690" s="196" t="s">
        <v>4</v>
      </c>
      <c r="F3690" s="196">
        <v>0</v>
      </c>
      <c r="G3690"/>
      <c r="H3690"/>
    </row>
    <row r="3691" spans="2:8" x14ac:dyDescent="0.3">
      <c r="B3691" s="101" t="s">
        <v>4518</v>
      </c>
      <c r="C3691" s="196"/>
      <c r="D3691" s="196"/>
      <c r="E3691" s="196"/>
      <c r="F3691" s="196"/>
      <c r="G3691"/>
      <c r="H3691"/>
    </row>
    <row r="3692" spans="2:8" x14ac:dyDescent="0.3">
      <c r="B3692" s="201" t="s">
        <v>4519</v>
      </c>
      <c r="C3692" s="201" t="s">
        <v>1699</v>
      </c>
      <c r="D3692" s="201">
        <v>0</v>
      </c>
      <c r="E3692" s="201" t="s">
        <v>7</v>
      </c>
      <c r="F3692" s="201">
        <v>0</v>
      </c>
      <c r="G3692" s="201"/>
      <c r="H3692"/>
    </row>
    <row r="3693" spans="2:8" x14ac:dyDescent="0.3">
      <c r="B3693" s="101" t="s">
        <v>4520</v>
      </c>
      <c r="C3693" s="196" t="s">
        <v>7</v>
      </c>
      <c r="D3693" s="196">
        <v>0</v>
      </c>
      <c r="E3693" s="196" t="s">
        <v>1699</v>
      </c>
      <c r="F3693" s="196">
        <v>0</v>
      </c>
      <c r="G3693"/>
      <c r="H3693"/>
    </row>
    <row r="3694" spans="2:8" x14ac:dyDescent="0.3">
      <c r="B3694" s="101" t="s">
        <v>4521</v>
      </c>
      <c r="C3694" s="196" t="s">
        <v>1699</v>
      </c>
      <c r="D3694" s="196">
        <v>0</v>
      </c>
      <c r="E3694" s="196" t="s">
        <v>7</v>
      </c>
      <c r="F3694" s="196">
        <v>0</v>
      </c>
      <c r="G3694"/>
      <c r="H3694"/>
    </row>
    <row r="3695" spans="2:8" x14ac:dyDescent="0.3">
      <c r="B3695" s="101" t="s">
        <v>4522</v>
      </c>
      <c r="C3695" s="196" t="s">
        <v>1699</v>
      </c>
      <c r="D3695" s="196">
        <v>0</v>
      </c>
      <c r="E3695" s="196" t="s">
        <v>7</v>
      </c>
      <c r="F3695" s="196">
        <v>0</v>
      </c>
      <c r="G3695"/>
      <c r="H3695"/>
    </row>
    <row r="3696" spans="2:8" x14ac:dyDescent="0.3">
      <c r="B3696" s="101" t="s">
        <v>4523</v>
      </c>
      <c r="C3696" s="196" t="s">
        <v>7</v>
      </c>
      <c r="D3696" s="196">
        <v>0</v>
      </c>
      <c r="E3696" s="196" t="s">
        <v>1699</v>
      </c>
      <c r="F3696" s="196">
        <v>0</v>
      </c>
      <c r="G3696"/>
      <c r="H3696"/>
    </row>
    <row r="3697" spans="2:8" x14ac:dyDescent="0.3">
      <c r="B3697" s="101" t="s">
        <v>4524</v>
      </c>
      <c r="C3697" s="196" t="s">
        <v>7</v>
      </c>
      <c r="D3697" s="196">
        <v>0</v>
      </c>
      <c r="E3697" s="196" t="s">
        <v>1699</v>
      </c>
      <c r="F3697" s="196">
        <v>1</v>
      </c>
      <c r="G3697"/>
      <c r="H3697"/>
    </row>
    <row r="3698" spans="2:8" x14ac:dyDescent="0.3">
      <c r="B3698" s="101" t="s">
        <v>4525</v>
      </c>
      <c r="C3698" s="196" t="s">
        <v>1699</v>
      </c>
      <c r="D3698" s="196">
        <v>0</v>
      </c>
      <c r="E3698" s="196" t="s">
        <v>7</v>
      </c>
      <c r="F3698" s="196">
        <v>0</v>
      </c>
      <c r="G3698"/>
      <c r="H3698"/>
    </row>
    <row r="3699" spans="2:8" x14ac:dyDescent="0.3">
      <c r="B3699" s="101" t="s">
        <v>4526</v>
      </c>
      <c r="C3699" s="196" t="s">
        <v>1699</v>
      </c>
      <c r="D3699" s="196">
        <v>1</v>
      </c>
      <c r="E3699" s="196" t="s">
        <v>7</v>
      </c>
      <c r="F3699" s="196">
        <v>0</v>
      </c>
      <c r="G3699"/>
      <c r="H3699"/>
    </row>
    <row r="3700" spans="2:8" x14ac:dyDescent="0.3">
      <c r="B3700" s="101" t="s">
        <v>4527</v>
      </c>
      <c r="C3700" s="196"/>
      <c r="D3700" s="196"/>
      <c r="E3700" s="196"/>
      <c r="F3700" s="196"/>
      <c r="G3700"/>
      <c r="H3700"/>
    </row>
    <row r="3701" spans="2:8" x14ac:dyDescent="0.3">
      <c r="B3701" s="201" t="s">
        <v>4528</v>
      </c>
      <c r="C3701" s="201" t="s">
        <v>4</v>
      </c>
      <c r="D3701" s="201">
        <v>0</v>
      </c>
      <c r="E3701" s="201" t="s">
        <v>4529</v>
      </c>
      <c r="F3701" s="201">
        <v>0</v>
      </c>
      <c r="G3701" s="201"/>
      <c r="H3701"/>
    </row>
    <row r="3702" spans="2:8" x14ac:dyDescent="0.3">
      <c r="B3702" s="101" t="s">
        <v>4530</v>
      </c>
      <c r="C3702" s="196" t="s">
        <v>4531</v>
      </c>
      <c r="D3702" s="196">
        <v>0</v>
      </c>
      <c r="E3702" s="196" t="s">
        <v>4529</v>
      </c>
      <c r="F3702" s="196">
        <v>1</v>
      </c>
      <c r="G3702"/>
      <c r="H3702"/>
    </row>
    <row r="3703" spans="2:8" x14ac:dyDescent="0.3">
      <c r="B3703" s="101" t="s">
        <v>4532</v>
      </c>
      <c r="C3703" s="196" t="s">
        <v>4531</v>
      </c>
      <c r="D3703" s="196">
        <v>0</v>
      </c>
      <c r="E3703" s="196" t="s">
        <v>4529</v>
      </c>
      <c r="F3703" s="196">
        <v>0</v>
      </c>
      <c r="G3703"/>
      <c r="H3703"/>
    </row>
    <row r="3704" spans="2:8" x14ac:dyDescent="0.3">
      <c r="B3704" s="101" t="s">
        <v>4533</v>
      </c>
      <c r="C3704" s="196" t="s">
        <v>4529</v>
      </c>
      <c r="D3704" s="196">
        <v>0</v>
      </c>
      <c r="E3704" s="196" t="s">
        <v>1704</v>
      </c>
      <c r="F3704" s="196">
        <v>0</v>
      </c>
      <c r="G3704"/>
      <c r="H3704"/>
    </row>
    <row r="3705" spans="2:8" x14ac:dyDescent="0.3">
      <c r="B3705" s="101" t="s">
        <v>4534</v>
      </c>
      <c r="C3705" s="196" t="s">
        <v>4531</v>
      </c>
      <c r="D3705" s="196">
        <v>0</v>
      </c>
      <c r="E3705" s="196" t="s">
        <v>4529</v>
      </c>
      <c r="F3705" s="196">
        <v>0</v>
      </c>
      <c r="G3705"/>
      <c r="H3705"/>
    </row>
    <row r="3706" spans="2:8" x14ac:dyDescent="0.3">
      <c r="B3706" s="101" t="s">
        <v>4535</v>
      </c>
      <c r="C3706" s="196" t="s">
        <v>1703</v>
      </c>
      <c r="D3706" s="196">
        <v>0</v>
      </c>
      <c r="E3706" s="196" t="s">
        <v>4529</v>
      </c>
      <c r="F3706" s="196">
        <v>0</v>
      </c>
      <c r="G3706"/>
      <c r="H3706"/>
    </row>
    <row r="3707" spans="2:8" x14ac:dyDescent="0.3">
      <c r="B3707" s="101" t="s">
        <v>4536</v>
      </c>
      <c r="C3707" s="196" t="s">
        <v>4531</v>
      </c>
      <c r="D3707" s="196">
        <v>0</v>
      </c>
      <c r="E3707" s="196" t="s">
        <v>4529</v>
      </c>
      <c r="F3707" s="196">
        <v>0</v>
      </c>
      <c r="G3707"/>
      <c r="H3707"/>
    </row>
    <row r="3708" spans="2:8" x14ac:dyDescent="0.3">
      <c r="B3708" s="101" t="s">
        <v>4537</v>
      </c>
      <c r="C3708" s="196" t="s">
        <v>4531</v>
      </c>
      <c r="D3708" s="196">
        <v>0</v>
      </c>
      <c r="E3708" s="196" t="s">
        <v>4529</v>
      </c>
      <c r="F3708" s="196">
        <v>0</v>
      </c>
      <c r="G3708"/>
      <c r="H3708"/>
    </row>
    <row r="3709" spans="2:8" x14ac:dyDescent="0.3">
      <c r="B3709" s="101" t="s">
        <v>4538</v>
      </c>
      <c r="C3709" s="196"/>
      <c r="D3709" s="196"/>
      <c r="E3709" s="196"/>
      <c r="F3709" s="196"/>
      <c r="G3709"/>
      <c r="H3709"/>
    </row>
    <row r="3710" spans="2:8" x14ac:dyDescent="0.3">
      <c r="B3710" s="101" t="s">
        <v>4539</v>
      </c>
      <c r="C3710" s="196" t="s">
        <v>7</v>
      </c>
      <c r="D3710" s="196">
        <v>1</v>
      </c>
      <c r="E3710" s="196" t="s">
        <v>1690</v>
      </c>
      <c r="F3710" s="196">
        <v>8</v>
      </c>
      <c r="G3710"/>
      <c r="H3710"/>
    </row>
    <row r="3711" spans="2:8" x14ac:dyDescent="0.3">
      <c r="B3711" s="101" t="s">
        <v>4540</v>
      </c>
      <c r="C3711" s="196" t="s">
        <v>1690</v>
      </c>
      <c r="D3711" s="196">
        <v>3</v>
      </c>
      <c r="E3711" s="196" t="s">
        <v>7</v>
      </c>
      <c r="F3711" s="196">
        <v>2</v>
      </c>
      <c r="G3711"/>
      <c r="H3711"/>
    </row>
    <row r="3712" spans="2:8" x14ac:dyDescent="0.3">
      <c r="B3712" s="201" t="s">
        <v>4541</v>
      </c>
      <c r="C3712" s="201" t="s">
        <v>4</v>
      </c>
      <c r="D3712" s="201">
        <v>3</v>
      </c>
      <c r="E3712" s="201" t="s">
        <v>7</v>
      </c>
      <c r="F3712" s="201">
        <v>1</v>
      </c>
      <c r="G3712" s="201"/>
      <c r="H3712"/>
    </row>
    <row r="3713" spans="2:8" x14ac:dyDescent="0.3">
      <c r="B3713" s="101" t="s">
        <v>4542</v>
      </c>
      <c r="C3713" s="196" t="s">
        <v>1698</v>
      </c>
      <c r="D3713" s="196">
        <v>8</v>
      </c>
      <c r="E3713" s="196" t="s">
        <v>1690</v>
      </c>
      <c r="F3713" s="196">
        <v>7</v>
      </c>
      <c r="G3713"/>
      <c r="H3713"/>
    </row>
    <row r="3714" spans="2:8" x14ac:dyDescent="0.3">
      <c r="B3714" s="101" t="s">
        <v>4543</v>
      </c>
      <c r="C3714" s="196" t="s">
        <v>7</v>
      </c>
      <c r="D3714" s="196">
        <v>5</v>
      </c>
      <c r="E3714" s="196" t="s">
        <v>20</v>
      </c>
      <c r="F3714" s="196">
        <v>2</v>
      </c>
      <c r="G3714"/>
      <c r="H3714"/>
    </row>
    <row r="3715" spans="2:8" x14ac:dyDescent="0.3">
      <c r="B3715" s="101" t="s">
        <v>4544</v>
      </c>
      <c r="C3715" s="196" t="s">
        <v>1704</v>
      </c>
      <c r="D3715" s="196">
        <v>3</v>
      </c>
      <c r="E3715" s="196" t="s">
        <v>7</v>
      </c>
      <c r="F3715" s="196">
        <v>1</v>
      </c>
      <c r="G3715"/>
      <c r="H3715"/>
    </row>
    <row r="3716" spans="2:8" x14ac:dyDescent="0.3">
      <c r="B3716" s="101" t="s">
        <v>4545</v>
      </c>
      <c r="C3716" s="196"/>
      <c r="D3716" s="196"/>
      <c r="E3716" s="196"/>
      <c r="F3716" s="196"/>
      <c r="G3716"/>
      <c r="H3716"/>
    </row>
    <row r="3717" spans="2:8" x14ac:dyDescent="0.3">
      <c r="B3717" s="101" t="s">
        <v>4546</v>
      </c>
      <c r="C3717" s="196" t="s">
        <v>1704</v>
      </c>
      <c r="D3717" s="196">
        <v>14</v>
      </c>
      <c r="E3717" s="196" t="s">
        <v>7</v>
      </c>
      <c r="F3717" s="196">
        <v>12</v>
      </c>
      <c r="G3717"/>
      <c r="H3717"/>
    </row>
    <row r="3718" spans="2:8" x14ac:dyDescent="0.3">
      <c r="B3718" s="101" t="s">
        <v>4547</v>
      </c>
      <c r="C3718" s="196" t="s">
        <v>7</v>
      </c>
      <c r="D3718" s="196">
        <v>13</v>
      </c>
      <c r="E3718" s="196" t="s">
        <v>1694</v>
      </c>
      <c r="F3718" s="196">
        <v>23</v>
      </c>
      <c r="G3718"/>
      <c r="H3718"/>
    </row>
    <row r="3719" spans="2:8" x14ac:dyDescent="0.3">
      <c r="B3719" s="101" t="s">
        <v>4548</v>
      </c>
      <c r="C3719" s="196" t="s">
        <v>7</v>
      </c>
      <c r="D3719" s="196">
        <v>5</v>
      </c>
      <c r="E3719" s="196" t="s">
        <v>1704</v>
      </c>
      <c r="F3719" s="196">
        <v>10</v>
      </c>
      <c r="G3719"/>
      <c r="H3719"/>
    </row>
    <row r="3720" spans="2:8" x14ac:dyDescent="0.3">
      <c r="B3720" s="101" t="s">
        <v>4549</v>
      </c>
      <c r="C3720" s="196" t="s">
        <v>7</v>
      </c>
      <c r="D3720" s="196">
        <v>19</v>
      </c>
      <c r="E3720" s="196" t="s">
        <v>1704</v>
      </c>
      <c r="F3720" s="196">
        <v>15</v>
      </c>
      <c r="G3720"/>
      <c r="H3720"/>
    </row>
    <row r="3721" spans="2:8" x14ac:dyDescent="0.3">
      <c r="B3721" s="101" t="s">
        <v>4550</v>
      </c>
      <c r="C3721" s="196" t="s">
        <v>4</v>
      </c>
      <c r="D3721" s="196">
        <v>6</v>
      </c>
      <c r="E3721" s="196" t="s">
        <v>7</v>
      </c>
      <c r="F3721" s="196">
        <v>7</v>
      </c>
      <c r="G3721"/>
      <c r="H3721"/>
    </row>
    <row r="3722" spans="2:8" x14ac:dyDescent="0.3">
      <c r="B3722" s="101" t="s">
        <v>4551</v>
      </c>
      <c r="C3722" s="196" t="s">
        <v>4</v>
      </c>
      <c r="D3722" s="196">
        <v>4</v>
      </c>
      <c r="E3722" s="196" t="s">
        <v>7</v>
      </c>
      <c r="F3722" s="196">
        <v>1</v>
      </c>
      <c r="G3722"/>
      <c r="H3722"/>
    </row>
    <row r="3723" spans="2:8" x14ac:dyDescent="0.3">
      <c r="B3723" s="101" t="s">
        <v>4552</v>
      </c>
      <c r="C3723" s="196" t="s">
        <v>4</v>
      </c>
      <c r="D3723" s="196">
        <v>5</v>
      </c>
      <c r="E3723" s="196" t="s">
        <v>7</v>
      </c>
      <c r="F3723" s="196">
        <v>9</v>
      </c>
      <c r="G3723"/>
      <c r="H3723"/>
    </row>
    <row r="3724" spans="2:8" x14ac:dyDescent="0.3">
      <c r="B3724" s="101" t="s">
        <v>4553</v>
      </c>
      <c r="C3724" s="196" t="s">
        <v>4</v>
      </c>
      <c r="D3724" s="196">
        <v>4</v>
      </c>
      <c r="E3724" s="196" t="s">
        <v>7</v>
      </c>
      <c r="F3724" s="196">
        <v>0</v>
      </c>
      <c r="G3724"/>
      <c r="H3724"/>
    </row>
    <row r="3725" spans="2:8" x14ac:dyDescent="0.3">
      <c r="B3725" s="201" t="s">
        <v>4554</v>
      </c>
      <c r="C3725" s="201"/>
      <c r="D3725" s="201"/>
      <c r="E3725" s="201"/>
      <c r="F3725" s="201"/>
      <c r="G3725" s="201"/>
      <c r="H3725"/>
    </row>
    <row r="3726" spans="2:8" x14ac:dyDescent="0.3">
      <c r="B3726" s="101" t="s">
        <v>4555</v>
      </c>
      <c r="C3726" s="196" t="s">
        <v>7</v>
      </c>
      <c r="D3726" s="196">
        <v>9</v>
      </c>
      <c r="E3726" s="196" t="s">
        <v>4</v>
      </c>
      <c r="F3726" s="196">
        <v>7</v>
      </c>
      <c r="G3726"/>
      <c r="H3726"/>
    </row>
    <row r="3727" spans="2:8" x14ac:dyDescent="0.3">
      <c r="B3727" s="101" t="s">
        <v>4556</v>
      </c>
      <c r="C3727" s="196" t="s">
        <v>7</v>
      </c>
      <c r="D3727" s="196">
        <v>5</v>
      </c>
      <c r="E3727" s="196" t="s">
        <v>4</v>
      </c>
      <c r="F3727" s="196">
        <v>4</v>
      </c>
      <c r="G3727"/>
      <c r="H3727"/>
    </row>
    <row r="3728" spans="2:8" x14ac:dyDescent="0.3">
      <c r="B3728" s="101" t="s">
        <v>4557</v>
      </c>
      <c r="C3728" s="196" t="s">
        <v>7</v>
      </c>
      <c r="D3728" s="196">
        <v>5</v>
      </c>
      <c r="E3728" s="196" t="s">
        <v>4</v>
      </c>
      <c r="F3728" s="196">
        <v>4</v>
      </c>
      <c r="G3728"/>
      <c r="H3728"/>
    </row>
    <row r="3729" spans="2:8" x14ac:dyDescent="0.3">
      <c r="B3729" s="101" t="s">
        <v>4558</v>
      </c>
      <c r="C3729" s="196" t="s">
        <v>4</v>
      </c>
      <c r="D3729" s="196">
        <v>0</v>
      </c>
      <c r="E3729" s="196" t="s">
        <v>7</v>
      </c>
      <c r="F3729" s="196">
        <v>3</v>
      </c>
      <c r="G3729"/>
      <c r="H3729"/>
    </row>
    <row r="3730" spans="2:8" x14ac:dyDescent="0.3">
      <c r="B3730" s="101" t="s">
        <v>4559</v>
      </c>
      <c r="C3730" s="196" t="s">
        <v>4</v>
      </c>
      <c r="D3730" s="196">
        <v>0</v>
      </c>
      <c r="E3730" s="196" t="s">
        <v>7</v>
      </c>
      <c r="F3730" s="196">
        <v>0</v>
      </c>
      <c r="G3730"/>
      <c r="H3730"/>
    </row>
    <row r="3731" spans="2:8" x14ac:dyDescent="0.3">
      <c r="B3731" s="101" t="s">
        <v>4560</v>
      </c>
      <c r="C3731" s="196" t="s">
        <v>4</v>
      </c>
      <c r="D3731" s="196">
        <v>1</v>
      </c>
      <c r="E3731" s="196" t="s">
        <v>7</v>
      </c>
      <c r="F3731" s="196">
        <v>1</v>
      </c>
      <c r="G3731"/>
      <c r="H3731"/>
    </row>
    <row r="3732" spans="2:8" x14ac:dyDescent="0.3">
      <c r="B3732" s="101" t="s">
        <v>4561</v>
      </c>
      <c r="C3732" s="196" t="s">
        <v>4</v>
      </c>
      <c r="D3732" s="196">
        <v>7</v>
      </c>
      <c r="E3732" s="196" t="s">
        <v>7</v>
      </c>
      <c r="F3732" s="196">
        <v>5</v>
      </c>
      <c r="G3732"/>
      <c r="H3732"/>
    </row>
    <row r="3733" spans="2:8" x14ac:dyDescent="0.3">
      <c r="B3733" s="101" t="s">
        <v>4562</v>
      </c>
      <c r="C3733" s="196" t="s">
        <v>4</v>
      </c>
      <c r="D3733" s="196">
        <v>2</v>
      </c>
      <c r="E3733" s="196" t="s">
        <v>7</v>
      </c>
      <c r="F3733" s="196">
        <v>2</v>
      </c>
      <c r="G3733"/>
      <c r="H3733"/>
    </row>
    <row r="3734" spans="2:8" x14ac:dyDescent="0.3">
      <c r="B3734" s="201" t="s">
        <v>4563</v>
      </c>
      <c r="C3734" s="201"/>
      <c r="D3734" s="201"/>
      <c r="E3734" s="201"/>
      <c r="F3734" s="201"/>
      <c r="G3734" s="201"/>
      <c r="H3734"/>
    </row>
    <row r="3735" spans="2:8" x14ac:dyDescent="0.3">
      <c r="B3735" s="101" t="s">
        <v>4564</v>
      </c>
      <c r="C3735" s="196" t="s">
        <v>7</v>
      </c>
      <c r="D3735" s="196">
        <v>0</v>
      </c>
      <c r="E3735" s="196" t="s">
        <v>4565</v>
      </c>
      <c r="F3735" s="196">
        <v>0</v>
      </c>
      <c r="G3735"/>
      <c r="H3735"/>
    </row>
    <row r="3736" spans="2:8" x14ac:dyDescent="0.3">
      <c r="B3736" s="101" t="s">
        <v>4566</v>
      </c>
      <c r="C3736" s="196" t="s">
        <v>1685</v>
      </c>
      <c r="D3736" s="196">
        <v>0</v>
      </c>
      <c r="E3736" s="196" t="s">
        <v>7</v>
      </c>
      <c r="F3736" s="196">
        <v>0</v>
      </c>
      <c r="G3736"/>
      <c r="H3736"/>
    </row>
    <row r="3737" spans="2:8" x14ac:dyDescent="0.3">
      <c r="B3737" s="101" t="s">
        <v>4567</v>
      </c>
      <c r="C3737" s="196" t="s">
        <v>1690</v>
      </c>
      <c r="D3737" s="196">
        <v>0</v>
      </c>
      <c r="E3737" s="196" t="s">
        <v>7</v>
      </c>
      <c r="F3737" s="196">
        <v>0</v>
      </c>
      <c r="G3737"/>
      <c r="H3737"/>
    </row>
    <row r="3738" spans="2:8" x14ac:dyDescent="0.3">
      <c r="B3738" s="101" t="s">
        <v>4568</v>
      </c>
      <c r="C3738" s="196" t="s">
        <v>1697</v>
      </c>
      <c r="D3738" s="196">
        <v>0</v>
      </c>
      <c r="E3738" s="196" t="s">
        <v>1690</v>
      </c>
      <c r="F3738" s="196">
        <v>0</v>
      </c>
      <c r="G3738"/>
      <c r="H3738"/>
    </row>
    <row r="3739" spans="2:8" x14ac:dyDescent="0.3">
      <c r="B3739" s="101" t="s">
        <v>4569</v>
      </c>
      <c r="C3739" s="196" t="s">
        <v>7</v>
      </c>
      <c r="D3739" s="196">
        <v>0</v>
      </c>
      <c r="E3739" s="196" t="s">
        <v>1832</v>
      </c>
      <c r="F3739" s="196">
        <v>0</v>
      </c>
      <c r="G3739"/>
      <c r="H3739"/>
    </row>
    <row r="3740" spans="2:8" x14ac:dyDescent="0.3">
      <c r="B3740" s="101" t="s">
        <v>4570</v>
      </c>
      <c r="C3740" s="196" t="s">
        <v>7</v>
      </c>
      <c r="D3740" s="196">
        <v>0</v>
      </c>
      <c r="E3740" s="196" t="s">
        <v>20</v>
      </c>
      <c r="F3740" s="196">
        <v>0</v>
      </c>
      <c r="G3740"/>
      <c r="H3740"/>
    </row>
    <row r="3741" spans="2:8" x14ac:dyDescent="0.3">
      <c r="B3741" s="101" t="s">
        <v>4571</v>
      </c>
      <c r="C3741" s="196" t="s">
        <v>1690</v>
      </c>
      <c r="D3741" s="196">
        <v>0</v>
      </c>
      <c r="E3741" s="196" t="s">
        <v>1697</v>
      </c>
      <c r="F3741" s="196">
        <v>0</v>
      </c>
      <c r="G3741"/>
      <c r="H3741"/>
    </row>
    <row r="3742" spans="2:8" x14ac:dyDescent="0.3">
      <c r="B3742" s="101" t="s">
        <v>4572</v>
      </c>
      <c r="C3742" s="196" t="s">
        <v>4</v>
      </c>
      <c r="D3742" s="196">
        <v>0</v>
      </c>
      <c r="E3742" s="196" t="s">
        <v>7</v>
      </c>
      <c r="F3742" s="196">
        <v>0</v>
      </c>
      <c r="G3742"/>
      <c r="H3742"/>
    </row>
    <row r="3743" spans="2:8" x14ac:dyDescent="0.3">
      <c r="B3743" s="101" t="s">
        <v>4573</v>
      </c>
      <c r="C3743" s="196" t="s">
        <v>7</v>
      </c>
      <c r="D3743" s="196">
        <v>0</v>
      </c>
      <c r="E3743" s="196" t="s">
        <v>1690</v>
      </c>
      <c r="F3743" s="196">
        <v>0</v>
      </c>
      <c r="G3743"/>
      <c r="H3743"/>
    </row>
    <row r="3744" spans="2:8" x14ac:dyDescent="0.3">
      <c r="B3744" s="101" t="s">
        <v>4574</v>
      </c>
      <c r="C3744" s="196" t="s">
        <v>4</v>
      </c>
      <c r="D3744" s="196">
        <v>0</v>
      </c>
      <c r="E3744" s="196" t="s">
        <v>7</v>
      </c>
      <c r="F3744" s="196">
        <v>0</v>
      </c>
      <c r="G3744"/>
      <c r="H3744"/>
    </row>
    <row r="3745" spans="2:8" x14ac:dyDescent="0.3">
      <c r="B3745" s="101" t="s">
        <v>4575</v>
      </c>
      <c r="C3745" s="196" t="s">
        <v>7</v>
      </c>
      <c r="D3745" s="196">
        <v>0</v>
      </c>
      <c r="E3745" s="196" t="s">
        <v>20</v>
      </c>
      <c r="F3745" s="196">
        <v>0</v>
      </c>
      <c r="G3745"/>
      <c r="H3745"/>
    </row>
    <row r="3746" spans="2:8" x14ac:dyDescent="0.3">
      <c r="B3746" s="101" t="s">
        <v>4576</v>
      </c>
      <c r="C3746" s="196" t="s">
        <v>7</v>
      </c>
      <c r="D3746" s="196">
        <v>0</v>
      </c>
      <c r="E3746" s="196" t="s">
        <v>1690</v>
      </c>
      <c r="F3746" s="196">
        <v>0</v>
      </c>
      <c r="G3746"/>
      <c r="H3746"/>
    </row>
    <row r="3747" spans="2:8" x14ac:dyDescent="0.3">
      <c r="B3747" s="101" t="s">
        <v>4577</v>
      </c>
      <c r="C3747" s="196" t="s">
        <v>7</v>
      </c>
      <c r="D3747" s="196">
        <v>0</v>
      </c>
      <c r="E3747" s="196" t="s">
        <v>4565</v>
      </c>
      <c r="F3747" s="196">
        <v>0</v>
      </c>
      <c r="G3747"/>
      <c r="H3747"/>
    </row>
    <row r="3748" spans="2:8" x14ac:dyDescent="0.3">
      <c r="B3748" s="101" t="s">
        <v>4578</v>
      </c>
      <c r="C3748" s="196" t="s">
        <v>20</v>
      </c>
      <c r="D3748" s="196">
        <v>0</v>
      </c>
      <c r="E3748" s="196" t="s">
        <v>7</v>
      </c>
      <c r="F3748" s="196">
        <v>0</v>
      </c>
      <c r="G3748"/>
      <c r="H3748"/>
    </row>
    <row r="3749" spans="2:8" x14ac:dyDescent="0.3">
      <c r="B3749" s="101" t="s">
        <v>4579</v>
      </c>
      <c r="C3749" s="196" t="s">
        <v>7</v>
      </c>
      <c r="D3749" s="196">
        <v>0</v>
      </c>
      <c r="E3749" s="196" t="s">
        <v>1690</v>
      </c>
      <c r="F3749" s="196">
        <v>0</v>
      </c>
      <c r="G3749"/>
      <c r="H3749"/>
    </row>
    <row r="3750" spans="2:8" x14ac:dyDescent="0.3">
      <c r="B3750" s="101" t="s">
        <v>4580</v>
      </c>
      <c r="C3750" s="196" t="s">
        <v>20</v>
      </c>
      <c r="D3750" s="196">
        <v>0</v>
      </c>
      <c r="E3750" s="196" t="s">
        <v>7</v>
      </c>
      <c r="F3750" s="196">
        <v>0</v>
      </c>
      <c r="G3750"/>
      <c r="H3750"/>
    </row>
    <row r="3751" spans="2:8" x14ac:dyDescent="0.3">
      <c r="B3751" s="201" t="s">
        <v>4581</v>
      </c>
      <c r="C3751" s="201" t="s">
        <v>20</v>
      </c>
      <c r="D3751" s="201">
        <v>0</v>
      </c>
      <c r="E3751" s="201" t="s">
        <v>7</v>
      </c>
      <c r="F3751" s="201">
        <v>0</v>
      </c>
      <c r="G3751" s="201"/>
      <c r="H3751"/>
    </row>
    <row r="3752" spans="2:8" x14ac:dyDescent="0.3">
      <c r="B3752" s="101" t="s">
        <v>4582</v>
      </c>
      <c r="C3752" s="196" t="s">
        <v>7</v>
      </c>
      <c r="D3752" s="196">
        <v>0</v>
      </c>
      <c r="E3752" s="196" t="s">
        <v>1690</v>
      </c>
      <c r="F3752" s="196">
        <v>0</v>
      </c>
      <c r="G3752"/>
      <c r="H3752"/>
    </row>
    <row r="3753" spans="2:8" x14ac:dyDescent="0.3">
      <c r="B3753" s="101" t="s">
        <v>4583</v>
      </c>
      <c r="C3753" s="196" t="s">
        <v>7</v>
      </c>
      <c r="D3753" s="196">
        <v>0</v>
      </c>
      <c r="E3753" s="196" t="s">
        <v>1690</v>
      </c>
      <c r="F3753" s="196">
        <v>0</v>
      </c>
      <c r="G3753"/>
      <c r="H3753"/>
    </row>
    <row r="3754" spans="2:8" x14ac:dyDescent="0.3">
      <c r="B3754" s="101" t="s">
        <v>4584</v>
      </c>
      <c r="C3754" s="196" t="s">
        <v>4</v>
      </c>
      <c r="D3754" s="196">
        <v>0</v>
      </c>
      <c r="E3754" s="196" t="s">
        <v>7</v>
      </c>
      <c r="F3754" s="196">
        <v>0</v>
      </c>
      <c r="G3754"/>
      <c r="H3754"/>
    </row>
    <row r="3755" spans="2:8" x14ac:dyDescent="0.3">
      <c r="B3755" s="101" t="s">
        <v>4585</v>
      </c>
      <c r="C3755" s="196" t="s">
        <v>1832</v>
      </c>
      <c r="D3755" s="196">
        <v>0</v>
      </c>
      <c r="E3755" s="196" t="s">
        <v>7</v>
      </c>
      <c r="F3755" s="196">
        <v>0</v>
      </c>
      <c r="G3755"/>
      <c r="H3755"/>
    </row>
    <row r="3756" spans="2:8" x14ac:dyDescent="0.3">
      <c r="B3756" s="101" t="s">
        <v>4586</v>
      </c>
      <c r="C3756" s="196" t="s">
        <v>7</v>
      </c>
      <c r="D3756" s="196">
        <v>0</v>
      </c>
      <c r="E3756" s="196" t="s">
        <v>20</v>
      </c>
      <c r="F3756" s="196">
        <v>0</v>
      </c>
      <c r="G3756"/>
      <c r="H3756"/>
    </row>
    <row r="3757" spans="2:8" x14ac:dyDescent="0.3">
      <c r="B3757" s="101" t="s">
        <v>4587</v>
      </c>
      <c r="C3757" s="196" t="s">
        <v>20</v>
      </c>
      <c r="D3757" s="196">
        <v>0</v>
      </c>
      <c r="E3757" s="196" t="s">
        <v>1698</v>
      </c>
      <c r="F3757" s="196">
        <v>0</v>
      </c>
      <c r="G3757"/>
      <c r="H3757"/>
    </row>
    <row r="3758" spans="2:8" x14ac:dyDescent="0.3">
      <c r="B3758" s="101" t="s">
        <v>4588</v>
      </c>
      <c r="C3758" s="196" t="s">
        <v>1690</v>
      </c>
      <c r="D3758" s="196">
        <v>0</v>
      </c>
      <c r="E3758" s="196" t="s">
        <v>7</v>
      </c>
      <c r="F3758" s="196">
        <v>0</v>
      </c>
      <c r="G3758"/>
      <c r="H3758"/>
    </row>
    <row r="3759" spans="2:8" x14ac:dyDescent="0.3">
      <c r="B3759" s="101" t="s">
        <v>4589</v>
      </c>
      <c r="C3759" s="196" t="s">
        <v>4565</v>
      </c>
      <c r="D3759" s="196">
        <v>0</v>
      </c>
      <c r="E3759" s="196" t="s">
        <v>7</v>
      </c>
      <c r="F3759" s="196">
        <v>0</v>
      </c>
      <c r="G3759"/>
      <c r="H3759"/>
    </row>
    <row r="3760" spans="2:8" x14ac:dyDescent="0.3">
      <c r="B3760" s="101" t="s">
        <v>4590</v>
      </c>
      <c r="C3760" s="196" t="s">
        <v>1741</v>
      </c>
      <c r="D3760" s="196">
        <v>0</v>
      </c>
      <c r="E3760" s="196" t="s">
        <v>7</v>
      </c>
      <c r="F3760" s="196">
        <v>0</v>
      </c>
      <c r="G3760"/>
      <c r="H3760"/>
    </row>
    <row r="3761" spans="2:8" x14ac:dyDescent="0.3">
      <c r="B3761" s="101" t="s">
        <v>4591</v>
      </c>
      <c r="C3761" s="196" t="s">
        <v>7</v>
      </c>
      <c r="D3761" s="196">
        <v>0</v>
      </c>
      <c r="E3761" s="196" t="s">
        <v>1690</v>
      </c>
      <c r="F3761" s="196">
        <v>0</v>
      </c>
      <c r="G3761"/>
      <c r="H3761"/>
    </row>
    <row r="3762" spans="2:8" x14ac:dyDescent="0.3">
      <c r="B3762" s="101" t="s">
        <v>4592</v>
      </c>
      <c r="C3762" s="196" t="s">
        <v>7</v>
      </c>
      <c r="D3762" s="196">
        <v>0</v>
      </c>
      <c r="E3762" s="196" t="s">
        <v>4</v>
      </c>
      <c r="F3762" s="196">
        <v>0</v>
      </c>
      <c r="G3762"/>
      <c r="H3762"/>
    </row>
    <row r="3763" spans="2:8" x14ac:dyDescent="0.3">
      <c r="B3763" s="101" t="s">
        <v>4593</v>
      </c>
      <c r="C3763" s="196" t="s">
        <v>4</v>
      </c>
      <c r="D3763" s="196">
        <v>0</v>
      </c>
      <c r="E3763" s="196" t="s">
        <v>7</v>
      </c>
      <c r="F3763" s="196">
        <v>0</v>
      </c>
      <c r="G3763"/>
      <c r="H3763"/>
    </row>
    <row r="3764" spans="2:8" x14ac:dyDescent="0.3">
      <c r="B3764" s="101" t="s">
        <v>4594</v>
      </c>
      <c r="C3764" s="196" t="s">
        <v>7</v>
      </c>
      <c r="D3764" s="196">
        <v>0</v>
      </c>
      <c r="E3764" s="196" t="s">
        <v>20</v>
      </c>
      <c r="F3764" s="196">
        <v>0</v>
      </c>
      <c r="G3764"/>
      <c r="H3764"/>
    </row>
    <row r="3765" spans="2:8" x14ac:dyDescent="0.3">
      <c r="B3765" s="101" t="s">
        <v>4595</v>
      </c>
      <c r="C3765" s="196" t="s">
        <v>7</v>
      </c>
      <c r="D3765" s="196">
        <v>0</v>
      </c>
      <c r="E3765" s="196" t="s">
        <v>4</v>
      </c>
      <c r="F3765" s="196">
        <v>0</v>
      </c>
      <c r="G3765"/>
      <c r="H3765"/>
    </row>
    <row r="3766" spans="2:8" x14ac:dyDescent="0.3">
      <c r="B3766" s="101" t="s">
        <v>4596</v>
      </c>
      <c r="C3766" s="196" t="s">
        <v>20</v>
      </c>
      <c r="D3766" s="196">
        <v>0</v>
      </c>
      <c r="E3766" s="196" t="s">
        <v>7</v>
      </c>
      <c r="F3766" s="196">
        <v>0</v>
      </c>
      <c r="G3766"/>
      <c r="H3766"/>
    </row>
    <row r="3767" spans="2:8" x14ac:dyDescent="0.3">
      <c r="B3767" s="201" t="s">
        <v>4597</v>
      </c>
      <c r="C3767" s="201" t="s">
        <v>1698</v>
      </c>
      <c r="D3767" s="201">
        <v>0</v>
      </c>
      <c r="E3767" s="201" t="s">
        <v>20</v>
      </c>
      <c r="F3767" s="201">
        <v>0</v>
      </c>
      <c r="G3767" s="201"/>
      <c r="H3767"/>
    </row>
    <row r="3768" spans="2:8" x14ac:dyDescent="0.3">
      <c r="B3768" s="101" t="s">
        <v>4598</v>
      </c>
      <c r="C3768" s="196" t="s">
        <v>1698</v>
      </c>
      <c r="D3768" s="196">
        <v>0</v>
      </c>
      <c r="E3768" s="196" t="s">
        <v>20</v>
      </c>
      <c r="F3768" s="196">
        <v>0</v>
      </c>
      <c r="G3768"/>
      <c r="H3768"/>
    </row>
    <row r="3769" spans="2:8" x14ac:dyDescent="0.3">
      <c r="B3769" s="101" t="s">
        <v>4599</v>
      </c>
      <c r="C3769" s="196" t="s">
        <v>4</v>
      </c>
      <c r="D3769" s="196">
        <v>0</v>
      </c>
      <c r="E3769" s="196" t="s">
        <v>7</v>
      </c>
      <c r="F3769" s="196">
        <v>0</v>
      </c>
      <c r="G3769"/>
      <c r="H3769"/>
    </row>
    <row r="3770" spans="2:8" x14ac:dyDescent="0.3">
      <c r="B3770" s="101" t="s">
        <v>4600</v>
      </c>
      <c r="C3770" s="196" t="s">
        <v>1704</v>
      </c>
      <c r="D3770" s="196">
        <v>0</v>
      </c>
      <c r="E3770" s="196" t="s">
        <v>7</v>
      </c>
      <c r="F3770" s="196">
        <v>0</v>
      </c>
      <c r="G3770"/>
      <c r="H3770"/>
    </row>
    <row r="3771" spans="2:8" x14ac:dyDescent="0.3">
      <c r="B3771" s="101" t="s">
        <v>4601</v>
      </c>
      <c r="C3771" s="196" t="s">
        <v>7</v>
      </c>
      <c r="D3771" s="196">
        <v>0</v>
      </c>
      <c r="E3771" s="196" t="s">
        <v>1685</v>
      </c>
      <c r="F3771" s="196">
        <v>0</v>
      </c>
      <c r="G3771"/>
      <c r="H3771"/>
    </row>
    <row r="3772" spans="2:8" x14ac:dyDescent="0.3">
      <c r="B3772" s="101" t="s">
        <v>4602</v>
      </c>
      <c r="C3772" s="196" t="s">
        <v>1690</v>
      </c>
      <c r="D3772" s="196">
        <v>0</v>
      </c>
      <c r="E3772" s="196" t="s">
        <v>1698</v>
      </c>
      <c r="F3772" s="196">
        <v>0</v>
      </c>
      <c r="G3772"/>
      <c r="H3772"/>
    </row>
    <row r="3773" spans="2:8" x14ac:dyDescent="0.3">
      <c r="B3773" s="101" t="s">
        <v>4603</v>
      </c>
      <c r="C3773" s="196" t="s">
        <v>7</v>
      </c>
      <c r="D3773" s="196">
        <v>0</v>
      </c>
      <c r="E3773" s="196" t="s">
        <v>1694</v>
      </c>
      <c r="F3773" s="196">
        <v>0</v>
      </c>
      <c r="G3773"/>
      <c r="H3773"/>
    </row>
    <row r="3774" spans="2:8" x14ac:dyDescent="0.3">
      <c r="B3774" s="101" t="s">
        <v>4604</v>
      </c>
      <c r="C3774" s="196" t="s">
        <v>7</v>
      </c>
      <c r="D3774" s="196">
        <v>0</v>
      </c>
      <c r="E3774" s="196" t="s">
        <v>20</v>
      </c>
      <c r="F3774" s="196">
        <v>0</v>
      </c>
      <c r="G3774"/>
      <c r="H3774"/>
    </row>
    <row r="3775" spans="2:8" x14ac:dyDescent="0.3">
      <c r="B3775" s="101" t="s">
        <v>4605</v>
      </c>
      <c r="C3775" s="196" t="s">
        <v>1759</v>
      </c>
      <c r="D3775" s="196">
        <v>0</v>
      </c>
      <c r="E3775" s="196" t="s">
        <v>4</v>
      </c>
      <c r="F3775" s="196">
        <v>0</v>
      </c>
      <c r="G3775"/>
      <c r="H3775"/>
    </row>
    <row r="3776" spans="2:8" x14ac:dyDescent="0.3">
      <c r="B3776" s="201" t="s">
        <v>4606</v>
      </c>
      <c r="C3776" s="201" t="s">
        <v>1690</v>
      </c>
      <c r="D3776" s="201">
        <v>0</v>
      </c>
      <c r="E3776" s="201" t="s">
        <v>7</v>
      </c>
      <c r="F3776" s="201">
        <v>0</v>
      </c>
      <c r="G3776" s="201"/>
      <c r="H3776"/>
    </row>
    <row r="3777" spans="2:8" x14ac:dyDescent="0.3">
      <c r="B3777" s="101" t="s">
        <v>4607</v>
      </c>
      <c r="C3777" s="196" t="s">
        <v>1834</v>
      </c>
      <c r="D3777" s="196">
        <v>0</v>
      </c>
      <c r="E3777" s="196" t="s">
        <v>7</v>
      </c>
      <c r="F3777" s="196">
        <v>0</v>
      </c>
      <c r="G3777"/>
      <c r="H3777"/>
    </row>
    <row r="3778" spans="2:8" x14ac:dyDescent="0.3">
      <c r="B3778" s="101" t="s">
        <v>4608</v>
      </c>
      <c r="C3778" s="196" t="s">
        <v>7</v>
      </c>
      <c r="D3778" s="196">
        <v>0</v>
      </c>
      <c r="E3778" s="196" t="s">
        <v>1685</v>
      </c>
      <c r="F3778" s="196">
        <v>0</v>
      </c>
      <c r="G3778"/>
      <c r="H3778"/>
    </row>
    <row r="3779" spans="2:8" x14ac:dyDescent="0.3">
      <c r="B3779" s="101" t="s">
        <v>4609</v>
      </c>
      <c r="C3779" s="196" t="s">
        <v>7</v>
      </c>
      <c r="D3779" s="196">
        <v>0</v>
      </c>
      <c r="E3779" s="196" t="s">
        <v>4</v>
      </c>
      <c r="F3779" s="196">
        <v>0</v>
      </c>
      <c r="G3779"/>
      <c r="H3779"/>
    </row>
    <row r="3780" spans="2:8" x14ac:dyDescent="0.3">
      <c r="B3780" s="101" t="s">
        <v>4610</v>
      </c>
      <c r="C3780" s="196" t="s">
        <v>4</v>
      </c>
      <c r="D3780" s="196">
        <v>0</v>
      </c>
      <c r="E3780" s="196" t="s">
        <v>7</v>
      </c>
      <c r="F3780" s="196">
        <v>0</v>
      </c>
      <c r="G3780"/>
      <c r="H3780"/>
    </row>
    <row r="3781" spans="2:8" x14ac:dyDescent="0.3">
      <c r="B3781" s="201" t="s">
        <v>4611</v>
      </c>
      <c r="C3781" s="201" t="s">
        <v>1698</v>
      </c>
      <c r="D3781" s="201">
        <v>0</v>
      </c>
      <c r="E3781" s="201" t="s">
        <v>20</v>
      </c>
      <c r="F3781" s="201">
        <v>0</v>
      </c>
      <c r="G3781" s="201"/>
      <c r="H3781"/>
    </row>
    <row r="3782" spans="2:8" x14ac:dyDescent="0.3">
      <c r="B3782" s="101" t="s">
        <v>4612</v>
      </c>
      <c r="C3782" s="196" t="s">
        <v>7</v>
      </c>
      <c r="D3782" s="196">
        <v>0</v>
      </c>
      <c r="E3782" s="196" t="s">
        <v>20</v>
      </c>
      <c r="F3782" s="196">
        <v>0</v>
      </c>
      <c r="G3782"/>
      <c r="H3782"/>
    </row>
    <row r="3783" spans="2:8" x14ac:dyDescent="0.3">
      <c r="B3783" s="101" t="s">
        <v>4613</v>
      </c>
      <c r="C3783" s="196" t="s">
        <v>7</v>
      </c>
      <c r="D3783" s="196">
        <v>0</v>
      </c>
      <c r="E3783" s="196" t="s">
        <v>1685</v>
      </c>
      <c r="F3783" s="196">
        <v>0</v>
      </c>
      <c r="G3783"/>
      <c r="H3783"/>
    </row>
    <row r="3784" spans="2:8" x14ac:dyDescent="0.3">
      <c r="B3784" s="101" t="s">
        <v>4614</v>
      </c>
      <c r="C3784" s="196" t="s">
        <v>20</v>
      </c>
      <c r="D3784" s="196">
        <v>0</v>
      </c>
      <c r="E3784" s="196" t="s">
        <v>4565</v>
      </c>
      <c r="F3784" s="196">
        <v>0</v>
      </c>
      <c r="G3784"/>
      <c r="H3784"/>
    </row>
    <row r="3785" spans="2:8" x14ac:dyDescent="0.3">
      <c r="B3785" s="101" t="s">
        <v>4615</v>
      </c>
      <c r="C3785" s="196" t="s">
        <v>7</v>
      </c>
      <c r="D3785" s="196">
        <v>0</v>
      </c>
      <c r="E3785" s="196" t="s">
        <v>1685</v>
      </c>
      <c r="F3785" s="196">
        <v>0</v>
      </c>
      <c r="G3785"/>
      <c r="H3785"/>
    </row>
    <row r="3786" spans="2:8" x14ac:dyDescent="0.3">
      <c r="B3786" s="101" t="s">
        <v>4616</v>
      </c>
      <c r="C3786" s="196" t="s">
        <v>7</v>
      </c>
      <c r="D3786" s="196">
        <v>0</v>
      </c>
      <c r="E3786" s="196" t="s">
        <v>4</v>
      </c>
      <c r="F3786" s="196">
        <v>0</v>
      </c>
      <c r="G3786"/>
      <c r="H3786"/>
    </row>
    <row r="3787" spans="2:8" x14ac:dyDescent="0.3">
      <c r="B3787" s="101" t="s">
        <v>4617</v>
      </c>
      <c r="C3787" s="196" t="s">
        <v>20</v>
      </c>
      <c r="D3787" s="196">
        <v>0</v>
      </c>
      <c r="E3787" s="196" t="s">
        <v>7</v>
      </c>
      <c r="F3787" s="196">
        <v>0</v>
      </c>
      <c r="G3787"/>
      <c r="H3787"/>
    </row>
    <row r="3788" spans="2:8" x14ac:dyDescent="0.3">
      <c r="B3788" s="101" t="s">
        <v>4618</v>
      </c>
      <c r="C3788" s="196" t="s">
        <v>7</v>
      </c>
      <c r="D3788" s="196">
        <v>0</v>
      </c>
      <c r="E3788" s="196" t="s">
        <v>20</v>
      </c>
      <c r="F3788" s="196">
        <v>0</v>
      </c>
      <c r="G3788"/>
      <c r="H3788"/>
    </row>
    <row r="3789" spans="2:8" x14ac:dyDescent="0.3">
      <c r="B3789" s="101" t="s">
        <v>4619</v>
      </c>
      <c r="C3789" s="196" t="s">
        <v>7</v>
      </c>
      <c r="D3789" s="196">
        <v>0</v>
      </c>
      <c r="E3789" s="196" t="s">
        <v>4</v>
      </c>
      <c r="F3789" s="196">
        <v>0</v>
      </c>
      <c r="G3789"/>
      <c r="H3789"/>
    </row>
    <row r="3790" spans="2:8" x14ac:dyDescent="0.3">
      <c r="B3790" s="101" t="s">
        <v>4620</v>
      </c>
      <c r="C3790" s="196" t="s">
        <v>4</v>
      </c>
      <c r="D3790" s="196">
        <v>0</v>
      </c>
      <c r="E3790" s="196" t="s">
        <v>7</v>
      </c>
      <c r="F3790" s="196">
        <v>0</v>
      </c>
      <c r="G3790"/>
      <c r="H3790"/>
    </row>
    <row r="3791" spans="2:8" x14ac:dyDescent="0.3">
      <c r="B3791" s="101" t="s">
        <v>4621</v>
      </c>
      <c r="C3791" s="196" t="s">
        <v>7</v>
      </c>
      <c r="D3791" s="196">
        <v>0</v>
      </c>
      <c r="E3791" s="196" t="s">
        <v>4</v>
      </c>
      <c r="F3791" s="196">
        <v>0</v>
      </c>
      <c r="G3791"/>
      <c r="H3791"/>
    </row>
    <row r="3792" spans="2:8" x14ac:dyDescent="0.3">
      <c r="B3792" s="101" t="s">
        <v>4622</v>
      </c>
      <c r="C3792" s="196" t="s">
        <v>7</v>
      </c>
      <c r="D3792" s="196">
        <v>0</v>
      </c>
      <c r="E3792" s="196" t="s">
        <v>20</v>
      </c>
      <c r="F3792" s="196">
        <v>0</v>
      </c>
      <c r="G3792"/>
      <c r="H3792"/>
    </row>
    <row r="3793" spans="2:8" x14ac:dyDescent="0.3">
      <c r="B3793" s="201" t="s">
        <v>4623</v>
      </c>
      <c r="C3793" s="201" t="s">
        <v>20</v>
      </c>
      <c r="D3793" s="201">
        <v>0</v>
      </c>
      <c r="E3793" s="201" t="s">
        <v>7</v>
      </c>
      <c r="F3793" s="201">
        <v>0</v>
      </c>
      <c r="G3793" s="201"/>
      <c r="H3793"/>
    </row>
    <row r="3794" spans="2:8" x14ac:dyDescent="0.3">
      <c r="B3794" s="101" t="s">
        <v>4624</v>
      </c>
      <c r="C3794" s="196" t="s">
        <v>1690</v>
      </c>
      <c r="D3794" s="196">
        <v>0</v>
      </c>
      <c r="E3794" s="196" t="s">
        <v>7</v>
      </c>
      <c r="F3794" s="196">
        <v>1</v>
      </c>
      <c r="G3794"/>
      <c r="H3794"/>
    </row>
    <row r="3795" spans="2:8" x14ac:dyDescent="0.3">
      <c r="B3795" s="101" t="s">
        <v>4625</v>
      </c>
      <c r="C3795" s="196" t="s">
        <v>4</v>
      </c>
      <c r="D3795" s="196">
        <v>0</v>
      </c>
      <c r="E3795" s="196" t="s">
        <v>7</v>
      </c>
      <c r="F3795" s="196">
        <v>0</v>
      </c>
      <c r="G3795"/>
      <c r="H3795"/>
    </row>
    <row r="3796" spans="2:8" x14ac:dyDescent="0.3">
      <c r="B3796" s="101" t="s">
        <v>4626</v>
      </c>
      <c r="C3796" s="196" t="s">
        <v>7</v>
      </c>
      <c r="D3796" s="196">
        <v>0</v>
      </c>
      <c r="E3796" s="196" t="s">
        <v>4627</v>
      </c>
      <c r="F3796" s="196">
        <v>0</v>
      </c>
      <c r="G3796"/>
      <c r="H3796"/>
    </row>
    <row r="3797" spans="2:8" x14ac:dyDescent="0.3">
      <c r="B3797" s="101" t="s">
        <v>4628</v>
      </c>
      <c r="C3797" s="196" t="s">
        <v>7</v>
      </c>
      <c r="D3797" s="196">
        <v>0</v>
      </c>
      <c r="E3797" s="196" t="s">
        <v>4</v>
      </c>
      <c r="F3797" s="196">
        <v>0</v>
      </c>
      <c r="G3797"/>
      <c r="H3797"/>
    </row>
    <row r="3798" spans="2:8" x14ac:dyDescent="0.3">
      <c r="B3798" s="101" t="s">
        <v>4629</v>
      </c>
      <c r="C3798" s="196" t="s">
        <v>5</v>
      </c>
      <c r="D3798" s="196">
        <v>0</v>
      </c>
      <c r="E3798" s="196" t="s">
        <v>4</v>
      </c>
      <c r="F3798" s="196">
        <v>1</v>
      </c>
      <c r="G3798"/>
      <c r="H3798"/>
    </row>
    <row r="3799" spans="2:8" x14ac:dyDescent="0.3">
      <c r="B3799" s="101" t="s">
        <v>4630</v>
      </c>
      <c r="C3799" s="196" t="s">
        <v>7</v>
      </c>
      <c r="D3799" s="196">
        <v>0</v>
      </c>
      <c r="E3799" s="196" t="s">
        <v>4</v>
      </c>
      <c r="F3799" s="196">
        <v>0</v>
      </c>
      <c r="G3799"/>
      <c r="H3799"/>
    </row>
    <row r="3800" spans="2:8" x14ac:dyDescent="0.3">
      <c r="B3800" s="101" t="s">
        <v>4631</v>
      </c>
      <c r="C3800" s="196" t="s">
        <v>1698</v>
      </c>
      <c r="D3800" s="196">
        <v>0</v>
      </c>
      <c r="E3800" s="196" t="s">
        <v>1690</v>
      </c>
      <c r="F3800" s="196">
        <v>0</v>
      </c>
      <c r="G3800"/>
      <c r="H3800"/>
    </row>
    <row r="3801" spans="2:8" x14ac:dyDescent="0.3">
      <c r="B3801" s="101" t="s">
        <v>4632</v>
      </c>
      <c r="C3801" s="196" t="s">
        <v>4</v>
      </c>
      <c r="D3801" s="196">
        <v>0</v>
      </c>
      <c r="E3801" s="196" t="s">
        <v>7</v>
      </c>
      <c r="F3801" s="196">
        <v>0</v>
      </c>
      <c r="G3801"/>
      <c r="H3801"/>
    </row>
    <row r="3802" spans="2:8" x14ac:dyDescent="0.3">
      <c r="B3802" s="201" t="s">
        <v>4633</v>
      </c>
      <c r="C3802" s="201" t="s">
        <v>7</v>
      </c>
      <c r="D3802" s="201">
        <v>0</v>
      </c>
      <c r="E3802" s="201" t="s">
        <v>20</v>
      </c>
      <c r="F3802" s="201">
        <v>0</v>
      </c>
      <c r="G3802" s="201"/>
      <c r="H3802"/>
    </row>
    <row r="3803" spans="2:8" x14ac:dyDescent="0.3">
      <c r="B3803" s="101" t="s">
        <v>4634</v>
      </c>
      <c r="C3803" s="196" t="s">
        <v>20</v>
      </c>
      <c r="D3803" s="196">
        <v>0</v>
      </c>
      <c r="E3803" s="196" t="s">
        <v>7</v>
      </c>
      <c r="F3803" s="196">
        <v>0</v>
      </c>
      <c r="G3803"/>
      <c r="H3803"/>
    </row>
    <row r="3804" spans="2:8" x14ac:dyDescent="0.3">
      <c r="B3804" s="101" t="s">
        <v>4635</v>
      </c>
      <c r="C3804" s="196" t="s">
        <v>20</v>
      </c>
      <c r="D3804" s="196">
        <v>0</v>
      </c>
      <c r="E3804" s="196" t="s">
        <v>1698</v>
      </c>
      <c r="F3804" s="196">
        <v>0</v>
      </c>
      <c r="G3804"/>
      <c r="H3804"/>
    </row>
    <row r="3805" spans="2:8" x14ac:dyDescent="0.3">
      <c r="B3805" s="101" t="s">
        <v>4636</v>
      </c>
      <c r="C3805" s="196" t="s">
        <v>1690</v>
      </c>
      <c r="D3805" s="196">
        <v>0</v>
      </c>
      <c r="E3805" s="196" t="s">
        <v>7</v>
      </c>
      <c r="F3805" s="196">
        <v>0</v>
      </c>
      <c r="G3805"/>
      <c r="H3805"/>
    </row>
    <row r="3806" spans="2:8" x14ac:dyDescent="0.3">
      <c r="B3806" s="101" t="s">
        <v>4637</v>
      </c>
      <c r="C3806" s="196" t="s">
        <v>4</v>
      </c>
      <c r="D3806" s="196">
        <v>0</v>
      </c>
      <c r="E3806" s="196" t="s">
        <v>7</v>
      </c>
      <c r="F3806" s="196">
        <v>0</v>
      </c>
      <c r="G3806"/>
      <c r="H3806"/>
    </row>
    <row r="3807" spans="2:8" x14ac:dyDescent="0.3">
      <c r="B3807" s="101" t="s">
        <v>4638</v>
      </c>
      <c r="C3807" s="196" t="s">
        <v>7</v>
      </c>
      <c r="D3807" s="196">
        <v>0</v>
      </c>
      <c r="E3807" s="196" t="s">
        <v>1690</v>
      </c>
      <c r="F3807" s="196">
        <v>0</v>
      </c>
      <c r="G3807"/>
      <c r="H3807"/>
    </row>
    <row r="3808" spans="2:8" x14ac:dyDescent="0.3">
      <c r="B3808" s="101" t="s">
        <v>4639</v>
      </c>
      <c r="C3808" s="196" t="s">
        <v>7</v>
      </c>
      <c r="D3808" s="196">
        <v>0</v>
      </c>
      <c r="E3808" s="196" t="s">
        <v>1690</v>
      </c>
      <c r="F3808" s="196">
        <v>0</v>
      </c>
      <c r="G3808"/>
      <c r="H3808"/>
    </row>
    <row r="3809" spans="2:8" x14ac:dyDescent="0.3">
      <c r="B3809" s="101" t="s">
        <v>4640</v>
      </c>
      <c r="C3809" s="196" t="s">
        <v>4565</v>
      </c>
      <c r="D3809" s="196">
        <v>0</v>
      </c>
      <c r="E3809" s="196" t="s">
        <v>20</v>
      </c>
      <c r="F3809" s="196">
        <v>0</v>
      </c>
      <c r="G3809"/>
      <c r="H3809"/>
    </row>
    <row r="3810" spans="2:8" x14ac:dyDescent="0.3">
      <c r="B3810" s="101" t="s">
        <v>4641</v>
      </c>
      <c r="C3810" s="196" t="s">
        <v>7</v>
      </c>
      <c r="D3810" s="196">
        <v>1</v>
      </c>
      <c r="E3810" s="196" t="s">
        <v>20</v>
      </c>
      <c r="F3810" s="196">
        <v>0</v>
      </c>
      <c r="G3810"/>
      <c r="H3810"/>
    </row>
    <row r="3811" spans="2:8" x14ac:dyDescent="0.3">
      <c r="B3811" s="101" t="s">
        <v>4642</v>
      </c>
      <c r="C3811" s="196" t="s">
        <v>1698</v>
      </c>
      <c r="D3811" s="196">
        <v>0</v>
      </c>
      <c r="E3811" s="196" t="s">
        <v>20</v>
      </c>
      <c r="F3811" s="196">
        <v>0</v>
      </c>
      <c r="G3811"/>
      <c r="H3811"/>
    </row>
    <row r="3812" spans="2:8" x14ac:dyDescent="0.3">
      <c r="B3812" s="101" t="s">
        <v>4643</v>
      </c>
      <c r="C3812" s="196" t="s">
        <v>7</v>
      </c>
      <c r="D3812" s="196">
        <v>0</v>
      </c>
      <c r="E3812" s="196" t="s">
        <v>1690</v>
      </c>
      <c r="F3812" s="196">
        <v>0</v>
      </c>
      <c r="G3812"/>
      <c r="H3812"/>
    </row>
    <row r="3813" spans="2:8" x14ac:dyDescent="0.3">
      <c r="B3813" s="101" t="s">
        <v>4644</v>
      </c>
      <c r="C3813" s="196" t="s">
        <v>1685</v>
      </c>
      <c r="D3813" s="196">
        <v>0</v>
      </c>
      <c r="E3813" s="196" t="s">
        <v>7</v>
      </c>
      <c r="F3813" s="196">
        <v>1</v>
      </c>
      <c r="G3813"/>
      <c r="H3813"/>
    </row>
    <row r="3814" spans="2:8" x14ac:dyDescent="0.3">
      <c r="B3814" s="101" t="s">
        <v>4645</v>
      </c>
      <c r="C3814" s="196" t="s">
        <v>7</v>
      </c>
      <c r="D3814" s="196">
        <v>0</v>
      </c>
      <c r="E3814" s="196" t="s">
        <v>4</v>
      </c>
      <c r="F3814" s="196">
        <v>0</v>
      </c>
      <c r="G3814"/>
      <c r="H3814"/>
    </row>
    <row r="3815" spans="2:8" x14ac:dyDescent="0.3">
      <c r="B3815" s="201" t="s">
        <v>4646</v>
      </c>
      <c r="C3815" s="201" t="s">
        <v>1690</v>
      </c>
      <c r="D3815" s="201">
        <v>0</v>
      </c>
      <c r="E3815" s="201" t="s">
        <v>7</v>
      </c>
      <c r="F3815" s="201">
        <v>1</v>
      </c>
      <c r="G3815" s="201"/>
      <c r="H3815"/>
    </row>
    <row r="3816" spans="2:8" x14ac:dyDescent="0.3">
      <c r="B3816" s="101" t="s">
        <v>4647</v>
      </c>
      <c r="C3816" s="196" t="s">
        <v>7</v>
      </c>
      <c r="D3816" s="196">
        <v>0</v>
      </c>
      <c r="E3816" s="196" t="s">
        <v>1703</v>
      </c>
      <c r="F3816" s="196">
        <v>0</v>
      </c>
      <c r="G3816"/>
      <c r="H3816"/>
    </row>
    <row r="3817" spans="2:8" x14ac:dyDescent="0.3">
      <c r="B3817" s="101" t="s">
        <v>4648</v>
      </c>
      <c r="C3817" s="196" t="s">
        <v>4</v>
      </c>
      <c r="D3817" s="196">
        <v>0</v>
      </c>
      <c r="E3817" s="196" t="s">
        <v>7</v>
      </c>
      <c r="F3817" s="196">
        <v>0</v>
      </c>
      <c r="G3817"/>
      <c r="H3817"/>
    </row>
    <row r="3818" spans="2:8" x14ac:dyDescent="0.3">
      <c r="B3818" s="101" t="s">
        <v>4649</v>
      </c>
      <c r="C3818" s="196" t="s">
        <v>20</v>
      </c>
      <c r="D3818" s="196">
        <v>0</v>
      </c>
      <c r="E3818" s="196" t="s">
        <v>7</v>
      </c>
      <c r="F3818" s="196">
        <v>0</v>
      </c>
      <c r="G3818"/>
      <c r="H3818"/>
    </row>
    <row r="3819" spans="2:8" x14ac:dyDescent="0.3">
      <c r="B3819" s="101" t="s">
        <v>4650</v>
      </c>
      <c r="C3819" s="196" t="s">
        <v>20</v>
      </c>
      <c r="D3819" s="196">
        <v>0</v>
      </c>
      <c r="E3819" s="196" t="s">
        <v>7</v>
      </c>
      <c r="F3819" s="196">
        <v>1</v>
      </c>
      <c r="G3819"/>
      <c r="H3819"/>
    </row>
    <row r="3820" spans="2:8" x14ac:dyDescent="0.3">
      <c r="B3820" s="101" t="s">
        <v>4651</v>
      </c>
      <c r="C3820" s="196" t="s">
        <v>7</v>
      </c>
      <c r="D3820" s="196">
        <v>1</v>
      </c>
      <c r="E3820" s="196" t="s">
        <v>4</v>
      </c>
      <c r="F3820" s="196">
        <v>0</v>
      </c>
      <c r="G3820"/>
      <c r="H3820"/>
    </row>
    <row r="3821" spans="2:8" x14ac:dyDescent="0.3">
      <c r="B3821" s="101" t="s">
        <v>4652</v>
      </c>
      <c r="C3821" s="196" t="s">
        <v>7</v>
      </c>
      <c r="D3821" s="196">
        <v>0</v>
      </c>
      <c r="E3821" s="196" t="s">
        <v>20</v>
      </c>
      <c r="F3821" s="196">
        <v>0</v>
      </c>
      <c r="G3821"/>
      <c r="H3821"/>
    </row>
    <row r="3822" spans="2:8" x14ac:dyDescent="0.3">
      <c r="B3822" s="101" t="s">
        <v>4653</v>
      </c>
      <c r="C3822" s="196" t="s">
        <v>1685</v>
      </c>
      <c r="D3822" s="196">
        <v>0</v>
      </c>
      <c r="E3822" s="196" t="s">
        <v>7</v>
      </c>
      <c r="F3822" s="196">
        <v>1</v>
      </c>
      <c r="G3822"/>
      <c r="H3822"/>
    </row>
    <row r="3823" spans="2:8" x14ac:dyDescent="0.3">
      <c r="B3823" s="101" t="s">
        <v>4654</v>
      </c>
      <c r="C3823" s="196" t="s">
        <v>4</v>
      </c>
      <c r="D3823" s="196">
        <v>0</v>
      </c>
      <c r="E3823" s="196" t="s">
        <v>7</v>
      </c>
      <c r="F3823" s="196">
        <v>0</v>
      </c>
      <c r="G3823"/>
      <c r="H3823"/>
    </row>
    <row r="3824" spans="2:8" x14ac:dyDescent="0.3">
      <c r="B3824" s="101" t="s">
        <v>4655</v>
      </c>
      <c r="C3824" s="196" t="s">
        <v>4</v>
      </c>
      <c r="D3824" s="196">
        <v>0</v>
      </c>
      <c r="E3824" s="196" t="s">
        <v>7</v>
      </c>
      <c r="F3824" s="196">
        <v>0</v>
      </c>
      <c r="G3824"/>
      <c r="H3824"/>
    </row>
    <row r="3825" spans="2:8" x14ac:dyDescent="0.3">
      <c r="B3825" s="101" t="s">
        <v>4656</v>
      </c>
      <c r="C3825" s="196" t="s">
        <v>4</v>
      </c>
      <c r="D3825" s="196">
        <v>0</v>
      </c>
      <c r="E3825" s="196" t="s">
        <v>7</v>
      </c>
      <c r="F3825" s="196">
        <v>0</v>
      </c>
      <c r="G3825"/>
      <c r="H3825"/>
    </row>
    <row r="3826" spans="2:8" x14ac:dyDescent="0.3">
      <c r="B3826" s="201" t="s">
        <v>4657</v>
      </c>
      <c r="C3826" s="201" t="s">
        <v>4</v>
      </c>
      <c r="D3826" s="201">
        <v>0</v>
      </c>
      <c r="E3826" s="201" t="s">
        <v>7</v>
      </c>
      <c r="F3826" s="201">
        <v>0</v>
      </c>
      <c r="G3826" s="201"/>
      <c r="H3826"/>
    </row>
    <row r="3827" spans="2:8" x14ac:dyDescent="0.3">
      <c r="B3827" s="101" t="s">
        <v>4658</v>
      </c>
      <c r="C3827" s="196" t="s">
        <v>7</v>
      </c>
      <c r="D3827" s="196">
        <v>0</v>
      </c>
      <c r="E3827" s="196" t="s">
        <v>20</v>
      </c>
      <c r="F3827" s="196">
        <v>0</v>
      </c>
      <c r="G3827"/>
      <c r="H3827"/>
    </row>
    <row r="3828" spans="2:8" x14ac:dyDescent="0.3">
      <c r="B3828" s="101" t="s">
        <v>4659</v>
      </c>
      <c r="C3828" s="196" t="s">
        <v>4</v>
      </c>
      <c r="D3828" s="196">
        <v>0</v>
      </c>
      <c r="E3828" s="196" t="s">
        <v>7</v>
      </c>
      <c r="F3828" s="196">
        <v>0</v>
      </c>
      <c r="G3828"/>
      <c r="H3828"/>
    </row>
    <row r="3829" spans="2:8" x14ac:dyDescent="0.3">
      <c r="B3829" s="201" t="s">
        <v>4660</v>
      </c>
      <c r="C3829" s="201" t="s">
        <v>1684</v>
      </c>
      <c r="D3829" s="201">
        <v>0</v>
      </c>
      <c r="E3829" s="201" t="s">
        <v>7</v>
      </c>
      <c r="F3829" s="201">
        <v>0</v>
      </c>
      <c r="G3829" s="201"/>
      <c r="H3829"/>
    </row>
    <row r="3830" spans="2:8" x14ac:dyDescent="0.3">
      <c r="B3830" s="101" t="s">
        <v>4661</v>
      </c>
      <c r="C3830" s="196" t="s">
        <v>7</v>
      </c>
      <c r="D3830" s="196">
        <v>0</v>
      </c>
      <c r="E3830" s="196" t="s">
        <v>4662</v>
      </c>
      <c r="F3830" s="196">
        <v>0</v>
      </c>
      <c r="G3830"/>
      <c r="H3830"/>
    </row>
    <row r="3831" spans="2:8" x14ac:dyDescent="0.3">
      <c r="B3831" s="201" t="s">
        <v>4663</v>
      </c>
      <c r="C3831" s="201" t="s">
        <v>7</v>
      </c>
      <c r="D3831" s="201">
        <v>0</v>
      </c>
      <c r="E3831" s="201" t="s">
        <v>4</v>
      </c>
      <c r="F3831" s="201">
        <v>0</v>
      </c>
      <c r="G3831" s="201"/>
      <c r="H3831"/>
    </row>
    <row r="3832" spans="2:8" x14ac:dyDescent="0.3">
      <c r="B3832" s="101" t="s">
        <v>4664</v>
      </c>
      <c r="C3832" s="196" t="s">
        <v>7</v>
      </c>
      <c r="D3832" s="196">
        <v>0</v>
      </c>
      <c r="E3832" s="196" t="s">
        <v>4</v>
      </c>
      <c r="F3832" s="196">
        <v>0</v>
      </c>
      <c r="G3832"/>
      <c r="H3832"/>
    </row>
    <row r="3833" spans="2:8" x14ac:dyDescent="0.3">
      <c r="B3833" s="201" t="s">
        <v>4665</v>
      </c>
      <c r="C3833" s="201" t="s">
        <v>20</v>
      </c>
      <c r="D3833" s="201">
        <v>0</v>
      </c>
      <c r="E3833" s="201" t="s">
        <v>7</v>
      </c>
      <c r="F3833" s="201">
        <v>0</v>
      </c>
      <c r="G3833" s="201"/>
      <c r="H3833"/>
    </row>
    <row r="3834" spans="2:8" x14ac:dyDescent="0.3">
      <c r="B3834" s="101" t="s">
        <v>4666</v>
      </c>
      <c r="C3834" s="196" t="s">
        <v>7</v>
      </c>
      <c r="D3834" s="196">
        <v>0</v>
      </c>
      <c r="E3834" s="196" t="s">
        <v>20</v>
      </c>
      <c r="F3834" s="196">
        <v>0</v>
      </c>
      <c r="G3834"/>
      <c r="H3834"/>
    </row>
    <row r="3835" spans="2:8" x14ac:dyDescent="0.3">
      <c r="B3835" s="101" t="s">
        <v>4667</v>
      </c>
      <c r="C3835" s="196" t="s">
        <v>7</v>
      </c>
      <c r="D3835" s="196">
        <v>0</v>
      </c>
      <c r="E3835" s="196" t="s">
        <v>1690</v>
      </c>
      <c r="F3835" s="196">
        <v>0</v>
      </c>
      <c r="G3835"/>
      <c r="H3835"/>
    </row>
    <row r="3836" spans="2:8" x14ac:dyDescent="0.3">
      <c r="B3836" s="101" t="s">
        <v>4668</v>
      </c>
      <c r="C3836" s="196"/>
      <c r="D3836" s="196"/>
      <c r="E3836" s="196"/>
      <c r="F3836" s="196"/>
      <c r="G3836"/>
      <c r="H3836"/>
    </row>
    <row r="3837" spans="2:8" x14ac:dyDescent="0.3">
      <c r="B3837" s="101" t="s">
        <v>4669</v>
      </c>
      <c r="C3837" s="196" t="s">
        <v>1757</v>
      </c>
      <c r="D3837" s="196">
        <v>3</v>
      </c>
      <c r="E3837" s="196" t="s">
        <v>1758</v>
      </c>
      <c r="F3837" s="196">
        <v>4</v>
      </c>
      <c r="G3837"/>
      <c r="H3837"/>
    </row>
    <row r="3838" spans="2:8" x14ac:dyDescent="0.3">
      <c r="B3838" s="201" t="s">
        <v>4670</v>
      </c>
      <c r="C3838" s="201" t="s">
        <v>4671</v>
      </c>
      <c r="D3838" s="201">
        <v>4</v>
      </c>
      <c r="E3838" s="201" t="s">
        <v>4672</v>
      </c>
      <c r="F3838" s="201">
        <v>0</v>
      </c>
      <c r="G3838" s="201"/>
      <c r="H3838"/>
    </row>
    <row r="3839" spans="2:8" x14ac:dyDescent="0.3">
      <c r="B3839" s="101" t="s">
        <v>4673</v>
      </c>
      <c r="C3839" s="196" t="s">
        <v>4671</v>
      </c>
      <c r="D3839" s="196">
        <v>2</v>
      </c>
      <c r="E3839" s="196" t="s">
        <v>4672</v>
      </c>
      <c r="F3839" s="196">
        <v>1</v>
      </c>
      <c r="G3839"/>
      <c r="H3839"/>
    </row>
    <row r="3840" spans="2:8" x14ac:dyDescent="0.3">
      <c r="B3840" s="101" t="s">
        <v>4674</v>
      </c>
      <c r="C3840" s="196" t="s">
        <v>4671</v>
      </c>
      <c r="D3840" s="196">
        <v>3</v>
      </c>
      <c r="E3840" s="196" t="s">
        <v>4672</v>
      </c>
      <c r="F3840" s="196">
        <v>0</v>
      </c>
      <c r="G3840"/>
      <c r="H3840"/>
    </row>
    <row r="3841" spans="2:8" x14ac:dyDescent="0.3">
      <c r="B3841" s="101" t="s">
        <v>4675</v>
      </c>
      <c r="C3841" s="196" t="s">
        <v>4671</v>
      </c>
      <c r="D3841" s="196">
        <v>2</v>
      </c>
      <c r="E3841" s="196" t="s">
        <v>4672</v>
      </c>
      <c r="F3841" s="196">
        <v>4</v>
      </c>
      <c r="G3841"/>
      <c r="H3841"/>
    </row>
    <row r="3842" spans="2:8" x14ac:dyDescent="0.3">
      <c r="B3842" s="101" t="s">
        <v>4676</v>
      </c>
      <c r="C3842" s="196" t="s">
        <v>4672</v>
      </c>
      <c r="D3842" s="196">
        <v>5</v>
      </c>
      <c r="E3842" s="196" t="s">
        <v>1697</v>
      </c>
      <c r="F3842" s="196">
        <v>2</v>
      </c>
      <c r="G3842"/>
      <c r="H3842"/>
    </row>
    <row r="3843" spans="2:8" x14ac:dyDescent="0.3">
      <c r="B3843" s="101" t="s">
        <v>4677</v>
      </c>
      <c r="C3843" s="196" t="s">
        <v>4672</v>
      </c>
      <c r="D3843" s="196">
        <v>3</v>
      </c>
      <c r="E3843" s="196" t="s">
        <v>4671</v>
      </c>
      <c r="F3843" s="196">
        <v>3</v>
      </c>
      <c r="G3843"/>
      <c r="H3843"/>
    </row>
    <row r="3844" spans="2:8" x14ac:dyDescent="0.3">
      <c r="B3844" s="101" t="s">
        <v>4678</v>
      </c>
      <c r="C3844" s="196" t="s">
        <v>4671</v>
      </c>
      <c r="D3844" s="196">
        <v>1</v>
      </c>
      <c r="E3844" s="196" t="s">
        <v>4672</v>
      </c>
      <c r="F3844" s="196">
        <v>3</v>
      </c>
      <c r="G3844"/>
      <c r="H3844"/>
    </row>
    <row r="3845" spans="2:8" x14ac:dyDescent="0.3">
      <c r="B3845" s="101" t="s">
        <v>4679</v>
      </c>
      <c r="C3845" s="196" t="s">
        <v>4672</v>
      </c>
      <c r="D3845" s="196">
        <v>4</v>
      </c>
      <c r="E3845" s="196" t="s">
        <v>1697</v>
      </c>
      <c r="F3845" s="196">
        <v>0</v>
      </c>
      <c r="G3845"/>
      <c r="H3845"/>
    </row>
    <row r="3846" spans="2:8" x14ac:dyDescent="0.3">
      <c r="B3846" s="101" t="s">
        <v>4680</v>
      </c>
      <c r="C3846" s="196" t="s">
        <v>4672</v>
      </c>
      <c r="D3846" s="196">
        <v>0</v>
      </c>
      <c r="E3846" s="196" t="s">
        <v>4671</v>
      </c>
      <c r="F3846" s="196">
        <v>4</v>
      </c>
      <c r="G3846"/>
      <c r="H3846"/>
    </row>
    <row r="3847" spans="2:8" x14ac:dyDescent="0.3">
      <c r="B3847" s="101" t="s">
        <v>4681</v>
      </c>
      <c r="C3847" s="196" t="s">
        <v>1697</v>
      </c>
      <c r="D3847" s="196">
        <v>1</v>
      </c>
      <c r="E3847" s="196" t="s">
        <v>4672</v>
      </c>
      <c r="F3847" s="196">
        <v>1</v>
      </c>
      <c r="G3847"/>
      <c r="H3847"/>
    </row>
    <row r="3848" spans="2:8" x14ac:dyDescent="0.3">
      <c r="B3848" s="101" t="s">
        <v>4682</v>
      </c>
      <c r="C3848" s="196" t="s">
        <v>4672</v>
      </c>
      <c r="D3848" s="196">
        <v>5</v>
      </c>
      <c r="E3848" s="196" t="s">
        <v>4671</v>
      </c>
      <c r="F3848" s="196">
        <v>0</v>
      </c>
      <c r="G3848"/>
      <c r="H3848"/>
    </row>
    <row r="3849" spans="2:8" x14ac:dyDescent="0.3">
      <c r="B3849" s="101" t="s">
        <v>4683</v>
      </c>
      <c r="C3849" s="196"/>
      <c r="D3849" s="196"/>
      <c r="E3849" s="196"/>
      <c r="F3849" s="196"/>
      <c r="G3849"/>
      <c r="H3849"/>
    </row>
    <row r="3850" spans="2:8" x14ac:dyDescent="0.3">
      <c r="B3850" s="101" t="s">
        <v>4684</v>
      </c>
      <c r="C3850" s="196" t="s">
        <v>7</v>
      </c>
      <c r="D3850" s="196">
        <v>0</v>
      </c>
      <c r="E3850" s="196" t="s">
        <v>1696</v>
      </c>
      <c r="F3850" s="196">
        <v>1</v>
      </c>
      <c r="G3850"/>
      <c r="H3850"/>
    </row>
    <row r="3851" spans="2:8" x14ac:dyDescent="0.3">
      <c r="B3851" s="101" t="s">
        <v>4685</v>
      </c>
      <c r="C3851" s="196" t="s">
        <v>7</v>
      </c>
      <c r="D3851" s="196">
        <v>0</v>
      </c>
      <c r="E3851" s="196" t="s">
        <v>20</v>
      </c>
      <c r="F3851" s="196">
        <v>1</v>
      </c>
      <c r="G3851"/>
      <c r="H3851"/>
    </row>
    <row r="3852" spans="2:8" x14ac:dyDescent="0.3">
      <c r="B3852" s="101" t="s">
        <v>4686</v>
      </c>
      <c r="C3852" s="196" t="s">
        <v>20</v>
      </c>
      <c r="D3852" s="196">
        <v>0</v>
      </c>
      <c r="E3852" s="196" t="s">
        <v>7</v>
      </c>
      <c r="F3852" s="196">
        <v>0</v>
      </c>
      <c r="G3852"/>
      <c r="H3852"/>
    </row>
    <row r="3853" spans="2:8" x14ac:dyDescent="0.3">
      <c r="B3853" s="101" t="s">
        <v>4687</v>
      </c>
      <c r="C3853" s="196" t="s">
        <v>7</v>
      </c>
      <c r="D3853" s="196">
        <v>1</v>
      </c>
      <c r="E3853" s="196" t="s">
        <v>4</v>
      </c>
      <c r="F3853" s="196">
        <v>0</v>
      </c>
      <c r="G3853"/>
      <c r="H3853"/>
    </row>
    <row r="3854" spans="2:8" x14ac:dyDescent="0.3">
      <c r="B3854" s="101" t="s">
        <v>4688</v>
      </c>
      <c r="C3854" s="196" t="s">
        <v>7</v>
      </c>
      <c r="D3854" s="196">
        <v>0</v>
      </c>
      <c r="E3854" s="196" t="s">
        <v>4</v>
      </c>
      <c r="F3854" s="196">
        <v>1</v>
      </c>
      <c r="G3854"/>
      <c r="H3854"/>
    </row>
    <row r="3855" spans="2:8" x14ac:dyDescent="0.3">
      <c r="B3855" s="101" t="s">
        <v>4689</v>
      </c>
      <c r="C3855" s="196" t="s">
        <v>20</v>
      </c>
      <c r="D3855" s="196">
        <v>0</v>
      </c>
      <c r="E3855" s="196" t="s">
        <v>2176</v>
      </c>
      <c r="F3855" s="196">
        <v>0</v>
      </c>
      <c r="G3855"/>
      <c r="H3855"/>
    </row>
    <row r="3856" spans="2:8" x14ac:dyDescent="0.3">
      <c r="B3856" s="201" t="s">
        <v>1506</v>
      </c>
      <c r="C3856" s="201"/>
      <c r="D3856" s="201"/>
      <c r="E3856" s="201"/>
      <c r="F3856" s="201"/>
      <c r="G3856" s="201"/>
      <c r="H3856"/>
    </row>
    <row r="3857" spans="2:8" x14ac:dyDescent="0.3">
      <c r="B3857" s="101" t="s">
        <v>1507</v>
      </c>
      <c r="C3857" s="196" t="s">
        <v>4</v>
      </c>
      <c r="D3857" s="196">
        <v>5</v>
      </c>
      <c r="E3857" s="196" t="s">
        <v>5</v>
      </c>
      <c r="F3857" s="196">
        <v>11</v>
      </c>
      <c r="G3857"/>
      <c r="H3857"/>
    </row>
    <row r="3858" spans="2:8" x14ac:dyDescent="0.3">
      <c r="B3858" s="101" t="s">
        <v>1508</v>
      </c>
      <c r="C3858" s="196" t="s">
        <v>4</v>
      </c>
      <c r="D3858" s="196">
        <v>18</v>
      </c>
      <c r="E3858" s="196" t="s">
        <v>5</v>
      </c>
      <c r="F3858" s="196">
        <v>28</v>
      </c>
      <c r="G3858"/>
      <c r="H3858"/>
    </row>
    <row r="3859" spans="2:8" x14ac:dyDescent="0.3">
      <c r="B3859" s="101" t="s">
        <v>1509</v>
      </c>
      <c r="C3859" s="196" t="s">
        <v>4</v>
      </c>
      <c r="D3859" s="196">
        <v>23</v>
      </c>
      <c r="E3859" s="196" t="s">
        <v>5</v>
      </c>
      <c r="F3859" s="196">
        <v>25</v>
      </c>
      <c r="G3859"/>
      <c r="H3859"/>
    </row>
    <row r="3860" spans="2:8" x14ac:dyDescent="0.3">
      <c r="B3860" s="101" t="s">
        <v>1510</v>
      </c>
      <c r="C3860" s="196" t="s">
        <v>4</v>
      </c>
      <c r="D3860" s="196">
        <v>14</v>
      </c>
      <c r="E3860" s="196" t="s">
        <v>5</v>
      </c>
      <c r="F3860" s="196">
        <v>22</v>
      </c>
      <c r="G3860"/>
      <c r="H3860"/>
    </row>
    <row r="3861" spans="2:8" x14ac:dyDescent="0.3">
      <c r="B3861" s="101" t="s">
        <v>1511</v>
      </c>
      <c r="C3861" s="196" t="s">
        <v>4</v>
      </c>
      <c r="D3861" s="196">
        <v>3</v>
      </c>
      <c r="E3861" s="196" t="s">
        <v>5</v>
      </c>
      <c r="F3861" s="196">
        <v>19</v>
      </c>
      <c r="G3861"/>
      <c r="H3861"/>
    </row>
    <row r="3862" spans="2:8" x14ac:dyDescent="0.3">
      <c r="B3862" s="101" t="s">
        <v>1512</v>
      </c>
      <c r="C3862" s="196" t="s">
        <v>5</v>
      </c>
      <c r="D3862" s="196">
        <v>6</v>
      </c>
      <c r="E3862" s="196" t="s">
        <v>4</v>
      </c>
      <c r="F3862" s="196">
        <v>14</v>
      </c>
      <c r="G3862"/>
      <c r="H3862"/>
    </row>
    <row r="3863" spans="2:8" x14ac:dyDescent="0.3">
      <c r="B3863" s="101" t="s">
        <v>1513</v>
      </c>
      <c r="C3863" s="196" t="s">
        <v>4</v>
      </c>
      <c r="D3863" s="196">
        <v>6</v>
      </c>
      <c r="E3863" s="196" t="s">
        <v>5</v>
      </c>
      <c r="F3863" s="196">
        <v>6</v>
      </c>
      <c r="G3863"/>
      <c r="H3863"/>
    </row>
    <row r="3864" spans="2:8" x14ac:dyDescent="0.3">
      <c r="B3864" s="101" t="s">
        <v>1514</v>
      </c>
      <c r="C3864" s="196" t="s">
        <v>5</v>
      </c>
      <c r="D3864" s="196">
        <v>9</v>
      </c>
      <c r="E3864" s="196" t="s">
        <v>4</v>
      </c>
      <c r="F3864" s="196">
        <v>20</v>
      </c>
      <c r="G3864"/>
      <c r="H3864"/>
    </row>
    <row r="3865" spans="2:8" x14ac:dyDescent="0.3">
      <c r="B3865" s="101" t="s">
        <v>1515</v>
      </c>
      <c r="C3865" s="196" t="s">
        <v>4</v>
      </c>
      <c r="D3865" s="196">
        <v>3</v>
      </c>
      <c r="E3865" s="196" t="s">
        <v>5</v>
      </c>
      <c r="F3865" s="196">
        <v>10</v>
      </c>
      <c r="G3865"/>
      <c r="H3865"/>
    </row>
    <row r="3866" spans="2:8" x14ac:dyDescent="0.3">
      <c r="B3866" s="201" t="s">
        <v>1516</v>
      </c>
      <c r="C3866" s="201" t="s">
        <v>5</v>
      </c>
      <c r="D3866" s="201">
        <v>38</v>
      </c>
      <c r="E3866" s="201" t="s">
        <v>4</v>
      </c>
      <c r="F3866" s="201">
        <v>43</v>
      </c>
      <c r="G3866" s="201"/>
      <c r="H3866"/>
    </row>
    <row r="3867" spans="2:8" x14ac:dyDescent="0.3">
      <c r="B3867" s="101" t="s">
        <v>1517</v>
      </c>
      <c r="C3867" s="196" t="s">
        <v>4</v>
      </c>
      <c r="D3867" s="196">
        <v>13</v>
      </c>
      <c r="E3867" s="196" t="s">
        <v>5</v>
      </c>
      <c r="F3867" s="196">
        <v>14</v>
      </c>
      <c r="G3867"/>
      <c r="H3867"/>
    </row>
    <row r="3868" spans="2:8" x14ac:dyDescent="0.3">
      <c r="B3868" s="101" t="s">
        <v>1518</v>
      </c>
      <c r="C3868" s="196" t="s">
        <v>5</v>
      </c>
      <c r="D3868" s="196">
        <v>3</v>
      </c>
      <c r="E3868" s="196" t="s">
        <v>4</v>
      </c>
      <c r="F3868" s="196">
        <v>11</v>
      </c>
      <c r="G3868"/>
      <c r="H3868"/>
    </row>
    <row r="3869" spans="2:8" x14ac:dyDescent="0.3">
      <c r="B3869" s="101" t="s">
        <v>1519</v>
      </c>
      <c r="C3869" s="196" t="s">
        <v>4</v>
      </c>
      <c r="D3869" s="196">
        <v>23</v>
      </c>
      <c r="E3869" s="196" t="s">
        <v>5</v>
      </c>
      <c r="F3869" s="196">
        <v>11</v>
      </c>
      <c r="G3869"/>
      <c r="H3869"/>
    </row>
    <row r="3870" spans="2:8" x14ac:dyDescent="0.3">
      <c r="B3870" s="101" t="s">
        <v>1520</v>
      </c>
      <c r="C3870" s="196" t="s">
        <v>4</v>
      </c>
      <c r="D3870" s="196">
        <v>24</v>
      </c>
      <c r="E3870" s="196" t="s">
        <v>5</v>
      </c>
      <c r="F3870" s="196">
        <v>62</v>
      </c>
      <c r="G3870"/>
      <c r="H3870"/>
    </row>
    <row r="3871" spans="2:8" x14ac:dyDescent="0.3">
      <c r="B3871" s="101" t="s">
        <v>1521</v>
      </c>
      <c r="C3871" s="196" t="s">
        <v>7</v>
      </c>
      <c r="D3871" s="196">
        <v>22</v>
      </c>
      <c r="E3871" s="196" t="s">
        <v>5</v>
      </c>
      <c r="F3871" s="196">
        <v>13</v>
      </c>
      <c r="G3871"/>
      <c r="H3871"/>
    </row>
    <row r="3872" spans="2:8" x14ac:dyDescent="0.3">
      <c r="B3872" s="101" t="s">
        <v>1522</v>
      </c>
      <c r="C3872" s="196" t="s">
        <v>7</v>
      </c>
      <c r="D3872" s="196">
        <v>3</v>
      </c>
      <c r="E3872" s="196" t="s">
        <v>5</v>
      </c>
      <c r="F3872" s="196">
        <v>5</v>
      </c>
      <c r="G3872"/>
      <c r="H3872"/>
    </row>
    <row r="3873" spans="2:8" x14ac:dyDescent="0.3">
      <c r="B3873" s="101" t="s">
        <v>1523</v>
      </c>
      <c r="C3873" s="196" t="s">
        <v>5</v>
      </c>
      <c r="D3873" s="196">
        <v>5</v>
      </c>
      <c r="E3873" s="196" t="s">
        <v>7</v>
      </c>
      <c r="F3873" s="196">
        <v>4</v>
      </c>
      <c r="G3873"/>
      <c r="H3873"/>
    </row>
    <row r="3874" spans="2:8" x14ac:dyDescent="0.3">
      <c r="B3874" s="101" t="s">
        <v>4690</v>
      </c>
      <c r="C3874" s="196"/>
      <c r="D3874" s="196"/>
      <c r="E3874" s="196"/>
      <c r="F3874" s="196"/>
      <c r="G3874"/>
      <c r="H3874"/>
    </row>
    <row r="3875" spans="2:8" x14ac:dyDescent="0.3">
      <c r="B3875" s="101" t="s">
        <v>4691</v>
      </c>
      <c r="C3875" s="196" t="s">
        <v>7</v>
      </c>
      <c r="D3875" s="196">
        <v>30</v>
      </c>
      <c r="E3875" s="196" t="s">
        <v>20</v>
      </c>
      <c r="F3875" s="196">
        <v>32</v>
      </c>
      <c r="G3875"/>
      <c r="H3875"/>
    </row>
    <row r="3876" spans="2:8" x14ac:dyDescent="0.3">
      <c r="B3876" s="101" t="s">
        <v>4692</v>
      </c>
      <c r="C3876" s="196" t="s">
        <v>7</v>
      </c>
      <c r="D3876" s="196">
        <v>25</v>
      </c>
      <c r="E3876" s="196" t="s">
        <v>20</v>
      </c>
      <c r="F3876" s="196">
        <v>19</v>
      </c>
      <c r="G3876"/>
      <c r="H3876"/>
    </row>
    <row r="3877" spans="2:8" x14ac:dyDescent="0.3">
      <c r="B3877" s="201" t="s">
        <v>4693</v>
      </c>
      <c r="C3877" s="201" t="s">
        <v>7</v>
      </c>
      <c r="D3877" s="201">
        <v>28</v>
      </c>
      <c r="E3877" s="201" t="s">
        <v>20</v>
      </c>
      <c r="F3877" s="201">
        <v>29</v>
      </c>
      <c r="G3877" s="201"/>
      <c r="H3877"/>
    </row>
    <row r="3878" spans="2:8" x14ac:dyDescent="0.3">
      <c r="B3878" s="101" t="s">
        <v>4694</v>
      </c>
      <c r="C3878" s="196" t="s">
        <v>20</v>
      </c>
      <c r="D3878" s="196">
        <v>28</v>
      </c>
      <c r="E3878" s="196" t="s">
        <v>7</v>
      </c>
      <c r="F3878" s="196">
        <v>28</v>
      </c>
      <c r="G3878"/>
      <c r="H3878"/>
    </row>
    <row r="3879" spans="2:8" x14ac:dyDescent="0.3">
      <c r="B3879" s="101" t="s">
        <v>4695</v>
      </c>
      <c r="C3879" s="196" t="s">
        <v>20</v>
      </c>
      <c r="D3879" s="196">
        <v>14</v>
      </c>
      <c r="E3879" s="196" t="s">
        <v>7</v>
      </c>
      <c r="F3879" s="196">
        <v>6</v>
      </c>
      <c r="G3879"/>
      <c r="H3879"/>
    </row>
    <row r="3880" spans="2:8" x14ac:dyDescent="0.3">
      <c r="B3880" s="101" t="s">
        <v>4696</v>
      </c>
      <c r="C3880" s="196" t="s">
        <v>7</v>
      </c>
      <c r="D3880" s="196">
        <v>30</v>
      </c>
      <c r="E3880" s="196" t="s">
        <v>20</v>
      </c>
      <c r="F3880" s="196">
        <v>33</v>
      </c>
      <c r="G3880"/>
      <c r="H3880"/>
    </row>
    <row r="3881" spans="2:8" x14ac:dyDescent="0.3">
      <c r="B3881" s="101" t="s">
        <v>4697</v>
      </c>
      <c r="C3881" s="196" t="s">
        <v>20</v>
      </c>
      <c r="D3881" s="196">
        <v>13</v>
      </c>
      <c r="E3881" s="196" t="s">
        <v>7</v>
      </c>
      <c r="F3881" s="196">
        <v>16</v>
      </c>
      <c r="G3881"/>
      <c r="H3881"/>
    </row>
    <row r="3882" spans="2:8" x14ac:dyDescent="0.3">
      <c r="B3882" s="101" t="s">
        <v>4698</v>
      </c>
      <c r="C3882" s="196" t="s">
        <v>7</v>
      </c>
      <c r="D3882" s="196">
        <v>20</v>
      </c>
      <c r="E3882" s="196" t="s">
        <v>20</v>
      </c>
      <c r="F3882" s="196">
        <v>17</v>
      </c>
      <c r="G3882"/>
      <c r="H3882"/>
    </row>
    <row r="3883" spans="2:8" x14ac:dyDescent="0.3">
      <c r="B3883" s="101" t="s">
        <v>4699</v>
      </c>
      <c r="C3883" s="196" t="s">
        <v>20</v>
      </c>
      <c r="D3883" s="196">
        <v>8</v>
      </c>
      <c r="E3883" s="196" t="s">
        <v>7</v>
      </c>
      <c r="F3883" s="196">
        <v>9</v>
      </c>
      <c r="G3883"/>
      <c r="H3883"/>
    </row>
    <row r="3884" spans="2:8" x14ac:dyDescent="0.3">
      <c r="B3884" s="101" t="s">
        <v>4700</v>
      </c>
      <c r="C3884" s="196" t="s">
        <v>20</v>
      </c>
      <c r="D3884" s="196">
        <v>1</v>
      </c>
      <c r="E3884" s="196" t="s">
        <v>7</v>
      </c>
      <c r="F3884" s="196">
        <v>1</v>
      </c>
      <c r="G3884"/>
      <c r="H3884"/>
    </row>
    <row r="3885" spans="2:8" x14ac:dyDescent="0.3">
      <c r="B3885" s="101" t="s">
        <v>4701</v>
      </c>
      <c r="C3885" s="196"/>
      <c r="D3885" s="196"/>
      <c r="E3885" s="196"/>
      <c r="F3885" s="196"/>
      <c r="G3885"/>
      <c r="H3885"/>
    </row>
    <row r="3886" spans="2:8" x14ac:dyDescent="0.3">
      <c r="B3886" s="101" t="s">
        <v>4702</v>
      </c>
      <c r="C3886" s="196" t="s">
        <v>20</v>
      </c>
      <c r="D3886" s="196">
        <v>21</v>
      </c>
      <c r="E3886" s="196" t="s">
        <v>1697</v>
      </c>
      <c r="F3886" s="196">
        <v>22</v>
      </c>
      <c r="G3886"/>
      <c r="H3886"/>
    </row>
    <row r="3887" spans="2:8" x14ac:dyDescent="0.3">
      <c r="B3887" s="101" t="s">
        <v>4703</v>
      </c>
      <c r="C3887" s="196" t="s">
        <v>20</v>
      </c>
      <c r="D3887" s="196">
        <v>6</v>
      </c>
      <c r="E3887" s="196" t="s">
        <v>7</v>
      </c>
      <c r="F3887" s="196">
        <v>11</v>
      </c>
      <c r="G3887"/>
      <c r="H3887"/>
    </row>
    <row r="3888" spans="2:8" x14ac:dyDescent="0.3">
      <c r="B3888" s="101" t="s">
        <v>4704</v>
      </c>
      <c r="C3888" s="196" t="s">
        <v>20</v>
      </c>
      <c r="D3888" s="196">
        <v>1</v>
      </c>
      <c r="E3888" s="196" t="s">
        <v>7</v>
      </c>
      <c r="F3888" s="196">
        <v>3</v>
      </c>
      <c r="G3888"/>
      <c r="H3888"/>
    </row>
    <row r="3889" spans="2:8" x14ac:dyDescent="0.3">
      <c r="B3889" s="101" t="s">
        <v>4705</v>
      </c>
      <c r="C3889" s="196" t="s">
        <v>7</v>
      </c>
      <c r="D3889" s="196">
        <v>9</v>
      </c>
      <c r="E3889" s="196" t="s">
        <v>20</v>
      </c>
      <c r="F3889" s="196">
        <v>6</v>
      </c>
      <c r="G3889"/>
      <c r="H3889"/>
    </row>
    <row r="3890" spans="2:8" x14ac:dyDescent="0.3">
      <c r="B3890" s="201" t="s">
        <v>4706</v>
      </c>
      <c r="C3890" s="201" t="s">
        <v>20</v>
      </c>
      <c r="D3890" s="201">
        <v>5</v>
      </c>
      <c r="E3890" s="201" t="s">
        <v>7</v>
      </c>
      <c r="F3890" s="201">
        <v>1</v>
      </c>
      <c r="G3890" s="201"/>
      <c r="H3890"/>
    </row>
    <row r="3891" spans="2:8" x14ac:dyDescent="0.3">
      <c r="B3891" s="101" t="s">
        <v>4707</v>
      </c>
      <c r="C3891" s="196" t="s">
        <v>7</v>
      </c>
      <c r="D3891" s="196">
        <v>2</v>
      </c>
      <c r="E3891" s="196" t="s">
        <v>20</v>
      </c>
      <c r="F3891" s="196">
        <v>6</v>
      </c>
      <c r="G3891"/>
      <c r="H3891"/>
    </row>
    <row r="3892" spans="2:8" x14ac:dyDescent="0.3">
      <c r="B3892" s="101" t="s">
        <v>4708</v>
      </c>
      <c r="C3892" s="196" t="s">
        <v>20</v>
      </c>
      <c r="D3892" s="196">
        <v>8</v>
      </c>
      <c r="E3892" s="196" t="s">
        <v>7</v>
      </c>
      <c r="F3892" s="196">
        <v>2</v>
      </c>
      <c r="G3892"/>
      <c r="H3892"/>
    </row>
    <row r="3893" spans="2:8" x14ac:dyDescent="0.3">
      <c r="B3893" s="101" t="s">
        <v>4709</v>
      </c>
      <c r="C3893" s="196" t="s">
        <v>7</v>
      </c>
      <c r="D3893" s="196">
        <v>8</v>
      </c>
      <c r="E3893" s="196" t="s">
        <v>20</v>
      </c>
      <c r="F3893" s="196">
        <v>12</v>
      </c>
      <c r="G3893"/>
      <c r="H3893"/>
    </row>
    <row r="3894" spans="2:8" x14ac:dyDescent="0.3">
      <c r="B3894" s="101" t="s">
        <v>4710</v>
      </c>
      <c r="C3894" s="196" t="s">
        <v>7</v>
      </c>
      <c r="D3894" s="196">
        <v>5</v>
      </c>
      <c r="E3894" s="196" t="s">
        <v>20</v>
      </c>
      <c r="F3894" s="196">
        <v>2</v>
      </c>
      <c r="G3894"/>
      <c r="H3894"/>
    </row>
    <row r="3895" spans="2:8" x14ac:dyDescent="0.3">
      <c r="B3895" s="101" t="s">
        <v>4711</v>
      </c>
      <c r="C3895" s="196" t="s">
        <v>7</v>
      </c>
      <c r="D3895" s="196">
        <v>5</v>
      </c>
      <c r="E3895" s="196" t="s">
        <v>20</v>
      </c>
      <c r="F3895" s="196">
        <v>2</v>
      </c>
      <c r="G3895"/>
      <c r="H3895"/>
    </row>
    <row r="3896" spans="2:8" x14ac:dyDescent="0.3">
      <c r="B3896" s="101" t="s">
        <v>4712</v>
      </c>
      <c r="C3896" s="196" t="s">
        <v>7</v>
      </c>
      <c r="D3896" s="196">
        <v>14</v>
      </c>
      <c r="E3896" s="196" t="s">
        <v>20</v>
      </c>
      <c r="F3896" s="196">
        <v>11</v>
      </c>
      <c r="G3896"/>
      <c r="H3896"/>
    </row>
    <row r="3897" spans="2:8" x14ac:dyDescent="0.3">
      <c r="B3897" s="101" t="s">
        <v>4713</v>
      </c>
      <c r="C3897" s="196" t="s">
        <v>20</v>
      </c>
      <c r="D3897" s="196">
        <v>9</v>
      </c>
      <c r="E3897" s="196" t="s">
        <v>7</v>
      </c>
      <c r="F3897" s="196">
        <v>12</v>
      </c>
      <c r="G3897"/>
      <c r="H3897"/>
    </row>
    <row r="3898" spans="2:8" x14ac:dyDescent="0.3">
      <c r="B3898" s="101" t="s">
        <v>4714</v>
      </c>
      <c r="C3898" s="196" t="s">
        <v>20</v>
      </c>
      <c r="D3898" s="196">
        <v>2</v>
      </c>
      <c r="E3898" s="196" t="s">
        <v>7</v>
      </c>
      <c r="F3898" s="196">
        <v>4</v>
      </c>
      <c r="G3898"/>
      <c r="H3898"/>
    </row>
    <row r="3899" spans="2:8" x14ac:dyDescent="0.3">
      <c r="B3899" s="101" t="s">
        <v>4715</v>
      </c>
      <c r="C3899" s="196" t="s">
        <v>7</v>
      </c>
      <c r="D3899" s="196">
        <v>0</v>
      </c>
      <c r="E3899" s="196" t="s">
        <v>1690</v>
      </c>
      <c r="F3899" s="196">
        <v>1</v>
      </c>
      <c r="G3899"/>
      <c r="H3899"/>
    </row>
    <row r="3900" spans="2:8" x14ac:dyDescent="0.3">
      <c r="B3900" s="201" t="s">
        <v>4716</v>
      </c>
      <c r="C3900" s="201"/>
      <c r="D3900" s="201"/>
      <c r="E3900" s="201"/>
      <c r="F3900" s="201"/>
      <c r="G3900" s="201"/>
      <c r="H3900"/>
    </row>
    <row r="3901" spans="2:8" x14ac:dyDescent="0.3">
      <c r="B3901" s="101" t="s">
        <v>4717</v>
      </c>
      <c r="C3901" s="196" t="s">
        <v>7</v>
      </c>
      <c r="D3901" s="196">
        <v>1</v>
      </c>
      <c r="E3901" s="196" t="s">
        <v>4</v>
      </c>
      <c r="F3901" s="196">
        <v>5</v>
      </c>
      <c r="G3901"/>
      <c r="H3901"/>
    </row>
    <row r="3902" spans="2:8" x14ac:dyDescent="0.3">
      <c r="B3902" s="101" t="s">
        <v>4718</v>
      </c>
      <c r="C3902" s="196" t="s">
        <v>4</v>
      </c>
      <c r="D3902" s="196">
        <v>10</v>
      </c>
      <c r="E3902" s="196" t="s">
        <v>7</v>
      </c>
      <c r="F3902" s="196">
        <v>8</v>
      </c>
      <c r="G3902"/>
      <c r="H3902"/>
    </row>
    <row r="3903" spans="2:8" x14ac:dyDescent="0.3">
      <c r="B3903" s="101" t="s">
        <v>4719</v>
      </c>
      <c r="C3903" s="196" t="s">
        <v>4</v>
      </c>
      <c r="D3903" s="196">
        <v>6</v>
      </c>
      <c r="E3903" s="196" t="s">
        <v>7</v>
      </c>
      <c r="F3903" s="196">
        <v>2</v>
      </c>
      <c r="G3903"/>
      <c r="H3903"/>
    </row>
    <row r="3904" spans="2:8" x14ac:dyDescent="0.3">
      <c r="B3904" s="101" t="s">
        <v>4720</v>
      </c>
      <c r="C3904" s="196" t="s">
        <v>7</v>
      </c>
      <c r="D3904" s="196">
        <v>3</v>
      </c>
      <c r="E3904" s="196" t="s">
        <v>4</v>
      </c>
      <c r="F3904" s="196">
        <v>3</v>
      </c>
      <c r="G3904"/>
      <c r="H3904"/>
    </row>
    <row r="3905" spans="2:8" x14ac:dyDescent="0.3">
      <c r="B3905" s="101" t="s">
        <v>4721</v>
      </c>
      <c r="C3905" s="196" t="s">
        <v>4</v>
      </c>
      <c r="D3905" s="196">
        <v>4</v>
      </c>
      <c r="E3905" s="196" t="s">
        <v>7</v>
      </c>
      <c r="F3905" s="196">
        <v>3</v>
      </c>
      <c r="G3905"/>
      <c r="H3905"/>
    </row>
    <row r="3906" spans="2:8" x14ac:dyDescent="0.3">
      <c r="B3906" s="101" t="s">
        <v>4722</v>
      </c>
      <c r="C3906" s="196" t="s">
        <v>7</v>
      </c>
      <c r="D3906" s="196">
        <v>2</v>
      </c>
      <c r="E3906" s="196" t="s">
        <v>4</v>
      </c>
      <c r="F3906" s="196">
        <v>2</v>
      </c>
      <c r="G3906"/>
      <c r="H3906"/>
    </row>
    <row r="3907" spans="2:8" x14ac:dyDescent="0.3">
      <c r="B3907" s="101" t="s">
        <v>4723</v>
      </c>
      <c r="C3907" s="196" t="s">
        <v>4</v>
      </c>
      <c r="D3907" s="196">
        <v>0</v>
      </c>
      <c r="E3907" s="196" t="s">
        <v>7</v>
      </c>
      <c r="F3907" s="196">
        <v>2</v>
      </c>
      <c r="G3907"/>
      <c r="H3907"/>
    </row>
    <row r="3908" spans="2:8" x14ac:dyDescent="0.3">
      <c r="B3908" s="101" t="s">
        <v>4724</v>
      </c>
      <c r="C3908" s="196" t="s">
        <v>7</v>
      </c>
      <c r="D3908" s="196">
        <v>0</v>
      </c>
      <c r="E3908" s="196" t="s">
        <v>4</v>
      </c>
      <c r="F3908" s="196">
        <v>0</v>
      </c>
      <c r="G3908"/>
      <c r="H3908"/>
    </row>
    <row r="3909" spans="2:8" x14ac:dyDescent="0.3">
      <c r="B3909" s="101" t="s">
        <v>4725</v>
      </c>
      <c r="C3909" s="196"/>
      <c r="D3909" s="196"/>
      <c r="E3909" s="196"/>
      <c r="F3909" s="196"/>
      <c r="G3909"/>
      <c r="H3909"/>
    </row>
    <row r="3910" spans="2:8" x14ac:dyDescent="0.3">
      <c r="B3910" s="101" t="s">
        <v>4726</v>
      </c>
      <c r="C3910" s="196" t="s">
        <v>1703</v>
      </c>
      <c r="D3910" s="196">
        <v>1</v>
      </c>
      <c r="E3910" s="196" t="s">
        <v>7</v>
      </c>
      <c r="F3910" s="196">
        <v>1</v>
      </c>
      <c r="G3910"/>
      <c r="H3910"/>
    </row>
    <row r="3911" spans="2:8" x14ac:dyDescent="0.3">
      <c r="B3911" s="201" t="s">
        <v>4727</v>
      </c>
      <c r="C3911" s="201" t="s">
        <v>7</v>
      </c>
      <c r="D3911" s="201">
        <v>2</v>
      </c>
      <c r="E3911" s="201" t="s">
        <v>20</v>
      </c>
      <c r="F3911" s="201">
        <v>0</v>
      </c>
      <c r="G3911" s="201"/>
      <c r="H3911"/>
    </row>
    <row r="3912" spans="2:8" x14ac:dyDescent="0.3">
      <c r="B3912" s="101" t="s">
        <v>4728</v>
      </c>
      <c r="C3912" s="196" t="s">
        <v>20</v>
      </c>
      <c r="D3912" s="196">
        <v>0</v>
      </c>
      <c r="E3912" s="196" t="s">
        <v>7</v>
      </c>
      <c r="F3912" s="196">
        <v>5</v>
      </c>
      <c r="G3912"/>
      <c r="H3912"/>
    </row>
    <row r="3913" spans="2:8" x14ac:dyDescent="0.3">
      <c r="B3913" s="101" t="s">
        <v>4729</v>
      </c>
      <c r="C3913" s="196" t="s">
        <v>7</v>
      </c>
      <c r="D3913" s="196">
        <v>3</v>
      </c>
      <c r="E3913" s="196" t="s">
        <v>20</v>
      </c>
      <c r="F3913" s="196">
        <v>0</v>
      </c>
      <c r="G3913"/>
      <c r="H3913"/>
    </row>
    <row r="3914" spans="2:8" x14ac:dyDescent="0.3">
      <c r="B3914" s="101" t="s">
        <v>4730</v>
      </c>
      <c r="C3914" s="196" t="s">
        <v>7</v>
      </c>
      <c r="D3914" s="196">
        <v>2</v>
      </c>
      <c r="E3914" s="196" t="s">
        <v>1703</v>
      </c>
      <c r="F3914" s="196">
        <v>4</v>
      </c>
      <c r="G3914"/>
      <c r="H3914"/>
    </row>
    <row r="3915" spans="2:8" x14ac:dyDescent="0.3">
      <c r="B3915" s="101" t="s">
        <v>4731</v>
      </c>
      <c r="C3915" s="196" t="s">
        <v>1703</v>
      </c>
      <c r="D3915" s="196">
        <v>0</v>
      </c>
      <c r="E3915" s="196" t="s">
        <v>7</v>
      </c>
      <c r="F3915" s="196">
        <v>2</v>
      </c>
      <c r="G3915"/>
      <c r="H3915"/>
    </row>
    <row r="3916" spans="2:8" x14ac:dyDescent="0.3">
      <c r="B3916" s="101" t="s">
        <v>4732</v>
      </c>
      <c r="C3916" s="196"/>
      <c r="D3916" s="196"/>
      <c r="E3916" s="196"/>
      <c r="F3916" s="196"/>
      <c r="G3916"/>
      <c r="H3916"/>
    </row>
    <row r="3917" spans="2:8" x14ac:dyDescent="0.3">
      <c r="B3917" s="101" t="s">
        <v>4733</v>
      </c>
      <c r="C3917" s="196" t="s">
        <v>7</v>
      </c>
      <c r="D3917" s="196">
        <v>2</v>
      </c>
      <c r="E3917" s="196" t="s">
        <v>20</v>
      </c>
      <c r="F3917" s="196">
        <v>12</v>
      </c>
      <c r="G3917"/>
      <c r="H3917"/>
    </row>
    <row r="3918" spans="2:8" x14ac:dyDescent="0.3">
      <c r="B3918" s="101" t="s">
        <v>4734</v>
      </c>
      <c r="C3918" s="196" t="s">
        <v>7</v>
      </c>
      <c r="D3918" s="196">
        <v>15</v>
      </c>
      <c r="E3918" s="196" t="s">
        <v>20</v>
      </c>
      <c r="F3918" s="196">
        <v>13</v>
      </c>
      <c r="G3918"/>
      <c r="H3918"/>
    </row>
    <row r="3919" spans="2:8" x14ac:dyDescent="0.3">
      <c r="B3919" s="101" t="s">
        <v>4735</v>
      </c>
      <c r="C3919" s="196" t="s">
        <v>7</v>
      </c>
      <c r="D3919" s="196">
        <v>22</v>
      </c>
      <c r="E3919" s="196" t="s">
        <v>20</v>
      </c>
      <c r="F3919" s="196">
        <v>18</v>
      </c>
      <c r="G3919"/>
      <c r="H3919"/>
    </row>
    <row r="3920" spans="2:8" x14ac:dyDescent="0.3">
      <c r="B3920" s="101" t="s">
        <v>4736</v>
      </c>
      <c r="C3920" s="196" t="s">
        <v>7</v>
      </c>
      <c r="D3920" s="196">
        <v>4</v>
      </c>
      <c r="E3920" s="196" t="s">
        <v>1704</v>
      </c>
      <c r="F3920" s="196">
        <v>13</v>
      </c>
      <c r="G3920"/>
      <c r="H3920"/>
    </row>
    <row r="3921" spans="2:8" x14ac:dyDescent="0.3">
      <c r="B3921" s="101" t="s">
        <v>4737</v>
      </c>
      <c r="C3921" s="196" t="s">
        <v>20</v>
      </c>
      <c r="D3921" s="196">
        <v>5</v>
      </c>
      <c r="E3921" s="196" t="s">
        <v>7</v>
      </c>
      <c r="F3921" s="196">
        <v>2</v>
      </c>
      <c r="G3921"/>
      <c r="H3921"/>
    </row>
    <row r="3922" spans="2:8" x14ac:dyDescent="0.3">
      <c r="B3922" s="101" t="s">
        <v>4738</v>
      </c>
      <c r="C3922" s="196" t="s">
        <v>7</v>
      </c>
      <c r="D3922" s="196">
        <v>2</v>
      </c>
      <c r="E3922" s="196" t="s">
        <v>20</v>
      </c>
      <c r="F3922" s="196">
        <v>8</v>
      </c>
      <c r="G3922"/>
      <c r="H3922"/>
    </row>
    <row r="3923" spans="2:8" x14ac:dyDescent="0.3">
      <c r="B3923" s="201" t="s">
        <v>4739</v>
      </c>
      <c r="C3923" s="201" t="s">
        <v>7</v>
      </c>
      <c r="D3923" s="201">
        <v>9</v>
      </c>
      <c r="E3923" s="201" t="s">
        <v>20</v>
      </c>
      <c r="F3923" s="201">
        <v>6</v>
      </c>
      <c r="G3923" s="201"/>
      <c r="H3923"/>
    </row>
    <row r="3924" spans="2:8" x14ac:dyDescent="0.3">
      <c r="B3924" s="101" t="s">
        <v>4740</v>
      </c>
      <c r="C3924" s="196" t="s">
        <v>20</v>
      </c>
      <c r="D3924" s="196">
        <v>19</v>
      </c>
      <c r="E3924" s="196" t="s">
        <v>7</v>
      </c>
      <c r="F3924" s="196">
        <v>5</v>
      </c>
      <c r="G3924"/>
      <c r="H3924"/>
    </row>
    <row r="3925" spans="2:8" x14ac:dyDescent="0.3">
      <c r="B3925" s="101" t="s">
        <v>4741</v>
      </c>
      <c r="C3925" s="196"/>
      <c r="D3925" s="196"/>
      <c r="E3925" s="196"/>
      <c r="F3925" s="196"/>
      <c r="G3925"/>
      <c r="H3925"/>
    </row>
    <row r="3926" spans="2:8" x14ac:dyDescent="0.3">
      <c r="B3926" s="101" t="s">
        <v>4742</v>
      </c>
      <c r="C3926" s="196" t="s">
        <v>4</v>
      </c>
      <c r="D3926" s="196">
        <v>1</v>
      </c>
      <c r="E3926" s="196" t="s">
        <v>7</v>
      </c>
      <c r="F3926" s="196">
        <v>8</v>
      </c>
      <c r="G3926"/>
      <c r="H3926"/>
    </row>
    <row r="3927" spans="2:8" x14ac:dyDescent="0.3">
      <c r="B3927" s="101" t="s">
        <v>4743</v>
      </c>
      <c r="C3927" s="196" t="s">
        <v>4</v>
      </c>
      <c r="D3927" s="196">
        <v>2</v>
      </c>
      <c r="E3927" s="196" t="s">
        <v>7</v>
      </c>
      <c r="F3927" s="196">
        <v>10</v>
      </c>
      <c r="G3927"/>
      <c r="H3927"/>
    </row>
    <row r="3928" spans="2:8" x14ac:dyDescent="0.3">
      <c r="B3928" s="101" t="s">
        <v>4744</v>
      </c>
      <c r="C3928" s="196" t="s">
        <v>4</v>
      </c>
      <c r="D3928" s="196">
        <v>16</v>
      </c>
      <c r="E3928" s="196" t="s">
        <v>7</v>
      </c>
      <c r="F3928" s="196">
        <v>26</v>
      </c>
      <c r="G3928"/>
      <c r="H3928"/>
    </row>
    <row r="3929" spans="2:8" x14ac:dyDescent="0.3">
      <c r="B3929" s="101" t="s">
        <v>4745</v>
      </c>
      <c r="C3929" s="196" t="s">
        <v>4746</v>
      </c>
      <c r="D3929" s="196">
        <v>38</v>
      </c>
      <c r="E3929" s="196" t="s">
        <v>4</v>
      </c>
      <c r="F3929" s="196">
        <v>25</v>
      </c>
      <c r="G3929"/>
      <c r="H3929"/>
    </row>
    <row r="3930" spans="2:8" x14ac:dyDescent="0.3">
      <c r="B3930" s="101" t="s">
        <v>4747</v>
      </c>
      <c r="C3930" s="196" t="s">
        <v>7</v>
      </c>
      <c r="D3930" s="196">
        <v>19</v>
      </c>
      <c r="E3930" s="196" t="s">
        <v>4</v>
      </c>
      <c r="F3930" s="196">
        <v>11</v>
      </c>
      <c r="G3930"/>
      <c r="H3930"/>
    </row>
    <row r="3931" spans="2:8" x14ac:dyDescent="0.3">
      <c r="B3931" s="101" t="s">
        <v>4748</v>
      </c>
      <c r="C3931" s="196" t="s">
        <v>1687</v>
      </c>
      <c r="D3931" s="196">
        <v>32</v>
      </c>
      <c r="E3931" s="196" t="s">
        <v>4</v>
      </c>
      <c r="F3931" s="196">
        <v>28</v>
      </c>
      <c r="G3931"/>
      <c r="H3931"/>
    </row>
    <row r="3932" spans="2:8" x14ac:dyDescent="0.3">
      <c r="B3932" s="201" t="s">
        <v>4749</v>
      </c>
      <c r="C3932" s="201" t="s">
        <v>4</v>
      </c>
      <c r="D3932" s="201">
        <v>1</v>
      </c>
      <c r="E3932" s="201" t="s">
        <v>7</v>
      </c>
      <c r="F3932" s="201">
        <v>3</v>
      </c>
      <c r="G3932" s="201"/>
      <c r="H3932"/>
    </row>
    <row r="3933" spans="2:8" x14ac:dyDescent="0.3">
      <c r="B3933" s="101" t="s">
        <v>4750</v>
      </c>
      <c r="C3933" s="196" t="s">
        <v>4</v>
      </c>
      <c r="D3933" s="196">
        <v>8</v>
      </c>
      <c r="E3933" s="196" t="s">
        <v>7</v>
      </c>
      <c r="F3933" s="196">
        <v>3</v>
      </c>
      <c r="G3933"/>
      <c r="H3933"/>
    </row>
    <row r="3934" spans="2:8" x14ac:dyDescent="0.3">
      <c r="B3934" s="101" t="s">
        <v>4751</v>
      </c>
      <c r="C3934" s="196"/>
      <c r="D3934" s="196"/>
      <c r="E3934" s="196"/>
      <c r="F3934" s="196"/>
      <c r="G3934"/>
      <c r="H3934"/>
    </row>
    <row r="3935" spans="2:8" x14ac:dyDescent="0.3">
      <c r="B3935" s="101" t="s">
        <v>4752</v>
      </c>
      <c r="C3935" s="196" t="s">
        <v>1698</v>
      </c>
      <c r="D3935" s="196">
        <v>29</v>
      </c>
      <c r="E3935" s="196" t="s">
        <v>20</v>
      </c>
      <c r="F3935" s="196">
        <v>37</v>
      </c>
      <c r="G3935"/>
      <c r="H3935"/>
    </row>
    <row r="3936" spans="2:8" x14ac:dyDescent="0.3">
      <c r="B3936" s="101" t="s">
        <v>4753</v>
      </c>
      <c r="C3936" s="196" t="s">
        <v>1698</v>
      </c>
      <c r="D3936" s="196">
        <v>1</v>
      </c>
      <c r="E3936" s="196" t="s">
        <v>20</v>
      </c>
      <c r="F3936" s="196">
        <v>4</v>
      </c>
      <c r="G3936"/>
      <c r="H3936"/>
    </row>
    <row r="3937" spans="2:8" x14ac:dyDescent="0.3">
      <c r="B3937" s="101" t="s">
        <v>4754</v>
      </c>
      <c r="C3937" s="196" t="s">
        <v>1703</v>
      </c>
      <c r="D3937" s="196">
        <v>4</v>
      </c>
      <c r="E3937" s="196" t="s">
        <v>1698</v>
      </c>
      <c r="F3937" s="196">
        <v>0</v>
      </c>
      <c r="G3937"/>
      <c r="H3937"/>
    </row>
    <row r="3938" spans="2:8" x14ac:dyDescent="0.3">
      <c r="B3938" s="101" t="s">
        <v>4755</v>
      </c>
      <c r="C3938" s="196" t="s">
        <v>1698</v>
      </c>
      <c r="D3938" s="196">
        <v>1</v>
      </c>
      <c r="E3938" s="196" t="s">
        <v>1703</v>
      </c>
      <c r="F3938" s="196">
        <v>7</v>
      </c>
      <c r="G3938"/>
      <c r="H3938"/>
    </row>
    <row r="3939" spans="2:8" x14ac:dyDescent="0.3">
      <c r="B3939" s="101" t="s">
        <v>4756</v>
      </c>
      <c r="C3939" s="196" t="s">
        <v>20</v>
      </c>
      <c r="D3939" s="196">
        <v>3</v>
      </c>
      <c r="E3939" s="196" t="s">
        <v>1698</v>
      </c>
      <c r="F3939" s="196">
        <v>3</v>
      </c>
      <c r="G3939"/>
      <c r="H3939"/>
    </row>
    <row r="3940" spans="2:8" x14ac:dyDescent="0.3">
      <c r="B3940" s="101" t="s">
        <v>4757</v>
      </c>
      <c r="C3940" s="196" t="s">
        <v>20</v>
      </c>
      <c r="D3940" s="196">
        <v>4</v>
      </c>
      <c r="E3940" s="196" t="s">
        <v>1698</v>
      </c>
      <c r="F3940" s="196">
        <v>6</v>
      </c>
      <c r="G3940"/>
      <c r="H3940"/>
    </row>
    <row r="3941" spans="2:8" x14ac:dyDescent="0.3">
      <c r="B3941" s="101" t="s">
        <v>4758</v>
      </c>
      <c r="C3941" s="196" t="s">
        <v>1698</v>
      </c>
      <c r="D3941" s="196">
        <v>2</v>
      </c>
      <c r="E3941" s="196" t="s">
        <v>1699</v>
      </c>
      <c r="F3941" s="196">
        <v>2</v>
      </c>
      <c r="G3941"/>
      <c r="H3941"/>
    </row>
    <row r="3942" spans="2:8" x14ac:dyDescent="0.3">
      <c r="B3942" s="101" t="s">
        <v>4759</v>
      </c>
      <c r="C3942" s="196" t="s">
        <v>1699</v>
      </c>
      <c r="D3942" s="196">
        <v>0</v>
      </c>
      <c r="E3942" s="196" t="s">
        <v>1698</v>
      </c>
      <c r="F3942" s="196">
        <v>1</v>
      </c>
      <c r="G3942"/>
      <c r="H3942"/>
    </row>
    <row r="3943" spans="2:8" x14ac:dyDescent="0.3">
      <c r="B3943" s="101" t="s">
        <v>4760</v>
      </c>
      <c r="C3943" s="196" t="s">
        <v>1698</v>
      </c>
      <c r="D3943" s="196">
        <v>11</v>
      </c>
      <c r="E3943" s="196" t="s">
        <v>1703</v>
      </c>
      <c r="F3943" s="196">
        <v>8</v>
      </c>
      <c r="G3943"/>
      <c r="H3943"/>
    </row>
    <row r="3944" spans="2:8" x14ac:dyDescent="0.3">
      <c r="B3944" s="101" t="s">
        <v>4761</v>
      </c>
      <c r="C3944" s="196" t="s">
        <v>1698</v>
      </c>
      <c r="D3944" s="196">
        <v>5</v>
      </c>
      <c r="E3944" s="196" t="s">
        <v>20</v>
      </c>
      <c r="F3944" s="196">
        <v>0</v>
      </c>
      <c r="G3944"/>
      <c r="H3944"/>
    </row>
    <row r="3945" spans="2:8" x14ac:dyDescent="0.3">
      <c r="B3945" s="101" t="s">
        <v>4762</v>
      </c>
      <c r="C3945" s="196"/>
      <c r="D3945" s="196"/>
      <c r="E3945" s="196"/>
      <c r="F3945" s="196"/>
      <c r="G3945"/>
      <c r="H3945"/>
    </row>
    <row r="3946" spans="2:8" x14ac:dyDescent="0.3">
      <c r="B3946" s="101" t="s">
        <v>4763</v>
      </c>
      <c r="C3946" s="196" t="s">
        <v>1703</v>
      </c>
      <c r="D3946" s="196">
        <v>1</v>
      </c>
      <c r="E3946" s="196" t="s">
        <v>7</v>
      </c>
      <c r="F3946" s="196">
        <v>4</v>
      </c>
      <c r="G3946"/>
      <c r="H3946"/>
    </row>
    <row r="3947" spans="2:8" x14ac:dyDescent="0.3">
      <c r="B3947" s="101" t="s">
        <v>4764</v>
      </c>
      <c r="C3947" s="196" t="s">
        <v>1690</v>
      </c>
      <c r="D3947" s="196">
        <v>9</v>
      </c>
      <c r="E3947" s="196" t="s">
        <v>2170</v>
      </c>
      <c r="F3947" s="196">
        <v>3</v>
      </c>
      <c r="G3947"/>
      <c r="H3947"/>
    </row>
    <row r="3948" spans="2:8" x14ac:dyDescent="0.3">
      <c r="B3948" s="101" t="s">
        <v>4765</v>
      </c>
      <c r="C3948" s="196" t="s">
        <v>1705</v>
      </c>
      <c r="D3948" s="196">
        <v>3</v>
      </c>
      <c r="E3948" s="196" t="s">
        <v>1699</v>
      </c>
      <c r="F3948" s="196">
        <v>1</v>
      </c>
      <c r="G3948"/>
      <c r="H3948"/>
    </row>
    <row r="3949" spans="2:8" x14ac:dyDescent="0.3">
      <c r="B3949" s="101" t="s">
        <v>4766</v>
      </c>
      <c r="C3949" s="196" t="s">
        <v>1697</v>
      </c>
      <c r="D3949" s="196">
        <v>3</v>
      </c>
      <c r="E3949" s="196" t="s">
        <v>7</v>
      </c>
      <c r="F3949" s="196">
        <v>7</v>
      </c>
      <c r="G3949"/>
      <c r="H3949"/>
    </row>
    <row r="3950" spans="2:8" x14ac:dyDescent="0.3">
      <c r="B3950" s="101" t="s">
        <v>4767</v>
      </c>
      <c r="C3950" s="196" t="s">
        <v>1690</v>
      </c>
      <c r="D3950" s="196">
        <v>3</v>
      </c>
      <c r="E3950" s="196" t="s">
        <v>7</v>
      </c>
      <c r="F3950" s="196">
        <v>0</v>
      </c>
      <c r="G3950"/>
      <c r="H3950"/>
    </row>
    <row r="3951" spans="2:8" x14ac:dyDescent="0.3">
      <c r="B3951" s="201" t="s">
        <v>4768</v>
      </c>
      <c r="C3951" s="201" t="s">
        <v>1690</v>
      </c>
      <c r="D3951" s="201">
        <v>4</v>
      </c>
      <c r="E3951" s="201" t="s">
        <v>1697</v>
      </c>
      <c r="F3951" s="201">
        <v>7</v>
      </c>
      <c r="G3951" s="201"/>
      <c r="H3951"/>
    </row>
    <row r="3952" spans="2:8" x14ac:dyDescent="0.3">
      <c r="B3952" s="101" t="s">
        <v>4769</v>
      </c>
      <c r="C3952" s="196" t="s">
        <v>20</v>
      </c>
      <c r="D3952" s="196">
        <v>15</v>
      </c>
      <c r="E3952" s="196" t="s">
        <v>1697</v>
      </c>
      <c r="F3952" s="196">
        <v>7</v>
      </c>
      <c r="G3952"/>
      <c r="H3952"/>
    </row>
    <row r="3953" spans="2:8" x14ac:dyDescent="0.3">
      <c r="B3953" s="101" t="s">
        <v>4770</v>
      </c>
      <c r="C3953" s="196" t="s">
        <v>1690</v>
      </c>
      <c r="D3953" s="196">
        <v>34</v>
      </c>
      <c r="E3953" s="196" t="s">
        <v>1697</v>
      </c>
      <c r="F3953" s="196">
        <v>29</v>
      </c>
      <c r="G3953"/>
      <c r="H3953"/>
    </row>
    <row r="3954" spans="2:8" x14ac:dyDescent="0.3">
      <c r="B3954" s="101" t="s">
        <v>4771</v>
      </c>
      <c r="C3954" s="196" t="s">
        <v>1704</v>
      </c>
      <c r="D3954" s="196">
        <v>2</v>
      </c>
      <c r="E3954" s="196" t="s">
        <v>1697</v>
      </c>
      <c r="F3954" s="196">
        <v>2</v>
      </c>
      <c r="G3954"/>
      <c r="H3954"/>
    </row>
    <row r="3955" spans="2:8" x14ac:dyDescent="0.3">
      <c r="B3955" s="101" t="s">
        <v>4772</v>
      </c>
      <c r="C3955" s="196" t="s">
        <v>1705</v>
      </c>
      <c r="D3955" s="196">
        <v>7</v>
      </c>
      <c r="E3955" s="196" t="s">
        <v>20</v>
      </c>
      <c r="F3955" s="196">
        <v>3</v>
      </c>
      <c r="G3955"/>
      <c r="H3955"/>
    </row>
    <row r="3956" spans="2:8" x14ac:dyDescent="0.3">
      <c r="B3956" s="101" t="s">
        <v>4773</v>
      </c>
      <c r="C3956" s="196" t="s">
        <v>1690</v>
      </c>
      <c r="D3956" s="196">
        <v>0</v>
      </c>
      <c r="E3956" s="196" t="s">
        <v>7</v>
      </c>
      <c r="F3956" s="196">
        <v>0</v>
      </c>
      <c r="G3956"/>
      <c r="H3956"/>
    </row>
    <row r="3957" spans="2:8" x14ac:dyDescent="0.3">
      <c r="B3957" s="101" t="s">
        <v>4774</v>
      </c>
      <c r="C3957" s="196" t="s">
        <v>7</v>
      </c>
      <c r="D3957" s="196">
        <v>0</v>
      </c>
      <c r="E3957" s="196" t="s">
        <v>4</v>
      </c>
      <c r="F3957" s="196">
        <v>0</v>
      </c>
      <c r="G3957"/>
      <c r="H3957"/>
    </row>
    <row r="3958" spans="2:8" x14ac:dyDescent="0.3">
      <c r="B3958" s="101" t="s">
        <v>4775</v>
      </c>
      <c r="C3958" s="196"/>
      <c r="D3958" s="196"/>
      <c r="E3958" s="196"/>
      <c r="F3958" s="196"/>
      <c r="G3958"/>
      <c r="H3958"/>
    </row>
    <row r="3959" spans="2:8" x14ac:dyDescent="0.3">
      <c r="B3959" s="101" t="s">
        <v>4776</v>
      </c>
      <c r="C3959" s="196" t="s">
        <v>1697</v>
      </c>
      <c r="D3959" s="196">
        <v>4</v>
      </c>
      <c r="E3959" s="196" t="s">
        <v>1699</v>
      </c>
      <c r="F3959" s="196">
        <v>3</v>
      </c>
      <c r="G3959"/>
      <c r="H3959"/>
    </row>
    <row r="3960" spans="2:8" x14ac:dyDescent="0.3">
      <c r="B3960" s="101" t="s">
        <v>4777</v>
      </c>
      <c r="C3960" s="196" t="s">
        <v>20</v>
      </c>
      <c r="D3960" s="196">
        <v>3</v>
      </c>
      <c r="E3960" s="196" t="s">
        <v>1698</v>
      </c>
      <c r="F3960" s="196">
        <v>0</v>
      </c>
      <c r="G3960"/>
      <c r="H3960"/>
    </row>
    <row r="3961" spans="2:8" x14ac:dyDescent="0.3">
      <c r="B3961" s="101" t="s">
        <v>4778</v>
      </c>
      <c r="C3961" s="196" t="s">
        <v>1698</v>
      </c>
      <c r="D3961" s="196">
        <v>13</v>
      </c>
      <c r="E3961" s="196" t="s">
        <v>1738</v>
      </c>
      <c r="F3961" s="196">
        <v>8</v>
      </c>
      <c r="G3961"/>
      <c r="H3961"/>
    </row>
    <row r="3962" spans="2:8" x14ac:dyDescent="0.3">
      <c r="B3962" s="101" t="s">
        <v>4779</v>
      </c>
      <c r="C3962" s="196" t="s">
        <v>1693</v>
      </c>
      <c r="D3962" s="196">
        <v>10</v>
      </c>
      <c r="E3962" s="196" t="s">
        <v>1697</v>
      </c>
      <c r="F3962" s="196">
        <v>10</v>
      </c>
      <c r="G3962"/>
      <c r="H3962"/>
    </row>
    <row r="3963" spans="2:8" x14ac:dyDescent="0.3">
      <c r="B3963" s="101" t="s">
        <v>4780</v>
      </c>
      <c r="C3963" s="196" t="s">
        <v>1693</v>
      </c>
      <c r="D3963" s="196">
        <v>9</v>
      </c>
      <c r="E3963" s="196" t="s">
        <v>7</v>
      </c>
      <c r="F3963" s="196">
        <v>3</v>
      </c>
      <c r="G3963"/>
      <c r="H3963"/>
    </row>
    <row r="3964" spans="2:8" x14ac:dyDescent="0.3">
      <c r="B3964" s="101" t="s">
        <v>4781</v>
      </c>
      <c r="C3964" s="196" t="s">
        <v>1704</v>
      </c>
      <c r="D3964" s="196">
        <v>10</v>
      </c>
      <c r="E3964" s="196" t="s">
        <v>1697</v>
      </c>
      <c r="F3964" s="196">
        <v>5</v>
      </c>
      <c r="G3964"/>
      <c r="H3964"/>
    </row>
    <row r="3965" spans="2:8" x14ac:dyDescent="0.3">
      <c r="B3965" s="101" t="s">
        <v>4782</v>
      </c>
      <c r="C3965" s="196" t="s">
        <v>7</v>
      </c>
      <c r="D3965" s="196">
        <v>4</v>
      </c>
      <c r="E3965" s="196" t="s">
        <v>4</v>
      </c>
      <c r="F3965" s="196">
        <v>6</v>
      </c>
      <c r="G3965"/>
      <c r="H3965"/>
    </row>
    <row r="3966" spans="2:8" x14ac:dyDescent="0.3">
      <c r="B3966" s="101" t="s">
        <v>4783</v>
      </c>
      <c r="C3966" s="196" t="s">
        <v>7</v>
      </c>
      <c r="D3966" s="196">
        <v>4</v>
      </c>
      <c r="E3966" s="196" t="s">
        <v>4</v>
      </c>
      <c r="F3966" s="196">
        <v>9</v>
      </c>
      <c r="G3966"/>
      <c r="H3966"/>
    </row>
    <row r="3967" spans="2:8" x14ac:dyDescent="0.3">
      <c r="B3967" s="101" t="s">
        <v>4784</v>
      </c>
      <c r="C3967" s="196"/>
      <c r="D3967" s="196"/>
      <c r="E3967" s="196"/>
      <c r="F3967" s="196"/>
      <c r="G3967"/>
      <c r="H3967"/>
    </row>
    <row r="3968" spans="2:8" x14ac:dyDescent="0.3">
      <c r="B3968" s="101" t="s">
        <v>4785</v>
      </c>
      <c r="C3968" s="196" t="s">
        <v>1704</v>
      </c>
      <c r="D3968" s="196">
        <v>5</v>
      </c>
      <c r="E3968" s="196" t="s">
        <v>1697</v>
      </c>
      <c r="F3968" s="196">
        <v>1</v>
      </c>
      <c r="G3968"/>
      <c r="H3968"/>
    </row>
    <row r="3969" spans="2:8" x14ac:dyDescent="0.3">
      <c r="B3969" s="101" t="s">
        <v>4786</v>
      </c>
      <c r="C3969" s="196" t="s">
        <v>1693</v>
      </c>
      <c r="D3969" s="196">
        <v>11</v>
      </c>
      <c r="E3969" s="196" t="s">
        <v>1697</v>
      </c>
      <c r="F3969" s="196">
        <v>10</v>
      </c>
      <c r="G3969"/>
      <c r="H3969"/>
    </row>
    <row r="3970" spans="2:8" x14ac:dyDescent="0.3">
      <c r="B3970" s="201" t="s">
        <v>4787</v>
      </c>
      <c r="C3970" s="201" t="s">
        <v>1697</v>
      </c>
      <c r="D3970" s="201">
        <v>13</v>
      </c>
      <c r="E3970" s="201" t="s">
        <v>1693</v>
      </c>
      <c r="F3970" s="201">
        <v>9</v>
      </c>
      <c r="G3970" s="201"/>
      <c r="H3970"/>
    </row>
    <row r="3971" spans="2:8" x14ac:dyDescent="0.3">
      <c r="B3971" s="101" t="s">
        <v>4788</v>
      </c>
      <c r="C3971" s="196" t="s">
        <v>1693</v>
      </c>
      <c r="D3971" s="196">
        <v>5</v>
      </c>
      <c r="E3971" s="196" t="s">
        <v>7</v>
      </c>
      <c r="F3971" s="196">
        <v>2</v>
      </c>
      <c r="G3971"/>
      <c r="H3971"/>
    </row>
    <row r="3972" spans="2:8" x14ac:dyDescent="0.3">
      <c r="B3972" s="101" t="s">
        <v>4789</v>
      </c>
      <c r="C3972" s="196" t="s">
        <v>7</v>
      </c>
      <c r="D3972" s="196">
        <v>3</v>
      </c>
      <c r="E3972" s="196" t="s">
        <v>1830</v>
      </c>
      <c r="F3972" s="196">
        <v>5</v>
      </c>
      <c r="G3972"/>
      <c r="H3972"/>
    </row>
    <row r="3973" spans="2:8" x14ac:dyDescent="0.3">
      <c r="B3973" s="101" t="s">
        <v>4790</v>
      </c>
      <c r="C3973" s="196" t="s">
        <v>7</v>
      </c>
      <c r="D3973" s="196">
        <v>5</v>
      </c>
      <c r="E3973" s="196" t="s">
        <v>4</v>
      </c>
      <c r="F3973" s="196">
        <v>8</v>
      </c>
      <c r="G3973"/>
      <c r="H3973"/>
    </row>
    <row r="3974" spans="2:8" x14ac:dyDescent="0.3">
      <c r="B3974" s="101" t="s">
        <v>4791</v>
      </c>
      <c r="C3974" s="196" t="s">
        <v>1705</v>
      </c>
      <c r="D3974" s="196">
        <v>4</v>
      </c>
      <c r="E3974" s="196" t="s">
        <v>1690</v>
      </c>
      <c r="F3974" s="196">
        <v>7</v>
      </c>
      <c r="G3974"/>
      <c r="H3974"/>
    </row>
    <row r="3975" spans="2:8" x14ac:dyDescent="0.3">
      <c r="B3975" s="101" t="s">
        <v>4792</v>
      </c>
      <c r="C3975" s="196" t="s">
        <v>4272</v>
      </c>
      <c r="D3975" s="196">
        <v>21</v>
      </c>
      <c r="E3975" s="196" t="s">
        <v>1685</v>
      </c>
      <c r="F3975" s="196">
        <v>14</v>
      </c>
      <c r="G3975"/>
      <c r="H3975"/>
    </row>
    <row r="3976" spans="2:8" x14ac:dyDescent="0.3">
      <c r="B3976" s="101" t="s">
        <v>4793</v>
      </c>
      <c r="C3976" s="196" t="s">
        <v>1698</v>
      </c>
      <c r="D3976" s="196">
        <v>0</v>
      </c>
      <c r="E3976" s="196" t="s">
        <v>20</v>
      </c>
      <c r="F3976" s="196">
        <v>6</v>
      </c>
      <c r="G3976"/>
      <c r="H3976"/>
    </row>
    <row r="3977" spans="2:8" x14ac:dyDescent="0.3">
      <c r="B3977" s="101" t="s">
        <v>4794</v>
      </c>
      <c r="C3977" s="196" t="s">
        <v>4</v>
      </c>
      <c r="D3977" s="196">
        <v>8</v>
      </c>
      <c r="E3977" s="196" t="s">
        <v>7</v>
      </c>
      <c r="F3977" s="196">
        <v>4</v>
      </c>
      <c r="G3977"/>
      <c r="H3977"/>
    </row>
    <row r="3978" spans="2:8" x14ac:dyDescent="0.3">
      <c r="B3978" s="101" t="s">
        <v>4795</v>
      </c>
      <c r="C3978" s="196" t="s">
        <v>4</v>
      </c>
      <c r="D3978" s="196">
        <v>5</v>
      </c>
      <c r="E3978" s="196" t="s">
        <v>7</v>
      </c>
      <c r="F3978" s="196">
        <v>1</v>
      </c>
      <c r="G3978"/>
      <c r="H3978"/>
    </row>
    <row r="3979" spans="2:8" x14ac:dyDescent="0.3">
      <c r="B3979" s="101" t="s">
        <v>4796</v>
      </c>
      <c r="C3979" s="196" t="s">
        <v>1690</v>
      </c>
      <c r="D3979" s="196">
        <v>1</v>
      </c>
      <c r="E3979" s="196" t="s">
        <v>1698</v>
      </c>
      <c r="F3979" s="196">
        <v>1</v>
      </c>
      <c r="G3979"/>
      <c r="H3979"/>
    </row>
    <row r="3980" spans="2:8" x14ac:dyDescent="0.3">
      <c r="B3980" s="101" t="s">
        <v>4797</v>
      </c>
      <c r="C3980" s="196" t="s">
        <v>7</v>
      </c>
      <c r="D3980" s="196">
        <v>15</v>
      </c>
      <c r="E3980" s="196" t="s">
        <v>20</v>
      </c>
      <c r="F3980" s="196">
        <v>9</v>
      </c>
      <c r="G3980"/>
      <c r="H3980"/>
    </row>
    <row r="3981" spans="2:8" x14ac:dyDescent="0.3">
      <c r="B3981" s="101" t="s">
        <v>4798</v>
      </c>
      <c r="C3981" s="196" t="s">
        <v>20</v>
      </c>
      <c r="D3981" s="196">
        <v>8</v>
      </c>
      <c r="E3981" s="196" t="s">
        <v>7</v>
      </c>
      <c r="F3981" s="196">
        <v>4</v>
      </c>
      <c r="G3981"/>
      <c r="H3981"/>
    </row>
    <row r="3982" spans="2:8" x14ac:dyDescent="0.3">
      <c r="B3982" s="101" t="s">
        <v>4799</v>
      </c>
      <c r="C3982" s="196" t="s">
        <v>7</v>
      </c>
      <c r="D3982" s="196">
        <v>7</v>
      </c>
      <c r="E3982" s="196" t="s">
        <v>4</v>
      </c>
      <c r="F3982" s="196">
        <v>3</v>
      </c>
      <c r="G3982"/>
      <c r="H3982"/>
    </row>
    <row r="3983" spans="2:8" x14ac:dyDescent="0.3">
      <c r="B3983" s="101" t="s">
        <v>4800</v>
      </c>
      <c r="C3983" s="196" t="s">
        <v>2736</v>
      </c>
      <c r="D3983" s="196">
        <v>3</v>
      </c>
      <c r="E3983" s="196" t="s">
        <v>1690</v>
      </c>
      <c r="F3983" s="196">
        <v>9</v>
      </c>
      <c r="G3983"/>
      <c r="H3983"/>
    </row>
    <row r="3984" spans="2:8" x14ac:dyDescent="0.3">
      <c r="B3984" s="201" t="s">
        <v>4801</v>
      </c>
      <c r="C3984" s="201"/>
      <c r="D3984" s="201"/>
      <c r="E3984" s="201"/>
      <c r="F3984" s="201"/>
      <c r="G3984" s="201"/>
      <c r="H3984"/>
    </row>
    <row r="3985" spans="2:8" x14ac:dyDescent="0.3">
      <c r="B3985" s="101" t="s">
        <v>4802</v>
      </c>
      <c r="C3985" s="196" t="s">
        <v>4</v>
      </c>
      <c r="D3985" s="196">
        <v>0</v>
      </c>
      <c r="E3985" s="196" t="s">
        <v>7</v>
      </c>
      <c r="F3985" s="196">
        <v>0</v>
      </c>
      <c r="G3985"/>
      <c r="H3985"/>
    </row>
    <row r="3986" spans="2:8" x14ac:dyDescent="0.3">
      <c r="B3986" s="101" t="s">
        <v>4803</v>
      </c>
      <c r="C3986" s="196" t="s">
        <v>4</v>
      </c>
      <c r="D3986" s="196">
        <v>0</v>
      </c>
      <c r="E3986" s="196" t="s">
        <v>7</v>
      </c>
      <c r="F3986" s="196">
        <v>0</v>
      </c>
      <c r="G3986"/>
      <c r="H3986"/>
    </row>
    <row r="3987" spans="2:8" x14ac:dyDescent="0.3">
      <c r="B3987" s="101" t="s">
        <v>4804</v>
      </c>
      <c r="C3987" s="196" t="s">
        <v>4</v>
      </c>
      <c r="D3987" s="196">
        <v>0</v>
      </c>
      <c r="E3987" s="196" t="s">
        <v>7</v>
      </c>
      <c r="F3987" s="196">
        <v>0</v>
      </c>
      <c r="G3987"/>
      <c r="H3987"/>
    </row>
    <row r="3988" spans="2:8" x14ac:dyDescent="0.3">
      <c r="B3988" s="101" t="s">
        <v>4805</v>
      </c>
      <c r="C3988" s="196" t="s">
        <v>4</v>
      </c>
      <c r="D3988" s="196">
        <v>0</v>
      </c>
      <c r="E3988" s="196" t="s">
        <v>7</v>
      </c>
      <c r="F3988" s="196">
        <v>1</v>
      </c>
      <c r="G3988"/>
      <c r="H3988"/>
    </row>
    <row r="3989" spans="2:8" x14ac:dyDescent="0.3">
      <c r="B3989" s="101" t="s">
        <v>4806</v>
      </c>
      <c r="C3989" s="196" t="s">
        <v>7</v>
      </c>
      <c r="D3989" s="196">
        <v>0</v>
      </c>
      <c r="E3989" s="196" t="s">
        <v>4</v>
      </c>
      <c r="F3989" s="196">
        <v>0</v>
      </c>
      <c r="G3989"/>
      <c r="H3989"/>
    </row>
    <row r="3990" spans="2:8" x14ac:dyDescent="0.3">
      <c r="B3990" s="101" t="s">
        <v>4807</v>
      </c>
      <c r="C3990" s="196" t="s">
        <v>7</v>
      </c>
      <c r="D3990" s="196">
        <v>0</v>
      </c>
      <c r="E3990" s="196" t="s">
        <v>4</v>
      </c>
      <c r="F3990" s="196">
        <v>0</v>
      </c>
      <c r="G3990"/>
      <c r="H3990"/>
    </row>
    <row r="3991" spans="2:8" x14ac:dyDescent="0.3">
      <c r="B3991" s="101" t="s">
        <v>4808</v>
      </c>
      <c r="C3991" s="196" t="s">
        <v>4</v>
      </c>
      <c r="D3991" s="196">
        <v>0</v>
      </c>
      <c r="E3991" s="196" t="s">
        <v>7</v>
      </c>
      <c r="F3991" s="196">
        <v>0</v>
      </c>
      <c r="G3991"/>
      <c r="H3991"/>
    </row>
    <row r="3992" spans="2:8" x14ac:dyDescent="0.3">
      <c r="B3992" s="101" t="s">
        <v>4809</v>
      </c>
      <c r="C3992" s="196" t="s">
        <v>4</v>
      </c>
      <c r="D3992" s="196">
        <v>0</v>
      </c>
      <c r="E3992" s="196" t="s">
        <v>7</v>
      </c>
      <c r="F3992" s="196">
        <v>1</v>
      </c>
      <c r="G3992"/>
      <c r="H3992"/>
    </row>
    <row r="3993" spans="2:8" x14ac:dyDescent="0.3">
      <c r="B3993" s="201" t="s">
        <v>4810</v>
      </c>
      <c r="C3993" s="201" t="s">
        <v>4</v>
      </c>
      <c r="D3993" s="201">
        <v>0</v>
      </c>
      <c r="E3993" s="201" t="s">
        <v>1688</v>
      </c>
      <c r="F3993" s="201">
        <v>1</v>
      </c>
      <c r="G3993" s="201"/>
      <c r="H3993"/>
    </row>
    <row r="3994" spans="2:8" x14ac:dyDescent="0.3">
      <c r="B3994" s="101" t="s">
        <v>4811</v>
      </c>
      <c r="C3994" s="196" t="s">
        <v>1688</v>
      </c>
      <c r="D3994" s="196">
        <v>0</v>
      </c>
      <c r="E3994" s="196" t="s">
        <v>4</v>
      </c>
      <c r="F3994" s="196">
        <v>1</v>
      </c>
      <c r="G3994"/>
      <c r="H3994"/>
    </row>
    <row r="3995" spans="2:8" x14ac:dyDescent="0.3">
      <c r="B3995" s="101" t="s">
        <v>4812</v>
      </c>
      <c r="C3995" s="196" t="s">
        <v>4</v>
      </c>
      <c r="D3995" s="196">
        <v>0</v>
      </c>
      <c r="E3995" s="196" t="s">
        <v>7</v>
      </c>
      <c r="F3995" s="196">
        <v>0</v>
      </c>
      <c r="G3995"/>
      <c r="H3995"/>
    </row>
    <row r="3996" spans="2:8" x14ac:dyDescent="0.3">
      <c r="B3996" s="101" t="s">
        <v>4813</v>
      </c>
      <c r="C3996" s="196" t="s">
        <v>7</v>
      </c>
      <c r="D3996" s="196">
        <v>1</v>
      </c>
      <c r="E3996" s="196" t="s">
        <v>4</v>
      </c>
      <c r="F3996" s="196">
        <v>0</v>
      </c>
      <c r="G3996"/>
      <c r="H3996"/>
    </row>
    <row r="3997" spans="2:8" x14ac:dyDescent="0.3">
      <c r="B3997" s="101" t="s">
        <v>4814</v>
      </c>
      <c r="C3997" s="196" t="s">
        <v>7</v>
      </c>
      <c r="D3997" s="196">
        <v>1</v>
      </c>
      <c r="E3997" s="196" t="s">
        <v>4</v>
      </c>
      <c r="F3997" s="196">
        <v>0</v>
      </c>
      <c r="G3997"/>
      <c r="H3997"/>
    </row>
    <row r="3998" spans="2:8" x14ac:dyDescent="0.3">
      <c r="B3998" s="101" t="s">
        <v>4815</v>
      </c>
      <c r="C3998" s="196" t="s">
        <v>7</v>
      </c>
      <c r="D3998" s="196">
        <v>0</v>
      </c>
      <c r="E3998" s="196" t="s">
        <v>4</v>
      </c>
      <c r="F3998" s="196">
        <v>0</v>
      </c>
      <c r="G3998"/>
      <c r="H3998"/>
    </row>
    <row r="3999" spans="2:8" x14ac:dyDescent="0.3">
      <c r="B3999" s="101" t="s">
        <v>4816</v>
      </c>
      <c r="C3999" s="196" t="s">
        <v>4</v>
      </c>
      <c r="D3999" s="196">
        <v>1</v>
      </c>
      <c r="E3999" s="196" t="s">
        <v>7</v>
      </c>
      <c r="F3999" s="196">
        <v>0</v>
      </c>
      <c r="G3999"/>
      <c r="H3999"/>
    </row>
    <row r="4000" spans="2:8" x14ac:dyDescent="0.3">
      <c r="B4000" s="101" t="s">
        <v>4817</v>
      </c>
      <c r="C4000" s="196"/>
      <c r="D4000" s="196"/>
      <c r="E4000" s="196"/>
      <c r="F4000" s="196"/>
      <c r="G4000"/>
      <c r="H4000"/>
    </row>
    <row r="4001" spans="2:8" x14ac:dyDescent="0.3">
      <c r="B4001" s="101" t="s">
        <v>4818</v>
      </c>
      <c r="C4001" s="196" t="s">
        <v>20</v>
      </c>
      <c r="D4001" s="196">
        <v>0</v>
      </c>
      <c r="E4001" s="196" t="s">
        <v>7</v>
      </c>
      <c r="F4001" s="196">
        <v>0</v>
      </c>
      <c r="G4001"/>
      <c r="H4001"/>
    </row>
    <row r="4002" spans="2:8" x14ac:dyDescent="0.3">
      <c r="B4002" s="201" t="s">
        <v>4819</v>
      </c>
      <c r="C4002" s="201" t="s">
        <v>7</v>
      </c>
      <c r="D4002" s="201">
        <v>0</v>
      </c>
      <c r="E4002" s="201" t="s">
        <v>20</v>
      </c>
      <c r="F4002" s="201">
        <v>0</v>
      </c>
      <c r="G4002" s="201"/>
      <c r="H4002"/>
    </row>
    <row r="4003" spans="2:8" x14ac:dyDescent="0.3">
      <c r="B4003" s="101" t="s">
        <v>4820</v>
      </c>
      <c r="C4003" s="196" t="s">
        <v>7</v>
      </c>
      <c r="D4003" s="196">
        <v>0</v>
      </c>
      <c r="E4003" s="196" t="s">
        <v>20</v>
      </c>
      <c r="F4003" s="196">
        <v>0</v>
      </c>
      <c r="G4003"/>
      <c r="H4003"/>
    </row>
    <row r="4004" spans="2:8" x14ac:dyDescent="0.3">
      <c r="B4004" s="101" t="s">
        <v>4821</v>
      </c>
      <c r="C4004" s="196" t="s">
        <v>7</v>
      </c>
      <c r="D4004" s="196">
        <v>0</v>
      </c>
      <c r="E4004" s="196" t="s">
        <v>20</v>
      </c>
      <c r="F4004" s="196">
        <v>0</v>
      </c>
      <c r="G4004"/>
      <c r="H4004"/>
    </row>
    <row r="4005" spans="2:8" x14ac:dyDescent="0.3">
      <c r="B4005" s="201" t="s">
        <v>4822</v>
      </c>
      <c r="C4005" s="201" t="s">
        <v>7</v>
      </c>
      <c r="D4005" s="201">
        <v>1</v>
      </c>
      <c r="E4005" s="201" t="s">
        <v>20</v>
      </c>
      <c r="F4005" s="201">
        <v>0</v>
      </c>
      <c r="G4005" s="201"/>
      <c r="H4005"/>
    </row>
    <row r="4006" spans="2:8" x14ac:dyDescent="0.3">
      <c r="B4006" s="101" t="s">
        <v>4823</v>
      </c>
      <c r="C4006" s="196" t="s">
        <v>7</v>
      </c>
      <c r="D4006" s="196">
        <v>0</v>
      </c>
      <c r="E4006" s="196" t="s">
        <v>20</v>
      </c>
      <c r="F4006" s="196">
        <v>0</v>
      </c>
      <c r="G4006"/>
      <c r="H4006"/>
    </row>
    <row r="4007" spans="2:8" x14ac:dyDescent="0.3">
      <c r="B4007" s="101" t="s">
        <v>4824</v>
      </c>
      <c r="C4007" s="196" t="s">
        <v>20</v>
      </c>
      <c r="D4007" s="196">
        <v>0</v>
      </c>
      <c r="E4007" s="196" t="s">
        <v>7</v>
      </c>
      <c r="F4007" s="196">
        <v>0</v>
      </c>
      <c r="G4007"/>
      <c r="H4007"/>
    </row>
    <row r="4008" spans="2:8" x14ac:dyDescent="0.3">
      <c r="B4008" s="101" t="s">
        <v>4825</v>
      </c>
      <c r="C4008" s="196" t="s">
        <v>20</v>
      </c>
      <c r="D4008" s="196">
        <v>0</v>
      </c>
      <c r="E4008" s="196" t="s">
        <v>7</v>
      </c>
      <c r="F4008" s="196">
        <v>0</v>
      </c>
      <c r="G4008"/>
      <c r="H4008"/>
    </row>
    <row r="4009" spans="2:8" x14ac:dyDescent="0.3">
      <c r="B4009" s="101" t="s">
        <v>4826</v>
      </c>
      <c r="C4009" s="196"/>
      <c r="D4009" s="196"/>
      <c r="E4009" s="196"/>
      <c r="F4009" s="196"/>
      <c r="G4009"/>
      <c r="H4009"/>
    </row>
    <row r="4010" spans="2:8" x14ac:dyDescent="0.3">
      <c r="B4010" s="101" t="s">
        <v>4827</v>
      </c>
      <c r="C4010" s="196" t="s">
        <v>7</v>
      </c>
      <c r="D4010" s="196">
        <v>0</v>
      </c>
      <c r="E4010" s="196" t="s">
        <v>20</v>
      </c>
      <c r="F4010" s="196">
        <v>1</v>
      </c>
      <c r="G4010"/>
      <c r="H4010"/>
    </row>
    <row r="4011" spans="2:8" x14ac:dyDescent="0.3">
      <c r="B4011" s="101" t="s">
        <v>4828</v>
      </c>
      <c r="C4011" s="196" t="s">
        <v>20</v>
      </c>
      <c r="D4011" s="196">
        <v>0</v>
      </c>
      <c r="E4011" s="196" t="s">
        <v>7</v>
      </c>
      <c r="F4011" s="196">
        <v>0</v>
      </c>
      <c r="G4011"/>
      <c r="H4011"/>
    </row>
    <row r="4012" spans="2:8" x14ac:dyDescent="0.3">
      <c r="B4012" s="101" t="s">
        <v>4829</v>
      </c>
      <c r="C4012" s="196" t="s">
        <v>20</v>
      </c>
      <c r="D4012" s="196">
        <v>0</v>
      </c>
      <c r="E4012" s="196" t="s">
        <v>7</v>
      </c>
      <c r="F4012" s="196">
        <v>1</v>
      </c>
      <c r="G4012"/>
      <c r="H4012"/>
    </row>
    <row r="4013" spans="2:8" x14ac:dyDescent="0.3">
      <c r="B4013" s="101" t="s">
        <v>4830</v>
      </c>
      <c r="C4013" s="196" t="s">
        <v>20</v>
      </c>
      <c r="D4013" s="196">
        <v>1</v>
      </c>
      <c r="E4013" s="196" t="s">
        <v>7</v>
      </c>
      <c r="F4013" s="196">
        <v>2</v>
      </c>
      <c r="G4013"/>
      <c r="H4013"/>
    </row>
    <row r="4014" spans="2:8" x14ac:dyDescent="0.3">
      <c r="B4014" s="201" t="s">
        <v>4831</v>
      </c>
      <c r="C4014" s="201"/>
      <c r="D4014" s="201"/>
      <c r="E4014" s="201"/>
      <c r="F4014" s="201"/>
      <c r="G4014" s="201"/>
      <c r="H4014"/>
    </row>
    <row r="4015" spans="2:8" x14ac:dyDescent="0.3">
      <c r="B4015" s="101" t="s">
        <v>4832</v>
      </c>
      <c r="C4015" s="196" t="s">
        <v>20</v>
      </c>
      <c r="D4015" s="196">
        <v>3</v>
      </c>
      <c r="E4015" s="196" t="s">
        <v>7</v>
      </c>
      <c r="F4015" s="196">
        <v>1</v>
      </c>
      <c r="G4015"/>
      <c r="H4015"/>
    </row>
    <row r="4016" spans="2:8" x14ac:dyDescent="0.3">
      <c r="B4016" s="101" t="s">
        <v>4833</v>
      </c>
      <c r="C4016" s="196" t="s">
        <v>7</v>
      </c>
      <c r="D4016" s="196">
        <v>3</v>
      </c>
      <c r="E4016" s="196" t="s">
        <v>4</v>
      </c>
      <c r="F4016" s="196">
        <v>1</v>
      </c>
      <c r="G4016"/>
      <c r="H4016"/>
    </row>
    <row r="4017" spans="2:8" x14ac:dyDescent="0.3">
      <c r="B4017" s="101" t="s">
        <v>4834</v>
      </c>
      <c r="C4017" s="196" t="s">
        <v>7</v>
      </c>
      <c r="D4017" s="196">
        <v>1</v>
      </c>
      <c r="E4017" s="196" t="s">
        <v>1690</v>
      </c>
      <c r="F4017" s="196">
        <v>0</v>
      </c>
      <c r="G4017"/>
      <c r="H4017"/>
    </row>
    <row r="4018" spans="2:8" x14ac:dyDescent="0.3">
      <c r="B4018" s="101" t="s">
        <v>4835</v>
      </c>
      <c r="C4018" s="196" t="s">
        <v>7</v>
      </c>
      <c r="D4018" s="196">
        <v>1</v>
      </c>
      <c r="E4018" s="196" t="s">
        <v>20</v>
      </c>
      <c r="F4018" s="196">
        <v>2</v>
      </c>
      <c r="G4018"/>
      <c r="H4018"/>
    </row>
    <row r="4019" spans="2:8" x14ac:dyDescent="0.3">
      <c r="B4019" s="101" t="s">
        <v>4836</v>
      </c>
      <c r="C4019" s="196" t="s">
        <v>7</v>
      </c>
      <c r="D4019" s="196">
        <v>2</v>
      </c>
      <c r="E4019" s="196" t="s">
        <v>1690</v>
      </c>
      <c r="F4019" s="196">
        <v>1</v>
      </c>
      <c r="G4019"/>
      <c r="H4019"/>
    </row>
    <row r="4020" spans="2:8" x14ac:dyDescent="0.3">
      <c r="B4020" s="101" t="s">
        <v>4837</v>
      </c>
      <c r="C4020" s="196" t="s">
        <v>7</v>
      </c>
      <c r="D4020" s="196">
        <v>3</v>
      </c>
      <c r="E4020" s="196" t="s">
        <v>4</v>
      </c>
      <c r="F4020" s="196">
        <v>9</v>
      </c>
      <c r="G4020"/>
      <c r="H4020"/>
    </row>
    <row r="4021" spans="2:8" x14ac:dyDescent="0.3">
      <c r="B4021" s="101" t="s">
        <v>4838</v>
      </c>
      <c r="C4021" s="196" t="s">
        <v>7</v>
      </c>
      <c r="D4021" s="196">
        <v>13</v>
      </c>
      <c r="E4021" s="196" t="s">
        <v>20</v>
      </c>
      <c r="F4021" s="196">
        <v>6</v>
      </c>
      <c r="G4021"/>
      <c r="H4021"/>
    </row>
    <row r="4022" spans="2:8" x14ac:dyDescent="0.3">
      <c r="B4022" s="101" t="s">
        <v>4839</v>
      </c>
      <c r="C4022" s="196" t="s">
        <v>7</v>
      </c>
      <c r="D4022" s="196">
        <v>7</v>
      </c>
      <c r="E4022" s="196" t="s">
        <v>20</v>
      </c>
      <c r="F4022" s="196">
        <v>2</v>
      </c>
      <c r="G4022"/>
      <c r="H4022"/>
    </row>
    <row r="4023" spans="2:8" x14ac:dyDescent="0.3">
      <c r="B4023" s="201" t="s">
        <v>4840</v>
      </c>
      <c r="C4023" s="201" t="s">
        <v>7</v>
      </c>
      <c r="D4023" s="201">
        <v>2</v>
      </c>
      <c r="E4023" s="201" t="s">
        <v>20</v>
      </c>
      <c r="F4023" s="201">
        <v>1</v>
      </c>
      <c r="G4023" s="201"/>
      <c r="H4023"/>
    </row>
    <row r="4024" spans="2:8" x14ac:dyDescent="0.3">
      <c r="B4024" s="101" t="s">
        <v>4841</v>
      </c>
      <c r="C4024" s="196" t="s">
        <v>1690</v>
      </c>
      <c r="D4024" s="196">
        <v>11</v>
      </c>
      <c r="E4024" s="196" t="s">
        <v>7</v>
      </c>
      <c r="F4024" s="196">
        <v>12</v>
      </c>
      <c r="G4024"/>
      <c r="H4024"/>
    </row>
    <row r="4025" spans="2:8" x14ac:dyDescent="0.3">
      <c r="B4025" s="101" t="s">
        <v>4842</v>
      </c>
      <c r="C4025" s="196" t="s">
        <v>1690</v>
      </c>
      <c r="D4025" s="196">
        <v>6</v>
      </c>
      <c r="E4025" s="196" t="s">
        <v>7</v>
      </c>
      <c r="F4025" s="196">
        <v>4</v>
      </c>
      <c r="G4025"/>
      <c r="H4025"/>
    </row>
    <row r="4026" spans="2:8" x14ac:dyDescent="0.3">
      <c r="B4026" s="101" t="s">
        <v>4843</v>
      </c>
      <c r="C4026" s="196"/>
      <c r="D4026" s="196"/>
      <c r="E4026" s="196"/>
      <c r="F4026" s="196"/>
      <c r="G4026"/>
      <c r="H4026"/>
    </row>
    <row r="4027" spans="2:8" x14ac:dyDescent="0.3">
      <c r="B4027" s="101" t="s">
        <v>4844</v>
      </c>
      <c r="C4027" s="196" t="s">
        <v>1698</v>
      </c>
      <c r="D4027" s="196">
        <v>29</v>
      </c>
      <c r="E4027" s="196" t="s">
        <v>1700</v>
      </c>
      <c r="F4027" s="196">
        <v>24</v>
      </c>
      <c r="G4027"/>
      <c r="H4027"/>
    </row>
    <row r="4028" spans="2:8" x14ac:dyDescent="0.3">
      <c r="B4028" s="101" t="s">
        <v>4845</v>
      </c>
      <c r="C4028" s="196" t="s">
        <v>2166</v>
      </c>
      <c r="D4028" s="196">
        <v>22</v>
      </c>
      <c r="E4028" s="196" t="s">
        <v>2167</v>
      </c>
      <c r="F4028" s="196">
        <v>5</v>
      </c>
      <c r="G4028"/>
      <c r="H4028"/>
    </row>
    <row r="4029" spans="2:8" x14ac:dyDescent="0.3">
      <c r="B4029" s="101" t="s">
        <v>4846</v>
      </c>
      <c r="C4029" s="196" t="s">
        <v>7</v>
      </c>
      <c r="D4029" s="196">
        <v>10</v>
      </c>
      <c r="E4029" s="196" t="s">
        <v>4</v>
      </c>
      <c r="F4029" s="196">
        <v>11</v>
      </c>
      <c r="G4029"/>
      <c r="H4029"/>
    </row>
    <row r="4030" spans="2:8" x14ac:dyDescent="0.3">
      <c r="B4030" s="101" t="s">
        <v>4847</v>
      </c>
      <c r="C4030" s="196" t="s">
        <v>7</v>
      </c>
      <c r="D4030" s="196">
        <v>17</v>
      </c>
      <c r="E4030" s="196" t="s">
        <v>4</v>
      </c>
      <c r="F4030" s="196">
        <v>22</v>
      </c>
      <c r="G4030"/>
      <c r="H4030"/>
    </row>
    <row r="4031" spans="2:8" x14ac:dyDescent="0.3">
      <c r="B4031" s="101" t="s">
        <v>4848</v>
      </c>
      <c r="C4031" s="196" t="s">
        <v>20</v>
      </c>
      <c r="D4031" s="196">
        <v>19</v>
      </c>
      <c r="E4031" s="196" t="s">
        <v>7</v>
      </c>
      <c r="F4031" s="196">
        <v>12</v>
      </c>
      <c r="G4031"/>
      <c r="H4031"/>
    </row>
    <row r="4032" spans="2:8" x14ac:dyDescent="0.3">
      <c r="B4032" s="201" t="s">
        <v>4849</v>
      </c>
      <c r="C4032" s="201" t="s">
        <v>7</v>
      </c>
      <c r="D4032" s="201">
        <v>22</v>
      </c>
      <c r="E4032" s="201" t="s">
        <v>4</v>
      </c>
      <c r="F4032" s="201">
        <v>14</v>
      </c>
      <c r="G4032" s="201"/>
      <c r="H4032"/>
    </row>
    <row r="4033" spans="2:8" x14ac:dyDescent="0.3">
      <c r="B4033" s="101" t="s">
        <v>4850</v>
      </c>
      <c r="C4033" s="196" t="s">
        <v>1687</v>
      </c>
      <c r="D4033" s="196">
        <v>7</v>
      </c>
      <c r="E4033" s="196" t="s">
        <v>1759</v>
      </c>
      <c r="F4033" s="196">
        <v>17</v>
      </c>
      <c r="G4033"/>
      <c r="H4033"/>
    </row>
    <row r="4034" spans="2:8" x14ac:dyDescent="0.3">
      <c r="B4034" s="101" t="s">
        <v>4851</v>
      </c>
      <c r="C4034" s="196" t="s">
        <v>7</v>
      </c>
      <c r="D4034" s="196">
        <v>23</v>
      </c>
      <c r="E4034" s="196" t="s">
        <v>4</v>
      </c>
      <c r="F4034" s="196">
        <v>21</v>
      </c>
      <c r="G4034"/>
      <c r="H4034"/>
    </row>
    <row r="4035" spans="2:8" x14ac:dyDescent="0.3">
      <c r="B4035" s="101" t="s">
        <v>4852</v>
      </c>
      <c r="C4035" s="196"/>
      <c r="D4035" s="196"/>
      <c r="E4035" s="196"/>
      <c r="F4035" s="196"/>
      <c r="G4035"/>
      <c r="H4035"/>
    </row>
    <row r="4036" spans="2:8" x14ac:dyDescent="0.3">
      <c r="B4036" s="101" t="s">
        <v>4853</v>
      </c>
      <c r="C4036" s="196" t="s">
        <v>1698</v>
      </c>
      <c r="D4036" s="196">
        <v>2</v>
      </c>
      <c r="E4036" s="196" t="s">
        <v>1700</v>
      </c>
      <c r="F4036" s="196">
        <v>3</v>
      </c>
      <c r="G4036"/>
      <c r="H4036"/>
    </row>
    <row r="4037" spans="2:8" x14ac:dyDescent="0.3">
      <c r="B4037" s="101" t="s">
        <v>4854</v>
      </c>
      <c r="C4037" s="196" t="s">
        <v>1700</v>
      </c>
      <c r="D4037" s="196">
        <v>2</v>
      </c>
      <c r="E4037" s="196" t="s">
        <v>1698</v>
      </c>
      <c r="F4037" s="196">
        <v>3</v>
      </c>
      <c r="G4037"/>
      <c r="H4037"/>
    </row>
    <row r="4038" spans="2:8" x14ac:dyDescent="0.3">
      <c r="B4038" s="101" t="s">
        <v>4855</v>
      </c>
      <c r="C4038" s="196" t="s">
        <v>1698</v>
      </c>
      <c r="D4038" s="196">
        <v>5</v>
      </c>
      <c r="E4038" s="196" t="s">
        <v>1700</v>
      </c>
      <c r="F4038" s="196">
        <v>4</v>
      </c>
      <c r="G4038"/>
      <c r="H4038"/>
    </row>
    <row r="4039" spans="2:8" x14ac:dyDescent="0.3">
      <c r="B4039" s="101" t="s">
        <v>4856</v>
      </c>
      <c r="C4039" s="196" t="s">
        <v>1691</v>
      </c>
      <c r="D4039" s="196">
        <v>4</v>
      </c>
      <c r="E4039" s="196" t="s">
        <v>7</v>
      </c>
      <c r="F4039" s="196">
        <v>2</v>
      </c>
      <c r="G4039"/>
      <c r="H4039"/>
    </row>
    <row r="4040" spans="2:8" x14ac:dyDescent="0.3">
      <c r="B4040" s="101" t="s">
        <v>4857</v>
      </c>
      <c r="C4040" s="196" t="s">
        <v>7</v>
      </c>
      <c r="D4040" s="196">
        <v>8</v>
      </c>
      <c r="E4040" s="196" t="s">
        <v>4</v>
      </c>
      <c r="F4040" s="196">
        <v>3</v>
      </c>
      <c r="G4040"/>
      <c r="H4040"/>
    </row>
    <row r="4041" spans="2:8" x14ac:dyDescent="0.3">
      <c r="B4041" s="201" t="s">
        <v>4858</v>
      </c>
      <c r="C4041" s="201" t="s">
        <v>4</v>
      </c>
      <c r="D4041" s="201">
        <v>6</v>
      </c>
      <c r="E4041" s="201" t="s">
        <v>7</v>
      </c>
      <c r="F4041" s="201">
        <v>10</v>
      </c>
      <c r="G4041" s="201"/>
      <c r="H4041"/>
    </row>
    <row r="4042" spans="2:8" x14ac:dyDescent="0.3">
      <c r="B4042" s="101" t="s">
        <v>4859</v>
      </c>
      <c r="C4042" s="196" t="s">
        <v>4</v>
      </c>
      <c r="D4042" s="196">
        <v>2</v>
      </c>
      <c r="E4042" s="196" t="s">
        <v>7</v>
      </c>
      <c r="F4042" s="196">
        <v>5</v>
      </c>
      <c r="G4042"/>
      <c r="H4042"/>
    </row>
    <row r="4043" spans="2:8" x14ac:dyDescent="0.3">
      <c r="B4043" s="101" t="s">
        <v>4860</v>
      </c>
      <c r="C4043" s="196" t="s">
        <v>7</v>
      </c>
      <c r="D4043" s="196">
        <v>7</v>
      </c>
      <c r="E4043" s="196" t="s">
        <v>1684</v>
      </c>
      <c r="F4043" s="196">
        <v>1</v>
      </c>
      <c r="G4043"/>
      <c r="H4043"/>
    </row>
    <row r="4044" spans="2:8" x14ac:dyDescent="0.3">
      <c r="B4044" s="101" t="s">
        <v>4861</v>
      </c>
      <c r="C4044" s="196" t="s">
        <v>7</v>
      </c>
      <c r="D4044" s="196">
        <v>2</v>
      </c>
      <c r="E4044" s="196" t="s">
        <v>20</v>
      </c>
      <c r="F4044" s="196">
        <v>1</v>
      </c>
      <c r="G4044"/>
      <c r="H4044"/>
    </row>
    <row r="4045" spans="2:8" x14ac:dyDescent="0.3">
      <c r="B4045" s="101" t="s">
        <v>4862</v>
      </c>
      <c r="C4045" s="196" t="s">
        <v>20</v>
      </c>
      <c r="D4045" s="196">
        <v>0</v>
      </c>
      <c r="E4045" s="196" t="s">
        <v>7</v>
      </c>
      <c r="F4045" s="196">
        <v>3</v>
      </c>
      <c r="G4045"/>
      <c r="H4045"/>
    </row>
    <row r="4046" spans="2:8" x14ac:dyDescent="0.3">
      <c r="B4046" s="101" t="s">
        <v>4863</v>
      </c>
      <c r="C4046" s="196" t="s">
        <v>7</v>
      </c>
      <c r="D4046" s="196">
        <v>2</v>
      </c>
      <c r="E4046" s="196" t="s">
        <v>20</v>
      </c>
      <c r="F4046" s="196">
        <v>2</v>
      </c>
      <c r="G4046"/>
      <c r="H4046"/>
    </row>
    <row r="4047" spans="2:8" x14ac:dyDescent="0.3">
      <c r="B4047" s="101" t="s">
        <v>4864</v>
      </c>
      <c r="C4047" s="196" t="s">
        <v>1698</v>
      </c>
      <c r="D4047" s="196">
        <v>4</v>
      </c>
      <c r="E4047" s="196" t="s">
        <v>20</v>
      </c>
      <c r="F4047" s="196">
        <v>0</v>
      </c>
      <c r="G4047"/>
      <c r="H4047"/>
    </row>
    <row r="4048" spans="2:8" x14ac:dyDescent="0.3">
      <c r="B4048" s="101" t="s">
        <v>4865</v>
      </c>
      <c r="C4048" s="196"/>
      <c r="D4048" s="196"/>
      <c r="E4048" s="196"/>
      <c r="F4048" s="196"/>
      <c r="G4048"/>
      <c r="H4048"/>
    </row>
    <row r="4049" spans="2:8" x14ac:dyDescent="0.3">
      <c r="B4049" s="101" t="s">
        <v>4866</v>
      </c>
      <c r="C4049" s="196" t="s">
        <v>7</v>
      </c>
      <c r="D4049" s="196">
        <v>1</v>
      </c>
      <c r="E4049" s="196" t="s">
        <v>4</v>
      </c>
      <c r="F4049" s="196">
        <v>0</v>
      </c>
      <c r="G4049"/>
      <c r="H4049"/>
    </row>
    <row r="4050" spans="2:8" x14ac:dyDescent="0.3">
      <c r="B4050" s="201" t="s">
        <v>4867</v>
      </c>
      <c r="C4050" s="201" t="s">
        <v>4</v>
      </c>
      <c r="D4050" s="201">
        <v>0</v>
      </c>
      <c r="E4050" s="201" t="s">
        <v>7</v>
      </c>
      <c r="F4050" s="201">
        <v>1</v>
      </c>
      <c r="G4050" s="201"/>
      <c r="H4050"/>
    </row>
    <row r="4051" spans="2:8" x14ac:dyDescent="0.3">
      <c r="B4051" s="101" t="s">
        <v>4868</v>
      </c>
      <c r="C4051" s="196" t="s">
        <v>7</v>
      </c>
      <c r="D4051" s="196">
        <v>0</v>
      </c>
      <c r="E4051" s="196" t="s">
        <v>4</v>
      </c>
      <c r="F4051" s="196">
        <v>0</v>
      </c>
      <c r="G4051"/>
      <c r="H4051"/>
    </row>
    <row r="4052" spans="2:8" x14ac:dyDescent="0.3">
      <c r="B4052" s="101" t="s">
        <v>4869</v>
      </c>
      <c r="C4052" s="196" t="s">
        <v>7</v>
      </c>
      <c r="D4052" s="196">
        <v>0</v>
      </c>
      <c r="E4052" s="196" t="s">
        <v>4</v>
      </c>
      <c r="F4052" s="196">
        <v>0</v>
      </c>
      <c r="G4052"/>
      <c r="H4052"/>
    </row>
    <row r="4053" spans="2:8" x14ac:dyDescent="0.3">
      <c r="B4053" s="101" t="s">
        <v>4870</v>
      </c>
      <c r="C4053" s="196" t="s">
        <v>7</v>
      </c>
      <c r="D4053" s="196">
        <v>0</v>
      </c>
      <c r="E4053" s="196" t="s">
        <v>4</v>
      </c>
      <c r="F4053" s="196">
        <v>0</v>
      </c>
      <c r="G4053"/>
      <c r="H4053"/>
    </row>
    <row r="4054" spans="2:8" x14ac:dyDescent="0.3">
      <c r="B4054" s="101" t="s">
        <v>4871</v>
      </c>
      <c r="C4054" s="196" t="s">
        <v>7</v>
      </c>
      <c r="D4054" s="196">
        <v>0</v>
      </c>
      <c r="E4054" s="196" t="s">
        <v>4</v>
      </c>
      <c r="F4054" s="196">
        <v>0</v>
      </c>
      <c r="G4054"/>
      <c r="H4054"/>
    </row>
    <row r="4055" spans="2:8" x14ac:dyDescent="0.3">
      <c r="B4055" s="101" t="s">
        <v>4872</v>
      </c>
      <c r="C4055" s="196" t="s">
        <v>4</v>
      </c>
      <c r="D4055" s="196">
        <v>0</v>
      </c>
      <c r="E4055" s="196" t="s">
        <v>7</v>
      </c>
      <c r="F4055" s="196">
        <v>0</v>
      </c>
      <c r="G4055"/>
      <c r="H4055"/>
    </row>
    <row r="4056" spans="2:8" x14ac:dyDescent="0.3">
      <c r="B4056" s="101" t="s">
        <v>4873</v>
      </c>
      <c r="C4056" s="196" t="s">
        <v>4</v>
      </c>
      <c r="D4056" s="196">
        <v>0</v>
      </c>
      <c r="E4056" s="196" t="s">
        <v>7</v>
      </c>
      <c r="F4056" s="196">
        <v>1</v>
      </c>
      <c r="G4056"/>
      <c r="H4056"/>
    </row>
    <row r="4057" spans="2:8" x14ac:dyDescent="0.3">
      <c r="B4057" s="101" t="s">
        <v>4874</v>
      </c>
      <c r="C4057" s="196" t="s">
        <v>4</v>
      </c>
      <c r="D4057" s="196">
        <v>0</v>
      </c>
      <c r="E4057" s="196" t="s">
        <v>7</v>
      </c>
      <c r="F4057" s="196">
        <v>0</v>
      </c>
      <c r="G4057"/>
      <c r="H4057"/>
    </row>
    <row r="4058" spans="2:8" x14ac:dyDescent="0.3">
      <c r="B4058" s="101" t="s">
        <v>4875</v>
      </c>
      <c r="C4058" s="196" t="s">
        <v>4</v>
      </c>
      <c r="D4058" s="196">
        <v>0</v>
      </c>
      <c r="E4058" s="196" t="s">
        <v>7</v>
      </c>
      <c r="F4058" s="196">
        <v>0</v>
      </c>
      <c r="G4058"/>
      <c r="H4058"/>
    </row>
    <row r="4059" spans="2:8" x14ac:dyDescent="0.3">
      <c r="B4059" s="201" t="s">
        <v>4876</v>
      </c>
      <c r="C4059" s="201"/>
      <c r="D4059" s="201"/>
      <c r="E4059" s="201"/>
      <c r="F4059" s="201"/>
      <c r="G4059" s="201"/>
      <c r="H4059"/>
    </row>
    <row r="4060" spans="2:8" x14ac:dyDescent="0.3">
      <c r="B4060" s="101" t="s">
        <v>4877</v>
      </c>
      <c r="C4060" s="196" t="s">
        <v>1698</v>
      </c>
      <c r="D4060" s="196">
        <v>1</v>
      </c>
      <c r="E4060" s="196" t="s">
        <v>1703</v>
      </c>
      <c r="F4060" s="196">
        <v>0</v>
      </c>
      <c r="G4060"/>
      <c r="H4060"/>
    </row>
    <row r="4061" spans="2:8" x14ac:dyDescent="0.3">
      <c r="B4061" s="101" t="s">
        <v>4878</v>
      </c>
      <c r="C4061" s="196" t="s">
        <v>1830</v>
      </c>
      <c r="D4061" s="196">
        <v>0</v>
      </c>
      <c r="E4061" s="196" t="s">
        <v>1698</v>
      </c>
      <c r="F4061" s="196">
        <v>1</v>
      </c>
      <c r="G4061"/>
      <c r="H4061"/>
    </row>
    <row r="4062" spans="2:8" x14ac:dyDescent="0.3">
      <c r="B4062" s="101" t="s">
        <v>4879</v>
      </c>
      <c r="C4062" s="196"/>
      <c r="D4062" s="196"/>
      <c r="E4062" s="196"/>
      <c r="F4062" s="196"/>
      <c r="G4062"/>
      <c r="H4062"/>
    </row>
    <row r="4063" spans="2:8" x14ac:dyDescent="0.3">
      <c r="B4063" s="101" t="s">
        <v>4880</v>
      </c>
      <c r="C4063" s="196" t="s">
        <v>4</v>
      </c>
      <c r="D4063" s="196">
        <v>0</v>
      </c>
      <c r="E4063" s="196" t="s">
        <v>7</v>
      </c>
      <c r="F4063" s="196">
        <v>1</v>
      </c>
      <c r="G4063"/>
      <c r="H4063"/>
    </row>
    <row r="4064" spans="2:8" x14ac:dyDescent="0.3">
      <c r="B4064" s="101" t="s">
        <v>4881</v>
      </c>
      <c r="C4064" s="196"/>
      <c r="D4064" s="196"/>
      <c r="E4064" s="196"/>
      <c r="F4064" s="196"/>
      <c r="G4064"/>
      <c r="H4064"/>
    </row>
    <row r="4065" spans="2:8" x14ac:dyDescent="0.3">
      <c r="B4065" s="101" t="s">
        <v>4882</v>
      </c>
      <c r="C4065" s="196" t="s">
        <v>1697</v>
      </c>
      <c r="D4065" s="196">
        <v>1</v>
      </c>
      <c r="E4065" s="196" t="s">
        <v>1693</v>
      </c>
      <c r="F4065" s="196">
        <v>0</v>
      </c>
      <c r="G4065"/>
      <c r="H4065"/>
    </row>
    <row r="4066" spans="2:8" x14ac:dyDescent="0.3">
      <c r="B4066" s="101" t="s">
        <v>4883</v>
      </c>
      <c r="C4066" s="196"/>
      <c r="D4066" s="196"/>
      <c r="E4066" s="196"/>
      <c r="F4066" s="196"/>
      <c r="G4066"/>
      <c r="H4066"/>
    </row>
    <row r="4067" spans="2:8" x14ac:dyDescent="0.3">
      <c r="B4067" s="101" t="s">
        <v>4884</v>
      </c>
      <c r="C4067" s="196" t="s">
        <v>4</v>
      </c>
      <c r="D4067" s="196">
        <v>0</v>
      </c>
      <c r="E4067" s="196" t="s">
        <v>7</v>
      </c>
      <c r="F4067" s="196">
        <v>0</v>
      </c>
      <c r="G4067"/>
      <c r="H4067"/>
    </row>
    <row r="4068" spans="2:8" x14ac:dyDescent="0.3">
      <c r="B4068" s="101" t="s">
        <v>4885</v>
      </c>
      <c r="C4068" s="196" t="s">
        <v>4</v>
      </c>
      <c r="D4068" s="196">
        <v>0</v>
      </c>
      <c r="E4068" s="196" t="s">
        <v>7</v>
      </c>
      <c r="F4068" s="196">
        <v>0</v>
      </c>
      <c r="G4068"/>
      <c r="H4068"/>
    </row>
    <row r="4069" spans="2:8" x14ac:dyDescent="0.3">
      <c r="B4069" s="101" t="s">
        <v>4886</v>
      </c>
      <c r="C4069" s="196" t="s">
        <v>4</v>
      </c>
      <c r="D4069" s="196">
        <v>0</v>
      </c>
      <c r="E4069" s="196" t="s">
        <v>7</v>
      </c>
      <c r="F4069" s="196">
        <v>0</v>
      </c>
      <c r="G4069"/>
      <c r="H4069"/>
    </row>
    <row r="4070" spans="2:8" x14ac:dyDescent="0.3">
      <c r="B4070" s="101" t="s">
        <v>4887</v>
      </c>
      <c r="C4070" s="196" t="s">
        <v>7</v>
      </c>
      <c r="D4070" s="196">
        <v>0</v>
      </c>
      <c r="E4070" s="196" t="s">
        <v>4</v>
      </c>
      <c r="F4070" s="196">
        <v>0</v>
      </c>
      <c r="G4070"/>
      <c r="H4070"/>
    </row>
    <row r="4071" spans="2:8" x14ac:dyDescent="0.3">
      <c r="B4071" s="101" t="s">
        <v>4888</v>
      </c>
      <c r="C4071" s="196" t="s">
        <v>1698</v>
      </c>
      <c r="D4071" s="196">
        <v>1</v>
      </c>
      <c r="E4071" s="196" t="s">
        <v>1699</v>
      </c>
      <c r="F4071" s="196">
        <v>0</v>
      </c>
      <c r="G4071"/>
      <c r="H4071"/>
    </row>
    <row r="4072" spans="2:8" x14ac:dyDescent="0.3">
      <c r="B4072" s="101" t="s">
        <v>4889</v>
      </c>
      <c r="C4072" s="196" t="s">
        <v>20</v>
      </c>
      <c r="D4072" s="196">
        <v>0</v>
      </c>
      <c r="E4072" s="196" t="s">
        <v>7</v>
      </c>
      <c r="F4072" s="196">
        <v>0</v>
      </c>
      <c r="G4072"/>
      <c r="H4072"/>
    </row>
    <row r="4073" spans="2:8" x14ac:dyDescent="0.3">
      <c r="B4073" s="101" t="s">
        <v>4890</v>
      </c>
      <c r="C4073" s="196" t="s">
        <v>4</v>
      </c>
      <c r="D4073" s="196">
        <v>0</v>
      </c>
      <c r="E4073" s="196" t="s">
        <v>7</v>
      </c>
      <c r="F4073" s="196">
        <v>0</v>
      </c>
      <c r="G4073"/>
      <c r="H4073"/>
    </row>
    <row r="4074" spans="2:8" x14ac:dyDescent="0.3">
      <c r="B4074" s="101" t="s">
        <v>4891</v>
      </c>
      <c r="C4074" s="196"/>
      <c r="D4074" s="196"/>
      <c r="E4074" s="196"/>
      <c r="F4074" s="196"/>
      <c r="G4074"/>
      <c r="H4074"/>
    </row>
    <row r="4075" spans="2:8" x14ac:dyDescent="0.3">
      <c r="B4075" s="101" t="s">
        <v>4892</v>
      </c>
      <c r="C4075" s="196" t="s">
        <v>7</v>
      </c>
      <c r="D4075" s="196">
        <v>1</v>
      </c>
      <c r="E4075" s="196" t="s">
        <v>4</v>
      </c>
      <c r="F4075" s="196">
        <v>3</v>
      </c>
      <c r="G4075"/>
      <c r="H4075"/>
    </row>
    <row r="4076" spans="2:8" x14ac:dyDescent="0.3">
      <c r="B4076" s="201" t="s">
        <v>4893</v>
      </c>
      <c r="C4076" s="201" t="s">
        <v>4</v>
      </c>
      <c r="D4076" s="201">
        <v>0</v>
      </c>
      <c r="E4076" s="201" t="s">
        <v>7</v>
      </c>
      <c r="F4076" s="201">
        <v>2</v>
      </c>
      <c r="G4076" s="201"/>
      <c r="H4076"/>
    </row>
    <row r="4077" spans="2:8" x14ac:dyDescent="0.3">
      <c r="B4077" s="101" t="s">
        <v>4894</v>
      </c>
      <c r="C4077" s="196" t="s">
        <v>7</v>
      </c>
      <c r="D4077" s="196">
        <v>5</v>
      </c>
      <c r="E4077" s="196" t="s">
        <v>4</v>
      </c>
      <c r="F4077" s="196">
        <v>7</v>
      </c>
      <c r="G4077"/>
      <c r="H4077"/>
    </row>
    <row r="4078" spans="2:8" x14ac:dyDescent="0.3">
      <c r="B4078" s="101" t="s">
        <v>4895</v>
      </c>
      <c r="C4078" s="196" t="s">
        <v>4</v>
      </c>
      <c r="D4078" s="196">
        <v>4</v>
      </c>
      <c r="E4078" s="196" t="s">
        <v>7</v>
      </c>
      <c r="F4078" s="196">
        <v>9</v>
      </c>
      <c r="G4078"/>
      <c r="H4078"/>
    </row>
    <row r="4079" spans="2:8" x14ac:dyDescent="0.3">
      <c r="B4079" s="101" t="s">
        <v>4896</v>
      </c>
      <c r="C4079" s="196" t="s">
        <v>7</v>
      </c>
      <c r="D4079" s="196">
        <v>5</v>
      </c>
      <c r="E4079" s="196" t="s">
        <v>4</v>
      </c>
      <c r="F4079" s="196">
        <v>3</v>
      </c>
      <c r="G4079"/>
      <c r="H4079"/>
    </row>
    <row r="4080" spans="2:8" x14ac:dyDescent="0.3">
      <c r="B4080" s="101" t="s">
        <v>4897</v>
      </c>
      <c r="C4080" s="196" t="s">
        <v>7</v>
      </c>
      <c r="D4080" s="196">
        <v>9</v>
      </c>
      <c r="E4080" s="196" t="s">
        <v>4</v>
      </c>
      <c r="F4080" s="196">
        <v>8</v>
      </c>
      <c r="G4080"/>
      <c r="H4080"/>
    </row>
    <row r="4081" spans="2:8" x14ac:dyDescent="0.3">
      <c r="B4081" s="101" t="s">
        <v>4898</v>
      </c>
      <c r="C4081" s="196" t="s">
        <v>4</v>
      </c>
      <c r="D4081" s="196">
        <v>3</v>
      </c>
      <c r="E4081" s="196" t="s">
        <v>7</v>
      </c>
      <c r="F4081" s="196">
        <v>0</v>
      </c>
      <c r="G4081"/>
      <c r="H4081"/>
    </row>
    <row r="4082" spans="2:8" x14ac:dyDescent="0.3">
      <c r="B4082" s="101" t="s">
        <v>4899</v>
      </c>
      <c r="C4082" s="196" t="s">
        <v>4</v>
      </c>
      <c r="D4082" s="196">
        <v>3</v>
      </c>
      <c r="E4082" s="196" t="s">
        <v>7</v>
      </c>
      <c r="F4082" s="196">
        <v>5</v>
      </c>
      <c r="G4082"/>
      <c r="H4082"/>
    </row>
    <row r="4083" spans="2:8" x14ac:dyDescent="0.3">
      <c r="B4083" s="101" t="s">
        <v>4900</v>
      </c>
      <c r="C4083" s="196" t="s">
        <v>4</v>
      </c>
      <c r="D4083" s="196">
        <v>7</v>
      </c>
      <c r="E4083" s="196" t="s">
        <v>7</v>
      </c>
      <c r="F4083" s="196">
        <v>10</v>
      </c>
      <c r="G4083"/>
      <c r="H4083"/>
    </row>
    <row r="4084" spans="2:8" x14ac:dyDescent="0.3">
      <c r="B4084" s="101" t="s">
        <v>4901</v>
      </c>
      <c r="C4084" s="196" t="s">
        <v>4</v>
      </c>
      <c r="D4084" s="196">
        <v>6</v>
      </c>
      <c r="E4084" s="196" t="s">
        <v>7</v>
      </c>
      <c r="F4084" s="196">
        <v>7</v>
      </c>
      <c r="G4084"/>
      <c r="H4084"/>
    </row>
    <row r="4085" spans="2:8" x14ac:dyDescent="0.3">
      <c r="B4085" s="101" t="s">
        <v>4902</v>
      </c>
      <c r="C4085" s="196" t="s">
        <v>4</v>
      </c>
      <c r="D4085" s="196">
        <v>3</v>
      </c>
      <c r="E4085" s="196" t="s">
        <v>7</v>
      </c>
      <c r="F4085" s="196">
        <v>5</v>
      </c>
      <c r="G4085"/>
      <c r="H4085"/>
    </row>
    <row r="4086" spans="2:8" x14ac:dyDescent="0.3">
      <c r="B4086" s="101" t="s">
        <v>4903</v>
      </c>
      <c r="C4086" s="196" t="s">
        <v>4</v>
      </c>
      <c r="D4086" s="196">
        <v>2</v>
      </c>
      <c r="E4086" s="196" t="s">
        <v>7</v>
      </c>
      <c r="F4086" s="196">
        <v>1</v>
      </c>
      <c r="G4086"/>
      <c r="H4086"/>
    </row>
    <row r="4087" spans="2:8" x14ac:dyDescent="0.3">
      <c r="B4087" s="101" t="s">
        <v>4904</v>
      </c>
      <c r="C4087" s="196" t="s">
        <v>4</v>
      </c>
      <c r="D4087" s="196">
        <v>2</v>
      </c>
      <c r="E4087" s="196" t="s">
        <v>7</v>
      </c>
      <c r="F4087" s="196">
        <v>1</v>
      </c>
      <c r="G4087"/>
      <c r="H4087"/>
    </row>
    <row r="4088" spans="2:8" x14ac:dyDescent="0.3">
      <c r="B4088" s="101" t="s">
        <v>4905</v>
      </c>
      <c r="C4088" s="196" t="s">
        <v>7</v>
      </c>
      <c r="D4088" s="196">
        <v>4</v>
      </c>
      <c r="E4088" s="196" t="s">
        <v>4</v>
      </c>
      <c r="F4088" s="196">
        <v>2</v>
      </c>
      <c r="G4088"/>
      <c r="H4088"/>
    </row>
    <row r="4089" spans="2:8" x14ac:dyDescent="0.3">
      <c r="B4089" s="101" t="s">
        <v>4906</v>
      </c>
      <c r="C4089" s="196" t="s">
        <v>7</v>
      </c>
      <c r="D4089" s="196">
        <v>1</v>
      </c>
      <c r="E4089" s="196" t="s">
        <v>4</v>
      </c>
      <c r="F4089" s="196">
        <v>0</v>
      </c>
      <c r="G4089"/>
      <c r="H4089"/>
    </row>
    <row r="4090" spans="2:8" x14ac:dyDescent="0.3">
      <c r="B4090" s="101" t="s">
        <v>4907</v>
      </c>
      <c r="C4090" s="196" t="s">
        <v>4</v>
      </c>
      <c r="D4090" s="196">
        <v>3</v>
      </c>
      <c r="E4090" s="196" t="s">
        <v>7</v>
      </c>
      <c r="F4090" s="196">
        <v>1</v>
      </c>
      <c r="G4090"/>
      <c r="H4090"/>
    </row>
    <row r="4091" spans="2:8" x14ac:dyDescent="0.3">
      <c r="B4091" s="101" t="s">
        <v>4908</v>
      </c>
      <c r="C4091" s="196" t="s">
        <v>7</v>
      </c>
      <c r="D4091" s="196">
        <v>1</v>
      </c>
      <c r="E4091" s="196" t="s">
        <v>4</v>
      </c>
      <c r="F4091" s="196">
        <v>1</v>
      </c>
      <c r="G4091"/>
      <c r="H4091"/>
    </row>
    <row r="4092" spans="2:8" x14ac:dyDescent="0.3">
      <c r="B4092" s="101" t="s">
        <v>4909</v>
      </c>
      <c r="C4092" s="196"/>
      <c r="D4092" s="196"/>
      <c r="E4092" s="196"/>
      <c r="F4092" s="196"/>
      <c r="G4092"/>
      <c r="H4092"/>
    </row>
    <row r="4093" spans="2:8" x14ac:dyDescent="0.3">
      <c r="B4093" s="101" t="s">
        <v>4910</v>
      </c>
      <c r="C4093" s="196" t="s">
        <v>4</v>
      </c>
      <c r="D4093" s="196">
        <v>0</v>
      </c>
      <c r="E4093" s="196" t="s">
        <v>7</v>
      </c>
      <c r="F4093" s="196">
        <v>1</v>
      </c>
      <c r="G4093"/>
      <c r="H4093"/>
    </row>
    <row r="4094" spans="2:8" x14ac:dyDescent="0.3">
      <c r="B4094" s="101" t="s">
        <v>4911</v>
      </c>
      <c r="C4094" s="196" t="s">
        <v>7</v>
      </c>
      <c r="D4094" s="196">
        <v>1</v>
      </c>
      <c r="E4094" s="196" t="s">
        <v>1685</v>
      </c>
      <c r="F4094" s="196">
        <v>0</v>
      </c>
      <c r="G4094"/>
      <c r="H4094"/>
    </row>
    <row r="4095" spans="2:8" x14ac:dyDescent="0.3">
      <c r="B4095" s="201" t="s">
        <v>4912</v>
      </c>
      <c r="C4095" s="201" t="s">
        <v>7</v>
      </c>
      <c r="D4095" s="201">
        <v>3</v>
      </c>
      <c r="E4095" s="201" t="s">
        <v>4</v>
      </c>
      <c r="F4095" s="201">
        <v>0</v>
      </c>
      <c r="G4095" s="201"/>
      <c r="H4095"/>
    </row>
    <row r="4096" spans="2:8" x14ac:dyDescent="0.3">
      <c r="B4096" s="101" t="s">
        <v>4913</v>
      </c>
      <c r="C4096" s="196" t="s">
        <v>4</v>
      </c>
      <c r="D4096" s="196">
        <v>0</v>
      </c>
      <c r="E4096" s="196" t="s">
        <v>7</v>
      </c>
      <c r="F4096" s="196">
        <v>0</v>
      </c>
      <c r="G4096"/>
      <c r="H4096"/>
    </row>
    <row r="4097" spans="2:8" x14ac:dyDescent="0.3">
      <c r="B4097" s="101" t="s">
        <v>4914</v>
      </c>
      <c r="C4097" s="196" t="s">
        <v>4</v>
      </c>
      <c r="D4097" s="196">
        <v>1</v>
      </c>
      <c r="E4097" s="196" t="s">
        <v>7</v>
      </c>
      <c r="F4097" s="196">
        <v>0</v>
      </c>
      <c r="G4097"/>
      <c r="H4097"/>
    </row>
    <row r="4098" spans="2:8" x14ac:dyDescent="0.3">
      <c r="B4098" s="101" t="s">
        <v>4915</v>
      </c>
      <c r="C4098" s="196" t="s">
        <v>4</v>
      </c>
      <c r="D4098" s="196">
        <v>0</v>
      </c>
      <c r="E4098" s="196" t="s">
        <v>7</v>
      </c>
      <c r="F4098" s="196">
        <v>0</v>
      </c>
      <c r="G4098"/>
      <c r="H4098"/>
    </row>
    <row r="4099" spans="2:8" x14ac:dyDescent="0.3">
      <c r="B4099" s="101" t="s">
        <v>4916</v>
      </c>
      <c r="C4099" s="196" t="s">
        <v>4</v>
      </c>
      <c r="D4099" s="196">
        <v>0</v>
      </c>
      <c r="E4099" s="196" t="s">
        <v>7</v>
      </c>
      <c r="F4099" s="196">
        <v>0</v>
      </c>
      <c r="G4099"/>
      <c r="H4099"/>
    </row>
    <row r="4100" spans="2:8" x14ac:dyDescent="0.3">
      <c r="B4100" s="101" t="s">
        <v>4917</v>
      </c>
      <c r="C4100" s="196" t="s">
        <v>7</v>
      </c>
      <c r="D4100" s="196">
        <v>0</v>
      </c>
      <c r="E4100" s="196" t="s">
        <v>4</v>
      </c>
      <c r="F4100" s="196">
        <v>1</v>
      </c>
      <c r="G4100"/>
      <c r="H4100"/>
    </row>
    <row r="4101" spans="2:8" x14ac:dyDescent="0.3">
      <c r="B4101" s="101" t="s">
        <v>4918</v>
      </c>
      <c r="C4101" s="196" t="s">
        <v>4</v>
      </c>
      <c r="D4101" s="196">
        <v>0</v>
      </c>
      <c r="E4101" s="196" t="s">
        <v>7</v>
      </c>
      <c r="F4101" s="196">
        <v>0</v>
      </c>
      <c r="G4101"/>
      <c r="H4101"/>
    </row>
    <row r="4102" spans="2:8" x14ac:dyDescent="0.3">
      <c r="B4102" s="101" t="s">
        <v>4919</v>
      </c>
      <c r="C4102" s="196"/>
      <c r="D4102" s="196"/>
      <c r="E4102" s="196"/>
      <c r="F4102" s="196"/>
      <c r="G4102"/>
      <c r="H4102"/>
    </row>
    <row r="4103" spans="2:8" x14ac:dyDescent="0.3">
      <c r="B4103" s="101" t="s">
        <v>4920</v>
      </c>
      <c r="C4103" s="196" t="s">
        <v>7</v>
      </c>
      <c r="D4103" s="196">
        <v>1</v>
      </c>
      <c r="E4103" s="196" t="s">
        <v>4</v>
      </c>
      <c r="F4103" s="196">
        <v>1</v>
      </c>
      <c r="G4103"/>
      <c r="H4103"/>
    </row>
    <row r="4104" spans="2:8" x14ac:dyDescent="0.3">
      <c r="B4104" s="101" t="s">
        <v>4921</v>
      </c>
      <c r="C4104" s="196" t="s">
        <v>4</v>
      </c>
      <c r="D4104" s="196">
        <v>0</v>
      </c>
      <c r="E4104" s="196" t="s">
        <v>7</v>
      </c>
      <c r="F4104" s="196">
        <v>0</v>
      </c>
      <c r="G4104"/>
      <c r="H4104"/>
    </row>
    <row r="4105" spans="2:8" x14ac:dyDescent="0.3">
      <c r="B4105" s="101" t="s">
        <v>4922</v>
      </c>
      <c r="C4105" s="196" t="s">
        <v>4</v>
      </c>
      <c r="D4105" s="196">
        <v>0</v>
      </c>
      <c r="E4105" s="196" t="s">
        <v>7</v>
      </c>
      <c r="F4105" s="196">
        <v>1</v>
      </c>
      <c r="G4105"/>
      <c r="H4105"/>
    </row>
    <row r="4106" spans="2:8" x14ac:dyDescent="0.3">
      <c r="B4106" s="101" t="s">
        <v>4923</v>
      </c>
      <c r="C4106" s="196" t="s">
        <v>7</v>
      </c>
      <c r="D4106" s="196">
        <v>1</v>
      </c>
      <c r="E4106" s="196" t="s">
        <v>4</v>
      </c>
      <c r="F4106" s="196">
        <v>0</v>
      </c>
      <c r="G4106"/>
      <c r="H4106"/>
    </row>
    <row r="4107" spans="2:8" x14ac:dyDescent="0.3">
      <c r="B4107" s="101" t="s">
        <v>4924</v>
      </c>
      <c r="C4107" s="196" t="s">
        <v>4</v>
      </c>
      <c r="D4107" s="196">
        <v>0</v>
      </c>
      <c r="E4107" s="196" t="s">
        <v>7</v>
      </c>
      <c r="F4107" s="196">
        <v>1</v>
      </c>
      <c r="G4107"/>
      <c r="H4107"/>
    </row>
    <row r="4108" spans="2:8" x14ac:dyDescent="0.3">
      <c r="B4108" s="201" t="s">
        <v>4925</v>
      </c>
      <c r="C4108" s="201" t="s">
        <v>7</v>
      </c>
      <c r="D4108" s="201">
        <v>1</v>
      </c>
      <c r="E4108" s="201" t="s">
        <v>4</v>
      </c>
      <c r="F4108" s="201">
        <v>0</v>
      </c>
      <c r="G4108" s="201"/>
      <c r="H4108"/>
    </row>
    <row r="4109" spans="2:8" x14ac:dyDescent="0.3">
      <c r="B4109" s="101" t="s">
        <v>4926</v>
      </c>
      <c r="C4109" s="196" t="s">
        <v>4</v>
      </c>
      <c r="D4109" s="196">
        <v>0</v>
      </c>
      <c r="E4109" s="196" t="s">
        <v>7</v>
      </c>
      <c r="F4109" s="196">
        <v>0</v>
      </c>
      <c r="G4109"/>
      <c r="H4109"/>
    </row>
    <row r="4110" spans="2:8" x14ac:dyDescent="0.3">
      <c r="B4110" s="101" t="s">
        <v>4927</v>
      </c>
      <c r="C4110" s="196" t="s">
        <v>7</v>
      </c>
      <c r="D4110" s="196">
        <v>0</v>
      </c>
      <c r="E4110" s="196" t="s">
        <v>4</v>
      </c>
      <c r="F4110" s="196">
        <v>1</v>
      </c>
      <c r="G4110"/>
      <c r="H4110"/>
    </row>
    <row r="4111" spans="2:8" x14ac:dyDescent="0.3">
      <c r="B4111" s="101" t="s">
        <v>4928</v>
      </c>
      <c r="C4111" s="196" t="s">
        <v>4</v>
      </c>
      <c r="D4111" s="196">
        <v>1</v>
      </c>
      <c r="E4111" s="196" t="s">
        <v>7</v>
      </c>
      <c r="F4111" s="196">
        <v>0</v>
      </c>
      <c r="G4111"/>
      <c r="H4111"/>
    </row>
    <row r="4112" spans="2:8" x14ac:dyDescent="0.3">
      <c r="B4112" s="101" t="s">
        <v>4929</v>
      </c>
      <c r="C4112" s="196" t="s">
        <v>4</v>
      </c>
      <c r="D4112" s="196">
        <v>0</v>
      </c>
      <c r="E4112" s="196" t="s">
        <v>7</v>
      </c>
      <c r="F4112" s="196">
        <v>0</v>
      </c>
      <c r="G4112"/>
      <c r="H4112"/>
    </row>
    <row r="4113" spans="2:8" x14ac:dyDescent="0.3">
      <c r="B4113" s="201" t="s">
        <v>4930</v>
      </c>
      <c r="C4113" s="201"/>
      <c r="D4113" s="201"/>
      <c r="E4113" s="201"/>
      <c r="F4113" s="201"/>
      <c r="G4113" s="201"/>
      <c r="H4113"/>
    </row>
    <row r="4114" spans="2:8" x14ac:dyDescent="0.3">
      <c r="B4114" s="101" t="s">
        <v>4931</v>
      </c>
      <c r="C4114" s="196" t="s">
        <v>7</v>
      </c>
      <c r="D4114" s="196">
        <v>27</v>
      </c>
      <c r="E4114" s="196" t="s">
        <v>1706</v>
      </c>
      <c r="F4114" s="196">
        <v>20</v>
      </c>
      <c r="G4114"/>
      <c r="H4114"/>
    </row>
    <row r="4115" spans="2:8" x14ac:dyDescent="0.3">
      <c r="B4115" s="101" t="s">
        <v>4932</v>
      </c>
      <c r="C4115" s="196" t="s">
        <v>4</v>
      </c>
      <c r="D4115" s="196">
        <v>3</v>
      </c>
      <c r="E4115" s="196" t="s">
        <v>7</v>
      </c>
      <c r="F4115" s="196">
        <v>3</v>
      </c>
      <c r="G4115"/>
      <c r="H4115"/>
    </row>
    <row r="4116" spans="2:8" x14ac:dyDescent="0.3">
      <c r="B4116" s="101" t="s">
        <v>4933</v>
      </c>
      <c r="C4116" s="196" t="s">
        <v>7</v>
      </c>
      <c r="D4116" s="196">
        <v>7</v>
      </c>
      <c r="E4116" s="196" t="s">
        <v>1690</v>
      </c>
      <c r="F4116" s="196">
        <v>2</v>
      </c>
      <c r="G4116"/>
      <c r="H4116"/>
    </row>
    <row r="4117" spans="2:8" x14ac:dyDescent="0.3">
      <c r="B4117" s="101" t="s">
        <v>4934</v>
      </c>
      <c r="C4117" s="196" t="s">
        <v>4</v>
      </c>
      <c r="D4117" s="196">
        <v>11</v>
      </c>
      <c r="E4117" s="196" t="s">
        <v>7</v>
      </c>
      <c r="F4117" s="196">
        <v>16</v>
      </c>
      <c r="G4117"/>
      <c r="H4117"/>
    </row>
    <row r="4118" spans="2:8" x14ac:dyDescent="0.3">
      <c r="B4118" s="101" t="s">
        <v>4935</v>
      </c>
      <c r="C4118" s="196" t="s">
        <v>7</v>
      </c>
      <c r="D4118" s="196">
        <v>51</v>
      </c>
      <c r="E4118" s="196" t="s">
        <v>4</v>
      </c>
      <c r="F4118" s="196">
        <v>26</v>
      </c>
      <c r="G4118"/>
      <c r="H4118"/>
    </row>
    <row r="4119" spans="2:8" x14ac:dyDescent="0.3">
      <c r="B4119" s="101" t="s">
        <v>4936</v>
      </c>
      <c r="C4119" s="196" t="s">
        <v>1837</v>
      </c>
      <c r="D4119" s="196">
        <v>3</v>
      </c>
      <c r="E4119" s="196" t="s">
        <v>20</v>
      </c>
      <c r="F4119" s="196">
        <v>10</v>
      </c>
      <c r="G4119"/>
      <c r="H4119"/>
    </row>
    <row r="4120" spans="2:8" x14ac:dyDescent="0.3">
      <c r="B4120" s="101" t="s">
        <v>4937</v>
      </c>
      <c r="C4120" s="196" t="s">
        <v>1690</v>
      </c>
      <c r="D4120" s="196">
        <v>5</v>
      </c>
      <c r="E4120" s="196" t="s">
        <v>1698</v>
      </c>
      <c r="F4120" s="196">
        <v>20</v>
      </c>
      <c r="G4120"/>
      <c r="H4120"/>
    </row>
    <row r="4121" spans="2:8" x14ac:dyDescent="0.3">
      <c r="B4121" s="101" t="s">
        <v>4938</v>
      </c>
      <c r="C4121" s="196" t="s">
        <v>20</v>
      </c>
      <c r="D4121" s="196">
        <v>4</v>
      </c>
      <c r="E4121" s="196" t="s">
        <v>7</v>
      </c>
      <c r="F4121" s="196">
        <v>8</v>
      </c>
      <c r="G4121"/>
      <c r="H4121"/>
    </row>
    <row r="4122" spans="2:8" x14ac:dyDescent="0.3">
      <c r="B4122" s="101" t="s">
        <v>4939</v>
      </c>
      <c r="C4122" s="196" t="s">
        <v>7</v>
      </c>
      <c r="D4122" s="196">
        <v>9</v>
      </c>
      <c r="E4122" s="196" t="s">
        <v>1690</v>
      </c>
      <c r="F4122" s="196">
        <v>13</v>
      </c>
      <c r="G4122"/>
      <c r="H4122"/>
    </row>
    <row r="4123" spans="2:8" x14ac:dyDescent="0.3">
      <c r="B4123" s="101" t="s">
        <v>4940</v>
      </c>
      <c r="C4123" s="196" t="s">
        <v>1698</v>
      </c>
      <c r="D4123" s="196">
        <v>12</v>
      </c>
      <c r="E4123" s="196" t="s">
        <v>20</v>
      </c>
      <c r="F4123" s="196">
        <v>2</v>
      </c>
      <c r="G4123"/>
      <c r="H4123"/>
    </row>
    <row r="4124" spans="2:8" x14ac:dyDescent="0.3">
      <c r="B4124" s="201" t="s">
        <v>4941</v>
      </c>
      <c r="C4124" s="201" t="s">
        <v>7</v>
      </c>
      <c r="D4124" s="201">
        <v>1</v>
      </c>
      <c r="E4124" s="201" t="s">
        <v>20</v>
      </c>
      <c r="F4124" s="201">
        <v>4</v>
      </c>
      <c r="G4124" s="201"/>
      <c r="H4124"/>
    </row>
    <row r="4125" spans="2:8" x14ac:dyDescent="0.3">
      <c r="B4125" s="101" t="s">
        <v>4942</v>
      </c>
      <c r="C4125" s="196" t="s">
        <v>1698</v>
      </c>
      <c r="D4125" s="196">
        <v>0</v>
      </c>
      <c r="E4125" s="196" t="s">
        <v>1690</v>
      </c>
      <c r="F4125" s="196">
        <v>10</v>
      </c>
      <c r="G4125"/>
      <c r="H4125"/>
    </row>
    <row r="4126" spans="2:8" x14ac:dyDescent="0.3">
      <c r="B4126" s="101" t="s">
        <v>4943</v>
      </c>
      <c r="C4126" s="196"/>
      <c r="D4126" s="196"/>
      <c r="E4126" s="196"/>
      <c r="F4126" s="196"/>
      <c r="G4126"/>
      <c r="H4126"/>
    </row>
    <row r="4127" spans="2:8" x14ac:dyDescent="0.3">
      <c r="B4127" s="101" t="s">
        <v>4944</v>
      </c>
      <c r="C4127" s="196" t="s">
        <v>1687</v>
      </c>
      <c r="D4127" s="196">
        <v>2</v>
      </c>
      <c r="E4127" s="196" t="s">
        <v>7</v>
      </c>
      <c r="F4127" s="196">
        <v>0</v>
      </c>
      <c r="G4127"/>
      <c r="H4127"/>
    </row>
    <row r="4128" spans="2:8" x14ac:dyDescent="0.3">
      <c r="B4128" s="101" t="s">
        <v>4945</v>
      </c>
      <c r="C4128" s="196" t="s">
        <v>1687</v>
      </c>
      <c r="D4128" s="196">
        <v>4</v>
      </c>
      <c r="E4128" s="196" t="s">
        <v>7</v>
      </c>
      <c r="F4128" s="196">
        <v>2</v>
      </c>
      <c r="G4128"/>
      <c r="H4128"/>
    </row>
    <row r="4129" spans="2:8" x14ac:dyDescent="0.3">
      <c r="B4129" s="101" t="s">
        <v>4946</v>
      </c>
      <c r="C4129" s="196" t="s">
        <v>1687</v>
      </c>
      <c r="D4129" s="196">
        <v>3</v>
      </c>
      <c r="E4129" s="196" t="s">
        <v>7</v>
      </c>
      <c r="F4129" s="196">
        <v>1</v>
      </c>
      <c r="G4129"/>
      <c r="H4129"/>
    </row>
    <row r="4130" spans="2:8" x14ac:dyDescent="0.3">
      <c r="B4130" s="101" t="s">
        <v>4947</v>
      </c>
      <c r="C4130" s="196" t="s">
        <v>1759</v>
      </c>
      <c r="D4130" s="196">
        <v>4</v>
      </c>
      <c r="E4130" s="196" t="s">
        <v>2846</v>
      </c>
      <c r="F4130" s="196">
        <v>1</v>
      </c>
      <c r="G4130"/>
      <c r="H4130"/>
    </row>
    <row r="4131" spans="2:8" x14ac:dyDescent="0.3">
      <c r="B4131" s="201" t="s">
        <v>4948</v>
      </c>
      <c r="C4131" s="201" t="s">
        <v>7</v>
      </c>
      <c r="D4131" s="201">
        <v>1</v>
      </c>
      <c r="E4131" s="201" t="s">
        <v>1686</v>
      </c>
      <c r="F4131" s="201">
        <v>1</v>
      </c>
      <c r="G4131" s="201"/>
      <c r="H4131"/>
    </row>
    <row r="4132" spans="2:8" x14ac:dyDescent="0.3">
      <c r="B4132" s="101" t="s">
        <v>4949</v>
      </c>
      <c r="C4132" s="196" t="s">
        <v>1687</v>
      </c>
      <c r="D4132" s="196">
        <v>3</v>
      </c>
      <c r="E4132" s="196" t="s">
        <v>1759</v>
      </c>
      <c r="F4132" s="196">
        <v>7</v>
      </c>
      <c r="G4132"/>
      <c r="H4132"/>
    </row>
    <row r="4133" spans="2:8" x14ac:dyDescent="0.3">
      <c r="B4133" s="101" t="s">
        <v>4950</v>
      </c>
      <c r="C4133" s="196" t="s">
        <v>7</v>
      </c>
      <c r="D4133" s="196">
        <v>2</v>
      </c>
      <c r="E4133" s="196" t="s">
        <v>1685</v>
      </c>
      <c r="F4133" s="196">
        <v>1</v>
      </c>
      <c r="G4133"/>
      <c r="H4133"/>
    </row>
    <row r="4134" spans="2:8" x14ac:dyDescent="0.3">
      <c r="B4134" s="101" t="s">
        <v>4951</v>
      </c>
      <c r="C4134" s="196" t="s">
        <v>1687</v>
      </c>
      <c r="D4134" s="196">
        <v>2</v>
      </c>
      <c r="E4134" s="196" t="s">
        <v>1759</v>
      </c>
      <c r="F4134" s="196">
        <v>4</v>
      </c>
      <c r="G4134"/>
      <c r="H4134"/>
    </row>
    <row r="4135" spans="2:8" x14ac:dyDescent="0.3">
      <c r="B4135" s="101" t="s">
        <v>4952</v>
      </c>
      <c r="C4135" s="196" t="s">
        <v>2846</v>
      </c>
      <c r="D4135" s="196">
        <v>6</v>
      </c>
      <c r="E4135" s="196" t="s">
        <v>1793</v>
      </c>
      <c r="F4135" s="196">
        <v>1</v>
      </c>
      <c r="G4135"/>
      <c r="H4135"/>
    </row>
    <row r="4136" spans="2:8" x14ac:dyDescent="0.3">
      <c r="B4136" s="101" t="s">
        <v>4953</v>
      </c>
      <c r="C4136" s="196"/>
      <c r="D4136" s="196"/>
      <c r="E4136" s="196"/>
      <c r="F4136" s="196"/>
      <c r="G4136"/>
      <c r="H4136"/>
    </row>
    <row r="4137" spans="2:8" x14ac:dyDescent="0.3">
      <c r="B4137" s="101" t="s">
        <v>4954</v>
      </c>
      <c r="C4137" s="196" t="s">
        <v>4</v>
      </c>
      <c r="D4137" s="196">
        <v>5</v>
      </c>
      <c r="E4137" s="196" t="s">
        <v>7</v>
      </c>
      <c r="F4137" s="196">
        <v>3</v>
      </c>
      <c r="G4137"/>
      <c r="H4137"/>
    </row>
    <row r="4138" spans="2:8" x14ac:dyDescent="0.3">
      <c r="B4138" s="101" t="s">
        <v>4955</v>
      </c>
      <c r="C4138" s="196" t="s">
        <v>20</v>
      </c>
      <c r="D4138" s="196">
        <v>2</v>
      </c>
      <c r="E4138" s="196" t="s">
        <v>7</v>
      </c>
      <c r="F4138" s="196">
        <v>11</v>
      </c>
      <c r="G4138"/>
      <c r="H4138"/>
    </row>
    <row r="4139" spans="2:8" x14ac:dyDescent="0.3">
      <c r="B4139" s="101" t="s">
        <v>4956</v>
      </c>
      <c r="C4139" s="196" t="s">
        <v>20</v>
      </c>
      <c r="D4139" s="196">
        <v>0</v>
      </c>
      <c r="E4139" s="196" t="s">
        <v>1698</v>
      </c>
      <c r="F4139" s="196">
        <v>1</v>
      </c>
      <c r="G4139"/>
      <c r="H4139"/>
    </row>
    <row r="4140" spans="2:8" x14ac:dyDescent="0.3">
      <c r="B4140" s="101" t="s">
        <v>4957</v>
      </c>
      <c r="C4140" s="196" t="s">
        <v>20</v>
      </c>
      <c r="D4140" s="196">
        <v>6</v>
      </c>
      <c r="E4140" s="196" t="s">
        <v>7</v>
      </c>
      <c r="F4140" s="196">
        <v>10</v>
      </c>
      <c r="G4140"/>
      <c r="H4140"/>
    </row>
    <row r="4141" spans="2:8" x14ac:dyDescent="0.3">
      <c r="B4141" s="201" t="s">
        <v>4958</v>
      </c>
      <c r="C4141" s="201" t="s">
        <v>20</v>
      </c>
      <c r="D4141" s="201">
        <v>2</v>
      </c>
      <c r="E4141" s="201" t="s">
        <v>7</v>
      </c>
      <c r="F4141" s="201">
        <v>1</v>
      </c>
      <c r="G4141" s="201"/>
      <c r="H4141"/>
    </row>
    <row r="4142" spans="2:8" x14ac:dyDescent="0.3">
      <c r="B4142" s="101" t="s">
        <v>4959</v>
      </c>
      <c r="C4142" s="196" t="s">
        <v>7</v>
      </c>
      <c r="D4142" s="196">
        <v>1</v>
      </c>
      <c r="E4142" s="196" t="s">
        <v>20</v>
      </c>
      <c r="F4142" s="196">
        <v>5</v>
      </c>
      <c r="G4142"/>
      <c r="H4142"/>
    </row>
    <row r="4143" spans="2:8" x14ac:dyDescent="0.3">
      <c r="B4143" s="101" t="s">
        <v>4960</v>
      </c>
      <c r="C4143" s="196" t="s">
        <v>7</v>
      </c>
      <c r="D4143" s="196">
        <v>3</v>
      </c>
      <c r="E4143" s="196" t="s">
        <v>20</v>
      </c>
      <c r="F4143" s="196">
        <v>6</v>
      </c>
      <c r="G4143"/>
      <c r="H4143"/>
    </row>
    <row r="4144" spans="2:8" x14ac:dyDescent="0.3">
      <c r="B4144" s="101" t="s">
        <v>4961</v>
      </c>
      <c r="C4144" s="196" t="s">
        <v>7</v>
      </c>
      <c r="D4144" s="196">
        <v>15</v>
      </c>
      <c r="E4144" s="196" t="s">
        <v>1690</v>
      </c>
      <c r="F4144" s="196">
        <v>14</v>
      </c>
      <c r="G4144"/>
      <c r="H4144"/>
    </row>
    <row r="4145" spans="2:8" x14ac:dyDescent="0.3">
      <c r="B4145" s="101" t="s">
        <v>4962</v>
      </c>
      <c r="C4145" s="196" t="s">
        <v>7</v>
      </c>
      <c r="D4145" s="196">
        <v>1</v>
      </c>
      <c r="E4145" s="196" t="s">
        <v>1690</v>
      </c>
      <c r="F4145" s="196">
        <v>7</v>
      </c>
      <c r="G4145"/>
      <c r="H4145"/>
    </row>
    <row r="4146" spans="2:8" x14ac:dyDescent="0.3">
      <c r="B4146" s="101" t="s">
        <v>4963</v>
      </c>
      <c r="C4146" s="196" t="s">
        <v>7</v>
      </c>
      <c r="D4146" s="196">
        <v>2</v>
      </c>
      <c r="E4146" s="196" t="s">
        <v>1690</v>
      </c>
      <c r="F4146" s="196">
        <v>0</v>
      </c>
      <c r="G4146"/>
      <c r="H4146"/>
    </row>
    <row r="4147" spans="2:8" x14ac:dyDescent="0.3">
      <c r="B4147" s="101" t="s">
        <v>4964</v>
      </c>
      <c r="C4147" s="196"/>
      <c r="D4147" s="196"/>
      <c r="E4147" s="196"/>
      <c r="F4147" s="196"/>
      <c r="G4147"/>
      <c r="H4147"/>
    </row>
    <row r="4148" spans="2:8" x14ac:dyDescent="0.3">
      <c r="B4148" s="101" t="s">
        <v>4965</v>
      </c>
      <c r="C4148" s="196" t="s">
        <v>1690</v>
      </c>
      <c r="D4148" s="196">
        <v>0</v>
      </c>
      <c r="E4148" s="196" t="s">
        <v>7</v>
      </c>
      <c r="F4148" s="196">
        <v>3</v>
      </c>
      <c r="G4148"/>
      <c r="H4148"/>
    </row>
    <row r="4149" spans="2:8" x14ac:dyDescent="0.3">
      <c r="B4149" s="101" t="s">
        <v>4966</v>
      </c>
      <c r="C4149" s="196" t="s">
        <v>7</v>
      </c>
      <c r="D4149" s="196">
        <v>3</v>
      </c>
      <c r="E4149" s="196" t="s">
        <v>1690</v>
      </c>
      <c r="F4149" s="196">
        <v>8</v>
      </c>
      <c r="G4149"/>
      <c r="H4149"/>
    </row>
    <row r="4150" spans="2:8" x14ac:dyDescent="0.3">
      <c r="B4150" s="201" t="s">
        <v>4967</v>
      </c>
      <c r="C4150" s="201" t="s">
        <v>7</v>
      </c>
      <c r="D4150" s="201">
        <v>1</v>
      </c>
      <c r="E4150" s="201" t="s">
        <v>1690</v>
      </c>
      <c r="F4150" s="201">
        <v>0</v>
      </c>
      <c r="G4150" s="201"/>
      <c r="H4150"/>
    </row>
    <row r="4151" spans="2:8" x14ac:dyDescent="0.3">
      <c r="B4151" s="101" t="s">
        <v>4968</v>
      </c>
      <c r="C4151" s="196" t="s">
        <v>1690</v>
      </c>
      <c r="D4151" s="196">
        <v>2</v>
      </c>
      <c r="E4151" s="196" t="s">
        <v>7</v>
      </c>
      <c r="F4151" s="196">
        <v>6</v>
      </c>
      <c r="G4151"/>
      <c r="H4151"/>
    </row>
    <row r="4152" spans="2:8" x14ac:dyDescent="0.3">
      <c r="B4152" s="101" t="s">
        <v>4969</v>
      </c>
      <c r="C4152" s="196" t="s">
        <v>1690</v>
      </c>
      <c r="D4152" s="196">
        <v>1</v>
      </c>
      <c r="E4152" s="196" t="s">
        <v>7</v>
      </c>
      <c r="F4152" s="196">
        <v>4</v>
      </c>
      <c r="G4152"/>
      <c r="H4152"/>
    </row>
    <row r="4153" spans="2:8" x14ac:dyDescent="0.3">
      <c r="B4153" s="101" t="s">
        <v>4970</v>
      </c>
      <c r="C4153" s="196" t="s">
        <v>1690</v>
      </c>
      <c r="D4153" s="196">
        <v>2</v>
      </c>
      <c r="E4153" s="196" t="s">
        <v>7</v>
      </c>
      <c r="F4153" s="196">
        <v>1</v>
      </c>
      <c r="G4153"/>
      <c r="H4153"/>
    </row>
    <row r="4154" spans="2:8" x14ac:dyDescent="0.3">
      <c r="B4154" s="101" t="s">
        <v>4971</v>
      </c>
      <c r="C4154" s="196" t="s">
        <v>1690</v>
      </c>
      <c r="D4154" s="196">
        <v>5</v>
      </c>
      <c r="E4154" s="196" t="s">
        <v>7</v>
      </c>
      <c r="F4154" s="196">
        <v>1</v>
      </c>
      <c r="G4154"/>
      <c r="H4154"/>
    </row>
    <row r="4155" spans="2:8" x14ac:dyDescent="0.3">
      <c r="B4155" s="101" t="s">
        <v>4972</v>
      </c>
      <c r="C4155" s="196" t="s">
        <v>1690</v>
      </c>
      <c r="D4155" s="196">
        <v>1</v>
      </c>
      <c r="E4155" s="196" t="s">
        <v>7</v>
      </c>
      <c r="F4155" s="196">
        <v>0</v>
      </c>
      <c r="G4155"/>
      <c r="H4155"/>
    </row>
    <row r="4156" spans="2:8" x14ac:dyDescent="0.3">
      <c r="B4156" s="101" t="s">
        <v>4973</v>
      </c>
      <c r="C4156" s="196" t="s">
        <v>1690</v>
      </c>
      <c r="D4156" s="196">
        <v>0</v>
      </c>
      <c r="E4156" s="196" t="s">
        <v>7</v>
      </c>
      <c r="F4156" s="196">
        <v>2</v>
      </c>
      <c r="G4156"/>
      <c r="H4156"/>
    </row>
    <row r="4157" spans="2:8" x14ac:dyDescent="0.3">
      <c r="B4157" s="101" t="s">
        <v>4974</v>
      </c>
      <c r="C4157" s="196" t="s">
        <v>1690</v>
      </c>
      <c r="D4157" s="196">
        <v>0</v>
      </c>
      <c r="E4157" s="196" t="s">
        <v>7</v>
      </c>
      <c r="F4157" s="196">
        <v>0</v>
      </c>
      <c r="G4157"/>
      <c r="H4157"/>
    </row>
    <row r="4158" spans="2:8" x14ac:dyDescent="0.3">
      <c r="B4158" s="201" t="s">
        <v>4975</v>
      </c>
      <c r="C4158" s="201" t="s">
        <v>1690</v>
      </c>
      <c r="D4158" s="201">
        <v>4</v>
      </c>
      <c r="E4158" s="201" t="s">
        <v>7</v>
      </c>
      <c r="F4158" s="201">
        <v>7</v>
      </c>
      <c r="G4158" s="201"/>
      <c r="H4158"/>
    </row>
    <row r="4159" spans="2:8" x14ac:dyDescent="0.3">
      <c r="B4159" s="101" t="s">
        <v>4976</v>
      </c>
      <c r="C4159" s="196"/>
      <c r="D4159" s="196"/>
      <c r="E4159" s="196"/>
      <c r="F4159" s="196"/>
      <c r="G4159"/>
      <c r="H4159"/>
    </row>
    <row r="4160" spans="2:8" x14ac:dyDescent="0.3">
      <c r="B4160" s="101" t="s">
        <v>4977</v>
      </c>
      <c r="C4160" s="196" t="s">
        <v>7</v>
      </c>
      <c r="D4160" s="196">
        <v>0</v>
      </c>
      <c r="E4160" s="196" t="s">
        <v>20</v>
      </c>
      <c r="F4160" s="196">
        <v>0</v>
      </c>
      <c r="G4160"/>
      <c r="H4160"/>
    </row>
    <row r="4161" spans="2:8" x14ac:dyDescent="0.3">
      <c r="B4161" s="101" t="s">
        <v>4978</v>
      </c>
      <c r="C4161" s="196" t="s">
        <v>20</v>
      </c>
      <c r="D4161" s="196">
        <v>0</v>
      </c>
      <c r="E4161" s="196" t="s">
        <v>7</v>
      </c>
      <c r="F4161" s="196">
        <v>0</v>
      </c>
      <c r="G4161"/>
      <c r="H4161"/>
    </row>
    <row r="4162" spans="2:8" x14ac:dyDescent="0.3">
      <c r="B4162" s="101" t="s">
        <v>4979</v>
      </c>
      <c r="C4162" s="196" t="s">
        <v>7</v>
      </c>
      <c r="D4162" s="196">
        <v>0</v>
      </c>
      <c r="E4162" s="196" t="s">
        <v>20</v>
      </c>
      <c r="F4162" s="196">
        <v>0</v>
      </c>
      <c r="G4162"/>
      <c r="H4162"/>
    </row>
    <row r="4163" spans="2:8" x14ac:dyDescent="0.3">
      <c r="B4163" s="101" t="s">
        <v>4980</v>
      </c>
      <c r="C4163" s="196" t="s">
        <v>7</v>
      </c>
      <c r="D4163" s="196">
        <v>0</v>
      </c>
      <c r="E4163" s="196" t="s">
        <v>20</v>
      </c>
      <c r="F4163" s="196">
        <v>0</v>
      </c>
      <c r="G4163"/>
      <c r="H4163"/>
    </row>
    <row r="4164" spans="2:8" x14ac:dyDescent="0.3">
      <c r="B4164" s="101" t="s">
        <v>4981</v>
      </c>
      <c r="C4164" s="196" t="s">
        <v>7</v>
      </c>
      <c r="D4164" s="196">
        <v>0</v>
      </c>
      <c r="E4164" s="196" t="s">
        <v>20</v>
      </c>
      <c r="F4164" s="196">
        <v>0</v>
      </c>
      <c r="G4164"/>
      <c r="H4164"/>
    </row>
    <row r="4165" spans="2:8" x14ac:dyDescent="0.3">
      <c r="B4165" s="101" t="s">
        <v>4982</v>
      </c>
      <c r="C4165" s="196" t="s">
        <v>7</v>
      </c>
      <c r="D4165" s="196">
        <v>0</v>
      </c>
      <c r="E4165" s="196" t="s">
        <v>20</v>
      </c>
      <c r="F4165" s="196">
        <v>0</v>
      </c>
      <c r="G4165"/>
      <c r="H4165"/>
    </row>
    <row r="4166" spans="2:8" x14ac:dyDescent="0.3">
      <c r="B4166" s="201" t="s">
        <v>4983</v>
      </c>
      <c r="C4166" s="201" t="s">
        <v>20</v>
      </c>
      <c r="D4166" s="201">
        <v>0</v>
      </c>
      <c r="E4166" s="201" t="s">
        <v>7</v>
      </c>
      <c r="F4166" s="201">
        <v>0</v>
      </c>
      <c r="G4166" s="201"/>
      <c r="H4166"/>
    </row>
    <row r="4167" spans="2:8" x14ac:dyDescent="0.3">
      <c r="B4167" s="101" t="s">
        <v>4984</v>
      </c>
      <c r="C4167" s="196" t="s">
        <v>7</v>
      </c>
      <c r="D4167" s="196">
        <v>0</v>
      </c>
      <c r="E4167" s="196" t="s">
        <v>20</v>
      </c>
      <c r="F4167" s="196">
        <v>0</v>
      </c>
      <c r="G4167"/>
      <c r="H4167"/>
    </row>
    <row r="4168" spans="2:8" x14ac:dyDescent="0.3">
      <c r="B4168" s="101" t="s">
        <v>4985</v>
      </c>
      <c r="C4168" s="196"/>
      <c r="D4168" s="196"/>
      <c r="E4168" s="196"/>
      <c r="F4168" s="196"/>
      <c r="G4168"/>
      <c r="H4168"/>
    </row>
    <row r="4169" spans="2:8" x14ac:dyDescent="0.3">
      <c r="B4169" s="101" t="s">
        <v>4986</v>
      </c>
      <c r="C4169" s="196" t="s">
        <v>1690</v>
      </c>
      <c r="D4169" s="196">
        <v>2</v>
      </c>
      <c r="E4169" s="196" t="s">
        <v>7</v>
      </c>
      <c r="F4169" s="196">
        <v>4</v>
      </c>
      <c r="G4169"/>
      <c r="H4169"/>
    </row>
    <row r="4170" spans="2:8" ht="27.6" x14ac:dyDescent="0.3">
      <c r="B4170" s="101" t="s">
        <v>4987</v>
      </c>
      <c r="C4170" s="196" t="s">
        <v>7</v>
      </c>
      <c r="D4170" s="196">
        <v>6</v>
      </c>
      <c r="E4170" s="196" t="s">
        <v>4396</v>
      </c>
      <c r="F4170" s="196">
        <v>0</v>
      </c>
      <c r="G4170"/>
      <c r="H4170"/>
    </row>
    <row r="4171" spans="2:8" ht="27.6" x14ac:dyDescent="0.3">
      <c r="B4171" s="101" t="s">
        <v>4988</v>
      </c>
      <c r="C4171" s="196" t="s">
        <v>4396</v>
      </c>
      <c r="D4171" s="196">
        <v>5</v>
      </c>
      <c r="E4171" s="196" t="s">
        <v>7</v>
      </c>
      <c r="F4171" s="196">
        <v>7</v>
      </c>
      <c r="G4171"/>
      <c r="H4171"/>
    </row>
    <row r="4172" spans="2:8" x14ac:dyDescent="0.3">
      <c r="B4172" s="101" t="s">
        <v>4989</v>
      </c>
      <c r="C4172" s="196" t="s">
        <v>1690</v>
      </c>
      <c r="D4172" s="196">
        <v>3</v>
      </c>
      <c r="E4172" s="196" t="s">
        <v>7</v>
      </c>
      <c r="F4172" s="196">
        <v>3</v>
      </c>
      <c r="G4172"/>
      <c r="H4172"/>
    </row>
    <row r="4173" spans="2:8" x14ac:dyDescent="0.3">
      <c r="B4173" s="101" t="s">
        <v>4990</v>
      </c>
      <c r="C4173" s="196" t="s">
        <v>1690</v>
      </c>
      <c r="D4173" s="196">
        <v>1</v>
      </c>
      <c r="E4173" s="196" t="s">
        <v>7</v>
      </c>
      <c r="F4173" s="196">
        <v>3</v>
      </c>
      <c r="G4173"/>
      <c r="H4173"/>
    </row>
    <row r="4174" spans="2:8" x14ac:dyDescent="0.3">
      <c r="B4174" s="101" t="s">
        <v>4991</v>
      </c>
      <c r="C4174" s="196" t="s">
        <v>1690</v>
      </c>
      <c r="D4174" s="196">
        <v>2</v>
      </c>
      <c r="E4174" s="196" t="s">
        <v>7</v>
      </c>
      <c r="F4174" s="196">
        <v>0</v>
      </c>
      <c r="G4174"/>
      <c r="H4174"/>
    </row>
    <row r="4175" spans="2:8" x14ac:dyDescent="0.3">
      <c r="B4175" s="101" t="s">
        <v>4992</v>
      </c>
      <c r="C4175" s="196" t="s">
        <v>7</v>
      </c>
      <c r="D4175" s="196">
        <v>3</v>
      </c>
      <c r="E4175" s="196" t="s">
        <v>1690</v>
      </c>
      <c r="F4175" s="196">
        <v>1</v>
      </c>
      <c r="G4175"/>
      <c r="H4175"/>
    </row>
    <row r="4176" spans="2:8" x14ac:dyDescent="0.3">
      <c r="B4176" s="101" t="s">
        <v>4993</v>
      </c>
      <c r="C4176" s="196" t="s">
        <v>7</v>
      </c>
      <c r="D4176" s="196">
        <v>0</v>
      </c>
      <c r="E4176" s="196" t="s">
        <v>1690</v>
      </c>
      <c r="F4176" s="196">
        <v>2</v>
      </c>
      <c r="G4176"/>
      <c r="H4176"/>
    </row>
    <row r="4177" spans="2:8" x14ac:dyDescent="0.3">
      <c r="B4177" s="201" t="s">
        <v>4994</v>
      </c>
      <c r="C4177" s="201" t="s">
        <v>1693</v>
      </c>
      <c r="D4177" s="201">
        <v>1</v>
      </c>
      <c r="E4177" s="201" t="s">
        <v>7</v>
      </c>
      <c r="F4177" s="201">
        <v>1</v>
      </c>
      <c r="G4177" s="201"/>
      <c r="H4177"/>
    </row>
    <row r="4178" spans="2:8" x14ac:dyDescent="0.3">
      <c r="B4178" s="101" t="s">
        <v>4995</v>
      </c>
      <c r="C4178" s="196" t="s">
        <v>1690</v>
      </c>
      <c r="D4178" s="196">
        <v>1</v>
      </c>
      <c r="E4178" s="196" t="s">
        <v>7</v>
      </c>
      <c r="F4178" s="196">
        <v>0</v>
      </c>
      <c r="G4178"/>
      <c r="H4178"/>
    </row>
    <row r="4179" spans="2:8" x14ac:dyDescent="0.3">
      <c r="B4179" s="101" t="s">
        <v>4996</v>
      </c>
      <c r="C4179" s="196" t="s">
        <v>7</v>
      </c>
      <c r="D4179" s="196">
        <v>8</v>
      </c>
      <c r="E4179" s="196" t="s">
        <v>1690</v>
      </c>
      <c r="F4179" s="196">
        <v>12</v>
      </c>
      <c r="G4179"/>
      <c r="H4179"/>
    </row>
    <row r="4180" spans="2:8" x14ac:dyDescent="0.3">
      <c r="B4180" s="101" t="s">
        <v>4997</v>
      </c>
      <c r="C4180" s="196" t="s">
        <v>7</v>
      </c>
      <c r="D4180" s="196">
        <v>5</v>
      </c>
      <c r="E4180" s="196" t="s">
        <v>1690</v>
      </c>
      <c r="F4180" s="196">
        <v>13</v>
      </c>
      <c r="G4180"/>
      <c r="H4180"/>
    </row>
    <row r="4181" spans="2:8" x14ac:dyDescent="0.3">
      <c r="B4181" s="101" t="s">
        <v>4998</v>
      </c>
      <c r="C4181" s="196" t="s">
        <v>1690</v>
      </c>
      <c r="D4181" s="196">
        <v>5</v>
      </c>
      <c r="E4181" s="196" t="s">
        <v>7</v>
      </c>
      <c r="F4181" s="196">
        <v>9</v>
      </c>
      <c r="G4181"/>
      <c r="H4181"/>
    </row>
    <row r="4182" spans="2:8" x14ac:dyDescent="0.3">
      <c r="B4182" s="101" t="s">
        <v>4999</v>
      </c>
      <c r="C4182" s="196" t="s">
        <v>7</v>
      </c>
      <c r="D4182" s="196">
        <v>5</v>
      </c>
      <c r="E4182" s="196" t="s">
        <v>1690</v>
      </c>
      <c r="F4182" s="196">
        <v>11</v>
      </c>
      <c r="G4182"/>
      <c r="H4182"/>
    </row>
    <row r="4183" spans="2:8" x14ac:dyDescent="0.3">
      <c r="B4183" s="101" t="s">
        <v>5000</v>
      </c>
      <c r="C4183" s="196" t="s">
        <v>1690</v>
      </c>
      <c r="D4183" s="196">
        <v>4</v>
      </c>
      <c r="E4183" s="196" t="s">
        <v>7</v>
      </c>
      <c r="F4183" s="196">
        <v>8</v>
      </c>
      <c r="G4183"/>
      <c r="H4183"/>
    </row>
    <row r="4184" spans="2:8" x14ac:dyDescent="0.3">
      <c r="B4184" s="101" t="s">
        <v>5001</v>
      </c>
      <c r="C4184" s="196" t="s">
        <v>7</v>
      </c>
      <c r="D4184" s="196">
        <v>9</v>
      </c>
      <c r="E4184" s="196" t="s">
        <v>1690</v>
      </c>
      <c r="F4184" s="196">
        <v>4</v>
      </c>
      <c r="G4184"/>
      <c r="H4184"/>
    </row>
    <row r="4185" spans="2:8" ht="27.6" x14ac:dyDescent="0.3">
      <c r="B4185" s="101" t="s">
        <v>5002</v>
      </c>
      <c r="C4185" s="196" t="s">
        <v>4396</v>
      </c>
      <c r="D4185" s="196">
        <v>2</v>
      </c>
      <c r="E4185" s="196" t="s">
        <v>7</v>
      </c>
      <c r="F4185" s="196">
        <v>3</v>
      </c>
      <c r="G4185"/>
      <c r="H4185"/>
    </row>
    <row r="4186" spans="2:8" x14ac:dyDescent="0.3">
      <c r="B4186" s="201" t="s">
        <v>5003</v>
      </c>
      <c r="C4186" s="201" t="s">
        <v>7</v>
      </c>
      <c r="D4186" s="201">
        <v>2</v>
      </c>
      <c r="E4186" s="201" t="s">
        <v>1703</v>
      </c>
      <c r="F4186" s="201">
        <v>0</v>
      </c>
      <c r="G4186" s="201"/>
      <c r="H4186"/>
    </row>
    <row r="4187" spans="2:8" x14ac:dyDescent="0.3">
      <c r="B4187" s="101" t="s">
        <v>5004</v>
      </c>
      <c r="C4187" s="196"/>
      <c r="D4187" s="196"/>
      <c r="E4187" s="196"/>
      <c r="F4187" s="196"/>
      <c r="G4187"/>
      <c r="H4187"/>
    </row>
    <row r="4188" spans="2:8" x14ac:dyDescent="0.3">
      <c r="B4188" s="101" t="s">
        <v>5005</v>
      </c>
      <c r="C4188" s="196" t="s">
        <v>7</v>
      </c>
      <c r="D4188" s="196">
        <v>0</v>
      </c>
      <c r="E4188" s="196" t="s">
        <v>20</v>
      </c>
      <c r="F4188" s="196">
        <v>1</v>
      </c>
      <c r="G4188"/>
      <c r="H4188"/>
    </row>
    <row r="4189" spans="2:8" x14ac:dyDescent="0.3">
      <c r="B4189" s="101" t="s">
        <v>5006</v>
      </c>
      <c r="C4189" s="196" t="s">
        <v>7</v>
      </c>
      <c r="D4189" s="196">
        <v>0</v>
      </c>
      <c r="E4189" s="196" t="s">
        <v>20</v>
      </c>
      <c r="F4189" s="196">
        <v>1</v>
      </c>
      <c r="G4189"/>
      <c r="H4189"/>
    </row>
    <row r="4190" spans="2:8" x14ac:dyDescent="0.3">
      <c r="B4190" s="101" t="s">
        <v>5007</v>
      </c>
      <c r="C4190" s="196" t="s">
        <v>20</v>
      </c>
      <c r="D4190" s="196">
        <v>1</v>
      </c>
      <c r="E4190" s="196" t="s">
        <v>7</v>
      </c>
      <c r="F4190" s="196">
        <v>0</v>
      </c>
      <c r="G4190"/>
      <c r="H4190"/>
    </row>
    <row r="4191" spans="2:8" x14ac:dyDescent="0.3">
      <c r="B4191" s="101" t="s">
        <v>5008</v>
      </c>
      <c r="C4191" s="196" t="s">
        <v>7</v>
      </c>
      <c r="D4191" s="196">
        <v>0</v>
      </c>
      <c r="E4191" s="196" t="s">
        <v>20</v>
      </c>
      <c r="F4191" s="196">
        <v>0</v>
      </c>
      <c r="G4191"/>
      <c r="H4191"/>
    </row>
    <row r="4192" spans="2:8" x14ac:dyDescent="0.3">
      <c r="B4192" s="101" t="s">
        <v>5009</v>
      </c>
      <c r="C4192" s="196" t="s">
        <v>7</v>
      </c>
      <c r="D4192" s="196">
        <v>0</v>
      </c>
      <c r="E4192" s="196" t="s">
        <v>20</v>
      </c>
      <c r="F4192" s="196">
        <v>0</v>
      </c>
      <c r="G4192"/>
      <c r="H4192"/>
    </row>
    <row r="4193" spans="2:8" x14ac:dyDescent="0.3">
      <c r="B4193" s="101" t="s">
        <v>5010</v>
      </c>
      <c r="C4193" s="196" t="s">
        <v>7</v>
      </c>
      <c r="D4193" s="196">
        <v>0</v>
      </c>
      <c r="E4193" s="196" t="s">
        <v>20</v>
      </c>
      <c r="F4193" s="196">
        <v>0</v>
      </c>
      <c r="G4193"/>
      <c r="H4193"/>
    </row>
    <row r="4194" spans="2:8" x14ac:dyDescent="0.3">
      <c r="B4194" s="101" t="s">
        <v>5011</v>
      </c>
      <c r="C4194" s="196" t="s">
        <v>7</v>
      </c>
      <c r="D4194" s="196">
        <v>0</v>
      </c>
      <c r="E4194" s="196" t="s">
        <v>20</v>
      </c>
      <c r="F4194" s="196">
        <v>0</v>
      </c>
      <c r="G4194"/>
      <c r="H4194"/>
    </row>
    <row r="4195" spans="2:8" x14ac:dyDescent="0.3">
      <c r="B4195" s="101" t="s">
        <v>5012</v>
      </c>
      <c r="C4195" s="196" t="s">
        <v>7</v>
      </c>
      <c r="D4195" s="196">
        <v>0</v>
      </c>
      <c r="E4195" s="196" t="s">
        <v>20</v>
      </c>
      <c r="F4195" s="196">
        <v>0</v>
      </c>
      <c r="G4195"/>
      <c r="H4195"/>
    </row>
    <row r="4196" spans="2:8" x14ac:dyDescent="0.3">
      <c r="B4196" s="101" t="s">
        <v>5013</v>
      </c>
      <c r="C4196" s="196"/>
      <c r="D4196" s="196"/>
      <c r="E4196" s="196"/>
      <c r="F4196" s="196"/>
      <c r="G4196"/>
      <c r="H4196"/>
    </row>
    <row r="4197" spans="2:8" x14ac:dyDescent="0.3">
      <c r="B4197" s="201" t="s">
        <v>5014</v>
      </c>
      <c r="C4197" s="201" t="s">
        <v>7</v>
      </c>
      <c r="D4197" s="201">
        <v>1</v>
      </c>
      <c r="E4197" s="201" t="s">
        <v>4</v>
      </c>
      <c r="F4197" s="201">
        <v>1</v>
      </c>
      <c r="G4197" s="201"/>
      <c r="H4197"/>
    </row>
    <row r="4198" spans="2:8" x14ac:dyDescent="0.3">
      <c r="B4198" s="101" t="s">
        <v>5015</v>
      </c>
      <c r="C4198" s="196" t="s">
        <v>4</v>
      </c>
      <c r="D4198" s="196">
        <v>1</v>
      </c>
      <c r="E4198" s="196" t="s">
        <v>7</v>
      </c>
      <c r="F4198" s="196">
        <v>0</v>
      </c>
      <c r="G4198"/>
      <c r="H4198"/>
    </row>
    <row r="4199" spans="2:8" x14ac:dyDescent="0.3">
      <c r="B4199" s="101" t="s">
        <v>5016</v>
      </c>
      <c r="C4199" s="196" t="s">
        <v>4</v>
      </c>
      <c r="D4199" s="196">
        <v>0</v>
      </c>
      <c r="E4199" s="196" t="s">
        <v>7</v>
      </c>
      <c r="F4199" s="196">
        <v>2</v>
      </c>
      <c r="G4199"/>
      <c r="H4199"/>
    </row>
    <row r="4200" spans="2:8" x14ac:dyDescent="0.3">
      <c r="B4200" s="101" t="s">
        <v>5017</v>
      </c>
      <c r="C4200" s="196" t="s">
        <v>7</v>
      </c>
      <c r="D4200" s="196">
        <v>0</v>
      </c>
      <c r="E4200" s="196" t="s">
        <v>4</v>
      </c>
      <c r="F4200" s="196">
        <v>0</v>
      </c>
      <c r="G4200"/>
      <c r="H4200"/>
    </row>
    <row r="4201" spans="2:8" x14ac:dyDescent="0.3">
      <c r="B4201" s="101" t="s">
        <v>5018</v>
      </c>
      <c r="C4201" s="196" t="s">
        <v>4</v>
      </c>
      <c r="D4201" s="196">
        <v>0</v>
      </c>
      <c r="E4201" s="196" t="s">
        <v>7</v>
      </c>
      <c r="F4201" s="196">
        <v>1</v>
      </c>
      <c r="G4201"/>
      <c r="H4201"/>
    </row>
    <row r="4202" spans="2:8" x14ac:dyDescent="0.3">
      <c r="B4202" s="101" t="s">
        <v>5019</v>
      </c>
      <c r="C4202" s="196" t="s">
        <v>4</v>
      </c>
      <c r="D4202" s="196">
        <v>1</v>
      </c>
      <c r="E4202" s="196" t="s">
        <v>7</v>
      </c>
      <c r="F4202" s="196">
        <v>1</v>
      </c>
      <c r="G4202"/>
      <c r="H4202"/>
    </row>
    <row r="4203" spans="2:8" x14ac:dyDescent="0.3">
      <c r="B4203" s="101" t="s">
        <v>5020</v>
      </c>
      <c r="C4203" s="196" t="s">
        <v>4</v>
      </c>
      <c r="D4203" s="196">
        <v>1</v>
      </c>
      <c r="E4203" s="196" t="s">
        <v>7</v>
      </c>
      <c r="F4203" s="196">
        <v>1</v>
      </c>
      <c r="G4203"/>
      <c r="H4203"/>
    </row>
    <row r="4204" spans="2:8" x14ac:dyDescent="0.3">
      <c r="B4204" s="101" t="s">
        <v>5021</v>
      </c>
      <c r="C4204" s="196" t="s">
        <v>4</v>
      </c>
      <c r="D4204" s="196">
        <v>0</v>
      </c>
      <c r="E4204" s="196" t="s">
        <v>7</v>
      </c>
      <c r="F4204" s="196">
        <v>0</v>
      </c>
      <c r="G4204"/>
      <c r="H4204"/>
    </row>
    <row r="4205" spans="2:8" x14ac:dyDescent="0.3">
      <c r="B4205" s="101" t="s">
        <v>5022</v>
      </c>
      <c r="C4205" s="196" t="s">
        <v>4</v>
      </c>
      <c r="D4205" s="196">
        <v>0</v>
      </c>
      <c r="E4205" s="196" t="s">
        <v>7</v>
      </c>
      <c r="F4205" s="196">
        <v>1</v>
      </c>
      <c r="G4205"/>
      <c r="H4205"/>
    </row>
    <row r="4206" spans="2:8" x14ac:dyDescent="0.3">
      <c r="B4206" s="101" t="s">
        <v>5023</v>
      </c>
      <c r="C4206" s="196" t="s">
        <v>4</v>
      </c>
      <c r="D4206" s="196">
        <v>0</v>
      </c>
      <c r="E4206" s="196" t="s">
        <v>7</v>
      </c>
      <c r="F4206" s="196">
        <v>0</v>
      </c>
      <c r="G4206"/>
      <c r="H4206"/>
    </row>
    <row r="4207" spans="2:8" x14ac:dyDescent="0.3">
      <c r="B4207" s="101" t="s">
        <v>5024</v>
      </c>
      <c r="C4207" s="196" t="s">
        <v>7</v>
      </c>
      <c r="D4207" s="196">
        <v>0</v>
      </c>
      <c r="E4207" s="196" t="s">
        <v>4</v>
      </c>
      <c r="F4207" s="196">
        <v>2</v>
      </c>
      <c r="G4207"/>
      <c r="H4207"/>
    </row>
    <row r="4208" spans="2:8" x14ac:dyDescent="0.3">
      <c r="B4208" s="201" t="s">
        <v>5025</v>
      </c>
      <c r="C4208" s="201" t="s">
        <v>4</v>
      </c>
      <c r="D4208" s="201">
        <v>0</v>
      </c>
      <c r="E4208" s="201" t="s">
        <v>7</v>
      </c>
      <c r="F4208" s="201">
        <v>0</v>
      </c>
      <c r="G4208" s="201"/>
      <c r="H4208"/>
    </row>
    <row r="4209" spans="2:8" x14ac:dyDescent="0.3">
      <c r="B4209" s="101" t="s">
        <v>5026</v>
      </c>
      <c r="C4209" s="196" t="s">
        <v>7</v>
      </c>
      <c r="D4209" s="196">
        <v>0</v>
      </c>
      <c r="E4209" s="196" t="s">
        <v>4</v>
      </c>
      <c r="F4209" s="196">
        <v>1</v>
      </c>
      <c r="G4209"/>
      <c r="H4209"/>
    </row>
    <row r="4210" spans="2:8" x14ac:dyDescent="0.3">
      <c r="B4210" s="101" t="s">
        <v>5027</v>
      </c>
      <c r="C4210" s="196" t="s">
        <v>7</v>
      </c>
      <c r="D4210" s="196">
        <v>0</v>
      </c>
      <c r="E4210" s="196" t="s">
        <v>4</v>
      </c>
      <c r="F4210" s="196">
        <v>2</v>
      </c>
      <c r="G4210"/>
      <c r="H4210"/>
    </row>
    <row r="4211" spans="2:8" x14ac:dyDescent="0.3">
      <c r="B4211" s="101" t="s">
        <v>5028</v>
      </c>
      <c r="C4211" s="196" t="s">
        <v>4</v>
      </c>
      <c r="D4211" s="196">
        <v>1</v>
      </c>
      <c r="E4211" s="196" t="s">
        <v>7</v>
      </c>
      <c r="F4211" s="196">
        <v>0</v>
      </c>
      <c r="G4211"/>
      <c r="H4211"/>
    </row>
    <row r="4212" spans="2:8" x14ac:dyDescent="0.3">
      <c r="B4212" s="101" t="s">
        <v>5029</v>
      </c>
      <c r="C4212" s="196" t="s">
        <v>4</v>
      </c>
      <c r="D4212" s="196">
        <v>0</v>
      </c>
      <c r="E4212" s="196" t="s">
        <v>7</v>
      </c>
      <c r="F4212" s="196">
        <v>0</v>
      </c>
      <c r="G4212"/>
      <c r="H4212"/>
    </row>
    <row r="4213" spans="2:8" x14ac:dyDescent="0.3">
      <c r="B4213" s="101" t="s">
        <v>5030</v>
      </c>
      <c r="C4213" s="196" t="s">
        <v>7</v>
      </c>
      <c r="D4213" s="196">
        <v>0</v>
      </c>
      <c r="E4213" s="196" t="s">
        <v>4</v>
      </c>
      <c r="F4213" s="196">
        <v>0</v>
      </c>
      <c r="G4213"/>
      <c r="H4213"/>
    </row>
    <row r="4214" spans="2:8" x14ac:dyDescent="0.3">
      <c r="B4214" s="101" t="s">
        <v>5031</v>
      </c>
      <c r="C4214" s="196" t="s">
        <v>7</v>
      </c>
      <c r="D4214" s="196">
        <v>0</v>
      </c>
      <c r="E4214" s="196" t="s">
        <v>4</v>
      </c>
      <c r="F4214" s="196">
        <v>3</v>
      </c>
      <c r="G4214"/>
      <c r="H4214"/>
    </row>
    <row r="4215" spans="2:8" x14ac:dyDescent="0.3">
      <c r="B4215" s="101" t="s">
        <v>5032</v>
      </c>
      <c r="C4215" s="196"/>
      <c r="D4215" s="196"/>
      <c r="E4215" s="196"/>
      <c r="F4215" s="196"/>
      <c r="G4215"/>
      <c r="H4215"/>
    </row>
    <row r="4216" spans="2:8" x14ac:dyDescent="0.3">
      <c r="B4216" s="101" t="s">
        <v>5033</v>
      </c>
      <c r="C4216" s="196" t="s">
        <v>1698</v>
      </c>
      <c r="D4216" s="196">
        <v>0</v>
      </c>
      <c r="E4216" s="196" t="s">
        <v>20</v>
      </c>
      <c r="F4216" s="196">
        <v>2</v>
      </c>
      <c r="G4216"/>
      <c r="H4216"/>
    </row>
    <row r="4217" spans="2:8" x14ac:dyDescent="0.3">
      <c r="B4217" s="201" t="s">
        <v>5034</v>
      </c>
      <c r="C4217" s="201" t="s">
        <v>1698</v>
      </c>
      <c r="D4217" s="201">
        <v>0</v>
      </c>
      <c r="E4217" s="201" t="s">
        <v>20</v>
      </c>
      <c r="F4217" s="201">
        <v>0</v>
      </c>
      <c r="G4217" s="201"/>
      <c r="H4217"/>
    </row>
    <row r="4218" spans="2:8" x14ac:dyDescent="0.3">
      <c r="B4218" s="101" t="s">
        <v>5035</v>
      </c>
      <c r="C4218" s="196" t="s">
        <v>20</v>
      </c>
      <c r="D4218" s="196">
        <v>4</v>
      </c>
      <c r="E4218" s="196" t="s">
        <v>1698</v>
      </c>
      <c r="F4218" s="196">
        <v>5</v>
      </c>
      <c r="G4218"/>
      <c r="H4218"/>
    </row>
    <row r="4219" spans="2:8" x14ac:dyDescent="0.3">
      <c r="B4219" s="101" t="s">
        <v>5036</v>
      </c>
      <c r="C4219" s="196" t="s">
        <v>20</v>
      </c>
      <c r="D4219" s="196">
        <v>13</v>
      </c>
      <c r="E4219" s="196" t="s">
        <v>1698</v>
      </c>
      <c r="F4219" s="196">
        <v>23</v>
      </c>
      <c r="G4219"/>
      <c r="H4219"/>
    </row>
    <row r="4220" spans="2:8" x14ac:dyDescent="0.3">
      <c r="B4220" s="101" t="s">
        <v>5037</v>
      </c>
      <c r="C4220" s="196" t="s">
        <v>20</v>
      </c>
      <c r="D4220" s="196">
        <v>0</v>
      </c>
      <c r="E4220" s="196" t="s">
        <v>1698</v>
      </c>
      <c r="F4220" s="196">
        <v>3</v>
      </c>
      <c r="G4220"/>
      <c r="H4220"/>
    </row>
    <row r="4221" spans="2:8" x14ac:dyDescent="0.3">
      <c r="B4221" s="101" t="s">
        <v>5038</v>
      </c>
      <c r="C4221" s="196" t="s">
        <v>20</v>
      </c>
      <c r="D4221" s="196">
        <v>5</v>
      </c>
      <c r="E4221" s="196" t="s">
        <v>1698</v>
      </c>
      <c r="F4221" s="196">
        <v>4</v>
      </c>
      <c r="G4221"/>
      <c r="H4221"/>
    </row>
    <row r="4222" spans="2:8" x14ac:dyDescent="0.3">
      <c r="B4222" s="101" t="s">
        <v>5039</v>
      </c>
      <c r="C4222" s="196" t="s">
        <v>20</v>
      </c>
      <c r="D4222" s="196">
        <v>1</v>
      </c>
      <c r="E4222" s="196" t="s">
        <v>1698</v>
      </c>
      <c r="F4222" s="196">
        <v>3</v>
      </c>
      <c r="G4222"/>
      <c r="H4222"/>
    </row>
    <row r="4223" spans="2:8" x14ac:dyDescent="0.3">
      <c r="B4223" s="101" t="s">
        <v>5040</v>
      </c>
      <c r="C4223" s="196" t="s">
        <v>1698</v>
      </c>
      <c r="D4223" s="196">
        <v>3</v>
      </c>
      <c r="E4223" s="196" t="s">
        <v>20</v>
      </c>
      <c r="F4223" s="196">
        <v>2</v>
      </c>
      <c r="G4223"/>
      <c r="H4223"/>
    </row>
    <row r="4224" spans="2:8" x14ac:dyDescent="0.3">
      <c r="B4224" s="201" t="s">
        <v>5041</v>
      </c>
      <c r="C4224" s="201" t="s">
        <v>1698</v>
      </c>
      <c r="D4224" s="201">
        <v>7</v>
      </c>
      <c r="E4224" s="201" t="s">
        <v>20</v>
      </c>
      <c r="F4224" s="201">
        <v>5</v>
      </c>
      <c r="G4224" s="201"/>
      <c r="H4224"/>
    </row>
    <row r="4225" spans="2:8" x14ac:dyDescent="0.3">
      <c r="B4225" s="101" t="s">
        <v>5042</v>
      </c>
      <c r="C4225" s="196" t="s">
        <v>1698</v>
      </c>
      <c r="D4225" s="196">
        <v>3</v>
      </c>
      <c r="E4225" s="196" t="s">
        <v>20</v>
      </c>
      <c r="F4225" s="196">
        <v>4</v>
      </c>
      <c r="G4225"/>
      <c r="H4225"/>
    </row>
    <row r="4226" spans="2:8" x14ac:dyDescent="0.3">
      <c r="B4226" s="101" t="s">
        <v>5043</v>
      </c>
      <c r="C4226" s="196" t="s">
        <v>1698</v>
      </c>
      <c r="D4226" s="196">
        <v>2</v>
      </c>
      <c r="E4226" s="196" t="s">
        <v>20</v>
      </c>
      <c r="F4226" s="196">
        <v>5</v>
      </c>
      <c r="G4226"/>
      <c r="H4226"/>
    </row>
    <row r="4227" spans="2:8" x14ac:dyDescent="0.3">
      <c r="B4227" s="101" t="s">
        <v>5044</v>
      </c>
      <c r="C4227" s="196" t="s">
        <v>20</v>
      </c>
      <c r="D4227" s="196">
        <v>4</v>
      </c>
      <c r="E4227" s="196" t="s">
        <v>1698</v>
      </c>
      <c r="F4227" s="196">
        <v>1</v>
      </c>
      <c r="G4227"/>
      <c r="H4227"/>
    </row>
    <row r="4228" spans="2:8" x14ac:dyDescent="0.3">
      <c r="B4228" s="101" t="s">
        <v>5045</v>
      </c>
      <c r="C4228" s="196" t="s">
        <v>20</v>
      </c>
      <c r="D4228" s="196">
        <v>1</v>
      </c>
      <c r="E4228" s="196" t="s">
        <v>1698</v>
      </c>
      <c r="F4228" s="196">
        <v>3</v>
      </c>
      <c r="G4228"/>
      <c r="H4228"/>
    </row>
    <row r="4229" spans="2:8" x14ac:dyDescent="0.3">
      <c r="B4229" s="101" t="s">
        <v>5046</v>
      </c>
      <c r="C4229" s="196"/>
      <c r="D4229" s="196"/>
      <c r="E4229" s="196"/>
      <c r="F4229" s="196"/>
      <c r="G4229"/>
      <c r="H4229"/>
    </row>
    <row r="4230" spans="2:8" x14ac:dyDescent="0.3">
      <c r="B4230" s="101" t="s">
        <v>5047</v>
      </c>
      <c r="C4230" s="196" t="s">
        <v>20</v>
      </c>
      <c r="D4230" s="196">
        <v>5</v>
      </c>
      <c r="E4230" s="196" t="s">
        <v>1698</v>
      </c>
      <c r="F4230" s="196">
        <v>4</v>
      </c>
      <c r="G4230"/>
      <c r="H4230"/>
    </row>
    <row r="4231" spans="2:8" x14ac:dyDescent="0.3">
      <c r="B4231" s="201" t="s">
        <v>5048</v>
      </c>
      <c r="C4231" s="201" t="s">
        <v>1698</v>
      </c>
      <c r="D4231" s="201">
        <v>5</v>
      </c>
      <c r="E4231" s="201" t="s">
        <v>20</v>
      </c>
      <c r="F4231" s="201">
        <v>1</v>
      </c>
      <c r="G4231" s="201"/>
      <c r="H4231"/>
    </row>
    <row r="4232" spans="2:8" x14ac:dyDescent="0.3">
      <c r="B4232" s="101" t="s">
        <v>5049</v>
      </c>
      <c r="C4232" s="196" t="s">
        <v>1698</v>
      </c>
      <c r="D4232" s="196">
        <v>2</v>
      </c>
      <c r="E4232" s="196" t="s">
        <v>20</v>
      </c>
      <c r="F4232" s="196">
        <v>1</v>
      </c>
      <c r="G4232"/>
      <c r="H4232"/>
    </row>
    <row r="4233" spans="2:8" x14ac:dyDescent="0.3">
      <c r="B4233" s="101" t="s">
        <v>5050</v>
      </c>
      <c r="C4233" s="196" t="s">
        <v>1698</v>
      </c>
      <c r="D4233" s="196">
        <v>16</v>
      </c>
      <c r="E4233" s="196" t="s">
        <v>20</v>
      </c>
      <c r="F4233" s="196">
        <v>7</v>
      </c>
      <c r="G4233"/>
      <c r="H4233"/>
    </row>
    <row r="4234" spans="2:8" x14ac:dyDescent="0.3">
      <c r="B4234" s="101" t="s">
        <v>5051</v>
      </c>
      <c r="C4234" s="196" t="s">
        <v>1698</v>
      </c>
      <c r="D4234" s="196">
        <v>5</v>
      </c>
      <c r="E4234" s="196" t="s">
        <v>20</v>
      </c>
      <c r="F4234" s="196">
        <v>3</v>
      </c>
      <c r="G4234"/>
      <c r="H4234"/>
    </row>
    <row r="4235" spans="2:8" x14ac:dyDescent="0.3">
      <c r="B4235" s="101" t="s">
        <v>5052</v>
      </c>
      <c r="C4235" s="196" t="s">
        <v>20</v>
      </c>
      <c r="D4235" s="196">
        <v>0</v>
      </c>
      <c r="E4235" s="196" t="s">
        <v>1698</v>
      </c>
      <c r="F4235" s="196">
        <v>2</v>
      </c>
      <c r="G4235"/>
      <c r="H4235"/>
    </row>
    <row r="4236" spans="2:8" x14ac:dyDescent="0.3">
      <c r="B4236" s="101" t="s">
        <v>5053</v>
      </c>
      <c r="C4236" s="196" t="s">
        <v>20</v>
      </c>
      <c r="D4236" s="196">
        <v>0</v>
      </c>
      <c r="E4236" s="196" t="s">
        <v>1698</v>
      </c>
      <c r="F4236" s="196">
        <v>0</v>
      </c>
      <c r="G4236"/>
      <c r="H4236"/>
    </row>
    <row r="4237" spans="2:8" x14ac:dyDescent="0.3">
      <c r="B4237" s="101" t="s">
        <v>5054</v>
      </c>
      <c r="C4237" s="196" t="s">
        <v>2705</v>
      </c>
      <c r="D4237" s="196">
        <v>0</v>
      </c>
      <c r="E4237" s="196" t="s">
        <v>20</v>
      </c>
      <c r="F4237" s="196">
        <v>2</v>
      </c>
      <c r="G4237"/>
      <c r="H4237"/>
    </row>
    <row r="4238" spans="2:8" x14ac:dyDescent="0.3">
      <c r="B4238" s="101" t="s">
        <v>5055</v>
      </c>
      <c r="C4238" s="196"/>
      <c r="D4238" s="196"/>
      <c r="E4238" s="196"/>
      <c r="F4238" s="196"/>
      <c r="G4238"/>
      <c r="H4238"/>
    </row>
    <row r="4239" spans="2:8" x14ac:dyDescent="0.3">
      <c r="B4239" s="201" t="s">
        <v>5056</v>
      </c>
      <c r="C4239" s="201" t="s">
        <v>20</v>
      </c>
      <c r="D4239" s="201">
        <v>0</v>
      </c>
      <c r="E4239" s="201" t="s">
        <v>1698</v>
      </c>
      <c r="F4239" s="201">
        <v>1</v>
      </c>
      <c r="G4239" s="201"/>
      <c r="H4239"/>
    </row>
    <row r="4240" spans="2:8" x14ac:dyDescent="0.3">
      <c r="B4240" s="101" t="s">
        <v>5057</v>
      </c>
      <c r="C4240" s="196" t="s">
        <v>20</v>
      </c>
      <c r="D4240" s="196">
        <v>0</v>
      </c>
      <c r="E4240" s="196" t="s">
        <v>1698</v>
      </c>
      <c r="F4240" s="196">
        <v>0</v>
      </c>
      <c r="G4240"/>
      <c r="H4240"/>
    </row>
    <row r="4241" spans="2:8" x14ac:dyDescent="0.3">
      <c r="B4241" s="101" t="s">
        <v>5058</v>
      </c>
      <c r="C4241" s="196" t="s">
        <v>20</v>
      </c>
      <c r="D4241" s="196">
        <v>0</v>
      </c>
      <c r="E4241" s="196" t="s">
        <v>1698</v>
      </c>
      <c r="F4241" s="196">
        <v>2</v>
      </c>
      <c r="G4241"/>
      <c r="H4241"/>
    </row>
    <row r="4242" spans="2:8" x14ac:dyDescent="0.3">
      <c r="B4242" s="201" t="s">
        <v>5059</v>
      </c>
      <c r="C4242" s="201" t="s">
        <v>1698</v>
      </c>
      <c r="D4242" s="201">
        <v>1</v>
      </c>
      <c r="E4242" s="201" t="s">
        <v>20</v>
      </c>
      <c r="F4242" s="201">
        <v>1</v>
      </c>
      <c r="G4242" s="201"/>
      <c r="H4242"/>
    </row>
    <row r="4243" spans="2:8" x14ac:dyDescent="0.3">
      <c r="B4243" s="101" t="s">
        <v>5060</v>
      </c>
      <c r="C4243" s="196" t="s">
        <v>20</v>
      </c>
      <c r="D4243" s="196">
        <v>0</v>
      </c>
      <c r="E4243" s="196" t="s">
        <v>1698</v>
      </c>
      <c r="F4243" s="196">
        <v>1</v>
      </c>
      <c r="G4243"/>
      <c r="H4243"/>
    </row>
    <row r="4244" spans="2:8" x14ac:dyDescent="0.3">
      <c r="B4244" s="101" t="s">
        <v>5061</v>
      </c>
      <c r="C4244" s="196" t="s">
        <v>20</v>
      </c>
      <c r="D4244" s="196">
        <v>0</v>
      </c>
      <c r="E4244" s="196" t="s">
        <v>1698</v>
      </c>
      <c r="F4244" s="196">
        <v>1</v>
      </c>
      <c r="G4244"/>
      <c r="H4244"/>
    </row>
    <row r="4245" spans="2:8" x14ac:dyDescent="0.3">
      <c r="B4245" s="101" t="s">
        <v>5062</v>
      </c>
      <c r="C4245" s="196" t="s">
        <v>20</v>
      </c>
      <c r="D4245" s="196">
        <v>2</v>
      </c>
      <c r="E4245" s="196" t="s">
        <v>1698</v>
      </c>
      <c r="F4245" s="196">
        <v>0</v>
      </c>
      <c r="G4245"/>
      <c r="H4245"/>
    </row>
    <row r="4246" spans="2:8" x14ac:dyDescent="0.3">
      <c r="B4246" s="201" t="s">
        <v>5063</v>
      </c>
      <c r="C4246" s="201" t="s">
        <v>20</v>
      </c>
      <c r="D4246" s="201">
        <v>0</v>
      </c>
      <c r="E4246" s="201" t="s">
        <v>1698</v>
      </c>
      <c r="F4246" s="201">
        <v>0</v>
      </c>
      <c r="G4246" s="201"/>
      <c r="H4246"/>
    </row>
    <row r="4247" spans="2:8" x14ac:dyDescent="0.3">
      <c r="B4247" s="101" t="s">
        <v>5064</v>
      </c>
      <c r="C4247" s="196"/>
      <c r="D4247" s="196"/>
      <c r="E4247" s="196"/>
      <c r="F4247" s="196"/>
      <c r="G4247"/>
      <c r="H4247"/>
    </row>
    <row r="4248" spans="2:8" x14ac:dyDescent="0.3">
      <c r="B4248" s="101" t="s">
        <v>5065</v>
      </c>
      <c r="C4248" s="196" t="s">
        <v>7</v>
      </c>
      <c r="D4248" s="196">
        <v>0</v>
      </c>
      <c r="E4248" s="196" t="s">
        <v>4</v>
      </c>
      <c r="F4248" s="196">
        <v>0</v>
      </c>
      <c r="G4248"/>
      <c r="H4248"/>
    </row>
    <row r="4249" spans="2:8" x14ac:dyDescent="0.3">
      <c r="B4249" s="101" t="s">
        <v>5066</v>
      </c>
      <c r="C4249" s="196" t="s">
        <v>4</v>
      </c>
      <c r="D4249" s="196">
        <v>1</v>
      </c>
      <c r="E4249" s="196" t="s">
        <v>5</v>
      </c>
      <c r="F4249" s="196">
        <v>0</v>
      </c>
      <c r="G4249"/>
      <c r="H4249"/>
    </row>
    <row r="4250" spans="2:8" x14ac:dyDescent="0.3">
      <c r="B4250" s="101" t="s">
        <v>5067</v>
      </c>
      <c r="C4250" s="196"/>
      <c r="D4250" s="196"/>
      <c r="E4250" s="196"/>
      <c r="F4250" s="196"/>
      <c r="G4250"/>
      <c r="H4250"/>
    </row>
    <row r="4251" spans="2:8" x14ac:dyDescent="0.3">
      <c r="B4251" s="101" t="s">
        <v>5068</v>
      </c>
      <c r="C4251" s="196" t="s">
        <v>1691</v>
      </c>
      <c r="D4251" s="196">
        <v>17</v>
      </c>
      <c r="E4251" s="196" t="s">
        <v>7</v>
      </c>
      <c r="F4251" s="196">
        <v>22</v>
      </c>
      <c r="G4251"/>
      <c r="H4251"/>
    </row>
    <row r="4252" spans="2:8" x14ac:dyDescent="0.3">
      <c r="B4252" s="101" t="s">
        <v>5069</v>
      </c>
      <c r="C4252" s="196" t="s">
        <v>1691</v>
      </c>
      <c r="D4252" s="196">
        <v>38</v>
      </c>
      <c r="E4252" s="196" t="s">
        <v>7</v>
      </c>
      <c r="F4252" s="196">
        <v>33</v>
      </c>
      <c r="G4252"/>
      <c r="H4252"/>
    </row>
    <row r="4253" spans="2:8" x14ac:dyDescent="0.3">
      <c r="B4253" s="101" t="s">
        <v>5070</v>
      </c>
      <c r="C4253" s="196" t="s">
        <v>1696</v>
      </c>
      <c r="D4253" s="196">
        <v>8</v>
      </c>
      <c r="E4253" s="196" t="s">
        <v>7</v>
      </c>
      <c r="F4253" s="196">
        <v>15</v>
      </c>
      <c r="G4253"/>
      <c r="H4253"/>
    </row>
    <row r="4254" spans="2:8" x14ac:dyDescent="0.3">
      <c r="B4254" s="101" t="s">
        <v>5071</v>
      </c>
      <c r="C4254" s="196" t="s">
        <v>1696</v>
      </c>
      <c r="D4254" s="196">
        <v>5</v>
      </c>
      <c r="E4254" s="196" t="s">
        <v>7</v>
      </c>
      <c r="F4254" s="196">
        <v>5</v>
      </c>
      <c r="G4254"/>
      <c r="H4254"/>
    </row>
    <row r="4255" spans="2:8" x14ac:dyDescent="0.3">
      <c r="B4255" s="101" t="s">
        <v>5072</v>
      </c>
      <c r="C4255" s="196" t="s">
        <v>7</v>
      </c>
      <c r="D4255" s="196">
        <v>7</v>
      </c>
      <c r="E4255" s="196" t="s">
        <v>1706</v>
      </c>
      <c r="F4255" s="196">
        <v>4</v>
      </c>
      <c r="G4255"/>
      <c r="H4255"/>
    </row>
    <row r="4256" spans="2:8" x14ac:dyDescent="0.3">
      <c r="B4256" s="101" t="s">
        <v>5073</v>
      </c>
      <c r="C4256" s="196" t="s">
        <v>7</v>
      </c>
      <c r="D4256" s="196">
        <v>8</v>
      </c>
      <c r="E4256" s="196" t="s">
        <v>1704</v>
      </c>
      <c r="F4256" s="196">
        <v>5</v>
      </c>
      <c r="G4256"/>
      <c r="H4256"/>
    </row>
    <row r="4257" spans="2:8" x14ac:dyDescent="0.3">
      <c r="B4257" s="101" t="s">
        <v>5074</v>
      </c>
      <c r="C4257" s="196" t="s">
        <v>7</v>
      </c>
      <c r="D4257" s="196">
        <v>10</v>
      </c>
      <c r="E4257" s="196" t="s">
        <v>1690</v>
      </c>
      <c r="F4257" s="196">
        <v>15</v>
      </c>
      <c r="G4257"/>
      <c r="H4257"/>
    </row>
    <row r="4258" spans="2:8" x14ac:dyDescent="0.3">
      <c r="B4258" s="101" t="s">
        <v>5075</v>
      </c>
      <c r="C4258" s="196" t="s">
        <v>1693</v>
      </c>
      <c r="D4258" s="196">
        <v>8</v>
      </c>
      <c r="E4258" s="196" t="s">
        <v>7</v>
      </c>
      <c r="F4258" s="196">
        <v>2</v>
      </c>
      <c r="G4258"/>
      <c r="H4258"/>
    </row>
    <row r="4259" spans="2:8" x14ac:dyDescent="0.3">
      <c r="B4259" s="201" t="s">
        <v>5076</v>
      </c>
      <c r="C4259" s="201"/>
      <c r="D4259" s="201"/>
      <c r="E4259" s="201"/>
      <c r="F4259" s="201"/>
      <c r="G4259" s="201"/>
      <c r="H4259"/>
    </row>
    <row r="4260" spans="2:8" x14ac:dyDescent="0.3">
      <c r="B4260" s="101" t="s">
        <v>5077</v>
      </c>
      <c r="C4260" s="196" t="s">
        <v>4</v>
      </c>
      <c r="D4260" s="196">
        <v>7</v>
      </c>
      <c r="E4260" s="196" t="s">
        <v>7</v>
      </c>
      <c r="F4260" s="196">
        <v>3</v>
      </c>
      <c r="G4260"/>
      <c r="H4260"/>
    </row>
    <row r="4261" spans="2:8" x14ac:dyDescent="0.3">
      <c r="B4261" s="101" t="s">
        <v>5078</v>
      </c>
      <c r="C4261" s="196" t="s">
        <v>4</v>
      </c>
      <c r="D4261" s="196">
        <v>9</v>
      </c>
      <c r="E4261" s="196" t="s">
        <v>7</v>
      </c>
      <c r="F4261" s="196">
        <v>8</v>
      </c>
      <c r="G4261"/>
      <c r="H4261"/>
    </row>
    <row r="4262" spans="2:8" x14ac:dyDescent="0.3">
      <c r="B4262" s="101" t="s">
        <v>5079</v>
      </c>
      <c r="C4262" s="196" t="s">
        <v>7</v>
      </c>
      <c r="D4262" s="196">
        <v>6</v>
      </c>
      <c r="E4262" s="196" t="s">
        <v>4</v>
      </c>
      <c r="F4262" s="196">
        <v>1</v>
      </c>
      <c r="G4262"/>
      <c r="H4262"/>
    </row>
    <row r="4263" spans="2:8" x14ac:dyDescent="0.3">
      <c r="B4263" s="101" t="s">
        <v>5080</v>
      </c>
      <c r="C4263" s="196" t="s">
        <v>7</v>
      </c>
      <c r="D4263" s="196">
        <v>20</v>
      </c>
      <c r="E4263" s="196" t="s">
        <v>4</v>
      </c>
      <c r="F4263" s="196">
        <v>14</v>
      </c>
      <c r="G4263"/>
      <c r="H4263"/>
    </row>
    <row r="4264" spans="2:8" x14ac:dyDescent="0.3">
      <c r="B4264" s="101" t="s">
        <v>5081</v>
      </c>
      <c r="C4264" s="196" t="s">
        <v>4</v>
      </c>
      <c r="D4264" s="196">
        <v>1</v>
      </c>
      <c r="E4264" s="196" t="s">
        <v>7</v>
      </c>
      <c r="F4264" s="196">
        <v>5</v>
      </c>
      <c r="G4264"/>
      <c r="H4264"/>
    </row>
    <row r="4265" spans="2:8" x14ac:dyDescent="0.3">
      <c r="B4265" s="101" t="s">
        <v>5082</v>
      </c>
      <c r="C4265" s="196" t="s">
        <v>4</v>
      </c>
      <c r="D4265" s="196">
        <v>11</v>
      </c>
      <c r="E4265" s="196" t="s">
        <v>7</v>
      </c>
      <c r="F4265" s="196">
        <v>5</v>
      </c>
      <c r="G4265"/>
      <c r="H4265"/>
    </row>
    <row r="4266" spans="2:8" x14ac:dyDescent="0.3">
      <c r="B4266" s="101" t="s">
        <v>5083</v>
      </c>
      <c r="C4266" s="196" t="s">
        <v>7</v>
      </c>
      <c r="D4266" s="196">
        <v>2</v>
      </c>
      <c r="E4266" s="196" t="s">
        <v>4</v>
      </c>
      <c r="F4266" s="196">
        <v>6</v>
      </c>
      <c r="G4266"/>
      <c r="H4266"/>
    </row>
    <row r="4267" spans="2:8" x14ac:dyDescent="0.3">
      <c r="B4267" s="101" t="s">
        <v>5084</v>
      </c>
      <c r="C4267" s="196" t="s">
        <v>4</v>
      </c>
      <c r="D4267" s="196">
        <v>6</v>
      </c>
      <c r="E4267" s="196" t="s">
        <v>7</v>
      </c>
      <c r="F4267" s="196">
        <v>1</v>
      </c>
      <c r="G4267"/>
      <c r="H4267"/>
    </row>
    <row r="4268" spans="2:8" x14ac:dyDescent="0.3">
      <c r="B4268" s="101" t="s">
        <v>5085</v>
      </c>
      <c r="C4268" s="196"/>
      <c r="D4268" s="196"/>
      <c r="E4268" s="196"/>
      <c r="F4268" s="196"/>
      <c r="G4268"/>
      <c r="H4268"/>
    </row>
    <row r="4269" spans="2:8" x14ac:dyDescent="0.3">
      <c r="B4269" s="101" t="s">
        <v>5086</v>
      </c>
      <c r="C4269" s="196" t="s">
        <v>7</v>
      </c>
      <c r="D4269" s="196">
        <v>0</v>
      </c>
      <c r="E4269" s="196" t="s">
        <v>4</v>
      </c>
      <c r="F4269" s="196">
        <v>3</v>
      </c>
      <c r="G4269"/>
      <c r="H4269"/>
    </row>
    <row r="4270" spans="2:8" x14ac:dyDescent="0.3">
      <c r="B4270" s="101" t="s">
        <v>5087</v>
      </c>
      <c r="C4270" s="196" t="s">
        <v>4</v>
      </c>
      <c r="D4270" s="196">
        <v>12</v>
      </c>
      <c r="E4270" s="196" t="s">
        <v>7</v>
      </c>
      <c r="F4270" s="196">
        <v>3</v>
      </c>
      <c r="G4270"/>
      <c r="H4270"/>
    </row>
    <row r="4271" spans="2:8" x14ac:dyDescent="0.3">
      <c r="B4271" s="101" t="s">
        <v>5088</v>
      </c>
      <c r="C4271" s="196" t="s">
        <v>4</v>
      </c>
      <c r="D4271" s="196">
        <v>3</v>
      </c>
      <c r="E4271" s="196" t="s">
        <v>7</v>
      </c>
      <c r="F4271" s="196">
        <v>6</v>
      </c>
      <c r="G4271"/>
      <c r="H4271"/>
    </row>
    <row r="4272" spans="2:8" x14ac:dyDescent="0.3">
      <c r="B4272" s="101" t="s">
        <v>5089</v>
      </c>
      <c r="C4272" s="196" t="s">
        <v>7</v>
      </c>
      <c r="D4272" s="196">
        <v>1</v>
      </c>
      <c r="E4272" s="196" t="s">
        <v>4</v>
      </c>
      <c r="F4272" s="196">
        <v>4</v>
      </c>
      <c r="G4272"/>
      <c r="H4272"/>
    </row>
    <row r="4273" spans="2:8" x14ac:dyDescent="0.3">
      <c r="B4273" s="101" t="s">
        <v>5090</v>
      </c>
      <c r="C4273" s="196" t="s">
        <v>4</v>
      </c>
      <c r="D4273" s="196">
        <v>12</v>
      </c>
      <c r="E4273" s="196" t="s">
        <v>7</v>
      </c>
      <c r="F4273" s="196">
        <v>6</v>
      </c>
      <c r="G4273"/>
      <c r="H4273"/>
    </row>
    <row r="4274" spans="2:8" x14ac:dyDescent="0.3">
      <c r="B4274" s="201" t="s">
        <v>5091</v>
      </c>
      <c r="C4274" s="201" t="s">
        <v>7</v>
      </c>
      <c r="D4274" s="201">
        <v>3</v>
      </c>
      <c r="E4274" s="201" t="s">
        <v>4</v>
      </c>
      <c r="F4274" s="201">
        <v>10</v>
      </c>
      <c r="G4274" s="201"/>
      <c r="H4274"/>
    </row>
    <row r="4275" spans="2:8" x14ac:dyDescent="0.3">
      <c r="B4275" s="101" t="s">
        <v>5092</v>
      </c>
      <c r="C4275" s="196" t="s">
        <v>7</v>
      </c>
      <c r="D4275" s="196">
        <v>2</v>
      </c>
      <c r="E4275" s="196" t="s">
        <v>4</v>
      </c>
      <c r="F4275" s="196">
        <v>2</v>
      </c>
      <c r="G4275"/>
      <c r="H4275"/>
    </row>
    <row r="4276" spans="2:8" x14ac:dyDescent="0.3">
      <c r="B4276" s="101" t="s">
        <v>5093</v>
      </c>
      <c r="C4276" s="196" t="s">
        <v>4</v>
      </c>
      <c r="D4276" s="196">
        <v>4</v>
      </c>
      <c r="E4276" s="196" t="s">
        <v>7</v>
      </c>
      <c r="F4276" s="196">
        <v>0</v>
      </c>
      <c r="G4276"/>
      <c r="H4276"/>
    </row>
    <row r="4277" spans="2:8" x14ac:dyDescent="0.3">
      <c r="B4277" s="101" t="s">
        <v>5094</v>
      </c>
      <c r="C4277" s="196"/>
      <c r="D4277" s="196"/>
      <c r="E4277" s="196"/>
      <c r="F4277" s="196"/>
      <c r="G4277"/>
      <c r="H4277"/>
    </row>
    <row r="4278" spans="2:8" x14ac:dyDescent="0.3">
      <c r="B4278" s="101" t="s">
        <v>5095</v>
      </c>
      <c r="C4278" s="196" t="s">
        <v>4</v>
      </c>
      <c r="D4278" s="196">
        <v>2</v>
      </c>
      <c r="E4278" s="196" t="s">
        <v>7</v>
      </c>
      <c r="F4278" s="196">
        <v>1</v>
      </c>
      <c r="G4278"/>
      <c r="H4278"/>
    </row>
    <row r="4279" spans="2:8" x14ac:dyDescent="0.3">
      <c r="B4279" s="101" t="s">
        <v>5096</v>
      </c>
      <c r="C4279" s="196" t="s">
        <v>7</v>
      </c>
      <c r="D4279" s="196">
        <v>1</v>
      </c>
      <c r="E4279" s="196" t="s">
        <v>4</v>
      </c>
      <c r="F4279" s="196">
        <v>1</v>
      </c>
      <c r="G4279"/>
      <c r="H4279"/>
    </row>
    <row r="4280" spans="2:8" x14ac:dyDescent="0.3">
      <c r="B4280" s="101" t="s">
        <v>5097</v>
      </c>
      <c r="C4280" s="196" t="s">
        <v>7</v>
      </c>
      <c r="D4280" s="196">
        <v>2</v>
      </c>
      <c r="E4280" s="196" t="s">
        <v>4</v>
      </c>
      <c r="F4280" s="196">
        <v>3</v>
      </c>
      <c r="G4280"/>
      <c r="H4280"/>
    </row>
    <row r="4281" spans="2:8" x14ac:dyDescent="0.3">
      <c r="B4281" s="101" t="s">
        <v>5098</v>
      </c>
      <c r="C4281" s="196" t="s">
        <v>1697</v>
      </c>
      <c r="D4281" s="196">
        <v>8</v>
      </c>
      <c r="E4281" s="196" t="s">
        <v>7</v>
      </c>
      <c r="F4281" s="196">
        <v>8</v>
      </c>
      <c r="G4281"/>
      <c r="H4281"/>
    </row>
    <row r="4282" spans="2:8" x14ac:dyDescent="0.3">
      <c r="B4282" s="101" t="s">
        <v>5099</v>
      </c>
      <c r="C4282" s="196" t="s">
        <v>1697</v>
      </c>
      <c r="D4282" s="196">
        <v>10</v>
      </c>
      <c r="E4282" s="196" t="s">
        <v>7</v>
      </c>
      <c r="F4282" s="196">
        <v>4</v>
      </c>
      <c r="G4282"/>
      <c r="H4282"/>
    </row>
    <row r="4283" spans="2:8" x14ac:dyDescent="0.3">
      <c r="B4283" s="101" t="s">
        <v>5100</v>
      </c>
      <c r="C4283" s="196" t="s">
        <v>7</v>
      </c>
      <c r="D4283" s="196">
        <v>1</v>
      </c>
      <c r="E4283" s="196" t="s">
        <v>1685</v>
      </c>
      <c r="F4283" s="196">
        <v>3</v>
      </c>
      <c r="G4283"/>
      <c r="H4283"/>
    </row>
    <row r="4284" spans="2:8" x14ac:dyDescent="0.3">
      <c r="B4284" s="101" t="s">
        <v>5101</v>
      </c>
      <c r="C4284" s="196" t="s">
        <v>4</v>
      </c>
      <c r="D4284" s="196">
        <v>4</v>
      </c>
      <c r="E4284" s="196" t="s">
        <v>7</v>
      </c>
      <c r="F4284" s="196">
        <v>2</v>
      </c>
      <c r="G4284"/>
      <c r="H4284"/>
    </row>
    <row r="4285" spans="2:8" x14ac:dyDescent="0.3">
      <c r="B4285" s="101" t="s">
        <v>5102</v>
      </c>
      <c r="C4285" s="196" t="s">
        <v>7</v>
      </c>
      <c r="D4285" s="196">
        <v>0</v>
      </c>
      <c r="E4285" s="196" t="s">
        <v>4</v>
      </c>
      <c r="F4285" s="196">
        <v>5</v>
      </c>
      <c r="G4285"/>
      <c r="H4285"/>
    </row>
    <row r="4286" spans="2:8" x14ac:dyDescent="0.3">
      <c r="B4286" s="101" t="s">
        <v>5103</v>
      </c>
      <c r="C4286" s="196"/>
      <c r="D4286" s="196"/>
      <c r="E4286" s="196"/>
      <c r="F4286" s="196"/>
      <c r="G4286"/>
      <c r="H4286"/>
    </row>
    <row r="4287" spans="2:8" x14ac:dyDescent="0.3">
      <c r="B4287" s="101" t="s">
        <v>5104</v>
      </c>
      <c r="C4287" s="196" t="s">
        <v>4</v>
      </c>
      <c r="D4287" s="196">
        <v>5</v>
      </c>
      <c r="E4287" s="196" t="s">
        <v>7</v>
      </c>
      <c r="F4287" s="196">
        <v>1</v>
      </c>
      <c r="G4287"/>
      <c r="H4287"/>
    </row>
    <row r="4288" spans="2:8" x14ac:dyDescent="0.3">
      <c r="B4288" s="101" t="s">
        <v>5105</v>
      </c>
      <c r="C4288" s="196" t="s">
        <v>7</v>
      </c>
      <c r="D4288" s="196">
        <v>3</v>
      </c>
      <c r="E4288" s="196" t="s">
        <v>4</v>
      </c>
      <c r="F4288" s="196">
        <v>0</v>
      </c>
      <c r="G4288"/>
      <c r="H4288"/>
    </row>
    <row r="4289" spans="2:8" x14ac:dyDescent="0.3">
      <c r="B4289" s="101" t="s">
        <v>5106</v>
      </c>
      <c r="C4289" s="196" t="s">
        <v>4</v>
      </c>
      <c r="D4289" s="196">
        <v>0</v>
      </c>
      <c r="E4289" s="196" t="s">
        <v>7</v>
      </c>
      <c r="F4289" s="196">
        <v>2</v>
      </c>
      <c r="G4289"/>
      <c r="H4289"/>
    </row>
    <row r="4290" spans="2:8" x14ac:dyDescent="0.3">
      <c r="B4290" s="101" t="s">
        <v>5107</v>
      </c>
      <c r="C4290" s="196" t="s">
        <v>7</v>
      </c>
      <c r="D4290" s="196">
        <v>4</v>
      </c>
      <c r="E4290" s="196" t="s">
        <v>4</v>
      </c>
      <c r="F4290" s="196">
        <v>3</v>
      </c>
      <c r="G4290"/>
      <c r="H4290"/>
    </row>
    <row r="4291" spans="2:8" x14ac:dyDescent="0.3">
      <c r="B4291" s="101" t="s">
        <v>5108</v>
      </c>
      <c r="C4291" s="196" t="s">
        <v>4</v>
      </c>
      <c r="D4291" s="196">
        <v>3</v>
      </c>
      <c r="E4291" s="196" t="s">
        <v>7</v>
      </c>
      <c r="F4291" s="196">
        <v>5</v>
      </c>
      <c r="G4291"/>
      <c r="H4291"/>
    </row>
    <row r="4292" spans="2:8" x14ac:dyDescent="0.3">
      <c r="B4292" s="101" t="s">
        <v>5109</v>
      </c>
      <c r="C4292" s="196" t="s">
        <v>7</v>
      </c>
      <c r="D4292" s="196">
        <v>1</v>
      </c>
      <c r="E4292" s="196" t="s">
        <v>4</v>
      </c>
      <c r="F4292" s="196">
        <v>3</v>
      </c>
      <c r="G4292"/>
      <c r="H4292"/>
    </row>
    <row r="4293" spans="2:8" x14ac:dyDescent="0.3">
      <c r="B4293" s="201" t="s">
        <v>5110</v>
      </c>
      <c r="C4293" s="201" t="s">
        <v>4</v>
      </c>
      <c r="D4293" s="201">
        <v>6</v>
      </c>
      <c r="E4293" s="201" t="s">
        <v>7</v>
      </c>
      <c r="F4293" s="201">
        <v>0</v>
      </c>
      <c r="G4293" s="201"/>
      <c r="H4293"/>
    </row>
    <row r="4294" spans="2:8" x14ac:dyDescent="0.3">
      <c r="B4294" s="101" t="s">
        <v>5111</v>
      </c>
      <c r="C4294" s="196" t="s">
        <v>7</v>
      </c>
      <c r="D4294" s="196">
        <v>2</v>
      </c>
      <c r="E4294" s="196" t="s">
        <v>4</v>
      </c>
      <c r="F4294" s="196">
        <v>3</v>
      </c>
      <c r="G4294"/>
      <c r="H4294"/>
    </row>
    <row r="4295" spans="2:8" x14ac:dyDescent="0.3">
      <c r="B4295" s="101" t="s">
        <v>5112</v>
      </c>
      <c r="C4295" s="196"/>
      <c r="D4295" s="196"/>
      <c r="E4295" s="196"/>
      <c r="F4295" s="196"/>
      <c r="G4295"/>
      <c r="H4295"/>
    </row>
    <row r="4296" spans="2:8" x14ac:dyDescent="0.3">
      <c r="B4296" s="101" t="s">
        <v>5113</v>
      </c>
      <c r="C4296" s="196" t="s">
        <v>7</v>
      </c>
      <c r="D4296" s="196">
        <v>1</v>
      </c>
      <c r="E4296" s="196" t="s">
        <v>1690</v>
      </c>
      <c r="F4296" s="196">
        <v>3</v>
      </c>
      <c r="G4296"/>
      <c r="H4296"/>
    </row>
    <row r="4297" spans="2:8" x14ac:dyDescent="0.3">
      <c r="B4297" s="101" t="s">
        <v>5114</v>
      </c>
      <c r="C4297" s="196" t="s">
        <v>7</v>
      </c>
      <c r="D4297" s="196">
        <v>1</v>
      </c>
      <c r="E4297" s="196" t="s">
        <v>1690</v>
      </c>
      <c r="F4297" s="196">
        <v>0</v>
      </c>
      <c r="G4297"/>
      <c r="H4297"/>
    </row>
    <row r="4298" spans="2:8" x14ac:dyDescent="0.3">
      <c r="B4298" s="101" t="s">
        <v>5115</v>
      </c>
      <c r="C4298" s="196" t="s">
        <v>7</v>
      </c>
      <c r="D4298" s="196">
        <v>2</v>
      </c>
      <c r="E4298" s="196" t="s">
        <v>1690</v>
      </c>
      <c r="F4298" s="196">
        <v>0</v>
      </c>
      <c r="G4298"/>
      <c r="H4298"/>
    </row>
    <row r="4299" spans="2:8" x14ac:dyDescent="0.3">
      <c r="B4299" s="101" t="s">
        <v>5116</v>
      </c>
      <c r="C4299" s="196" t="s">
        <v>7</v>
      </c>
      <c r="D4299" s="196">
        <v>2</v>
      </c>
      <c r="E4299" s="196" t="s">
        <v>1690</v>
      </c>
      <c r="F4299" s="196">
        <v>1</v>
      </c>
      <c r="G4299"/>
      <c r="H4299"/>
    </row>
    <row r="4300" spans="2:8" x14ac:dyDescent="0.3">
      <c r="B4300" s="101" t="s">
        <v>5117</v>
      </c>
      <c r="C4300" s="196" t="s">
        <v>20</v>
      </c>
      <c r="D4300" s="196">
        <v>1</v>
      </c>
      <c r="E4300" s="196" t="s">
        <v>7</v>
      </c>
      <c r="F4300" s="196">
        <v>0</v>
      </c>
      <c r="G4300"/>
      <c r="H4300"/>
    </row>
    <row r="4301" spans="2:8" x14ac:dyDescent="0.3">
      <c r="B4301" s="101" t="s">
        <v>5118</v>
      </c>
      <c r="C4301" s="196" t="s">
        <v>20</v>
      </c>
      <c r="D4301" s="196">
        <v>0</v>
      </c>
      <c r="E4301" s="196" t="s">
        <v>7</v>
      </c>
      <c r="F4301" s="196">
        <v>1</v>
      </c>
      <c r="G4301"/>
      <c r="H4301"/>
    </row>
    <row r="4302" spans="2:8" x14ac:dyDescent="0.3">
      <c r="B4302" s="101" t="s">
        <v>5119</v>
      </c>
      <c r="C4302" s="196" t="s">
        <v>20</v>
      </c>
      <c r="D4302" s="196">
        <v>2</v>
      </c>
      <c r="E4302" s="196" t="s">
        <v>7</v>
      </c>
      <c r="F4302" s="196">
        <v>0</v>
      </c>
      <c r="G4302"/>
      <c r="H4302"/>
    </row>
    <row r="4303" spans="2:8" x14ac:dyDescent="0.3">
      <c r="B4303" s="101" t="s">
        <v>5120</v>
      </c>
      <c r="C4303" s="196" t="s">
        <v>7</v>
      </c>
      <c r="D4303" s="196">
        <v>0</v>
      </c>
      <c r="E4303" s="196" t="s">
        <v>1690</v>
      </c>
      <c r="F4303" s="196">
        <v>3</v>
      </c>
      <c r="G4303"/>
      <c r="H4303"/>
    </row>
    <row r="4304" spans="2:8" x14ac:dyDescent="0.3">
      <c r="B4304" s="101" t="s">
        <v>5121</v>
      </c>
      <c r="C4304" s="196"/>
      <c r="D4304" s="196"/>
      <c r="E4304" s="196"/>
      <c r="F4304" s="196"/>
      <c r="G4304"/>
      <c r="H4304"/>
    </row>
    <row r="4305" spans="2:8" x14ac:dyDescent="0.3">
      <c r="B4305" s="101" t="s">
        <v>5122</v>
      </c>
      <c r="C4305" s="196" t="s">
        <v>7</v>
      </c>
      <c r="D4305" s="196">
        <v>8</v>
      </c>
      <c r="E4305" s="196" t="s">
        <v>4</v>
      </c>
      <c r="F4305" s="196">
        <v>2</v>
      </c>
      <c r="G4305"/>
      <c r="H4305"/>
    </row>
    <row r="4306" spans="2:8" x14ac:dyDescent="0.3">
      <c r="B4306" s="101" t="s">
        <v>5123</v>
      </c>
      <c r="C4306" s="196" t="s">
        <v>4</v>
      </c>
      <c r="D4306" s="196">
        <v>0</v>
      </c>
      <c r="E4306" s="196" t="s">
        <v>7</v>
      </c>
      <c r="F4306" s="196">
        <v>2</v>
      </c>
      <c r="G4306"/>
      <c r="H4306"/>
    </row>
    <row r="4307" spans="2:8" x14ac:dyDescent="0.3">
      <c r="B4307" s="201" t="s">
        <v>5124</v>
      </c>
      <c r="C4307" s="201" t="s">
        <v>4</v>
      </c>
      <c r="D4307" s="201">
        <v>0</v>
      </c>
      <c r="E4307" s="201" t="s">
        <v>7</v>
      </c>
      <c r="F4307" s="201">
        <v>2</v>
      </c>
      <c r="G4307" s="201"/>
      <c r="H4307"/>
    </row>
    <row r="4308" spans="2:8" x14ac:dyDescent="0.3">
      <c r="B4308" s="101" t="s">
        <v>5125</v>
      </c>
      <c r="C4308" s="196" t="s">
        <v>7</v>
      </c>
      <c r="D4308" s="196">
        <v>1</v>
      </c>
      <c r="E4308" s="196" t="s">
        <v>4</v>
      </c>
      <c r="F4308" s="196">
        <v>3</v>
      </c>
      <c r="G4308"/>
      <c r="H4308"/>
    </row>
    <row r="4309" spans="2:8" x14ac:dyDescent="0.3">
      <c r="B4309" s="101" t="s">
        <v>5126</v>
      </c>
      <c r="C4309" s="196" t="s">
        <v>7</v>
      </c>
      <c r="D4309" s="196">
        <v>1</v>
      </c>
      <c r="E4309" s="196" t="s">
        <v>4</v>
      </c>
      <c r="F4309" s="196">
        <v>0</v>
      </c>
      <c r="G4309"/>
      <c r="H4309"/>
    </row>
    <row r="4310" spans="2:8" x14ac:dyDescent="0.3">
      <c r="B4310" s="101" t="s">
        <v>5127</v>
      </c>
      <c r="C4310" s="196" t="s">
        <v>4</v>
      </c>
      <c r="D4310" s="196">
        <v>1</v>
      </c>
      <c r="E4310" s="196" t="s">
        <v>5</v>
      </c>
      <c r="F4310" s="196">
        <v>1</v>
      </c>
      <c r="G4310"/>
      <c r="H4310"/>
    </row>
    <row r="4311" spans="2:8" x14ac:dyDescent="0.3">
      <c r="B4311" s="101" t="s">
        <v>5128</v>
      </c>
      <c r="C4311" s="196" t="s">
        <v>7</v>
      </c>
      <c r="D4311" s="196">
        <v>0</v>
      </c>
      <c r="E4311" s="196" t="s">
        <v>4</v>
      </c>
      <c r="F4311" s="196">
        <v>1</v>
      </c>
      <c r="G4311"/>
      <c r="H4311"/>
    </row>
    <row r="4312" spans="2:8" x14ac:dyDescent="0.3">
      <c r="B4312" s="101" t="s">
        <v>5129</v>
      </c>
      <c r="C4312" s="196" t="s">
        <v>7</v>
      </c>
      <c r="D4312" s="196">
        <v>1</v>
      </c>
      <c r="E4312" s="196" t="s">
        <v>4</v>
      </c>
      <c r="F4312" s="196">
        <v>0</v>
      </c>
      <c r="G4312"/>
      <c r="H4312"/>
    </row>
    <row r="4313" spans="2:8" x14ac:dyDescent="0.3">
      <c r="B4313" s="101" t="s">
        <v>5130</v>
      </c>
      <c r="C4313" s="196" t="s">
        <v>4</v>
      </c>
      <c r="D4313" s="196">
        <v>0</v>
      </c>
      <c r="E4313" s="196" t="s">
        <v>7</v>
      </c>
      <c r="F4313" s="196">
        <v>5</v>
      </c>
      <c r="G4313"/>
      <c r="H4313"/>
    </row>
    <row r="4314" spans="2:8" x14ac:dyDescent="0.3">
      <c r="B4314" s="101" t="s">
        <v>5131</v>
      </c>
      <c r="C4314" s="196" t="s">
        <v>7</v>
      </c>
      <c r="D4314" s="196">
        <v>0</v>
      </c>
      <c r="E4314" s="196" t="s">
        <v>4</v>
      </c>
      <c r="F4314" s="196">
        <v>1</v>
      </c>
      <c r="G4314"/>
      <c r="H4314"/>
    </row>
    <row r="4315" spans="2:8" x14ac:dyDescent="0.3">
      <c r="B4315" s="101" t="s">
        <v>5132</v>
      </c>
      <c r="C4315" s="196" t="s">
        <v>7</v>
      </c>
      <c r="D4315" s="196">
        <v>1</v>
      </c>
      <c r="E4315" s="196" t="s">
        <v>4</v>
      </c>
      <c r="F4315" s="196">
        <v>0</v>
      </c>
      <c r="G4315"/>
      <c r="H4315"/>
    </row>
    <row r="4316" spans="2:8" x14ac:dyDescent="0.3">
      <c r="B4316" s="101" t="s">
        <v>5133</v>
      </c>
      <c r="C4316" s="196" t="s">
        <v>4</v>
      </c>
      <c r="D4316" s="196">
        <v>0</v>
      </c>
      <c r="E4316" s="196" t="s">
        <v>3174</v>
      </c>
      <c r="F4316" s="196">
        <v>0</v>
      </c>
      <c r="G4316"/>
      <c r="H4316"/>
    </row>
    <row r="4317" spans="2:8" x14ac:dyDescent="0.3">
      <c r="B4317" s="101" t="s">
        <v>5134</v>
      </c>
      <c r="C4317" s="196" t="s">
        <v>7</v>
      </c>
      <c r="D4317" s="196">
        <v>0</v>
      </c>
      <c r="E4317" s="196" t="s">
        <v>4</v>
      </c>
      <c r="F4317" s="196">
        <v>0</v>
      </c>
      <c r="G4317"/>
      <c r="H4317"/>
    </row>
    <row r="4318" spans="2:8" x14ac:dyDescent="0.3">
      <c r="B4318" s="101" t="s">
        <v>5135</v>
      </c>
      <c r="C4318" s="196" t="s">
        <v>7</v>
      </c>
      <c r="D4318" s="196">
        <v>0</v>
      </c>
      <c r="E4318" s="196" t="s">
        <v>4</v>
      </c>
      <c r="F4318" s="196">
        <v>0</v>
      </c>
      <c r="G4318"/>
      <c r="H4318"/>
    </row>
    <row r="4319" spans="2:8" x14ac:dyDescent="0.3">
      <c r="B4319" s="101" t="s">
        <v>5136</v>
      </c>
      <c r="C4319" s="196" t="s">
        <v>4</v>
      </c>
      <c r="D4319" s="196">
        <v>1</v>
      </c>
      <c r="E4319" s="196" t="s">
        <v>7</v>
      </c>
      <c r="F4319" s="196">
        <v>0</v>
      </c>
      <c r="G4319"/>
      <c r="H4319"/>
    </row>
    <row r="4320" spans="2:8" x14ac:dyDescent="0.3">
      <c r="B4320" s="101" t="s">
        <v>5137</v>
      </c>
      <c r="C4320" s="196" t="s">
        <v>4</v>
      </c>
      <c r="D4320" s="196">
        <v>2</v>
      </c>
      <c r="E4320" s="196" t="s">
        <v>7</v>
      </c>
      <c r="F4320" s="196">
        <v>0</v>
      </c>
      <c r="G4320"/>
      <c r="H4320"/>
    </row>
    <row r="4321" spans="2:8" x14ac:dyDescent="0.3">
      <c r="B4321" s="101" t="s">
        <v>5138</v>
      </c>
      <c r="C4321" s="196"/>
      <c r="D4321" s="196"/>
      <c r="E4321" s="196"/>
      <c r="F4321" s="196"/>
      <c r="G4321"/>
      <c r="H4321"/>
    </row>
    <row r="4322" spans="2:8" x14ac:dyDescent="0.3">
      <c r="B4322" s="201" t="s">
        <v>5139</v>
      </c>
      <c r="C4322" s="201" t="s">
        <v>2705</v>
      </c>
      <c r="D4322" s="201">
        <v>10</v>
      </c>
      <c r="E4322" s="201" t="s">
        <v>4077</v>
      </c>
      <c r="F4322" s="201">
        <v>9</v>
      </c>
      <c r="G4322" s="201"/>
      <c r="H4322"/>
    </row>
    <row r="4323" spans="2:8" x14ac:dyDescent="0.3">
      <c r="B4323" s="101" t="s">
        <v>5140</v>
      </c>
      <c r="C4323" s="196" t="s">
        <v>4077</v>
      </c>
      <c r="D4323" s="196">
        <v>3</v>
      </c>
      <c r="E4323" s="196" t="s">
        <v>2705</v>
      </c>
      <c r="F4323" s="196">
        <v>2</v>
      </c>
      <c r="G4323"/>
      <c r="H4323"/>
    </row>
    <row r="4324" spans="2:8" x14ac:dyDescent="0.3">
      <c r="B4324" s="101" t="s">
        <v>5141</v>
      </c>
      <c r="C4324" s="196" t="s">
        <v>4077</v>
      </c>
      <c r="D4324" s="196">
        <v>4</v>
      </c>
      <c r="E4324" s="196" t="s">
        <v>2705</v>
      </c>
      <c r="F4324" s="196">
        <v>0</v>
      </c>
      <c r="G4324"/>
      <c r="H4324"/>
    </row>
    <row r="4325" spans="2:8" x14ac:dyDescent="0.3">
      <c r="B4325" s="101" t="s">
        <v>5142</v>
      </c>
      <c r="C4325" s="196" t="s">
        <v>2705</v>
      </c>
      <c r="D4325" s="196">
        <v>2</v>
      </c>
      <c r="E4325" s="196" t="s">
        <v>4077</v>
      </c>
      <c r="F4325" s="196">
        <v>3</v>
      </c>
      <c r="G4325"/>
      <c r="H4325"/>
    </row>
    <row r="4326" spans="2:8" x14ac:dyDescent="0.3">
      <c r="B4326" s="101" t="s">
        <v>5143</v>
      </c>
      <c r="C4326" s="196" t="s">
        <v>2705</v>
      </c>
      <c r="D4326" s="196">
        <v>1</v>
      </c>
      <c r="E4326" s="196" t="s">
        <v>4077</v>
      </c>
      <c r="F4326" s="196">
        <v>2</v>
      </c>
      <c r="G4326"/>
      <c r="H4326"/>
    </row>
    <row r="4327" spans="2:8" x14ac:dyDescent="0.3">
      <c r="B4327" s="101" t="s">
        <v>5144</v>
      </c>
      <c r="C4327" s="196" t="s">
        <v>2705</v>
      </c>
      <c r="D4327" s="196">
        <v>1</v>
      </c>
      <c r="E4327" s="196" t="s">
        <v>4077</v>
      </c>
      <c r="F4327" s="196">
        <v>1</v>
      </c>
      <c r="G4327"/>
      <c r="H4327"/>
    </row>
    <row r="4328" spans="2:8" x14ac:dyDescent="0.3">
      <c r="B4328" s="101" t="s">
        <v>5145</v>
      </c>
      <c r="C4328" s="196" t="s">
        <v>4077</v>
      </c>
      <c r="D4328" s="196">
        <v>3</v>
      </c>
      <c r="E4328" s="196" t="s">
        <v>2705</v>
      </c>
      <c r="F4328" s="196">
        <v>1</v>
      </c>
      <c r="G4328"/>
      <c r="H4328"/>
    </row>
    <row r="4329" spans="2:8" x14ac:dyDescent="0.3">
      <c r="B4329" s="201" t="s">
        <v>5146</v>
      </c>
      <c r="C4329" s="201" t="s">
        <v>2705</v>
      </c>
      <c r="D4329" s="201">
        <v>2</v>
      </c>
      <c r="E4329" s="201" t="s">
        <v>4077</v>
      </c>
      <c r="F4329" s="201">
        <v>1</v>
      </c>
      <c r="G4329" s="201"/>
      <c r="H4329"/>
    </row>
    <row r="4330" spans="2:8" x14ac:dyDescent="0.3">
      <c r="B4330" s="101" t="s">
        <v>5147</v>
      </c>
      <c r="C4330" s="196" t="s">
        <v>4077</v>
      </c>
      <c r="D4330" s="196">
        <v>0</v>
      </c>
      <c r="E4330" s="196" t="s">
        <v>2705</v>
      </c>
      <c r="F4330" s="196">
        <v>1</v>
      </c>
      <c r="G4330"/>
      <c r="H4330"/>
    </row>
    <row r="4331" spans="2:8" x14ac:dyDescent="0.3">
      <c r="B4331" s="101" t="s">
        <v>5148</v>
      </c>
      <c r="C4331" s="196" t="s">
        <v>2705</v>
      </c>
      <c r="D4331" s="196">
        <v>1</v>
      </c>
      <c r="E4331" s="196" t="s">
        <v>4077</v>
      </c>
      <c r="F4331" s="196">
        <v>0</v>
      </c>
      <c r="G4331"/>
      <c r="H4331"/>
    </row>
    <row r="4332" spans="2:8" x14ac:dyDescent="0.3">
      <c r="B4332" s="101" t="s">
        <v>5149</v>
      </c>
      <c r="C4332" s="196" t="s">
        <v>2705</v>
      </c>
      <c r="D4332" s="196">
        <v>1</v>
      </c>
      <c r="E4332" s="196" t="s">
        <v>4077</v>
      </c>
      <c r="F4332" s="196">
        <v>0</v>
      </c>
      <c r="G4332"/>
      <c r="H4332"/>
    </row>
    <row r="4333" spans="2:8" x14ac:dyDescent="0.3">
      <c r="B4333" s="101" t="s">
        <v>5150</v>
      </c>
      <c r="C4333" s="196" t="s">
        <v>2705</v>
      </c>
      <c r="D4333" s="196">
        <v>2</v>
      </c>
      <c r="E4333" s="196" t="s">
        <v>4077</v>
      </c>
      <c r="F4333" s="196">
        <v>0</v>
      </c>
      <c r="G4333"/>
      <c r="H4333"/>
    </row>
    <row r="4334" spans="2:8" x14ac:dyDescent="0.3">
      <c r="B4334" s="101" t="s">
        <v>5151</v>
      </c>
      <c r="C4334" s="196" t="s">
        <v>2705</v>
      </c>
      <c r="D4334" s="196">
        <v>1</v>
      </c>
      <c r="E4334" s="196" t="s">
        <v>4077</v>
      </c>
      <c r="F4334" s="196">
        <v>0</v>
      </c>
      <c r="G4334"/>
      <c r="H4334"/>
    </row>
    <row r="4335" spans="2:8" x14ac:dyDescent="0.3">
      <c r="B4335" s="101" t="s">
        <v>5152</v>
      </c>
      <c r="C4335" s="196" t="s">
        <v>2705</v>
      </c>
      <c r="D4335" s="196">
        <v>0</v>
      </c>
      <c r="E4335" s="196" t="s">
        <v>4077</v>
      </c>
      <c r="F4335" s="196">
        <v>0</v>
      </c>
      <c r="G4335"/>
      <c r="H4335"/>
    </row>
    <row r="4336" spans="2:8" x14ac:dyDescent="0.3">
      <c r="B4336" s="201" t="s">
        <v>5153</v>
      </c>
      <c r="C4336" s="201" t="s">
        <v>4077</v>
      </c>
      <c r="D4336" s="201">
        <v>0</v>
      </c>
      <c r="E4336" s="201" t="s">
        <v>2705</v>
      </c>
      <c r="F4336" s="201">
        <v>0</v>
      </c>
      <c r="G4336" s="201"/>
      <c r="H4336"/>
    </row>
    <row r="4337" spans="2:8" x14ac:dyDescent="0.3">
      <c r="B4337" s="101" t="s">
        <v>5154</v>
      </c>
      <c r="C4337" s="196" t="s">
        <v>4077</v>
      </c>
      <c r="D4337" s="196">
        <v>0</v>
      </c>
      <c r="E4337" s="196" t="s">
        <v>2705</v>
      </c>
      <c r="F4337" s="196">
        <v>1</v>
      </c>
      <c r="G4337"/>
      <c r="H4337"/>
    </row>
    <row r="4338" spans="2:8" x14ac:dyDescent="0.3">
      <c r="B4338" s="101" t="s">
        <v>5155</v>
      </c>
      <c r="C4338" s="196" t="s">
        <v>2705</v>
      </c>
      <c r="D4338" s="196">
        <v>2</v>
      </c>
      <c r="E4338" s="196" t="s">
        <v>4077</v>
      </c>
      <c r="F4338" s="196">
        <v>1</v>
      </c>
      <c r="G4338"/>
      <c r="H4338"/>
    </row>
    <row r="4339" spans="2:8" x14ac:dyDescent="0.3">
      <c r="B4339" s="101" t="s">
        <v>5156</v>
      </c>
      <c r="C4339" s="196" t="s">
        <v>4077</v>
      </c>
      <c r="D4339" s="196">
        <v>0</v>
      </c>
      <c r="E4339" s="196" t="s">
        <v>2705</v>
      </c>
      <c r="F4339" s="196">
        <v>0</v>
      </c>
      <c r="G4339"/>
      <c r="H4339"/>
    </row>
    <row r="4340" spans="2:8" x14ac:dyDescent="0.3">
      <c r="B4340" s="101" t="s">
        <v>5157</v>
      </c>
      <c r="C4340" s="196"/>
      <c r="D4340" s="196"/>
      <c r="E4340" s="196"/>
      <c r="F4340" s="196"/>
      <c r="G4340"/>
      <c r="H4340"/>
    </row>
    <row r="4341" spans="2:8" x14ac:dyDescent="0.3">
      <c r="B4341" s="101" t="s">
        <v>5158</v>
      </c>
      <c r="C4341" s="196" t="s">
        <v>1698</v>
      </c>
      <c r="D4341" s="196">
        <v>2</v>
      </c>
      <c r="E4341" s="196" t="s">
        <v>5159</v>
      </c>
      <c r="F4341" s="196">
        <v>1</v>
      </c>
      <c r="G4341"/>
      <c r="H4341"/>
    </row>
    <row r="4342" spans="2:8" x14ac:dyDescent="0.3">
      <c r="B4342" s="101" t="s">
        <v>5160</v>
      </c>
      <c r="C4342" s="196" t="s">
        <v>1698</v>
      </c>
      <c r="D4342" s="196">
        <v>1</v>
      </c>
      <c r="E4342" s="196" t="s">
        <v>20</v>
      </c>
      <c r="F4342" s="196">
        <v>2</v>
      </c>
      <c r="G4342"/>
      <c r="H4342"/>
    </row>
    <row r="4343" spans="2:8" x14ac:dyDescent="0.3">
      <c r="B4343" s="101" t="s">
        <v>5161</v>
      </c>
      <c r="C4343" s="196" t="s">
        <v>20</v>
      </c>
      <c r="D4343" s="196">
        <v>5</v>
      </c>
      <c r="E4343" s="196" t="s">
        <v>1698</v>
      </c>
      <c r="F4343" s="196">
        <v>1</v>
      </c>
      <c r="G4343"/>
      <c r="H4343"/>
    </row>
    <row r="4344" spans="2:8" x14ac:dyDescent="0.3">
      <c r="B4344" s="101" t="s">
        <v>5162</v>
      </c>
      <c r="C4344" s="196" t="s">
        <v>20</v>
      </c>
      <c r="D4344" s="196">
        <v>2</v>
      </c>
      <c r="E4344" s="196" t="s">
        <v>1698</v>
      </c>
      <c r="F4344" s="196">
        <v>2</v>
      </c>
      <c r="G4344"/>
      <c r="H4344"/>
    </row>
    <row r="4345" spans="2:8" x14ac:dyDescent="0.3">
      <c r="B4345" s="101" t="s">
        <v>5163</v>
      </c>
      <c r="C4345" s="196" t="s">
        <v>1698</v>
      </c>
      <c r="D4345" s="196">
        <v>0</v>
      </c>
      <c r="E4345" s="196" t="s">
        <v>20</v>
      </c>
      <c r="F4345" s="196">
        <v>2</v>
      </c>
      <c r="G4345"/>
      <c r="H4345"/>
    </row>
    <row r="4346" spans="2:8" x14ac:dyDescent="0.3">
      <c r="B4346" s="101" t="s">
        <v>5164</v>
      </c>
      <c r="C4346" s="196" t="s">
        <v>20</v>
      </c>
      <c r="D4346" s="196">
        <v>2</v>
      </c>
      <c r="E4346" s="196" t="s">
        <v>1698</v>
      </c>
      <c r="F4346" s="196">
        <v>3</v>
      </c>
      <c r="G4346"/>
      <c r="H4346"/>
    </row>
    <row r="4347" spans="2:8" x14ac:dyDescent="0.3">
      <c r="B4347" s="101" t="s">
        <v>5165</v>
      </c>
      <c r="C4347" s="196" t="s">
        <v>20</v>
      </c>
      <c r="D4347" s="196">
        <v>2</v>
      </c>
      <c r="E4347" s="196" t="s">
        <v>1698</v>
      </c>
      <c r="F4347" s="196">
        <v>0</v>
      </c>
      <c r="G4347"/>
      <c r="H4347"/>
    </row>
    <row r="4348" spans="2:8" x14ac:dyDescent="0.3">
      <c r="B4348" s="101" t="s">
        <v>5166</v>
      </c>
      <c r="C4348" s="196" t="s">
        <v>20</v>
      </c>
      <c r="D4348" s="196">
        <v>0</v>
      </c>
      <c r="E4348" s="196" t="s">
        <v>1698</v>
      </c>
      <c r="F4348" s="196">
        <v>2</v>
      </c>
      <c r="G4348"/>
      <c r="H4348"/>
    </row>
    <row r="4349" spans="2:8" x14ac:dyDescent="0.3">
      <c r="B4349" s="101" t="s">
        <v>5167</v>
      </c>
      <c r="C4349" s="196" t="s">
        <v>1698</v>
      </c>
      <c r="D4349" s="196">
        <v>2</v>
      </c>
      <c r="E4349" s="196" t="s">
        <v>20</v>
      </c>
      <c r="F4349" s="196">
        <v>0</v>
      </c>
      <c r="G4349"/>
      <c r="H4349"/>
    </row>
    <row r="4350" spans="2:8" x14ac:dyDescent="0.3">
      <c r="B4350" s="201" t="s">
        <v>5168</v>
      </c>
      <c r="C4350" s="201" t="s">
        <v>1698</v>
      </c>
      <c r="D4350" s="201">
        <v>0</v>
      </c>
      <c r="E4350" s="201" t="s">
        <v>20</v>
      </c>
      <c r="F4350" s="201">
        <v>3</v>
      </c>
      <c r="G4350" s="201"/>
      <c r="H4350"/>
    </row>
    <row r="4351" spans="2:8" x14ac:dyDescent="0.3">
      <c r="B4351" s="101" t="s">
        <v>5169</v>
      </c>
      <c r="C4351" s="196" t="s">
        <v>1698</v>
      </c>
      <c r="D4351" s="196">
        <v>2</v>
      </c>
      <c r="E4351" s="196" t="s">
        <v>20</v>
      </c>
      <c r="F4351" s="196">
        <v>0</v>
      </c>
      <c r="G4351"/>
      <c r="H4351"/>
    </row>
    <row r="4352" spans="2:8" x14ac:dyDescent="0.3">
      <c r="B4352" s="101" t="s">
        <v>5170</v>
      </c>
      <c r="C4352" s="196" t="s">
        <v>20</v>
      </c>
      <c r="D4352" s="196">
        <v>0</v>
      </c>
      <c r="E4352" s="196" t="s">
        <v>1698</v>
      </c>
      <c r="F4352" s="196">
        <v>2</v>
      </c>
      <c r="G4352"/>
      <c r="H4352"/>
    </row>
    <row r="4353" spans="2:8" x14ac:dyDescent="0.3">
      <c r="B4353" s="101" t="s">
        <v>5171</v>
      </c>
      <c r="C4353" s="196"/>
      <c r="D4353" s="196"/>
      <c r="E4353" s="196"/>
      <c r="F4353" s="196"/>
      <c r="G4353"/>
      <c r="H4353"/>
    </row>
    <row r="4354" spans="2:8" x14ac:dyDescent="0.3">
      <c r="B4354" s="101" t="s">
        <v>5172</v>
      </c>
      <c r="C4354" s="196" t="s">
        <v>20</v>
      </c>
      <c r="D4354" s="196">
        <v>2</v>
      </c>
      <c r="E4354" s="196" t="s">
        <v>7</v>
      </c>
      <c r="F4354" s="196">
        <v>4</v>
      </c>
      <c r="G4354"/>
      <c r="H4354"/>
    </row>
    <row r="4355" spans="2:8" x14ac:dyDescent="0.3">
      <c r="B4355" s="101" t="s">
        <v>5173</v>
      </c>
      <c r="C4355" s="196" t="s">
        <v>4</v>
      </c>
      <c r="D4355" s="196">
        <v>2</v>
      </c>
      <c r="E4355" s="196" t="s">
        <v>1760</v>
      </c>
      <c r="F4355" s="196">
        <v>0</v>
      </c>
      <c r="G4355"/>
      <c r="H4355"/>
    </row>
    <row r="4356" spans="2:8" x14ac:dyDescent="0.3">
      <c r="B4356" s="101" t="s">
        <v>5174</v>
      </c>
      <c r="C4356" s="196" t="s">
        <v>1698</v>
      </c>
      <c r="D4356" s="196">
        <v>2</v>
      </c>
      <c r="E4356" s="196" t="s">
        <v>1700</v>
      </c>
      <c r="F4356" s="196">
        <v>1</v>
      </c>
      <c r="G4356"/>
      <c r="H4356"/>
    </row>
    <row r="4357" spans="2:8" x14ac:dyDescent="0.3">
      <c r="B4357" s="101" t="s">
        <v>5175</v>
      </c>
      <c r="C4357" s="196" t="s">
        <v>1697</v>
      </c>
      <c r="D4357" s="196">
        <v>1</v>
      </c>
      <c r="E4357" s="196" t="s">
        <v>1693</v>
      </c>
      <c r="F4357" s="196">
        <v>0</v>
      </c>
      <c r="G4357"/>
      <c r="H4357"/>
    </row>
    <row r="4358" spans="2:8" x14ac:dyDescent="0.3">
      <c r="B4358" s="101" t="s">
        <v>5176</v>
      </c>
      <c r="C4358" s="196"/>
      <c r="D4358" s="196"/>
      <c r="E4358" s="196"/>
      <c r="F4358" s="196"/>
      <c r="G4358"/>
      <c r="H4358"/>
    </row>
    <row r="4359" spans="2:8" x14ac:dyDescent="0.3">
      <c r="B4359" s="101" t="s">
        <v>5177</v>
      </c>
      <c r="C4359" s="196" t="s">
        <v>20</v>
      </c>
      <c r="D4359" s="196">
        <v>0</v>
      </c>
      <c r="E4359" s="196" t="s">
        <v>1698</v>
      </c>
      <c r="F4359" s="196">
        <v>2</v>
      </c>
      <c r="G4359"/>
      <c r="H4359"/>
    </row>
    <row r="4360" spans="2:8" x14ac:dyDescent="0.3">
      <c r="B4360" s="101" t="s">
        <v>5178</v>
      </c>
      <c r="C4360" s="196" t="s">
        <v>20</v>
      </c>
      <c r="D4360" s="196">
        <v>3</v>
      </c>
      <c r="E4360" s="196" t="s">
        <v>1698</v>
      </c>
      <c r="F4360" s="196">
        <v>0</v>
      </c>
      <c r="G4360"/>
      <c r="H4360"/>
    </row>
    <row r="4361" spans="2:8" x14ac:dyDescent="0.3">
      <c r="B4361" s="201" t="s">
        <v>5179</v>
      </c>
      <c r="C4361" s="201" t="s">
        <v>1698</v>
      </c>
      <c r="D4361" s="201">
        <v>2</v>
      </c>
      <c r="E4361" s="201" t="s">
        <v>20</v>
      </c>
      <c r="F4361" s="201">
        <v>0</v>
      </c>
      <c r="G4361" s="201"/>
      <c r="H4361"/>
    </row>
    <row r="4362" spans="2:8" x14ac:dyDescent="0.3">
      <c r="B4362" s="101" t="s">
        <v>5180</v>
      </c>
      <c r="C4362" s="196" t="s">
        <v>1698</v>
      </c>
      <c r="D4362" s="196">
        <v>0</v>
      </c>
      <c r="E4362" s="196" t="s">
        <v>20</v>
      </c>
      <c r="F4362" s="196">
        <v>2</v>
      </c>
      <c r="G4362"/>
      <c r="H4362"/>
    </row>
    <row r="4363" spans="2:8" x14ac:dyDescent="0.3">
      <c r="B4363" s="101" t="s">
        <v>5181</v>
      </c>
      <c r="C4363" s="196" t="s">
        <v>1698</v>
      </c>
      <c r="D4363" s="196">
        <v>2</v>
      </c>
      <c r="E4363" s="196" t="s">
        <v>20</v>
      </c>
      <c r="F4363" s="196">
        <v>1</v>
      </c>
      <c r="G4363"/>
      <c r="H4363"/>
    </row>
    <row r="4364" spans="2:8" x14ac:dyDescent="0.3">
      <c r="B4364" s="201" t="s">
        <v>5182</v>
      </c>
      <c r="C4364" s="201" t="s">
        <v>20</v>
      </c>
      <c r="D4364" s="201">
        <v>2</v>
      </c>
      <c r="E4364" s="201" t="s">
        <v>1698</v>
      </c>
      <c r="F4364" s="201">
        <v>1</v>
      </c>
      <c r="G4364" s="201"/>
      <c r="H4364"/>
    </row>
    <row r="4365" spans="2:8" x14ac:dyDescent="0.3">
      <c r="B4365" s="101" t="s">
        <v>5183</v>
      </c>
      <c r="C4365" s="196" t="s">
        <v>20</v>
      </c>
      <c r="D4365" s="196">
        <v>2</v>
      </c>
      <c r="E4365" s="196" t="s">
        <v>1698</v>
      </c>
      <c r="F4365" s="196">
        <v>0</v>
      </c>
      <c r="G4365"/>
      <c r="H4365"/>
    </row>
    <row r="4366" spans="2:8" x14ac:dyDescent="0.3">
      <c r="B4366" s="101" t="s">
        <v>5184</v>
      </c>
      <c r="C4366" s="196" t="s">
        <v>1698</v>
      </c>
      <c r="D4366" s="196">
        <v>1</v>
      </c>
      <c r="E4366" s="196" t="s">
        <v>20</v>
      </c>
      <c r="F4366" s="196">
        <v>4</v>
      </c>
      <c r="G4366"/>
      <c r="H4366"/>
    </row>
    <row r="4367" spans="2:8" x14ac:dyDescent="0.3">
      <c r="B4367" s="101" t="s">
        <v>5185</v>
      </c>
      <c r="C4367" s="196" t="s">
        <v>20</v>
      </c>
      <c r="D4367" s="196">
        <v>1</v>
      </c>
      <c r="E4367" s="196" t="s">
        <v>1698</v>
      </c>
      <c r="F4367" s="196">
        <v>1</v>
      </c>
      <c r="G4367"/>
      <c r="H4367"/>
    </row>
    <row r="4368" spans="2:8" x14ac:dyDescent="0.3">
      <c r="B4368" s="101" t="s">
        <v>5186</v>
      </c>
      <c r="C4368" s="196" t="s">
        <v>1698</v>
      </c>
      <c r="D4368" s="196">
        <v>0</v>
      </c>
      <c r="E4368" s="196" t="s">
        <v>20</v>
      </c>
      <c r="F4368" s="196">
        <v>2</v>
      </c>
      <c r="G4368"/>
      <c r="H4368"/>
    </row>
    <row r="4369" spans="2:8" x14ac:dyDescent="0.3">
      <c r="B4369" s="101" t="s">
        <v>5187</v>
      </c>
      <c r="C4369" s="196"/>
      <c r="D4369" s="196"/>
      <c r="E4369" s="196"/>
      <c r="F4369" s="196"/>
      <c r="G4369"/>
      <c r="H4369"/>
    </row>
    <row r="4370" spans="2:8" x14ac:dyDescent="0.3">
      <c r="B4370" s="101" t="s">
        <v>5188</v>
      </c>
      <c r="C4370" s="196" t="s">
        <v>1698</v>
      </c>
      <c r="D4370" s="196">
        <v>21</v>
      </c>
      <c r="E4370" s="196" t="s">
        <v>1832</v>
      </c>
      <c r="F4370" s="196">
        <v>29</v>
      </c>
      <c r="G4370"/>
      <c r="H4370"/>
    </row>
    <row r="4371" spans="2:8" x14ac:dyDescent="0.3">
      <c r="B4371" s="101" t="s">
        <v>5189</v>
      </c>
      <c r="C4371" s="196" t="s">
        <v>1832</v>
      </c>
      <c r="D4371" s="196">
        <v>10</v>
      </c>
      <c r="E4371" s="196" t="s">
        <v>7</v>
      </c>
      <c r="F4371" s="196">
        <v>15</v>
      </c>
      <c r="G4371"/>
      <c r="H4371"/>
    </row>
    <row r="4372" spans="2:8" x14ac:dyDescent="0.3">
      <c r="B4372" s="101" t="s">
        <v>5190</v>
      </c>
      <c r="C4372" s="196" t="s">
        <v>1832</v>
      </c>
      <c r="D4372" s="196">
        <v>6</v>
      </c>
      <c r="E4372" s="196" t="s">
        <v>7</v>
      </c>
      <c r="F4372" s="196">
        <v>10</v>
      </c>
      <c r="G4372"/>
      <c r="H4372"/>
    </row>
    <row r="4373" spans="2:8" x14ac:dyDescent="0.3">
      <c r="B4373" s="101" t="s">
        <v>5191</v>
      </c>
      <c r="C4373" s="196" t="s">
        <v>1832</v>
      </c>
      <c r="D4373" s="196">
        <v>9</v>
      </c>
      <c r="E4373" s="196" t="s">
        <v>7</v>
      </c>
      <c r="F4373" s="196">
        <v>11</v>
      </c>
      <c r="G4373"/>
      <c r="H4373"/>
    </row>
    <row r="4374" spans="2:8" x14ac:dyDescent="0.3">
      <c r="B4374" s="101" t="s">
        <v>5192</v>
      </c>
      <c r="C4374" s="196" t="s">
        <v>7</v>
      </c>
      <c r="D4374" s="196">
        <v>3</v>
      </c>
      <c r="E4374" s="196" t="s">
        <v>1832</v>
      </c>
      <c r="F4374" s="196">
        <v>10</v>
      </c>
      <c r="G4374"/>
      <c r="H4374"/>
    </row>
    <row r="4375" spans="2:8" x14ac:dyDescent="0.3">
      <c r="B4375" s="101" t="s">
        <v>5193</v>
      </c>
      <c r="C4375" s="196" t="s">
        <v>1832</v>
      </c>
      <c r="D4375" s="196">
        <v>1</v>
      </c>
      <c r="E4375" s="196" t="s">
        <v>7</v>
      </c>
      <c r="F4375" s="196">
        <v>2</v>
      </c>
      <c r="G4375"/>
      <c r="H4375"/>
    </row>
    <row r="4376" spans="2:8" x14ac:dyDescent="0.3">
      <c r="B4376" s="101" t="s">
        <v>5194</v>
      </c>
      <c r="C4376" s="196"/>
      <c r="D4376" s="196"/>
      <c r="E4376" s="196"/>
      <c r="F4376" s="196"/>
      <c r="G4376"/>
      <c r="H4376"/>
    </row>
    <row r="4377" spans="2:8" x14ac:dyDescent="0.3">
      <c r="B4377" s="101" t="s">
        <v>5195</v>
      </c>
      <c r="C4377" s="196" t="s">
        <v>7</v>
      </c>
      <c r="D4377" s="196">
        <v>0</v>
      </c>
      <c r="E4377" s="196" t="s">
        <v>20</v>
      </c>
      <c r="F4377" s="196">
        <v>0</v>
      </c>
      <c r="G4377"/>
      <c r="H4377"/>
    </row>
    <row r="4378" spans="2:8" x14ac:dyDescent="0.3">
      <c r="B4378" s="101" t="s">
        <v>5196</v>
      </c>
      <c r="C4378" s="196" t="s">
        <v>1690</v>
      </c>
      <c r="D4378" s="196">
        <v>0</v>
      </c>
      <c r="E4378" s="196" t="s">
        <v>1698</v>
      </c>
      <c r="F4378" s="196">
        <v>0</v>
      </c>
      <c r="G4378"/>
      <c r="H4378"/>
    </row>
    <row r="4379" spans="2:8" x14ac:dyDescent="0.3">
      <c r="B4379" s="101" t="s">
        <v>5197</v>
      </c>
      <c r="C4379" s="196" t="s">
        <v>20</v>
      </c>
      <c r="D4379" s="196">
        <v>1</v>
      </c>
      <c r="E4379" s="196" t="s">
        <v>7</v>
      </c>
      <c r="F4379" s="196">
        <v>1</v>
      </c>
      <c r="G4379"/>
      <c r="H4379"/>
    </row>
    <row r="4380" spans="2:8" x14ac:dyDescent="0.3">
      <c r="B4380" s="101" t="s">
        <v>5198</v>
      </c>
      <c r="C4380" s="196" t="s">
        <v>5199</v>
      </c>
      <c r="D4380" s="196">
        <v>0</v>
      </c>
      <c r="E4380" s="196" t="s">
        <v>7</v>
      </c>
      <c r="F4380" s="196">
        <v>0</v>
      </c>
      <c r="G4380"/>
      <c r="H4380"/>
    </row>
    <row r="4381" spans="2:8" x14ac:dyDescent="0.3">
      <c r="B4381" s="101" t="s">
        <v>5200</v>
      </c>
      <c r="C4381" s="196" t="s">
        <v>5</v>
      </c>
      <c r="D4381" s="196">
        <v>0</v>
      </c>
      <c r="E4381" s="196" t="s">
        <v>4</v>
      </c>
      <c r="F4381" s="196">
        <v>0</v>
      </c>
      <c r="G4381"/>
      <c r="H4381"/>
    </row>
    <row r="4382" spans="2:8" x14ac:dyDescent="0.3">
      <c r="B4382" s="101" t="s">
        <v>5201</v>
      </c>
      <c r="C4382" s="196" t="s">
        <v>5202</v>
      </c>
      <c r="D4382" s="196">
        <v>1</v>
      </c>
      <c r="E4382" s="196" t="s">
        <v>2176</v>
      </c>
      <c r="F4382" s="196">
        <v>0</v>
      </c>
      <c r="G4382"/>
      <c r="H4382"/>
    </row>
    <row r="4383" spans="2:8" x14ac:dyDescent="0.3">
      <c r="B4383" s="201" t="s">
        <v>5203</v>
      </c>
      <c r="C4383" s="201" t="s">
        <v>7</v>
      </c>
      <c r="D4383" s="201">
        <v>0</v>
      </c>
      <c r="E4383" s="201" t="s">
        <v>20</v>
      </c>
      <c r="F4383" s="201">
        <v>0</v>
      </c>
      <c r="G4383" s="201"/>
      <c r="H4383"/>
    </row>
    <row r="4384" spans="2:8" x14ac:dyDescent="0.3">
      <c r="B4384" s="101" t="s">
        <v>5204</v>
      </c>
      <c r="C4384" s="196" t="s">
        <v>1698</v>
      </c>
      <c r="D4384" s="196">
        <v>0</v>
      </c>
      <c r="E4384" s="196" t="s">
        <v>20</v>
      </c>
      <c r="F4384" s="196">
        <v>0</v>
      </c>
      <c r="G4384"/>
      <c r="H4384"/>
    </row>
    <row r="4385" spans="2:8" x14ac:dyDescent="0.3">
      <c r="B4385" s="101" t="s">
        <v>5205</v>
      </c>
      <c r="C4385" s="196" t="s">
        <v>1703</v>
      </c>
      <c r="D4385" s="196">
        <v>0</v>
      </c>
      <c r="E4385" s="196" t="s">
        <v>7</v>
      </c>
      <c r="F4385" s="196">
        <v>1</v>
      </c>
      <c r="G4385"/>
      <c r="H4385"/>
    </row>
    <row r="4386" spans="2:8" x14ac:dyDescent="0.3">
      <c r="B4386" s="101" t="s">
        <v>5206</v>
      </c>
      <c r="C4386" s="196"/>
      <c r="D4386" s="196"/>
      <c r="E4386" s="196"/>
      <c r="F4386" s="196"/>
      <c r="G4386"/>
      <c r="H4386"/>
    </row>
    <row r="4387" spans="2:8" x14ac:dyDescent="0.3">
      <c r="B4387" s="101" t="s">
        <v>5207</v>
      </c>
      <c r="C4387" s="196" t="s">
        <v>1697</v>
      </c>
      <c r="D4387" s="196">
        <v>1</v>
      </c>
      <c r="E4387" s="196" t="s">
        <v>1685</v>
      </c>
      <c r="F4387" s="196">
        <v>0</v>
      </c>
      <c r="G4387"/>
      <c r="H4387"/>
    </row>
    <row r="4388" spans="2:8" x14ac:dyDescent="0.3">
      <c r="B4388" s="101" t="s">
        <v>5208</v>
      </c>
      <c r="C4388" s="196" t="s">
        <v>1685</v>
      </c>
      <c r="D4388" s="196">
        <v>0</v>
      </c>
      <c r="E4388" s="196" t="s">
        <v>7</v>
      </c>
      <c r="F4388" s="196">
        <v>1</v>
      </c>
      <c r="G4388"/>
      <c r="H4388"/>
    </row>
    <row r="4389" spans="2:8" x14ac:dyDescent="0.3">
      <c r="B4389" s="101" t="s">
        <v>5209</v>
      </c>
      <c r="C4389" s="196" t="s">
        <v>1685</v>
      </c>
      <c r="D4389" s="196">
        <v>7</v>
      </c>
      <c r="E4389" s="196" t="s">
        <v>7</v>
      </c>
      <c r="F4389" s="196">
        <v>1</v>
      </c>
      <c r="G4389"/>
      <c r="H4389"/>
    </row>
    <row r="4390" spans="2:8" x14ac:dyDescent="0.3">
      <c r="B4390" s="101" t="s">
        <v>5210</v>
      </c>
      <c r="C4390" s="196" t="s">
        <v>1691</v>
      </c>
      <c r="D4390" s="196">
        <v>3</v>
      </c>
      <c r="E4390" s="196" t="s">
        <v>3793</v>
      </c>
      <c r="F4390" s="196">
        <v>2</v>
      </c>
      <c r="G4390"/>
      <c r="H4390"/>
    </row>
    <row r="4391" spans="2:8" x14ac:dyDescent="0.3">
      <c r="B4391" s="101" t="s">
        <v>5211</v>
      </c>
      <c r="C4391" s="196" t="s">
        <v>1685</v>
      </c>
      <c r="D4391" s="196">
        <v>1</v>
      </c>
      <c r="E4391" s="196" t="s">
        <v>1687</v>
      </c>
      <c r="F4391" s="196">
        <v>4</v>
      </c>
      <c r="G4391"/>
      <c r="H4391"/>
    </row>
    <row r="4392" spans="2:8" x14ac:dyDescent="0.3">
      <c r="B4392" s="201" t="s">
        <v>5212</v>
      </c>
      <c r="C4392" s="201" t="s">
        <v>7</v>
      </c>
      <c r="D4392" s="201">
        <v>2</v>
      </c>
      <c r="E4392" s="201" t="s">
        <v>1685</v>
      </c>
      <c r="F4392" s="201">
        <v>0</v>
      </c>
      <c r="G4392" s="201"/>
      <c r="H4392"/>
    </row>
    <row r="4393" spans="2:8" x14ac:dyDescent="0.3">
      <c r="B4393" s="101" t="s">
        <v>5213</v>
      </c>
      <c r="C4393" s="196" t="s">
        <v>1698</v>
      </c>
      <c r="D4393" s="196">
        <v>0</v>
      </c>
      <c r="E4393" s="196" t="s">
        <v>20</v>
      </c>
      <c r="F4393" s="196">
        <v>1</v>
      </c>
      <c r="G4393"/>
      <c r="H4393"/>
    </row>
    <row r="4394" spans="2:8" x14ac:dyDescent="0.3">
      <c r="B4394" s="101" t="s">
        <v>5214</v>
      </c>
      <c r="C4394" s="196" t="s">
        <v>4</v>
      </c>
      <c r="D4394" s="196">
        <v>3</v>
      </c>
      <c r="E4394" s="196" t="s">
        <v>1685</v>
      </c>
      <c r="F4394" s="196">
        <v>6</v>
      </c>
      <c r="G4394"/>
      <c r="H4394"/>
    </row>
    <row r="4395" spans="2:8" x14ac:dyDescent="0.3">
      <c r="B4395" s="101" t="s">
        <v>5215</v>
      </c>
      <c r="C4395" s="196"/>
      <c r="D4395" s="196"/>
      <c r="E4395" s="196"/>
      <c r="F4395" s="196"/>
      <c r="G4395"/>
      <c r="H4395"/>
    </row>
    <row r="4396" spans="2:8" x14ac:dyDescent="0.3">
      <c r="B4396" s="101" t="s">
        <v>5216</v>
      </c>
      <c r="C4396" s="196" t="s">
        <v>1685</v>
      </c>
      <c r="D4396" s="196">
        <v>2</v>
      </c>
      <c r="E4396" s="196" t="s">
        <v>4</v>
      </c>
      <c r="F4396" s="196">
        <v>0</v>
      </c>
      <c r="G4396"/>
      <c r="H4396"/>
    </row>
    <row r="4397" spans="2:8" x14ac:dyDescent="0.3">
      <c r="B4397" s="101" t="s">
        <v>5217</v>
      </c>
      <c r="C4397" s="196" t="s">
        <v>5218</v>
      </c>
      <c r="D4397" s="196">
        <v>0</v>
      </c>
      <c r="E4397" s="196" t="s">
        <v>1685</v>
      </c>
      <c r="F4397" s="196">
        <v>1</v>
      </c>
      <c r="G4397"/>
      <c r="H4397"/>
    </row>
    <row r="4398" spans="2:8" x14ac:dyDescent="0.3">
      <c r="B4398" s="101" t="s">
        <v>5219</v>
      </c>
      <c r="C4398" s="196" t="s">
        <v>1793</v>
      </c>
      <c r="D4398" s="196">
        <v>2</v>
      </c>
      <c r="E4398" s="196" t="s">
        <v>1685</v>
      </c>
      <c r="F4398" s="196">
        <v>0</v>
      </c>
      <c r="G4398"/>
      <c r="H4398"/>
    </row>
    <row r="4399" spans="2:8" x14ac:dyDescent="0.3">
      <c r="B4399" s="101" t="s">
        <v>5220</v>
      </c>
      <c r="C4399" s="196" t="s">
        <v>1685</v>
      </c>
      <c r="D4399" s="196">
        <v>2</v>
      </c>
      <c r="E4399" s="196" t="s">
        <v>7</v>
      </c>
      <c r="F4399" s="196">
        <v>1</v>
      </c>
      <c r="G4399"/>
      <c r="H4399"/>
    </row>
    <row r="4400" spans="2:8" x14ac:dyDescent="0.3">
      <c r="B4400" s="101" t="s">
        <v>5221</v>
      </c>
      <c r="C4400" s="196" t="s">
        <v>1685</v>
      </c>
      <c r="D4400" s="196">
        <v>0</v>
      </c>
      <c r="E4400" s="196" t="s">
        <v>7</v>
      </c>
      <c r="F4400" s="196">
        <v>1</v>
      </c>
      <c r="G4400"/>
      <c r="H4400"/>
    </row>
    <row r="4401" spans="2:8" x14ac:dyDescent="0.3">
      <c r="B4401" s="101" t="s">
        <v>5222</v>
      </c>
      <c r="C4401" s="196" t="s">
        <v>4</v>
      </c>
      <c r="D4401" s="196">
        <v>1</v>
      </c>
      <c r="E4401" s="196" t="s">
        <v>1685</v>
      </c>
      <c r="F4401" s="196">
        <v>0</v>
      </c>
      <c r="G4401"/>
      <c r="H4401"/>
    </row>
    <row r="4402" spans="2:8" x14ac:dyDescent="0.3">
      <c r="B4402" s="101" t="s">
        <v>5223</v>
      </c>
      <c r="C4402" s="196" t="s">
        <v>1685</v>
      </c>
      <c r="D4402" s="196">
        <v>1</v>
      </c>
      <c r="E4402" s="196" t="s">
        <v>1704</v>
      </c>
      <c r="F4402" s="196">
        <v>0</v>
      </c>
      <c r="G4402"/>
      <c r="H4402"/>
    </row>
    <row r="4403" spans="2:8" x14ac:dyDescent="0.3">
      <c r="B4403" s="101" t="s">
        <v>5224</v>
      </c>
      <c r="C4403" s="196"/>
      <c r="D4403" s="196"/>
      <c r="E4403" s="196"/>
      <c r="F4403" s="196"/>
      <c r="G4403"/>
      <c r="H4403"/>
    </row>
    <row r="4404" spans="2:8" x14ac:dyDescent="0.3">
      <c r="B4404" s="101" t="s">
        <v>5225</v>
      </c>
      <c r="C4404" s="196" t="s">
        <v>5218</v>
      </c>
      <c r="D4404" s="196">
        <v>0</v>
      </c>
      <c r="E4404" s="196" t="s">
        <v>7</v>
      </c>
      <c r="F4404" s="196">
        <v>1</v>
      </c>
      <c r="G4404"/>
      <c r="H4404"/>
    </row>
    <row r="4405" spans="2:8" x14ac:dyDescent="0.3">
      <c r="B4405" s="201" t="s">
        <v>5226</v>
      </c>
      <c r="C4405" s="201" t="s">
        <v>5218</v>
      </c>
      <c r="D4405" s="201">
        <v>1</v>
      </c>
      <c r="E4405" s="201" t="s">
        <v>7</v>
      </c>
      <c r="F4405" s="201">
        <v>0</v>
      </c>
      <c r="G4405" s="201"/>
      <c r="H4405"/>
    </row>
    <row r="4406" spans="2:8" x14ac:dyDescent="0.3">
      <c r="B4406" s="101" t="s">
        <v>5227</v>
      </c>
      <c r="C4406" s="196" t="s">
        <v>5218</v>
      </c>
      <c r="D4406" s="196">
        <v>0</v>
      </c>
      <c r="E4406" s="196" t="s">
        <v>7</v>
      </c>
      <c r="F4406" s="196">
        <v>1</v>
      </c>
      <c r="G4406"/>
      <c r="H4406"/>
    </row>
    <row r="4407" spans="2:8" x14ac:dyDescent="0.3">
      <c r="B4407" s="101" t="s">
        <v>5228</v>
      </c>
      <c r="C4407" s="196" t="s">
        <v>5218</v>
      </c>
      <c r="D4407" s="196">
        <v>3</v>
      </c>
      <c r="E4407" s="196" t="s">
        <v>7</v>
      </c>
      <c r="F4407" s="196">
        <v>0</v>
      </c>
      <c r="G4407"/>
      <c r="H4407"/>
    </row>
    <row r="4408" spans="2:8" x14ac:dyDescent="0.3">
      <c r="B4408" s="101" t="s">
        <v>5229</v>
      </c>
      <c r="C4408" s="196" t="s">
        <v>7</v>
      </c>
      <c r="D4408" s="196">
        <v>3</v>
      </c>
      <c r="E4408" s="196" t="s">
        <v>5218</v>
      </c>
      <c r="F4408" s="196">
        <v>1</v>
      </c>
      <c r="G4408"/>
      <c r="H4408"/>
    </row>
    <row r="4409" spans="2:8" x14ac:dyDescent="0.3">
      <c r="B4409" s="201" t="s">
        <v>5230</v>
      </c>
      <c r="C4409" s="201" t="s">
        <v>5218</v>
      </c>
      <c r="D4409" s="201">
        <v>4</v>
      </c>
      <c r="E4409" s="201" t="s">
        <v>7</v>
      </c>
      <c r="F4409" s="201">
        <v>1</v>
      </c>
      <c r="G4409" s="201"/>
      <c r="H4409"/>
    </row>
    <row r="4410" spans="2:8" x14ac:dyDescent="0.3">
      <c r="B4410" s="101" t="s">
        <v>5231</v>
      </c>
      <c r="C4410" s="196" t="s">
        <v>7</v>
      </c>
      <c r="D4410" s="196">
        <v>0</v>
      </c>
      <c r="E4410" s="196" t="s">
        <v>5218</v>
      </c>
      <c r="F4410" s="196">
        <v>1</v>
      </c>
      <c r="G4410"/>
      <c r="H4410"/>
    </row>
    <row r="4411" spans="2:8" x14ac:dyDescent="0.3">
      <c r="B4411" s="101" t="s">
        <v>5232</v>
      </c>
      <c r="C4411" s="196"/>
      <c r="D4411" s="196"/>
      <c r="E4411" s="196"/>
      <c r="F4411" s="196"/>
      <c r="G4411"/>
      <c r="H4411"/>
    </row>
    <row r="4412" spans="2:8" x14ac:dyDescent="0.3">
      <c r="B4412" s="101" t="s">
        <v>5233</v>
      </c>
      <c r="C4412" s="196" t="s">
        <v>7</v>
      </c>
      <c r="D4412" s="196">
        <v>3</v>
      </c>
      <c r="E4412" s="196" t="s">
        <v>1704</v>
      </c>
      <c r="F4412" s="196">
        <v>0</v>
      </c>
      <c r="G4412"/>
      <c r="H4412"/>
    </row>
    <row r="4413" spans="2:8" x14ac:dyDescent="0.3">
      <c r="B4413" s="101" t="s">
        <v>5234</v>
      </c>
      <c r="C4413" s="196" t="s">
        <v>4</v>
      </c>
      <c r="D4413" s="196">
        <v>0</v>
      </c>
      <c r="E4413" s="196" t="s">
        <v>7</v>
      </c>
      <c r="F4413" s="196">
        <v>1</v>
      </c>
      <c r="G4413"/>
      <c r="H4413"/>
    </row>
    <row r="4414" spans="2:8" x14ac:dyDescent="0.3">
      <c r="B4414" s="101" t="s">
        <v>5235</v>
      </c>
      <c r="C4414" s="196" t="s">
        <v>20</v>
      </c>
      <c r="D4414" s="196">
        <v>3</v>
      </c>
      <c r="E4414" s="196" t="s">
        <v>7</v>
      </c>
      <c r="F4414" s="196">
        <v>2</v>
      </c>
      <c r="G4414"/>
      <c r="H4414"/>
    </row>
    <row r="4415" spans="2:8" x14ac:dyDescent="0.3">
      <c r="B4415" s="201" t="s">
        <v>5236</v>
      </c>
      <c r="C4415" s="201" t="s">
        <v>1690</v>
      </c>
      <c r="D4415" s="201">
        <v>1</v>
      </c>
      <c r="E4415" s="201" t="s">
        <v>7</v>
      </c>
      <c r="F4415" s="201">
        <v>0</v>
      </c>
      <c r="G4415" s="201"/>
      <c r="H4415"/>
    </row>
    <row r="4416" spans="2:8" x14ac:dyDescent="0.3">
      <c r="B4416" s="101" t="s">
        <v>5237</v>
      </c>
      <c r="C4416" s="196" t="s">
        <v>4391</v>
      </c>
      <c r="D4416" s="196">
        <v>0</v>
      </c>
      <c r="E4416" s="196" t="s">
        <v>1704</v>
      </c>
      <c r="F4416" s="196">
        <v>1</v>
      </c>
      <c r="G4416"/>
      <c r="H4416"/>
    </row>
    <row r="4417" spans="2:8" x14ac:dyDescent="0.3">
      <c r="B4417" s="101" t="s">
        <v>5238</v>
      </c>
      <c r="C4417" s="196" t="s">
        <v>4391</v>
      </c>
      <c r="D4417" s="196">
        <v>0</v>
      </c>
      <c r="E4417" s="196" t="s">
        <v>1704</v>
      </c>
      <c r="F4417" s="196">
        <v>1</v>
      </c>
      <c r="G4417"/>
      <c r="H4417"/>
    </row>
    <row r="4418" spans="2:8" x14ac:dyDescent="0.3">
      <c r="B4418" s="101" t="s">
        <v>5239</v>
      </c>
      <c r="C4418" s="196" t="s">
        <v>1704</v>
      </c>
      <c r="D4418" s="196">
        <v>0</v>
      </c>
      <c r="E4418" s="196" t="s">
        <v>4391</v>
      </c>
      <c r="F4418" s="196">
        <v>1</v>
      </c>
      <c r="G4418"/>
      <c r="H4418"/>
    </row>
    <row r="4419" spans="2:8" x14ac:dyDescent="0.3">
      <c r="B4419" s="101" t="s">
        <v>5240</v>
      </c>
      <c r="C4419" s="196" t="s">
        <v>4391</v>
      </c>
      <c r="D4419" s="196">
        <v>1</v>
      </c>
      <c r="E4419" s="196" t="s">
        <v>1704</v>
      </c>
      <c r="F4419" s="196">
        <v>0</v>
      </c>
      <c r="G4419"/>
      <c r="H4419"/>
    </row>
    <row r="4420" spans="2:8" x14ac:dyDescent="0.3">
      <c r="B4420" s="101" t="s">
        <v>5241</v>
      </c>
      <c r="C4420" s="196" t="s">
        <v>2170</v>
      </c>
      <c r="D4420" s="196">
        <v>1</v>
      </c>
      <c r="E4420" s="196" t="s">
        <v>20</v>
      </c>
      <c r="F4420" s="196">
        <v>0</v>
      </c>
      <c r="G4420"/>
      <c r="H4420"/>
    </row>
    <row r="4421" spans="2:8" x14ac:dyDescent="0.3">
      <c r="B4421" s="101" t="s">
        <v>5242</v>
      </c>
      <c r="C4421" s="196" t="s">
        <v>7</v>
      </c>
      <c r="D4421" s="196">
        <v>2</v>
      </c>
      <c r="E4421" s="196" t="s">
        <v>1691</v>
      </c>
      <c r="F4421" s="196">
        <v>2</v>
      </c>
      <c r="G4421"/>
      <c r="H4421"/>
    </row>
    <row r="4422" spans="2:8" x14ac:dyDescent="0.3">
      <c r="B4422" s="101" t="s">
        <v>5243</v>
      </c>
      <c r="C4422" s="196"/>
      <c r="D4422" s="196"/>
      <c r="E4422" s="196"/>
      <c r="F4422" s="196"/>
      <c r="G4422"/>
      <c r="H4422"/>
    </row>
    <row r="4423" spans="2:8" x14ac:dyDescent="0.3">
      <c r="B4423" s="101" t="s">
        <v>5244</v>
      </c>
      <c r="C4423" s="196" t="s">
        <v>4</v>
      </c>
      <c r="D4423" s="196">
        <v>5</v>
      </c>
      <c r="E4423" s="196" t="s">
        <v>7</v>
      </c>
      <c r="F4423" s="196">
        <v>4</v>
      </c>
      <c r="G4423"/>
      <c r="H4423"/>
    </row>
    <row r="4424" spans="2:8" x14ac:dyDescent="0.3">
      <c r="B4424" s="101" t="s">
        <v>5245</v>
      </c>
      <c r="C4424" s="196" t="s">
        <v>4</v>
      </c>
      <c r="D4424" s="196">
        <v>6</v>
      </c>
      <c r="E4424" s="196" t="s">
        <v>7</v>
      </c>
      <c r="F4424" s="196">
        <v>6</v>
      </c>
      <c r="G4424"/>
      <c r="H4424"/>
    </row>
    <row r="4425" spans="2:8" x14ac:dyDescent="0.3">
      <c r="B4425" s="101" t="s">
        <v>5246</v>
      </c>
      <c r="C4425" s="196" t="s">
        <v>4</v>
      </c>
      <c r="D4425" s="196">
        <v>3</v>
      </c>
      <c r="E4425" s="196" t="s">
        <v>2170</v>
      </c>
      <c r="F4425" s="196">
        <v>2</v>
      </c>
      <c r="G4425"/>
      <c r="H4425"/>
    </row>
    <row r="4426" spans="2:8" x14ac:dyDescent="0.3">
      <c r="B4426" s="101" t="s">
        <v>5247</v>
      </c>
      <c r="C4426" s="196" t="s">
        <v>4</v>
      </c>
      <c r="D4426" s="196">
        <v>6</v>
      </c>
      <c r="E4426" s="196" t="s">
        <v>7</v>
      </c>
      <c r="F4426" s="196">
        <v>4</v>
      </c>
      <c r="G4426"/>
      <c r="H4426"/>
    </row>
    <row r="4427" spans="2:8" x14ac:dyDescent="0.3">
      <c r="B4427" s="101" t="s">
        <v>5248</v>
      </c>
      <c r="C4427" s="196" t="s">
        <v>4</v>
      </c>
      <c r="D4427" s="196">
        <v>2</v>
      </c>
      <c r="E4427" s="196" t="s">
        <v>7</v>
      </c>
      <c r="F4427" s="196">
        <v>0</v>
      </c>
      <c r="G4427"/>
      <c r="H4427"/>
    </row>
    <row r="4428" spans="2:8" x14ac:dyDescent="0.3">
      <c r="B4428" s="101" t="s">
        <v>5249</v>
      </c>
      <c r="C4428" s="196" t="s">
        <v>4</v>
      </c>
      <c r="D4428" s="196">
        <v>0</v>
      </c>
      <c r="E4428" s="196" t="s">
        <v>7</v>
      </c>
      <c r="F4428" s="196">
        <v>2</v>
      </c>
      <c r="G4428"/>
      <c r="H4428"/>
    </row>
    <row r="4429" spans="2:8" x14ac:dyDescent="0.3">
      <c r="B4429" s="101" t="s">
        <v>5250</v>
      </c>
      <c r="C4429" s="196" t="s">
        <v>7</v>
      </c>
      <c r="D4429" s="196">
        <v>0</v>
      </c>
      <c r="E4429" s="196" t="s">
        <v>4</v>
      </c>
      <c r="F4429" s="196">
        <v>2</v>
      </c>
      <c r="G4429"/>
      <c r="H4429"/>
    </row>
    <row r="4430" spans="2:8" x14ac:dyDescent="0.3">
      <c r="B4430" s="101" t="s">
        <v>5251</v>
      </c>
      <c r="C4430" s="196" t="s">
        <v>1685</v>
      </c>
      <c r="D4430" s="196">
        <v>0</v>
      </c>
      <c r="E4430" s="196" t="s">
        <v>7</v>
      </c>
      <c r="F4430" s="196">
        <v>1</v>
      </c>
      <c r="G4430"/>
      <c r="H4430"/>
    </row>
    <row r="4431" spans="2:8" x14ac:dyDescent="0.3">
      <c r="B4431" s="101" t="s">
        <v>5252</v>
      </c>
      <c r="C4431" s="196"/>
      <c r="D4431" s="196"/>
      <c r="E4431" s="196"/>
      <c r="F4431" s="196"/>
      <c r="G4431"/>
      <c r="H4431"/>
    </row>
    <row r="4432" spans="2:8" x14ac:dyDescent="0.3">
      <c r="B4432" s="201" t="s">
        <v>5253</v>
      </c>
      <c r="C4432" s="201" t="s">
        <v>1697</v>
      </c>
      <c r="D4432" s="201">
        <v>0</v>
      </c>
      <c r="E4432" s="201" t="s">
        <v>1690</v>
      </c>
      <c r="F4432" s="201">
        <v>3</v>
      </c>
      <c r="G4432" s="201"/>
      <c r="H4432"/>
    </row>
    <row r="4433" spans="2:8" x14ac:dyDescent="0.3">
      <c r="B4433" s="101" t="s">
        <v>5254</v>
      </c>
      <c r="C4433" s="196" t="s">
        <v>4</v>
      </c>
      <c r="D4433" s="196">
        <v>4</v>
      </c>
      <c r="E4433" s="196" t="s">
        <v>7</v>
      </c>
      <c r="F4433" s="196">
        <v>0</v>
      </c>
      <c r="G4433"/>
      <c r="H4433"/>
    </row>
    <row r="4434" spans="2:8" x14ac:dyDescent="0.3">
      <c r="B4434" s="101" t="s">
        <v>5255</v>
      </c>
      <c r="C4434" s="196" t="s">
        <v>20</v>
      </c>
      <c r="D4434" s="196">
        <v>2</v>
      </c>
      <c r="E4434" s="196" t="s">
        <v>7</v>
      </c>
      <c r="F4434" s="196">
        <v>0</v>
      </c>
      <c r="G4434"/>
      <c r="H4434"/>
    </row>
    <row r="4435" spans="2:8" x14ac:dyDescent="0.3">
      <c r="B4435" s="101" t="s">
        <v>5256</v>
      </c>
      <c r="C4435" s="196" t="s">
        <v>20</v>
      </c>
      <c r="D4435" s="196">
        <v>1</v>
      </c>
      <c r="E4435" s="196" t="s">
        <v>1697</v>
      </c>
      <c r="F4435" s="196">
        <v>0</v>
      </c>
      <c r="G4435"/>
      <c r="H4435"/>
    </row>
    <row r="4436" spans="2:8" x14ac:dyDescent="0.3">
      <c r="B4436" s="101" t="s">
        <v>5257</v>
      </c>
      <c r="C4436" s="196" t="s">
        <v>1690</v>
      </c>
      <c r="D4436" s="196">
        <v>0</v>
      </c>
      <c r="E4436" s="196" t="s">
        <v>1697</v>
      </c>
      <c r="F4436" s="196">
        <v>4</v>
      </c>
      <c r="G4436"/>
      <c r="H4436"/>
    </row>
    <row r="4437" spans="2:8" x14ac:dyDescent="0.3">
      <c r="B4437" s="101" t="s">
        <v>5258</v>
      </c>
      <c r="C4437" s="196" t="s">
        <v>1685</v>
      </c>
      <c r="D4437" s="196">
        <v>2</v>
      </c>
      <c r="E4437" s="196" t="s">
        <v>5259</v>
      </c>
      <c r="F4437" s="196">
        <v>0</v>
      </c>
      <c r="G4437"/>
      <c r="H4437"/>
    </row>
    <row r="4438" spans="2:8" x14ac:dyDescent="0.3">
      <c r="B4438" s="101" t="s">
        <v>5260</v>
      </c>
      <c r="C4438" s="196" t="s">
        <v>1690</v>
      </c>
      <c r="D4438" s="196">
        <v>2</v>
      </c>
      <c r="E4438" s="196" t="s">
        <v>7</v>
      </c>
      <c r="F4438" s="196">
        <v>1</v>
      </c>
      <c r="G4438"/>
      <c r="H4438"/>
    </row>
    <row r="4439" spans="2:8" x14ac:dyDescent="0.3">
      <c r="B4439" s="101" t="s">
        <v>5261</v>
      </c>
      <c r="C4439" s="196" t="s">
        <v>7</v>
      </c>
      <c r="D4439" s="196">
        <v>1</v>
      </c>
      <c r="E4439" s="196" t="s">
        <v>1685</v>
      </c>
      <c r="F4439" s="196">
        <v>3</v>
      </c>
      <c r="G4439"/>
      <c r="H4439"/>
    </row>
    <row r="4440" spans="2:8" x14ac:dyDescent="0.3">
      <c r="B4440" s="101" t="s">
        <v>5262</v>
      </c>
      <c r="C4440" s="196" t="s">
        <v>1685</v>
      </c>
      <c r="D4440" s="196">
        <v>3</v>
      </c>
      <c r="E4440" s="196" t="s">
        <v>7</v>
      </c>
      <c r="F4440" s="196">
        <v>0</v>
      </c>
      <c r="G4440"/>
      <c r="H4440"/>
    </row>
    <row r="4441" spans="2:8" x14ac:dyDescent="0.3">
      <c r="B4441" s="101" t="s">
        <v>5263</v>
      </c>
      <c r="C4441" s="196" t="s">
        <v>7</v>
      </c>
      <c r="D4441" s="196">
        <v>1</v>
      </c>
      <c r="E4441" s="196" t="s">
        <v>1685</v>
      </c>
      <c r="F4441" s="196">
        <v>0</v>
      </c>
      <c r="G4441"/>
      <c r="H4441"/>
    </row>
    <row r="4442" spans="2:8" x14ac:dyDescent="0.3">
      <c r="B4442" s="101" t="s">
        <v>5264</v>
      </c>
      <c r="C4442" s="196"/>
      <c r="D4442" s="196"/>
      <c r="E4442" s="196"/>
      <c r="F4442" s="196"/>
      <c r="G4442"/>
      <c r="H4442"/>
    </row>
    <row r="4443" spans="2:8" x14ac:dyDescent="0.3">
      <c r="B4443" s="101" t="s">
        <v>5265</v>
      </c>
      <c r="C4443" s="196" t="s">
        <v>4</v>
      </c>
      <c r="D4443" s="196">
        <v>1</v>
      </c>
      <c r="E4443" s="196" t="s">
        <v>5</v>
      </c>
      <c r="F4443" s="196">
        <v>1</v>
      </c>
      <c r="G4443"/>
      <c r="H4443"/>
    </row>
    <row r="4444" spans="2:8" x14ac:dyDescent="0.3">
      <c r="B4444" s="101" t="s">
        <v>5266</v>
      </c>
      <c r="C4444" s="196" t="s">
        <v>7</v>
      </c>
      <c r="D4444" s="196">
        <v>0</v>
      </c>
      <c r="E4444" s="196" t="s">
        <v>1704</v>
      </c>
      <c r="F4444" s="196">
        <v>2</v>
      </c>
      <c r="G4444"/>
      <c r="H4444"/>
    </row>
    <row r="4445" spans="2:8" x14ac:dyDescent="0.3">
      <c r="B4445" s="101" t="s">
        <v>5267</v>
      </c>
      <c r="C4445" s="196" t="s">
        <v>7</v>
      </c>
      <c r="D4445" s="196">
        <v>1</v>
      </c>
      <c r="E4445" s="196" t="s">
        <v>1690</v>
      </c>
      <c r="F4445" s="196">
        <v>1</v>
      </c>
      <c r="G4445"/>
      <c r="H4445"/>
    </row>
    <row r="4446" spans="2:8" x14ac:dyDescent="0.3">
      <c r="B4446" s="101" t="s">
        <v>5268</v>
      </c>
      <c r="C4446" s="196" t="s">
        <v>7</v>
      </c>
      <c r="D4446" s="196">
        <v>1</v>
      </c>
      <c r="E4446" s="196" t="s">
        <v>1830</v>
      </c>
      <c r="F4446" s="196">
        <v>1</v>
      </c>
      <c r="G4446"/>
      <c r="H4446"/>
    </row>
    <row r="4447" spans="2:8" x14ac:dyDescent="0.3">
      <c r="B4447" s="101" t="s">
        <v>5269</v>
      </c>
      <c r="C4447" s="196" t="s">
        <v>1699</v>
      </c>
      <c r="D4447" s="196">
        <v>7</v>
      </c>
      <c r="E4447" s="196" t="s">
        <v>7</v>
      </c>
      <c r="F4447" s="196">
        <v>3</v>
      </c>
      <c r="G4447"/>
      <c r="H4447"/>
    </row>
    <row r="4448" spans="2:8" x14ac:dyDescent="0.3">
      <c r="B4448" s="101" t="s">
        <v>5270</v>
      </c>
      <c r="C4448" s="196" t="s">
        <v>4</v>
      </c>
      <c r="D4448" s="196">
        <v>12</v>
      </c>
      <c r="E4448" s="196" t="s">
        <v>7</v>
      </c>
      <c r="F4448" s="196">
        <v>9</v>
      </c>
      <c r="G4448"/>
      <c r="H4448"/>
    </row>
    <row r="4449" spans="2:8" x14ac:dyDescent="0.3">
      <c r="B4449" s="101" t="s">
        <v>5271</v>
      </c>
      <c r="C4449" s="196" t="s">
        <v>1685</v>
      </c>
      <c r="D4449" s="196">
        <v>1</v>
      </c>
      <c r="E4449" s="196" t="s">
        <v>7</v>
      </c>
      <c r="F4449" s="196">
        <v>3</v>
      </c>
      <c r="G4449"/>
      <c r="H4449"/>
    </row>
    <row r="4450" spans="2:8" x14ac:dyDescent="0.3">
      <c r="B4450" s="101" t="s">
        <v>5272</v>
      </c>
      <c r="C4450" s="196" t="s">
        <v>7</v>
      </c>
      <c r="D4450" s="196">
        <v>2</v>
      </c>
      <c r="E4450" s="196" t="s">
        <v>20</v>
      </c>
      <c r="F4450" s="196">
        <v>1</v>
      </c>
      <c r="G4450"/>
      <c r="H4450"/>
    </row>
    <row r="4451" spans="2:8" x14ac:dyDescent="0.3">
      <c r="B4451" s="101" t="s">
        <v>5273</v>
      </c>
      <c r="C4451" s="196" t="s">
        <v>20</v>
      </c>
      <c r="D4451" s="196">
        <v>1</v>
      </c>
      <c r="E4451" s="196" t="s">
        <v>7</v>
      </c>
      <c r="F4451" s="196">
        <v>0</v>
      </c>
      <c r="G4451"/>
      <c r="H4451"/>
    </row>
    <row r="4452" spans="2:8" x14ac:dyDescent="0.3">
      <c r="B4452" s="101" t="s">
        <v>5274</v>
      </c>
      <c r="C4452" s="196" t="s">
        <v>7</v>
      </c>
      <c r="D4452" s="196">
        <v>0</v>
      </c>
      <c r="E4452" s="196" t="s">
        <v>20</v>
      </c>
      <c r="F4452" s="196">
        <v>1</v>
      </c>
      <c r="G4452"/>
      <c r="H4452"/>
    </row>
    <row r="4453" spans="2:8" x14ac:dyDescent="0.3">
      <c r="B4453" s="101" t="s">
        <v>5275</v>
      </c>
      <c r="C4453" s="196"/>
      <c r="D4453" s="196"/>
      <c r="E4453" s="196"/>
      <c r="F4453" s="196"/>
      <c r="G4453"/>
      <c r="H4453"/>
    </row>
    <row r="4454" spans="2:8" x14ac:dyDescent="0.3">
      <c r="B4454" s="101" t="s">
        <v>5276</v>
      </c>
      <c r="C4454" s="196" t="s">
        <v>4</v>
      </c>
      <c r="D4454" s="196">
        <v>7</v>
      </c>
      <c r="E4454" s="196" t="s">
        <v>7</v>
      </c>
      <c r="F4454" s="196">
        <v>4</v>
      </c>
      <c r="G4454"/>
      <c r="H4454"/>
    </row>
    <row r="4455" spans="2:8" x14ac:dyDescent="0.3">
      <c r="B4455" s="101" t="s">
        <v>5277</v>
      </c>
      <c r="C4455" s="196" t="s">
        <v>7</v>
      </c>
      <c r="D4455" s="196">
        <v>2</v>
      </c>
      <c r="E4455" s="196" t="s">
        <v>1685</v>
      </c>
      <c r="F4455" s="196">
        <v>0</v>
      </c>
      <c r="G4455"/>
      <c r="H4455"/>
    </row>
    <row r="4456" spans="2:8" x14ac:dyDescent="0.3">
      <c r="B4456" s="101" t="s">
        <v>5278</v>
      </c>
      <c r="C4456" s="196" t="s">
        <v>4</v>
      </c>
      <c r="D4456" s="196">
        <v>3</v>
      </c>
      <c r="E4456" s="196" t="s">
        <v>7</v>
      </c>
      <c r="F4456" s="196">
        <v>2</v>
      </c>
      <c r="G4456"/>
      <c r="H4456"/>
    </row>
    <row r="4457" spans="2:8" x14ac:dyDescent="0.3">
      <c r="B4457" s="101" t="s">
        <v>5279</v>
      </c>
      <c r="C4457" s="196" t="s">
        <v>7</v>
      </c>
      <c r="D4457" s="196">
        <v>0</v>
      </c>
      <c r="E4457" s="196" t="s">
        <v>1690</v>
      </c>
      <c r="F4457" s="196">
        <v>1</v>
      </c>
      <c r="G4457"/>
      <c r="H4457"/>
    </row>
    <row r="4458" spans="2:8" x14ac:dyDescent="0.3">
      <c r="B4458" s="101" t="s">
        <v>5280</v>
      </c>
      <c r="C4458" s="196" t="s">
        <v>1698</v>
      </c>
      <c r="D4458" s="196">
        <v>2</v>
      </c>
      <c r="E4458" s="196" t="s">
        <v>1690</v>
      </c>
      <c r="F4458" s="196">
        <v>0</v>
      </c>
      <c r="G4458"/>
      <c r="H4458"/>
    </row>
    <row r="4459" spans="2:8" x14ac:dyDescent="0.3">
      <c r="B4459" s="101" t="s">
        <v>5281</v>
      </c>
      <c r="C4459" s="196" t="s">
        <v>1685</v>
      </c>
      <c r="D4459" s="196">
        <v>0</v>
      </c>
      <c r="E4459" s="196" t="s">
        <v>7</v>
      </c>
      <c r="F4459" s="196">
        <v>2</v>
      </c>
      <c r="G4459"/>
      <c r="H4459"/>
    </row>
    <row r="4460" spans="2:8" x14ac:dyDescent="0.3">
      <c r="B4460" s="101" t="s">
        <v>5282</v>
      </c>
      <c r="C4460" s="196" t="s">
        <v>1698</v>
      </c>
      <c r="D4460" s="196">
        <v>3</v>
      </c>
      <c r="E4460" s="196" t="s">
        <v>20</v>
      </c>
      <c r="F4460" s="196">
        <v>0</v>
      </c>
      <c r="G4460"/>
      <c r="H4460"/>
    </row>
    <row r="4461" spans="2:8" x14ac:dyDescent="0.3">
      <c r="B4461" s="101" t="s">
        <v>5283</v>
      </c>
      <c r="C4461" s="196" t="s">
        <v>20</v>
      </c>
      <c r="D4461" s="196">
        <v>0</v>
      </c>
      <c r="E4461" s="196" t="s">
        <v>1698</v>
      </c>
      <c r="F4461" s="196">
        <v>1</v>
      </c>
      <c r="G4461"/>
      <c r="H4461"/>
    </row>
    <row r="4462" spans="2:8" x14ac:dyDescent="0.3">
      <c r="B4462" s="101" t="s">
        <v>5284</v>
      </c>
      <c r="C4462" s="196"/>
      <c r="D4462" s="196"/>
      <c r="E4462" s="196"/>
      <c r="F4462" s="196"/>
      <c r="G4462"/>
      <c r="H4462"/>
    </row>
    <row r="4463" spans="2:8" x14ac:dyDescent="0.3">
      <c r="B4463" s="101" t="s">
        <v>5285</v>
      </c>
      <c r="C4463" s="196" t="s">
        <v>1685</v>
      </c>
      <c r="D4463" s="196">
        <v>1</v>
      </c>
      <c r="E4463" s="196" t="s">
        <v>7</v>
      </c>
      <c r="F4463" s="196">
        <v>1</v>
      </c>
      <c r="G4463"/>
      <c r="H4463"/>
    </row>
    <row r="4464" spans="2:8" x14ac:dyDescent="0.3">
      <c r="B4464" s="101" t="s">
        <v>5286</v>
      </c>
      <c r="C4464" s="196" t="s">
        <v>1698</v>
      </c>
      <c r="D4464" s="196">
        <v>1</v>
      </c>
      <c r="E4464" s="196" t="s">
        <v>1690</v>
      </c>
      <c r="F4464" s="196">
        <v>0</v>
      </c>
      <c r="G4464"/>
      <c r="H4464"/>
    </row>
    <row r="4465" spans="2:8" x14ac:dyDescent="0.3">
      <c r="B4465" s="101" t="s">
        <v>5287</v>
      </c>
      <c r="C4465" s="196" t="s">
        <v>7</v>
      </c>
      <c r="D4465" s="196">
        <v>1</v>
      </c>
      <c r="E4465" s="196" t="s">
        <v>4</v>
      </c>
      <c r="F4465" s="196">
        <v>1</v>
      </c>
      <c r="G4465"/>
      <c r="H4465"/>
    </row>
    <row r="4466" spans="2:8" x14ac:dyDescent="0.3">
      <c r="B4466" s="101" t="s">
        <v>5288</v>
      </c>
      <c r="C4466" s="196" t="s">
        <v>7</v>
      </c>
      <c r="D4466" s="196">
        <v>0</v>
      </c>
      <c r="E4466" s="196" t="s">
        <v>20</v>
      </c>
      <c r="F4466" s="196">
        <v>0</v>
      </c>
      <c r="G4466"/>
      <c r="H4466"/>
    </row>
    <row r="4467" spans="2:8" x14ac:dyDescent="0.3">
      <c r="B4467" s="101" t="s">
        <v>5289</v>
      </c>
      <c r="C4467" s="196" t="s">
        <v>4</v>
      </c>
      <c r="D4467" s="196">
        <v>0</v>
      </c>
      <c r="E4467" s="196" t="s">
        <v>7</v>
      </c>
      <c r="F4467" s="196">
        <v>0</v>
      </c>
      <c r="G4467"/>
      <c r="H4467"/>
    </row>
    <row r="4468" spans="2:8" x14ac:dyDescent="0.3">
      <c r="B4468" s="101" t="s">
        <v>5290</v>
      </c>
      <c r="C4468" s="196" t="s">
        <v>20</v>
      </c>
      <c r="D4468" s="196">
        <v>0</v>
      </c>
      <c r="E4468" s="196" t="s">
        <v>7</v>
      </c>
      <c r="F4468" s="196">
        <v>0</v>
      </c>
      <c r="G4468"/>
      <c r="H4468"/>
    </row>
    <row r="4469" spans="2:8" x14ac:dyDescent="0.3">
      <c r="B4469" s="101" t="s">
        <v>5291</v>
      </c>
      <c r="C4469" s="196" t="s">
        <v>7</v>
      </c>
      <c r="D4469" s="196">
        <v>0</v>
      </c>
      <c r="E4469" s="196" t="s">
        <v>1834</v>
      </c>
      <c r="F4469" s="196">
        <v>0</v>
      </c>
      <c r="G4469"/>
      <c r="H4469"/>
    </row>
    <row r="4470" spans="2:8" x14ac:dyDescent="0.3">
      <c r="B4470" s="101" t="s">
        <v>5292</v>
      </c>
      <c r="C4470" s="196" t="s">
        <v>1698</v>
      </c>
      <c r="D4470" s="196">
        <v>1</v>
      </c>
      <c r="E4470" s="196" t="s">
        <v>20</v>
      </c>
      <c r="F4470" s="196">
        <v>0</v>
      </c>
      <c r="G4470"/>
      <c r="H4470"/>
    </row>
    <row r="4471" spans="2:8" x14ac:dyDescent="0.3">
      <c r="B4471" s="101" t="s">
        <v>5293</v>
      </c>
      <c r="C4471" s="196"/>
      <c r="D4471" s="196"/>
      <c r="E4471" s="196"/>
      <c r="F4471" s="196"/>
      <c r="G4471"/>
      <c r="H4471"/>
    </row>
    <row r="4472" spans="2:8" x14ac:dyDescent="0.3">
      <c r="B4472" s="101" t="s">
        <v>5294</v>
      </c>
      <c r="C4472" s="196" t="s">
        <v>1693</v>
      </c>
      <c r="D4472" s="196">
        <v>17</v>
      </c>
      <c r="E4472" s="196" t="s">
        <v>1697</v>
      </c>
      <c r="F4472" s="196">
        <v>7</v>
      </c>
      <c r="G4472"/>
      <c r="H4472"/>
    </row>
    <row r="4473" spans="2:8" x14ac:dyDescent="0.3">
      <c r="B4473" s="101" t="s">
        <v>5295</v>
      </c>
      <c r="C4473" s="196" t="s">
        <v>7</v>
      </c>
      <c r="D4473" s="196">
        <v>9</v>
      </c>
      <c r="E4473" s="196" t="s">
        <v>20</v>
      </c>
      <c r="F4473" s="196">
        <v>9</v>
      </c>
      <c r="G4473"/>
      <c r="H4473"/>
    </row>
    <row r="4474" spans="2:8" x14ac:dyDescent="0.3">
      <c r="B4474" s="101" t="s">
        <v>5296</v>
      </c>
      <c r="C4474" s="196" t="s">
        <v>7</v>
      </c>
      <c r="D4474" s="196">
        <v>11</v>
      </c>
      <c r="E4474" s="196" t="s">
        <v>20</v>
      </c>
      <c r="F4474" s="196">
        <v>23</v>
      </c>
      <c r="G4474"/>
      <c r="H4474"/>
    </row>
    <row r="4475" spans="2:8" x14ac:dyDescent="0.3">
      <c r="B4475" s="101" t="s">
        <v>5297</v>
      </c>
      <c r="C4475" s="196" t="s">
        <v>20</v>
      </c>
      <c r="D4475" s="196">
        <v>4</v>
      </c>
      <c r="E4475" s="196" t="s">
        <v>7</v>
      </c>
      <c r="F4475" s="196">
        <v>13</v>
      </c>
      <c r="G4475"/>
      <c r="H4475"/>
    </row>
    <row r="4476" spans="2:8" x14ac:dyDescent="0.3">
      <c r="B4476" s="101" t="s">
        <v>5298</v>
      </c>
      <c r="C4476" s="196" t="s">
        <v>20</v>
      </c>
      <c r="D4476" s="196">
        <v>10</v>
      </c>
      <c r="E4476" s="196" t="s">
        <v>7</v>
      </c>
      <c r="F4476" s="196">
        <v>23</v>
      </c>
      <c r="G4476"/>
      <c r="H4476"/>
    </row>
    <row r="4477" spans="2:8" x14ac:dyDescent="0.3">
      <c r="B4477" s="101" t="s">
        <v>5299</v>
      </c>
      <c r="C4477" s="196" t="s">
        <v>7</v>
      </c>
      <c r="D4477" s="196">
        <v>3</v>
      </c>
      <c r="E4477" s="196" t="s">
        <v>20</v>
      </c>
      <c r="F4477" s="196">
        <v>15</v>
      </c>
      <c r="G4477"/>
      <c r="H4477"/>
    </row>
    <row r="4478" spans="2:8" x14ac:dyDescent="0.3">
      <c r="B4478" s="101" t="s">
        <v>5300</v>
      </c>
      <c r="C4478" s="196"/>
      <c r="D4478" s="196"/>
      <c r="E4478" s="196"/>
      <c r="F4478" s="196"/>
      <c r="G4478"/>
      <c r="H4478"/>
    </row>
    <row r="4479" spans="2:8" x14ac:dyDescent="0.3">
      <c r="B4479" s="101" t="s">
        <v>5301</v>
      </c>
      <c r="C4479" s="196" t="s">
        <v>5302</v>
      </c>
      <c r="D4479" s="196">
        <v>12</v>
      </c>
      <c r="E4479" s="196" t="s">
        <v>5303</v>
      </c>
      <c r="F4479" s="196">
        <v>8</v>
      </c>
      <c r="G4479"/>
      <c r="H4479"/>
    </row>
    <row r="4480" spans="2:8" x14ac:dyDescent="0.3">
      <c r="B4480" s="101" t="s">
        <v>5304</v>
      </c>
      <c r="C4480" s="196" t="s">
        <v>7</v>
      </c>
      <c r="D4480" s="196">
        <v>6</v>
      </c>
      <c r="E4480" s="196" t="s">
        <v>1832</v>
      </c>
      <c r="F4480" s="196">
        <v>2</v>
      </c>
      <c r="G4480"/>
      <c r="H4480"/>
    </row>
    <row r="4481" spans="2:8" x14ac:dyDescent="0.3">
      <c r="B4481" s="101" t="s">
        <v>5305</v>
      </c>
      <c r="C4481" s="196" t="s">
        <v>1788</v>
      </c>
      <c r="D4481" s="196">
        <v>2</v>
      </c>
      <c r="E4481" s="196" t="s">
        <v>4</v>
      </c>
      <c r="F4481" s="196">
        <v>2</v>
      </c>
      <c r="G4481"/>
      <c r="H4481"/>
    </row>
    <row r="4482" spans="2:8" x14ac:dyDescent="0.3">
      <c r="B4482" s="101" t="s">
        <v>5306</v>
      </c>
      <c r="C4482" s="196" t="s">
        <v>20</v>
      </c>
      <c r="D4482" s="196">
        <v>9</v>
      </c>
      <c r="E4482" s="196" t="s">
        <v>7</v>
      </c>
      <c r="F4482" s="196">
        <v>10</v>
      </c>
      <c r="G4482"/>
      <c r="H4482"/>
    </row>
    <row r="4483" spans="2:8" x14ac:dyDescent="0.3">
      <c r="B4483" s="101" t="s">
        <v>5307</v>
      </c>
      <c r="C4483" s="196" t="s">
        <v>4</v>
      </c>
      <c r="D4483" s="196">
        <v>47</v>
      </c>
      <c r="E4483" s="196" t="s">
        <v>7</v>
      </c>
      <c r="F4483" s="196">
        <v>32</v>
      </c>
      <c r="G4483"/>
      <c r="H4483"/>
    </row>
    <row r="4484" spans="2:8" x14ac:dyDescent="0.3">
      <c r="B4484" s="101" t="s">
        <v>5308</v>
      </c>
      <c r="C4484" s="196" t="s">
        <v>4</v>
      </c>
      <c r="D4484" s="196">
        <v>8</v>
      </c>
      <c r="E4484" s="196" t="s">
        <v>7</v>
      </c>
      <c r="F4484" s="196">
        <v>11</v>
      </c>
      <c r="G4484"/>
      <c r="H4484"/>
    </row>
    <row r="4485" spans="2:8" x14ac:dyDescent="0.3">
      <c r="B4485" s="101" t="s">
        <v>5309</v>
      </c>
      <c r="C4485" s="196"/>
      <c r="D4485" s="196"/>
      <c r="E4485" s="196"/>
      <c r="F4485" s="196"/>
      <c r="G4485"/>
      <c r="H4485"/>
    </row>
    <row r="4486" spans="2:8" x14ac:dyDescent="0.3">
      <c r="B4486" s="101" t="s">
        <v>5310</v>
      </c>
      <c r="C4486" s="196" t="s">
        <v>20</v>
      </c>
      <c r="D4486" s="196">
        <v>5</v>
      </c>
      <c r="E4486" s="196" t="s">
        <v>7</v>
      </c>
      <c r="F4486" s="196">
        <v>7</v>
      </c>
      <c r="G4486"/>
      <c r="H4486"/>
    </row>
    <row r="4487" spans="2:8" x14ac:dyDescent="0.3">
      <c r="B4487" s="101" t="s">
        <v>5311</v>
      </c>
      <c r="C4487" s="196" t="s">
        <v>7</v>
      </c>
      <c r="D4487" s="196">
        <v>6</v>
      </c>
      <c r="E4487" s="196" t="s">
        <v>4</v>
      </c>
      <c r="F4487" s="196">
        <v>21</v>
      </c>
      <c r="G4487"/>
      <c r="H4487"/>
    </row>
    <row r="4488" spans="2:8" x14ac:dyDescent="0.3">
      <c r="B4488" s="101" t="s">
        <v>5312</v>
      </c>
      <c r="C4488" s="196" t="s">
        <v>1698</v>
      </c>
      <c r="D4488" s="196">
        <v>7</v>
      </c>
      <c r="E4488" s="196" t="s">
        <v>20</v>
      </c>
      <c r="F4488" s="196">
        <v>2</v>
      </c>
      <c r="G4488"/>
      <c r="H4488"/>
    </row>
    <row r="4489" spans="2:8" x14ac:dyDescent="0.3">
      <c r="B4489" s="101" t="s">
        <v>5313</v>
      </c>
      <c r="C4489" s="196" t="s">
        <v>4</v>
      </c>
      <c r="D4489" s="196">
        <v>4</v>
      </c>
      <c r="E4489" s="196" t="s">
        <v>7</v>
      </c>
      <c r="F4489" s="196">
        <v>4</v>
      </c>
      <c r="G4489"/>
      <c r="H4489"/>
    </row>
    <row r="4490" spans="2:8" x14ac:dyDescent="0.3">
      <c r="B4490" s="101" t="s">
        <v>5314</v>
      </c>
      <c r="C4490" s="196" t="s">
        <v>1690</v>
      </c>
      <c r="D4490" s="196">
        <v>10</v>
      </c>
      <c r="E4490" s="196" t="s">
        <v>1698</v>
      </c>
      <c r="F4490" s="196">
        <v>11</v>
      </c>
      <c r="G4490"/>
      <c r="H4490"/>
    </row>
    <row r="4491" spans="2:8" x14ac:dyDescent="0.3">
      <c r="B4491" s="101" t="s">
        <v>5315</v>
      </c>
      <c r="C4491" s="196" t="s">
        <v>7</v>
      </c>
      <c r="D4491" s="196">
        <v>1</v>
      </c>
      <c r="E4491" s="196" t="s">
        <v>4</v>
      </c>
      <c r="F4491" s="196">
        <v>4</v>
      </c>
      <c r="G4491"/>
      <c r="H4491"/>
    </row>
    <row r="4492" spans="2:8" x14ac:dyDescent="0.3">
      <c r="B4492" s="101" t="s">
        <v>5316</v>
      </c>
      <c r="C4492" s="196" t="s">
        <v>4</v>
      </c>
      <c r="D4492" s="196">
        <v>2</v>
      </c>
      <c r="E4492" s="196" t="s">
        <v>3174</v>
      </c>
      <c r="F4492" s="196">
        <v>0</v>
      </c>
      <c r="G4492"/>
      <c r="H4492"/>
    </row>
    <row r="4493" spans="2:8" x14ac:dyDescent="0.3">
      <c r="B4493" s="101" t="s">
        <v>5317</v>
      </c>
      <c r="C4493" s="196"/>
      <c r="D4493" s="196"/>
      <c r="E4493" s="196"/>
      <c r="F4493" s="196"/>
      <c r="G4493"/>
      <c r="H4493"/>
    </row>
    <row r="4494" spans="2:8" x14ac:dyDescent="0.3">
      <c r="B4494" s="101" t="s">
        <v>5318</v>
      </c>
      <c r="C4494" s="196" t="s">
        <v>4</v>
      </c>
      <c r="D4494" s="196">
        <v>19</v>
      </c>
      <c r="E4494" s="196" t="s">
        <v>7</v>
      </c>
      <c r="F4494" s="196">
        <v>13</v>
      </c>
      <c r="G4494"/>
      <c r="H4494"/>
    </row>
    <row r="4495" spans="2:8" x14ac:dyDescent="0.3">
      <c r="B4495" s="101" t="s">
        <v>5319</v>
      </c>
      <c r="C4495" s="196" t="s">
        <v>7</v>
      </c>
      <c r="D4495" s="196">
        <v>24</v>
      </c>
      <c r="E4495" s="196" t="s">
        <v>4</v>
      </c>
      <c r="F4495" s="196">
        <v>18</v>
      </c>
      <c r="G4495"/>
      <c r="H4495"/>
    </row>
    <row r="4496" spans="2:8" x14ac:dyDescent="0.3">
      <c r="B4496" s="101" t="s">
        <v>5320</v>
      </c>
      <c r="C4496" s="196"/>
      <c r="D4496" s="196"/>
      <c r="E4496" s="196"/>
      <c r="F4496" s="196"/>
      <c r="G4496"/>
      <c r="H4496"/>
    </row>
    <row r="4497" spans="2:8" x14ac:dyDescent="0.3">
      <c r="B4497" s="101" t="s">
        <v>5321</v>
      </c>
      <c r="C4497" s="196" t="s">
        <v>1698</v>
      </c>
      <c r="D4497" s="196">
        <v>4</v>
      </c>
      <c r="E4497" s="196" t="s">
        <v>1690</v>
      </c>
      <c r="F4497" s="196">
        <v>4</v>
      </c>
      <c r="G4497"/>
      <c r="H4497"/>
    </row>
    <row r="4498" spans="2:8" x14ac:dyDescent="0.3">
      <c r="B4498" s="101" t="s">
        <v>5322</v>
      </c>
      <c r="C4498" s="196" t="s">
        <v>1690</v>
      </c>
      <c r="D4498" s="196">
        <v>1</v>
      </c>
      <c r="E4498" s="196" t="s">
        <v>1698</v>
      </c>
      <c r="F4498" s="196">
        <v>2</v>
      </c>
      <c r="G4498"/>
      <c r="H4498"/>
    </row>
    <row r="4499" spans="2:8" x14ac:dyDescent="0.3">
      <c r="B4499" s="101" t="s">
        <v>5323</v>
      </c>
      <c r="C4499" s="196" t="s">
        <v>7</v>
      </c>
      <c r="D4499" s="196">
        <v>0</v>
      </c>
      <c r="E4499" s="196" t="s">
        <v>1690</v>
      </c>
      <c r="F4499" s="196">
        <v>0</v>
      </c>
      <c r="G4499"/>
      <c r="H4499"/>
    </row>
    <row r="4500" spans="2:8" x14ac:dyDescent="0.3">
      <c r="B4500" s="101" t="s">
        <v>5324</v>
      </c>
      <c r="C4500" s="196"/>
      <c r="D4500" s="196"/>
      <c r="E4500" s="196"/>
      <c r="F4500" s="196"/>
      <c r="G4500"/>
      <c r="H4500"/>
    </row>
    <row r="4501" spans="2:8" x14ac:dyDescent="0.3">
      <c r="B4501" s="101" t="s">
        <v>5325</v>
      </c>
      <c r="C4501" s="196" t="s">
        <v>7</v>
      </c>
      <c r="D4501" s="196">
        <v>0</v>
      </c>
      <c r="E4501" s="196" t="s">
        <v>1692</v>
      </c>
      <c r="F4501" s="196">
        <v>1</v>
      </c>
      <c r="G4501"/>
      <c r="H4501"/>
    </row>
    <row r="4502" spans="2:8" x14ac:dyDescent="0.3">
      <c r="B4502" s="101" t="s">
        <v>5326</v>
      </c>
      <c r="C4502" s="196" t="s">
        <v>1692</v>
      </c>
      <c r="D4502" s="196">
        <v>3</v>
      </c>
      <c r="E4502" s="196" t="s">
        <v>7</v>
      </c>
      <c r="F4502" s="196">
        <v>2</v>
      </c>
      <c r="G4502"/>
      <c r="H4502"/>
    </row>
    <row r="4503" spans="2:8" x14ac:dyDescent="0.3">
      <c r="B4503" s="101" t="s">
        <v>5327</v>
      </c>
      <c r="C4503" s="196" t="s">
        <v>7</v>
      </c>
      <c r="D4503" s="196">
        <v>0</v>
      </c>
      <c r="E4503" s="196" t="s">
        <v>1692</v>
      </c>
      <c r="F4503" s="196">
        <v>0</v>
      </c>
      <c r="G4503"/>
      <c r="H4503"/>
    </row>
    <row r="4504" spans="2:8" x14ac:dyDescent="0.3">
      <c r="B4504" s="101" t="s">
        <v>5328</v>
      </c>
      <c r="C4504" s="196" t="s">
        <v>1692</v>
      </c>
      <c r="D4504" s="196">
        <v>0</v>
      </c>
      <c r="E4504" s="196" t="s">
        <v>7</v>
      </c>
      <c r="F4504" s="196">
        <v>0</v>
      </c>
      <c r="G4504"/>
      <c r="H4504"/>
    </row>
    <row r="4505" spans="2:8" x14ac:dyDescent="0.3">
      <c r="B4505" s="101" t="s">
        <v>5329</v>
      </c>
      <c r="C4505" s="196" t="s">
        <v>1692</v>
      </c>
      <c r="D4505" s="196">
        <v>0</v>
      </c>
      <c r="E4505" s="196" t="s">
        <v>7</v>
      </c>
      <c r="F4505" s="196">
        <v>0</v>
      </c>
      <c r="G4505"/>
      <c r="H4505"/>
    </row>
    <row r="4506" spans="2:8" x14ac:dyDescent="0.3">
      <c r="B4506" s="101" t="s">
        <v>5330</v>
      </c>
      <c r="C4506" s="196" t="s">
        <v>1692</v>
      </c>
      <c r="D4506" s="196">
        <v>0</v>
      </c>
      <c r="E4506" s="196" t="s">
        <v>7</v>
      </c>
      <c r="F4506" s="196">
        <v>0</v>
      </c>
      <c r="G4506"/>
      <c r="H4506"/>
    </row>
    <row r="4507" spans="2:8" x14ac:dyDescent="0.3">
      <c r="B4507" s="101" t="s">
        <v>5331</v>
      </c>
      <c r="C4507" s="196" t="s">
        <v>7</v>
      </c>
      <c r="D4507" s="196">
        <v>0</v>
      </c>
      <c r="E4507" s="196" t="s">
        <v>1692</v>
      </c>
      <c r="F4507" s="196">
        <v>0</v>
      </c>
      <c r="G4507"/>
      <c r="H4507"/>
    </row>
    <row r="4508" spans="2:8" x14ac:dyDescent="0.3">
      <c r="B4508" s="101" t="s">
        <v>5332</v>
      </c>
      <c r="C4508" s="196" t="s">
        <v>1692</v>
      </c>
      <c r="D4508" s="196">
        <v>0</v>
      </c>
      <c r="E4508" s="196" t="s">
        <v>7</v>
      </c>
      <c r="F4508" s="196">
        <v>0</v>
      </c>
      <c r="G4508"/>
      <c r="H4508"/>
    </row>
    <row r="4509" spans="2:8" x14ac:dyDescent="0.3">
      <c r="B4509" s="101" t="s">
        <v>5333</v>
      </c>
      <c r="C4509" s="196" t="s">
        <v>7</v>
      </c>
      <c r="D4509" s="196">
        <v>0</v>
      </c>
      <c r="E4509" s="196" t="s">
        <v>1692</v>
      </c>
      <c r="F4509" s="196">
        <v>0</v>
      </c>
      <c r="G4509"/>
      <c r="H4509"/>
    </row>
    <row r="4510" spans="2:8" x14ac:dyDescent="0.3">
      <c r="B4510" s="101" t="s">
        <v>5334</v>
      </c>
      <c r="C4510" s="196" t="s">
        <v>1692</v>
      </c>
      <c r="D4510" s="196">
        <v>0</v>
      </c>
      <c r="E4510" s="196" t="s">
        <v>7</v>
      </c>
      <c r="F4510" s="196">
        <v>0</v>
      </c>
      <c r="G4510"/>
      <c r="H4510"/>
    </row>
    <row r="4511" spans="2:8" x14ac:dyDescent="0.3">
      <c r="B4511" s="101" t="s">
        <v>5335</v>
      </c>
      <c r="C4511" s="196" t="s">
        <v>7</v>
      </c>
      <c r="D4511" s="196">
        <v>0</v>
      </c>
      <c r="E4511" s="196" t="s">
        <v>1692</v>
      </c>
      <c r="F4511" s="196">
        <v>0</v>
      </c>
      <c r="G4511"/>
      <c r="H4511"/>
    </row>
    <row r="4512" spans="2:8" x14ac:dyDescent="0.3">
      <c r="B4512" s="101" t="s">
        <v>5336</v>
      </c>
      <c r="C4512" s="196" t="s">
        <v>7</v>
      </c>
      <c r="D4512" s="196">
        <v>0</v>
      </c>
      <c r="E4512" s="196" t="s">
        <v>1692</v>
      </c>
      <c r="F4512" s="196">
        <v>0</v>
      </c>
      <c r="G4512"/>
      <c r="H4512"/>
    </row>
    <row r="4513" spans="2:8" x14ac:dyDescent="0.3">
      <c r="B4513" s="101" t="s">
        <v>5337</v>
      </c>
      <c r="C4513" s="196"/>
      <c r="D4513" s="196"/>
      <c r="E4513" s="196"/>
      <c r="F4513" s="196"/>
      <c r="G4513"/>
      <c r="H4513"/>
    </row>
    <row r="4514" spans="2:8" x14ac:dyDescent="0.3">
      <c r="B4514" s="101" t="s">
        <v>5338</v>
      </c>
      <c r="C4514" s="196" t="s">
        <v>1832</v>
      </c>
      <c r="D4514" s="196">
        <v>0</v>
      </c>
      <c r="E4514" s="196" t="s">
        <v>7</v>
      </c>
      <c r="F4514" s="196">
        <v>0</v>
      </c>
      <c r="G4514"/>
      <c r="H4514"/>
    </row>
    <row r="4515" spans="2:8" x14ac:dyDescent="0.3">
      <c r="B4515" s="101" t="s">
        <v>5339</v>
      </c>
      <c r="C4515" s="196" t="s">
        <v>7</v>
      </c>
      <c r="D4515" s="196">
        <v>0</v>
      </c>
      <c r="E4515" s="196" t="s">
        <v>1690</v>
      </c>
      <c r="F4515" s="196">
        <v>1</v>
      </c>
      <c r="G4515"/>
      <c r="H4515"/>
    </row>
    <row r="4516" spans="2:8" x14ac:dyDescent="0.3">
      <c r="B4516" s="101" t="s">
        <v>5340</v>
      </c>
      <c r="C4516" s="196" t="s">
        <v>7</v>
      </c>
      <c r="D4516" s="196">
        <v>0</v>
      </c>
      <c r="E4516" s="196" t="s">
        <v>1832</v>
      </c>
      <c r="F4516" s="196">
        <v>0</v>
      </c>
      <c r="G4516"/>
      <c r="H4516"/>
    </row>
    <row r="4517" spans="2:8" x14ac:dyDescent="0.3">
      <c r="B4517" s="101" t="s">
        <v>5341</v>
      </c>
      <c r="C4517" s="196" t="s">
        <v>7</v>
      </c>
      <c r="D4517" s="196">
        <v>0</v>
      </c>
      <c r="E4517" s="196" t="s">
        <v>1832</v>
      </c>
      <c r="F4517" s="196">
        <v>0</v>
      </c>
      <c r="G4517"/>
      <c r="H4517"/>
    </row>
    <row r="4518" spans="2:8" x14ac:dyDescent="0.3">
      <c r="B4518" s="101" t="s">
        <v>5342</v>
      </c>
      <c r="C4518" s="196" t="s">
        <v>1832</v>
      </c>
      <c r="D4518" s="196">
        <v>0</v>
      </c>
      <c r="E4518" s="196" t="s">
        <v>7</v>
      </c>
      <c r="F4518" s="196">
        <v>0</v>
      </c>
      <c r="G4518"/>
      <c r="H4518"/>
    </row>
    <row r="4519" spans="2:8" x14ac:dyDescent="0.3">
      <c r="B4519" s="101" t="s">
        <v>5343</v>
      </c>
      <c r="C4519" s="196" t="s">
        <v>7</v>
      </c>
      <c r="D4519" s="196">
        <v>0</v>
      </c>
      <c r="E4519" s="196" t="s">
        <v>1832</v>
      </c>
      <c r="F4519" s="196">
        <v>0</v>
      </c>
      <c r="G4519"/>
      <c r="H4519"/>
    </row>
    <row r="4520" spans="2:8" x14ac:dyDescent="0.3">
      <c r="B4520" s="101" t="s">
        <v>5344</v>
      </c>
      <c r="C4520" s="196" t="s">
        <v>1832</v>
      </c>
      <c r="D4520" s="196">
        <v>10</v>
      </c>
      <c r="E4520" s="196" t="s">
        <v>7</v>
      </c>
      <c r="F4520" s="196">
        <v>8</v>
      </c>
      <c r="G4520"/>
      <c r="H4520"/>
    </row>
    <row r="4521" spans="2:8" x14ac:dyDescent="0.3">
      <c r="B4521" s="101" t="s">
        <v>5345</v>
      </c>
      <c r="C4521" s="196" t="s">
        <v>7</v>
      </c>
      <c r="D4521" s="196">
        <v>0</v>
      </c>
      <c r="E4521" s="196" t="s">
        <v>1832</v>
      </c>
      <c r="F4521" s="196">
        <v>0</v>
      </c>
      <c r="G4521"/>
      <c r="H4521"/>
    </row>
    <row r="4522" spans="2:8" x14ac:dyDescent="0.3">
      <c r="B4522" s="101" t="s">
        <v>5346</v>
      </c>
      <c r="C4522" s="196" t="s">
        <v>1832</v>
      </c>
      <c r="D4522" s="196">
        <v>1</v>
      </c>
      <c r="E4522" s="196" t="s">
        <v>7</v>
      </c>
      <c r="F4522" s="196">
        <v>0</v>
      </c>
      <c r="G4522"/>
      <c r="H4522"/>
    </row>
    <row r="4523" spans="2:8" x14ac:dyDescent="0.3">
      <c r="B4523" s="101" t="s">
        <v>5347</v>
      </c>
      <c r="C4523" s="196" t="s">
        <v>1832</v>
      </c>
      <c r="D4523" s="196">
        <v>0</v>
      </c>
      <c r="E4523" s="196" t="s">
        <v>7</v>
      </c>
      <c r="F4523" s="196">
        <v>0</v>
      </c>
      <c r="G4523"/>
      <c r="H4523"/>
    </row>
    <row r="4524" spans="2:8" x14ac:dyDescent="0.3">
      <c r="B4524" s="101" t="s">
        <v>5348</v>
      </c>
      <c r="C4524" s="196" t="s">
        <v>1832</v>
      </c>
      <c r="D4524" s="196">
        <v>0</v>
      </c>
      <c r="E4524" s="196" t="s">
        <v>7</v>
      </c>
      <c r="F4524" s="196">
        <v>0</v>
      </c>
      <c r="G4524"/>
      <c r="H4524"/>
    </row>
    <row r="4525" spans="2:8" x14ac:dyDescent="0.3">
      <c r="B4525" s="101" t="s">
        <v>5349</v>
      </c>
      <c r="C4525" s="196" t="s">
        <v>7</v>
      </c>
      <c r="D4525" s="196">
        <v>0</v>
      </c>
      <c r="E4525" s="196" t="s">
        <v>1832</v>
      </c>
      <c r="F4525" s="196">
        <v>0</v>
      </c>
      <c r="G4525"/>
      <c r="H4525"/>
    </row>
    <row r="4526" spans="2:8" x14ac:dyDescent="0.3">
      <c r="B4526" s="101" t="s">
        <v>5350</v>
      </c>
      <c r="C4526" s="196" t="s">
        <v>7</v>
      </c>
      <c r="D4526" s="196">
        <v>0</v>
      </c>
      <c r="E4526" s="196" t="s">
        <v>1832</v>
      </c>
      <c r="F4526" s="196">
        <v>0</v>
      </c>
      <c r="G4526"/>
      <c r="H4526"/>
    </row>
    <row r="4527" spans="2:8" x14ac:dyDescent="0.3">
      <c r="B4527" s="101" t="s">
        <v>5351</v>
      </c>
      <c r="C4527" s="196" t="s">
        <v>1832</v>
      </c>
      <c r="D4527" s="196">
        <v>0</v>
      </c>
      <c r="E4527" s="196" t="s">
        <v>7</v>
      </c>
      <c r="F4527" s="196">
        <v>0</v>
      </c>
      <c r="G4527"/>
      <c r="H4527"/>
    </row>
    <row r="4528" spans="2:8" x14ac:dyDescent="0.3">
      <c r="B4528" s="101" t="s">
        <v>5352</v>
      </c>
      <c r="C4528" s="196"/>
      <c r="D4528" s="196"/>
      <c r="E4528" s="196"/>
      <c r="F4528" s="196"/>
      <c r="G4528"/>
      <c r="H4528"/>
    </row>
    <row r="4529" spans="2:8" x14ac:dyDescent="0.3">
      <c r="B4529" s="101" t="s">
        <v>5353</v>
      </c>
      <c r="C4529" s="196" t="s">
        <v>4</v>
      </c>
      <c r="D4529" s="196">
        <v>0</v>
      </c>
      <c r="E4529" s="196" t="s">
        <v>7</v>
      </c>
      <c r="F4529" s="196">
        <v>0</v>
      </c>
      <c r="G4529"/>
      <c r="H4529"/>
    </row>
    <row r="4530" spans="2:8" x14ac:dyDescent="0.3">
      <c r="B4530" s="101" t="s">
        <v>5354</v>
      </c>
      <c r="C4530" s="196" t="s">
        <v>7</v>
      </c>
      <c r="D4530" s="196">
        <v>0</v>
      </c>
      <c r="E4530" s="196" t="s">
        <v>4</v>
      </c>
      <c r="F4530" s="196">
        <v>0</v>
      </c>
      <c r="G4530"/>
      <c r="H4530"/>
    </row>
    <row r="4531" spans="2:8" x14ac:dyDescent="0.3">
      <c r="B4531" s="101" t="s">
        <v>5355</v>
      </c>
      <c r="C4531" s="196" t="s">
        <v>7</v>
      </c>
      <c r="D4531" s="196">
        <v>0</v>
      </c>
      <c r="E4531" s="196" t="s">
        <v>4</v>
      </c>
      <c r="F4531" s="196">
        <v>0</v>
      </c>
      <c r="G4531"/>
      <c r="H4531"/>
    </row>
    <row r="4532" spans="2:8" x14ac:dyDescent="0.3">
      <c r="B4532" s="101" t="s">
        <v>5356</v>
      </c>
      <c r="C4532" s="196" t="s">
        <v>4</v>
      </c>
      <c r="D4532" s="196">
        <v>0</v>
      </c>
      <c r="E4532" s="196" t="s">
        <v>7</v>
      </c>
      <c r="F4532" s="196">
        <v>0</v>
      </c>
      <c r="G4532"/>
      <c r="H4532"/>
    </row>
    <row r="4533" spans="2:8" x14ac:dyDescent="0.3">
      <c r="B4533" s="101" t="s">
        <v>5357</v>
      </c>
      <c r="C4533" s="196" t="s">
        <v>7</v>
      </c>
      <c r="D4533" s="196">
        <v>0</v>
      </c>
      <c r="E4533" s="196" t="s">
        <v>4</v>
      </c>
      <c r="F4533" s="196">
        <v>0</v>
      </c>
      <c r="G4533"/>
      <c r="H4533"/>
    </row>
    <row r="4534" spans="2:8" x14ac:dyDescent="0.3">
      <c r="B4534" s="101" t="s">
        <v>5358</v>
      </c>
      <c r="C4534" s="196" t="s">
        <v>7</v>
      </c>
      <c r="D4534" s="196">
        <v>0</v>
      </c>
      <c r="E4534" s="196" t="s">
        <v>4</v>
      </c>
      <c r="F4534" s="196">
        <v>0</v>
      </c>
      <c r="G4534"/>
      <c r="H4534"/>
    </row>
    <row r="4535" spans="2:8" x14ac:dyDescent="0.3">
      <c r="B4535" s="101" t="s">
        <v>5359</v>
      </c>
      <c r="C4535" s="196" t="s">
        <v>4</v>
      </c>
      <c r="D4535" s="196">
        <v>0</v>
      </c>
      <c r="E4535" s="196" t="s">
        <v>7</v>
      </c>
      <c r="F4535" s="196">
        <v>0</v>
      </c>
      <c r="G4535"/>
      <c r="H4535"/>
    </row>
    <row r="4536" spans="2:8" x14ac:dyDescent="0.3">
      <c r="B4536" s="101" t="s">
        <v>5360</v>
      </c>
      <c r="C4536" s="196" t="s">
        <v>7</v>
      </c>
      <c r="D4536" s="196">
        <v>0</v>
      </c>
      <c r="E4536" s="196" t="s">
        <v>4</v>
      </c>
      <c r="F4536" s="196">
        <v>1</v>
      </c>
      <c r="G4536"/>
      <c r="H4536"/>
    </row>
    <row r="4537" spans="2:8" x14ac:dyDescent="0.3">
      <c r="B4537" s="101" t="s">
        <v>5361</v>
      </c>
      <c r="C4537" s="196" t="s">
        <v>7</v>
      </c>
      <c r="D4537" s="196">
        <v>0</v>
      </c>
      <c r="E4537" s="196" t="s">
        <v>4</v>
      </c>
      <c r="F4537" s="196">
        <v>0</v>
      </c>
      <c r="G4537"/>
      <c r="H4537"/>
    </row>
    <row r="4538" spans="2:8" x14ac:dyDescent="0.3">
      <c r="B4538" s="101" t="s">
        <v>5362</v>
      </c>
      <c r="C4538" s="196" t="s">
        <v>7</v>
      </c>
      <c r="D4538" s="196">
        <v>0</v>
      </c>
      <c r="E4538" s="196" t="s">
        <v>4</v>
      </c>
      <c r="F4538" s="196">
        <v>0</v>
      </c>
      <c r="G4538"/>
      <c r="H4538"/>
    </row>
    <row r="4539" spans="2:8" x14ac:dyDescent="0.3">
      <c r="B4539" s="101" t="s">
        <v>5363</v>
      </c>
      <c r="C4539" s="196" t="s">
        <v>7</v>
      </c>
      <c r="D4539" s="196">
        <v>0</v>
      </c>
      <c r="E4539" s="196" t="s">
        <v>4</v>
      </c>
      <c r="F4539" s="196">
        <v>2</v>
      </c>
      <c r="G4539"/>
      <c r="H4539"/>
    </row>
    <row r="4540" spans="2:8" x14ac:dyDescent="0.3">
      <c r="B4540" s="101" t="s">
        <v>5364</v>
      </c>
      <c r="C4540" s="196" t="s">
        <v>7</v>
      </c>
      <c r="D4540" s="196">
        <v>0</v>
      </c>
      <c r="E4540" s="196" t="s">
        <v>4</v>
      </c>
      <c r="F4540" s="196">
        <v>0</v>
      </c>
      <c r="G4540"/>
      <c r="H4540"/>
    </row>
    <row r="4541" spans="2:8" x14ac:dyDescent="0.3">
      <c r="B4541" s="101" t="s">
        <v>5365</v>
      </c>
      <c r="C4541" s="196" t="s">
        <v>7</v>
      </c>
      <c r="D4541" s="196">
        <v>1</v>
      </c>
      <c r="E4541" s="196" t="s">
        <v>4</v>
      </c>
      <c r="F4541" s="196">
        <v>0</v>
      </c>
      <c r="G4541"/>
      <c r="H4541"/>
    </row>
    <row r="4542" spans="2:8" x14ac:dyDescent="0.3">
      <c r="B4542" s="101" t="s">
        <v>5366</v>
      </c>
      <c r="C4542" s="196" t="s">
        <v>4</v>
      </c>
      <c r="D4542" s="196">
        <v>0</v>
      </c>
      <c r="E4542" s="196" t="s">
        <v>7</v>
      </c>
      <c r="F4542" s="196">
        <v>0</v>
      </c>
      <c r="G4542"/>
      <c r="H4542"/>
    </row>
    <row r="4543" spans="2:8" x14ac:dyDescent="0.3">
      <c r="B4543" s="101" t="s">
        <v>5367</v>
      </c>
      <c r="C4543" s="196" t="s">
        <v>4</v>
      </c>
      <c r="D4543" s="196">
        <v>0</v>
      </c>
      <c r="E4543" s="196" t="s">
        <v>7</v>
      </c>
      <c r="F4543" s="196">
        <v>0</v>
      </c>
      <c r="G4543"/>
      <c r="H4543"/>
    </row>
    <row r="4544" spans="2:8" x14ac:dyDescent="0.3">
      <c r="B4544" s="101" t="s">
        <v>5368</v>
      </c>
      <c r="C4544" s="196" t="s">
        <v>7</v>
      </c>
      <c r="D4544" s="196">
        <v>0</v>
      </c>
      <c r="E4544" s="196" t="s">
        <v>4</v>
      </c>
      <c r="F4544" s="196">
        <v>0</v>
      </c>
      <c r="G4544"/>
      <c r="H4544"/>
    </row>
    <row r="4545" spans="2:8" x14ac:dyDescent="0.3">
      <c r="B4545" s="101" t="s">
        <v>5369</v>
      </c>
      <c r="C4545" s="196" t="s">
        <v>7</v>
      </c>
      <c r="D4545" s="196">
        <v>0</v>
      </c>
      <c r="E4545" s="196" t="s">
        <v>4</v>
      </c>
      <c r="F4545" s="196">
        <v>0</v>
      </c>
      <c r="G4545"/>
      <c r="H4545"/>
    </row>
    <row r="4546" spans="2:8" x14ac:dyDescent="0.3">
      <c r="B4546" s="101" t="s">
        <v>5370</v>
      </c>
      <c r="C4546" s="196" t="s">
        <v>4</v>
      </c>
      <c r="D4546" s="196">
        <v>0</v>
      </c>
      <c r="E4546" s="196" t="s">
        <v>7</v>
      </c>
      <c r="F4546" s="196">
        <v>0</v>
      </c>
      <c r="G4546"/>
      <c r="H4546"/>
    </row>
    <row r="4547" spans="2:8" x14ac:dyDescent="0.3">
      <c r="B4547" s="101" t="s">
        <v>5371</v>
      </c>
      <c r="C4547" s="196"/>
      <c r="D4547" s="196"/>
      <c r="E4547" s="196"/>
      <c r="F4547" s="196"/>
      <c r="G4547"/>
      <c r="H4547"/>
    </row>
    <row r="4548" spans="2:8" x14ac:dyDescent="0.3">
      <c r="B4548" s="101" t="s">
        <v>5372</v>
      </c>
      <c r="C4548" s="196" t="s">
        <v>1699</v>
      </c>
      <c r="D4548" s="196">
        <v>0</v>
      </c>
      <c r="E4548" s="196" t="s">
        <v>1837</v>
      </c>
      <c r="F4548" s="196">
        <v>0</v>
      </c>
      <c r="G4548"/>
      <c r="H4548"/>
    </row>
    <row r="4549" spans="2:8" x14ac:dyDescent="0.3">
      <c r="B4549" s="101" t="s">
        <v>5373</v>
      </c>
      <c r="C4549" s="196" t="s">
        <v>7</v>
      </c>
      <c r="D4549" s="196">
        <v>0</v>
      </c>
      <c r="E4549" s="196" t="s">
        <v>4</v>
      </c>
      <c r="F4549" s="196">
        <v>2</v>
      </c>
      <c r="G4549"/>
      <c r="H4549"/>
    </row>
    <row r="4550" spans="2:8" x14ac:dyDescent="0.3">
      <c r="B4550" s="101" t="s">
        <v>5374</v>
      </c>
      <c r="C4550" s="196" t="s">
        <v>4</v>
      </c>
      <c r="D4550" s="196">
        <v>1</v>
      </c>
      <c r="E4550" s="196" t="s">
        <v>7</v>
      </c>
      <c r="F4550" s="196">
        <v>0</v>
      </c>
      <c r="G4550"/>
      <c r="H4550"/>
    </row>
    <row r="4551" spans="2:8" x14ac:dyDescent="0.3">
      <c r="B4551" s="101" t="s">
        <v>5375</v>
      </c>
      <c r="C4551" s="196" t="s">
        <v>7</v>
      </c>
      <c r="D4551" s="196">
        <v>0</v>
      </c>
      <c r="E4551" s="196" t="s">
        <v>4</v>
      </c>
      <c r="F4551" s="196">
        <v>0</v>
      </c>
      <c r="G4551"/>
      <c r="H4551"/>
    </row>
    <row r="4552" spans="2:8" x14ac:dyDescent="0.3">
      <c r="B4552" s="101" t="s">
        <v>5376</v>
      </c>
      <c r="C4552" s="196" t="s">
        <v>4</v>
      </c>
      <c r="D4552" s="196">
        <v>0</v>
      </c>
      <c r="E4552" s="196" t="s">
        <v>7</v>
      </c>
      <c r="F4552" s="196">
        <v>1</v>
      </c>
      <c r="G4552"/>
      <c r="H4552"/>
    </row>
    <row r="4553" spans="2:8" x14ac:dyDescent="0.3">
      <c r="B4553" s="101" t="s">
        <v>5377</v>
      </c>
      <c r="C4553" s="196" t="s">
        <v>7</v>
      </c>
      <c r="D4553" s="196">
        <v>0</v>
      </c>
      <c r="E4553" s="196" t="s">
        <v>4</v>
      </c>
      <c r="F4553" s="196">
        <v>0</v>
      </c>
      <c r="G4553"/>
      <c r="H4553"/>
    </row>
    <row r="4554" spans="2:8" x14ac:dyDescent="0.3">
      <c r="B4554" s="101" t="s">
        <v>5378</v>
      </c>
      <c r="C4554" s="196" t="s">
        <v>1690</v>
      </c>
      <c r="D4554" s="196">
        <v>2</v>
      </c>
      <c r="E4554" s="196" t="s">
        <v>7</v>
      </c>
      <c r="F4554" s="196">
        <v>2</v>
      </c>
      <c r="G4554"/>
      <c r="H4554"/>
    </row>
    <row r="4555" spans="2:8" x14ac:dyDescent="0.3">
      <c r="B4555" s="101" t="s">
        <v>5379</v>
      </c>
      <c r="C4555" s="196" t="s">
        <v>20</v>
      </c>
      <c r="D4555" s="196">
        <v>0</v>
      </c>
      <c r="E4555" s="196" t="s">
        <v>1698</v>
      </c>
      <c r="F4555" s="196">
        <v>0</v>
      </c>
      <c r="G4555"/>
      <c r="H4555"/>
    </row>
    <row r="4556" spans="2:8" x14ac:dyDescent="0.3">
      <c r="B4556" s="101" t="s">
        <v>5380</v>
      </c>
      <c r="C4556" s="196" t="s">
        <v>20</v>
      </c>
      <c r="D4556" s="196">
        <v>0</v>
      </c>
      <c r="E4556" s="196" t="s">
        <v>1698</v>
      </c>
      <c r="F4556" s="196">
        <v>0</v>
      </c>
      <c r="G4556"/>
      <c r="H4556"/>
    </row>
    <row r="4557" spans="2:8" x14ac:dyDescent="0.3">
      <c r="B4557" s="101" t="s">
        <v>5381</v>
      </c>
      <c r="C4557" s="196" t="s">
        <v>20</v>
      </c>
      <c r="D4557" s="196">
        <v>0</v>
      </c>
      <c r="E4557" s="196" t="s">
        <v>1698</v>
      </c>
      <c r="F4557" s="196">
        <v>1</v>
      </c>
      <c r="G4557"/>
      <c r="H4557"/>
    </row>
    <row r="4558" spans="2:8" x14ac:dyDescent="0.3">
      <c r="B4558" s="101" t="s">
        <v>5382</v>
      </c>
      <c r="C4558" s="196" t="s">
        <v>20</v>
      </c>
      <c r="D4558" s="196">
        <v>1</v>
      </c>
      <c r="E4558" s="196" t="s">
        <v>1698</v>
      </c>
      <c r="F4558" s="196">
        <v>1</v>
      </c>
      <c r="G4558"/>
      <c r="H4558"/>
    </row>
    <row r="4559" spans="2:8" x14ac:dyDescent="0.3">
      <c r="B4559" s="101" t="s">
        <v>5383</v>
      </c>
      <c r="C4559" s="196" t="s">
        <v>1698</v>
      </c>
      <c r="D4559" s="196">
        <v>0</v>
      </c>
      <c r="E4559" s="196" t="s">
        <v>20</v>
      </c>
      <c r="F4559" s="196">
        <v>0</v>
      </c>
      <c r="G4559"/>
      <c r="H4559"/>
    </row>
    <row r="4560" spans="2:8" x14ac:dyDescent="0.3">
      <c r="B4560" s="101" t="s">
        <v>5384</v>
      </c>
      <c r="C4560" s="196" t="s">
        <v>20</v>
      </c>
      <c r="D4560" s="196">
        <v>0</v>
      </c>
      <c r="E4560" s="196" t="s">
        <v>1698</v>
      </c>
      <c r="F4560" s="196">
        <v>0</v>
      </c>
      <c r="G4560"/>
      <c r="H4560"/>
    </row>
    <row r="4561" spans="2:8" x14ac:dyDescent="0.3">
      <c r="B4561" s="101" t="s">
        <v>5385</v>
      </c>
      <c r="C4561" s="196"/>
      <c r="D4561" s="196"/>
      <c r="E4561" s="196"/>
      <c r="F4561" s="196"/>
      <c r="G4561"/>
      <c r="H4561"/>
    </row>
    <row r="4562" spans="2:8" x14ac:dyDescent="0.3">
      <c r="B4562" s="101" t="s">
        <v>5386</v>
      </c>
      <c r="C4562" s="196" t="s">
        <v>7</v>
      </c>
      <c r="D4562" s="196">
        <v>5</v>
      </c>
      <c r="E4562" s="196" t="s">
        <v>1691</v>
      </c>
      <c r="F4562" s="196">
        <v>4</v>
      </c>
      <c r="G4562"/>
      <c r="H4562"/>
    </row>
    <row r="4563" spans="2:8" x14ac:dyDescent="0.3">
      <c r="B4563" s="101" t="s">
        <v>5387</v>
      </c>
      <c r="C4563" s="196" t="s">
        <v>1691</v>
      </c>
      <c r="D4563" s="196">
        <v>5</v>
      </c>
      <c r="E4563" s="196" t="s">
        <v>7</v>
      </c>
      <c r="F4563" s="196">
        <v>3</v>
      </c>
      <c r="G4563"/>
      <c r="H4563"/>
    </row>
    <row r="4564" spans="2:8" x14ac:dyDescent="0.3">
      <c r="B4564" s="101" t="s">
        <v>5388</v>
      </c>
      <c r="C4564" s="196" t="s">
        <v>7</v>
      </c>
      <c r="D4564" s="196">
        <v>7</v>
      </c>
      <c r="E4564" s="196" t="s">
        <v>1696</v>
      </c>
      <c r="F4564" s="196">
        <v>2</v>
      </c>
      <c r="G4564"/>
      <c r="H4564"/>
    </row>
    <row r="4565" spans="2:8" x14ac:dyDescent="0.3">
      <c r="B4565" s="101" t="s">
        <v>5389</v>
      </c>
      <c r="C4565" s="196" t="s">
        <v>7</v>
      </c>
      <c r="D4565" s="196">
        <v>1</v>
      </c>
      <c r="E4565" s="196" t="s">
        <v>1704</v>
      </c>
      <c r="F4565" s="196">
        <v>3</v>
      </c>
      <c r="G4565"/>
      <c r="H4565"/>
    </row>
    <row r="4566" spans="2:8" x14ac:dyDescent="0.3">
      <c r="B4566" s="101" t="s">
        <v>5390</v>
      </c>
      <c r="C4566" s="196" t="s">
        <v>1690</v>
      </c>
      <c r="D4566" s="196">
        <v>4</v>
      </c>
      <c r="E4566" s="196" t="s">
        <v>7</v>
      </c>
      <c r="F4566" s="196">
        <v>4</v>
      </c>
      <c r="G4566"/>
      <c r="H4566"/>
    </row>
    <row r="4567" spans="2:8" x14ac:dyDescent="0.3">
      <c r="B4567" s="101" t="s">
        <v>5391</v>
      </c>
      <c r="C4567" s="196" t="s">
        <v>7</v>
      </c>
      <c r="D4567" s="196">
        <v>1</v>
      </c>
      <c r="E4567" s="196" t="s">
        <v>1695</v>
      </c>
      <c r="F4567" s="196">
        <v>0</v>
      </c>
      <c r="G4567"/>
      <c r="H4567"/>
    </row>
    <row r="4568" spans="2:8" x14ac:dyDescent="0.3">
      <c r="B4568" s="101" t="s">
        <v>5392</v>
      </c>
      <c r="C4568" s="196" t="s">
        <v>7</v>
      </c>
      <c r="D4568" s="196">
        <v>6</v>
      </c>
      <c r="E4568" s="196" t="s">
        <v>4</v>
      </c>
      <c r="F4568" s="196">
        <v>6</v>
      </c>
      <c r="G4568"/>
      <c r="H4568"/>
    </row>
    <row r="4569" spans="2:8" x14ac:dyDescent="0.3">
      <c r="B4569" s="101" t="s">
        <v>5393</v>
      </c>
      <c r="C4569" s="196" t="s">
        <v>4</v>
      </c>
      <c r="D4569" s="196">
        <v>14</v>
      </c>
      <c r="E4569" s="196" t="s">
        <v>7</v>
      </c>
      <c r="F4569" s="196">
        <v>27</v>
      </c>
      <c r="G4569"/>
      <c r="H4569"/>
    </row>
    <row r="4570" spans="2:8" x14ac:dyDescent="0.3">
      <c r="B4570" s="101" t="s">
        <v>5394</v>
      </c>
      <c r="C4570" s="196" t="s">
        <v>7</v>
      </c>
      <c r="D4570" s="196">
        <v>6</v>
      </c>
      <c r="E4570" s="196" t="s">
        <v>4</v>
      </c>
      <c r="F4570" s="196">
        <v>1</v>
      </c>
      <c r="G4570"/>
      <c r="H4570"/>
    </row>
    <row r="4571" spans="2:8" x14ac:dyDescent="0.3">
      <c r="B4571" s="101" t="s">
        <v>5395</v>
      </c>
      <c r="C4571" s="196" t="s">
        <v>7</v>
      </c>
      <c r="D4571" s="196">
        <v>3</v>
      </c>
      <c r="E4571" s="196" t="s">
        <v>4</v>
      </c>
      <c r="F4571" s="196">
        <v>8</v>
      </c>
      <c r="G4571"/>
      <c r="H4571"/>
    </row>
    <row r="4572" spans="2:8" x14ac:dyDescent="0.3">
      <c r="B4572" s="101" t="s">
        <v>5396</v>
      </c>
      <c r="C4572" s="196" t="s">
        <v>7</v>
      </c>
      <c r="D4572" s="196">
        <v>1</v>
      </c>
      <c r="E4572" s="196" t="s">
        <v>4</v>
      </c>
      <c r="F4572" s="196">
        <v>2</v>
      </c>
      <c r="G4572"/>
      <c r="H4572"/>
    </row>
    <row r="4573" spans="2:8" x14ac:dyDescent="0.3">
      <c r="B4573" s="101" t="s">
        <v>5397</v>
      </c>
      <c r="C4573" s="196" t="s">
        <v>7</v>
      </c>
      <c r="D4573" s="196">
        <v>7</v>
      </c>
      <c r="E4573" s="196" t="s">
        <v>4</v>
      </c>
      <c r="F4573" s="196">
        <v>9</v>
      </c>
      <c r="G4573"/>
      <c r="H4573"/>
    </row>
    <row r="4574" spans="2:8" x14ac:dyDescent="0.3">
      <c r="B4574" s="201" t="s">
        <v>5398</v>
      </c>
      <c r="C4574" s="201" t="s">
        <v>20</v>
      </c>
      <c r="D4574" s="201">
        <v>1</v>
      </c>
      <c r="E4574" s="201" t="s">
        <v>7</v>
      </c>
      <c r="F4574" s="201">
        <v>2</v>
      </c>
      <c r="G4574" s="201"/>
      <c r="H4574"/>
    </row>
    <row r="4575" spans="2:8" x14ac:dyDescent="0.3">
      <c r="B4575" s="101" t="s">
        <v>5399</v>
      </c>
      <c r="C4575" s="196" t="s">
        <v>7</v>
      </c>
      <c r="D4575" s="196">
        <v>4</v>
      </c>
      <c r="E4575" s="196" t="s">
        <v>4</v>
      </c>
      <c r="F4575" s="196">
        <v>7</v>
      </c>
      <c r="G4575"/>
      <c r="H4575"/>
    </row>
    <row r="4576" spans="2:8" x14ac:dyDescent="0.3">
      <c r="B4576" s="101" t="s">
        <v>5400</v>
      </c>
      <c r="C4576" s="196"/>
      <c r="D4576" s="196"/>
      <c r="E4576" s="196"/>
      <c r="F4576" s="196"/>
      <c r="G4576"/>
      <c r="H4576"/>
    </row>
    <row r="4577" spans="2:8" x14ac:dyDescent="0.3">
      <c r="B4577" s="101" t="s">
        <v>5401</v>
      </c>
      <c r="C4577" s="196" t="s">
        <v>7</v>
      </c>
      <c r="D4577" s="196">
        <v>24</v>
      </c>
      <c r="E4577" s="196" t="s">
        <v>4</v>
      </c>
      <c r="F4577" s="196">
        <v>15</v>
      </c>
      <c r="G4577"/>
      <c r="H4577"/>
    </row>
    <row r="4578" spans="2:8" x14ac:dyDescent="0.3">
      <c r="B4578" s="101" t="s">
        <v>5402</v>
      </c>
      <c r="C4578" s="196" t="s">
        <v>7</v>
      </c>
      <c r="D4578" s="196">
        <v>22</v>
      </c>
      <c r="E4578" s="196" t="s">
        <v>1832</v>
      </c>
      <c r="F4578" s="196">
        <v>10</v>
      </c>
      <c r="G4578"/>
      <c r="H4578"/>
    </row>
    <row r="4579" spans="2:8" x14ac:dyDescent="0.3">
      <c r="B4579" s="101" t="s">
        <v>5403</v>
      </c>
      <c r="C4579" s="196" t="s">
        <v>1685</v>
      </c>
      <c r="D4579" s="196">
        <v>10</v>
      </c>
      <c r="E4579" s="196" t="s">
        <v>7</v>
      </c>
      <c r="F4579" s="196">
        <v>27</v>
      </c>
      <c r="G4579"/>
      <c r="H4579"/>
    </row>
    <row r="4580" spans="2:8" x14ac:dyDescent="0.3">
      <c r="B4580" s="101" t="s">
        <v>5404</v>
      </c>
      <c r="C4580" s="196" t="s">
        <v>7</v>
      </c>
      <c r="D4580" s="196">
        <v>32</v>
      </c>
      <c r="E4580" s="196" t="s">
        <v>1690</v>
      </c>
      <c r="F4580" s="196">
        <v>15</v>
      </c>
      <c r="G4580"/>
      <c r="H4580"/>
    </row>
    <row r="4581" spans="2:8" x14ac:dyDescent="0.3">
      <c r="B4581" s="101" t="s">
        <v>5405</v>
      </c>
      <c r="C4581" s="196" t="s">
        <v>7</v>
      </c>
      <c r="D4581" s="196">
        <v>21</v>
      </c>
      <c r="E4581" s="196" t="s">
        <v>20</v>
      </c>
      <c r="F4581" s="196">
        <v>44</v>
      </c>
      <c r="G4581"/>
      <c r="H4581"/>
    </row>
    <row r="4582" spans="2:8" x14ac:dyDescent="0.3">
      <c r="B4582" s="101" t="s">
        <v>5406</v>
      </c>
      <c r="C4582" s="196" t="s">
        <v>4</v>
      </c>
      <c r="D4582" s="196">
        <v>28</v>
      </c>
      <c r="E4582" s="196" t="s">
        <v>7</v>
      </c>
      <c r="F4582" s="196">
        <v>45</v>
      </c>
      <c r="G4582"/>
      <c r="H4582"/>
    </row>
    <row r="4583" spans="2:8" x14ac:dyDescent="0.3">
      <c r="B4583" s="101" t="s">
        <v>5407</v>
      </c>
      <c r="C4583" s="196"/>
      <c r="D4583" s="196"/>
      <c r="E4583" s="196"/>
      <c r="F4583" s="196"/>
      <c r="G4583"/>
      <c r="H4583"/>
    </row>
    <row r="4584" spans="2:8" x14ac:dyDescent="0.3">
      <c r="B4584" s="101" t="s">
        <v>5408</v>
      </c>
      <c r="C4584" s="196" t="s">
        <v>4</v>
      </c>
      <c r="D4584" s="196">
        <v>0</v>
      </c>
      <c r="E4584" s="196" t="s">
        <v>7</v>
      </c>
      <c r="F4584" s="196">
        <v>0</v>
      </c>
      <c r="G4584"/>
      <c r="H4584"/>
    </row>
    <row r="4585" spans="2:8" x14ac:dyDescent="0.3">
      <c r="B4585" s="201" t="s">
        <v>5409</v>
      </c>
      <c r="C4585" s="201" t="s">
        <v>7</v>
      </c>
      <c r="D4585" s="201">
        <v>0</v>
      </c>
      <c r="E4585" s="201" t="s">
        <v>1832</v>
      </c>
      <c r="F4585" s="201">
        <v>1</v>
      </c>
      <c r="G4585" s="201"/>
      <c r="H4585"/>
    </row>
    <row r="4586" spans="2:8" x14ac:dyDescent="0.3">
      <c r="B4586" s="101" t="s">
        <v>5410</v>
      </c>
      <c r="C4586" s="196" t="s">
        <v>1685</v>
      </c>
      <c r="D4586" s="196">
        <v>0</v>
      </c>
      <c r="E4586" s="196" t="s">
        <v>7</v>
      </c>
      <c r="F4586" s="196">
        <v>0</v>
      </c>
      <c r="G4586"/>
      <c r="H4586"/>
    </row>
    <row r="4587" spans="2:8" x14ac:dyDescent="0.3">
      <c r="B4587" s="101" t="s">
        <v>5411</v>
      </c>
      <c r="C4587" s="196" t="s">
        <v>7</v>
      </c>
      <c r="D4587" s="196">
        <v>1</v>
      </c>
      <c r="E4587" s="196" t="s">
        <v>1690</v>
      </c>
      <c r="F4587" s="196">
        <v>2</v>
      </c>
      <c r="G4587"/>
      <c r="H4587"/>
    </row>
    <row r="4588" spans="2:8" x14ac:dyDescent="0.3">
      <c r="B4588" s="101" t="s">
        <v>5412</v>
      </c>
      <c r="C4588" s="196" t="s">
        <v>20</v>
      </c>
      <c r="D4588" s="196">
        <v>0</v>
      </c>
      <c r="E4588" s="196" t="s">
        <v>7</v>
      </c>
      <c r="F4588" s="196">
        <v>0</v>
      </c>
      <c r="G4588"/>
      <c r="H4588"/>
    </row>
    <row r="4589" spans="2:8" x14ac:dyDescent="0.3">
      <c r="B4589" s="101" t="s">
        <v>5413</v>
      </c>
      <c r="C4589" s="196" t="s">
        <v>4</v>
      </c>
      <c r="D4589" s="196">
        <v>3</v>
      </c>
      <c r="E4589" s="196" t="s">
        <v>7</v>
      </c>
      <c r="F4589" s="196">
        <v>0</v>
      </c>
      <c r="G4589"/>
      <c r="H4589"/>
    </row>
    <row r="4590" spans="2:8" x14ac:dyDescent="0.3">
      <c r="B4590" s="101" t="s">
        <v>5414</v>
      </c>
      <c r="C4590" s="196"/>
      <c r="D4590" s="196"/>
      <c r="E4590" s="196"/>
      <c r="F4590" s="196"/>
      <c r="G4590"/>
      <c r="H4590"/>
    </row>
    <row r="4591" spans="2:8" x14ac:dyDescent="0.3">
      <c r="B4591" s="101" t="s">
        <v>5415</v>
      </c>
      <c r="C4591" s="196" t="s">
        <v>1757</v>
      </c>
      <c r="D4591" s="196">
        <v>1</v>
      </c>
      <c r="E4591" s="196" t="s">
        <v>1758</v>
      </c>
      <c r="F4591" s="196">
        <v>1</v>
      </c>
      <c r="G4591"/>
      <c r="H4591"/>
    </row>
    <row r="4592" spans="2:8" x14ac:dyDescent="0.3">
      <c r="B4592" s="101" t="s">
        <v>5416</v>
      </c>
      <c r="C4592" s="196" t="s">
        <v>1704</v>
      </c>
      <c r="D4592" s="196">
        <v>10</v>
      </c>
      <c r="E4592" s="196" t="s">
        <v>7</v>
      </c>
      <c r="F4592" s="196">
        <v>15</v>
      </c>
      <c r="G4592"/>
      <c r="H4592"/>
    </row>
    <row r="4593" spans="2:8" x14ac:dyDescent="0.3">
      <c r="B4593" s="101" t="s">
        <v>5417</v>
      </c>
      <c r="C4593" s="196" t="s">
        <v>1704</v>
      </c>
      <c r="D4593" s="196">
        <v>6</v>
      </c>
      <c r="E4593" s="196" t="s">
        <v>7</v>
      </c>
      <c r="F4593" s="196">
        <v>11</v>
      </c>
      <c r="G4593"/>
      <c r="H4593"/>
    </row>
    <row r="4594" spans="2:8" x14ac:dyDescent="0.3">
      <c r="B4594" s="201" t="s">
        <v>5418</v>
      </c>
      <c r="C4594" s="201" t="s">
        <v>1690</v>
      </c>
      <c r="D4594" s="201">
        <v>1</v>
      </c>
      <c r="E4594" s="201" t="s">
        <v>1697</v>
      </c>
      <c r="F4594" s="201">
        <v>1</v>
      </c>
      <c r="G4594" s="201"/>
      <c r="H4594"/>
    </row>
    <row r="4595" spans="2:8" x14ac:dyDescent="0.3">
      <c r="B4595" s="101" t="s">
        <v>5419</v>
      </c>
      <c r="C4595" s="196" t="s">
        <v>20</v>
      </c>
      <c r="D4595" s="196">
        <v>1</v>
      </c>
      <c r="E4595" s="196" t="s">
        <v>1698</v>
      </c>
      <c r="F4595" s="196">
        <v>5</v>
      </c>
      <c r="G4595"/>
      <c r="H4595"/>
    </row>
    <row r="4596" spans="2:8" x14ac:dyDescent="0.3">
      <c r="B4596" s="101" t="s">
        <v>5420</v>
      </c>
      <c r="C4596" s="196" t="s">
        <v>7</v>
      </c>
      <c r="D4596" s="196">
        <v>6</v>
      </c>
      <c r="E4596" s="196" t="s">
        <v>4</v>
      </c>
      <c r="F4596" s="196">
        <v>10</v>
      </c>
      <c r="G4596"/>
      <c r="H4596"/>
    </row>
    <row r="4597" spans="2:8" x14ac:dyDescent="0.3">
      <c r="B4597" s="101" t="s">
        <v>5421</v>
      </c>
      <c r="C4597" s="196" t="s">
        <v>7</v>
      </c>
      <c r="D4597" s="196">
        <v>19</v>
      </c>
      <c r="E4597" s="196" t="s">
        <v>1690</v>
      </c>
      <c r="F4597" s="196">
        <v>21</v>
      </c>
      <c r="G4597"/>
      <c r="H4597"/>
    </row>
    <row r="4598" spans="2:8" x14ac:dyDescent="0.3">
      <c r="B4598" s="101" t="s">
        <v>5422</v>
      </c>
      <c r="C4598" s="196" t="s">
        <v>7</v>
      </c>
      <c r="D4598" s="196">
        <v>1</v>
      </c>
      <c r="E4598" s="196" t="s">
        <v>1690</v>
      </c>
      <c r="F4598" s="196">
        <v>1</v>
      </c>
      <c r="G4598"/>
      <c r="H4598"/>
    </row>
    <row r="4599" spans="2:8" x14ac:dyDescent="0.3">
      <c r="B4599" s="101" t="s">
        <v>5423</v>
      </c>
      <c r="C4599" s="196" t="s">
        <v>7</v>
      </c>
      <c r="D4599" s="196">
        <v>3</v>
      </c>
      <c r="E4599" s="196" t="s">
        <v>20</v>
      </c>
      <c r="F4599" s="196">
        <v>2</v>
      </c>
      <c r="G4599"/>
      <c r="H4599"/>
    </row>
    <row r="4600" spans="2:8" x14ac:dyDescent="0.3">
      <c r="B4600" s="101" t="s">
        <v>5424</v>
      </c>
      <c r="C4600" s="196" t="s">
        <v>20</v>
      </c>
      <c r="D4600" s="196">
        <v>2</v>
      </c>
      <c r="E4600" s="196" t="s">
        <v>1698</v>
      </c>
      <c r="F4600" s="196">
        <v>3</v>
      </c>
      <c r="G4600"/>
      <c r="H4600"/>
    </row>
    <row r="4601" spans="2:8" x14ac:dyDescent="0.3">
      <c r="B4601" s="201" t="s">
        <v>5425</v>
      </c>
      <c r="C4601" s="201" t="s">
        <v>7</v>
      </c>
      <c r="D4601" s="201">
        <v>3</v>
      </c>
      <c r="E4601" s="201" t="s">
        <v>4</v>
      </c>
      <c r="F4601" s="201">
        <v>4</v>
      </c>
      <c r="G4601" s="201"/>
      <c r="H4601"/>
    </row>
    <row r="4602" spans="2:8" x14ac:dyDescent="0.3">
      <c r="B4602" s="101" t="s">
        <v>5426</v>
      </c>
      <c r="C4602" s="196" t="s">
        <v>20</v>
      </c>
      <c r="D4602" s="196">
        <v>1</v>
      </c>
      <c r="E4602" s="196" t="s">
        <v>7</v>
      </c>
      <c r="F4602" s="196">
        <v>1</v>
      </c>
      <c r="G4602"/>
      <c r="H4602"/>
    </row>
    <row r="4603" spans="2:8" x14ac:dyDescent="0.3">
      <c r="B4603" s="101" t="s">
        <v>5427</v>
      </c>
      <c r="C4603" s="196" t="s">
        <v>1698</v>
      </c>
      <c r="D4603" s="196">
        <v>0</v>
      </c>
      <c r="E4603" s="196" t="s">
        <v>1690</v>
      </c>
      <c r="F4603" s="196">
        <v>3</v>
      </c>
      <c r="G4603"/>
      <c r="H4603"/>
    </row>
    <row r="4604" spans="2:8" x14ac:dyDescent="0.3">
      <c r="B4604" s="101" t="s">
        <v>5428</v>
      </c>
      <c r="C4604" s="196"/>
      <c r="D4604" s="196"/>
      <c r="E4604" s="196"/>
      <c r="F4604" s="196"/>
      <c r="G4604"/>
      <c r="H4604"/>
    </row>
    <row r="4605" spans="2:8" x14ac:dyDescent="0.3">
      <c r="B4605" s="101" t="s">
        <v>5429</v>
      </c>
      <c r="C4605" s="196" t="s">
        <v>7</v>
      </c>
      <c r="D4605" s="196">
        <v>1</v>
      </c>
      <c r="E4605" s="196" t="s">
        <v>20</v>
      </c>
      <c r="F4605" s="196">
        <v>1</v>
      </c>
      <c r="G4605"/>
      <c r="H4605"/>
    </row>
    <row r="4606" spans="2:8" x14ac:dyDescent="0.3">
      <c r="B4606" s="101" t="s">
        <v>5430</v>
      </c>
      <c r="C4606" s="196" t="s">
        <v>7</v>
      </c>
      <c r="D4606" s="196">
        <v>0</v>
      </c>
      <c r="E4606" s="196" t="s">
        <v>20</v>
      </c>
      <c r="F4606" s="196">
        <v>0</v>
      </c>
      <c r="G4606"/>
      <c r="H4606"/>
    </row>
    <row r="4607" spans="2:8" x14ac:dyDescent="0.3">
      <c r="B4607" s="101" t="s">
        <v>5431</v>
      </c>
      <c r="C4607" s="196" t="s">
        <v>20</v>
      </c>
      <c r="D4607" s="196">
        <v>0</v>
      </c>
      <c r="E4607" s="196" t="s">
        <v>7</v>
      </c>
      <c r="F4607" s="196">
        <v>0</v>
      </c>
      <c r="G4607"/>
      <c r="H4607"/>
    </row>
    <row r="4608" spans="2:8" x14ac:dyDescent="0.3">
      <c r="B4608" s="101" t="s">
        <v>5432</v>
      </c>
      <c r="C4608" s="196" t="s">
        <v>20</v>
      </c>
      <c r="D4608" s="196">
        <v>1</v>
      </c>
      <c r="E4608" s="196" t="s">
        <v>7</v>
      </c>
      <c r="F4608" s="196">
        <v>2</v>
      </c>
      <c r="G4608"/>
      <c r="H4608"/>
    </row>
    <row r="4609" spans="2:8" x14ac:dyDescent="0.3">
      <c r="B4609" s="101" t="s">
        <v>5433</v>
      </c>
      <c r="C4609" s="196" t="s">
        <v>7</v>
      </c>
      <c r="D4609" s="196">
        <v>0</v>
      </c>
      <c r="E4609" s="196" t="s">
        <v>20</v>
      </c>
      <c r="F4609" s="196">
        <v>0</v>
      </c>
      <c r="G4609"/>
      <c r="H4609"/>
    </row>
    <row r="4610" spans="2:8" x14ac:dyDescent="0.3">
      <c r="B4610" s="101" t="s">
        <v>5434</v>
      </c>
      <c r="C4610" s="196" t="s">
        <v>7</v>
      </c>
      <c r="D4610" s="196">
        <v>0</v>
      </c>
      <c r="E4610" s="196" t="s">
        <v>20</v>
      </c>
      <c r="F4610" s="196">
        <v>0</v>
      </c>
      <c r="G4610"/>
      <c r="H4610"/>
    </row>
    <row r="4611" spans="2:8" x14ac:dyDescent="0.3">
      <c r="B4611" s="101" t="s">
        <v>5435</v>
      </c>
      <c r="C4611" s="196" t="s">
        <v>7</v>
      </c>
      <c r="D4611" s="196">
        <v>0</v>
      </c>
      <c r="E4611" s="196" t="s">
        <v>20</v>
      </c>
      <c r="F4611" s="196">
        <v>0</v>
      </c>
      <c r="G4611"/>
      <c r="H4611"/>
    </row>
    <row r="4612" spans="2:8" x14ac:dyDescent="0.3">
      <c r="B4612" s="101" t="s">
        <v>5436</v>
      </c>
      <c r="C4612" s="196" t="s">
        <v>20</v>
      </c>
      <c r="D4612" s="196">
        <v>0</v>
      </c>
      <c r="E4612" s="196" t="s">
        <v>7</v>
      </c>
      <c r="F4612" s="196">
        <v>0</v>
      </c>
      <c r="G4612"/>
      <c r="H4612"/>
    </row>
    <row r="4613" spans="2:8" x14ac:dyDescent="0.3">
      <c r="B4613" s="101" t="s">
        <v>5437</v>
      </c>
      <c r="C4613" s="196" t="s">
        <v>7</v>
      </c>
      <c r="D4613" s="196">
        <v>0</v>
      </c>
      <c r="E4613" s="196" t="s">
        <v>20</v>
      </c>
      <c r="F4613" s="196">
        <v>1</v>
      </c>
      <c r="G4613"/>
      <c r="H4613"/>
    </row>
    <row r="4614" spans="2:8" x14ac:dyDescent="0.3">
      <c r="B4614" s="101" t="s">
        <v>5438</v>
      </c>
      <c r="C4614" s="196" t="s">
        <v>7</v>
      </c>
      <c r="D4614" s="196">
        <v>0</v>
      </c>
      <c r="E4614" s="196" t="s">
        <v>20</v>
      </c>
      <c r="F4614" s="196">
        <v>0</v>
      </c>
      <c r="G4614"/>
      <c r="H4614"/>
    </row>
    <row r="4615" spans="2:8" x14ac:dyDescent="0.3">
      <c r="B4615" s="101" t="s">
        <v>5439</v>
      </c>
      <c r="C4615" s="196"/>
      <c r="D4615" s="196"/>
      <c r="E4615" s="196"/>
      <c r="F4615" s="196"/>
      <c r="G4615"/>
      <c r="H4615"/>
    </row>
    <row r="4616" spans="2:8" x14ac:dyDescent="0.3">
      <c r="B4616" s="101" t="s">
        <v>5440</v>
      </c>
      <c r="C4616" s="196" t="s">
        <v>2166</v>
      </c>
      <c r="D4616" s="196">
        <v>1</v>
      </c>
      <c r="E4616" s="196" t="s">
        <v>2167</v>
      </c>
      <c r="F4616" s="196">
        <v>0</v>
      </c>
      <c r="G4616"/>
      <c r="H4616"/>
    </row>
    <row r="4617" spans="2:8" x14ac:dyDescent="0.3">
      <c r="B4617" s="101" t="s">
        <v>5441</v>
      </c>
      <c r="C4617" s="196" t="s">
        <v>2167</v>
      </c>
      <c r="D4617" s="196">
        <v>0</v>
      </c>
      <c r="E4617" s="196" t="s">
        <v>1697</v>
      </c>
      <c r="F4617" s="196">
        <v>0</v>
      </c>
      <c r="G4617"/>
      <c r="H4617"/>
    </row>
    <row r="4618" spans="2:8" x14ac:dyDescent="0.3">
      <c r="B4618" s="101" t="s">
        <v>5442</v>
      </c>
      <c r="C4618" s="196"/>
      <c r="D4618" s="196"/>
      <c r="E4618" s="196"/>
      <c r="F4618" s="196"/>
      <c r="G4618"/>
      <c r="H4618"/>
    </row>
    <row r="4619" spans="2:8" x14ac:dyDescent="0.3">
      <c r="B4619" s="101" t="s">
        <v>5443</v>
      </c>
      <c r="C4619" s="196" t="s">
        <v>7</v>
      </c>
      <c r="D4619" s="196">
        <v>8</v>
      </c>
      <c r="E4619" s="196" t="s">
        <v>20</v>
      </c>
      <c r="F4619" s="196">
        <v>2</v>
      </c>
      <c r="G4619"/>
      <c r="H4619"/>
    </row>
    <row r="4620" spans="2:8" x14ac:dyDescent="0.3">
      <c r="B4620" s="101" t="s">
        <v>5444</v>
      </c>
      <c r="C4620" s="196" t="s">
        <v>20</v>
      </c>
      <c r="D4620" s="196">
        <v>3</v>
      </c>
      <c r="E4620" s="196" t="s">
        <v>7</v>
      </c>
      <c r="F4620" s="196">
        <v>1</v>
      </c>
      <c r="G4620"/>
      <c r="H4620"/>
    </row>
    <row r="4621" spans="2:8" x14ac:dyDescent="0.3">
      <c r="B4621" s="101" t="s">
        <v>5445</v>
      </c>
      <c r="C4621" s="196" t="s">
        <v>7</v>
      </c>
      <c r="D4621" s="196">
        <v>0</v>
      </c>
      <c r="E4621" s="196" t="s">
        <v>20</v>
      </c>
      <c r="F4621" s="196">
        <v>1</v>
      </c>
      <c r="G4621"/>
      <c r="H4621"/>
    </row>
    <row r="4622" spans="2:8" x14ac:dyDescent="0.3">
      <c r="B4622" s="101" t="s">
        <v>5446</v>
      </c>
      <c r="C4622" s="196" t="s">
        <v>7</v>
      </c>
      <c r="D4622" s="196">
        <v>0</v>
      </c>
      <c r="E4622" s="196" t="s">
        <v>20</v>
      </c>
      <c r="F4622" s="196">
        <v>2</v>
      </c>
      <c r="G4622"/>
      <c r="H4622"/>
    </row>
    <row r="4623" spans="2:8" x14ac:dyDescent="0.3">
      <c r="B4623" s="101" t="s">
        <v>5447</v>
      </c>
      <c r="C4623" s="196" t="s">
        <v>7</v>
      </c>
      <c r="D4623" s="196">
        <v>0</v>
      </c>
      <c r="E4623" s="196" t="s">
        <v>20</v>
      </c>
      <c r="F4623" s="196">
        <v>1</v>
      </c>
      <c r="G4623"/>
      <c r="H4623"/>
    </row>
    <row r="4624" spans="2:8" x14ac:dyDescent="0.3">
      <c r="B4624" s="101" t="s">
        <v>5448</v>
      </c>
      <c r="C4624" s="196" t="s">
        <v>7</v>
      </c>
      <c r="D4624" s="196">
        <v>1</v>
      </c>
      <c r="E4624" s="196" t="s">
        <v>20</v>
      </c>
      <c r="F4624" s="196">
        <v>1</v>
      </c>
      <c r="G4624"/>
      <c r="H4624"/>
    </row>
    <row r="4625" spans="2:8" x14ac:dyDescent="0.3">
      <c r="B4625" s="201" t="s">
        <v>5449</v>
      </c>
      <c r="C4625" s="201" t="s">
        <v>7</v>
      </c>
      <c r="D4625" s="201">
        <v>2</v>
      </c>
      <c r="E4625" s="201" t="s">
        <v>20</v>
      </c>
      <c r="F4625" s="201">
        <v>1</v>
      </c>
      <c r="G4625" s="201"/>
      <c r="H4625"/>
    </row>
    <row r="4626" spans="2:8" x14ac:dyDescent="0.3">
      <c r="B4626" s="101" t="s">
        <v>5450</v>
      </c>
      <c r="C4626" s="196" t="s">
        <v>7</v>
      </c>
      <c r="D4626" s="196">
        <v>4</v>
      </c>
      <c r="E4626" s="196" t="s">
        <v>20</v>
      </c>
      <c r="F4626" s="196">
        <v>3</v>
      </c>
      <c r="G4626"/>
      <c r="H4626"/>
    </row>
    <row r="4627" spans="2:8" x14ac:dyDescent="0.3">
      <c r="B4627" s="101" t="s">
        <v>5451</v>
      </c>
      <c r="C4627" s="196" t="s">
        <v>7</v>
      </c>
      <c r="D4627" s="196">
        <v>6</v>
      </c>
      <c r="E4627" s="196" t="s">
        <v>20</v>
      </c>
      <c r="F4627" s="196">
        <v>3</v>
      </c>
      <c r="G4627"/>
      <c r="H4627"/>
    </row>
    <row r="4628" spans="2:8" x14ac:dyDescent="0.3">
      <c r="B4628" s="101" t="s">
        <v>5452</v>
      </c>
      <c r="C4628" s="196" t="s">
        <v>7</v>
      </c>
      <c r="D4628" s="196">
        <v>1</v>
      </c>
      <c r="E4628" s="196" t="s">
        <v>20</v>
      </c>
      <c r="F4628" s="196">
        <v>2</v>
      </c>
      <c r="G4628"/>
      <c r="H4628"/>
    </row>
    <row r="4629" spans="2:8" x14ac:dyDescent="0.3">
      <c r="B4629" s="201" t="s">
        <v>5453</v>
      </c>
      <c r="C4629" s="201" t="s">
        <v>20</v>
      </c>
      <c r="D4629" s="201">
        <v>2</v>
      </c>
      <c r="E4629" s="201" t="s">
        <v>7</v>
      </c>
      <c r="F4629" s="201">
        <v>3</v>
      </c>
      <c r="G4629" s="201"/>
      <c r="H4629"/>
    </row>
    <row r="4630" spans="2:8" x14ac:dyDescent="0.3">
      <c r="B4630" s="101" t="s">
        <v>5454</v>
      </c>
      <c r="C4630" s="196" t="s">
        <v>20</v>
      </c>
      <c r="D4630" s="196">
        <v>0</v>
      </c>
      <c r="E4630" s="196" t="s">
        <v>7</v>
      </c>
      <c r="F4630" s="196">
        <v>0</v>
      </c>
      <c r="G4630"/>
      <c r="H4630"/>
    </row>
    <row r="4631" spans="2:8" x14ac:dyDescent="0.3">
      <c r="B4631" s="101" t="s">
        <v>5455</v>
      </c>
      <c r="C4631" s="196" t="s">
        <v>20</v>
      </c>
      <c r="D4631" s="196">
        <v>3</v>
      </c>
      <c r="E4631" s="196" t="s">
        <v>7</v>
      </c>
      <c r="F4631" s="196">
        <v>0</v>
      </c>
      <c r="G4631"/>
      <c r="H4631"/>
    </row>
    <row r="4632" spans="2:8" x14ac:dyDescent="0.3">
      <c r="B4632" s="101" t="s">
        <v>5456</v>
      </c>
      <c r="C4632" s="196" t="s">
        <v>20</v>
      </c>
      <c r="D4632" s="196">
        <v>3</v>
      </c>
      <c r="E4632" s="196" t="s">
        <v>7</v>
      </c>
      <c r="F4632" s="196">
        <v>3</v>
      </c>
      <c r="G4632"/>
      <c r="H4632"/>
    </row>
    <row r="4633" spans="2:8" x14ac:dyDescent="0.3">
      <c r="B4633" s="101" t="s">
        <v>5457</v>
      </c>
      <c r="C4633" s="196" t="s">
        <v>20</v>
      </c>
      <c r="D4633" s="196">
        <v>1</v>
      </c>
      <c r="E4633" s="196" t="s">
        <v>7</v>
      </c>
      <c r="F4633" s="196">
        <v>0</v>
      </c>
      <c r="G4633"/>
      <c r="H4633"/>
    </row>
    <row r="4634" spans="2:8" x14ac:dyDescent="0.3">
      <c r="B4634" s="101" t="s">
        <v>5458</v>
      </c>
      <c r="C4634" s="196" t="s">
        <v>7</v>
      </c>
      <c r="D4634" s="196">
        <v>2</v>
      </c>
      <c r="E4634" s="196" t="s">
        <v>20</v>
      </c>
      <c r="F4634" s="196">
        <v>0</v>
      </c>
      <c r="G4634"/>
      <c r="H4634"/>
    </row>
    <row r="4635" spans="2:8" x14ac:dyDescent="0.3">
      <c r="B4635" s="101" t="s">
        <v>5459</v>
      </c>
      <c r="C4635" s="196" t="s">
        <v>7</v>
      </c>
      <c r="D4635" s="196">
        <v>1</v>
      </c>
      <c r="E4635" s="196" t="s">
        <v>20</v>
      </c>
      <c r="F4635" s="196">
        <v>0</v>
      </c>
      <c r="G4635"/>
      <c r="H4635"/>
    </row>
    <row r="4636" spans="2:8" x14ac:dyDescent="0.3">
      <c r="B4636" s="101" t="s">
        <v>5460</v>
      </c>
      <c r="C4636" s="196" t="s">
        <v>7</v>
      </c>
      <c r="D4636" s="196">
        <v>0</v>
      </c>
      <c r="E4636" s="196" t="s">
        <v>20</v>
      </c>
      <c r="F4636" s="196">
        <v>0</v>
      </c>
      <c r="G4636"/>
      <c r="H4636"/>
    </row>
    <row r="4637" spans="2:8" x14ac:dyDescent="0.3">
      <c r="B4637" s="101" t="s">
        <v>5461</v>
      </c>
      <c r="C4637" s="196"/>
      <c r="D4637" s="196"/>
      <c r="E4637" s="196"/>
      <c r="F4637" s="196"/>
      <c r="G4637"/>
      <c r="H4637"/>
    </row>
    <row r="4638" spans="2:8" x14ac:dyDescent="0.3">
      <c r="B4638" s="101" t="s">
        <v>5462</v>
      </c>
      <c r="C4638" s="196" t="s">
        <v>7</v>
      </c>
      <c r="D4638" s="196">
        <v>0</v>
      </c>
      <c r="E4638" s="196" t="s">
        <v>20</v>
      </c>
      <c r="F4638" s="196">
        <v>0</v>
      </c>
      <c r="G4638"/>
      <c r="H4638"/>
    </row>
    <row r="4639" spans="2:8" x14ac:dyDescent="0.3">
      <c r="B4639" s="101" t="s">
        <v>5463</v>
      </c>
      <c r="C4639" s="196" t="s">
        <v>20</v>
      </c>
      <c r="D4639" s="196">
        <v>0</v>
      </c>
      <c r="E4639" s="196" t="s">
        <v>7</v>
      </c>
      <c r="F4639" s="196">
        <v>0</v>
      </c>
      <c r="G4639"/>
      <c r="H4639"/>
    </row>
    <row r="4640" spans="2:8" x14ac:dyDescent="0.3">
      <c r="B4640" s="101" t="s">
        <v>5464</v>
      </c>
      <c r="C4640" s="196" t="s">
        <v>7</v>
      </c>
      <c r="D4640" s="196">
        <v>0</v>
      </c>
      <c r="E4640" s="196" t="s">
        <v>20</v>
      </c>
      <c r="F4640" s="196">
        <v>0</v>
      </c>
      <c r="G4640"/>
      <c r="H4640"/>
    </row>
    <row r="4641" spans="2:8" x14ac:dyDescent="0.3">
      <c r="B4641" s="101" t="s">
        <v>5465</v>
      </c>
      <c r="C4641" s="196" t="s">
        <v>7</v>
      </c>
      <c r="D4641" s="196">
        <v>0</v>
      </c>
      <c r="E4641" s="196" t="s">
        <v>20</v>
      </c>
      <c r="F4641" s="196">
        <v>0</v>
      </c>
      <c r="G4641"/>
      <c r="H4641"/>
    </row>
    <row r="4642" spans="2:8" x14ac:dyDescent="0.3">
      <c r="B4642" s="101" t="s">
        <v>5466</v>
      </c>
      <c r="C4642" s="196" t="s">
        <v>7</v>
      </c>
      <c r="D4642" s="196">
        <v>0</v>
      </c>
      <c r="E4642" s="196" t="s">
        <v>20</v>
      </c>
      <c r="F4642" s="196">
        <v>0</v>
      </c>
      <c r="G4642"/>
      <c r="H4642"/>
    </row>
    <row r="4643" spans="2:8" x14ac:dyDescent="0.3">
      <c r="B4643" s="101" t="s">
        <v>5467</v>
      </c>
      <c r="C4643" s="196" t="s">
        <v>7</v>
      </c>
      <c r="D4643" s="196">
        <v>0</v>
      </c>
      <c r="E4643" s="196" t="s">
        <v>20</v>
      </c>
      <c r="F4643" s="196">
        <v>0</v>
      </c>
      <c r="G4643"/>
      <c r="H4643"/>
    </row>
    <row r="4644" spans="2:8" x14ac:dyDescent="0.3">
      <c r="B4644" s="101" t="s">
        <v>5468</v>
      </c>
      <c r="C4644" s="196" t="s">
        <v>7</v>
      </c>
      <c r="D4644" s="196">
        <v>0</v>
      </c>
      <c r="E4644" s="196" t="s">
        <v>20</v>
      </c>
      <c r="F4644" s="196">
        <v>0</v>
      </c>
      <c r="G4644"/>
      <c r="H4644"/>
    </row>
    <row r="4645" spans="2:8" x14ac:dyDescent="0.3">
      <c r="B4645" s="201" t="s">
        <v>5469</v>
      </c>
      <c r="C4645" s="201" t="s">
        <v>20</v>
      </c>
      <c r="D4645" s="201">
        <v>0</v>
      </c>
      <c r="E4645" s="201" t="s">
        <v>7</v>
      </c>
      <c r="F4645" s="201">
        <v>0</v>
      </c>
      <c r="G4645" s="201"/>
      <c r="H4645"/>
    </row>
    <row r="4646" spans="2:8" x14ac:dyDescent="0.3">
      <c r="B4646" s="101" t="s">
        <v>5470</v>
      </c>
      <c r="C4646" s="196"/>
      <c r="D4646" s="196"/>
      <c r="E4646" s="196"/>
      <c r="F4646" s="196"/>
      <c r="G4646"/>
      <c r="H4646"/>
    </row>
    <row r="4647" spans="2:8" x14ac:dyDescent="0.3">
      <c r="B4647" s="101" t="s">
        <v>5471</v>
      </c>
      <c r="C4647" s="196" t="s">
        <v>1759</v>
      </c>
      <c r="D4647" s="196">
        <v>2</v>
      </c>
      <c r="E4647" s="196" t="s">
        <v>1760</v>
      </c>
      <c r="F4647" s="196">
        <v>2</v>
      </c>
      <c r="G4647"/>
      <c r="H4647"/>
    </row>
    <row r="4648" spans="2:8" x14ac:dyDescent="0.3">
      <c r="B4648" s="101" t="s">
        <v>5472</v>
      </c>
      <c r="C4648" s="196" t="s">
        <v>1760</v>
      </c>
      <c r="D4648" s="196">
        <v>1</v>
      </c>
      <c r="E4648" s="196" t="s">
        <v>4</v>
      </c>
      <c r="F4648" s="196">
        <v>1</v>
      </c>
      <c r="G4648"/>
      <c r="H4648"/>
    </row>
    <row r="4649" spans="2:8" x14ac:dyDescent="0.3">
      <c r="B4649" s="101" t="s">
        <v>5473</v>
      </c>
      <c r="C4649" s="196" t="s">
        <v>1759</v>
      </c>
      <c r="D4649" s="196">
        <v>2</v>
      </c>
      <c r="E4649" s="196" t="s">
        <v>4</v>
      </c>
      <c r="F4649" s="196">
        <v>6</v>
      </c>
      <c r="G4649"/>
      <c r="H4649"/>
    </row>
    <row r="4650" spans="2:8" x14ac:dyDescent="0.3">
      <c r="B4650" s="101" t="s">
        <v>5474</v>
      </c>
      <c r="C4650" s="196" t="s">
        <v>4</v>
      </c>
      <c r="D4650" s="196">
        <v>0</v>
      </c>
      <c r="E4650" s="196" t="s">
        <v>1687</v>
      </c>
      <c r="F4650" s="196">
        <v>2</v>
      </c>
      <c r="G4650"/>
      <c r="H4650"/>
    </row>
    <row r="4651" spans="2:8" x14ac:dyDescent="0.3">
      <c r="B4651" s="101" t="s">
        <v>5475</v>
      </c>
      <c r="C4651" s="196" t="s">
        <v>1760</v>
      </c>
      <c r="D4651" s="196">
        <v>0</v>
      </c>
      <c r="E4651" s="196" t="s">
        <v>10</v>
      </c>
      <c r="F4651" s="196">
        <v>2</v>
      </c>
      <c r="G4651"/>
      <c r="H4651"/>
    </row>
    <row r="4652" spans="2:8" x14ac:dyDescent="0.3">
      <c r="B4652" s="101" t="s">
        <v>5476</v>
      </c>
      <c r="C4652" s="196" t="s">
        <v>1687</v>
      </c>
      <c r="D4652" s="196">
        <v>1</v>
      </c>
      <c r="E4652" s="196" t="s">
        <v>4</v>
      </c>
      <c r="F4652" s="196">
        <v>0</v>
      </c>
      <c r="G4652"/>
      <c r="H4652"/>
    </row>
    <row r="4653" spans="2:8" x14ac:dyDescent="0.3">
      <c r="B4653" s="101" t="s">
        <v>5477</v>
      </c>
      <c r="C4653" s="196" t="s">
        <v>7</v>
      </c>
      <c r="D4653" s="196">
        <v>0</v>
      </c>
      <c r="E4653" s="196" t="s">
        <v>1760</v>
      </c>
      <c r="F4653" s="196">
        <v>0</v>
      </c>
      <c r="G4653"/>
      <c r="H4653"/>
    </row>
    <row r="4654" spans="2:8" x14ac:dyDescent="0.3">
      <c r="B4654" s="101" t="s">
        <v>5478</v>
      </c>
      <c r="C4654" s="196" t="s">
        <v>1686</v>
      </c>
      <c r="D4654" s="196">
        <v>3</v>
      </c>
      <c r="E4654" s="196" t="s">
        <v>7</v>
      </c>
      <c r="F4654" s="196">
        <v>1</v>
      </c>
      <c r="G4654"/>
      <c r="H4654"/>
    </row>
    <row r="4655" spans="2:8" x14ac:dyDescent="0.3">
      <c r="B4655" s="101" t="s">
        <v>5479</v>
      </c>
      <c r="C4655" s="196" t="s">
        <v>1687</v>
      </c>
      <c r="D4655" s="196">
        <v>0</v>
      </c>
      <c r="E4655" s="196" t="s">
        <v>1759</v>
      </c>
      <c r="F4655" s="196">
        <v>2</v>
      </c>
      <c r="G4655"/>
      <c r="H4655"/>
    </row>
    <row r="4656" spans="2:8" x14ac:dyDescent="0.3">
      <c r="B4656" s="101" t="s">
        <v>5480</v>
      </c>
      <c r="C4656" s="196" t="s">
        <v>7</v>
      </c>
      <c r="D4656" s="196">
        <v>0</v>
      </c>
      <c r="E4656" s="196" t="s">
        <v>1686</v>
      </c>
      <c r="F4656" s="196">
        <v>0</v>
      </c>
      <c r="G4656"/>
      <c r="H4656"/>
    </row>
    <row r="4657" spans="2:8" x14ac:dyDescent="0.3">
      <c r="B4657" s="101" t="s">
        <v>5481</v>
      </c>
      <c r="C4657" s="196" t="s">
        <v>1688</v>
      </c>
      <c r="D4657" s="196">
        <v>1</v>
      </c>
      <c r="E4657" s="196" t="s">
        <v>1695</v>
      </c>
      <c r="F4657" s="196">
        <v>0</v>
      </c>
      <c r="G4657"/>
      <c r="H4657"/>
    </row>
    <row r="4658" spans="2:8" x14ac:dyDescent="0.3">
      <c r="B4658" s="201" t="s">
        <v>5482</v>
      </c>
      <c r="C4658" s="201" t="s">
        <v>7</v>
      </c>
      <c r="D4658" s="201">
        <v>1</v>
      </c>
      <c r="E4658" s="201" t="s">
        <v>1686</v>
      </c>
      <c r="F4658" s="201">
        <v>3</v>
      </c>
      <c r="G4658" s="201"/>
      <c r="H4658"/>
    </row>
    <row r="4659" spans="2:8" x14ac:dyDescent="0.3">
      <c r="B4659" s="101" t="s">
        <v>5483</v>
      </c>
      <c r="C4659" s="196"/>
      <c r="D4659" s="196"/>
      <c r="E4659" s="196"/>
      <c r="F4659" s="196"/>
      <c r="G4659"/>
      <c r="H4659"/>
    </row>
    <row r="4660" spans="2:8" x14ac:dyDescent="0.3">
      <c r="B4660" s="101" t="s">
        <v>5484</v>
      </c>
      <c r="C4660" s="196" t="s">
        <v>1687</v>
      </c>
      <c r="D4660" s="196">
        <v>0</v>
      </c>
      <c r="E4660" s="196" t="s">
        <v>4</v>
      </c>
      <c r="F4660" s="196">
        <v>0</v>
      </c>
      <c r="G4660"/>
      <c r="H4660"/>
    </row>
    <row r="4661" spans="2:8" x14ac:dyDescent="0.3">
      <c r="B4661" s="101" t="s">
        <v>5485</v>
      </c>
      <c r="C4661" s="196" t="s">
        <v>1690</v>
      </c>
      <c r="D4661" s="196">
        <v>0</v>
      </c>
      <c r="E4661" s="196" t="s">
        <v>7</v>
      </c>
      <c r="F4661" s="196">
        <v>1</v>
      </c>
      <c r="G4661"/>
      <c r="H4661"/>
    </row>
    <row r="4662" spans="2:8" x14ac:dyDescent="0.3">
      <c r="B4662" s="101" t="s">
        <v>5486</v>
      </c>
      <c r="C4662" s="196" t="s">
        <v>1690</v>
      </c>
      <c r="D4662" s="196">
        <v>0</v>
      </c>
      <c r="E4662" s="196" t="s">
        <v>7</v>
      </c>
      <c r="F4662" s="196">
        <v>1</v>
      </c>
      <c r="G4662"/>
      <c r="H4662"/>
    </row>
    <row r="4663" spans="2:8" x14ac:dyDescent="0.3">
      <c r="B4663" s="101" t="s">
        <v>5487</v>
      </c>
      <c r="C4663" s="196"/>
      <c r="D4663" s="196"/>
      <c r="E4663" s="196"/>
      <c r="F4663" s="196"/>
      <c r="G4663"/>
      <c r="H4663"/>
    </row>
    <row r="4664" spans="2:8" x14ac:dyDescent="0.3">
      <c r="B4664" s="101" t="s">
        <v>5488</v>
      </c>
      <c r="C4664" s="196" t="s">
        <v>5489</v>
      </c>
      <c r="D4664" s="196">
        <v>0</v>
      </c>
      <c r="E4664" s="196" t="s">
        <v>4565</v>
      </c>
      <c r="F4664" s="196">
        <v>0</v>
      </c>
      <c r="G4664"/>
      <c r="H4664"/>
    </row>
    <row r="4665" spans="2:8" x14ac:dyDescent="0.3">
      <c r="B4665" s="101" t="s">
        <v>5490</v>
      </c>
      <c r="C4665" s="196" t="s">
        <v>4565</v>
      </c>
      <c r="D4665" s="196">
        <v>0</v>
      </c>
      <c r="E4665" s="196" t="s">
        <v>5489</v>
      </c>
      <c r="F4665" s="196">
        <v>0</v>
      </c>
      <c r="G4665"/>
      <c r="H4665"/>
    </row>
    <row r="4666" spans="2:8" x14ac:dyDescent="0.3">
      <c r="B4666" s="101" t="s">
        <v>5491</v>
      </c>
      <c r="C4666" s="196" t="s">
        <v>5489</v>
      </c>
      <c r="D4666" s="196">
        <v>0</v>
      </c>
      <c r="E4666" s="196" t="s">
        <v>4565</v>
      </c>
      <c r="F4666" s="196">
        <v>0</v>
      </c>
      <c r="G4666"/>
      <c r="H4666"/>
    </row>
    <row r="4667" spans="2:8" x14ac:dyDescent="0.3">
      <c r="B4667" s="101" t="s">
        <v>5492</v>
      </c>
      <c r="C4667" s="196" t="s">
        <v>5489</v>
      </c>
      <c r="D4667" s="196">
        <v>0</v>
      </c>
      <c r="E4667" s="196" t="s">
        <v>4565</v>
      </c>
      <c r="F4667" s="196">
        <v>0</v>
      </c>
      <c r="G4667"/>
      <c r="H4667"/>
    </row>
    <row r="4668" spans="2:8" x14ac:dyDescent="0.3">
      <c r="B4668" s="101" t="s">
        <v>5493</v>
      </c>
      <c r="C4668" s="196" t="s">
        <v>5489</v>
      </c>
      <c r="D4668" s="196">
        <v>0</v>
      </c>
      <c r="E4668" s="196" t="s">
        <v>4565</v>
      </c>
      <c r="F4668" s="196">
        <v>0</v>
      </c>
      <c r="G4668"/>
      <c r="H4668"/>
    </row>
    <row r="4669" spans="2:8" x14ac:dyDescent="0.3">
      <c r="B4669" s="101" t="s">
        <v>5494</v>
      </c>
      <c r="C4669" s="196"/>
      <c r="D4669" s="196"/>
      <c r="E4669" s="196"/>
      <c r="F4669" s="196"/>
      <c r="G4669"/>
      <c r="H4669"/>
    </row>
    <row r="4670" spans="2:8" x14ac:dyDescent="0.3">
      <c r="B4670" s="101" t="s">
        <v>5495</v>
      </c>
      <c r="C4670" s="196" t="s">
        <v>7</v>
      </c>
      <c r="D4670" s="196">
        <v>0</v>
      </c>
      <c r="E4670" s="196" t="s">
        <v>20</v>
      </c>
      <c r="F4670" s="196">
        <v>0</v>
      </c>
      <c r="G4670"/>
      <c r="H4670"/>
    </row>
    <row r="4671" spans="2:8" x14ac:dyDescent="0.3">
      <c r="B4671" s="101" t="s">
        <v>5496</v>
      </c>
      <c r="C4671" s="196" t="s">
        <v>7</v>
      </c>
      <c r="D4671" s="196">
        <v>0</v>
      </c>
      <c r="E4671" s="196" t="s">
        <v>20</v>
      </c>
      <c r="F4671" s="196">
        <v>1</v>
      </c>
      <c r="G4671"/>
      <c r="H4671"/>
    </row>
    <row r="4672" spans="2:8" x14ac:dyDescent="0.3">
      <c r="B4672" s="101" t="s">
        <v>5497</v>
      </c>
      <c r="C4672" s="196" t="s">
        <v>7</v>
      </c>
      <c r="D4672" s="196">
        <v>0</v>
      </c>
      <c r="E4672" s="196" t="s">
        <v>20</v>
      </c>
      <c r="F4672" s="196">
        <v>0</v>
      </c>
      <c r="G4672"/>
      <c r="H4672"/>
    </row>
    <row r="4673" spans="2:8" x14ac:dyDescent="0.3">
      <c r="B4673" s="101" t="s">
        <v>5498</v>
      </c>
      <c r="C4673" s="196" t="s">
        <v>20</v>
      </c>
      <c r="D4673" s="196">
        <v>0</v>
      </c>
      <c r="E4673" s="196" t="s">
        <v>7</v>
      </c>
      <c r="F4673" s="196">
        <v>0</v>
      </c>
      <c r="G4673"/>
      <c r="H4673"/>
    </row>
    <row r="4674" spans="2:8" x14ac:dyDescent="0.3">
      <c r="B4674" s="101" t="s">
        <v>5499</v>
      </c>
      <c r="C4674" s="196" t="s">
        <v>20</v>
      </c>
      <c r="D4674" s="196">
        <v>0</v>
      </c>
      <c r="E4674" s="196" t="s">
        <v>7</v>
      </c>
      <c r="F4674" s="196">
        <v>0</v>
      </c>
      <c r="G4674"/>
      <c r="H4674"/>
    </row>
    <row r="4675" spans="2:8" x14ac:dyDescent="0.3">
      <c r="B4675" s="101" t="s">
        <v>5500</v>
      </c>
      <c r="C4675" s="196" t="s">
        <v>20</v>
      </c>
      <c r="D4675" s="196">
        <v>0</v>
      </c>
      <c r="E4675" s="196" t="s">
        <v>7</v>
      </c>
      <c r="F4675" s="196">
        <v>0</v>
      </c>
      <c r="G4675"/>
      <c r="H4675"/>
    </row>
    <row r="4676" spans="2:8" x14ac:dyDescent="0.3">
      <c r="B4676" s="201" t="s">
        <v>5501</v>
      </c>
      <c r="C4676" s="201" t="s">
        <v>20</v>
      </c>
      <c r="D4676" s="201">
        <v>0</v>
      </c>
      <c r="E4676" s="201" t="s">
        <v>7</v>
      </c>
      <c r="F4676" s="201">
        <v>0</v>
      </c>
      <c r="G4676" s="201"/>
      <c r="H4676"/>
    </row>
    <row r="4677" spans="2:8" x14ac:dyDescent="0.3">
      <c r="B4677" s="101" t="s">
        <v>5502</v>
      </c>
      <c r="C4677" s="196" t="s">
        <v>7</v>
      </c>
      <c r="D4677" s="196">
        <v>0</v>
      </c>
      <c r="E4677" s="196" t="s">
        <v>20</v>
      </c>
      <c r="F4677" s="196">
        <v>0</v>
      </c>
      <c r="G4677"/>
      <c r="H4677"/>
    </row>
    <row r="4678" spans="2:8" x14ac:dyDescent="0.3">
      <c r="B4678" s="101" t="s">
        <v>5503</v>
      </c>
      <c r="C4678" s="196" t="s">
        <v>7</v>
      </c>
      <c r="D4678" s="196">
        <v>0</v>
      </c>
      <c r="E4678" s="196" t="s">
        <v>20</v>
      </c>
      <c r="F4678" s="196">
        <v>0</v>
      </c>
      <c r="G4678"/>
      <c r="H4678"/>
    </row>
    <row r="4679" spans="2:8" x14ac:dyDescent="0.3">
      <c r="B4679" s="101" t="s">
        <v>5504</v>
      </c>
      <c r="C4679" s="196" t="s">
        <v>7</v>
      </c>
      <c r="D4679" s="196">
        <v>0</v>
      </c>
      <c r="E4679" s="196" t="s">
        <v>20</v>
      </c>
      <c r="F4679" s="196">
        <v>0</v>
      </c>
      <c r="G4679"/>
      <c r="H4679"/>
    </row>
    <row r="4680" spans="2:8" x14ac:dyDescent="0.3">
      <c r="B4680" s="101" t="s">
        <v>5505</v>
      </c>
      <c r="C4680" s="196" t="s">
        <v>7</v>
      </c>
      <c r="D4680" s="196">
        <v>0</v>
      </c>
      <c r="E4680" s="196" t="s">
        <v>20</v>
      </c>
      <c r="F4680" s="196">
        <v>0</v>
      </c>
      <c r="G4680"/>
      <c r="H4680"/>
    </row>
    <row r="4681" spans="2:8" x14ac:dyDescent="0.3">
      <c r="B4681" s="101" t="s">
        <v>5506</v>
      </c>
      <c r="C4681" s="196" t="s">
        <v>7</v>
      </c>
      <c r="D4681" s="196">
        <v>0</v>
      </c>
      <c r="E4681" s="196" t="s">
        <v>20</v>
      </c>
      <c r="F4681" s="196">
        <v>0</v>
      </c>
      <c r="G4681"/>
      <c r="H4681"/>
    </row>
    <row r="4682" spans="2:8" x14ac:dyDescent="0.3">
      <c r="B4682" s="101" t="s">
        <v>5507</v>
      </c>
      <c r="C4682" s="196" t="s">
        <v>20</v>
      </c>
      <c r="D4682" s="196">
        <v>0</v>
      </c>
      <c r="E4682" s="196" t="s">
        <v>7</v>
      </c>
      <c r="F4682" s="196">
        <v>0</v>
      </c>
      <c r="G4682"/>
      <c r="H4682"/>
    </row>
    <row r="4683" spans="2:8" x14ac:dyDescent="0.3">
      <c r="B4683" s="101" t="s">
        <v>5508</v>
      </c>
      <c r="C4683" s="196" t="s">
        <v>7</v>
      </c>
      <c r="D4683" s="196">
        <v>0</v>
      </c>
      <c r="E4683" s="196" t="s">
        <v>20</v>
      </c>
      <c r="F4683" s="196">
        <v>0</v>
      </c>
      <c r="G4683"/>
      <c r="H4683"/>
    </row>
    <row r="4684" spans="2:8" x14ac:dyDescent="0.3">
      <c r="B4684" s="101" t="s">
        <v>5509</v>
      </c>
      <c r="C4684" s="196" t="s">
        <v>7</v>
      </c>
      <c r="D4684" s="196">
        <v>0</v>
      </c>
      <c r="E4684" s="196" t="s">
        <v>20</v>
      </c>
      <c r="F4684" s="196">
        <v>0</v>
      </c>
      <c r="G4684"/>
      <c r="H4684"/>
    </row>
    <row r="4685" spans="2:8" x14ac:dyDescent="0.3">
      <c r="B4685" s="101" t="s">
        <v>5510</v>
      </c>
      <c r="C4685" s="196" t="s">
        <v>20</v>
      </c>
      <c r="D4685" s="196">
        <v>0</v>
      </c>
      <c r="E4685" s="196" t="s">
        <v>7</v>
      </c>
      <c r="F4685" s="196">
        <v>0</v>
      </c>
      <c r="G4685"/>
      <c r="H4685"/>
    </row>
    <row r="4686" spans="2:8" x14ac:dyDescent="0.3">
      <c r="B4686" s="101" t="s">
        <v>5511</v>
      </c>
      <c r="C4686" s="196"/>
      <c r="D4686" s="196"/>
      <c r="E4686" s="196"/>
      <c r="F4686" s="196"/>
      <c r="G4686"/>
      <c r="H4686"/>
    </row>
    <row r="4687" spans="2:8" x14ac:dyDescent="0.3">
      <c r="B4687" s="101" t="s">
        <v>5512</v>
      </c>
      <c r="C4687" s="196" t="s">
        <v>4</v>
      </c>
      <c r="D4687" s="196">
        <v>2</v>
      </c>
      <c r="E4687" s="196" t="s">
        <v>7</v>
      </c>
      <c r="F4687" s="196">
        <v>1</v>
      </c>
      <c r="G4687"/>
      <c r="H4687"/>
    </row>
    <row r="4688" spans="2:8" x14ac:dyDescent="0.3">
      <c r="B4688" s="101" t="s">
        <v>5513</v>
      </c>
      <c r="C4688" s="196" t="s">
        <v>7</v>
      </c>
      <c r="D4688" s="196">
        <v>12</v>
      </c>
      <c r="E4688" s="196" t="s">
        <v>4</v>
      </c>
      <c r="F4688" s="196">
        <v>16</v>
      </c>
      <c r="G4688"/>
      <c r="H4688"/>
    </row>
    <row r="4689" spans="2:8" x14ac:dyDescent="0.3">
      <c r="B4689" s="101" t="s">
        <v>5514</v>
      </c>
      <c r="C4689" s="196" t="s">
        <v>7</v>
      </c>
      <c r="D4689" s="196">
        <v>1</v>
      </c>
      <c r="E4689" s="196" t="s">
        <v>4</v>
      </c>
      <c r="F4689" s="196">
        <v>4</v>
      </c>
      <c r="G4689"/>
      <c r="H4689"/>
    </row>
    <row r="4690" spans="2:8" x14ac:dyDescent="0.3">
      <c r="B4690" s="101" t="s">
        <v>5515</v>
      </c>
      <c r="C4690" s="196" t="s">
        <v>7</v>
      </c>
      <c r="D4690" s="196">
        <v>5</v>
      </c>
      <c r="E4690" s="196" t="s">
        <v>4</v>
      </c>
      <c r="F4690" s="196">
        <v>5</v>
      </c>
      <c r="G4690"/>
      <c r="H4690"/>
    </row>
    <row r="4691" spans="2:8" x14ac:dyDescent="0.3">
      <c r="B4691" s="101" t="s">
        <v>5516</v>
      </c>
      <c r="C4691" s="196" t="s">
        <v>4</v>
      </c>
      <c r="D4691" s="196">
        <v>1</v>
      </c>
      <c r="E4691" s="196" t="s">
        <v>7</v>
      </c>
      <c r="F4691" s="196">
        <v>5</v>
      </c>
      <c r="G4691"/>
      <c r="H4691"/>
    </row>
    <row r="4692" spans="2:8" x14ac:dyDescent="0.3">
      <c r="B4692" s="101" t="s">
        <v>5517</v>
      </c>
      <c r="C4692" s="196" t="s">
        <v>4</v>
      </c>
      <c r="D4692" s="196">
        <v>0</v>
      </c>
      <c r="E4692" s="196" t="s">
        <v>3174</v>
      </c>
      <c r="F4692" s="196">
        <v>3</v>
      </c>
      <c r="G4692"/>
      <c r="H4692"/>
    </row>
    <row r="4693" spans="2:8" x14ac:dyDescent="0.3">
      <c r="B4693" s="101" t="s">
        <v>5518</v>
      </c>
      <c r="C4693" s="196" t="s">
        <v>3174</v>
      </c>
      <c r="D4693" s="196">
        <v>1</v>
      </c>
      <c r="E4693" s="196" t="s">
        <v>4</v>
      </c>
      <c r="F4693" s="196">
        <v>6</v>
      </c>
      <c r="G4693"/>
      <c r="H4693"/>
    </row>
    <row r="4694" spans="2:8" x14ac:dyDescent="0.3">
      <c r="B4694" s="201" t="s">
        <v>5519</v>
      </c>
      <c r="C4694" s="201" t="s">
        <v>4</v>
      </c>
      <c r="D4694" s="201">
        <v>5</v>
      </c>
      <c r="E4694" s="201" t="s">
        <v>7</v>
      </c>
      <c r="F4694" s="201">
        <v>1</v>
      </c>
      <c r="G4694" s="201"/>
      <c r="H4694"/>
    </row>
    <row r="4695" spans="2:8" x14ac:dyDescent="0.3">
      <c r="B4695" s="101" t="s">
        <v>5520</v>
      </c>
      <c r="C4695" s="196" t="s">
        <v>4</v>
      </c>
      <c r="D4695" s="196">
        <v>4</v>
      </c>
      <c r="E4695" s="196" t="s">
        <v>7</v>
      </c>
      <c r="F4695" s="196">
        <v>4</v>
      </c>
      <c r="G4695"/>
      <c r="H4695"/>
    </row>
    <row r="4696" spans="2:8" x14ac:dyDescent="0.3">
      <c r="B4696" s="101" t="s">
        <v>5521</v>
      </c>
      <c r="C4696" s="196" t="s">
        <v>7</v>
      </c>
      <c r="D4696" s="196">
        <v>2</v>
      </c>
      <c r="E4696" s="196" t="s">
        <v>4</v>
      </c>
      <c r="F4696" s="196">
        <v>6</v>
      </c>
      <c r="G4696"/>
      <c r="H4696"/>
    </row>
    <row r="4697" spans="2:8" x14ac:dyDescent="0.3">
      <c r="B4697" s="101" t="s">
        <v>5522</v>
      </c>
      <c r="C4697" s="196" t="s">
        <v>20</v>
      </c>
      <c r="D4697" s="196">
        <v>0</v>
      </c>
      <c r="E4697" s="196" t="s">
        <v>7</v>
      </c>
      <c r="F4697" s="196">
        <v>0</v>
      </c>
      <c r="G4697"/>
      <c r="H4697"/>
    </row>
    <row r="4698" spans="2:8" x14ac:dyDescent="0.3">
      <c r="B4698" s="101" t="s">
        <v>5523</v>
      </c>
      <c r="C4698" s="196" t="s">
        <v>7</v>
      </c>
      <c r="D4698" s="196">
        <v>0</v>
      </c>
      <c r="E4698" s="196" t="s">
        <v>4</v>
      </c>
      <c r="F4698" s="196">
        <v>4</v>
      </c>
      <c r="G4698"/>
      <c r="H4698"/>
    </row>
    <row r="4699" spans="2:8" x14ac:dyDescent="0.3">
      <c r="B4699" s="101" t="s">
        <v>5524</v>
      </c>
      <c r="C4699" s="196" t="s">
        <v>7</v>
      </c>
      <c r="D4699" s="196">
        <v>8</v>
      </c>
      <c r="E4699" s="196" t="s">
        <v>4</v>
      </c>
      <c r="F4699" s="196">
        <v>1</v>
      </c>
      <c r="G4699"/>
      <c r="H4699"/>
    </row>
    <row r="4700" spans="2:8" x14ac:dyDescent="0.3">
      <c r="B4700" s="101" t="s">
        <v>5525</v>
      </c>
      <c r="C4700" s="196" t="s">
        <v>4</v>
      </c>
      <c r="D4700" s="196">
        <v>3</v>
      </c>
      <c r="E4700" s="196" t="s">
        <v>7</v>
      </c>
      <c r="F4700" s="196">
        <v>4</v>
      </c>
      <c r="G4700"/>
      <c r="H4700"/>
    </row>
    <row r="4701" spans="2:8" x14ac:dyDescent="0.3">
      <c r="B4701" s="101" t="s">
        <v>5526</v>
      </c>
      <c r="C4701" s="196" t="s">
        <v>4</v>
      </c>
      <c r="D4701" s="196">
        <v>0</v>
      </c>
      <c r="E4701" s="196" t="s">
        <v>7</v>
      </c>
      <c r="F4701" s="196">
        <v>1</v>
      </c>
      <c r="G4701"/>
      <c r="H4701"/>
    </row>
    <row r="4702" spans="2:8" x14ac:dyDescent="0.3">
      <c r="B4702" s="101" t="s">
        <v>5527</v>
      </c>
      <c r="C4702" s="196" t="s">
        <v>20</v>
      </c>
      <c r="D4702" s="196">
        <v>4</v>
      </c>
      <c r="E4702" s="196" t="s">
        <v>7</v>
      </c>
      <c r="F4702" s="196">
        <v>6</v>
      </c>
      <c r="G4702"/>
      <c r="H4702"/>
    </row>
    <row r="4703" spans="2:8" x14ac:dyDescent="0.3">
      <c r="B4703" s="201" t="s">
        <v>5528</v>
      </c>
      <c r="C4703" s="201" t="s">
        <v>7</v>
      </c>
      <c r="D4703" s="201">
        <v>0</v>
      </c>
      <c r="E4703" s="201" t="s">
        <v>4</v>
      </c>
      <c r="F4703" s="201">
        <v>5</v>
      </c>
      <c r="G4703" s="201"/>
      <c r="H4703"/>
    </row>
    <row r="4704" spans="2:8" x14ac:dyDescent="0.3">
      <c r="B4704" s="101" t="s">
        <v>5529</v>
      </c>
      <c r="C4704" s="196" t="s">
        <v>4</v>
      </c>
      <c r="D4704" s="196">
        <v>3</v>
      </c>
      <c r="E4704" s="196" t="s">
        <v>7</v>
      </c>
      <c r="F4704" s="196">
        <v>1</v>
      </c>
      <c r="G4704"/>
      <c r="H4704"/>
    </row>
    <row r="4705" spans="2:8" x14ac:dyDescent="0.3">
      <c r="B4705" s="101" t="s">
        <v>5530</v>
      </c>
      <c r="C4705" s="196" t="s">
        <v>7</v>
      </c>
      <c r="D4705" s="196">
        <v>3</v>
      </c>
      <c r="E4705" s="196" t="s">
        <v>4</v>
      </c>
      <c r="F4705" s="196">
        <v>1</v>
      </c>
      <c r="G4705"/>
      <c r="H4705"/>
    </row>
    <row r="4706" spans="2:8" x14ac:dyDescent="0.3">
      <c r="B4706" s="101" t="s">
        <v>5531</v>
      </c>
      <c r="C4706" s="196" t="s">
        <v>1685</v>
      </c>
      <c r="D4706" s="196">
        <v>2</v>
      </c>
      <c r="E4706" s="196" t="s">
        <v>7</v>
      </c>
      <c r="F4706" s="196">
        <v>0</v>
      </c>
      <c r="G4706"/>
      <c r="H4706"/>
    </row>
    <row r="4707" spans="2:8" x14ac:dyDescent="0.3">
      <c r="B4707" s="101" t="s">
        <v>5532</v>
      </c>
      <c r="C4707" s="196" t="s">
        <v>20</v>
      </c>
      <c r="D4707" s="196">
        <v>0</v>
      </c>
      <c r="E4707" s="196" t="s">
        <v>7</v>
      </c>
      <c r="F4707" s="196">
        <v>0</v>
      </c>
      <c r="G4707"/>
      <c r="H4707"/>
    </row>
    <row r="4708" spans="2:8" x14ac:dyDescent="0.3">
      <c r="B4708" s="101" t="s">
        <v>5533</v>
      </c>
      <c r="C4708" s="196" t="s">
        <v>20</v>
      </c>
      <c r="D4708" s="196">
        <v>0</v>
      </c>
      <c r="E4708" s="196" t="s">
        <v>3030</v>
      </c>
      <c r="F4708" s="196">
        <v>1</v>
      </c>
      <c r="G4708"/>
      <c r="H4708"/>
    </row>
    <row r="4709" spans="2:8" x14ac:dyDescent="0.3">
      <c r="B4709" s="101" t="s">
        <v>5534</v>
      </c>
      <c r="C4709" s="196" t="s">
        <v>7</v>
      </c>
      <c r="D4709" s="196">
        <v>0</v>
      </c>
      <c r="E4709" s="196" t="s">
        <v>1685</v>
      </c>
      <c r="F4709" s="196">
        <v>2</v>
      </c>
      <c r="G4709"/>
      <c r="H4709"/>
    </row>
    <row r="4710" spans="2:8" x14ac:dyDescent="0.3">
      <c r="B4710" s="101" t="s">
        <v>5535</v>
      </c>
      <c r="C4710" s="196" t="s">
        <v>4</v>
      </c>
      <c r="D4710" s="196">
        <v>1</v>
      </c>
      <c r="E4710" s="196" t="s">
        <v>7</v>
      </c>
      <c r="F4710" s="196">
        <v>2</v>
      </c>
      <c r="G4710"/>
      <c r="H4710"/>
    </row>
    <row r="4711" spans="2:8" x14ac:dyDescent="0.3">
      <c r="B4711" s="101" t="s">
        <v>5536</v>
      </c>
      <c r="C4711" s="196" t="s">
        <v>20</v>
      </c>
      <c r="D4711" s="196">
        <v>7</v>
      </c>
      <c r="E4711" s="196" t="s">
        <v>7</v>
      </c>
      <c r="F4711" s="196">
        <v>6</v>
      </c>
      <c r="G4711"/>
      <c r="H4711"/>
    </row>
    <row r="4712" spans="2:8" x14ac:dyDescent="0.3">
      <c r="B4712" s="101" t="s">
        <v>5537</v>
      </c>
      <c r="C4712" s="196" t="s">
        <v>20</v>
      </c>
      <c r="D4712" s="196">
        <v>2</v>
      </c>
      <c r="E4712" s="196" t="s">
        <v>7</v>
      </c>
      <c r="F4712" s="196">
        <v>0</v>
      </c>
      <c r="G4712"/>
      <c r="H4712"/>
    </row>
    <row r="4713" spans="2:8" x14ac:dyDescent="0.3">
      <c r="B4713" s="101" t="s">
        <v>5538</v>
      </c>
      <c r="C4713" s="196" t="s">
        <v>7</v>
      </c>
      <c r="D4713" s="196">
        <v>4</v>
      </c>
      <c r="E4713" s="196" t="s">
        <v>20</v>
      </c>
      <c r="F4713" s="196">
        <v>0</v>
      </c>
      <c r="G4713"/>
      <c r="H4713"/>
    </row>
    <row r="4714" spans="2:8" x14ac:dyDescent="0.3">
      <c r="B4714" s="101" t="s">
        <v>5539</v>
      </c>
      <c r="C4714" s="196" t="s">
        <v>7</v>
      </c>
      <c r="D4714" s="196">
        <v>1</v>
      </c>
      <c r="E4714" s="196" t="s">
        <v>4</v>
      </c>
      <c r="F4714" s="196">
        <v>3</v>
      </c>
      <c r="G4714"/>
      <c r="H4714"/>
    </row>
    <row r="4715" spans="2:8" x14ac:dyDescent="0.3">
      <c r="B4715" s="101" t="s">
        <v>5540</v>
      </c>
      <c r="C4715" s="196" t="s">
        <v>20</v>
      </c>
      <c r="D4715" s="196">
        <v>3</v>
      </c>
      <c r="E4715" s="196" t="s">
        <v>7</v>
      </c>
      <c r="F4715" s="196">
        <v>2</v>
      </c>
      <c r="G4715"/>
      <c r="H4715"/>
    </row>
    <row r="4716" spans="2:8" x14ac:dyDescent="0.3">
      <c r="B4716" s="101" t="s">
        <v>5541</v>
      </c>
      <c r="C4716" s="196" t="s">
        <v>5</v>
      </c>
      <c r="D4716" s="196">
        <v>3</v>
      </c>
      <c r="E4716" s="196" t="s">
        <v>4</v>
      </c>
      <c r="F4716" s="196">
        <v>1</v>
      </c>
      <c r="G4716"/>
      <c r="H4716"/>
    </row>
    <row r="4717" spans="2:8" x14ac:dyDescent="0.3">
      <c r="B4717" s="101" t="s">
        <v>5542</v>
      </c>
      <c r="C4717" s="196" t="s">
        <v>7</v>
      </c>
      <c r="D4717" s="196">
        <v>0</v>
      </c>
      <c r="E4717" s="196" t="s">
        <v>20</v>
      </c>
      <c r="F4717" s="196">
        <v>1</v>
      </c>
      <c r="G4717"/>
      <c r="H4717"/>
    </row>
    <row r="4718" spans="2:8" x14ac:dyDescent="0.3">
      <c r="B4718" s="101" t="s">
        <v>5543</v>
      </c>
      <c r="C4718" s="196" t="s">
        <v>7</v>
      </c>
      <c r="D4718" s="196">
        <v>0</v>
      </c>
      <c r="E4718" s="196" t="s">
        <v>4</v>
      </c>
      <c r="F4718" s="196">
        <v>3</v>
      </c>
      <c r="G4718"/>
      <c r="H4718"/>
    </row>
    <row r="4719" spans="2:8" x14ac:dyDescent="0.3">
      <c r="B4719" s="201" t="s">
        <v>5544</v>
      </c>
      <c r="C4719" s="201" t="s">
        <v>7</v>
      </c>
      <c r="D4719" s="201">
        <v>0</v>
      </c>
      <c r="E4719" s="201" t="s">
        <v>4</v>
      </c>
      <c r="F4719" s="201">
        <v>0</v>
      </c>
      <c r="G4719" s="201"/>
      <c r="H4719"/>
    </row>
    <row r="4720" spans="2:8" x14ac:dyDescent="0.3">
      <c r="B4720" s="101" t="s">
        <v>5545</v>
      </c>
      <c r="C4720" s="196" t="s">
        <v>20</v>
      </c>
      <c r="D4720" s="196">
        <v>3</v>
      </c>
      <c r="E4720" s="196" t="s">
        <v>7</v>
      </c>
      <c r="F4720" s="196">
        <v>2</v>
      </c>
      <c r="G4720"/>
      <c r="H4720"/>
    </row>
    <row r="4721" spans="2:8" x14ac:dyDescent="0.3">
      <c r="B4721" s="101" t="s">
        <v>5546</v>
      </c>
      <c r="C4721" s="196" t="s">
        <v>5</v>
      </c>
      <c r="D4721" s="196">
        <v>0</v>
      </c>
      <c r="E4721" s="196" t="s">
        <v>4</v>
      </c>
      <c r="F4721" s="196">
        <v>0</v>
      </c>
      <c r="G4721"/>
      <c r="H4721"/>
    </row>
    <row r="4722" spans="2:8" x14ac:dyDescent="0.3">
      <c r="B4722" s="101" t="s">
        <v>5547</v>
      </c>
      <c r="C4722" s="196" t="s">
        <v>4</v>
      </c>
      <c r="D4722" s="196">
        <v>1</v>
      </c>
      <c r="E4722" s="196" t="s">
        <v>7</v>
      </c>
      <c r="F4722" s="196">
        <v>0</v>
      </c>
      <c r="G4722"/>
      <c r="H4722"/>
    </row>
    <row r="4723" spans="2:8" x14ac:dyDescent="0.3">
      <c r="B4723" s="101" t="s">
        <v>5548</v>
      </c>
      <c r="C4723" s="196" t="s">
        <v>7</v>
      </c>
      <c r="D4723" s="196">
        <v>2</v>
      </c>
      <c r="E4723" s="196" t="s">
        <v>4</v>
      </c>
      <c r="F4723" s="196">
        <v>3</v>
      </c>
      <c r="G4723"/>
      <c r="H4723"/>
    </row>
    <row r="4724" spans="2:8" x14ac:dyDescent="0.3">
      <c r="B4724" s="101" t="s">
        <v>5549</v>
      </c>
      <c r="C4724" s="196" t="s">
        <v>7</v>
      </c>
      <c r="D4724" s="196">
        <v>1</v>
      </c>
      <c r="E4724" s="196" t="s">
        <v>4</v>
      </c>
      <c r="F4724" s="196">
        <v>1</v>
      </c>
      <c r="G4724"/>
      <c r="H4724"/>
    </row>
    <row r="4725" spans="2:8" x14ac:dyDescent="0.3">
      <c r="B4725" s="101" t="s">
        <v>5550</v>
      </c>
      <c r="C4725" s="196" t="s">
        <v>20</v>
      </c>
      <c r="D4725" s="196">
        <v>0</v>
      </c>
      <c r="E4725" s="196" t="s">
        <v>7</v>
      </c>
      <c r="F4725" s="196">
        <v>1</v>
      </c>
      <c r="G4725"/>
      <c r="H4725"/>
    </row>
    <row r="4726" spans="2:8" x14ac:dyDescent="0.3">
      <c r="B4726" s="101" t="s">
        <v>5551</v>
      </c>
      <c r="C4726" s="196" t="s">
        <v>7</v>
      </c>
      <c r="D4726" s="196">
        <v>3</v>
      </c>
      <c r="E4726" s="196" t="s">
        <v>20</v>
      </c>
      <c r="F4726" s="196">
        <v>8</v>
      </c>
      <c r="G4726"/>
      <c r="H4726"/>
    </row>
    <row r="4727" spans="2:8" x14ac:dyDescent="0.3">
      <c r="B4727" s="101" t="s">
        <v>5552</v>
      </c>
      <c r="C4727" s="196" t="s">
        <v>7</v>
      </c>
      <c r="D4727" s="196">
        <v>0</v>
      </c>
      <c r="E4727" s="196" t="s">
        <v>4</v>
      </c>
      <c r="F4727" s="196">
        <v>2</v>
      </c>
      <c r="G4727"/>
      <c r="H4727"/>
    </row>
    <row r="4728" spans="2:8" x14ac:dyDescent="0.3">
      <c r="B4728" s="101" t="s">
        <v>5553</v>
      </c>
      <c r="C4728" s="196" t="s">
        <v>1690</v>
      </c>
      <c r="D4728" s="196">
        <v>1</v>
      </c>
      <c r="E4728" s="196" t="s">
        <v>7</v>
      </c>
      <c r="F4728" s="196">
        <v>1</v>
      </c>
      <c r="G4728"/>
      <c r="H4728"/>
    </row>
    <row r="4729" spans="2:8" x14ac:dyDescent="0.3">
      <c r="B4729" s="201" t="s">
        <v>5554</v>
      </c>
      <c r="C4729" s="201" t="s">
        <v>1690</v>
      </c>
      <c r="D4729" s="201">
        <v>0</v>
      </c>
      <c r="E4729" s="201" t="s">
        <v>7</v>
      </c>
      <c r="F4729" s="201">
        <v>2</v>
      </c>
      <c r="G4729" s="201"/>
      <c r="H4729"/>
    </row>
    <row r="4730" spans="2:8" x14ac:dyDescent="0.3">
      <c r="B4730" s="101" t="s">
        <v>5555</v>
      </c>
      <c r="C4730" s="196" t="s">
        <v>1690</v>
      </c>
      <c r="D4730" s="196">
        <v>2</v>
      </c>
      <c r="E4730" s="196" t="s">
        <v>7</v>
      </c>
      <c r="F4730" s="196">
        <v>1</v>
      </c>
      <c r="G4730"/>
      <c r="H4730"/>
    </row>
    <row r="4731" spans="2:8" x14ac:dyDescent="0.3">
      <c r="B4731" s="101" t="s">
        <v>5556</v>
      </c>
      <c r="C4731" s="196" t="s">
        <v>4</v>
      </c>
      <c r="D4731" s="196">
        <v>4</v>
      </c>
      <c r="E4731" s="196" t="s">
        <v>1759</v>
      </c>
      <c r="F4731" s="196">
        <v>0</v>
      </c>
      <c r="G4731"/>
      <c r="H4731"/>
    </row>
    <row r="4732" spans="2:8" x14ac:dyDescent="0.3">
      <c r="B4732" s="101" t="s">
        <v>5557</v>
      </c>
      <c r="C4732" s="196" t="s">
        <v>7</v>
      </c>
      <c r="D4732" s="196">
        <v>2</v>
      </c>
      <c r="E4732" s="196" t="s">
        <v>4</v>
      </c>
      <c r="F4732" s="196">
        <v>5</v>
      </c>
      <c r="G4732"/>
      <c r="H4732"/>
    </row>
    <row r="4733" spans="2:8" x14ac:dyDescent="0.3">
      <c r="B4733" s="101" t="s">
        <v>5558</v>
      </c>
      <c r="C4733" s="196" t="s">
        <v>20</v>
      </c>
      <c r="D4733" s="196">
        <v>3</v>
      </c>
      <c r="E4733" s="196" t="s">
        <v>7</v>
      </c>
      <c r="F4733" s="196">
        <v>2</v>
      </c>
      <c r="G4733"/>
      <c r="H4733"/>
    </row>
    <row r="4734" spans="2:8" x14ac:dyDescent="0.3">
      <c r="B4734" s="101" t="s">
        <v>5559</v>
      </c>
      <c r="C4734" s="196" t="s">
        <v>7</v>
      </c>
      <c r="D4734" s="196">
        <v>5</v>
      </c>
      <c r="E4734" s="196" t="s">
        <v>4</v>
      </c>
      <c r="F4734" s="196">
        <v>8</v>
      </c>
      <c r="G4734"/>
      <c r="H4734"/>
    </row>
    <row r="4735" spans="2:8" x14ac:dyDescent="0.3">
      <c r="B4735" s="101" t="s">
        <v>5560</v>
      </c>
      <c r="C4735" s="196" t="s">
        <v>7</v>
      </c>
      <c r="D4735" s="196">
        <v>3</v>
      </c>
      <c r="E4735" s="196" t="s">
        <v>20</v>
      </c>
      <c r="F4735" s="196">
        <v>2</v>
      </c>
      <c r="G4735"/>
      <c r="H4735"/>
    </row>
    <row r="4736" spans="2:8" x14ac:dyDescent="0.3">
      <c r="B4736" s="201" t="s">
        <v>5561</v>
      </c>
      <c r="C4736" s="201" t="s">
        <v>20</v>
      </c>
      <c r="D4736" s="201">
        <v>1</v>
      </c>
      <c r="E4736" s="201" t="s">
        <v>7</v>
      </c>
      <c r="F4736" s="201">
        <v>0</v>
      </c>
      <c r="G4736" s="201"/>
      <c r="H4736"/>
    </row>
    <row r="4737" spans="2:8" x14ac:dyDescent="0.3">
      <c r="B4737" s="101" t="s">
        <v>5562</v>
      </c>
      <c r="C4737" s="196" t="s">
        <v>7</v>
      </c>
      <c r="D4737" s="196">
        <v>1</v>
      </c>
      <c r="E4737" s="196" t="s">
        <v>4</v>
      </c>
      <c r="F4737" s="196">
        <v>0</v>
      </c>
      <c r="G4737"/>
      <c r="H4737"/>
    </row>
    <row r="4738" spans="2:8" x14ac:dyDescent="0.3">
      <c r="B4738" s="101" t="s">
        <v>5563</v>
      </c>
      <c r="C4738" s="196" t="s">
        <v>7</v>
      </c>
      <c r="D4738" s="196">
        <v>0</v>
      </c>
      <c r="E4738" s="196" t="s">
        <v>4</v>
      </c>
      <c r="F4738" s="196">
        <v>2</v>
      </c>
      <c r="G4738"/>
      <c r="H4738"/>
    </row>
    <row r="4739" spans="2:8" x14ac:dyDescent="0.3">
      <c r="B4739" s="101" t="s">
        <v>5564</v>
      </c>
      <c r="C4739" s="196" t="s">
        <v>20</v>
      </c>
      <c r="D4739" s="196">
        <v>0</v>
      </c>
      <c r="E4739" s="196" t="s">
        <v>1698</v>
      </c>
      <c r="F4739" s="196">
        <v>0</v>
      </c>
      <c r="G4739"/>
      <c r="H4739"/>
    </row>
    <row r="4740" spans="2:8" x14ac:dyDescent="0.3">
      <c r="B4740" s="101" t="s">
        <v>5565</v>
      </c>
      <c r="C4740" s="196" t="s">
        <v>4</v>
      </c>
      <c r="D4740" s="196">
        <v>1</v>
      </c>
      <c r="E4740" s="196" t="s">
        <v>7</v>
      </c>
      <c r="F4740" s="196">
        <v>1</v>
      </c>
      <c r="G4740"/>
      <c r="H4740"/>
    </row>
    <row r="4741" spans="2:8" x14ac:dyDescent="0.3">
      <c r="B4741" s="101" t="s">
        <v>5566</v>
      </c>
      <c r="C4741" s="196" t="s">
        <v>4</v>
      </c>
      <c r="D4741" s="196">
        <v>0</v>
      </c>
      <c r="E4741" s="196" t="s">
        <v>7</v>
      </c>
      <c r="F4741" s="196">
        <v>1</v>
      </c>
      <c r="G4741"/>
      <c r="H4741"/>
    </row>
    <row r="4742" spans="2:8" x14ac:dyDescent="0.3">
      <c r="B4742" s="101" t="s">
        <v>5567</v>
      </c>
      <c r="C4742" s="196" t="s">
        <v>1690</v>
      </c>
      <c r="D4742" s="196">
        <v>1</v>
      </c>
      <c r="E4742" s="196" t="s">
        <v>7</v>
      </c>
      <c r="F4742" s="196">
        <v>0</v>
      </c>
      <c r="G4742"/>
      <c r="H4742"/>
    </row>
    <row r="4743" spans="2:8" x14ac:dyDescent="0.3">
      <c r="B4743" s="201" t="s">
        <v>5568</v>
      </c>
      <c r="C4743" s="201" t="s">
        <v>1690</v>
      </c>
      <c r="D4743" s="201">
        <v>2</v>
      </c>
      <c r="E4743" s="201" t="s">
        <v>7</v>
      </c>
      <c r="F4743" s="201">
        <v>2</v>
      </c>
      <c r="G4743" s="201"/>
      <c r="H4743"/>
    </row>
    <row r="4744" spans="2:8" x14ac:dyDescent="0.3">
      <c r="B4744" s="101" t="s">
        <v>5569</v>
      </c>
      <c r="C4744" s="196" t="s">
        <v>1832</v>
      </c>
      <c r="D4744" s="196">
        <v>0</v>
      </c>
      <c r="E4744" s="196" t="s">
        <v>7</v>
      </c>
      <c r="F4744" s="196">
        <v>0</v>
      </c>
      <c r="G4744"/>
      <c r="H4744"/>
    </row>
    <row r="4745" spans="2:8" x14ac:dyDescent="0.3">
      <c r="B4745" s="101" t="s">
        <v>5570</v>
      </c>
      <c r="C4745" s="196" t="s">
        <v>7</v>
      </c>
      <c r="D4745" s="196">
        <v>9</v>
      </c>
      <c r="E4745" s="196" t="s">
        <v>4</v>
      </c>
      <c r="F4745" s="196">
        <v>14</v>
      </c>
      <c r="G4745"/>
      <c r="H4745"/>
    </row>
    <row r="4746" spans="2:8" x14ac:dyDescent="0.3">
      <c r="B4746" s="101" t="s">
        <v>5571</v>
      </c>
      <c r="C4746" s="196" t="s">
        <v>1832</v>
      </c>
      <c r="D4746" s="196">
        <v>2</v>
      </c>
      <c r="E4746" s="196" t="s">
        <v>7</v>
      </c>
      <c r="F4746" s="196">
        <v>3</v>
      </c>
      <c r="G4746"/>
      <c r="H4746"/>
    </row>
    <row r="4747" spans="2:8" x14ac:dyDescent="0.3">
      <c r="B4747" s="101" t="s">
        <v>5572</v>
      </c>
      <c r="C4747" s="196" t="s">
        <v>20</v>
      </c>
      <c r="D4747" s="196">
        <v>2</v>
      </c>
      <c r="E4747" s="196" t="s">
        <v>7</v>
      </c>
      <c r="F4747" s="196">
        <v>1</v>
      </c>
      <c r="G4747"/>
      <c r="H4747"/>
    </row>
    <row r="4748" spans="2:8" x14ac:dyDescent="0.3">
      <c r="B4748" s="101" t="s">
        <v>5573</v>
      </c>
      <c r="C4748" s="196" t="s">
        <v>7</v>
      </c>
      <c r="D4748" s="196">
        <v>0</v>
      </c>
      <c r="E4748" s="196" t="s">
        <v>20</v>
      </c>
      <c r="F4748" s="196">
        <v>0</v>
      </c>
      <c r="G4748"/>
      <c r="H4748"/>
    </row>
    <row r="4749" spans="2:8" x14ac:dyDescent="0.3">
      <c r="B4749" s="101" t="s">
        <v>5574</v>
      </c>
      <c r="C4749" s="196" t="s">
        <v>1690</v>
      </c>
      <c r="D4749" s="196">
        <v>1</v>
      </c>
      <c r="E4749" s="196" t="s">
        <v>7</v>
      </c>
      <c r="F4749" s="196">
        <v>2</v>
      </c>
      <c r="G4749"/>
      <c r="H4749"/>
    </row>
    <row r="4750" spans="2:8" x14ac:dyDescent="0.3">
      <c r="B4750" s="201" t="s">
        <v>5575</v>
      </c>
      <c r="C4750" s="201" t="s">
        <v>1690</v>
      </c>
      <c r="D4750" s="201">
        <v>1</v>
      </c>
      <c r="E4750" s="201" t="s">
        <v>7</v>
      </c>
      <c r="F4750" s="201">
        <v>1</v>
      </c>
      <c r="G4750" s="201"/>
      <c r="H4750"/>
    </row>
    <row r="4751" spans="2:8" x14ac:dyDescent="0.3">
      <c r="B4751" s="101" t="s">
        <v>5576</v>
      </c>
      <c r="C4751" s="196" t="s">
        <v>1832</v>
      </c>
      <c r="D4751" s="196">
        <v>0</v>
      </c>
      <c r="E4751" s="196" t="s">
        <v>7</v>
      </c>
      <c r="F4751" s="196">
        <v>0</v>
      </c>
      <c r="G4751"/>
      <c r="H4751"/>
    </row>
    <row r="4752" spans="2:8" x14ac:dyDescent="0.3">
      <c r="B4752" s="101" t="s">
        <v>5577</v>
      </c>
      <c r="C4752" s="196" t="s">
        <v>5</v>
      </c>
      <c r="D4752" s="196">
        <v>0</v>
      </c>
      <c r="E4752" s="196" t="s">
        <v>4</v>
      </c>
      <c r="F4752" s="196">
        <v>0</v>
      </c>
      <c r="G4752"/>
      <c r="H4752"/>
    </row>
    <row r="4753" spans="2:8" x14ac:dyDescent="0.3">
      <c r="B4753" s="101" t="s">
        <v>5578</v>
      </c>
      <c r="C4753" s="196" t="s">
        <v>7</v>
      </c>
      <c r="D4753" s="196">
        <v>1</v>
      </c>
      <c r="E4753" s="196" t="s">
        <v>4</v>
      </c>
      <c r="F4753" s="196">
        <v>3</v>
      </c>
      <c r="G4753"/>
      <c r="H4753"/>
    </row>
    <row r="4754" spans="2:8" x14ac:dyDescent="0.3">
      <c r="B4754" s="101" t="s">
        <v>5579</v>
      </c>
      <c r="C4754" s="196" t="s">
        <v>7</v>
      </c>
      <c r="D4754" s="196">
        <v>0</v>
      </c>
      <c r="E4754" s="196" t="s">
        <v>1685</v>
      </c>
      <c r="F4754" s="196">
        <v>2</v>
      </c>
      <c r="G4754"/>
      <c r="H4754"/>
    </row>
    <row r="4755" spans="2:8" x14ac:dyDescent="0.3">
      <c r="B4755" s="101" t="s">
        <v>5580</v>
      </c>
      <c r="C4755" s="196" t="s">
        <v>7</v>
      </c>
      <c r="D4755" s="196">
        <v>1</v>
      </c>
      <c r="E4755" s="196" t="s">
        <v>4</v>
      </c>
      <c r="F4755" s="196">
        <v>0</v>
      </c>
      <c r="G4755"/>
      <c r="H4755"/>
    </row>
    <row r="4756" spans="2:8" x14ac:dyDescent="0.3">
      <c r="B4756" s="101" t="s">
        <v>5581</v>
      </c>
      <c r="C4756" s="196" t="s">
        <v>20</v>
      </c>
      <c r="D4756" s="196">
        <v>1</v>
      </c>
      <c r="E4756" s="196" t="s">
        <v>7</v>
      </c>
      <c r="F4756" s="196">
        <v>3</v>
      </c>
      <c r="G4756"/>
      <c r="H4756"/>
    </row>
    <row r="4757" spans="2:8" x14ac:dyDescent="0.3">
      <c r="B4757" s="101" t="s">
        <v>5582</v>
      </c>
      <c r="C4757" s="196" t="s">
        <v>1694</v>
      </c>
      <c r="D4757" s="196">
        <v>2</v>
      </c>
      <c r="E4757" s="196" t="s">
        <v>7</v>
      </c>
      <c r="F4757" s="196">
        <v>0</v>
      </c>
      <c r="G4757"/>
      <c r="H4757"/>
    </row>
    <row r="4758" spans="2:8" x14ac:dyDescent="0.3">
      <c r="B4758" s="101" t="s">
        <v>5583</v>
      </c>
      <c r="C4758" s="196" t="s">
        <v>7</v>
      </c>
      <c r="D4758" s="196">
        <v>0</v>
      </c>
      <c r="E4758" s="196" t="s">
        <v>4</v>
      </c>
      <c r="F4758" s="196">
        <v>3</v>
      </c>
      <c r="G4758"/>
      <c r="H4758"/>
    </row>
    <row r="4759" spans="2:8" x14ac:dyDescent="0.3">
      <c r="B4759" s="101" t="s">
        <v>5584</v>
      </c>
      <c r="C4759" s="196" t="s">
        <v>7</v>
      </c>
      <c r="D4759" s="196">
        <v>7</v>
      </c>
      <c r="E4759" s="196" t="s">
        <v>4</v>
      </c>
      <c r="F4759" s="196">
        <v>2</v>
      </c>
      <c r="G4759"/>
      <c r="H4759"/>
    </row>
    <row r="4760" spans="2:8" x14ac:dyDescent="0.3">
      <c r="B4760" s="101" t="s">
        <v>5585</v>
      </c>
      <c r="C4760" s="196" t="s">
        <v>7</v>
      </c>
      <c r="D4760" s="196">
        <v>3</v>
      </c>
      <c r="E4760" s="196" t="s">
        <v>1690</v>
      </c>
      <c r="F4760" s="196">
        <v>3</v>
      </c>
      <c r="G4760"/>
      <c r="H4760"/>
    </row>
    <row r="4761" spans="2:8" x14ac:dyDescent="0.3">
      <c r="B4761" s="101" t="s">
        <v>5586</v>
      </c>
      <c r="C4761" s="196" t="s">
        <v>7</v>
      </c>
      <c r="D4761" s="196">
        <v>0</v>
      </c>
      <c r="E4761" s="196" t="s">
        <v>4</v>
      </c>
      <c r="F4761" s="196">
        <v>0</v>
      </c>
      <c r="G4761"/>
      <c r="H4761"/>
    </row>
    <row r="4762" spans="2:8" x14ac:dyDescent="0.3">
      <c r="B4762" s="101" t="s">
        <v>5587</v>
      </c>
      <c r="C4762" s="196" t="s">
        <v>7</v>
      </c>
      <c r="D4762" s="196">
        <v>0</v>
      </c>
      <c r="E4762" s="196" t="s">
        <v>4</v>
      </c>
      <c r="F4762" s="196">
        <v>0</v>
      </c>
      <c r="G4762"/>
      <c r="H4762"/>
    </row>
    <row r="4763" spans="2:8" x14ac:dyDescent="0.3">
      <c r="B4763" s="101" t="s">
        <v>5588</v>
      </c>
      <c r="C4763" s="196" t="s">
        <v>7</v>
      </c>
      <c r="D4763" s="196">
        <v>2</v>
      </c>
      <c r="E4763" s="196" t="s">
        <v>4</v>
      </c>
      <c r="F4763" s="196">
        <v>5</v>
      </c>
      <c r="G4763"/>
      <c r="H4763"/>
    </row>
    <row r="4764" spans="2:8" x14ac:dyDescent="0.3">
      <c r="B4764" s="101" t="s">
        <v>5589</v>
      </c>
      <c r="C4764" s="196" t="s">
        <v>7</v>
      </c>
      <c r="D4764" s="196">
        <v>2</v>
      </c>
      <c r="E4764" s="196" t="s">
        <v>4</v>
      </c>
      <c r="F4764" s="196">
        <v>2</v>
      </c>
      <c r="G4764"/>
      <c r="H4764"/>
    </row>
    <row r="4765" spans="2:8" x14ac:dyDescent="0.3">
      <c r="B4765" s="101" t="s">
        <v>5590</v>
      </c>
      <c r="C4765" s="196" t="s">
        <v>7</v>
      </c>
      <c r="D4765" s="196">
        <v>1</v>
      </c>
      <c r="E4765" s="196" t="s">
        <v>4</v>
      </c>
      <c r="F4765" s="196">
        <v>6</v>
      </c>
      <c r="G4765"/>
      <c r="H4765"/>
    </row>
    <row r="4766" spans="2:8" x14ac:dyDescent="0.3">
      <c r="B4766" s="101" t="s">
        <v>5591</v>
      </c>
      <c r="C4766" s="196" t="s">
        <v>7</v>
      </c>
      <c r="D4766" s="196">
        <v>1</v>
      </c>
      <c r="E4766" s="196" t="s">
        <v>4</v>
      </c>
      <c r="F4766" s="196">
        <v>2</v>
      </c>
      <c r="G4766"/>
      <c r="H4766"/>
    </row>
    <row r="4767" spans="2:8" x14ac:dyDescent="0.3">
      <c r="B4767" s="201" t="s">
        <v>5592</v>
      </c>
      <c r="C4767" s="201" t="s">
        <v>7</v>
      </c>
      <c r="D4767" s="201">
        <v>4</v>
      </c>
      <c r="E4767" s="201" t="s">
        <v>1690</v>
      </c>
      <c r="F4767" s="201">
        <v>1</v>
      </c>
      <c r="G4767" s="201"/>
      <c r="H4767"/>
    </row>
    <row r="4768" spans="2:8" x14ac:dyDescent="0.3">
      <c r="B4768" s="101" t="s">
        <v>5593</v>
      </c>
      <c r="C4768" s="196" t="s">
        <v>7</v>
      </c>
      <c r="D4768" s="196">
        <v>2</v>
      </c>
      <c r="E4768" s="196" t="s">
        <v>20</v>
      </c>
      <c r="F4768" s="196">
        <v>3</v>
      </c>
      <c r="G4768"/>
      <c r="H4768"/>
    </row>
    <row r="4769" spans="2:8" x14ac:dyDescent="0.3">
      <c r="B4769" s="101" t="s">
        <v>5594</v>
      </c>
      <c r="C4769" s="196" t="s">
        <v>1696</v>
      </c>
      <c r="D4769" s="196">
        <v>5</v>
      </c>
      <c r="E4769" s="196" t="s">
        <v>7</v>
      </c>
      <c r="F4769" s="196">
        <v>11</v>
      </c>
      <c r="G4769"/>
      <c r="H4769"/>
    </row>
    <row r="4770" spans="2:8" x14ac:dyDescent="0.3">
      <c r="B4770" s="101" t="s">
        <v>5595</v>
      </c>
      <c r="C4770" s="196" t="s">
        <v>7</v>
      </c>
      <c r="D4770" s="196">
        <v>0</v>
      </c>
      <c r="E4770" s="196" t="s">
        <v>4</v>
      </c>
      <c r="F4770" s="196">
        <v>2</v>
      </c>
      <c r="G4770"/>
      <c r="H4770"/>
    </row>
    <row r="4771" spans="2:8" x14ac:dyDescent="0.3">
      <c r="B4771" s="101" t="s">
        <v>5596</v>
      </c>
      <c r="C4771" s="196" t="s">
        <v>20</v>
      </c>
      <c r="D4771" s="196">
        <v>0</v>
      </c>
      <c r="E4771" s="196" t="s">
        <v>7</v>
      </c>
      <c r="F4771" s="196">
        <v>0</v>
      </c>
      <c r="G4771"/>
      <c r="H4771"/>
    </row>
    <row r="4772" spans="2:8" x14ac:dyDescent="0.3">
      <c r="B4772" s="101" t="s">
        <v>5597</v>
      </c>
      <c r="C4772" s="196" t="s">
        <v>1685</v>
      </c>
      <c r="D4772" s="196">
        <v>2</v>
      </c>
      <c r="E4772" s="196" t="s">
        <v>7</v>
      </c>
      <c r="F4772" s="196">
        <v>0</v>
      </c>
      <c r="G4772"/>
      <c r="H4772"/>
    </row>
    <row r="4773" spans="2:8" x14ac:dyDescent="0.3">
      <c r="B4773" s="101" t="s">
        <v>5598</v>
      </c>
      <c r="C4773" s="196" t="s">
        <v>4</v>
      </c>
      <c r="D4773" s="196">
        <v>0</v>
      </c>
      <c r="E4773" s="196" t="s">
        <v>7</v>
      </c>
      <c r="F4773" s="196">
        <v>1</v>
      </c>
      <c r="G4773"/>
      <c r="H4773"/>
    </row>
    <row r="4774" spans="2:8" x14ac:dyDescent="0.3">
      <c r="B4774" s="101" t="s">
        <v>5599</v>
      </c>
      <c r="C4774" s="196" t="s">
        <v>20</v>
      </c>
      <c r="D4774" s="196">
        <v>2</v>
      </c>
      <c r="E4774" s="196" t="s">
        <v>7</v>
      </c>
      <c r="F4774" s="196">
        <v>0</v>
      </c>
      <c r="G4774"/>
      <c r="H4774"/>
    </row>
    <row r="4775" spans="2:8" x14ac:dyDescent="0.3">
      <c r="B4775" s="101" t="s">
        <v>5600</v>
      </c>
      <c r="C4775" s="196" t="s">
        <v>7</v>
      </c>
      <c r="D4775" s="196">
        <v>3</v>
      </c>
      <c r="E4775" s="196" t="s">
        <v>4</v>
      </c>
      <c r="F4775" s="196">
        <v>1</v>
      </c>
      <c r="G4775"/>
      <c r="H4775"/>
    </row>
    <row r="4776" spans="2:8" x14ac:dyDescent="0.3">
      <c r="B4776" s="101" t="s">
        <v>5601</v>
      </c>
      <c r="C4776" s="196" t="s">
        <v>20</v>
      </c>
      <c r="D4776" s="196">
        <v>0</v>
      </c>
      <c r="E4776" s="196" t="s">
        <v>7</v>
      </c>
      <c r="F4776" s="196">
        <v>0</v>
      </c>
      <c r="G4776"/>
      <c r="H4776"/>
    </row>
    <row r="4777" spans="2:8" x14ac:dyDescent="0.3">
      <c r="B4777" s="101" t="s">
        <v>5602</v>
      </c>
      <c r="C4777" s="196" t="s">
        <v>7</v>
      </c>
      <c r="D4777" s="196">
        <v>1</v>
      </c>
      <c r="E4777" s="196" t="s">
        <v>1704</v>
      </c>
      <c r="F4777" s="196">
        <v>0</v>
      </c>
      <c r="G4777"/>
      <c r="H4777"/>
    </row>
    <row r="4778" spans="2:8" x14ac:dyDescent="0.3">
      <c r="B4778" s="101" t="s">
        <v>5603</v>
      </c>
      <c r="C4778" s="196" t="s">
        <v>4</v>
      </c>
      <c r="D4778" s="196">
        <v>1</v>
      </c>
      <c r="E4778" s="196" t="s">
        <v>7</v>
      </c>
      <c r="F4778" s="196">
        <v>4</v>
      </c>
      <c r="G4778"/>
      <c r="H4778"/>
    </row>
    <row r="4779" spans="2:8" x14ac:dyDescent="0.3">
      <c r="B4779" s="101" t="s">
        <v>5604</v>
      </c>
      <c r="C4779" s="196" t="s">
        <v>7</v>
      </c>
      <c r="D4779" s="196">
        <v>1</v>
      </c>
      <c r="E4779" s="196" t="s">
        <v>1691</v>
      </c>
      <c r="F4779" s="196">
        <v>2</v>
      </c>
      <c r="G4779"/>
      <c r="H4779"/>
    </row>
    <row r="4780" spans="2:8" x14ac:dyDescent="0.3">
      <c r="B4780" s="101" t="s">
        <v>5605</v>
      </c>
      <c r="C4780" s="196" t="s">
        <v>7</v>
      </c>
      <c r="D4780" s="196">
        <v>2</v>
      </c>
      <c r="E4780" s="196" t="s">
        <v>4</v>
      </c>
      <c r="F4780" s="196">
        <v>3</v>
      </c>
      <c r="G4780"/>
      <c r="H4780"/>
    </row>
    <row r="4781" spans="2:8" x14ac:dyDescent="0.3">
      <c r="B4781" s="101" t="s">
        <v>5606</v>
      </c>
      <c r="C4781" s="196" t="s">
        <v>20</v>
      </c>
      <c r="D4781" s="196">
        <v>2</v>
      </c>
      <c r="E4781" s="196" t="s">
        <v>7</v>
      </c>
      <c r="F4781" s="196">
        <v>0</v>
      </c>
      <c r="G4781"/>
      <c r="H4781"/>
    </row>
    <row r="4782" spans="2:8" x14ac:dyDescent="0.3">
      <c r="B4782" s="101" t="s">
        <v>5607</v>
      </c>
      <c r="C4782" s="196" t="s">
        <v>1690</v>
      </c>
      <c r="D4782" s="196">
        <v>1</v>
      </c>
      <c r="E4782" s="196" t="s">
        <v>7</v>
      </c>
      <c r="F4782" s="196">
        <v>0</v>
      </c>
      <c r="G4782"/>
      <c r="H4782"/>
    </row>
    <row r="4783" spans="2:8" x14ac:dyDescent="0.3">
      <c r="B4783" s="101" t="s">
        <v>5608</v>
      </c>
      <c r="C4783" s="196" t="s">
        <v>1697</v>
      </c>
      <c r="D4783" s="196">
        <v>2</v>
      </c>
      <c r="E4783" s="196" t="s">
        <v>1699</v>
      </c>
      <c r="F4783" s="196">
        <v>1</v>
      </c>
      <c r="G4783"/>
      <c r="H4783"/>
    </row>
    <row r="4784" spans="2:8" x14ac:dyDescent="0.3">
      <c r="B4784" s="201" t="s">
        <v>5609</v>
      </c>
      <c r="C4784" s="201" t="s">
        <v>4</v>
      </c>
      <c r="D4784" s="201">
        <v>0</v>
      </c>
      <c r="E4784" s="201" t="s">
        <v>7</v>
      </c>
      <c r="F4784" s="201">
        <v>2</v>
      </c>
      <c r="G4784" s="201"/>
      <c r="H4784"/>
    </row>
    <row r="4785" spans="2:8" x14ac:dyDescent="0.3">
      <c r="B4785" s="101" t="s">
        <v>5610</v>
      </c>
      <c r="C4785" s="196" t="s">
        <v>4</v>
      </c>
      <c r="D4785" s="196">
        <v>3</v>
      </c>
      <c r="E4785" s="196" t="s">
        <v>7</v>
      </c>
      <c r="F4785" s="196">
        <v>0</v>
      </c>
      <c r="G4785"/>
      <c r="H4785"/>
    </row>
    <row r="4786" spans="2:8" x14ac:dyDescent="0.3">
      <c r="B4786" s="101" t="s">
        <v>5611</v>
      </c>
      <c r="C4786" s="196" t="s">
        <v>4</v>
      </c>
      <c r="D4786" s="196">
        <v>1</v>
      </c>
      <c r="E4786" s="196" t="s">
        <v>7</v>
      </c>
      <c r="F4786" s="196">
        <v>3</v>
      </c>
      <c r="G4786"/>
      <c r="H4786"/>
    </row>
    <row r="4787" spans="2:8" x14ac:dyDescent="0.3">
      <c r="B4787" s="101" t="s">
        <v>5612</v>
      </c>
      <c r="C4787" s="196" t="s">
        <v>1684</v>
      </c>
      <c r="D4787" s="196">
        <v>6</v>
      </c>
      <c r="E4787" s="196" t="s">
        <v>1697</v>
      </c>
      <c r="F4787" s="196">
        <v>3</v>
      </c>
      <c r="G4787"/>
      <c r="H4787"/>
    </row>
    <row r="4788" spans="2:8" x14ac:dyDescent="0.3">
      <c r="B4788" s="101" t="s">
        <v>5613</v>
      </c>
      <c r="C4788" s="196" t="s">
        <v>20</v>
      </c>
      <c r="D4788" s="196">
        <v>0</v>
      </c>
      <c r="E4788" s="196" t="s">
        <v>1698</v>
      </c>
      <c r="F4788" s="196">
        <v>0</v>
      </c>
      <c r="G4788"/>
      <c r="H4788"/>
    </row>
    <row r="4789" spans="2:8" x14ac:dyDescent="0.3">
      <c r="B4789" s="101" t="s">
        <v>5614</v>
      </c>
      <c r="C4789" s="196" t="s">
        <v>4</v>
      </c>
      <c r="D4789" s="196">
        <v>3</v>
      </c>
      <c r="E4789" s="196" t="s">
        <v>7</v>
      </c>
      <c r="F4789" s="196">
        <v>1</v>
      </c>
      <c r="G4789"/>
      <c r="H4789"/>
    </row>
    <row r="4790" spans="2:8" x14ac:dyDescent="0.3">
      <c r="B4790" s="101" t="s">
        <v>5615</v>
      </c>
      <c r="C4790" s="196" t="s">
        <v>20</v>
      </c>
      <c r="D4790" s="196">
        <v>1</v>
      </c>
      <c r="E4790" s="196" t="s">
        <v>1698</v>
      </c>
      <c r="F4790" s="196">
        <v>5</v>
      </c>
      <c r="G4790"/>
      <c r="H4790"/>
    </row>
    <row r="4791" spans="2:8" x14ac:dyDescent="0.3">
      <c r="B4791" s="101" t="s">
        <v>5616</v>
      </c>
      <c r="C4791" s="196" t="s">
        <v>1704</v>
      </c>
      <c r="D4791" s="196">
        <v>2</v>
      </c>
      <c r="E4791" s="196" t="s">
        <v>7</v>
      </c>
      <c r="F4791" s="196">
        <v>0</v>
      </c>
      <c r="G4791"/>
      <c r="H4791"/>
    </row>
    <row r="4792" spans="2:8" x14ac:dyDescent="0.3">
      <c r="B4792" s="101" t="s">
        <v>5617</v>
      </c>
      <c r="C4792" s="196" t="s">
        <v>1690</v>
      </c>
      <c r="D4792" s="196">
        <v>2</v>
      </c>
      <c r="E4792" s="196" t="s">
        <v>7</v>
      </c>
      <c r="F4792" s="196">
        <v>0</v>
      </c>
      <c r="G4792"/>
      <c r="H4792"/>
    </row>
    <row r="4793" spans="2:8" x14ac:dyDescent="0.3">
      <c r="B4793" s="101" t="s">
        <v>5618</v>
      </c>
      <c r="C4793" s="196" t="s">
        <v>1698</v>
      </c>
      <c r="D4793" s="196">
        <v>0</v>
      </c>
      <c r="E4793" s="196" t="s">
        <v>20</v>
      </c>
      <c r="F4793" s="196">
        <v>0</v>
      </c>
      <c r="G4793"/>
      <c r="H4793"/>
    </row>
    <row r="4794" spans="2:8" x14ac:dyDescent="0.3">
      <c r="B4794" s="101" t="s">
        <v>5619</v>
      </c>
      <c r="C4794" s="196" t="s">
        <v>7</v>
      </c>
      <c r="D4794" s="196">
        <v>1</v>
      </c>
      <c r="E4794" s="196" t="s">
        <v>4</v>
      </c>
      <c r="F4794" s="196">
        <v>1</v>
      </c>
      <c r="G4794"/>
      <c r="H4794"/>
    </row>
    <row r="4795" spans="2:8" x14ac:dyDescent="0.3">
      <c r="B4795" s="101" t="s">
        <v>5620</v>
      </c>
      <c r="C4795" s="196" t="s">
        <v>1704</v>
      </c>
      <c r="D4795" s="196">
        <v>1</v>
      </c>
      <c r="E4795" s="196" t="s">
        <v>7</v>
      </c>
      <c r="F4795" s="196">
        <v>0</v>
      </c>
      <c r="G4795"/>
      <c r="H4795"/>
    </row>
    <row r="4796" spans="2:8" x14ac:dyDescent="0.3">
      <c r="B4796" s="101" t="s">
        <v>5621</v>
      </c>
      <c r="C4796" s="196" t="s">
        <v>1704</v>
      </c>
      <c r="D4796" s="196">
        <v>0</v>
      </c>
      <c r="E4796" s="196" t="s">
        <v>4391</v>
      </c>
      <c r="F4796" s="196">
        <v>0</v>
      </c>
      <c r="G4796"/>
      <c r="H4796"/>
    </row>
    <row r="4797" spans="2:8" x14ac:dyDescent="0.3">
      <c r="B4797" s="101" t="s">
        <v>5622</v>
      </c>
      <c r="C4797" s="196" t="s">
        <v>4</v>
      </c>
      <c r="D4797" s="196">
        <v>0</v>
      </c>
      <c r="E4797" s="196" t="s">
        <v>7</v>
      </c>
      <c r="F4797" s="196">
        <v>3</v>
      </c>
      <c r="G4797"/>
      <c r="H4797"/>
    </row>
    <row r="4798" spans="2:8" x14ac:dyDescent="0.3">
      <c r="B4798" s="101" t="s">
        <v>5623</v>
      </c>
      <c r="C4798" s="196" t="s">
        <v>7</v>
      </c>
      <c r="D4798" s="196">
        <v>0</v>
      </c>
      <c r="E4798" s="196" t="s">
        <v>4</v>
      </c>
      <c r="F4798" s="196">
        <v>1</v>
      </c>
      <c r="G4798"/>
      <c r="H4798"/>
    </row>
    <row r="4799" spans="2:8" x14ac:dyDescent="0.3">
      <c r="B4799" s="201" t="s">
        <v>5624</v>
      </c>
      <c r="C4799" s="201" t="s">
        <v>20</v>
      </c>
      <c r="D4799" s="201">
        <v>1</v>
      </c>
      <c r="E4799" s="201" t="s">
        <v>1698</v>
      </c>
      <c r="F4799" s="201">
        <v>0</v>
      </c>
      <c r="G4799" s="201"/>
      <c r="H4799"/>
    </row>
    <row r="4800" spans="2:8" x14ac:dyDescent="0.3">
      <c r="B4800" s="101" t="s">
        <v>5625</v>
      </c>
      <c r="C4800" s="196" t="s">
        <v>7</v>
      </c>
      <c r="D4800" s="196">
        <v>0</v>
      </c>
      <c r="E4800" s="196" t="s">
        <v>4</v>
      </c>
      <c r="F4800" s="196">
        <v>0</v>
      </c>
      <c r="G4800"/>
      <c r="H4800"/>
    </row>
    <row r="4801" spans="2:8" x14ac:dyDescent="0.3">
      <c r="B4801" s="101" t="s">
        <v>5626</v>
      </c>
      <c r="C4801" s="196" t="s">
        <v>7</v>
      </c>
      <c r="D4801" s="196">
        <v>0</v>
      </c>
      <c r="E4801" s="196" t="s">
        <v>4</v>
      </c>
      <c r="F4801" s="196">
        <v>2</v>
      </c>
      <c r="G4801"/>
      <c r="H4801"/>
    </row>
    <row r="4802" spans="2:8" x14ac:dyDescent="0.3">
      <c r="B4802" s="101" t="s">
        <v>5627</v>
      </c>
      <c r="C4802" s="196" t="s">
        <v>20</v>
      </c>
      <c r="D4802" s="196">
        <v>0</v>
      </c>
      <c r="E4802" s="196" t="s">
        <v>1698</v>
      </c>
      <c r="F4802" s="196">
        <v>0</v>
      </c>
      <c r="G4802"/>
      <c r="H4802"/>
    </row>
    <row r="4803" spans="2:8" x14ac:dyDescent="0.3">
      <c r="B4803" s="101" t="s">
        <v>5628</v>
      </c>
      <c r="C4803" s="196" t="s">
        <v>7</v>
      </c>
      <c r="D4803" s="196">
        <v>0</v>
      </c>
      <c r="E4803" s="196" t="s">
        <v>4</v>
      </c>
      <c r="F4803" s="196">
        <v>1</v>
      </c>
      <c r="G4803"/>
      <c r="H4803"/>
    </row>
    <row r="4804" spans="2:8" x14ac:dyDescent="0.3">
      <c r="B4804" s="101" t="s">
        <v>5629</v>
      </c>
      <c r="C4804" s="196" t="s">
        <v>7</v>
      </c>
      <c r="D4804" s="196">
        <v>2</v>
      </c>
      <c r="E4804" s="196" t="s">
        <v>20</v>
      </c>
      <c r="F4804" s="196">
        <v>1</v>
      </c>
      <c r="G4804"/>
      <c r="H4804"/>
    </row>
    <row r="4805" spans="2:8" x14ac:dyDescent="0.3">
      <c r="B4805" s="201" t="s">
        <v>5630</v>
      </c>
      <c r="C4805" s="201" t="s">
        <v>1690</v>
      </c>
      <c r="D4805" s="201">
        <v>2</v>
      </c>
      <c r="E4805" s="201" t="s">
        <v>1697</v>
      </c>
      <c r="F4805" s="201">
        <v>1</v>
      </c>
      <c r="G4805" s="201"/>
      <c r="H4805"/>
    </row>
    <row r="4806" spans="2:8" x14ac:dyDescent="0.3">
      <c r="B4806" s="101" t="s">
        <v>5631</v>
      </c>
      <c r="C4806" s="196" t="s">
        <v>20</v>
      </c>
      <c r="D4806" s="196">
        <v>1</v>
      </c>
      <c r="E4806" s="196" t="s">
        <v>1698</v>
      </c>
      <c r="F4806" s="196">
        <v>2</v>
      </c>
      <c r="G4806"/>
      <c r="H4806"/>
    </row>
    <row r="4807" spans="2:8" x14ac:dyDescent="0.3">
      <c r="B4807" s="101" t="s">
        <v>5632</v>
      </c>
      <c r="C4807" s="196" t="s">
        <v>20</v>
      </c>
      <c r="D4807" s="196">
        <v>1</v>
      </c>
      <c r="E4807" s="196" t="s">
        <v>7</v>
      </c>
      <c r="F4807" s="196">
        <v>1</v>
      </c>
      <c r="G4807"/>
      <c r="H4807"/>
    </row>
    <row r="4808" spans="2:8" x14ac:dyDescent="0.3">
      <c r="B4808" s="101" t="s">
        <v>5633</v>
      </c>
      <c r="C4808" s="196" t="s">
        <v>7</v>
      </c>
      <c r="D4808" s="196">
        <v>0</v>
      </c>
      <c r="E4808" s="196" t="s">
        <v>4</v>
      </c>
      <c r="F4808" s="196">
        <v>0</v>
      </c>
      <c r="G4808"/>
      <c r="H4808"/>
    </row>
    <row r="4809" spans="2:8" x14ac:dyDescent="0.3">
      <c r="B4809" s="101" t="s">
        <v>5634</v>
      </c>
      <c r="C4809" s="196" t="s">
        <v>1690</v>
      </c>
      <c r="D4809" s="196">
        <v>1</v>
      </c>
      <c r="E4809" s="196" t="s">
        <v>7</v>
      </c>
      <c r="F4809" s="196">
        <v>1</v>
      </c>
      <c r="G4809"/>
      <c r="H4809"/>
    </row>
    <row r="4810" spans="2:8" x14ac:dyDescent="0.3">
      <c r="B4810" s="101" t="s">
        <v>5635</v>
      </c>
      <c r="C4810" s="196" t="s">
        <v>20</v>
      </c>
      <c r="D4810" s="196">
        <v>0</v>
      </c>
      <c r="E4810" s="196" t="s">
        <v>1698</v>
      </c>
      <c r="F4810" s="196">
        <v>0</v>
      </c>
      <c r="G4810"/>
      <c r="H4810"/>
    </row>
    <row r="4811" spans="2:8" x14ac:dyDescent="0.3">
      <c r="B4811" s="101" t="s">
        <v>5636</v>
      </c>
      <c r="C4811" s="196" t="s">
        <v>20</v>
      </c>
      <c r="D4811" s="196">
        <v>0</v>
      </c>
      <c r="E4811" s="196" t="s">
        <v>7</v>
      </c>
      <c r="F4811" s="196">
        <v>0</v>
      </c>
      <c r="G4811"/>
      <c r="H4811"/>
    </row>
    <row r="4812" spans="2:8" x14ac:dyDescent="0.3">
      <c r="B4812" s="101" t="s">
        <v>5637</v>
      </c>
      <c r="C4812" s="196" t="s">
        <v>20</v>
      </c>
      <c r="D4812" s="196">
        <v>0</v>
      </c>
      <c r="E4812" s="196" t="s">
        <v>1698</v>
      </c>
      <c r="F4812" s="196">
        <v>0</v>
      </c>
      <c r="G4812"/>
      <c r="H4812"/>
    </row>
    <row r="4813" spans="2:8" x14ac:dyDescent="0.3">
      <c r="B4813" s="101" t="s">
        <v>5638</v>
      </c>
      <c r="C4813" s="196" t="s">
        <v>7</v>
      </c>
      <c r="D4813" s="196">
        <v>1</v>
      </c>
      <c r="E4813" s="196" t="s">
        <v>1690</v>
      </c>
      <c r="F4813" s="196">
        <v>0</v>
      </c>
      <c r="G4813"/>
      <c r="H4813"/>
    </row>
    <row r="4814" spans="2:8" x14ac:dyDescent="0.3">
      <c r="B4814" s="101" t="s">
        <v>5639</v>
      </c>
      <c r="C4814" s="196" t="s">
        <v>1694</v>
      </c>
      <c r="D4814" s="196">
        <v>1</v>
      </c>
      <c r="E4814" s="196" t="s">
        <v>7</v>
      </c>
      <c r="F4814" s="196">
        <v>0</v>
      </c>
      <c r="G4814"/>
      <c r="H4814"/>
    </row>
    <row r="4815" spans="2:8" x14ac:dyDescent="0.3">
      <c r="B4815" s="101" t="s">
        <v>5640</v>
      </c>
      <c r="C4815" s="196" t="s">
        <v>20</v>
      </c>
      <c r="D4815" s="196">
        <v>0</v>
      </c>
      <c r="E4815" s="196" t="s">
        <v>7</v>
      </c>
      <c r="F4815" s="196">
        <v>2</v>
      </c>
      <c r="G4815"/>
      <c r="H4815"/>
    </row>
    <row r="4816" spans="2:8" x14ac:dyDescent="0.3">
      <c r="B4816" s="201" t="s">
        <v>5641</v>
      </c>
      <c r="C4816" s="201" t="s">
        <v>7</v>
      </c>
      <c r="D4816" s="201">
        <v>0</v>
      </c>
      <c r="E4816" s="201" t="s">
        <v>4</v>
      </c>
      <c r="F4816" s="201">
        <v>1</v>
      </c>
      <c r="G4816" s="201"/>
      <c r="H4816"/>
    </row>
    <row r="4817" spans="2:8" x14ac:dyDescent="0.3">
      <c r="B4817" s="101" t="s">
        <v>5642</v>
      </c>
      <c r="C4817" s="196" t="s">
        <v>7</v>
      </c>
      <c r="D4817" s="196">
        <v>0</v>
      </c>
      <c r="E4817" s="196" t="s">
        <v>1693</v>
      </c>
      <c r="F4817" s="196">
        <v>0</v>
      </c>
      <c r="G4817"/>
      <c r="H4817"/>
    </row>
    <row r="4818" spans="2:8" x14ac:dyDescent="0.3">
      <c r="B4818" s="101" t="s">
        <v>5643</v>
      </c>
      <c r="C4818" s="196" t="s">
        <v>1698</v>
      </c>
      <c r="D4818" s="196">
        <v>0</v>
      </c>
      <c r="E4818" s="196" t="s">
        <v>2163</v>
      </c>
      <c r="F4818" s="196">
        <v>0</v>
      </c>
      <c r="G4818"/>
      <c r="H4818"/>
    </row>
    <row r="4819" spans="2:8" x14ac:dyDescent="0.3">
      <c r="B4819" s="101" t="s">
        <v>5644</v>
      </c>
      <c r="C4819" s="196" t="s">
        <v>7</v>
      </c>
      <c r="D4819" s="196">
        <v>0</v>
      </c>
      <c r="E4819" s="196" t="s">
        <v>4</v>
      </c>
      <c r="F4819" s="196">
        <v>0</v>
      </c>
      <c r="G4819"/>
      <c r="H4819"/>
    </row>
    <row r="4820" spans="2:8" x14ac:dyDescent="0.3">
      <c r="B4820" s="101" t="s">
        <v>5645</v>
      </c>
      <c r="C4820" s="196" t="s">
        <v>1704</v>
      </c>
      <c r="D4820" s="196">
        <v>0</v>
      </c>
      <c r="E4820" s="196" t="s">
        <v>7</v>
      </c>
      <c r="F4820" s="196">
        <v>1</v>
      </c>
      <c r="G4820"/>
      <c r="H4820"/>
    </row>
    <row r="4821" spans="2:8" x14ac:dyDescent="0.3">
      <c r="B4821" s="101" t="s">
        <v>5646</v>
      </c>
      <c r="C4821" s="196" t="s">
        <v>7</v>
      </c>
      <c r="D4821" s="196">
        <v>1</v>
      </c>
      <c r="E4821" s="196" t="s">
        <v>1704</v>
      </c>
      <c r="F4821" s="196">
        <v>0</v>
      </c>
      <c r="G4821"/>
      <c r="H4821"/>
    </row>
    <row r="4822" spans="2:8" x14ac:dyDescent="0.3">
      <c r="B4822" s="101" t="s">
        <v>5647</v>
      </c>
      <c r="C4822" s="196" t="s">
        <v>20</v>
      </c>
      <c r="D4822" s="196">
        <v>0</v>
      </c>
      <c r="E4822" s="196" t="s">
        <v>1698</v>
      </c>
      <c r="F4822" s="196">
        <v>0</v>
      </c>
      <c r="G4822"/>
      <c r="H4822"/>
    </row>
    <row r="4823" spans="2:8" x14ac:dyDescent="0.3">
      <c r="B4823" s="101" t="s">
        <v>5648</v>
      </c>
      <c r="C4823" s="196" t="s">
        <v>20</v>
      </c>
      <c r="D4823" s="196">
        <v>0</v>
      </c>
      <c r="E4823" s="196" t="s">
        <v>7</v>
      </c>
      <c r="F4823" s="196">
        <v>0</v>
      </c>
      <c r="G4823"/>
      <c r="H4823"/>
    </row>
    <row r="4824" spans="2:8" x14ac:dyDescent="0.3">
      <c r="B4824" s="101" t="s">
        <v>5649</v>
      </c>
      <c r="C4824" s="196" t="s">
        <v>7</v>
      </c>
      <c r="D4824" s="196">
        <v>0</v>
      </c>
      <c r="E4824" s="196" t="s">
        <v>4</v>
      </c>
      <c r="F4824" s="196">
        <v>0</v>
      </c>
      <c r="G4824"/>
      <c r="H4824"/>
    </row>
    <row r="4825" spans="2:8" x14ac:dyDescent="0.3">
      <c r="B4825" s="101" t="s">
        <v>5650</v>
      </c>
      <c r="C4825" s="196" t="s">
        <v>7</v>
      </c>
      <c r="D4825" s="196">
        <v>0</v>
      </c>
      <c r="E4825" s="196" t="s">
        <v>4</v>
      </c>
      <c r="F4825" s="196">
        <v>0</v>
      </c>
      <c r="G4825"/>
      <c r="H4825"/>
    </row>
    <row r="4826" spans="2:8" x14ac:dyDescent="0.3">
      <c r="B4826" s="101" t="s">
        <v>5651</v>
      </c>
      <c r="C4826" s="196" t="s">
        <v>7</v>
      </c>
      <c r="D4826" s="196">
        <v>0</v>
      </c>
      <c r="E4826" s="196" t="s">
        <v>4</v>
      </c>
      <c r="F4826" s="196">
        <v>1</v>
      </c>
      <c r="G4826"/>
      <c r="H4826"/>
    </row>
    <row r="4827" spans="2:8" x14ac:dyDescent="0.3">
      <c r="B4827" s="201" t="s">
        <v>5652</v>
      </c>
      <c r="C4827" s="201" t="s">
        <v>7</v>
      </c>
      <c r="D4827" s="201">
        <v>0</v>
      </c>
      <c r="E4827" s="201" t="s">
        <v>1690</v>
      </c>
      <c r="F4827" s="201">
        <v>0</v>
      </c>
      <c r="G4827" s="201"/>
      <c r="H4827"/>
    </row>
    <row r="4828" spans="2:8" x14ac:dyDescent="0.3">
      <c r="B4828" s="101" t="s">
        <v>5653</v>
      </c>
      <c r="C4828" s="196"/>
      <c r="D4828" s="196"/>
      <c r="E4828" s="196"/>
      <c r="F4828" s="196"/>
      <c r="G4828"/>
      <c r="H4828"/>
    </row>
    <row r="4829" spans="2:8" x14ac:dyDescent="0.3">
      <c r="B4829" s="101" t="s">
        <v>5654</v>
      </c>
      <c r="C4829" s="196" t="s">
        <v>7</v>
      </c>
      <c r="D4829" s="196">
        <v>3</v>
      </c>
      <c r="E4829" s="196" t="s">
        <v>4</v>
      </c>
      <c r="F4829" s="196">
        <v>1</v>
      </c>
      <c r="G4829"/>
      <c r="H4829"/>
    </row>
    <row r="4830" spans="2:8" x14ac:dyDescent="0.3">
      <c r="B4830" s="101" t="s">
        <v>5655</v>
      </c>
      <c r="C4830" s="196" t="s">
        <v>4</v>
      </c>
      <c r="D4830" s="196">
        <v>7</v>
      </c>
      <c r="E4830" s="196" t="s">
        <v>7</v>
      </c>
      <c r="F4830" s="196">
        <v>4</v>
      </c>
      <c r="G4830"/>
      <c r="H4830"/>
    </row>
    <row r="4831" spans="2:8" x14ac:dyDescent="0.3">
      <c r="B4831" s="101" t="s">
        <v>5656</v>
      </c>
      <c r="C4831" s="196" t="s">
        <v>7</v>
      </c>
      <c r="D4831" s="196">
        <v>5</v>
      </c>
      <c r="E4831" s="196" t="s">
        <v>20</v>
      </c>
      <c r="F4831" s="196">
        <v>1</v>
      </c>
      <c r="G4831"/>
      <c r="H4831"/>
    </row>
    <row r="4832" spans="2:8" x14ac:dyDescent="0.3">
      <c r="B4832" s="101" t="s">
        <v>5657</v>
      </c>
      <c r="C4832" s="196" t="s">
        <v>7</v>
      </c>
      <c r="D4832" s="196">
        <v>20</v>
      </c>
      <c r="E4832" s="196" t="s">
        <v>20</v>
      </c>
      <c r="F4832" s="196">
        <v>16</v>
      </c>
      <c r="G4832"/>
      <c r="H4832"/>
    </row>
    <row r="4833" spans="2:8" x14ac:dyDescent="0.3">
      <c r="B4833" s="101" t="s">
        <v>5658</v>
      </c>
      <c r="C4833" s="196" t="s">
        <v>4</v>
      </c>
      <c r="D4833" s="196">
        <v>5</v>
      </c>
      <c r="E4833" s="196" t="s">
        <v>7</v>
      </c>
      <c r="F4833" s="196">
        <v>3</v>
      </c>
      <c r="G4833"/>
      <c r="H4833"/>
    </row>
    <row r="4834" spans="2:8" x14ac:dyDescent="0.3">
      <c r="B4834" s="101" t="s">
        <v>5659</v>
      </c>
      <c r="C4834" s="196" t="s">
        <v>1698</v>
      </c>
      <c r="D4834" s="196">
        <v>0</v>
      </c>
      <c r="E4834" s="196" t="s">
        <v>20</v>
      </c>
      <c r="F4834" s="196">
        <v>1</v>
      </c>
      <c r="G4834"/>
      <c r="H4834"/>
    </row>
    <row r="4835" spans="2:8" x14ac:dyDescent="0.3">
      <c r="B4835" s="101" t="s">
        <v>5660</v>
      </c>
      <c r="C4835" s="196" t="s">
        <v>3030</v>
      </c>
      <c r="D4835" s="196">
        <v>4</v>
      </c>
      <c r="E4835" s="196" t="s">
        <v>20</v>
      </c>
      <c r="F4835" s="196">
        <v>1</v>
      </c>
      <c r="G4835"/>
      <c r="H4835"/>
    </row>
    <row r="4836" spans="2:8" x14ac:dyDescent="0.3">
      <c r="B4836" s="101" t="s">
        <v>5661</v>
      </c>
      <c r="C4836" s="196" t="s">
        <v>20</v>
      </c>
      <c r="D4836" s="196">
        <v>1</v>
      </c>
      <c r="E4836" s="196" t="s">
        <v>7</v>
      </c>
      <c r="F4836" s="196">
        <v>0</v>
      </c>
      <c r="G4836"/>
      <c r="H4836"/>
    </row>
    <row r="4837" spans="2:8" x14ac:dyDescent="0.3">
      <c r="B4837" s="101" t="s">
        <v>5662</v>
      </c>
      <c r="C4837" s="196" t="s">
        <v>7</v>
      </c>
      <c r="D4837" s="196">
        <v>7</v>
      </c>
      <c r="E4837" s="196" t="s">
        <v>4</v>
      </c>
      <c r="F4837" s="196">
        <v>2</v>
      </c>
      <c r="G4837"/>
      <c r="H4837"/>
    </row>
    <row r="4838" spans="2:8" x14ac:dyDescent="0.3">
      <c r="B4838" s="201" t="s">
        <v>5663</v>
      </c>
      <c r="C4838" s="201" t="s">
        <v>7</v>
      </c>
      <c r="D4838" s="201">
        <v>4</v>
      </c>
      <c r="E4838" s="201" t="s">
        <v>4</v>
      </c>
      <c r="F4838" s="201">
        <v>0</v>
      </c>
      <c r="G4838" s="201"/>
      <c r="H4838"/>
    </row>
    <row r="4839" spans="2:8" x14ac:dyDescent="0.3">
      <c r="B4839" s="101" t="s">
        <v>5664</v>
      </c>
      <c r="C4839" s="196"/>
      <c r="D4839" s="196"/>
      <c r="E4839" s="196"/>
      <c r="F4839" s="196"/>
      <c r="G4839"/>
      <c r="H4839"/>
    </row>
    <row r="4840" spans="2:8" x14ac:dyDescent="0.3">
      <c r="B4840" s="101" t="s">
        <v>5665</v>
      </c>
      <c r="C4840" s="196" t="s">
        <v>20</v>
      </c>
      <c r="D4840" s="196">
        <v>0</v>
      </c>
      <c r="E4840" s="196" t="s">
        <v>1698</v>
      </c>
      <c r="F4840" s="196">
        <v>2</v>
      </c>
      <c r="G4840"/>
      <c r="H4840"/>
    </row>
    <row r="4841" spans="2:8" x14ac:dyDescent="0.3">
      <c r="B4841" s="101" t="s">
        <v>5666</v>
      </c>
      <c r="C4841" s="196" t="s">
        <v>1698</v>
      </c>
      <c r="D4841" s="196">
        <v>0</v>
      </c>
      <c r="E4841" s="196" t="s">
        <v>20</v>
      </c>
      <c r="F4841" s="196">
        <v>1</v>
      </c>
      <c r="G4841"/>
      <c r="H4841"/>
    </row>
    <row r="4842" spans="2:8" x14ac:dyDescent="0.3">
      <c r="B4842" s="101" t="s">
        <v>5667</v>
      </c>
      <c r="C4842" s="196" t="s">
        <v>20</v>
      </c>
      <c r="D4842" s="196">
        <v>0</v>
      </c>
      <c r="E4842" s="196" t="s">
        <v>1698</v>
      </c>
      <c r="F4842" s="196">
        <v>0</v>
      </c>
      <c r="G4842"/>
      <c r="H4842"/>
    </row>
    <row r="4843" spans="2:8" x14ac:dyDescent="0.3">
      <c r="B4843" s="101" t="s">
        <v>5668</v>
      </c>
      <c r="C4843" s="196" t="s">
        <v>1698</v>
      </c>
      <c r="D4843" s="196">
        <v>0</v>
      </c>
      <c r="E4843" s="196" t="s">
        <v>20</v>
      </c>
      <c r="F4843" s="196">
        <v>0</v>
      </c>
      <c r="G4843"/>
      <c r="H4843"/>
    </row>
    <row r="4844" spans="2:8" x14ac:dyDescent="0.3">
      <c r="B4844" s="201" t="s">
        <v>5669</v>
      </c>
      <c r="C4844" s="201" t="s">
        <v>1698</v>
      </c>
      <c r="D4844" s="201">
        <v>0</v>
      </c>
      <c r="E4844" s="201" t="s">
        <v>20</v>
      </c>
      <c r="F4844" s="201">
        <v>0</v>
      </c>
      <c r="G4844" s="201"/>
      <c r="H4844"/>
    </row>
    <row r="4845" spans="2:8" x14ac:dyDescent="0.3">
      <c r="B4845" s="101" t="s">
        <v>5670</v>
      </c>
      <c r="C4845" s="196" t="s">
        <v>1698</v>
      </c>
      <c r="D4845" s="196">
        <v>0</v>
      </c>
      <c r="E4845" s="196" t="s">
        <v>20</v>
      </c>
      <c r="F4845" s="196">
        <v>0</v>
      </c>
      <c r="G4845"/>
      <c r="H4845"/>
    </row>
    <row r="4846" spans="2:8" x14ac:dyDescent="0.3">
      <c r="B4846" s="101" t="s">
        <v>5671</v>
      </c>
      <c r="C4846" s="196" t="s">
        <v>20</v>
      </c>
      <c r="D4846" s="196">
        <v>0</v>
      </c>
      <c r="E4846" s="196" t="s">
        <v>1698</v>
      </c>
      <c r="F4846" s="196">
        <v>1</v>
      </c>
      <c r="G4846"/>
      <c r="H4846"/>
    </row>
    <row r="4847" spans="2:8" x14ac:dyDescent="0.3">
      <c r="B4847" s="101" t="s">
        <v>5672</v>
      </c>
      <c r="C4847" s="196" t="s">
        <v>20</v>
      </c>
      <c r="D4847" s="196">
        <v>1</v>
      </c>
      <c r="E4847" s="196" t="s">
        <v>1698</v>
      </c>
      <c r="F4847" s="196">
        <v>1</v>
      </c>
      <c r="G4847"/>
      <c r="H4847"/>
    </row>
    <row r="4848" spans="2:8" x14ac:dyDescent="0.3">
      <c r="B4848" s="101" t="s">
        <v>5673</v>
      </c>
      <c r="C4848" s="196"/>
      <c r="D4848" s="196"/>
      <c r="E4848" s="196"/>
      <c r="F4848" s="196"/>
      <c r="G4848"/>
      <c r="H4848"/>
    </row>
    <row r="4849" spans="2:8" x14ac:dyDescent="0.3">
      <c r="B4849" s="101" t="s">
        <v>5674</v>
      </c>
      <c r="C4849" s="196" t="s">
        <v>4</v>
      </c>
      <c r="D4849" s="196">
        <v>12</v>
      </c>
      <c r="E4849" s="196" t="s">
        <v>7</v>
      </c>
      <c r="F4849" s="196">
        <v>10</v>
      </c>
      <c r="G4849"/>
      <c r="H4849"/>
    </row>
    <row r="4850" spans="2:8" x14ac:dyDescent="0.3">
      <c r="B4850" s="101" t="s">
        <v>5675</v>
      </c>
      <c r="C4850" s="196" t="s">
        <v>7</v>
      </c>
      <c r="D4850" s="196">
        <v>3</v>
      </c>
      <c r="E4850" s="196" t="s">
        <v>4</v>
      </c>
      <c r="F4850" s="196">
        <v>10</v>
      </c>
      <c r="G4850"/>
      <c r="H4850"/>
    </row>
    <row r="4851" spans="2:8" x14ac:dyDescent="0.3">
      <c r="B4851" s="201" t="s">
        <v>5676</v>
      </c>
      <c r="C4851" s="201" t="s">
        <v>7</v>
      </c>
      <c r="D4851" s="201">
        <v>3</v>
      </c>
      <c r="E4851" s="201" t="s">
        <v>4</v>
      </c>
      <c r="F4851" s="201">
        <v>4</v>
      </c>
      <c r="G4851" s="201"/>
      <c r="H4851"/>
    </row>
    <row r="4852" spans="2:8" x14ac:dyDescent="0.3">
      <c r="B4852" s="101" t="s">
        <v>5677</v>
      </c>
      <c r="C4852" s="196" t="s">
        <v>7</v>
      </c>
      <c r="D4852" s="196">
        <v>4</v>
      </c>
      <c r="E4852" s="196" t="s">
        <v>4</v>
      </c>
      <c r="F4852" s="196">
        <v>8</v>
      </c>
      <c r="G4852"/>
      <c r="H4852"/>
    </row>
    <row r="4853" spans="2:8" x14ac:dyDescent="0.3">
      <c r="B4853" s="101" t="s">
        <v>5678</v>
      </c>
      <c r="C4853" s="196" t="s">
        <v>4</v>
      </c>
      <c r="D4853" s="196">
        <v>8</v>
      </c>
      <c r="E4853" s="196" t="s">
        <v>7</v>
      </c>
      <c r="F4853" s="196">
        <v>5</v>
      </c>
      <c r="G4853"/>
      <c r="H4853"/>
    </row>
    <row r="4854" spans="2:8" x14ac:dyDescent="0.3">
      <c r="B4854" s="101" t="s">
        <v>5679</v>
      </c>
      <c r="C4854" s="196" t="s">
        <v>7</v>
      </c>
      <c r="D4854" s="196">
        <v>1</v>
      </c>
      <c r="E4854" s="196" t="s">
        <v>4</v>
      </c>
      <c r="F4854" s="196">
        <v>4</v>
      </c>
      <c r="G4854"/>
      <c r="H4854"/>
    </row>
    <row r="4855" spans="2:8" x14ac:dyDescent="0.3">
      <c r="B4855" s="101" t="s">
        <v>629</v>
      </c>
      <c r="C4855" s="196"/>
      <c r="D4855" s="196"/>
      <c r="E4855" s="196"/>
      <c r="F4855" s="196"/>
      <c r="G4855"/>
      <c r="H4855"/>
    </row>
    <row r="4856" spans="2:8" x14ac:dyDescent="0.3">
      <c r="B4856" s="101" t="s">
        <v>630</v>
      </c>
      <c r="C4856" s="196" t="s">
        <v>4</v>
      </c>
      <c r="D4856" s="196">
        <v>14</v>
      </c>
      <c r="E4856" s="196" t="s">
        <v>7</v>
      </c>
      <c r="F4856" s="196">
        <v>9</v>
      </c>
      <c r="G4856"/>
      <c r="H4856"/>
    </row>
    <row r="4857" spans="2:8" x14ac:dyDescent="0.3">
      <c r="B4857" s="201" t="s">
        <v>631</v>
      </c>
      <c r="C4857" s="201" t="s">
        <v>4</v>
      </c>
      <c r="D4857" s="201">
        <v>9</v>
      </c>
      <c r="E4857" s="201" t="s">
        <v>7</v>
      </c>
      <c r="F4857" s="201">
        <v>14</v>
      </c>
      <c r="G4857" s="201"/>
      <c r="H4857"/>
    </row>
    <row r="4858" spans="2:8" x14ac:dyDescent="0.3">
      <c r="B4858" s="101" t="s">
        <v>632</v>
      </c>
      <c r="C4858" s="196" t="s">
        <v>4</v>
      </c>
      <c r="D4858" s="196">
        <v>12</v>
      </c>
      <c r="E4858" s="196" t="s">
        <v>7</v>
      </c>
      <c r="F4858" s="196">
        <v>16</v>
      </c>
      <c r="G4858"/>
      <c r="H4858"/>
    </row>
    <row r="4859" spans="2:8" x14ac:dyDescent="0.3">
      <c r="B4859" s="101" t="s">
        <v>633</v>
      </c>
      <c r="C4859" s="196" t="s">
        <v>4</v>
      </c>
      <c r="D4859" s="196">
        <v>25</v>
      </c>
      <c r="E4859" s="196" t="s">
        <v>7</v>
      </c>
      <c r="F4859" s="196">
        <v>20</v>
      </c>
      <c r="G4859"/>
      <c r="H4859"/>
    </row>
    <row r="4860" spans="2:8" x14ac:dyDescent="0.3">
      <c r="B4860" s="101" t="s">
        <v>634</v>
      </c>
      <c r="C4860" s="196" t="s">
        <v>4</v>
      </c>
      <c r="D4860" s="196">
        <v>12</v>
      </c>
      <c r="E4860" s="196" t="s">
        <v>7</v>
      </c>
      <c r="F4860" s="196">
        <v>7</v>
      </c>
      <c r="G4860"/>
      <c r="H4860"/>
    </row>
    <row r="4861" spans="2:8" x14ac:dyDescent="0.3">
      <c r="B4861" s="101" t="s">
        <v>635</v>
      </c>
      <c r="C4861" s="196" t="s">
        <v>7</v>
      </c>
      <c r="D4861" s="196">
        <v>10</v>
      </c>
      <c r="E4861" s="196" t="s">
        <v>4</v>
      </c>
      <c r="F4861" s="196">
        <v>9</v>
      </c>
      <c r="G4861"/>
      <c r="H4861"/>
    </row>
    <row r="4862" spans="2:8" x14ac:dyDescent="0.3">
      <c r="B4862" s="101" t="s">
        <v>636</v>
      </c>
      <c r="C4862" s="196" t="s">
        <v>7</v>
      </c>
      <c r="D4862" s="196">
        <v>17</v>
      </c>
      <c r="E4862" s="196" t="s">
        <v>4</v>
      </c>
      <c r="F4862" s="196">
        <v>8</v>
      </c>
      <c r="G4862"/>
      <c r="H4862"/>
    </row>
    <row r="4863" spans="2:8" x14ac:dyDescent="0.3">
      <c r="B4863" s="101" t="s">
        <v>637</v>
      </c>
      <c r="C4863" s="196" t="s">
        <v>7</v>
      </c>
      <c r="D4863" s="196">
        <v>24</v>
      </c>
      <c r="E4863" s="196" t="s">
        <v>4</v>
      </c>
      <c r="F4863" s="196">
        <v>16</v>
      </c>
      <c r="G4863"/>
      <c r="H4863"/>
    </row>
    <row r="4864" spans="2:8" x14ac:dyDescent="0.3">
      <c r="B4864" s="101" t="s">
        <v>638</v>
      </c>
      <c r="C4864" s="196" t="s">
        <v>7</v>
      </c>
      <c r="D4864" s="196">
        <v>21</v>
      </c>
      <c r="E4864" s="196" t="s">
        <v>4</v>
      </c>
      <c r="F4864" s="196">
        <v>15</v>
      </c>
      <c r="G4864"/>
      <c r="H4864"/>
    </row>
    <row r="4865" spans="2:8" x14ac:dyDescent="0.3">
      <c r="B4865" s="101" t="s">
        <v>639</v>
      </c>
      <c r="C4865" s="196" t="s">
        <v>7</v>
      </c>
      <c r="D4865" s="196">
        <v>7</v>
      </c>
      <c r="E4865" s="196" t="s">
        <v>4</v>
      </c>
      <c r="F4865" s="196">
        <v>2</v>
      </c>
      <c r="G4865"/>
      <c r="H4865"/>
    </row>
    <row r="4866" spans="2:8" x14ac:dyDescent="0.3">
      <c r="B4866" s="101" t="s">
        <v>640</v>
      </c>
      <c r="C4866" s="196" t="s">
        <v>4</v>
      </c>
      <c r="D4866" s="196">
        <v>3</v>
      </c>
      <c r="E4866" s="196" t="s">
        <v>7</v>
      </c>
      <c r="F4866" s="196">
        <v>7</v>
      </c>
      <c r="G4866"/>
      <c r="H4866"/>
    </row>
    <row r="4867" spans="2:8" x14ac:dyDescent="0.3">
      <c r="B4867" s="201" t="s">
        <v>641</v>
      </c>
      <c r="C4867" s="201" t="s">
        <v>4</v>
      </c>
      <c r="D4867" s="201">
        <v>5</v>
      </c>
      <c r="E4867" s="201" t="s">
        <v>7</v>
      </c>
      <c r="F4867" s="201">
        <v>6</v>
      </c>
      <c r="G4867" s="201"/>
      <c r="H4867"/>
    </row>
    <row r="4868" spans="2:8" x14ac:dyDescent="0.3">
      <c r="B4868" s="101" t="s">
        <v>642</v>
      </c>
      <c r="C4868" s="196" t="s">
        <v>7</v>
      </c>
      <c r="D4868" s="196">
        <v>29</v>
      </c>
      <c r="E4868" s="196" t="s">
        <v>4</v>
      </c>
      <c r="F4868" s="196">
        <v>24</v>
      </c>
      <c r="G4868"/>
      <c r="H4868"/>
    </row>
    <row r="4869" spans="2:8" x14ac:dyDescent="0.3">
      <c r="B4869" s="101" t="s">
        <v>643</v>
      </c>
      <c r="C4869" s="196" t="s">
        <v>7</v>
      </c>
      <c r="D4869" s="196">
        <v>5</v>
      </c>
      <c r="E4869" s="196" t="s">
        <v>4</v>
      </c>
      <c r="F4869" s="196">
        <v>11</v>
      </c>
      <c r="G4869"/>
      <c r="H4869"/>
    </row>
    <row r="4870" spans="2:8" x14ac:dyDescent="0.3">
      <c r="B4870" s="101" t="s">
        <v>644</v>
      </c>
      <c r="C4870" s="196" t="s">
        <v>7</v>
      </c>
      <c r="D4870" s="196">
        <v>1</v>
      </c>
      <c r="E4870" s="196" t="s">
        <v>4</v>
      </c>
      <c r="F4870" s="196">
        <v>6</v>
      </c>
      <c r="G4870"/>
      <c r="H4870"/>
    </row>
    <row r="4871" spans="2:8" x14ac:dyDescent="0.3">
      <c r="B4871" s="101" t="s">
        <v>645</v>
      </c>
      <c r="C4871" s="196" t="s">
        <v>4</v>
      </c>
      <c r="D4871" s="196">
        <v>15</v>
      </c>
      <c r="E4871" s="196" t="s">
        <v>7</v>
      </c>
      <c r="F4871" s="196">
        <v>12</v>
      </c>
      <c r="G4871"/>
      <c r="H4871"/>
    </row>
    <row r="4872" spans="2:8" x14ac:dyDescent="0.3">
      <c r="B4872" s="101" t="s">
        <v>646</v>
      </c>
      <c r="C4872" s="196" t="s">
        <v>7</v>
      </c>
      <c r="D4872" s="196">
        <v>2</v>
      </c>
      <c r="E4872" s="196" t="s">
        <v>4</v>
      </c>
      <c r="F4872" s="196">
        <v>5</v>
      </c>
      <c r="G4872"/>
      <c r="H4872"/>
    </row>
    <row r="4873" spans="2:8" x14ac:dyDescent="0.3">
      <c r="B4873" s="101" t="s">
        <v>647</v>
      </c>
      <c r="C4873" s="196" t="s">
        <v>4</v>
      </c>
      <c r="D4873" s="196">
        <v>4</v>
      </c>
      <c r="E4873" s="196" t="s">
        <v>7</v>
      </c>
      <c r="F4873" s="196">
        <v>6</v>
      </c>
      <c r="G4873"/>
      <c r="H4873"/>
    </row>
    <row r="4874" spans="2:8" x14ac:dyDescent="0.3">
      <c r="B4874" s="101" t="s">
        <v>648</v>
      </c>
      <c r="C4874" s="196" t="s">
        <v>7</v>
      </c>
      <c r="D4874" s="196">
        <v>4</v>
      </c>
      <c r="E4874" s="196" t="s">
        <v>4</v>
      </c>
      <c r="F4874" s="196">
        <v>5</v>
      </c>
      <c r="G4874"/>
      <c r="H4874"/>
    </row>
    <row r="4875" spans="2:8" x14ac:dyDescent="0.3">
      <c r="B4875" s="201" t="s">
        <v>649</v>
      </c>
      <c r="C4875" s="201" t="s">
        <v>4</v>
      </c>
      <c r="D4875" s="201">
        <v>4</v>
      </c>
      <c r="E4875" s="201" t="s">
        <v>7</v>
      </c>
      <c r="F4875" s="201">
        <v>9</v>
      </c>
      <c r="G4875" s="201"/>
      <c r="H4875"/>
    </row>
    <row r="4876" spans="2:8" x14ac:dyDescent="0.3">
      <c r="B4876" s="101" t="s">
        <v>650</v>
      </c>
      <c r="C4876" s="196" t="s">
        <v>7</v>
      </c>
      <c r="D4876" s="196">
        <v>8</v>
      </c>
      <c r="E4876" s="196" t="s">
        <v>4</v>
      </c>
      <c r="F4876" s="196">
        <v>5</v>
      </c>
      <c r="G4876"/>
      <c r="H4876"/>
    </row>
    <row r="4877" spans="2:8" x14ac:dyDescent="0.3">
      <c r="B4877" s="101" t="s">
        <v>651</v>
      </c>
      <c r="C4877" s="196" t="s">
        <v>7</v>
      </c>
      <c r="D4877" s="196">
        <v>2</v>
      </c>
      <c r="E4877" s="196" t="s">
        <v>4</v>
      </c>
      <c r="F4877" s="196">
        <v>3</v>
      </c>
      <c r="G4877"/>
      <c r="H4877"/>
    </row>
    <row r="4878" spans="2:8" x14ac:dyDescent="0.3">
      <c r="B4878" s="101" t="s">
        <v>652</v>
      </c>
      <c r="C4878" s="196" t="s">
        <v>4</v>
      </c>
      <c r="D4878" s="196">
        <v>8</v>
      </c>
      <c r="E4878" s="196" t="s">
        <v>7</v>
      </c>
      <c r="F4878" s="196">
        <v>9</v>
      </c>
      <c r="G4878"/>
      <c r="H4878"/>
    </row>
    <row r="4879" spans="2:8" x14ac:dyDescent="0.3">
      <c r="B4879" s="201" t="s">
        <v>5680</v>
      </c>
      <c r="C4879" s="201"/>
      <c r="D4879" s="201"/>
      <c r="E4879" s="201"/>
      <c r="F4879" s="201"/>
      <c r="G4879" s="201"/>
      <c r="H4879"/>
    </row>
    <row r="4880" spans="2:8" x14ac:dyDescent="0.3">
      <c r="B4880" s="101" t="s">
        <v>5681</v>
      </c>
      <c r="C4880" s="196" t="s">
        <v>4</v>
      </c>
      <c r="D4880" s="196">
        <v>1</v>
      </c>
      <c r="E4880" s="196" t="s">
        <v>7</v>
      </c>
      <c r="F4880" s="196">
        <v>0</v>
      </c>
      <c r="G4880"/>
      <c r="H4880"/>
    </row>
    <row r="4881" spans="2:8" x14ac:dyDescent="0.3">
      <c r="B4881" s="101" t="s">
        <v>5682</v>
      </c>
      <c r="C4881" s="196" t="s">
        <v>7</v>
      </c>
      <c r="D4881" s="196">
        <v>2</v>
      </c>
      <c r="E4881" s="196" t="s">
        <v>4</v>
      </c>
      <c r="F4881" s="196">
        <v>1</v>
      </c>
      <c r="G4881"/>
      <c r="H4881"/>
    </row>
    <row r="4882" spans="2:8" x14ac:dyDescent="0.3">
      <c r="B4882" s="101" t="s">
        <v>5683</v>
      </c>
      <c r="C4882" s="196" t="s">
        <v>7</v>
      </c>
      <c r="D4882" s="196">
        <v>3</v>
      </c>
      <c r="E4882" s="196" t="s">
        <v>4</v>
      </c>
      <c r="F4882" s="196">
        <v>0</v>
      </c>
      <c r="G4882"/>
      <c r="H4882"/>
    </row>
    <row r="4883" spans="2:8" x14ac:dyDescent="0.3">
      <c r="B4883" s="101" t="s">
        <v>5684</v>
      </c>
      <c r="C4883" s="196" t="s">
        <v>7</v>
      </c>
      <c r="D4883" s="196">
        <v>1</v>
      </c>
      <c r="E4883" s="196" t="s">
        <v>4</v>
      </c>
      <c r="F4883" s="196">
        <v>0</v>
      </c>
      <c r="G4883"/>
      <c r="H4883"/>
    </row>
    <row r="4884" spans="2:8" x14ac:dyDescent="0.3">
      <c r="B4884" s="101" t="s">
        <v>5685</v>
      </c>
      <c r="C4884" s="196" t="s">
        <v>7</v>
      </c>
      <c r="D4884" s="196">
        <v>0</v>
      </c>
      <c r="E4884" s="196" t="s">
        <v>4</v>
      </c>
      <c r="F4884" s="196">
        <v>0</v>
      </c>
      <c r="G4884"/>
      <c r="H4884"/>
    </row>
    <row r="4885" spans="2:8" x14ac:dyDescent="0.3">
      <c r="B4885" s="101" t="s">
        <v>5686</v>
      </c>
      <c r="C4885" s="196" t="s">
        <v>7</v>
      </c>
      <c r="D4885" s="196">
        <v>1</v>
      </c>
      <c r="E4885" s="196" t="s">
        <v>4</v>
      </c>
      <c r="F4885" s="196">
        <v>0</v>
      </c>
      <c r="G4885"/>
      <c r="H4885"/>
    </row>
    <row r="4886" spans="2:8" x14ac:dyDescent="0.3">
      <c r="B4886" s="201" t="s">
        <v>5687</v>
      </c>
      <c r="C4886" s="201" t="s">
        <v>7</v>
      </c>
      <c r="D4886" s="201">
        <v>1</v>
      </c>
      <c r="E4886" s="201" t="s">
        <v>4</v>
      </c>
      <c r="F4886" s="201">
        <v>0</v>
      </c>
      <c r="G4886" s="201"/>
      <c r="H4886"/>
    </row>
    <row r="4887" spans="2:8" x14ac:dyDescent="0.3">
      <c r="B4887" s="101" t="s">
        <v>5688</v>
      </c>
      <c r="C4887" s="196" t="s">
        <v>7</v>
      </c>
      <c r="D4887" s="196">
        <v>0</v>
      </c>
      <c r="E4887" s="196" t="s">
        <v>4</v>
      </c>
      <c r="F4887" s="196">
        <v>0</v>
      </c>
      <c r="G4887"/>
      <c r="H4887"/>
    </row>
    <row r="4888" spans="2:8" x14ac:dyDescent="0.3">
      <c r="B4888" s="101" t="s">
        <v>5689</v>
      </c>
      <c r="C4888" s="196" t="s">
        <v>7</v>
      </c>
      <c r="D4888" s="196">
        <v>1</v>
      </c>
      <c r="E4888" s="196" t="s">
        <v>4</v>
      </c>
      <c r="F4888" s="196">
        <v>0</v>
      </c>
      <c r="G4888"/>
      <c r="H4888"/>
    </row>
    <row r="4889" spans="2:8" x14ac:dyDescent="0.3">
      <c r="B4889" s="101" t="s">
        <v>5690</v>
      </c>
      <c r="C4889" s="196" t="s">
        <v>7</v>
      </c>
      <c r="D4889" s="196">
        <v>0</v>
      </c>
      <c r="E4889" s="196" t="s">
        <v>4</v>
      </c>
      <c r="F4889" s="196">
        <v>0</v>
      </c>
      <c r="G4889"/>
      <c r="H4889"/>
    </row>
    <row r="4890" spans="2:8" x14ac:dyDescent="0.3">
      <c r="B4890" s="201" t="s">
        <v>5691</v>
      </c>
      <c r="C4890" s="201" t="s">
        <v>7</v>
      </c>
      <c r="D4890" s="201">
        <v>1</v>
      </c>
      <c r="E4890" s="201" t="s">
        <v>4</v>
      </c>
      <c r="F4890" s="201">
        <v>1</v>
      </c>
      <c r="G4890" s="201"/>
      <c r="H4890"/>
    </row>
    <row r="4891" spans="2:8" x14ac:dyDescent="0.3">
      <c r="B4891" s="101" t="s">
        <v>5692</v>
      </c>
      <c r="C4891" s="196" t="s">
        <v>7</v>
      </c>
      <c r="D4891" s="196">
        <v>2</v>
      </c>
      <c r="E4891" s="196" t="s">
        <v>4</v>
      </c>
      <c r="F4891" s="196">
        <v>0</v>
      </c>
      <c r="G4891"/>
      <c r="H4891"/>
    </row>
    <row r="4892" spans="2:8" x14ac:dyDescent="0.3">
      <c r="B4892" s="101" t="s">
        <v>5693</v>
      </c>
      <c r="C4892" s="196" t="s">
        <v>7</v>
      </c>
      <c r="D4892" s="196">
        <v>2</v>
      </c>
      <c r="E4892" s="196" t="s">
        <v>4</v>
      </c>
      <c r="F4892" s="196">
        <v>0</v>
      </c>
      <c r="G4892"/>
      <c r="H4892"/>
    </row>
    <row r="4893" spans="2:8" x14ac:dyDescent="0.3">
      <c r="B4893" s="101" t="s">
        <v>5694</v>
      </c>
      <c r="C4893" s="196" t="s">
        <v>7</v>
      </c>
      <c r="D4893" s="196">
        <v>0</v>
      </c>
      <c r="E4893" s="196" t="s">
        <v>4</v>
      </c>
      <c r="F4893" s="196">
        <v>1</v>
      </c>
      <c r="G4893"/>
      <c r="H4893"/>
    </row>
    <row r="4894" spans="2:8" x14ac:dyDescent="0.3">
      <c r="B4894" s="201" t="s">
        <v>5695</v>
      </c>
      <c r="C4894" s="201" t="s">
        <v>4</v>
      </c>
      <c r="D4894" s="201">
        <v>0</v>
      </c>
      <c r="E4894" s="201" t="s">
        <v>7</v>
      </c>
      <c r="F4894" s="201">
        <v>0</v>
      </c>
      <c r="G4894" s="201"/>
      <c r="H4894"/>
    </row>
    <row r="4895" spans="2:8" x14ac:dyDescent="0.3">
      <c r="B4895" s="101" t="s">
        <v>5696</v>
      </c>
      <c r="C4895" s="196" t="s">
        <v>7</v>
      </c>
      <c r="D4895" s="196">
        <v>1</v>
      </c>
      <c r="E4895" s="196" t="s">
        <v>4</v>
      </c>
      <c r="F4895" s="196">
        <v>1</v>
      </c>
      <c r="G4895"/>
      <c r="H4895"/>
    </row>
    <row r="4896" spans="2:8" x14ac:dyDescent="0.3">
      <c r="B4896" s="101" t="s">
        <v>5697</v>
      </c>
      <c r="C4896" s="196" t="s">
        <v>4</v>
      </c>
      <c r="D4896" s="196">
        <v>0</v>
      </c>
      <c r="E4896" s="196" t="s">
        <v>7</v>
      </c>
      <c r="F4896" s="196">
        <v>1</v>
      </c>
      <c r="G4896"/>
      <c r="H4896"/>
    </row>
    <row r="4897" spans="2:8" x14ac:dyDescent="0.3">
      <c r="B4897" s="101" t="s">
        <v>5698</v>
      </c>
      <c r="C4897" s="196" t="s">
        <v>4</v>
      </c>
      <c r="D4897" s="196">
        <v>0</v>
      </c>
      <c r="E4897" s="196" t="s">
        <v>7</v>
      </c>
      <c r="F4897" s="196">
        <v>0</v>
      </c>
      <c r="G4897"/>
      <c r="H4897"/>
    </row>
    <row r="4898" spans="2:8" x14ac:dyDescent="0.3">
      <c r="B4898" s="101" t="s">
        <v>5699</v>
      </c>
      <c r="C4898" s="196" t="s">
        <v>4</v>
      </c>
      <c r="D4898" s="196">
        <v>0</v>
      </c>
      <c r="E4898" s="196" t="s">
        <v>7</v>
      </c>
      <c r="F4898" s="196">
        <v>1</v>
      </c>
      <c r="G4898"/>
      <c r="H4898"/>
    </row>
    <row r="4899" spans="2:8" x14ac:dyDescent="0.3">
      <c r="B4899" s="101" t="s">
        <v>5700</v>
      </c>
      <c r="C4899" s="196" t="s">
        <v>7</v>
      </c>
      <c r="D4899" s="196">
        <v>0</v>
      </c>
      <c r="E4899" s="196" t="s">
        <v>4</v>
      </c>
      <c r="F4899" s="196">
        <v>0</v>
      </c>
      <c r="G4899"/>
      <c r="H4899"/>
    </row>
    <row r="4900" spans="2:8" x14ac:dyDescent="0.3">
      <c r="B4900" s="101" t="s">
        <v>5701</v>
      </c>
      <c r="C4900" s="196" t="s">
        <v>7</v>
      </c>
      <c r="D4900" s="196">
        <v>0</v>
      </c>
      <c r="E4900" s="196" t="s">
        <v>4</v>
      </c>
      <c r="F4900" s="196">
        <v>0</v>
      </c>
      <c r="G4900"/>
      <c r="H4900"/>
    </row>
    <row r="4901" spans="2:8" x14ac:dyDescent="0.3">
      <c r="B4901" s="101" t="s">
        <v>5702</v>
      </c>
      <c r="C4901" s="196" t="s">
        <v>7</v>
      </c>
      <c r="D4901" s="196">
        <v>0</v>
      </c>
      <c r="E4901" s="196" t="s">
        <v>4</v>
      </c>
      <c r="F4901" s="196">
        <v>1</v>
      </c>
      <c r="G4901"/>
      <c r="H4901"/>
    </row>
    <row r="4902" spans="2:8" x14ac:dyDescent="0.3">
      <c r="B4902" s="101" t="s">
        <v>5703</v>
      </c>
      <c r="C4902" s="196" t="s">
        <v>4</v>
      </c>
      <c r="D4902" s="196">
        <v>0</v>
      </c>
      <c r="E4902" s="196" t="s">
        <v>7</v>
      </c>
      <c r="F4902" s="196">
        <v>1</v>
      </c>
      <c r="G4902"/>
      <c r="H4902"/>
    </row>
    <row r="4903" spans="2:8" x14ac:dyDescent="0.3">
      <c r="B4903" s="101" t="s">
        <v>5704</v>
      </c>
      <c r="C4903" s="196" t="s">
        <v>7</v>
      </c>
      <c r="D4903" s="196">
        <v>0</v>
      </c>
      <c r="E4903" s="196" t="s">
        <v>4</v>
      </c>
      <c r="F4903" s="196">
        <v>0</v>
      </c>
      <c r="G4903"/>
      <c r="H4903"/>
    </row>
    <row r="4904" spans="2:8" x14ac:dyDescent="0.3">
      <c r="B4904" s="101" t="s">
        <v>5705</v>
      </c>
      <c r="C4904" s="196" t="s">
        <v>7</v>
      </c>
      <c r="D4904" s="196">
        <v>0</v>
      </c>
      <c r="E4904" s="196" t="s">
        <v>4</v>
      </c>
      <c r="F4904" s="196">
        <v>0</v>
      </c>
      <c r="G4904"/>
      <c r="H4904"/>
    </row>
    <row r="4905" spans="2:8" x14ac:dyDescent="0.3">
      <c r="B4905" s="101" t="s">
        <v>5706</v>
      </c>
      <c r="C4905" s="196" t="s">
        <v>7</v>
      </c>
      <c r="D4905" s="196">
        <v>0</v>
      </c>
      <c r="E4905" s="196" t="s">
        <v>4</v>
      </c>
      <c r="F4905" s="196">
        <v>0</v>
      </c>
      <c r="G4905"/>
      <c r="H4905"/>
    </row>
    <row r="4906" spans="2:8" x14ac:dyDescent="0.3">
      <c r="B4906" s="101" t="s">
        <v>5707</v>
      </c>
      <c r="C4906" s="196" t="s">
        <v>4</v>
      </c>
      <c r="D4906" s="196">
        <v>3</v>
      </c>
      <c r="E4906" s="196" t="s">
        <v>7</v>
      </c>
      <c r="F4906" s="196">
        <v>3</v>
      </c>
      <c r="G4906"/>
      <c r="H4906"/>
    </row>
    <row r="4907" spans="2:8" x14ac:dyDescent="0.3">
      <c r="B4907" s="101" t="s">
        <v>5708</v>
      </c>
      <c r="C4907" s="196" t="s">
        <v>7</v>
      </c>
      <c r="D4907" s="196">
        <v>1</v>
      </c>
      <c r="E4907" s="196" t="s">
        <v>4</v>
      </c>
      <c r="F4907" s="196">
        <v>1</v>
      </c>
      <c r="G4907"/>
      <c r="H4907"/>
    </row>
    <row r="4908" spans="2:8" x14ac:dyDescent="0.3">
      <c r="B4908" s="101" t="s">
        <v>5709</v>
      </c>
      <c r="C4908" s="196" t="s">
        <v>7</v>
      </c>
      <c r="D4908" s="196">
        <v>1</v>
      </c>
      <c r="E4908" s="196" t="s">
        <v>4</v>
      </c>
      <c r="F4908" s="196">
        <v>1</v>
      </c>
      <c r="G4908"/>
      <c r="H4908"/>
    </row>
    <row r="4909" spans="2:8" x14ac:dyDescent="0.3">
      <c r="B4909" s="101" t="s">
        <v>5710</v>
      </c>
      <c r="C4909" s="196" t="s">
        <v>7</v>
      </c>
      <c r="D4909" s="196">
        <v>1</v>
      </c>
      <c r="E4909" s="196" t="s">
        <v>4</v>
      </c>
      <c r="F4909" s="196">
        <v>1</v>
      </c>
      <c r="G4909"/>
      <c r="H4909"/>
    </row>
    <row r="4910" spans="2:8" x14ac:dyDescent="0.3">
      <c r="B4910" s="101" t="s">
        <v>5711</v>
      </c>
      <c r="C4910" s="196" t="s">
        <v>7</v>
      </c>
      <c r="D4910" s="196">
        <v>4</v>
      </c>
      <c r="E4910" s="196" t="s">
        <v>4</v>
      </c>
      <c r="F4910" s="196">
        <v>2</v>
      </c>
      <c r="G4910"/>
      <c r="H4910"/>
    </row>
    <row r="4911" spans="2:8" x14ac:dyDescent="0.3">
      <c r="B4911" s="101" t="s">
        <v>5712</v>
      </c>
      <c r="C4911" s="196" t="s">
        <v>7</v>
      </c>
      <c r="D4911" s="196">
        <v>1</v>
      </c>
      <c r="E4911" s="196" t="s">
        <v>4</v>
      </c>
      <c r="F4911" s="196">
        <v>1</v>
      </c>
      <c r="G4911"/>
      <c r="H4911"/>
    </row>
    <row r="4912" spans="2:8" x14ac:dyDescent="0.3">
      <c r="B4912" s="101" t="s">
        <v>5713</v>
      </c>
      <c r="C4912" s="196" t="s">
        <v>4</v>
      </c>
      <c r="D4912" s="196">
        <v>0</v>
      </c>
      <c r="E4912" s="196" t="s">
        <v>7</v>
      </c>
      <c r="F4912" s="196">
        <v>0</v>
      </c>
      <c r="G4912"/>
      <c r="H4912"/>
    </row>
    <row r="4913" spans="2:8" x14ac:dyDescent="0.3">
      <c r="B4913" s="101" t="s">
        <v>5714</v>
      </c>
      <c r="C4913" s="196"/>
      <c r="D4913" s="196"/>
      <c r="E4913" s="196"/>
      <c r="F4913" s="196"/>
      <c r="G4913"/>
      <c r="H4913"/>
    </row>
    <row r="4914" spans="2:8" x14ac:dyDescent="0.3">
      <c r="B4914" s="101" t="s">
        <v>5715</v>
      </c>
      <c r="C4914" s="196" t="s">
        <v>1741</v>
      </c>
      <c r="D4914" s="196">
        <v>1</v>
      </c>
      <c r="E4914" s="196" t="s">
        <v>7</v>
      </c>
      <c r="F4914" s="196">
        <v>0</v>
      </c>
      <c r="G4914"/>
      <c r="H4914"/>
    </row>
    <row r="4915" spans="2:8" x14ac:dyDescent="0.3">
      <c r="B4915" s="101" t="s">
        <v>5716</v>
      </c>
      <c r="C4915" s="196" t="s">
        <v>7</v>
      </c>
      <c r="D4915" s="196">
        <v>0</v>
      </c>
      <c r="E4915" s="196" t="s">
        <v>1741</v>
      </c>
      <c r="F4915" s="196">
        <v>0</v>
      </c>
      <c r="G4915"/>
      <c r="H4915"/>
    </row>
    <row r="4916" spans="2:8" x14ac:dyDescent="0.3">
      <c r="B4916" s="101" t="s">
        <v>5717</v>
      </c>
      <c r="C4916" s="196" t="s">
        <v>1741</v>
      </c>
      <c r="D4916" s="196">
        <v>0</v>
      </c>
      <c r="E4916" s="196" t="s">
        <v>7</v>
      </c>
      <c r="F4916" s="196">
        <v>0</v>
      </c>
      <c r="G4916"/>
      <c r="H4916"/>
    </row>
    <row r="4917" spans="2:8" x14ac:dyDescent="0.3">
      <c r="B4917" s="101" t="s">
        <v>5718</v>
      </c>
      <c r="C4917" s="196"/>
      <c r="D4917" s="196"/>
      <c r="E4917" s="196"/>
      <c r="F4917" s="196"/>
      <c r="G4917"/>
      <c r="H4917"/>
    </row>
    <row r="4918" spans="2:8" x14ac:dyDescent="0.3">
      <c r="B4918" s="101" t="s">
        <v>5719</v>
      </c>
      <c r="C4918" s="196" t="s">
        <v>1703</v>
      </c>
      <c r="D4918" s="196">
        <v>0</v>
      </c>
      <c r="E4918" s="196" t="s">
        <v>7</v>
      </c>
      <c r="F4918" s="196">
        <v>1</v>
      </c>
      <c r="G4918"/>
      <c r="H4918"/>
    </row>
    <row r="4919" spans="2:8" x14ac:dyDescent="0.3">
      <c r="B4919" s="101" t="s">
        <v>5720</v>
      </c>
      <c r="C4919" s="196" t="s">
        <v>1698</v>
      </c>
      <c r="D4919" s="196">
        <v>4</v>
      </c>
      <c r="E4919" s="196" t="s">
        <v>20</v>
      </c>
      <c r="F4919" s="196">
        <v>2</v>
      </c>
      <c r="G4919"/>
      <c r="H4919"/>
    </row>
    <row r="4920" spans="2:8" x14ac:dyDescent="0.3">
      <c r="B4920" s="101" t="s">
        <v>5721</v>
      </c>
      <c r="C4920" s="196" t="s">
        <v>7</v>
      </c>
      <c r="D4920" s="196">
        <v>0</v>
      </c>
      <c r="E4920" s="196" t="s">
        <v>4</v>
      </c>
      <c r="F4920" s="196">
        <v>1</v>
      </c>
      <c r="G4920"/>
      <c r="H4920"/>
    </row>
    <row r="4921" spans="2:8" x14ac:dyDescent="0.3">
      <c r="B4921" s="101" t="s">
        <v>5722</v>
      </c>
      <c r="C4921" s="196" t="s">
        <v>7</v>
      </c>
      <c r="D4921" s="196">
        <v>0</v>
      </c>
      <c r="E4921" s="196" t="s">
        <v>4</v>
      </c>
      <c r="F4921" s="196">
        <v>0</v>
      </c>
      <c r="G4921"/>
      <c r="H4921"/>
    </row>
    <row r="4922" spans="2:8" x14ac:dyDescent="0.3">
      <c r="B4922" s="101" t="s">
        <v>5723</v>
      </c>
      <c r="C4922" s="196" t="s">
        <v>7</v>
      </c>
      <c r="D4922" s="196">
        <v>1</v>
      </c>
      <c r="E4922" s="196" t="s">
        <v>4</v>
      </c>
      <c r="F4922" s="196">
        <v>2</v>
      </c>
      <c r="G4922"/>
      <c r="H4922"/>
    </row>
    <row r="4923" spans="2:8" x14ac:dyDescent="0.3">
      <c r="B4923" s="101" t="s">
        <v>5724</v>
      </c>
      <c r="C4923" s="196" t="s">
        <v>1703</v>
      </c>
      <c r="D4923" s="196">
        <v>0</v>
      </c>
      <c r="E4923" s="196" t="s">
        <v>7</v>
      </c>
      <c r="F4923" s="196">
        <v>0</v>
      </c>
      <c r="G4923"/>
      <c r="H4923"/>
    </row>
    <row r="4924" spans="2:8" x14ac:dyDescent="0.3">
      <c r="B4924" s="101" t="s">
        <v>5725</v>
      </c>
      <c r="C4924" s="196" t="s">
        <v>4</v>
      </c>
      <c r="D4924" s="196">
        <v>0</v>
      </c>
      <c r="E4924" s="196" t="s">
        <v>7</v>
      </c>
      <c r="F4924" s="196">
        <v>1</v>
      </c>
      <c r="G4924"/>
      <c r="H4924"/>
    </row>
    <row r="4925" spans="2:8" x14ac:dyDescent="0.3">
      <c r="B4925" s="101" t="s">
        <v>5726</v>
      </c>
      <c r="C4925" s="196" t="s">
        <v>1690</v>
      </c>
      <c r="D4925" s="196">
        <v>2</v>
      </c>
      <c r="E4925" s="196" t="s">
        <v>7</v>
      </c>
      <c r="F4925" s="196">
        <v>0</v>
      </c>
      <c r="G4925"/>
      <c r="H4925"/>
    </row>
    <row r="4926" spans="2:8" x14ac:dyDescent="0.3">
      <c r="B4926" s="101" t="s">
        <v>5727</v>
      </c>
      <c r="C4926" s="196" t="s">
        <v>1690</v>
      </c>
      <c r="D4926" s="196">
        <v>2</v>
      </c>
      <c r="E4926" s="196" t="s">
        <v>7</v>
      </c>
      <c r="F4926" s="196">
        <v>2</v>
      </c>
      <c r="G4926"/>
      <c r="H4926"/>
    </row>
    <row r="4927" spans="2:8" x14ac:dyDescent="0.3">
      <c r="B4927" s="101" t="s">
        <v>5728</v>
      </c>
      <c r="C4927" s="196" t="s">
        <v>1690</v>
      </c>
      <c r="D4927" s="196">
        <v>0</v>
      </c>
      <c r="E4927" s="196" t="s">
        <v>7</v>
      </c>
      <c r="F4927" s="196">
        <v>2</v>
      </c>
      <c r="G4927"/>
      <c r="H4927"/>
    </row>
    <row r="4928" spans="2:8" x14ac:dyDescent="0.3">
      <c r="B4928" s="101" t="s">
        <v>5729</v>
      </c>
      <c r="C4928" s="196" t="s">
        <v>7</v>
      </c>
      <c r="D4928" s="196">
        <v>3</v>
      </c>
      <c r="E4928" s="196" t="s">
        <v>1690</v>
      </c>
      <c r="F4928" s="196">
        <v>2</v>
      </c>
      <c r="G4928"/>
      <c r="H4928"/>
    </row>
    <row r="4929" spans="2:8" x14ac:dyDescent="0.3">
      <c r="B4929" s="101" t="s">
        <v>5730</v>
      </c>
      <c r="C4929" s="196" t="s">
        <v>7</v>
      </c>
      <c r="D4929" s="196">
        <v>2</v>
      </c>
      <c r="E4929" s="196" t="s">
        <v>1690</v>
      </c>
      <c r="F4929" s="196">
        <v>0</v>
      </c>
      <c r="G4929"/>
      <c r="H4929"/>
    </row>
    <row r="4930" spans="2:8" x14ac:dyDescent="0.3">
      <c r="B4930" s="101" t="s">
        <v>5731</v>
      </c>
      <c r="C4930" s="196" t="s">
        <v>1690</v>
      </c>
      <c r="D4930" s="196">
        <v>1</v>
      </c>
      <c r="E4930" s="196" t="s">
        <v>7</v>
      </c>
      <c r="F4930" s="196">
        <v>0</v>
      </c>
      <c r="G4930"/>
      <c r="H4930"/>
    </row>
    <row r="4931" spans="2:8" x14ac:dyDescent="0.3">
      <c r="B4931" s="101" t="s">
        <v>5732</v>
      </c>
      <c r="C4931" s="196" t="s">
        <v>7</v>
      </c>
      <c r="D4931" s="196">
        <v>1</v>
      </c>
      <c r="E4931" s="196" t="s">
        <v>1690</v>
      </c>
      <c r="F4931" s="196">
        <v>1</v>
      </c>
      <c r="G4931"/>
      <c r="H4931"/>
    </row>
    <row r="4932" spans="2:8" x14ac:dyDescent="0.3">
      <c r="B4932" s="101" t="s">
        <v>5733</v>
      </c>
      <c r="C4932" s="196" t="s">
        <v>1690</v>
      </c>
      <c r="D4932" s="196">
        <v>2</v>
      </c>
      <c r="E4932" s="196" t="s">
        <v>7</v>
      </c>
      <c r="F4932" s="196">
        <v>0</v>
      </c>
      <c r="G4932"/>
      <c r="H4932"/>
    </row>
    <row r="4933" spans="2:8" x14ac:dyDescent="0.3">
      <c r="B4933" s="101" t="s">
        <v>5734</v>
      </c>
      <c r="C4933" s="196"/>
      <c r="D4933" s="196"/>
      <c r="E4933" s="196"/>
      <c r="F4933" s="196"/>
      <c r="G4933"/>
      <c r="H4933"/>
    </row>
    <row r="4934" spans="2:8" x14ac:dyDescent="0.3">
      <c r="B4934" s="101" t="s">
        <v>5735</v>
      </c>
      <c r="C4934" s="196" t="s">
        <v>7</v>
      </c>
      <c r="D4934" s="196">
        <v>12</v>
      </c>
      <c r="E4934" s="196" t="s">
        <v>20</v>
      </c>
      <c r="F4934" s="196">
        <v>8</v>
      </c>
      <c r="G4934"/>
      <c r="H4934"/>
    </row>
    <row r="4935" spans="2:8" x14ac:dyDescent="0.3">
      <c r="B4935" s="101" t="s">
        <v>5736</v>
      </c>
      <c r="C4935" s="196" t="s">
        <v>20</v>
      </c>
      <c r="D4935" s="196">
        <v>5</v>
      </c>
      <c r="E4935" s="196" t="s">
        <v>7</v>
      </c>
      <c r="F4935" s="196">
        <v>2</v>
      </c>
      <c r="G4935"/>
      <c r="H4935"/>
    </row>
    <row r="4936" spans="2:8" x14ac:dyDescent="0.3">
      <c r="B4936" s="101" t="s">
        <v>5737</v>
      </c>
      <c r="C4936" s="196" t="s">
        <v>7</v>
      </c>
      <c r="D4936" s="196">
        <v>6</v>
      </c>
      <c r="E4936" s="196" t="s">
        <v>20</v>
      </c>
      <c r="F4936" s="196">
        <v>10</v>
      </c>
      <c r="G4936"/>
      <c r="H4936"/>
    </row>
    <row r="4937" spans="2:8" x14ac:dyDescent="0.3">
      <c r="B4937" s="101" t="s">
        <v>5738</v>
      </c>
      <c r="C4937" s="196" t="s">
        <v>20</v>
      </c>
      <c r="D4937" s="196">
        <v>3</v>
      </c>
      <c r="E4937" s="196" t="s">
        <v>7</v>
      </c>
      <c r="F4937" s="196">
        <v>9</v>
      </c>
      <c r="G4937"/>
      <c r="H4937"/>
    </row>
    <row r="4938" spans="2:8" x14ac:dyDescent="0.3">
      <c r="B4938" s="101" t="s">
        <v>5739</v>
      </c>
      <c r="C4938" s="196" t="s">
        <v>7</v>
      </c>
      <c r="D4938" s="196">
        <v>4</v>
      </c>
      <c r="E4938" s="196" t="s">
        <v>20</v>
      </c>
      <c r="F4938" s="196">
        <v>2</v>
      </c>
      <c r="G4938"/>
      <c r="H4938"/>
    </row>
    <row r="4939" spans="2:8" x14ac:dyDescent="0.3">
      <c r="B4939" s="101" t="s">
        <v>5740</v>
      </c>
      <c r="C4939" s="196" t="s">
        <v>20</v>
      </c>
      <c r="D4939" s="196">
        <v>5</v>
      </c>
      <c r="E4939" s="196" t="s">
        <v>7</v>
      </c>
      <c r="F4939" s="196">
        <v>8</v>
      </c>
      <c r="G4939"/>
      <c r="H4939"/>
    </row>
    <row r="4940" spans="2:8" x14ac:dyDescent="0.3">
      <c r="B4940" s="201" t="s">
        <v>5741</v>
      </c>
      <c r="C4940" s="201" t="s">
        <v>20</v>
      </c>
      <c r="D4940" s="201">
        <v>7</v>
      </c>
      <c r="E4940" s="201" t="s">
        <v>7</v>
      </c>
      <c r="F4940" s="201">
        <v>16</v>
      </c>
      <c r="G4940" s="201"/>
      <c r="H4940"/>
    </row>
    <row r="4941" spans="2:8" x14ac:dyDescent="0.3">
      <c r="B4941" s="101" t="s">
        <v>5742</v>
      </c>
      <c r="C4941" s="196" t="s">
        <v>7</v>
      </c>
      <c r="D4941" s="196">
        <v>2</v>
      </c>
      <c r="E4941" s="196" t="s">
        <v>20</v>
      </c>
      <c r="F4941" s="196">
        <v>9</v>
      </c>
      <c r="G4941"/>
      <c r="H4941"/>
    </row>
    <row r="4942" spans="2:8" x14ac:dyDescent="0.3">
      <c r="B4942" s="101" t="s">
        <v>5743</v>
      </c>
      <c r="C4942" s="196" t="s">
        <v>20</v>
      </c>
      <c r="D4942" s="196">
        <v>40</v>
      </c>
      <c r="E4942" s="196" t="s">
        <v>7</v>
      </c>
      <c r="F4942" s="196">
        <v>43</v>
      </c>
      <c r="G4942"/>
      <c r="H4942"/>
    </row>
    <row r="4943" spans="2:8" x14ac:dyDescent="0.3">
      <c r="B4943" s="101" t="s">
        <v>5744</v>
      </c>
      <c r="C4943" s="196" t="s">
        <v>7</v>
      </c>
      <c r="D4943" s="196">
        <v>21</v>
      </c>
      <c r="E4943" s="196" t="s">
        <v>20</v>
      </c>
      <c r="F4943" s="196">
        <v>22</v>
      </c>
      <c r="G4943"/>
      <c r="H4943"/>
    </row>
    <row r="4944" spans="2:8" x14ac:dyDescent="0.3">
      <c r="B4944" s="101" t="s">
        <v>5745</v>
      </c>
      <c r="C4944" s="196" t="s">
        <v>7</v>
      </c>
      <c r="D4944" s="196">
        <v>4</v>
      </c>
      <c r="E4944" s="196" t="s">
        <v>20</v>
      </c>
      <c r="F4944" s="196">
        <v>3</v>
      </c>
      <c r="G4944"/>
      <c r="H4944"/>
    </row>
    <row r="4945" spans="2:8" x14ac:dyDescent="0.3">
      <c r="B4945" s="101" t="s">
        <v>5746</v>
      </c>
      <c r="C4945" s="196" t="s">
        <v>20</v>
      </c>
      <c r="D4945" s="196">
        <v>6</v>
      </c>
      <c r="E4945" s="196" t="s">
        <v>7</v>
      </c>
      <c r="F4945" s="196">
        <v>5</v>
      </c>
      <c r="G4945"/>
      <c r="H4945"/>
    </row>
    <row r="4946" spans="2:8" x14ac:dyDescent="0.3">
      <c r="B4946" s="101" t="s">
        <v>653</v>
      </c>
      <c r="C4946" s="196"/>
      <c r="D4946" s="196"/>
      <c r="E4946" s="196"/>
      <c r="F4946" s="196"/>
      <c r="G4946"/>
      <c r="H4946"/>
    </row>
    <row r="4947" spans="2:8" x14ac:dyDescent="0.3">
      <c r="B4947" s="101" t="s">
        <v>654</v>
      </c>
      <c r="C4947" s="196" t="s">
        <v>1690</v>
      </c>
      <c r="D4947" s="196">
        <v>7</v>
      </c>
      <c r="E4947" s="196" t="s">
        <v>7</v>
      </c>
      <c r="F4947" s="196">
        <v>19</v>
      </c>
      <c r="G4947"/>
      <c r="H4947"/>
    </row>
    <row r="4948" spans="2:8" x14ac:dyDescent="0.3">
      <c r="B4948" s="101" t="s">
        <v>655</v>
      </c>
      <c r="C4948" s="196" t="s">
        <v>7</v>
      </c>
      <c r="D4948" s="196">
        <v>9</v>
      </c>
      <c r="E4948" s="196" t="s">
        <v>1690</v>
      </c>
      <c r="F4948" s="196">
        <v>7</v>
      </c>
      <c r="G4948"/>
      <c r="H4948"/>
    </row>
    <row r="4949" spans="2:8" x14ac:dyDescent="0.3">
      <c r="B4949" s="101" t="s">
        <v>656</v>
      </c>
      <c r="C4949" s="196" t="s">
        <v>7</v>
      </c>
      <c r="D4949" s="196">
        <v>19</v>
      </c>
      <c r="E4949" s="196" t="s">
        <v>1690</v>
      </c>
      <c r="F4949" s="196">
        <v>1</v>
      </c>
      <c r="G4949"/>
      <c r="H4949"/>
    </row>
    <row r="4950" spans="2:8" x14ac:dyDescent="0.3">
      <c r="B4950" s="101" t="s">
        <v>657</v>
      </c>
      <c r="C4950" s="196" t="s">
        <v>1690</v>
      </c>
      <c r="D4950" s="196">
        <v>20</v>
      </c>
      <c r="E4950" s="196" t="s">
        <v>7</v>
      </c>
      <c r="F4950" s="196">
        <v>32</v>
      </c>
      <c r="G4950"/>
      <c r="H4950"/>
    </row>
    <row r="4951" spans="2:8" x14ac:dyDescent="0.3">
      <c r="B4951" s="201" t="s">
        <v>658</v>
      </c>
      <c r="C4951" s="201" t="s">
        <v>7</v>
      </c>
      <c r="D4951" s="201">
        <v>8</v>
      </c>
      <c r="E4951" s="201" t="s">
        <v>1690</v>
      </c>
      <c r="F4951" s="201">
        <v>2</v>
      </c>
      <c r="G4951" s="201"/>
      <c r="H4951"/>
    </row>
    <row r="4952" spans="2:8" x14ac:dyDescent="0.3">
      <c r="B4952" s="101" t="s">
        <v>659</v>
      </c>
      <c r="C4952" s="196" t="s">
        <v>1690</v>
      </c>
      <c r="D4952" s="196">
        <v>14</v>
      </c>
      <c r="E4952" s="196" t="s">
        <v>7</v>
      </c>
      <c r="F4952" s="196">
        <v>19</v>
      </c>
      <c r="G4952"/>
      <c r="H4952"/>
    </row>
    <row r="4953" spans="2:8" x14ac:dyDescent="0.3">
      <c r="B4953" s="101" t="s">
        <v>660</v>
      </c>
      <c r="C4953" s="196" t="s">
        <v>7</v>
      </c>
      <c r="D4953" s="196">
        <v>24</v>
      </c>
      <c r="E4953" s="196" t="s">
        <v>1690</v>
      </c>
      <c r="F4953" s="196">
        <v>27</v>
      </c>
      <c r="G4953"/>
      <c r="H4953"/>
    </row>
    <row r="4954" spans="2:8" x14ac:dyDescent="0.3">
      <c r="B4954" s="101" t="s">
        <v>5747</v>
      </c>
      <c r="C4954" s="196" t="s">
        <v>1690</v>
      </c>
      <c r="D4954" s="196">
        <v>3</v>
      </c>
      <c r="E4954" s="196" t="s">
        <v>7</v>
      </c>
      <c r="F4954" s="196">
        <v>15</v>
      </c>
      <c r="G4954"/>
      <c r="H4954"/>
    </row>
    <row r="4955" spans="2:8" x14ac:dyDescent="0.3">
      <c r="B4955" s="101" t="s">
        <v>662</v>
      </c>
      <c r="C4955" s="196" t="s">
        <v>1832</v>
      </c>
      <c r="D4955" s="196">
        <v>1</v>
      </c>
      <c r="E4955" s="196" t="s">
        <v>7</v>
      </c>
      <c r="F4955" s="196">
        <v>8</v>
      </c>
      <c r="G4955"/>
      <c r="H4955"/>
    </row>
    <row r="4956" spans="2:8" x14ac:dyDescent="0.3">
      <c r="B4956" s="101" t="s">
        <v>5748</v>
      </c>
      <c r="C4956" s="196" t="s">
        <v>7</v>
      </c>
      <c r="D4956" s="196">
        <v>39</v>
      </c>
      <c r="E4956" s="196" t="s">
        <v>1832</v>
      </c>
      <c r="F4956" s="196">
        <v>29</v>
      </c>
      <c r="G4956"/>
      <c r="H4956"/>
    </row>
    <row r="4957" spans="2:8" x14ac:dyDescent="0.3">
      <c r="B4957" s="101" t="s">
        <v>664</v>
      </c>
      <c r="C4957" s="196" t="s">
        <v>7</v>
      </c>
      <c r="D4957" s="196">
        <v>27</v>
      </c>
      <c r="E4957" s="196" t="s">
        <v>1832</v>
      </c>
      <c r="F4957" s="196">
        <v>17</v>
      </c>
      <c r="G4957"/>
      <c r="H4957"/>
    </row>
    <row r="4958" spans="2:8" x14ac:dyDescent="0.3">
      <c r="B4958" s="101" t="s">
        <v>665</v>
      </c>
      <c r="C4958" s="196" t="s">
        <v>7</v>
      </c>
      <c r="D4958" s="196">
        <v>15</v>
      </c>
      <c r="E4958" s="196" t="s">
        <v>1690</v>
      </c>
      <c r="F4958" s="196">
        <v>11</v>
      </c>
      <c r="G4958"/>
      <c r="H4958"/>
    </row>
    <row r="4959" spans="2:8" x14ac:dyDescent="0.3">
      <c r="B4959" s="101" t="s">
        <v>666</v>
      </c>
      <c r="C4959" s="196" t="s">
        <v>7</v>
      </c>
      <c r="D4959" s="196">
        <v>4</v>
      </c>
      <c r="E4959" s="196" t="s">
        <v>1690</v>
      </c>
      <c r="F4959" s="196">
        <v>7</v>
      </c>
      <c r="G4959"/>
      <c r="H4959"/>
    </row>
    <row r="4960" spans="2:8" x14ac:dyDescent="0.3">
      <c r="B4960" s="101" t="s">
        <v>667</v>
      </c>
      <c r="C4960" s="196" t="s">
        <v>1832</v>
      </c>
      <c r="D4960" s="196">
        <v>9</v>
      </c>
      <c r="E4960" s="196" t="s">
        <v>7</v>
      </c>
      <c r="F4960" s="196">
        <v>12</v>
      </c>
      <c r="G4960"/>
      <c r="H4960"/>
    </row>
    <row r="4961" spans="2:8" x14ac:dyDescent="0.3">
      <c r="B4961" s="201" t="s">
        <v>668</v>
      </c>
      <c r="C4961" s="201" t="s">
        <v>1832</v>
      </c>
      <c r="D4961" s="201">
        <v>26</v>
      </c>
      <c r="E4961" s="201" t="s">
        <v>7</v>
      </c>
      <c r="F4961" s="201">
        <v>36</v>
      </c>
      <c r="G4961" s="201"/>
      <c r="H4961"/>
    </row>
    <row r="4962" spans="2:8" x14ac:dyDescent="0.3">
      <c r="B4962" s="101" t="s">
        <v>669</v>
      </c>
      <c r="C4962" s="196" t="s">
        <v>1832</v>
      </c>
      <c r="D4962" s="196">
        <v>14</v>
      </c>
      <c r="E4962" s="196" t="s">
        <v>7</v>
      </c>
      <c r="F4962" s="196">
        <v>9</v>
      </c>
      <c r="G4962"/>
      <c r="H4962"/>
    </row>
    <row r="4963" spans="2:8" x14ac:dyDescent="0.3">
      <c r="B4963" s="101" t="s">
        <v>670</v>
      </c>
      <c r="C4963" s="196" t="s">
        <v>7</v>
      </c>
      <c r="D4963" s="196">
        <v>26</v>
      </c>
      <c r="E4963" s="196" t="s">
        <v>1832</v>
      </c>
      <c r="F4963" s="196">
        <v>34</v>
      </c>
      <c r="G4963"/>
      <c r="H4963"/>
    </row>
    <row r="4964" spans="2:8" x14ac:dyDescent="0.3">
      <c r="B4964" s="101" t="s">
        <v>671</v>
      </c>
      <c r="C4964" s="196"/>
      <c r="D4964" s="196"/>
      <c r="E4964" s="196"/>
      <c r="F4964" s="196"/>
      <c r="G4964"/>
      <c r="H4964"/>
    </row>
    <row r="4965" spans="2:8" x14ac:dyDescent="0.3">
      <c r="B4965" s="101" t="s">
        <v>672</v>
      </c>
      <c r="C4965" s="196" t="s">
        <v>20</v>
      </c>
      <c r="D4965" s="196">
        <v>17</v>
      </c>
      <c r="E4965" s="196" t="s">
        <v>1698</v>
      </c>
      <c r="F4965" s="196">
        <v>19</v>
      </c>
      <c r="G4965"/>
      <c r="H4965"/>
    </row>
    <row r="4966" spans="2:8" x14ac:dyDescent="0.3">
      <c r="B4966" s="101" t="s">
        <v>673</v>
      </c>
      <c r="C4966" s="196" t="s">
        <v>20</v>
      </c>
      <c r="D4966" s="196">
        <v>12</v>
      </c>
      <c r="E4966" s="196" t="s">
        <v>1698</v>
      </c>
      <c r="F4966" s="196">
        <v>9</v>
      </c>
      <c r="G4966"/>
      <c r="H4966"/>
    </row>
    <row r="4967" spans="2:8" x14ac:dyDescent="0.3">
      <c r="B4967" s="101" t="s">
        <v>674</v>
      </c>
      <c r="C4967" s="196" t="s">
        <v>1698</v>
      </c>
      <c r="D4967" s="196">
        <v>9</v>
      </c>
      <c r="E4967" s="196" t="s">
        <v>20</v>
      </c>
      <c r="F4967" s="196">
        <v>13</v>
      </c>
      <c r="G4967"/>
      <c r="H4967"/>
    </row>
    <row r="4968" spans="2:8" x14ac:dyDescent="0.3">
      <c r="B4968" s="101" t="s">
        <v>675</v>
      </c>
      <c r="C4968" s="196" t="s">
        <v>1698</v>
      </c>
      <c r="D4968" s="196">
        <v>7</v>
      </c>
      <c r="E4968" s="196" t="s">
        <v>20</v>
      </c>
      <c r="F4968" s="196">
        <v>11</v>
      </c>
      <c r="G4968"/>
      <c r="H4968"/>
    </row>
    <row r="4969" spans="2:8" x14ac:dyDescent="0.3">
      <c r="B4969" s="101" t="s">
        <v>676</v>
      </c>
      <c r="C4969" s="196" t="s">
        <v>1698</v>
      </c>
      <c r="D4969" s="196">
        <v>2</v>
      </c>
      <c r="E4969" s="196" t="s">
        <v>20</v>
      </c>
      <c r="F4969" s="196">
        <v>26</v>
      </c>
      <c r="G4969"/>
      <c r="H4969"/>
    </row>
    <row r="4970" spans="2:8" x14ac:dyDescent="0.3">
      <c r="B4970" s="101" t="s">
        <v>677</v>
      </c>
      <c r="C4970" s="196" t="s">
        <v>1698</v>
      </c>
      <c r="D4970" s="196">
        <v>47</v>
      </c>
      <c r="E4970" s="196" t="s">
        <v>20</v>
      </c>
      <c r="F4970" s="196">
        <v>26</v>
      </c>
      <c r="G4970"/>
      <c r="H4970"/>
    </row>
    <row r="4971" spans="2:8" x14ac:dyDescent="0.3">
      <c r="B4971" s="101" t="s">
        <v>678</v>
      </c>
      <c r="C4971" s="196" t="s">
        <v>1698</v>
      </c>
      <c r="D4971" s="196">
        <v>12</v>
      </c>
      <c r="E4971" s="196" t="s">
        <v>20</v>
      </c>
      <c r="F4971" s="196">
        <v>11</v>
      </c>
      <c r="G4971"/>
      <c r="H4971"/>
    </row>
    <row r="4972" spans="2:8" x14ac:dyDescent="0.3">
      <c r="B4972" s="201" t="s">
        <v>679</v>
      </c>
      <c r="C4972" s="201" t="s">
        <v>1698</v>
      </c>
      <c r="D4972" s="201">
        <v>13</v>
      </c>
      <c r="E4972" s="201" t="s">
        <v>20</v>
      </c>
      <c r="F4972" s="201">
        <v>2</v>
      </c>
      <c r="G4972" s="201"/>
      <c r="H4972"/>
    </row>
    <row r="4973" spans="2:8" x14ac:dyDescent="0.3">
      <c r="B4973" s="101" t="s">
        <v>680</v>
      </c>
      <c r="C4973" s="196" t="s">
        <v>20</v>
      </c>
      <c r="D4973" s="196">
        <v>24</v>
      </c>
      <c r="E4973" s="196" t="s">
        <v>1698</v>
      </c>
      <c r="F4973" s="196">
        <v>16</v>
      </c>
      <c r="G4973"/>
      <c r="H4973"/>
    </row>
    <row r="4974" spans="2:8" x14ac:dyDescent="0.3">
      <c r="B4974" s="101" t="s">
        <v>681</v>
      </c>
      <c r="C4974" s="196" t="s">
        <v>1698</v>
      </c>
      <c r="D4974" s="196">
        <v>3</v>
      </c>
      <c r="E4974" s="196" t="s">
        <v>20</v>
      </c>
      <c r="F4974" s="196">
        <v>6</v>
      </c>
      <c r="G4974"/>
      <c r="H4974"/>
    </row>
    <row r="4975" spans="2:8" x14ac:dyDescent="0.3">
      <c r="B4975" s="101" t="s">
        <v>682</v>
      </c>
      <c r="C4975" s="196" t="s">
        <v>1698</v>
      </c>
      <c r="D4975" s="196">
        <v>14</v>
      </c>
      <c r="E4975" s="196" t="s">
        <v>20</v>
      </c>
      <c r="F4975" s="196">
        <v>0</v>
      </c>
      <c r="G4975"/>
      <c r="H4975"/>
    </row>
    <row r="4976" spans="2:8" x14ac:dyDescent="0.3">
      <c r="B4976" s="101" t="s">
        <v>683</v>
      </c>
      <c r="C4976" s="196" t="s">
        <v>20</v>
      </c>
      <c r="D4976" s="196">
        <v>4</v>
      </c>
      <c r="E4976" s="196" t="s">
        <v>1698</v>
      </c>
      <c r="F4976" s="196">
        <v>9</v>
      </c>
      <c r="G4976"/>
      <c r="H4976"/>
    </row>
    <row r="4977" spans="2:8" x14ac:dyDescent="0.3">
      <c r="B4977" s="101" t="s">
        <v>684</v>
      </c>
      <c r="C4977" s="196" t="s">
        <v>20</v>
      </c>
      <c r="D4977" s="196">
        <v>3</v>
      </c>
      <c r="E4977" s="196" t="s">
        <v>1698</v>
      </c>
      <c r="F4977" s="196">
        <v>18</v>
      </c>
      <c r="G4977"/>
      <c r="H4977"/>
    </row>
    <row r="4978" spans="2:8" x14ac:dyDescent="0.3">
      <c r="B4978" s="201" t="s">
        <v>685</v>
      </c>
      <c r="C4978" s="201" t="s">
        <v>1698</v>
      </c>
      <c r="D4978" s="201">
        <v>14</v>
      </c>
      <c r="E4978" s="201" t="s">
        <v>20</v>
      </c>
      <c r="F4978" s="201">
        <v>9</v>
      </c>
      <c r="G4978" s="201"/>
      <c r="H4978"/>
    </row>
    <row r="4979" spans="2:8" x14ac:dyDescent="0.3">
      <c r="B4979" s="101" t="s">
        <v>5749</v>
      </c>
      <c r="C4979" s="196" t="s">
        <v>1698</v>
      </c>
      <c r="D4979" s="196">
        <v>9</v>
      </c>
      <c r="E4979" s="196" t="s">
        <v>20</v>
      </c>
      <c r="F4979" s="196">
        <v>2</v>
      </c>
      <c r="G4979"/>
      <c r="H4979"/>
    </row>
    <row r="4980" spans="2:8" x14ac:dyDescent="0.3">
      <c r="B4980" s="101" t="s">
        <v>687</v>
      </c>
      <c r="C4980" s="196" t="s">
        <v>20</v>
      </c>
      <c r="D4980" s="196">
        <v>40</v>
      </c>
      <c r="E4980" s="196" t="s">
        <v>1698</v>
      </c>
      <c r="F4980" s="196">
        <v>30</v>
      </c>
      <c r="G4980"/>
      <c r="H4980"/>
    </row>
    <row r="4981" spans="2:8" x14ac:dyDescent="0.3">
      <c r="B4981" s="101" t="s">
        <v>5750</v>
      </c>
      <c r="C4981" s="196" t="s">
        <v>20</v>
      </c>
      <c r="D4981" s="196">
        <v>10</v>
      </c>
      <c r="E4981" s="196" t="s">
        <v>1698</v>
      </c>
      <c r="F4981" s="196">
        <v>26</v>
      </c>
      <c r="G4981"/>
      <c r="H4981"/>
    </row>
    <row r="4982" spans="2:8" x14ac:dyDescent="0.3">
      <c r="B4982" s="101" t="s">
        <v>5751</v>
      </c>
      <c r="C4982" s="196"/>
      <c r="D4982" s="196"/>
      <c r="E4982" s="196"/>
      <c r="F4982" s="196"/>
      <c r="G4982"/>
      <c r="H4982"/>
    </row>
    <row r="4983" spans="2:8" x14ac:dyDescent="0.3">
      <c r="B4983" s="101" t="s">
        <v>5752</v>
      </c>
      <c r="C4983" s="196" t="s">
        <v>20</v>
      </c>
      <c r="D4983" s="196">
        <v>31</v>
      </c>
      <c r="E4983" s="196" t="s">
        <v>7</v>
      </c>
      <c r="F4983" s="196">
        <v>45</v>
      </c>
      <c r="G4983"/>
      <c r="H4983"/>
    </row>
    <row r="4984" spans="2:8" x14ac:dyDescent="0.3">
      <c r="B4984" s="101" t="s">
        <v>5753</v>
      </c>
      <c r="C4984" s="196" t="s">
        <v>7</v>
      </c>
      <c r="D4984" s="196">
        <v>28</v>
      </c>
      <c r="E4984" s="196" t="s">
        <v>20</v>
      </c>
      <c r="F4984" s="196">
        <v>15</v>
      </c>
      <c r="G4984"/>
      <c r="H4984"/>
    </row>
    <row r="4985" spans="2:8" x14ac:dyDescent="0.3">
      <c r="B4985" s="201" t="s">
        <v>5754</v>
      </c>
      <c r="C4985" s="201" t="s">
        <v>1690</v>
      </c>
      <c r="D4985" s="201">
        <v>14</v>
      </c>
      <c r="E4985" s="201" t="s">
        <v>7</v>
      </c>
      <c r="F4985" s="201">
        <v>11</v>
      </c>
      <c r="G4985" s="201"/>
      <c r="H4985"/>
    </row>
    <row r="4986" spans="2:8" x14ac:dyDescent="0.3">
      <c r="B4986" s="101" t="s">
        <v>5755</v>
      </c>
      <c r="C4986" s="196" t="s">
        <v>4</v>
      </c>
      <c r="D4986" s="196">
        <v>31</v>
      </c>
      <c r="E4986" s="196" t="s">
        <v>7</v>
      </c>
      <c r="F4986" s="196">
        <v>33</v>
      </c>
      <c r="G4986"/>
      <c r="H4986"/>
    </row>
    <row r="4987" spans="2:8" x14ac:dyDescent="0.3">
      <c r="B4987" s="101" t="s">
        <v>5756</v>
      </c>
      <c r="C4987" s="196" t="s">
        <v>7</v>
      </c>
      <c r="D4987" s="196">
        <v>20</v>
      </c>
      <c r="E4987" s="196" t="s">
        <v>20</v>
      </c>
      <c r="F4987" s="196">
        <v>27</v>
      </c>
      <c r="G4987"/>
      <c r="H4987"/>
    </row>
    <row r="4988" spans="2:8" x14ac:dyDescent="0.3">
      <c r="B4988" s="101" t="s">
        <v>5757</v>
      </c>
      <c r="C4988" s="196" t="s">
        <v>7</v>
      </c>
      <c r="D4988" s="196">
        <v>5</v>
      </c>
      <c r="E4988" s="196" t="s">
        <v>4</v>
      </c>
      <c r="F4988" s="196">
        <v>6</v>
      </c>
      <c r="G4988"/>
      <c r="H4988"/>
    </row>
    <row r="4989" spans="2:8" x14ac:dyDescent="0.3">
      <c r="B4989" s="101" t="s">
        <v>5758</v>
      </c>
      <c r="C4989" s="196" t="s">
        <v>7</v>
      </c>
      <c r="D4989" s="196">
        <v>4</v>
      </c>
      <c r="E4989" s="196" t="s">
        <v>20</v>
      </c>
      <c r="F4989" s="196">
        <v>11</v>
      </c>
      <c r="G4989"/>
      <c r="H4989"/>
    </row>
    <row r="4990" spans="2:8" x14ac:dyDescent="0.3">
      <c r="B4990" s="101" t="s">
        <v>5759</v>
      </c>
      <c r="C4990" s="196" t="s">
        <v>4</v>
      </c>
      <c r="D4990" s="196">
        <v>10</v>
      </c>
      <c r="E4990" s="196" t="s">
        <v>7</v>
      </c>
      <c r="F4990" s="196">
        <v>5</v>
      </c>
      <c r="G4990"/>
      <c r="H4990"/>
    </row>
    <row r="4991" spans="2:8" x14ac:dyDescent="0.3">
      <c r="B4991" s="101" t="s">
        <v>5760</v>
      </c>
      <c r="C4991" s="196"/>
      <c r="D4991" s="196"/>
      <c r="E4991" s="196"/>
      <c r="F4991" s="196"/>
      <c r="G4991"/>
      <c r="H4991"/>
    </row>
    <row r="4992" spans="2:8" x14ac:dyDescent="0.3">
      <c r="B4992" s="201" t="s">
        <v>5761</v>
      </c>
      <c r="C4992" s="201" t="s">
        <v>1698</v>
      </c>
      <c r="D4992" s="201">
        <v>15</v>
      </c>
      <c r="E4992" s="201" t="s">
        <v>20</v>
      </c>
      <c r="F4992" s="201">
        <v>18</v>
      </c>
      <c r="G4992" s="201"/>
      <c r="H4992"/>
    </row>
    <row r="4993" spans="2:8" x14ac:dyDescent="0.3">
      <c r="B4993" s="101" t="s">
        <v>5762</v>
      </c>
      <c r="C4993" s="196" t="s">
        <v>20</v>
      </c>
      <c r="D4993" s="196">
        <v>16</v>
      </c>
      <c r="E4993" s="196" t="s">
        <v>1698</v>
      </c>
      <c r="F4993" s="196">
        <v>5</v>
      </c>
      <c r="G4993"/>
      <c r="H4993"/>
    </row>
    <row r="4994" spans="2:8" x14ac:dyDescent="0.3">
      <c r="B4994" s="101" t="s">
        <v>5763</v>
      </c>
      <c r="C4994" s="196" t="s">
        <v>20</v>
      </c>
      <c r="D4994" s="196">
        <v>8</v>
      </c>
      <c r="E4994" s="196" t="s">
        <v>1698</v>
      </c>
      <c r="F4994" s="196">
        <v>0</v>
      </c>
      <c r="G4994"/>
      <c r="H4994"/>
    </row>
    <row r="4995" spans="2:8" x14ac:dyDescent="0.3">
      <c r="B4995" s="101" t="s">
        <v>5764</v>
      </c>
      <c r="C4995" s="196" t="s">
        <v>20</v>
      </c>
      <c r="D4995" s="196">
        <v>10</v>
      </c>
      <c r="E4995" s="196" t="s">
        <v>1698</v>
      </c>
      <c r="F4995" s="196">
        <v>6</v>
      </c>
      <c r="G4995"/>
      <c r="H4995"/>
    </row>
    <row r="4996" spans="2:8" x14ac:dyDescent="0.3">
      <c r="B4996" s="101" t="s">
        <v>5765</v>
      </c>
      <c r="C4996" s="196" t="s">
        <v>1698</v>
      </c>
      <c r="D4996" s="196">
        <v>3</v>
      </c>
      <c r="E4996" s="196" t="s">
        <v>20</v>
      </c>
      <c r="F4996" s="196">
        <v>4</v>
      </c>
      <c r="G4996"/>
      <c r="H4996"/>
    </row>
    <row r="4997" spans="2:8" x14ac:dyDescent="0.3">
      <c r="B4997" s="101" t="s">
        <v>5766</v>
      </c>
      <c r="C4997" s="196" t="s">
        <v>20</v>
      </c>
      <c r="D4997" s="196">
        <v>8</v>
      </c>
      <c r="E4997" s="196" t="s">
        <v>7</v>
      </c>
      <c r="F4997" s="196">
        <v>12</v>
      </c>
      <c r="G4997"/>
      <c r="H4997"/>
    </row>
    <row r="4998" spans="2:8" x14ac:dyDescent="0.3">
      <c r="B4998" s="101" t="s">
        <v>5767</v>
      </c>
      <c r="C4998" s="196" t="s">
        <v>20</v>
      </c>
      <c r="D4998" s="196">
        <v>13</v>
      </c>
      <c r="E4998" s="196" t="s">
        <v>1697</v>
      </c>
      <c r="F4998" s="196">
        <v>10</v>
      </c>
      <c r="G4998"/>
      <c r="H4998"/>
    </row>
    <row r="4999" spans="2:8" x14ac:dyDescent="0.3">
      <c r="B4999" s="101" t="s">
        <v>5768</v>
      </c>
      <c r="C4999" s="196" t="s">
        <v>7</v>
      </c>
      <c r="D4999" s="196">
        <v>6</v>
      </c>
      <c r="E4999" s="196" t="s">
        <v>1696</v>
      </c>
      <c r="F4999" s="196">
        <v>8</v>
      </c>
      <c r="G4999"/>
      <c r="H4999"/>
    </row>
    <row r="5000" spans="2:8" x14ac:dyDescent="0.3">
      <c r="B5000" s="101" t="s">
        <v>5769</v>
      </c>
      <c r="C5000" s="196" t="s">
        <v>7</v>
      </c>
      <c r="D5000" s="196">
        <v>3</v>
      </c>
      <c r="E5000" s="196" t="s">
        <v>20</v>
      </c>
      <c r="F5000" s="196">
        <v>2</v>
      </c>
      <c r="G5000"/>
      <c r="H5000"/>
    </row>
    <row r="5001" spans="2:8" x14ac:dyDescent="0.3">
      <c r="B5001" s="101" t="s">
        <v>5770</v>
      </c>
      <c r="C5001" s="196" t="s">
        <v>4</v>
      </c>
      <c r="D5001" s="196">
        <v>1</v>
      </c>
      <c r="E5001" s="196" t="s">
        <v>7</v>
      </c>
      <c r="F5001" s="196">
        <v>4</v>
      </c>
      <c r="G5001"/>
      <c r="H5001"/>
    </row>
    <row r="5002" spans="2:8" x14ac:dyDescent="0.3">
      <c r="B5002" s="101" t="s">
        <v>5771</v>
      </c>
      <c r="C5002" s="196" t="s">
        <v>7</v>
      </c>
      <c r="D5002" s="196">
        <v>7</v>
      </c>
      <c r="E5002" s="196" t="s">
        <v>4</v>
      </c>
      <c r="F5002" s="196">
        <v>5</v>
      </c>
      <c r="G5002"/>
      <c r="H5002"/>
    </row>
    <row r="5003" spans="2:8" x14ac:dyDescent="0.3">
      <c r="B5003" s="201" t="s">
        <v>5772</v>
      </c>
      <c r="C5003" s="201" t="s">
        <v>20</v>
      </c>
      <c r="D5003" s="201">
        <v>5</v>
      </c>
      <c r="E5003" s="201" t="s">
        <v>7</v>
      </c>
      <c r="F5003" s="201">
        <v>18</v>
      </c>
      <c r="G5003" s="201"/>
      <c r="H5003"/>
    </row>
    <row r="5004" spans="2:8" x14ac:dyDescent="0.3">
      <c r="B5004" s="101" t="s">
        <v>5773</v>
      </c>
      <c r="C5004" s="196" t="s">
        <v>20</v>
      </c>
      <c r="D5004" s="196">
        <v>21</v>
      </c>
      <c r="E5004" s="196" t="s">
        <v>7</v>
      </c>
      <c r="F5004" s="196">
        <v>10</v>
      </c>
      <c r="G5004"/>
      <c r="H5004"/>
    </row>
    <row r="5005" spans="2:8" x14ac:dyDescent="0.3">
      <c r="B5005" s="101" t="s">
        <v>5774</v>
      </c>
      <c r="C5005" s="196" t="s">
        <v>7</v>
      </c>
      <c r="D5005" s="196">
        <v>24</v>
      </c>
      <c r="E5005" s="196" t="s">
        <v>20</v>
      </c>
      <c r="F5005" s="196">
        <v>6</v>
      </c>
      <c r="G5005"/>
      <c r="H5005"/>
    </row>
    <row r="5006" spans="2:8" x14ac:dyDescent="0.3">
      <c r="B5006" s="101" t="s">
        <v>5775</v>
      </c>
      <c r="C5006" s="196" t="s">
        <v>7</v>
      </c>
      <c r="D5006" s="196">
        <v>10</v>
      </c>
      <c r="E5006" s="196" t="s">
        <v>4</v>
      </c>
      <c r="F5006" s="196">
        <v>5</v>
      </c>
      <c r="G5006"/>
      <c r="H5006"/>
    </row>
    <row r="5007" spans="2:8" x14ac:dyDescent="0.3">
      <c r="B5007" s="101" t="s">
        <v>5776</v>
      </c>
      <c r="C5007" s="196"/>
      <c r="D5007" s="196"/>
      <c r="E5007" s="196"/>
      <c r="F5007" s="196"/>
      <c r="G5007"/>
      <c r="H5007"/>
    </row>
    <row r="5008" spans="2:8" x14ac:dyDescent="0.3">
      <c r="B5008" s="101" t="s">
        <v>5777</v>
      </c>
      <c r="C5008" s="196" t="s">
        <v>1698</v>
      </c>
      <c r="D5008" s="196">
        <v>0</v>
      </c>
      <c r="E5008" s="196" t="s">
        <v>20</v>
      </c>
      <c r="F5008" s="196">
        <v>0</v>
      </c>
      <c r="G5008"/>
      <c r="H5008"/>
    </row>
    <row r="5009" spans="2:8" x14ac:dyDescent="0.3">
      <c r="B5009" s="101" t="s">
        <v>5778</v>
      </c>
      <c r="C5009" s="196" t="s">
        <v>20</v>
      </c>
      <c r="D5009" s="196">
        <v>0</v>
      </c>
      <c r="E5009" s="196" t="s">
        <v>1698</v>
      </c>
      <c r="F5009" s="196">
        <v>1</v>
      </c>
      <c r="G5009"/>
      <c r="H5009"/>
    </row>
    <row r="5010" spans="2:8" x14ac:dyDescent="0.3">
      <c r="B5010" s="101" t="s">
        <v>5779</v>
      </c>
      <c r="C5010" s="196" t="s">
        <v>20</v>
      </c>
      <c r="D5010" s="196">
        <v>0</v>
      </c>
      <c r="E5010" s="196" t="s">
        <v>1698</v>
      </c>
      <c r="F5010" s="196">
        <v>0</v>
      </c>
      <c r="G5010"/>
      <c r="H5010"/>
    </row>
    <row r="5011" spans="2:8" x14ac:dyDescent="0.3">
      <c r="B5011" s="101" t="s">
        <v>5780</v>
      </c>
      <c r="C5011" s="196" t="s">
        <v>20</v>
      </c>
      <c r="D5011" s="196">
        <v>0</v>
      </c>
      <c r="E5011" s="196" t="s">
        <v>1698</v>
      </c>
      <c r="F5011" s="196">
        <v>0</v>
      </c>
      <c r="G5011"/>
      <c r="H5011"/>
    </row>
    <row r="5012" spans="2:8" x14ac:dyDescent="0.3">
      <c r="B5012" s="101" t="s">
        <v>5781</v>
      </c>
      <c r="C5012" s="196" t="s">
        <v>1698</v>
      </c>
      <c r="D5012" s="196">
        <v>0</v>
      </c>
      <c r="E5012" s="196" t="s">
        <v>20</v>
      </c>
      <c r="F5012" s="196">
        <v>1</v>
      </c>
      <c r="G5012"/>
      <c r="H5012"/>
    </row>
    <row r="5013" spans="2:8" x14ac:dyDescent="0.3">
      <c r="B5013" s="101" t="s">
        <v>5782</v>
      </c>
      <c r="C5013" s="196" t="s">
        <v>20</v>
      </c>
      <c r="D5013" s="196">
        <v>1</v>
      </c>
      <c r="E5013" s="196" t="s">
        <v>1698</v>
      </c>
      <c r="F5013" s="196">
        <v>0</v>
      </c>
      <c r="G5013"/>
      <c r="H5013"/>
    </row>
    <row r="5014" spans="2:8" x14ac:dyDescent="0.3">
      <c r="B5014" s="201" t="s">
        <v>5783</v>
      </c>
      <c r="C5014" s="201" t="s">
        <v>1698</v>
      </c>
      <c r="D5014" s="201">
        <v>0</v>
      </c>
      <c r="E5014" s="201" t="s">
        <v>20</v>
      </c>
      <c r="F5014" s="201">
        <v>0</v>
      </c>
      <c r="G5014" s="201"/>
      <c r="H5014"/>
    </row>
    <row r="5015" spans="2:8" x14ac:dyDescent="0.3">
      <c r="B5015" s="101" t="s">
        <v>5784</v>
      </c>
      <c r="C5015" s="196" t="s">
        <v>20</v>
      </c>
      <c r="D5015" s="196">
        <v>0</v>
      </c>
      <c r="E5015" s="196" t="s">
        <v>1698</v>
      </c>
      <c r="F5015" s="196">
        <v>0</v>
      </c>
      <c r="G5015"/>
      <c r="H5015"/>
    </row>
    <row r="5016" spans="2:8" x14ac:dyDescent="0.3">
      <c r="B5016" s="101" t="s">
        <v>5785</v>
      </c>
      <c r="C5016" s="196" t="s">
        <v>20</v>
      </c>
      <c r="D5016" s="196">
        <v>0</v>
      </c>
      <c r="E5016" s="196" t="s">
        <v>1698</v>
      </c>
      <c r="F5016" s="196">
        <v>0</v>
      </c>
      <c r="G5016"/>
      <c r="H5016"/>
    </row>
    <row r="5017" spans="2:8" x14ac:dyDescent="0.3">
      <c r="B5017" s="101" t="s">
        <v>5786</v>
      </c>
      <c r="C5017" s="196"/>
      <c r="D5017" s="196"/>
      <c r="E5017" s="196"/>
      <c r="F5017" s="196"/>
      <c r="G5017"/>
      <c r="H5017"/>
    </row>
    <row r="5018" spans="2:8" x14ac:dyDescent="0.3">
      <c r="B5018" s="101" t="s">
        <v>5787</v>
      </c>
      <c r="C5018" s="196" t="s">
        <v>4</v>
      </c>
      <c r="D5018" s="196">
        <v>32</v>
      </c>
      <c r="E5018" s="196" t="s">
        <v>7</v>
      </c>
      <c r="F5018" s="196">
        <v>11</v>
      </c>
      <c r="G5018"/>
      <c r="H5018"/>
    </row>
    <row r="5019" spans="2:8" x14ac:dyDescent="0.3">
      <c r="B5019" s="101" t="s">
        <v>5788</v>
      </c>
      <c r="C5019" s="196" t="s">
        <v>7</v>
      </c>
      <c r="D5019" s="196">
        <v>20</v>
      </c>
      <c r="E5019" s="196" t="s">
        <v>4</v>
      </c>
      <c r="F5019" s="196">
        <v>12</v>
      </c>
      <c r="G5019"/>
      <c r="H5019"/>
    </row>
    <row r="5020" spans="2:8" x14ac:dyDescent="0.3">
      <c r="B5020" s="101" t="s">
        <v>5789</v>
      </c>
      <c r="C5020" s="196" t="s">
        <v>7</v>
      </c>
      <c r="D5020" s="196">
        <v>10</v>
      </c>
      <c r="E5020" s="196" t="s">
        <v>4</v>
      </c>
      <c r="F5020" s="196">
        <v>9</v>
      </c>
      <c r="G5020"/>
      <c r="H5020"/>
    </row>
    <row r="5021" spans="2:8" x14ac:dyDescent="0.3">
      <c r="B5021" s="101" t="s">
        <v>5790</v>
      </c>
      <c r="C5021" s="196" t="s">
        <v>4</v>
      </c>
      <c r="D5021" s="196">
        <v>3</v>
      </c>
      <c r="E5021" s="196" t="s">
        <v>7</v>
      </c>
      <c r="F5021" s="196">
        <v>1</v>
      </c>
      <c r="G5021"/>
      <c r="H5021"/>
    </row>
    <row r="5022" spans="2:8" x14ac:dyDescent="0.3">
      <c r="B5022" s="101" t="s">
        <v>5791</v>
      </c>
      <c r="C5022" s="196" t="s">
        <v>7</v>
      </c>
      <c r="D5022" s="196">
        <v>5</v>
      </c>
      <c r="E5022" s="196" t="s">
        <v>4</v>
      </c>
      <c r="F5022" s="196">
        <v>0</v>
      </c>
      <c r="G5022"/>
      <c r="H5022"/>
    </row>
    <row r="5023" spans="2:8" x14ac:dyDescent="0.3">
      <c r="B5023" s="101" t="s">
        <v>5792</v>
      </c>
      <c r="C5023" s="196" t="s">
        <v>7</v>
      </c>
      <c r="D5023" s="196">
        <v>1</v>
      </c>
      <c r="E5023" s="196" t="s">
        <v>4</v>
      </c>
      <c r="F5023" s="196">
        <v>3</v>
      </c>
      <c r="G5023"/>
      <c r="H5023"/>
    </row>
    <row r="5024" spans="2:8" x14ac:dyDescent="0.3">
      <c r="B5024" s="101" t="s">
        <v>5793</v>
      </c>
      <c r="C5024" s="196"/>
      <c r="D5024" s="196"/>
      <c r="E5024" s="196"/>
      <c r="F5024" s="196"/>
      <c r="G5024"/>
      <c r="H5024"/>
    </row>
    <row r="5025" spans="2:8" x14ac:dyDescent="0.3">
      <c r="B5025" s="201" t="s">
        <v>5794</v>
      </c>
      <c r="C5025" s="201" t="s">
        <v>4</v>
      </c>
      <c r="D5025" s="201">
        <v>0</v>
      </c>
      <c r="E5025" s="201" t="s">
        <v>7</v>
      </c>
      <c r="F5025" s="201">
        <v>0</v>
      </c>
      <c r="G5025" s="201"/>
      <c r="H5025"/>
    </row>
    <row r="5026" spans="2:8" x14ac:dyDescent="0.3">
      <c r="B5026" s="101" t="s">
        <v>5795</v>
      </c>
      <c r="C5026" s="196" t="s">
        <v>7</v>
      </c>
      <c r="D5026" s="196">
        <v>1</v>
      </c>
      <c r="E5026" s="196" t="s">
        <v>4</v>
      </c>
      <c r="F5026" s="196">
        <v>2</v>
      </c>
      <c r="G5026"/>
      <c r="H5026"/>
    </row>
    <row r="5027" spans="2:8" x14ac:dyDescent="0.3">
      <c r="B5027" s="101" t="s">
        <v>5796</v>
      </c>
      <c r="C5027" s="196" t="s">
        <v>7</v>
      </c>
      <c r="D5027" s="196">
        <v>2</v>
      </c>
      <c r="E5027" s="196" t="s">
        <v>4</v>
      </c>
      <c r="F5027" s="196">
        <v>0</v>
      </c>
      <c r="G5027"/>
      <c r="H5027"/>
    </row>
    <row r="5028" spans="2:8" x14ac:dyDescent="0.3">
      <c r="B5028" s="101" t="s">
        <v>5797</v>
      </c>
      <c r="C5028" s="196" t="s">
        <v>4</v>
      </c>
      <c r="D5028" s="196">
        <v>1</v>
      </c>
      <c r="E5028" s="196" t="s">
        <v>7</v>
      </c>
      <c r="F5028" s="196">
        <v>0</v>
      </c>
      <c r="G5028"/>
      <c r="H5028"/>
    </row>
    <row r="5029" spans="2:8" x14ac:dyDescent="0.3">
      <c r="B5029" s="101" t="s">
        <v>5798</v>
      </c>
      <c r="C5029" s="196" t="s">
        <v>7</v>
      </c>
      <c r="D5029" s="196">
        <v>2</v>
      </c>
      <c r="E5029" s="196" t="s">
        <v>4</v>
      </c>
      <c r="F5029" s="196">
        <v>1</v>
      </c>
      <c r="G5029"/>
      <c r="H5029"/>
    </row>
    <row r="5030" spans="2:8" x14ac:dyDescent="0.3">
      <c r="B5030" s="101" t="s">
        <v>5799</v>
      </c>
      <c r="C5030" s="196" t="s">
        <v>7</v>
      </c>
      <c r="D5030" s="196">
        <v>0</v>
      </c>
      <c r="E5030" s="196" t="s">
        <v>4</v>
      </c>
      <c r="F5030" s="196">
        <v>4</v>
      </c>
      <c r="G5030"/>
      <c r="H5030"/>
    </row>
    <row r="5031" spans="2:8" x14ac:dyDescent="0.3">
      <c r="B5031" s="101" t="s">
        <v>5800</v>
      </c>
      <c r="C5031" s="196"/>
      <c r="D5031" s="196"/>
      <c r="E5031" s="196"/>
      <c r="F5031" s="196"/>
      <c r="G5031"/>
      <c r="H5031"/>
    </row>
    <row r="5032" spans="2:8" x14ac:dyDescent="0.3">
      <c r="B5032" s="101" t="s">
        <v>5801</v>
      </c>
      <c r="C5032" s="196" t="s">
        <v>4</v>
      </c>
      <c r="D5032" s="196">
        <v>0</v>
      </c>
      <c r="E5032" s="196" t="s">
        <v>7</v>
      </c>
      <c r="F5032" s="196">
        <v>1</v>
      </c>
      <c r="G5032"/>
      <c r="H5032"/>
    </row>
    <row r="5033" spans="2:8" x14ac:dyDescent="0.3">
      <c r="B5033" s="101" t="s">
        <v>5802</v>
      </c>
      <c r="C5033" s="196" t="s">
        <v>7</v>
      </c>
      <c r="D5033" s="196">
        <v>1</v>
      </c>
      <c r="E5033" s="196" t="s">
        <v>4</v>
      </c>
      <c r="F5033" s="196">
        <v>1</v>
      </c>
      <c r="G5033"/>
      <c r="H5033"/>
    </row>
    <row r="5034" spans="2:8" x14ac:dyDescent="0.3">
      <c r="B5034" s="101" t="s">
        <v>5803</v>
      </c>
      <c r="C5034" s="196" t="s">
        <v>4</v>
      </c>
      <c r="D5034" s="196">
        <v>0</v>
      </c>
      <c r="E5034" s="196" t="s">
        <v>7</v>
      </c>
      <c r="F5034" s="196">
        <v>0</v>
      </c>
      <c r="G5034"/>
      <c r="H5034"/>
    </row>
    <row r="5035" spans="2:8" x14ac:dyDescent="0.3">
      <c r="B5035" s="101" t="s">
        <v>5804</v>
      </c>
      <c r="C5035" s="196" t="s">
        <v>7</v>
      </c>
      <c r="D5035" s="196">
        <v>0</v>
      </c>
      <c r="E5035" s="196" t="s">
        <v>4</v>
      </c>
      <c r="F5035" s="196">
        <v>0</v>
      </c>
      <c r="G5035"/>
      <c r="H5035"/>
    </row>
    <row r="5036" spans="2:8" x14ac:dyDescent="0.3">
      <c r="B5036" s="201" t="s">
        <v>5805</v>
      </c>
      <c r="C5036" s="201" t="s">
        <v>4</v>
      </c>
      <c r="D5036" s="201">
        <v>0</v>
      </c>
      <c r="E5036" s="201" t="s">
        <v>7</v>
      </c>
      <c r="F5036" s="201">
        <v>0</v>
      </c>
      <c r="G5036" s="201"/>
      <c r="H5036"/>
    </row>
    <row r="5037" spans="2:8" x14ac:dyDescent="0.3">
      <c r="B5037" s="101" t="s">
        <v>5806</v>
      </c>
      <c r="C5037" s="196" t="s">
        <v>7</v>
      </c>
      <c r="D5037" s="196">
        <v>0</v>
      </c>
      <c r="E5037" s="196" t="s">
        <v>4</v>
      </c>
      <c r="F5037" s="196">
        <v>0</v>
      </c>
      <c r="G5037"/>
      <c r="H5037"/>
    </row>
    <row r="5038" spans="2:8" x14ac:dyDescent="0.3">
      <c r="B5038" s="101" t="s">
        <v>689</v>
      </c>
      <c r="C5038" s="196"/>
      <c r="D5038" s="196"/>
      <c r="E5038" s="196"/>
      <c r="F5038" s="196"/>
      <c r="G5038"/>
      <c r="H5038"/>
    </row>
    <row r="5039" spans="2:8" x14ac:dyDescent="0.3">
      <c r="B5039" s="101" t="s">
        <v>690</v>
      </c>
      <c r="C5039" s="196" t="s">
        <v>7</v>
      </c>
      <c r="D5039" s="196">
        <v>14</v>
      </c>
      <c r="E5039" s="196" t="s">
        <v>20</v>
      </c>
      <c r="F5039" s="196">
        <v>18</v>
      </c>
      <c r="G5039"/>
      <c r="H5039"/>
    </row>
    <row r="5040" spans="2:8" x14ac:dyDescent="0.3">
      <c r="B5040" s="101" t="s">
        <v>691</v>
      </c>
      <c r="C5040" s="196" t="s">
        <v>4</v>
      </c>
      <c r="D5040" s="196">
        <v>7</v>
      </c>
      <c r="E5040" s="196" t="s">
        <v>7</v>
      </c>
      <c r="F5040" s="196">
        <v>7</v>
      </c>
      <c r="G5040"/>
      <c r="H5040"/>
    </row>
    <row r="5041" spans="2:8" x14ac:dyDescent="0.3">
      <c r="B5041" s="101" t="s">
        <v>692</v>
      </c>
      <c r="C5041" s="196" t="s">
        <v>1690</v>
      </c>
      <c r="D5041" s="196">
        <v>0</v>
      </c>
      <c r="E5041" s="196" t="s">
        <v>7</v>
      </c>
      <c r="F5041" s="196">
        <v>5</v>
      </c>
      <c r="G5041"/>
      <c r="H5041"/>
    </row>
    <row r="5042" spans="2:8" x14ac:dyDescent="0.3">
      <c r="B5042" s="101" t="s">
        <v>693</v>
      </c>
      <c r="C5042" s="196" t="s">
        <v>20</v>
      </c>
      <c r="D5042" s="196">
        <v>2</v>
      </c>
      <c r="E5042" s="196" t="s">
        <v>7</v>
      </c>
      <c r="F5042" s="196">
        <v>9</v>
      </c>
      <c r="G5042"/>
      <c r="H5042"/>
    </row>
    <row r="5043" spans="2:8" x14ac:dyDescent="0.3">
      <c r="B5043" s="101" t="s">
        <v>694</v>
      </c>
      <c r="C5043" s="196" t="s">
        <v>1690</v>
      </c>
      <c r="D5043" s="196">
        <v>8</v>
      </c>
      <c r="E5043" s="196" t="s">
        <v>7</v>
      </c>
      <c r="F5043" s="196">
        <v>7</v>
      </c>
      <c r="G5043"/>
      <c r="H5043"/>
    </row>
    <row r="5044" spans="2:8" x14ac:dyDescent="0.3">
      <c r="B5044" s="101" t="s">
        <v>695</v>
      </c>
      <c r="C5044" s="196" t="s">
        <v>7</v>
      </c>
      <c r="D5044" s="196">
        <v>7</v>
      </c>
      <c r="E5044" s="196" t="s">
        <v>4</v>
      </c>
      <c r="F5044" s="196">
        <v>11</v>
      </c>
      <c r="G5044"/>
      <c r="H5044"/>
    </row>
    <row r="5045" spans="2:8" x14ac:dyDescent="0.3">
      <c r="B5045" s="101" t="s">
        <v>696</v>
      </c>
      <c r="C5045" s="196" t="s">
        <v>20</v>
      </c>
      <c r="D5045" s="196">
        <v>28</v>
      </c>
      <c r="E5045" s="196" t="s">
        <v>7</v>
      </c>
      <c r="F5045" s="196">
        <v>32</v>
      </c>
      <c r="G5045"/>
      <c r="H5045"/>
    </row>
    <row r="5046" spans="2:8" x14ac:dyDescent="0.3">
      <c r="B5046" s="101" t="s">
        <v>697</v>
      </c>
      <c r="C5046" s="196" t="s">
        <v>7</v>
      </c>
      <c r="D5046" s="196">
        <v>10</v>
      </c>
      <c r="E5046" s="196" t="s">
        <v>20</v>
      </c>
      <c r="F5046" s="196">
        <v>5</v>
      </c>
      <c r="G5046"/>
      <c r="H5046"/>
    </row>
    <row r="5047" spans="2:8" x14ac:dyDescent="0.3">
      <c r="B5047" s="201" t="s">
        <v>698</v>
      </c>
      <c r="C5047" s="201" t="s">
        <v>7</v>
      </c>
      <c r="D5047" s="201">
        <v>6</v>
      </c>
      <c r="E5047" s="201" t="s">
        <v>20</v>
      </c>
      <c r="F5047" s="201">
        <v>8</v>
      </c>
      <c r="G5047" s="201"/>
      <c r="H5047"/>
    </row>
    <row r="5048" spans="2:8" x14ac:dyDescent="0.3">
      <c r="B5048" s="101" t="s">
        <v>699</v>
      </c>
      <c r="C5048" s="196" t="s">
        <v>1690</v>
      </c>
      <c r="D5048" s="196">
        <v>28</v>
      </c>
      <c r="E5048" s="196" t="s">
        <v>7</v>
      </c>
      <c r="F5048" s="196">
        <v>29</v>
      </c>
      <c r="G5048"/>
      <c r="H5048"/>
    </row>
    <row r="5049" spans="2:8" x14ac:dyDescent="0.3">
      <c r="B5049" s="101" t="s">
        <v>700</v>
      </c>
      <c r="C5049" s="196" t="s">
        <v>7</v>
      </c>
      <c r="D5049" s="196">
        <v>5</v>
      </c>
      <c r="E5049" s="196" t="s">
        <v>1690</v>
      </c>
      <c r="F5049" s="196">
        <v>10</v>
      </c>
      <c r="G5049"/>
      <c r="H5049"/>
    </row>
    <row r="5050" spans="2:8" x14ac:dyDescent="0.3">
      <c r="B5050" s="101" t="s">
        <v>701</v>
      </c>
      <c r="C5050" s="196" t="s">
        <v>20</v>
      </c>
      <c r="D5050" s="196">
        <v>8</v>
      </c>
      <c r="E5050" s="196" t="s">
        <v>1697</v>
      </c>
      <c r="F5050" s="196">
        <v>7</v>
      </c>
      <c r="G5050"/>
      <c r="H5050"/>
    </row>
    <row r="5051" spans="2:8" x14ac:dyDescent="0.3">
      <c r="B5051" s="101" t="s">
        <v>702</v>
      </c>
      <c r="C5051" s="196" t="s">
        <v>20</v>
      </c>
      <c r="D5051" s="196">
        <v>26</v>
      </c>
      <c r="E5051" s="196" t="s">
        <v>7</v>
      </c>
      <c r="F5051" s="196">
        <v>19</v>
      </c>
      <c r="G5051"/>
      <c r="H5051"/>
    </row>
    <row r="5052" spans="2:8" x14ac:dyDescent="0.3">
      <c r="B5052" s="101" t="s">
        <v>703</v>
      </c>
      <c r="C5052" s="196" t="s">
        <v>7</v>
      </c>
      <c r="D5052" s="196">
        <v>2</v>
      </c>
      <c r="E5052" s="196" t="s">
        <v>20</v>
      </c>
      <c r="F5052" s="196">
        <v>5</v>
      </c>
      <c r="G5052"/>
      <c r="H5052"/>
    </row>
    <row r="5053" spans="2:8" x14ac:dyDescent="0.3">
      <c r="B5053" s="101" t="s">
        <v>704</v>
      </c>
      <c r="C5053" s="196" t="s">
        <v>4</v>
      </c>
      <c r="D5053" s="196">
        <v>10</v>
      </c>
      <c r="E5053" s="196" t="s">
        <v>7</v>
      </c>
      <c r="F5053" s="196">
        <v>7</v>
      </c>
      <c r="G5053"/>
      <c r="H5053"/>
    </row>
    <row r="5054" spans="2:8" x14ac:dyDescent="0.3">
      <c r="B5054" s="101" t="s">
        <v>705</v>
      </c>
      <c r="C5054" s="196" t="s">
        <v>20</v>
      </c>
      <c r="D5054" s="196">
        <v>58</v>
      </c>
      <c r="E5054" s="196" t="s">
        <v>7</v>
      </c>
      <c r="F5054" s="196">
        <v>44</v>
      </c>
      <c r="G5054"/>
      <c r="H5054"/>
    </row>
    <row r="5055" spans="2:8" x14ac:dyDescent="0.3">
      <c r="B5055" s="101" t="s">
        <v>1179</v>
      </c>
      <c r="C5055" s="196"/>
      <c r="D5055" s="196"/>
      <c r="E5055" s="196"/>
      <c r="F5055" s="196"/>
      <c r="G5055"/>
      <c r="H5055"/>
    </row>
    <row r="5056" spans="2:8" x14ac:dyDescent="0.3">
      <c r="B5056" s="101" t="s">
        <v>1180</v>
      </c>
      <c r="C5056" s="196" t="s">
        <v>1704</v>
      </c>
      <c r="D5056" s="196">
        <v>6</v>
      </c>
      <c r="E5056" s="196" t="s">
        <v>7</v>
      </c>
      <c r="F5056" s="196">
        <v>33</v>
      </c>
      <c r="G5056"/>
      <c r="H5056"/>
    </row>
    <row r="5057" spans="2:8" x14ac:dyDescent="0.3">
      <c r="B5057" s="101" t="s">
        <v>1181</v>
      </c>
      <c r="C5057" s="196" t="s">
        <v>7</v>
      </c>
      <c r="D5057" s="196">
        <v>35</v>
      </c>
      <c r="E5057" s="196" t="s">
        <v>4</v>
      </c>
      <c r="F5057" s="196">
        <v>37</v>
      </c>
      <c r="G5057"/>
      <c r="H5057"/>
    </row>
    <row r="5058" spans="2:8" x14ac:dyDescent="0.3">
      <c r="B5058" s="201" t="s">
        <v>1182</v>
      </c>
      <c r="C5058" s="201" t="s">
        <v>1690</v>
      </c>
      <c r="D5058" s="201">
        <v>18</v>
      </c>
      <c r="E5058" s="201" t="s">
        <v>7</v>
      </c>
      <c r="F5058" s="201">
        <v>31</v>
      </c>
      <c r="G5058" s="201"/>
      <c r="H5058"/>
    </row>
    <row r="5059" spans="2:8" x14ac:dyDescent="0.3">
      <c r="B5059" s="101" t="s">
        <v>1183</v>
      </c>
      <c r="C5059" s="196" t="s">
        <v>1690</v>
      </c>
      <c r="D5059" s="196">
        <v>48</v>
      </c>
      <c r="E5059" s="196" t="s">
        <v>7</v>
      </c>
      <c r="F5059" s="196">
        <v>35</v>
      </c>
      <c r="G5059"/>
      <c r="H5059"/>
    </row>
    <row r="5060" spans="2:8" x14ac:dyDescent="0.3">
      <c r="B5060" s="101" t="s">
        <v>1184</v>
      </c>
      <c r="C5060" s="196" t="s">
        <v>7</v>
      </c>
      <c r="D5060" s="196">
        <v>19</v>
      </c>
      <c r="E5060" s="196" t="s">
        <v>1690</v>
      </c>
      <c r="F5060" s="196">
        <v>10</v>
      </c>
      <c r="G5060"/>
      <c r="H5060"/>
    </row>
    <row r="5061" spans="2:8" x14ac:dyDescent="0.3">
      <c r="B5061" s="101" t="s">
        <v>1185</v>
      </c>
      <c r="C5061" s="196" t="s">
        <v>4</v>
      </c>
      <c r="D5061" s="196">
        <v>15</v>
      </c>
      <c r="E5061" s="196" t="s">
        <v>7</v>
      </c>
      <c r="F5061" s="196">
        <v>16</v>
      </c>
      <c r="G5061"/>
      <c r="H5061"/>
    </row>
    <row r="5062" spans="2:8" x14ac:dyDescent="0.3">
      <c r="B5062" s="101" t="s">
        <v>1186</v>
      </c>
      <c r="C5062" s="196" t="s">
        <v>20</v>
      </c>
      <c r="D5062" s="196">
        <v>10</v>
      </c>
      <c r="E5062" s="196" t="s">
        <v>7</v>
      </c>
      <c r="F5062" s="196">
        <v>6</v>
      </c>
      <c r="G5062"/>
      <c r="H5062"/>
    </row>
    <row r="5063" spans="2:8" x14ac:dyDescent="0.3">
      <c r="B5063" s="101" t="s">
        <v>1187</v>
      </c>
      <c r="C5063" s="196" t="s">
        <v>20</v>
      </c>
      <c r="D5063" s="196">
        <v>2</v>
      </c>
      <c r="E5063" s="196" t="s">
        <v>1704</v>
      </c>
      <c r="F5063" s="196">
        <v>4</v>
      </c>
      <c r="G5063"/>
      <c r="H5063"/>
    </row>
    <row r="5064" spans="2:8" x14ac:dyDescent="0.3">
      <c r="B5064" s="101" t="s">
        <v>1188</v>
      </c>
      <c r="C5064" s="196" t="s">
        <v>1703</v>
      </c>
      <c r="D5064" s="196">
        <v>3</v>
      </c>
      <c r="E5064" s="196" t="s">
        <v>7</v>
      </c>
      <c r="F5064" s="196">
        <v>8</v>
      </c>
      <c r="G5064"/>
      <c r="H5064"/>
    </row>
    <row r="5065" spans="2:8" x14ac:dyDescent="0.3">
      <c r="B5065" s="101" t="s">
        <v>1189</v>
      </c>
      <c r="C5065" s="196" t="s">
        <v>7</v>
      </c>
      <c r="D5065" s="196">
        <v>18</v>
      </c>
      <c r="E5065" s="196" t="s">
        <v>1696</v>
      </c>
      <c r="F5065" s="196">
        <v>22</v>
      </c>
      <c r="G5065"/>
      <c r="H5065"/>
    </row>
    <row r="5066" spans="2:8" x14ac:dyDescent="0.3">
      <c r="B5066" s="101" t="s">
        <v>1190</v>
      </c>
      <c r="C5066" s="196" t="s">
        <v>4</v>
      </c>
      <c r="D5066" s="196">
        <v>13</v>
      </c>
      <c r="E5066" s="196" t="s">
        <v>7</v>
      </c>
      <c r="F5066" s="196">
        <v>7</v>
      </c>
      <c r="G5066"/>
      <c r="H5066"/>
    </row>
    <row r="5067" spans="2:8" x14ac:dyDescent="0.3">
      <c r="B5067" s="101" t="s">
        <v>1191</v>
      </c>
      <c r="C5067" s="196" t="s">
        <v>4</v>
      </c>
      <c r="D5067" s="196">
        <v>11</v>
      </c>
      <c r="E5067" s="196" t="s">
        <v>7</v>
      </c>
      <c r="F5067" s="196">
        <v>15</v>
      </c>
      <c r="G5067"/>
      <c r="H5067"/>
    </row>
    <row r="5068" spans="2:8" x14ac:dyDescent="0.3">
      <c r="B5068" s="101" t="s">
        <v>1192</v>
      </c>
      <c r="C5068" s="196" t="s">
        <v>7</v>
      </c>
      <c r="D5068" s="196">
        <v>30</v>
      </c>
      <c r="E5068" s="196" t="s">
        <v>1690</v>
      </c>
      <c r="F5068" s="196">
        <v>30</v>
      </c>
      <c r="G5068"/>
      <c r="H5068"/>
    </row>
    <row r="5069" spans="2:8" x14ac:dyDescent="0.3">
      <c r="B5069" s="201" t="s">
        <v>1193</v>
      </c>
      <c r="C5069" s="201" t="s">
        <v>1698</v>
      </c>
      <c r="D5069" s="201">
        <v>5</v>
      </c>
      <c r="E5069" s="201" t="s">
        <v>20</v>
      </c>
      <c r="F5069" s="201">
        <v>7</v>
      </c>
      <c r="G5069" s="201"/>
      <c r="H5069"/>
    </row>
    <row r="5070" spans="2:8" x14ac:dyDescent="0.3">
      <c r="B5070" s="101" t="s">
        <v>1194</v>
      </c>
      <c r="C5070" s="196" t="s">
        <v>20</v>
      </c>
      <c r="D5070" s="196">
        <v>15</v>
      </c>
      <c r="E5070" s="196" t="s">
        <v>1704</v>
      </c>
      <c r="F5070" s="196">
        <v>20</v>
      </c>
      <c r="G5070"/>
      <c r="H5070"/>
    </row>
    <row r="5071" spans="2:8" x14ac:dyDescent="0.3">
      <c r="B5071" s="101" t="s">
        <v>1195</v>
      </c>
      <c r="C5071" s="196" t="s">
        <v>7</v>
      </c>
      <c r="D5071" s="196">
        <v>22</v>
      </c>
      <c r="E5071" s="196" t="s">
        <v>20</v>
      </c>
      <c r="F5071" s="196">
        <v>9</v>
      </c>
      <c r="G5071"/>
      <c r="H5071"/>
    </row>
    <row r="5072" spans="2:8" x14ac:dyDescent="0.3">
      <c r="B5072" s="101" t="s">
        <v>1196</v>
      </c>
      <c r="C5072" s="196"/>
      <c r="D5072" s="196"/>
      <c r="E5072" s="196"/>
      <c r="F5072" s="196"/>
      <c r="G5072"/>
      <c r="H5072"/>
    </row>
    <row r="5073" spans="2:8" x14ac:dyDescent="0.3">
      <c r="B5073" s="101" t="s">
        <v>1197</v>
      </c>
      <c r="C5073" s="196" t="s">
        <v>1691</v>
      </c>
      <c r="D5073" s="196">
        <v>14</v>
      </c>
      <c r="E5073" s="196" t="s">
        <v>1760</v>
      </c>
      <c r="F5073" s="196">
        <v>26</v>
      </c>
      <c r="G5073"/>
      <c r="H5073"/>
    </row>
    <row r="5074" spans="2:8" x14ac:dyDescent="0.3">
      <c r="B5074" s="101" t="s">
        <v>1198</v>
      </c>
      <c r="C5074" s="196" t="s">
        <v>7</v>
      </c>
      <c r="D5074" s="196">
        <v>5</v>
      </c>
      <c r="E5074" s="196" t="s">
        <v>1704</v>
      </c>
      <c r="F5074" s="196">
        <v>5</v>
      </c>
      <c r="G5074"/>
      <c r="H5074"/>
    </row>
    <row r="5075" spans="2:8" x14ac:dyDescent="0.3">
      <c r="B5075" s="101" t="s">
        <v>1199</v>
      </c>
      <c r="C5075" s="196" t="s">
        <v>1704</v>
      </c>
      <c r="D5075" s="196">
        <v>17</v>
      </c>
      <c r="E5075" s="196" t="s">
        <v>7</v>
      </c>
      <c r="F5075" s="196">
        <v>12</v>
      </c>
      <c r="G5075"/>
      <c r="H5075"/>
    </row>
    <row r="5076" spans="2:8" x14ac:dyDescent="0.3">
      <c r="B5076" s="101" t="s">
        <v>1200</v>
      </c>
      <c r="C5076" s="196" t="s">
        <v>7</v>
      </c>
      <c r="D5076" s="196">
        <v>9</v>
      </c>
      <c r="E5076" s="196" t="s">
        <v>1830</v>
      </c>
      <c r="F5076" s="196">
        <v>14</v>
      </c>
      <c r="G5076"/>
      <c r="H5076"/>
    </row>
    <row r="5077" spans="2:8" x14ac:dyDescent="0.3">
      <c r="B5077" s="101" t="s">
        <v>1201</v>
      </c>
      <c r="C5077" s="196" t="s">
        <v>4</v>
      </c>
      <c r="D5077" s="196">
        <v>3</v>
      </c>
      <c r="E5077" s="196" t="s">
        <v>7</v>
      </c>
      <c r="F5077" s="196">
        <v>8</v>
      </c>
      <c r="G5077"/>
      <c r="H5077"/>
    </row>
    <row r="5078" spans="2:8" x14ac:dyDescent="0.3">
      <c r="B5078" s="101" t="s">
        <v>1202</v>
      </c>
      <c r="C5078" s="196" t="s">
        <v>1837</v>
      </c>
      <c r="D5078" s="196">
        <v>10</v>
      </c>
      <c r="E5078" s="196" t="s">
        <v>1690</v>
      </c>
      <c r="F5078" s="196">
        <v>7</v>
      </c>
      <c r="G5078"/>
      <c r="H5078"/>
    </row>
    <row r="5079" spans="2:8" x14ac:dyDescent="0.3">
      <c r="B5079" s="101" t="s">
        <v>1203</v>
      </c>
      <c r="C5079" s="196" t="s">
        <v>1837</v>
      </c>
      <c r="D5079" s="196">
        <v>4</v>
      </c>
      <c r="E5079" s="196" t="s">
        <v>2065</v>
      </c>
      <c r="F5079" s="196">
        <v>3</v>
      </c>
      <c r="G5079"/>
      <c r="H5079"/>
    </row>
    <row r="5080" spans="2:8" x14ac:dyDescent="0.3">
      <c r="B5080" s="201" t="s">
        <v>1204</v>
      </c>
      <c r="C5080" s="201" t="s">
        <v>20</v>
      </c>
      <c r="D5080" s="201">
        <v>2</v>
      </c>
      <c r="E5080" s="201" t="s">
        <v>1698</v>
      </c>
      <c r="F5080" s="201">
        <v>3</v>
      </c>
      <c r="G5080" s="201"/>
      <c r="H5080"/>
    </row>
    <row r="5081" spans="2:8" x14ac:dyDescent="0.3">
      <c r="B5081" s="101" t="s">
        <v>1205</v>
      </c>
      <c r="C5081" s="196" t="s">
        <v>20</v>
      </c>
      <c r="D5081" s="196">
        <v>5</v>
      </c>
      <c r="E5081" s="196" t="s">
        <v>1698</v>
      </c>
      <c r="F5081" s="196">
        <v>7</v>
      </c>
      <c r="G5081"/>
      <c r="H5081"/>
    </row>
    <row r="5082" spans="2:8" x14ac:dyDescent="0.3">
      <c r="B5082" s="101" t="s">
        <v>1206</v>
      </c>
      <c r="C5082" s="196" t="s">
        <v>1685</v>
      </c>
      <c r="D5082" s="196">
        <v>4</v>
      </c>
      <c r="E5082" s="196" t="s">
        <v>7</v>
      </c>
      <c r="F5082" s="196">
        <v>3</v>
      </c>
      <c r="G5082"/>
      <c r="H5082"/>
    </row>
    <row r="5083" spans="2:8" x14ac:dyDescent="0.3">
      <c r="B5083" s="101" t="s">
        <v>1207</v>
      </c>
      <c r="C5083" s="196" t="s">
        <v>20</v>
      </c>
      <c r="D5083" s="196">
        <v>18</v>
      </c>
      <c r="E5083" s="196" t="s">
        <v>7</v>
      </c>
      <c r="F5083" s="196">
        <v>14</v>
      </c>
      <c r="G5083"/>
      <c r="H5083"/>
    </row>
    <row r="5084" spans="2:8" x14ac:dyDescent="0.3">
      <c r="B5084" s="101" t="s">
        <v>1208</v>
      </c>
      <c r="C5084" s="196" t="s">
        <v>1741</v>
      </c>
      <c r="D5084" s="196">
        <v>12</v>
      </c>
      <c r="E5084" s="196" t="s">
        <v>7</v>
      </c>
      <c r="F5084" s="196">
        <v>17</v>
      </c>
      <c r="G5084"/>
      <c r="H5084"/>
    </row>
    <row r="5085" spans="2:8" x14ac:dyDescent="0.3">
      <c r="B5085" s="101" t="s">
        <v>1209</v>
      </c>
      <c r="C5085" s="196" t="s">
        <v>4</v>
      </c>
      <c r="D5085" s="196">
        <v>17</v>
      </c>
      <c r="E5085" s="196" t="s">
        <v>7</v>
      </c>
      <c r="F5085" s="196">
        <v>9</v>
      </c>
      <c r="G5085"/>
      <c r="H5085"/>
    </row>
    <row r="5086" spans="2:8" x14ac:dyDescent="0.3">
      <c r="B5086" s="101" t="s">
        <v>1210</v>
      </c>
      <c r="C5086" s="196" t="s">
        <v>20</v>
      </c>
      <c r="D5086" s="196">
        <v>9</v>
      </c>
      <c r="E5086" s="196" t="s">
        <v>1698</v>
      </c>
      <c r="F5086" s="196">
        <v>9</v>
      </c>
      <c r="G5086"/>
      <c r="H5086"/>
    </row>
    <row r="5087" spans="2:8" x14ac:dyDescent="0.3">
      <c r="B5087" s="101" t="s">
        <v>5807</v>
      </c>
      <c r="C5087" s="196"/>
      <c r="D5087" s="196"/>
      <c r="E5087" s="196"/>
      <c r="F5087" s="196"/>
      <c r="G5087"/>
      <c r="H5087"/>
    </row>
    <row r="5088" spans="2:8" x14ac:dyDescent="0.3">
      <c r="B5088" s="101" t="s">
        <v>5808</v>
      </c>
      <c r="C5088" s="196" t="s">
        <v>1687</v>
      </c>
      <c r="D5088" s="196">
        <v>2</v>
      </c>
      <c r="E5088" s="196" t="s">
        <v>4</v>
      </c>
      <c r="F5088" s="196">
        <v>5</v>
      </c>
      <c r="G5088"/>
      <c r="H5088"/>
    </row>
    <row r="5089" spans="2:8" x14ac:dyDescent="0.3">
      <c r="B5089" s="101" t="s">
        <v>5809</v>
      </c>
      <c r="C5089" s="196" t="s">
        <v>4</v>
      </c>
      <c r="D5089" s="196">
        <v>3</v>
      </c>
      <c r="E5089" s="196" t="s">
        <v>1687</v>
      </c>
      <c r="F5089" s="196">
        <v>5</v>
      </c>
      <c r="G5089"/>
      <c r="H5089"/>
    </row>
    <row r="5090" spans="2:8" x14ac:dyDescent="0.3">
      <c r="B5090" s="101" t="s">
        <v>5810</v>
      </c>
      <c r="C5090" s="196" t="s">
        <v>1687</v>
      </c>
      <c r="D5090" s="196">
        <v>8</v>
      </c>
      <c r="E5090" s="196" t="s">
        <v>4</v>
      </c>
      <c r="F5090" s="196">
        <v>10</v>
      </c>
      <c r="G5090"/>
      <c r="H5090"/>
    </row>
    <row r="5091" spans="2:8" x14ac:dyDescent="0.3">
      <c r="B5091" s="101" t="s">
        <v>5811</v>
      </c>
      <c r="C5091" s="196" t="s">
        <v>1833</v>
      </c>
      <c r="D5091" s="196">
        <v>7</v>
      </c>
      <c r="E5091" s="196" t="s">
        <v>4</v>
      </c>
      <c r="F5091" s="196">
        <v>1</v>
      </c>
      <c r="G5091" s="196"/>
      <c r="H5091" s="196"/>
    </row>
    <row r="5092" spans="2:8" x14ac:dyDescent="0.3">
      <c r="B5092" s="201" t="s">
        <v>5812</v>
      </c>
      <c r="C5092" s="201" t="s">
        <v>1833</v>
      </c>
      <c r="D5092" s="201">
        <v>4</v>
      </c>
      <c r="E5092" s="201" t="s">
        <v>4</v>
      </c>
      <c r="F5092" s="201">
        <v>4</v>
      </c>
      <c r="G5092" s="201"/>
      <c r="H5092"/>
    </row>
    <row r="5093" spans="2:8" x14ac:dyDescent="0.3">
      <c r="B5093" s="101" t="s">
        <v>5813</v>
      </c>
      <c r="C5093" s="196"/>
      <c r="D5093" s="196"/>
      <c r="E5093" s="196"/>
      <c r="F5093" s="196"/>
      <c r="G5093"/>
      <c r="H5093"/>
    </row>
    <row r="5094" spans="2:8" x14ac:dyDescent="0.3">
      <c r="B5094" s="101" t="s">
        <v>5814</v>
      </c>
      <c r="C5094" s="196" t="s">
        <v>1700</v>
      </c>
      <c r="D5094" s="196">
        <v>22</v>
      </c>
      <c r="E5094" s="196" t="s">
        <v>2705</v>
      </c>
      <c r="F5094" s="196">
        <v>4</v>
      </c>
      <c r="G5094"/>
      <c r="H5094"/>
    </row>
    <row r="5095" spans="2:8" x14ac:dyDescent="0.3">
      <c r="B5095" s="101" t="s">
        <v>5815</v>
      </c>
      <c r="C5095" s="196" t="s">
        <v>1690</v>
      </c>
      <c r="D5095" s="196">
        <v>30</v>
      </c>
      <c r="E5095" s="196" t="s">
        <v>7</v>
      </c>
      <c r="F5095" s="196">
        <v>42</v>
      </c>
      <c r="G5095"/>
      <c r="H5095"/>
    </row>
    <row r="5096" spans="2:8" x14ac:dyDescent="0.3">
      <c r="B5096" s="101" t="s">
        <v>5816</v>
      </c>
      <c r="C5096" s="196" t="s">
        <v>1699</v>
      </c>
      <c r="D5096" s="196">
        <v>20</v>
      </c>
      <c r="E5096" s="196" t="s">
        <v>1698</v>
      </c>
      <c r="F5096" s="196">
        <v>27</v>
      </c>
      <c r="G5096"/>
      <c r="H5096"/>
    </row>
    <row r="5097" spans="2:8" x14ac:dyDescent="0.3">
      <c r="B5097" s="101" t="s">
        <v>5817</v>
      </c>
      <c r="C5097" s="196" t="s">
        <v>7</v>
      </c>
      <c r="D5097" s="196">
        <v>11</v>
      </c>
      <c r="E5097" s="196" t="s">
        <v>4</v>
      </c>
      <c r="F5097" s="196">
        <v>18</v>
      </c>
      <c r="G5097"/>
      <c r="H5097"/>
    </row>
    <row r="5098" spans="2:8" x14ac:dyDescent="0.3">
      <c r="B5098" s="101" t="s">
        <v>5818</v>
      </c>
      <c r="C5098" s="196" t="s">
        <v>7</v>
      </c>
      <c r="D5098" s="196">
        <v>11</v>
      </c>
      <c r="E5098" s="196" t="s">
        <v>20</v>
      </c>
      <c r="F5098" s="196">
        <v>12</v>
      </c>
      <c r="G5098"/>
      <c r="H5098"/>
    </row>
    <row r="5099" spans="2:8" x14ac:dyDescent="0.3">
      <c r="B5099" s="101" t="s">
        <v>5819</v>
      </c>
      <c r="C5099" s="196" t="s">
        <v>7</v>
      </c>
      <c r="D5099" s="196">
        <v>14</v>
      </c>
      <c r="E5099" s="196" t="s">
        <v>20</v>
      </c>
      <c r="F5099" s="196">
        <v>17</v>
      </c>
      <c r="G5099"/>
      <c r="H5099"/>
    </row>
    <row r="5100" spans="2:8" x14ac:dyDescent="0.3">
      <c r="B5100" s="101" t="s">
        <v>5820</v>
      </c>
      <c r="C5100" s="196" t="s">
        <v>4</v>
      </c>
      <c r="D5100" s="196">
        <v>16</v>
      </c>
      <c r="E5100" s="196" t="s">
        <v>1759</v>
      </c>
      <c r="F5100" s="196">
        <v>15</v>
      </c>
      <c r="G5100"/>
      <c r="H5100"/>
    </row>
    <row r="5101" spans="2:8" x14ac:dyDescent="0.3">
      <c r="B5101" s="101" t="s">
        <v>5821</v>
      </c>
      <c r="C5101" s="196" t="s">
        <v>1690</v>
      </c>
      <c r="D5101" s="196">
        <v>0</v>
      </c>
      <c r="E5101" s="196" t="s">
        <v>7</v>
      </c>
      <c r="F5101" s="196">
        <v>5</v>
      </c>
      <c r="G5101"/>
      <c r="H5101"/>
    </row>
    <row r="5102" spans="2:8" x14ac:dyDescent="0.3">
      <c r="B5102" s="101" t="s">
        <v>5822</v>
      </c>
      <c r="C5102" s="196" t="s">
        <v>7</v>
      </c>
      <c r="D5102" s="196">
        <v>12</v>
      </c>
      <c r="E5102" s="196" t="s">
        <v>20</v>
      </c>
      <c r="F5102" s="196">
        <v>21</v>
      </c>
      <c r="G5102"/>
      <c r="H5102"/>
    </row>
    <row r="5103" spans="2:8" x14ac:dyDescent="0.3">
      <c r="B5103" s="201" t="s">
        <v>5823</v>
      </c>
      <c r="C5103" s="201" t="s">
        <v>20</v>
      </c>
      <c r="D5103" s="201">
        <v>3</v>
      </c>
      <c r="E5103" s="201" t="s">
        <v>3030</v>
      </c>
      <c r="F5103" s="201">
        <v>4</v>
      </c>
      <c r="G5103" s="201"/>
      <c r="H5103"/>
    </row>
    <row r="5104" spans="2:8" x14ac:dyDescent="0.3">
      <c r="B5104" s="101" t="s">
        <v>5824</v>
      </c>
      <c r="C5104" s="196"/>
      <c r="D5104" s="196"/>
      <c r="E5104" s="196"/>
      <c r="F5104" s="196"/>
      <c r="G5104"/>
      <c r="H5104"/>
    </row>
    <row r="5105" spans="2:8" x14ac:dyDescent="0.3">
      <c r="B5105" s="101" t="s">
        <v>5825</v>
      </c>
      <c r="C5105" s="196" t="s">
        <v>2166</v>
      </c>
      <c r="D5105" s="196">
        <v>21</v>
      </c>
      <c r="E5105" s="196" t="s">
        <v>2167</v>
      </c>
      <c r="F5105" s="196">
        <v>8</v>
      </c>
      <c r="G5105"/>
      <c r="H5105"/>
    </row>
    <row r="5106" spans="2:8" x14ac:dyDescent="0.3">
      <c r="B5106" s="101" t="s">
        <v>5826</v>
      </c>
      <c r="C5106" s="196" t="s">
        <v>1698</v>
      </c>
      <c r="D5106" s="196">
        <v>4</v>
      </c>
      <c r="E5106" s="196" t="s">
        <v>1700</v>
      </c>
      <c r="F5106" s="196">
        <v>6</v>
      </c>
      <c r="G5106"/>
      <c r="H5106"/>
    </row>
    <row r="5107" spans="2:8" x14ac:dyDescent="0.3">
      <c r="B5107" s="101" t="s">
        <v>5827</v>
      </c>
      <c r="C5107" s="196" t="s">
        <v>7</v>
      </c>
      <c r="D5107" s="196">
        <v>28</v>
      </c>
      <c r="E5107" s="196" t="s">
        <v>1704</v>
      </c>
      <c r="F5107" s="196">
        <v>36</v>
      </c>
      <c r="G5107"/>
      <c r="H5107"/>
    </row>
    <row r="5108" spans="2:8" x14ac:dyDescent="0.3">
      <c r="B5108" s="101" t="s">
        <v>5828</v>
      </c>
      <c r="C5108" s="196" t="s">
        <v>7</v>
      </c>
      <c r="D5108" s="196">
        <v>38</v>
      </c>
      <c r="E5108" s="196" t="s">
        <v>4</v>
      </c>
      <c r="F5108" s="196">
        <v>20</v>
      </c>
      <c r="G5108"/>
      <c r="H5108"/>
    </row>
    <row r="5109" spans="2:8" x14ac:dyDescent="0.3">
      <c r="B5109" s="101" t="s">
        <v>5829</v>
      </c>
      <c r="C5109" s="196" t="s">
        <v>2718</v>
      </c>
      <c r="D5109" s="196">
        <v>6</v>
      </c>
      <c r="E5109" s="196" t="s">
        <v>1690</v>
      </c>
      <c r="F5109" s="196">
        <v>8</v>
      </c>
      <c r="G5109"/>
      <c r="H5109"/>
    </row>
    <row r="5110" spans="2:8" x14ac:dyDescent="0.3">
      <c r="B5110" s="101" t="s">
        <v>5830</v>
      </c>
      <c r="C5110" s="196" t="s">
        <v>1698</v>
      </c>
      <c r="D5110" s="196">
        <v>3</v>
      </c>
      <c r="E5110" s="196" t="s">
        <v>20</v>
      </c>
      <c r="F5110" s="196">
        <v>1</v>
      </c>
      <c r="G5110"/>
      <c r="H5110"/>
    </row>
    <row r="5111" spans="2:8" x14ac:dyDescent="0.3">
      <c r="B5111" s="101" t="s">
        <v>5831</v>
      </c>
      <c r="C5111" s="196" t="s">
        <v>7</v>
      </c>
      <c r="D5111" s="196">
        <v>5</v>
      </c>
      <c r="E5111" s="196" t="s">
        <v>20</v>
      </c>
      <c r="F5111" s="196">
        <v>6</v>
      </c>
      <c r="G5111"/>
      <c r="H5111"/>
    </row>
    <row r="5112" spans="2:8" x14ac:dyDescent="0.3">
      <c r="B5112" s="101" t="s">
        <v>5832</v>
      </c>
      <c r="C5112" s="196" t="s">
        <v>1698</v>
      </c>
      <c r="D5112" s="196">
        <v>15</v>
      </c>
      <c r="E5112" s="196" t="s">
        <v>1690</v>
      </c>
      <c r="F5112" s="196">
        <v>2</v>
      </c>
      <c r="G5112"/>
      <c r="H5112"/>
    </row>
    <row r="5113" spans="2:8" x14ac:dyDescent="0.3">
      <c r="B5113" s="101" t="s">
        <v>5833</v>
      </c>
      <c r="C5113" s="196" t="s">
        <v>7</v>
      </c>
      <c r="D5113" s="196">
        <v>31</v>
      </c>
      <c r="E5113" s="196" t="s">
        <v>1690</v>
      </c>
      <c r="F5113" s="196">
        <v>30</v>
      </c>
      <c r="G5113"/>
      <c r="H5113"/>
    </row>
    <row r="5114" spans="2:8" x14ac:dyDescent="0.3">
      <c r="B5114" s="201" t="s">
        <v>5834</v>
      </c>
      <c r="C5114" s="201" t="s">
        <v>20</v>
      </c>
      <c r="D5114" s="201">
        <v>1</v>
      </c>
      <c r="E5114" s="201" t="s">
        <v>7</v>
      </c>
      <c r="F5114" s="201">
        <v>2</v>
      </c>
      <c r="G5114" s="201"/>
      <c r="H5114"/>
    </row>
    <row r="5115" spans="2:8" x14ac:dyDescent="0.3">
      <c r="B5115" s="101" t="s">
        <v>5835</v>
      </c>
      <c r="C5115" s="196"/>
      <c r="D5115" s="196"/>
      <c r="E5115" s="196"/>
      <c r="F5115" s="196"/>
      <c r="G5115"/>
      <c r="H5115"/>
    </row>
    <row r="5116" spans="2:8" x14ac:dyDescent="0.3">
      <c r="B5116" s="101" t="s">
        <v>5836</v>
      </c>
      <c r="C5116" s="196" t="s">
        <v>5837</v>
      </c>
      <c r="D5116" s="196">
        <v>13</v>
      </c>
      <c r="E5116" s="196" t="s">
        <v>5838</v>
      </c>
      <c r="F5116" s="196">
        <v>7</v>
      </c>
      <c r="G5116"/>
      <c r="H5116"/>
    </row>
    <row r="5117" spans="2:8" x14ac:dyDescent="0.3">
      <c r="B5117" s="101" t="s">
        <v>5839</v>
      </c>
      <c r="C5117" s="196" t="s">
        <v>1695</v>
      </c>
      <c r="D5117" s="196">
        <v>62</v>
      </c>
      <c r="E5117" s="196" t="s">
        <v>1697</v>
      </c>
      <c r="F5117" s="196">
        <v>57</v>
      </c>
      <c r="G5117"/>
      <c r="H5117"/>
    </row>
    <row r="5118" spans="2:8" x14ac:dyDescent="0.3">
      <c r="B5118" s="101" t="s">
        <v>5840</v>
      </c>
      <c r="C5118" s="196" t="s">
        <v>4</v>
      </c>
      <c r="D5118" s="196">
        <v>9</v>
      </c>
      <c r="E5118" s="196" t="s">
        <v>7</v>
      </c>
      <c r="F5118" s="196">
        <v>4</v>
      </c>
      <c r="G5118"/>
      <c r="H5118"/>
    </row>
    <row r="5119" spans="2:8" x14ac:dyDescent="0.3">
      <c r="B5119" s="101" t="s">
        <v>5841</v>
      </c>
      <c r="C5119" s="196" t="s">
        <v>1698</v>
      </c>
      <c r="D5119" s="196">
        <v>2</v>
      </c>
      <c r="E5119" s="196" t="s">
        <v>1831</v>
      </c>
      <c r="F5119" s="196">
        <v>2</v>
      </c>
      <c r="G5119"/>
      <c r="H5119"/>
    </row>
    <row r="5120" spans="2:8" x14ac:dyDescent="0.3">
      <c r="B5120" s="101" t="s">
        <v>5842</v>
      </c>
      <c r="C5120" s="196" t="s">
        <v>7</v>
      </c>
      <c r="D5120" s="196">
        <v>41</v>
      </c>
      <c r="E5120" s="196" t="s">
        <v>20</v>
      </c>
      <c r="F5120" s="196">
        <v>51</v>
      </c>
      <c r="G5120"/>
      <c r="H5120"/>
    </row>
    <row r="5121" spans="2:8" x14ac:dyDescent="0.3">
      <c r="B5121" s="101" t="s">
        <v>5843</v>
      </c>
      <c r="C5121" s="196" t="s">
        <v>4</v>
      </c>
      <c r="D5121" s="196">
        <v>19</v>
      </c>
      <c r="E5121" s="196" t="s">
        <v>7</v>
      </c>
      <c r="F5121" s="196">
        <v>30</v>
      </c>
      <c r="G5121"/>
      <c r="H5121"/>
    </row>
    <row r="5122" spans="2:8" x14ac:dyDescent="0.3">
      <c r="B5122" s="101" t="s">
        <v>5844</v>
      </c>
      <c r="C5122" s="196" t="s">
        <v>7</v>
      </c>
      <c r="D5122" s="196">
        <v>2</v>
      </c>
      <c r="E5122" s="196" t="s">
        <v>1690</v>
      </c>
      <c r="F5122" s="196">
        <v>4</v>
      </c>
      <c r="G5122"/>
      <c r="H5122"/>
    </row>
    <row r="5123" spans="2:8" x14ac:dyDescent="0.3">
      <c r="B5123" s="101" t="s">
        <v>5845</v>
      </c>
      <c r="C5123" s="196" t="s">
        <v>1699</v>
      </c>
      <c r="D5123" s="196">
        <v>21</v>
      </c>
      <c r="E5123" s="196" t="s">
        <v>1698</v>
      </c>
      <c r="F5123" s="196">
        <v>14</v>
      </c>
      <c r="G5123"/>
      <c r="H5123"/>
    </row>
    <row r="5124" spans="2:8" x14ac:dyDescent="0.3">
      <c r="B5124" s="101" t="s">
        <v>5846</v>
      </c>
      <c r="C5124" s="196" t="s">
        <v>20</v>
      </c>
      <c r="D5124" s="196">
        <v>8</v>
      </c>
      <c r="E5124" s="196" t="s">
        <v>3030</v>
      </c>
      <c r="F5124" s="196">
        <v>6</v>
      </c>
      <c r="G5124"/>
      <c r="H5124"/>
    </row>
    <row r="5125" spans="2:8" x14ac:dyDescent="0.3">
      <c r="B5125" s="201" t="s">
        <v>5847</v>
      </c>
      <c r="C5125" s="201" t="s">
        <v>20</v>
      </c>
      <c r="D5125" s="201">
        <v>3</v>
      </c>
      <c r="E5125" s="201" t="s">
        <v>3030</v>
      </c>
      <c r="F5125" s="201">
        <v>6</v>
      </c>
      <c r="G5125" s="201"/>
      <c r="H5125"/>
    </row>
    <row r="5126" spans="2:8" x14ac:dyDescent="0.3">
      <c r="B5126" s="101" t="s">
        <v>5848</v>
      </c>
      <c r="C5126" s="196"/>
      <c r="D5126" s="196"/>
      <c r="E5126" s="196"/>
      <c r="F5126" s="196"/>
      <c r="G5126"/>
      <c r="H5126"/>
    </row>
    <row r="5127" spans="2:8" x14ac:dyDescent="0.3">
      <c r="B5127" s="101" t="s">
        <v>5849</v>
      </c>
      <c r="C5127" s="196" t="s">
        <v>7</v>
      </c>
      <c r="D5127" s="196">
        <v>0</v>
      </c>
      <c r="E5127" s="196" t="s">
        <v>1690</v>
      </c>
      <c r="F5127" s="196">
        <v>0</v>
      </c>
      <c r="G5127"/>
      <c r="H5127"/>
    </row>
    <row r="5128" spans="2:8" x14ac:dyDescent="0.3">
      <c r="B5128" s="101" t="s">
        <v>5850</v>
      </c>
      <c r="C5128" s="196" t="s">
        <v>1704</v>
      </c>
      <c r="D5128" s="196">
        <v>1</v>
      </c>
      <c r="E5128" s="196" t="s">
        <v>7</v>
      </c>
      <c r="F5128" s="196">
        <v>0</v>
      </c>
      <c r="G5128"/>
      <c r="H5128"/>
    </row>
    <row r="5129" spans="2:8" x14ac:dyDescent="0.3">
      <c r="B5129" s="101" t="s">
        <v>5851</v>
      </c>
      <c r="C5129" s="196" t="s">
        <v>2166</v>
      </c>
      <c r="D5129" s="196">
        <v>0</v>
      </c>
      <c r="E5129" s="196" t="s">
        <v>2167</v>
      </c>
      <c r="F5129" s="196">
        <v>0</v>
      </c>
      <c r="G5129"/>
      <c r="H5129"/>
    </row>
    <row r="5130" spans="2:8" x14ac:dyDescent="0.3">
      <c r="B5130" s="101" t="s">
        <v>5852</v>
      </c>
      <c r="C5130" s="196" t="s">
        <v>2166</v>
      </c>
      <c r="D5130" s="196">
        <v>0</v>
      </c>
      <c r="E5130" s="196" t="s">
        <v>2167</v>
      </c>
      <c r="F5130" s="196">
        <v>0</v>
      </c>
      <c r="G5130"/>
      <c r="H5130"/>
    </row>
    <row r="5131" spans="2:8" x14ac:dyDescent="0.3">
      <c r="B5131" s="101" t="s">
        <v>5853</v>
      </c>
      <c r="C5131" s="196" t="s">
        <v>2167</v>
      </c>
      <c r="D5131" s="196">
        <v>0</v>
      </c>
      <c r="E5131" s="196" t="s">
        <v>2166</v>
      </c>
      <c r="F5131" s="196">
        <v>0</v>
      </c>
      <c r="G5131"/>
      <c r="H5131"/>
    </row>
    <row r="5132" spans="2:8" x14ac:dyDescent="0.3">
      <c r="B5132" s="101" t="s">
        <v>5854</v>
      </c>
      <c r="C5132" s="196"/>
      <c r="D5132" s="196"/>
      <c r="E5132" s="196"/>
      <c r="F5132" s="196"/>
      <c r="G5132"/>
      <c r="H5132"/>
    </row>
    <row r="5133" spans="2:8" x14ac:dyDescent="0.3">
      <c r="B5133" s="101" t="s">
        <v>5855</v>
      </c>
      <c r="C5133" s="196" t="s">
        <v>4</v>
      </c>
      <c r="D5133" s="196">
        <v>5</v>
      </c>
      <c r="E5133" s="196" t="s">
        <v>7</v>
      </c>
      <c r="F5133" s="196">
        <v>8</v>
      </c>
      <c r="G5133"/>
      <c r="H5133"/>
    </row>
    <row r="5134" spans="2:8" x14ac:dyDescent="0.3">
      <c r="B5134" s="101" t="s">
        <v>5856</v>
      </c>
      <c r="C5134" s="196" t="s">
        <v>7</v>
      </c>
      <c r="D5134" s="196">
        <v>2</v>
      </c>
      <c r="E5134" s="196" t="s">
        <v>4</v>
      </c>
      <c r="F5134" s="196">
        <v>3</v>
      </c>
      <c r="G5134"/>
      <c r="H5134"/>
    </row>
    <row r="5135" spans="2:8" x14ac:dyDescent="0.3">
      <c r="B5135" s="101" t="s">
        <v>5857</v>
      </c>
      <c r="C5135" s="196" t="s">
        <v>20</v>
      </c>
      <c r="D5135" s="196">
        <v>0</v>
      </c>
      <c r="E5135" s="196" t="s">
        <v>7</v>
      </c>
      <c r="F5135" s="196">
        <v>0</v>
      </c>
      <c r="G5135"/>
      <c r="H5135"/>
    </row>
    <row r="5136" spans="2:8" x14ac:dyDescent="0.3">
      <c r="B5136" s="201" t="s">
        <v>5858</v>
      </c>
      <c r="C5136" s="201" t="s">
        <v>7</v>
      </c>
      <c r="D5136" s="201">
        <v>3</v>
      </c>
      <c r="E5136" s="201" t="s">
        <v>1704</v>
      </c>
      <c r="F5136" s="201">
        <v>1</v>
      </c>
      <c r="G5136" s="201"/>
      <c r="H5136"/>
    </row>
    <row r="5137" spans="2:8" x14ac:dyDescent="0.3">
      <c r="B5137" s="101" t="s">
        <v>5859</v>
      </c>
      <c r="C5137" s="196" t="s">
        <v>4</v>
      </c>
      <c r="D5137" s="196">
        <v>28</v>
      </c>
      <c r="E5137" s="196" t="s">
        <v>7</v>
      </c>
      <c r="F5137" s="196">
        <v>23</v>
      </c>
      <c r="G5137"/>
      <c r="H5137"/>
    </row>
    <row r="5138" spans="2:8" x14ac:dyDescent="0.3">
      <c r="B5138" s="101" t="s">
        <v>5860</v>
      </c>
      <c r="C5138" s="196" t="s">
        <v>4</v>
      </c>
      <c r="D5138" s="196">
        <v>0</v>
      </c>
      <c r="E5138" s="196" t="s">
        <v>7</v>
      </c>
      <c r="F5138" s="196">
        <v>1</v>
      </c>
      <c r="G5138"/>
      <c r="H5138"/>
    </row>
    <row r="5139" spans="2:8" x14ac:dyDescent="0.3">
      <c r="B5139" s="101" t="s">
        <v>5861</v>
      </c>
      <c r="C5139" s="196"/>
      <c r="D5139" s="196"/>
      <c r="E5139" s="196"/>
      <c r="F5139" s="196"/>
      <c r="G5139"/>
      <c r="H5139"/>
    </row>
    <row r="5140" spans="2:8" x14ac:dyDescent="0.3">
      <c r="B5140" s="101" t="s">
        <v>5862</v>
      </c>
      <c r="C5140" s="196" t="s">
        <v>2170</v>
      </c>
      <c r="D5140" s="196">
        <v>0</v>
      </c>
      <c r="E5140" s="196" t="s">
        <v>4</v>
      </c>
      <c r="F5140" s="196">
        <v>1</v>
      </c>
      <c r="G5140"/>
      <c r="H5140"/>
    </row>
    <row r="5141" spans="2:8" x14ac:dyDescent="0.3">
      <c r="B5141" s="101" t="s">
        <v>5863</v>
      </c>
      <c r="C5141" s="196" t="s">
        <v>7</v>
      </c>
      <c r="D5141" s="196">
        <v>2</v>
      </c>
      <c r="E5141" s="196" t="s">
        <v>4</v>
      </c>
      <c r="F5141" s="196">
        <v>0</v>
      </c>
      <c r="G5141"/>
      <c r="H5141"/>
    </row>
    <row r="5142" spans="2:8" x14ac:dyDescent="0.3">
      <c r="B5142" s="101" t="s">
        <v>5864</v>
      </c>
      <c r="C5142" s="196" t="s">
        <v>7</v>
      </c>
      <c r="D5142" s="196">
        <v>5</v>
      </c>
      <c r="E5142" s="196" t="s">
        <v>4</v>
      </c>
      <c r="F5142" s="196">
        <v>1</v>
      </c>
      <c r="G5142"/>
      <c r="H5142"/>
    </row>
    <row r="5143" spans="2:8" x14ac:dyDescent="0.3">
      <c r="B5143" s="101" t="s">
        <v>5865</v>
      </c>
      <c r="C5143" s="196" t="s">
        <v>7</v>
      </c>
      <c r="D5143" s="196">
        <v>0</v>
      </c>
      <c r="E5143" s="196" t="s">
        <v>4</v>
      </c>
      <c r="F5143" s="196">
        <v>1</v>
      </c>
      <c r="G5143"/>
      <c r="H5143"/>
    </row>
    <row r="5144" spans="2:8" x14ac:dyDescent="0.3">
      <c r="B5144" s="101" t="s">
        <v>5866</v>
      </c>
      <c r="C5144" s="196" t="s">
        <v>7</v>
      </c>
      <c r="D5144" s="196">
        <v>0</v>
      </c>
      <c r="E5144" s="196" t="s">
        <v>4</v>
      </c>
      <c r="F5144" s="196">
        <v>3</v>
      </c>
      <c r="G5144"/>
      <c r="H5144"/>
    </row>
    <row r="5145" spans="2:8" x14ac:dyDescent="0.3">
      <c r="B5145" s="101" t="s">
        <v>5867</v>
      </c>
      <c r="C5145" s="196"/>
      <c r="D5145" s="196"/>
      <c r="E5145" s="196"/>
      <c r="F5145" s="196"/>
      <c r="G5145"/>
      <c r="H5145"/>
    </row>
    <row r="5146" spans="2:8" x14ac:dyDescent="0.3">
      <c r="B5146" s="101" t="s">
        <v>5868</v>
      </c>
      <c r="C5146" s="196" t="s">
        <v>20</v>
      </c>
      <c r="D5146" s="196">
        <v>3</v>
      </c>
      <c r="E5146" s="196" t="s">
        <v>7</v>
      </c>
      <c r="F5146" s="196">
        <v>7</v>
      </c>
      <c r="G5146"/>
      <c r="H5146"/>
    </row>
    <row r="5147" spans="2:8" x14ac:dyDescent="0.3">
      <c r="B5147" s="201" t="s">
        <v>5869</v>
      </c>
      <c r="C5147" s="201" t="s">
        <v>20</v>
      </c>
      <c r="D5147" s="201">
        <v>7</v>
      </c>
      <c r="E5147" s="201" t="s">
        <v>7</v>
      </c>
      <c r="F5147" s="201">
        <v>4</v>
      </c>
      <c r="G5147" s="201"/>
      <c r="H5147"/>
    </row>
    <row r="5148" spans="2:8" x14ac:dyDescent="0.3">
      <c r="B5148" s="101" t="s">
        <v>5870</v>
      </c>
      <c r="C5148" s="196" t="s">
        <v>7</v>
      </c>
      <c r="D5148" s="196">
        <v>6</v>
      </c>
      <c r="E5148" s="196" t="s">
        <v>20</v>
      </c>
      <c r="F5148" s="196">
        <v>6</v>
      </c>
      <c r="G5148"/>
      <c r="H5148"/>
    </row>
    <row r="5149" spans="2:8" x14ac:dyDescent="0.3">
      <c r="B5149" s="101" t="s">
        <v>5871</v>
      </c>
      <c r="C5149" s="196" t="s">
        <v>7</v>
      </c>
      <c r="D5149" s="196">
        <v>16</v>
      </c>
      <c r="E5149" s="196" t="s">
        <v>20</v>
      </c>
      <c r="F5149" s="196">
        <v>22</v>
      </c>
      <c r="G5149"/>
      <c r="H5149"/>
    </row>
    <row r="5150" spans="2:8" x14ac:dyDescent="0.3">
      <c r="B5150" s="201" t="s">
        <v>5872</v>
      </c>
      <c r="C5150" s="201" t="s">
        <v>7</v>
      </c>
      <c r="D5150" s="201">
        <v>3</v>
      </c>
      <c r="E5150" s="201" t="s">
        <v>20</v>
      </c>
      <c r="F5150" s="201">
        <v>3</v>
      </c>
      <c r="G5150" s="201"/>
      <c r="H5150"/>
    </row>
    <row r="5151" spans="2:8" x14ac:dyDescent="0.3">
      <c r="B5151" s="101" t="s">
        <v>5873</v>
      </c>
      <c r="C5151" s="196" t="s">
        <v>7</v>
      </c>
      <c r="D5151" s="196">
        <v>15</v>
      </c>
      <c r="E5151" s="196" t="s">
        <v>20</v>
      </c>
      <c r="F5151" s="196">
        <v>16</v>
      </c>
      <c r="G5151"/>
      <c r="H5151"/>
    </row>
    <row r="5152" spans="2:8" x14ac:dyDescent="0.3">
      <c r="B5152" s="101" t="s">
        <v>5874</v>
      </c>
      <c r="C5152" s="196" t="s">
        <v>7</v>
      </c>
      <c r="D5152" s="196">
        <v>7</v>
      </c>
      <c r="E5152" s="196" t="s">
        <v>20</v>
      </c>
      <c r="F5152" s="196">
        <v>7</v>
      </c>
      <c r="G5152"/>
      <c r="H5152"/>
    </row>
    <row r="5153" spans="2:8" x14ac:dyDescent="0.3">
      <c r="B5153" s="101" t="s">
        <v>5875</v>
      </c>
      <c r="C5153" s="196" t="s">
        <v>20</v>
      </c>
      <c r="D5153" s="196">
        <v>0</v>
      </c>
      <c r="E5153" s="196" t="s">
        <v>7</v>
      </c>
      <c r="F5153" s="196">
        <v>6</v>
      </c>
      <c r="G5153"/>
      <c r="H5153"/>
    </row>
    <row r="5154" spans="2:8" x14ac:dyDescent="0.3">
      <c r="B5154" s="101" t="s">
        <v>5876</v>
      </c>
      <c r="C5154" s="196" t="s">
        <v>7</v>
      </c>
      <c r="D5154" s="196">
        <v>2</v>
      </c>
      <c r="E5154" s="196" t="s">
        <v>20</v>
      </c>
      <c r="F5154" s="196">
        <v>7</v>
      </c>
      <c r="G5154"/>
      <c r="H5154"/>
    </row>
    <row r="5155" spans="2:8" x14ac:dyDescent="0.3">
      <c r="B5155" s="101" t="s">
        <v>5877</v>
      </c>
      <c r="C5155" s="196"/>
      <c r="D5155" s="196"/>
      <c r="E5155" s="196"/>
      <c r="F5155" s="196"/>
      <c r="G5155"/>
      <c r="H5155"/>
    </row>
    <row r="5156" spans="2:8" x14ac:dyDescent="0.3">
      <c r="B5156" s="101" t="s">
        <v>5878</v>
      </c>
      <c r="C5156" s="196" t="s">
        <v>1690</v>
      </c>
      <c r="D5156" s="196">
        <v>2</v>
      </c>
      <c r="E5156" s="196" t="s">
        <v>1698</v>
      </c>
      <c r="F5156" s="196">
        <v>3</v>
      </c>
      <c r="G5156"/>
      <c r="H5156"/>
    </row>
    <row r="5157" spans="2:8" x14ac:dyDescent="0.3">
      <c r="B5157" s="101" t="s">
        <v>5879</v>
      </c>
      <c r="C5157" s="196" t="s">
        <v>20</v>
      </c>
      <c r="D5157" s="196">
        <v>1</v>
      </c>
      <c r="E5157" s="196" t="s">
        <v>1698</v>
      </c>
      <c r="F5157" s="196">
        <v>3</v>
      </c>
      <c r="G5157"/>
      <c r="H5157"/>
    </row>
    <row r="5158" spans="2:8" x14ac:dyDescent="0.3">
      <c r="B5158" s="101" t="s">
        <v>5880</v>
      </c>
      <c r="C5158" s="196" t="s">
        <v>20</v>
      </c>
      <c r="D5158" s="196">
        <v>1</v>
      </c>
      <c r="E5158" s="196" t="s">
        <v>1705</v>
      </c>
      <c r="F5158" s="196">
        <v>1</v>
      </c>
      <c r="G5158"/>
      <c r="H5158"/>
    </row>
    <row r="5159" spans="2:8" x14ac:dyDescent="0.3">
      <c r="B5159" s="201" t="s">
        <v>5881</v>
      </c>
      <c r="C5159" s="201" t="s">
        <v>1699</v>
      </c>
      <c r="D5159" s="201">
        <v>1</v>
      </c>
      <c r="E5159" s="201" t="s">
        <v>7</v>
      </c>
      <c r="F5159" s="201">
        <v>5</v>
      </c>
      <c r="G5159" s="201"/>
      <c r="H5159"/>
    </row>
    <row r="5160" spans="2:8" x14ac:dyDescent="0.3">
      <c r="B5160" s="101" t="s">
        <v>5882</v>
      </c>
      <c r="C5160" s="196" t="s">
        <v>5</v>
      </c>
      <c r="D5160" s="196">
        <v>7</v>
      </c>
      <c r="E5160" s="196" t="s">
        <v>4</v>
      </c>
      <c r="F5160" s="196">
        <v>2</v>
      </c>
      <c r="G5160"/>
      <c r="H5160"/>
    </row>
    <row r="5161" spans="2:8" x14ac:dyDescent="0.3">
      <c r="B5161" s="101" t="s">
        <v>5883</v>
      </c>
      <c r="C5161" s="196" t="s">
        <v>1690</v>
      </c>
      <c r="D5161" s="196">
        <v>2</v>
      </c>
      <c r="E5161" s="196" t="s">
        <v>1698</v>
      </c>
      <c r="F5161" s="196">
        <v>1</v>
      </c>
      <c r="G5161"/>
      <c r="H5161"/>
    </row>
    <row r="5162" spans="2:8" x14ac:dyDescent="0.3">
      <c r="B5162" s="101" t="s">
        <v>5884</v>
      </c>
      <c r="C5162" s="196" t="s">
        <v>2382</v>
      </c>
      <c r="D5162" s="196">
        <v>8</v>
      </c>
      <c r="E5162" s="196" t="s">
        <v>7</v>
      </c>
      <c r="F5162" s="196">
        <v>4</v>
      </c>
      <c r="G5162"/>
      <c r="H5162"/>
    </row>
    <row r="5163" spans="2:8" x14ac:dyDescent="0.3">
      <c r="B5163" s="101" t="s">
        <v>5885</v>
      </c>
      <c r="C5163" s="196"/>
      <c r="D5163" s="196"/>
      <c r="E5163" s="196"/>
      <c r="F5163" s="196"/>
      <c r="G5163"/>
      <c r="H5163"/>
    </row>
    <row r="5164" spans="2:8" x14ac:dyDescent="0.3">
      <c r="B5164" s="101" t="s">
        <v>5886</v>
      </c>
      <c r="C5164" s="196" t="s">
        <v>1690</v>
      </c>
      <c r="D5164" s="196">
        <v>1</v>
      </c>
      <c r="E5164" s="196" t="s">
        <v>7</v>
      </c>
      <c r="F5164" s="196">
        <v>1</v>
      </c>
      <c r="G5164"/>
      <c r="H5164"/>
    </row>
    <row r="5165" spans="2:8" x14ac:dyDescent="0.3">
      <c r="B5165" s="101" t="s">
        <v>5887</v>
      </c>
      <c r="C5165" s="196" t="s">
        <v>20</v>
      </c>
      <c r="D5165" s="196">
        <v>1</v>
      </c>
      <c r="E5165" s="196" t="s">
        <v>1698</v>
      </c>
      <c r="F5165" s="196">
        <v>1</v>
      </c>
      <c r="G5165"/>
      <c r="H5165"/>
    </row>
    <row r="5166" spans="2:8" x14ac:dyDescent="0.3">
      <c r="B5166" s="101" t="s">
        <v>5888</v>
      </c>
      <c r="C5166" s="196" t="s">
        <v>5</v>
      </c>
      <c r="D5166" s="196">
        <v>0</v>
      </c>
      <c r="E5166" s="196" t="s">
        <v>4</v>
      </c>
      <c r="F5166" s="196">
        <v>0</v>
      </c>
      <c r="G5166"/>
      <c r="H5166"/>
    </row>
    <row r="5167" spans="2:8" x14ac:dyDescent="0.3">
      <c r="B5167" s="101" t="s">
        <v>5889</v>
      </c>
      <c r="C5167" s="196"/>
      <c r="D5167" s="196"/>
      <c r="E5167" s="196"/>
      <c r="F5167" s="196"/>
      <c r="G5167"/>
      <c r="H5167"/>
    </row>
    <row r="5168" spans="2:8" x14ac:dyDescent="0.3">
      <c r="B5168" s="101" t="s">
        <v>5890</v>
      </c>
      <c r="C5168" s="196" t="s">
        <v>20</v>
      </c>
      <c r="D5168" s="196">
        <v>3</v>
      </c>
      <c r="E5168" s="196" t="s">
        <v>7</v>
      </c>
      <c r="F5168" s="196">
        <v>1</v>
      </c>
      <c r="G5168"/>
      <c r="H5168"/>
    </row>
    <row r="5169" spans="2:8" x14ac:dyDescent="0.3">
      <c r="B5169" s="101" t="s">
        <v>5891</v>
      </c>
      <c r="C5169" s="196" t="s">
        <v>4</v>
      </c>
      <c r="D5169" s="196">
        <v>2</v>
      </c>
      <c r="E5169" s="196" t="s">
        <v>7</v>
      </c>
      <c r="F5169" s="196">
        <v>4</v>
      </c>
      <c r="G5169"/>
      <c r="H5169"/>
    </row>
    <row r="5170" spans="2:8" x14ac:dyDescent="0.3">
      <c r="B5170" s="201" t="s">
        <v>5892</v>
      </c>
      <c r="C5170" s="201" t="s">
        <v>20</v>
      </c>
      <c r="D5170" s="201">
        <v>1</v>
      </c>
      <c r="E5170" s="201" t="s">
        <v>7</v>
      </c>
      <c r="F5170" s="201">
        <v>3</v>
      </c>
      <c r="G5170" s="201"/>
      <c r="H5170"/>
    </row>
    <row r="5171" spans="2:8" x14ac:dyDescent="0.3">
      <c r="B5171" s="101" t="s">
        <v>5893</v>
      </c>
      <c r="C5171" s="196" t="s">
        <v>4</v>
      </c>
      <c r="D5171" s="196">
        <v>1</v>
      </c>
      <c r="E5171" s="196" t="s">
        <v>7</v>
      </c>
      <c r="F5171" s="196">
        <v>3</v>
      </c>
      <c r="G5171"/>
      <c r="H5171"/>
    </row>
    <row r="5172" spans="2:8" x14ac:dyDescent="0.3">
      <c r="B5172" s="101" t="s">
        <v>5894</v>
      </c>
      <c r="C5172" s="196" t="s">
        <v>20</v>
      </c>
      <c r="D5172" s="196">
        <v>1</v>
      </c>
      <c r="E5172" s="196" t="s">
        <v>7</v>
      </c>
      <c r="F5172" s="196">
        <v>1</v>
      </c>
      <c r="G5172"/>
      <c r="H5172"/>
    </row>
    <row r="5173" spans="2:8" x14ac:dyDescent="0.3">
      <c r="B5173" s="101" t="s">
        <v>5895</v>
      </c>
      <c r="C5173" s="196"/>
      <c r="D5173" s="196"/>
      <c r="E5173" s="196"/>
      <c r="F5173" s="196"/>
      <c r="G5173"/>
      <c r="H5173"/>
    </row>
    <row r="5174" spans="2:8" x14ac:dyDescent="0.3">
      <c r="B5174" s="101" t="s">
        <v>5896</v>
      </c>
      <c r="C5174" s="196" t="s">
        <v>7</v>
      </c>
      <c r="D5174" s="196">
        <v>2</v>
      </c>
      <c r="E5174" s="196" t="s">
        <v>20</v>
      </c>
      <c r="F5174" s="196">
        <v>0</v>
      </c>
      <c r="G5174"/>
      <c r="H5174"/>
    </row>
    <row r="5175" spans="2:8" x14ac:dyDescent="0.3">
      <c r="B5175" s="101" t="s">
        <v>5897</v>
      </c>
      <c r="C5175" s="196" t="s">
        <v>20</v>
      </c>
      <c r="D5175" s="196">
        <v>0</v>
      </c>
      <c r="E5175" s="196" t="s">
        <v>7</v>
      </c>
      <c r="F5175" s="196">
        <v>1</v>
      </c>
      <c r="G5175"/>
      <c r="H5175"/>
    </row>
    <row r="5176" spans="2:8" x14ac:dyDescent="0.3">
      <c r="B5176" s="101" t="s">
        <v>5898</v>
      </c>
      <c r="C5176" s="196" t="s">
        <v>7</v>
      </c>
      <c r="D5176" s="196">
        <v>0</v>
      </c>
      <c r="E5176" s="196" t="s">
        <v>20</v>
      </c>
      <c r="F5176" s="196">
        <v>1</v>
      </c>
      <c r="G5176"/>
      <c r="H5176"/>
    </row>
    <row r="5177" spans="2:8" x14ac:dyDescent="0.3">
      <c r="B5177" s="101" t="s">
        <v>5899</v>
      </c>
      <c r="C5177" s="196" t="s">
        <v>20</v>
      </c>
      <c r="D5177" s="196">
        <v>0</v>
      </c>
      <c r="E5177" s="196" t="s">
        <v>7</v>
      </c>
      <c r="F5177" s="196">
        <v>1</v>
      </c>
      <c r="G5177"/>
      <c r="H5177"/>
    </row>
    <row r="5178" spans="2:8" x14ac:dyDescent="0.3">
      <c r="B5178" s="101" t="s">
        <v>5900</v>
      </c>
      <c r="C5178" s="196" t="s">
        <v>20</v>
      </c>
      <c r="D5178" s="196">
        <v>0</v>
      </c>
      <c r="E5178" s="196" t="s">
        <v>7</v>
      </c>
      <c r="F5178" s="196">
        <v>0</v>
      </c>
      <c r="G5178"/>
      <c r="H5178"/>
    </row>
    <row r="5179" spans="2:8" x14ac:dyDescent="0.3">
      <c r="B5179" s="101" t="s">
        <v>5901</v>
      </c>
      <c r="C5179" s="196" t="s">
        <v>7</v>
      </c>
      <c r="D5179" s="196">
        <v>0</v>
      </c>
      <c r="E5179" s="196" t="s">
        <v>20</v>
      </c>
      <c r="F5179" s="196">
        <v>1</v>
      </c>
      <c r="G5179"/>
      <c r="H5179"/>
    </row>
    <row r="5180" spans="2:8" x14ac:dyDescent="0.3">
      <c r="B5180" s="101" t="s">
        <v>5902</v>
      </c>
      <c r="C5180" s="196"/>
      <c r="D5180" s="196"/>
      <c r="E5180" s="196"/>
      <c r="F5180" s="196"/>
      <c r="G5180"/>
      <c r="H5180"/>
    </row>
    <row r="5181" spans="2:8" x14ac:dyDescent="0.3">
      <c r="B5181" s="101" t="s">
        <v>5903</v>
      </c>
      <c r="C5181" s="196" t="s">
        <v>7</v>
      </c>
      <c r="D5181" s="196">
        <v>0</v>
      </c>
      <c r="E5181" s="196" t="s">
        <v>20</v>
      </c>
      <c r="F5181" s="196">
        <v>0</v>
      </c>
      <c r="G5181"/>
      <c r="H5181"/>
    </row>
    <row r="5182" spans="2:8" x14ac:dyDescent="0.3">
      <c r="B5182" s="101" t="s">
        <v>5904</v>
      </c>
      <c r="C5182" s="196" t="s">
        <v>7</v>
      </c>
      <c r="D5182" s="196">
        <v>0</v>
      </c>
      <c r="E5182" s="196" t="s">
        <v>20</v>
      </c>
      <c r="F5182" s="196">
        <v>0</v>
      </c>
      <c r="G5182"/>
      <c r="H5182"/>
    </row>
    <row r="5183" spans="2:8" x14ac:dyDescent="0.3">
      <c r="B5183" s="101" t="s">
        <v>5905</v>
      </c>
      <c r="C5183" s="196" t="s">
        <v>7</v>
      </c>
      <c r="D5183" s="196">
        <v>1</v>
      </c>
      <c r="E5183" s="196" t="s">
        <v>20</v>
      </c>
      <c r="F5183" s="196">
        <v>0</v>
      </c>
      <c r="G5183"/>
      <c r="H5183"/>
    </row>
    <row r="5184" spans="2:8" x14ac:dyDescent="0.3">
      <c r="B5184" s="101" t="s">
        <v>5906</v>
      </c>
      <c r="C5184" s="196"/>
      <c r="D5184" s="196"/>
      <c r="E5184" s="196"/>
      <c r="F5184" s="196"/>
      <c r="G5184"/>
      <c r="H5184"/>
    </row>
    <row r="5185" spans="2:8" x14ac:dyDescent="0.3">
      <c r="B5185" s="101" t="s">
        <v>5907</v>
      </c>
      <c r="C5185" s="196" t="s">
        <v>7</v>
      </c>
      <c r="D5185" s="196">
        <v>1</v>
      </c>
      <c r="E5185" s="196" t="s">
        <v>1691</v>
      </c>
      <c r="F5185" s="196">
        <v>0</v>
      </c>
      <c r="G5185"/>
      <c r="H5185"/>
    </row>
    <row r="5186" spans="2:8" x14ac:dyDescent="0.3">
      <c r="B5186" s="101" t="s">
        <v>5908</v>
      </c>
      <c r="C5186" s="196" t="s">
        <v>1691</v>
      </c>
      <c r="D5186" s="196">
        <v>0</v>
      </c>
      <c r="E5186" s="196" t="s">
        <v>7</v>
      </c>
      <c r="F5186" s="196">
        <v>0</v>
      </c>
      <c r="G5186"/>
      <c r="H5186"/>
    </row>
    <row r="5187" spans="2:8" x14ac:dyDescent="0.3">
      <c r="B5187" s="101" t="s">
        <v>5909</v>
      </c>
      <c r="C5187" s="196" t="s">
        <v>1691</v>
      </c>
      <c r="D5187" s="196">
        <v>1</v>
      </c>
      <c r="E5187" s="196" t="s">
        <v>7</v>
      </c>
      <c r="F5187" s="196">
        <v>0</v>
      </c>
      <c r="G5187"/>
      <c r="H5187"/>
    </row>
    <row r="5188" spans="2:8" x14ac:dyDescent="0.3">
      <c r="B5188" s="101" t="s">
        <v>5910</v>
      </c>
      <c r="C5188" s="196"/>
      <c r="D5188" s="196"/>
      <c r="E5188" s="196"/>
      <c r="F5188" s="196"/>
      <c r="G5188"/>
      <c r="H5188"/>
    </row>
    <row r="5189" spans="2:8" x14ac:dyDescent="0.3">
      <c r="B5189" s="101" t="s">
        <v>5911</v>
      </c>
      <c r="C5189" s="196" t="s">
        <v>1691</v>
      </c>
      <c r="D5189" s="196">
        <v>16</v>
      </c>
      <c r="E5189" s="196" t="s">
        <v>1760</v>
      </c>
      <c r="F5189" s="196">
        <v>23</v>
      </c>
      <c r="G5189"/>
      <c r="H5189"/>
    </row>
    <row r="5190" spans="2:8" x14ac:dyDescent="0.3">
      <c r="B5190" s="101" t="s">
        <v>5912</v>
      </c>
      <c r="C5190" s="196" t="s">
        <v>7</v>
      </c>
      <c r="D5190" s="196">
        <v>15</v>
      </c>
      <c r="E5190" s="196" t="s">
        <v>1691</v>
      </c>
      <c r="F5190" s="196">
        <v>4</v>
      </c>
      <c r="G5190"/>
      <c r="H5190"/>
    </row>
    <row r="5191" spans="2:8" x14ac:dyDescent="0.3">
      <c r="B5191" s="201" t="s">
        <v>5913</v>
      </c>
      <c r="C5191" s="201" t="s">
        <v>7</v>
      </c>
      <c r="D5191" s="201">
        <v>49</v>
      </c>
      <c r="E5191" s="201" t="s">
        <v>1691</v>
      </c>
      <c r="F5191" s="201">
        <v>42</v>
      </c>
      <c r="G5191" s="201"/>
      <c r="H5191"/>
    </row>
    <row r="5192" spans="2:8" x14ac:dyDescent="0.3">
      <c r="B5192" s="101" t="s">
        <v>5914</v>
      </c>
      <c r="C5192" s="196" t="s">
        <v>7</v>
      </c>
      <c r="D5192" s="196">
        <v>10</v>
      </c>
      <c r="E5192" s="196" t="s">
        <v>1691</v>
      </c>
      <c r="F5192" s="196">
        <v>20</v>
      </c>
      <c r="G5192"/>
      <c r="H5192"/>
    </row>
    <row r="5193" spans="2:8" x14ac:dyDescent="0.3">
      <c r="B5193" s="101" t="s">
        <v>5915</v>
      </c>
      <c r="C5193" s="196" t="s">
        <v>7</v>
      </c>
      <c r="D5193" s="196">
        <v>6</v>
      </c>
      <c r="E5193" s="196" t="s">
        <v>1691</v>
      </c>
      <c r="F5193" s="196">
        <v>4</v>
      </c>
      <c r="G5193"/>
      <c r="H5193"/>
    </row>
    <row r="5194" spans="2:8" x14ac:dyDescent="0.3">
      <c r="B5194" s="101" t="s">
        <v>5916</v>
      </c>
      <c r="C5194" s="196" t="s">
        <v>7</v>
      </c>
      <c r="D5194" s="196">
        <v>11</v>
      </c>
      <c r="E5194" s="196" t="s">
        <v>1691</v>
      </c>
      <c r="F5194" s="196">
        <v>8</v>
      </c>
      <c r="G5194"/>
      <c r="H5194"/>
    </row>
    <row r="5195" spans="2:8" x14ac:dyDescent="0.3">
      <c r="B5195" s="101" t="s">
        <v>5917</v>
      </c>
      <c r="C5195" s="196" t="s">
        <v>1691</v>
      </c>
      <c r="D5195" s="196">
        <v>21</v>
      </c>
      <c r="E5195" s="196" t="s">
        <v>7</v>
      </c>
      <c r="F5195" s="196">
        <v>24</v>
      </c>
      <c r="G5195"/>
      <c r="H5195"/>
    </row>
    <row r="5196" spans="2:8" x14ac:dyDescent="0.3">
      <c r="B5196" s="101" t="s">
        <v>5918</v>
      </c>
      <c r="C5196" s="196" t="s">
        <v>1691</v>
      </c>
      <c r="D5196" s="196">
        <v>2</v>
      </c>
      <c r="E5196" s="196" t="s">
        <v>7</v>
      </c>
      <c r="F5196" s="196">
        <v>7</v>
      </c>
      <c r="G5196"/>
      <c r="H5196"/>
    </row>
    <row r="5197" spans="2:8" x14ac:dyDescent="0.3">
      <c r="B5197" s="101" t="s">
        <v>5919</v>
      </c>
      <c r="C5197" s="196" t="s">
        <v>7</v>
      </c>
      <c r="D5197" s="196">
        <v>2</v>
      </c>
      <c r="E5197" s="196" t="s">
        <v>1691</v>
      </c>
      <c r="F5197" s="196">
        <v>8</v>
      </c>
      <c r="G5197"/>
      <c r="H5197"/>
    </row>
    <row r="5198" spans="2:8" x14ac:dyDescent="0.3">
      <c r="B5198" s="101" t="s">
        <v>5920</v>
      </c>
      <c r="C5198" s="196" t="s">
        <v>7</v>
      </c>
      <c r="D5198" s="196">
        <v>19</v>
      </c>
      <c r="E5198" s="196" t="s">
        <v>1691</v>
      </c>
      <c r="F5198" s="196">
        <v>19</v>
      </c>
      <c r="G5198"/>
      <c r="H5198"/>
    </row>
    <row r="5199" spans="2:8" x14ac:dyDescent="0.3">
      <c r="B5199" s="101" t="s">
        <v>5921</v>
      </c>
      <c r="C5199" s="196" t="s">
        <v>1760</v>
      </c>
      <c r="D5199" s="196">
        <v>1</v>
      </c>
      <c r="E5199" s="196" t="s">
        <v>1691</v>
      </c>
      <c r="F5199" s="196">
        <v>11</v>
      </c>
      <c r="G5199"/>
      <c r="H5199"/>
    </row>
    <row r="5200" spans="2:8" x14ac:dyDescent="0.3">
      <c r="B5200" s="101" t="s">
        <v>5922</v>
      </c>
      <c r="C5200" s="196" t="s">
        <v>1691</v>
      </c>
      <c r="D5200" s="196">
        <v>24</v>
      </c>
      <c r="E5200" s="196" t="s">
        <v>7</v>
      </c>
      <c r="F5200" s="196">
        <v>10</v>
      </c>
      <c r="G5200"/>
      <c r="H5200"/>
    </row>
    <row r="5201" spans="2:8" x14ac:dyDescent="0.3">
      <c r="B5201" s="101" t="s">
        <v>5923</v>
      </c>
      <c r="C5201" s="196" t="s">
        <v>1760</v>
      </c>
      <c r="D5201" s="196">
        <v>20</v>
      </c>
      <c r="E5201" s="196" t="s">
        <v>1691</v>
      </c>
      <c r="F5201" s="196">
        <v>10</v>
      </c>
      <c r="G5201"/>
      <c r="H5201"/>
    </row>
    <row r="5202" spans="2:8" x14ac:dyDescent="0.3">
      <c r="B5202" s="101" t="s">
        <v>5924</v>
      </c>
      <c r="C5202" s="196" t="s">
        <v>7</v>
      </c>
      <c r="D5202" s="196">
        <v>25</v>
      </c>
      <c r="E5202" s="196" t="s">
        <v>1691</v>
      </c>
      <c r="F5202" s="196">
        <v>22</v>
      </c>
      <c r="G5202"/>
      <c r="H5202"/>
    </row>
    <row r="5203" spans="2:8" x14ac:dyDescent="0.3">
      <c r="B5203" s="101" t="s">
        <v>5925</v>
      </c>
      <c r="C5203" s="196" t="s">
        <v>7</v>
      </c>
      <c r="D5203" s="196">
        <v>5</v>
      </c>
      <c r="E5203" s="196" t="s">
        <v>1691</v>
      </c>
      <c r="F5203" s="196">
        <v>2</v>
      </c>
      <c r="G5203"/>
      <c r="H5203"/>
    </row>
    <row r="5204" spans="2:8" x14ac:dyDescent="0.3">
      <c r="B5204" s="101" t="s">
        <v>5926</v>
      </c>
      <c r="C5204" s="196" t="s">
        <v>1691</v>
      </c>
      <c r="D5204" s="196">
        <v>2</v>
      </c>
      <c r="E5204" s="196" t="s">
        <v>7</v>
      </c>
      <c r="F5204" s="196">
        <v>3</v>
      </c>
      <c r="G5204"/>
      <c r="H5204"/>
    </row>
    <row r="5205" spans="2:8" x14ac:dyDescent="0.3">
      <c r="B5205" s="101" t="s">
        <v>5927</v>
      </c>
      <c r="C5205" s="196" t="s">
        <v>7</v>
      </c>
      <c r="D5205" s="196">
        <v>12</v>
      </c>
      <c r="E5205" s="196" t="s">
        <v>1691</v>
      </c>
      <c r="F5205" s="196">
        <v>6</v>
      </c>
      <c r="G5205"/>
      <c r="H5205"/>
    </row>
    <row r="5206" spans="2:8" x14ac:dyDescent="0.3">
      <c r="B5206" s="201" t="s">
        <v>5928</v>
      </c>
      <c r="C5206" s="201" t="s">
        <v>7</v>
      </c>
      <c r="D5206" s="201">
        <v>3</v>
      </c>
      <c r="E5206" s="201" t="s">
        <v>1691</v>
      </c>
      <c r="F5206" s="201">
        <v>0</v>
      </c>
      <c r="G5206" s="201"/>
      <c r="H5206"/>
    </row>
    <row r="5207" spans="2:8" x14ac:dyDescent="0.3">
      <c r="B5207" s="101" t="s">
        <v>5929</v>
      </c>
      <c r="C5207" s="196" t="s">
        <v>7</v>
      </c>
      <c r="D5207" s="196">
        <v>7</v>
      </c>
      <c r="E5207" s="196" t="s">
        <v>1691</v>
      </c>
      <c r="F5207" s="196">
        <v>1</v>
      </c>
      <c r="G5207"/>
      <c r="H5207"/>
    </row>
    <row r="5208" spans="2:8" x14ac:dyDescent="0.3">
      <c r="B5208" s="101" t="s">
        <v>5930</v>
      </c>
      <c r="C5208" s="196" t="s">
        <v>7</v>
      </c>
      <c r="D5208" s="196">
        <v>6</v>
      </c>
      <c r="E5208" s="196" t="s">
        <v>1691</v>
      </c>
      <c r="F5208" s="196">
        <v>9</v>
      </c>
      <c r="G5208"/>
      <c r="H5208"/>
    </row>
    <row r="5209" spans="2:8" x14ac:dyDescent="0.3">
      <c r="B5209" s="101" t="s">
        <v>5931</v>
      </c>
      <c r="C5209" s="196" t="s">
        <v>1691</v>
      </c>
      <c r="D5209" s="196">
        <v>5</v>
      </c>
      <c r="E5209" s="196" t="s">
        <v>7</v>
      </c>
      <c r="F5209" s="196">
        <v>6</v>
      </c>
      <c r="G5209"/>
      <c r="H5209"/>
    </row>
    <row r="5210" spans="2:8" x14ac:dyDescent="0.3">
      <c r="B5210" s="101" t="s">
        <v>5932</v>
      </c>
      <c r="C5210" s="196" t="s">
        <v>7</v>
      </c>
      <c r="D5210" s="196">
        <v>5</v>
      </c>
      <c r="E5210" s="196" t="s">
        <v>1691</v>
      </c>
      <c r="F5210" s="196">
        <v>4</v>
      </c>
      <c r="G5210"/>
      <c r="H5210"/>
    </row>
    <row r="5211" spans="2:8" x14ac:dyDescent="0.3">
      <c r="B5211" s="101" t="s">
        <v>5933</v>
      </c>
      <c r="C5211" s="196" t="s">
        <v>7</v>
      </c>
      <c r="D5211" s="196">
        <v>17</v>
      </c>
      <c r="E5211" s="196" t="s">
        <v>1691</v>
      </c>
      <c r="F5211" s="196">
        <v>5</v>
      </c>
      <c r="G5211"/>
      <c r="H5211"/>
    </row>
    <row r="5212" spans="2:8" x14ac:dyDescent="0.3">
      <c r="B5212" s="101" t="s">
        <v>5934</v>
      </c>
      <c r="C5212" s="196" t="s">
        <v>7</v>
      </c>
      <c r="D5212" s="196">
        <v>5</v>
      </c>
      <c r="E5212" s="196" t="s">
        <v>1691</v>
      </c>
      <c r="F5212" s="196">
        <v>0</v>
      </c>
      <c r="G5212"/>
      <c r="H5212"/>
    </row>
    <row r="5213" spans="2:8" x14ac:dyDescent="0.3">
      <c r="B5213" s="201" t="s">
        <v>5935</v>
      </c>
      <c r="C5213" s="201" t="s">
        <v>7</v>
      </c>
      <c r="D5213" s="201">
        <v>12</v>
      </c>
      <c r="E5213" s="201" t="s">
        <v>1691</v>
      </c>
      <c r="F5213" s="201">
        <v>10</v>
      </c>
      <c r="G5213" s="201"/>
      <c r="H5213"/>
    </row>
    <row r="5214" spans="2:8" x14ac:dyDescent="0.3">
      <c r="B5214" s="101" t="s">
        <v>5936</v>
      </c>
      <c r="C5214" s="196" t="s">
        <v>7</v>
      </c>
      <c r="D5214" s="196">
        <v>10</v>
      </c>
      <c r="E5214" s="196" t="s">
        <v>1691</v>
      </c>
      <c r="F5214" s="196">
        <v>2</v>
      </c>
      <c r="G5214"/>
      <c r="H5214"/>
    </row>
    <row r="5215" spans="2:8" x14ac:dyDescent="0.3">
      <c r="B5215" s="101" t="s">
        <v>5937</v>
      </c>
      <c r="C5215" s="196" t="s">
        <v>7</v>
      </c>
      <c r="D5215" s="196">
        <v>4</v>
      </c>
      <c r="E5215" s="196" t="s">
        <v>1691</v>
      </c>
      <c r="F5215" s="196">
        <v>3</v>
      </c>
      <c r="G5215"/>
      <c r="H5215"/>
    </row>
    <row r="5216" spans="2:8" x14ac:dyDescent="0.3">
      <c r="B5216" s="101" t="s">
        <v>5938</v>
      </c>
      <c r="C5216" s="196" t="s">
        <v>7</v>
      </c>
      <c r="D5216" s="196">
        <v>9</v>
      </c>
      <c r="E5216" s="196" t="s">
        <v>1691</v>
      </c>
      <c r="F5216" s="196">
        <v>5</v>
      </c>
      <c r="G5216"/>
      <c r="H5216"/>
    </row>
    <row r="5217" spans="2:8" x14ac:dyDescent="0.3">
      <c r="B5217" s="101" t="s">
        <v>5939</v>
      </c>
      <c r="C5217" s="196" t="s">
        <v>1691</v>
      </c>
      <c r="D5217" s="196">
        <v>5</v>
      </c>
      <c r="E5217" s="196" t="s">
        <v>7</v>
      </c>
      <c r="F5217" s="196">
        <v>6</v>
      </c>
      <c r="G5217"/>
      <c r="H5217"/>
    </row>
    <row r="5218" spans="2:8" x14ac:dyDescent="0.3">
      <c r="B5218" s="101" t="s">
        <v>5940</v>
      </c>
      <c r="C5218" s="196" t="s">
        <v>7</v>
      </c>
      <c r="D5218" s="196">
        <v>0</v>
      </c>
      <c r="E5218" s="196" t="s">
        <v>1691</v>
      </c>
      <c r="F5218" s="196">
        <v>3</v>
      </c>
      <c r="G5218"/>
      <c r="H5218"/>
    </row>
    <row r="5219" spans="2:8" x14ac:dyDescent="0.3">
      <c r="B5219" s="101" t="s">
        <v>5941</v>
      </c>
      <c r="C5219" s="196" t="s">
        <v>7</v>
      </c>
      <c r="D5219" s="196">
        <v>13</v>
      </c>
      <c r="E5219" s="196" t="s">
        <v>1691</v>
      </c>
      <c r="F5219" s="196">
        <v>16</v>
      </c>
      <c r="G5219"/>
      <c r="H5219"/>
    </row>
    <row r="5220" spans="2:8" x14ac:dyDescent="0.3">
      <c r="B5220" s="101" t="s">
        <v>5942</v>
      </c>
      <c r="C5220" s="196" t="s">
        <v>7</v>
      </c>
      <c r="D5220" s="196">
        <v>7</v>
      </c>
      <c r="E5220" s="196" t="s">
        <v>1691</v>
      </c>
      <c r="F5220" s="196">
        <v>2</v>
      </c>
      <c r="G5220"/>
      <c r="H5220"/>
    </row>
    <row r="5221" spans="2:8" x14ac:dyDescent="0.3">
      <c r="B5221" s="101" t="s">
        <v>5943</v>
      </c>
      <c r="C5221" s="196" t="s">
        <v>1691</v>
      </c>
      <c r="D5221" s="196">
        <v>17</v>
      </c>
      <c r="E5221" s="196" t="s">
        <v>7</v>
      </c>
      <c r="F5221" s="196">
        <v>5</v>
      </c>
      <c r="G5221"/>
      <c r="H5221"/>
    </row>
    <row r="5222" spans="2:8" x14ac:dyDescent="0.3">
      <c r="B5222" s="201" t="s">
        <v>5944</v>
      </c>
      <c r="C5222" s="201" t="s">
        <v>1691</v>
      </c>
      <c r="D5222" s="201">
        <v>10</v>
      </c>
      <c r="E5222" s="201" t="s">
        <v>4</v>
      </c>
      <c r="F5222" s="201">
        <v>5</v>
      </c>
      <c r="G5222" s="201"/>
      <c r="H5222"/>
    </row>
    <row r="5223" spans="2:8" x14ac:dyDescent="0.3">
      <c r="B5223" s="101" t="s">
        <v>5945</v>
      </c>
      <c r="C5223" s="196" t="s">
        <v>7</v>
      </c>
      <c r="D5223" s="196">
        <v>2</v>
      </c>
      <c r="E5223" s="196" t="s">
        <v>1691</v>
      </c>
      <c r="F5223" s="196">
        <v>5</v>
      </c>
      <c r="G5223"/>
      <c r="H5223"/>
    </row>
    <row r="5224" spans="2:8" x14ac:dyDescent="0.3">
      <c r="B5224" s="101" t="s">
        <v>5946</v>
      </c>
      <c r="C5224" s="196" t="s">
        <v>4</v>
      </c>
      <c r="D5224" s="196">
        <v>25</v>
      </c>
      <c r="E5224" s="196" t="s">
        <v>1691</v>
      </c>
      <c r="F5224" s="196">
        <v>33</v>
      </c>
      <c r="G5224"/>
      <c r="H5224"/>
    </row>
    <row r="5225" spans="2:8" x14ac:dyDescent="0.3">
      <c r="B5225" s="101" t="s">
        <v>5947</v>
      </c>
      <c r="C5225" s="196" t="s">
        <v>4</v>
      </c>
      <c r="D5225" s="196">
        <v>1</v>
      </c>
      <c r="E5225" s="196" t="s">
        <v>1691</v>
      </c>
      <c r="F5225" s="196">
        <v>3</v>
      </c>
      <c r="G5225"/>
      <c r="H5225"/>
    </row>
    <row r="5226" spans="2:8" x14ac:dyDescent="0.3">
      <c r="B5226" s="101" t="s">
        <v>5948</v>
      </c>
      <c r="C5226" s="196" t="s">
        <v>4</v>
      </c>
      <c r="D5226" s="196">
        <v>0</v>
      </c>
      <c r="E5226" s="196" t="s">
        <v>1691</v>
      </c>
      <c r="F5226" s="196">
        <v>0</v>
      </c>
      <c r="G5226"/>
      <c r="H5226"/>
    </row>
    <row r="5227" spans="2:8" x14ac:dyDescent="0.3">
      <c r="B5227" s="101" t="s">
        <v>5949</v>
      </c>
      <c r="C5227" s="196" t="s">
        <v>4</v>
      </c>
      <c r="D5227" s="196">
        <v>2</v>
      </c>
      <c r="E5227" s="196" t="s">
        <v>1691</v>
      </c>
      <c r="F5227" s="196">
        <v>2</v>
      </c>
      <c r="G5227"/>
      <c r="H5227"/>
    </row>
    <row r="5228" spans="2:8" x14ac:dyDescent="0.3">
      <c r="B5228" s="101" t="s">
        <v>5950</v>
      </c>
      <c r="C5228" s="196" t="s">
        <v>1691</v>
      </c>
      <c r="D5228" s="196">
        <v>6</v>
      </c>
      <c r="E5228" s="196" t="s">
        <v>7</v>
      </c>
      <c r="F5228" s="196">
        <v>1</v>
      </c>
      <c r="G5228"/>
      <c r="H5228"/>
    </row>
    <row r="5229" spans="2:8" x14ac:dyDescent="0.3">
      <c r="B5229" s="101" t="s">
        <v>5951</v>
      </c>
      <c r="C5229" s="196" t="s">
        <v>1691</v>
      </c>
      <c r="D5229" s="196">
        <v>0</v>
      </c>
      <c r="E5229" s="196" t="s">
        <v>7</v>
      </c>
      <c r="F5229" s="196">
        <v>1</v>
      </c>
      <c r="G5229"/>
      <c r="H5229"/>
    </row>
    <row r="5230" spans="2:8" x14ac:dyDescent="0.3">
      <c r="B5230" s="101" t="s">
        <v>5952</v>
      </c>
      <c r="C5230" s="196" t="s">
        <v>4</v>
      </c>
      <c r="D5230" s="196">
        <v>9</v>
      </c>
      <c r="E5230" s="196" t="s">
        <v>1691</v>
      </c>
      <c r="F5230" s="196">
        <v>4</v>
      </c>
      <c r="G5230"/>
      <c r="H5230"/>
    </row>
    <row r="5231" spans="2:8" x14ac:dyDescent="0.3">
      <c r="B5231" s="101" t="s">
        <v>5953</v>
      </c>
      <c r="C5231" s="196" t="s">
        <v>1691</v>
      </c>
      <c r="D5231" s="196">
        <v>10</v>
      </c>
      <c r="E5231" s="196" t="s">
        <v>4</v>
      </c>
      <c r="F5231" s="196">
        <v>4</v>
      </c>
      <c r="G5231"/>
      <c r="H5231"/>
    </row>
    <row r="5232" spans="2:8" x14ac:dyDescent="0.3">
      <c r="B5232" s="101" t="s">
        <v>5954</v>
      </c>
      <c r="C5232" s="196" t="s">
        <v>1691</v>
      </c>
      <c r="D5232" s="196">
        <v>3</v>
      </c>
      <c r="E5232" s="196" t="s">
        <v>4</v>
      </c>
      <c r="F5232" s="196">
        <v>2</v>
      </c>
      <c r="G5232"/>
      <c r="H5232"/>
    </row>
    <row r="5233" spans="2:8" x14ac:dyDescent="0.3">
      <c r="B5233" s="101" t="s">
        <v>5955</v>
      </c>
      <c r="C5233" s="196" t="s">
        <v>1691</v>
      </c>
      <c r="D5233" s="196">
        <v>0</v>
      </c>
      <c r="E5233" s="196" t="s">
        <v>7</v>
      </c>
      <c r="F5233" s="196">
        <v>3</v>
      </c>
      <c r="G5233"/>
      <c r="H5233"/>
    </row>
    <row r="5234" spans="2:8" x14ac:dyDescent="0.3">
      <c r="B5234" s="101" t="s">
        <v>5956</v>
      </c>
      <c r="C5234" s="196"/>
      <c r="D5234" s="196"/>
      <c r="E5234" s="196"/>
      <c r="F5234" s="196"/>
      <c r="G5234"/>
      <c r="H5234"/>
    </row>
    <row r="5235" spans="2:8" x14ac:dyDescent="0.3">
      <c r="B5235" s="101" t="s">
        <v>5957</v>
      </c>
      <c r="C5235" s="196" t="s">
        <v>7</v>
      </c>
      <c r="D5235" s="196">
        <v>1</v>
      </c>
      <c r="E5235" s="196" t="s">
        <v>1691</v>
      </c>
      <c r="F5235" s="196">
        <v>0</v>
      </c>
      <c r="G5235"/>
      <c r="H5235"/>
    </row>
    <row r="5236" spans="2:8" x14ac:dyDescent="0.3">
      <c r="B5236" s="101" t="s">
        <v>5958</v>
      </c>
      <c r="C5236" s="196" t="s">
        <v>7</v>
      </c>
      <c r="D5236" s="196">
        <v>0</v>
      </c>
      <c r="E5236" s="196" t="s">
        <v>1691</v>
      </c>
      <c r="F5236" s="196">
        <v>0</v>
      </c>
      <c r="G5236"/>
      <c r="H5236"/>
    </row>
    <row r="5237" spans="2:8" x14ac:dyDescent="0.3">
      <c r="B5237" s="101" t="s">
        <v>5959</v>
      </c>
      <c r="C5237" s="196" t="s">
        <v>1691</v>
      </c>
      <c r="D5237" s="196">
        <v>0</v>
      </c>
      <c r="E5237" s="196" t="s">
        <v>7</v>
      </c>
      <c r="F5237" s="196">
        <v>0</v>
      </c>
      <c r="G5237"/>
      <c r="H5237"/>
    </row>
    <row r="5238" spans="2:8" x14ac:dyDescent="0.3">
      <c r="B5238" s="201" t="s">
        <v>5960</v>
      </c>
      <c r="C5238" s="201" t="s">
        <v>1691</v>
      </c>
      <c r="D5238" s="201">
        <v>0</v>
      </c>
      <c r="E5238" s="201" t="s">
        <v>7</v>
      </c>
      <c r="F5238" s="201">
        <v>0</v>
      </c>
      <c r="G5238" s="201"/>
      <c r="H5238"/>
    </row>
    <row r="5239" spans="2:8" x14ac:dyDescent="0.3">
      <c r="B5239" s="101" t="s">
        <v>5961</v>
      </c>
      <c r="C5239" s="196" t="s">
        <v>1691</v>
      </c>
      <c r="D5239" s="196">
        <v>0</v>
      </c>
      <c r="E5239" s="196" t="s">
        <v>7</v>
      </c>
      <c r="F5239" s="196">
        <v>1</v>
      </c>
      <c r="G5239"/>
      <c r="H5239"/>
    </row>
    <row r="5240" spans="2:8" x14ac:dyDescent="0.3">
      <c r="B5240" s="101" t="s">
        <v>5962</v>
      </c>
      <c r="C5240" s="196" t="s">
        <v>1691</v>
      </c>
      <c r="D5240" s="196">
        <v>0</v>
      </c>
      <c r="E5240" s="196" t="s">
        <v>7</v>
      </c>
      <c r="F5240" s="196">
        <v>1</v>
      </c>
      <c r="G5240"/>
      <c r="H5240"/>
    </row>
    <row r="5241" spans="2:8" x14ac:dyDescent="0.3">
      <c r="B5241" s="101" t="s">
        <v>5963</v>
      </c>
      <c r="C5241" s="196" t="s">
        <v>1691</v>
      </c>
      <c r="D5241" s="196">
        <v>0</v>
      </c>
      <c r="E5241" s="196" t="s">
        <v>7</v>
      </c>
      <c r="F5241" s="196">
        <v>0</v>
      </c>
      <c r="G5241"/>
      <c r="H5241"/>
    </row>
    <row r="5242" spans="2:8" x14ac:dyDescent="0.3">
      <c r="B5242" s="101" t="s">
        <v>5964</v>
      </c>
      <c r="C5242" s="196" t="s">
        <v>1691</v>
      </c>
      <c r="D5242" s="196">
        <v>1</v>
      </c>
      <c r="E5242" s="196" t="s">
        <v>7</v>
      </c>
      <c r="F5242" s="196">
        <v>0</v>
      </c>
      <c r="G5242"/>
      <c r="H5242"/>
    </row>
    <row r="5243" spans="2:8" x14ac:dyDescent="0.3">
      <c r="B5243" s="201" t="s">
        <v>5965</v>
      </c>
      <c r="C5243" s="201" t="s">
        <v>7</v>
      </c>
      <c r="D5243" s="201">
        <v>0</v>
      </c>
      <c r="E5243" s="201" t="s">
        <v>1691</v>
      </c>
      <c r="F5243" s="201">
        <v>0</v>
      </c>
      <c r="G5243" s="201"/>
      <c r="H5243"/>
    </row>
    <row r="5244" spans="2:8" x14ac:dyDescent="0.3">
      <c r="B5244" s="101" t="s">
        <v>5966</v>
      </c>
      <c r="C5244" s="196" t="s">
        <v>7</v>
      </c>
      <c r="D5244" s="196">
        <v>0</v>
      </c>
      <c r="E5244" s="196" t="s">
        <v>1691</v>
      </c>
      <c r="F5244" s="196">
        <v>0</v>
      </c>
      <c r="G5244"/>
      <c r="H5244"/>
    </row>
    <row r="5245" spans="2:8" x14ac:dyDescent="0.3">
      <c r="B5245" s="101" t="s">
        <v>5967</v>
      </c>
      <c r="C5245" s="196"/>
      <c r="D5245" s="196"/>
      <c r="E5245" s="196"/>
      <c r="F5245" s="196"/>
      <c r="G5245"/>
      <c r="H5245"/>
    </row>
    <row r="5246" spans="2:8" x14ac:dyDescent="0.3">
      <c r="B5246" s="101" t="s">
        <v>5968</v>
      </c>
      <c r="C5246" s="196" t="s">
        <v>7</v>
      </c>
      <c r="D5246" s="196">
        <v>1</v>
      </c>
      <c r="E5246" s="196" t="s">
        <v>1695</v>
      </c>
      <c r="F5246" s="196">
        <v>1</v>
      </c>
      <c r="G5246"/>
      <c r="H5246"/>
    </row>
    <row r="5247" spans="2:8" x14ac:dyDescent="0.3">
      <c r="B5247" s="101" t="s">
        <v>5969</v>
      </c>
      <c r="C5247" s="196" t="s">
        <v>7</v>
      </c>
      <c r="D5247" s="196">
        <v>3</v>
      </c>
      <c r="E5247" s="196" t="s">
        <v>1695</v>
      </c>
      <c r="F5247" s="196">
        <v>1</v>
      </c>
      <c r="G5247"/>
      <c r="H5247"/>
    </row>
    <row r="5248" spans="2:8" x14ac:dyDescent="0.3">
      <c r="B5248" s="101" t="s">
        <v>5970</v>
      </c>
      <c r="C5248" s="196" t="s">
        <v>1697</v>
      </c>
      <c r="D5248" s="196">
        <v>2</v>
      </c>
      <c r="E5248" s="196" t="s">
        <v>7</v>
      </c>
      <c r="F5248" s="196">
        <v>1</v>
      </c>
      <c r="G5248"/>
      <c r="H5248"/>
    </row>
    <row r="5249" spans="2:8" x14ac:dyDescent="0.3">
      <c r="B5249" s="101" t="s">
        <v>5971</v>
      </c>
      <c r="C5249" s="196" t="s">
        <v>7</v>
      </c>
      <c r="D5249" s="196">
        <v>1</v>
      </c>
      <c r="E5249" s="196" t="s">
        <v>1695</v>
      </c>
      <c r="F5249" s="196">
        <v>2</v>
      </c>
      <c r="G5249"/>
      <c r="H5249"/>
    </row>
    <row r="5250" spans="2:8" x14ac:dyDescent="0.3">
      <c r="B5250" s="101" t="s">
        <v>5972</v>
      </c>
      <c r="C5250" s="196" t="s">
        <v>7</v>
      </c>
      <c r="D5250" s="196">
        <v>4</v>
      </c>
      <c r="E5250" s="196" t="s">
        <v>1695</v>
      </c>
      <c r="F5250" s="196">
        <v>1</v>
      </c>
      <c r="G5250"/>
      <c r="H5250"/>
    </row>
    <row r="5251" spans="2:8" x14ac:dyDescent="0.3">
      <c r="B5251" s="101" t="s">
        <v>5973</v>
      </c>
      <c r="C5251" s="196" t="s">
        <v>1695</v>
      </c>
      <c r="D5251" s="196">
        <v>4</v>
      </c>
      <c r="E5251" s="196" t="s">
        <v>7</v>
      </c>
      <c r="F5251" s="196">
        <v>2</v>
      </c>
      <c r="G5251"/>
      <c r="H5251"/>
    </row>
    <row r="5252" spans="2:8" x14ac:dyDescent="0.3">
      <c r="B5252" s="201" t="s">
        <v>5974</v>
      </c>
      <c r="C5252" s="201" t="s">
        <v>1685</v>
      </c>
      <c r="D5252" s="201">
        <v>0</v>
      </c>
      <c r="E5252" s="201" t="s">
        <v>7</v>
      </c>
      <c r="F5252" s="201">
        <v>1</v>
      </c>
      <c r="G5252" s="201"/>
      <c r="H5252"/>
    </row>
    <row r="5253" spans="2:8" x14ac:dyDescent="0.3">
      <c r="B5253" s="101" t="s">
        <v>5975</v>
      </c>
      <c r="C5253" s="196" t="s">
        <v>1686</v>
      </c>
      <c r="D5253" s="196">
        <v>10</v>
      </c>
      <c r="E5253" s="196" t="s">
        <v>7</v>
      </c>
      <c r="F5253" s="196">
        <v>6</v>
      </c>
      <c r="G5253"/>
      <c r="H5253"/>
    </row>
    <row r="5254" spans="2:8" x14ac:dyDescent="0.3">
      <c r="B5254" s="101" t="s">
        <v>5976</v>
      </c>
      <c r="C5254" s="196" t="s">
        <v>1686</v>
      </c>
      <c r="D5254" s="196">
        <v>6</v>
      </c>
      <c r="E5254" s="196" t="s">
        <v>7</v>
      </c>
      <c r="F5254" s="196">
        <v>2</v>
      </c>
      <c r="G5254"/>
      <c r="H5254"/>
    </row>
    <row r="5255" spans="2:8" x14ac:dyDescent="0.3">
      <c r="B5255" s="101" t="s">
        <v>706</v>
      </c>
      <c r="C5255" s="196"/>
      <c r="D5255" s="196"/>
      <c r="E5255" s="196"/>
      <c r="F5255" s="196"/>
      <c r="G5255"/>
      <c r="H5255"/>
    </row>
    <row r="5256" spans="2:8" x14ac:dyDescent="0.3">
      <c r="B5256" s="101" t="s">
        <v>707</v>
      </c>
      <c r="C5256" s="196" t="s">
        <v>1741</v>
      </c>
      <c r="D5256" s="196">
        <v>14</v>
      </c>
      <c r="E5256" s="196" t="s">
        <v>7</v>
      </c>
      <c r="F5256" s="196">
        <v>8</v>
      </c>
      <c r="G5256"/>
      <c r="H5256"/>
    </row>
    <row r="5257" spans="2:8" x14ac:dyDescent="0.3">
      <c r="B5257" s="101" t="s">
        <v>708</v>
      </c>
      <c r="C5257" s="196" t="s">
        <v>1741</v>
      </c>
      <c r="D5257" s="196">
        <v>11</v>
      </c>
      <c r="E5257" s="196" t="s">
        <v>7</v>
      </c>
      <c r="F5257" s="196">
        <v>9</v>
      </c>
      <c r="G5257"/>
      <c r="H5257"/>
    </row>
    <row r="5258" spans="2:8" x14ac:dyDescent="0.3">
      <c r="B5258" s="101" t="s">
        <v>709</v>
      </c>
      <c r="C5258" s="196" t="s">
        <v>7</v>
      </c>
      <c r="D5258" s="196">
        <v>9</v>
      </c>
      <c r="E5258" s="196" t="s">
        <v>1703</v>
      </c>
      <c r="F5258" s="196">
        <v>5</v>
      </c>
      <c r="G5258"/>
      <c r="H5258"/>
    </row>
    <row r="5259" spans="2:8" x14ac:dyDescent="0.3">
      <c r="B5259" s="101" t="s">
        <v>710</v>
      </c>
      <c r="C5259" s="196" t="s">
        <v>1741</v>
      </c>
      <c r="D5259" s="196">
        <v>5</v>
      </c>
      <c r="E5259" s="196" t="s">
        <v>7</v>
      </c>
      <c r="F5259" s="196">
        <v>8</v>
      </c>
      <c r="G5259"/>
      <c r="H5259"/>
    </row>
    <row r="5260" spans="2:8" x14ac:dyDescent="0.3">
      <c r="B5260" s="101" t="s">
        <v>711</v>
      </c>
      <c r="C5260" s="196" t="s">
        <v>7</v>
      </c>
      <c r="D5260" s="196">
        <v>8</v>
      </c>
      <c r="E5260" s="196" t="s">
        <v>1741</v>
      </c>
      <c r="F5260" s="196">
        <v>5</v>
      </c>
      <c r="G5260"/>
      <c r="H5260"/>
    </row>
    <row r="5261" spans="2:8" x14ac:dyDescent="0.3">
      <c r="B5261" s="101" t="s">
        <v>712</v>
      </c>
      <c r="C5261" s="196" t="s">
        <v>1741</v>
      </c>
      <c r="D5261" s="196">
        <v>13</v>
      </c>
      <c r="E5261" s="196" t="s">
        <v>7</v>
      </c>
      <c r="F5261" s="196">
        <v>18</v>
      </c>
      <c r="G5261"/>
      <c r="H5261"/>
    </row>
    <row r="5262" spans="2:8" x14ac:dyDescent="0.3">
      <c r="B5262" s="101" t="s">
        <v>713</v>
      </c>
      <c r="C5262" s="196" t="s">
        <v>7</v>
      </c>
      <c r="D5262" s="196">
        <v>3</v>
      </c>
      <c r="E5262" s="196" t="s">
        <v>1741</v>
      </c>
      <c r="F5262" s="196">
        <v>7</v>
      </c>
      <c r="G5262"/>
      <c r="H5262"/>
    </row>
    <row r="5263" spans="2:8" x14ac:dyDescent="0.3">
      <c r="B5263" s="201" t="s">
        <v>714</v>
      </c>
      <c r="C5263" s="201" t="s">
        <v>7</v>
      </c>
      <c r="D5263" s="201">
        <v>12</v>
      </c>
      <c r="E5263" s="201" t="s">
        <v>1741</v>
      </c>
      <c r="F5263" s="201">
        <v>17</v>
      </c>
      <c r="G5263" s="201"/>
      <c r="H5263"/>
    </row>
    <row r="5264" spans="2:8" x14ac:dyDescent="0.3">
      <c r="B5264" s="101" t="s">
        <v>715</v>
      </c>
      <c r="C5264" s="196" t="s">
        <v>7</v>
      </c>
      <c r="D5264" s="196">
        <v>2</v>
      </c>
      <c r="E5264" s="196" t="s">
        <v>1741</v>
      </c>
      <c r="F5264" s="196">
        <v>2</v>
      </c>
      <c r="G5264"/>
      <c r="H5264"/>
    </row>
    <row r="5265" spans="2:8" x14ac:dyDescent="0.3">
      <c r="B5265" s="101" t="s">
        <v>716</v>
      </c>
      <c r="C5265" s="196" t="s">
        <v>7</v>
      </c>
      <c r="D5265" s="196">
        <v>9</v>
      </c>
      <c r="E5265" s="196" t="s">
        <v>1741</v>
      </c>
      <c r="F5265" s="196">
        <v>3</v>
      </c>
      <c r="G5265"/>
      <c r="H5265"/>
    </row>
    <row r="5266" spans="2:8" x14ac:dyDescent="0.3">
      <c r="B5266" s="101" t="s">
        <v>5977</v>
      </c>
      <c r="C5266" s="196"/>
      <c r="D5266" s="196"/>
      <c r="E5266" s="196"/>
      <c r="F5266" s="196"/>
      <c r="G5266"/>
      <c r="H5266"/>
    </row>
    <row r="5267" spans="2:8" x14ac:dyDescent="0.3">
      <c r="B5267" s="101" t="s">
        <v>5978</v>
      </c>
      <c r="C5267" s="196" t="s">
        <v>20</v>
      </c>
      <c r="D5267" s="196">
        <v>0</v>
      </c>
      <c r="E5267" s="196" t="s">
        <v>7</v>
      </c>
      <c r="F5267" s="196">
        <v>9</v>
      </c>
      <c r="G5267"/>
      <c r="H5267"/>
    </row>
    <row r="5268" spans="2:8" x14ac:dyDescent="0.3">
      <c r="B5268" s="101" t="s">
        <v>5979</v>
      </c>
      <c r="C5268" s="196" t="s">
        <v>20</v>
      </c>
      <c r="D5268" s="196">
        <v>2</v>
      </c>
      <c r="E5268" s="196" t="s">
        <v>7</v>
      </c>
      <c r="F5268" s="196">
        <v>9</v>
      </c>
      <c r="G5268"/>
      <c r="H5268"/>
    </row>
    <row r="5269" spans="2:8" x14ac:dyDescent="0.3">
      <c r="B5269" s="101" t="s">
        <v>5980</v>
      </c>
      <c r="C5269" s="196" t="s">
        <v>7</v>
      </c>
      <c r="D5269" s="196">
        <v>5</v>
      </c>
      <c r="E5269" s="196" t="s">
        <v>20</v>
      </c>
      <c r="F5269" s="196">
        <v>4</v>
      </c>
      <c r="G5269"/>
      <c r="H5269"/>
    </row>
    <row r="5270" spans="2:8" x14ac:dyDescent="0.3">
      <c r="B5270" s="101" t="s">
        <v>5981</v>
      </c>
      <c r="C5270" s="196" t="s">
        <v>7</v>
      </c>
      <c r="D5270" s="196">
        <v>2</v>
      </c>
      <c r="E5270" s="196" t="s">
        <v>20</v>
      </c>
      <c r="F5270" s="196">
        <v>11</v>
      </c>
      <c r="G5270"/>
      <c r="H5270"/>
    </row>
    <row r="5271" spans="2:8" x14ac:dyDescent="0.3">
      <c r="B5271" s="101" t="s">
        <v>5982</v>
      </c>
      <c r="C5271" s="196" t="s">
        <v>7</v>
      </c>
      <c r="D5271" s="196">
        <v>16</v>
      </c>
      <c r="E5271" s="196" t="s">
        <v>20</v>
      </c>
      <c r="F5271" s="196">
        <v>6</v>
      </c>
      <c r="G5271"/>
      <c r="H5271"/>
    </row>
    <row r="5272" spans="2:8" x14ac:dyDescent="0.3">
      <c r="B5272" s="201" t="s">
        <v>5983</v>
      </c>
      <c r="C5272" s="201"/>
      <c r="D5272" s="201"/>
      <c r="E5272" s="201"/>
      <c r="F5272" s="201"/>
      <c r="G5272" s="201"/>
      <c r="H5272"/>
    </row>
    <row r="5273" spans="2:8" x14ac:dyDescent="0.3">
      <c r="B5273" s="101" t="s">
        <v>5984</v>
      </c>
      <c r="C5273" s="196" t="s">
        <v>20</v>
      </c>
      <c r="D5273" s="196">
        <v>2</v>
      </c>
      <c r="E5273" s="196" t="s">
        <v>2176</v>
      </c>
      <c r="F5273" s="196">
        <v>0</v>
      </c>
      <c r="G5273"/>
      <c r="H5273"/>
    </row>
    <row r="5274" spans="2:8" x14ac:dyDescent="0.3">
      <c r="B5274" s="101" t="s">
        <v>5985</v>
      </c>
      <c r="C5274" s="196" t="s">
        <v>20</v>
      </c>
      <c r="D5274" s="196">
        <v>0</v>
      </c>
      <c r="E5274" s="196" t="s">
        <v>2176</v>
      </c>
      <c r="F5274" s="196">
        <v>0</v>
      </c>
      <c r="G5274"/>
      <c r="H5274"/>
    </row>
    <row r="5275" spans="2:8" x14ac:dyDescent="0.3">
      <c r="B5275" s="101" t="s">
        <v>5986</v>
      </c>
      <c r="C5275" s="196" t="s">
        <v>20</v>
      </c>
      <c r="D5275" s="196">
        <v>0</v>
      </c>
      <c r="E5275" s="196" t="s">
        <v>2176</v>
      </c>
      <c r="F5275" s="196">
        <v>0</v>
      </c>
      <c r="G5275"/>
      <c r="H5275"/>
    </row>
    <row r="5276" spans="2:8" x14ac:dyDescent="0.3">
      <c r="B5276" s="101" t="s">
        <v>5987</v>
      </c>
      <c r="C5276" s="196" t="s">
        <v>20</v>
      </c>
      <c r="D5276" s="196">
        <v>1</v>
      </c>
      <c r="E5276" s="196" t="s">
        <v>2176</v>
      </c>
      <c r="F5276" s="196">
        <v>2</v>
      </c>
      <c r="G5276"/>
      <c r="H5276"/>
    </row>
    <row r="5277" spans="2:8" x14ac:dyDescent="0.3">
      <c r="B5277" s="101" t="s">
        <v>5988</v>
      </c>
      <c r="C5277" s="196" t="s">
        <v>20</v>
      </c>
      <c r="D5277" s="196">
        <v>0</v>
      </c>
      <c r="E5277" s="196" t="s">
        <v>2176</v>
      </c>
      <c r="F5277" s="196">
        <v>0</v>
      </c>
      <c r="G5277"/>
      <c r="H5277"/>
    </row>
    <row r="5278" spans="2:8" x14ac:dyDescent="0.3">
      <c r="B5278" s="101" t="s">
        <v>5989</v>
      </c>
      <c r="C5278" s="196" t="s">
        <v>20</v>
      </c>
      <c r="D5278" s="196">
        <v>0</v>
      </c>
      <c r="E5278" s="196" t="s">
        <v>2176</v>
      </c>
      <c r="F5278" s="196">
        <v>0</v>
      </c>
      <c r="G5278"/>
      <c r="H5278"/>
    </row>
    <row r="5279" spans="2:8" x14ac:dyDescent="0.3">
      <c r="B5279" s="101" t="s">
        <v>5990</v>
      </c>
      <c r="C5279" s="196"/>
      <c r="D5279" s="196"/>
      <c r="E5279" s="196"/>
      <c r="F5279" s="196"/>
      <c r="G5279"/>
      <c r="H5279"/>
    </row>
    <row r="5280" spans="2:8" x14ac:dyDescent="0.3">
      <c r="B5280" s="101" t="s">
        <v>5991</v>
      </c>
      <c r="C5280" s="196" t="s">
        <v>7</v>
      </c>
      <c r="D5280" s="196">
        <v>8</v>
      </c>
      <c r="E5280" s="196" t="s">
        <v>1690</v>
      </c>
      <c r="F5280" s="196">
        <v>2</v>
      </c>
      <c r="G5280"/>
      <c r="H5280"/>
    </row>
    <row r="5281" spans="2:8" x14ac:dyDescent="0.3">
      <c r="B5281" s="101" t="s">
        <v>5992</v>
      </c>
      <c r="C5281" s="196" t="s">
        <v>20</v>
      </c>
      <c r="D5281" s="196">
        <v>8</v>
      </c>
      <c r="E5281" s="196" t="s">
        <v>7</v>
      </c>
      <c r="F5281" s="196">
        <v>3</v>
      </c>
      <c r="G5281"/>
      <c r="H5281"/>
    </row>
    <row r="5282" spans="2:8" x14ac:dyDescent="0.3">
      <c r="B5282" s="101" t="s">
        <v>5993</v>
      </c>
      <c r="C5282" s="196" t="s">
        <v>20</v>
      </c>
      <c r="D5282" s="196">
        <v>1</v>
      </c>
      <c r="E5282" s="196" t="s">
        <v>7</v>
      </c>
      <c r="F5282" s="196">
        <v>2</v>
      </c>
      <c r="G5282"/>
      <c r="H5282"/>
    </row>
    <row r="5283" spans="2:8" x14ac:dyDescent="0.3">
      <c r="B5283" s="101" t="s">
        <v>5994</v>
      </c>
      <c r="C5283" s="196" t="s">
        <v>1698</v>
      </c>
      <c r="D5283" s="196">
        <v>3</v>
      </c>
      <c r="E5283" s="196" t="s">
        <v>20</v>
      </c>
      <c r="F5283" s="196">
        <v>0</v>
      </c>
      <c r="G5283"/>
      <c r="H5283"/>
    </row>
    <row r="5284" spans="2:8" x14ac:dyDescent="0.3">
      <c r="B5284" s="101" t="s">
        <v>5995</v>
      </c>
      <c r="C5284" s="196" t="s">
        <v>1693</v>
      </c>
      <c r="D5284" s="196">
        <v>2</v>
      </c>
      <c r="E5284" s="196" t="s">
        <v>1697</v>
      </c>
      <c r="F5284" s="196">
        <v>1</v>
      </c>
      <c r="G5284"/>
      <c r="H5284"/>
    </row>
    <row r="5285" spans="2:8" x14ac:dyDescent="0.3">
      <c r="B5285" s="101" t="s">
        <v>5996</v>
      </c>
      <c r="C5285" s="196" t="s">
        <v>1697</v>
      </c>
      <c r="D5285" s="196">
        <v>24</v>
      </c>
      <c r="E5285" s="196" t="s">
        <v>4</v>
      </c>
      <c r="F5285" s="196">
        <v>20</v>
      </c>
      <c r="G5285"/>
      <c r="H5285"/>
    </row>
    <row r="5286" spans="2:8" x14ac:dyDescent="0.3">
      <c r="B5286" s="101" t="s">
        <v>5997</v>
      </c>
      <c r="C5286" s="196"/>
      <c r="D5286" s="196"/>
      <c r="E5286" s="196"/>
      <c r="F5286" s="196"/>
      <c r="G5286"/>
      <c r="H5286"/>
    </row>
    <row r="5287" spans="2:8" x14ac:dyDescent="0.3">
      <c r="B5287" s="101" t="s">
        <v>5998</v>
      </c>
      <c r="C5287" s="196" t="s">
        <v>20</v>
      </c>
      <c r="D5287" s="196">
        <v>0</v>
      </c>
      <c r="E5287" s="196" t="s">
        <v>7</v>
      </c>
      <c r="F5287" s="196">
        <v>0</v>
      </c>
      <c r="G5287"/>
      <c r="H5287"/>
    </row>
    <row r="5288" spans="2:8" x14ac:dyDescent="0.3">
      <c r="B5288" s="101" t="s">
        <v>5999</v>
      </c>
      <c r="C5288" s="196" t="s">
        <v>7</v>
      </c>
      <c r="D5288" s="196">
        <v>5</v>
      </c>
      <c r="E5288" s="196" t="s">
        <v>4</v>
      </c>
      <c r="F5288" s="196">
        <v>2</v>
      </c>
      <c r="G5288"/>
      <c r="H5288"/>
    </row>
    <row r="5289" spans="2:8" x14ac:dyDescent="0.3">
      <c r="B5289" s="101" t="s">
        <v>6000</v>
      </c>
      <c r="C5289" s="196" t="s">
        <v>7</v>
      </c>
      <c r="D5289" s="196">
        <v>1</v>
      </c>
      <c r="E5289" s="196" t="s">
        <v>1690</v>
      </c>
      <c r="F5289" s="196">
        <v>2</v>
      </c>
      <c r="G5289"/>
      <c r="H5289"/>
    </row>
    <row r="5290" spans="2:8" x14ac:dyDescent="0.3">
      <c r="B5290" s="101" t="s">
        <v>6001</v>
      </c>
      <c r="C5290" s="196" t="s">
        <v>7</v>
      </c>
      <c r="D5290" s="196">
        <v>1</v>
      </c>
      <c r="E5290" s="196" t="s">
        <v>4</v>
      </c>
      <c r="F5290" s="196">
        <v>0</v>
      </c>
      <c r="G5290"/>
      <c r="H5290"/>
    </row>
    <row r="5291" spans="2:8" x14ac:dyDescent="0.3">
      <c r="B5291" s="101" t="s">
        <v>6002</v>
      </c>
      <c r="C5291" s="196" t="s">
        <v>7</v>
      </c>
      <c r="D5291" s="196">
        <v>0</v>
      </c>
      <c r="E5291" s="196" t="s">
        <v>1690</v>
      </c>
      <c r="F5291" s="196">
        <v>1</v>
      </c>
      <c r="G5291"/>
      <c r="H5291"/>
    </row>
    <row r="5292" spans="2:8" x14ac:dyDescent="0.3">
      <c r="B5292" s="101" t="s">
        <v>6003</v>
      </c>
      <c r="C5292" s="196" t="s">
        <v>4</v>
      </c>
      <c r="D5292" s="196">
        <v>4</v>
      </c>
      <c r="E5292" s="196" t="s">
        <v>7</v>
      </c>
      <c r="F5292" s="196">
        <v>4</v>
      </c>
      <c r="G5292"/>
      <c r="H5292"/>
    </row>
    <row r="5293" spans="2:8" x14ac:dyDescent="0.3">
      <c r="B5293" s="101" t="s">
        <v>6004</v>
      </c>
      <c r="C5293" s="196"/>
      <c r="D5293" s="196"/>
      <c r="E5293" s="196"/>
      <c r="F5293" s="196"/>
      <c r="G5293"/>
      <c r="H5293"/>
    </row>
    <row r="5294" spans="2:8" x14ac:dyDescent="0.3">
      <c r="B5294" s="101" t="s">
        <v>6005</v>
      </c>
      <c r="C5294" s="196" t="s">
        <v>7</v>
      </c>
      <c r="D5294" s="196">
        <v>2</v>
      </c>
      <c r="E5294" s="196" t="s">
        <v>1694</v>
      </c>
      <c r="F5294" s="196">
        <v>1</v>
      </c>
      <c r="G5294"/>
      <c r="H5294"/>
    </row>
    <row r="5295" spans="2:8" x14ac:dyDescent="0.3">
      <c r="B5295" s="101" t="s">
        <v>6006</v>
      </c>
      <c r="C5295" s="196" t="s">
        <v>7</v>
      </c>
      <c r="D5295" s="196">
        <v>0</v>
      </c>
      <c r="E5295" s="196" t="s">
        <v>1694</v>
      </c>
      <c r="F5295" s="196">
        <v>1</v>
      </c>
      <c r="G5295"/>
      <c r="H5295"/>
    </row>
    <row r="5296" spans="2:8" x14ac:dyDescent="0.3">
      <c r="B5296" s="101" t="s">
        <v>6007</v>
      </c>
      <c r="C5296" s="196" t="s">
        <v>7</v>
      </c>
      <c r="D5296" s="196">
        <v>1</v>
      </c>
      <c r="E5296" s="196" t="s">
        <v>1694</v>
      </c>
      <c r="F5296" s="196">
        <v>0</v>
      </c>
      <c r="G5296"/>
      <c r="H5296"/>
    </row>
    <row r="5297" spans="2:8" x14ac:dyDescent="0.3">
      <c r="B5297" s="101" t="s">
        <v>6008</v>
      </c>
      <c r="C5297" s="196" t="s">
        <v>7</v>
      </c>
      <c r="D5297" s="196">
        <v>1</v>
      </c>
      <c r="E5297" s="196" t="s">
        <v>1694</v>
      </c>
      <c r="F5297" s="196">
        <v>0</v>
      </c>
      <c r="G5297"/>
      <c r="H5297"/>
    </row>
    <row r="5298" spans="2:8" x14ac:dyDescent="0.3">
      <c r="B5298" s="101" t="s">
        <v>6009</v>
      </c>
      <c r="C5298" s="196" t="s">
        <v>1694</v>
      </c>
      <c r="D5298" s="196">
        <v>2</v>
      </c>
      <c r="E5298" s="196" t="s">
        <v>7</v>
      </c>
      <c r="F5298" s="196">
        <v>0</v>
      </c>
      <c r="G5298"/>
      <c r="H5298"/>
    </row>
    <row r="5299" spans="2:8" x14ac:dyDescent="0.3">
      <c r="B5299" s="101" t="s">
        <v>6010</v>
      </c>
      <c r="C5299" s="196" t="s">
        <v>1694</v>
      </c>
      <c r="D5299" s="196">
        <v>0</v>
      </c>
      <c r="E5299" s="196" t="s">
        <v>7</v>
      </c>
      <c r="F5299" s="196">
        <v>1</v>
      </c>
      <c r="G5299"/>
      <c r="H5299"/>
    </row>
    <row r="5300" spans="2:8" x14ac:dyDescent="0.3">
      <c r="B5300" s="101" t="s">
        <v>1468</v>
      </c>
      <c r="C5300" s="196"/>
      <c r="D5300" s="196"/>
      <c r="E5300" s="196"/>
      <c r="F5300" s="196"/>
      <c r="G5300"/>
      <c r="H5300"/>
    </row>
    <row r="5301" spans="2:8" x14ac:dyDescent="0.3">
      <c r="B5301" s="101" t="s">
        <v>1211</v>
      </c>
      <c r="C5301" s="196" t="s">
        <v>1759</v>
      </c>
      <c r="D5301" s="196">
        <v>27</v>
      </c>
      <c r="E5301" s="196" t="s">
        <v>1687</v>
      </c>
      <c r="F5301" s="196">
        <v>12</v>
      </c>
      <c r="G5301"/>
      <c r="H5301"/>
    </row>
    <row r="5302" spans="2:8" x14ac:dyDescent="0.3">
      <c r="B5302" s="101" t="s">
        <v>1212</v>
      </c>
      <c r="C5302" s="196" t="s">
        <v>1759</v>
      </c>
      <c r="D5302" s="196">
        <v>20</v>
      </c>
      <c r="E5302" s="196" t="s">
        <v>4</v>
      </c>
      <c r="F5302" s="196">
        <v>40</v>
      </c>
      <c r="G5302"/>
      <c r="H5302"/>
    </row>
    <row r="5303" spans="2:8" x14ac:dyDescent="0.3">
      <c r="B5303" s="101" t="s">
        <v>1213</v>
      </c>
      <c r="C5303" s="196" t="s">
        <v>4</v>
      </c>
      <c r="D5303" s="196">
        <v>37</v>
      </c>
      <c r="E5303" s="196" t="s">
        <v>1759</v>
      </c>
      <c r="F5303" s="196">
        <v>37</v>
      </c>
      <c r="G5303"/>
      <c r="H5303"/>
    </row>
    <row r="5304" spans="2:8" x14ac:dyDescent="0.3">
      <c r="B5304" s="101" t="s">
        <v>1214</v>
      </c>
      <c r="C5304" s="196" t="s">
        <v>4</v>
      </c>
      <c r="D5304" s="196">
        <v>45</v>
      </c>
      <c r="E5304" s="196" t="s">
        <v>1759</v>
      </c>
      <c r="F5304" s="196">
        <v>51</v>
      </c>
      <c r="G5304"/>
      <c r="H5304"/>
    </row>
    <row r="5305" spans="2:8" x14ac:dyDescent="0.3">
      <c r="B5305" s="101" t="s">
        <v>1215</v>
      </c>
      <c r="C5305" s="196" t="s">
        <v>4</v>
      </c>
      <c r="D5305" s="196">
        <v>13</v>
      </c>
      <c r="E5305" s="196" t="s">
        <v>1759</v>
      </c>
      <c r="F5305" s="196">
        <v>5</v>
      </c>
      <c r="G5305"/>
      <c r="H5305"/>
    </row>
    <row r="5306" spans="2:8" x14ac:dyDescent="0.3">
      <c r="B5306" s="101" t="s">
        <v>1216</v>
      </c>
      <c r="C5306" s="196" t="s">
        <v>1759</v>
      </c>
      <c r="D5306" s="196">
        <v>13</v>
      </c>
      <c r="E5306" s="196" t="s">
        <v>1687</v>
      </c>
      <c r="F5306" s="196">
        <v>6</v>
      </c>
      <c r="G5306"/>
      <c r="H5306"/>
    </row>
    <row r="5307" spans="2:8" x14ac:dyDescent="0.3">
      <c r="B5307" s="101" t="s">
        <v>1217</v>
      </c>
      <c r="C5307" s="196" t="s">
        <v>4</v>
      </c>
      <c r="D5307" s="196">
        <v>10</v>
      </c>
      <c r="E5307" s="196" t="s">
        <v>1687</v>
      </c>
      <c r="F5307" s="196">
        <v>5</v>
      </c>
      <c r="G5307"/>
      <c r="H5307"/>
    </row>
    <row r="5308" spans="2:8" x14ac:dyDescent="0.3">
      <c r="B5308" s="101" t="s">
        <v>1218</v>
      </c>
      <c r="C5308" s="196" t="s">
        <v>7</v>
      </c>
      <c r="D5308" s="196">
        <v>10</v>
      </c>
      <c r="E5308" s="196" t="s">
        <v>2846</v>
      </c>
      <c r="F5308" s="196">
        <v>12</v>
      </c>
      <c r="G5308"/>
      <c r="H5308"/>
    </row>
    <row r="5309" spans="2:8" x14ac:dyDescent="0.3">
      <c r="B5309" s="101" t="s">
        <v>1219</v>
      </c>
      <c r="C5309" s="196" t="s">
        <v>4</v>
      </c>
      <c r="D5309" s="196">
        <v>21</v>
      </c>
      <c r="E5309" s="196" t="s">
        <v>1788</v>
      </c>
      <c r="F5309" s="196">
        <v>31</v>
      </c>
      <c r="G5309"/>
      <c r="H5309"/>
    </row>
    <row r="5310" spans="2:8" x14ac:dyDescent="0.3">
      <c r="B5310" s="101" t="s">
        <v>1220</v>
      </c>
      <c r="C5310" s="196" t="s">
        <v>4272</v>
      </c>
      <c r="D5310" s="196">
        <v>21</v>
      </c>
      <c r="E5310" s="196" t="s">
        <v>1685</v>
      </c>
      <c r="F5310" s="196">
        <v>12</v>
      </c>
      <c r="G5310"/>
      <c r="H5310"/>
    </row>
    <row r="5311" spans="2:8" x14ac:dyDescent="0.3">
      <c r="B5311" s="101" t="s">
        <v>1469</v>
      </c>
      <c r="C5311" s="196"/>
      <c r="D5311" s="196"/>
      <c r="E5311" s="196"/>
      <c r="F5311" s="196"/>
      <c r="G5311"/>
      <c r="H5311"/>
    </row>
    <row r="5312" spans="2:8" x14ac:dyDescent="0.3">
      <c r="B5312" s="101" t="s">
        <v>1221</v>
      </c>
      <c r="C5312" s="196" t="s">
        <v>1690</v>
      </c>
      <c r="D5312" s="196">
        <v>13</v>
      </c>
      <c r="E5312" s="196" t="s">
        <v>7</v>
      </c>
      <c r="F5312" s="196">
        <v>16</v>
      </c>
      <c r="G5312"/>
      <c r="H5312"/>
    </row>
    <row r="5313" spans="2:8" x14ac:dyDescent="0.3">
      <c r="B5313" s="101" t="s">
        <v>1222</v>
      </c>
      <c r="C5313" s="196" t="s">
        <v>7</v>
      </c>
      <c r="D5313" s="196">
        <v>10</v>
      </c>
      <c r="E5313" s="196" t="s">
        <v>4</v>
      </c>
      <c r="F5313" s="196">
        <v>9</v>
      </c>
      <c r="G5313"/>
      <c r="H5313"/>
    </row>
    <row r="5314" spans="2:8" x14ac:dyDescent="0.3">
      <c r="B5314" s="201" t="s">
        <v>1223</v>
      </c>
      <c r="C5314" s="201" t="s">
        <v>20</v>
      </c>
      <c r="D5314" s="201">
        <v>17</v>
      </c>
      <c r="E5314" s="201" t="s">
        <v>7</v>
      </c>
      <c r="F5314" s="201">
        <v>21</v>
      </c>
      <c r="G5314" s="201"/>
      <c r="H5314"/>
    </row>
    <row r="5315" spans="2:8" x14ac:dyDescent="0.3">
      <c r="B5315" s="101" t="s">
        <v>1224</v>
      </c>
      <c r="C5315" s="196" t="s">
        <v>20</v>
      </c>
      <c r="D5315" s="196">
        <v>9</v>
      </c>
      <c r="E5315" s="196" t="s">
        <v>7</v>
      </c>
      <c r="F5315" s="196">
        <v>29</v>
      </c>
      <c r="G5315"/>
      <c r="H5315"/>
    </row>
    <row r="5316" spans="2:8" x14ac:dyDescent="0.3">
      <c r="B5316" s="101" t="s">
        <v>1225</v>
      </c>
      <c r="C5316" s="196" t="s">
        <v>4</v>
      </c>
      <c r="D5316" s="196">
        <v>15</v>
      </c>
      <c r="E5316" s="196" t="s">
        <v>7</v>
      </c>
      <c r="F5316" s="196">
        <v>9</v>
      </c>
      <c r="G5316"/>
      <c r="H5316"/>
    </row>
    <row r="5317" spans="2:8" x14ac:dyDescent="0.3">
      <c r="B5317" s="101" t="s">
        <v>1226</v>
      </c>
      <c r="C5317" s="196" t="s">
        <v>7</v>
      </c>
      <c r="D5317" s="196">
        <v>7</v>
      </c>
      <c r="E5317" s="196" t="s">
        <v>1690</v>
      </c>
      <c r="F5317" s="196">
        <v>2</v>
      </c>
      <c r="G5317"/>
      <c r="H5317"/>
    </row>
    <row r="5318" spans="2:8" x14ac:dyDescent="0.3">
      <c r="B5318" s="101" t="s">
        <v>1227</v>
      </c>
      <c r="C5318" s="196" t="s">
        <v>20</v>
      </c>
      <c r="D5318" s="196">
        <v>15</v>
      </c>
      <c r="E5318" s="196" t="s">
        <v>7</v>
      </c>
      <c r="F5318" s="196">
        <v>19</v>
      </c>
      <c r="G5318"/>
      <c r="H5318"/>
    </row>
    <row r="5319" spans="2:8" x14ac:dyDescent="0.3">
      <c r="B5319" s="101" t="s">
        <v>1228</v>
      </c>
      <c r="C5319" s="196" t="s">
        <v>4</v>
      </c>
      <c r="D5319" s="196">
        <v>21</v>
      </c>
      <c r="E5319" s="196" t="s">
        <v>7</v>
      </c>
      <c r="F5319" s="196">
        <v>30</v>
      </c>
      <c r="G5319"/>
      <c r="H5319"/>
    </row>
    <row r="5320" spans="2:8" x14ac:dyDescent="0.3">
      <c r="B5320" s="101" t="s">
        <v>1229</v>
      </c>
      <c r="C5320" s="196" t="s">
        <v>2382</v>
      </c>
      <c r="D5320" s="196">
        <v>17</v>
      </c>
      <c r="E5320" s="196" t="s">
        <v>7</v>
      </c>
      <c r="F5320" s="196">
        <v>11</v>
      </c>
      <c r="G5320"/>
      <c r="H5320"/>
    </row>
    <row r="5321" spans="2:8" x14ac:dyDescent="0.3">
      <c r="B5321" s="101" t="s">
        <v>1230</v>
      </c>
      <c r="C5321" s="196" t="s">
        <v>7</v>
      </c>
      <c r="D5321" s="196">
        <v>3</v>
      </c>
      <c r="E5321" s="196" t="s">
        <v>4</v>
      </c>
      <c r="F5321" s="196">
        <v>4</v>
      </c>
      <c r="G5321"/>
      <c r="H5321"/>
    </row>
    <row r="5322" spans="2:8" x14ac:dyDescent="0.3">
      <c r="B5322" s="201" t="s">
        <v>1470</v>
      </c>
      <c r="C5322" s="201"/>
      <c r="D5322" s="201"/>
      <c r="E5322" s="201"/>
      <c r="F5322" s="201"/>
      <c r="G5322" s="201"/>
      <c r="H5322"/>
    </row>
    <row r="5323" spans="2:8" x14ac:dyDescent="0.3">
      <c r="B5323" s="101" t="s">
        <v>1231</v>
      </c>
      <c r="C5323" s="196" t="s">
        <v>4</v>
      </c>
      <c r="D5323" s="196">
        <v>1</v>
      </c>
      <c r="E5323" s="196" t="s">
        <v>7</v>
      </c>
      <c r="F5323" s="196">
        <v>3</v>
      </c>
      <c r="G5323"/>
      <c r="H5323"/>
    </row>
    <row r="5324" spans="2:8" x14ac:dyDescent="0.3">
      <c r="B5324" s="101" t="s">
        <v>1232</v>
      </c>
      <c r="C5324" s="196" t="s">
        <v>7</v>
      </c>
      <c r="D5324" s="196">
        <v>8</v>
      </c>
      <c r="E5324" s="196" t="s">
        <v>1832</v>
      </c>
      <c r="F5324" s="196">
        <v>3</v>
      </c>
      <c r="G5324"/>
      <c r="H5324"/>
    </row>
    <row r="5325" spans="2:8" x14ac:dyDescent="0.3">
      <c r="B5325" s="101" t="s">
        <v>1233</v>
      </c>
      <c r="C5325" s="196" t="s">
        <v>1832</v>
      </c>
      <c r="D5325" s="196">
        <v>4</v>
      </c>
      <c r="E5325" s="196" t="s">
        <v>7</v>
      </c>
      <c r="F5325" s="196">
        <v>5</v>
      </c>
      <c r="G5325"/>
      <c r="H5325"/>
    </row>
    <row r="5326" spans="2:8" x14ac:dyDescent="0.3">
      <c r="B5326" s="101" t="s">
        <v>1234</v>
      </c>
      <c r="C5326" s="196" t="s">
        <v>7</v>
      </c>
      <c r="D5326" s="196">
        <v>13</v>
      </c>
      <c r="E5326" s="196" t="s">
        <v>1832</v>
      </c>
      <c r="F5326" s="196">
        <v>9</v>
      </c>
      <c r="G5326"/>
      <c r="H5326"/>
    </row>
    <row r="5327" spans="2:8" x14ac:dyDescent="0.3">
      <c r="B5327" s="101" t="s">
        <v>1524</v>
      </c>
      <c r="C5327" s="196" t="s">
        <v>1690</v>
      </c>
      <c r="D5327" s="196">
        <v>34</v>
      </c>
      <c r="E5327" s="196" t="s">
        <v>7</v>
      </c>
      <c r="F5327" s="196">
        <v>32</v>
      </c>
      <c r="G5327"/>
      <c r="H5327"/>
    </row>
    <row r="5328" spans="2:8" x14ac:dyDescent="0.3">
      <c r="B5328" s="101" t="s">
        <v>1235</v>
      </c>
      <c r="C5328" s="196" t="s">
        <v>7</v>
      </c>
      <c r="D5328" s="196">
        <v>13</v>
      </c>
      <c r="E5328" s="196" t="s">
        <v>20</v>
      </c>
      <c r="F5328" s="196">
        <v>11</v>
      </c>
      <c r="G5328"/>
      <c r="H5328"/>
    </row>
    <row r="5329" spans="2:8" x14ac:dyDescent="0.3">
      <c r="B5329" s="101" t="s">
        <v>1236</v>
      </c>
      <c r="C5329" s="196" t="s">
        <v>1698</v>
      </c>
      <c r="D5329" s="196">
        <v>2</v>
      </c>
      <c r="E5329" s="196" t="s">
        <v>20</v>
      </c>
      <c r="F5329" s="196">
        <v>10</v>
      </c>
      <c r="G5329"/>
      <c r="H5329"/>
    </row>
    <row r="5330" spans="2:8" x14ac:dyDescent="0.3">
      <c r="B5330" s="101" t="s">
        <v>1237</v>
      </c>
      <c r="C5330" s="196" t="s">
        <v>4</v>
      </c>
      <c r="D5330" s="196">
        <v>1</v>
      </c>
      <c r="E5330" s="196" t="s">
        <v>7</v>
      </c>
      <c r="F5330" s="196">
        <v>8</v>
      </c>
      <c r="G5330"/>
      <c r="H5330"/>
    </row>
    <row r="5331" spans="2:8" x14ac:dyDescent="0.3">
      <c r="B5331" s="101" t="s">
        <v>1238</v>
      </c>
      <c r="C5331" s="196" t="s">
        <v>7</v>
      </c>
      <c r="D5331" s="196">
        <v>2</v>
      </c>
      <c r="E5331" s="196" t="s">
        <v>1691</v>
      </c>
      <c r="F5331" s="196">
        <v>1</v>
      </c>
      <c r="G5331"/>
      <c r="H5331"/>
    </row>
    <row r="5332" spans="2:8" x14ac:dyDescent="0.3">
      <c r="B5332" s="101" t="s">
        <v>1239</v>
      </c>
      <c r="C5332" s="196" t="s">
        <v>7</v>
      </c>
      <c r="D5332" s="196">
        <v>11</v>
      </c>
      <c r="E5332" s="196" t="s">
        <v>4</v>
      </c>
      <c r="F5332" s="196">
        <v>3</v>
      </c>
      <c r="G5332"/>
      <c r="H5332"/>
    </row>
    <row r="5333" spans="2:8" x14ac:dyDescent="0.3">
      <c r="B5333" s="101" t="s">
        <v>6011</v>
      </c>
      <c r="C5333" s="196"/>
      <c r="D5333" s="196"/>
      <c r="E5333" s="196"/>
      <c r="F5333" s="196"/>
      <c r="G5333"/>
      <c r="H5333"/>
    </row>
    <row r="5334" spans="2:8" x14ac:dyDescent="0.3">
      <c r="B5334" s="101" t="s">
        <v>6012</v>
      </c>
      <c r="C5334" s="196" t="s">
        <v>2170</v>
      </c>
      <c r="D5334" s="196">
        <v>3</v>
      </c>
      <c r="E5334" s="196" t="s">
        <v>1695</v>
      </c>
      <c r="F5334" s="196">
        <v>4</v>
      </c>
      <c r="G5334"/>
      <c r="H5334"/>
    </row>
    <row r="5335" spans="2:8" x14ac:dyDescent="0.3">
      <c r="B5335" s="101" t="s">
        <v>6013</v>
      </c>
      <c r="C5335" s="196" t="s">
        <v>7</v>
      </c>
      <c r="D5335" s="196">
        <v>0</v>
      </c>
      <c r="E5335" s="196" t="s">
        <v>1695</v>
      </c>
      <c r="F5335" s="196">
        <v>0</v>
      </c>
      <c r="G5335"/>
      <c r="H5335"/>
    </row>
    <row r="5336" spans="2:8" x14ac:dyDescent="0.3">
      <c r="B5336" s="101" t="s">
        <v>6014</v>
      </c>
      <c r="C5336" s="196" t="s">
        <v>7</v>
      </c>
      <c r="D5336" s="196">
        <v>0</v>
      </c>
      <c r="E5336" s="196" t="s">
        <v>20</v>
      </c>
      <c r="F5336" s="196">
        <v>0</v>
      </c>
      <c r="G5336"/>
      <c r="H5336"/>
    </row>
    <row r="5337" spans="2:8" x14ac:dyDescent="0.3">
      <c r="B5337" s="101" t="s">
        <v>6015</v>
      </c>
      <c r="C5337" s="196" t="s">
        <v>7</v>
      </c>
      <c r="D5337" s="196">
        <v>0</v>
      </c>
      <c r="E5337" s="196" t="s">
        <v>1703</v>
      </c>
      <c r="F5337" s="196">
        <v>5</v>
      </c>
      <c r="G5337"/>
      <c r="H5337"/>
    </row>
    <row r="5338" spans="2:8" x14ac:dyDescent="0.3">
      <c r="B5338" s="101" t="s">
        <v>6016</v>
      </c>
      <c r="C5338" s="196" t="s">
        <v>4</v>
      </c>
      <c r="D5338" s="196">
        <v>0</v>
      </c>
      <c r="E5338" s="196" t="s">
        <v>7</v>
      </c>
      <c r="F5338" s="196">
        <v>5</v>
      </c>
      <c r="G5338"/>
      <c r="H5338"/>
    </row>
    <row r="5339" spans="2:8" x14ac:dyDescent="0.3">
      <c r="B5339" s="201" t="s">
        <v>6017</v>
      </c>
      <c r="C5339" s="201" t="s">
        <v>7</v>
      </c>
      <c r="D5339" s="201">
        <v>2</v>
      </c>
      <c r="E5339" s="201" t="s">
        <v>4</v>
      </c>
      <c r="F5339" s="201">
        <v>3</v>
      </c>
      <c r="G5339" s="201"/>
      <c r="H5339"/>
    </row>
    <row r="5340" spans="2:8" x14ac:dyDescent="0.3">
      <c r="B5340" s="101" t="s">
        <v>6018</v>
      </c>
      <c r="C5340" s="196" t="s">
        <v>20</v>
      </c>
      <c r="D5340" s="196">
        <v>1</v>
      </c>
      <c r="E5340" s="196" t="s">
        <v>7</v>
      </c>
      <c r="F5340" s="196">
        <v>1</v>
      </c>
      <c r="G5340"/>
      <c r="H5340"/>
    </row>
    <row r="5341" spans="2:8" x14ac:dyDescent="0.3">
      <c r="B5341" s="101" t="s">
        <v>6019</v>
      </c>
      <c r="C5341" s="196" t="s">
        <v>20</v>
      </c>
      <c r="D5341" s="196">
        <v>4</v>
      </c>
      <c r="E5341" s="196" t="s">
        <v>7</v>
      </c>
      <c r="F5341" s="196">
        <v>2</v>
      </c>
      <c r="G5341"/>
      <c r="H5341"/>
    </row>
    <row r="5342" spans="2:8" x14ac:dyDescent="0.3">
      <c r="B5342" s="201" t="s">
        <v>6020</v>
      </c>
      <c r="C5342" s="201" t="s">
        <v>7</v>
      </c>
      <c r="D5342" s="201">
        <v>0</v>
      </c>
      <c r="E5342" s="201" t="s">
        <v>4297</v>
      </c>
      <c r="F5342" s="201">
        <v>1</v>
      </c>
      <c r="G5342" s="201"/>
      <c r="H5342"/>
    </row>
    <row r="5343" spans="2:8" x14ac:dyDescent="0.3">
      <c r="B5343" s="101" t="s">
        <v>6021</v>
      </c>
      <c r="C5343" s="196" t="s">
        <v>4297</v>
      </c>
      <c r="D5343" s="196">
        <v>1</v>
      </c>
      <c r="E5343" s="196" t="s">
        <v>7</v>
      </c>
      <c r="F5343" s="196">
        <v>0</v>
      </c>
      <c r="G5343"/>
      <c r="H5343"/>
    </row>
    <row r="5344" spans="2:8" x14ac:dyDescent="0.3">
      <c r="B5344" s="101" t="s">
        <v>6022</v>
      </c>
      <c r="C5344" s="196"/>
      <c r="D5344" s="196"/>
      <c r="E5344" s="196"/>
      <c r="F5344" s="196"/>
      <c r="G5344"/>
      <c r="H5344"/>
    </row>
    <row r="5345" spans="2:8" x14ac:dyDescent="0.3">
      <c r="B5345" s="101" t="s">
        <v>6023</v>
      </c>
      <c r="C5345" s="196" t="s">
        <v>7</v>
      </c>
      <c r="D5345" s="196">
        <v>0</v>
      </c>
      <c r="E5345" s="196" t="s">
        <v>20</v>
      </c>
      <c r="F5345" s="196">
        <v>5</v>
      </c>
      <c r="G5345"/>
      <c r="H5345"/>
    </row>
    <row r="5346" spans="2:8" x14ac:dyDescent="0.3">
      <c r="B5346" s="101" t="s">
        <v>6024</v>
      </c>
      <c r="C5346" s="196" t="s">
        <v>7</v>
      </c>
      <c r="D5346" s="196">
        <v>1</v>
      </c>
      <c r="E5346" s="196" t="s">
        <v>20</v>
      </c>
      <c r="F5346" s="196">
        <v>0</v>
      </c>
      <c r="G5346"/>
      <c r="H5346"/>
    </row>
    <row r="5347" spans="2:8" x14ac:dyDescent="0.3">
      <c r="B5347" s="101" t="s">
        <v>6025</v>
      </c>
      <c r="C5347" s="196" t="s">
        <v>20</v>
      </c>
      <c r="D5347" s="196">
        <v>2</v>
      </c>
      <c r="E5347" s="196" t="s">
        <v>7</v>
      </c>
      <c r="F5347" s="196">
        <v>4</v>
      </c>
      <c r="G5347"/>
      <c r="H5347"/>
    </row>
    <row r="5348" spans="2:8" x14ac:dyDescent="0.3">
      <c r="B5348" s="101" t="s">
        <v>6026</v>
      </c>
      <c r="C5348" s="196" t="s">
        <v>7</v>
      </c>
      <c r="D5348" s="196">
        <v>11</v>
      </c>
      <c r="E5348" s="196" t="s">
        <v>20</v>
      </c>
      <c r="F5348" s="196">
        <v>3</v>
      </c>
      <c r="G5348"/>
      <c r="H5348"/>
    </row>
    <row r="5349" spans="2:8" x14ac:dyDescent="0.3">
      <c r="B5349" s="101" t="s">
        <v>6027</v>
      </c>
      <c r="C5349" s="196" t="s">
        <v>7</v>
      </c>
      <c r="D5349" s="196">
        <v>0</v>
      </c>
      <c r="E5349" s="196" t="s">
        <v>20</v>
      </c>
      <c r="F5349" s="196">
        <v>2</v>
      </c>
      <c r="G5349"/>
      <c r="H5349"/>
    </row>
    <row r="5350" spans="2:8" x14ac:dyDescent="0.3">
      <c r="B5350" s="101" t="s">
        <v>6028</v>
      </c>
      <c r="C5350" s="196" t="s">
        <v>7</v>
      </c>
      <c r="D5350" s="196">
        <v>0</v>
      </c>
      <c r="E5350" s="196" t="s">
        <v>20</v>
      </c>
      <c r="F5350" s="196">
        <v>4</v>
      </c>
      <c r="G5350"/>
      <c r="H5350"/>
    </row>
    <row r="5351" spans="2:8" x14ac:dyDescent="0.3">
      <c r="B5351" s="101" t="s">
        <v>6029</v>
      </c>
      <c r="C5351" s="196" t="s">
        <v>7</v>
      </c>
      <c r="D5351" s="196">
        <v>2</v>
      </c>
      <c r="E5351" s="196" t="s">
        <v>20</v>
      </c>
      <c r="F5351" s="196">
        <v>3</v>
      </c>
      <c r="G5351"/>
      <c r="H5351"/>
    </row>
    <row r="5352" spans="2:8" x14ac:dyDescent="0.3">
      <c r="B5352" s="101" t="s">
        <v>6030</v>
      </c>
      <c r="C5352" s="196" t="s">
        <v>7</v>
      </c>
      <c r="D5352" s="196">
        <v>4</v>
      </c>
      <c r="E5352" s="196" t="s">
        <v>20</v>
      </c>
      <c r="F5352" s="196">
        <v>8</v>
      </c>
      <c r="G5352"/>
      <c r="H5352"/>
    </row>
    <row r="5353" spans="2:8" x14ac:dyDescent="0.3">
      <c r="B5353" s="201" t="s">
        <v>6031</v>
      </c>
      <c r="C5353" s="201" t="s">
        <v>7</v>
      </c>
      <c r="D5353" s="201">
        <v>6</v>
      </c>
      <c r="E5353" s="201" t="s">
        <v>20</v>
      </c>
      <c r="F5353" s="201">
        <v>3</v>
      </c>
      <c r="G5353" s="201"/>
      <c r="H5353"/>
    </row>
    <row r="5354" spans="2:8" x14ac:dyDescent="0.3">
      <c r="B5354" s="101" t="s">
        <v>6032</v>
      </c>
      <c r="C5354" s="196" t="s">
        <v>7</v>
      </c>
      <c r="D5354" s="196">
        <v>6</v>
      </c>
      <c r="E5354" s="196" t="s">
        <v>20</v>
      </c>
      <c r="F5354" s="196">
        <v>3</v>
      </c>
      <c r="G5354"/>
      <c r="H5354"/>
    </row>
    <row r="5355" spans="2:8" x14ac:dyDescent="0.3">
      <c r="B5355" s="101" t="s">
        <v>6033</v>
      </c>
      <c r="C5355" s="196"/>
      <c r="D5355" s="196"/>
      <c r="E5355" s="196"/>
      <c r="F5355" s="196"/>
      <c r="G5355"/>
      <c r="H5355"/>
    </row>
    <row r="5356" spans="2:8" x14ac:dyDescent="0.3">
      <c r="B5356" s="101" t="s">
        <v>6034</v>
      </c>
      <c r="C5356" s="196" t="s">
        <v>1832</v>
      </c>
      <c r="D5356" s="196">
        <v>9</v>
      </c>
      <c r="E5356" s="196" t="s">
        <v>1697</v>
      </c>
      <c r="F5356" s="196">
        <v>5</v>
      </c>
      <c r="G5356"/>
      <c r="H5356"/>
    </row>
    <row r="5357" spans="2:8" x14ac:dyDescent="0.3">
      <c r="B5357" s="101" t="s">
        <v>6035</v>
      </c>
      <c r="C5357" s="196" t="s">
        <v>1690</v>
      </c>
      <c r="D5357" s="196">
        <v>10</v>
      </c>
      <c r="E5357" s="196" t="s">
        <v>7</v>
      </c>
      <c r="F5357" s="196">
        <v>9</v>
      </c>
      <c r="G5357"/>
      <c r="H5357"/>
    </row>
    <row r="5358" spans="2:8" x14ac:dyDescent="0.3">
      <c r="B5358" s="201" t="s">
        <v>6036</v>
      </c>
      <c r="C5358" s="201" t="s">
        <v>7</v>
      </c>
      <c r="D5358" s="201">
        <v>1</v>
      </c>
      <c r="E5358" s="201" t="s">
        <v>20</v>
      </c>
      <c r="F5358" s="201">
        <v>3</v>
      </c>
      <c r="G5358" s="201"/>
      <c r="H5358"/>
    </row>
    <row r="5359" spans="2:8" x14ac:dyDescent="0.3">
      <c r="B5359" s="101" t="s">
        <v>6037</v>
      </c>
      <c r="C5359" s="196" t="s">
        <v>6038</v>
      </c>
      <c r="D5359" s="196">
        <v>4</v>
      </c>
      <c r="E5359" s="196" t="s">
        <v>1758</v>
      </c>
      <c r="F5359" s="196">
        <v>10</v>
      </c>
      <c r="G5359"/>
      <c r="H5359"/>
    </row>
    <row r="5360" spans="2:8" x14ac:dyDescent="0.3">
      <c r="B5360" s="101" t="s">
        <v>6039</v>
      </c>
      <c r="C5360" s="196" t="s">
        <v>1691</v>
      </c>
      <c r="D5360" s="196">
        <v>5</v>
      </c>
      <c r="E5360" s="196" t="s">
        <v>7</v>
      </c>
      <c r="F5360" s="196">
        <v>1</v>
      </c>
      <c r="G5360"/>
      <c r="H5360"/>
    </row>
    <row r="5361" spans="2:8" x14ac:dyDescent="0.3">
      <c r="B5361" s="101" t="s">
        <v>6040</v>
      </c>
      <c r="C5361" s="196" t="s">
        <v>20</v>
      </c>
      <c r="D5361" s="196">
        <v>1</v>
      </c>
      <c r="E5361" s="196" t="s">
        <v>7</v>
      </c>
      <c r="F5361" s="196">
        <v>3</v>
      </c>
      <c r="G5361"/>
      <c r="H5361"/>
    </row>
    <row r="5362" spans="2:8" x14ac:dyDescent="0.3">
      <c r="B5362" s="101" t="s">
        <v>6041</v>
      </c>
      <c r="C5362" s="196" t="s">
        <v>4</v>
      </c>
      <c r="D5362" s="196">
        <v>4</v>
      </c>
      <c r="E5362" s="196" t="s">
        <v>7</v>
      </c>
      <c r="F5362" s="196">
        <v>5</v>
      </c>
      <c r="G5362"/>
      <c r="H5362"/>
    </row>
    <row r="5363" spans="2:8" x14ac:dyDescent="0.3">
      <c r="B5363" s="101" t="s">
        <v>6042</v>
      </c>
      <c r="C5363" s="196" t="s">
        <v>1690</v>
      </c>
      <c r="D5363" s="196">
        <v>13</v>
      </c>
      <c r="E5363" s="196" t="s">
        <v>7</v>
      </c>
      <c r="F5363" s="196">
        <v>14</v>
      </c>
      <c r="G5363"/>
      <c r="H5363"/>
    </row>
    <row r="5364" spans="2:8" x14ac:dyDescent="0.3">
      <c r="B5364" s="101" t="s">
        <v>6043</v>
      </c>
      <c r="C5364" s="196" t="s">
        <v>4</v>
      </c>
      <c r="D5364" s="196">
        <v>3</v>
      </c>
      <c r="E5364" s="196" t="s">
        <v>7</v>
      </c>
      <c r="F5364" s="196">
        <v>4</v>
      </c>
      <c r="G5364"/>
      <c r="H5364"/>
    </row>
    <row r="5365" spans="2:8" x14ac:dyDescent="0.3">
      <c r="B5365" s="201" t="s">
        <v>6044</v>
      </c>
      <c r="C5365" s="201" t="s">
        <v>4</v>
      </c>
      <c r="D5365" s="201">
        <v>0</v>
      </c>
      <c r="E5365" s="201" t="s">
        <v>7</v>
      </c>
      <c r="F5365" s="201">
        <v>4</v>
      </c>
      <c r="G5365" s="201"/>
      <c r="H5365"/>
    </row>
    <row r="5366" spans="2:8" x14ac:dyDescent="0.3">
      <c r="B5366" s="101" t="s">
        <v>6045</v>
      </c>
      <c r="C5366" s="196"/>
      <c r="D5366" s="196"/>
      <c r="E5366" s="196"/>
      <c r="F5366" s="196"/>
      <c r="G5366"/>
      <c r="H5366"/>
    </row>
    <row r="5367" spans="2:8" x14ac:dyDescent="0.3">
      <c r="B5367" s="101" t="s">
        <v>6046</v>
      </c>
      <c r="C5367" s="196" t="s">
        <v>1698</v>
      </c>
      <c r="D5367" s="196">
        <v>6</v>
      </c>
      <c r="E5367" s="196" t="s">
        <v>1700</v>
      </c>
      <c r="F5367" s="196">
        <v>12</v>
      </c>
      <c r="G5367"/>
      <c r="H5367"/>
    </row>
    <row r="5368" spans="2:8" x14ac:dyDescent="0.3">
      <c r="B5368" s="101" t="s">
        <v>6047</v>
      </c>
      <c r="C5368" s="196" t="s">
        <v>1698</v>
      </c>
      <c r="D5368" s="196">
        <v>24</v>
      </c>
      <c r="E5368" s="196" t="s">
        <v>1700</v>
      </c>
      <c r="F5368" s="196">
        <v>19</v>
      </c>
      <c r="G5368"/>
      <c r="H5368"/>
    </row>
    <row r="5369" spans="2:8" x14ac:dyDescent="0.3">
      <c r="B5369" s="101" t="s">
        <v>6048</v>
      </c>
      <c r="C5369" s="196" t="s">
        <v>1698</v>
      </c>
      <c r="D5369" s="196">
        <v>12</v>
      </c>
      <c r="E5369" s="196" t="s">
        <v>1738</v>
      </c>
      <c r="F5369" s="196">
        <v>11</v>
      </c>
      <c r="G5369"/>
      <c r="H5369"/>
    </row>
    <row r="5370" spans="2:8" x14ac:dyDescent="0.3">
      <c r="B5370" s="101" t="s">
        <v>6049</v>
      </c>
      <c r="C5370" s="196" t="s">
        <v>6050</v>
      </c>
      <c r="D5370" s="196">
        <v>3</v>
      </c>
      <c r="E5370" s="196" t="s">
        <v>1706</v>
      </c>
      <c r="F5370" s="196">
        <v>6</v>
      </c>
      <c r="G5370"/>
      <c r="H5370"/>
    </row>
    <row r="5371" spans="2:8" x14ac:dyDescent="0.3">
      <c r="B5371" s="101" t="s">
        <v>6051</v>
      </c>
      <c r="C5371" s="196" t="s">
        <v>1738</v>
      </c>
      <c r="D5371" s="196">
        <v>0</v>
      </c>
      <c r="E5371" s="196" t="s">
        <v>1698</v>
      </c>
      <c r="F5371" s="196">
        <v>1</v>
      </c>
      <c r="G5371"/>
      <c r="H5371"/>
    </row>
    <row r="5372" spans="2:8" x14ac:dyDescent="0.3">
      <c r="B5372" s="101" t="s">
        <v>6052</v>
      </c>
      <c r="C5372" s="196" t="s">
        <v>1699</v>
      </c>
      <c r="D5372" s="196">
        <v>7</v>
      </c>
      <c r="E5372" s="196" t="s">
        <v>1698</v>
      </c>
      <c r="F5372" s="196">
        <v>6</v>
      </c>
      <c r="G5372"/>
      <c r="H5372"/>
    </row>
    <row r="5373" spans="2:8" x14ac:dyDescent="0.3">
      <c r="B5373" s="101" t="s">
        <v>6053</v>
      </c>
      <c r="C5373" s="196" t="s">
        <v>1698</v>
      </c>
      <c r="D5373" s="196">
        <v>10</v>
      </c>
      <c r="E5373" s="196" t="s">
        <v>20</v>
      </c>
      <c r="F5373" s="196">
        <v>5</v>
      </c>
      <c r="G5373"/>
      <c r="H5373"/>
    </row>
    <row r="5374" spans="2:8" x14ac:dyDescent="0.3">
      <c r="B5374" s="101" t="s">
        <v>6054</v>
      </c>
      <c r="C5374" s="196" t="s">
        <v>1700</v>
      </c>
      <c r="D5374" s="196">
        <v>4</v>
      </c>
      <c r="E5374" s="196" t="s">
        <v>1698</v>
      </c>
      <c r="F5374" s="196">
        <v>7</v>
      </c>
      <c r="G5374"/>
      <c r="H5374"/>
    </row>
    <row r="5375" spans="2:8" x14ac:dyDescent="0.3">
      <c r="B5375" s="101" t="s">
        <v>6055</v>
      </c>
      <c r="C5375" s="196" t="s">
        <v>1698</v>
      </c>
      <c r="D5375" s="196">
        <v>10</v>
      </c>
      <c r="E5375" s="196" t="s">
        <v>20</v>
      </c>
      <c r="F5375" s="196">
        <v>16</v>
      </c>
      <c r="G5375"/>
      <c r="H5375"/>
    </row>
    <row r="5376" spans="2:8" x14ac:dyDescent="0.3">
      <c r="B5376" s="101" t="s">
        <v>6056</v>
      </c>
      <c r="C5376" s="196" t="s">
        <v>1702</v>
      </c>
      <c r="D5376" s="196">
        <v>19</v>
      </c>
      <c r="E5376" s="196" t="s">
        <v>1698</v>
      </c>
      <c r="F5376" s="196">
        <v>11</v>
      </c>
      <c r="G5376"/>
      <c r="H5376"/>
    </row>
    <row r="5377" spans="2:8" x14ac:dyDescent="0.3">
      <c r="B5377" s="101" t="s">
        <v>6057</v>
      </c>
      <c r="C5377" s="196"/>
      <c r="D5377" s="196"/>
      <c r="E5377" s="196"/>
      <c r="F5377" s="196"/>
      <c r="G5377"/>
      <c r="H5377"/>
    </row>
    <row r="5378" spans="2:8" x14ac:dyDescent="0.3">
      <c r="B5378" s="201" t="s">
        <v>6058</v>
      </c>
      <c r="C5378" s="201" t="s">
        <v>7</v>
      </c>
      <c r="D5378" s="201">
        <v>0</v>
      </c>
      <c r="E5378" s="201" t="s">
        <v>1694</v>
      </c>
      <c r="F5378" s="201">
        <v>3</v>
      </c>
      <c r="G5378" s="201"/>
      <c r="H5378"/>
    </row>
    <row r="5379" spans="2:8" x14ac:dyDescent="0.3">
      <c r="B5379" s="101" t="s">
        <v>6059</v>
      </c>
      <c r="C5379" s="196" t="s">
        <v>7</v>
      </c>
      <c r="D5379" s="196">
        <v>7</v>
      </c>
      <c r="E5379" s="196" t="s">
        <v>20</v>
      </c>
      <c r="F5379" s="196">
        <v>5</v>
      </c>
      <c r="G5379"/>
      <c r="H5379"/>
    </row>
    <row r="5380" spans="2:8" x14ac:dyDescent="0.3">
      <c r="B5380" s="101" t="s">
        <v>6060</v>
      </c>
      <c r="C5380" s="196" t="s">
        <v>1699</v>
      </c>
      <c r="D5380" s="196">
        <v>11</v>
      </c>
      <c r="E5380" s="196" t="s">
        <v>1698</v>
      </c>
      <c r="F5380" s="196">
        <v>15</v>
      </c>
      <c r="G5380"/>
      <c r="H5380"/>
    </row>
    <row r="5381" spans="2:8" x14ac:dyDescent="0.3">
      <c r="B5381" s="101" t="s">
        <v>6061</v>
      </c>
      <c r="C5381" s="196" t="s">
        <v>1830</v>
      </c>
      <c r="D5381" s="196">
        <v>6</v>
      </c>
      <c r="E5381" s="196" t="s">
        <v>7</v>
      </c>
      <c r="F5381" s="196">
        <v>7</v>
      </c>
      <c r="G5381"/>
      <c r="H5381"/>
    </row>
    <row r="5382" spans="2:8" x14ac:dyDescent="0.3">
      <c r="B5382" s="101" t="s">
        <v>6062</v>
      </c>
      <c r="C5382" s="196" t="s">
        <v>20</v>
      </c>
      <c r="D5382" s="196">
        <v>10</v>
      </c>
      <c r="E5382" s="196" t="s">
        <v>1698</v>
      </c>
      <c r="F5382" s="196">
        <v>14</v>
      </c>
      <c r="G5382"/>
      <c r="H5382"/>
    </row>
    <row r="5383" spans="2:8" x14ac:dyDescent="0.3">
      <c r="B5383" s="101" t="s">
        <v>6063</v>
      </c>
      <c r="C5383" s="196" t="s">
        <v>1701</v>
      </c>
      <c r="D5383" s="196">
        <v>1</v>
      </c>
      <c r="E5383" s="196" t="s">
        <v>1698</v>
      </c>
      <c r="F5383" s="196">
        <v>2</v>
      </c>
      <c r="G5383"/>
      <c r="H5383"/>
    </row>
    <row r="5384" spans="2:8" x14ac:dyDescent="0.3">
      <c r="B5384" s="101" t="s">
        <v>6064</v>
      </c>
      <c r="C5384" s="196" t="s">
        <v>1837</v>
      </c>
      <c r="D5384" s="196">
        <v>1</v>
      </c>
      <c r="E5384" s="196" t="s">
        <v>20</v>
      </c>
      <c r="F5384" s="196">
        <v>1</v>
      </c>
      <c r="G5384"/>
      <c r="H5384"/>
    </row>
    <row r="5385" spans="2:8" x14ac:dyDescent="0.3">
      <c r="B5385" s="101" t="s">
        <v>6065</v>
      </c>
      <c r="C5385" s="196" t="s">
        <v>7</v>
      </c>
      <c r="D5385" s="196">
        <v>5</v>
      </c>
      <c r="E5385" s="196" t="s">
        <v>4</v>
      </c>
      <c r="F5385" s="196">
        <v>0</v>
      </c>
      <c r="G5385"/>
      <c r="H5385"/>
    </row>
    <row r="5386" spans="2:8" x14ac:dyDescent="0.3">
      <c r="B5386" s="101" t="s">
        <v>6066</v>
      </c>
      <c r="C5386" s="196" t="s">
        <v>4</v>
      </c>
      <c r="D5386" s="196">
        <v>4</v>
      </c>
      <c r="E5386" s="196" t="s">
        <v>7</v>
      </c>
      <c r="F5386" s="196">
        <v>3</v>
      </c>
      <c r="G5386"/>
      <c r="H5386"/>
    </row>
    <row r="5387" spans="2:8" x14ac:dyDescent="0.3">
      <c r="B5387" s="101" t="s">
        <v>6067</v>
      </c>
      <c r="C5387" s="196" t="s">
        <v>7</v>
      </c>
      <c r="D5387" s="196">
        <v>1</v>
      </c>
      <c r="E5387" s="196" t="s">
        <v>4</v>
      </c>
      <c r="F5387" s="196">
        <v>3</v>
      </c>
      <c r="G5387"/>
      <c r="H5387"/>
    </row>
    <row r="5388" spans="2:8" x14ac:dyDescent="0.3">
      <c r="B5388" s="101" t="s">
        <v>6068</v>
      </c>
      <c r="C5388" s="196"/>
      <c r="D5388" s="196"/>
      <c r="E5388" s="196"/>
      <c r="F5388" s="196"/>
      <c r="G5388"/>
      <c r="H5388"/>
    </row>
    <row r="5389" spans="2:8" x14ac:dyDescent="0.3">
      <c r="B5389" s="101" t="s">
        <v>6069</v>
      </c>
      <c r="C5389" s="196" t="s">
        <v>7</v>
      </c>
      <c r="D5389" s="196">
        <v>10</v>
      </c>
      <c r="E5389" s="196" t="s">
        <v>4</v>
      </c>
      <c r="F5389" s="196">
        <v>6</v>
      </c>
      <c r="G5389"/>
      <c r="H5389"/>
    </row>
    <row r="5390" spans="2:8" x14ac:dyDescent="0.3">
      <c r="B5390" s="101" t="s">
        <v>6070</v>
      </c>
      <c r="C5390" s="196" t="s">
        <v>1693</v>
      </c>
      <c r="D5390" s="196">
        <v>0</v>
      </c>
      <c r="E5390" s="196" t="s">
        <v>7</v>
      </c>
      <c r="F5390" s="196">
        <v>3</v>
      </c>
      <c r="G5390"/>
      <c r="H5390"/>
    </row>
    <row r="5391" spans="2:8" x14ac:dyDescent="0.3">
      <c r="B5391" s="201" t="s">
        <v>6071</v>
      </c>
      <c r="C5391" s="201" t="s">
        <v>1761</v>
      </c>
      <c r="D5391" s="201">
        <v>9</v>
      </c>
      <c r="E5391" s="201" t="s">
        <v>4</v>
      </c>
      <c r="F5391" s="201">
        <v>6</v>
      </c>
      <c r="G5391" s="201"/>
      <c r="H5391"/>
    </row>
    <row r="5392" spans="2:8" x14ac:dyDescent="0.3">
      <c r="B5392" s="101" t="s">
        <v>6072</v>
      </c>
      <c r="C5392" s="196" t="s">
        <v>4</v>
      </c>
      <c r="D5392" s="196">
        <v>2</v>
      </c>
      <c r="E5392" s="196" t="s">
        <v>7</v>
      </c>
      <c r="F5392" s="196">
        <v>0</v>
      </c>
      <c r="G5392"/>
      <c r="H5392"/>
    </row>
    <row r="5393" spans="2:8" x14ac:dyDescent="0.3">
      <c r="B5393" s="101" t="s">
        <v>6073</v>
      </c>
      <c r="C5393" s="196" t="s">
        <v>4</v>
      </c>
      <c r="D5393" s="196">
        <v>15</v>
      </c>
      <c r="E5393" s="196" t="s">
        <v>7</v>
      </c>
      <c r="F5393" s="196">
        <v>5</v>
      </c>
      <c r="G5393"/>
      <c r="H5393"/>
    </row>
    <row r="5394" spans="2:8" x14ac:dyDescent="0.3">
      <c r="B5394" s="101" t="s">
        <v>6074</v>
      </c>
      <c r="C5394" s="196" t="s">
        <v>7</v>
      </c>
      <c r="D5394" s="196">
        <v>0</v>
      </c>
      <c r="E5394" s="196" t="s">
        <v>1704</v>
      </c>
      <c r="F5394" s="196">
        <v>4</v>
      </c>
      <c r="G5394"/>
      <c r="H5394"/>
    </row>
    <row r="5395" spans="2:8" x14ac:dyDescent="0.3">
      <c r="B5395" s="101" t="s">
        <v>6075</v>
      </c>
      <c r="C5395" s="196" t="s">
        <v>7</v>
      </c>
      <c r="D5395" s="196">
        <v>9</v>
      </c>
      <c r="E5395" s="196" t="s">
        <v>4</v>
      </c>
      <c r="F5395" s="196">
        <v>10</v>
      </c>
      <c r="G5395"/>
      <c r="H5395"/>
    </row>
    <row r="5396" spans="2:8" x14ac:dyDescent="0.3">
      <c r="B5396" s="101" t="s">
        <v>6076</v>
      </c>
      <c r="C5396" s="196" t="s">
        <v>4</v>
      </c>
      <c r="D5396" s="196">
        <v>0</v>
      </c>
      <c r="E5396" s="196" t="s">
        <v>7</v>
      </c>
      <c r="F5396" s="196">
        <v>3</v>
      </c>
      <c r="G5396"/>
      <c r="H5396"/>
    </row>
    <row r="5397" spans="2:8" x14ac:dyDescent="0.3">
      <c r="B5397" s="101" t="s">
        <v>6077</v>
      </c>
      <c r="C5397" s="196" t="s">
        <v>4</v>
      </c>
      <c r="D5397" s="196">
        <v>1</v>
      </c>
      <c r="E5397" s="196" t="s">
        <v>7</v>
      </c>
      <c r="F5397" s="196">
        <v>0</v>
      </c>
      <c r="G5397"/>
      <c r="H5397"/>
    </row>
    <row r="5398" spans="2:8" x14ac:dyDescent="0.3">
      <c r="B5398" s="101" t="s">
        <v>6078</v>
      </c>
      <c r="C5398" s="196" t="s">
        <v>4</v>
      </c>
      <c r="D5398" s="196">
        <v>1</v>
      </c>
      <c r="E5398" s="196" t="s">
        <v>1788</v>
      </c>
      <c r="F5398" s="196">
        <v>0</v>
      </c>
      <c r="G5398"/>
      <c r="H5398"/>
    </row>
    <row r="5399" spans="2:8" x14ac:dyDescent="0.3">
      <c r="B5399" s="101" t="s">
        <v>6079</v>
      </c>
      <c r="C5399" s="196" t="s">
        <v>7</v>
      </c>
      <c r="D5399" s="196">
        <v>2</v>
      </c>
      <c r="E5399" s="196" t="s">
        <v>1687</v>
      </c>
      <c r="F5399" s="196">
        <v>1</v>
      </c>
      <c r="G5399" t="s">
        <v>4</v>
      </c>
      <c r="H5399">
        <v>0</v>
      </c>
    </row>
    <row r="5400" spans="2:8" x14ac:dyDescent="0.3">
      <c r="B5400" s="101" t="s">
        <v>6080</v>
      </c>
      <c r="C5400" s="196"/>
      <c r="D5400" s="196"/>
      <c r="E5400" s="196"/>
      <c r="F5400" s="196"/>
      <c r="G5400"/>
      <c r="H5400"/>
    </row>
    <row r="5401" spans="2:8" x14ac:dyDescent="0.3">
      <c r="B5401" s="101" t="s">
        <v>6081</v>
      </c>
      <c r="C5401" s="196" t="s">
        <v>7</v>
      </c>
      <c r="D5401" s="196">
        <v>6</v>
      </c>
      <c r="E5401" s="196" t="s">
        <v>20</v>
      </c>
      <c r="F5401" s="196">
        <v>2</v>
      </c>
      <c r="G5401"/>
      <c r="H5401"/>
    </row>
    <row r="5402" spans="2:8" x14ac:dyDescent="0.3">
      <c r="B5402" s="101" t="s">
        <v>6082</v>
      </c>
      <c r="C5402" s="196" t="s">
        <v>7</v>
      </c>
      <c r="D5402" s="196">
        <v>4</v>
      </c>
      <c r="E5402" s="196" t="s">
        <v>20</v>
      </c>
      <c r="F5402" s="196">
        <v>2</v>
      </c>
      <c r="G5402"/>
      <c r="H5402"/>
    </row>
    <row r="5403" spans="2:8" x14ac:dyDescent="0.3">
      <c r="B5403" s="101" t="s">
        <v>6083</v>
      </c>
      <c r="C5403" s="196" t="s">
        <v>7</v>
      </c>
      <c r="D5403" s="196">
        <v>1</v>
      </c>
      <c r="E5403" s="196" t="s">
        <v>20</v>
      </c>
      <c r="F5403" s="196">
        <v>4</v>
      </c>
      <c r="G5403"/>
      <c r="H5403"/>
    </row>
    <row r="5404" spans="2:8" x14ac:dyDescent="0.3">
      <c r="B5404" s="201" t="s">
        <v>6084</v>
      </c>
      <c r="C5404" s="201" t="s">
        <v>7</v>
      </c>
      <c r="D5404" s="201">
        <v>0</v>
      </c>
      <c r="E5404" s="201" t="s">
        <v>20</v>
      </c>
      <c r="F5404" s="201">
        <v>0</v>
      </c>
      <c r="G5404" s="201"/>
      <c r="H5404"/>
    </row>
    <row r="5405" spans="2:8" x14ac:dyDescent="0.3">
      <c r="B5405" s="101" t="s">
        <v>6085</v>
      </c>
      <c r="C5405" s="196" t="s">
        <v>20</v>
      </c>
      <c r="D5405" s="196">
        <v>1</v>
      </c>
      <c r="E5405" s="196" t="s">
        <v>7</v>
      </c>
      <c r="F5405" s="196">
        <v>2</v>
      </c>
      <c r="G5405"/>
      <c r="H5405"/>
    </row>
    <row r="5406" spans="2:8" x14ac:dyDescent="0.3">
      <c r="B5406" s="101" t="s">
        <v>6086</v>
      </c>
      <c r="C5406" s="196" t="s">
        <v>7</v>
      </c>
      <c r="D5406" s="196">
        <v>3</v>
      </c>
      <c r="E5406" s="196" t="s">
        <v>20</v>
      </c>
      <c r="F5406" s="196">
        <v>1</v>
      </c>
      <c r="G5406"/>
      <c r="H5406"/>
    </row>
    <row r="5407" spans="2:8" x14ac:dyDescent="0.3">
      <c r="B5407" s="101" t="s">
        <v>6087</v>
      </c>
      <c r="C5407" s="196" t="s">
        <v>7</v>
      </c>
      <c r="D5407" s="196">
        <v>0</v>
      </c>
      <c r="E5407" s="196" t="s">
        <v>1684</v>
      </c>
      <c r="F5407" s="196">
        <v>1</v>
      </c>
      <c r="G5407"/>
      <c r="H5407"/>
    </row>
    <row r="5408" spans="2:8" x14ac:dyDescent="0.3">
      <c r="B5408" s="101" t="s">
        <v>6088</v>
      </c>
      <c r="C5408" s="196" t="s">
        <v>7</v>
      </c>
      <c r="D5408" s="196">
        <v>5</v>
      </c>
      <c r="E5408" s="196" t="s">
        <v>20</v>
      </c>
      <c r="F5408" s="196">
        <v>9</v>
      </c>
      <c r="G5408"/>
      <c r="H5408"/>
    </row>
    <row r="5409" spans="2:8" x14ac:dyDescent="0.3">
      <c r="B5409" s="101" t="s">
        <v>6089</v>
      </c>
      <c r="C5409" s="196" t="s">
        <v>20</v>
      </c>
      <c r="D5409" s="196">
        <v>2</v>
      </c>
      <c r="E5409" s="196" t="s">
        <v>7</v>
      </c>
      <c r="F5409" s="196">
        <v>0</v>
      </c>
      <c r="G5409"/>
      <c r="H5409"/>
    </row>
    <row r="5410" spans="2:8" x14ac:dyDescent="0.3">
      <c r="B5410" s="101" t="s">
        <v>6090</v>
      </c>
      <c r="C5410" s="196" t="s">
        <v>20</v>
      </c>
      <c r="D5410" s="196">
        <v>0</v>
      </c>
      <c r="E5410" s="196" t="s">
        <v>7</v>
      </c>
      <c r="F5410" s="196">
        <v>0</v>
      </c>
      <c r="G5410"/>
      <c r="H5410"/>
    </row>
    <row r="5411" spans="2:8" x14ac:dyDescent="0.3">
      <c r="B5411" s="101" t="s">
        <v>6091</v>
      </c>
      <c r="C5411" s="196"/>
      <c r="D5411" s="196"/>
      <c r="E5411" s="196"/>
      <c r="F5411" s="196"/>
      <c r="G5411"/>
      <c r="H5411"/>
    </row>
    <row r="5412" spans="2:8" x14ac:dyDescent="0.3">
      <c r="B5412" s="101" t="s">
        <v>6092</v>
      </c>
      <c r="C5412" s="196" t="s">
        <v>7</v>
      </c>
      <c r="D5412" s="196">
        <v>1</v>
      </c>
      <c r="E5412" s="196" t="s">
        <v>1696</v>
      </c>
      <c r="F5412" s="196">
        <v>1</v>
      </c>
      <c r="G5412"/>
      <c r="H5412"/>
    </row>
    <row r="5413" spans="2:8" x14ac:dyDescent="0.3">
      <c r="B5413" s="101" t="s">
        <v>6093</v>
      </c>
      <c r="C5413" s="196" t="s">
        <v>1696</v>
      </c>
      <c r="D5413" s="196">
        <v>2</v>
      </c>
      <c r="E5413" s="196" t="s">
        <v>7</v>
      </c>
      <c r="F5413" s="196">
        <v>2</v>
      </c>
      <c r="G5413"/>
      <c r="H5413"/>
    </row>
    <row r="5414" spans="2:8" x14ac:dyDescent="0.3">
      <c r="B5414" s="101" t="s">
        <v>6094</v>
      </c>
      <c r="C5414" s="196" t="s">
        <v>1696</v>
      </c>
      <c r="D5414" s="196">
        <v>1</v>
      </c>
      <c r="E5414" s="196" t="s">
        <v>7</v>
      </c>
      <c r="F5414" s="196">
        <v>0</v>
      </c>
      <c r="G5414"/>
      <c r="H5414"/>
    </row>
    <row r="5415" spans="2:8" x14ac:dyDescent="0.3">
      <c r="B5415" s="101" t="s">
        <v>6095</v>
      </c>
      <c r="C5415" s="196" t="s">
        <v>1696</v>
      </c>
      <c r="D5415" s="196">
        <v>2</v>
      </c>
      <c r="E5415" s="196" t="s">
        <v>7</v>
      </c>
      <c r="F5415" s="196">
        <v>0</v>
      </c>
      <c r="G5415"/>
      <c r="H5415"/>
    </row>
    <row r="5416" spans="2:8" x14ac:dyDescent="0.3">
      <c r="B5416" s="101" t="s">
        <v>6096</v>
      </c>
      <c r="C5416" s="196" t="s">
        <v>1696</v>
      </c>
      <c r="D5416" s="196">
        <v>4</v>
      </c>
      <c r="E5416" s="196" t="s">
        <v>7</v>
      </c>
      <c r="F5416" s="196">
        <v>2</v>
      </c>
      <c r="G5416"/>
      <c r="H5416"/>
    </row>
    <row r="5417" spans="2:8" x14ac:dyDescent="0.3">
      <c r="B5417" s="201" t="s">
        <v>6097</v>
      </c>
      <c r="C5417" s="201" t="s">
        <v>7</v>
      </c>
      <c r="D5417" s="201">
        <v>1</v>
      </c>
      <c r="E5417" s="201" t="s">
        <v>1704</v>
      </c>
      <c r="F5417" s="201">
        <v>3</v>
      </c>
      <c r="G5417" s="201"/>
      <c r="H5417"/>
    </row>
    <row r="5418" spans="2:8" x14ac:dyDescent="0.3">
      <c r="B5418" s="101" t="s">
        <v>6098</v>
      </c>
      <c r="C5418" s="196" t="s">
        <v>7</v>
      </c>
      <c r="D5418" s="196">
        <v>2</v>
      </c>
      <c r="E5418" s="196" t="s">
        <v>1704</v>
      </c>
      <c r="F5418" s="196">
        <v>2</v>
      </c>
      <c r="G5418"/>
      <c r="H5418"/>
    </row>
    <row r="5419" spans="2:8" x14ac:dyDescent="0.3">
      <c r="B5419" s="101" t="s">
        <v>6099</v>
      </c>
      <c r="C5419" s="196" t="s">
        <v>1704</v>
      </c>
      <c r="D5419" s="196">
        <v>1</v>
      </c>
      <c r="E5419" s="196" t="s">
        <v>7</v>
      </c>
      <c r="F5419" s="196">
        <v>3</v>
      </c>
      <c r="G5419"/>
      <c r="H5419"/>
    </row>
    <row r="5420" spans="2:8" x14ac:dyDescent="0.3">
      <c r="B5420" s="101" t="s">
        <v>6100</v>
      </c>
      <c r="C5420" s="196" t="s">
        <v>1704</v>
      </c>
      <c r="D5420" s="196">
        <v>16</v>
      </c>
      <c r="E5420" s="196" t="s">
        <v>7</v>
      </c>
      <c r="F5420" s="196">
        <v>13</v>
      </c>
      <c r="G5420"/>
      <c r="H5420"/>
    </row>
    <row r="5421" spans="2:8" x14ac:dyDescent="0.3">
      <c r="B5421" s="101" t="s">
        <v>6101</v>
      </c>
      <c r="C5421" s="196" t="s">
        <v>1690</v>
      </c>
      <c r="D5421" s="196">
        <v>5</v>
      </c>
      <c r="E5421" s="196" t="s">
        <v>7</v>
      </c>
      <c r="F5421" s="196">
        <v>1</v>
      </c>
      <c r="G5421"/>
      <c r="H5421"/>
    </row>
    <row r="5422" spans="2:8" x14ac:dyDescent="0.3">
      <c r="B5422" s="101" t="s">
        <v>6102</v>
      </c>
      <c r="C5422" s="196"/>
      <c r="D5422" s="196"/>
      <c r="E5422" s="196"/>
      <c r="F5422" s="196"/>
      <c r="G5422"/>
      <c r="H5422"/>
    </row>
    <row r="5423" spans="2:8" x14ac:dyDescent="0.3">
      <c r="B5423" s="101" t="s">
        <v>6103</v>
      </c>
      <c r="C5423" s="196" t="s">
        <v>3890</v>
      </c>
      <c r="D5423" s="196">
        <v>6</v>
      </c>
      <c r="E5423" s="196" t="s">
        <v>2176</v>
      </c>
      <c r="F5423" s="196">
        <v>2</v>
      </c>
      <c r="G5423"/>
      <c r="H5423"/>
    </row>
    <row r="5424" spans="2:8" x14ac:dyDescent="0.3">
      <c r="B5424" s="101" t="s">
        <v>6104</v>
      </c>
      <c r="C5424" s="196" t="s">
        <v>20</v>
      </c>
      <c r="D5424" s="196">
        <v>1</v>
      </c>
      <c r="E5424" s="196" t="s">
        <v>2176</v>
      </c>
      <c r="F5424" s="196">
        <v>4</v>
      </c>
      <c r="G5424"/>
      <c r="H5424"/>
    </row>
    <row r="5425" spans="2:8" x14ac:dyDescent="0.3">
      <c r="B5425" s="101" t="s">
        <v>6105</v>
      </c>
      <c r="C5425" s="196" t="s">
        <v>20</v>
      </c>
      <c r="D5425" s="196">
        <v>3</v>
      </c>
      <c r="E5425" s="196" t="s">
        <v>2176</v>
      </c>
      <c r="F5425" s="196">
        <v>1</v>
      </c>
      <c r="G5425"/>
      <c r="H5425"/>
    </row>
    <row r="5426" spans="2:8" x14ac:dyDescent="0.3">
      <c r="B5426" s="101" t="s">
        <v>6106</v>
      </c>
      <c r="C5426" s="196" t="s">
        <v>2176</v>
      </c>
      <c r="D5426" s="196">
        <v>5</v>
      </c>
      <c r="E5426" s="196" t="s">
        <v>20</v>
      </c>
      <c r="F5426" s="196">
        <v>6</v>
      </c>
      <c r="G5426"/>
      <c r="H5426"/>
    </row>
    <row r="5427" spans="2:8" x14ac:dyDescent="0.3">
      <c r="B5427" s="101" t="s">
        <v>6107</v>
      </c>
      <c r="C5427" s="196" t="s">
        <v>20</v>
      </c>
      <c r="D5427" s="196">
        <v>2</v>
      </c>
      <c r="E5427" s="196" t="s">
        <v>2176</v>
      </c>
      <c r="F5427" s="196">
        <v>1</v>
      </c>
      <c r="G5427"/>
      <c r="H5427"/>
    </row>
    <row r="5428" spans="2:8" x14ac:dyDescent="0.3">
      <c r="B5428" s="101" t="s">
        <v>6108</v>
      </c>
      <c r="C5428" s="196" t="s">
        <v>1690</v>
      </c>
      <c r="D5428" s="196">
        <v>0</v>
      </c>
      <c r="E5428" s="196" t="s">
        <v>2176</v>
      </c>
      <c r="F5428" s="196">
        <v>2</v>
      </c>
      <c r="G5428"/>
      <c r="H5428"/>
    </row>
    <row r="5429" spans="2:8" x14ac:dyDescent="0.3">
      <c r="B5429" s="101" t="s">
        <v>6109</v>
      </c>
      <c r="C5429" s="196" t="s">
        <v>20</v>
      </c>
      <c r="D5429" s="196">
        <v>2</v>
      </c>
      <c r="E5429" s="196" t="s">
        <v>2176</v>
      </c>
      <c r="F5429" s="196">
        <v>2</v>
      </c>
      <c r="G5429"/>
      <c r="H5429"/>
    </row>
    <row r="5430" spans="2:8" x14ac:dyDescent="0.3">
      <c r="B5430" s="201" t="s">
        <v>6110</v>
      </c>
      <c r="C5430" s="201" t="s">
        <v>3890</v>
      </c>
      <c r="D5430" s="201">
        <v>3</v>
      </c>
      <c r="E5430" s="201" t="s">
        <v>2176</v>
      </c>
      <c r="F5430" s="201">
        <v>2</v>
      </c>
      <c r="G5430" s="201"/>
      <c r="H5430"/>
    </row>
    <row r="5431" spans="2:8" x14ac:dyDescent="0.3">
      <c r="B5431" s="101" t="s">
        <v>6111</v>
      </c>
      <c r="C5431" s="196" t="s">
        <v>2176</v>
      </c>
      <c r="D5431" s="196">
        <v>0</v>
      </c>
      <c r="E5431" s="196" t="s">
        <v>20</v>
      </c>
      <c r="F5431" s="196">
        <v>2</v>
      </c>
      <c r="G5431"/>
      <c r="H5431"/>
    </row>
    <row r="5432" spans="2:8" x14ac:dyDescent="0.3">
      <c r="B5432" s="101" t="s">
        <v>6112</v>
      </c>
      <c r="C5432" s="196" t="s">
        <v>2176</v>
      </c>
      <c r="D5432" s="196">
        <v>3</v>
      </c>
      <c r="E5432" s="196" t="s">
        <v>1699</v>
      </c>
      <c r="F5432" s="196">
        <v>3</v>
      </c>
      <c r="G5432"/>
      <c r="H5432"/>
    </row>
    <row r="5433" spans="2:8" x14ac:dyDescent="0.3">
      <c r="B5433" s="101" t="s">
        <v>6113</v>
      </c>
      <c r="C5433" s="196"/>
      <c r="D5433" s="196"/>
      <c r="E5433" s="196"/>
      <c r="F5433" s="196"/>
      <c r="G5433"/>
      <c r="H5433"/>
    </row>
    <row r="5434" spans="2:8" x14ac:dyDescent="0.3">
      <c r="B5434" s="101" t="s">
        <v>6114</v>
      </c>
      <c r="C5434" s="196" t="s">
        <v>1698</v>
      </c>
      <c r="D5434" s="196">
        <v>1</v>
      </c>
      <c r="E5434" s="196" t="s">
        <v>1700</v>
      </c>
      <c r="F5434" s="196">
        <v>1</v>
      </c>
      <c r="G5434"/>
      <c r="H5434"/>
    </row>
    <row r="5435" spans="2:8" x14ac:dyDescent="0.3">
      <c r="B5435" s="101" t="s">
        <v>6115</v>
      </c>
      <c r="C5435" s="196" t="s">
        <v>1704</v>
      </c>
      <c r="D5435" s="196">
        <v>2</v>
      </c>
      <c r="E5435" s="196" t="s">
        <v>7</v>
      </c>
      <c r="F5435" s="196">
        <v>2</v>
      </c>
      <c r="G5435"/>
      <c r="H5435"/>
    </row>
    <row r="5436" spans="2:8" x14ac:dyDescent="0.3">
      <c r="B5436" s="101" t="s">
        <v>6116</v>
      </c>
      <c r="C5436" s="196" t="s">
        <v>1702</v>
      </c>
      <c r="D5436" s="196">
        <v>1</v>
      </c>
      <c r="E5436" s="196" t="s">
        <v>1698</v>
      </c>
      <c r="F5436" s="196">
        <v>3</v>
      </c>
      <c r="G5436"/>
      <c r="H5436"/>
    </row>
    <row r="5437" spans="2:8" x14ac:dyDescent="0.3">
      <c r="B5437" s="101" t="s">
        <v>6117</v>
      </c>
      <c r="C5437" s="196" t="s">
        <v>4</v>
      </c>
      <c r="D5437" s="196">
        <v>1</v>
      </c>
      <c r="E5437" s="196" t="s">
        <v>7</v>
      </c>
      <c r="F5437" s="196">
        <v>4</v>
      </c>
      <c r="G5437"/>
      <c r="H5437"/>
    </row>
    <row r="5438" spans="2:8" x14ac:dyDescent="0.3">
      <c r="B5438" s="101" t="s">
        <v>6118</v>
      </c>
      <c r="C5438" s="196" t="s">
        <v>7</v>
      </c>
      <c r="D5438" s="196">
        <v>3</v>
      </c>
      <c r="E5438" s="196" t="s">
        <v>4</v>
      </c>
      <c r="F5438" s="196">
        <v>6</v>
      </c>
      <c r="G5438"/>
      <c r="H5438"/>
    </row>
    <row r="5439" spans="2:8" x14ac:dyDescent="0.3">
      <c r="B5439" s="101" t="s">
        <v>6119</v>
      </c>
      <c r="C5439" s="196" t="s">
        <v>4</v>
      </c>
      <c r="D5439" s="196">
        <v>0</v>
      </c>
      <c r="E5439" s="196" t="s">
        <v>7</v>
      </c>
      <c r="F5439" s="196">
        <v>1</v>
      </c>
      <c r="G5439"/>
      <c r="H5439"/>
    </row>
    <row r="5440" spans="2:8" x14ac:dyDescent="0.3">
      <c r="B5440" s="101" t="s">
        <v>6120</v>
      </c>
      <c r="C5440" s="196" t="s">
        <v>20</v>
      </c>
      <c r="D5440" s="196">
        <v>2</v>
      </c>
      <c r="E5440" s="196" t="s">
        <v>7</v>
      </c>
      <c r="F5440" s="196">
        <v>1</v>
      </c>
      <c r="G5440"/>
      <c r="H5440"/>
    </row>
    <row r="5441" spans="2:8" x14ac:dyDescent="0.3">
      <c r="B5441" s="101" t="s">
        <v>6121</v>
      </c>
      <c r="C5441" s="196" t="s">
        <v>4</v>
      </c>
      <c r="D5441" s="196">
        <v>3</v>
      </c>
      <c r="E5441" s="196" t="s">
        <v>1759</v>
      </c>
      <c r="F5441" s="196">
        <v>1</v>
      </c>
      <c r="G5441"/>
      <c r="H5441"/>
    </row>
    <row r="5442" spans="2:8" x14ac:dyDescent="0.3">
      <c r="B5442" s="101" t="s">
        <v>6122</v>
      </c>
      <c r="C5442" s="196" t="s">
        <v>7</v>
      </c>
      <c r="D5442" s="196">
        <v>1</v>
      </c>
      <c r="E5442" s="196" t="s">
        <v>4</v>
      </c>
      <c r="F5442" s="196">
        <v>3</v>
      </c>
      <c r="G5442"/>
      <c r="H5442"/>
    </row>
    <row r="5443" spans="2:8" x14ac:dyDescent="0.3">
      <c r="B5443" s="201" t="s">
        <v>6123</v>
      </c>
      <c r="C5443" s="201" t="s">
        <v>4</v>
      </c>
      <c r="D5443" s="201">
        <v>4</v>
      </c>
      <c r="E5443" s="201" t="s">
        <v>7</v>
      </c>
      <c r="F5443" s="201">
        <v>10</v>
      </c>
      <c r="G5443" s="201"/>
      <c r="H5443"/>
    </row>
    <row r="5444" spans="2:8" x14ac:dyDescent="0.3">
      <c r="B5444" s="101" t="s">
        <v>6124</v>
      </c>
      <c r="C5444" s="196"/>
      <c r="D5444" s="196"/>
      <c r="E5444" s="196"/>
      <c r="F5444" s="196"/>
      <c r="G5444"/>
      <c r="H5444"/>
    </row>
    <row r="5445" spans="2:8" x14ac:dyDescent="0.3">
      <c r="B5445" s="101" t="s">
        <v>6125</v>
      </c>
      <c r="C5445" s="196" t="s">
        <v>20</v>
      </c>
      <c r="D5445" s="196">
        <v>0</v>
      </c>
      <c r="E5445" s="196" t="s">
        <v>2176</v>
      </c>
      <c r="F5445" s="196">
        <v>0</v>
      </c>
      <c r="G5445"/>
      <c r="H5445"/>
    </row>
    <row r="5446" spans="2:8" x14ac:dyDescent="0.3">
      <c r="B5446" s="101" t="s">
        <v>6126</v>
      </c>
      <c r="C5446" s="196" t="s">
        <v>20</v>
      </c>
      <c r="D5446" s="196">
        <v>2</v>
      </c>
      <c r="E5446" s="196" t="s">
        <v>2176</v>
      </c>
      <c r="F5446" s="196">
        <v>5</v>
      </c>
      <c r="G5446"/>
      <c r="H5446"/>
    </row>
    <row r="5447" spans="2:8" x14ac:dyDescent="0.3">
      <c r="B5447" s="101" t="s">
        <v>6127</v>
      </c>
      <c r="C5447" s="196" t="s">
        <v>20</v>
      </c>
      <c r="D5447" s="196">
        <v>3</v>
      </c>
      <c r="E5447" s="196" t="s">
        <v>2176</v>
      </c>
      <c r="F5447" s="196">
        <v>0</v>
      </c>
      <c r="G5447"/>
      <c r="H5447"/>
    </row>
    <row r="5448" spans="2:8" x14ac:dyDescent="0.3">
      <c r="B5448" s="101" t="s">
        <v>6128</v>
      </c>
      <c r="C5448" s="196" t="s">
        <v>20</v>
      </c>
      <c r="D5448" s="196">
        <v>1</v>
      </c>
      <c r="E5448" s="196" t="s">
        <v>2176</v>
      </c>
      <c r="F5448" s="196">
        <v>0</v>
      </c>
      <c r="G5448"/>
      <c r="H5448"/>
    </row>
    <row r="5449" spans="2:8" ht="27.6" x14ac:dyDescent="0.3">
      <c r="B5449" s="101" t="s">
        <v>6129</v>
      </c>
      <c r="C5449" s="196" t="s">
        <v>20</v>
      </c>
      <c r="D5449" s="196">
        <v>0</v>
      </c>
      <c r="E5449" s="196" t="s">
        <v>3696</v>
      </c>
      <c r="F5449" s="196">
        <v>2</v>
      </c>
      <c r="G5449"/>
      <c r="H5449"/>
    </row>
    <row r="5450" spans="2:8" ht="27.6" x14ac:dyDescent="0.3">
      <c r="B5450" s="101" t="s">
        <v>6130</v>
      </c>
      <c r="C5450" s="196" t="s">
        <v>3696</v>
      </c>
      <c r="D5450" s="196">
        <v>5</v>
      </c>
      <c r="E5450" s="196" t="s">
        <v>5202</v>
      </c>
      <c r="F5450" s="196">
        <v>4</v>
      </c>
      <c r="G5450"/>
      <c r="H5450"/>
    </row>
    <row r="5451" spans="2:8" ht="27.6" x14ac:dyDescent="0.3">
      <c r="B5451" s="101" t="s">
        <v>6131</v>
      </c>
      <c r="C5451" s="196" t="s">
        <v>5202</v>
      </c>
      <c r="D5451" s="196">
        <v>6</v>
      </c>
      <c r="E5451" s="196" t="s">
        <v>3696</v>
      </c>
      <c r="F5451" s="196">
        <v>5</v>
      </c>
      <c r="G5451"/>
      <c r="H5451"/>
    </row>
    <row r="5452" spans="2:8" ht="27.6" x14ac:dyDescent="0.3">
      <c r="B5452" s="101" t="s">
        <v>6132</v>
      </c>
      <c r="C5452" s="196" t="s">
        <v>3696</v>
      </c>
      <c r="D5452" s="196">
        <v>1</v>
      </c>
      <c r="E5452" s="196" t="s">
        <v>5202</v>
      </c>
      <c r="F5452" s="196">
        <v>1</v>
      </c>
      <c r="G5452"/>
      <c r="H5452"/>
    </row>
    <row r="5453" spans="2:8" ht="27.6" x14ac:dyDescent="0.3">
      <c r="B5453" s="101" t="s">
        <v>6133</v>
      </c>
      <c r="C5453" s="196" t="s">
        <v>3696</v>
      </c>
      <c r="D5453" s="196">
        <v>1</v>
      </c>
      <c r="E5453" s="196" t="s">
        <v>3890</v>
      </c>
      <c r="F5453" s="196">
        <v>2</v>
      </c>
      <c r="G5453"/>
      <c r="H5453"/>
    </row>
    <row r="5454" spans="2:8" ht="27.6" x14ac:dyDescent="0.3">
      <c r="B5454" s="101" t="s">
        <v>6134</v>
      </c>
      <c r="C5454" s="196" t="s">
        <v>3696</v>
      </c>
      <c r="D5454" s="196">
        <v>2</v>
      </c>
      <c r="E5454" s="196" t="s">
        <v>5202</v>
      </c>
      <c r="F5454" s="196">
        <v>1</v>
      </c>
      <c r="G5454"/>
      <c r="H5454"/>
    </row>
    <row r="5455" spans="2:8" x14ac:dyDescent="0.3">
      <c r="B5455" s="101" t="s">
        <v>6135</v>
      </c>
      <c r="C5455" s="196"/>
      <c r="D5455" s="196"/>
      <c r="E5455" s="196"/>
      <c r="F5455" s="196"/>
      <c r="G5455"/>
      <c r="H5455"/>
    </row>
    <row r="5456" spans="2:8" x14ac:dyDescent="0.3">
      <c r="B5456" s="201" t="s">
        <v>6136</v>
      </c>
      <c r="C5456" s="201" t="s">
        <v>4</v>
      </c>
      <c r="D5456" s="201">
        <v>0</v>
      </c>
      <c r="E5456" s="201" t="s">
        <v>7</v>
      </c>
      <c r="F5456" s="201">
        <v>0</v>
      </c>
      <c r="G5456" s="201"/>
      <c r="H5456"/>
    </row>
    <row r="5457" spans="2:8" x14ac:dyDescent="0.3">
      <c r="B5457" s="101" t="s">
        <v>6137</v>
      </c>
      <c r="C5457" s="196" t="s">
        <v>1690</v>
      </c>
      <c r="D5457" s="196">
        <v>3</v>
      </c>
      <c r="E5457" s="196" t="s">
        <v>7</v>
      </c>
      <c r="F5457" s="196">
        <v>0</v>
      </c>
      <c r="G5457"/>
      <c r="H5457"/>
    </row>
    <row r="5458" spans="2:8" x14ac:dyDescent="0.3">
      <c r="B5458" s="101" t="s">
        <v>6138</v>
      </c>
      <c r="C5458" s="196"/>
      <c r="D5458" s="196"/>
      <c r="E5458" s="196"/>
      <c r="F5458" s="196"/>
      <c r="G5458"/>
      <c r="H5458"/>
    </row>
    <row r="5459" spans="2:8" x14ac:dyDescent="0.3">
      <c r="B5459" s="101" t="s">
        <v>6139</v>
      </c>
      <c r="C5459" s="196" t="s">
        <v>4</v>
      </c>
      <c r="D5459" s="196">
        <v>1</v>
      </c>
      <c r="E5459" s="196" t="s">
        <v>7</v>
      </c>
      <c r="F5459" s="196">
        <v>1</v>
      </c>
      <c r="G5459"/>
      <c r="H5459"/>
    </row>
    <row r="5460" spans="2:8" x14ac:dyDescent="0.3">
      <c r="B5460" s="101" t="s">
        <v>6140</v>
      </c>
      <c r="C5460" s="196" t="s">
        <v>20</v>
      </c>
      <c r="D5460" s="196">
        <v>6</v>
      </c>
      <c r="E5460" s="196" t="s">
        <v>1697</v>
      </c>
      <c r="F5460" s="196">
        <v>3</v>
      </c>
      <c r="G5460"/>
      <c r="H5460"/>
    </row>
    <row r="5461" spans="2:8" x14ac:dyDescent="0.3">
      <c r="B5461" s="101" t="s">
        <v>6141</v>
      </c>
      <c r="C5461" s="196" t="s">
        <v>7</v>
      </c>
      <c r="D5461" s="196">
        <v>4</v>
      </c>
      <c r="E5461" s="196" t="s">
        <v>20</v>
      </c>
      <c r="F5461" s="196">
        <v>3</v>
      </c>
      <c r="G5461"/>
      <c r="H5461"/>
    </row>
    <row r="5462" spans="2:8" x14ac:dyDescent="0.3">
      <c r="B5462" s="101" t="s">
        <v>6142</v>
      </c>
      <c r="C5462" s="196" t="s">
        <v>1698</v>
      </c>
      <c r="D5462" s="196">
        <v>7</v>
      </c>
      <c r="E5462" s="196" t="s">
        <v>20</v>
      </c>
      <c r="F5462" s="196">
        <v>3</v>
      </c>
      <c r="G5462"/>
      <c r="H5462"/>
    </row>
    <row r="5463" spans="2:8" x14ac:dyDescent="0.3">
      <c r="B5463" s="101" t="s">
        <v>6143</v>
      </c>
      <c r="C5463" s="196" t="s">
        <v>7</v>
      </c>
      <c r="D5463" s="196">
        <v>4</v>
      </c>
      <c r="E5463" s="196" t="s">
        <v>1704</v>
      </c>
      <c r="F5463" s="196">
        <v>2</v>
      </c>
      <c r="G5463"/>
      <c r="H5463"/>
    </row>
    <row r="5464" spans="2:8" x14ac:dyDescent="0.3">
      <c r="B5464" s="101" t="s">
        <v>6144</v>
      </c>
      <c r="C5464" s="196" t="s">
        <v>7</v>
      </c>
      <c r="D5464" s="196">
        <v>1</v>
      </c>
      <c r="E5464" s="196" t="s">
        <v>1699</v>
      </c>
      <c r="F5464" s="196">
        <v>3</v>
      </c>
      <c r="G5464"/>
      <c r="H5464"/>
    </row>
    <row r="5465" spans="2:8" x14ac:dyDescent="0.3">
      <c r="B5465" s="101" t="s">
        <v>6145</v>
      </c>
      <c r="C5465" s="196" t="s">
        <v>4</v>
      </c>
      <c r="D5465" s="196">
        <v>5</v>
      </c>
      <c r="E5465" s="196" t="s">
        <v>7</v>
      </c>
      <c r="F5465" s="196">
        <v>9</v>
      </c>
      <c r="G5465"/>
      <c r="H5465"/>
    </row>
    <row r="5466" spans="2:8" x14ac:dyDescent="0.3">
      <c r="B5466" s="101" t="s">
        <v>6146</v>
      </c>
      <c r="C5466" s="196" t="s">
        <v>7</v>
      </c>
      <c r="D5466" s="196">
        <v>1</v>
      </c>
      <c r="E5466" s="196" t="s">
        <v>20</v>
      </c>
      <c r="F5466" s="196">
        <v>8</v>
      </c>
      <c r="G5466"/>
      <c r="H5466"/>
    </row>
    <row r="5467" spans="2:8" x14ac:dyDescent="0.3">
      <c r="B5467" s="101" t="s">
        <v>6147</v>
      </c>
      <c r="C5467" s="196"/>
      <c r="D5467" s="196"/>
      <c r="E5467" s="196"/>
      <c r="F5467" s="196"/>
      <c r="G5467"/>
      <c r="H5467"/>
    </row>
    <row r="5468" spans="2:8" x14ac:dyDescent="0.3">
      <c r="B5468" s="101" t="s">
        <v>6148</v>
      </c>
      <c r="C5468" s="196" t="s">
        <v>7</v>
      </c>
      <c r="D5468" s="196">
        <v>8</v>
      </c>
      <c r="E5468" s="196" t="s">
        <v>1692</v>
      </c>
      <c r="F5468" s="196">
        <v>4</v>
      </c>
      <c r="G5468"/>
      <c r="H5468"/>
    </row>
    <row r="5469" spans="2:8" x14ac:dyDescent="0.3">
      <c r="B5469" s="201" t="s">
        <v>6149</v>
      </c>
      <c r="C5469" s="201" t="s">
        <v>7</v>
      </c>
      <c r="D5469" s="201">
        <v>12</v>
      </c>
      <c r="E5469" s="201" t="s">
        <v>4</v>
      </c>
      <c r="F5469" s="201">
        <v>10</v>
      </c>
      <c r="G5469" s="201"/>
      <c r="H5469"/>
    </row>
    <row r="5470" spans="2:8" x14ac:dyDescent="0.3">
      <c r="B5470" s="101" t="s">
        <v>6150</v>
      </c>
      <c r="C5470" s="196" t="s">
        <v>4</v>
      </c>
      <c r="D5470" s="196">
        <v>9</v>
      </c>
      <c r="E5470" s="196" t="s">
        <v>7</v>
      </c>
      <c r="F5470" s="196">
        <v>8</v>
      </c>
      <c r="G5470"/>
      <c r="H5470"/>
    </row>
    <row r="5471" spans="2:8" x14ac:dyDescent="0.3">
      <c r="B5471" s="101" t="s">
        <v>6151</v>
      </c>
      <c r="C5471" s="196" t="s">
        <v>7</v>
      </c>
      <c r="D5471" s="196">
        <v>12</v>
      </c>
      <c r="E5471" s="196" t="s">
        <v>4</v>
      </c>
      <c r="F5471" s="196">
        <v>9</v>
      </c>
      <c r="G5471"/>
      <c r="H5471"/>
    </row>
    <row r="5472" spans="2:8" x14ac:dyDescent="0.3">
      <c r="B5472" s="101" t="s">
        <v>6152</v>
      </c>
      <c r="C5472" s="196" t="s">
        <v>7</v>
      </c>
      <c r="D5472" s="196">
        <v>2</v>
      </c>
      <c r="E5472" s="196" t="s">
        <v>4</v>
      </c>
      <c r="F5472" s="196">
        <v>4</v>
      </c>
      <c r="G5472"/>
      <c r="H5472"/>
    </row>
    <row r="5473" spans="2:8" x14ac:dyDescent="0.3">
      <c r="B5473" s="101" t="s">
        <v>6153</v>
      </c>
      <c r="C5473" s="196" t="s">
        <v>7</v>
      </c>
      <c r="D5473" s="196">
        <v>7</v>
      </c>
      <c r="E5473" s="196" t="s">
        <v>1690</v>
      </c>
      <c r="F5473" s="196">
        <v>6</v>
      </c>
      <c r="G5473"/>
      <c r="H5473"/>
    </row>
    <row r="5474" spans="2:8" x14ac:dyDescent="0.3">
      <c r="B5474" s="101" t="s">
        <v>6154</v>
      </c>
      <c r="C5474" s="196" t="s">
        <v>7</v>
      </c>
      <c r="D5474" s="196">
        <v>7</v>
      </c>
      <c r="E5474" s="196" t="s">
        <v>4</v>
      </c>
      <c r="F5474" s="196">
        <v>6</v>
      </c>
      <c r="G5474"/>
      <c r="H5474"/>
    </row>
    <row r="5475" spans="2:8" x14ac:dyDescent="0.3">
      <c r="B5475" s="101" t="s">
        <v>6155</v>
      </c>
      <c r="C5475" s="196" t="s">
        <v>7</v>
      </c>
      <c r="D5475" s="196">
        <v>3</v>
      </c>
      <c r="E5475" s="196" t="s">
        <v>4</v>
      </c>
      <c r="F5475" s="196">
        <v>1</v>
      </c>
      <c r="G5475"/>
      <c r="H5475"/>
    </row>
    <row r="5476" spans="2:8" x14ac:dyDescent="0.3">
      <c r="B5476" s="101" t="s">
        <v>6156</v>
      </c>
      <c r="C5476" s="196" t="s">
        <v>7</v>
      </c>
      <c r="D5476" s="196">
        <v>6</v>
      </c>
      <c r="E5476" s="196" t="s">
        <v>20</v>
      </c>
      <c r="F5476" s="196">
        <v>3</v>
      </c>
      <c r="G5476"/>
      <c r="H5476"/>
    </row>
    <row r="5477" spans="2:8" x14ac:dyDescent="0.3">
      <c r="B5477" s="101" t="s">
        <v>6157</v>
      </c>
      <c r="C5477" s="196" t="s">
        <v>4</v>
      </c>
      <c r="D5477" s="196">
        <v>4</v>
      </c>
      <c r="E5477" s="196" t="s">
        <v>1698</v>
      </c>
      <c r="F5477" s="196">
        <v>6</v>
      </c>
      <c r="G5477"/>
      <c r="H5477"/>
    </row>
    <row r="5478" spans="2:8" x14ac:dyDescent="0.3">
      <c r="B5478" s="101" t="s">
        <v>6158</v>
      </c>
      <c r="C5478" s="196"/>
      <c r="D5478" s="196"/>
      <c r="E5478" s="196"/>
      <c r="F5478" s="196"/>
      <c r="G5478"/>
      <c r="H5478"/>
    </row>
    <row r="5479" spans="2:8" x14ac:dyDescent="0.3">
      <c r="B5479" s="101" t="s">
        <v>6159</v>
      </c>
      <c r="C5479" s="196" t="s">
        <v>1687</v>
      </c>
      <c r="D5479" s="196">
        <v>0</v>
      </c>
      <c r="E5479" s="196" t="s">
        <v>4</v>
      </c>
      <c r="F5479" s="196">
        <v>1</v>
      </c>
      <c r="G5479"/>
      <c r="H5479"/>
    </row>
    <row r="5480" spans="2:8" x14ac:dyDescent="0.3">
      <c r="B5480" s="101" t="s">
        <v>6160</v>
      </c>
      <c r="C5480" s="196" t="s">
        <v>1687</v>
      </c>
      <c r="D5480" s="196">
        <v>6</v>
      </c>
      <c r="E5480" s="196" t="s">
        <v>4</v>
      </c>
      <c r="F5480" s="196">
        <v>5</v>
      </c>
      <c r="G5480"/>
      <c r="H5480"/>
    </row>
    <row r="5481" spans="2:8" x14ac:dyDescent="0.3">
      <c r="B5481" s="101" t="s">
        <v>6161</v>
      </c>
      <c r="C5481" s="196" t="s">
        <v>1687</v>
      </c>
      <c r="D5481" s="196">
        <v>7</v>
      </c>
      <c r="E5481" s="196" t="s">
        <v>4</v>
      </c>
      <c r="F5481" s="196">
        <v>0</v>
      </c>
      <c r="G5481"/>
      <c r="H5481"/>
    </row>
    <row r="5482" spans="2:8" x14ac:dyDescent="0.3">
      <c r="B5482" s="201" t="s">
        <v>6162</v>
      </c>
      <c r="C5482" s="201" t="s">
        <v>1687</v>
      </c>
      <c r="D5482" s="201">
        <v>6</v>
      </c>
      <c r="E5482" s="201" t="s">
        <v>4</v>
      </c>
      <c r="F5482" s="201">
        <v>9</v>
      </c>
      <c r="G5482" s="201"/>
      <c r="H5482"/>
    </row>
    <row r="5483" spans="2:8" x14ac:dyDescent="0.3">
      <c r="B5483" s="101" t="s">
        <v>6163</v>
      </c>
      <c r="C5483" s="196" t="s">
        <v>1687</v>
      </c>
      <c r="D5483" s="196">
        <v>2</v>
      </c>
      <c r="E5483" s="196" t="s">
        <v>4</v>
      </c>
      <c r="F5483" s="196">
        <v>1</v>
      </c>
      <c r="G5483"/>
      <c r="H5483"/>
    </row>
    <row r="5484" spans="2:8" x14ac:dyDescent="0.3">
      <c r="B5484" s="101" t="s">
        <v>6164</v>
      </c>
      <c r="C5484" s="196" t="s">
        <v>4</v>
      </c>
      <c r="D5484" s="196">
        <v>2</v>
      </c>
      <c r="E5484" s="196" t="s">
        <v>1687</v>
      </c>
      <c r="F5484" s="196">
        <v>1</v>
      </c>
      <c r="G5484"/>
      <c r="H5484"/>
    </row>
    <row r="5485" spans="2:8" x14ac:dyDescent="0.3">
      <c r="B5485" s="101" t="s">
        <v>6165</v>
      </c>
      <c r="C5485" s="196" t="s">
        <v>4</v>
      </c>
      <c r="D5485" s="196">
        <v>3</v>
      </c>
      <c r="E5485" s="196" t="s">
        <v>1687</v>
      </c>
      <c r="F5485" s="196">
        <v>2</v>
      </c>
      <c r="G5485"/>
      <c r="H5485"/>
    </row>
    <row r="5486" spans="2:8" x14ac:dyDescent="0.3">
      <c r="B5486" s="101" t="s">
        <v>6166</v>
      </c>
      <c r="C5486" s="196" t="s">
        <v>1687</v>
      </c>
      <c r="D5486" s="196">
        <v>1</v>
      </c>
      <c r="E5486" s="196" t="s">
        <v>4</v>
      </c>
      <c r="F5486" s="196">
        <v>0</v>
      </c>
      <c r="G5486"/>
      <c r="H5486"/>
    </row>
    <row r="5487" spans="2:8" x14ac:dyDescent="0.3">
      <c r="B5487" s="101" t="s">
        <v>6167</v>
      </c>
      <c r="C5487" s="196" t="s">
        <v>1687</v>
      </c>
      <c r="D5487" s="196">
        <v>6</v>
      </c>
      <c r="E5487" s="196" t="s">
        <v>4</v>
      </c>
      <c r="F5487" s="196">
        <v>3</v>
      </c>
      <c r="G5487"/>
      <c r="H5487"/>
    </row>
    <row r="5488" spans="2:8" x14ac:dyDescent="0.3">
      <c r="B5488" s="101" t="s">
        <v>6168</v>
      </c>
      <c r="C5488" s="196" t="s">
        <v>1687</v>
      </c>
      <c r="D5488" s="196">
        <v>8</v>
      </c>
      <c r="E5488" s="196" t="s">
        <v>4</v>
      </c>
      <c r="F5488" s="196">
        <v>5</v>
      </c>
      <c r="G5488"/>
      <c r="H5488"/>
    </row>
    <row r="5489" spans="2:8" x14ac:dyDescent="0.3">
      <c r="B5489" s="101" t="s">
        <v>6169</v>
      </c>
      <c r="C5489" s="196" t="s">
        <v>1687</v>
      </c>
      <c r="D5489" s="196">
        <v>1</v>
      </c>
      <c r="E5489" s="196" t="s">
        <v>4</v>
      </c>
      <c r="F5489" s="196">
        <v>1</v>
      </c>
      <c r="G5489"/>
      <c r="H5489"/>
    </row>
    <row r="5490" spans="2:8" x14ac:dyDescent="0.3">
      <c r="B5490" s="101" t="s">
        <v>6170</v>
      </c>
      <c r="C5490" s="196" t="s">
        <v>1687</v>
      </c>
      <c r="D5490" s="196">
        <v>1</v>
      </c>
      <c r="E5490" s="196" t="s">
        <v>4</v>
      </c>
      <c r="F5490" s="196">
        <v>4</v>
      </c>
      <c r="G5490"/>
      <c r="H5490"/>
    </row>
    <row r="5491" spans="2:8" x14ac:dyDescent="0.3">
      <c r="B5491" s="101" t="s">
        <v>6171</v>
      </c>
      <c r="C5491" s="196" t="s">
        <v>1788</v>
      </c>
      <c r="D5491" s="196">
        <v>7</v>
      </c>
      <c r="E5491" s="196" t="s">
        <v>4</v>
      </c>
      <c r="F5491" s="196">
        <v>2</v>
      </c>
      <c r="G5491"/>
      <c r="H5491"/>
    </row>
    <row r="5492" spans="2:8" x14ac:dyDescent="0.3">
      <c r="B5492" s="101" t="s">
        <v>6172</v>
      </c>
      <c r="C5492" s="196" t="s">
        <v>1687</v>
      </c>
      <c r="D5492" s="196">
        <v>0</v>
      </c>
      <c r="E5492" s="196" t="s">
        <v>4</v>
      </c>
      <c r="F5492" s="196">
        <v>0</v>
      </c>
      <c r="G5492"/>
      <c r="H5492"/>
    </row>
    <row r="5493" spans="2:8" x14ac:dyDescent="0.3">
      <c r="B5493" s="101" t="s">
        <v>6173</v>
      </c>
      <c r="C5493" s="196" t="s">
        <v>1685</v>
      </c>
      <c r="D5493" s="196">
        <v>1</v>
      </c>
      <c r="E5493" s="196" t="s">
        <v>1760</v>
      </c>
      <c r="F5493" s="196">
        <v>1</v>
      </c>
      <c r="G5493"/>
      <c r="H5493"/>
    </row>
    <row r="5494" spans="2:8" x14ac:dyDescent="0.3">
      <c r="B5494" s="101" t="s">
        <v>6174</v>
      </c>
      <c r="C5494" s="196" t="s">
        <v>1687</v>
      </c>
      <c r="D5494" s="196">
        <v>4</v>
      </c>
      <c r="E5494" s="196" t="s">
        <v>7</v>
      </c>
      <c r="F5494" s="196">
        <v>2</v>
      </c>
      <c r="G5494"/>
      <c r="H5494"/>
    </row>
    <row r="5495" spans="2:8" x14ac:dyDescent="0.3">
      <c r="B5495" s="201" t="s">
        <v>6175</v>
      </c>
      <c r="C5495" s="201" t="s">
        <v>7</v>
      </c>
      <c r="D5495" s="201">
        <v>0</v>
      </c>
      <c r="E5495" s="201" t="s">
        <v>1686</v>
      </c>
      <c r="F5495" s="201">
        <v>0</v>
      </c>
      <c r="G5495" s="201"/>
      <c r="H5495"/>
    </row>
    <row r="5496" spans="2:8" x14ac:dyDescent="0.3">
      <c r="B5496" s="101" t="s">
        <v>6176</v>
      </c>
      <c r="C5496" s="196" t="s">
        <v>1759</v>
      </c>
      <c r="D5496" s="196">
        <v>22</v>
      </c>
      <c r="E5496" s="196" t="s">
        <v>4</v>
      </c>
      <c r="F5496" s="196">
        <v>10</v>
      </c>
      <c r="G5496"/>
      <c r="H5496"/>
    </row>
    <row r="5497" spans="2:8" x14ac:dyDescent="0.3">
      <c r="B5497" s="101" t="s">
        <v>6177</v>
      </c>
      <c r="C5497" s="196" t="s">
        <v>1759</v>
      </c>
      <c r="D5497" s="196">
        <v>9</v>
      </c>
      <c r="E5497" s="196" t="s">
        <v>1687</v>
      </c>
      <c r="F5497" s="196">
        <v>9</v>
      </c>
      <c r="G5497"/>
      <c r="H5497"/>
    </row>
    <row r="5498" spans="2:8" x14ac:dyDescent="0.3">
      <c r="B5498" s="101" t="s">
        <v>6178</v>
      </c>
      <c r="C5498" s="196" t="s">
        <v>1687</v>
      </c>
      <c r="D5498" s="196">
        <v>6</v>
      </c>
      <c r="E5498" s="196" t="s">
        <v>1759</v>
      </c>
      <c r="F5498" s="196">
        <v>9</v>
      </c>
      <c r="G5498"/>
      <c r="H5498"/>
    </row>
    <row r="5499" spans="2:8" x14ac:dyDescent="0.3">
      <c r="B5499" s="101" t="s">
        <v>6179</v>
      </c>
      <c r="C5499" s="196"/>
      <c r="D5499" s="196"/>
      <c r="E5499" s="196"/>
      <c r="F5499" s="196"/>
      <c r="G5499"/>
      <c r="H5499"/>
    </row>
    <row r="5500" spans="2:8" x14ac:dyDescent="0.3">
      <c r="B5500" s="101" t="s">
        <v>6180</v>
      </c>
      <c r="C5500" s="196" t="s">
        <v>1691</v>
      </c>
      <c r="D5500" s="196">
        <v>3</v>
      </c>
      <c r="E5500" s="196" t="s">
        <v>7</v>
      </c>
      <c r="F5500" s="196">
        <v>9</v>
      </c>
      <c r="G5500"/>
      <c r="H5500"/>
    </row>
    <row r="5501" spans="2:8" x14ac:dyDescent="0.3">
      <c r="B5501" s="101" t="s">
        <v>6181</v>
      </c>
      <c r="C5501" s="196" t="s">
        <v>7</v>
      </c>
      <c r="D5501" s="196">
        <v>5</v>
      </c>
      <c r="E5501" s="196" t="s">
        <v>1755</v>
      </c>
      <c r="F5501" s="196">
        <v>5</v>
      </c>
      <c r="G5501"/>
      <c r="H5501"/>
    </row>
    <row r="5502" spans="2:8" x14ac:dyDescent="0.3">
      <c r="B5502" s="101" t="s">
        <v>6182</v>
      </c>
      <c r="C5502" s="196" t="s">
        <v>7</v>
      </c>
      <c r="D5502" s="196">
        <v>4</v>
      </c>
      <c r="E5502" s="196" t="s">
        <v>4</v>
      </c>
      <c r="F5502" s="196">
        <v>4</v>
      </c>
      <c r="G5502"/>
      <c r="H5502"/>
    </row>
    <row r="5503" spans="2:8" x14ac:dyDescent="0.3">
      <c r="B5503" s="101" t="s">
        <v>6183</v>
      </c>
      <c r="C5503" s="196" t="s">
        <v>7</v>
      </c>
      <c r="D5503" s="196">
        <v>7</v>
      </c>
      <c r="E5503" s="196" t="s">
        <v>4</v>
      </c>
      <c r="F5503" s="196">
        <v>6</v>
      </c>
      <c r="G5503"/>
      <c r="H5503"/>
    </row>
    <row r="5504" spans="2:8" x14ac:dyDescent="0.3">
      <c r="B5504" s="101" t="s">
        <v>6184</v>
      </c>
      <c r="C5504" s="196" t="s">
        <v>7</v>
      </c>
      <c r="D5504" s="196">
        <v>7</v>
      </c>
      <c r="E5504" s="196" t="s">
        <v>4</v>
      </c>
      <c r="F5504" s="196">
        <v>5</v>
      </c>
      <c r="G5504"/>
      <c r="H5504"/>
    </row>
    <row r="5505" spans="2:8" x14ac:dyDescent="0.3">
      <c r="B5505" s="101" t="s">
        <v>6185</v>
      </c>
      <c r="C5505" s="196" t="s">
        <v>7</v>
      </c>
      <c r="D5505" s="196">
        <v>8</v>
      </c>
      <c r="E5505" s="196" t="s">
        <v>4</v>
      </c>
      <c r="F5505" s="196">
        <v>6</v>
      </c>
      <c r="G5505"/>
      <c r="H5505"/>
    </row>
    <row r="5506" spans="2:8" x14ac:dyDescent="0.3">
      <c r="B5506" s="101" t="s">
        <v>6186</v>
      </c>
      <c r="C5506" s="196" t="s">
        <v>7</v>
      </c>
      <c r="D5506" s="196">
        <v>2</v>
      </c>
      <c r="E5506" s="196" t="s">
        <v>4</v>
      </c>
      <c r="F5506" s="196">
        <v>6</v>
      </c>
      <c r="G5506"/>
      <c r="H5506"/>
    </row>
    <row r="5507" spans="2:8" x14ac:dyDescent="0.3">
      <c r="B5507" s="101" t="s">
        <v>6187</v>
      </c>
      <c r="C5507" s="196" t="s">
        <v>20</v>
      </c>
      <c r="D5507" s="196">
        <v>9</v>
      </c>
      <c r="E5507" s="196" t="s">
        <v>1698</v>
      </c>
      <c r="F5507" s="196">
        <v>2</v>
      </c>
      <c r="G5507"/>
      <c r="H5507"/>
    </row>
    <row r="5508" spans="2:8" x14ac:dyDescent="0.3">
      <c r="B5508" s="201" t="s">
        <v>6188</v>
      </c>
      <c r="C5508" s="201" t="s">
        <v>1690</v>
      </c>
      <c r="D5508" s="201">
        <v>6</v>
      </c>
      <c r="E5508" s="201" t="s">
        <v>7</v>
      </c>
      <c r="F5508" s="201">
        <v>3</v>
      </c>
      <c r="G5508" s="201"/>
      <c r="H5508"/>
    </row>
    <row r="5509" spans="2:8" x14ac:dyDescent="0.3">
      <c r="B5509" s="101" t="s">
        <v>6189</v>
      </c>
      <c r="C5509" s="196" t="s">
        <v>7</v>
      </c>
      <c r="D5509" s="196">
        <v>1</v>
      </c>
      <c r="E5509" s="196" t="s">
        <v>20</v>
      </c>
      <c r="F5509" s="196">
        <v>2</v>
      </c>
      <c r="G5509"/>
      <c r="H5509"/>
    </row>
    <row r="5510" spans="2:8" x14ac:dyDescent="0.3">
      <c r="B5510" s="101" t="s">
        <v>6190</v>
      </c>
      <c r="C5510" s="196" t="s">
        <v>20</v>
      </c>
      <c r="D5510" s="196">
        <v>4</v>
      </c>
      <c r="E5510" s="196" t="s">
        <v>7</v>
      </c>
      <c r="F5510" s="196">
        <v>3</v>
      </c>
      <c r="G5510"/>
      <c r="H5510"/>
    </row>
    <row r="5511" spans="2:8" x14ac:dyDescent="0.3">
      <c r="B5511" s="101" t="s">
        <v>6191</v>
      </c>
      <c r="C5511" s="196" t="s">
        <v>20</v>
      </c>
      <c r="D5511" s="196">
        <v>3</v>
      </c>
      <c r="E5511" s="196" t="s">
        <v>7</v>
      </c>
      <c r="F5511" s="196">
        <v>1</v>
      </c>
      <c r="G5511"/>
      <c r="H5511"/>
    </row>
    <row r="5512" spans="2:8" x14ac:dyDescent="0.3">
      <c r="B5512" s="101" t="s">
        <v>6192</v>
      </c>
      <c r="C5512" s="196" t="s">
        <v>4</v>
      </c>
      <c r="D5512" s="196">
        <v>2</v>
      </c>
      <c r="E5512" s="196" t="s">
        <v>7</v>
      </c>
      <c r="F5512" s="196">
        <v>7</v>
      </c>
      <c r="G5512"/>
      <c r="H5512"/>
    </row>
    <row r="5513" spans="2:8" x14ac:dyDescent="0.3">
      <c r="B5513" s="101" t="s">
        <v>6193</v>
      </c>
      <c r="C5513" s="196" t="s">
        <v>2705</v>
      </c>
      <c r="D5513" s="196">
        <v>1</v>
      </c>
      <c r="E5513" s="196" t="s">
        <v>20</v>
      </c>
      <c r="F5513" s="196">
        <v>0</v>
      </c>
      <c r="G5513"/>
      <c r="H5513"/>
    </row>
    <row r="5514" spans="2:8" x14ac:dyDescent="0.3">
      <c r="B5514" s="101" t="s">
        <v>6194</v>
      </c>
      <c r="C5514" s="196"/>
      <c r="D5514" s="196"/>
      <c r="E5514" s="196"/>
      <c r="F5514" s="196"/>
      <c r="G5514"/>
      <c r="H5514"/>
    </row>
    <row r="5515" spans="2:8" x14ac:dyDescent="0.3">
      <c r="B5515" s="101" t="s">
        <v>6195</v>
      </c>
      <c r="C5515" s="196" t="s">
        <v>1697</v>
      </c>
      <c r="D5515" s="196">
        <v>0</v>
      </c>
      <c r="E5515" s="196" t="s">
        <v>4</v>
      </c>
      <c r="F5515" s="196">
        <v>1</v>
      </c>
      <c r="G5515"/>
      <c r="H5515"/>
    </row>
    <row r="5516" spans="2:8" x14ac:dyDescent="0.3">
      <c r="B5516" s="101" t="s">
        <v>6196</v>
      </c>
      <c r="C5516" s="196" t="s">
        <v>1697</v>
      </c>
      <c r="D5516" s="196">
        <v>1</v>
      </c>
      <c r="E5516" s="196" t="s">
        <v>4</v>
      </c>
      <c r="F5516" s="196">
        <v>0</v>
      </c>
      <c r="G5516"/>
      <c r="H5516"/>
    </row>
    <row r="5517" spans="2:8" x14ac:dyDescent="0.3">
      <c r="B5517" s="101" t="s">
        <v>6197</v>
      </c>
      <c r="C5517" s="196" t="s">
        <v>1697</v>
      </c>
      <c r="D5517" s="196">
        <v>0</v>
      </c>
      <c r="E5517" s="196" t="s">
        <v>4</v>
      </c>
      <c r="F5517" s="196">
        <v>0</v>
      </c>
      <c r="G5517"/>
      <c r="H5517"/>
    </row>
    <row r="5518" spans="2:8" x14ac:dyDescent="0.3">
      <c r="B5518" s="101" t="s">
        <v>6198</v>
      </c>
      <c r="C5518" s="196" t="s">
        <v>1837</v>
      </c>
      <c r="D5518" s="196">
        <v>1</v>
      </c>
      <c r="E5518" s="196" t="s">
        <v>4</v>
      </c>
      <c r="F5518" s="196">
        <v>3</v>
      </c>
      <c r="G5518"/>
      <c r="H5518"/>
    </row>
    <row r="5519" spans="2:8" x14ac:dyDescent="0.3">
      <c r="B5519" s="101" t="s">
        <v>6199</v>
      </c>
      <c r="C5519" s="196" t="s">
        <v>1837</v>
      </c>
      <c r="D5519" s="196">
        <v>3</v>
      </c>
      <c r="E5519" s="196" t="s">
        <v>4</v>
      </c>
      <c r="F5519" s="196">
        <v>0</v>
      </c>
      <c r="G5519"/>
      <c r="H5519"/>
    </row>
    <row r="5520" spans="2:8" x14ac:dyDescent="0.3">
      <c r="B5520" s="101" t="s">
        <v>6200</v>
      </c>
      <c r="C5520" s="196" t="s">
        <v>1837</v>
      </c>
      <c r="D5520" s="196">
        <v>0</v>
      </c>
      <c r="E5520" s="196" t="s">
        <v>4</v>
      </c>
      <c r="F5520" s="196">
        <v>1</v>
      </c>
      <c r="G5520"/>
      <c r="H5520"/>
    </row>
    <row r="5521" spans="2:8" x14ac:dyDescent="0.3">
      <c r="B5521" s="201" t="s">
        <v>6201</v>
      </c>
      <c r="C5521" s="201"/>
      <c r="D5521" s="201"/>
      <c r="E5521" s="201"/>
      <c r="F5521" s="201"/>
      <c r="G5521" s="201"/>
      <c r="H5521"/>
    </row>
    <row r="5522" spans="2:8" x14ac:dyDescent="0.3">
      <c r="B5522" s="101" t="s">
        <v>6202</v>
      </c>
      <c r="C5522" s="196" t="s">
        <v>7</v>
      </c>
      <c r="D5522" s="196">
        <v>0</v>
      </c>
      <c r="E5522" s="196" t="s">
        <v>4</v>
      </c>
      <c r="F5522" s="196">
        <v>0</v>
      </c>
      <c r="G5522"/>
      <c r="H5522"/>
    </row>
    <row r="5523" spans="2:8" x14ac:dyDescent="0.3">
      <c r="B5523" s="101" t="s">
        <v>6203</v>
      </c>
      <c r="C5523" s="196" t="s">
        <v>4</v>
      </c>
      <c r="D5523" s="196">
        <v>0</v>
      </c>
      <c r="E5523" s="196" t="s">
        <v>7</v>
      </c>
      <c r="F5523" s="196">
        <v>0</v>
      </c>
      <c r="G5523"/>
      <c r="H5523"/>
    </row>
    <row r="5524" spans="2:8" x14ac:dyDescent="0.3">
      <c r="B5524" s="101" t="s">
        <v>6204</v>
      </c>
      <c r="C5524" s="196" t="s">
        <v>7</v>
      </c>
      <c r="D5524" s="196">
        <v>0</v>
      </c>
      <c r="E5524" s="196" t="s">
        <v>20</v>
      </c>
      <c r="F5524" s="196">
        <v>0</v>
      </c>
      <c r="G5524"/>
      <c r="H5524"/>
    </row>
    <row r="5525" spans="2:8" x14ac:dyDescent="0.3">
      <c r="B5525" s="101" t="s">
        <v>6205</v>
      </c>
      <c r="C5525" s="196" t="s">
        <v>20</v>
      </c>
      <c r="D5525" s="196">
        <v>1</v>
      </c>
      <c r="E5525" s="196" t="s">
        <v>7</v>
      </c>
      <c r="F5525" s="196">
        <v>0</v>
      </c>
      <c r="G5525"/>
      <c r="H5525"/>
    </row>
    <row r="5526" spans="2:8" x14ac:dyDescent="0.3">
      <c r="B5526" s="101" t="s">
        <v>6206</v>
      </c>
      <c r="C5526" s="196" t="s">
        <v>7</v>
      </c>
      <c r="D5526" s="196">
        <v>0</v>
      </c>
      <c r="E5526" s="196" t="s">
        <v>4</v>
      </c>
      <c r="F5526" s="196">
        <v>0</v>
      </c>
      <c r="G5526"/>
      <c r="H5526"/>
    </row>
    <row r="5527" spans="2:8" x14ac:dyDescent="0.3">
      <c r="B5527" s="101" t="s">
        <v>6207</v>
      </c>
      <c r="C5527" s="196" t="s">
        <v>1698</v>
      </c>
      <c r="D5527" s="196">
        <v>0</v>
      </c>
      <c r="E5527" s="196" t="s">
        <v>20</v>
      </c>
      <c r="F5527" s="196">
        <v>1</v>
      </c>
      <c r="G5527"/>
      <c r="H5527"/>
    </row>
    <row r="5528" spans="2:8" x14ac:dyDescent="0.3">
      <c r="B5528" s="101" t="s">
        <v>6208</v>
      </c>
      <c r="C5528" s="196" t="s">
        <v>4</v>
      </c>
      <c r="D5528" s="196">
        <v>0</v>
      </c>
      <c r="E5528" s="196" t="s">
        <v>7</v>
      </c>
      <c r="F5528" s="196">
        <v>0</v>
      </c>
      <c r="G5528"/>
      <c r="H5528"/>
    </row>
    <row r="5529" spans="2:8" x14ac:dyDescent="0.3">
      <c r="B5529" s="101" t="s">
        <v>6209</v>
      </c>
      <c r="C5529" s="196" t="s">
        <v>4</v>
      </c>
      <c r="D5529" s="196">
        <v>0</v>
      </c>
      <c r="E5529" s="196" t="s">
        <v>7</v>
      </c>
      <c r="F5529" s="196">
        <v>0</v>
      </c>
      <c r="G5529"/>
      <c r="H5529"/>
    </row>
    <row r="5530" spans="2:8" x14ac:dyDescent="0.3">
      <c r="B5530" s="101" t="s">
        <v>6210</v>
      </c>
      <c r="C5530" s="196"/>
      <c r="D5530" s="196"/>
      <c r="E5530" s="196"/>
      <c r="F5530" s="196"/>
      <c r="G5530"/>
      <c r="H5530"/>
    </row>
    <row r="5531" spans="2:8" x14ac:dyDescent="0.3">
      <c r="B5531" s="101" t="s">
        <v>6211</v>
      </c>
      <c r="C5531" s="196" t="s">
        <v>20</v>
      </c>
      <c r="D5531" s="196">
        <v>2</v>
      </c>
      <c r="E5531" s="196" t="s">
        <v>7</v>
      </c>
      <c r="F5531" s="196">
        <v>1</v>
      </c>
      <c r="G5531"/>
      <c r="H5531"/>
    </row>
    <row r="5532" spans="2:8" x14ac:dyDescent="0.3">
      <c r="B5532" s="101" t="s">
        <v>6212</v>
      </c>
      <c r="C5532" s="196" t="s">
        <v>7</v>
      </c>
      <c r="D5532" s="196">
        <v>9</v>
      </c>
      <c r="E5532" s="196" t="s">
        <v>1690</v>
      </c>
      <c r="F5532" s="196">
        <v>16</v>
      </c>
      <c r="G5532"/>
      <c r="H5532"/>
    </row>
    <row r="5533" spans="2:8" x14ac:dyDescent="0.3">
      <c r="B5533" s="101" t="s">
        <v>6213</v>
      </c>
      <c r="C5533" s="196" t="s">
        <v>7</v>
      </c>
      <c r="D5533" s="196">
        <v>2</v>
      </c>
      <c r="E5533" s="196" t="s">
        <v>1832</v>
      </c>
      <c r="F5533" s="196">
        <v>2</v>
      </c>
      <c r="G5533"/>
      <c r="H5533"/>
    </row>
    <row r="5534" spans="2:8" x14ac:dyDescent="0.3">
      <c r="B5534" s="201" t="s">
        <v>6214</v>
      </c>
      <c r="C5534" s="201" t="s">
        <v>1690</v>
      </c>
      <c r="D5534" s="201">
        <v>1</v>
      </c>
      <c r="E5534" s="201" t="s">
        <v>7</v>
      </c>
      <c r="F5534" s="201">
        <v>1</v>
      </c>
      <c r="G5534" s="201"/>
      <c r="H5534"/>
    </row>
    <row r="5535" spans="2:8" x14ac:dyDescent="0.3">
      <c r="B5535" s="101" t="s">
        <v>6215</v>
      </c>
      <c r="C5535" s="196" t="s">
        <v>7</v>
      </c>
      <c r="D5535" s="196">
        <v>2</v>
      </c>
      <c r="E5535" s="196" t="s">
        <v>1861</v>
      </c>
      <c r="F5535" s="196">
        <v>0</v>
      </c>
      <c r="G5535"/>
      <c r="H5535"/>
    </row>
    <row r="5536" spans="2:8" x14ac:dyDescent="0.3">
      <c r="B5536" s="101" t="s">
        <v>6216</v>
      </c>
      <c r="C5536" s="196" t="s">
        <v>7</v>
      </c>
      <c r="D5536" s="196">
        <v>15</v>
      </c>
      <c r="E5536" s="196" t="s">
        <v>20</v>
      </c>
      <c r="F5536" s="196">
        <v>13</v>
      </c>
      <c r="G5536"/>
      <c r="H5536"/>
    </row>
    <row r="5537" spans="2:8" x14ac:dyDescent="0.3">
      <c r="B5537" s="101" t="s">
        <v>6217</v>
      </c>
      <c r="C5537" s="196" t="s">
        <v>1832</v>
      </c>
      <c r="D5537" s="196">
        <v>4</v>
      </c>
      <c r="E5537" s="196" t="s">
        <v>7</v>
      </c>
      <c r="F5537" s="196">
        <v>2</v>
      </c>
      <c r="G5537"/>
      <c r="H5537"/>
    </row>
    <row r="5538" spans="2:8" x14ac:dyDescent="0.3">
      <c r="B5538" s="101" t="s">
        <v>6218</v>
      </c>
      <c r="C5538" s="196" t="s">
        <v>7</v>
      </c>
      <c r="D5538" s="196">
        <v>1</v>
      </c>
      <c r="E5538" s="196" t="s">
        <v>1690</v>
      </c>
      <c r="F5538" s="196">
        <v>2</v>
      </c>
      <c r="G5538"/>
      <c r="H5538"/>
    </row>
    <row r="5539" spans="2:8" x14ac:dyDescent="0.3">
      <c r="B5539" s="101" t="s">
        <v>6219</v>
      </c>
      <c r="C5539" s="196" t="s">
        <v>7</v>
      </c>
      <c r="D5539" s="196">
        <v>3</v>
      </c>
      <c r="E5539" s="196" t="s">
        <v>20</v>
      </c>
      <c r="F5539" s="196">
        <v>14</v>
      </c>
      <c r="G5539"/>
      <c r="H5539"/>
    </row>
    <row r="5540" spans="2:8" x14ac:dyDescent="0.3">
      <c r="B5540" s="101" t="s">
        <v>6220</v>
      </c>
      <c r="C5540" s="196" t="s">
        <v>20</v>
      </c>
      <c r="D5540" s="196">
        <v>3</v>
      </c>
      <c r="E5540" s="196" t="s">
        <v>7</v>
      </c>
      <c r="F5540" s="196">
        <v>4</v>
      </c>
      <c r="G5540"/>
      <c r="H5540"/>
    </row>
    <row r="5541" spans="2:8" x14ac:dyDescent="0.3">
      <c r="B5541" s="101" t="s">
        <v>6221</v>
      </c>
      <c r="C5541" s="196" t="s">
        <v>7</v>
      </c>
      <c r="D5541" s="196">
        <v>4</v>
      </c>
      <c r="E5541" s="196" t="s">
        <v>20</v>
      </c>
      <c r="F5541" s="196">
        <v>0</v>
      </c>
      <c r="G5541"/>
      <c r="H5541"/>
    </row>
    <row r="5542" spans="2:8" x14ac:dyDescent="0.3">
      <c r="B5542" s="101" t="s">
        <v>6222</v>
      </c>
      <c r="C5542" s="196" t="s">
        <v>1690</v>
      </c>
      <c r="D5542" s="196">
        <v>1</v>
      </c>
      <c r="E5542" s="196" t="s">
        <v>7</v>
      </c>
      <c r="F5542" s="196">
        <v>1</v>
      </c>
      <c r="G5542"/>
      <c r="H5542"/>
    </row>
    <row r="5543" spans="2:8" x14ac:dyDescent="0.3">
      <c r="B5543" s="101" t="s">
        <v>6223</v>
      </c>
      <c r="C5543" s="196" t="s">
        <v>7</v>
      </c>
      <c r="D5543" s="196">
        <v>1</v>
      </c>
      <c r="E5543" s="196" t="s">
        <v>20</v>
      </c>
      <c r="F5543" s="196">
        <v>2</v>
      </c>
      <c r="G5543"/>
      <c r="H5543"/>
    </row>
    <row r="5544" spans="2:8" x14ac:dyDescent="0.3">
      <c r="B5544" s="101" t="s">
        <v>6224</v>
      </c>
      <c r="C5544" s="196" t="s">
        <v>7</v>
      </c>
      <c r="D5544" s="196">
        <v>7</v>
      </c>
      <c r="E5544" s="196" t="s">
        <v>1832</v>
      </c>
      <c r="F5544" s="196">
        <v>3</v>
      </c>
      <c r="G5544"/>
      <c r="H5544"/>
    </row>
    <row r="5545" spans="2:8" x14ac:dyDescent="0.3">
      <c r="B5545" s="101" t="s">
        <v>6225</v>
      </c>
      <c r="C5545" s="196" t="s">
        <v>7</v>
      </c>
      <c r="D5545" s="196">
        <v>5</v>
      </c>
      <c r="E5545" s="196" t="s">
        <v>20</v>
      </c>
      <c r="F5545" s="196">
        <v>7</v>
      </c>
      <c r="G5545"/>
      <c r="H5545"/>
    </row>
    <row r="5546" spans="2:8" x14ac:dyDescent="0.3">
      <c r="B5546" s="101" t="s">
        <v>6226</v>
      </c>
      <c r="C5546" s="196"/>
      <c r="D5546" s="196"/>
      <c r="E5546" s="196"/>
      <c r="F5546" s="196"/>
      <c r="G5546"/>
      <c r="H5546"/>
    </row>
    <row r="5547" spans="2:8" x14ac:dyDescent="0.3">
      <c r="B5547" s="201" t="s">
        <v>6227</v>
      </c>
      <c r="C5547" s="201" t="s">
        <v>4</v>
      </c>
      <c r="D5547" s="201">
        <v>9</v>
      </c>
      <c r="E5547" s="201" t="s">
        <v>1697</v>
      </c>
      <c r="F5547" s="201">
        <v>5</v>
      </c>
      <c r="G5547" s="201"/>
      <c r="H5547"/>
    </row>
    <row r="5548" spans="2:8" x14ac:dyDescent="0.3">
      <c r="B5548" s="101" t="s">
        <v>6228</v>
      </c>
      <c r="C5548" s="196" t="s">
        <v>4</v>
      </c>
      <c r="D5548" s="196">
        <v>5</v>
      </c>
      <c r="E5548" s="196" t="s">
        <v>1697</v>
      </c>
      <c r="F5548" s="196">
        <v>4</v>
      </c>
      <c r="G5548"/>
      <c r="H5548"/>
    </row>
    <row r="5549" spans="2:8" x14ac:dyDescent="0.3">
      <c r="B5549" s="101" t="s">
        <v>6229</v>
      </c>
      <c r="C5549" s="196" t="s">
        <v>4</v>
      </c>
      <c r="D5549" s="196">
        <v>4</v>
      </c>
      <c r="E5549" s="196" t="s">
        <v>1697</v>
      </c>
      <c r="F5549" s="196">
        <v>1</v>
      </c>
      <c r="G5549"/>
      <c r="H5549"/>
    </row>
    <row r="5550" spans="2:8" x14ac:dyDescent="0.3">
      <c r="B5550" s="101" t="s">
        <v>6230</v>
      </c>
      <c r="C5550" s="196" t="s">
        <v>1697</v>
      </c>
      <c r="D5550" s="196">
        <v>1</v>
      </c>
      <c r="E5550" s="196" t="s">
        <v>4</v>
      </c>
      <c r="F5550" s="196">
        <v>2</v>
      </c>
      <c r="G5550"/>
      <c r="H5550"/>
    </row>
    <row r="5551" spans="2:8" x14ac:dyDescent="0.3">
      <c r="B5551" s="101" t="s">
        <v>6231</v>
      </c>
      <c r="C5551" s="196"/>
      <c r="D5551" s="196"/>
      <c r="E5551" s="196"/>
      <c r="F5551" s="196"/>
      <c r="G5551"/>
      <c r="H5551"/>
    </row>
    <row r="5552" spans="2:8" x14ac:dyDescent="0.3">
      <c r="B5552" s="101" t="s">
        <v>6232</v>
      </c>
      <c r="C5552" s="196" t="s">
        <v>1690</v>
      </c>
      <c r="D5552" s="196">
        <v>1</v>
      </c>
      <c r="E5552" s="196" t="s">
        <v>7</v>
      </c>
      <c r="F5552" s="196">
        <v>0</v>
      </c>
      <c r="G5552"/>
      <c r="H5552"/>
    </row>
    <row r="5553" spans="2:8" x14ac:dyDescent="0.3">
      <c r="B5553" s="101" t="s">
        <v>6233</v>
      </c>
      <c r="C5553" s="196" t="s">
        <v>1738</v>
      </c>
      <c r="D5553" s="196">
        <v>1</v>
      </c>
      <c r="E5553" s="196" t="s">
        <v>1698</v>
      </c>
      <c r="F5553" s="196">
        <v>0</v>
      </c>
      <c r="G5553"/>
      <c r="H5553"/>
    </row>
    <row r="5554" spans="2:8" x14ac:dyDescent="0.3">
      <c r="B5554" s="101" t="s">
        <v>6234</v>
      </c>
      <c r="C5554" s="196" t="s">
        <v>1690</v>
      </c>
      <c r="D5554" s="196">
        <v>0</v>
      </c>
      <c r="E5554" s="196" t="s">
        <v>7</v>
      </c>
      <c r="F5554" s="196">
        <v>0</v>
      </c>
      <c r="G5554"/>
      <c r="H5554"/>
    </row>
    <row r="5555" spans="2:8" x14ac:dyDescent="0.3">
      <c r="B5555" s="101" t="s">
        <v>6235</v>
      </c>
      <c r="C5555" s="196" t="s">
        <v>1690</v>
      </c>
      <c r="D5555" s="196">
        <v>0</v>
      </c>
      <c r="E5555" s="196" t="s">
        <v>7</v>
      </c>
      <c r="F5555" s="196">
        <v>0</v>
      </c>
      <c r="G5555"/>
      <c r="H5555"/>
    </row>
    <row r="5556" spans="2:8" x14ac:dyDescent="0.3">
      <c r="B5556" s="101" t="s">
        <v>6236</v>
      </c>
      <c r="C5556" s="196" t="s">
        <v>1690</v>
      </c>
      <c r="D5556" s="196">
        <v>0</v>
      </c>
      <c r="E5556" s="196" t="s">
        <v>2170</v>
      </c>
      <c r="F5556" s="196">
        <v>0</v>
      </c>
      <c r="G5556"/>
      <c r="H5556"/>
    </row>
    <row r="5557" spans="2:8" x14ac:dyDescent="0.3">
      <c r="B5557" s="101" t="s">
        <v>6237</v>
      </c>
      <c r="C5557" s="196" t="s">
        <v>7</v>
      </c>
      <c r="D5557" s="196">
        <v>1</v>
      </c>
      <c r="E5557" s="196" t="s">
        <v>1690</v>
      </c>
      <c r="F5557" s="196">
        <v>0</v>
      </c>
      <c r="G5557"/>
      <c r="H5557"/>
    </row>
    <row r="5558" spans="2:8" x14ac:dyDescent="0.3">
      <c r="B5558" s="101" t="s">
        <v>6238</v>
      </c>
      <c r="C5558" s="196" t="s">
        <v>1832</v>
      </c>
      <c r="D5558" s="196">
        <v>0</v>
      </c>
      <c r="E5558" s="196" t="s">
        <v>7</v>
      </c>
      <c r="F5558" s="196">
        <v>1</v>
      </c>
      <c r="G5558"/>
      <c r="H5558"/>
    </row>
    <row r="5559" spans="2:8" x14ac:dyDescent="0.3">
      <c r="B5559" s="101" t="s">
        <v>6239</v>
      </c>
      <c r="C5559" s="196" t="s">
        <v>1698</v>
      </c>
      <c r="D5559" s="196">
        <v>0</v>
      </c>
      <c r="E5559" s="196" t="s">
        <v>1699</v>
      </c>
      <c r="F5559" s="196">
        <v>0</v>
      </c>
      <c r="G5559"/>
      <c r="H5559"/>
    </row>
    <row r="5560" spans="2:8" x14ac:dyDescent="0.3">
      <c r="B5560" s="201" t="s">
        <v>6240</v>
      </c>
      <c r="C5560" s="201"/>
      <c r="D5560" s="201"/>
      <c r="E5560" s="201"/>
      <c r="F5560" s="201"/>
      <c r="G5560" s="201"/>
      <c r="H5560"/>
    </row>
    <row r="5561" spans="2:8" x14ac:dyDescent="0.3">
      <c r="B5561" s="101" t="s">
        <v>6241</v>
      </c>
      <c r="C5561" s="196" t="s">
        <v>4</v>
      </c>
      <c r="D5561" s="196">
        <v>0</v>
      </c>
      <c r="E5561" s="196" t="s">
        <v>5</v>
      </c>
      <c r="F5561" s="196">
        <v>0</v>
      </c>
      <c r="G5561"/>
      <c r="H5561"/>
    </row>
    <row r="5562" spans="2:8" x14ac:dyDescent="0.3">
      <c r="B5562" s="101" t="s">
        <v>6242</v>
      </c>
      <c r="C5562" s="196" t="s">
        <v>1704</v>
      </c>
      <c r="D5562" s="196">
        <v>0</v>
      </c>
      <c r="E5562" s="196" t="s">
        <v>7</v>
      </c>
      <c r="F5562" s="196">
        <v>1</v>
      </c>
      <c r="G5562"/>
      <c r="H5562"/>
    </row>
    <row r="5563" spans="2:8" x14ac:dyDescent="0.3">
      <c r="B5563" s="101" t="s">
        <v>6243</v>
      </c>
      <c r="C5563" s="196" t="s">
        <v>20</v>
      </c>
      <c r="D5563" s="196">
        <v>0</v>
      </c>
      <c r="E5563" s="196" t="s">
        <v>7</v>
      </c>
      <c r="F5563" s="196">
        <v>0</v>
      </c>
      <c r="G5563"/>
      <c r="H5563"/>
    </row>
    <row r="5564" spans="2:8" x14ac:dyDescent="0.3">
      <c r="B5564" s="101" t="s">
        <v>6244</v>
      </c>
      <c r="C5564" s="196" t="s">
        <v>20</v>
      </c>
      <c r="D5564" s="196">
        <v>0</v>
      </c>
      <c r="E5564" s="196" t="s">
        <v>1698</v>
      </c>
      <c r="F5564" s="196">
        <v>0</v>
      </c>
      <c r="G5564"/>
      <c r="H5564"/>
    </row>
    <row r="5565" spans="2:8" x14ac:dyDescent="0.3">
      <c r="B5565" s="101" t="s">
        <v>6245</v>
      </c>
      <c r="C5565" s="196" t="s">
        <v>7</v>
      </c>
      <c r="D5565" s="196">
        <v>1</v>
      </c>
      <c r="E5565" s="196" t="s">
        <v>4</v>
      </c>
      <c r="F5565" s="196">
        <v>3</v>
      </c>
      <c r="G5565"/>
      <c r="H5565"/>
    </row>
    <row r="5566" spans="2:8" x14ac:dyDescent="0.3">
      <c r="B5566" s="101" t="s">
        <v>6246</v>
      </c>
      <c r="C5566" s="196" t="s">
        <v>20</v>
      </c>
      <c r="D5566" s="196">
        <v>0</v>
      </c>
      <c r="E5566" s="196" t="s">
        <v>1698</v>
      </c>
      <c r="F5566" s="196">
        <v>0</v>
      </c>
      <c r="G5566"/>
      <c r="H5566"/>
    </row>
    <row r="5567" spans="2:8" x14ac:dyDescent="0.3">
      <c r="B5567" s="101" t="s">
        <v>6247</v>
      </c>
      <c r="C5567" s="196" t="s">
        <v>20</v>
      </c>
      <c r="D5567" s="196">
        <v>1</v>
      </c>
      <c r="E5567" s="196" t="s">
        <v>1698</v>
      </c>
      <c r="F5567" s="196">
        <v>0</v>
      </c>
      <c r="G5567"/>
      <c r="H5567"/>
    </row>
    <row r="5568" spans="2:8" x14ac:dyDescent="0.3">
      <c r="B5568" s="101" t="s">
        <v>6248</v>
      </c>
      <c r="C5568" s="196" t="s">
        <v>20</v>
      </c>
      <c r="D5568" s="196">
        <v>0</v>
      </c>
      <c r="E5568" s="196" t="s">
        <v>7</v>
      </c>
      <c r="F5568" s="196">
        <v>0</v>
      </c>
      <c r="G5568"/>
      <c r="H5568"/>
    </row>
    <row r="5569" spans="2:8" x14ac:dyDescent="0.3">
      <c r="B5569" s="101" t="s">
        <v>6249</v>
      </c>
      <c r="C5569" s="196" t="s">
        <v>1690</v>
      </c>
      <c r="D5569" s="196">
        <v>1</v>
      </c>
      <c r="E5569" s="196" t="s">
        <v>7</v>
      </c>
      <c r="F5569" s="196">
        <v>0</v>
      </c>
      <c r="G5569"/>
      <c r="H5569"/>
    </row>
    <row r="5570" spans="2:8" x14ac:dyDescent="0.3">
      <c r="B5570" s="101" t="s">
        <v>6250</v>
      </c>
      <c r="C5570" s="196" t="s">
        <v>1690</v>
      </c>
      <c r="D5570" s="196">
        <v>0</v>
      </c>
      <c r="E5570" s="196" t="s">
        <v>1837</v>
      </c>
      <c r="F5570" s="196">
        <v>0</v>
      </c>
      <c r="G5570"/>
      <c r="H5570"/>
    </row>
    <row r="5571" spans="2:8" x14ac:dyDescent="0.3">
      <c r="B5571" s="101" t="s">
        <v>6251</v>
      </c>
      <c r="C5571" s="196"/>
      <c r="D5571" s="196"/>
      <c r="E5571" s="196"/>
      <c r="F5571" s="196"/>
      <c r="G5571"/>
      <c r="H5571"/>
    </row>
    <row r="5572" spans="2:8" x14ac:dyDescent="0.3">
      <c r="B5572" s="101" t="s">
        <v>6252</v>
      </c>
      <c r="C5572" s="196" t="s">
        <v>7</v>
      </c>
      <c r="D5572" s="196">
        <v>4</v>
      </c>
      <c r="E5572" s="196" t="s">
        <v>1704</v>
      </c>
      <c r="F5572" s="196">
        <v>0</v>
      </c>
      <c r="G5572"/>
      <c r="H5572"/>
    </row>
    <row r="5573" spans="2:8" x14ac:dyDescent="0.3">
      <c r="B5573" s="201" t="s">
        <v>6253</v>
      </c>
      <c r="C5573" s="201" t="s">
        <v>1690</v>
      </c>
      <c r="D5573" s="201">
        <v>4</v>
      </c>
      <c r="E5573" s="201" t="s">
        <v>7</v>
      </c>
      <c r="F5573" s="201">
        <v>1</v>
      </c>
      <c r="G5573" s="201"/>
      <c r="H5573"/>
    </row>
    <row r="5574" spans="2:8" x14ac:dyDescent="0.3">
      <c r="B5574" s="101" t="s">
        <v>6254</v>
      </c>
      <c r="C5574" s="196" t="s">
        <v>1690</v>
      </c>
      <c r="D5574" s="196">
        <v>0</v>
      </c>
      <c r="E5574" s="196" t="s">
        <v>7</v>
      </c>
      <c r="F5574" s="196">
        <v>1</v>
      </c>
      <c r="G5574"/>
      <c r="H5574"/>
    </row>
    <row r="5575" spans="2:8" x14ac:dyDescent="0.3">
      <c r="B5575" s="101" t="s">
        <v>6255</v>
      </c>
      <c r="C5575" s="196" t="s">
        <v>1690</v>
      </c>
      <c r="D5575" s="196">
        <v>1</v>
      </c>
      <c r="E5575" s="196" t="s">
        <v>1705</v>
      </c>
      <c r="F5575" s="196">
        <v>0</v>
      </c>
      <c r="G5575"/>
      <c r="H5575"/>
    </row>
    <row r="5576" spans="2:8" x14ac:dyDescent="0.3">
      <c r="B5576" s="101" t="s">
        <v>6256</v>
      </c>
      <c r="C5576" s="196" t="s">
        <v>5</v>
      </c>
      <c r="D5576" s="196">
        <v>2</v>
      </c>
      <c r="E5576" s="196" t="s">
        <v>4</v>
      </c>
      <c r="F5576" s="196">
        <v>2</v>
      </c>
      <c r="G5576"/>
      <c r="H5576"/>
    </row>
    <row r="5577" spans="2:8" x14ac:dyDescent="0.3">
      <c r="B5577" s="101" t="s">
        <v>6257</v>
      </c>
      <c r="C5577" s="196" t="s">
        <v>7</v>
      </c>
      <c r="D5577" s="196">
        <v>4</v>
      </c>
      <c r="E5577" s="196" t="s">
        <v>1690</v>
      </c>
      <c r="F5577" s="196">
        <v>2</v>
      </c>
      <c r="G5577"/>
      <c r="H5577"/>
    </row>
    <row r="5578" spans="2:8" x14ac:dyDescent="0.3">
      <c r="B5578" s="101" t="s">
        <v>6258</v>
      </c>
      <c r="C5578" s="196" t="s">
        <v>7</v>
      </c>
      <c r="D5578" s="196">
        <v>0</v>
      </c>
      <c r="E5578" s="196" t="s">
        <v>4</v>
      </c>
      <c r="F5578" s="196">
        <v>2</v>
      </c>
      <c r="G5578"/>
      <c r="H5578"/>
    </row>
    <row r="5579" spans="2:8" x14ac:dyDescent="0.3">
      <c r="B5579" s="101" t="s">
        <v>6259</v>
      </c>
      <c r="C5579" s="196" t="s">
        <v>20</v>
      </c>
      <c r="D5579" s="196">
        <v>1</v>
      </c>
      <c r="E5579" s="196" t="s">
        <v>7</v>
      </c>
      <c r="F5579" s="196">
        <v>3</v>
      </c>
      <c r="G5579"/>
      <c r="H5579"/>
    </row>
    <row r="5580" spans="2:8" x14ac:dyDescent="0.3">
      <c r="B5580" s="101" t="s">
        <v>6260</v>
      </c>
      <c r="C5580" s="196"/>
      <c r="D5580" s="196"/>
      <c r="E5580" s="196"/>
      <c r="F5580" s="196"/>
      <c r="G5580"/>
      <c r="H5580"/>
    </row>
    <row r="5581" spans="2:8" x14ac:dyDescent="0.3">
      <c r="B5581" s="101" t="s">
        <v>6261</v>
      </c>
      <c r="C5581" s="196" t="s">
        <v>7</v>
      </c>
      <c r="D5581" s="196">
        <v>4</v>
      </c>
      <c r="E5581" s="196" t="s">
        <v>1690</v>
      </c>
      <c r="F5581" s="196">
        <v>1</v>
      </c>
      <c r="G5581"/>
      <c r="H5581"/>
    </row>
    <row r="5582" spans="2:8" x14ac:dyDescent="0.3">
      <c r="B5582" s="101" t="s">
        <v>6262</v>
      </c>
      <c r="C5582" s="196" t="s">
        <v>4</v>
      </c>
      <c r="D5582" s="196">
        <v>0</v>
      </c>
      <c r="E5582" s="196" t="s">
        <v>7</v>
      </c>
      <c r="F5582" s="196">
        <v>0</v>
      </c>
      <c r="G5582"/>
      <c r="H5582"/>
    </row>
    <row r="5583" spans="2:8" x14ac:dyDescent="0.3">
      <c r="B5583" s="101" t="s">
        <v>6263</v>
      </c>
      <c r="C5583" s="196" t="s">
        <v>7</v>
      </c>
      <c r="D5583" s="196">
        <v>9</v>
      </c>
      <c r="E5583" s="196" t="s">
        <v>1690</v>
      </c>
      <c r="F5583" s="196">
        <v>2</v>
      </c>
      <c r="G5583"/>
      <c r="H5583"/>
    </row>
    <row r="5584" spans="2:8" x14ac:dyDescent="0.3">
      <c r="B5584" s="101" t="s">
        <v>6264</v>
      </c>
      <c r="C5584" s="196" t="s">
        <v>7</v>
      </c>
      <c r="D5584" s="196">
        <v>6</v>
      </c>
      <c r="E5584" s="196" t="s">
        <v>20</v>
      </c>
      <c r="F5584" s="196">
        <v>11</v>
      </c>
      <c r="G5584"/>
      <c r="H5584"/>
    </row>
    <row r="5585" spans="2:8" x14ac:dyDescent="0.3">
      <c r="B5585" s="101" t="s">
        <v>6265</v>
      </c>
      <c r="C5585" s="196" t="s">
        <v>7</v>
      </c>
      <c r="D5585" s="196">
        <v>14</v>
      </c>
      <c r="E5585" s="196" t="s">
        <v>1690</v>
      </c>
      <c r="F5585" s="196">
        <v>10</v>
      </c>
      <c r="G5585"/>
      <c r="H5585"/>
    </row>
    <row r="5586" spans="2:8" x14ac:dyDescent="0.3">
      <c r="B5586" s="201" t="s">
        <v>6266</v>
      </c>
      <c r="C5586" s="201" t="s">
        <v>7</v>
      </c>
      <c r="D5586" s="201">
        <v>5</v>
      </c>
      <c r="E5586" s="201" t="s">
        <v>1690</v>
      </c>
      <c r="F5586" s="201">
        <v>0</v>
      </c>
      <c r="G5586" s="201"/>
      <c r="H5586"/>
    </row>
    <row r="5587" spans="2:8" x14ac:dyDescent="0.3">
      <c r="B5587" s="101" t="s">
        <v>6267</v>
      </c>
      <c r="C5587" s="196" t="s">
        <v>7</v>
      </c>
      <c r="D5587" s="196">
        <v>7</v>
      </c>
      <c r="E5587" s="196" t="s">
        <v>1690</v>
      </c>
      <c r="F5587" s="196">
        <v>4</v>
      </c>
      <c r="G5587"/>
      <c r="H5587"/>
    </row>
    <row r="5588" spans="2:8" x14ac:dyDescent="0.3">
      <c r="B5588" s="101" t="s">
        <v>6268</v>
      </c>
      <c r="C5588" s="196" t="s">
        <v>7</v>
      </c>
      <c r="D5588" s="196">
        <v>13</v>
      </c>
      <c r="E5588" s="196" t="s">
        <v>1832</v>
      </c>
      <c r="F5588" s="196">
        <v>13</v>
      </c>
      <c r="G5588"/>
      <c r="H5588"/>
    </row>
    <row r="5589" spans="2:8" x14ac:dyDescent="0.3">
      <c r="B5589" s="101" t="s">
        <v>6269</v>
      </c>
      <c r="C5589" s="196" t="s">
        <v>7</v>
      </c>
      <c r="D5589" s="196">
        <v>33</v>
      </c>
      <c r="E5589" s="196" t="s">
        <v>1690</v>
      </c>
      <c r="F5589" s="196">
        <v>41</v>
      </c>
      <c r="G5589"/>
      <c r="H5589"/>
    </row>
    <row r="5590" spans="2:8" x14ac:dyDescent="0.3">
      <c r="B5590" s="101" t="s">
        <v>6270</v>
      </c>
      <c r="C5590" s="196" t="s">
        <v>1698</v>
      </c>
      <c r="D5590" s="196">
        <v>4</v>
      </c>
      <c r="E5590" s="196" t="s">
        <v>20</v>
      </c>
      <c r="F5590" s="196">
        <v>9</v>
      </c>
      <c r="G5590"/>
      <c r="H5590"/>
    </row>
    <row r="5591" spans="2:8" x14ac:dyDescent="0.3">
      <c r="B5591" s="101" t="s">
        <v>6271</v>
      </c>
      <c r="C5591" s="196" t="s">
        <v>1690</v>
      </c>
      <c r="D5591" s="196">
        <v>13</v>
      </c>
      <c r="E5591" s="196" t="s">
        <v>1698</v>
      </c>
      <c r="F5591" s="196">
        <v>21</v>
      </c>
      <c r="G5591"/>
      <c r="H5591"/>
    </row>
    <row r="5592" spans="2:8" x14ac:dyDescent="0.3">
      <c r="B5592" s="101" t="s">
        <v>6272</v>
      </c>
      <c r="C5592" s="196" t="s">
        <v>1698</v>
      </c>
      <c r="D5592" s="196">
        <v>20</v>
      </c>
      <c r="E5592" s="196" t="s">
        <v>1690</v>
      </c>
      <c r="F5592" s="196">
        <v>17</v>
      </c>
      <c r="G5592"/>
      <c r="H5592"/>
    </row>
    <row r="5593" spans="2:8" x14ac:dyDescent="0.3">
      <c r="B5593" s="101" t="s">
        <v>6273</v>
      </c>
      <c r="C5593" s="196" t="s">
        <v>1837</v>
      </c>
      <c r="D5593" s="196">
        <v>0</v>
      </c>
      <c r="E5593" s="196" t="s">
        <v>1690</v>
      </c>
      <c r="F5593" s="196">
        <v>0</v>
      </c>
      <c r="G5593"/>
      <c r="H5593"/>
    </row>
    <row r="5594" spans="2:8" x14ac:dyDescent="0.3">
      <c r="B5594" s="101" t="s">
        <v>6274</v>
      </c>
      <c r="C5594" s="196" t="s">
        <v>7</v>
      </c>
      <c r="D5594" s="196">
        <v>27</v>
      </c>
      <c r="E5594" s="196" t="s">
        <v>20</v>
      </c>
      <c r="F5594" s="196">
        <v>25</v>
      </c>
      <c r="G5594"/>
      <c r="H5594"/>
    </row>
    <row r="5595" spans="2:8" x14ac:dyDescent="0.3">
      <c r="B5595" s="101" t="s">
        <v>6275</v>
      </c>
      <c r="C5595" s="196" t="s">
        <v>1698</v>
      </c>
      <c r="D5595" s="196">
        <v>3</v>
      </c>
      <c r="E5595" s="196" t="s">
        <v>20</v>
      </c>
      <c r="F5595" s="196">
        <v>1</v>
      </c>
      <c r="G5595"/>
      <c r="H5595"/>
    </row>
    <row r="5596" spans="2:8" x14ac:dyDescent="0.3">
      <c r="B5596" s="101" t="s">
        <v>6276</v>
      </c>
      <c r="C5596" s="196" t="s">
        <v>7</v>
      </c>
      <c r="D5596" s="196">
        <v>9</v>
      </c>
      <c r="E5596" s="196" t="s">
        <v>4</v>
      </c>
      <c r="F5596" s="196">
        <v>7</v>
      </c>
      <c r="G5596"/>
      <c r="H5596"/>
    </row>
    <row r="5597" spans="2:8" x14ac:dyDescent="0.3">
      <c r="B5597" s="101" t="s">
        <v>6277</v>
      </c>
      <c r="C5597" s="196" t="s">
        <v>7</v>
      </c>
      <c r="D5597" s="196">
        <v>7</v>
      </c>
      <c r="E5597" s="196" t="s">
        <v>1690</v>
      </c>
      <c r="F5597" s="196">
        <v>14</v>
      </c>
      <c r="G5597"/>
      <c r="H5597"/>
    </row>
    <row r="5598" spans="2:8" x14ac:dyDescent="0.3">
      <c r="B5598" s="101" t="s">
        <v>6278</v>
      </c>
      <c r="C5598" s="196" t="s">
        <v>20</v>
      </c>
      <c r="D5598" s="196">
        <v>0</v>
      </c>
      <c r="E5598" s="196" t="s">
        <v>1698</v>
      </c>
      <c r="F5598" s="196">
        <v>6</v>
      </c>
      <c r="G5598"/>
      <c r="H5598"/>
    </row>
    <row r="5599" spans="2:8" x14ac:dyDescent="0.3">
      <c r="B5599" s="201" t="s">
        <v>6279</v>
      </c>
      <c r="C5599" s="201" t="s">
        <v>7</v>
      </c>
      <c r="D5599" s="201">
        <v>3</v>
      </c>
      <c r="E5599" s="201" t="s">
        <v>4</v>
      </c>
      <c r="F5599" s="201">
        <v>7</v>
      </c>
      <c r="G5599" s="201"/>
      <c r="H5599"/>
    </row>
    <row r="5600" spans="2:8" x14ac:dyDescent="0.3">
      <c r="B5600" s="101" t="s">
        <v>6280</v>
      </c>
      <c r="C5600" s="196" t="s">
        <v>4</v>
      </c>
      <c r="D5600" s="196">
        <v>49</v>
      </c>
      <c r="E5600" s="196" t="s">
        <v>7</v>
      </c>
      <c r="F5600" s="196">
        <v>30</v>
      </c>
      <c r="G5600"/>
      <c r="H5600"/>
    </row>
    <row r="5601" spans="2:8" x14ac:dyDescent="0.3">
      <c r="B5601" s="101" t="s">
        <v>6281</v>
      </c>
      <c r="C5601" s="196" t="s">
        <v>1690</v>
      </c>
      <c r="D5601" s="196">
        <v>3</v>
      </c>
      <c r="E5601" s="196" t="s">
        <v>7</v>
      </c>
      <c r="F5601" s="196">
        <v>5</v>
      </c>
      <c r="G5601"/>
      <c r="H5601"/>
    </row>
    <row r="5602" spans="2:8" x14ac:dyDescent="0.3">
      <c r="B5602" s="101" t="s">
        <v>6282</v>
      </c>
      <c r="C5602" s="196" t="s">
        <v>20</v>
      </c>
      <c r="D5602" s="196">
        <v>1</v>
      </c>
      <c r="E5602" s="196" t="s">
        <v>1698</v>
      </c>
      <c r="F5602" s="196">
        <v>9</v>
      </c>
      <c r="G5602"/>
      <c r="H5602"/>
    </row>
    <row r="5603" spans="2:8" x14ac:dyDescent="0.3">
      <c r="B5603" s="101" t="s">
        <v>6283</v>
      </c>
      <c r="C5603" s="196" t="s">
        <v>4</v>
      </c>
      <c r="D5603" s="196">
        <v>2</v>
      </c>
      <c r="E5603" s="196" t="s">
        <v>5</v>
      </c>
      <c r="F5603" s="196">
        <v>1</v>
      </c>
      <c r="G5603"/>
      <c r="H5603"/>
    </row>
    <row r="5604" spans="2:8" x14ac:dyDescent="0.3">
      <c r="B5604" s="101" t="s">
        <v>6284</v>
      </c>
      <c r="C5604" s="196" t="s">
        <v>7</v>
      </c>
      <c r="D5604" s="196">
        <v>4</v>
      </c>
      <c r="E5604" s="196" t="s">
        <v>6285</v>
      </c>
      <c r="F5604" s="196">
        <v>2</v>
      </c>
      <c r="G5604"/>
      <c r="H5604"/>
    </row>
    <row r="5605" spans="2:8" x14ac:dyDescent="0.3">
      <c r="B5605" s="101" t="s">
        <v>6286</v>
      </c>
      <c r="C5605" s="196" t="s">
        <v>20</v>
      </c>
      <c r="D5605" s="196">
        <v>16</v>
      </c>
      <c r="E5605" s="196" t="s">
        <v>7</v>
      </c>
      <c r="F5605" s="196">
        <v>15</v>
      </c>
      <c r="G5605"/>
      <c r="H5605"/>
    </row>
    <row r="5606" spans="2:8" x14ac:dyDescent="0.3">
      <c r="B5606" s="101" t="s">
        <v>6287</v>
      </c>
      <c r="C5606" s="196" t="s">
        <v>1690</v>
      </c>
      <c r="D5606" s="196">
        <v>17</v>
      </c>
      <c r="E5606" s="196" t="s">
        <v>7</v>
      </c>
      <c r="F5606" s="196">
        <v>16</v>
      </c>
      <c r="G5606"/>
      <c r="H5606"/>
    </row>
    <row r="5607" spans="2:8" x14ac:dyDescent="0.3">
      <c r="B5607" s="101" t="s">
        <v>6288</v>
      </c>
      <c r="C5607" s="196" t="s">
        <v>1690</v>
      </c>
      <c r="D5607" s="196">
        <v>2</v>
      </c>
      <c r="E5607" s="196" t="s">
        <v>1698</v>
      </c>
      <c r="F5607" s="196">
        <v>0</v>
      </c>
      <c r="G5607"/>
      <c r="H5607"/>
    </row>
    <row r="5608" spans="2:8" x14ac:dyDescent="0.3">
      <c r="B5608" s="101" t="s">
        <v>6289</v>
      </c>
      <c r="C5608" s="196" t="s">
        <v>7</v>
      </c>
      <c r="D5608" s="196">
        <v>7</v>
      </c>
      <c r="E5608" s="196" t="s">
        <v>1690</v>
      </c>
      <c r="F5608" s="196">
        <v>4</v>
      </c>
      <c r="G5608"/>
      <c r="H5608"/>
    </row>
    <row r="5609" spans="2:8" x14ac:dyDescent="0.3">
      <c r="B5609" s="101" t="s">
        <v>6290</v>
      </c>
      <c r="C5609" s="196" t="s">
        <v>20</v>
      </c>
      <c r="D5609" s="196">
        <v>9</v>
      </c>
      <c r="E5609" s="196" t="s">
        <v>1698</v>
      </c>
      <c r="F5609" s="196">
        <v>13</v>
      </c>
      <c r="G5609"/>
      <c r="H5609"/>
    </row>
    <row r="5610" spans="2:8" x14ac:dyDescent="0.3">
      <c r="B5610" s="101" t="s">
        <v>6291</v>
      </c>
      <c r="C5610" s="196" t="s">
        <v>1690</v>
      </c>
      <c r="D5610" s="196">
        <v>5</v>
      </c>
      <c r="E5610" s="196" t="s">
        <v>7</v>
      </c>
      <c r="F5610" s="196">
        <v>4</v>
      </c>
      <c r="G5610"/>
      <c r="H5610"/>
    </row>
    <row r="5611" spans="2:8" x14ac:dyDescent="0.3">
      <c r="B5611" s="101" t="s">
        <v>6292</v>
      </c>
      <c r="C5611" s="196" t="s">
        <v>1704</v>
      </c>
      <c r="D5611" s="196">
        <v>7</v>
      </c>
      <c r="E5611" s="196" t="s">
        <v>7</v>
      </c>
      <c r="F5611" s="196">
        <v>12</v>
      </c>
      <c r="G5611"/>
      <c r="H5611"/>
    </row>
    <row r="5612" spans="2:8" x14ac:dyDescent="0.3">
      <c r="B5612" s="201" t="s">
        <v>6293</v>
      </c>
      <c r="C5612" s="201" t="s">
        <v>7</v>
      </c>
      <c r="D5612" s="201">
        <v>31</v>
      </c>
      <c r="E5612" s="201" t="s">
        <v>4</v>
      </c>
      <c r="F5612" s="201">
        <v>20</v>
      </c>
      <c r="G5612" s="201"/>
      <c r="H5612"/>
    </row>
    <row r="5613" spans="2:8" x14ac:dyDescent="0.3">
      <c r="B5613" s="101" t="s">
        <v>6294</v>
      </c>
      <c r="C5613" s="196" t="s">
        <v>20</v>
      </c>
      <c r="D5613" s="196">
        <v>1</v>
      </c>
      <c r="E5613" s="196" t="s">
        <v>1698</v>
      </c>
      <c r="F5613" s="196">
        <v>1</v>
      </c>
      <c r="G5613"/>
      <c r="H5613"/>
    </row>
    <row r="5614" spans="2:8" x14ac:dyDescent="0.3">
      <c r="B5614" s="101" t="s">
        <v>6295</v>
      </c>
      <c r="C5614" s="196" t="s">
        <v>1690</v>
      </c>
      <c r="D5614" s="196">
        <v>1</v>
      </c>
      <c r="E5614" s="196" t="s">
        <v>7</v>
      </c>
      <c r="F5614" s="196">
        <v>2</v>
      </c>
      <c r="G5614"/>
      <c r="H5614"/>
    </row>
    <row r="5615" spans="2:8" x14ac:dyDescent="0.3">
      <c r="B5615" s="101" t="s">
        <v>6296</v>
      </c>
      <c r="C5615" s="196" t="s">
        <v>5218</v>
      </c>
      <c r="D5615" s="196">
        <v>2</v>
      </c>
      <c r="E5615" s="196" t="s">
        <v>4</v>
      </c>
      <c r="F5615" s="196">
        <v>1</v>
      </c>
      <c r="G5615"/>
      <c r="H5615"/>
    </row>
    <row r="5616" spans="2:8" x14ac:dyDescent="0.3">
      <c r="B5616" s="101" t="s">
        <v>6297</v>
      </c>
      <c r="C5616" s="196" t="s">
        <v>1690</v>
      </c>
      <c r="D5616" s="196">
        <v>4</v>
      </c>
      <c r="E5616" s="196" t="s">
        <v>7</v>
      </c>
      <c r="F5616" s="196">
        <v>5</v>
      </c>
      <c r="G5616"/>
      <c r="H5616"/>
    </row>
    <row r="5617" spans="2:8" x14ac:dyDescent="0.3">
      <c r="B5617" s="101" t="s">
        <v>6298</v>
      </c>
      <c r="C5617" s="196" t="s">
        <v>1698</v>
      </c>
      <c r="D5617" s="196">
        <v>16</v>
      </c>
      <c r="E5617" s="196" t="s">
        <v>20</v>
      </c>
      <c r="F5617" s="196">
        <v>23</v>
      </c>
      <c r="G5617"/>
      <c r="H5617"/>
    </row>
    <row r="5618" spans="2:8" x14ac:dyDescent="0.3">
      <c r="B5618" s="101" t="s">
        <v>6299</v>
      </c>
      <c r="C5618" s="196" t="s">
        <v>1685</v>
      </c>
      <c r="D5618" s="196">
        <v>0</v>
      </c>
      <c r="E5618" s="196" t="s">
        <v>7</v>
      </c>
      <c r="F5618" s="196">
        <v>2</v>
      </c>
      <c r="G5618"/>
      <c r="H5618"/>
    </row>
    <row r="5619" spans="2:8" x14ac:dyDescent="0.3">
      <c r="B5619" s="101" t="s">
        <v>6300</v>
      </c>
      <c r="C5619" s="196" t="s">
        <v>1685</v>
      </c>
      <c r="D5619" s="196">
        <v>17</v>
      </c>
      <c r="E5619" s="196" t="s">
        <v>7</v>
      </c>
      <c r="F5619" s="196">
        <v>17</v>
      </c>
      <c r="G5619"/>
      <c r="H5619"/>
    </row>
    <row r="5620" spans="2:8" x14ac:dyDescent="0.3">
      <c r="B5620" s="101" t="s">
        <v>6301</v>
      </c>
      <c r="C5620" s="196" t="s">
        <v>7</v>
      </c>
      <c r="D5620" s="196">
        <v>19</v>
      </c>
      <c r="E5620" s="196" t="s">
        <v>4</v>
      </c>
      <c r="F5620" s="196">
        <v>9</v>
      </c>
      <c r="G5620"/>
      <c r="H5620"/>
    </row>
    <row r="5621" spans="2:8" x14ac:dyDescent="0.3">
      <c r="B5621" s="101" t="s">
        <v>6302</v>
      </c>
      <c r="C5621" s="196" t="s">
        <v>20</v>
      </c>
      <c r="D5621" s="196">
        <v>10</v>
      </c>
      <c r="E5621" s="196" t="s">
        <v>1698</v>
      </c>
      <c r="F5621" s="196">
        <v>8</v>
      </c>
      <c r="G5621"/>
      <c r="H5621"/>
    </row>
    <row r="5622" spans="2:8" x14ac:dyDescent="0.3">
      <c r="B5622" s="101" t="s">
        <v>6303</v>
      </c>
      <c r="C5622" s="196"/>
      <c r="D5622" s="196"/>
      <c r="E5622" s="196"/>
      <c r="F5622" s="196"/>
      <c r="G5622"/>
      <c r="H5622"/>
    </row>
    <row r="5623" spans="2:8" x14ac:dyDescent="0.3">
      <c r="B5623" s="101" t="s">
        <v>6304</v>
      </c>
      <c r="C5623" s="196" t="s">
        <v>7</v>
      </c>
      <c r="D5623" s="196">
        <v>3</v>
      </c>
      <c r="E5623" s="196" t="s">
        <v>1738</v>
      </c>
      <c r="F5623" s="196">
        <v>3</v>
      </c>
      <c r="G5623"/>
      <c r="H5623"/>
    </row>
    <row r="5624" spans="2:8" x14ac:dyDescent="0.3">
      <c r="B5624" s="101" t="s">
        <v>6305</v>
      </c>
      <c r="C5624" s="196" t="s">
        <v>1830</v>
      </c>
      <c r="D5624" s="196">
        <v>0</v>
      </c>
      <c r="E5624" s="196" t="s">
        <v>7</v>
      </c>
      <c r="F5624" s="196">
        <v>0</v>
      </c>
      <c r="G5624"/>
      <c r="H5624"/>
    </row>
    <row r="5625" spans="2:8" x14ac:dyDescent="0.3">
      <c r="B5625" s="201" t="s">
        <v>6306</v>
      </c>
      <c r="C5625" s="201" t="s">
        <v>1830</v>
      </c>
      <c r="D5625" s="201">
        <v>0</v>
      </c>
      <c r="E5625" s="201" t="s">
        <v>7</v>
      </c>
      <c r="F5625" s="201">
        <v>0</v>
      </c>
      <c r="G5625" s="201"/>
      <c r="H5625"/>
    </row>
    <row r="5626" spans="2:8" x14ac:dyDescent="0.3">
      <c r="B5626" s="101" t="s">
        <v>6307</v>
      </c>
      <c r="C5626" s="196" t="s">
        <v>1697</v>
      </c>
      <c r="D5626" s="196">
        <v>2</v>
      </c>
      <c r="E5626" s="196" t="s">
        <v>1738</v>
      </c>
      <c r="F5626" s="196">
        <v>1</v>
      </c>
      <c r="G5626"/>
      <c r="H5626"/>
    </row>
    <row r="5627" spans="2:8" x14ac:dyDescent="0.3">
      <c r="B5627" s="101" t="s">
        <v>6308</v>
      </c>
      <c r="C5627" s="196" t="s">
        <v>1837</v>
      </c>
      <c r="D5627" s="196">
        <v>7</v>
      </c>
      <c r="E5627" s="196" t="s">
        <v>1830</v>
      </c>
      <c r="F5627" s="196">
        <v>2</v>
      </c>
      <c r="G5627"/>
      <c r="H5627"/>
    </row>
    <row r="5628" spans="2:8" x14ac:dyDescent="0.3">
      <c r="B5628" s="101" t="s">
        <v>6309</v>
      </c>
      <c r="C5628" s="196" t="s">
        <v>1837</v>
      </c>
      <c r="D5628" s="196">
        <v>1</v>
      </c>
      <c r="E5628" s="196" t="s">
        <v>1690</v>
      </c>
      <c r="F5628" s="196">
        <v>0</v>
      </c>
      <c r="G5628"/>
      <c r="H5628"/>
    </row>
    <row r="5629" spans="2:8" x14ac:dyDescent="0.3">
      <c r="B5629" s="101" t="s">
        <v>6310</v>
      </c>
      <c r="C5629" s="196" t="s">
        <v>1830</v>
      </c>
      <c r="D5629" s="196">
        <v>4</v>
      </c>
      <c r="E5629" s="196" t="s">
        <v>1837</v>
      </c>
      <c r="F5629" s="196">
        <v>1</v>
      </c>
      <c r="G5629"/>
      <c r="H5629"/>
    </row>
    <row r="5630" spans="2:8" x14ac:dyDescent="0.3">
      <c r="B5630" s="101" t="s">
        <v>6311</v>
      </c>
      <c r="C5630" s="196"/>
      <c r="D5630" s="196"/>
      <c r="E5630" s="196"/>
      <c r="F5630" s="196"/>
      <c r="G5630"/>
      <c r="H5630"/>
    </row>
    <row r="5631" spans="2:8" x14ac:dyDescent="0.3">
      <c r="B5631" s="101" t="s">
        <v>6312</v>
      </c>
      <c r="C5631" s="196" t="s">
        <v>1700</v>
      </c>
      <c r="D5631" s="196">
        <v>1</v>
      </c>
      <c r="E5631" s="196" t="s">
        <v>1698</v>
      </c>
      <c r="F5631" s="196">
        <v>5</v>
      </c>
      <c r="G5631"/>
      <c r="H5631"/>
    </row>
    <row r="5632" spans="2:8" x14ac:dyDescent="0.3">
      <c r="B5632" s="101" t="s">
        <v>6313</v>
      </c>
      <c r="C5632" s="196" t="s">
        <v>1698</v>
      </c>
      <c r="D5632" s="196">
        <v>11</v>
      </c>
      <c r="E5632" s="196" t="s">
        <v>1690</v>
      </c>
      <c r="F5632" s="196">
        <v>11</v>
      </c>
      <c r="G5632"/>
      <c r="H5632"/>
    </row>
    <row r="5633" spans="2:8" x14ac:dyDescent="0.3">
      <c r="B5633" s="101" t="s">
        <v>6314</v>
      </c>
      <c r="C5633" s="196" t="s">
        <v>1702</v>
      </c>
      <c r="D5633" s="196">
        <v>4</v>
      </c>
      <c r="E5633" s="196" t="s">
        <v>1698</v>
      </c>
      <c r="F5633" s="196">
        <v>9</v>
      </c>
      <c r="G5633"/>
      <c r="H5633"/>
    </row>
    <row r="5634" spans="2:8" x14ac:dyDescent="0.3">
      <c r="B5634" s="101" t="s">
        <v>6315</v>
      </c>
      <c r="C5634" s="196" t="s">
        <v>1702</v>
      </c>
      <c r="D5634" s="196">
        <v>5</v>
      </c>
      <c r="E5634" s="196" t="s">
        <v>1698</v>
      </c>
      <c r="F5634" s="196">
        <v>2</v>
      </c>
      <c r="G5634"/>
      <c r="H5634"/>
    </row>
    <row r="5635" spans="2:8" x14ac:dyDescent="0.3">
      <c r="B5635" s="101" t="s">
        <v>6316</v>
      </c>
      <c r="C5635" s="196" t="s">
        <v>1698</v>
      </c>
      <c r="D5635" s="196">
        <v>1</v>
      </c>
      <c r="E5635" s="196" t="s">
        <v>1690</v>
      </c>
      <c r="F5635" s="196">
        <v>3</v>
      </c>
      <c r="G5635"/>
      <c r="H5635"/>
    </row>
    <row r="5636" spans="2:8" x14ac:dyDescent="0.3">
      <c r="B5636" s="101" t="s">
        <v>6317</v>
      </c>
      <c r="C5636" s="196" t="s">
        <v>1698</v>
      </c>
      <c r="D5636" s="196">
        <v>7</v>
      </c>
      <c r="E5636" s="196" t="s">
        <v>1690</v>
      </c>
      <c r="F5636" s="196">
        <v>15</v>
      </c>
      <c r="G5636"/>
      <c r="H5636"/>
    </row>
    <row r="5637" spans="2:8" x14ac:dyDescent="0.3">
      <c r="B5637" s="101" t="s">
        <v>6318</v>
      </c>
      <c r="C5637" s="196" t="s">
        <v>1698</v>
      </c>
      <c r="D5637" s="196">
        <v>6</v>
      </c>
      <c r="E5637" s="196" t="s">
        <v>1702</v>
      </c>
      <c r="F5637" s="196">
        <v>2</v>
      </c>
      <c r="G5637"/>
      <c r="H5637"/>
    </row>
    <row r="5638" spans="2:8" x14ac:dyDescent="0.3">
      <c r="B5638" s="201" t="s">
        <v>6319</v>
      </c>
      <c r="C5638" s="201" t="s">
        <v>1698</v>
      </c>
      <c r="D5638" s="201">
        <v>1</v>
      </c>
      <c r="E5638" s="201" t="s">
        <v>1690</v>
      </c>
      <c r="F5638" s="201">
        <v>0</v>
      </c>
      <c r="G5638" s="201"/>
      <c r="H5638"/>
    </row>
    <row r="5639" spans="2:8" x14ac:dyDescent="0.3">
      <c r="B5639" s="101" t="s">
        <v>6320</v>
      </c>
      <c r="C5639" s="196" t="s">
        <v>1698</v>
      </c>
      <c r="D5639" s="196">
        <v>1</v>
      </c>
      <c r="E5639" s="196" t="s">
        <v>1690</v>
      </c>
      <c r="F5639" s="196">
        <v>1</v>
      </c>
      <c r="G5639"/>
      <c r="H5639"/>
    </row>
    <row r="5640" spans="2:8" x14ac:dyDescent="0.3">
      <c r="B5640" s="101" t="s">
        <v>6321</v>
      </c>
      <c r="C5640" s="196" t="s">
        <v>1698</v>
      </c>
      <c r="D5640" s="196">
        <v>8</v>
      </c>
      <c r="E5640" s="196" t="s">
        <v>1690</v>
      </c>
      <c r="F5640" s="196">
        <v>0</v>
      </c>
      <c r="G5640"/>
      <c r="H5640"/>
    </row>
    <row r="5641" spans="2:8" x14ac:dyDescent="0.3">
      <c r="B5641" s="101" t="s">
        <v>6322</v>
      </c>
      <c r="C5641" s="196" t="s">
        <v>1690</v>
      </c>
      <c r="D5641" s="196">
        <v>3</v>
      </c>
      <c r="E5641" s="196" t="s">
        <v>1698</v>
      </c>
      <c r="F5641" s="196">
        <v>10</v>
      </c>
      <c r="G5641"/>
      <c r="H5641"/>
    </row>
    <row r="5642" spans="2:8" x14ac:dyDescent="0.3">
      <c r="B5642" s="101" t="s">
        <v>6323</v>
      </c>
      <c r="C5642" s="196" t="s">
        <v>3432</v>
      </c>
      <c r="D5642" s="196">
        <v>15</v>
      </c>
      <c r="E5642" s="196" t="s">
        <v>1698</v>
      </c>
      <c r="F5642" s="196">
        <v>12</v>
      </c>
      <c r="G5642"/>
      <c r="H5642"/>
    </row>
    <row r="5643" spans="2:8" x14ac:dyDescent="0.3">
      <c r="B5643" s="101" t="s">
        <v>6324</v>
      </c>
      <c r="C5643" s="196" t="s">
        <v>1690</v>
      </c>
      <c r="D5643" s="196">
        <v>2</v>
      </c>
      <c r="E5643" s="196" t="s">
        <v>1698</v>
      </c>
      <c r="F5643" s="196">
        <v>5</v>
      </c>
      <c r="G5643"/>
      <c r="H5643"/>
    </row>
    <row r="5644" spans="2:8" x14ac:dyDescent="0.3">
      <c r="B5644" s="101" t="s">
        <v>6325</v>
      </c>
      <c r="C5644" s="196" t="s">
        <v>1690</v>
      </c>
      <c r="D5644" s="196">
        <v>2</v>
      </c>
      <c r="E5644" s="196" t="s">
        <v>1698</v>
      </c>
      <c r="F5644" s="196">
        <v>1</v>
      </c>
      <c r="G5644"/>
      <c r="H5644"/>
    </row>
    <row r="5645" spans="2:8" x14ac:dyDescent="0.3">
      <c r="B5645" s="101" t="s">
        <v>6326</v>
      </c>
      <c r="C5645" s="196" t="s">
        <v>1690</v>
      </c>
      <c r="D5645" s="196">
        <v>0</v>
      </c>
      <c r="E5645" s="196" t="s">
        <v>1698</v>
      </c>
      <c r="F5645" s="196">
        <v>7</v>
      </c>
      <c r="G5645"/>
      <c r="H5645"/>
    </row>
    <row r="5646" spans="2:8" x14ac:dyDescent="0.3">
      <c r="B5646" s="101" t="s">
        <v>6327</v>
      </c>
      <c r="C5646" s="196" t="s">
        <v>1690</v>
      </c>
      <c r="D5646" s="196">
        <v>0</v>
      </c>
      <c r="E5646" s="196" t="s">
        <v>1698</v>
      </c>
      <c r="F5646" s="196">
        <v>1</v>
      </c>
      <c r="G5646"/>
      <c r="H5646"/>
    </row>
    <row r="5647" spans="2:8" x14ac:dyDescent="0.3">
      <c r="B5647" s="101" t="s">
        <v>6328</v>
      </c>
      <c r="C5647" s="196"/>
      <c r="D5647" s="196"/>
      <c r="E5647" s="196"/>
      <c r="F5647" s="196"/>
      <c r="G5647"/>
      <c r="H5647"/>
    </row>
    <row r="5648" spans="2:8" x14ac:dyDescent="0.3">
      <c r="B5648" s="101" t="s">
        <v>6329</v>
      </c>
      <c r="C5648" s="196" t="s">
        <v>1698</v>
      </c>
      <c r="D5648" s="196">
        <v>8</v>
      </c>
      <c r="E5648" s="196" t="s">
        <v>6330</v>
      </c>
      <c r="F5648" s="196">
        <v>1</v>
      </c>
      <c r="G5648"/>
      <c r="H5648"/>
    </row>
    <row r="5649" spans="2:8" x14ac:dyDescent="0.3">
      <c r="B5649" s="101" t="s">
        <v>6331</v>
      </c>
      <c r="C5649" s="196" t="s">
        <v>6330</v>
      </c>
      <c r="D5649" s="196">
        <v>0</v>
      </c>
      <c r="E5649" s="196" t="s">
        <v>4393</v>
      </c>
      <c r="F5649" s="196">
        <v>0</v>
      </c>
      <c r="G5649"/>
      <c r="H5649"/>
    </row>
    <row r="5650" spans="2:8" x14ac:dyDescent="0.3">
      <c r="B5650" s="101" t="s">
        <v>6332</v>
      </c>
      <c r="C5650" s="196"/>
      <c r="D5650" s="196"/>
      <c r="E5650" s="196"/>
      <c r="F5650" s="196"/>
      <c r="G5650"/>
      <c r="H5650"/>
    </row>
    <row r="5651" spans="2:8" x14ac:dyDescent="0.3">
      <c r="B5651" s="201" t="s">
        <v>6333</v>
      </c>
      <c r="C5651" s="201" t="s">
        <v>7</v>
      </c>
      <c r="D5651" s="201">
        <v>0</v>
      </c>
      <c r="E5651" s="201" t="s">
        <v>1690</v>
      </c>
      <c r="F5651" s="201">
        <v>0</v>
      </c>
      <c r="G5651" s="201"/>
      <c r="H5651"/>
    </row>
    <row r="5652" spans="2:8" x14ac:dyDescent="0.3">
      <c r="B5652" s="101" t="s">
        <v>6334</v>
      </c>
      <c r="C5652" s="196" t="s">
        <v>7</v>
      </c>
      <c r="D5652" s="196">
        <v>0</v>
      </c>
      <c r="E5652" s="196" t="s">
        <v>4</v>
      </c>
      <c r="F5652" s="196">
        <v>0</v>
      </c>
      <c r="G5652"/>
      <c r="H5652"/>
    </row>
    <row r="5653" spans="2:8" x14ac:dyDescent="0.3">
      <c r="B5653" s="101" t="s">
        <v>6335</v>
      </c>
      <c r="C5653" s="196" t="s">
        <v>4</v>
      </c>
      <c r="D5653" s="196">
        <v>0</v>
      </c>
      <c r="E5653" s="196" t="s">
        <v>1698</v>
      </c>
      <c r="F5653" s="196">
        <v>0</v>
      </c>
      <c r="G5653"/>
      <c r="H5653"/>
    </row>
    <row r="5654" spans="2:8" x14ac:dyDescent="0.3">
      <c r="B5654" s="101" t="s">
        <v>6336</v>
      </c>
      <c r="C5654" s="196" t="s">
        <v>4</v>
      </c>
      <c r="D5654" s="196">
        <v>0</v>
      </c>
      <c r="E5654" s="196" t="s">
        <v>5</v>
      </c>
      <c r="F5654" s="196">
        <v>0</v>
      </c>
      <c r="G5654"/>
      <c r="H5654"/>
    </row>
    <row r="5655" spans="2:8" x14ac:dyDescent="0.3">
      <c r="B5655" s="101" t="s">
        <v>6337</v>
      </c>
      <c r="C5655" s="196" t="s">
        <v>4</v>
      </c>
      <c r="D5655" s="196">
        <v>0</v>
      </c>
      <c r="E5655" s="196" t="s">
        <v>1687</v>
      </c>
      <c r="F5655" s="196">
        <v>0</v>
      </c>
      <c r="G5655"/>
      <c r="H5655"/>
    </row>
    <row r="5656" spans="2:8" x14ac:dyDescent="0.3">
      <c r="B5656" s="101" t="s">
        <v>6338</v>
      </c>
      <c r="C5656" s="196" t="s">
        <v>7</v>
      </c>
      <c r="D5656" s="196">
        <v>0</v>
      </c>
      <c r="E5656" s="196" t="s">
        <v>4</v>
      </c>
      <c r="F5656" s="196">
        <v>0</v>
      </c>
      <c r="G5656"/>
      <c r="H5656"/>
    </row>
    <row r="5657" spans="2:8" x14ac:dyDescent="0.3">
      <c r="B5657" s="101" t="s">
        <v>6339</v>
      </c>
      <c r="C5657" s="196" t="s">
        <v>4</v>
      </c>
      <c r="D5657" s="196">
        <v>0</v>
      </c>
      <c r="E5657" s="196" t="s">
        <v>7</v>
      </c>
      <c r="F5657" s="196">
        <v>0</v>
      </c>
      <c r="G5657"/>
      <c r="H5657"/>
    </row>
    <row r="5658" spans="2:8" x14ac:dyDescent="0.3">
      <c r="B5658" s="101" t="s">
        <v>6340</v>
      </c>
      <c r="C5658" s="196" t="s">
        <v>1690</v>
      </c>
      <c r="D5658" s="196">
        <v>1</v>
      </c>
      <c r="E5658" s="196" t="s">
        <v>7</v>
      </c>
      <c r="F5658" s="196">
        <v>0</v>
      </c>
      <c r="G5658"/>
      <c r="H5658"/>
    </row>
    <row r="5659" spans="2:8" x14ac:dyDescent="0.3">
      <c r="B5659" s="101" t="s">
        <v>6341</v>
      </c>
      <c r="C5659" s="196" t="s">
        <v>20</v>
      </c>
      <c r="D5659" s="196">
        <v>0</v>
      </c>
      <c r="E5659" s="196" t="s">
        <v>1698</v>
      </c>
      <c r="F5659" s="196">
        <v>1</v>
      </c>
      <c r="G5659"/>
      <c r="H5659"/>
    </row>
    <row r="5660" spans="2:8" x14ac:dyDescent="0.3">
      <c r="B5660" s="101" t="s">
        <v>6342</v>
      </c>
      <c r="C5660" s="196" t="s">
        <v>1699</v>
      </c>
      <c r="D5660" s="196">
        <v>0</v>
      </c>
      <c r="E5660" s="196" t="s">
        <v>1698</v>
      </c>
      <c r="F5660" s="196">
        <v>1</v>
      </c>
      <c r="G5660"/>
      <c r="H5660"/>
    </row>
    <row r="5661" spans="2:8" x14ac:dyDescent="0.3">
      <c r="B5661" s="101" t="s">
        <v>6343</v>
      </c>
      <c r="C5661" s="196"/>
      <c r="D5661" s="196"/>
      <c r="E5661" s="196"/>
      <c r="F5661" s="196"/>
      <c r="G5661"/>
      <c r="H5661"/>
    </row>
    <row r="5662" spans="2:8" x14ac:dyDescent="0.3">
      <c r="B5662" s="101" t="s">
        <v>6344</v>
      </c>
      <c r="C5662" s="196" t="s">
        <v>7</v>
      </c>
      <c r="D5662" s="196">
        <v>0</v>
      </c>
      <c r="E5662" s="196" t="s">
        <v>20</v>
      </c>
      <c r="F5662" s="196">
        <v>0</v>
      </c>
      <c r="G5662"/>
      <c r="H5662"/>
    </row>
    <row r="5663" spans="2:8" x14ac:dyDescent="0.3">
      <c r="B5663" s="101" t="s">
        <v>6345</v>
      </c>
      <c r="C5663" s="196" t="s">
        <v>7</v>
      </c>
      <c r="D5663" s="196">
        <v>0</v>
      </c>
      <c r="E5663" s="196" t="s">
        <v>1690</v>
      </c>
      <c r="F5663" s="196">
        <v>0</v>
      </c>
      <c r="G5663"/>
      <c r="H5663"/>
    </row>
    <row r="5664" spans="2:8" x14ac:dyDescent="0.3">
      <c r="B5664" s="201" t="s">
        <v>6346</v>
      </c>
      <c r="C5664" s="201" t="s">
        <v>20</v>
      </c>
      <c r="D5664" s="201">
        <v>0</v>
      </c>
      <c r="E5664" s="201" t="s">
        <v>7</v>
      </c>
      <c r="F5664" s="201">
        <v>0</v>
      </c>
      <c r="G5664" s="201"/>
      <c r="H5664"/>
    </row>
    <row r="5665" spans="2:8" x14ac:dyDescent="0.3">
      <c r="B5665" s="101" t="s">
        <v>6347</v>
      </c>
      <c r="C5665" s="196" t="s">
        <v>7</v>
      </c>
      <c r="D5665" s="196">
        <v>0</v>
      </c>
      <c r="E5665" s="196" t="s">
        <v>20</v>
      </c>
      <c r="F5665" s="196">
        <v>0</v>
      </c>
      <c r="G5665"/>
      <c r="H5665"/>
    </row>
    <row r="5666" spans="2:8" x14ac:dyDescent="0.3">
      <c r="B5666" s="101" t="s">
        <v>6348</v>
      </c>
      <c r="C5666" s="196"/>
      <c r="D5666" s="196"/>
      <c r="E5666" s="196"/>
      <c r="F5666" s="196"/>
      <c r="G5666"/>
      <c r="H5666"/>
    </row>
    <row r="5667" spans="2:8" x14ac:dyDescent="0.3">
      <c r="B5667" s="101" t="s">
        <v>6349</v>
      </c>
      <c r="C5667" s="196" t="s">
        <v>7</v>
      </c>
      <c r="D5667" s="196">
        <v>0</v>
      </c>
      <c r="E5667" s="196" t="s">
        <v>4</v>
      </c>
      <c r="F5667" s="196">
        <v>0</v>
      </c>
      <c r="G5667"/>
      <c r="H5667"/>
    </row>
    <row r="5668" spans="2:8" x14ac:dyDescent="0.3">
      <c r="B5668" s="101" t="s">
        <v>6350</v>
      </c>
      <c r="C5668" s="196" t="s">
        <v>4</v>
      </c>
      <c r="D5668" s="196">
        <v>0</v>
      </c>
      <c r="E5668" s="196" t="s">
        <v>7</v>
      </c>
      <c r="F5668" s="196">
        <v>0</v>
      </c>
      <c r="G5668"/>
      <c r="H5668"/>
    </row>
    <row r="5669" spans="2:8" x14ac:dyDescent="0.3">
      <c r="B5669" s="101" t="s">
        <v>6351</v>
      </c>
      <c r="C5669" s="196" t="s">
        <v>4</v>
      </c>
      <c r="D5669" s="196">
        <v>0</v>
      </c>
      <c r="E5669" s="196" t="s">
        <v>7</v>
      </c>
      <c r="F5669" s="196">
        <v>0</v>
      </c>
      <c r="G5669"/>
      <c r="H5669"/>
    </row>
    <row r="5670" spans="2:8" x14ac:dyDescent="0.3">
      <c r="B5670" s="101" t="s">
        <v>6352</v>
      </c>
      <c r="C5670" s="196" t="s">
        <v>20</v>
      </c>
      <c r="D5670" s="196">
        <v>0</v>
      </c>
      <c r="E5670" s="196" t="s">
        <v>7</v>
      </c>
      <c r="F5670" s="196">
        <v>1</v>
      </c>
      <c r="G5670"/>
      <c r="H5670"/>
    </row>
    <row r="5671" spans="2:8" x14ac:dyDescent="0.3">
      <c r="B5671" s="101" t="s">
        <v>6353</v>
      </c>
      <c r="C5671" s="196" t="s">
        <v>7</v>
      </c>
      <c r="D5671" s="196">
        <v>1</v>
      </c>
      <c r="E5671" s="196" t="s">
        <v>4</v>
      </c>
      <c r="F5671" s="196">
        <v>1</v>
      </c>
      <c r="G5671"/>
      <c r="H5671"/>
    </row>
    <row r="5672" spans="2:8" x14ac:dyDescent="0.3">
      <c r="B5672" s="101" t="s">
        <v>6354</v>
      </c>
      <c r="C5672" s="196" t="s">
        <v>7</v>
      </c>
      <c r="D5672" s="196">
        <v>1</v>
      </c>
      <c r="E5672" s="196" t="s">
        <v>20</v>
      </c>
      <c r="F5672" s="196">
        <v>0</v>
      </c>
      <c r="G5672"/>
      <c r="H5672"/>
    </row>
    <row r="5673" spans="2:8" x14ac:dyDescent="0.3">
      <c r="B5673" s="101" t="s">
        <v>717</v>
      </c>
      <c r="C5673" s="196"/>
      <c r="D5673" s="196"/>
      <c r="E5673" s="196"/>
      <c r="F5673" s="196"/>
      <c r="G5673"/>
      <c r="H5673"/>
    </row>
    <row r="5674" spans="2:8" x14ac:dyDescent="0.3">
      <c r="B5674" s="101" t="s">
        <v>718</v>
      </c>
      <c r="C5674" s="196" t="s">
        <v>20</v>
      </c>
      <c r="D5674" s="196">
        <v>28</v>
      </c>
      <c r="E5674" s="196" t="s">
        <v>1698</v>
      </c>
      <c r="F5674" s="196">
        <v>55</v>
      </c>
      <c r="G5674"/>
      <c r="H5674"/>
    </row>
    <row r="5675" spans="2:8" x14ac:dyDescent="0.3">
      <c r="B5675" s="201" t="s">
        <v>719</v>
      </c>
      <c r="C5675" s="201" t="s">
        <v>7</v>
      </c>
      <c r="D5675" s="201">
        <v>64</v>
      </c>
      <c r="E5675" s="201" t="s">
        <v>20</v>
      </c>
      <c r="F5675" s="201">
        <v>59</v>
      </c>
      <c r="G5675" s="201"/>
      <c r="H5675"/>
    </row>
    <row r="5676" spans="2:8" x14ac:dyDescent="0.3">
      <c r="B5676" s="101" t="s">
        <v>720</v>
      </c>
      <c r="C5676" s="196" t="s">
        <v>20</v>
      </c>
      <c r="D5676" s="196">
        <v>50</v>
      </c>
      <c r="E5676" s="196" t="s">
        <v>7</v>
      </c>
      <c r="F5676" s="196">
        <v>52</v>
      </c>
      <c r="G5676"/>
      <c r="H5676"/>
    </row>
    <row r="5677" spans="2:8" x14ac:dyDescent="0.3">
      <c r="B5677" s="101" t="s">
        <v>721</v>
      </c>
      <c r="C5677" s="196" t="s">
        <v>1690</v>
      </c>
      <c r="D5677" s="196">
        <v>26</v>
      </c>
      <c r="E5677" s="196" t="s">
        <v>7</v>
      </c>
      <c r="F5677" s="196">
        <v>41</v>
      </c>
      <c r="G5677"/>
      <c r="H5677"/>
    </row>
    <row r="5678" spans="2:8" x14ac:dyDescent="0.3">
      <c r="B5678" s="101" t="s">
        <v>722</v>
      </c>
      <c r="C5678" s="196" t="s">
        <v>20</v>
      </c>
      <c r="D5678" s="196">
        <v>63</v>
      </c>
      <c r="E5678" s="196" t="s">
        <v>7</v>
      </c>
      <c r="F5678" s="196">
        <v>98</v>
      </c>
      <c r="G5678"/>
      <c r="H5678"/>
    </row>
    <row r="5679" spans="2:8" x14ac:dyDescent="0.3">
      <c r="B5679" s="101" t="s">
        <v>723</v>
      </c>
      <c r="C5679" s="196" t="s">
        <v>4</v>
      </c>
      <c r="D5679" s="196">
        <v>72</v>
      </c>
      <c r="E5679" s="196" t="s">
        <v>3174</v>
      </c>
      <c r="F5679" s="196">
        <v>62</v>
      </c>
      <c r="G5679"/>
      <c r="H5679"/>
    </row>
    <row r="5680" spans="2:8" x14ac:dyDescent="0.3">
      <c r="B5680" s="101" t="s">
        <v>724</v>
      </c>
      <c r="C5680" s="196" t="s">
        <v>7</v>
      </c>
      <c r="D5680" s="196">
        <v>38</v>
      </c>
      <c r="E5680" s="196" t="s">
        <v>1690</v>
      </c>
      <c r="F5680" s="196">
        <v>20</v>
      </c>
      <c r="G5680"/>
      <c r="H5680"/>
    </row>
    <row r="5681" spans="2:8" x14ac:dyDescent="0.3">
      <c r="B5681" s="101" t="s">
        <v>725</v>
      </c>
      <c r="C5681" s="196" t="s">
        <v>7</v>
      </c>
      <c r="D5681" s="196">
        <v>21</v>
      </c>
      <c r="E5681" s="196" t="s">
        <v>4</v>
      </c>
      <c r="F5681" s="196">
        <v>30</v>
      </c>
      <c r="G5681"/>
      <c r="H5681"/>
    </row>
    <row r="5682" spans="2:8" x14ac:dyDescent="0.3">
      <c r="B5682" s="101" t="s">
        <v>726</v>
      </c>
      <c r="C5682" s="196" t="s">
        <v>1698</v>
      </c>
      <c r="D5682" s="196">
        <v>17</v>
      </c>
      <c r="E5682" s="196" t="s">
        <v>1690</v>
      </c>
      <c r="F5682" s="196">
        <v>14</v>
      </c>
      <c r="G5682"/>
      <c r="H5682"/>
    </row>
    <row r="5683" spans="2:8" x14ac:dyDescent="0.3">
      <c r="B5683" s="101" t="s">
        <v>727</v>
      </c>
      <c r="C5683" s="196" t="s">
        <v>7</v>
      </c>
      <c r="D5683" s="196">
        <v>53</v>
      </c>
      <c r="E5683" s="196" t="s">
        <v>1690</v>
      </c>
      <c r="F5683" s="196">
        <v>34</v>
      </c>
      <c r="G5683"/>
      <c r="H5683"/>
    </row>
    <row r="5684" spans="2:8" x14ac:dyDescent="0.3">
      <c r="B5684" s="101" t="s">
        <v>728</v>
      </c>
      <c r="C5684" s="196" t="s">
        <v>7</v>
      </c>
      <c r="D5684" s="196">
        <v>54</v>
      </c>
      <c r="E5684" s="196" t="s">
        <v>4</v>
      </c>
      <c r="F5684" s="196">
        <v>64</v>
      </c>
      <c r="G5684"/>
      <c r="H5684"/>
    </row>
    <row r="5685" spans="2:8" x14ac:dyDescent="0.3">
      <c r="B5685" s="101" t="s">
        <v>729</v>
      </c>
      <c r="C5685" s="196" t="s">
        <v>1837</v>
      </c>
      <c r="D5685" s="196">
        <v>33</v>
      </c>
      <c r="E5685" s="196" t="s">
        <v>20</v>
      </c>
      <c r="F5685" s="196">
        <v>14</v>
      </c>
      <c r="G5685"/>
      <c r="H5685"/>
    </row>
    <row r="5686" spans="2:8" x14ac:dyDescent="0.3">
      <c r="B5686" s="101" t="s">
        <v>730</v>
      </c>
      <c r="C5686" s="196"/>
      <c r="D5686" s="196"/>
      <c r="E5686" s="196"/>
      <c r="F5686" s="196"/>
      <c r="G5686"/>
      <c r="H5686"/>
    </row>
    <row r="5687" spans="2:8" x14ac:dyDescent="0.3">
      <c r="B5687" s="101" t="s">
        <v>731</v>
      </c>
      <c r="C5687" s="196" t="s">
        <v>20</v>
      </c>
      <c r="D5687" s="196">
        <v>12</v>
      </c>
      <c r="E5687" s="196" t="s">
        <v>7</v>
      </c>
      <c r="F5687" s="196">
        <v>34</v>
      </c>
      <c r="G5687"/>
      <c r="H5687"/>
    </row>
    <row r="5688" spans="2:8" x14ac:dyDescent="0.3">
      <c r="B5688" s="201" t="s">
        <v>732</v>
      </c>
      <c r="C5688" s="201" t="s">
        <v>1698</v>
      </c>
      <c r="D5688" s="201">
        <v>31</v>
      </c>
      <c r="E5688" s="201" t="s">
        <v>20</v>
      </c>
      <c r="F5688" s="201">
        <v>34</v>
      </c>
      <c r="G5688" s="201"/>
      <c r="H5688"/>
    </row>
    <row r="5689" spans="2:8" x14ac:dyDescent="0.3">
      <c r="B5689" s="101" t="s">
        <v>733</v>
      </c>
      <c r="C5689" s="196" t="s">
        <v>7</v>
      </c>
      <c r="D5689" s="196">
        <v>30</v>
      </c>
      <c r="E5689" s="196" t="s">
        <v>20</v>
      </c>
      <c r="F5689" s="196">
        <v>12</v>
      </c>
      <c r="G5689"/>
      <c r="H5689"/>
    </row>
    <row r="5690" spans="2:8" x14ac:dyDescent="0.3">
      <c r="B5690" s="101" t="s">
        <v>734</v>
      </c>
      <c r="C5690" s="196" t="s">
        <v>7</v>
      </c>
      <c r="D5690" s="196">
        <v>13</v>
      </c>
      <c r="E5690" s="196" t="s">
        <v>20</v>
      </c>
      <c r="F5690" s="196">
        <v>21</v>
      </c>
      <c r="G5690"/>
      <c r="H5690"/>
    </row>
    <row r="5691" spans="2:8" x14ac:dyDescent="0.3">
      <c r="B5691" s="101" t="s">
        <v>735</v>
      </c>
      <c r="C5691" s="196" t="s">
        <v>20</v>
      </c>
      <c r="D5691" s="196">
        <v>38</v>
      </c>
      <c r="E5691" s="196" t="s">
        <v>7</v>
      </c>
      <c r="F5691" s="196">
        <v>22</v>
      </c>
      <c r="G5691"/>
      <c r="H5691"/>
    </row>
    <row r="5692" spans="2:8" x14ac:dyDescent="0.3">
      <c r="B5692" s="101" t="s">
        <v>736</v>
      </c>
      <c r="C5692" s="196" t="s">
        <v>20</v>
      </c>
      <c r="D5692" s="196">
        <v>56</v>
      </c>
      <c r="E5692" s="196" t="s">
        <v>7</v>
      </c>
      <c r="F5692" s="196">
        <v>55</v>
      </c>
      <c r="G5692"/>
      <c r="H5692"/>
    </row>
    <row r="5693" spans="2:8" x14ac:dyDescent="0.3">
      <c r="B5693" s="101" t="s">
        <v>737</v>
      </c>
      <c r="C5693" s="196" t="s">
        <v>6355</v>
      </c>
      <c r="D5693" s="196">
        <v>30</v>
      </c>
      <c r="E5693" s="196" t="s">
        <v>1698</v>
      </c>
      <c r="F5693" s="196">
        <v>20</v>
      </c>
      <c r="G5693"/>
      <c r="H5693"/>
    </row>
    <row r="5694" spans="2:8" x14ac:dyDescent="0.3">
      <c r="B5694" s="101" t="s">
        <v>738</v>
      </c>
      <c r="C5694" s="196" t="s">
        <v>6356</v>
      </c>
      <c r="D5694" s="196">
        <v>64</v>
      </c>
      <c r="E5694" s="196" t="s">
        <v>4</v>
      </c>
      <c r="F5694" s="196">
        <v>30</v>
      </c>
      <c r="G5694"/>
      <c r="H5694"/>
    </row>
    <row r="5695" spans="2:8" x14ac:dyDescent="0.3">
      <c r="B5695" s="101" t="s">
        <v>739</v>
      </c>
      <c r="C5695" s="196" t="s">
        <v>1690</v>
      </c>
      <c r="D5695" s="196">
        <v>10</v>
      </c>
      <c r="E5695" s="196" t="s">
        <v>7</v>
      </c>
      <c r="F5695" s="196">
        <v>3</v>
      </c>
      <c r="G5695"/>
      <c r="H5695"/>
    </row>
    <row r="5696" spans="2:8" x14ac:dyDescent="0.3">
      <c r="B5696" s="101" t="s">
        <v>740</v>
      </c>
      <c r="C5696" s="196" t="s">
        <v>1690</v>
      </c>
      <c r="D5696" s="196">
        <v>47</v>
      </c>
      <c r="E5696" s="196" t="s">
        <v>7</v>
      </c>
      <c r="F5696" s="196">
        <v>59</v>
      </c>
      <c r="G5696"/>
      <c r="H5696"/>
    </row>
    <row r="5697" spans="2:8" x14ac:dyDescent="0.3">
      <c r="B5697" s="101" t="s">
        <v>741</v>
      </c>
      <c r="C5697" s="196" t="s">
        <v>1830</v>
      </c>
      <c r="D5697" s="196">
        <v>20</v>
      </c>
      <c r="E5697" s="196" t="s">
        <v>7</v>
      </c>
      <c r="F5697" s="196">
        <v>25</v>
      </c>
      <c r="G5697"/>
      <c r="H5697"/>
    </row>
    <row r="5698" spans="2:8" x14ac:dyDescent="0.3">
      <c r="B5698" s="101" t="s">
        <v>742</v>
      </c>
      <c r="C5698" s="196" t="s">
        <v>4</v>
      </c>
      <c r="D5698" s="196">
        <v>48</v>
      </c>
      <c r="E5698" s="196" t="s">
        <v>7</v>
      </c>
      <c r="F5698" s="196">
        <v>58</v>
      </c>
      <c r="G5698"/>
      <c r="H5698"/>
    </row>
    <row r="5699" spans="2:8" x14ac:dyDescent="0.3">
      <c r="B5699" s="101" t="s">
        <v>743</v>
      </c>
      <c r="C5699" s="196"/>
      <c r="D5699" s="196"/>
      <c r="E5699" s="196"/>
      <c r="F5699" s="196"/>
      <c r="G5699"/>
      <c r="H5699"/>
    </row>
    <row r="5700" spans="2:8" x14ac:dyDescent="0.3">
      <c r="B5700" s="101" t="s">
        <v>744</v>
      </c>
      <c r="C5700" s="196" t="s">
        <v>1830</v>
      </c>
      <c r="D5700" s="196">
        <v>11</v>
      </c>
      <c r="E5700" s="196" t="s">
        <v>7</v>
      </c>
      <c r="F5700" s="196">
        <v>10</v>
      </c>
      <c r="G5700"/>
      <c r="H5700"/>
    </row>
    <row r="5701" spans="2:8" x14ac:dyDescent="0.3">
      <c r="B5701" s="201" t="s">
        <v>745</v>
      </c>
      <c r="C5701" s="201" t="s">
        <v>7</v>
      </c>
      <c r="D5701" s="201">
        <v>27</v>
      </c>
      <c r="E5701" s="201" t="s">
        <v>20</v>
      </c>
      <c r="F5701" s="201">
        <v>41</v>
      </c>
      <c r="G5701" s="201"/>
      <c r="H5701"/>
    </row>
    <row r="5702" spans="2:8" x14ac:dyDescent="0.3">
      <c r="B5702" s="101" t="s">
        <v>746</v>
      </c>
      <c r="C5702" s="196" t="s">
        <v>1690</v>
      </c>
      <c r="D5702" s="196">
        <v>21</v>
      </c>
      <c r="E5702" s="196" t="s">
        <v>7</v>
      </c>
      <c r="F5702" s="196">
        <v>8</v>
      </c>
      <c r="G5702"/>
      <c r="H5702"/>
    </row>
    <row r="5703" spans="2:8" x14ac:dyDescent="0.3">
      <c r="B5703" s="101" t="s">
        <v>747</v>
      </c>
      <c r="C5703" s="196" t="s">
        <v>7</v>
      </c>
      <c r="D5703" s="196">
        <v>18</v>
      </c>
      <c r="E5703" s="196" t="s">
        <v>1690</v>
      </c>
      <c r="F5703" s="196">
        <v>7</v>
      </c>
      <c r="G5703"/>
      <c r="H5703"/>
    </row>
    <row r="5704" spans="2:8" x14ac:dyDescent="0.3">
      <c r="B5704" s="101" t="s">
        <v>748</v>
      </c>
      <c r="C5704" s="196" t="s">
        <v>20</v>
      </c>
      <c r="D5704" s="196">
        <v>24</v>
      </c>
      <c r="E5704" s="196" t="s">
        <v>7</v>
      </c>
      <c r="F5704" s="196">
        <v>30</v>
      </c>
      <c r="G5704"/>
      <c r="H5704"/>
    </row>
    <row r="5705" spans="2:8" x14ac:dyDescent="0.3">
      <c r="B5705" s="101" t="s">
        <v>749</v>
      </c>
      <c r="C5705" s="196" t="s">
        <v>4</v>
      </c>
      <c r="D5705" s="196">
        <v>7</v>
      </c>
      <c r="E5705" s="196" t="s">
        <v>1698</v>
      </c>
      <c r="F5705" s="196">
        <v>9</v>
      </c>
      <c r="G5705"/>
      <c r="H5705"/>
    </row>
    <row r="5706" spans="2:8" x14ac:dyDescent="0.3">
      <c r="B5706" s="101" t="s">
        <v>750</v>
      </c>
      <c r="C5706" s="196" t="s">
        <v>4</v>
      </c>
      <c r="D5706" s="196">
        <v>6</v>
      </c>
      <c r="E5706" s="196" t="s">
        <v>7</v>
      </c>
      <c r="F5706" s="196">
        <v>11</v>
      </c>
      <c r="G5706"/>
      <c r="H5706"/>
    </row>
    <row r="5707" spans="2:8" x14ac:dyDescent="0.3">
      <c r="B5707" s="101" t="s">
        <v>751</v>
      </c>
      <c r="C5707" s="196" t="s">
        <v>1690</v>
      </c>
      <c r="D5707" s="196">
        <v>15</v>
      </c>
      <c r="E5707" s="196" t="s">
        <v>1697</v>
      </c>
      <c r="F5707" s="196">
        <v>18</v>
      </c>
      <c r="G5707"/>
      <c r="H5707"/>
    </row>
    <row r="5708" spans="2:8" x14ac:dyDescent="0.3">
      <c r="B5708" s="101" t="s">
        <v>752</v>
      </c>
      <c r="C5708" s="196" t="s">
        <v>20</v>
      </c>
      <c r="D5708" s="196">
        <v>15</v>
      </c>
      <c r="E5708" s="196" t="s">
        <v>7</v>
      </c>
      <c r="F5708" s="196">
        <v>14</v>
      </c>
      <c r="G5708"/>
      <c r="H5708"/>
    </row>
    <row r="5709" spans="2:8" x14ac:dyDescent="0.3">
      <c r="B5709" s="101" t="s">
        <v>753</v>
      </c>
      <c r="C5709" s="196" t="s">
        <v>7</v>
      </c>
      <c r="D5709" s="196">
        <v>35</v>
      </c>
      <c r="E5709" s="196" t="s">
        <v>1690</v>
      </c>
      <c r="F5709" s="196">
        <v>41</v>
      </c>
      <c r="G5709"/>
      <c r="H5709"/>
    </row>
    <row r="5710" spans="2:8" x14ac:dyDescent="0.3">
      <c r="B5710" s="201" t="s">
        <v>754</v>
      </c>
      <c r="C5710" s="201" t="s">
        <v>20</v>
      </c>
      <c r="D5710" s="201">
        <v>21</v>
      </c>
      <c r="E5710" s="201" t="s">
        <v>1698</v>
      </c>
      <c r="F5710" s="201">
        <v>37</v>
      </c>
      <c r="G5710" s="201"/>
      <c r="H5710"/>
    </row>
    <row r="5711" spans="2:8" x14ac:dyDescent="0.3">
      <c r="B5711" s="101" t="s">
        <v>755</v>
      </c>
      <c r="C5711" s="196" t="s">
        <v>7</v>
      </c>
      <c r="D5711" s="196">
        <v>24</v>
      </c>
      <c r="E5711" s="196" t="s">
        <v>4</v>
      </c>
      <c r="F5711" s="196">
        <v>31</v>
      </c>
      <c r="G5711"/>
      <c r="H5711"/>
    </row>
    <row r="5712" spans="2:8" x14ac:dyDescent="0.3">
      <c r="B5712" s="101" t="s">
        <v>756</v>
      </c>
      <c r="C5712" s="196"/>
      <c r="D5712" s="196"/>
      <c r="E5712" s="196"/>
      <c r="F5712" s="196"/>
      <c r="G5712"/>
      <c r="H5712"/>
    </row>
    <row r="5713" spans="2:8" x14ac:dyDescent="0.3">
      <c r="B5713" s="101" t="s">
        <v>757</v>
      </c>
      <c r="C5713" s="196" t="s">
        <v>7</v>
      </c>
      <c r="D5713" s="196">
        <v>13</v>
      </c>
      <c r="E5713" s="196" t="s">
        <v>20</v>
      </c>
      <c r="F5713" s="196">
        <v>9</v>
      </c>
      <c r="G5713"/>
      <c r="H5713"/>
    </row>
    <row r="5714" spans="2:8" x14ac:dyDescent="0.3">
      <c r="B5714" s="101" t="s">
        <v>758</v>
      </c>
      <c r="C5714" s="196" t="s">
        <v>7</v>
      </c>
      <c r="D5714" s="196">
        <v>19</v>
      </c>
      <c r="E5714" s="196" t="s">
        <v>20</v>
      </c>
      <c r="F5714" s="196">
        <v>14</v>
      </c>
      <c r="G5714" s="196"/>
      <c r="H5714" s="196"/>
    </row>
    <row r="5715" spans="2:8" x14ac:dyDescent="0.3">
      <c r="B5715" s="101" t="s">
        <v>759</v>
      </c>
      <c r="C5715" s="196" t="s">
        <v>1690</v>
      </c>
      <c r="D5715" s="196">
        <v>16</v>
      </c>
      <c r="E5715" s="196" t="s">
        <v>1698</v>
      </c>
      <c r="F5715" s="196">
        <v>15</v>
      </c>
      <c r="G5715"/>
      <c r="H5715"/>
    </row>
    <row r="5716" spans="2:8" x14ac:dyDescent="0.3">
      <c r="B5716" s="101" t="s">
        <v>760</v>
      </c>
      <c r="C5716" s="196" t="s">
        <v>7</v>
      </c>
      <c r="D5716" s="196">
        <v>15</v>
      </c>
      <c r="E5716" s="196" t="s">
        <v>1690</v>
      </c>
      <c r="F5716" s="196">
        <v>12</v>
      </c>
      <c r="G5716"/>
      <c r="H5716"/>
    </row>
    <row r="5717" spans="2:8" x14ac:dyDescent="0.3">
      <c r="B5717" s="101" t="s">
        <v>761</v>
      </c>
      <c r="C5717" s="196" t="s">
        <v>7</v>
      </c>
      <c r="D5717" s="196">
        <v>22</v>
      </c>
      <c r="E5717" s="196" t="s">
        <v>20</v>
      </c>
      <c r="F5717" s="196">
        <v>26</v>
      </c>
      <c r="G5717"/>
      <c r="H5717"/>
    </row>
    <row r="5718" spans="2:8" x14ac:dyDescent="0.3">
      <c r="B5718" s="101" t="s">
        <v>762</v>
      </c>
      <c r="C5718" s="196" t="s">
        <v>1738</v>
      </c>
      <c r="D5718" s="196">
        <v>14</v>
      </c>
      <c r="E5718" s="196" t="s">
        <v>1685</v>
      </c>
      <c r="F5718" s="196">
        <v>6</v>
      </c>
      <c r="G5718"/>
      <c r="H5718"/>
    </row>
    <row r="5719" spans="2:8" x14ac:dyDescent="0.3">
      <c r="B5719" s="101" t="s">
        <v>763</v>
      </c>
      <c r="C5719" s="196" t="s">
        <v>7</v>
      </c>
      <c r="D5719" s="196">
        <v>43</v>
      </c>
      <c r="E5719" s="196" t="s">
        <v>20</v>
      </c>
      <c r="F5719" s="196">
        <v>58</v>
      </c>
      <c r="G5719"/>
      <c r="H5719"/>
    </row>
    <row r="5720" spans="2:8" x14ac:dyDescent="0.3">
      <c r="B5720" s="101" t="s">
        <v>764</v>
      </c>
      <c r="C5720" s="196" t="s">
        <v>7</v>
      </c>
      <c r="D5720" s="196">
        <v>21</v>
      </c>
      <c r="E5720" s="196" t="s">
        <v>1685</v>
      </c>
      <c r="F5720" s="196">
        <v>21</v>
      </c>
      <c r="G5720"/>
      <c r="H5720"/>
    </row>
    <row r="5721" spans="2:8" x14ac:dyDescent="0.3">
      <c r="B5721" s="101" t="s">
        <v>765</v>
      </c>
      <c r="C5721" s="196" t="s">
        <v>4</v>
      </c>
      <c r="D5721" s="196">
        <v>30</v>
      </c>
      <c r="E5721" s="196" t="s">
        <v>7</v>
      </c>
      <c r="F5721" s="196">
        <v>19</v>
      </c>
      <c r="G5721"/>
      <c r="H5721"/>
    </row>
    <row r="5722" spans="2:8" x14ac:dyDescent="0.3">
      <c r="B5722" s="101" t="s">
        <v>766</v>
      </c>
      <c r="C5722" s="196" t="s">
        <v>1697</v>
      </c>
      <c r="D5722" s="196">
        <v>8</v>
      </c>
      <c r="E5722" s="196" t="s">
        <v>20</v>
      </c>
      <c r="F5722" s="196">
        <v>1</v>
      </c>
      <c r="G5722"/>
      <c r="H5722"/>
    </row>
    <row r="5723" spans="2:8" x14ac:dyDescent="0.3">
      <c r="B5723" s="101" t="s">
        <v>767</v>
      </c>
      <c r="C5723" s="196" t="s">
        <v>7</v>
      </c>
      <c r="D5723" s="196">
        <v>6</v>
      </c>
      <c r="E5723" s="196" t="s">
        <v>1703</v>
      </c>
      <c r="F5723" s="196">
        <v>7</v>
      </c>
      <c r="G5723"/>
      <c r="H5723"/>
    </row>
    <row r="5724" spans="2:8" x14ac:dyDescent="0.3">
      <c r="B5724" s="101" t="s">
        <v>768</v>
      </c>
      <c r="C5724" s="196" t="s">
        <v>7</v>
      </c>
      <c r="D5724" s="196">
        <v>32</v>
      </c>
      <c r="E5724" s="196" t="s">
        <v>1691</v>
      </c>
      <c r="F5724" s="196">
        <v>21</v>
      </c>
      <c r="G5724"/>
      <c r="H5724"/>
    </row>
    <row r="5725" spans="2:8" x14ac:dyDescent="0.3">
      <c r="B5725" s="101" t="s">
        <v>769</v>
      </c>
      <c r="C5725" s="196"/>
      <c r="D5725" s="196"/>
      <c r="E5725" s="196"/>
      <c r="F5725" s="196"/>
      <c r="G5725"/>
      <c r="H5725"/>
    </row>
    <row r="5726" spans="2:8" x14ac:dyDescent="0.3">
      <c r="B5726" s="101" t="s">
        <v>770</v>
      </c>
      <c r="C5726" s="196" t="s">
        <v>20</v>
      </c>
      <c r="D5726" s="196">
        <v>6</v>
      </c>
      <c r="E5726" s="196" t="s">
        <v>7</v>
      </c>
      <c r="F5726" s="196">
        <v>11</v>
      </c>
      <c r="G5726"/>
      <c r="H5726"/>
    </row>
    <row r="5727" spans="2:8" x14ac:dyDescent="0.3">
      <c r="B5727" s="201" t="s">
        <v>771</v>
      </c>
      <c r="C5727" s="201" t="s">
        <v>20</v>
      </c>
      <c r="D5727" s="201">
        <v>13</v>
      </c>
      <c r="E5727" s="201" t="s">
        <v>1698</v>
      </c>
      <c r="F5727" s="201">
        <v>19</v>
      </c>
      <c r="G5727" s="201"/>
      <c r="H5727"/>
    </row>
    <row r="5728" spans="2:8" x14ac:dyDescent="0.3">
      <c r="B5728" s="101" t="s">
        <v>772</v>
      </c>
      <c r="C5728" s="196" t="s">
        <v>20</v>
      </c>
      <c r="D5728" s="196">
        <v>18</v>
      </c>
      <c r="E5728" s="196" t="s">
        <v>7</v>
      </c>
      <c r="F5728" s="196">
        <v>23</v>
      </c>
      <c r="G5728"/>
      <c r="H5728"/>
    </row>
    <row r="5729" spans="2:8" x14ac:dyDescent="0.3">
      <c r="B5729" s="101" t="s">
        <v>773</v>
      </c>
      <c r="C5729" s="196" t="s">
        <v>20</v>
      </c>
      <c r="D5729" s="196">
        <v>18</v>
      </c>
      <c r="E5729" s="196" t="s">
        <v>7</v>
      </c>
      <c r="F5729" s="196">
        <v>21</v>
      </c>
      <c r="G5729"/>
      <c r="H5729"/>
    </row>
    <row r="5730" spans="2:8" x14ac:dyDescent="0.3">
      <c r="B5730" s="101" t="s">
        <v>774</v>
      </c>
      <c r="C5730" s="196" t="s">
        <v>7</v>
      </c>
      <c r="D5730" s="196">
        <v>27</v>
      </c>
      <c r="E5730" s="196" t="s">
        <v>20</v>
      </c>
      <c r="F5730" s="196">
        <v>22</v>
      </c>
      <c r="G5730"/>
      <c r="H5730"/>
    </row>
    <row r="5731" spans="2:8" x14ac:dyDescent="0.3">
      <c r="B5731" s="101" t="s">
        <v>775</v>
      </c>
      <c r="C5731" s="196" t="s">
        <v>20</v>
      </c>
      <c r="D5731" s="196">
        <v>2</v>
      </c>
      <c r="E5731" s="196" t="s">
        <v>1698</v>
      </c>
      <c r="F5731" s="196">
        <v>2</v>
      </c>
      <c r="G5731"/>
      <c r="H5731"/>
    </row>
    <row r="5732" spans="2:8" x14ac:dyDescent="0.3">
      <c r="B5732" s="201" t="s">
        <v>776</v>
      </c>
      <c r="C5732" s="201" t="s">
        <v>20</v>
      </c>
      <c r="D5732" s="201">
        <v>7</v>
      </c>
      <c r="E5732" s="201" t="s">
        <v>1705</v>
      </c>
      <c r="F5732" s="201">
        <v>8</v>
      </c>
      <c r="G5732" s="201"/>
      <c r="H5732"/>
    </row>
    <row r="5733" spans="2:8" x14ac:dyDescent="0.3">
      <c r="B5733" s="101" t="s">
        <v>777</v>
      </c>
      <c r="C5733" s="196" t="s">
        <v>20</v>
      </c>
      <c r="D5733" s="196">
        <v>3</v>
      </c>
      <c r="E5733" s="196" t="s">
        <v>1698</v>
      </c>
      <c r="F5733" s="196">
        <v>8</v>
      </c>
      <c r="G5733"/>
      <c r="H5733"/>
    </row>
    <row r="5734" spans="2:8" x14ac:dyDescent="0.3">
      <c r="B5734" s="101" t="s">
        <v>778</v>
      </c>
      <c r="C5734" s="196" t="s">
        <v>20</v>
      </c>
      <c r="D5734" s="196">
        <v>18</v>
      </c>
      <c r="E5734" s="196" t="s">
        <v>1698</v>
      </c>
      <c r="F5734" s="196">
        <v>14</v>
      </c>
      <c r="G5734"/>
      <c r="H5734"/>
    </row>
    <row r="5735" spans="2:8" x14ac:dyDescent="0.3">
      <c r="B5735" s="101" t="s">
        <v>779</v>
      </c>
      <c r="C5735" s="196" t="s">
        <v>20</v>
      </c>
      <c r="D5735" s="196">
        <v>6</v>
      </c>
      <c r="E5735" s="196" t="s">
        <v>1698</v>
      </c>
      <c r="F5735" s="196">
        <v>11</v>
      </c>
      <c r="G5735"/>
      <c r="H5735"/>
    </row>
    <row r="5736" spans="2:8" x14ac:dyDescent="0.3">
      <c r="B5736" s="101" t="s">
        <v>780</v>
      </c>
      <c r="C5736" s="196" t="s">
        <v>7</v>
      </c>
      <c r="D5736" s="196">
        <v>15</v>
      </c>
      <c r="E5736" s="196" t="s">
        <v>20</v>
      </c>
      <c r="F5736" s="196">
        <v>5</v>
      </c>
      <c r="G5736"/>
      <c r="H5736"/>
    </row>
    <row r="5737" spans="2:8" x14ac:dyDescent="0.3">
      <c r="B5737" s="101" t="s">
        <v>781</v>
      </c>
      <c r="C5737" s="196" t="s">
        <v>20</v>
      </c>
      <c r="D5737" s="196">
        <v>6</v>
      </c>
      <c r="E5737" s="196" t="s">
        <v>7</v>
      </c>
      <c r="F5737" s="196">
        <v>7</v>
      </c>
      <c r="G5737"/>
      <c r="H5737"/>
    </row>
    <row r="5738" spans="2:8" x14ac:dyDescent="0.3">
      <c r="B5738" s="101" t="s">
        <v>782</v>
      </c>
      <c r="C5738" s="196"/>
      <c r="D5738" s="196"/>
      <c r="E5738" s="196"/>
      <c r="F5738" s="196"/>
      <c r="G5738"/>
      <c r="H5738"/>
    </row>
    <row r="5739" spans="2:8" x14ac:dyDescent="0.3">
      <c r="B5739" s="101" t="s">
        <v>783</v>
      </c>
      <c r="C5739" s="196" t="s">
        <v>1690</v>
      </c>
      <c r="D5739" s="196">
        <v>33</v>
      </c>
      <c r="E5739" s="196" t="s">
        <v>7</v>
      </c>
      <c r="F5739" s="196">
        <v>37</v>
      </c>
      <c r="G5739"/>
      <c r="H5739"/>
    </row>
    <row r="5740" spans="2:8" x14ac:dyDescent="0.3">
      <c r="B5740" s="101" t="s">
        <v>784</v>
      </c>
      <c r="C5740" s="196" t="s">
        <v>1832</v>
      </c>
      <c r="D5740" s="196">
        <v>37</v>
      </c>
      <c r="E5740" s="196" t="s">
        <v>7</v>
      </c>
      <c r="F5740" s="196">
        <v>49</v>
      </c>
      <c r="G5740"/>
      <c r="H5740"/>
    </row>
    <row r="5741" spans="2:8" x14ac:dyDescent="0.3">
      <c r="B5741" s="201" t="s">
        <v>785</v>
      </c>
      <c r="C5741" s="201" t="s">
        <v>1837</v>
      </c>
      <c r="D5741" s="201">
        <v>9</v>
      </c>
      <c r="E5741" s="201" t="s">
        <v>1830</v>
      </c>
      <c r="F5741" s="201">
        <v>3</v>
      </c>
      <c r="G5741" s="201"/>
      <c r="H5741"/>
    </row>
    <row r="5742" spans="2:8" x14ac:dyDescent="0.3">
      <c r="B5742" s="101" t="s">
        <v>786</v>
      </c>
      <c r="C5742" s="196" t="s">
        <v>7</v>
      </c>
      <c r="D5742" s="196">
        <v>18</v>
      </c>
      <c r="E5742" s="196" t="s">
        <v>1690</v>
      </c>
      <c r="F5742" s="196">
        <v>13</v>
      </c>
      <c r="G5742"/>
      <c r="H5742"/>
    </row>
    <row r="5743" spans="2:8" x14ac:dyDescent="0.3">
      <c r="B5743" s="101" t="s">
        <v>787</v>
      </c>
      <c r="C5743" s="196" t="s">
        <v>1698</v>
      </c>
      <c r="D5743" s="196">
        <v>34</v>
      </c>
      <c r="E5743" s="196" t="s">
        <v>1702</v>
      </c>
      <c r="F5743" s="196">
        <v>25</v>
      </c>
      <c r="G5743"/>
      <c r="H5743"/>
    </row>
    <row r="5744" spans="2:8" x14ac:dyDescent="0.3">
      <c r="B5744" s="101" t="s">
        <v>788</v>
      </c>
      <c r="C5744" s="196" t="s">
        <v>1690</v>
      </c>
      <c r="D5744" s="196">
        <v>7</v>
      </c>
      <c r="E5744" s="196" t="s">
        <v>7</v>
      </c>
      <c r="F5744" s="196">
        <v>4</v>
      </c>
      <c r="G5744"/>
      <c r="H5744"/>
    </row>
    <row r="5745" spans="2:8" x14ac:dyDescent="0.3">
      <c r="B5745" s="101" t="s">
        <v>789</v>
      </c>
      <c r="C5745" s="196" t="s">
        <v>1690</v>
      </c>
      <c r="D5745" s="196">
        <v>15</v>
      </c>
      <c r="E5745" s="196" t="s">
        <v>7</v>
      </c>
      <c r="F5745" s="196">
        <v>8</v>
      </c>
      <c r="G5745"/>
      <c r="H5745"/>
    </row>
    <row r="5746" spans="2:8" x14ac:dyDescent="0.3">
      <c r="B5746" s="101" t="s">
        <v>790</v>
      </c>
      <c r="C5746" s="196" t="s">
        <v>7</v>
      </c>
      <c r="D5746" s="196">
        <v>4</v>
      </c>
      <c r="E5746" s="196" t="s">
        <v>1690</v>
      </c>
      <c r="F5746" s="196">
        <v>6</v>
      </c>
      <c r="G5746"/>
      <c r="H5746"/>
    </row>
    <row r="5747" spans="2:8" x14ac:dyDescent="0.3">
      <c r="B5747" s="101" t="s">
        <v>791</v>
      </c>
      <c r="C5747" s="196" t="s">
        <v>1698</v>
      </c>
      <c r="D5747" s="196">
        <v>15</v>
      </c>
      <c r="E5747" s="196" t="s">
        <v>1738</v>
      </c>
      <c r="F5747" s="196">
        <v>10</v>
      </c>
      <c r="G5747"/>
      <c r="H5747"/>
    </row>
    <row r="5748" spans="2:8" x14ac:dyDescent="0.3">
      <c r="B5748" s="101" t="s">
        <v>792</v>
      </c>
      <c r="C5748" s="196" t="s">
        <v>1698</v>
      </c>
      <c r="D5748" s="196">
        <v>3</v>
      </c>
      <c r="E5748" s="196" t="s">
        <v>1738</v>
      </c>
      <c r="F5748" s="196">
        <v>12</v>
      </c>
      <c r="G5748"/>
      <c r="H5748"/>
    </row>
    <row r="5749" spans="2:8" x14ac:dyDescent="0.3">
      <c r="B5749" s="101" t="s">
        <v>793</v>
      </c>
      <c r="C5749" s="196" t="s">
        <v>1699</v>
      </c>
      <c r="D5749" s="196">
        <v>19</v>
      </c>
      <c r="E5749" s="196" t="s">
        <v>1705</v>
      </c>
      <c r="F5749" s="196">
        <v>17</v>
      </c>
      <c r="G5749"/>
      <c r="H5749"/>
    </row>
    <row r="5750" spans="2:8" x14ac:dyDescent="0.3">
      <c r="B5750" s="101" t="s">
        <v>794</v>
      </c>
      <c r="C5750" s="196" t="s">
        <v>7</v>
      </c>
      <c r="D5750" s="196">
        <v>20</v>
      </c>
      <c r="E5750" s="196" t="s">
        <v>1832</v>
      </c>
      <c r="F5750" s="196">
        <v>18</v>
      </c>
      <c r="G5750"/>
      <c r="H5750"/>
    </row>
    <row r="5751" spans="2:8" x14ac:dyDescent="0.3">
      <c r="B5751" s="101" t="s">
        <v>795</v>
      </c>
      <c r="C5751" s="196"/>
      <c r="D5751" s="196"/>
      <c r="E5751" s="196"/>
      <c r="F5751" s="196"/>
      <c r="G5751"/>
      <c r="H5751"/>
    </row>
    <row r="5752" spans="2:8" x14ac:dyDescent="0.3">
      <c r="B5752" s="101" t="s">
        <v>796</v>
      </c>
      <c r="C5752" s="196" t="s">
        <v>7</v>
      </c>
      <c r="D5752" s="196">
        <v>18</v>
      </c>
      <c r="E5752" s="196" t="s">
        <v>4</v>
      </c>
      <c r="F5752" s="196">
        <v>12</v>
      </c>
      <c r="G5752"/>
      <c r="H5752"/>
    </row>
    <row r="5753" spans="2:8" x14ac:dyDescent="0.3">
      <c r="B5753" s="101" t="s">
        <v>797</v>
      </c>
      <c r="C5753" s="196" t="s">
        <v>4</v>
      </c>
      <c r="D5753" s="196">
        <v>74</v>
      </c>
      <c r="E5753" s="196" t="s">
        <v>7</v>
      </c>
      <c r="F5753" s="196">
        <v>60</v>
      </c>
      <c r="G5753"/>
      <c r="H5753"/>
    </row>
    <row r="5754" spans="2:8" x14ac:dyDescent="0.3">
      <c r="B5754" s="201" t="s">
        <v>798</v>
      </c>
      <c r="C5754" s="201" t="s">
        <v>7</v>
      </c>
      <c r="D5754" s="201">
        <v>19</v>
      </c>
      <c r="E5754" s="201" t="s">
        <v>1690</v>
      </c>
      <c r="F5754" s="201">
        <v>17</v>
      </c>
      <c r="G5754" s="201"/>
      <c r="H5754"/>
    </row>
    <row r="5755" spans="2:8" x14ac:dyDescent="0.3">
      <c r="B5755" s="101" t="s">
        <v>799</v>
      </c>
      <c r="C5755" s="196" t="s">
        <v>7</v>
      </c>
      <c r="D5755" s="196">
        <v>24</v>
      </c>
      <c r="E5755" s="196" t="s">
        <v>1690</v>
      </c>
      <c r="F5755" s="196">
        <v>35</v>
      </c>
      <c r="G5755"/>
      <c r="H5755"/>
    </row>
    <row r="5756" spans="2:8" x14ac:dyDescent="0.3">
      <c r="B5756" s="101" t="s">
        <v>800</v>
      </c>
      <c r="C5756" s="196" t="s">
        <v>1690</v>
      </c>
      <c r="D5756" s="196">
        <v>30</v>
      </c>
      <c r="E5756" s="196" t="s">
        <v>7</v>
      </c>
      <c r="F5756" s="196">
        <v>15</v>
      </c>
      <c r="G5756"/>
      <c r="H5756"/>
    </row>
    <row r="5757" spans="2:8" x14ac:dyDescent="0.3">
      <c r="B5757" s="101" t="s">
        <v>801</v>
      </c>
      <c r="C5757" s="196" t="s">
        <v>7</v>
      </c>
      <c r="D5757" s="196">
        <v>43</v>
      </c>
      <c r="E5757" s="196" t="s">
        <v>4</v>
      </c>
      <c r="F5757" s="196">
        <v>29</v>
      </c>
      <c r="G5757"/>
      <c r="H5757"/>
    </row>
    <row r="5758" spans="2:8" x14ac:dyDescent="0.3">
      <c r="B5758" s="101" t="s">
        <v>802</v>
      </c>
      <c r="C5758" s="196" t="s">
        <v>4</v>
      </c>
      <c r="D5758" s="196">
        <v>33</v>
      </c>
      <c r="E5758" s="196" t="s">
        <v>7</v>
      </c>
      <c r="F5758" s="196">
        <v>39</v>
      </c>
      <c r="G5758"/>
      <c r="H5758"/>
    </row>
    <row r="5759" spans="2:8" x14ac:dyDescent="0.3">
      <c r="B5759" s="101" t="s">
        <v>803</v>
      </c>
      <c r="C5759" s="196" t="s">
        <v>1703</v>
      </c>
      <c r="D5759" s="196">
        <v>59</v>
      </c>
      <c r="E5759" s="196" t="s">
        <v>1698</v>
      </c>
      <c r="F5759" s="196">
        <v>45</v>
      </c>
      <c r="G5759"/>
      <c r="H5759"/>
    </row>
    <row r="5760" spans="2:8" x14ac:dyDescent="0.3">
      <c r="B5760" s="101" t="s">
        <v>804</v>
      </c>
      <c r="C5760" s="196" t="s">
        <v>1690</v>
      </c>
      <c r="D5760" s="196">
        <v>22</v>
      </c>
      <c r="E5760" s="196" t="s">
        <v>7</v>
      </c>
      <c r="F5760" s="196">
        <v>10</v>
      </c>
      <c r="G5760"/>
      <c r="H5760"/>
    </row>
    <row r="5761" spans="2:8" x14ac:dyDescent="0.3">
      <c r="B5761" s="201" t="s">
        <v>805</v>
      </c>
      <c r="C5761" s="201" t="s">
        <v>1692</v>
      </c>
      <c r="D5761" s="201">
        <v>6</v>
      </c>
      <c r="E5761" s="201" t="s">
        <v>7</v>
      </c>
      <c r="F5761" s="201">
        <v>32</v>
      </c>
      <c r="G5761" s="201"/>
      <c r="H5761"/>
    </row>
    <row r="5762" spans="2:8" x14ac:dyDescent="0.3">
      <c r="B5762" s="101" t="s">
        <v>806</v>
      </c>
      <c r="C5762" s="196" t="s">
        <v>7</v>
      </c>
      <c r="D5762" s="196">
        <v>38</v>
      </c>
      <c r="E5762" s="196" t="s">
        <v>1690</v>
      </c>
      <c r="F5762" s="196">
        <v>45</v>
      </c>
      <c r="G5762"/>
      <c r="H5762"/>
    </row>
    <row r="5763" spans="2:8" x14ac:dyDescent="0.3">
      <c r="B5763" s="101" t="s">
        <v>807</v>
      </c>
      <c r="C5763" s="196" t="s">
        <v>4</v>
      </c>
      <c r="D5763" s="196">
        <v>15</v>
      </c>
      <c r="E5763" s="196" t="s">
        <v>7</v>
      </c>
      <c r="F5763" s="196">
        <v>8</v>
      </c>
      <c r="G5763"/>
      <c r="H5763"/>
    </row>
    <row r="5764" spans="2:8" x14ac:dyDescent="0.3">
      <c r="B5764" s="101" t="s">
        <v>808</v>
      </c>
      <c r="C5764" s="196"/>
      <c r="D5764" s="196"/>
      <c r="E5764" s="196"/>
      <c r="F5764" s="196"/>
      <c r="G5764"/>
      <c r="H5764"/>
    </row>
    <row r="5765" spans="2:8" x14ac:dyDescent="0.3">
      <c r="B5765" s="101" t="s">
        <v>809</v>
      </c>
      <c r="C5765" s="196" t="s">
        <v>20</v>
      </c>
      <c r="D5765" s="196">
        <v>10</v>
      </c>
      <c r="E5765" s="196" t="s">
        <v>7</v>
      </c>
      <c r="F5765" s="196">
        <v>3</v>
      </c>
      <c r="G5765"/>
      <c r="H5765"/>
    </row>
    <row r="5766" spans="2:8" x14ac:dyDescent="0.3">
      <c r="B5766" s="101" t="s">
        <v>810</v>
      </c>
      <c r="C5766" s="196" t="s">
        <v>7</v>
      </c>
      <c r="D5766" s="196">
        <v>9</v>
      </c>
      <c r="E5766" s="196" t="s">
        <v>20</v>
      </c>
      <c r="F5766" s="196">
        <v>16</v>
      </c>
      <c r="G5766"/>
      <c r="H5766"/>
    </row>
    <row r="5767" spans="2:8" x14ac:dyDescent="0.3">
      <c r="B5767" s="101" t="s">
        <v>811</v>
      </c>
      <c r="C5767" s="196" t="s">
        <v>4</v>
      </c>
      <c r="D5767" s="196">
        <v>23</v>
      </c>
      <c r="E5767" s="196" t="s">
        <v>7</v>
      </c>
      <c r="F5767" s="196">
        <v>20</v>
      </c>
      <c r="G5767"/>
      <c r="H5767"/>
    </row>
    <row r="5768" spans="2:8" x14ac:dyDescent="0.3">
      <c r="B5768" s="101" t="s">
        <v>812</v>
      </c>
      <c r="C5768" s="196" t="s">
        <v>4</v>
      </c>
      <c r="D5768" s="196">
        <v>7</v>
      </c>
      <c r="E5768" s="196" t="s">
        <v>7</v>
      </c>
      <c r="F5768" s="196">
        <v>11</v>
      </c>
      <c r="G5768"/>
      <c r="H5768"/>
    </row>
    <row r="5769" spans="2:8" x14ac:dyDescent="0.3">
      <c r="B5769" s="101" t="s">
        <v>813</v>
      </c>
      <c r="C5769" s="196" t="s">
        <v>4</v>
      </c>
      <c r="D5769" s="196">
        <v>30</v>
      </c>
      <c r="E5769" s="196" t="s">
        <v>7</v>
      </c>
      <c r="F5769" s="196">
        <v>27</v>
      </c>
      <c r="G5769"/>
      <c r="H5769"/>
    </row>
    <row r="5770" spans="2:8" x14ac:dyDescent="0.3">
      <c r="B5770" s="201" t="s">
        <v>814</v>
      </c>
      <c r="C5770" s="201" t="s">
        <v>7</v>
      </c>
      <c r="D5770" s="201">
        <v>8</v>
      </c>
      <c r="E5770" s="201" t="s">
        <v>2164</v>
      </c>
      <c r="F5770" s="201">
        <v>3</v>
      </c>
      <c r="G5770" s="201"/>
      <c r="H5770"/>
    </row>
    <row r="5771" spans="2:8" x14ac:dyDescent="0.3">
      <c r="B5771" s="101" t="s">
        <v>815</v>
      </c>
      <c r="C5771" s="196" t="s">
        <v>20</v>
      </c>
      <c r="D5771" s="196">
        <v>19</v>
      </c>
      <c r="E5771" s="196" t="s">
        <v>1698</v>
      </c>
      <c r="F5771" s="196">
        <v>29</v>
      </c>
      <c r="G5771"/>
      <c r="H5771"/>
    </row>
    <row r="5772" spans="2:8" x14ac:dyDescent="0.3">
      <c r="B5772" s="101" t="s">
        <v>816</v>
      </c>
      <c r="C5772" s="196" t="s">
        <v>7</v>
      </c>
      <c r="D5772" s="196">
        <v>13</v>
      </c>
      <c r="E5772" s="196" t="s">
        <v>4</v>
      </c>
      <c r="F5772" s="196">
        <v>4</v>
      </c>
      <c r="G5772"/>
      <c r="H5772"/>
    </row>
    <row r="5773" spans="2:8" x14ac:dyDescent="0.3">
      <c r="B5773" s="101" t="s">
        <v>817</v>
      </c>
      <c r="C5773" s="196" t="s">
        <v>4</v>
      </c>
      <c r="D5773" s="196">
        <v>9</v>
      </c>
      <c r="E5773" s="196" t="s">
        <v>7</v>
      </c>
      <c r="F5773" s="196">
        <v>11</v>
      </c>
      <c r="G5773"/>
      <c r="H5773"/>
    </row>
    <row r="5774" spans="2:8" x14ac:dyDescent="0.3">
      <c r="B5774" s="101" t="s">
        <v>818</v>
      </c>
      <c r="C5774" s="196" t="s">
        <v>7</v>
      </c>
      <c r="D5774" s="196">
        <v>12</v>
      </c>
      <c r="E5774" s="196" t="s">
        <v>1685</v>
      </c>
      <c r="F5774" s="196">
        <v>25</v>
      </c>
      <c r="G5774"/>
      <c r="H5774"/>
    </row>
    <row r="5775" spans="2:8" x14ac:dyDescent="0.3">
      <c r="B5775" s="101" t="s">
        <v>819</v>
      </c>
      <c r="C5775" s="196" t="s">
        <v>1698</v>
      </c>
      <c r="D5775" s="196">
        <v>78</v>
      </c>
      <c r="E5775" s="196" t="s">
        <v>1702</v>
      </c>
      <c r="F5775" s="196">
        <v>63</v>
      </c>
      <c r="G5775"/>
      <c r="H5775"/>
    </row>
    <row r="5776" spans="2:8" x14ac:dyDescent="0.3">
      <c r="B5776" s="101" t="s">
        <v>820</v>
      </c>
      <c r="C5776" s="196" t="s">
        <v>7</v>
      </c>
      <c r="D5776" s="196">
        <v>64</v>
      </c>
      <c r="E5776" s="196" t="s">
        <v>1690</v>
      </c>
      <c r="F5776" s="196">
        <v>56</v>
      </c>
      <c r="G5776"/>
      <c r="H5776"/>
    </row>
    <row r="5777" spans="2:8" x14ac:dyDescent="0.3">
      <c r="B5777" s="201" t="s">
        <v>821</v>
      </c>
      <c r="C5777" s="201"/>
      <c r="D5777" s="201"/>
      <c r="E5777" s="201"/>
      <c r="F5777" s="201"/>
      <c r="G5777" s="201"/>
      <c r="H5777"/>
    </row>
    <row r="5778" spans="2:8" x14ac:dyDescent="0.3">
      <c r="B5778" s="101" t="s">
        <v>822</v>
      </c>
      <c r="C5778" s="196" t="s">
        <v>4</v>
      </c>
      <c r="D5778" s="196">
        <v>30</v>
      </c>
      <c r="E5778" s="196" t="s">
        <v>7</v>
      </c>
      <c r="F5778" s="196">
        <v>37</v>
      </c>
      <c r="G5778"/>
      <c r="H5778"/>
    </row>
    <row r="5779" spans="2:8" x14ac:dyDescent="0.3">
      <c r="B5779" s="101" t="s">
        <v>823</v>
      </c>
      <c r="C5779" s="196" t="s">
        <v>4</v>
      </c>
      <c r="D5779" s="196">
        <v>16</v>
      </c>
      <c r="E5779" s="196" t="s">
        <v>7</v>
      </c>
      <c r="F5779" s="196">
        <v>20</v>
      </c>
      <c r="G5779"/>
      <c r="H5779"/>
    </row>
    <row r="5780" spans="2:8" x14ac:dyDescent="0.3">
      <c r="B5780" s="101" t="s">
        <v>824</v>
      </c>
      <c r="C5780" s="196" t="s">
        <v>20</v>
      </c>
      <c r="D5780" s="196">
        <v>22</v>
      </c>
      <c r="E5780" s="196" t="s">
        <v>7</v>
      </c>
      <c r="F5780" s="196">
        <v>28</v>
      </c>
      <c r="G5780"/>
      <c r="H5780"/>
    </row>
    <row r="5781" spans="2:8" x14ac:dyDescent="0.3">
      <c r="B5781" s="101" t="s">
        <v>825</v>
      </c>
      <c r="C5781" s="196" t="s">
        <v>1698</v>
      </c>
      <c r="D5781" s="196">
        <v>15</v>
      </c>
      <c r="E5781" s="196" t="s">
        <v>20</v>
      </c>
      <c r="F5781" s="196">
        <v>9</v>
      </c>
      <c r="G5781"/>
      <c r="H5781"/>
    </row>
    <row r="5782" spans="2:8" x14ac:dyDescent="0.3">
      <c r="B5782" s="101" t="s">
        <v>826</v>
      </c>
      <c r="C5782" s="196" t="s">
        <v>7</v>
      </c>
      <c r="D5782" s="196">
        <v>12</v>
      </c>
      <c r="E5782" s="196" t="s">
        <v>4</v>
      </c>
      <c r="F5782" s="196">
        <v>17</v>
      </c>
      <c r="G5782"/>
      <c r="H5782"/>
    </row>
    <row r="5783" spans="2:8" x14ac:dyDescent="0.3">
      <c r="B5783" s="101" t="s">
        <v>827</v>
      </c>
      <c r="C5783" s="196" t="s">
        <v>7</v>
      </c>
      <c r="D5783" s="196">
        <v>12</v>
      </c>
      <c r="E5783" s="196" t="s">
        <v>4</v>
      </c>
      <c r="F5783" s="196">
        <v>21</v>
      </c>
      <c r="G5783"/>
      <c r="H5783"/>
    </row>
    <row r="5784" spans="2:8" x14ac:dyDescent="0.3">
      <c r="B5784" s="201" t="s">
        <v>828</v>
      </c>
      <c r="C5784" s="201" t="s">
        <v>20</v>
      </c>
      <c r="D5784" s="201">
        <v>47</v>
      </c>
      <c r="E5784" s="201" t="s">
        <v>7</v>
      </c>
      <c r="F5784" s="201">
        <v>58</v>
      </c>
      <c r="G5784" s="201"/>
      <c r="H5784"/>
    </row>
    <row r="5785" spans="2:8" x14ac:dyDescent="0.3">
      <c r="B5785" s="101" t="s">
        <v>829</v>
      </c>
      <c r="C5785" s="196" t="s">
        <v>20</v>
      </c>
      <c r="D5785" s="196">
        <v>4</v>
      </c>
      <c r="E5785" s="196" t="s">
        <v>7</v>
      </c>
      <c r="F5785" s="196">
        <v>7</v>
      </c>
      <c r="G5785"/>
      <c r="H5785"/>
    </row>
    <row r="5786" spans="2:8" x14ac:dyDescent="0.3">
      <c r="B5786" s="101" t="s">
        <v>830</v>
      </c>
      <c r="C5786" s="196" t="s">
        <v>7</v>
      </c>
      <c r="D5786" s="196">
        <v>0</v>
      </c>
      <c r="E5786" s="196" t="s">
        <v>1690</v>
      </c>
      <c r="F5786" s="196">
        <v>4</v>
      </c>
      <c r="G5786"/>
      <c r="H5786"/>
    </row>
    <row r="5787" spans="2:8" x14ac:dyDescent="0.3">
      <c r="B5787" s="101" t="s">
        <v>831</v>
      </c>
      <c r="C5787" s="196" t="s">
        <v>20</v>
      </c>
      <c r="D5787" s="196">
        <v>9</v>
      </c>
      <c r="E5787" s="196" t="s">
        <v>7</v>
      </c>
      <c r="F5787" s="196">
        <v>3</v>
      </c>
      <c r="G5787"/>
      <c r="H5787"/>
    </row>
    <row r="5788" spans="2:8" x14ac:dyDescent="0.3">
      <c r="B5788" s="101" t="s">
        <v>832</v>
      </c>
      <c r="C5788" s="196" t="s">
        <v>20</v>
      </c>
      <c r="D5788" s="196">
        <v>10</v>
      </c>
      <c r="E5788" s="196" t="s">
        <v>7</v>
      </c>
      <c r="F5788" s="196">
        <v>18</v>
      </c>
      <c r="G5788"/>
      <c r="H5788"/>
    </row>
    <row r="5789" spans="2:8" x14ac:dyDescent="0.3">
      <c r="B5789" s="101" t="s">
        <v>833</v>
      </c>
      <c r="C5789" s="196" t="s">
        <v>7</v>
      </c>
      <c r="D5789" s="196">
        <v>30</v>
      </c>
      <c r="E5789" s="196" t="s">
        <v>1690</v>
      </c>
      <c r="F5789" s="196">
        <v>28</v>
      </c>
      <c r="G5789"/>
      <c r="H5789"/>
    </row>
    <row r="5790" spans="2:8" x14ac:dyDescent="0.3">
      <c r="B5790" s="101" t="s">
        <v>834</v>
      </c>
      <c r="C5790" s="196"/>
      <c r="D5790" s="196"/>
      <c r="E5790" s="196"/>
      <c r="F5790" s="196"/>
      <c r="G5790"/>
      <c r="H5790"/>
    </row>
    <row r="5791" spans="2:8" x14ac:dyDescent="0.3">
      <c r="B5791" s="101" t="s">
        <v>835</v>
      </c>
      <c r="C5791" s="196" t="s">
        <v>1691</v>
      </c>
      <c r="D5791" s="196">
        <v>5</v>
      </c>
      <c r="E5791" s="196" t="s">
        <v>7</v>
      </c>
      <c r="F5791" s="196">
        <v>8</v>
      </c>
      <c r="G5791"/>
      <c r="H5791"/>
    </row>
    <row r="5792" spans="2:8" x14ac:dyDescent="0.3">
      <c r="B5792" s="101" t="s">
        <v>836</v>
      </c>
      <c r="C5792" s="196" t="s">
        <v>4</v>
      </c>
      <c r="D5792" s="196">
        <v>32</v>
      </c>
      <c r="E5792" s="196" t="s">
        <v>7</v>
      </c>
      <c r="F5792" s="196">
        <v>29</v>
      </c>
      <c r="G5792"/>
      <c r="H5792"/>
    </row>
    <row r="5793" spans="2:8" x14ac:dyDescent="0.3">
      <c r="B5793" s="101" t="s">
        <v>837</v>
      </c>
      <c r="C5793" s="196" t="s">
        <v>7</v>
      </c>
      <c r="D5793" s="196">
        <v>10</v>
      </c>
      <c r="E5793" s="196" t="s">
        <v>20</v>
      </c>
      <c r="F5793" s="196">
        <v>30</v>
      </c>
      <c r="G5793"/>
      <c r="H5793"/>
    </row>
    <row r="5794" spans="2:8" x14ac:dyDescent="0.3">
      <c r="B5794" s="101" t="s">
        <v>838</v>
      </c>
      <c r="C5794" s="196" t="s">
        <v>7</v>
      </c>
      <c r="D5794" s="196">
        <v>6</v>
      </c>
      <c r="E5794" s="196" t="s">
        <v>1690</v>
      </c>
      <c r="F5794" s="196">
        <v>4</v>
      </c>
      <c r="G5794"/>
      <c r="H5794"/>
    </row>
    <row r="5795" spans="2:8" x14ac:dyDescent="0.3">
      <c r="B5795" s="101" t="s">
        <v>839</v>
      </c>
      <c r="C5795" s="196" t="s">
        <v>7</v>
      </c>
      <c r="D5795" s="196">
        <v>3</v>
      </c>
      <c r="E5795" s="196" t="s">
        <v>1832</v>
      </c>
      <c r="F5795" s="196">
        <v>7</v>
      </c>
      <c r="G5795"/>
      <c r="H5795"/>
    </row>
    <row r="5796" spans="2:8" x14ac:dyDescent="0.3">
      <c r="B5796" s="101" t="s">
        <v>840</v>
      </c>
      <c r="C5796" s="196" t="s">
        <v>4</v>
      </c>
      <c r="D5796" s="196">
        <v>15</v>
      </c>
      <c r="E5796" s="196" t="s">
        <v>7</v>
      </c>
      <c r="F5796" s="196">
        <v>19</v>
      </c>
      <c r="G5796"/>
      <c r="H5796"/>
    </row>
    <row r="5797" spans="2:8" x14ac:dyDescent="0.3">
      <c r="B5797" s="101" t="s">
        <v>841</v>
      </c>
      <c r="C5797" s="196" t="s">
        <v>7</v>
      </c>
      <c r="D5797" s="196">
        <v>81</v>
      </c>
      <c r="E5797" s="196" t="s">
        <v>1690</v>
      </c>
      <c r="F5797" s="196">
        <v>96</v>
      </c>
      <c r="G5797"/>
      <c r="H5797"/>
    </row>
    <row r="5798" spans="2:8" x14ac:dyDescent="0.3">
      <c r="B5798" s="101" t="s">
        <v>842</v>
      </c>
      <c r="C5798" s="196" t="s">
        <v>7</v>
      </c>
      <c r="D5798" s="196">
        <v>26</v>
      </c>
      <c r="E5798" s="196" t="s">
        <v>1690</v>
      </c>
      <c r="F5798" s="196">
        <v>35</v>
      </c>
      <c r="G5798"/>
      <c r="H5798"/>
    </row>
    <row r="5799" spans="2:8" x14ac:dyDescent="0.3">
      <c r="B5799" s="101" t="s">
        <v>843</v>
      </c>
      <c r="C5799" s="196" t="s">
        <v>1698</v>
      </c>
      <c r="D5799" s="196">
        <v>7</v>
      </c>
      <c r="E5799" s="196" t="s">
        <v>1738</v>
      </c>
      <c r="F5799" s="196">
        <v>13</v>
      </c>
      <c r="G5799"/>
      <c r="H5799"/>
    </row>
    <row r="5800" spans="2:8" x14ac:dyDescent="0.3">
      <c r="B5800" s="101" t="s">
        <v>844</v>
      </c>
      <c r="C5800" s="196" t="s">
        <v>1700</v>
      </c>
      <c r="D5800" s="196">
        <v>36</v>
      </c>
      <c r="E5800" s="196" t="s">
        <v>1698</v>
      </c>
      <c r="F5800" s="196">
        <v>48</v>
      </c>
      <c r="G5800"/>
      <c r="H5800"/>
    </row>
    <row r="5801" spans="2:8" x14ac:dyDescent="0.3">
      <c r="B5801" s="101" t="s">
        <v>845</v>
      </c>
      <c r="C5801" s="196" t="s">
        <v>1832</v>
      </c>
      <c r="D5801" s="196">
        <v>10</v>
      </c>
      <c r="E5801" s="196" t="s">
        <v>7</v>
      </c>
      <c r="F5801" s="196">
        <v>16</v>
      </c>
      <c r="G5801"/>
      <c r="H5801"/>
    </row>
    <row r="5802" spans="2:8" x14ac:dyDescent="0.3">
      <c r="B5802" s="101" t="s">
        <v>846</v>
      </c>
      <c r="C5802" s="196" t="s">
        <v>20</v>
      </c>
      <c r="D5802" s="196">
        <v>14</v>
      </c>
      <c r="E5802" s="196" t="s">
        <v>7</v>
      </c>
      <c r="F5802" s="196">
        <v>4</v>
      </c>
      <c r="G5802"/>
      <c r="H5802"/>
    </row>
    <row r="5803" spans="2:8" x14ac:dyDescent="0.3">
      <c r="B5803" s="101" t="s">
        <v>847</v>
      </c>
      <c r="C5803" s="196"/>
      <c r="D5803" s="196"/>
      <c r="E5803" s="196"/>
      <c r="F5803" s="196"/>
      <c r="G5803"/>
      <c r="H5803"/>
    </row>
    <row r="5804" spans="2:8" x14ac:dyDescent="0.3">
      <c r="B5804" s="101" t="s">
        <v>848</v>
      </c>
      <c r="C5804" s="196" t="s">
        <v>7</v>
      </c>
      <c r="D5804" s="196">
        <v>13</v>
      </c>
      <c r="E5804" s="196" t="s">
        <v>20</v>
      </c>
      <c r="F5804" s="196">
        <v>22</v>
      </c>
      <c r="G5804"/>
      <c r="H5804"/>
    </row>
    <row r="5805" spans="2:8" x14ac:dyDescent="0.3">
      <c r="B5805" s="101" t="s">
        <v>849</v>
      </c>
      <c r="C5805" s="196" t="s">
        <v>20</v>
      </c>
      <c r="D5805" s="196">
        <v>12</v>
      </c>
      <c r="E5805" s="196" t="s">
        <v>7</v>
      </c>
      <c r="F5805" s="196">
        <v>3</v>
      </c>
      <c r="G5805"/>
      <c r="H5805"/>
    </row>
    <row r="5806" spans="2:8" x14ac:dyDescent="0.3">
      <c r="B5806" s="101" t="s">
        <v>850</v>
      </c>
      <c r="C5806" s="196" t="s">
        <v>1832</v>
      </c>
      <c r="D5806" s="196">
        <v>58</v>
      </c>
      <c r="E5806" s="196" t="s">
        <v>7</v>
      </c>
      <c r="F5806" s="196">
        <v>50</v>
      </c>
      <c r="G5806"/>
      <c r="H5806"/>
    </row>
    <row r="5807" spans="2:8" x14ac:dyDescent="0.3">
      <c r="B5807" s="101" t="s">
        <v>851</v>
      </c>
      <c r="C5807" s="196" t="s">
        <v>4</v>
      </c>
      <c r="D5807" s="196">
        <v>16</v>
      </c>
      <c r="E5807" s="196" t="s">
        <v>7</v>
      </c>
      <c r="F5807" s="196">
        <v>9</v>
      </c>
      <c r="G5807"/>
      <c r="H5807"/>
    </row>
    <row r="5808" spans="2:8" x14ac:dyDescent="0.3">
      <c r="B5808" s="101" t="s">
        <v>852</v>
      </c>
      <c r="C5808" s="196" t="s">
        <v>1702</v>
      </c>
      <c r="D5808" s="196">
        <v>42</v>
      </c>
      <c r="E5808" s="196" t="s">
        <v>1698</v>
      </c>
      <c r="F5808" s="196">
        <v>53</v>
      </c>
      <c r="G5808"/>
      <c r="H5808"/>
    </row>
    <row r="5809" spans="2:8" x14ac:dyDescent="0.3">
      <c r="B5809" s="101" t="s">
        <v>853</v>
      </c>
      <c r="C5809" s="196" t="s">
        <v>1698</v>
      </c>
      <c r="D5809" s="196">
        <v>32</v>
      </c>
      <c r="E5809" s="196" t="s">
        <v>1738</v>
      </c>
      <c r="F5809" s="196">
        <v>35</v>
      </c>
      <c r="G5809"/>
      <c r="H5809"/>
    </row>
    <row r="5810" spans="2:8" x14ac:dyDescent="0.3">
      <c r="B5810" s="101" t="s">
        <v>854</v>
      </c>
      <c r="C5810" s="196" t="s">
        <v>1702</v>
      </c>
      <c r="D5810" s="196">
        <v>9</v>
      </c>
      <c r="E5810" s="196" t="s">
        <v>1698</v>
      </c>
      <c r="F5810" s="196">
        <v>25</v>
      </c>
      <c r="G5810"/>
      <c r="H5810"/>
    </row>
    <row r="5811" spans="2:8" x14ac:dyDescent="0.3">
      <c r="B5811" s="101" t="s">
        <v>855</v>
      </c>
      <c r="C5811" s="196" t="s">
        <v>1698</v>
      </c>
      <c r="D5811" s="196">
        <v>16</v>
      </c>
      <c r="E5811" s="196" t="s">
        <v>1700</v>
      </c>
      <c r="F5811" s="196">
        <v>23</v>
      </c>
      <c r="G5811"/>
      <c r="H5811"/>
    </row>
    <row r="5812" spans="2:8" x14ac:dyDescent="0.3">
      <c r="B5812" s="101" t="s">
        <v>856</v>
      </c>
      <c r="C5812" s="196" t="s">
        <v>4</v>
      </c>
      <c r="D5812" s="196">
        <v>5</v>
      </c>
      <c r="E5812" s="196" t="s">
        <v>7</v>
      </c>
      <c r="F5812" s="196">
        <v>13</v>
      </c>
      <c r="G5812"/>
      <c r="H5812"/>
    </row>
    <row r="5813" spans="2:8" x14ac:dyDescent="0.3">
      <c r="B5813" s="101" t="s">
        <v>857</v>
      </c>
      <c r="C5813" s="196" t="s">
        <v>4</v>
      </c>
      <c r="D5813" s="196">
        <v>4</v>
      </c>
      <c r="E5813" s="196" t="s">
        <v>7</v>
      </c>
      <c r="F5813" s="196">
        <v>19</v>
      </c>
      <c r="G5813"/>
      <c r="H5813"/>
    </row>
    <row r="5814" spans="2:8" x14ac:dyDescent="0.3">
      <c r="B5814" s="101" t="s">
        <v>858</v>
      </c>
      <c r="C5814" s="196" t="s">
        <v>7</v>
      </c>
      <c r="D5814" s="196">
        <v>27</v>
      </c>
      <c r="E5814" s="196" t="s">
        <v>20</v>
      </c>
      <c r="F5814" s="196">
        <v>31</v>
      </c>
      <c r="G5814"/>
      <c r="H5814"/>
    </row>
    <row r="5815" spans="2:8" x14ac:dyDescent="0.3">
      <c r="B5815" s="101" t="s">
        <v>859</v>
      </c>
      <c r="C5815" s="196" t="s">
        <v>7</v>
      </c>
      <c r="D5815" s="196">
        <v>8</v>
      </c>
      <c r="E5815" s="196" t="s">
        <v>20</v>
      </c>
      <c r="F5815" s="196">
        <v>4</v>
      </c>
      <c r="G5815"/>
      <c r="H5815"/>
    </row>
    <row r="5816" spans="2:8" x14ac:dyDescent="0.3">
      <c r="B5816" s="101" t="s">
        <v>860</v>
      </c>
      <c r="C5816" s="196"/>
      <c r="D5816" s="196"/>
      <c r="E5816" s="196"/>
      <c r="F5816" s="196"/>
      <c r="G5816"/>
      <c r="H5816"/>
    </row>
    <row r="5817" spans="2:8" x14ac:dyDescent="0.3">
      <c r="B5817" s="201" t="s">
        <v>861</v>
      </c>
      <c r="C5817" s="201" t="s">
        <v>7</v>
      </c>
      <c r="D5817" s="201">
        <v>15</v>
      </c>
      <c r="E5817" s="201" t="s">
        <v>20</v>
      </c>
      <c r="F5817" s="201">
        <v>11</v>
      </c>
      <c r="G5817" s="201"/>
      <c r="H5817"/>
    </row>
    <row r="5818" spans="2:8" x14ac:dyDescent="0.3">
      <c r="B5818" s="101" t="s">
        <v>862</v>
      </c>
      <c r="C5818" s="196" t="s">
        <v>7</v>
      </c>
      <c r="D5818" s="196">
        <v>11</v>
      </c>
      <c r="E5818" s="196" t="s">
        <v>1690</v>
      </c>
      <c r="F5818" s="196">
        <v>18</v>
      </c>
      <c r="G5818"/>
      <c r="H5818"/>
    </row>
    <row r="5819" spans="2:8" x14ac:dyDescent="0.3">
      <c r="B5819" s="201" t="s">
        <v>863</v>
      </c>
      <c r="C5819" s="201" t="s">
        <v>1690</v>
      </c>
      <c r="D5819" s="201">
        <v>16</v>
      </c>
      <c r="E5819" s="201" t="s">
        <v>7</v>
      </c>
      <c r="F5819" s="201">
        <v>4</v>
      </c>
      <c r="G5819" s="201"/>
      <c r="H5819"/>
    </row>
    <row r="5820" spans="2:8" x14ac:dyDescent="0.3">
      <c r="B5820" s="101" t="s">
        <v>864</v>
      </c>
      <c r="C5820" s="196" t="s">
        <v>4</v>
      </c>
      <c r="D5820" s="196">
        <v>24</v>
      </c>
      <c r="E5820" s="196" t="s">
        <v>1759</v>
      </c>
      <c r="F5820" s="196">
        <v>15</v>
      </c>
      <c r="G5820"/>
      <c r="H5820"/>
    </row>
    <row r="5821" spans="2:8" x14ac:dyDescent="0.3">
      <c r="B5821" s="101" t="s">
        <v>865</v>
      </c>
      <c r="C5821" s="196" t="s">
        <v>4</v>
      </c>
      <c r="D5821" s="196">
        <v>19</v>
      </c>
      <c r="E5821" s="196" t="s">
        <v>1759</v>
      </c>
      <c r="F5821" s="196">
        <v>26</v>
      </c>
      <c r="G5821"/>
      <c r="H5821"/>
    </row>
    <row r="5822" spans="2:8" x14ac:dyDescent="0.3">
      <c r="B5822" s="101" t="s">
        <v>866</v>
      </c>
      <c r="C5822" s="196" t="s">
        <v>1690</v>
      </c>
      <c r="D5822" s="196">
        <v>19</v>
      </c>
      <c r="E5822" s="196" t="s">
        <v>7</v>
      </c>
      <c r="F5822" s="196">
        <v>17</v>
      </c>
      <c r="G5822"/>
      <c r="H5822"/>
    </row>
    <row r="5823" spans="2:8" x14ac:dyDescent="0.3">
      <c r="B5823" s="101" t="s">
        <v>867</v>
      </c>
      <c r="C5823" s="196" t="s">
        <v>7</v>
      </c>
      <c r="D5823" s="196">
        <v>8</v>
      </c>
      <c r="E5823" s="196" t="s">
        <v>4</v>
      </c>
      <c r="F5823" s="196">
        <v>2</v>
      </c>
      <c r="G5823"/>
      <c r="H5823"/>
    </row>
    <row r="5824" spans="2:8" x14ac:dyDescent="0.3">
      <c r="B5824" s="201" t="s">
        <v>868</v>
      </c>
      <c r="C5824" s="201" t="s">
        <v>4</v>
      </c>
      <c r="D5824" s="201">
        <v>10</v>
      </c>
      <c r="E5824" s="201" t="s">
        <v>7</v>
      </c>
      <c r="F5824" s="201">
        <v>7</v>
      </c>
      <c r="G5824" s="201"/>
      <c r="H5824"/>
    </row>
    <row r="5825" spans="2:8" x14ac:dyDescent="0.3">
      <c r="B5825" s="101" t="s">
        <v>869</v>
      </c>
      <c r="C5825" s="196" t="s">
        <v>20</v>
      </c>
      <c r="D5825" s="196">
        <v>23</v>
      </c>
      <c r="E5825" s="196" t="s">
        <v>7</v>
      </c>
      <c r="F5825" s="196">
        <v>25</v>
      </c>
      <c r="G5825"/>
      <c r="H5825"/>
    </row>
    <row r="5826" spans="2:8" x14ac:dyDescent="0.3">
      <c r="B5826" s="101" t="s">
        <v>870</v>
      </c>
      <c r="C5826" s="196" t="s">
        <v>7</v>
      </c>
      <c r="D5826" s="196">
        <v>24</v>
      </c>
      <c r="E5826" s="196" t="s">
        <v>4</v>
      </c>
      <c r="F5826" s="196">
        <v>15</v>
      </c>
      <c r="G5826"/>
      <c r="H5826"/>
    </row>
    <row r="5827" spans="2:8" x14ac:dyDescent="0.3">
      <c r="B5827" s="101" t="s">
        <v>871</v>
      </c>
      <c r="C5827" s="196" t="s">
        <v>20</v>
      </c>
      <c r="D5827" s="196">
        <v>6</v>
      </c>
      <c r="E5827" s="196" t="s">
        <v>1705</v>
      </c>
      <c r="F5827" s="196">
        <v>8</v>
      </c>
      <c r="G5827"/>
      <c r="H5827"/>
    </row>
    <row r="5828" spans="2:8" x14ac:dyDescent="0.3">
      <c r="B5828" s="101" t="s">
        <v>872</v>
      </c>
      <c r="C5828" s="196" t="s">
        <v>20</v>
      </c>
      <c r="D5828" s="196">
        <v>15</v>
      </c>
      <c r="E5828" s="196" t="s">
        <v>1698</v>
      </c>
      <c r="F5828" s="196">
        <v>23</v>
      </c>
      <c r="G5828"/>
      <c r="H5828"/>
    </row>
    <row r="5829" spans="2:8" x14ac:dyDescent="0.3">
      <c r="B5829" s="101" t="s">
        <v>873</v>
      </c>
      <c r="C5829" s="196"/>
      <c r="D5829" s="196"/>
      <c r="E5829" s="196"/>
      <c r="F5829" s="196"/>
      <c r="G5829"/>
      <c r="H5829"/>
    </row>
    <row r="5830" spans="2:8" x14ac:dyDescent="0.3">
      <c r="B5830" s="101" t="s">
        <v>874</v>
      </c>
      <c r="C5830" s="196" t="s">
        <v>20</v>
      </c>
      <c r="D5830" s="196">
        <v>17</v>
      </c>
      <c r="E5830" s="196" t="s">
        <v>7</v>
      </c>
      <c r="F5830" s="196">
        <v>8</v>
      </c>
      <c r="G5830"/>
      <c r="H5830"/>
    </row>
    <row r="5831" spans="2:8" x14ac:dyDescent="0.3">
      <c r="B5831" s="101" t="s">
        <v>875</v>
      </c>
      <c r="C5831" s="196" t="s">
        <v>20</v>
      </c>
      <c r="D5831" s="196">
        <v>14</v>
      </c>
      <c r="E5831" s="196" t="s">
        <v>7</v>
      </c>
      <c r="F5831" s="196">
        <v>19</v>
      </c>
      <c r="G5831"/>
      <c r="H5831"/>
    </row>
    <row r="5832" spans="2:8" x14ac:dyDescent="0.3">
      <c r="B5832" s="101" t="s">
        <v>876</v>
      </c>
      <c r="C5832" s="196" t="s">
        <v>20</v>
      </c>
      <c r="D5832" s="196">
        <v>26</v>
      </c>
      <c r="E5832" s="196" t="s">
        <v>7</v>
      </c>
      <c r="F5832" s="196">
        <v>24</v>
      </c>
      <c r="G5832"/>
      <c r="H5832"/>
    </row>
    <row r="5833" spans="2:8" x14ac:dyDescent="0.3">
      <c r="B5833" s="101" t="s">
        <v>877</v>
      </c>
      <c r="C5833" s="196" t="s">
        <v>1690</v>
      </c>
      <c r="D5833" s="196">
        <v>16</v>
      </c>
      <c r="E5833" s="196" t="s">
        <v>7</v>
      </c>
      <c r="F5833" s="196">
        <v>10</v>
      </c>
      <c r="G5833"/>
      <c r="H5833"/>
    </row>
    <row r="5834" spans="2:8" x14ac:dyDescent="0.3">
      <c r="B5834" s="101" t="s">
        <v>878</v>
      </c>
      <c r="C5834" s="196" t="s">
        <v>7</v>
      </c>
      <c r="D5834" s="196">
        <v>26</v>
      </c>
      <c r="E5834" s="196" t="s">
        <v>1704</v>
      </c>
      <c r="F5834" s="196">
        <v>19</v>
      </c>
      <c r="G5834"/>
      <c r="H5834"/>
    </row>
    <row r="5835" spans="2:8" x14ac:dyDescent="0.3">
      <c r="B5835" s="201" t="s">
        <v>879</v>
      </c>
      <c r="C5835" s="201" t="s">
        <v>7</v>
      </c>
      <c r="D5835" s="201">
        <v>35</v>
      </c>
      <c r="E5835" s="201" t="s">
        <v>20</v>
      </c>
      <c r="F5835" s="201">
        <v>38</v>
      </c>
      <c r="G5835" s="201"/>
      <c r="H5835"/>
    </row>
    <row r="5836" spans="2:8" x14ac:dyDescent="0.3">
      <c r="B5836" s="101" t="s">
        <v>880</v>
      </c>
      <c r="C5836" s="196" t="s">
        <v>4</v>
      </c>
      <c r="D5836" s="196">
        <v>6</v>
      </c>
      <c r="E5836" s="196" t="s">
        <v>7</v>
      </c>
      <c r="F5836" s="196">
        <v>8</v>
      </c>
      <c r="G5836"/>
      <c r="H5836"/>
    </row>
    <row r="5837" spans="2:8" x14ac:dyDescent="0.3">
      <c r="B5837" s="101" t="s">
        <v>881</v>
      </c>
      <c r="C5837" s="196" t="s">
        <v>4</v>
      </c>
      <c r="D5837" s="196">
        <v>11</v>
      </c>
      <c r="E5837" s="196" t="s">
        <v>7</v>
      </c>
      <c r="F5837" s="196">
        <v>4</v>
      </c>
      <c r="G5837"/>
      <c r="H5837"/>
    </row>
    <row r="5838" spans="2:8" x14ac:dyDescent="0.3">
      <c r="B5838" s="101" t="s">
        <v>882</v>
      </c>
      <c r="C5838" s="196" t="s">
        <v>1690</v>
      </c>
      <c r="D5838" s="196">
        <v>13</v>
      </c>
      <c r="E5838" s="196" t="s">
        <v>1698</v>
      </c>
      <c r="F5838" s="196">
        <v>16</v>
      </c>
      <c r="G5838"/>
      <c r="H5838"/>
    </row>
    <row r="5839" spans="2:8" x14ac:dyDescent="0.3">
      <c r="B5839" s="101" t="s">
        <v>883</v>
      </c>
      <c r="C5839" s="196" t="s">
        <v>7</v>
      </c>
      <c r="D5839" s="196">
        <v>56</v>
      </c>
      <c r="E5839" s="196" t="s">
        <v>1684</v>
      </c>
      <c r="F5839" s="196">
        <v>49</v>
      </c>
      <c r="G5839"/>
      <c r="H5839"/>
    </row>
    <row r="5840" spans="2:8" x14ac:dyDescent="0.3">
      <c r="B5840" s="101" t="s">
        <v>884</v>
      </c>
      <c r="C5840" s="196" t="s">
        <v>20</v>
      </c>
      <c r="D5840" s="196">
        <v>9</v>
      </c>
      <c r="E5840" s="196" t="s">
        <v>1698</v>
      </c>
      <c r="F5840" s="196">
        <v>7</v>
      </c>
      <c r="G5840"/>
      <c r="H5840"/>
    </row>
    <row r="5841" spans="2:8" x14ac:dyDescent="0.3">
      <c r="B5841" s="101" t="s">
        <v>885</v>
      </c>
      <c r="C5841" s="196" t="s">
        <v>4</v>
      </c>
      <c r="D5841" s="196">
        <v>8</v>
      </c>
      <c r="E5841" s="196" t="s">
        <v>7</v>
      </c>
      <c r="F5841" s="196">
        <v>13</v>
      </c>
      <c r="G5841"/>
      <c r="H5841"/>
    </row>
    <row r="5842" spans="2:8" x14ac:dyDescent="0.3">
      <c r="B5842" s="101" t="s">
        <v>886</v>
      </c>
      <c r="C5842" s="196"/>
      <c r="D5842" s="196"/>
      <c r="E5842" s="196"/>
      <c r="F5842" s="196"/>
      <c r="G5842"/>
      <c r="H5842"/>
    </row>
    <row r="5843" spans="2:8" x14ac:dyDescent="0.3">
      <c r="B5843" s="101" t="s">
        <v>887</v>
      </c>
      <c r="C5843" s="196" t="s">
        <v>20</v>
      </c>
      <c r="D5843" s="196">
        <v>17</v>
      </c>
      <c r="E5843" s="196" t="s">
        <v>7</v>
      </c>
      <c r="F5843" s="196">
        <v>8</v>
      </c>
      <c r="G5843"/>
      <c r="H5843"/>
    </row>
    <row r="5844" spans="2:8" x14ac:dyDescent="0.3">
      <c r="B5844" s="101" t="s">
        <v>888</v>
      </c>
      <c r="C5844" s="196" t="s">
        <v>7</v>
      </c>
      <c r="D5844" s="196">
        <v>7</v>
      </c>
      <c r="E5844" s="196" t="s">
        <v>1704</v>
      </c>
      <c r="F5844" s="196">
        <v>8</v>
      </c>
      <c r="G5844"/>
      <c r="H5844"/>
    </row>
    <row r="5845" spans="2:8" x14ac:dyDescent="0.3">
      <c r="B5845" s="101" t="s">
        <v>889</v>
      </c>
      <c r="C5845" s="196" t="s">
        <v>4</v>
      </c>
      <c r="D5845" s="196">
        <v>20</v>
      </c>
      <c r="E5845" s="196" t="s">
        <v>7</v>
      </c>
      <c r="F5845" s="196">
        <v>22</v>
      </c>
      <c r="G5845"/>
      <c r="H5845"/>
    </row>
    <row r="5846" spans="2:8" x14ac:dyDescent="0.3">
      <c r="B5846" s="201" t="s">
        <v>890</v>
      </c>
      <c r="C5846" s="201" t="s">
        <v>7</v>
      </c>
      <c r="D5846" s="201">
        <v>9</v>
      </c>
      <c r="E5846" s="201" t="s">
        <v>1832</v>
      </c>
      <c r="F5846" s="201">
        <v>5</v>
      </c>
      <c r="G5846" s="201"/>
      <c r="H5846"/>
    </row>
    <row r="5847" spans="2:8" x14ac:dyDescent="0.3">
      <c r="B5847" s="101" t="s">
        <v>891</v>
      </c>
      <c r="C5847" s="196" t="s">
        <v>7</v>
      </c>
      <c r="D5847" s="196">
        <v>8</v>
      </c>
      <c r="E5847" s="196" t="s">
        <v>4</v>
      </c>
      <c r="F5847" s="196">
        <v>15</v>
      </c>
      <c r="G5847"/>
      <c r="H5847"/>
    </row>
    <row r="5848" spans="2:8" x14ac:dyDescent="0.3">
      <c r="B5848" s="101" t="s">
        <v>892</v>
      </c>
      <c r="C5848" s="196" t="s">
        <v>1690</v>
      </c>
      <c r="D5848" s="196">
        <v>5</v>
      </c>
      <c r="E5848" s="196" t="s">
        <v>1698</v>
      </c>
      <c r="F5848" s="196">
        <v>7</v>
      </c>
      <c r="G5848"/>
      <c r="H5848"/>
    </row>
    <row r="5849" spans="2:8" x14ac:dyDescent="0.3">
      <c r="B5849" s="101" t="s">
        <v>893</v>
      </c>
      <c r="C5849" s="196" t="s">
        <v>7</v>
      </c>
      <c r="D5849" s="196">
        <v>15</v>
      </c>
      <c r="E5849" s="196" t="s">
        <v>4</v>
      </c>
      <c r="F5849" s="196">
        <v>20</v>
      </c>
      <c r="G5849"/>
      <c r="H5849"/>
    </row>
    <row r="5850" spans="2:8" x14ac:dyDescent="0.3">
      <c r="B5850" s="101" t="s">
        <v>894</v>
      </c>
      <c r="C5850" s="196" t="s">
        <v>4</v>
      </c>
      <c r="D5850" s="196">
        <v>28</v>
      </c>
      <c r="E5850" s="196" t="s">
        <v>1691</v>
      </c>
      <c r="F5850" s="196">
        <v>43</v>
      </c>
      <c r="G5850"/>
      <c r="H5850"/>
    </row>
    <row r="5851" spans="2:8" x14ac:dyDescent="0.3">
      <c r="B5851" s="101" t="s">
        <v>895</v>
      </c>
      <c r="C5851" s="196" t="s">
        <v>1698</v>
      </c>
      <c r="D5851" s="196">
        <v>13</v>
      </c>
      <c r="E5851" s="196" t="s">
        <v>20</v>
      </c>
      <c r="F5851" s="196">
        <v>5</v>
      </c>
      <c r="G5851"/>
      <c r="H5851"/>
    </row>
    <row r="5852" spans="2:8" x14ac:dyDescent="0.3">
      <c r="B5852" s="101" t="s">
        <v>896</v>
      </c>
      <c r="C5852" s="196" t="s">
        <v>20</v>
      </c>
      <c r="D5852" s="196">
        <v>1</v>
      </c>
      <c r="E5852" s="196" t="s">
        <v>1698</v>
      </c>
      <c r="F5852" s="196">
        <v>8</v>
      </c>
      <c r="G5852"/>
      <c r="H5852"/>
    </row>
    <row r="5853" spans="2:8" x14ac:dyDescent="0.3">
      <c r="B5853" s="201" t="s">
        <v>897</v>
      </c>
      <c r="C5853" s="201" t="s">
        <v>20</v>
      </c>
      <c r="D5853" s="201">
        <v>9</v>
      </c>
      <c r="E5853" s="201" t="s">
        <v>7</v>
      </c>
      <c r="F5853" s="201">
        <v>2</v>
      </c>
      <c r="G5853" s="201"/>
      <c r="H5853"/>
    </row>
    <row r="5854" spans="2:8" x14ac:dyDescent="0.3">
      <c r="B5854" s="101" t="s">
        <v>898</v>
      </c>
      <c r="C5854" s="196" t="s">
        <v>4</v>
      </c>
      <c r="D5854" s="196">
        <v>10</v>
      </c>
      <c r="E5854" s="196" t="s">
        <v>7</v>
      </c>
      <c r="F5854" s="196">
        <v>7</v>
      </c>
      <c r="G5854"/>
      <c r="H5854"/>
    </row>
    <row r="5855" spans="2:8" x14ac:dyDescent="0.3">
      <c r="B5855" s="101" t="s">
        <v>1240</v>
      </c>
      <c r="C5855" s="196"/>
      <c r="D5855" s="196"/>
      <c r="E5855" s="196"/>
      <c r="F5855" s="196"/>
      <c r="G5855"/>
      <c r="H5855"/>
    </row>
    <row r="5856" spans="2:8" x14ac:dyDescent="0.3">
      <c r="B5856" s="101" t="s">
        <v>1241</v>
      </c>
      <c r="C5856" s="196" t="s">
        <v>7</v>
      </c>
      <c r="D5856" s="196">
        <v>7</v>
      </c>
      <c r="E5856" s="196" t="s">
        <v>1690</v>
      </c>
      <c r="F5856" s="196">
        <v>1</v>
      </c>
      <c r="G5856"/>
      <c r="H5856"/>
    </row>
    <row r="5857" spans="2:8" x14ac:dyDescent="0.3">
      <c r="B5857" s="101" t="s">
        <v>1242</v>
      </c>
      <c r="C5857" s="196" t="s">
        <v>7</v>
      </c>
      <c r="D5857" s="196">
        <v>29</v>
      </c>
      <c r="E5857" s="196" t="s">
        <v>1832</v>
      </c>
      <c r="F5857" s="196">
        <v>18</v>
      </c>
      <c r="G5857"/>
      <c r="H5857"/>
    </row>
    <row r="5858" spans="2:8" x14ac:dyDescent="0.3">
      <c r="B5858" s="101" t="s">
        <v>1243</v>
      </c>
      <c r="C5858" s="196" t="s">
        <v>7</v>
      </c>
      <c r="D5858" s="196">
        <v>9</v>
      </c>
      <c r="E5858" s="196" t="s">
        <v>20</v>
      </c>
      <c r="F5858" s="196">
        <v>0</v>
      </c>
      <c r="G5858"/>
      <c r="H5858"/>
    </row>
    <row r="5859" spans="2:8" x14ac:dyDescent="0.3">
      <c r="B5859" s="101" t="s">
        <v>1244</v>
      </c>
      <c r="C5859" s="196" t="s">
        <v>7</v>
      </c>
      <c r="D5859" s="196">
        <v>3</v>
      </c>
      <c r="E5859" s="196" t="s">
        <v>1690</v>
      </c>
      <c r="F5859" s="196">
        <v>4</v>
      </c>
      <c r="G5859"/>
      <c r="H5859"/>
    </row>
    <row r="5860" spans="2:8" x14ac:dyDescent="0.3">
      <c r="B5860" s="101" t="s">
        <v>1245</v>
      </c>
      <c r="C5860" s="196" t="s">
        <v>4</v>
      </c>
      <c r="D5860" s="196">
        <v>12</v>
      </c>
      <c r="E5860" s="196" t="s">
        <v>7</v>
      </c>
      <c r="F5860" s="196">
        <v>23</v>
      </c>
      <c r="G5860"/>
      <c r="H5860"/>
    </row>
    <row r="5861" spans="2:8" x14ac:dyDescent="0.3">
      <c r="B5861" s="101" t="s">
        <v>1246</v>
      </c>
      <c r="C5861" s="196" t="s">
        <v>7</v>
      </c>
      <c r="D5861" s="196">
        <v>31</v>
      </c>
      <c r="E5861" s="196" t="s">
        <v>4</v>
      </c>
      <c r="F5861" s="196">
        <v>23</v>
      </c>
      <c r="G5861"/>
      <c r="H5861"/>
    </row>
    <row r="5862" spans="2:8" x14ac:dyDescent="0.3">
      <c r="B5862" s="101" t="s">
        <v>1247</v>
      </c>
      <c r="C5862" s="196" t="s">
        <v>7</v>
      </c>
      <c r="D5862" s="196">
        <v>9</v>
      </c>
      <c r="E5862" s="196" t="s">
        <v>4</v>
      </c>
      <c r="F5862" s="196">
        <v>10</v>
      </c>
      <c r="G5862"/>
      <c r="H5862"/>
    </row>
    <row r="5863" spans="2:8" x14ac:dyDescent="0.3">
      <c r="B5863" s="201" t="s">
        <v>1248</v>
      </c>
      <c r="C5863" s="201" t="s">
        <v>20</v>
      </c>
      <c r="D5863" s="201">
        <v>18</v>
      </c>
      <c r="E5863" s="201" t="s">
        <v>7</v>
      </c>
      <c r="F5863" s="201">
        <v>17</v>
      </c>
      <c r="G5863" s="201"/>
      <c r="H5863"/>
    </row>
    <row r="5864" spans="2:8" x14ac:dyDescent="0.3">
      <c r="B5864" s="101" t="s">
        <v>1249</v>
      </c>
      <c r="C5864" s="196" t="s">
        <v>20</v>
      </c>
      <c r="D5864" s="196">
        <v>21</v>
      </c>
      <c r="E5864" s="196" t="s">
        <v>1698</v>
      </c>
      <c r="F5864" s="196">
        <v>29</v>
      </c>
      <c r="G5864"/>
      <c r="H5864"/>
    </row>
    <row r="5865" spans="2:8" x14ac:dyDescent="0.3">
      <c r="B5865" s="101" t="s">
        <v>1250</v>
      </c>
      <c r="C5865" s="196" t="s">
        <v>3432</v>
      </c>
      <c r="D5865" s="196">
        <v>23</v>
      </c>
      <c r="E5865" s="196" t="s">
        <v>1698</v>
      </c>
      <c r="F5865" s="196">
        <v>17</v>
      </c>
      <c r="G5865"/>
      <c r="H5865"/>
    </row>
    <row r="5866" spans="2:8" x14ac:dyDescent="0.3">
      <c r="B5866" s="101" t="s">
        <v>1251</v>
      </c>
      <c r="C5866" s="196" t="s">
        <v>7</v>
      </c>
      <c r="D5866" s="196">
        <v>20</v>
      </c>
      <c r="E5866" s="196" t="s">
        <v>20</v>
      </c>
      <c r="F5866" s="196">
        <v>12</v>
      </c>
      <c r="G5866"/>
      <c r="H5866"/>
    </row>
    <row r="5867" spans="2:8" x14ac:dyDescent="0.3">
      <c r="B5867" s="101" t="s">
        <v>1252</v>
      </c>
      <c r="C5867" s="196" t="s">
        <v>4</v>
      </c>
      <c r="D5867" s="196">
        <v>43</v>
      </c>
      <c r="E5867" s="196" t="s">
        <v>7</v>
      </c>
      <c r="F5867" s="196">
        <v>33</v>
      </c>
      <c r="G5867"/>
      <c r="H5867"/>
    </row>
    <row r="5868" spans="2:8" x14ac:dyDescent="0.3">
      <c r="B5868" s="101" t="s">
        <v>1253</v>
      </c>
      <c r="C5868" s="196"/>
      <c r="D5868" s="196"/>
      <c r="E5868" s="196"/>
      <c r="F5868" s="196"/>
      <c r="G5868"/>
      <c r="H5868"/>
    </row>
    <row r="5869" spans="2:8" x14ac:dyDescent="0.3">
      <c r="B5869" s="101" t="s">
        <v>1254</v>
      </c>
      <c r="C5869" s="196" t="s">
        <v>7</v>
      </c>
      <c r="D5869" s="196">
        <v>29</v>
      </c>
      <c r="E5869" s="196" t="s">
        <v>4</v>
      </c>
      <c r="F5869" s="196">
        <v>36</v>
      </c>
      <c r="G5869"/>
      <c r="H5869"/>
    </row>
    <row r="5870" spans="2:8" x14ac:dyDescent="0.3">
      <c r="B5870" s="101" t="s">
        <v>1255</v>
      </c>
      <c r="C5870" s="196" t="s">
        <v>7</v>
      </c>
      <c r="D5870" s="196">
        <v>12</v>
      </c>
      <c r="E5870" s="196" t="s">
        <v>4</v>
      </c>
      <c r="F5870" s="196">
        <v>9</v>
      </c>
      <c r="G5870"/>
      <c r="H5870"/>
    </row>
    <row r="5871" spans="2:8" x14ac:dyDescent="0.3">
      <c r="B5871" s="101" t="s">
        <v>1256</v>
      </c>
      <c r="C5871" s="196" t="s">
        <v>1698</v>
      </c>
      <c r="D5871" s="196">
        <v>9</v>
      </c>
      <c r="E5871" s="196" t="s">
        <v>20</v>
      </c>
      <c r="F5871" s="196">
        <v>8</v>
      </c>
      <c r="G5871"/>
      <c r="H5871"/>
    </row>
    <row r="5872" spans="2:8" x14ac:dyDescent="0.3">
      <c r="B5872" s="101" t="s">
        <v>1257</v>
      </c>
      <c r="C5872" s="196" t="s">
        <v>4</v>
      </c>
      <c r="D5872" s="196">
        <v>6</v>
      </c>
      <c r="E5872" s="196" t="s">
        <v>7</v>
      </c>
      <c r="F5872" s="196">
        <v>10</v>
      </c>
      <c r="G5872"/>
      <c r="H5872"/>
    </row>
    <row r="5873" spans="2:8" x14ac:dyDescent="0.3">
      <c r="B5873" s="101" t="s">
        <v>1258</v>
      </c>
      <c r="C5873" s="196" t="s">
        <v>4</v>
      </c>
      <c r="D5873" s="196">
        <v>6</v>
      </c>
      <c r="E5873" s="196" t="s">
        <v>7</v>
      </c>
      <c r="F5873" s="196">
        <v>2</v>
      </c>
      <c r="G5873"/>
      <c r="H5873"/>
    </row>
    <row r="5874" spans="2:8" x14ac:dyDescent="0.3">
      <c r="B5874" s="201" t="s">
        <v>1259</v>
      </c>
      <c r="C5874" s="201" t="s">
        <v>7</v>
      </c>
      <c r="D5874" s="201">
        <v>18</v>
      </c>
      <c r="E5874" s="201" t="s">
        <v>1704</v>
      </c>
      <c r="F5874" s="201">
        <v>24</v>
      </c>
      <c r="G5874" s="201"/>
      <c r="H5874"/>
    </row>
    <row r="5875" spans="2:8" x14ac:dyDescent="0.3">
      <c r="B5875" s="101" t="s">
        <v>1260</v>
      </c>
      <c r="C5875" s="196" t="s">
        <v>2167</v>
      </c>
      <c r="D5875" s="196">
        <v>5</v>
      </c>
      <c r="E5875" s="196" t="s">
        <v>2166</v>
      </c>
      <c r="F5875" s="196">
        <v>8</v>
      </c>
      <c r="G5875"/>
      <c r="H5875"/>
    </row>
    <row r="5876" spans="2:8" x14ac:dyDescent="0.3">
      <c r="B5876" s="101" t="s">
        <v>1261</v>
      </c>
      <c r="C5876" s="196" t="s">
        <v>20</v>
      </c>
      <c r="D5876" s="196">
        <v>6</v>
      </c>
      <c r="E5876" s="196" t="s">
        <v>1698</v>
      </c>
      <c r="F5876" s="196">
        <v>16</v>
      </c>
      <c r="G5876"/>
      <c r="H5876"/>
    </row>
    <row r="5877" spans="2:8" x14ac:dyDescent="0.3">
      <c r="B5877" s="101" t="s">
        <v>1262</v>
      </c>
      <c r="C5877" s="196" t="s">
        <v>7</v>
      </c>
      <c r="D5877" s="196">
        <v>5</v>
      </c>
      <c r="E5877" s="196" t="s">
        <v>1832</v>
      </c>
      <c r="F5877" s="196">
        <v>2</v>
      </c>
      <c r="G5877"/>
      <c r="H5877"/>
    </row>
    <row r="5878" spans="2:8" x14ac:dyDescent="0.3">
      <c r="B5878" s="101" t="s">
        <v>1263</v>
      </c>
      <c r="C5878" s="196" t="s">
        <v>1698</v>
      </c>
      <c r="D5878" s="196">
        <v>9</v>
      </c>
      <c r="E5878" s="196" t="s">
        <v>20</v>
      </c>
      <c r="F5878" s="196">
        <v>11</v>
      </c>
      <c r="G5878"/>
      <c r="H5878"/>
    </row>
    <row r="5879" spans="2:8" x14ac:dyDescent="0.3">
      <c r="B5879" s="101" t="s">
        <v>1264</v>
      </c>
      <c r="C5879" s="196" t="s">
        <v>6357</v>
      </c>
      <c r="D5879" s="196">
        <v>4</v>
      </c>
      <c r="E5879" s="196" t="s">
        <v>7</v>
      </c>
      <c r="F5879" s="196">
        <v>8</v>
      </c>
      <c r="G5879"/>
      <c r="H5879"/>
    </row>
    <row r="5880" spans="2:8" x14ac:dyDescent="0.3">
      <c r="B5880" s="101" t="s">
        <v>1265</v>
      </c>
      <c r="C5880" s="196" t="s">
        <v>1759</v>
      </c>
      <c r="D5880" s="196">
        <v>22</v>
      </c>
      <c r="E5880" s="196" t="s">
        <v>4</v>
      </c>
      <c r="F5880" s="196">
        <v>14</v>
      </c>
      <c r="G5880"/>
      <c r="H5880"/>
    </row>
    <row r="5881" spans="2:8" x14ac:dyDescent="0.3">
      <c r="B5881" s="101" t="s">
        <v>1266</v>
      </c>
      <c r="C5881" s="196"/>
      <c r="D5881" s="196"/>
      <c r="E5881" s="196"/>
      <c r="F5881" s="196"/>
      <c r="G5881"/>
      <c r="H5881"/>
    </row>
    <row r="5882" spans="2:8" x14ac:dyDescent="0.3">
      <c r="B5882" s="101" t="s">
        <v>1267</v>
      </c>
      <c r="C5882" s="196" t="s">
        <v>1698</v>
      </c>
      <c r="D5882" s="196">
        <v>6</v>
      </c>
      <c r="E5882" s="196" t="s">
        <v>20</v>
      </c>
      <c r="F5882" s="196">
        <v>11</v>
      </c>
      <c r="G5882"/>
      <c r="H5882"/>
    </row>
    <row r="5883" spans="2:8" x14ac:dyDescent="0.3">
      <c r="B5883" s="201" t="s">
        <v>1268</v>
      </c>
      <c r="C5883" s="201" t="s">
        <v>7</v>
      </c>
      <c r="D5883" s="201">
        <v>21</v>
      </c>
      <c r="E5883" s="201" t="s">
        <v>4</v>
      </c>
      <c r="F5883" s="201">
        <v>23</v>
      </c>
      <c r="G5883" s="201"/>
      <c r="H5883"/>
    </row>
    <row r="5884" spans="2:8" x14ac:dyDescent="0.3">
      <c r="B5884" s="101" t="s">
        <v>1269</v>
      </c>
      <c r="C5884" s="196" t="s">
        <v>7</v>
      </c>
      <c r="D5884" s="196">
        <v>8</v>
      </c>
      <c r="E5884" s="196" t="s">
        <v>1704</v>
      </c>
      <c r="F5884" s="196">
        <v>10</v>
      </c>
      <c r="G5884"/>
      <c r="H5884"/>
    </row>
    <row r="5885" spans="2:8" x14ac:dyDescent="0.3">
      <c r="B5885" s="101" t="s">
        <v>1270</v>
      </c>
      <c r="C5885" s="196" t="s">
        <v>1690</v>
      </c>
      <c r="D5885" s="196">
        <v>9</v>
      </c>
      <c r="E5885" s="196" t="s">
        <v>7</v>
      </c>
      <c r="F5885" s="196">
        <v>26</v>
      </c>
      <c r="G5885"/>
      <c r="H5885"/>
    </row>
    <row r="5886" spans="2:8" x14ac:dyDescent="0.3">
      <c r="B5886" s="101" t="s">
        <v>1271</v>
      </c>
      <c r="C5886" s="196" t="s">
        <v>7</v>
      </c>
      <c r="D5886" s="196">
        <v>5</v>
      </c>
      <c r="E5886" s="196" t="s">
        <v>4</v>
      </c>
      <c r="F5886" s="196">
        <v>1</v>
      </c>
      <c r="G5886"/>
      <c r="H5886"/>
    </row>
    <row r="5887" spans="2:8" x14ac:dyDescent="0.3">
      <c r="B5887" s="101" t="s">
        <v>1272</v>
      </c>
      <c r="C5887" s="196" t="s">
        <v>7</v>
      </c>
      <c r="D5887" s="196">
        <v>13</v>
      </c>
      <c r="E5887" s="196" t="s">
        <v>4</v>
      </c>
      <c r="F5887" s="196">
        <v>25</v>
      </c>
      <c r="G5887"/>
      <c r="H5887"/>
    </row>
    <row r="5888" spans="2:8" x14ac:dyDescent="0.3">
      <c r="B5888" s="101" t="s">
        <v>1273</v>
      </c>
      <c r="C5888" s="196" t="s">
        <v>1698</v>
      </c>
      <c r="D5888" s="196">
        <v>6</v>
      </c>
      <c r="E5888" s="196" t="s">
        <v>20</v>
      </c>
      <c r="F5888" s="196">
        <v>14</v>
      </c>
      <c r="G5888"/>
      <c r="H5888"/>
    </row>
    <row r="5889" spans="2:8" x14ac:dyDescent="0.3">
      <c r="B5889" s="101" t="s">
        <v>1274</v>
      </c>
      <c r="C5889" s="196" t="s">
        <v>1690</v>
      </c>
      <c r="D5889" s="196">
        <v>5</v>
      </c>
      <c r="E5889" s="196" t="s">
        <v>7</v>
      </c>
      <c r="F5889" s="196">
        <v>10</v>
      </c>
      <c r="G5889"/>
      <c r="H5889"/>
    </row>
    <row r="5890" spans="2:8" x14ac:dyDescent="0.3">
      <c r="B5890" s="101" t="s">
        <v>1275</v>
      </c>
      <c r="C5890" s="196" t="s">
        <v>2174</v>
      </c>
      <c r="D5890" s="196">
        <v>3</v>
      </c>
      <c r="E5890" s="196" t="s">
        <v>7</v>
      </c>
      <c r="F5890" s="196">
        <v>3</v>
      </c>
      <c r="G5890"/>
      <c r="H5890"/>
    </row>
    <row r="5891" spans="2:8" x14ac:dyDescent="0.3">
      <c r="B5891" s="101" t="s">
        <v>1276</v>
      </c>
      <c r="C5891" s="196" t="s">
        <v>4</v>
      </c>
      <c r="D5891" s="196">
        <v>36</v>
      </c>
      <c r="E5891" s="196" t="s">
        <v>7</v>
      </c>
      <c r="F5891" s="196">
        <v>32</v>
      </c>
      <c r="G5891"/>
      <c r="H5891"/>
    </row>
    <row r="5892" spans="2:8" x14ac:dyDescent="0.3">
      <c r="B5892" s="101" t="s">
        <v>1277</v>
      </c>
      <c r="C5892" s="196" t="s">
        <v>4</v>
      </c>
      <c r="D5892" s="196">
        <v>10</v>
      </c>
      <c r="E5892" s="196" t="s">
        <v>7</v>
      </c>
      <c r="F5892" s="196">
        <v>6</v>
      </c>
      <c r="G5892"/>
      <c r="H5892"/>
    </row>
    <row r="5893" spans="2:8" x14ac:dyDescent="0.3">
      <c r="B5893" s="101" t="s">
        <v>1278</v>
      </c>
      <c r="C5893" s="196" t="s">
        <v>20</v>
      </c>
      <c r="D5893" s="196">
        <v>42</v>
      </c>
      <c r="E5893" s="196" t="s">
        <v>7</v>
      </c>
      <c r="F5893" s="196">
        <v>44</v>
      </c>
      <c r="G5893"/>
      <c r="H5893"/>
    </row>
    <row r="5894" spans="2:8" x14ac:dyDescent="0.3">
      <c r="B5894" s="101" t="s">
        <v>1279</v>
      </c>
      <c r="C5894" s="196"/>
      <c r="D5894" s="196"/>
      <c r="E5894" s="196"/>
      <c r="F5894" s="196"/>
      <c r="G5894"/>
      <c r="H5894"/>
    </row>
    <row r="5895" spans="2:8" x14ac:dyDescent="0.3">
      <c r="B5895" s="101" t="s">
        <v>1280</v>
      </c>
      <c r="C5895" s="196" t="s">
        <v>7</v>
      </c>
      <c r="D5895" s="196">
        <v>25</v>
      </c>
      <c r="E5895" s="196" t="s">
        <v>4</v>
      </c>
      <c r="F5895" s="196">
        <v>13</v>
      </c>
      <c r="G5895"/>
      <c r="H5895"/>
    </row>
    <row r="5896" spans="2:8" x14ac:dyDescent="0.3">
      <c r="B5896" s="101" t="s">
        <v>1281</v>
      </c>
      <c r="C5896" s="196" t="s">
        <v>4</v>
      </c>
      <c r="D5896" s="196">
        <v>5</v>
      </c>
      <c r="E5896" s="196" t="s">
        <v>7</v>
      </c>
      <c r="F5896" s="196">
        <v>6</v>
      </c>
      <c r="G5896"/>
      <c r="H5896"/>
    </row>
    <row r="5897" spans="2:8" x14ac:dyDescent="0.3">
      <c r="B5897" s="101" t="s">
        <v>1282</v>
      </c>
      <c r="C5897" s="196" t="s">
        <v>1694</v>
      </c>
      <c r="D5897" s="196">
        <v>13</v>
      </c>
      <c r="E5897" s="196" t="s">
        <v>7</v>
      </c>
      <c r="F5897" s="196">
        <v>4</v>
      </c>
      <c r="G5897"/>
      <c r="H5897"/>
    </row>
    <row r="5898" spans="2:8" x14ac:dyDescent="0.3">
      <c r="B5898" s="201" t="s">
        <v>1283</v>
      </c>
      <c r="C5898" s="201" t="s">
        <v>1690</v>
      </c>
      <c r="D5898" s="201">
        <v>9</v>
      </c>
      <c r="E5898" s="201" t="s">
        <v>7</v>
      </c>
      <c r="F5898" s="201">
        <v>12</v>
      </c>
      <c r="G5898" s="201"/>
      <c r="H5898"/>
    </row>
    <row r="5899" spans="2:8" x14ac:dyDescent="0.3">
      <c r="B5899" s="101" t="s">
        <v>1284</v>
      </c>
      <c r="C5899" s="196" t="s">
        <v>7</v>
      </c>
      <c r="D5899" s="196">
        <v>4</v>
      </c>
      <c r="E5899" s="196" t="s">
        <v>20</v>
      </c>
      <c r="F5899" s="196">
        <v>6</v>
      </c>
      <c r="G5899"/>
      <c r="H5899"/>
    </row>
    <row r="5900" spans="2:8" x14ac:dyDescent="0.3">
      <c r="B5900" s="101" t="s">
        <v>1285</v>
      </c>
      <c r="C5900" s="196" t="s">
        <v>1684</v>
      </c>
      <c r="D5900" s="196">
        <v>7</v>
      </c>
      <c r="E5900" s="196" t="s">
        <v>7</v>
      </c>
      <c r="F5900" s="196">
        <v>10</v>
      </c>
      <c r="G5900"/>
      <c r="H5900"/>
    </row>
    <row r="5901" spans="2:8" x14ac:dyDescent="0.3">
      <c r="B5901" s="101" t="s">
        <v>1286</v>
      </c>
      <c r="C5901" s="196" t="s">
        <v>7</v>
      </c>
      <c r="D5901" s="196">
        <v>0</v>
      </c>
      <c r="E5901" s="196" t="s">
        <v>4</v>
      </c>
      <c r="F5901" s="196">
        <v>1</v>
      </c>
      <c r="G5901"/>
      <c r="H5901"/>
    </row>
    <row r="5902" spans="2:8" x14ac:dyDescent="0.3">
      <c r="B5902" s="101" t="s">
        <v>1287</v>
      </c>
      <c r="C5902" s="196" t="s">
        <v>1698</v>
      </c>
      <c r="D5902" s="196">
        <v>4</v>
      </c>
      <c r="E5902" s="196" t="s">
        <v>1700</v>
      </c>
      <c r="F5902" s="196">
        <v>6</v>
      </c>
      <c r="G5902"/>
      <c r="H5902"/>
    </row>
    <row r="5903" spans="2:8" x14ac:dyDescent="0.3">
      <c r="B5903" s="101" t="s">
        <v>1288</v>
      </c>
      <c r="C5903" s="196" t="s">
        <v>1698</v>
      </c>
      <c r="D5903" s="196">
        <v>17</v>
      </c>
      <c r="E5903" s="196" t="s">
        <v>20</v>
      </c>
      <c r="F5903" s="196">
        <v>10</v>
      </c>
      <c r="G5903"/>
      <c r="H5903"/>
    </row>
    <row r="5904" spans="2:8" x14ac:dyDescent="0.3">
      <c r="B5904" s="101" t="s">
        <v>1289</v>
      </c>
      <c r="C5904" s="196" t="s">
        <v>2166</v>
      </c>
      <c r="D5904" s="196">
        <v>10</v>
      </c>
      <c r="E5904" s="196" t="s">
        <v>2167</v>
      </c>
      <c r="F5904" s="196">
        <v>15</v>
      </c>
      <c r="G5904"/>
      <c r="H5904"/>
    </row>
    <row r="5905" spans="2:8" x14ac:dyDescent="0.3">
      <c r="B5905" s="101" t="s">
        <v>1290</v>
      </c>
      <c r="C5905" s="196" t="s">
        <v>1759</v>
      </c>
      <c r="D5905" s="196">
        <v>6</v>
      </c>
      <c r="E5905" s="196" t="s">
        <v>4</v>
      </c>
      <c r="F5905" s="196">
        <v>3</v>
      </c>
      <c r="G5905"/>
      <c r="H5905"/>
    </row>
    <row r="5906" spans="2:8" x14ac:dyDescent="0.3">
      <c r="B5906" s="101" t="s">
        <v>1291</v>
      </c>
      <c r="C5906" s="196" t="s">
        <v>4</v>
      </c>
      <c r="D5906" s="196">
        <v>12</v>
      </c>
      <c r="E5906" s="196" t="s">
        <v>7</v>
      </c>
      <c r="F5906" s="196">
        <v>8</v>
      </c>
      <c r="G5906"/>
      <c r="H5906"/>
    </row>
    <row r="5907" spans="2:8" x14ac:dyDescent="0.3">
      <c r="B5907" s="101" t="s">
        <v>1292</v>
      </c>
      <c r="C5907" s="196"/>
      <c r="D5907" s="196"/>
      <c r="E5907" s="196"/>
      <c r="F5907" s="196"/>
      <c r="G5907"/>
      <c r="H5907"/>
    </row>
    <row r="5908" spans="2:8" x14ac:dyDescent="0.3">
      <c r="B5908" s="101" t="s">
        <v>1293</v>
      </c>
      <c r="C5908" s="196" t="s">
        <v>7</v>
      </c>
      <c r="D5908" s="196">
        <v>11</v>
      </c>
      <c r="E5908" s="196" t="s">
        <v>20</v>
      </c>
      <c r="F5908" s="196">
        <v>19</v>
      </c>
      <c r="G5908"/>
      <c r="H5908"/>
    </row>
    <row r="5909" spans="2:8" x14ac:dyDescent="0.3">
      <c r="B5909" s="101" t="s">
        <v>1294</v>
      </c>
      <c r="C5909" s="196" t="s">
        <v>1687</v>
      </c>
      <c r="D5909" s="196">
        <v>12</v>
      </c>
      <c r="E5909" s="196" t="s">
        <v>1759</v>
      </c>
      <c r="F5909" s="196">
        <v>9</v>
      </c>
      <c r="G5909"/>
      <c r="H5909"/>
    </row>
    <row r="5910" spans="2:8" x14ac:dyDescent="0.3">
      <c r="B5910" s="101" t="s">
        <v>1295</v>
      </c>
      <c r="C5910" s="196" t="s">
        <v>20</v>
      </c>
      <c r="D5910" s="196">
        <v>1</v>
      </c>
      <c r="E5910" s="196" t="s">
        <v>1698</v>
      </c>
      <c r="F5910" s="196">
        <v>5</v>
      </c>
      <c r="G5910"/>
      <c r="H5910"/>
    </row>
    <row r="5911" spans="2:8" x14ac:dyDescent="0.3">
      <c r="B5911" s="101" t="s">
        <v>6358</v>
      </c>
      <c r="C5911" s="196" t="s">
        <v>1704</v>
      </c>
      <c r="D5911" s="196">
        <v>14</v>
      </c>
      <c r="E5911" s="196" t="s">
        <v>7</v>
      </c>
      <c r="F5911" s="196">
        <v>7</v>
      </c>
      <c r="G5911"/>
      <c r="H5911"/>
    </row>
    <row r="5912" spans="2:8" x14ac:dyDescent="0.3">
      <c r="B5912" s="101" t="s">
        <v>1297</v>
      </c>
      <c r="C5912" s="196" t="s">
        <v>4</v>
      </c>
      <c r="D5912" s="196">
        <v>2</v>
      </c>
      <c r="E5912" s="196" t="s">
        <v>7</v>
      </c>
      <c r="F5912" s="196">
        <v>11</v>
      </c>
      <c r="G5912"/>
      <c r="H5912"/>
    </row>
    <row r="5913" spans="2:8" x14ac:dyDescent="0.3">
      <c r="B5913" s="201" t="s">
        <v>1298</v>
      </c>
      <c r="C5913" s="201" t="s">
        <v>4</v>
      </c>
      <c r="D5913" s="201">
        <v>0</v>
      </c>
      <c r="E5913" s="201" t="s">
        <v>7</v>
      </c>
      <c r="F5913" s="201">
        <v>6</v>
      </c>
      <c r="G5913" s="201"/>
      <c r="H5913"/>
    </row>
    <row r="5914" spans="2:8" x14ac:dyDescent="0.3">
      <c r="B5914" s="101" t="s">
        <v>1299</v>
      </c>
      <c r="C5914" s="196" t="s">
        <v>4</v>
      </c>
      <c r="D5914" s="196">
        <v>13</v>
      </c>
      <c r="E5914" s="196" t="s">
        <v>7</v>
      </c>
      <c r="F5914" s="196">
        <v>20</v>
      </c>
      <c r="G5914"/>
      <c r="H5914"/>
    </row>
    <row r="5915" spans="2:8" x14ac:dyDescent="0.3">
      <c r="B5915" s="201" t="s">
        <v>1300</v>
      </c>
      <c r="C5915" s="201" t="s">
        <v>20</v>
      </c>
      <c r="D5915" s="201">
        <v>10</v>
      </c>
      <c r="E5915" s="201" t="s">
        <v>7</v>
      </c>
      <c r="F5915" s="201">
        <v>13</v>
      </c>
      <c r="G5915" s="201"/>
      <c r="H5915"/>
    </row>
    <row r="5916" spans="2:8" x14ac:dyDescent="0.3">
      <c r="B5916" s="101" t="s">
        <v>1301</v>
      </c>
      <c r="C5916" s="196" t="s">
        <v>7</v>
      </c>
      <c r="D5916" s="196">
        <v>1</v>
      </c>
      <c r="E5916" s="196" t="s">
        <v>4</v>
      </c>
      <c r="F5916" s="196">
        <v>3</v>
      </c>
      <c r="G5916"/>
      <c r="H5916"/>
    </row>
    <row r="5917" spans="2:8" x14ac:dyDescent="0.3">
      <c r="B5917" s="101" t="s">
        <v>1302</v>
      </c>
      <c r="C5917" s="196" t="s">
        <v>7</v>
      </c>
      <c r="D5917" s="196">
        <v>13</v>
      </c>
      <c r="E5917" s="196" t="s">
        <v>4</v>
      </c>
      <c r="F5917" s="196">
        <v>5</v>
      </c>
      <c r="G5917"/>
      <c r="H5917"/>
    </row>
    <row r="5918" spans="2:8" x14ac:dyDescent="0.3">
      <c r="B5918" s="101" t="s">
        <v>1303</v>
      </c>
      <c r="C5918" s="196" t="s">
        <v>7</v>
      </c>
      <c r="D5918" s="196">
        <v>9</v>
      </c>
      <c r="E5918" s="196" t="s">
        <v>1832</v>
      </c>
      <c r="F5918" s="196">
        <v>4</v>
      </c>
      <c r="G5918"/>
      <c r="H5918"/>
    </row>
    <row r="5919" spans="2:8" x14ac:dyDescent="0.3">
      <c r="B5919" s="101" t="s">
        <v>1304</v>
      </c>
      <c r="C5919" s="196" t="s">
        <v>1760</v>
      </c>
      <c r="D5919" s="196">
        <v>7</v>
      </c>
      <c r="E5919" s="196" t="s">
        <v>7</v>
      </c>
      <c r="F5919" s="196">
        <v>15</v>
      </c>
      <c r="G5919"/>
      <c r="H5919"/>
    </row>
    <row r="5920" spans="2:8" x14ac:dyDescent="0.3">
      <c r="B5920" s="101" t="s">
        <v>6359</v>
      </c>
      <c r="C5920" s="196"/>
      <c r="D5920" s="196"/>
      <c r="E5920" s="196"/>
      <c r="F5920" s="196"/>
      <c r="G5920"/>
      <c r="H5920"/>
    </row>
    <row r="5921" spans="2:8" x14ac:dyDescent="0.3">
      <c r="B5921" s="101" t="s">
        <v>6360</v>
      </c>
      <c r="C5921" s="196" t="s">
        <v>4</v>
      </c>
      <c r="D5921" s="196">
        <v>7</v>
      </c>
      <c r="E5921" s="196" t="s">
        <v>7</v>
      </c>
      <c r="F5921" s="196">
        <v>19</v>
      </c>
      <c r="G5921"/>
      <c r="H5921"/>
    </row>
    <row r="5922" spans="2:8" x14ac:dyDescent="0.3">
      <c r="B5922" s="101" t="s">
        <v>6361</v>
      </c>
      <c r="C5922" s="196" t="s">
        <v>7</v>
      </c>
      <c r="D5922" s="196">
        <v>6</v>
      </c>
      <c r="E5922" s="196" t="s">
        <v>20</v>
      </c>
      <c r="F5922" s="196">
        <v>10</v>
      </c>
      <c r="G5922"/>
      <c r="H5922"/>
    </row>
    <row r="5923" spans="2:8" x14ac:dyDescent="0.3">
      <c r="B5923" s="101" t="s">
        <v>6362</v>
      </c>
      <c r="C5923" s="196" t="s">
        <v>4</v>
      </c>
      <c r="D5923" s="196">
        <v>19</v>
      </c>
      <c r="E5923" s="196" t="s">
        <v>1759</v>
      </c>
      <c r="F5923" s="196">
        <v>21</v>
      </c>
      <c r="G5923"/>
      <c r="H5923"/>
    </row>
    <row r="5924" spans="2:8" x14ac:dyDescent="0.3">
      <c r="B5924" s="101" t="s">
        <v>6363</v>
      </c>
      <c r="C5924" s="196" t="s">
        <v>4</v>
      </c>
      <c r="D5924" s="196">
        <v>2</v>
      </c>
      <c r="E5924" s="196" t="s">
        <v>7</v>
      </c>
      <c r="F5924" s="196">
        <v>2</v>
      </c>
      <c r="G5924"/>
      <c r="H5924"/>
    </row>
    <row r="5925" spans="2:8" x14ac:dyDescent="0.3">
      <c r="B5925" s="101" t="s">
        <v>6364</v>
      </c>
      <c r="C5925" s="196" t="s">
        <v>1703</v>
      </c>
      <c r="D5925" s="196">
        <v>8</v>
      </c>
      <c r="E5925" s="196" t="s">
        <v>7</v>
      </c>
      <c r="F5925" s="196">
        <v>2</v>
      </c>
      <c r="G5925"/>
      <c r="H5925"/>
    </row>
    <row r="5926" spans="2:8" x14ac:dyDescent="0.3">
      <c r="B5926" s="101" t="s">
        <v>6365</v>
      </c>
      <c r="C5926" s="196" t="s">
        <v>7</v>
      </c>
      <c r="D5926" s="196">
        <v>7</v>
      </c>
      <c r="E5926" s="196" t="s">
        <v>4</v>
      </c>
      <c r="F5926" s="196">
        <v>7</v>
      </c>
      <c r="G5926"/>
      <c r="H5926"/>
    </row>
    <row r="5927" spans="2:8" x14ac:dyDescent="0.3">
      <c r="B5927" s="101" t="s">
        <v>6366</v>
      </c>
      <c r="C5927" s="196" t="s">
        <v>7</v>
      </c>
      <c r="D5927" s="196">
        <v>14</v>
      </c>
      <c r="E5927" s="196" t="s">
        <v>20</v>
      </c>
      <c r="F5927" s="196">
        <v>8</v>
      </c>
      <c r="G5927"/>
      <c r="H5927"/>
    </row>
    <row r="5928" spans="2:8" x14ac:dyDescent="0.3">
      <c r="B5928" s="101" t="s">
        <v>6367</v>
      </c>
      <c r="C5928" s="196" t="s">
        <v>1694</v>
      </c>
      <c r="D5928" s="196">
        <v>23</v>
      </c>
      <c r="E5928" s="196" t="s">
        <v>7</v>
      </c>
      <c r="F5928" s="196">
        <v>31</v>
      </c>
      <c r="G5928"/>
      <c r="H5928"/>
    </row>
    <row r="5929" spans="2:8" x14ac:dyDescent="0.3">
      <c r="B5929" s="101" t="s">
        <v>6368</v>
      </c>
      <c r="C5929" s="196" t="s">
        <v>1700</v>
      </c>
      <c r="D5929" s="196">
        <v>3</v>
      </c>
      <c r="E5929" s="196" t="s">
        <v>1698</v>
      </c>
      <c r="F5929" s="196">
        <v>1</v>
      </c>
      <c r="G5929"/>
      <c r="H5929"/>
    </row>
    <row r="5930" spans="2:8" x14ac:dyDescent="0.3">
      <c r="B5930" s="101" t="s">
        <v>6369</v>
      </c>
      <c r="C5930" s="196" t="s">
        <v>4</v>
      </c>
      <c r="D5930" s="196">
        <v>20</v>
      </c>
      <c r="E5930" s="196" t="s">
        <v>7</v>
      </c>
      <c r="F5930" s="196">
        <v>13</v>
      </c>
      <c r="G5930"/>
      <c r="H5930"/>
    </row>
    <row r="5931" spans="2:8" x14ac:dyDescent="0.3">
      <c r="B5931" s="101" t="s">
        <v>6370</v>
      </c>
      <c r="C5931" s="196" t="s">
        <v>1699</v>
      </c>
      <c r="D5931" s="196">
        <v>1</v>
      </c>
      <c r="E5931" s="196" t="s">
        <v>1698</v>
      </c>
      <c r="F5931" s="196">
        <v>7</v>
      </c>
      <c r="G5931"/>
      <c r="H5931"/>
    </row>
    <row r="5932" spans="2:8" x14ac:dyDescent="0.3">
      <c r="B5932" s="101" t="s">
        <v>6371</v>
      </c>
      <c r="C5932" s="196" t="s">
        <v>1690</v>
      </c>
      <c r="D5932" s="196">
        <v>6</v>
      </c>
      <c r="E5932" s="196" t="s">
        <v>7</v>
      </c>
      <c r="F5932" s="196">
        <v>11</v>
      </c>
      <c r="G5932"/>
      <c r="H5932"/>
    </row>
    <row r="5933" spans="2:8" x14ac:dyDescent="0.3">
      <c r="B5933" s="101" t="s">
        <v>6372</v>
      </c>
      <c r="C5933" s="196"/>
      <c r="D5933" s="196"/>
      <c r="E5933" s="196"/>
      <c r="F5933" s="196"/>
      <c r="G5933"/>
      <c r="H5933"/>
    </row>
    <row r="5934" spans="2:8" x14ac:dyDescent="0.3">
      <c r="B5934" s="101" t="s">
        <v>6373</v>
      </c>
      <c r="C5934" s="196" t="s">
        <v>7</v>
      </c>
      <c r="D5934" s="196">
        <v>14</v>
      </c>
      <c r="E5934" s="196" t="s">
        <v>1704</v>
      </c>
      <c r="F5934" s="196">
        <v>9</v>
      </c>
      <c r="G5934"/>
      <c r="H5934"/>
    </row>
    <row r="5935" spans="2:8" x14ac:dyDescent="0.3">
      <c r="B5935" s="101" t="s">
        <v>6374</v>
      </c>
      <c r="C5935" s="196" t="s">
        <v>1697</v>
      </c>
      <c r="D5935" s="196">
        <v>15</v>
      </c>
      <c r="E5935" s="196" t="s">
        <v>1702</v>
      </c>
      <c r="F5935" s="196">
        <v>8</v>
      </c>
      <c r="G5935"/>
      <c r="H5935"/>
    </row>
    <row r="5936" spans="2:8" x14ac:dyDescent="0.3">
      <c r="B5936" s="101" t="s">
        <v>6375</v>
      </c>
      <c r="C5936" s="196" t="s">
        <v>7</v>
      </c>
      <c r="D5936" s="196">
        <v>8</v>
      </c>
      <c r="E5936" s="196" t="s">
        <v>4</v>
      </c>
      <c r="F5936" s="196">
        <v>9</v>
      </c>
      <c r="G5936"/>
      <c r="H5936"/>
    </row>
    <row r="5937" spans="2:8" x14ac:dyDescent="0.3">
      <c r="B5937" s="101" t="s">
        <v>6376</v>
      </c>
      <c r="C5937" s="196" t="s">
        <v>7</v>
      </c>
      <c r="D5937" s="196">
        <v>6</v>
      </c>
      <c r="E5937" s="196" t="s">
        <v>4</v>
      </c>
      <c r="F5937" s="196">
        <v>1</v>
      </c>
      <c r="G5937"/>
      <c r="H5937"/>
    </row>
    <row r="5938" spans="2:8" x14ac:dyDescent="0.3">
      <c r="B5938" s="101" t="s">
        <v>6377</v>
      </c>
      <c r="C5938" s="196" t="s">
        <v>20</v>
      </c>
      <c r="D5938" s="196">
        <v>7</v>
      </c>
      <c r="E5938" s="196" t="s">
        <v>7</v>
      </c>
      <c r="F5938" s="196">
        <v>12</v>
      </c>
      <c r="G5938"/>
      <c r="H5938"/>
    </row>
    <row r="5939" spans="2:8" x14ac:dyDescent="0.3">
      <c r="B5939" s="101" t="s">
        <v>6378</v>
      </c>
      <c r="C5939" s="196" t="s">
        <v>7</v>
      </c>
      <c r="D5939" s="196">
        <v>2</v>
      </c>
      <c r="E5939" s="196" t="s">
        <v>4</v>
      </c>
      <c r="F5939" s="196">
        <v>2</v>
      </c>
      <c r="G5939"/>
      <c r="H5939"/>
    </row>
    <row r="5940" spans="2:8" x14ac:dyDescent="0.3">
      <c r="B5940" s="101" t="s">
        <v>6379</v>
      </c>
      <c r="C5940" s="196" t="s">
        <v>7</v>
      </c>
      <c r="D5940" s="196">
        <v>25</v>
      </c>
      <c r="E5940" s="196" t="s">
        <v>20</v>
      </c>
      <c r="F5940" s="196">
        <v>21</v>
      </c>
      <c r="G5940"/>
      <c r="H5940"/>
    </row>
    <row r="5941" spans="2:8" x14ac:dyDescent="0.3">
      <c r="B5941" s="101" t="s">
        <v>6380</v>
      </c>
      <c r="C5941" s="196" t="s">
        <v>20</v>
      </c>
      <c r="D5941" s="196">
        <v>2</v>
      </c>
      <c r="E5941" s="196" t="s">
        <v>1698</v>
      </c>
      <c r="F5941" s="196">
        <v>10</v>
      </c>
      <c r="G5941"/>
      <c r="H5941"/>
    </row>
    <row r="5942" spans="2:8" x14ac:dyDescent="0.3">
      <c r="B5942" s="101" t="s">
        <v>6381</v>
      </c>
      <c r="C5942" s="196" t="s">
        <v>1702</v>
      </c>
      <c r="D5942" s="196">
        <v>9</v>
      </c>
      <c r="E5942" s="196" t="s">
        <v>1698</v>
      </c>
      <c r="F5942" s="196">
        <v>9</v>
      </c>
      <c r="G5942"/>
      <c r="H5942"/>
    </row>
    <row r="5943" spans="2:8" x14ac:dyDescent="0.3">
      <c r="B5943" s="101" t="s">
        <v>6382</v>
      </c>
      <c r="C5943" s="196" t="s">
        <v>1698</v>
      </c>
      <c r="D5943" s="196">
        <v>6</v>
      </c>
      <c r="E5943" s="196" t="s">
        <v>1700</v>
      </c>
      <c r="F5943" s="196">
        <v>3</v>
      </c>
      <c r="G5943"/>
      <c r="H5943"/>
    </row>
    <row r="5944" spans="2:8" x14ac:dyDescent="0.3">
      <c r="B5944" s="101" t="s">
        <v>6383</v>
      </c>
      <c r="C5944" s="196" t="s">
        <v>7</v>
      </c>
      <c r="D5944" s="196">
        <v>0</v>
      </c>
      <c r="E5944" s="196" t="s">
        <v>4</v>
      </c>
      <c r="F5944" s="196">
        <v>1</v>
      </c>
      <c r="G5944"/>
      <c r="H5944"/>
    </row>
    <row r="5945" spans="2:8" x14ac:dyDescent="0.3">
      <c r="B5945" s="101" t="s">
        <v>6384</v>
      </c>
      <c r="C5945" s="196" t="s">
        <v>7</v>
      </c>
      <c r="D5945" s="196">
        <v>0</v>
      </c>
      <c r="E5945" s="196" t="s">
        <v>4</v>
      </c>
      <c r="F5945" s="196">
        <v>5</v>
      </c>
      <c r="G5945"/>
      <c r="H5945"/>
    </row>
    <row r="5946" spans="2:8" x14ac:dyDescent="0.3">
      <c r="B5946" s="101" t="s">
        <v>6385</v>
      </c>
      <c r="C5946" s="196"/>
      <c r="D5946" s="196"/>
      <c r="E5946" s="196"/>
      <c r="F5946" s="196"/>
      <c r="G5946"/>
      <c r="H5946"/>
    </row>
    <row r="5947" spans="2:8" x14ac:dyDescent="0.3">
      <c r="B5947" s="101" t="s">
        <v>6386</v>
      </c>
      <c r="C5947" s="196" t="s">
        <v>7</v>
      </c>
      <c r="D5947" s="196">
        <v>10</v>
      </c>
      <c r="E5947" s="196" t="s">
        <v>1696</v>
      </c>
      <c r="F5947" s="196">
        <v>13</v>
      </c>
      <c r="G5947"/>
      <c r="H5947"/>
    </row>
    <row r="5948" spans="2:8" x14ac:dyDescent="0.3">
      <c r="B5948" s="101" t="s">
        <v>6387</v>
      </c>
      <c r="C5948" s="196" t="s">
        <v>7</v>
      </c>
      <c r="D5948" s="196">
        <v>11</v>
      </c>
      <c r="E5948" s="196" t="s">
        <v>1704</v>
      </c>
      <c r="F5948" s="196">
        <v>8</v>
      </c>
      <c r="G5948"/>
      <c r="H5948"/>
    </row>
    <row r="5949" spans="2:8" x14ac:dyDescent="0.3">
      <c r="B5949" s="101" t="s">
        <v>6388</v>
      </c>
      <c r="C5949" s="196" t="s">
        <v>7</v>
      </c>
      <c r="D5949" s="196">
        <v>22</v>
      </c>
      <c r="E5949" s="196" t="s">
        <v>4</v>
      </c>
      <c r="F5949" s="196">
        <v>20</v>
      </c>
      <c r="G5949"/>
      <c r="H5949"/>
    </row>
    <row r="5950" spans="2:8" x14ac:dyDescent="0.3">
      <c r="B5950" s="101" t="s">
        <v>6389</v>
      </c>
      <c r="C5950" s="196" t="s">
        <v>1696</v>
      </c>
      <c r="D5950" s="196">
        <v>5</v>
      </c>
      <c r="E5950" s="196" t="s">
        <v>1698</v>
      </c>
      <c r="F5950" s="196">
        <v>2</v>
      </c>
      <c r="G5950"/>
      <c r="H5950"/>
    </row>
    <row r="5951" spans="2:8" x14ac:dyDescent="0.3">
      <c r="B5951" s="101" t="s">
        <v>6390</v>
      </c>
      <c r="C5951" s="196" t="s">
        <v>1690</v>
      </c>
      <c r="D5951" s="196">
        <v>0</v>
      </c>
      <c r="E5951" s="196" t="s">
        <v>7</v>
      </c>
      <c r="F5951" s="196">
        <v>4</v>
      </c>
      <c r="G5951"/>
      <c r="H5951"/>
    </row>
    <row r="5952" spans="2:8" x14ac:dyDescent="0.3">
      <c r="B5952" s="101" t="s">
        <v>6391</v>
      </c>
      <c r="C5952" s="196" t="s">
        <v>7</v>
      </c>
      <c r="D5952" s="196">
        <v>9</v>
      </c>
      <c r="E5952" s="196" t="s">
        <v>1690</v>
      </c>
      <c r="F5952" s="196">
        <v>13</v>
      </c>
      <c r="G5952"/>
      <c r="H5952"/>
    </row>
    <row r="5953" spans="2:8" x14ac:dyDescent="0.3">
      <c r="B5953" s="101" t="s">
        <v>6392</v>
      </c>
      <c r="C5953" s="196" t="s">
        <v>7</v>
      </c>
      <c r="D5953" s="196">
        <v>26</v>
      </c>
      <c r="E5953" s="196" t="s">
        <v>4</v>
      </c>
      <c r="F5953" s="196">
        <v>30</v>
      </c>
      <c r="G5953"/>
      <c r="H5953"/>
    </row>
    <row r="5954" spans="2:8" x14ac:dyDescent="0.3">
      <c r="B5954" s="101" t="s">
        <v>6393</v>
      </c>
      <c r="C5954" s="196" t="s">
        <v>4</v>
      </c>
      <c r="D5954" s="196">
        <v>1</v>
      </c>
      <c r="E5954" s="196" t="s">
        <v>5</v>
      </c>
      <c r="F5954" s="196">
        <v>4</v>
      </c>
      <c r="G5954"/>
      <c r="H5954"/>
    </row>
    <row r="5955" spans="2:8" x14ac:dyDescent="0.3">
      <c r="B5955" s="101" t="s">
        <v>6394</v>
      </c>
      <c r="C5955" s="196" t="s">
        <v>4</v>
      </c>
      <c r="D5955" s="196">
        <v>4</v>
      </c>
      <c r="E5955" s="196" t="s">
        <v>7</v>
      </c>
      <c r="F5955" s="196">
        <v>11</v>
      </c>
      <c r="G5955"/>
      <c r="H5955"/>
    </row>
    <row r="5956" spans="2:8" x14ac:dyDescent="0.3">
      <c r="B5956" s="101" t="s">
        <v>6395</v>
      </c>
      <c r="C5956" s="196" t="s">
        <v>4</v>
      </c>
      <c r="D5956" s="196">
        <v>4</v>
      </c>
      <c r="E5956" s="196" t="s">
        <v>7</v>
      </c>
      <c r="F5956" s="196">
        <v>0</v>
      </c>
      <c r="G5956"/>
      <c r="H5956"/>
    </row>
    <row r="5957" spans="2:8" x14ac:dyDescent="0.3">
      <c r="B5957" s="101" t="s">
        <v>6396</v>
      </c>
      <c r="C5957" s="196" t="s">
        <v>7</v>
      </c>
      <c r="D5957" s="196">
        <v>11</v>
      </c>
      <c r="E5957" s="196" t="s">
        <v>4</v>
      </c>
      <c r="F5957" s="196">
        <v>21</v>
      </c>
      <c r="G5957"/>
      <c r="H5957"/>
    </row>
    <row r="5958" spans="2:8" x14ac:dyDescent="0.3">
      <c r="B5958" s="101" t="s">
        <v>6397</v>
      </c>
      <c r="C5958" s="196" t="s">
        <v>7</v>
      </c>
      <c r="D5958" s="196">
        <v>5</v>
      </c>
      <c r="E5958" s="196" t="s">
        <v>4</v>
      </c>
      <c r="F5958" s="196">
        <v>12</v>
      </c>
      <c r="G5958"/>
      <c r="H5958"/>
    </row>
    <row r="5959" spans="2:8" x14ac:dyDescent="0.3">
      <c r="B5959" s="101" t="s">
        <v>6398</v>
      </c>
      <c r="C5959" s="196"/>
      <c r="D5959" s="196"/>
      <c r="E5959" s="196"/>
      <c r="F5959" s="196"/>
      <c r="G5959"/>
      <c r="H5959"/>
    </row>
    <row r="5960" spans="2:8" x14ac:dyDescent="0.3">
      <c r="B5960" s="101" t="s">
        <v>6399</v>
      </c>
      <c r="C5960" s="196" t="s">
        <v>7</v>
      </c>
      <c r="D5960" s="196">
        <v>6</v>
      </c>
      <c r="E5960" s="196" t="s">
        <v>1704</v>
      </c>
      <c r="F5960" s="196">
        <v>19</v>
      </c>
      <c r="G5960"/>
      <c r="H5960"/>
    </row>
    <row r="5961" spans="2:8" x14ac:dyDescent="0.3">
      <c r="B5961" s="101" t="s">
        <v>6400</v>
      </c>
      <c r="C5961" s="196" t="s">
        <v>7</v>
      </c>
      <c r="D5961" s="196">
        <v>6</v>
      </c>
      <c r="E5961" s="196" t="s">
        <v>4</v>
      </c>
      <c r="F5961" s="196">
        <v>9</v>
      </c>
      <c r="G5961"/>
      <c r="H5961"/>
    </row>
    <row r="5962" spans="2:8" x14ac:dyDescent="0.3">
      <c r="B5962" s="101" t="s">
        <v>6401</v>
      </c>
      <c r="C5962" s="196" t="s">
        <v>4</v>
      </c>
      <c r="D5962" s="196">
        <v>6</v>
      </c>
      <c r="E5962" s="196" t="s">
        <v>7</v>
      </c>
      <c r="F5962" s="196">
        <v>9</v>
      </c>
      <c r="G5962"/>
      <c r="H5962"/>
    </row>
    <row r="5963" spans="2:8" x14ac:dyDescent="0.3">
      <c r="B5963" s="101" t="s">
        <v>6402</v>
      </c>
      <c r="C5963" s="196" t="s">
        <v>1698</v>
      </c>
      <c r="D5963" s="196">
        <v>4</v>
      </c>
      <c r="E5963" s="196" t="s">
        <v>1696</v>
      </c>
      <c r="F5963" s="196">
        <v>8</v>
      </c>
      <c r="G5963"/>
      <c r="H5963"/>
    </row>
    <row r="5964" spans="2:8" x14ac:dyDescent="0.3">
      <c r="B5964" s="101" t="s">
        <v>6403</v>
      </c>
      <c r="C5964" s="196" t="s">
        <v>7</v>
      </c>
      <c r="D5964" s="196">
        <v>13</v>
      </c>
      <c r="E5964" s="196" t="s">
        <v>4</v>
      </c>
      <c r="F5964" s="196">
        <v>5</v>
      </c>
      <c r="G5964"/>
      <c r="H5964"/>
    </row>
    <row r="5965" spans="2:8" x14ac:dyDescent="0.3">
      <c r="B5965" s="101" t="s">
        <v>6404</v>
      </c>
      <c r="C5965" s="196" t="s">
        <v>4</v>
      </c>
      <c r="D5965" s="196">
        <v>10</v>
      </c>
      <c r="E5965" s="196" t="s">
        <v>7</v>
      </c>
      <c r="F5965" s="196">
        <v>6</v>
      </c>
      <c r="G5965"/>
      <c r="H5965"/>
    </row>
    <row r="5966" spans="2:8" x14ac:dyDescent="0.3">
      <c r="B5966" s="101" t="s">
        <v>6405</v>
      </c>
      <c r="C5966" s="196" t="s">
        <v>7</v>
      </c>
      <c r="D5966" s="196">
        <v>2</v>
      </c>
      <c r="E5966" s="196" t="s">
        <v>1696</v>
      </c>
      <c r="F5966" s="196">
        <v>2</v>
      </c>
      <c r="G5966"/>
      <c r="H5966"/>
    </row>
    <row r="5967" spans="2:8" x14ac:dyDescent="0.3">
      <c r="B5967" s="101" t="s">
        <v>6406</v>
      </c>
      <c r="C5967" s="196" t="s">
        <v>1698</v>
      </c>
      <c r="D5967" s="196">
        <v>10</v>
      </c>
      <c r="E5967" s="196" t="s">
        <v>20</v>
      </c>
      <c r="F5967" s="196">
        <v>5</v>
      </c>
      <c r="G5967"/>
      <c r="H5967"/>
    </row>
    <row r="5968" spans="2:8" x14ac:dyDescent="0.3">
      <c r="B5968" s="101" t="s">
        <v>6407</v>
      </c>
      <c r="C5968" s="196" t="s">
        <v>4</v>
      </c>
      <c r="D5968" s="196">
        <v>11</v>
      </c>
      <c r="E5968" s="196" t="s">
        <v>7</v>
      </c>
      <c r="F5968" s="196">
        <v>2</v>
      </c>
      <c r="G5968"/>
      <c r="H5968"/>
    </row>
    <row r="5969" spans="2:8" x14ac:dyDescent="0.3">
      <c r="B5969" s="101" t="s">
        <v>6408</v>
      </c>
      <c r="C5969" s="196" t="s">
        <v>7</v>
      </c>
      <c r="D5969" s="196">
        <v>9</v>
      </c>
      <c r="E5969" s="196" t="s">
        <v>4</v>
      </c>
      <c r="F5969" s="196">
        <v>4</v>
      </c>
      <c r="G5969"/>
      <c r="H5969"/>
    </row>
    <row r="5970" spans="2:8" x14ac:dyDescent="0.3">
      <c r="B5970" s="101" t="s">
        <v>6409</v>
      </c>
      <c r="C5970" s="196" t="s">
        <v>1697</v>
      </c>
      <c r="D5970" s="196">
        <v>6</v>
      </c>
      <c r="E5970" s="196" t="s">
        <v>1693</v>
      </c>
      <c r="F5970" s="196">
        <v>10</v>
      </c>
      <c r="G5970"/>
      <c r="H5970"/>
    </row>
    <row r="5971" spans="2:8" x14ac:dyDescent="0.3">
      <c r="B5971" s="101" t="s">
        <v>6410</v>
      </c>
      <c r="C5971" s="196" t="s">
        <v>20</v>
      </c>
      <c r="D5971" s="196">
        <v>5</v>
      </c>
      <c r="E5971" s="196" t="s">
        <v>1698</v>
      </c>
      <c r="F5971" s="196">
        <v>1</v>
      </c>
      <c r="G5971"/>
      <c r="H5971"/>
    </row>
    <row r="5972" spans="2:8" x14ac:dyDescent="0.3">
      <c r="B5972" s="101" t="s">
        <v>6411</v>
      </c>
      <c r="C5972" s="196"/>
      <c r="D5972" s="196"/>
      <c r="E5972" s="196"/>
      <c r="F5972" s="196"/>
      <c r="G5972"/>
      <c r="H5972"/>
    </row>
    <row r="5973" spans="2:8" x14ac:dyDescent="0.3">
      <c r="B5973" s="101" t="s">
        <v>6412</v>
      </c>
      <c r="C5973" s="196" t="s">
        <v>7</v>
      </c>
      <c r="D5973" s="196">
        <v>4</v>
      </c>
      <c r="E5973" s="196" t="s">
        <v>1690</v>
      </c>
      <c r="F5973" s="196">
        <v>0</v>
      </c>
      <c r="G5973"/>
      <c r="H5973"/>
    </row>
    <row r="5974" spans="2:8" x14ac:dyDescent="0.3">
      <c r="B5974" s="101" t="s">
        <v>6413</v>
      </c>
      <c r="C5974" s="196" t="s">
        <v>7</v>
      </c>
      <c r="D5974" s="196">
        <v>10</v>
      </c>
      <c r="E5974" s="196" t="s">
        <v>1690</v>
      </c>
      <c r="F5974" s="196">
        <v>4</v>
      </c>
      <c r="G5974"/>
      <c r="H5974"/>
    </row>
    <row r="5975" spans="2:8" x14ac:dyDescent="0.3">
      <c r="B5975" s="101" t="s">
        <v>6414</v>
      </c>
      <c r="C5975" s="196" t="s">
        <v>7</v>
      </c>
      <c r="D5975" s="196">
        <v>4</v>
      </c>
      <c r="E5975" s="196" t="s">
        <v>1690</v>
      </c>
      <c r="F5975" s="196">
        <v>7</v>
      </c>
      <c r="G5975"/>
      <c r="H5975"/>
    </row>
    <row r="5976" spans="2:8" x14ac:dyDescent="0.3">
      <c r="B5976" s="101" t="s">
        <v>6415</v>
      </c>
      <c r="C5976" s="196" t="s">
        <v>1690</v>
      </c>
      <c r="D5976" s="196">
        <v>3</v>
      </c>
      <c r="E5976" s="196" t="s">
        <v>7</v>
      </c>
      <c r="F5976" s="196">
        <v>3</v>
      </c>
      <c r="G5976"/>
      <c r="H5976"/>
    </row>
    <row r="5977" spans="2:8" x14ac:dyDescent="0.3">
      <c r="B5977" s="101" t="s">
        <v>6416</v>
      </c>
      <c r="C5977" s="196" t="s">
        <v>7</v>
      </c>
      <c r="D5977" s="196">
        <v>5</v>
      </c>
      <c r="E5977" s="196" t="s">
        <v>1690</v>
      </c>
      <c r="F5977" s="196">
        <v>1</v>
      </c>
      <c r="G5977"/>
      <c r="H5977"/>
    </row>
    <row r="5978" spans="2:8" x14ac:dyDescent="0.3">
      <c r="B5978" s="101" t="s">
        <v>6417</v>
      </c>
      <c r="C5978" s="196" t="s">
        <v>7</v>
      </c>
      <c r="D5978" s="196">
        <v>7</v>
      </c>
      <c r="E5978" s="196" t="s">
        <v>1690</v>
      </c>
      <c r="F5978" s="196">
        <v>3</v>
      </c>
      <c r="G5978"/>
      <c r="H5978"/>
    </row>
    <row r="5979" spans="2:8" x14ac:dyDescent="0.3">
      <c r="B5979" s="101" t="s">
        <v>6418</v>
      </c>
      <c r="C5979" s="196" t="s">
        <v>1690</v>
      </c>
      <c r="D5979" s="196">
        <v>2</v>
      </c>
      <c r="E5979" s="196" t="s">
        <v>7</v>
      </c>
      <c r="F5979" s="196">
        <v>1</v>
      </c>
      <c r="G5979"/>
      <c r="H5979"/>
    </row>
    <row r="5980" spans="2:8" x14ac:dyDescent="0.3">
      <c r="B5980" s="101" t="s">
        <v>6419</v>
      </c>
      <c r="C5980" s="196" t="s">
        <v>1690</v>
      </c>
      <c r="D5980" s="196">
        <v>3</v>
      </c>
      <c r="E5980" s="196" t="s">
        <v>7</v>
      </c>
      <c r="F5980" s="196">
        <v>6</v>
      </c>
      <c r="G5980"/>
      <c r="H5980"/>
    </row>
    <row r="5981" spans="2:8" x14ac:dyDescent="0.3">
      <c r="B5981" s="101" t="s">
        <v>6420</v>
      </c>
      <c r="C5981" s="196" t="s">
        <v>1690</v>
      </c>
      <c r="D5981" s="196">
        <v>2</v>
      </c>
      <c r="E5981" s="196" t="s">
        <v>7</v>
      </c>
      <c r="F5981" s="196">
        <v>2</v>
      </c>
      <c r="G5981"/>
      <c r="H5981"/>
    </row>
    <row r="5982" spans="2:8" x14ac:dyDescent="0.3">
      <c r="B5982" s="101" t="s">
        <v>6421</v>
      </c>
      <c r="C5982" s="196" t="s">
        <v>7</v>
      </c>
      <c r="D5982" s="196">
        <v>6</v>
      </c>
      <c r="E5982" s="196" t="s">
        <v>1690</v>
      </c>
      <c r="F5982" s="196">
        <v>5</v>
      </c>
      <c r="G5982"/>
      <c r="H5982"/>
    </row>
    <row r="5983" spans="2:8" x14ac:dyDescent="0.3">
      <c r="B5983" s="101" t="s">
        <v>6422</v>
      </c>
      <c r="C5983" s="196"/>
      <c r="D5983" s="196"/>
      <c r="E5983" s="196"/>
      <c r="F5983" s="196"/>
      <c r="G5983"/>
      <c r="H5983"/>
    </row>
    <row r="5984" spans="2:8" x14ac:dyDescent="0.3">
      <c r="B5984" s="101" t="s">
        <v>6423</v>
      </c>
      <c r="C5984" s="196" t="s">
        <v>7</v>
      </c>
      <c r="D5984" s="196">
        <v>2</v>
      </c>
      <c r="E5984" s="196" t="s">
        <v>1690</v>
      </c>
      <c r="F5984" s="196">
        <v>1</v>
      </c>
      <c r="G5984"/>
      <c r="H5984"/>
    </row>
    <row r="5985" spans="2:8" x14ac:dyDescent="0.3">
      <c r="B5985" s="101" t="s">
        <v>6424</v>
      </c>
      <c r="C5985" s="196" t="s">
        <v>1690</v>
      </c>
      <c r="D5985" s="196">
        <v>1</v>
      </c>
      <c r="E5985" s="196" t="s">
        <v>7</v>
      </c>
      <c r="F5985" s="196">
        <v>1</v>
      </c>
      <c r="G5985"/>
      <c r="H5985"/>
    </row>
    <row r="5986" spans="2:8" x14ac:dyDescent="0.3">
      <c r="B5986" s="101" t="s">
        <v>6425</v>
      </c>
      <c r="C5986" s="196" t="s">
        <v>7</v>
      </c>
      <c r="D5986" s="196">
        <v>1</v>
      </c>
      <c r="E5986" s="196" t="s">
        <v>1690</v>
      </c>
      <c r="F5986" s="196">
        <v>1</v>
      </c>
      <c r="G5986"/>
      <c r="H5986"/>
    </row>
    <row r="5987" spans="2:8" x14ac:dyDescent="0.3">
      <c r="B5987" s="101" t="s">
        <v>6426</v>
      </c>
      <c r="C5987" s="196" t="s">
        <v>7</v>
      </c>
      <c r="D5987" s="196">
        <v>2</v>
      </c>
      <c r="E5987" s="196" t="s">
        <v>1690</v>
      </c>
      <c r="F5987" s="196">
        <v>1</v>
      </c>
      <c r="G5987"/>
      <c r="H5987"/>
    </row>
    <row r="5988" spans="2:8" x14ac:dyDescent="0.3">
      <c r="B5988" s="101" t="s">
        <v>6427</v>
      </c>
      <c r="C5988" s="196" t="s">
        <v>7</v>
      </c>
      <c r="D5988" s="196">
        <v>0</v>
      </c>
      <c r="E5988" s="196" t="s">
        <v>1690</v>
      </c>
      <c r="F5988" s="196">
        <v>1</v>
      </c>
      <c r="G5988"/>
      <c r="H5988"/>
    </row>
    <row r="5989" spans="2:8" x14ac:dyDescent="0.3">
      <c r="B5989" s="101" t="s">
        <v>6428</v>
      </c>
      <c r="C5989" s="196" t="s">
        <v>1690</v>
      </c>
      <c r="D5989" s="196">
        <v>1</v>
      </c>
      <c r="E5989" s="196" t="s">
        <v>7</v>
      </c>
      <c r="F5989" s="196">
        <v>1</v>
      </c>
      <c r="G5989"/>
      <c r="H5989"/>
    </row>
    <row r="5990" spans="2:8" x14ac:dyDescent="0.3">
      <c r="B5990" s="101" t="s">
        <v>6429</v>
      </c>
      <c r="C5990" s="196" t="s">
        <v>1690</v>
      </c>
      <c r="D5990" s="196">
        <v>1</v>
      </c>
      <c r="E5990" s="196" t="s">
        <v>7</v>
      </c>
      <c r="F5990" s="196">
        <v>2</v>
      </c>
      <c r="G5990"/>
      <c r="H5990"/>
    </row>
    <row r="5991" spans="2:8" x14ac:dyDescent="0.3">
      <c r="B5991" s="101" t="s">
        <v>6430</v>
      </c>
      <c r="C5991" s="196" t="s">
        <v>1690</v>
      </c>
      <c r="D5991" s="196">
        <v>0</v>
      </c>
      <c r="E5991" s="196" t="s">
        <v>7</v>
      </c>
      <c r="F5991" s="196">
        <v>2</v>
      </c>
      <c r="G5991"/>
      <c r="H5991"/>
    </row>
    <row r="5992" spans="2:8" x14ac:dyDescent="0.3">
      <c r="B5992" s="101" t="s">
        <v>6431</v>
      </c>
      <c r="C5992" s="196" t="s">
        <v>7</v>
      </c>
      <c r="D5992" s="196">
        <v>0</v>
      </c>
      <c r="E5992" s="196" t="s">
        <v>1690</v>
      </c>
      <c r="F5992" s="196">
        <v>0</v>
      </c>
      <c r="G5992"/>
      <c r="H5992"/>
    </row>
    <row r="5993" spans="2:8" x14ac:dyDescent="0.3">
      <c r="B5993" s="201" t="s">
        <v>6432</v>
      </c>
      <c r="C5993" s="201" t="s">
        <v>7</v>
      </c>
      <c r="D5993" s="201">
        <v>0</v>
      </c>
      <c r="E5993" s="201" t="s">
        <v>1690</v>
      </c>
      <c r="F5993" s="201">
        <v>0</v>
      </c>
      <c r="G5993" s="201"/>
      <c r="H5993"/>
    </row>
    <row r="5994" spans="2:8" x14ac:dyDescent="0.3">
      <c r="B5994" s="101" t="s">
        <v>6433</v>
      </c>
      <c r="C5994" s="196" t="s">
        <v>7</v>
      </c>
      <c r="D5994" s="196">
        <v>0</v>
      </c>
      <c r="E5994" s="196" t="s">
        <v>1690</v>
      </c>
      <c r="F5994" s="196">
        <v>0</v>
      </c>
      <c r="G5994"/>
      <c r="H5994"/>
    </row>
    <row r="5995" spans="2:8" x14ac:dyDescent="0.3">
      <c r="B5995" s="101" t="s">
        <v>6434</v>
      </c>
      <c r="C5995" s="196" t="s">
        <v>7</v>
      </c>
      <c r="D5995" s="196">
        <v>1</v>
      </c>
      <c r="E5995" s="196" t="s">
        <v>1690</v>
      </c>
      <c r="F5995" s="196">
        <v>2</v>
      </c>
      <c r="G5995"/>
      <c r="H5995"/>
    </row>
    <row r="5996" spans="2:8" x14ac:dyDescent="0.3">
      <c r="B5996" s="101" t="s">
        <v>6435</v>
      </c>
      <c r="C5996" s="196"/>
      <c r="D5996" s="196"/>
      <c r="E5996" s="196"/>
      <c r="F5996" s="196"/>
      <c r="G5996"/>
      <c r="H5996"/>
    </row>
    <row r="5997" spans="2:8" x14ac:dyDescent="0.3">
      <c r="B5997" s="101" t="s">
        <v>6436</v>
      </c>
      <c r="C5997" s="196" t="s">
        <v>7</v>
      </c>
      <c r="D5997" s="196">
        <v>1</v>
      </c>
      <c r="E5997" s="196" t="s">
        <v>4</v>
      </c>
      <c r="F5997" s="196">
        <v>1</v>
      </c>
      <c r="G5997"/>
      <c r="H5997"/>
    </row>
    <row r="5998" spans="2:8" x14ac:dyDescent="0.3">
      <c r="B5998" s="101" t="s">
        <v>6437</v>
      </c>
      <c r="C5998" s="196" t="s">
        <v>1690</v>
      </c>
      <c r="D5998" s="196">
        <v>0</v>
      </c>
      <c r="E5998" s="196" t="s">
        <v>7</v>
      </c>
      <c r="F5998" s="196">
        <v>0</v>
      </c>
      <c r="G5998"/>
      <c r="H5998"/>
    </row>
    <row r="5999" spans="2:8" x14ac:dyDescent="0.3">
      <c r="B5999" s="101" t="s">
        <v>6438</v>
      </c>
      <c r="C5999" s="196" t="s">
        <v>7</v>
      </c>
      <c r="D5999" s="196">
        <v>0</v>
      </c>
      <c r="E5999" s="196" t="s">
        <v>4</v>
      </c>
      <c r="F5999" s="196">
        <v>0</v>
      </c>
      <c r="G5999"/>
      <c r="H5999"/>
    </row>
    <row r="6000" spans="2:8" x14ac:dyDescent="0.3">
      <c r="B6000" s="101" t="s">
        <v>6439</v>
      </c>
      <c r="C6000" s="196" t="s">
        <v>7</v>
      </c>
      <c r="D6000" s="196">
        <v>0</v>
      </c>
      <c r="E6000" s="196" t="s">
        <v>1741</v>
      </c>
      <c r="F6000" s="196">
        <v>0</v>
      </c>
      <c r="G6000"/>
      <c r="H6000"/>
    </row>
    <row r="6001" spans="2:8" x14ac:dyDescent="0.3">
      <c r="B6001" s="101" t="s">
        <v>6440</v>
      </c>
      <c r="C6001" s="196" t="s">
        <v>7</v>
      </c>
      <c r="D6001" s="196">
        <v>0</v>
      </c>
      <c r="E6001" s="196" t="s">
        <v>4</v>
      </c>
      <c r="F6001" s="196">
        <v>0</v>
      </c>
      <c r="G6001"/>
      <c r="H6001"/>
    </row>
    <row r="6002" spans="2:8" x14ac:dyDescent="0.3">
      <c r="B6002" s="201" t="s">
        <v>6441</v>
      </c>
      <c r="C6002" s="201" t="s">
        <v>7</v>
      </c>
      <c r="D6002" s="201">
        <v>0</v>
      </c>
      <c r="E6002" s="201" t="s">
        <v>20</v>
      </c>
      <c r="F6002" s="201">
        <v>0</v>
      </c>
      <c r="G6002" s="201"/>
      <c r="H6002"/>
    </row>
    <row r="6003" spans="2:8" x14ac:dyDescent="0.3">
      <c r="B6003" s="101" t="s">
        <v>6442</v>
      </c>
      <c r="C6003" s="196" t="s">
        <v>1698</v>
      </c>
      <c r="D6003" s="196">
        <v>0</v>
      </c>
      <c r="E6003" s="196" t="s">
        <v>1703</v>
      </c>
      <c r="F6003" s="196">
        <v>0</v>
      </c>
      <c r="G6003"/>
      <c r="H6003"/>
    </row>
    <row r="6004" spans="2:8" x14ac:dyDescent="0.3">
      <c r="B6004" s="201" t="s">
        <v>6443</v>
      </c>
      <c r="C6004" s="201" t="s">
        <v>7</v>
      </c>
      <c r="D6004" s="201">
        <v>0</v>
      </c>
      <c r="E6004" s="201" t="s">
        <v>4</v>
      </c>
      <c r="F6004" s="201">
        <v>0</v>
      </c>
      <c r="G6004" s="201"/>
      <c r="H6004"/>
    </row>
    <row r="6005" spans="2:8" x14ac:dyDescent="0.3">
      <c r="B6005" s="101" t="s">
        <v>6444</v>
      </c>
      <c r="C6005" s="196" t="s">
        <v>7</v>
      </c>
      <c r="D6005" s="196">
        <v>0</v>
      </c>
      <c r="E6005" s="196" t="s">
        <v>20</v>
      </c>
      <c r="F6005" s="196">
        <v>0</v>
      </c>
      <c r="G6005"/>
      <c r="H6005"/>
    </row>
    <row r="6006" spans="2:8" x14ac:dyDescent="0.3">
      <c r="B6006" s="101" t="s">
        <v>6445</v>
      </c>
      <c r="C6006" s="196" t="s">
        <v>7</v>
      </c>
      <c r="D6006" s="196">
        <v>0</v>
      </c>
      <c r="E6006" s="196" t="s">
        <v>1690</v>
      </c>
      <c r="F6006" s="196">
        <v>0</v>
      </c>
      <c r="G6006"/>
      <c r="H6006"/>
    </row>
    <row r="6007" spans="2:8" x14ac:dyDescent="0.3">
      <c r="B6007" s="101" t="s">
        <v>6446</v>
      </c>
      <c r="C6007" s="196" t="s">
        <v>7</v>
      </c>
      <c r="D6007" s="196">
        <v>0</v>
      </c>
      <c r="E6007" s="196" t="s">
        <v>1704</v>
      </c>
      <c r="F6007" s="196">
        <v>0</v>
      </c>
      <c r="G6007"/>
      <c r="H6007"/>
    </row>
    <row r="6008" spans="2:8" x14ac:dyDescent="0.3">
      <c r="B6008" s="101" t="s">
        <v>6447</v>
      </c>
      <c r="C6008" s="196" t="s">
        <v>20</v>
      </c>
      <c r="D6008" s="196">
        <v>0</v>
      </c>
      <c r="E6008" s="196" t="s">
        <v>7</v>
      </c>
      <c r="F6008" s="196">
        <v>0</v>
      </c>
      <c r="G6008"/>
      <c r="H6008"/>
    </row>
    <row r="6009" spans="2:8" x14ac:dyDescent="0.3">
      <c r="B6009" s="101" t="s">
        <v>6448</v>
      </c>
      <c r="C6009" s="196"/>
      <c r="D6009" s="196"/>
      <c r="E6009" s="196"/>
      <c r="F6009" s="196"/>
      <c r="G6009"/>
      <c r="H6009"/>
    </row>
    <row r="6010" spans="2:8" x14ac:dyDescent="0.3">
      <c r="B6010" s="101" t="s">
        <v>6449</v>
      </c>
      <c r="C6010" s="196" t="s">
        <v>1690</v>
      </c>
      <c r="D6010" s="196">
        <v>3</v>
      </c>
      <c r="E6010" s="196" t="s">
        <v>7</v>
      </c>
      <c r="F6010" s="196">
        <v>3</v>
      </c>
      <c r="G6010"/>
      <c r="H6010"/>
    </row>
    <row r="6011" spans="2:8" x14ac:dyDescent="0.3">
      <c r="B6011" s="101" t="s">
        <v>6450</v>
      </c>
      <c r="C6011" s="196" t="s">
        <v>7</v>
      </c>
      <c r="D6011" s="196">
        <v>1</v>
      </c>
      <c r="E6011" s="196" t="s">
        <v>1690</v>
      </c>
      <c r="F6011" s="196">
        <v>1</v>
      </c>
      <c r="G6011"/>
      <c r="H6011"/>
    </row>
    <row r="6012" spans="2:8" x14ac:dyDescent="0.3">
      <c r="B6012" s="101" t="s">
        <v>6451</v>
      </c>
      <c r="C6012" s="196" t="s">
        <v>7</v>
      </c>
      <c r="D6012" s="196">
        <v>2</v>
      </c>
      <c r="E6012" s="196" t="s">
        <v>1690</v>
      </c>
      <c r="F6012" s="196">
        <v>1</v>
      </c>
      <c r="G6012"/>
      <c r="H6012"/>
    </row>
    <row r="6013" spans="2:8" x14ac:dyDescent="0.3">
      <c r="B6013" s="101" t="s">
        <v>6452</v>
      </c>
      <c r="C6013" s="196" t="s">
        <v>7</v>
      </c>
      <c r="D6013" s="196">
        <v>1</v>
      </c>
      <c r="E6013" s="196" t="s">
        <v>20</v>
      </c>
      <c r="F6013" s="196">
        <v>0</v>
      </c>
      <c r="G6013"/>
      <c r="H6013"/>
    </row>
    <row r="6014" spans="2:8" x14ac:dyDescent="0.3">
      <c r="B6014" s="101" t="s">
        <v>6453</v>
      </c>
      <c r="C6014" s="196" t="s">
        <v>7</v>
      </c>
      <c r="D6014" s="196">
        <v>0</v>
      </c>
      <c r="E6014" s="196" t="s">
        <v>20</v>
      </c>
      <c r="F6014" s="196">
        <v>0</v>
      </c>
      <c r="G6014"/>
      <c r="H6014"/>
    </row>
    <row r="6015" spans="2:8" x14ac:dyDescent="0.3">
      <c r="B6015" s="201" t="s">
        <v>6454</v>
      </c>
      <c r="C6015" s="201" t="s">
        <v>7</v>
      </c>
      <c r="D6015" s="201">
        <v>3</v>
      </c>
      <c r="E6015" s="201" t="s">
        <v>20</v>
      </c>
      <c r="F6015" s="201">
        <v>3</v>
      </c>
      <c r="G6015" s="201"/>
      <c r="H6015"/>
    </row>
    <row r="6016" spans="2:8" x14ac:dyDescent="0.3">
      <c r="B6016" s="101" t="s">
        <v>6455</v>
      </c>
      <c r="C6016" s="196" t="s">
        <v>20</v>
      </c>
      <c r="D6016" s="196">
        <v>0</v>
      </c>
      <c r="E6016" s="196" t="s">
        <v>7</v>
      </c>
      <c r="F6016" s="196">
        <v>2</v>
      </c>
      <c r="G6016"/>
      <c r="H6016"/>
    </row>
    <row r="6017" spans="2:8" x14ac:dyDescent="0.3">
      <c r="B6017" s="101" t="s">
        <v>6456</v>
      </c>
      <c r="C6017" s="196" t="s">
        <v>7</v>
      </c>
      <c r="D6017" s="196">
        <v>1</v>
      </c>
      <c r="E6017" s="196" t="s">
        <v>20</v>
      </c>
      <c r="F6017" s="196">
        <v>2</v>
      </c>
      <c r="G6017"/>
      <c r="H6017"/>
    </row>
    <row r="6018" spans="2:8" x14ac:dyDescent="0.3">
      <c r="B6018" s="101" t="s">
        <v>6457</v>
      </c>
      <c r="C6018" s="196"/>
      <c r="D6018" s="196"/>
      <c r="E6018" s="196"/>
      <c r="F6018" s="196"/>
      <c r="G6018"/>
      <c r="H6018"/>
    </row>
    <row r="6019" spans="2:8" x14ac:dyDescent="0.3">
      <c r="B6019" s="101" t="s">
        <v>6458</v>
      </c>
      <c r="C6019" s="196" t="s">
        <v>1698</v>
      </c>
      <c r="D6019" s="196">
        <v>0</v>
      </c>
      <c r="E6019" s="196" t="s">
        <v>1702</v>
      </c>
      <c r="F6019" s="196">
        <v>0</v>
      </c>
      <c r="G6019"/>
      <c r="H6019"/>
    </row>
    <row r="6020" spans="2:8" x14ac:dyDescent="0.3">
      <c r="B6020" s="101" t="s">
        <v>6459</v>
      </c>
      <c r="C6020" s="196" t="s">
        <v>4</v>
      </c>
      <c r="D6020" s="196">
        <v>1</v>
      </c>
      <c r="E6020" s="196" t="s">
        <v>7</v>
      </c>
      <c r="F6020" s="196">
        <v>1</v>
      </c>
      <c r="G6020"/>
      <c r="H6020"/>
    </row>
    <row r="6021" spans="2:8" x14ac:dyDescent="0.3">
      <c r="B6021" s="101" t="s">
        <v>6460</v>
      </c>
      <c r="C6021" s="196" t="s">
        <v>7</v>
      </c>
      <c r="D6021" s="196">
        <v>2</v>
      </c>
      <c r="E6021" s="196" t="s">
        <v>4</v>
      </c>
      <c r="F6021" s="196">
        <v>0</v>
      </c>
      <c r="G6021"/>
      <c r="H6021"/>
    </row>
    <row r="6022" spans="2:8" x14ac:dyDescent="0.3">
      <c r="B6022" s="101" t="s">
        <v>6461</v>
      </c>
      <c r="C6022" s="196" t="s">
        <v>6462</v>
      </c>
      <c r="D6022" s="196">
        <v>1</v>
      </c>
      <c r="E6022" s="196" t="s">
        <v>6463</v>
      </c>
      <c r="F6022" s="196">
        <v>0</v>
      </c>
      <c r="G6022" t="s">
        <v>6464</v>
      </c>
      <c r="H6022">
        <v>1</v>
      </c>
    </row>
    <row r="6023" spans="2:8" x14ac:dyDescent="0.3">
      <c r="B6023" s="101" t="s">
        <v>6465</v>
      </c>
      <c r="C6023" s="196" t="s">
        <v>1698</v>
      </c>
      <c r="D6023" s="196">
        <v>1</v>
      </c>
      <c r="E6023" s="196" t="s">
        <v>4</v>
      </c>
      <c r="F6023" s="196">
        <v>1</v>
      </c>
      <c r="G6023"/>
      <c r="H6023"/>
    </row>
    <row r="6024" spans="2:8" x14ac:dyDescent="0.3">
      <c r="B6024" s="101" t="s">
        <v>6466</v>
      </c>
      <c r="C6024" s="196" t="s">
        <v>1698</v>
      </c>
      <c r="D6024" s="196">
        <v>0</v>
      </c>
      <c r="E6024" s="196" t="s">
        <v>4</v>
      </c>
      <c r="F6024" s="196">
        <v>0</v>
      </c>
      <c r="G6024"/>
      <c r="H6024"/>
    </row>
    <row r="6025" spans="2:8" x14ac:dyDescent="0.3">
      <c r="B6025" s="101" t="s">
        <v>6467</v>
      </c>
      <c r="C6025" s="196" t="s">
        <v>1698</v>
      </c>
      <c r="D6025" s="196">
        <v>3</v>
      </c>
      <c r="E6025" s="196" t="s">
        <v>1702</v>
      </c>
      <c r="F6025" s="196">
        <v>3</v>
      </c>
      <c r="G6025"/>
      <c r="H6025"/>
    </row>
    <row r="6026" spans="2:8" x14ac:dyDescent="0.3">
      <c r="B6026" s="101" t="s">
        <v>6468</v>
      </c>
      <c r="C6026" s="196" t="s">
        <v>7</v>
      </c>
      <c r="D6026" s="196">
        <v>0</v>
      </c>
      <c r="E6026" s="196" t="s">
        <v>4</v>
      </c>
      <c r="F6026" s="196">
        <v>0</v>
      </c>
      <c r="G6026"/>
      <c r="H6026"/>
    </row>
    <row r="6027" spans="2:8" x14ac:dyDescent="0.3">
      <c r="B6027" s="101" t="s">
        <v>6469</v>
      </c>
      <c r="C6027" s="196" t="s">
        <v>4</v>
      </c>
      <c r="D6027" s="196">
        <v>0</v>
      </c>
      <c r="E6027" s="196" t="s">
        <v>7</v>
      </c>
      <c r="F6027" s="196">
        <v>0</v>
      </c>
      <c r="G6027"/>
      <c r="H6027"/>
    </row>
    <row r="6028" spans="2:8" x14ac:dyDescent="0.3">
      <c r="B6028" s="101" t="s">
        <v>6470</v>
      </c>
      <c r="C6028" s="196" t="s">
        <v>7</v>
      </c>
      <c r="D6028" s="196">
        <v>3</v>
      </c>
      <c r="E6028" s="196" t="s">
        <v>4</v>
      </c>
      <c r="F6028" s="196">
        <v>1</v>
      </c>
      <c r="G6028"/>
      <c r="H6028"/>
    </row>
    <row r="6029" spans="2:8" x14ac:dyDescent="0.3">
      <c r="B6029" s="101" t="s">
        <v>6471</v>
      </c>
      <c r="C6029" s="196" t="s">
        <v>7</v>
      </c>
      <c r="D6029" s="196">
        <v>2</v>
      </c>
      <c r="E6029" s="196" t="s">
        <v>4</v>
      </c>
      <c r="F6029" s="196">
        <v>0</v>
      </c>
      <c r="G6029"/>
      <c r="H6029"/>
    </row>
    <row r="6030" spans="2:8" x14ac:dyDescent="0.3">
      <c r="B6030" s="101" t="s">
        <v>6472</v>
      </c>
      <c r="C6030" s="196" t="s">
        <v>20</v>
      </c>
      <c r="D6030" s="196">
        <v>0</v>
      </c>
      <c r="E6030" s="196" t="s">
        <v>1698</v>
      </c>
      <c r="F6030" s="196">
        <v>0</v>
      </c>
      <c r="G6030"/>
      <c r="H6030"/>
    </row>
    <row r="6031" spans="2:8" x14ac:dyDescent="0.3">
      <c r="B6031" s="101" t="s">
        <v>6473</v>
      </c>
      <c r="C6031" s="196" t="s">
        <v>20</v>
      </c>
      <c r="D6031" s="196">
        <v>0</v>
      </c>
      <c r="E6031" s="196" t="s">
        <v>1698</v>
      </c>
      <c r="F6031" s="196">
        <v>0</v>
      </c>
      <c r="G6031"/>
      <c r="H6031"/>
    </row>
    <row r="6032" spans="2:8" x14ac:dyDescent="0.3">
      <c r="B6032" s="101" t="s">
        <v>6474</v>
      </c>
      <c r="C6032" s="196" t="s">
        <v>20</v>
      </c>
      <c r="D6032" s="196">
        <v>0</v>
      </c>
      <c r="E6032" s="196" t="s">
        <v>1698</v>
      </c>
      <c r="F6032" s="196">
        <v>0</v>
      </c>
      <c r="G6032"/>
      <c r="H6032"/>
    </row>
    <row r="6033" spans="2:8" x14ac:dyDescent="0.3">
      <c r="B6033" s="101" t="s">
        <v>6475</v>
      </c>
      <c r="C6033" s="196" t="s">
        <v>20</v>
      </c>
      <c r="D6033" s="196">
        <v>0</v>
      </c>
      <c r="E6033" s="196" t="s">
        <v>1698</v>
      </c>
      <c r="F6033" s="196">
        <v>0</v>
      </c>
      <c r="G6033"/>
      <c r="H6033"/>
    </row>
    <row r="6034" spans="2:8" x14ac:dyDescent="0.3">
      <c r="B6034" s="101" t="s">
        <v>6476</v>
      </c>
      <c r="C6034" s="196" t="s">
        <v>4</v>
      </c>
      <c r="D6034" s="196">
        <v>0</v>
      </c>
      <c r="E6034" s="196" t="s">
        <v>7</v>
      </c>
      <c r="F6034" s="196">
        <v>0</v>
      </c>
      <c r="G6034"/>
      <c r="H6034"/>
    </row>
    <row r="6035" spans="2:8" x14ac:dyDescent="0.3">
      <c r="B6035" s="101" t="s">
        <v>6477</v>
      </c>
      <c r="C6035" s="196"/>
      <c r="D6035" s="196"/>
      <c r="E6035" s="196"/>
      <c r="F6035" s="196"/>
      <c r="G6035"/>
      <c r="H6035"/>
    </row>
    <row r="6036" spans="2:8" x14ac:dyDescent="0.3">
      <c r="B6036" s="101" t="s">
        <v>6478</v>
      </c>
      <c r="C6036" s="196" t="s">
        <v>7</v>
      </c>
      <c r="D6036" s="196">
        <v>0</v>
      </c>
      <c r="E6036" s="196" t="s">
        <v>4</v>
      </c>
      <c r="F6036" s="196">
        <v>0</v>
      </c>
      <c r="G6036"/>
      <c r="H6036"/>
    </row>
    <row r="6037" spans="2:8" x14ac:dyDescent="0.3">
      <c r="B6037" s="101" t="s">
        <v>6479</v>
      </c>
      <c r="C6037" s="196" t="s">
        <v>4</v>
      </c>
      <c r="D6037" s="196">
        <v>0</v>
      </c>
      <c r="E6037" s="196" t="s">
        <v>3174</v>
      </c>
      <c r="F6037" s="196">
        <v>0</v>
      </c>
      <c r="G6037"/>
      <c r="H6037"/>
    </row>
    <row r="6038" spans="2:8" x14ac:dyDescent="0.3">
      <c r="B6038" s="101" t="s">
        <v>6480</v>
      </c>
      <c r="C6038" s="196" t="s">
        <v>3174</v>
      </c>
      <c r="D6038" s="196">
        <v>0</v>
      </c>
      <c r="E6038" s="196" t="s">
        <v>4</v>
      </c>
      <c r="F6038" s="196">
        <v>1</v>
      </c>
      <c r="G6038"/>
      <c r="H6038"/>
    </row>
    <row r="6039" spans="2:8" x14ac:dyDescent="0.3">
      <c r="B6039" s="101" t="s">
        <v>6481</v>
      </c>
      <c r="C6039" s="196" t="s">
        <v>4</v>
      </c>
      <c r="D6039" s="196">
        <v>0</v>
      </c>
      <c r="E6039" s="196" t="s">
        <v>3174</v>
      </c>
      <c r="F6039" s="196">
        <v>0</v>
      </c>
      <c r="G6039"/>
      <c r="H6039"/>
    </row>
    <row r="6040" spans="2:8" x14ac:dyDescent="0.3">
      <c r="B6040" s="101" t="s">
        <v>6482</v>
      </c>
      <c r="C6040" s="196"/>
      <c r="D6040" s="196"/>
      <c r="E6040" s="196"/>
      <c r="F6040" s="196"/>
      <c r="G6040"/>
      <c r="H6040"/>
    </row>
    <row r="6041" spans="2:8" x14ac:dyDescent="0.3">
      <c r="B6041" s="101" t="s">
        <v>6483</v>
      </c>
      <c r="C6041" s="196" t="s">
        <v>4103</v>
      </c>
      <c r="D6041" s="196">
        <v>3</v>
      </c>
      <c r="E6041" s="196" t="s">
        <v>1697</v>
      </c>
      <c r="F6041" s="196">
        <v>5</v>
      </c>
      <c r="G6041"/>
      <c r="H6041"/>
    </row>
    <row r="6042" spans="2:8" x14ac:dyDescent="0.3">
      <c r="B6042" s="101" t="s">
        <v>6484</v>
      </c>
      <c r="C6042" s="196" t="s">
        <v>4103</v>
      </c>
      <c r="D6042" s="196">
        <v>8</v>
      </c>
      <c r="E6042" s="196" t="s">
        <v>1697</v>
      </c>
      <c r="F6042" s="196">
        <v>6</v>
      </c>
      <c r="G6042"/>
      <c r="H6042"/>
    </row>
    <row r="6043" spans="2:8" x14ac:dyDescent="0.3">
      <c r="B6043" s="101" t="s">
        <v>6485</v>
      </c>
      <c r="C6043" s="196" t="s">
        <v>1697</v>
      </c>
      <c r="D6043" s="196">
        <v>10</v>
      </c>
      <c r="E6043" s="196" t="s">
        <v>4103</v>
      </c>
      <c r="F6043" s="196">
        <v>19</v>
      </c>
      <c r="G6043"/>
      <c r="H6043"/>
    </row>
    <row r="6044" spans="2:8" x14ac:dyDescent="0.3">
      <c r="B6044" s="101" t="s">
        <v>6486</v>
      </c>
      <c r="C6044" s="196" t="s">
        <v>4103</v>
      </c>
      <c r="D6044" s="196">
        <v>4</v>
      </c>
      <c r="E6044" s="196" t="s">
        <v>1697</v>
      </c>
      <c r="F6044" s="196">
        <v>2</v>
      </c>
      <c r="G6044"/>
      <c r="H6044"/>
    </row>
    <row r="6045" spans="2:8" x14ac:dyDescent="0.3">
      <c r="B6045" s="101" t="s">
        <v>6487</v>
      </c>
      <c r="C6045" s="196" t="s">
        <v>1697</v>
      </c>
      <c r="D6045" s="196">
        <v>4</v>
      </c>
      <c r="E6045" s="196" t="s">
        <v>4103</v>
      </c>
      <c r="F6045" s="196">
        <v>0</v>
      </c>
      <c r="G6045"/>
      <c r="H6045"/>
    </row>
    <row r="6046" spans="2:8" x14ac:dyDescent="0.3">
      <c r="B6046" s="101" t="s">
        <v>6488</v>
      </c>
      <c r="C6046" s="196" t="s">
        <v>4103</v>
      </c>
      <c r="D6046" s="196">
        <v>3</v>
      </c>
      <c r="E6046" s="196" t="s">
        <v>1697</v>
      </c>
      <c r="F6046" s="196">
        <v>5</v>
      </c>
      <c r="G6046"/>
      <c r="H6046"/>
    </row>
    <row r="6047" spans="2:8" x14ac:dyDescent="0.3">
      <c r="B6047" s="101" t="s">
        <v>6489</v>
      </c>
      <c r="C6047" s="196" t="s">
        <v>1697</v>
      </c>
      <c r="D6047" s="196">
        <v>4</v>
      </c>
      <c r="E6047" s="196" t="s">
        <v>4103</v>
      </c>
      <c r="F6047" s="196">
        <v>4</v>
      </c>
      <c r="G6047"/>
      <c r="H6047"/>
    </row>
    <row r="6048" spans="2:8" x14ac:dyDescent="0.3">
      <c r="B6048" s="101" t="s">
        <v>6490</v>
      </c>
      <c r="C6048" s="196" t="s">
        <v>4103</v>
      </c>
      <c r="D6048" s="196">
        <v>6</v>
      </c>
      <c r="E6048" s="196" t="s">
        <v>1697</v>
      </c>
      <c r="F6048" s="196">
        <v>4</v>
      </c>
      <c r="G6048"/>
      <c r="H6048"/>
    </row>
    <row r="6049" spans="2:8" x14ac:dyDescent="0.3">
      <c r="B6049" s="101" t="s">
        <v>6491</v>
      </c>
      <c r="C6049" s="196"/>
      <c r="D6049" s="196"/>
      <c r="E6049" s="196"/>
      <c r="F6049" s="196"/>
      <c r="G6049"/>
      <c r="H6049"/>
    </row>
    <row r="6050" spans="2:8" x14ac:dyDescent="0.3">
      <c r="B6050" s="101" t="s">
        <v>6492</v>
      </c>
      <c r="C6050" s="196" t="s">
        <v>1851</v>
      </c>
      <c r="D6050" s="196">
        <v>0</v>
      </c>
      <c r="E6050" s="196" t="s">
        <v>1690</v>
      </c>
      <c r="F6050" s="196">
        <v>0</v>
      </c>
      <c r="G6050"/>
      <c r="H6050"/>
    </row>
    <row r="6051" spans="2:8" x14ac:dyDescent="0.3">
      <c r="B6051" s="101" t="s">
        <v>6493</v>
      </c>
      <c r="C6051" s="196" t="s">
        <v>1759</v>
      </c>
      <c r="D6051" s="196">
        <v>1</v>
      </c>
      <c r="E6051" s="196" t="s">
        <v>4</v>
      </c>
      <c r="F6051" s="196">
        <v>1</v>
      </c>
      <c r="G6051"/>
      <c r="H6051"/>
    </row>
    <row r="6052" spans="2:8" x14ac:dyDescent="0.3">
      <c r="B6052" s="101" t="s">
        <v>6494</v>
      </c>
      <c r="C6052" s="196" t="s">
        <v>4</v>
      </c>
      <c r="D6052" s="196">
        <v>1</v>
      </c>
      <c r="E6052" s="196" t="s">
        <v>1687</v>
      </c>
      <c r="F6052" s="196">
        <v>0</v>
      </c>
      <c r="G6052"/>
      <c r="H6052"/>
    </row>
    <row r="6053" spans="2:8" x14ac:dyDescent="0.3">
      <c r="B6053" s="101" t="s">
        <v>6495</v>
      </c>
      <c r="C6053" s="196" t="s">
        <v>1685</v>
      </c>
      <c r="D6053" s="196">
        <v>0</v>
      </c>
      <c r="E6053" s="196" t="s">
        <v>1760</v>
      </c>
      <c r="F6053" s="196">
        <v>1</v>
      </c>
      <c r="G6053"/>
      <c r="H6053"/>
    </row>
    <row r="6054" spans="2:8" x14ac:dyDescent="0.3">
      <c r="B6054" s="101" t="s">
        <v>6496</v>
      </c>
      <c r="C6054" s="196" t="s">
        <v>4</v>
      </c>
      <c r="D6054" s="196">
        <v>0</v>
      </c>
      <c r="E6054" s="196" t="s">
        <v>1759</v>
      </c>
      <c r="F6054" s="196">
        <v>0</v>
      </c>
      <c r="G6054"/>
      <c r="H6054"/>
    </row>
    <row r="6055" spans="2:8" x14ac:dyDescent="0.3">
      <c r="B6055" s="101" t="s">
        <v>6497</v>
      </c>
      <c r="C6055" s="196" t="s">
        <v>4272</v>
      </c>
      <c r="D6055" s="196">
        <v>0</v>
      </c>
      <c r="E6055" s="196" t="s">
        <v>1685</v>
      </c>
      <c r="F6055" s="196">
        <v>1</v>
      </c>
      <c r="G6055"/>
      <c r="H6055"/>
    </row>
    <row r="6056" spans="2:8" x14ac:dyDescent="0.3">
      <c r="B6056" s="101" t="s">
        <v>6498</v>
      </c>
      <c r="C6056" s="196" t="s">
        <v>1760</v>
      </c>
      <c r="D6056" s="196">
        <v>0</v>
      </c>
      <c r="E6056" s="196" t="s">
        <v>1685</v>
      </c>
      <c r="F6056" s="196">
        <v>0</v>
      </c>
      <c r="G6056"/>
      <c r="H6056"/>
    </row>
    <row r="6057" spans="2:8" x14ac:dyDescent="0.3">
      <c r="B6057" s="101" t="s">
        <v>6499</v>
      </c>
      <c r="C6057" s="196" t="s">
        <v>4</v>
      </c>
      <c r="D6057" s="196">
        <v>2</v>
      </c>
      <c r="E6057" s="196" t="s">
        <v>1759</v>
      </c>
      <c r="F6057" s="196">
        <v>0</v>
      </c>
      <c r="G6057"/>
      <c r="H6057"/>
    </row>
    <row r="6058" spans="2:8" x14ac:dyDescent="0.3">
      <c r="B6058" s="101" t="s">
        <v>6500</v>
      </c>
      <c r="C6058" s="196" t="s">
        <v>1785</v>
      </c>
      <c r="D6058" s="196">
        <v>0</v>
      </c>
      <c r="E6058" s="196" t="s">
        <v>1685</v>
      </c>
      <c r="F6058" s="196">
        <v>0</v>
      </c>
      <c r="G6058"/>
      <c r="H6058"/>
    </row>
    <row r="6059" spans="2:8" x14ac:dyDescent="0.3">
      <c r="B6059" s="101" t="s">
        <v>6501</v>
      </c>
      <c r="C6059" s="196" t="s">
        <v>4</v>
      </c>
      <c r="D6059" s="196">
        <v>0</v>
      </c>
      <c r="E6059" s="196" t="s">
        <v>1687</v>
      </c>
      <c r="F6059" s="196">
        <v>0</v>
      </c>
      <c r="G6059"/>
      <c r="H6059"/>
    </row>
    <row r="6060" spans="2:8" x14ac:dyDescent="0.3">
      <c r="B6060" s="101" t="s">
        <v>6502</v>
      </c>
      <c r="C6060" s="196" t="s">
        <v>1686</v>
      </c>
      <c r="D6060" s="196">
        <v>0</v>
      </c>
      <c r="E6060" s="196" t="s">
        <v>7</v>
      </c>
      <c r="F6060" s="196">
        <v>0</v>
      </c>
      <c r="G6060" s="196"/>
      <c r="H6060" s="196"/>
    </row>
    <row r="6061" spans="2:8" x14ac:dyDescent="0.3">
      <c r="B6061" s="101" t="s">
        <v>6503</v>
      </c>
      <c r="C6061" s="196" t="s">
        <v>7</v>
      </c>
      <c r="D6061" s="196">
        <v>0</v>
      </c>
      <c r="E6061" s="196" t="s">
        <v>1687</v>
      </c>
      <c r="F6061" s="196">
        <v>0</v>
      </c>
      <c r="G6061"/>
      <c r="H6061"/>
    </row>
    <row r="6062" spans="2:8" x14ac:dyDescent="0.3">
      <c r="B6062" s="101" t="s">
        <v>6504</v>
      </c>
      <c r="C6062" s="196"/>
      <c r="D6062" s="196"/>
      <c r="E6062" s="196"/>
      <c r="F6062" s="196"/>
      <c r="G6062"/>
      <c r="H6062"/>
    </row>
    <row r="6063" spans="2:8" x14ac:dyDescent="0.3">
      <c r="B6063" s="101" t="s">
        <v>6505</v>
      </c>
      <c r="C6063" s="196" t="s">
        <v>7</v>
      </c>
      <c r="D6063" s="196">
        <v>11</v>
      </c>
      <c r="E6063" s="196" t="s">
        <v>1704</v>
      </c>
      <c r="F6063" s="196">
        <v>4</v>
      </c>
      <c r="G6063"/>
      <c r="H6063"/>
    </row>
    <row r="6064" spans="2:8" x14ac:dyDescent="0.3">
      <c r="B6064" s="201" t="s">
        <v>6506</v>
      </c>
      <c r="C6064" s="201" t="s">
        <v>7</v>
      </c>
      <c r="D6064" s="201">
        <v>7</v>
      </c>
      <c r="E6064" s="201" t="s">
        <v>1690</v>
      </c>
      <c r="F6064" s="201">
        <v>7</v>
      </c>
      <c r="G6064" s="201"/>
      <c r="H6064"/>
    </row>
    <row r="6065" spans="2:8" x14ac:dyDescent="0.3">
      <c r="B6065" s="101" t="s">
        <v>6507</v>
      </c>
      <c r="C6065" s="196" t="s">
        <v>20</v>
      </c>
      <c r="D6065" s="196">
        <v>0</v>
      </c>
      <c r="E6065" s="196" t="s">
        <v>1698</v>
      </c>
      <c r="F6065" s="196">
        <v>3</v>
      </c>
      <c r="G6065"/>
      <c r="H6065"/>
    </row>
    <row r="6066" spans="2:8" x14ac:dyDescent="0.3">
      <c r="B6066" s="101" t="s">
        <v>6508</v>
      </c>
      <c r="C6066" s="196" t="s">
        <v>20</v>
      </c>
      <c r="D6066" s="196">
        <v>5</v>
      </c>
      <c r="E6066" s="196" t="s">
        <v>1705</v>
      </c>
      <c r="F6066" s="196">
        <v>2</v>
      </c>
      <c r="G6066"/>
      <c r="H6066"/>
    </row>
    <row r="6067" spans="2:8" x14ac:dyDescent="0.3">
      <c r="B6067" s="201" t="s">
        <v>6509</v>
      </c>
      <c r="C6067" s="201" t="s">
        <v>4</v>
      </c>
      <c r="D6067" s="201">
        <v>9</v>
      </c>
      <c r="E6067" s="201" t="s">
        <v>7</v>
      </c>
      <c r="F6067" s="201">
        <v>8</v>
      </c>
      <c r="G6067" s="201"/>
      <c r="H6067"/>
    </row>
    <row r="6068" spans="2:8" x14ac:dyDescent="0.3">
      <c r="B6068" s="101" t="s">
        <v>6510</v>
      </c>
      <c r="C6068" s="196" t="s">
        <v>7</v>
      </c>
      <c r="D6068" s="196">
        <v>0</v>
      </c>
      <c r="E6068" s="196" t="s">
        <v>20</v>
      </c>
      <c r="F6068" s="196">
        <v>0</v>
      </c>
      <c r="G6068"/>
      <c r="H6068"/>
    </row>
    <row r="6069" spans="2:8" x14ac:dyDescent="0.3">
      <c r="B6069" s="101" t="s">
        <v>6511</v>
      </c>
      <c r="C6069" s="196"/>
      <c r="D6069" s="196"/>
      <c r="E6069" s="196"/>
      <c r="F6069" s="196"/>
      <c r="G6069"/>
      <c r="H6069"/>
    </row>
    <row r="6070" spans="2:8" x14ac:dyDescent="0.3">
      <c r="B6070" s="101" t="s">
        <v>6512</v>
      </c>
      <c r="C6070" s="196" t="s">
        <v>3174</v>
      </c>
      <c r="D6070" s="196">
        <v>2</v>
      </c>
      <c r="E6070" s="196" t="s">
        <v>4</v>
      </c>
      <c r="F6070" s="196">
        <v>3</v>
      </c>
      <c r="G6070"/>
      <c r="H6070"/>
    </row>
    <row r="6071" spans="2:8" x14ac:dyDescent="0.3">
      <c r="B6071" s="101" t="s">
        <v>6513</v>
      </c>
      <c r="C6071" s="196" t="s">
        <v>4</v>
      </c>
      <c r="D6071" s="196">
        <v>2</v>
      </c>
      <c r="E6071" s="196" t="s">
        <v>3174</v>
      </c>
      <c r="F6071" s="196">
        <v>0</v>
      </c>
      <c r="G6071"/>
      <c r="H6071"/>
    </row>
    <row r="6072" spans="2:8" x14ac:dyDescent="0.3">
      <c r="B6072" s="101" t="s">
        <v>6514</v>
      </c>
      <c r="C6072" s="196" t="s">
        <v>3174</v>
      </c>
      <c r="D6072" s="196">
        <v>0</v>
      </c>
      <c r="E6072" s="196" t="s">
        <v>4</v>
      </c>
      <c r="F6072" s="196">
        <v>4</v>
      </c>
      <c r="G6072"/>
      <c r="H6072"/>
    </row>
    <row r="6073" spans="2:8" x14ac:dyDescent="0.3">
      <c r="B6073" s="101" t="s">
        <v>6515</v>
      </c>
      <c r="C6073" s="196" t="s">
        <v>3174</v>
      </c>
      <c r="D6073" s="196">
        <v>1</v>
      </c>
      <c r="E6073" s="196" t="s">
        <v>4</v>
      </c>
      <c r="F6073" s="196">
        <v>1</v>
      </c>
      <c r="G6073"/>
      <c r="H6073"/>
    </row>
    <row r="6074" spans="2:8" x14ac:dyDescent="0.3">
      <c r="B6074" s="201" t="s">
        <v>6516</v>
      </c>
      <c r="C6074" s="201" t="s">
        <v>3174</v>
      </c>
      <c r="D6074" s="201">
        <v>2</v>
      </c>
      <c r="E6074" s="201" t="s">
        <v>4</v>
      </c>
      <c r="F6074" s="201">
        <v>1</v>
      </c>
      <c r="G6074" s="201"/>
      <c r="H6074"/>
    </row>
    <row r="6075" spans="2:8" x14ac:dyDescent="0.3">
      <c r="B6075" s="101" t="s">
        <v>6517</v>
      </c>
      <c r="C6075" s="196" t="s">
        <v>4</v>
      </c>
      <c r="D6075" s="196">
        <v>0</v>
      </c>
      <c r="E6075" s="196" t="s">
        <v>3174</v>
      </c>
      <c r="F6075" s="196">
        <v>0</v>
      </c>
      <c r="G6075"/>
      <c r="H6075"/>
    </row>
    <row r="6076" spans="2:8" x14ac:dyDescent="0.3">
      <c r="B6076" s="101" t="s">
        <v>6518</v>
      </c>
      <c r="C6076" s="196" t="s">
        <v>4</v>
      </c>
      <c r="D6076" s="196">
        <v>0</v>
      </c>
      <c r="E6076" s="196" t="s">
        <v>3174</v>
      </c>
      <c r="F6076" s="196">
        <v>2</v>
      </c>
      <c r="G6076"/>
      <c r="H6076"/>
    </row>
    <row r="6077" spans="2:8" x14ac:dyDescent="0.3">
      <c r="B6077" s="101" t="s">
        <v>6519</v>
      </c>
      <c r="C6077" s="196" t="s">
        <v>3174</v>
      </c>
      <c r="D6077" s="196">
        <v>0</v>
      </c>
      <c r="E6077" s="196" t="s">
        <v>4</v>
      </c>
      <c r="F6077" s="196">
        <v>0</v>
      </c>
      <c r="G6077"/>
      <c r="H6077"/>
    </row>
    <row r="6078" spans="2:8" x14ac:dyDescent="0.3">
      <c r="B6078" s="101" t="s">
        <v>6520</v>
      </c>
      <c r="C6078" s="196"/>
      <c r="D6078" s="196"/>
      <c r="E6078" s="196"/>
      <c r="F6078" s="196"/>
      <c r="G6078"/>
      <c r="H6078"/>
    </row>
    <row r="6079" spans="2:8" x14ac:dyDescent="0.3">
      <c r="B6079" s="101" t="s">
        <v>6521</v>
      </c>
      <c r="C6079" s="196" t="s">
        <v>1697</v>
      </c>
      <c r="D6079" s="196">
        <v>0</v>
      </c>
      <c r="E6079" s="196" t="s">
        <v>1690</v>
      </c>
      <c r="F6079" s="196">
        <v>3</v>
      </c>
      <c r="G6079"/>
      <c r="H6079"/>
    </row>
    <row r="6080" spans="2:8" x14ac:dyDescent="0.3">
      <c r="B6080" s="101" t="s">
        <v>6522</v>
      </c>
      <c r="C6080" s="196" t="s">
        <v>1690</v>
      </c>
      <c r="D6080" s="196">
        <v>1</v>
      </c>
      <c r="E6080" s="196" t="s">
        <v>7</v>
      </c>
      <c r="F6080" s="196">
        <v>2</v>
      </c>
      <c r="G6080"/>
      <c r="H6080"/>
    </row>
    <row r="6081" spans="2:8" x14ac:dyDescent="0.3">
      <c r="B6081" s="201" t="s">
        <v>6523</v>
      </c>
      <c r="C6081" s="201" t="s">
        <v>1690</v>
      </c>
      <c r="D6081" s="201">
        <v>0</v>
      </c>
      <c r="E6081" s="201" t="s">
        <v>7</v>
      </c>
      <c r="F6081" s="201">
        <v>1</v>
      </c>
      <c r="G6081" s="201"/>
      <c r="H6081"/>
    </row>
    <row r="6082" spans="2:8" x14ac:dyDescent="0.3">
      <c r="B6082" s="101" t="s">
        <v>6524</v>
      </c>
      <c r="C6082" s="196" t="s">
        <v>2372</v>
      </c>
      <c r="D6082" s="196">
        <v>0</v>
      </c>
      <c r="E6082" s="196" t="s">
        <v>7</v>
      </c>
      <c r="F6082" s="196">
        <v>0</v>
      </c>
      <c r="G6082"/>
      <c r="H6082"/>
    </row>
    <row r="6083" spans="2:8" x14ac:dyDescent="0.3">
      <c r="B6083" s="101" t="s">
        <v>6525</v>
      </c>
      <c r="C6083" s="196" t="s">
        <v>1690</v>
      </c>
      <c r="D6083" s="196">
        <v>2</v>
      </c>
      <c r="E6083" s="196" t="s">
        <v>7</v>
      </c>
      <c r="F6083" s="196">
        <v>3</v>
      </c>
      <c r="G6083"/>
      <c r="H6083"/>
    </row>
    <row r="6084" spans="2:8" x14ac:dyDescent="0.3">
      <c r="B6084" s="101" t="s">
        <v>6526</v>
      </c>
      <c r="C6084" s="196" t="s">
        <v>7</v>
      </c>
      <c r="D6084" s="196">
        <v>3</v>
      </c>
      <c r="E6084" s="196" t="s">
        <v>1703</v>
      </c>
      <c r="F6084" s="196">
        <v>3</v>
      </c>
      <c r="G6084"/>
      <c r="H6084"/>
    </row>
    <row r="6085" spans="2:8" x14ac:dyDescent="0.3">
      <c r="B6085" s="101" t="s">
        <v>6527</v>
      </c>
      <c r="C6085" s="196"/>
      <c r="D6085" s="196"/>
      <c r="E6085" s="196"/>
      <c r="F6085" s="196"/>
      <c r="G6085"/>
      <c r="H6085"/>
    </row>
    <row r="6086" spans="2:8" x14ac:dyDescent="0.3">
      <c r="B6086" s="101" t="s">
        <v>6528</v>
      </c>
      <c r="C6086" s="196" t="s">
        <v>7</v>
      </c>
      <c r="D6086" s="196">
        <v>0</v>
      </c>
      <c r="E6086" s="196" t="s">
        <v>6529</v>
      </c>
      <c r="F6086" s="196">
        <v>0</v>
      </c>
      <c r="G6086"/>
      <c r="H6086"/>
    </row>
    <row r="6087" spans="2:8" x14ac:dyDescent="0.3">
      <c r="B6087" s="101" t="s">
        <v>6530</v>
      </c>
      <c r="C6087" s="196" t="s">
        <v>7</v>
      </c>
      <c r="D6087" s="196">
        <v>0</v>
      </c>
      <c r="E6087" s="196" t="s">
        <v>1690</v>
      </c>
      <c r="F6087" s="196">
        <v>0</v>
      </c>
      <c r="G6087"/>
      <c r="H6087"/>
    </row>
    <row r="6088" spans="2:8" x14ac:dyDescent="0.3">
      <c r="B6088" s="101" t="s">
        <v>6531</v>
      </c>
      <c r="C6088" s="196" t="s">
        <v>7</v>
      </c>
      <c r="D6088" s="196">
        <v>0</v>
      </c>
      <c r="E6088" s="196" t="s">
        <v>1690</v>
      </c>
      <c r="F6088" s="196">
        <v>0</v>
      </c>
      <c r="G6088"/>
      <c r="H6088"/>
    </row>
    <row r="6089" spans="2:8" x14ac:dyDescent="0.3">
      <c r="B6089" s="101" t="s">
        <v>6532</v>
      </c>
      <c r="C6089" s="196" t="s">
        <v>7</v>
      </c>
      <c r="D6089" s="196">
        <v>0</v>
      </c>
      <c r="E6089" s="196" t="s">
        <v>1693</v>
      </c>
      <c r="F6089" s="196">
        <v>0</v>
      </c>
      <c r="G6089"/>
      <c r="H6089"/>
    </row>
    <row r="6090" spans="2:8" x14ac:dyDescent="0.3">
      <c r="B6090" s="101" t="s">
        <v>6533</v>
      </c>
      <c r="C6090" s="196" t="s">
        <v>1690</v>
      </c>
      <c r="D6090" s="196">
        <v>1</v>
      </c>
      <c r="E6090" s="196" t="s">
        <v>7</v>
      </c>
      <c r="F6090" s="196">
        <v>0</v>
      </c>
      <c r="G6090"/>
      <c r="H6090"/>
    </row>
    <row r="6091" spans="2:8" x14ac:dyDescent="0.3">
      <c r="B6091" s="101" t="s">
        <v>6534</v>
      </c>
      <c r="C6091" s="196" t="s">
        <v>1697</v>
      </c>
      <c r="D6091" s="196">
        <v>1</v>
      </c>
      <c r="E6091" s="196" t="s">
        <v>7</v>
      </c>
      <c r="F6091" s="196">
        <v>1</v>
      </c>
      <c r="G6091"/>
      <c r="H6091"/>
    </row>
    <row r="6092" spans="2:8" x14ac:dyDescent="0.3">
      <c r="B6092" s="101" t="s">
        <v>6535</v>
      </c>
      <c r="C6092" s="196"/>
      <c r="D6092" s="196"/>
      <c r="E6092" s="196"/>
      <c r="F6092" s="196"/>
      <c r="G6092"/>
      <c r="H6092"/>
    </row>
    <row r="6093" spans="2:8" x14ac:dyDescent="0.3">
      <c r="B6093" s="101" t="s">
        <v>6536</v>
      </c>
      <c r="C6093" s="196" t="s">
        <v>1704</v>
      </c>
      <c r="D6093" s="196">
        <v>43</v>
      </c>
      <c r="E6093" s="196" t="s">
        <v>7</v>
      </c>
      <c r="F6093" s="196">
        <v>26</v>
      </c>
      <c r="G6093"/>
      <c r="H6093"/>
    </row>
    <row r="6094" spans="2:8" x14ac:dyDescent="0.3">
      <c r="B6094" s="201" t="s">
        <v>6537</v>
      </c>
      <c r="C6094" s="201" t="s">
        <v>4</v>
      </c>
      <c r="D6094" s="201">
        <v>7</v>
      </c>
      <c r="E6094" s="201" t="s">
        <v>7</v>
      </c>
      <c r="F6094" s="201">
        <v>5</v>
      </c>
      <c r="G6094" s="201"/>
      <c r="H6094"/>
    </row>
    <row r="6095" spans="2:8" x14ac:dyDescent="0.3">
      <c r="B6095" s="101" t="s">
        <v>6538</v>
      </c>
      <c r="C6095" s="196" t="s">
        <v>1690</v>
      </c>
      <c r="D6095" s="196">
        <v>19</v>
      </c>
      <c r="E6095" s="196" t="s">
        <v>1837</v>
      </c>
      <c r="F6095" s="196">
        <v>19</v>
      </c>
      <c r="G6095"/>
      <c r="H6095"/>
    </row>
    <row r="6096" spans="2:8" x14ac:dyDescent="0.3">
      <c r="B6096" s="101" t="s">
        <v>6539</v>
      </c>
      <c r="C6096" s="196" t="s">
        <v>20</v>
      </c>
      <c r="D6096" s="196">
        <v>9</v>
      </c>
      <c r="E6096" s="196" t="s">
        <v>7</v>
      </c>
      <c r="F6096" s="196">
        <v>9</v>
      </c>
      <c r="G6096"/>
      <c r="H6096"/>
    </row>
    <row r="6097" spans="2:8" x14ac:dyDescent="0.3">
      <c r="B6097" s="101" t="s">
        <v>6540</v>
      </c>
      <c r="C6097" s="196" t="s">
        <v>7</v>
      </c>
      <c r="D6097" s="196">
        <v>4</v>
      </c>
      <c r="E6097" s="196" t="s">
        <v>4</v>
      </c>
      <c r="F6097" s="196">
        <v>7</v>
      </c>
      <c r="G6097"/>
      <c r="H6097"/>
    </row>
    <row r="6098" spans="2:8" x14ac:dyDescent="0.3">
      <c r="B6098" s="101" t="s">
        <v>6541</v>
      </c>
      <c r="C6098" s="196" t="s">
        <v>4</v>
      </c>
      <c r="D6098" s="196">
        <v>4</v>
      </c>
      <c r="E6098" s="196" t="s">
        <v>7</v>
      </c>
      <c r="F6098" s="196">
        <v>6</v>
      </c>
      <c r="G6098"/>
      <c r="H6098"/>
    </row>
    <row r="6099" spans="2:8" x14ac:dyDescent="0.3">
      <c r="B6099" s="101" t="s">
        <v>6542</v>
      </c>
      <c r="C6099" s="196" t="s">
        <v>4</v>
      </c>
      <c r="D6099" s="196">
        <v>4</v>
      </c>
      <c r="E6099" s="196" t="s">
        <v>7</v>
      </c>
      <c r="F6099" s="196">
        <v>10</v>
      </c>
      <c r="G6099"/>
      <c r="H6099"/>
    </row>
    <row r="6100" spans="2:8" x14ac:dyDescent="0.3">
      <c r="B6100" s="101" t="s">
        <v>6543</v>
      </c>
      <c r="C6100" s="196" t="s">
        <v>20</v>
      </c>
      <c r="D6100" s="196">
        <v>3</v>
      </c>
      <c r="E6100" s="196" t="s">
        <v>7</v>
      </c>
      <c r="F6100" s="196">
        <v>3</v>
      </c>
      <c r="G6100"/>
      <c r="H6100"/>
    </row>
    <row r="6101" spans="2:8" x14ac:dyDescent="0.3">
      <c r="B6101" s="101" t="s">
        <v>6544</v>
      </c>
      <c r="C6101" s="196" t="s">
        <v>7</v>
      </c>
      <c r="D6101" s="196">
        <v>14</v>
      </c>
      <c r="E6101" s="196" t="s">
        <v>20</v>
      </c>
      <c r="F6101" s="196">
        <v>27</v>
      </c>
      <c r="G6101"/>
      <c r="H6101"/>
    </row>
    <row r="6102" spans="2:8" x14ac:dyDescent="0.3">
      <c r="B6102" s="101" t="s">
        <v>6545</v>
      </c>
      <c r="C6102" s="196" t="s">
        <v>7</v>
      </c>
      <c r="D6102" s="196">
        <v>14</v>
      </c>
      <c r="E6102" s="196" t="s">
        <v>20</v>
      </c>
      <c r="F6102" s="196">
        <v>19</v>
      </c>
      <c r="G6102"/>
      <c r="H6102"/>
    </row>
    <row r="6103" spans="2:8" x14ac:dyDescent="0.3">
      <c r="B6103" s="101" t="s">
        <v>6546</v>
      </c>
      <c r="C6103" s="196" t="s">
        <v>1759</v>
      </c>
      <c r="D6103" s="196">
        <v>2</v>
      </c>
      <c r="E6103" s="196" t="s">
        <v>1760</v>
      </c>
      <c r="F6103" s="196">
        <v>4</v>
      </c>
      <c r="G6103"/>
      <c r="H6103"/>
    </row>
    <row r="6104" spans="2:8" x14ac:dyDescent="0.3">
      <c r="B6104" s="101" t="s">
        <v>6547</v>
      </c>
      <c r="C6104" s="196" t="s">
        <v>1698</v>
      </c>
      <c r="D6104" s="196">
        <v>0</v>
      </c>
      <c r="E6104" s="196" t="s">
        <v>20</v>
      </c>
      <c r="F6104" s="196">
        <v>2</v>
      </c>
      <c r="G6104"/>
      <c r="H6104"/>
    </row>
    <row r="6105" spans="2:8" x14ac:dyDescent="0.3">
      <c r="B6105" s="101" t="s">
        <v>6548</v>
      </c>
      <c r="C6105" s="196" t="s">
        <v>7</v>
      </c>
      <c r="D6105" s="196">
        <v>1</v>
      </c>
      <c r="E6105" s="196" t="s">
        <v>1697</v>
      </c>
      <c r="F6105" s="196">
        <v>4</v>
      </c>
      <c r="G6105"/>
      <c r="H6105"/>
    </row>
    <row r="6106" spans="2:8" x14ac:dyDescent="0.3">
      <c r="B6106" s="101" t="s">
        <v>6549</v>
      </c>
      <c r="C6106" s="196" t="s">
        <v>7</v>
      </c>
      <c r="D6106" s="196">
        <v>2</v>
      </c>
      <c r="E6106" s="196" t="s">
        <v>20</v>
      </c>
      <c r="F6106" s="196">
        <v>4</v>
      </c>
      <c r="G6106"/>
      <c r="H6106"/>
    </row>
    <row r="6107" spans="2:8" x14ac:dyDescent="0.3">
      <c r="B6107" s="201" t="s">
        <v>6550</v>
      </c>
      <c r="C6107" s="201" t="s">
        <v>1690</v>
      </c>
      <c r="D6107" s="201">
        <v>1</v>
      </c>
      <c r="E6107" s="201" t="s">
        <v>7</v>
      </c>
      <c r="F6107" s="201">
        <v>0</v>
      </c>
      <c r="G6107" s="201"/>
      <c r="H6107"/>
    </row>
    <row r="6108" spans="2:8" x14ac:dyDescent="0.3">
      <c r="B6108" s="101" t="s">
        <v>6551</v>
      </c>
      <c r="C6108" s="196" t="s">
        <v>7</v>
      </c>
      <c r="D6108" s="196">
        <v>0</v>
      </c>
      <c r="E6108" s="196" t="s">
        <v>4</v>
      </c>
      <c r="F6108" s="196">
        <v>4</v>
      </c>
      <c r="G6108"/>
      <c r="H6108"/>
    </row>
    <row r="6109" spans="2:8" x14ac:dyDescent="0.3">
      <c r="B6109" s="101" t="s">
        <v>6552</v>
      </c>
      <c r="C6109" s="196" t="s">
        <v>7</v>
      </c>
      <c r="D6109" s="196">
        <v>0</v>
      </c>
      <c r="E6109" s="196" t="s">
        <v>20</v>
      </c>
      <c r="F6109" s="196">
        <v>1</v>
      </c>
      <c r="G6109"/>
      <c r="H6109"/>
    </row>
    <row r="6110" spans="2:8" x14ac:dyDescent="0.3">
      <c r="B6110" s="101" t="s">
        <v>6553</v>
      </c>
      <c r="C6110" s="196" t="s">
        <v>20</v>
      </c>
      <c r="D6110" s="196">
        <v>0</v>
      </c>
      <c r="E6110" s="196" t="s">
        <v>7</v>
      </c>
      <c r="F6110" s="196">
        <v>0</v>
      </c>
      <c r="G6110"/>
      <c r="H6110"/>
    </row>
    <row r="6111" spans="2:8" x14ac:dyDescent="0.3">
      <c r="B6111" s="101" t="s">
        <v>6554</v>
      </c>
      <c r="C6111" s="196" t="s">
        <v>7</v>
      </c>
      <c r="D6111" s="196">
        <v>6</v>
      </c>
      <c r="E6111" s="196" t="s">
        <v>1690</v>
      </c>
      <c r="F6111" s="196">
        <v>0</v>
      </c>
      <c r="G6111"/>
      <c r="H6111"/>
    </row>
    <row r="6112" spans="2:8" x14ac:dyDescent="0.3">
      <c r="B6112" s="101" t="s">
        <v>6555</v>
      </c>
      <c r="C6112" s="196" t="s">
        <v>7</v>
      </c>
      <c r="D6112" s="196">
        <v>3</v>
      </c>
      <c r="E6112" s="196" t="s">
        <v>20</v>
      </c>
      <c r="F6112" s="196">
        <v>9</v>
      </c>
      <c r="G6112"/>
      <c r="H6112"/>
    </row>
    <row r="6113" spans="2:8" x14ac:dyDescent="0.3">
      <c r="B6113" s="101" t="s">
        <v>6556</v>
      </c>
      <c r="C6113" s="196" t="s">
        <v>7</v>
      </c>
      <c r="D6113" s="196">
        <v>5</v>
      </c>
      <c r="E6113" s="196" t="s">
        <v>20</v>
      </c>
      <c r="F6113" s="196">
        <v>7</v>
      </c>
      <c r="G6113"/>
      <c r="H6113"/>
    </row>
    <row r="6114" spans="2:8" x14ac:dyDescent="0.3">
      <c r="B6114" s="101" t="s">
        <v>6557</v>
      </c>
      <c r="C6114" s="196" t="s">
        <v>7</v>
      </c>
      <c r="D6114" s="196">
        <v>1</v>
      </c>
      <c r="E6114" s="196" t="s">
        <v>20</v>
      </c>
      <c r="F6114" s="196">
        <v>0</v>
      </c>
      <c r="G6114"/>
      <c r="H6114"/>
    </row>
    <row r="6115" spans="2:8" x14ac:dyDescent="0.3">
      <c r="B6115" s="101" t="s">
        <v>6558</v>
      </c>
      <c r="C6115" s="196" t="s">
        <v>1793</v>
      </c>
      <c r="D6115" s="196">
        <v>8</v>
      </c>
      <c r="E6115" s="196" t="s">
        <v>1691</v>
      </c>
      <c r="F6115" s="196">
        <v>2</v>
      </c>
      <c r="G6115"/>
      <c r="H6115"/>
    </row>
    <row r="6116" spans="2:8" x14ac:dyDescent="0.3">
      <c r="B6116" s="201" t="s">
        <v>6559</v>
      </c>
      <c r="C6116" s="201" t="s">
        <v>4</v>
      </c>
      <c r="D6116" s="201">
        <v>10</v>
      </c>
      <c r="E6116" s="201" t="s">
        <v>7</v>
      </c>
      <c r="F6116" s="201">
        <v>7</v>
      </c>
      <c r="G6116" s="201"/>
      <c r="H6116"/>
    </row>
    <row r="6117" spans="2:8" x14ac:dyDescent="0.3">
      <c r="B6117" s="101" t="s">
        <v>6560</v>
      </c>
      <c r="C6117" s="196" t="s">
        <v>4</v>
      </c>
      <c r="D6117" s="196">
        <v>6</v>
      </c>
      <c r="E6117" s="196" t="s">
        <v>7</v>
      </c>
      <c r="F6117" s="196">
        <v>8</v>
      </c>
      <c r="G6117"/>
      <c r="H6117"/>
    </row>
    <row r="6118" spans="2:8" x14ac:dyDescent="0.3">
      <c r="B6118" s="101" t="s">
        <v>6561</v>
      </c>
      <c r="C6118" s="196" t="s">
        <v>1687</v>
      </c>
      <c r="D6118" s="196">
        <v>3</v>
      </c>
      <c r="E6118" s="196" t="s">
        <v>4</v>
      </c>
      <c r="F6118" s="196">
        <v>6</v>
      </c>
      <c r="G6118"/>
      <c r="H6118"/>
    </row>
    <row r="6119" spans="2:8" x14ac:dyDescent="0.3">
      <c r="B6119" s="101" t="s">
        <v>6562</v>
      </c>
      <c r="C6119" s="196" t="s">
        <v>7</v>
      </c>
      <c r="D6119" s="196">
        <v>9</v>
      </c>
      <c r="E6119" s="196" t="s">
        <v>1704</v>
      </c>
      <c r="F6119" s="196">
        <v>5</v>
      </c>
      <c r="G6119"/>
      <c r="H6119"/>
    </row>
    <row r="6120" spans="2:8" x14ac:dyDescent="0.3">
      <c r="B6120" s="101" t="s">
        <v>6563</v>
      </c>
      <c r="C6120" s="196" t="s">
        <v>4</v>
      </c>
      <c r="D6120" s="196">
        <v>4</v>
      </c>
      <c r="E6120" s="196" t="s">
        <v>7</v>
      </c>
      <c r="F6120" s="196">
        <v>4</v>
      </c>
      <c r="G6120"/>
      <c r="H6120"/>
    </row>
    <row r="6121" spans="2:8" x14ac:dyDescent="0.3">
      <c r="B6121" s="101" t="s">
        <v>6564</v>
      </c>
      <c r="C6121" s="196" t="s">
        <v>7</v>
      </c>
      <c r="D6121" s="196">
        <v>1</v>
      </c>
      <c r="E6121" s="196" t="s">
        <v>20</v>
      </c>
      <c r="F6121" s="196">
        <v>1</v>
      </c>
      <c r="G6121"/>
      <c r="H6121"/>
    </row>
    <row r="6122" spans="2:8" x14ac:dyDescent="0.3">
      <c r="B6122" s="101" t="s">
        <v>6565</v>
      </c>
      <c r="C6122" s="196" t="s">
        <v>20</v>
      </c>
      <c r="D6122" s="196">
        <v>0</v>
      </c>
      <c r="E6122" s="196" t="s">
        <v>7</v>
      </c>
      <c r="F6122" s="196">
        <v>2</v>
      </c>
      <c r="G6122"/>
      <c r="H6122"/>
    </row>
    <row r="6123" spans="2:8" x14ac:dyDescent="0.3">
      <c r="B6123" s="101" t="s">
        <v>6566</v>
      </c>
      <c r="C6123" s="196" t="s">
        <v>7</v>
      </c>
      <c r="D6123" s="196">
        <v>7</v>
      </c>
      <c r="E6123" s="196" t="s">
        <v>1694</v>
      </c>
      <c r="F6123" s="196">
        <v>2</v>
      </c>
      <c r="G6123"/>
      <c r="H6123"/>
    </row>
    <row r="6124" spans="2:8" x14ac:dyDescent="0.3">
      <c r="B6124" s="101" t="s">
        <v>6567</v>
      </c>
      <c r="C6124" s="196" t="s">
        <v>20</v>
      </c>
      <c r="D6124" s="196">
        <v>1</v>
      </c>
      <c r="E6124" s="196" t="s">
        <v>7</v>
      </c>
      <c r="F6124" s="196">
        <v>0</v>
      </c>
      <c r="G6124"/>
      <c r="H6124"/>
    </row>
    <row r="6125" spans="2:8" x14ac:dyDescent="0.3">
      <c r="B6125" s="201" t="s">
        <v>6568</v>
      </c>
      <c r="C6125" s="201" t="s">
        <v>7</v>
      </c>
      <c r="D6125" s="201">
        <v>6</v>
      </c>
      <c r="E6125" s="201" t="s">
        <v>1832</v>
      </c>
      <c r="F6125" s="201">
        <v>6</v>
      </c>
      <c r="G6125" s="201"/>
      <c r="H6125"/>
    </row>
    <row r="6126" spans="2:8" x14ac:dyDescent="0.3">
      <c r="B6126" s="101" t="s">
        <v>6569</v>
      </c>
      <c r="C6126" s="196" t="s">
        <v>4</v>
      </c>
      <c r="D6126" s="196">
        <v>0</v>
      </c>
      <c r="E6126" s="196" t="s">
        <v>7</v>
      </c>
      <c r="F6126" s="196">
        <v>3</v>
      </c>
      <c r="G6126"/>
      <c r="H6126"/>
    </row>
    <row r="6127" spans="2:8" x14ac:dyDescent="0.3">
      <c r="B6127" s="101" t="s">
        <v>6570</v>
      </c>
      <c r="C6127" s="196" t="s">
        <v>7</v>
      </c>
      <c r="D6127" s="196">
        <v>0</v>
      </c>
      <c r="E6127" s="196" t="s">
        <v>20</v>
      </c>
      <c r="F6127" s="196">
        <v>3</v>
      </c>
      <c r="G6127"/>
      <c r="H6127"/>
    </row>
    <row r="6128" spans="2:8" x14ac:dyDescent="0.3">
      <c r="B6128" s="101" t="s">
        <v>6571</v>
      </c>
      <c r="C6128" s="196" t="s">
        <v>20</v>
      </c>
      <c r="D6128" s="196">
        <v>1</v>
      </c>
      <c r="E6128" s="196" t="s">
        <v>7</v>
      </c>
      <c r="F6128" s="196">
        <v>1</v>
      </c>
      <c r="G6128"/>
      <c r="H6128"/>
    </row>
    <row r="6129" spans="2:8" x14ac:dyDescent="0.3">
      <c r="B6129" s="101" t="s">
        <v>6572</v>
      </c>
      <c r="C6129" s="196"/>
      <c r="D6129" s="196"/>
      <c r="E6129" s="196"/>
      <c r="F6129" s="196"/>
      <c r="G6129"/>
      <c r="H6129"/>
    </row>
    <row r="6130" spans="2:8" x14ac:dyDescent="0.3">
      <c r="B6130" s="101" t="s">
        <v>6573</v>
      </c>
      <c r="C6130" s="196" t="s">
        <v>7</v>
      </c>
      <c r="D6130" s="196">
        <v>1</v>
      </c>
      <c r="E6130" s="196" t="s">
        <v>20</v>
      </c>
      <c r="F6130" s="196">
        <v>2</v>
      </c>
      <c r="G6130"/>
      <c r="H6130"/>
    </row>
    <row r="6131" spans="2:8" x14ac:dyDescent="0.3">
      <c r="B6131" s="101" t="s">
        <v>6574</v>
      </c>
      <c r="C6131" s="196"/>
      <c r="D6131" s="196"/>
      <c r="E6131" s="196"/>
      <c r="F6131" s="196"/>
      <c r="G6131"/>
      <c r="H6131"/>
    </row>
    <row r="6132" spans="2:8" x14ac:dyDescent="0.3">
      <c r="B6132" s="101" t="s">
        <v>6575</v>
      </c>
      <c r="C6132" s="196" t="s">
        <v>7</v>
      </c>
      <c r="D6132" s="196">
        <v>0</v>
      </c>
      <c r="E6132" s="196" t="s">
        <v>4</v>
      </c>
      <c r="F6132" s="196">
        <v>0</v>
      </c>
      <c r="G6132"/>
      <c r="H6132"/>
    </row>
    <row r="6133" spans="2:8" x14ac:dyDescent="0.3">
      <c r="B6133" s="101" t="s">
        <v>6576</v>
      </c>
      <c r="C6133" s="196" t="s">
        <v>4</v>
      </c>
      <c r="D6133" s="196">
        <v>0</v>
      </c>
      <c r="E6133" s="196" t="s">
        <v>7</v>
      </c>
      <c r="F6133" s="196">
        <v>0</v>
      </c>
      <c r="G6133"/>
      <c r="H6133"/>
    </row>
    <row r="6134" spans="2:8" x14ac:dyDescent="0.3">
      <c r="B6134" s="101" t="s">
        <v>6577</v>
      </c>
      <c r="C6134" s="196" t="s">
        <v>7</v>
      </c>
      <c r="D6134" s="196">
        <v>0</v>
      </c>
      <c r="E6134" s="196" t="s">
        <v>4</v>
      </c>
      <c r="F6134" s="196">
        <v>0</v>
      </c>
      <c r="G6134"/>
      <c r="H6134"/>
    </row>
    <row r="6135" spans="2:8" x14ac:dyDescent="0.3">
      <c r="B6135" s="101" t="s">
        <v>6578</v>
      </c>
      <c r="C6135" s="196" t="s">
        <v>4</v>
      </c>
      <c r="D6135" s="196">
        <v>0</v>
      </c>
      <c r="E6135" s="196" t="s">
        <v>7</v>
      </c>
      <c r="F6135" s="196">
        <v>0</v>
      </c>
      <c r="G6135"/>
      <c r="H6135"/>
    </row>
    <row r="6136" spans="2:8" x14ac:dyDescent="0.3">
      <c r="B6136" s="101" t="s">
        <v>6579</v>
      </c>
      <c r="C6136" s="196"/>
      <c r="D6136" s="196"/>
      <c r="E6136" s="196"/>
      <c r="F6136" s="196"/>
      <c r="G6136"/>
      <c r="H6136"/>
    </row>
    <row r="6137" spans="2:8" x14ac:dyDescent="0.3">
      <c r="B6137" s="101" t="s">
        <v>6580</v>
      </c>
      <c r="C6137" s="196" t="s">
        <v>7</v>
      </c>
      <c r="D6137" s="196">
        <v>1</v>
      </c>
      <c r="E6137" s="196" t="s">
        <v>4</v>
      </c>
      <c r="F6137" s="196">
        <v>1</v>
      </c>
      <c r="G6137"/>
      <c r="H6137"/>
    </row>
    <row r="6138" spans="2:8" x14ac:dyDescent="0.3">
      <c r="B6138" s="201" t="s">
        <v>6581</v>
      </c>
      <c r="C6138" s="201" t="s">
        <v>7</v>
      </c>
      <c r="D6138" s="201">
        <v>0</v>
      </c>
      <c r="E6138" s="201" t="s">
        <v>4</v>
      </c>
      <c r="F6138" s="201">
        <v>4</v>
      </c>
      <c r="G6138" s="201"/>
      <c r="H6138"/>
    </row>
    <row r="6139" spans="2:8" x14ac:dyDescent="0.3">
      <c r="B6139" s="101" t="s">
        <v>6582</v>
      </c>
      <c r="C6139" s="196" t="s">
        <v>4</v>
      </c>
      <c r="D6139" s="196">
        <v>1</v>
      </c>
      <c r="E6139" s="196" t="s">
        <v>7</v>
      </c>
      <c r="F6139" s="196">
        <v>0</v>
      </c>
      <c r="G6139"/>
      <c r="H6139"/>
    </row>
    <row r="6140" spans="2:8" x14ac:dyDescent="0.3">
      <c r="B6140" s="101" t="s">
        <v>6583</v>
      </c>
      <c r="C6140" s="196" t="s">
        <v>4</v>
      </c>
      <c r="D6140" s="196">
        <v>1</v>
      </c>
      <c r="E6140" s="196" t="s">
        <v>7</v>
      </c>
      <c r="F6140" s="196">
        <v>0</v>
      </c>
      <c r="G6140"/>
      <c r="H6140"/>
    </row>
    <row r="6141" spans="2:8" x14ac:dyDescent="0.3">
      <c r="B6141" s="101" t="s">
        <v>6584</v>
      </c>
      <c r="C6141" s="196" t="s">
        <v>4</v>
      </c>
      <c r="D6141" s="196">
        <v>2</v>
      </c>
      <c r="E6141" s="196" t="s">
        <v>7</v>
      </c>
      <c r="F6141" s="196">
        <v>1</v>
      </c>
      <c r="G6141"/>
      <c r="H6141"/>
    </row>
    <row r="6142" spans="2:8" x14ac:dyDescent="0.3">
      <c r="B6142" s="101" t="s">
        <v>6585</v>
      </c>
      <c r="C6142" s="196" t="s">
        <v>4</v>
      </c>
      <c r="D6142" s="196">
        <v>3</v>
      </c>
      <c r="E6142" s="196" t="s">
        <v>7</v>
      </c>
      <c r="F6142" s="196">
        <v>0</v>
      </c>
      <c r="G6142"/>
      <c r="H6142"/>
    </row>
    <row r="6143" spans="2:8" x14ac:dyDescent="0.3">
      <c r="B6143" s="101" t="s">
        <v>6586</v>
      </c>
      <c r="C6143" s="196" t="s">
        <v>7</v>
      </c>
      <c r="D6143" s="196">
        <v>0</v>
      </c>
      <c r="E6143" s="196" t="s">
        <v>4</v>
      </c>
      <c r="F6143" s="196">
        <v>0</v>
      </c>
      <c r="G6143"/>
      <c r="H6143"/>
    </row>
    <row r="6144" spans="2:8" x14ac:dyDescent="0.3">
      <c r="B6144" s="101" t="s">
        <v>6587</v>
      </c>
      <c r="C6144" s="196" t="s">
        <v>7</v>
      </c>
      <c r="D6144" s="196">
        <v>4</v>
      </c>
      <c r="E6144" s="196" t="s">
        <v>4</v>
      </c>
      <c r="F6144" s="196">
        <v>1</v>
      </c>
      <c r="G6144"/>
      <c r="H6144"/>
    </row>
    <row r="6145" spans="2:8" x14ac:dyDescent="0.3">
      <c r="B6145" s="101" t="s">
        <v>6588</v>
      </c>
      <c r="C6145" s="196" t="s">
        <v>7</v>
      </c>
      <c r="D6145" s="196">
        <v>0</v>
      </c>
      <c r="E6145" s="196" t="s">
        <v>4</v>
      </c>
      <c r="F6145" s="196">
        <v>1</v>
      </c>
      <c r="G6145"/>
      <c r="H6145"/>
    </row>
    <row r="6146" spans="2:8" x14ac:dyDescent="0.3">
      <c r="B6146" s="101" t="s">
        <v>6589</v>
      </c>
      <c r="C6146" s="196" t="s">
        <v>7</v>
      </c>
      <c r="D6146" s="196">
        <v>0</v>
      </c>
      <c r="E6146" s="196" t="s">
        <v>4</v>
      </c>
      <c r="F6146" s="196">
        <v>0</v>
      </c>
      <c r="G6146"/>
      <c r="H6146"/>
    </row>
    <row r="6147" spans="2:8" x14ac:dyDescent="0.3">
      <c r="B6147" s="101" t="s">
        <v>6590</v>
      </c>
      <c r="C6147" s="196"/>
      <c r="D6147" s="196"/>
      <c r="E6147" s="196"/>
      <c r="F6147" s="196"/>
      <c r="G6147"/>
      <c r="H6147"/>
    </row>
    <row r="6148" spans="2:8" x14ac:dyDescent="0.3">
      <c r="B6148" s="101" t="s">
        <v>6591</v>
      </c>
      <c r="C6148" s="196" t="s">
        <v>4</v>
      </c>
      <c r="D6148" s="196">
        <v>0</v>
      </c>
      <c r="E6148" s="196" t="s">
        <v>7</v>
      </c>
      <c r="F6148" s="196">
        <v>0</v>
      </c>
      <c r="G6148"/>
      <c r="H6148"/>
    </row>
    <row r="6149" spans="2:8" x14ac:dyDescent="0.3">
      <c r="B6149" s="101" t="s">
        <v>6592</v>
      </c>
      <c r="C6149" s="196"/>
      <c r="D6149" s="196"/>
      <c r="E6149" s="196"/>
      <c r="F6149" s="196"/>
      <c r="G6149"/>
      <c r="H6149"/>
    </row>
    <row r="6150" spans="2:8" x14ac:dyDescent="0.3">
      <c r="B6150" s="101" t="s">
        <v>6593</v>
      </c>
      <c r="C6150" s="196" t="s">
        <v>7</v>
      </c>
      <c r="D6150" s="196">
        <v>1</v>
      </c>
      <c r="E6150" s="196" t="s">
        <v>1694</v>
      </c>
      <c r="F6150" s="196">
        <v>0</v>
      </c>
      <c r="G6150"/>
      <c r="H6150"/>
    </row>
    <row r="6151" spans="2:8" x14ac:dyDescent="0.3">
      <c r="B6151" s="101" t="s">
        <v>6594</v>
      </c>
      <c r="C6151" s="196" t="s">
        <v>7</v>
      </c>
      <c r="D6151" s="196">
        <v>0</v>
      </c>
      <c r="E6151" s="196" t="s">
        <v>1694</v>
      </c>
      <c r="F6151" s="196">
        <v>0</v>
      </c>
      <c r="G6151"/>
      <c r="H6151"/>
    </row>
    <row r="6152" spans="2:8" x14ac:dyDescent="0.3">
      <c r="B6152" s="101" t="s">
        <v>6595</v>
      </c>
      <c r="C6152" s="196" t="s">
        <v>1694</v>
      </c>
      <c r="D6152" s="196">
        <v>0</v>
      </c>
      <c r="E6152" s="196" t="s">
        <v>7</v>
      </c>
      <c r="F6152" s="196">
        <v>0</v>
      </c>
      <c r="G6152"/>
      <c r="H6152"/>
    </row>
    <row r="6153" spans="2:8" x14ac:dyDescent="0.3">
      <c r="B6153" s="101" t="s">
        <v>6596</v>
      </c>
      <c r="C6153" s="196" t="s">
        <v>7</v>
      </c>
      <c r="D6153" s="196">
        <v>0</v>
      </c>
      <c r="E6153" s="196" t="s">
        <v>1694</v>
      </c>
      <c r="F6153" s="196">
        <v>0</v>
      </c>
      <c r="G6153"/>
      <c r="H6153"/>
    </row>
    <row r="6154" spans="2:8" x14ac:dyDescent="0.3">
      <c r="B6154" s="101" t="s">
        <v>6597</v>
      </c>
      <c r="C6154" s="196" t="s">
        <v>7</v>
      </c>
      <c r="D6154" s="196">
        <v>0</v>
      </c>
      <c r="E6154" s="196" t="s">
        <v>1694</v>
      </c>
      <c r="F6154" s="196">
        <v>0</v>
      </c>
      <c r="G6154"/>
      <c r="H6154"/>
    </row>
    <row r="6155" spans="2:8" x14ac:dyDescent="0.3">
      <c r="B6155" s="101" t="s">
        <v>6598</v>
      </c>
      <c r="C6155" s="196" t="s">
        <v>7</v>
      </c>
      <c r="D6155" s="196">
        <v>0</v>
      </c>
      <c r="E6155" s="196" t="s">
        <v>1694</v>
      </c>
      <c r="F6155" s="196">
        <v>0</v>
      </c>
      <c r="G6155"/>
      <c r="H6155"/>
    </row>
    <row r="6156" spans="2:8" x14ac:dyDescent="0.3">
      <c r="B6156" s="101" t="s">
        <v>6599</v>
      </c>
      <c r="C6156" s="196" t="s">
        <v>1694</v>
      </c>
      <c r="D6156" s="196">
        <v>0</v>
      </c>
      <c r="E6156" s="196" t="s">
        <v>7</v>
      </c>
      <c r="F6156" s="196">
        <v>0</v>
      </c>
      <c r="G6156"/>
      <c r="H6156"/>
    </row>
    <row r="6157" spans="2:8" x14ac:dyDescent="0.3">
      <c r="B6157" s="101" t="s">
        <v>6600</v>
      </c>
      <c r="C6157" s="196" t="s">
        <v>7</v>
      </c>
      <c r="D6157" s="196">
        <v>0</v>
      </c>
      <c r="E6157" s="196" t="s">
        <v>1694</v>
      </c>
      <c r="F6157" s="196">
        <v>0</v>
      </c>
      <c r="G6157"/>
      <c r="H6157"/>
    </row>
    <row r="6158" spans="2:8" x14ac:dyDescent="0.3">
      <c r="B6158" s="101" t="s">
        <v>6601</v>
      </c>
      <c r="C6158" s="196" t="s">
        <v>1694</v>
      </c>
      <c r="D6158" s="196">
        <v>0</v>
      </c>
      <c r="E6158" s="196" t="s">
        <v>7</v>
      </c>
      <c r="F6158" s="196">
        <v>0</v>
      </c>
      <c r="G6158"/>
      <c r="H6158"/>
    </row>
    <row r="6159" spans="2:8" x14ac:dyDescent="0.3">
      <c r="B6159" s="201" t="s">
        <v>6602</v>
      </c>
      <c r="C6159" s="201" t="s">
        <v>1694</v>
      </c>
      <c r="D6159" s="201">
        <v>0</v>
      </c>
      <c r="E6159" s="201" t="s">
        <v>7</v>
      </c>
      <c r="F6159" s="201">
        <v>0</v>
      </c>
      <c r="G6159" s="201"/>
      <c r="H6159"/>
    </row>
    <row r="6160" spans="2:8" x14ac:dyDescent="0.3">
      <c r="B6160" s="101" t="s">
        <v>6603</v>
      </c>
      <c r="C6160" s="196"/>
      <c r="D6160" s="196"/>
      <c r="E6160" s="196"/>
      <c r="F6160" s="196"/>
      <c r="G6160"/>
      <c r="H6160"/>
    </row>
    <row r="6161" spans="2:8" x14ac:dyDescent="0.3">
      <c r="B6161" s="101" t="s">
        <v>6604</v>
      </c>
      <c r="C6161" s="196" t="s">
        <v>5</v>
      </c>
      <c r="D6161" s="196">
        <v>1</v>
      </c>
      <c r="E6161" s="196" t="s">
        <v>4</v>
      </c>
      <c r="F6161" s="196">
        <v>2</v>
      </c>
      <c r="G6161"/>
      <c r="H6161"/>
    </row>
    <row r="6162" spans="2:8" x14ac:dyDescent="0.3">
      <c r="B6162" s="101" t="s">
        <v>6605</v>
      </c>
      <c r="C6162" s="196" t="s">
        <v>4</v>
      </c>
      <c r="D6162" s="196">
        <v>1</v>
      </c>
      <c r="E6162" s="196" t="s">
        <v>7</v>
      </c>
      <c r="F6162" s="196">
        <v>3</v>
      </c>
      <c r="G6162"/>
      <c r="H6162"/>
    </row>
    <row r="6163" spans="2:8" x14ac:dyDescent="0.3">
      <c r="B6163" s="101" t="s">
        <v>6606</v>
      </c>
      <c r="C6163" s="196" t="s">
        <v>7</v>
      </c>
      <c r="D6163" s="196">
        <v>2</v>
      </c>
      <c r="E6163" s="196" t="s">
        <v>4</v>
      </c>
      <c r="F6163" s="196">
        <v>4</v>
      </c>
      <c r="G6163"/>
      <c r="H6163"/>
    </row>
    <row r="6164" spans="2:8" x14ac:dyDescent="0.3">
      <c r="B6164" s="101" t="s">
        <v>6607</v>
      </c>
      <c r="C6164" s="196" t="s">
        <v>4</v>
      </c>
      <c r="D6164" s="196">
        <v>4</v>
      </c>
      <c r="E6164" s="196" t="s">
        <v>7</v>
      </c>
      <c r="F6164" s="196">
        <v>5</v>
      </c>
      <c r="G6164"/>
      <c r="H6164"/>
    </row>
    <row r="6165" spans="2:8" x14ac:dyDescent="0.3">
      <c r="B6165" s="101" t="s">
        <v>6608</v>
      </c>
      <c r="C6165" s="196" t="s">
        <v>7</v>
      </c>
      <c r="D6165" s="196">
        <v>2</v>
      </c>
      <c r="E6165" s="196" t="s">
        <v>4</v>
      </c>
      <c r="F6165" s="196">
        <v>2</v>
      </c>
      <c r="G6165"/>
      <c r="H6165"/>
    </row>
    <row r="6166" spans="2:8" x14ac:dyDescent="0.3">
      <c r="B6166" s="101" t="s">
        <v>6609</v>
      </c>
      <c r="C6166" s="196" t="s">
        <v>7</v>
      </c>
      <c r="D6166" s="196">
        <v>1</v>
      </c>
      <c r="E6166" s="196" t="s">
        <v>4</v>
      </c>
      <c r="F6166" s="196">
        <v>3</v>
      </c>
      <c r="G6166"/>
      <c r="H6166"/>
    </row>
    <row r="6167" spans="2:8" x14ac:dyDescent="0.3">
      <c r="B6167" s="101" t="s">
        <v>6610</v>
      </c>
      <c r="C6167" s="196"/>
      <c r="D6167" s="196"/>
      <c r="E6167" s="196"/>
      <c r="F6167" s="196"/>
      <c r="G6167"/>
      <c r="H6167"/>
    </row>
    <row r="6168" spans="2:8" x14ac:dyDescent="0.3">
      <c r="B6168" s="101" t="s">
        <v>6611</v>
      </c>
      <c r="C6168" s="196" t="s">
        <v>7</v>
      </c>
      <c r="D6168" s="196">
        <v>1</v>
      </c>
      <c r="E6168" s="196" t="s">
        <v>1691</v>
      </c>
      <c r="F6168" s="196">
        <v>3</v>
      </c>
      <c r="G6168"/>
      <c r="H6168"/>
    </row>
    <row r="6169" spans="2:8" x14ac:dyDescent="0.3">
      <c r="B6169" s="201" t="s">
        <v>6612</v>
      </c>
      <c r="C6169" s="201" t="s">
        <v>7</v>
      </c>
      <c r="D6169" s="201">
        <v>2</v>
      </c>
      <c r="E6169" s="201" t="s">
        <v>1691</v>
      </c>
      <c r="F6169" s="201">
        <v>3</v>
      </c>
      <c r="G6169" s="201"/>
      <c r="H6169"/>
    </row>
    <row r="6170" spans="2:8" x14ac:dyDescent="0.3">
      <c r="B6170" s="101" t="s">
        <v>6613</v>
      </c>
      <c r="C6170" s="196" t="s">
        <v>7</v>
      </c>
      <c r="D6170" s="196">
        <v>15</v>
      </c>
      <c r="E6170" s="196" t="s">
        <v>1704</v>
      </c>
      <c r="F6170" s="196">
        <v>11</v>
      </c>
      <c r="G6170"/>
      <c r="H6170"/>
    </row>
    <row r="6171" spans="2:8" x14ac:dyDescent="0.3">
      <c r="B6171" s="101" t="s">
        <v>6614</v>
      </c>
      <c r="C6171" s="196" t="s">
        <v>1704</v>
      </c>
      <c r="D6171" s="196">
        <v>3</v>
      </c>
      <c r="E6171" s="196" t="s">
        <v>7</v>
      </c>
      <c r="F6171" s="196">
        <v>7</v>
      </c>
      <c r="G6171"/>
      <c r="H6171"/>
    </row>
    <row r="6172" spans="2:8" x14ac:dyDescent="0.3">
      <c r="B6172" s="101" t="s">
        <v>6615</v>
      </c>
      <c r="C6172" s="196" t="s">
        <v>1704</v>
      </c>
      <c r="D6172" s="196">
        <v>3</v>
      </c>
      <c r="E6172" s="196" t="s">
        <v>7</v>
      </c>
      <c r="F6172" s="196">
        <v>3</v>
      </c>
      <c r="G6172"/>
      <c r="H6172"/>
    </row>
    <row r="6173" spans="2:8" x14ac:dyDescent="0.3">
      <c r="B6173" s="101" t="s">
        <v>6616</v>
      </c>
      <c r="C6173" s="196" t="s">
        <v>1704</v>
      </c>
      <c r="D6173" s="196">
        <v>7</v>
      </c>
      <c r="E6173" s="196" t="s">
        <v>7</v>
      </c>
      <c r="F6173" s="196">
        <v>6</v>
      </c>
      <c r="G6173"/>
      <c r="H6173"/>
    </row>
    <row r="6174" spans="2:8" x14ac:dyDescent="0.3">
      <c r="B6174" s="101" t="s">
        <v>6617</v>
      </c>
      <c r="C6174" s="196" t="s">
        <v>1704</v>
      </c>
      <c r="D6174" s="196">
        <v>2</v>
      </c>
      <c r="E6174" s="196" t="s">
        <v>7</v>
      </c>
      <c r="F6174" s="196">
        <v>6</v>
      </c>
      <c r="G6174"/>
      <c r="H6174"/>
    </row>
    <row r="6175" spans="2:8" x14ac:dyDescent="0.3">
      <c r="B6175" s="101" t="s">
        <v>6618</v>
      </c>
      <c r="C6175" s="196" t="s">
        <v>1704</v>
      </c>
      <c r="D6175" s="196">
        <v>7</v>
      </c>
      <c r="E6175" s="196" t="s">
        <v>7</v>
      </c>
      <c r="F6175" s="196">
        <v>2</v>
      </c>
      <c r="G6175"/>
      <c r="H6175"/>
    </row>
    <row r="6176" spans="2:8" x14ac:dyDescent="0.3">
      <c r="B6176" s="101" t="s">
        <v>6619</v>
      </c>
      <c r="C6176" s="196" t="s">
        <v>7</v>
      </c>
      <c r="D6176" s="196">
        <v>4</v>
      </c>
      <c r="E6176" s="196" t="s">
        <v>1704</v>
      </c>
      <c r="F6176" s="196">
        <v>2</v>
      </c>
      <c r="G6176"/>
      <c r="H6176"/>
    </row>
    <row r="6177" spans="2:8" x14ac:dyDescent="0.3">
      <c r="B6177" s="101" t="s">
        <v>6620</v>
      </c>
      <c r="C6177" s="196"/>
      <c r="D6177" s="196"/>
      <c r="E6177" s="196"/>
      <c r="F6177" s="196"/>
      <c r="G6177"/>
      <c r="H6177"/>
    </row>
    <row r="6178" spans="2:8" x14ac:dyDescent="0.3">
      <c r="B6178" s="101" t="s">
        <v>6621</v>
      </c>
      <c r="C6178" s="196" t="s">
        <v>1704</v>
      </c>
      <c r="D6178" s="196">
        <v>3</v>
      </c>
      <c r="E6178" s="196" t="s">
        <v>7</v>
      </c>
      <c r="F6178" s="196">
        <v>0</v>
      </c>
      <c r="G6178"/>
      <c r="H6178"/>
    </row>
    <row r="6179" spans="2:8" x14ac:dyDescent="0.3">
      <c r="B6179" s="101" t="s">
        <v>6622</v>
      </c>
      <c r="C6179" s="196" t="s">
        <v>7</v>
      </c>
      <c r="D6179" s="196">
        <v>0</v>
      </c>
      <c r="E6179" s="196" t="s">
        <v>1704</v>
      </c>
      <c r="F6179" s="196">
        <v>2</v>
      </c>
      <c r="G6179"/>
      <c r="H6179"/>
    </row>
    <row r="6180" spans="2:8" x14ac:dyDescent="0.3">
      <c r="B6180" s="101" t="s">
        <v>6623</v>
      </c>
      <c r="C6180" s="196" t="s">
        <v>7</v>
      </c>
      <c r="D6180" s="196">
        <v>2</v>
      </c>
      <c r="E6180" s="196" t="s">
        <v>1704</v>
      </c>
      <c r="F6180" s="196">
        <v>1</v>
      </c>
      <c r="G6180"/>
      <c r="H6180"/>
    </row>
    <row r="6181" spans="2:8" x14ac:dyDescent="0.3">
      <c r="B6181" s="101" t="s">
        <v>6624</v>
      </c>
      <c r="C6181" s="196" t="s">
        <v>1704</v>
      </c>
      <c r="D6181" s="196">
        <v>0</v>
      </c>
      <c r="E6181" s="196" t="s">
        <v>7</v>
      </c>
      <c r="F6181" s="196">
        <v>1</v>
      </c>
      <c r="G6181"/>
      <c r="H6181"/>
    </row>
    <row r="6182" spans="2:8" x14ac:dyDescent="0.3">
      <c r="B6182" s="101" t="s">
        <v>6625</v>
      </c>
      <c r="C6182" s="196" t="s">
        <v>1704</v>
      </c>
      <c r="D6182" s="196">
        <v>0</v>
      </c>
      <c r="E6182" s="196" t="s">
        <v>7</v>
      </c>
      <c r="F6182" s="196">
        <v>1</v>
      </c>
      <c r="G6182"/>
      <c r="H6182"/>
    </row>
    <row r="6183" spans="2:8" x14ac:dyDescent="0.3">
      <c r="B6183" s="101" t="s">
        <v>6626</v>
      </c>
      <c r="C6183" s="196" t="s">
        <v>1704</v>
      </c>
      <c r="D6183" s="196">
        <v>0</v>
      </c>
      <c r="E6183" s="196" t="s">
        <v>7</v>
      </c>
      <c r="F6183" s="196">
        <v>1</v>
      </c>
      <c r="G6183"/>
      <c r="H6183"/>
    </row>
    <row r="6184" spans="2:8" x14ac:dyDescent="0.3">
      <c r="B6184" s="101" t="s">
        <v>6627</v>
      </c>
      <c r="C6184" s="196" t="s">
        <v>7</v>
      </c>
      <c r="D6184" s="196">
        <v>1</v>
      </c>
      <c r="E6184" s="196" t="s">
        <v>1704</v>
      </c>
      <c r="F6184" s="196">
        <v>0</v>
      </c>
      <c r="G6184"/>
      <c r="H6184"/>
    </row>
    <row r="6185" spans="2:8" x14ac:dyDescent="0.3">
      <c r="B6185" s="101" t="s">
        <v>6628</v>
      </c>
      <c r="C6185" s="196" t="s">
        <v>7</v>
      </c>
      <c r="D6185" s="196">
        <v>0</v>
      </c>
      <c r="E6185" s="196" t="s">
        <v>1704</v>
      </c>
      <c r="F6185" s="196">
        <v>1</v>
      </c>
      <c r="G6185"/>
      <c r="H6185"/>
    </row>
    <row r="6186" spans="2:8" x14ac:dyDescent="0.3">
      <c r="B6186" s="101" t="s">
        <v>6629</v>
      </c>
      <c r="C6186" s="196" t="s">
        <v>7</v>
      </c>
      <c r="D6186" s="196">
        <v>0</v>
      </c>
      <c r="E6186" s="196" t="s">
        <v>1704</v>
      </c>
      <c r="F6186" s="196">
        <v>0</v>
      </c>
      <c r="G6186"/>
      <c r="H6186"/>
    </row>
    <row r="6187" spans="2:8" x14ac:dyDescent="0.3">
      <c r="B6187" s="101" t="s">
        <v>6630</v>
      </c>
      <c r="C6187" s="196" t="s">
        <v>1704</v>
      </c>
      <c r="D6187" s="196">
        <v>0</v>
      </c>
      <c r="E6187" s="196" t="s">
        <v>7</v>
      </c>
      <c r="F6187" s="196">
        <v>1</v>
      </c>
      <c r="G6187"/>
      <c r="H6187"/>
    </row>
    <row r="6188" spans="2:8" x14ac:dyDescent="0.3">
      <c r="B6188" s="101" t="s">
        <v>6631</v>
      </c>
      <c r="C6188" s="196"/>
      <c r="D6188" s="196"/>
      <c r="E6188" s="196"/>
      <c r="F6188" s="196"/>
      <c r="G6188"/>
      <c r="H6188"/>
    </row>
    <row r="6189" spans="2:8" x14ac:dyDescent="0.3">
      <c r="B6189" s="101" t="s">
        <v>6632</v>
      </c>
      <c r="C6189" s="196" t="s">
        <v>20</v>
      </c>
      <c r="D6189" s="196">
        <v>1</v>
      </c>
      <c r="E6189" s="196" t="s">
        <v>7</v>
      </c>
      <c r="F6189" s="196">
        <v>0</v>
      </c>
      <c r="G6189"/>
      <c r="H6189"/>
    </row>
    <row r="6190" spans="2:8" x14ac:dyDescent="0.3">
      <c r="B6190" s="101" t="s">
        <v>6633</v>
      </c>
      <c r="C6190" s="196" t="s">
        <v>20</v>
      </c>
      <c r="D6190" s="196">
        <v>0</v>
      </c>
      <c r="E6190" s="196" t="s">
        <v>7</v>
      </c>
      <c r="F6190" s="196">
        <v>2</v>
      </c>
      <c r="G6190"/>
      <c r="H6190"/>
    </row>
    <row r="6191" spans="2:8" x14ac:dyDescent="0.3">
      <c r="B6191" s="101" t="s">
        <v>6634</v>
      </c>
      <c r="C6191" s="196" t="s">
        <v>7</v>
      </c>
      <c r="D6191" s="196">
        <v>0</v>
      </c>
      <c r="E6191" s="196" t="s">
        <v>20</v>
      </c>
      <c r="F6191" s="196">
        <v>1</v>
      </c>
      <c r="G6191"/>
      <c r="H6191"/>
    </row>
    <row r="6192" spans="2:8" x14ac:dyDescent="0.3">
      <c r="B6192" s="101" t="s">
        <v>6635</v>
      </c>
      <c r="C6192" s="196" t="s">
        <v>7</v>
      </c>
      <c r="D6192" s="196">
        <v>0</v>
      </c>
      <c r="E6192" s="196" t="s">
        <v>20</v>
      </c>
      <c r="F6192" s="196">
        <v>1</v>
      </c>
      <c r="G6192"/>
      <c r="H6192"/>
    </row>
    <row r="6193" spans="2:8" x14ac:dyDescent="0.3">
      <c r="B6193" s="101" t="s">
        <v>6636</v>
      </c>
      <c r="C6193" s="196" t="s">
        <v>7</v>
      </c>
      <c r="D6193" s="196">
        <v>0</v>
      </c>
      <c r="E6193" s="196" t="s">
        <v>20</v>
      </c>
      <c r="F6193" s="196">
        <v>0</v>
      </c>
      <c r="G6193"/>
      <c r="H6193"/>
    </row>
    <row r="6194" spans="2:8" x14ac:dyDescent="0.3">
      <c r="B6194" s="101" t="s">
        <v>6637</v>
      </c>
      <c r="C6194" s="196" t="s">
        <v>7</v>
      </c>
      <c r="D6194" s="196">
        <v>0</v>
      </c>
      <c r="E6194" s="196" t="s">
        <v>20</v>
      </c>
      <c r="F6194" s="196">
        <v>0</v>
      </c>
      <c r="G6194"/>
      <c r="H6194"/>
    </row>
    <row r="6195" spans="2:8" x14ac:dyDescent="0.3">
      <c r="B6195" s="101" t="s">
        <v>6638</v>
      </c>
      <c r="C6195" s="196" t="s">
        <v>7</v>
      </c>
      <c r="D6195" s="196">
        <v>0</v>
      </c>
      <c r="E6195" s="196" t="s">
        <v>20</v>
      </c>
      <c r="F6195" s="196">
        <v>0</v>
      </c>
      <c r="G6195"/>
      <c r="H6195"/>
    </row>
    <row r="6196" spans="2:8" x14ac:dyDescent="0.3">
      <c r="B6196" s="101" t="s">
        <v>6639</v>
      </c>
      <c r="C6196" s="196" t="s">
        <v>7</v>
      </c>
      <c r="D6196" s="196">
        <v>0</v>
      </c>
      <c r="E6196" s="196" t="s">
        <v>20</v>
      </c>
      <c r="F6196" s="196">
        <v>0</v>
      </c>
      <c r="G6196"/>
      <c r="H6196"/>
    </row>
    <row r="6197" spans="2:8" x14ac:dyDescent="0.3">
      <c r="B6197" s="101" t="s">
        <v>6640</v>
      </c>
      <c r="C6197" s="196"/>
      <c r="D6197" s="196"/>
      <c r="E6197" s="196"/>
      <c r="F6197" s="196"/>
      <c r="G6197"/>
      <c r="H6197"/>
    </row>
    <row r="6198" spans="2:8" x14ac:dyDescent="0.3">
      <c r="B6198" s="101" t="s">
        <v>6641</v>
      </c>
      <c r="C6198" s="196" t="s">
        <v>4</v>
      </c>
      <c r="D6198" s="196">
        <v>12</v>
      </c>
      <c r="E6198" s="196" t="s">
        <v>4148</v>
      </c>
      <c r="F6198" s="196">
        <v>16</v>
      </c>
      <c r="G6198"/>
      <c r="H6198"/>
    </row>
    <row r="6199" spans="2:8" x14ac:dyDescent="0.3">
      <c r="B6199" s="101" t="s">
        <v>6642</v>
      </c>
      <c r="C6199" s="196" t="s">
        <v>4148</v>
      </c>
      <c r="D6199" s="196">
        <v>5</v>
      </c>
      <c r="E6199" s="196" t="s">
        <v>4</v>
      </c>
      <c r="F6199" s="196">
        <v>5</v>
      </c>
      <c r="G6199"/>
      <c r="H6199"/>
    </row>
    <row r="6200" spans="2:8" x14ac:dyDescent="0.3">
      <c r="B6200" s="101" t="s">
        <v>6643</v>
      </c>
      <c r="C6200" s="196" t="s">
        <v>4148</v>
      </c>
      <c r="D6200" s="196">
        <v>3</v>
      </c>
      <c r="E6200" s="196" t="s">
        <v>4</v>
      </c>
      <c r="F6200" s="196">
        <v>2</v>
      </c>
      <c r="G6200"/>
      <c r="H6200"/>
    </row>
    <row r="6201" spans="2:8" x14ac:dyDescent="0.3">
      <c r="B6201" s="101" t="s">
        <v>6644</v>
      </c>
      <c r="C6201" s="196" t="s">
        <v>7</v>
      </c>
      <c r="D6201" s="196">
        <v>6</v>
      </c>
      <c r="E6201" s="196" t="s">
        <v>1703</v>
      </c>
      <c r="F6201" s="196">
        <v>7</v>
      </c>
      <c r="G6201"/>
      <c r="H6201"/>
    </row>
    <row r="6202" spans="2:8" x14ac:dyDescent="0.3">
      <c r="B6202" s="101" t="s">
        <v>6645</v>
      </c>
      <c r="C6202" s="196" t="s">
        <v>7</v>
      </c>
      <c r="D6202" s="196">
        <v>9</v>
      </c>
      <c r="E6202" s="196" t="s">
        <v>1703</v>
      </c>
      <c r="F6202" s="196">
        <v>2</v>
      </c>
      <c r="G6202"/>
      <c r="H6202"/>
    </row>
    <row r="6203" spans="2:8" x14ac:dyDescent="0.3">
      <c r="B6203" s="101" t="s">
        <v>6646</v>
      </c>
      <c r="C6203" s="196" t="s">
        <v>1703</v>
      </c>
      <c r="D6203" s="196">
        <v>7</v>
      </c>
      <c r="E6203" s="196" t="s">
        <v>7</v>
      </c>
      <c r="F6203" s="196">
        <v>10</v>
      </c>
      <c r="G6203"/>
      <c r="H6203"/>
    </row>
    <row r="6204" spans="2:8" x14ac:dyDescent="0.3">
      <c r="B6204" s="101" t="s">
        <v>6647</v>
      </c>
      <c r="C6204" s="196" t="s">
        <v>4</v>
      </c>
      <c r="D6204" s="196">
        <v>6</v>
      </c>
      <c r="E6204" s="196" t="s">
        <v>4148</v>
      </c>
      <c r="F6204" s="196">
        <v>4</v>
      </c>
      <c r="G6204"/>
      <c r="H6204"/>
    </row>
    <row r="6205" spans="2:8" x14ac:dyDescent="0.3">
      <c r="B6205" s="101" t="s">
        <v>6648</v>
      </c>
      <c r="C6205" s="196" t="s">
        <v>2170</v>
      </c>
      <c r="D6205" s="196">
        <v>1</v>
      </c>
      <c r="E6205" s="196" t="s">
        <v>4</v>
      </c>
      <c r="F6205" s="196">
        <v>2</v>
      </c>
      <c r="G6205"/>
      <c r="H6205"/>
    </row>
    <row r="6206" spans="2:8" x14ac:dyDescent="0.3">
      <c r="B6206" s="101" t="s">
        <v>6649</v>
      </c>
      <c r="C6206" s="196" t="s">
        <v>4148</v>
      </c>
      <c r="D6206" s="196">
        <v>22</v>
      </c>
      <c r="E6206" s="196" t="s">
        <v>4</v>
      </c>
      <c r="F6206" s="196">
        <v>15</v>
      </c>
      <c r="G6206"/>
      <c r="H6206"/>
    </row>
    <row r="6207" spans="2:8" x14ac:dyDescent="0.3">
      <c r="B6207" s="101" t="s">
        <v>6650</v>
      </c>
      <c r="C6207" s="196" t="s">
        <v>4</v>
      </c>
      <c r="D6207" s="196">
        <v>4</v>
      </c>
      <c r="E6207" s="196" t="s">
        <v>4148</v>
      </c>
      <c r="F6207" s="196">
        <v>6</v>
      </c>
      <c r="G6207"/>
      <c r="H6207"/>
    </row>
    <row r="6208" spans="2:8" x14ac:dyDescent="0.3">
      <c r="B6208" s="101" t="s">
        <v>6651</v>
      </c>
      <c r="C6208" s="196" t="s">
        <v>2170</v>
      </c>
      <c r="D6208" s="196">
        <v>4</v>
      </c>
      <c r="E6208" s="196" t="s">
        <v>4</v>
      </c>
      <c r="F6208" s="196">
        <v>3</v>
      </c>
      <c r="G6208"/>
      <c r="H6208"/>
    </row>
    <row r="6209" spans="2:8" x14ac:dyDescent="0.3">
      <c r="B6209" s="101" t="s">
        <v>6652</v>
      </c>
      <c r="C6209" s="196" t="s">
        <v>2170</v>
      </c>
      <c r="D6209" s="196">
        <v>18</v>
      </c>
      <c r="E6209" s="196" t="s">
        <v>4</v>
      </c>
      <c r="F6209" s="196">
        <v>13</v>
      </c>
      <c r="G6209"/>
      <c r="H6209"/>
    </row>
    <row r="6210" spans="2:8" x14ac:dyDescent="0.3">
      <c r="B6210" s="101" t="s">
        <v>6653</v>
      </c>
      <c r="C6210" s="196" t="s">
        <v>2170</v>
      </c>
      <c r="D6210" s="196">
        <v>13</v>
      </c>
      <c r="E6210" s="196" t="s">
        <v>4</v>
      </c>
      <c r="F6210" s="196">
        <v>16</v>
      </c>
      <c r="G6210"/>
      <c r="H6210"/>
    </row>
    <row r="6211" spans="2:8" x14ac:dyDescent="0.3">
      <c r="B6211" s="101" t="s">
        <v>6654</v>
      </c>
      <c r="C6211" s="196" t="s">
        <v>4</v>
      </c>
      <c r="D6211" s="196">
        <v>4</v>
      </c>
      <c r="E6211" s="196" t="s">
        <v>2170</v>
      </c>
      <c r="F6211" s="196">
        <v>3</v>
      </c>
      <c r="G6211"/>
      <c r="H6211"/>
    </row>
    <row r="6212" spans="2:8" x14ac:dyDescent="0.3">
      <c r="B6212" s="101" t="s">
        <v>6655</v>
      </c>
      <c r="C6212" s="196"/>
      <c r="D6212" s="196"/>
      <c r="E6212" s="196"/>
      <c r="F6212" s="196"/>
      <c r="G6212"/>
      <c r="H6212"/>
    </row>
    <row r="6213" spans="2:8" x14ac:dyDescent="0.3">
      <c r="B6213" s="101" t="s">
        <v>6656</v>
      </c>
      <c r="C6213" s="196" t="s">
        <v>1690</v>
      </c>
      <c r="D6213" s="196">
        <v>0</v>
      </c>
      <c r="E6213" s="196" t="s">
        <v>7</v>
      </c>
      <c r="F6213" s="196">
        <v>0</v>
      </c>
      <c r="G6213"/>
      <c r="H6213"/>
    </row>
    <row r="6214" spans="2:8" x14ac:dyDescent="0.3">
      <c r="B6214" s="101" t="s">
        <v>6657</v>
      </c>
      <c r="C6214" s="196" t="s">
        <v>1690</v>
      </c>
      <c r="D6214" s="196">
        <v>0</v>
      </c>
      <c r="E6214" s="196" t="s">
        <v>7</v>
      </c>
      <c r="F6214" s="196">
        <v>0</v>
      </c>
      <c r="G6214"/>
      <c r="H6214"/>
    </row>
    <row r="6215" spans="2:8" x14ac:dyDescent="0.3">
      <c r="B6215" s="101" t="s">
        <v>6658</v>
      </c>
      <c r="C6215" s="196" t="s">
        <v>1690</v>
      </c>
      <c r="D6215" s="196">
        <v>0</v>
      </c>
      <c r="E6215" s="196" t="s">
        <v>7</v>
      </c>
      <c r="F6215" s="196">
        <v>0</v>
      </c>
      <c r="G6215"/>
      <c r="H6215"/>
    </row>
    <row r="6216" spans="2:8" x14ac:dyDescent="0.3">
      <c r="B6216" s="201" t="s">
        <v>6659</v>
      </c>
      <c r="C6216" s="201" t="s">
        <v>7</v>
      </c>
      <c r="D6216" s="201">
        <v>0</v>
      </c>
      <c r="E6216" s="201" t="s">
        <v>1690</v>
      </c>
      <c r="F6216" s="201">
        <v>1</v>
      </c>
      <c r="G6216" s="201"/>
      <c r="H6216"/>
    </row>
    <row r="6217" spans="2:8" x14ac:dyDescent="0.3">
      <c r="B6217" s="101" t="s">
        <v>6660</v>
      </c>
      <c r="C6217" s="196" t="s">
        <v>7</v>
      </c>
      <c r="D6217" s="196">
        <v>0</v>
      </c>
      <c r="E6217" s="196" t="s">
        <v>1690</v>
      </c>
      <c r="F6217" s="196">
        <v>0</v>
      </c>
      <c r="G6217"/>
      <c r="H6217"/>
    </row>
    <row r="6218" spans="2:8" x14ac:dyDescent="0.3">
      <c r="B6218" s="101" t="s">
        <v>6661</v>
      </c>
      <c r="C6218" s="196" t="s">
        <v>1690</v>
      </c>
      <c r="D6218" s="196">
        <v>0</v>
      </c>
      <c r="E6218" s="196" t="s">
        <v>7</v>
      </c>
      <c r="F6218" s="196">
        <v>0</v>
      </c>
      <c r="G6218"/>
      <c r="H6218"/>
    </row>
    <row r="6219" spans="2:8" x14ac:dyDescent="0.3">
      <c r="B6219" s="101" t="s">
        <v>6662</v>
      </c>
      <c r="C6219" s="196" t="s">
        <v>1690</v>
      </c>
      <c r="D6219" s="196">
        <v>0</v>
      </c>
      <c r="E6219" s="196" t="s">
        <v>7</v>
      </c>
      <c r="F6219" s="196">
        <v>0</v>
      </c>
      <c r="G6219"/>
      <c r="H6219"/>
    </row>
    <row r="6220" spans="2:8" x14ac:dyDescent="0.3">
      <c r="B6220" s="101" t="s">
        <v>6663</v>
      </c>
      <c r="C6220" s="196" t="s">
        <v>1690</v>
      </c>
      <c r="D6220" s="196">
        <v>0</v>
      </c>
      <c r="E6220" s="196" t="s">
        <v>7</v>
      </c>
      <c r="F6220" s="196">
        <v>0</v>
      </c>
      <c r="G6220"/>
      <c r="H6220"/>
    </row>
    <row r="6221" spans="2:8" x14ac:dyDescent="0.3">
      <c r="B6221" s="201" t="s">
        <v>6664</v>
      </c>
      <c r="C6221" s="201" t="s">
        <v>7</v>
      </c>
      <c r="D6221" s="201">
        <v>0</v>
      </c>
      <c r="E6221" s="201" t="s">
        <v>1690</v>
      </c>
      <c r="F6221" s="201">
        <v>0</v>
      </c>
      <c r="G6221" s="201"/>
      <c r="H6221"/>
    </row>
    <row r="6222" spans="2:8" x14ac:dyDescent="0.3">
      <c r="B6222" s="101" t="s">
        <v>6665</v>
      </c>
      <c r="C6222" s="196" t="s">
        <v>1690</v>
      </c>
      <c r="D6222" s="196">
        <v>1</v>
      </c>
      <c r="E6222" s="196" t="s">
        <v>7</v>
      </c>
      <c r="F6222" s="196">
        <v>0</v>
      </c>
      <c r="G6222"/>
      <c r="H6222"/>
    </row>
    <row r="6223" spans="2:8" x14ac:dyDescent="0.3">
      <c r="B6223" s="101" t="s">
        <v>6666</v>
      </c>
      <c r="C6223" s="196" t="s">
        <v>7</v>
      </c>
      <c r="D6223" s="196">
        <v>0</v>
      </c>
      <c r="E6223" s="196" t="s">
        <v>1690</v>
      </c>
      <c r="F6223" s="196">
        <v>0</v>
      </c>
      <c r="G6223"/>
      <c r="H6223"/>
    </row>
    <row r="6224" spans="2:8" x14ac:dyDescent="0.3">
      <c r="B6224" s="101" t="s">
        <v>6667</v>
      </c>
      <c r="C6224" s="196" t="s">
        <v>7</v>
      </c>
      <c r="D6224" s="196">
        <v>0</v>
      </c>
      <c r="E6224" s="196" t="s">
        <v>1690</v>
      </c>
      <c r="F6224" s="196">
        <v>0</v>
      </c>
      <c r="G6224"/>
      <c r="H6224"/>
    </row>
    <row r="6225" spans="2:8" x14ac:dyDescent="0.3">
      <c r="B6225" s="101" t="s">
        <v>6668</v>
      </c>
      <c r="C6225" s="196" t="s">
        <v>1690</v>
      </c>
      <c r="D6225" s="196">
        <v>0</v>
      </c>
      <c r="E6225" s="196" t="s">
        <v>7</v>
      </c>
      <c r="F6225" s="196">
        <v>0</v>
      </c>
      <c r="G6225"/>
      <c r="H6225"/>
    </row>
    <row r="6226" spans="2:8" x14ac:dyDescent="0.3">
      <c r="B6226" s="101" t="s">
        <v>6669</v>
      </c>
      <c r="C6226" s="196" t="s">
        <v>7</v>
      </c>
      <c r="D6226" s="196">
        <v>0</v>
      </c>
      <c r="E6226" s="196" t="s">
        <v>1690</v>
      </c>
      <c r="F6226" s="196">
        <v>0</v>
      </c>
      <c r="G6226"/>
      <c r="H6226"/>
    </row>
    <row r="6227" spans="2:8" x14ac:dyDescent="0.3">
      <c r="B6227" s="101" t="s">
        <v>6670</v>
      </c>
      <c r="C6227" s="196"/>
      <c r="D6227" s="196"/>
      <c r="E6227" s="196"/>
      <c r="F6227" s="196"/>
      <c r="G6227"/>
      <c r="H6227"/>
    </row>
    <row r="6228" spans="2:8" x14ac:dyDescent="0.3">
      <c r="B6228" s="101" t="s">
        <v>6671</v>
      </c>
      <c r="C6228" s="196" t="s">
        <v>1690</v>
      </c>
      <c r="D6228" s="196">
        <v>1</v>
      </c>
      <c r="E6228" s="196" t="s">
        <v>7</v>
      </c>
      <c r="F6228" s="196">
        <v>0</v>
      </c>
      <c r="G6228"/>
      <c r="H6228"/>
    </row>
    <row r="6229" spans="2:8" x14ac:dyDescent="0.3">
      <c r="B6229" s="101" t="s">
        <v>6672</v>
      </c>
      <c r="C6229" s="196"/>
      <c r="D6229" s="196"/>
      <c r="E6229" s="196"/>
      <c r="F6229" s="196"/>
      <c r="G6229"/>
      <c r="H6229"/>
    </row>
    <row r="6230" spans="2:8" ht="28.8" x14ac:dyDescent="0.3">
      <c r="B6230" s="101" t="s">
        <v>6673</v>
      </c>
      <c r="C6230" s="196" t="s">
        <v>1830</v>
      </c>
      <c r="D6230" s="196">
        <v>13</v>
      </c>
      <c r="E6230" s="196" t="s">
        <v>7</v>
      </c>
      <c r="F6230" s="196">
        <v>8</v>
      </c>
      <c r="G6230"/>
      <c r="H6230"/>
    </row>
    <row r="6231" spans="2:8" ht="28.8" x14ac:dyDescent="0.3">
      <c r="B6231" s="101" t="s">
        <v>6674</v>
      </c>
      <c r="C6231" s="196" t="s">
        <v>4</v>
      </c>
      <c r="D6231" s="196">
        <v>28</v>
      </c>
      <c r="E6231" s="196" t="s">
        <v>7</v>
      </c>
      <c r="F6231" s="196">
        <v>17</v>
      </c>
      <c r="G6231"/>
      <c r="H6231"/>
    </row>
    <row r="6232" spans="2:8" x14ac:dyDescent="0.3">
      <c r="B6232" s="101" t="s">
        <v>6675</v>
      </c>
      <c r="C6232" s="196" t="s">
        <v>1699</v>
      </c>
      <c r="D6232" s="196">
        <v>8</v>
      </c>
      <c r="E6232" s="196" t="s">
        <v>1698</v>
      </c>
      <c r="F6232" s="196">
        <v>3</v>
      </c>
      <c r="G6232"/>
      <c r="H6232"/>
    </row>
    <row r="6233" spans="2:8" x14ac:dyDescent="0.3">
      <c r="B6233" s="101" t="s">
        <v>6676</v>
      </c>
      <c r="C6233" s="196" t="s">
        <v>7</v>
      </c>
      <c r="D6233" s="196">
        <v>8</v>
      </c>
      <c r="E6233" s="196" t="s">
        <v>1832</v>
      </c>
      <c r="F6233" s="196">
        <v>2</v>
      </c>
      <c r="G6233"/>
      <c r="H6233"/>
    </row>
    <row r="6234" spans="2:8" x14ac:dyDescent="0.3">
      <c r="B6234" s="101" t="s">
        <v>6677</v>
      </c>
      <c r="C6234" s="196" t="s">
        <v>7</v>
      </c>
      <c r="D6234" s="196">
        <v>5</v>
      </c>
      <c r="E6234" s="196" t="s">
        <v>1690</v>
      </c>
      <c r="F6234" s="196">
        <v>2</v>
      </c>
      <c r="G6234"/>
      <c r="H6234"/>
    </row>
    <row r="6235" spans="2:8" ht="28.8" x14ac:dyDescent="0.3">
      <c r="B6235" s="101" t="s">
        <v>6678</v>
      </c>
      <c r="C6235" s="196" t="s">
        <v>7</v>
      </c>
      <c r="D6235" s="196">
        <v>6</v>
      </c>
      <c r="E6235" s="196" t="s">
        <v>1690</v>
      </c>
      <c r="F6235" s="196">
        <v>13</v>
      </c>
      <c r="G6235"/>
      <c r="H6235"/>
    </row>
    <row r="6236" spans="2:8" x14ac:dyDescent="0.3">
      <c r="B6236" s="101" t="s">
        <v>6679</v>
      </c>
      <c r="C6236" s="196" t="s">
        <v>7</v>
      </c>
      <c r="D6236" s="196">
        <v>8</v>
      </c>
      <c r="E6236" s="196" t="s">
        <v>1832</v>
      </c>
      <c r="F6236" s="196">
        <v>11</v>
      </c>
      <c r="G6236"/>
      <c r="H6236"/>
    </row>
    <row r="6237" spans="2:8" x14ac:dyDescent="0.3">
      <c r="B6237" s="101" t="s">
        <v>6680</v>
      </c>
      <c r="C6237" s="196" t="s">
        <v>1704</v>
      </c>
      <c r="D6237" s="196">
        <v>6</v>
      </c>
      <c r="E6237" s="196" t="s">
        <v>7</v>
      </c>
      <c r="F6237" s="196">
        <v>10</v>
      </c>
      <c r="G6237"/>
      <c r="H6237"/>
    </row>
    <row r="6238" spans="2:8" x14ac:dyDescent="0.3">
      <c r="B6238" s="101" t="s">
        <v>6681</v>
      </c>
      <c r="C6238" s="196" t="s">
        <v>7</v>
      </c>
      <c r="D6238" s="196">
        <v>7</v>
      </c>
      <c r="E6238" s="196" t="s">
        <v>2065</v>
      </c>
      <c r="F6238" s="196">
        <v>0</v>
      </c>
      <c r="G6238"/>
      <c r="H6238"/>
    </row>
    <row r="6239" spans="2:8" x14ac:dyDescent="0.3">
      <c r="B6239" s="101" t="s">
        <v>6682</v>
      </c>
      <c r="C6239" s="196" t="s">
        <v>7</v>
      </c>
      <c r="D6239" s="196">
        <v>10</v>
      </c>
      <c r="E6239" s="196" t="s">
        <v>20</v>
      </c>
      <c r="F6239" s="196">
        <v>4</v>
      </c>
      <c r="G6239"/>
      <c r="H6239"/>
    </row>
    <row r="6240" spans="2:8" x14ac:dyDescent="0.3">
      <c r="B6240" s="101" t="s">
        <v>6683</v>
      </c>
      <c r="C6240" s="196" t="s">
        <v>1690</v>
      </c>
      <c r="D6240" s="196">
        <v>3</v>
      </c>
      <c r="E6240" s="196" t="s">
        <v>1697</v>
      </c>
      <c r="F6240" s="196">
        <v>3</v>
      </c>
      <c r="G6240"/>
      <c r="H6240"/>
    </row>
    <row r="6241" spans="2:8" x14ac:dyDescent="0.3">
      <c r="B6241" s="101" t="s">
        <v>6684</v>
      </c>
      <c r="C6241" s="196" t="s">
        <v>7</v>
      </c>
      <c r="D6241" s="196">
        <v>22</v>
      </c>
      <c r="E6241" s="196" t="s">
        <v>4</v>
      </c>
      <c r="F6241" s="196">
        <v>18</v>
      </c>
      <c r="G6241"/>
      <c r="H6241"/>
    </row>
    <row r="6242" spans="2:8" x14ac:dyDescent="0.3">
      <c r="B6242" s="101" t="s">
        <v>6685</v>
      </c>
      <c r="C6242" s="196" t="s">
        <v>4</v>
      </c>
      <c r="D6242" s="196">
        <v>4</v>
      </c>
      <c r="E6242" s="196" t="s">
        <v>3174</v>
      </c>
      <c r="F6242" s="196">
        <v>13</v>
      </c>
      <c r="G6242"/>
      <c r="H6242"/>
    </row>
    <row r="6243" spans="2:8" ht="27.6" x14ac:dyDescent="0.3">
      <c r="B6243" s="201" t="s">
        <v>6686</v>
      </c>
      <c r="C6243" s="201" t="s">
        <v>4</v>
      </c>
      <c r="D6243" s="201">
        <v>6</v>
      </c>
      <c r="E6243" s="201" t="s">
        <v>7</v>
      </c>
      <c r="F6243" s="201">
        <v>2</v>
      </c>
      <c r="G6243" s="201"/>
      <c r="H6243"/>
    </row>
    <row r="6244" spans="2:8" x14ac:dyDescent="0.3">
      <c r="B6244" s="101" t="s">
        <v>6687</v>
      </c>
      <c r="C6244" s="196" t="s">
        <v>4</v>
      </c>
      <c r="D6244" s="196">
        <v>4</v>
      </c>
      <c r="E6244" s="196" t="s">
        <v>7</v>
      </c>
      <c r="F6244" s="196">
        <v>9</v>
      </c>
      <c r="G6244"/>
      <c r="H6244"/>
    </row>
    <row r="6245" spans="2:8" x14ac:dyDescent="0.3">
      <c r="B6245" s="101" t="s">
        <v>6688</v>
      </c>
      <c r="C6245" s="196" t="s">
        <v>3174</v>
      </c>
      <c r="D6245" s="196">
        <v>11</v>
      </c>
      <c r="E6245" s="196" t="s">
        <v>4</v>
      </c>
      <c r="F6245" s="196">
        <v>2</v>
      </c>
      <c r="G6245"/>
      <c r="H6245"/>
    </row>
    <row r="6246" spans="2:8" x14ac:dyDescent="0.3">
      <c r="B6246" s="101" t="s">
        <v>6689</v>
      </c>
      <c r="C6246" s="196" t="s">
        <v>7</v>
      </c>
      <c r="D6246" s="196">
        <v>1</v>
      </c>
      <c r="E6246" s="196" t="s">
        <v>1685</v>
      </c>
      <c r="F6246" s="196">
        <v>6</v>
      </c>
      <c r="G6246"/>
      <c r="H6246"/>
    </row>
    <row r="6247" spans="2:8" x14ac:dyDescent="0.3">
      <c r="B6247" s="101" t="s">
        <v>6690</v>
      </c>
      <c r="C6247" s="196" t="s">
        <v>7</v>
      </c>
      <c r="D6247" s="196">
        <v>8</v>
      </c>
      <c r="E6247" s="196" t="s">
        <v>1832</v>
      </c>
      <c r="F6247" s="196">
        <v>7</v>
      </c>
      <c r="G6247"/>
      <c r="H6247"/>
    </row>
    <row r="6248" spans="2:8" x14ac:dyDescent="0.3">
      <c r="B6248" s="101" t="s">
        <v>6691</v>
      </c>
      <c r="C6248" s="196" t="s">
        <v>20</v>
      </c>
      <c r="D6248" s="196">
        <v>7</v>
      </c>
      <c r="E6248" s="196" t="s">
        <v>7</v>
      </c>
      <c r="F6248" s="196">
        <v>5</v>
      </c>
      <c r="G6248"/>
      <c r="H6248"/>
    </row>
    <row r="6249" spans="2:8" x14ac:dyDescent="0.3">
      <c r="B6249" s="101" t="s">
        <v>6692</v>
      </c>
      <c r="C6249" s="196" t="s">
        <v>7</v>
      </c>
      <c r="D6249" s="196">
        <v>8</v>
      </c>
      <c r="E6249" s="196" t="s">
        <v>20</v>
      </c>
      <c r="F6249" s="196">
        <v>4</v>
      </c>
      <c r="G6249"/>
      <c r="H6249"/>
    </row>
    <row r="6250" spans="2:8" x14ac:dyDescent="0.3">
      <c r="B6250" s="101" t="s">
        <v>6693</v>
      </c>
      <c r="C6250" s="196" t="s">
        <v>1694</v>
      </c>
      <c r="D6250" s="196">
        <v>1</v>
      </c>
      <c r="E6250" s="196" t="s">
        <v>7</v>
      </c>
      <c r="F6250" s="196">
        <v>4</v>
      </c>
      <c r="G6250"/>
      <c r="H6250"/>
    </row>
    <row r="6251" spans="2:8" x14ac:dyDescent="0.3">
      <c r="B6251" s="101" t="s">
        <v>6694</v>
      </c>
      <c r="C6251" s="196" t="s">
        <v>1687</v>
      </c>
      <c r="D6251" s="196">
        <v>11</v>
      </c>
      <c r="E6251" s="196" t="s">
        <v>4</v>
      </c>
      <c r="F6251" s="196">
        <v>7</v>
      </c>
      <c r="G6251"/>
      <c r="H6251"/>
    </row>
    <row r="6252" spans="2:8" x14ac:dyDescent="0.3">
      <c r="B6252" s="101" t="s">
        <v>6695</v>
      </c>
      <c r="C6252" s="196" t="s">
        <v>1690</v>
      </c>
      <c r="D6252" s="196">
        <v>0</v>
      </c>
      <c r="E6252" s="196" t="s">
        <v>1697</v>
      </c>
      <c r="F6252" s="196">
        <v>4</v>
      </c>
      <c r="G6252"/>
      <c r="H6252"/>
    </row>
    <row r="6253" spans="2:8" x14ac:dyDescent="0.3">
      <c r="B6253" s="101" t="s">
        <v>6696</v>
      </c>
      <c r="C6253" s="196" t="s">
        <v>1698</v>
      </c>
      <c r="D6253" s="196">
        <v>1</v>
      </c>
      <c r="E6253" s="196" t="s">
        <v>20</v>
      </c>
      <c r="F6253" s="196">
        <v>1</v>
      </c>
      <c r="G6253"/>
      <c r="H6253"/>
    </row>
    <row r="6254" spans="2:8" x14ac:dyDescent="0.3">
      <c r="B6254" s="101" t="s">
        <v>6697</v>
      </c>
      <c r="C6254" s="196" t="s">
        <v>1697</v>
      </c>
      <c r="D6254" s="196">
        <v>2</v>
      </c>
      <c r="E6254" s="196" t="s">
        <v>7</v>
      </c>
      <c r="F6254" s="196">
        <v>2</v>
      </c>
      <c r="G6254"/>
      <c r="H6254"/>
    </row>
    <row r="6255" spans="2:8" x14ac:dyDescent="0.3">
      <c r="B6255" s="101" t="s">
        <v>6698</v>
      </c>
      <c r="C6255" s="196" t="s">
        <v>20</v>
      </c>
      <c r="D6255" s="196">
        <v>8</v>
      </c>
      <c r="E6255" s="196" t="s">
        <v>1698</v>
      </c>
      <c r="F6255" s="196">
        <v>6</v>
      </c>
      <c r="G6255"/>
      <c r="H6255"/>
    </row>
    <row r="6256" spans="2:8" ht="28.8" x14ac:dyDescent="0.3">
      <c r="B6256" s="101" t="s">
        <v>6699</v>
      </c>
      <c r="C6256" s="196" t="s">
        <v>1698</v>
      </c>
      <c r="D6256" s="196">
        <v>8</v>
      </c>
      <c r="E6256" s="196" t="s">
        <v>20</v>
      </c>
      <c r="F6256" s="196">
        <v>5</v>
      </c>
      <c r="G6256"/>
      <c r="H6256"/>
    </row>
    <row r="6257" spans="2:8" ht="28.8" x14ac:dyDescent="0.3">
      <c r="B6257" s="101" t="s">
        <v>6700</v>
      </c>
      <c r="C6257" s="196" t="s">
        <v>7</v>
      </c>
      <c r="D6257" s="196">
        <v>11</v>
      </c>
      <c r="E6257" s="196" t="s">
        <v>20</v>
      </c>
      <c r="F6257" s="196">
        <v>11</v>
      </c>
      <c r="G6257"/>
      <c r="H6257"/>
    </row>
    <row r="6258" spans="2:8" x14ac:dyDescent="0.3">
      <c r="B6258" s="101" t="s">
        <v>6701</v>
      </c>
      <c r="C6258" s="196" t="s">
        <v>20</v>
      </c>
      <c r="D6258" s="196">
        <v>29</v>
      </c>
      <c r="E6258" s="196" t="s">
        <v>1698</v>
      </c>
      <c r="F6258" s="196">
        <v>15</v>
      </c>
      <c r="G6258"/>
      <c r="H6258"/>
    </row>
    <row r="6259" spans="2:8" x14ac:dyDescent="0.3">
      <c r="B6259" s="101" t="s">
        <v>6702</v>
      </c>
      <c r="C6259" s="196" t="s">
        <v>1698</v>
      </c>
      <c r="D6259" s="196">
        <v>6</v>
      </c>
      <c r="E6259" s="196" t="s">
        <v>20</v>
      </c>
      <c r="F6259" s="196">
        <v>4</v>
      </c>
      <c r="G6259"/>
      <c r="H6259"/>
    </row>
    <row r="6260" spans="2:8" x14ac:dyDescent="0.3">
      <c r="B6260" s="101" t="s">
        <v>6703</v>
      </c>
      <c r="C6260" s="196" t="s">
        <v>1704</v>
      </c>
      <c r="D6260" s="196">
        <v>17</v>
      </c>
      <c r="E6260" s="196" t="s">
        <v>7</v>
      </c>
      <c r="F6260" s="196">
        <v>15</v>
      </c>
      <c r="G6260"/>
      <c r="H6260"/>
    </row>
    <row r="6261" spans="2:8" ht="28.8" x14ac:dyDescent="0.3">
      <c r="B6261" s="101" t="s">
        <v>6704</v>
      </c>
      <c r="C6261" s="196" t="s">
        <v>1704</v>
      </c>
      <c r="D6261" s="196">
        <v>8</v>
      </c>
      <c r="E6261" s="196" t="s">
        <v>7</v>
      </c>
      <c r="F6261" s="196">
        <v>9</v>
      </c>
      <c r="G6261"/>
      <c r="H6261"/>
    </row>
    <row r="6262" spans="2:8" x14ac:dyDescent="0.3">
      <c r="B6262" s="101" t="s">
        <v>6705</v>
      </c>
      <c r="C6262" s="196" t="s">
        <v>1704</v>
      </c>
      <c r="D6262" s="196">
        <v>15</v>
      </c>
      <c r="E6262" s="196" t="s">
        <v>7</v>
      </c>
      <c r="F6262" s="196">
        <v>6</v>
      </c>
      <c r="G6262"/>
      <c r="H6262"/>
    </row>
    <row r="6263" spans="2:8" x14ac:dyDescent="0.3">
      <c r="B6263" s="101" t="s">
        <v>6706</v>
      </c>
      <c r="C6263" s="196" t="s">
        <v>7</v>
      </c>
      <c r="D6263" s="196">
        <v>11</v>
      </c>
      <c r="E6263" s="196" t="s">
        <v>1704</v>
      </c>
      <c r="F6263" s="196">
        <v>13</v>
      </c>
      <c r="G6263"/>
      <c r="H6263"/>
    </row>
    <row r="6264" spans="2:8" x14ac:dyDescent="0.3">
      <c r="B6264" s="101" t="s">
        <v>6707</v>
      </c>
      <c r="C6264" s="196" t="s">
        <v>1704</v>
      </c>
      <c r="D6264" s="196">
        <v>3</v>
      </c>
      <c r="E6264" s="196" t="s">
        <v>1837</v>
      </c>
      <c r="F6264" s="196">
        <v>6</v>
      </c>
      <c r="G6264"/>
      <c r="H6264"/>
    </row>
    <row r="6265" spans="2:8" x14ac:dyDescent="0.3">
      <c r="B6265" s="101" t="s">
        <v>6708</v>
      </c>
      <c r="C6265" s="196" t="s">
        <v>7</v>
      </c>
      <c r="D6265" s="196">
        <v>5</v>
      </c>
      <c r="E6265" s="196" t="s">
        <v>1685</v>
      </c>
      <c r="F6265" s="196">
        <v>11</v>
      </c>
      <c r="G6265"/>
      <c r="H6265"/>
    </row>
    <row r="6266" spans="2:8" ht="28.8" x14ac:dyDescent="0.3">
      <c r="B6266" s="101" t="s">
        <v>6709</v>
      </c>
      <c r="C6266" s="196" t="s">
        <v>1832</v>
      </c>
      <c r="D6266" s="196">
        <v>8</v>
      </c>
      <c r="E6266" s="196" t="s">
        <v>7</v>
      </c>
      <c r="F6266" s="196">
        <v>5</v>
      </c>
      <c r="G6266"/>
      <c r="H6266"/>
    </row>
    <row r="6267" spans="2:8" x14ac:dyDescent="0.3">
      <c r="B6267" s="101" t="s">
        <v>6710</v>
      </c>
      <c r="C6267" s="196" t="s">
        <v>1690</v>
      </c>
      <c r="D6267" s="196">
        <v>18</v>
      </c>
      <c r="E6267" s="196" t="s">
        <v>7</v>
      </c>
      <c r="F6267" s="196">
        <v>11</v>
      </c>
      <c r="G6267"/>
      <c r="H6267"/>
    </row>
    <row r="6268" spans="2:8" x14ac:dyDescent="0.3">
      <c r="B6268" s="101" t="s">
        <v>6711</v>
      </c>
      <c r="C6268" s="196" t="s">
        <v>1690</v>
      </c>
      <c r="D6268" s="196">
        <v>11</v>
      </c>
      <c r="E6268" s="196" t="s">
        <v>7</v>
      </c>
      <c r="F6268" s="196">
        <v>7</v>
      </c>
      <c r="G6268"/>
      <c r="H6268"/>
    </row>
    <row r="6269" spans="2:8" x14ac:dyDescent="0.3">
      <c r="B6269" s="101" t="s">
        <v>6712</v>
      </c>
      <c r="C6269" s="196" t="s">
        <v>7</v>
      </c>
      <c r="D6269" s="196">
        <v>11</v>
      </c>
      <c r="E6269" s="196" t="s">
        <v>1690</v>
      </c>
      <c r="F6269" s="196">
        <v>13</v>
      </c>
      <c r="G6269"/>
      <c r="H6269"/>
    </row>
    <row r="6270" spans="2:8" ht="28.8" x14ac:dyDescent="0.3">
      <c r="B6270" s="101" t="s">
        <v>6713</v>
      </c>
      <c r="C6270" s="196" t="s">
        <v>20</v>
      </c>
      <c r="D6270" s="196">
        <v>3</v>
      </c>
      <c r="E6270" s="196" t="s">
        <v>1698</v>
      </c>
      <c r="F6270" s="196">
        <v>1</v>
      </c>
      <c r="G6270"/>
      <c r="H6270"/>
    </row>
    <row r="6271" spans="2:8" x14ac:dyDescent="0.3">
      <c r="B6271" s="101" t="s">
        <v>6714</v>
      </c>
      <c r="C6271" s="196" t="s">
        <v>20</v>
      </c>
      <c r="D6271" s="196">
        <v>10</v>
      </c>
      <c r="E6271" s="196" t="s">
        <v>7</v>
      </c>
      <c r="F6271" s="196">
        <v>14</v>
      </c>
      <c r="G6271"/>
      <c r="H6271"/>
    </row>
    <row r="6272" spans="2:8" x14ac:dyDescent="0.3">
      <c r="B6272" s="101" t="s">
        <v>6715</v>
      </c>
      <c r="C6272" s="196" t="s">
        <v>1690</v>
      </c>
      <c r="D6272" s="196">
        <v>62</v>
      </c>
      <c r="E6272" s="196" t="s">
        <v>7</v>
      </c>
      <c r="F6272" s="196">
        <v>58</v>
      </c>
      <c r="G6272"/>
      <c r="H6272"/>
    </row>
    <row r="6273" spans="2:8" x14ac:dyDescent="0.3">
      <c r="B6273" s="101" t="s">
        <v>6716</v>
      </c>
      <c r="C6273" s="196" t="s">
        <v>1705</v>
      </c>
      <c r="D6273" s="196">
        <v>21</v>
      </c>
      <c r="E6273" s="196" t="s">
        <v>1690</v>
      </c>
      <c r="F6273" s="196">
        <v>24</v>
      </c>
      <c r="G6273"/>
      <c r="H6273"/>
    </row>
    <row r="6274" spans="2:8" x14ac:dyDescent="0.3">
      <c r="B6274" s="101" t="s">
        <v>6717</v>
      </c>
      <c r="C6274" s="196" t="s">
        <v>1698</v>
      </c>
      <c r="D6274" s="196">
        <v>2</v>
      </c>
      <c r="E6274" s="196" t="s">
        <v>1690</v>
      </c>
      <c r="F6274" s="196">
        <v>11</v>
      </c>
      <c r="G6274"/>
      <c r="H6274"/>
    </row>
    <row r="6275" spans="2:8" x14ac:dyDescent="0.3">
      <c r="B6275" s="101" t="s">
        <v>6718</v>
      </c>
      <c r="C6275" s="196" t="s">
        <v>7</v>
      </c>
      <c r="D6275" s="196">
        <v>13</v>
      </c>
      <c r="E6275" s="196" t="s">
        <v>4</v>
      </c>
      <c r="F6275" s="196">
        <v>3</v>
      </c>
      <c r="G6275"/>
      <c r="H6275"/>
    </row>
    <row r="6276" spans="2:8" ht="28.8" x14ac:dyDescent="0.3">
      <c r="B6276" s="101" t="s">
        <v>6719</v>
      </c>
      <c r="C6276" s="196" t="s">
        <v>20</v>
      </c>
      <c r="D6276" s="196">
        <v>25</v>
      </c>
      <c r="E6276" s="196" t="s">
        <v>7</v>
      </c>
      <c r="F6276" s="196">
        <v>24</v>
      </c>
      <c r="G6276"/>
      <c r="H6276"/>
    </row>
    <row r="6277" spans="2:8" x14ac:dyDescent="0.3">
      <c r="B6277" s="101" t="s">
        <v>6720</v>
      </c>
      <c r="C6277" s="196" t="s">
        <v>7</v>
      </c>
      <c r="D6277" s="196">
        <v>3</v>
      </c>
      <c r="E6277" s="196" t="s">
        <v>20</v>
      </c>
      <c r="F6277" s="196">
        <v>0</v>
      </c>
      <c r="G6277"/>
      <c r="H6277"/>
    </row>
    <row r="6278" spans="2:8" x14ac:dyDescent="0.3">
      <c r="B6278" s="101" t="s">
        <v>6721</v>
      </c>
      <c r="C6278" s="196" t="s">
        <v>7</v>
      </c>
      <c r="D6278" s="196">
        <v>20</v>
      </c>
      <c r="E6278" s="196" t="s">
        <v>4</v>
      </c>
      <c r="F6278" s="196">
        <v>16</v>
      </c>
      <c r="G6278"/>
      <c r="H6278"/>
    </row>
    <row r="6279" spans="2:8" x14ac:dyDescent="0.3">
      <c r="B6279" s="101" t="s">
        <v>6722</v>
      </c>
      <c r="C6279" s="196" t="s">
        <v>20</v>
      </c>
      <c r="D6279" s="196">
        <v>0</v>
      </c>
      <c r="E6279" s="196" t="s">
        <v>3030</v>
      </c>
      <c r="F6279" s="196">
        <v>4</v>
      </c>
      <c r="G6279"/>
      <c r="H6279"/>
    </row>
    <row r="6280" spans="2:8" x14ac:dyDescent="0.3">
      <c r="B6280" s="101" t="s">
        <v>6723</v>
      </c>
      <c r="C6280" s="196" t="s">
        <v>7</v>
      </c>
      <c r="D6280" s="196">
        <v>62</v>
      </c>
      <c r="E6280" s="196" t="s">
        <v>1694</v>
      </c>
      <c r="F6280" s="196">
        <v>58</v>
      </c>
      <c r="G6280"/>
      <c r="H6280"/>
    </row>
    <row r="6281" spans="2:8" ht="28.8" x14ac:dyDescent="0.3">
      <c r="B6281" s="101" t="s">
        <v>6724</v>
      </c>
      <c r="C6281" s="196" t="s">
        <v>1698</v>
      </c>
      <c r="D6281" s="196">
        <v>8</v>
      </c>
      <c r="E6281" s="196" t="s">
        <v>1704</v>
      </c>
      <c r="F6281" s="196">
        <v>14</v>
      </c>
      <c r="G6281"/>
      <c r="H6281"/>
    </row>
    <row r="6282" spans="2:8" x14ac:dyDescent="0.3">
      <c r="B6282" s="101" t="s">
        <v>6725</v>
      </c>
      <c r="C6282" s="196" t="s">
        <v>1690</v>
      </c>
      <c r="D6282" s="196">
        <v>19</v>
      </c>
      <c r="E6282" s="196" t="s">
        <v>7</v>
      </c>
      <c r="F6282" s="196">
        <v>14</v>
      </c>
      <c r="G6282"/>
      <c r="H6282"/>
    </row>
    <row r="6283" spans="2:8" x14ac:dyDescent="0.3">
      <c r="B6283" s="101" t="s">
        <v>6726</v>
      </c>
      <c r="C6283" s="196" t="s">
        <v>1697</v>
      </c>
      <c r="D6283" s="196">
        <v>33</v>
      </c>
      <c r="E6283" s="196" t="s">
        <v>4</v>
      </c>
      <c r="F6283" s="196">
        <v>20</v>
      </c>
      <c r="G6283"/>
      <c r="H6283"/>
    </row>
    <row r="6284" spans="2:8" x14ac:dyDescent="0.3">
      <c r="B6284" s="201" t="s">
        <v>6727</v>
      </c>
      <c r="C6284" s="201" t="s">
        <v>1690</v>
      </c>
      <c r="D6284" s="201">
        <v>9</v>
      </c>
      <c r="E6284" s="201" t="s">
        <v>1837</v>
      </c>
      <c r="F6284" s="201">
        <v>14</v>
      </c>
      <c r="G6284" s="201"/>
      <c r="H6284"/>
    </row>
    <row r="6285" spans="2:8" x14ac:dyDescent="0.3">
      <c r="B6285" s="101" t="s">
        <v>6728</v>
      </c>
      <c r="C6285" s="196" t="s">
        <v>20</v>
      </c>
      <c r="D6285" s="196">
        <v>0</v>
      </c>
      <c r="E6285" s="196" t="s">
        <v>7</v>
      </c>
      <c r="F6285" s="196">
        <v>4</v>
      </c>
      <c r="G6285"/>
      <c r="H6285"/>
    </row>
    <row r="6286" spans="2:8" x14ac:dyDescent="0.3">
      <c r="B6286" s="101" t="s">
        <v>6729</v>
      </c>
      <c r="C6286" s="196" t="s">
        <v>1706</v>
      </c>
      <c r="D6286" s="196">
        <v>13</v>
      </c>
      <c r="E6286" s="196" t="s">
        <v>7</v>
      </c>
      <c r="F6286" s="196">
        <v>26</v>
      </c>
      <c r="G6286"/>
      <c r="H6286"/>
    </row>
    <row r="6287" spans="2:8" x14ac:dyDescent="0.3">
      <c r="B6287" s="101" t="s">
        <v>6730</v>
      </c>
      <c r="C6287" s="196" t="s">
        <v>20</v>
      </c>
      <c r="D6287" s="196">
        <v>0</v>
      </c>
      <c r="E6287" s="196" t="s">
        <v>7</v>
      </c>
      <c r="F6287" s="196">
        <v>0</v>
      </c>
      <c r="G6287"/>
      <c r="H6287"/>
    </row>
    <row r="6288" spans="2:8" x14ac:dyDescent="0.3">
      <c r="B6288" s="101" t="s">
        <v>6731</v>
      </c>
      <c r="C6288" s="196" t="s">
        <v>1704</v>
      </c>
      <c r="D6288" s="196">
        <v>3</v>
      </c>
      <c r="E6288" s="196" t="s">
        <v>7</v>
      </c>
      <c r="F6288" s="196">
        <v>1</v>
      </c>
      <c r="G6288"/>
      <c r="H6288"/>
    </row>
    <row r="6289" spans="2:8" x14ac:dyDescent="0.3">
      <c r="B6289" s="101" t="s">
        <v>6732</v>
      </c>
      <c r="C6289" s="196" t="s">
        <v>1690</v>
      </c>
      <c r="D6289" s="196">
        <v>3</v>
      </c>
      <c r="E6289" s="196" t="s">
        <v>7</v>
      </c>
      <c r="F6289" s="196">
        <v>4</v>
      </c>
      <c r="G6289"/>
      <c r="H6289"/>
    </row>
    <row r="6290" spans="2:8" ht="28.8" x14ac:dyDescent="0.3">
      <c r="B6290" s="101" t="s">
        <v>6733</v>
      </c>
      <c r="C6290" s="196" t="s">
        <v>20</v>
      </c>
      <c r="D6290" s="196">
        <v>1</v>
      </c>
      <c r="E6290" s="196" t="s">
        <v>1698</v>
      </c>
      <c r="F6290" s="196">
        <v>7</v>
      </c>
      <c r="G6290"/>
      <c r="H6290"/>
    </row>
    <row r="6291" spans="2:8" x14ac:dyDescent="0.3">
      <c r="B6291" s="101" t="s">
        <v>6734</v>
      </c>
      <c r="C6291" s="196" t="s">
        <v>7</v>
      </c>
      <c r="D6291" s="196">
        <v>24</v>
      </c>
      <c r="E6291" s="196" t="s">
        <v>4</v>
      </c>
      <c r="F6291" s="196">
        <v>7</v>
      </c>
      <c r="G6291"/>
      <c r="H6291"/>
    </row>
    <row r="6292" spans="2:8" x14ac:dyDescent="0.3">
      <c r="B6292" s="101" t="s">
        <v>6735</v>
      </c>
      <c r="C6292" s="196" t="s">
        <v>7</v>
      </c>
      <c r="D6292" s="196">
        <v>1</v>
      </c>
      <c r="E6292" s="196" t="s">
        <v>1684</v>
      </c>
      <c r="F6292" s="196">
        <v>3</v>
      </c>
      <c r="G6292"/>
      <c r="H6292"/>
    </row>
    <row r="6293" spans="2:8" x14ac:dyDescent="0.3">
      <c r="B6293" s="101" t="s">
        <v>6736</v>
      </c>
      <c r="C6293" s="196" t="s">
        <v>7</v>
      </c>
      <c r="D6293" s="196">
        <v>5</v>
      </c>
      <c r="E6293" s="196" t="s">
        <v>1741</v>
      </c>
      <c r="F6293" s="196">
        <v>8</v>
      </c>
      <c r="G6293"/>
      <c r="H6293"/>
    </row>
    <row r="6294" spans="2:8" x14ac:dyDescent="0.3">
      <c r="B6294" s="101" t="s">
        <v>6737</v>
      </c>
      <c r="C6294" s="196" t="s">
        <v>7</v>
      </c>
      <c r="D6294" s="196">
        <v>5</v>
      </c>
      <c r="E6294" s="196" t="s">
        <v>4</v>
      </c>
      <c r="F6294" s="196">
        <v>0</v>
      </c>
      <c r="G6294"/>
      <c r="H6294"/>
    </row>
    <row r="6295" spans="2:8" x14ac:dyDescent="0.3">
      <c r="B6295" s="101" t="s">
        <v>6738</v>
      </c>
      <c r="C6295" s="196" t="s">
        <v>7</v>
      </c>
      <c r="D6295" s="196">
        <v>3</v>
      </c>
      <c r="E6295" s="196" t="s">
        <v>4</v>
      </c>
      <c r="F6295" s="196">
        <v>2</v>
      </c>
      <c r="G6295"/>
      <c r="H6295"/>
    </row>
    <row r="6296" spans="2:8" x14ac:dyDescent="0.3">
      <c r="B6296" s="101" t="s">
        <v>6739</v>
      </c>
      <c r="C6296" s="196" t="s">
        <v>1698</v>
      </c>
      <c r="D6296" s="196">
        <v>6</v>
      </c>
      <c r="E6296" s="196" t="s">
        <v>4</v>
      </c>
      <c r="F6296" s="196">
        <v>1</v>
      </c>
      <c r="G6296"/>
      <c r="H6296"/>
    </row>
    <row r="6297" spans="2:8" x14ac:dyDescent="0.3">
      <c r="B6297" s="101" t="s">
        <v>6740</v>
      </c>
      <c r="C6297" s="196" t="s">
        <v>4</v>
      </c>
      <c r="D6297" s="196">
        <v>7</v>
      </c>
      <c r="E6297" s="196" t="s">
        <v>1698</v>
      </c>
      <c r="F6297" s="196">
        <v>1</v>
      </c>
      <c r="G6297"/>
      <c r="H6297"/>
    </row>
    <row r="6298" spans="2:8" ht="27.6" x14ac:dyDescent="0.3">
      <c r="B6298" s="101" t="s">
        <v>6741</v>
      </c>
      <c r="C6298" s="196" t="s">
        <v>1735</v>
      </c>
      <c r="D6298" s="196">
        <v>1</v>
      </c>
      <c r="E6298" s="196" t="s">
        <v>6742</v>
      </c>
      <c r="F6298" s="196">
        <v>2</v>
      </c>
      <c r="G6298"/>
      <c r="H6298"/>
    </row>
    <row r="6299" spans="2:8" x14ac:dyDescent="0.3">
      <c r="B6299" s="101" t="s">
        <v>6743</v>
      </c>
      <c r="C6299" s="196" t="s">
        <v>7</v>
      </c>
      <c r="D6299" s="196">
        <v>4</v>
      </c>
      <c r="E6299" s="196" t="s">
        <v>4</v>
      </c>
      <c r="F6299" s="196">
        <v>2</v>
      </c>
      <c r="G6299"/>
      <c r="H6299"/>
    </row>
    <row r="6300" spans="2:8" x14ac:dyDescent="0.3">
      <c r="B6300" s="101" t="s">
        <v>6744</v>
      </c>
      <c r="C6300" s="196" t="s">
        <v>20</v>
      </c>
      <c r="D6300" s="196">
        <v>10</v>
      </c>
      <c r="E6300" s="196" t="s">
        <v>1837</v>
      </c>
      <c r="F6300" s="196">
        <v>13</v>
      </c>
      <c r="G6300"/>
      <c r="H6300"/>
    </row>
    <row r="6301" spans="2:8" x14ac:dyDescent="0.3">
      <c r="B6301" s="201" t="s">
        <v>6745</v>
      </c>
      <c r="C6301" s="201" t="s">
        <v>7</v>
      </c>
      <c r="D6301" s="201">
        <v>32</v>
      </c>
      <c r="E6301" s="201" t="s">
        <v>1685</v>
      </c>
      <c r="F6301" s="201">
        <v>30</v>
      </c>
      <c r="G6301" s="201"/>
      <c r="H6301"/>
    </row>
    <row r="6302" spans="2:8" x14ac:dyDescent="0.3">
      <c r="B6302" s="101" t="s">
        <v>6746</v>
      </c>
      <c r="C6302" s="196" t="s">
        <v>4</v>
      </c>
      <c r="D6302" s="196">
        <v>5</v>
      </c>
      <c r="E6302" s="196" t="s">
        <v>7</v>
      </c>
      <c r="F6302" s="196">
        <v>6</v>
      </c>
      <c r="G6302"/>
      <c r="H6302"/>
    </row>
    <row r="6303" spans="2:8" x14ac:dyDescent="0.3">
      <c r="B6303" s="101" t="s">
        <v>6747</v>
      </c>
      <c r="C6303" s="196" t="s">
        <v>4</v>
      </c>
      <c r="D6303" s="196">
        <v>1</v>
      </c>
      <c r="E6303" s="196" t="s">
        <v>7</v>
      </c>
      <c r="F6303" s="196">
        <v>0</v>
      </c>
      <c r="G6303"/>
      <c r="H6303"/>
    </row>
    <row r="6304" spans="2:8" x14ac:dyDescent="0.3">
      <c r="B6304" s="101" t="s">
        <v>6748</v>
      </c>
      <c r="C6304" s="196" t="s">
        <v>7</v>
      </c>
      <c r="D6304" s="196">
        <v>8</v>
      </c>
      <c r="E6304" s="196" t="s">
        <v>4</v>
      </c>
      <c r="F6304" s="196">
        <v>6</v>
      </c>
      <c r="G6304"/>
      <c r="H6304"/>
    </row>
    <row r="6305" spans="2:8" x14ac:dyDescent="0.3">
      <c r="B6305" s="101" t="s">
        <v>6749</v>
      </c>
      <c r="C6305" s="196" t="s">
        <v>1697</v>
      </c>
      <c r="D6305" s="196">
        <v>0</v>
      </c>
      <c r="E6305" s="196" t="s">
        <v>1704</v>
      </c>
      <c r="F6305" s="196">
        <v>2</v>
      </c>
      <c r="G6305"/>
      <c r="H6305"/>
    </row>
    <row r="6306" spans="2:8" x14ac:dyDescent="0.3">
      <c r="B6306" s="101" t="s">
        <v>6750</v>
      </c>
      <c r="C6306" s="196" t="s">
        <v>7</v>
      </c>
      <c r="D6306" s="196">
        <v>1</v>
      </c>
      <c r="E6306" s="196" t="s">
        <v>4</v>
      </c>
      <c r="F6306" s="196">
        <v>2</v>
      </c>
      <c r="G6306"/>
      <c r="H6306"/>
    </row>
    <row r="6307" spans="2:8" x14ac:dyDescent="0.3">
      <c r="B6307" s="101" t="s">
        <v>6751</v>
      </c>
      <c r="C6307" s="196"/>
      <c r="D6307" s="196"/>
      <c r="E6307" s="196"/>
      <c r="F6307" s="196"/>
      <c r="G6307"/>
      <c r="H6307"/>
    </row>
    <row r="6308" spans="2:8" x14ac:dyDescent="0.3">
      <c r="B6308" s="101" t="s">
        <v>6752</v>
      </c>
      <c r="C6308" s="196" t="s">
        <v>7</v>
      </c>
      <c r="D6308" s="196">
        <v>0</v>
      </c>
      <c r="E6308" s="196" t="s">
        <v>1690</v>
      </c>
      <c r="F6308" s="196">
        <v>0</v>
      </c>
      <c r="G6308"/>
      <c r="H6308"/>
    </row>
    <row r="6309" spans="2:8" x14ac:dyDescent="0.3">
      <c r="B6309" s="101" t="s">
        <v>6753</v>
      </c>
      <c r="C6309" s="196" t="s">
        <v>7</v>
      </c>
      <c r="D6309" s="196">
        <v>0</v>
      </c>
      <c r="E6309" s="196" t="s">
        <v>1690</v>
      </c>
      <c r="F6309" s="196">
        <v>0</v>
      </c>
      <c r="G6309"/>
      <c r="H6309"/>
    </row>
    <row r="6310" spans="2:8" x14ac:dyDescent="0.3">
      <c r="B6310" s="101" t="s">
        <v>6754</v>
      </c>
      <c r="C6310" s="196" t="s">
        <v>7</v>
      </c>
      <c r="D6310" s="196">
        <v>0</v>
      </c>
      <c r="E6310" s="196" t="s">
        <v>1690</v>
      </c>
      <c r="F6310" s="196">
        <v>0</v>
      </c>
      <c r="G6310"/>
      <c r="H6310"/>
    </row>
    <row r="6311" spans="2:8" x14ac:dyDescent="0.3">
      <c r="B6311" s="101" t="s">
        <v>6755</v>
      </c>
      <c r="C6311" s="196" t="s">
        <v>7</v>
      </c>
      <c r="D6311" s="196">
        <v>2</v>
      </c>
      <c r="E6311" s="196" t="s">
        <v>1690</v>
      </c>
      <c r="F6311" s="196">
        <v>0</v>
      </c>
      <c r="G6311"/>
      <c r="H6311"/>
    </row>
    <row r="6312" spans="2:8" x14ac:dyDescent="0.3">
      <c r="B6312" s="101" t="s">
        <v>6756</v>
      </c>
      <c r="C6312" s="196" t="s">
        <v>7</v>
      </c>
      <c r="D6312" s="196">
        <v>1</v>
      </c>
      <c r="E6312" s="196" t="s">
        <v>1690</v>
      </c>
      <c r="F6312" s="196">
        <v>0</v>
      </c>
      <c r="G6312"/>
      <c r="H6312"/>
    </row>
    <row r="6313" spans="2:8" x14ac:dyDescent="0.3">
      <c r="B6313" s="101" t="s">
        <v>6757</v>
      </c>
      <c r="C6313" s="196" t="s">
        <v>7</v>
      </c>
      <c r="D6313" s="196">
        <v>0</v>
      </c>
      <c r="E6313" s="196" t="s">
        <v>1690</v>
      </c>
      <c r="F6313" s="196">
        <v>0</v>
      </c>
      <c r="G6313"/>
      <c r="H6313"/>
    </row>
    <row r="6314" spans="2:8" x14ac:dyDescent="0.3">
      <c r="B6314" s="101" t="s">
        <v>6758</v>
      </c>
      <c r="C6314" s="196" t="s">
        <v>1690</v>
      </c>
      <c r="D6314" s="196">
        <v>0</v>
      </c>
      <c r="E6314" s="196" t="s">
        <v>7</v>
      </c>
      <c r="F6314" s="196">
        <v>0</v>
      </c>
      <c r="G6314"/>
      <c r="H6314"/>
    </row>
    <row r="6315" spans="2:8" x14ac:dyDescent="0.3">
      <c r="B6315" s="101" t="s">
        <v>6759</v>
      </c>
      <c r="C6315" s="196" t="s">
        <v>1690</v>
      </c>
      <c r="D6315" s="196">
        <v>0</v>
      </c>
      <c r="E6315" s="196" t="s">
        <v>7</v>
      </c>
      <c r="F6315" s="196">
        <v>0</v>
      </c>
      <c r="G6315"/>
      <c r="H6315"/>
    </row>
    <row r="6316" spans="2:8" x14ac:dyDescent="0.3">
      <c r="B6316" s="101" t="s">
        <v>6760</v>
      </c>
      <c r="C6316" s="196"/>
      <c r="D6316" s="196"/>
      <c r="E6316" s="196"/>
      <c r="F6316" s="196"/>
      <c r="G6316"/>
      <c r="H6316"/>
    </row>
    <row r="6317" spans="2:8" x14ac:dyDescent="0.3">
      <c r="B6317" s="201" t="s">
        <v>3214</v>
      </c>
      <c r="C6317" s="201" t="s">
        <v>1690</v>
      </c>
      <c r="D6317" s="201">
        <v>0</v>
      </c>
      <c r="E6317" s="201" t="s">
        <v>7</v>
      </c>
      <c r="F6317" s="201">
        <v>0</v>
      </c>
      <c r="G6317" s="201"/>
      <c r="H6317"/>
    </row>
    <row r="6318" spans="2:8" x14ac:dyDescent="0.3">
      <c r="B6318" s="101" t="s">
        <v>6761</v>
      </c>
      <c r="C6318" s="196"/>
      <c r="D6318" s="196"/>
      <c r="E6318" s="196"/>
      <c r="F6318" s="196"/>
      <c r="G6318"/>
      <c r="H6318"/>
    </row>
    <row r="6319" spans="2:8" x14ac:dyDescent="0.3">
      <c r="B6319" s="101" t="s">
        <v>6762</v>
      </c>
      <c r="C6319" s="196" t="s">
        <v>7</v>
      </c>
      <c r="D6319" s="196">
        <v>1</v>
      </c>
      <c r="E6319" s="196" t="s">
        <v>4</v>
      </c>
      <c r="F6319" s="196">
        <v>5</v>
      </c>
      <c r="G6319"/>
      <c r="H6319"/>
    </row>
    <row r="6320" spans="2:8" x14ac:dyDescent="0.3">
      <c r="B6320" s="101" t="s">
        <v>6763</v>
      </c>
      <c r="C6320" s="196" t="s">
        <v>4</v>
      </c>
      <c r="D6320" s="196">
        <v>2</v>
      </c>
      <c r="E6320" s="196" t="s">
        <v>7</v>
      </c>
      <c r="F6320" s="196">
        <v>2</v>
      </c>
      <c r="G6320"/>
      <c r="H6320"/>
    </row>
    <row r="6321" spans="2:8" x14ac:dyDescent="0.3">
      <c r="B6321" s="101" t="s">
        <v>6764</v>
      </c>
      <c r="C6321" s="196" t="s">
        <v>7</v>
      </c>
      <c r="D6321" s="196">
        <v>6</v>
      </c>
      <c r="E6321" s="196" t="s">
        <v>4</v>
      </c>
      <c r="F6321" s="196">
        <v>3</v>
      </c>
      <c r="G6321"/>
      <c r="H6321"/>
    </row>
    <row r="6322" spans="2:8" x14ac:dyDescent="0.3">
      <c r="B6322" s="101" t="s">
        <v>6765</v>
      </c>
      <c r="C6322" s="196" t="s">
        <v>7</v>
      </c>
      <c r="D6322" s="196">
        <v>2</v>
      </c>
      <c r="E6322" s="196" t="s">
        <v>4</v>
      </c>
      <c r="F6322" s="196">
        <v>6</v>
      </c>
      <c r="G6322"/>
      <c r="H6322"/>
    </row>
    <row r="6323" spans="2:8" x14ac:dyDescent="0.3">
      <c r="B6323" s="101" t="s">
        <v>6766</v>
      </c>
      <c r="C6323" s="196" t="s">
        <v>4</v>
      </c>
      <c r="D6323" s="196">
        <v>3</v>
      </c>
      <c r="E6323" s="196" t="s">
        <v>7</v>
      </c>
      <c r="F6323" s="196">
        <v>5</v>
      </c>
      <c r="G6323"/>
      <c r="H6323"/>
    </row>
    <row r="6324" spans="2:8" x14ac:dyDescent="0.3">
      <c r="B6324" s="101" t="s">
        <v>6767</v>
      </c>
      <c r="C6324" s="196" t="s">
        <v>7</v>
      </c>
      <c r="D6324" s="196">
        <v>0</v>
      </c>
      <c r="E6324" s="196" t="s">
        <v>4</v>
      </c>
      <c r="F6324" s="196">
        <v>1</v>
      </c>
      <c r="G6324"/>
      <c r="H6324"/>
    </row>
    <row r="6325" spans="2:8" x14ac:dyDescent="0.3">
      <c r="B6325" s="101" t="s">
        <v>6768</v>
      </c>
      <c r="C6325" s="196" t="s">
        <v>7</v>
      </c>
      <c r="D6325" s="196">
        <v>8</v>
      </c>
      <c r="E6325" s="196" t="s">
        <v>4</v>
      </c>
      <c r="F6325" s="196">
        <v>6</v>
      </c>
      <c r="G6325"/>
      <c r="H6325"/>
    </row>
    <row r="6326" spans="2:8" x14ac:dyDescent="0.3">
      <c r="B6326" s="101" t="s">
        <v>6769</v>
      </c>
      <c r="C6326" s="196" t="s">
        <v>7</v>
      </c>
      <c r="D6326" s="196">
        <v>0</v>
      </c>
      <c r="E6326" s="196" t="s">
        <v>4</v>
      </c>
      <c r="F6326" s="196">
        <v>0</v>
      </c>
      <c r="G6326"/>
      <c r="H6326"/>
    </row>
    <row r="6327" spans="2:8" x14ac:dyDescent="0.3">
      <c r="B6327" s="101" t="s">
        <v>6770</v>
      </c>
      <c r="C6327" s="196" t="s">
        <v>4</v>
      </c>
      <c r="D6327" s="196">
        <v>3</v>
      </c>
      <c r="E6327" s="196" t="s">
        <v>7</v>
      </c>
      <c r="F6327" s="196">
        <v>6</v>
      </c>
      <c r="G6327"/>
      <c r="H6327"/>
    </row>
    <row r="6328" spans="2:8" x14ac:dyDescent="0.3">
      <c r="B6328" s="101" t="s">
        <v>6771</v>
      </c>
      <c r="C6328" s="196" t="s">
        <v>7</v>
      </c>
      <c r="D6328" s="196">
        <v>0</v>
      </c>
      <c r="E6328" s="196" t="s">
        <v>4</v>
      </c>
      <c r="F6328" s="196">
        <v>2</v>
      </c>
      <c r="G6328"/>
      <c r="H6328"/>
    </row>
    <row r="6329" spans="2:8" x14ac:dyDescent="0.3">
      <c r="B6329" s="201" t="s">
        <v>6772</v>
      </c>
      <c r="C6329" s="201"/>
      <c r="D6329" s="201"/>
      <c r="E6329" s="201"/>
      <c r="F6329" s="201"/>
      <c r="G6329" s="201"/>
      <c r="H6329"/>
    </row>
    <row r="6330" spans="2:8" x14ac:dyDescent="0.3">
      <c r="B6330" s="101" t="s">
        <v>6773</v>
      </c>
      <c r="C6330" s="196" t="s">
        <v>7</v>
      </c>
      <c r="D6330" s="196">
        <v>3</v>
      </c>
      <c r="E6330" s="196" t="s">
        <v>20</v>
      </c>
      <c r="F6330" s="196">
        <v>1</v>
      </c>
      <c r="G6330"/>
      <c r="H6330"/>
    </row>
    <row r="6331" spans="2:8" x14ac:dyDescent="0.3">
      <c r="B6331" s="101" t="s">
        <v>6774</v>
      </c>
      <c r="C6331" s="196" t="s">
        <v>20</v>
      </c>
      <c r="D6331" s="196">
        <v>5</v>
      </c>
      <c r="E6331" s="196" t="s">
        <v>7</v>
      </c>
      <c r="F6331" s="196">
        <v>4</v>
      </c>
      <c r="G6331"/>
      <c r="H6331"/>
    </row>
    <row r="6332" spans="2:8" x14ac:dyDescent="0.3">
      <c r="B6332" s="101" t="s">
        <v>6775</v>
      </c>
      <c r="C6332" s="196" t="s">
        <v>7</v>
      </c>
      <c r="D6332" s="196">
        <v>12</v>
      </c>
      <c r="E6332" s="196" t="s">
        <v>20</v>
      </c>
      <c r="F6332" s="196">
        <v>5</v>
      </c>
      <c r="G6332"/>
      <c r="H6332"/>
    </row>
    <row r="6333" spans="2:8" x14ac:dyDescent="0.3">
      <c r="B6333" s="101" t="s">
        <v>6776</v>
      </c>
      <c r="C6333" s="196" t="s">
        <v>7</v>
      </c>
      <c r="D6333" s="196">
        <v>4</v>
      </c>
      <c r="E6333" s="196" t="s">
        <v>20</v>
      </c>
      <c r="F6333" s="196">
        <v>6</v>
      </c>
      <c r="G6333"/>
      <c r="H6333"/>
    </row>
    <row r="6334" spans="2:8" x14ac:dyDescent="0.3">
      <c r="B6334" s="101" t="s">
        <v>6777</v>
      </c>
      <c r="C6334" s="196" t="s">
        <v>20</v>
      </c>
      <c r="D6334" s="196">
        <v>8</v>
      </c>
      <c r="E6334" s="196" t="s">
        <v>7</v>
      </c>
      <c r="F6334" s="196">
        <v>7</v>
      </c>
      <c r="G6334"/>
      <c r="H6334"/>
    </row>
    <row r="6335" spans="2:8" x14ac:dyDescent="0.3">
      <c r="B6335" s="101" t="s">
        <v>6778</v>
      </c>
      <c r="C6335" s="196" t="s">
        <v>20</v>
      </c>
      <c r="D6335" s="196">
        <v>8</v>
      </c>
      <c r="E6335" s="196" t="s">
        <v>7</v>
      </c>
      <c r="F6335" s="196">
        <v>5</v>
      </c>
      <c r="G6335"/>
      <c r="H6335"/>
    </row>
    <row r="6336" spans="2:8" x14ac:dyDescent="0.3">
      <c r="B6336" s="101" t="s">
        <v>6779</v>
      </c>
      <c r="C6336" s="196" t="s">
        <v>7</v>
      </c>
      <c r="D6336" s="196">
        <v>42</v>
      </c>
      <c r="E6336" s="196" t="s">
        <v>20</v>
      </c>
      <c r="F6336" s="196">
        <v>80</v>
      </c>
      <c r="G6336"/>
      <c r="H6336"/>
    </row>
    <row r="6337" spans="2:8" x14ac:dyDescent="0.3">
      <c r="B6337" s="101" t="s">
        <v>6780</v>
      </c>
      <c r="C6337" s="196" t="s">
        <v>20</v>
      </c>
      <c r="D6337" s="196">
        <v>20</v>
      </c>
      <c r="E6337" s="196" t="s">
        <v>7</v>
      </c>
      <c r="F6337" s="196">
        <v>7</v>
      </c>
      <c r="G6337"/>
      <c r="H6337"/>
    </row>
    <row r="6338" spans="2:8" x14ac:dyDescent="0.3">
      <c r="B6338" s="101" t="s">
        <v>6781</v>
      </c>
      <c r="C6338" s="196" t="s">
        <v>7</v>
      </c>
      <c r="D6338" s="196">
        <v>4</v>
      </c>
      <c r="E6338" s="196" t="s">
        <v>20</v>
      </c>
      <c r="F6338" s="196">
        <v>8</v>
      </c>
      <c r="G6338"/>
      <c r="H6338"/>
    </row>
    <row r="6339" spans="2:8" x14ac:dyDescent="0.3">
      <c r="B6339" s="101" t="s">
        <v>6782</v>
      </c>
      <c r="C6339" s="196" t="s">
        <v>20</v>
      </c>
      <c r="D6339" s="196">
        <v>42</v>
      </c>
      <c r="E6339" s="196" t="s">
        <v>7</v>
      </c>
      <c r="F6339" s="196">
        <v>8</v>
      </c>
      <c r="G6339"/>
      <c r="H6339"/>
    </row>
    <row r="6340" spans="2:8" x14ac:dyDescent="0.3">
      <c r="B6340" s="201" t="s">
        <v>6783</v>
      </c>
      <c r="C6340" s="201" t="s">
        <v>20</v>
      </c>
      <c r="D6340" s="201">
        <v>16</v>
      </c>
      <c r="E6340" s="201" t="s">
        <v>7</v>
      </c>
      <c r="F6340" s="201">
        <v>6</v>
      </c>
      <c r="G6340" s="201"/>
      <c r="H6340"/>
    </row>
    <row r="6341" spans="2:8" x14ac:dyDescent="0.3">
      <c r="B6341" s="101" t="s">
        <v>6784</v>
      </c>
      <c r="C6341" s="196" t="s">
        <v>7</v>
      </c>
      <c r="D6341" s="196">
        <v>3</v>
      </c>
      <c r="E6341" s="196" t="s">
        <v>20</v>
      </c>
      <c r="F6341" s="196">
        <v>7</v>
      </c>
      <c r="G6341"/>
      <c r="H6341"/>
    </row>
    <row r="6342" spans="2:8" x14ac:dyDescent="0.3">
      <c r="B6342" s="101" t="s">
        <v>6785</v>
      </c>
      <c r="C6342" s="196" t="s">
        <v>7</v>
      </c>
      <c r="D6342" s="196">
        <v>6</v>
      </c>
      <c r="E6342" s="196" t="s">
        <v>1690</v>
      </c>
      <c r="F6342" s="196">
        <v>5</v>
      </c>
      <c r="G6342"/>
      <c r="H6342"/>
    </row>
    <row r="6343" spans="2:8" x14ac:dyDescent="0.3">
      <c r="B6343" s="101" t="s">
        <v>6786</v>
      </c>
      <c r="C6343" s="196" t="s">
        <v>1690</v>
      </c>
      <c r="D6343" s="196">
        <v>8</v>
      </c>
      <c r="E6343" s="196" t="s">
        <v>7</v>
      </c>
      <c r="F6343" s="196">
        <v>8</v>
      </c>
      <c r="G6343"/>
      <c r="H6343"/>
    </row>
    <row r="6344" spans="2:8" x14ac:dyDescent="0.3">
      <c r="B6344" s="101" t="s">
        <v>6787</v>
      </c>
      <c r="C6344" s="196" t="s">
        <v>7</v>
      </c>
      <c r="D6344" s="196">
        <v>24</v>
      </c>
      <c r="E6344" s="196" t="s">
        <v>1690</v>
      </c>
      <c r="F6344" s="196">
        <v>10</v>
      </c>
      <c r="G6344"/>
      <c r="H6344"/>
    </row>
    <row r="6345" spans="2:8" x14ac:dyDescent="0.3">
      <c r="B6345" s="101" t="s">
        <v>6788</v>
      </c>
      <c r="C6345" s="196" t="s">
        <v>1690</v>
      </c>
      <c r="D6345" s="196">
        <v>7</v>
      </c>
      <c r="E6345" s="196" t="s">
        <v>7</v>
      </c>
      <c r="F6345" s="196">
        <v>17</v>
      </c>
      <c r="G6345"/>
      <c r="H6345"/>
    </row>
    <row r="6346" spans="2:8" x14ac:dyDescent="0.3">
      <c r="B6346" s="101" t="s">
        <v>6789</v>
      </c>
      <c r="C6346" s="196" t="s">
        <v>1690</v>
      </c>
      <c r="D6346" s="196">
        <v>6</v>
      </c>
      <c r="E6346" s="196" t="s">
        <v>1761</v>
      </c>
      <c r="F6346" s="196">
        <v>12</v>
      </c>
      <c r="G6346"/>
      <c r="H6346"/>
    </row>
    <row r="6347" spans="2:8" x14ac:dyDescent="0.3">
      <c r="B6347" s="101" t="s">
        <v>6790</v>
      </c>
      <c r="C6347" s="196" t="s">
        <v>7</v>
      </c>
      <c r="D6347" s="196">
        <v>16</v>
      </c>
      <c r="E6347" s="196" t="s">
        <v>1690</v>
      </c>
      <c r="F6347" s="196">
        <v>7</v>
      </c>
      <c r="G6347"/>
      <c r="H6347"/>
    </row>
    <row r="6348" spans="2:8" x14ac:dyDescent="0.3">
      <c r="B6348" s="101" t="s">
        <v>6791</v>
      </c>
      <c r="C6348" s="196" t="s">
        <v>1690</v>
      </c>
      <c r="D6348" s="196">
        <v>2</v>
      </c>
      <c r="E6348" s="196" t="s">
        <v>7</v>
      </c>
      <c r="F6348" s="196">
        <v>11</v>
      </c>
      <c r="G6348"/>
      <c r="H6348"/>
    </row>
    <row r="6349" spans="2:8" x14ac:dyDescent="0.3">
      <c r="B6349" s="101" t="s">
        <v>6792</v>
      </c>
      <c r="C6349" s="196" t="s">
        <v>1690</v>
      </c>
      <c r="D6349" s="196">
        <v>6</v>
      </c>
      <c r="E6349" s="196" t="s">
        <v>7</v>
      </c>
      <c r="F6349" s="196">
        <v>2</v>
      </c>
      <c r="G6349"/>
      <c r="H6349"/>
    </row>
    <row r="6350" spans="2:8" x14ac:dyDescent="0.3">
      <c r="B6350" s="101" t="s">
        <v>6793</v>
      </c>
      <c r="C6350" s="196" t="s">
        <v>1690</v>
      </c>
      <c r="D6350" s="196">
        <v>3</v>
      </c>
      <c r="E6350" s="196" t="s">
        <v>7</v>
      </c>
      <c r="F6350" s="196">
        <v>6</v>
      </c>
      <c r="G6350"/>
      <c r="H6350"/>
    </row>
    <row r="6351" spans="2:8" x14ac:dyDescent="0.3">
      <c r="B6351" s="201" t="s">
        <v>6794</v>
      </c>
      <c r="C6351" s="201" t="s">
        <v>7</v>
      </c>
      <c r="D6351" s="201">
        <v>4</v>
      </c>
      <c r="E6351" s="201" t="s">
        <v>1690</v>
      </c>
      <c r="F6351" s="201">
        <v>0</v>
      </c>
      <c r="G6351" s="201"/>
      <c r="H6351"/>
    </row>
    <row r="6352" spans="2:8" x14ac:dyDescent="0.3">
      <c r="B6352" s="101" t="s">
        <v>6795</v>
      </c>
      <c r="C6352" s="196" t="s">
        <v>1690</v>
      </c>
      <c r="D6352" s="196">
        <v>23</v>
      </c>
      <c r="E6352" s="196" t="s">
        <v>7</v>
      </c>
      <c r="F6352" s="196">
        <v>18</v>
      </c>
      <c r="G6352"/>
      <c r="H6352"/>
    </row>
    <row r="6353" spans="2:8" x14ac:dyDescent="0.3">
      <c r="B6353" s="101" t="s">
        <v>6796</v>
      </c>
      <c r="C6353" s="196" t="s">
        <v>1690</v>
      </c>
      <c r="D6353" s="196">
        <v>3</v>
      </c>
      <c r="E6353" s="196" t="s">
        <v>1759</v>
      </c>
      <c r="F6353" s="196">
        <v>9</v>
      </c>
      <c r="G6353"/>
      <c r="H6353"/>
    </row>
    <row r="6354" spans="2:8" x14ac:dyDescent="0.3">
      <c r="B6354" s="101" t="s">
        <v>6797</v>
      </c>
      <c r="C6354" s="196" t="s">
        <v>7</v>
      </c>
      <c r="D6354" s="196">
        <v>68</v>
      </c>
      <c r="E6354" s="196" t="s">
        <v>1690</v>
      </c>
      <c r="F6354" s="196">
        <v>20</v>
      </c>
      <c r="G6354"/>
      <c r="H6354"/>
    </row>
    <row r="6355" spans="2:8" x14ac:dyDescent="0.3">
      <c r="B6355" s="101" t="s">
        <v>6798</v>
      </c>
      <c r="C6355" s="196" t="s">
        <v>7</v>
      </c>
      <c r="D6355" s="196">
        <v>1</v>
      </c>
      <c r="E6355" s="196" t="s">
        <v>1690</v>
      </c>
      <c r="F6355" s="196">
        <v>0</v>
      </c>
      <c r="G6355"/>
      <c r="H6355"/>
    </row>
    <row r="6356" spans="2:8" x14ac:dyDescent="0.3">
      <c r="B6356" s="101" t="s">
        <v>6799</v>
      </c>
      <c r="C6356" s="196" t="s">
        <v>1690</v>
      </c>
      <c r="D6356" s="196">
        <v>1</v>
      </c>
      <c r="E6356" s="196" t="s">
        <v>7</v>
      </c>
      <c r="F6356" s="196">
        <v>3</v>
      </c>
      <c r="G6356"/>
      <c r="H6356"/>
    </row>
    <row r="6357" spans="2:8" x14ac:dyDescent="0.3">
      <c r="B6357" s="101" t="s">
        <v>6800</v>
      </c>
      <c r="C6357" s="196" t="s">
        <v>1690</v>
      </c>
      <c r="D6357" s="196">
        <v>9</v>
      </c>
      <c r="E6357" s="196" t="s">
        <v>7</v>
      </c>
      <c r="F6357" s="196">
        <v>18</v>
      </c>
      <c r="G6357"/>
      <c r="H6357"/>
    </row>
    <row r="6358" spans="2:8" x14ac:dyDescent="0.3">
      <c r="B6358" s="201" t="s">
        <v>6801</v>
      </c>
      <c r="C6358" s="201" t="s">
        <v>7</v>
      </c>
      <c r="D6358" s="201">
        <v>5</v>
      </c>
      <c r="E6358" s="201" t="s">
        <v>1690</v>
      </c>
      <c r="F6358" s="201">
        <v>1</v>
      </c>
      <c r="G6358" s="201"/>
      <c r="H6358"/>
    </row>
    <row r="6359" spans="2:8" x14ac:dyDescent="0.3">
      <c r="B6359" s="101" t="s">
        <v>6802</v>
      </c>
      <c r="C6359" s="196" t="s">
        <v>1690</v>
      </c>
      <c r="D6359" s="196">
        <v>11</v>
      </c>
      <c r="E6359" s="196" t="s">
        <v>7</v>
      </c>
      <c r="F6359" s="196">
        <v>3</v>
      </c>
      <c r="G6359"/>
      <c r="H6359"/>
    </row>
    <row r="6360" spans="2:8" x14ac:dyDescent="0.3">
      <c r="B6360" s="101" t="s">
        <v>6803</v>
      </c>
      <c r="C6360" s="196" t="s">
        <v>7</v>
      </c>
      <c r="D6360" s="196">
        <v>10</v>
      </c>
      <c r="E6360" s="196" t="s">
        <v>1690</v>
      </c>
      <c r="F6360" s="196">
        <v>1</v>
      </c>
      <c r="G6360"/>
      <c r="H6360"/>
    </row>
    <row r="6361" spans="2:8" x14ac:dyDescent="0.3">
      <c r="B6361" s="101" t="s">
        <v>6804</v>
      </c>
      <c r="C6361" s="196" t="s">
        <v>1690</v>
      </c>
      <c r="D6361" s="196">
        <v>35</v>
      </c>
      <c r="E6361" s="196" t="s">
        <v>7</v>
      </c>
      <c r="F6361" s="196">
        <v>42</v>
      </c>
      <c r="G6361"/>
      <c r="H6361"/>
    </row>
    <row r="6362" spans="2:8" x14ac:dyDescent="0.3">
      <c r="B6362" s="101" t="s">
        <v>6805</v>
      </c>
      <c r="C6362" s="196" t="s">
        <v>1690</v>
      </c>
      <c r="D6362" s="196">
        <v>8</v>
      </c>
      <c r="E6362" s="196" t="s">
        <v>7</v>
      </c>
      <c r="F6362" s="196">
        <v>22</v>
      </c>
      <c r="G6362"/>
      <c r="H6362"/>
    </row>
    <row r="6363" spans="2:8" x14ac:dyDescent="0.3">
      <c r="B6363" s="101" t="s">
        <v>6806</v>
      </c>
      <c r="C6363" s="196" t="s">
        <v>1738</v>
      </c>
      <c r="D6363" s="196">
        <v>0</v>
      </c>
      <c r="E6363" s="196" t="s">
        <v>7</v>
      </c>
      <c r="F6363" s="196">
        <v>6</v>
      </c>
      <c r="G6363"/>
      <c r="H6363"/>
    </row>
    <row r="6364" spans="2:8" x14ac:dyDescent="0.3">
      <c r="B6364" s="101" t="s">
        <v>6807</v>
      </c>
      <c r="C6364" s="196" t="s">
        <v>4</v>
      </c>
      <c r="D6364" s="196">
        <v>7</v>
      </c>
      <c r="E6364" s="196" t="s">
        <v>7</v>
      </c>
      <c r="F6364" s="196">
        <v>12</v>
      </c>
      <c r="G6364"/>
      <c r="H6364"/>
    </row>
    <row r="6365" spans="2:8" x14ac:dyDescent="0.3">
      <c r="B6365" s="101" t="s">
        <v>6808</v>
      </c>
      <c r="C6365" s="196" t="s">
        <v>1685</v>
      </c>
      <c r="D6365" s="196">
        <v>12</v>
      </c>
      <c r="E6365" s="196" t="s">
        <v>5218</v>
      </c>
      <c r="F6365" s="196">
        <v>15</v>
      </c>
      <c r="G6365"/>
      <c r="H6365"/>
    </row>
    <row r="6366" spans="2:8" x14ac:dyDescent="0.3">
      <c r="B6366" s="101" t="s">
        <v>6809</v>
      </c>
      <c r="C6366" s="196" t="s">
        <v>7</v>
      </c>
      <c r="D6366" s="196">
        <v>2</v>
      </c>
      <c r="E6366" s="196" t="s">
        <v>4</v>
      </c>
      <c r="F6366" s="196">
        <v>1</v>
      </c>
      <c r="G6366"/>
      <c r="H6366"/>
    </row>
    <row r="6367" spans="2:8" x14ac:dyDescent="0.3">
      <c r="B6367" s="101" t="s">
        <v>6810</v>
      </c>
      <c r="C6367" s="196" t="s">
        <v>7</v>
      </c>
      <c r="D6367" s="196">
        <v>2</v>
      </c>
      <c r="E6367" s="196" t="s">
        <v>4</v>
      </c>
      <c r="F6367" s="196">
        <v>4</v>
      </c>
      <c r="G6367"/>
      <c r="H6367"/>
    </row>
    <row r="6368" spans="2:8" x14ac:dyDescent="0.3">
      <c r="B6368" s="101" t="s">
        <v>6811</v>
      </c>
      <c r="C6368" s="196" t="s">
        <v>1738</v>
      </c>
      <c r="D6368" s="196">
        <v>1</v>
      </c>
      <c r="E6368" s="196" t="s">
        <v>7</v>
      </c>
      <c r="F6368" s="196">
        <v>4</v>
      </c>
      <c r="G6368"/>
      <c r="H6368"/>
    </row>
    <row r="6369" spans="2:8" x14ac:dyDescent="0.3">
      <c r="B6369" s="101" t="s">
        <v>6812</v>
      </c>
      <c r="C6369" s="196" t="s">
        <v>7</v>
      </c>
      <c r="D6369" s="196">
        <v>34</v>
      </c>
      <c r="E6369" s="196" t="s">
        <v>1690</v>
      </c>
      <c r="F6369" s="196">
        <v>19</v>
      </c>
      <c r="G6369"/>
      <c r="H6369"/>
    </row>
    <row r="6370" spans="2:8" x14ac:dyDescent="0.3">
      <c r="B6370" s="101" t="s">
        <v>6813</v>
      </c>
      <c r="C6370" s="196" t="s">
        <v>4</v>
      </c>
      <c r="D6370" s="196">
        <v>8</v>
      </c>
      <c r="E6370" s="196" t="s">
        <v>7</v>
      </c>
      <c r="F6370" s="196">
        <v>5</v>
      </c>
      <c r="G6370"/>
      <c r="H6370"/>
    </row>
    <row r="6371" spans="2:8" x14ac:dyDescent="0.3">
      <c r="B6371" s="101" t="s">
        <v>6814</v>
      </c>
      <c r="C6371" s="196" t="s">
        <v>20</v>
      </c>
      <c r="D6371" s="196">
        <v>11</v>
      </c>
      <c r="E6371" s="196" t="s">
        <v>7</v>
      </c>
      <c r="F6371" s="196">
        <v>23</v>
      </c>
      <c r="G6371"/>
      <c r="H6371"/>
    </row>
    <row r="6372" spans="2:8" x14ac:dyDescent="0.3">
      <c r="B6372" s="101" t="s">
        <v>6815</v>
      </c>
      <c r="C6372" s="196" t="s">
        <v>20</v>
      </c>
      <c r="D6372" s="196">
        <v>8</v>
      </c>
      <c r="E6372" s="196" t="s">
        <v>7</v>
      </c>
      <c r="F6372" s="196">
        <v>1</v>
      </c>
      <c r="G6372"/>
      <c r="H6372"/>
    </row>
    <row r="6373" spans="2:8" x14ac:dyDescent="0.3">
      <c r="B6373" s="101" t="s">
        <v>6816</v>
      </c>
      <c r="C6373" s="196" t="s">
        <v>20</v>
      </c>
      <c r="D6373" s="196">
        <v>3</v>
      </c>
      <c r="E6373" s="196" t="s">
        <v>7</v>
      </c>
      <c r="F6373" s="196">
        <v>3</v>
      </c>
      <c r="G6373"/>
      <c r="H6373"/>
    </row>
    <row r="6374" spans="2:8" x14ac:dyDescent="0.3">
      <c r="B6374" s="101" t="s">
        <v>6817</v>
      </c>
      <c r="C6374" s="196" t="s">
        <v>7</v>
      </c>
      <c r="D6374" s="196">
        <v>31</v>
      </c>
      <c r="E6374" s="196" t="s">
        <v>1685</v>
      </c>
      <c r="F6374" s="196">
        <v>52</v>
      </c>
      <c r="G6374" t="s">
        <v>6818</v>
      </c>
      <c r="H6374">
        <v>34</v>
      </c>
    </row>
    <row r="6375" spans="2:8" x14ac:dyDescent="0.3">
      <c r="B6375" s="201" t="s">
        <v>6819</v>
      </c>
      <c r="C6375" s="201" t="s">
        <v>7</v>
      </c>
      <c r="D6375" s="201">
        <v>3</v>
      </c>
      <c r="E6375" s="201" t="s">
        <v>20</v>
      </c>
      <c r="F6375" s="201">
        <v>0</v>
      </c>
      <c r="G6375" s="201"/>
      <c r="H6375"/>
    </row>
    <row r="6376" spans="2:8" x14ac:dyDescent="0.3">
      <c r="B6376" s="101" t="s">
        <v>6820</v>
      </c>
      <c r="C6376" s="196" t="s">
        <v>1690</v>
      </c>
      <c r="D6376" s="196">
        <v>4</v>
      </c>
      <c r="E6376" s="196" t="s">
        <v>7</v>
      </c>
      <c r="F6376" s="196">
        <v>15</v>
      </c>
      <c r="G6376"/>
      <c r="H6376"/>
    </row>
    <row r="6377" spans="2:8" x14ac:dyDescent="0.3">
      <c r="B6377" s="101" t="s">
        <v>6821</v>
      </c>
      <c r="C6377" s="196" t="s">
        <v>7</v>
      </c>
      <c r="D6377" s="196">
        <v>7</v>
      </c>
      <c r="E6377" s="196" t="s">
        <v>4</v>
      </c>
      <c r="F6377" s="196">
        <v>20</v>
      </c>
      <c r="G6377"/>
      <c r="H6377"/>
    </row>
    <row r="6378" spans="2:8" x14ac:dyDescent="0.3">
      <c r="B6378" s="201" t="s">
        <v>6822</v>
      </c>
      <c r="C6378" s="201"/>
      <c r="D6378" s="201"/>
      <c r="E6378" s="201"/>
      <c r="F6378" s="201"/>
      <c r="G6378" s="201"/>
      <c r="H6378"/>
    </row>
    <row r="6379" spans="2:8" x14ac:dyDescent="0.3">
      <c r="B6379" s="101" t="s">
        <v>6823</v>
      </c>
      <c r="C6379" s="196" t="s">
        <v>7</v>
      </c>
      <c r="D6379" s="196">
        <v>1</v>
      </c>
      <c r="E6379" s="196" t="s">
        <v>1832</v>
      </c>
      <c r="F6379" s="196">
        <v>0</v>
      </c>
      <c r="G6379"/>
      <c r="H6379"/>
    </row>
    <row r="6380" spans="2:8" x14ac:dyDescent="0.3">
      <c r="B6380" s="101" t="s">
        <v>6824</v>
      </c>
      <c r="C6380" s="196" t="s">
        <v>7</v>
      </c>
      <c r="D6380" s="196">
        <v>1</v>
      </c>
      <c r="E6380" s="196" t="s">
        <v>4</v>
      </c>
      <c r="F6380" s="196">
        <v>0</v>
      </c>
      <c r="G6380"/>
      <c r="H6380"/>
    </row>
    <row r="6381" spans="2:8" x14ac:dyDescent="0.3">
      <c r="B6381" s="101" t="s">
        <v>6825</v>
      </c>
      <c r="C6381" s="196"/>
      <c r="D6381" s="196"/>
      <c r="E6381" s="196"/>
      <c r="F6381" s="196"/>
      <c r="G6381"/>
      <c r="H6381"/>
    </row>
    <row r="6382" spans="2:8" x14ac:dyDescent="0.3">
      <c r="B6382" s="201" t="s">
        <v>6826</v>
      </c>
      <c r="C6382" s="201" t="s">
        <v>1692</v>
      </c>
      <c r="D6382" s="201">
        <v>2</v>
      </c>
      <c r="E6382" s="201" t="s">
        <v>7</v>
      </c>
      <c r="F6382" s="201">
        <v>1</v>
      </c>
      <c r="G6382" s="201"/>
      <c r="H6382"/>
    </row>
    <row r="6383" spans="2:8" x14ac:dyDescent="0.3">
      <c r="B6383" s="101" t="s">
        <v>6827</v>
      </c>
      <c r="C6383" s="196" t="s">
        <v>7</v>
      </c>
      <c r="D6383" s="196">
        <v>1</v>
      </c>
      <c r="E6383" s="196" t="s">
        <v>4</v>
      </c>
      <c r="F6383" s="196">
        <v>1</v>
      </c>
      <c r="G6383"/>
      <c r="H6383"/>
    </row>
    <row r="6384" spans="2:8" x14ac:dyDescent="0.3">
      <c r="B6384" s="101" t="s">
        <v>6828</v>
      </c>
      <c r="C6384" s="196" t="s">
        <v>1697</v>
      </c>
      <c r="D6384" s="196">
        <v>4</v>
      </c>
      <c r="E6384" s="196" t="s">
        <v>20</v>
      </c>
      <c r="F6384" s="196">
        <v>4</v>
      </c>
      <c r="G6384"/>
      <c r="H6384"/>
    </row>
    <row r="6385" spans="2:8" x14ac:dyDescent="0.3">
      <c r="B6385" s="101" t="s">
        <v>6829</v>
      </c>
      <c r="C6385" s="196" t="s">
        <v>20</v>
      </c>
      <c r="D6385" s="196">
        <v>2</v>
      </c>
      <c r="E6385" s="196" t="s">
        <v>7</v>
      </c>
      <c r="F6385" s="196">
        <v>4</v>
      </c>
      <c r="G6385"/>
      <c r="H6385"/>
    </row>
    <row r="6386" spans="2:8" x14ac:dyDescent="0.3">
      <c r="B6386" s="201" t="s">
        <v>6830</v>
      </c>
      <c r="C6386" s="201" t="s">
        <v>7</v>
      </c>
      <c r="D6386" s="201">
        <v>13</v>
      </c>
      <c r="E6386" s="201" t="s">
        <v>1690</v>
      </c>
      <c r="F6386" s="201">
        <v>5</v>
      </c>
      <c r="G6386" s="201"/>
      <c r="H6386"/>
    </row>
    <row r="6387" spans="2:8" x14ac:dyDescent="0.3">
      <c r="B6387" s="101" t="s">
        <v>6831</v>
      </c>
      <c r="C6387" s="196" t="s">
        <v>7</v>
      </c>
      <c r="D6387" s="196">
        <v>3</v>
      </c>
      <c r="E6387" s="196" t="s">
        <v>1690</v>
      </c>
      <c r="F6387" s="196">
        <v>5</v>
      </c>
      <c r="G6387"/>
      <c r="H6387"/>
    </row>
    <row r="6388" spans="2:8" x14ac:dyDescent="0.3">
      <c r="B6388" s="101" t="s">
        <v>6832</v>
      </c>
      <c r="C6388" s="196"/>
      <c r="D6388" s="196"/>
      <c r="E6388" s="196"/>
      <c r="F6388" s="196"/>
      <c r="G6388"/>
      <c r="H6388"/>
    </row>
    <row r="6389" spans="2:8" x14ac:dyDescent="0.3">
      <c r="B6389" s="101" t="s">
        <v>6833</v>
      </c>
      <c r="C6389" s="196" t="s">
        <v>1696</v>
      </c>
      <c r="D6389" s="196">
        <v>6</v>
      </c>
      <c r="E6389" s="196" t="s">
        <v>7</v>
      </c>
      <c r="F6389" s="196">
        <v>2</v>
      </c>
      <c r="G6389"/>
      <c r="H6389"/>
    </row>
    <row r="6390" spans="2:8" x14ac:dyDescent="0.3">
      <c r="B6390" s="201" t="s">
        <v>6834</v>
      </c>
      <c r="C6390" s="201" t="s">
        <v>7</v>
      </c>
      <c r="D6390" s="201">
        <v>3</v>
      </c>
      <c r="E6390" s="201" t="s">
        <v>20</v>
      </c>
      <c r="F6390" s="201">
        <v>4</v>
      </c>
      <c r="G6390" s="201"/>
      <c r="H6390"/>
    </row>
    <row r="6391" spans="2:8" x14ac:dyDescent="0.3">
      <c r="B6391" s="101" t="s">
        <v>6835</v>
      </c>
      <c r="C6391" s="196" t="s">
        <v>1832</v>
      </c>
      <c r="D6391" s="196">
        <v>2</v>
      </c>
      <c r="E6391" s="196" t="s">
        <v>7</v>
      </c>
      <c r="F6391" s="196">
        <v>8</v>
      </c>
      <c r="G6391"/>
      <c r="H6391"/>
    </row>
    <row r="6392" spans="2:8" x14ac:dyDescent="0.3">
      <c r="B6392" s="101" t="s">
        <v>6836</v>
      </c>
      <c r="C6392" s="196" t="s">
        <v>7</v>
      </c>
      <c r="D6392" s="196">
        <v>2</v>
      </c>
      <c r="E6392" s="196" t="s">
        <v>20</v>
      </c>
      <c r="F6392" s="196">
        <v>3</v>
      </c>
      <c r="G6392"/>
      <c r="H6392"/>
    </row>
    <row r="6393" spans="2:8" x14ac:dyDescent="0.3">
      <c r="B6393" s="101" t="s">
        <v>6837</v>
      </c>
      <c r="C6393" s="196" t="s">
        <v>1684</v>
      </c>
      <c r="D6393" s="196">
        <v>0</v>
      </c>
      <c r="E6393" s="196" t="s">
        <v>7</v>
      </c>
      <c r="F6393" s="196">
        <v>0</v>
      </c>
      <c r="G6393"/>
      <c r="H6393"/>
    </row>
    <row r="6394" spans="2:8" x14ac:dyDescent="0.3">
      <c r="B6394" s="201" t="s">
        <v>6838</v>
      </c>
      <c r="C6394" s="201" t="s">
        <v>7</v>
      </c>
      <c r="D6394" s="201">
        <v>3</v>
      </c>
      <c r="E6394" s="201" t="s">
        <v>1690</v>
      </c>
      <c r="F6394" s="201">
        <v>1</v>
      </c>
      <c r="G6394" s="201"/>
      <c r="H6394"/>
    </row>
    <row r="6395" spans="2:8" x14ac:dyDescent="0.3">
      <c r="B6395" s="101" t="s">
        <v>6839</v>
      </c>
      <c r="C6395" s="196"/>
      <c r="D6395" s="196"/>
      <c r="E6395" s="196"/>
      <c r="F6395" s="196"/>
      <c r="G6395"/>
      <c r="H6395"/>
    </row>
    <row r="6396" spans="2:8" x14ac:dyDescent="0.3">
      <c r="B6396" s="101" t="s">
        <v>6840</v>
      </c>
      <c r="C6396" s="196" t="s">
        <v>7</v>
      </c>
      <c r="D6396" s="196">
        <v>1</v>
      </c>
      <c r="E6396" s="196" t="s">
        <v>1703</v>
      </c>
      <c r="F6396" s="196">
        <v>1</v>
      </c>
      <c r="G6396"/>
      <c r="H6396"/>
    </row>
    <row r="6397" spans="2:8" x14ac:dyDescent="0.3">
      <c r="B6397" s="101" t="s">
        <v>6841</v>
      </c>
      <c r="C6397" s="196" t="s">
        <v>4</v>
      </c>
      <c r="D6397" s="196">
        <v>0</v>
      </c>
      <c r="E6397" s="196" t="s">
        <v>5</v>
      </c>
      <c r="F6397" s="196">
        <v>0</v>
      </c>
      <c r="G6397"/>
      <c r="H6397"/>
    </row>
    <row r="6398" spans="2:8" x14ac:dyDescent="0.3">
      <c r="B6398" s="201" t="s">
        <v>6842</v>
      </c>
      <c r="C6398" s="201" t="s">
        <v>2170</v>
      </c>
      <c r="D6398" s="201">
        <v>1</v>
      </c>
      <c r="E6398" s="201" t="s">
        <v>4</v>
      </c>
      <c r="F6398" s="201">
        <v>2</v>
      </c>
      <c r="G6398" s="201"/>
      <c r="H6398"/>
    </row>
    <row r="6399" spans="2:8" x14ac:dyDescent="0.3">
      <c r="B6399" s="101" t="s">
        <v>6843</v>
      </c>
      <c r="C6399" s="196" t="s">
        <v>4</v>
      </c>
      <c r="D6399" s="196">
        <v>3</v>
      </c>
      <c r="E6399" s="196" t="s">
        <v>2170</v>
      </c>
      <c r="F6399" s="196">
        <v>6</v>
      </c>
      <c r="G6399"/>
      <c r="H6399"/>
    </row>
    <row r="6400" spans="2:8" x14ac:dyDescent="0.3">
      <c r="B6400" s="101" t="s">
        <v>6844</v>
      </c>
      <c r="C6400" s="196" t="s">
        <v>1759</v>
      </c>
      <c r="D6400" s="196">
        <v>3</v>
      </c>
      <c r="E6400" s="196" t="s">
        <v>1703</v>
      </c>
      <c r="F6400" s="196">
        <v>0</v>
      </c>
      <c r="G6400"/>
      <c r="H6400"/>
    </row>
    <row r="6401" spans="2:8" x14ac:dyDescent="0.3">
      <c r="B6401" s="101" t="s">
        <v>6845</v>
      </c>
      <c r="C6401" s="196" t="s">
        <v>4</v>
      </c>
      <c r="D6401" s="196">
        <v>0</v>
      </c>
      <c r="E6401" s="196" t="s">
        <v>5</v>
      </c>
      <c r="F6401" s="196">
        <v>0</v>
      </c>
      <c r="G6401"/>
      <c r="H6401"/>
    </row>
    <row r="6402" spans="2:8" x14ac:dyDescent="0.3">
      <c r="B6402" s="201" t="s">
        <v>6846</v>
      </c>
      <c r="C6402" s="201" t="s">
        <v>1686</v>
      </c>
      <c r="D6402" s="201">
        <v>1</v>
      </c>
      <c r="E6402" s="201" t="s">
        <v>7</v>
      </c>
      <c r="F6402" s="201">
        <v>3</v>
      </c>
      <c r="G6402" s="201"/>
      <c r="H6402"/>
    </row>
    <row r="6403" spans="2:8" x14ac:dyDescent="0.3">
      <c r="B6403" s="101" t="s">
        <v>6847</v>
      </c>
      <c r="C6403" s="196" t="s">
        <v>4</v>
      </c>
      <c r="D6403" s="196">
        <v>0</v>
      </c>
      <c r="E6403" s="196" t="s">
        <v>1759</v>
      </c>
      <c r="F6403" s="196">
        <v>0</v>
      </c>
      <c r="G6403"/>
      <c r="H6403"/>
    </row>
    <row r="6404" spans="2:8" x14ac:dyDescent="0.3">
      <c r="B6404" s="101" t="s">
        <v>6848</v>
      </c>
      <c r="C6404" s="196" t="s">
        <v>5</v>
      </c>
      <c r="D6404" s="196">
        <v>1</v>
      </c>
      <c r="E6404" s="196" t="s">
        <v>7</v>
      </c>
      <c r="F6404" s="196">
        <v>2</v>
      </c>
      <c r="G6404"/>
      <c r="H6404"/>
    </row>
    <row r="6405" spans="2:8" x14ac:dyDescent="0.3">
      <c r="B6405" s="101" t="s">
        <v>6849</v>
      </c>
      <c r="C6405" s="196" t="s">
        <v>1759</v>
      </c>
      <c r="D6405" s="196">
        <v>0</v>
      </c>
      <c r="E6405" s="196" t="s">
        <v>1695</v>
      </c>
      <c r="F6405" s="196">
        <v>0</v>
      </c>
      <c r="G6405"/>
      <c r="H6405"/>
    </row>
    <row r="6406" spans="2:8" x14ac:dyDescent="0.3">
      <c r="B6406" s="201" t="s">
        <v>6850</v>
      </c>
      <c r="C6406" s="201" t="s">
        <v>4</v>
      </c>
      <c r="D6406" s="201">
        <v>0</v>
      </c>
      <c r="E6406" s="201" t="s">
        <v>1759</v>
      </c>
      <c r="F6406" s="201">
        <v>3</v>
      </c>
      <c r="G6406" s="201"/>
      <c r="H6406"/>
    </row>
    <row r="6407" spans="2:8" x14ac:dyDescent="0.3">
      <c r="B6407" s="101" t="s">
        <v>6851</v>
      </c>
      <c r="C6407" s="196" t="s">
        <v>1687</v>
      </c>
      <c r="D6407" s="196">
        <v>1</v>
      </c>
      <c r="E6407" s="196" t="s">
        <v>1759</v>
      </c>
      <c r="F6407" s="196">
        <v>2</v>
      </c>
      <c r="G6407"/>
      <c r="H6407"/>
    </row>
    <row r="6408" spans="2:8" x14ac:dyDescent="0.3">
      <c r="B6408" s="101" t="s">
        <v>6852</v>
      </c>
      <c r="C6408" s="196"/>
      <c r="D6408" s="196"/>
      <c r="E6408" s="196"/>
      <c r="F6408" s="196"/>
      <c r="G6408"/>
      <c r="H6408"/>
    </row>
    <row r="6409" spans="2:8" x14ac:dyDescent="0.3">
      <c r="B6409" s="101" t="s">
        <v>6853</v>
      </c>
      <c r="C6409" s="196" t="s">
        <v>4</v>
      </c>
      <c r="D6409" s="196">
        <v>0</v>
      </c>
      <c r="E6409" s="196" t="s">
        <v>5</v>
      </c>
      <c r="F6409" s="196">
        <v>0</v>
      </c>
      <c r="G6409"/>
      <c r="H6409"/>
    </row>
    <row r="6410" spans="2:8" x14ac:dyDescent="0.3">
      <c r="B6410" s="101" t="s">
        <v>6854</v>
      </c>
      <c r="C6410" s="196" t="s">
        <v>20</v>
      </c>
      <c r="D6410" s="196">
        <v>0</v>
      </c>
      <c r="E6410" s="196" t="s">
        <v>7</v>
      </c>
      <c r="F6410" s="196">
        <v>0</v>
      </c>
      <c r="G6410"/>
      <c r="H6410"/>
    </row>
    <row r="6411" spans="2:8" x14ac:dyDescent="0.3">
      <c r="B6411" s="101" t="s">
        <v>6855</v>
      </c>
      <c r="C6411" s="196" t="s">
        <v>7</v>
      </c>
      <c r="D6411" s="196">
        <v>1</v>
      </c>
      <c r="E6411" s="196" t="s">
        <v>4</v>
      </c>
      <c r="F6411" s="196">
        <v>0</v>
      </c>
      <c r="G6411"/>
      <c r="H6411"/>
    </row>
    <row r="6412" spans="2:8" x14ac:dyDescent="0.3">
      <c r="B6412" s="201" t="s">
        <v>6856</v>
      </c>
      <c r="C6412" s="201" t="s">
        <v>5</v>
      </c>
      <c r="D6412" s="201">
        <v>0</v>
      </c>
      <c r="E6412" s="201" t="s">
        <v>4</v>
      </c>
      <c r="F6412" s="201">
        <v>0</v>
      </c>
      <c r="G6412" s="201"/>
      <c r="H6412"/>
    </row>
    <row r="6413" spans="2:8" x14ac:dyDescent="0.3">
      <c r="B6413" s="101" t="s">
        <v>6857</v>
      </c>
      <c r="C6413" s="196" t="s">
        <v>5</v>
      </c>
      <c r="D6413" s="196">
        <v>0</v>
      </c>
      <c r="E6413" s="196" t="s">
        <v>4</v>
      </c>
      <c r="F6413" s="196">
        <v>0</v>
      </c>
      <c r="G6413"/>
      <c r="H6413"/>
    </row>
    <row r="6414" spans="2:8" x14ac:dyDescent="0.3">
      <c r="B6414" s="101" t="s">
        <v>6858</v>
      </c>
      <c r="C6414" s="196" t="s">
        <v>2382</v>
      </c>
      <c r="D6414" s="196">
        <v>0</v>
      </c>
      <c r="E6414" s="196" t="s">
        <v>7</v>
      </c>
      <c r="F6414" s="196">
        <v>0</v>
      </c>
      <c r="G6414"/>
      <c r="H6414"/>
    </row>
    <row r="6415" spans="2:8" x14ac:dyDescent="0.3">
      <c r="B6415" s="101" t="s">
        <v>6859</v>
      </c>
      <c r="C6415" s="196" t="s">
        <v>7</v>
      </c>
      <c r="D6415" s="196">
        <v>0</v>
      </c>
      <c r="E6415" s="196" t="s">
        <v>20</v>
      </c>
      <c r="F6415" s="196">
        <v>0</v>
      </c>
      <c r="G6415"/>
      <c r="H6415"/>
    </row>
    <row r="6416" spans="2:8" x14ac:dyDescent="0.3">
      <c r="B6416" s="101" t="s">
        <v>6860</v>
      </c>
      <c r="C6416" s="196" t="s">
        <v>4</v>
      </c>
      <c r="D6416" s="196">
        <v>1</v>
      </c>
      <c r="E6416" s="196" t="s">
        <v>1761</v>
      </c>
      <c r="F6416" s="196">
        <v>2</v>
      </c>
      <c r="G6416"/>
      <c r="H6416"/>
    </row>
    <row r="6417" spans="2:8" x14ac:dyDescent="0.3">
      <c r="B6417" s="201" t="s">
        <v>6861</v>
      </c>
      <c r="C6417" s="201" t="s">
        <v>1698</v>
      </c>
      <c r="D6417" s="201">
        <v>2</v>
      </c>
      <c r="E6417" s="201" t="s">
        <v>1697</v>
      </c>
      <c r="F6417" s="201">
        <v>4</v>
      </c>
      <c r="G6417" s="201"/>
      <c r="H6417"/>
    </row>
    <row r="6418" spans="2:8" x14ac:dyDescent="0.3">
      <c r="B6418" s="101" t="s">
        <v>6862</v>
      </c>
      <c r="C6418" s="196" t="s">
        <v>1697</v>
      </c>
      <c r="D6418" s="196">
        <v>0</v>
      </c>
      <c r="E6418" s="196" t="s">
        <v>1698</v>
      </c>
      <c r="F6418" s="196">
        <v>2</v>
      </c>
      <c r="G6418"/>
      <c r="H6418"/>
    </row>
    <row r="6419" spans="2:8" x14ac:dyDescent="0.3">
      <c r="B6419" s="101" t="s">
        <v>6863</v>
      </c>
      <c r="C6419" s="196" t="s">
        <v>7</v>
      </c>
      <c r="D6419" s="196">
        <v>0</v>
      </c>
      <c r="E6419" s="196" t="s">
        <v>20</v>
      </c>
      <c r="F6419" s="196">
        <v>0</v>
      </c>
      <c r="G6419"/>
      <c r="H6419"/>
    </row>
    <row r="6420" spans="2:8" x14ac:dyDescent="0.3">
      <c r="B6420" s="101" t="s">
        <v>6864</v>
      </c>
      <c r="C6420" s="196" t="s">
        <v>7</v>
      </c>
      <c r="D6420" s="196">
        <v>1</v>
      </c>
      <c r="E6420" s="196" t="s">
        <v>1760</v>
      </c>
      <c r="F6420" s="196">
        <v>0</v>
      </c>
      <c r="G6420"/>
      <c r="H6420"/>
    </row>
    <row r="6421" spans="2:8" x14ac:dyDescent="0.3">
      <c r="B6421" s="101" t="s">
        <v>6865</v>
      </c>
      <c r="C6421" s="196"/>
      <c r="D6421" s="196"/>
      <c r="E6421" s="196"/>
      <c r="F6421" s="196"/>
      <c r="G6421"/>
      <c r="H6421"/>
    </row>
    <row r="6422" spans="2:8" x14ac:dyDescent="0.3">
      <c r="B6422" s="101" t="s">
        <v>6866</v>
      </c>
      <c r="C6422" s="196" t="s">
        <v>4</v>
      </c>
      <c r="D6422" s="196">
        <v>3</v>
      </c>
      <c r="E6422" s="196" t="s">
        <v>7</v>
      </c>
      <c r="F6422" s="196">
        <v>3</v>
      </c>
      <c r="G6422"/>
      <c r="H6422"/>
    </row>
    <row r="6423" spans="2:8" x14ac:dyDescent="0.3">
      <c r="B6423" s="101" t="s">
        <v>6867</v>
      </c>
      <c r="C6423" s="196" t="s">
        <v>7</v>
      </c>
      <c r="D6423" s="196">
        <v>14</v>
      </c>
      <c r="E6423" s="196" t="s">
        <v>4</v>
      </c>
      <c r="F6423" s="196">
        <v>11</v>
      </c>
      <c r="G6423"/>
      <c r="H6423"/>
    </row>
    <row r="6424" spans="2:8" x14ac:dyDescent="0.3">
      <c r="B6424" s="3" t="s">
        <v>6868</v>
      </c>
      <c r="C6424" s="3" t="s">
        <v>7</v>
      </c>
      <c r="D6424" s="3">
        <v>8</v>
      </c>
      <c r="E6424" s="3" t="s">
        <v>4</v>
      </c>
      <c r="F6424" s="3">
        <v>13</v>
      </c>
    </row>
    <row r="6425" spans="2:8" x14ac:dyDescent="0.3">
      <c r="B6425" s="3" t="s">
        <v>6869</v>
      </c>
      <c r="C6425" s="3" t="s">
        <v>4</v>
      </c>
      <c r="D6425" s="3">
        <v>1</v>
      </c>
      <c r="E6425" s="3" t="s">
        <v>7</v>
      </c>
      <c r="F6425" s="3">
        <v>7</v>
      </c>
    </row>
    <row r="6426" spans="2:8" x14ac:dyDescent="0.3">
      <c r="B6426" s="3" t="s">
        <v>6870</v>
      </c>
      <c r="C6426" s="3" t="s">
        <v>7</v>
      </c>
      <c r="D6426" s="3">
        <v>2</v>
      </c>
      <c r="E6426" s="3" t="s">
        <v>4</v>
      </c>
      <c r="F6426" s="3">
        <v>3</v>
      </c>
    </row>
    <row r="6427" spans="2:8" x14ac:dyDescent="0.3">
      <c r="B6427" s="3" t="s">
        <v>6871</v>
      </c>
      <c r="C6427" s="3" t="s">
        <v>7</v>
      </c>
      <c r="D6427" s="3">
        <v>0</v>
      </c>
      <c r="E6427" s="3" t="s">
        <v>4</v>
      </c>
      <c r="F6427" s="3">
        <v>0</v>
      </c>
    </row>
    <row r="6428" spans="2:8" x14ac:dyDescent="0.3">
      <c r="B6428" s="3" t="s">
        <v>6872</v>
      </c>
      <c r="C6428" s="3" t="s">
        <v>7</v>
      </c>
      <c r="D6428" s="3">
        <v>2</v>
      </c>
      <c r="E6428" s="3" t="s">
        <v>4</v>
      </c>
      <c r="F6428" s="3">
        <v>0</v>
      </c>
    </row>
    <row r="6429" spans="2:8" x14ac:dyDescent="0.3">
      <c r="B6429" s="3" t="s">
        <v>6873</v>
      </c>
      <c r="C6429" s="3" t="s">
        <v>7</v>
      </c>
      <c r="D6429" s="3">
        <v>1</v>
      </c>
      <c r="E6429" s="3" t="s">
        <v>4</v>
      </c>
      <c r="F6429" s="3">
        <v>1</v>
      </c>
    </row>
    <row r="6430" spans="2:8" x14ac:dyDescent="0.3">
      <c r="B6430" s="3" t="s">
        <v>6874</v>
      </c>
    </row>
    <row r="6431" spans="2:8" x14ac:dyDescent="0.3">
      <c r="B6431" s="3" t="s">
        <v>6875</v>
      </c>
      <c r="C6431" s="3" t="s">
        <v>1698</v>
      </c>
      <c r="D6431" s="3">
        <v>1</v>
      </c>
      <c r="E6431" s="3" t="s">
        <v>20</v>
      </c>
      <c r="F6431" s="3">
        <v>2</v>
      </c>
    </row>
    <row r="6432" spans="2:8" x14ac:dyDescent="0.3">
      <c r="B6432" s="3" t="s">
        <v>6876</v>
      </c>
      <c r="C6432" s="3" t="s">
        <v>1701</v>
      </c>
      <c r="D6432" s="3">
        <v>2</v>
      </c>
      <c r="E6432" s="3" t="s">
        <v>1698</v>
      </c>
      <c r="F6432" s="3">
        <v>1</v>
      </c>
    </row>
    <row r="6433" spans="2:6" x14ac:dyDescent="0.3">
      <c r="B6433" s="3" t="s">
        <v>6877</v>
      </c>
      <c r="C6433" s="3" t="s">
        <v>6878</v>
      </c>
      <c r="D6433" s="3">
        <v>5</v>
      </c>
      <c r="E6433" s="3" t="s">
        <v>1698</v>
      </c>
      <c r="F6433" s="3">
        <v>0</v>
      </c>
    </row>
    <row r="6434" spans="2:6" x14ac:dyDescent="0.3">
      <c r="B6434" s="3" t="s">
        <v>6879</v>
      </c>
      <c r="C6434" s="3" t="s">
        <v>20</v>
      </c>
      <c r="D6434" s="3">
        <v>1</v>
      </c>
      <c r="E6434" s="3" t="s">
        <v>1698</v>
      </c>
      <c r="F6434" s="3">
        <v>1</v>
      </c>
    </row>
    <row r="6435" spans="2:6" x14ac:dyDescent="0.3">
      <c r="B6435" s="3" t="s">
        <v>6880</v>
      </c>
      <c r="C6435" s="3" t="s">
        <v>1703</v>
      </c>
      <c r="D6435" s="3">
        <v>3</v>
      </c>
      <c r="E6435" s="3" t="s">
        <v>1698</v>
      </c>
      <c r="F6435" s="3">
        <v>0</v>
      </c>
    </row>
    <row r="6436" spans="2:6" x14ac:dyDescent="0.3">
      <c r="B6436" s="3" t="s">
        <v>6881</v>
      </c>
      <c r="C6436" s="3" t="s">
        <v>1698</v>
      </c>
      <c r="D6436" s="3">
        <v>0</v>
      </c>
      <c r="E6436" s="3" t="s">
        <v>1699</v>
      </c>
      <c r="F6436" s="3">
        <v>0</v>
      </c>
    </row>
    <row r="6437" spans="2:6" x14ac:dyDescent="0.3">
      <c r="B6437" s="3" t="s">
        <v>6882</v>
      </c>
      <c r="C6437" s="3" t="s">
        <v>1698</v>
      </c>
      <c r="D6437" s="3">
        <v>0</v>
      </c>
      <c r="E6437" s="3" t="s">
        <v>1699</v>
      </c>
      <c r="F6437" s="3">
        <v>1</v>
      </c>
    </row>
    <row r="6438" spans="2:6" x14ac:dyDescent="0.3">
      <c r="B6438" s="3" t="s">
        <v>6883</v>
      </c>
      <c r="C6438" s="3" t="s">
        <v>1698</v>
      </c>
      <c r="D6438" s="3">
        <v>1</v>
      </c>
      <c r="E6438" s="3" t="s">
        <v>1830</v>
      </c>
      <c r="F6438" s="3">
        <v>2</v>
      </c>
    </row>
    <row r="6439" spans="2:6" x14ac:dyDescent="0.3">
      <c r="B6439" s="3" t="s">
        <v>6884</v>
      </c>
    </row>
    <row r="6440" spans="2:6" x14ac:dyDescent="0.3">
      <c r="B6440" s="3" t="s">
        <v>6885</v>
      </c>
      <c r="C6440" s="3" t="s">
        <v>1698</v>
      </c>
      <c r="D6440" s="3">
        <v>6</v>
      </c>
      <c r="E6440" s="3" t="s">
        <v>1699</v>
      </c>
      <c r="F6440" s="3">
        <v>2</v>
      </c>
    </row>
    <row r="6441" spans="2:6" x14ac:dyDescent="0.3">
      <c r="B6441" s="3" t="s">
        <v>6886</v>
      </c>
      <c r="C6441" s="3" t="s">
        <v>1699</v>
      </c>
      <c r="D6441" s="3">
        <v>2</v>
      </c>
      <c r="E6441" s="3" t="s">
        <v>1698</v>
      </c>
      <c r="F6441" s="3">
        <v>15</v>
      </c>
    </row>
    <row r="6442" spans="2:6" x14ac:dyDescent="0.3">
      <c r="B6442" s="3" t="s">
        <v>6887</v>
      </c>
      <c r="C6442" s="3" t="s">
        <v>1699</v>
      </c>
      <c r="D6442" s="3">
        <v>0</v>
      </c>
      <c r="E6442" s="3" t="s">
        <v>1698</v>
      </c>
      <c r="F6442" s="3">
        <v>2</v>
      </c>
    </row>
    <row r="6443" spans="2:6" x14ac:dyDescent="0.3">
      <c r="B6443" s="3" t="s">
        <v>6888</v>
      </c>
      <c r="C6443" s="3" t="s">
        <v>1698</v>
      </c>
      <c r="D6443" s="3">
        <v>3</v>
      </c>
      <c r="E6443" s="3" t="s">
        <v>1699</v>
      </c>
      <c r="F6443" s="3">
        <v>7</v>
      </c>
    </row>
    <row r="6444" spans="2:6" x14ac:dyDescent="0.3">
      <c r="B6444" s="3" t="s">
        <v>6889</v>
      </c>
      <c r="C6444" s="3" t="s">
        <v>1698</v>
      </c>
      <c r="D6444" s="3">
        <v>14</v>
      </c>
      <c r="E6444" s="3" t="s">
        <v>1699</v>
      </c>
      <c r="F6444" s="3">
        <v>17</v>
      </c>
    </row>
    <row r="6445" spans="2:6" x14ac:dyDescent="0.3">
      <c r="B6445" s="3" t="s">
        <v>6890</v>
      </c>
      <c r="C6445" s="3" t="s">
        <v>1699</v>
      </c>
      <c r="D6445" s="3">
        <v>22</v>
      </c>
      <c r="E6445" s="3" t="s">
        <v>1698</v>
      </c>
      <c r="F6445" s="3">
        <v>16</v>
      </c>
    </row>
    <row r="6446" spans="2:6" x14ac:dyDescent="0.3">
      <c r="B6446" s="3" t="s">
        <v>6891</v>
      </c>
      <c r="C6446" s="3" t="s">
        <v>1699</v>
      </c>
      <c r="D6446" s="3">
        <v>1</v>
      </c>
      <c r="E6446" s="3" t="s">
        <v>1698</v>
      </c>
      <c r="F6446" s="3">
        <v>4</v>
      </c>
    </row>
    <row r="6447" spans="2:6" x14ac:dyDescent="0.3">
      <c r="B6447" s="3" t="s">
        <v>6892</v>
      </c>
      <c r="C6447" s="3" t="s">
        <v>1699</v>
      </c>
      <c r="D6447" s="3">
        <v>1</v>
      </c>
      <c r="E6447" s="3" t="s">
        <v>1698</v>
      </c>
      <c r="F6447" s="3">
        <v>0</v>
      </c>
    </row>
    <row r="6448" spans="2:6" x14ac:dyDescent="0.3">
      <c r="B6448" s="3" t="s">
        <v>6893</v>
      </c>
      <c r="C6448" s="3" t="s">
        <v>1698</v>
      </c>
      <c r="D6448" s="3">
        <v>5</v>
      </c>
      <c r="E6448" s="3" t="s">
        <v>1699</v>
      </c>
      <c r="F6448" s="3">
        <v>7</v>
      </c>
    </row>
    <row r="6449" spans="2:6" x14ac:dyDescent="0.3">
      <c r="B6449" s="3" t="s">
        <v>6894</v>
      </c>
      <c r="C6449" s="3" t="s">
        <v>1698</v>
      </c>
      <c r="D6449" s="3">
        <v>4</v>
      </c>
      <c r="E6449" s="3" t="s">
        <v>1699</v>
      </c>
      <c r="F6449" s="3">
        <v>0</v>
      </c>
    </row>
    <row r="6450" spans="2:6" x14ac:dyDescent="0.3">
      <c r="B6450" s="3" t="s">
        <v>6895</v>
      </c>
      <c r="C6450" s="3" t="s">
        <v>1698</v>
      </c>
      <c r="D6450" s="3">
        <v>3</v>
      </c>
      <c r="E6450" s="3" t="s">
        <v>1699</v>
      </c>
      <c r="F6450" s="3">
        <v>0</v>
      </c>
    </row>
    <row r="6451" spans="2:6" x14ac:dyDescent="0.3">
      <c r="B6451" s="3" t="s">
        <v>6896</v>
      </c>
      <c r="C6451" s="3" t="s">
        <v>1699</v>
      </c>
      <c r="D6451" s="3">
        <v>6</v>
      </c>
      <c r="E6451" s="3" t="s">
        <v>1698</v>
      </c>
      <c r="F6451" s="3">
        <v>14</v>
      </c>
    </row>
    <row r="6452" spans="2:6" x14ac:dyDescent="0.3">
      <c r="B6452" s="3" t="s">
        <v>1305</v>
      </c>
    </row>
    <row r="6453" spans="2:6" x14ac:dyDescent="0.3">
      <c r="B6453" s="3" t="s">
        <v>1306</v>
      </c>
      <c r="C6453" s="3" t="s">
        <v>1691</v>
      </c>
      <c r="D6453" s="3">
        <v>7</v>
      </c>
      <c r="E6453" s="3" t="s">
        <v>7</v>
      </c>
      <c r="F6453" s="3">
        <v>20</v>
      </c>
    </row>
    <row r="6454" spans="2:6" x14ac:dyDescent="0.3">
      <c r="B6454" s="3" t="s">
        <v>1307</v>
      </c>
      <c r="C6454" s="3" t="s">
        <v>7</v>
      </c>
      <c r="D6454" s="3">
        <v>19</v>
      </c>
      <c r="E6454" s="3" t="s">
        <v>1691</v>
      </c>
      <c r="F6454" s="3">
        <v>18</v>
      </c>
    </row>
    <row r="6455" spans="2:6" x14ac:dyDescent="0.3">
      <c r="B6455" s="3" t="s">
        <v>1308</v>
      </c>
      <c r="C6455" s="3" t="s">
        <v>7</v>
      </c>
      <c r="D6455" s="3">
        <v>3</v>
      </c>
      <c r="E6455" s="3" t="s">
        <v>1691</v>
      </c>
      <c r="F6455" s="3">
        <v>8</v>
      </c>
    </row>
    <row r="6456" spans="2:6" x14ac:dyDescent="0.3">
      <c r="B6456" s="3" t="s">
        <v>1309</v>
      </c>
      <c r="C6456" s="3" t="s">
        <v>1694</v>
      </c>
      <c r="D6456" s="3">
        <v>6</v>
      </c>
      <c r="E6456" s="3" t="s">
        <v>7</v>
      </c>
      <c r="F6456" s="3">
        <v>9</v>
      </c>
    </row>
    <row r="6457" spans="2:6" x14ac:dyDescent="0.3">
      <c r="B6457" s="3" t="s">
        <v>1310</v>
      </c>
      <c r="C6457" s="3" t="s">
        <v>1696</v>
      </c>
      <c r="D6457" s="3">
        <v>5</v>
      </c>
      <c r="E6457" s="3" t="s">
        <v>7</v>
      </c>
      <c r="F6457" s="3">
        <v>2</v>
      </c>
    </row>
    <row r="6458" spans="2:6" x14ac:dyDescent="0.3">
      <c r="B6458" s="3" t="s">
        <v>1311</v>
      </c>
      <c r="C6458" s="3" t="s">
        <v>7</v>
      </c>
      <c r="D6458" s="3">
        <v>6</v>
      </c>
      <c r="E6458" s="3" t="s">
        <v>1690</v>
      </c>
      <c r="F6458" s="3">
        <v>7</v>
      </c>
    </row>
    <row r="6459" spans="2:6" x14ac:dyDescent="0.3">
      <c r="B6459" s="3" t="s">
        <v>1312</v>
      </c>
      <c r="C6459" s="3" t="s">
        <v>1726</v>
      </c>
      <c r="D6459" s="3">
        <v>11</v>
      </c>
      <c r="E6459" s="3" t="s">
        <v>7</v>
      </c>
      <c r="F6459" s="3">
        <v>15</v>
      </c>
    </row>
    <row r="6460" spans="2:6" x14ac:dyDescent="0.3">
      <c r="B6460" s="3" t="s">
        <v>1313</v>
      </c>
      <c r="C6460" s="3" t="s">
        <v>7</v>
      </c>
      <c r="D6460" s="3">
        <v>15</v>
      </c>
      <c r="E6460" s="3" t="s">
        <v>1704</v>
      </c>
      <c r="F6460" s="3">
        <v>9</v>
      </c>
    </row>
    <row r="6461" spans="2:6" x14ac:dyDescent="0.3">
      <c r="B6461" s="3" t="s">
        <v>1314</v>
      </c>
      <c r="C6461" s="3" t="s">
        <v>1690</v>
      </c>
      <c r="D6461" s="3">
        <v>9</v>
      </c>
      <c r="E6461" s="3" t="s">
        <v>7</v>
      </c>
      <c r="F6461" s="3">
        <v>12</v>
      </c>
    </row>
    <row r="6462" spans="2:6" x14ac:dyDescent="0.3">
      <c r="B6462" s="3" t="s">
        <v>1315</v>
      </c>
      <c r="C6462" s="3" t="s">
        <v>4396</v>
      </c>
      <c r="D6462" s="3">
        <v>3</v>
      </c>
      <c r="E6462" s="3" t="s">
        <v>7</v>
      </c>
      <c r="F6462" s="3">
        <v>14</v>
      </c>
    </row>
    <row r="6463" spans="2:6" x14ac:dyDescent="0.3">
      <c r="B6463" s="3" t="s">
        <v>1316</v>
      </c>
      <c r="C6463" s="3" t="s">
        <v>4</v>
      </c>
      <c r="D6463" s="3">
        <v>22</v>
      </c>
      <c r="E6463" s="3" t="s">
        <v>7</v>
      </c>
      <c r="F6463" s="3">
        <v>6</v>
      </c>
    </row>
    <row r="6464" spans="2:6" x14ac:dyDescent="0.3">
      <c r="B6464" s="3" t="s">
        <v>1317</v>
      </c>
      <c r="C6464" s="3" t="s">
        <v>4</v>
      </c>
      <c r="D6464" s="3">
        <v>5</v>
      </c>
      <c r="E6464" s="3" t="s">
        <v>7</v>
      </c>
      <c r="F6464" s="3">
        <v>17</v>
      </c>
    </row>
    <row r="6465" spans="2:6" x14ac:dyDescent="0.3">
      <c r="B6465" s="3" t="s">
        <v>1318</v>
      </c>
      <c r="C6465" s="3" t="s">
        <v>7</v>
      </c>
      <c r="D6465" s="3">
        <v>9</v>
      </c>
      <c r="E6465" s="3" t="s">
        <v>4</v>
      </c>
      <c r="F6465" s="3">
        <v>2</v>
      </c>
    </row>
    <row r="6466" spans="2:6" x14ac:dyDescent="0.3">
      <c r="B6466" s="3" t="s">
        <v>1319</v>
      </c>
      <c r="C6466" s="3" t="s">
        <v>7</v>
      </c>
      <c r="D6466" s="3">
        <v>8</v>
      </c>
      <c r="E6466" s="3" t="s">
        <v>4</v>
      </c>
      <c r="F6466" s="3">
        <v>14</v>
      </c>
    </row>
    <row r="6467" spans="2:6" x14ac:dyDescent="0.3">
      <c r="B6467" s="3" t="s">
        <v>1320</v>
      </c>
      <c r="C6467" s="3" t="s">
        <v>4</v>
      </c>
      <c r="D6467" s="3">
        <v>10</v>
      </c>
      <c r="E6467" s="3" t="s">
        <v>7</v>
      </c>
      <c r="F6467" s="3">
        <v>18</v>
      </c>
    </row>
    <row r="6468" spans="2:6" x14ac:dyDescent="0.3">
      <c r="B6468" s="3" t="s">
        <v>1321</v>
      </c>
      <c r="C6468" s="3" t="s">
        <v>4</v>
      </c>
      <c r="D6468" s="3">
        <v>7</v>
      </c>
      <c r="E6468" s="3" t="s">
        <v>7</v>
      </c>
      <c r="F6468" s="3">
        <v>10</v>
      </c>
    </row>
    <row r="6469" spans="2:6" x14ac:dyDescent="0.3">
      <c r="B6469" s="3" t="s">
        <v>1322</v>
      </c>
      <c r="C6469" s="3" t="s">
        <v>7</v>
      </c>
      <c r="D6469" s="3">
        <v>8</v>
      </c>
      <c r="E6469" s="3" t="s">
        <v>20</v>
      </c>
      <c r="F6469" s="3">
        <v>7</v>
      </c>
    </row>
    <row r="6470" spans="2:6" x14ac:dyDescent="0.3">
      <c r="B6470" s="3" t="s">
        <v>1323</v>
      </c>
      <c r="C6470" s="3" t="s">
        <v>4</v>
      </c>
      <c r="D6470" s="3">
        <v>23</v>
      </c>
      <c r="E6470" s="3" t="s">
        <v>7</v>
      </c>
      <c r="F6470" s="3">
        <v>34</v>
      </c>
    </row>
    <row r="6471" spans="2:6" x14ac:dyDescent="0.3">
      <c r="B6471" s="3" t="s">
        <v>1324</v>
      </c>
      <c r="C6471" s="3" t="s">
        <v>4</v>
      </c>
      <c r="D6471" s="3">
        <v>8</v>
      </c>
      <c r="E6471" s="3" t="s">
        <v>7</v>
      </c>
      <c r="F6471" s="3">
        <v>3</v>
      </c>
    </row>
    <row r="6472" spans="2:6" x14ac:dyDescent="0.3">
      <c r="B6472" s="3" t="s">
        <v>1325</v>
      </c>
      <c r="C6472" s="3" t="s">
        <v>7</v>
      </c>
      <c r="D6472" s="3">
        <v>6</v>
      </c>
      <c r="E6472" s="3" t="s">
        <v>4</v>
      </c>
      <c r="F6472" s="3">
        <v>4</v>
      </c>
    </row>
    <row r="6473" spans="2:6" x14ac:dyDescent="0.3">
      <c r="B6473" s="3" t="s">
        <v>6897</v>
      </c>
    </row>
    <row r="6474" spans="2:6" x14ac:dyDescent="0.3">
      <c r="B6474" s="3" t="s">
        <v>6898</v>
      </c>
      <c r="C6474" s="3" t="s">
        <v>20</v>
      </c>
      <c r="D6474" s="3">
        <v>3</v>
      </c>
      <c r="E6474" s="3" t="s">
        <v>1698</v>
      </c>
      <c r="F6474" s="3">
        <v>2</v>
      </c>
    </row>
    <row r="6475" spans="2:6" x14ac:dyDescent="0.3">
      <c r="B6475" s="3" t="s">
        <v>6899</v>
      </c>
      <c r="C6475" s="3" t="s">
        <v>20</v>
      </c>
      <c r="D6475" s="3">
        <v>2</v>
      </c>
      <c r="E6475" s="3" t="s">
        <v>1698</v>
      </c>
      <c r="F6475" s="3">
        <v>2</v>
      </c>
    </row>
    <row r="6476" spans="2:6" x14ac:dyDescent="0.3">
      <c r="B6476" s="3" t="s">
        <v>6900</v>
      </c>
      <c r="C6476" s="3" t="s">
        <v>20</v>
      </c>
      <c r="D6476" s="3">
        <v>0</v>
      </c>
      <c r="E6476" s="3" t="s">
        <v>1698</v>
      </c>
      <c r="F6476" s="3">
        <v>1</v>
      </c>
    </row>
    <row r="6477" spans="2:6" x14ac:dyDescent="0.3">
      <c r="B6477" s="3" t="s">
        <v>6901</v>
      </c>
      <c r="C6477" s="3" t="s">
        <v>1698</v>
      </c>
      <c r="D6477" s="3">
        <v>1</v>
      </c>
      <c r="E6477" s="3" t="s">
        <v>20</v>
      </c>
      <c r="F6477" s="3">
        <v>0</v>
      </c>
    </row>
    <row r="6478" spans="2:6" x14ac:dyDescent="0.3">
      <c r="B6478" s="3" t="s">
        <v>6902</v>
      </c>
      <c r="C6478" s="3" t="s">
        <v>1698</v>
      </c>
      <c r="D6478" s="3">
        <v>1</v>
      </c>
      <c r="E6478" s="3" t="s">
        <v>20</v>
      </c>
      <c r="F6478" s="3">
        <v>0</v>
      </c>
    </row>
    <row r="6479" spans="2:6" x14ac:dyDescent="0.3">
      <c r="B6479" s="3" t="s">
        <v>6903</v>
      </c>
      <c r="C6479" s="3" t="s">
        <v>1698</v>
      </c>
      <c r="D6479" s="3">
        <v>1</v>
      </c>
      <c r="E6479" s="3" t="s">
        <v>20</v>
      </c>
      <c r="F6479" s="3">
        <v>1</v>
      </c>
    </row>
    <row r="6480" spans="2:6" x14ac:dyDescent="0.3">
      <c r="B6480" s="3" t="s">
        <v>6904</v>
      </c>
      <c r="C6480" s="3" t="s">
        <v>1698</v>
      </c>
      <c r="D6480" s="3">
        <v>0</v>
      </c>
      <c r="E6480" s="3" t="s">
        <v>20</v>
      </c>
      <c r="F6480" s="3">
        <v>0</v>
      </c>
    </row>
    <row r="6481" spans="2:6" x14ac:dyDescent="0.3">
      <c r="B6481" s="3" t="s">
        <v>6905</v>
      </c>
      <c r="C6481" s="3" t="s">
        <v>20</v>
      </c>
      <c r="D6481" s="3">
        <v>0</v>
      </c>
      <c r="E6481" s="3" t="s">
        <v>1698</v>
      </c>
      <c r="F6481" s="3">
        <v>0</v>
      </c>
    </row>
    <row r="6482" spans="2:6" x14ac:dyDescent="0.3">
      <c r="B6482" s="3" t="s">
        <v>6906</v>
      </c>
      <c r="C6482" s="3" t="s">
        <v>20</v>
      </c>
      <c r="D6482" s="3">
        <v>0</v>
      </c>
      <c r="E6482" s="3" t="s">
        <v>1698</v>
      </c>
      <c r="F6482" s="3">
        <v>0</v>
      </c>
    </row>
    <row r="6483" spans="2:6" x14ac:dyDescent="0.3">
      <c r="B6483" s="3" t="s">
        <v>6907</v>
      </c>
    </row>
    <row r="6484" spans="2:6" x14ac:dyDescent="0.3">
      <c r="B6484" s="3" t="s">
        <v>6908</v>
      </c>
      <c r="C6484" s="3" t="s">
        <v>1697</v>
      </c>
      <c r="D6484" s="3">
        <v>1</v>
      </c>
      <c r="E6484" s="3" t="s">
        <v>20</v>
      </c>
      <c r="F6484" s="3">
        <v>0</v>
      </c>
    </row>
    <row r="6485" spans="2:6" x14ac:dyDescent="0.3">
      <c r="B6485" s="3" t="s">
        <v>6909</v>
      </c>
      <c r="C6485" s="3" t="s">
        <v>7</v>
      </c>
      <c r="D6485" s="3">
        <v>5</v>
      </c>
      <c r="E6485" s="3" t="s">
        <v>1703</v>
      </c>
      <c r="F6485" s="3">
        <v>1</v>
      </c>
    </row>
    <row r="6486" spans="2:6" x14ac:dyDescent="0.3">
      <c r="B6486" s="3" t="s">
        <v>6910</v>
      </c>
      <c r="C6486" s="3" t="s">
        <v>1690</v>
      </c>
      <c r="D6486" s="3">
        <v>0</v>
      </c>
      <c r="E6486" s="3" t="s">
        <v>7</v>
      </c>
      <c r="F6486" s="3">
        <v>1</v>
      </c>
    </row>
    <row r="6487" spans="2:6" x14ac:dyDescent="0.3">
      <c r="B6487" s="3" t="s">
        <v>6911</v>
      </c>
      <c r="C6487" s="3" t="s">
        <v>7</v>
      </c>
      <c r="D6487" s="3">
        <v>2</v>
      </c>
      <c r="E6487" s="3" t="s">
        <v>1741</v>
      </c>
      <c r="F6487" s="3">
        <v>0</v>
      </c>
    </row>
    <row r="6488" spans="2:6" x14ac:dyDescent="0.3">
      <c r="B6488" s="3" t="s">
        <v>6912</v>
      </c>
      <c r="C6488" s="3" t="s">
        <v>7</v>
      </c>
      <c r="D6488" s="3">
        <v>0</v>
      </c>
      <c r="E6488" s="3" t="s">
        <v>4</v>
      </c>
      <c r="F6488" s="3">
        <v>1</v>
      </c>
    </row>
    <row r="6489" spans="2:6" x14ac:dyDescent="0.3">
      <c r="B6489" s="3" t="s">
        <v>6913</v>
      </c>
      <c r="C6489" s="3" t="s">
        <v>1704</v>
      </c>
      <c r="D6489" s="3">
        <v>0</v>
      </c>
      <c r="E6489" s="3" t="s">
        <v>7</v>
      </c>
      <c r="F6489" s="3">
        <v>6</v>
      </c>
    </row>
    <row r="6490" spans="2:6" x14ac:dyDescent="0.3">
      <c r="B6490" s="3" t="s">
        <v>6914</v>
      </c>
      <c r="C6490" s="3" t="s">
        <v>7</v>
      </c>
      <c r="D6490" s="3">
        <v>2</v>
      </c>
      <c r="E6490" s="3" t="s">
        <v>1704</v>
      </c>
      <c r="F6490" s="3">
        <v>1</v>
      </c>
    </row>
    <row r="6491" spans="2:6" x14ac:dyDescent="0.3">
      <c r="B6491" s="3" t="s">
        <v>6915</v>
      </c>
      <c r="C6491" s="3" t="s">
        <v>1690</v>
      </c>
      <c r="D6491" s="3">
        <v>1</v>
      </c>
      <c r="E6491" s="3" t="s">
        <v>7</v>
      </c>
      <c r="F6491" s="3">
        <v>4</v>
      </c>
    </row>
    <row r="6492" spans="2:6" x14ac:dyDescent="0.3">
      <c r="B6492" s="3" t="s">
        <v>6916</v>
      </c>
      <c r="C6492" s="3" t="s">
        <v>1690</v>
      </c>
      <c r="D6492" s="3">
        <v>0</v>
      </c>
      <c r="E6492" s="3" t="s">
        <v>7</v>
      </c>
      <c r="F6492" s="3">
        <v>1</v>
      </c>
    </row>
    <row r="6493" spans="2:6" x14ac:dyDescent="0.3">
      <c r="B6493" s="3" t="s">
        <v>6917</v>
      </c>
      <c r="C6493" s="3" t="s">
        <v>2167</v>
      </c>
      <c r="D6493" s="3">
        <v>3</v>
      </c>
      <c r="E6493" s="3" t="s">
        <v>1697</v>
      </c>
      <c r="F6493" s="3">
        <v>1</v>
      </c>
    </row>
    <row r="6494" spans="2:6" x14ac:dyDescent="0.3">
      <c r="B6494" s="3" t="s">
        <v>6918</v>
      </c>
      <c r="C6494" s="3" t="s">
        <v>1705</v>
      </c>
      <c r="D6494" s="3">
        <v>1</v>
      </c>
      <c r="E6494" s="3" t="s">
        <v>7</v>
      </c>
      <c r="F6494" s="3">
        <v>3</v>
      </c>
    </row>
    <row r="6495" spans="2:6" x14ac:dyDescent="0.3">
      <c r="B6495" s="3" t="s">
        <v>6919</v>
      </c>
      <c r="C6495" s="3" t="s">
        <v>7</v>
      </c>
      <c r="D6495" s="3">
        <v>0</v>
      </c>
      <c r="E6495" s="3" t="s">
        <v>10</v>
      </c>
      <c r="F6495" s="3">
        <v>0</v>
      </c>
    </row>
    <row r="6496" spans="2:6" x14ac:dyDescent="0.3">
      <c r="B6496" s="3" t="s">
        <v>6920</v>
      </c>
      <c r="C6496" s="3" t="s">
        <v>7</v>
      </c>
      <c r="D6496" s="3">
        <v>4</v>
      </c>
      <c r="E6496" s="3" t="s">
        <v>4</v>
      </c>
      <c r="F6496" s="3">
        <v>0</v>
      </c>
    </row>
    <row r="6497" spans="2:6" x14ac:dyDescent="0.3">
      <c r="B6497" s="3" t="s">
        <v>6921</v>
      </c>
      <c r="C6497" s="3" t="s">
        <v>1697</v>
      </c>
      <c r="D6497" s="3">
        <v>3</v>
      </c>
      <c r="E6497" s="3" t="s">
        <v>7</v>
      </c>
      <c r="F6497" s="3">
        <v>4</v>
      </c>
    </row>
    <row r="6498" spans="2:6" x14ac:dyDescent="0.3">
      <c r="B6498" s="3" t="s">
        <v>6922</v>
      </c>
      <c r="C6498" s="3" t="s">
        <v>20</v>
      </c>
      <c r="D6498" s="3">
        <v>0</v>
      </c>
      <c r="E6498" s="3" t="s">
        <v>7</v>
      </c>
      <c r="F6498" s="3">
        <v>0</v>
      </c>
    </row>
    <row r="6499" spans="2:6" x14ac:dyDescent="0.3">
      <c r="B6499" s="3" t="s">
        <v>6923</v>
      </c>
      <c r="C6499" s="3" t="s">
        <v>1704</v>
      </c>
      <c r="D6499" s="3">
        <v>1</v>
      </c>
      <c r="E6499" s="3" t="s">
        <v>7</v>
      </c>
      <c r="F6499" s="3">
        <v>1</v>
      </c>
    </row>
    <row r="6500" spans="2:6" x14ac:dyDescent="0.3">
      <c r="B6500" s="3" t="s">
        <v>6924</v>
      </c>
      <c r="C6500" s="3" t="s">
        <v>7</v>
      </c>
      <c r="D6500" s="3">
        <v>1</v>
      </c>
      <c r="E6500" s="3" t="s">
        <v>4</v>
      </c>
      <c r="F6500" s="3">
        <v>3</v>
      </c>
    </row>
    <row r="6501" spans="2:6" x14ac:dyDescent="0.3">
      <c r="B6501" s="3" t="s">
        <v>6925</v>
      </c>
      <c r="C6501" s="3" t="s">
        <v>4</v>
      </c>
      <c r="D6501" s="3">
        <v>3</v>
      </c>
      <c r="E6501" s="3" t="s">
        <v>7</v>
      </c>
      <c r="F6501" s="3">
        <v>0</v>
      </c>
    </row>
    <row r="6502" spans="2:6" x14ac:dyDescent="0.3">
      <c r="B6502" s="3" t="s">
        <v>6926</v>
      </c>
      <c r="C6502" s="3" t="s">
        <v>7</v>
      </c>
      <c r="D6502" s="3">
        <v>0</v>
      </c>
      <c r="E6502" s="3" t="s">
        <v>4</v>
      </c>
      <c r="F6502" s="3">
        <v>1</v>
      </c>
    </row>
    <row r="6503" spans="2:6" x14ac:dyDescent="0.3">
      <c r="B6503" s="3" t="s">
        <v>6927</v>
      </c>
      <c r="C6503" s="3" t="s">
        <v>4</v>
      </c>
      <c r="D6503" s="3">
        <v>0</v>
      </c>
      <c r="E6503" s="3" t="s">
        <v>7</v>
      </c>
      <c r="F6503" s="3">
        <v>2</v>
      </c>
    </row>
    <row r="6504" spans="2:6" x14ac:dyDescent="0.3">
      <c r="B6504" s="3" t="s">
        <v>6928</v>
      </c>
      <c r="C6504" s="3" t="s">
        <v>7</v>
      </c>
      <c r="D6504" s="3">
        <v>0</v>
      </c>
      <c r="E6504" s="3" t="s">
        <v>20</v>
      </c>
      <c r="F6504" s="3">
        <v>0</v>
      </c>
    </row>
    <row r="6505" spans="2:6" x14ac:dyDescent="0.3">
      <c r="B6505" s="3" t="s">
        <v>6929</v>
      </c>
      <c r="C6505" s="3" t="s">
        <v>1691</v>
      </c>
      <c r="D6505" s="3">
        <v>0</v>
      </c>
      <c r="E6505" s="3" t="s">
        <v>7</v>
      </c>
      <c r="F6505" s="3">
        <v>0</v>
      </c>
    </row>
    <row r="6506" spans="2:6" x14ac:dyDescent="0.3">
      <c r="B6506" s="3" t="s">
        <v>6930</v>
      </c>
      <c r="C6506" s="3" t="s">
        <v>7</v>
      </c>
      <c r="D6506" s="3">
        <v>0</v>
      </c>
      <c r="E6506" s="3" t="s">
        <v>1690</v>
      </c>
      <c r="F6506" s="3">
        <v>0</v>
      </c>
    </row>
    <row r="6507" spans="2:6" x14ac:dyDescent="0.3">
      <c r="B6507" s="3" t="s">
        <v>6931</v>
      </c>
      <c r="C6507" s="3" t="s">
        <v>7</v>
      </c>
      <c r="D6507" s="3">
        <v>0</v>
      </c>
      <c r="E6507" s="3" t="s">
        <v>1691</v>
      </c>
      <c r="F6507" s="3">
        <v>0</v>
      </c>
    </row>
    <row r="6508" spans="2:6" x14ac:dyDescent="0.3">
      <c r="B6508" s="3" t="s">
        <v>6932</v>
      </c>
      <c r="C6508" s="3" t="s">
        <v>4</v>
      </c>
      <c r="D6508" s="3">
        <v>0</v>
      </c>
      <c r="E6508" s="3" t="s">
        <v>7</v>
      </c>
      <c r="F6508" s="3">
        <v>0</v>
      </c>
    </row>
    <row r="6509" spans="2:6" x14ac:dyDescent="0.3">
      <c r="B6509" s="3" t="s">
        <v>6933</v>
      </c>
      <c r="C6509" s="3" t="s">
        <v>7</v>
      </c>
      <c r="D6509" s="3">
        <v>0</v>
      </c>
      <c r="E6509" s="3" t="s">
        <v>4</v>
      </c>
      <c r="F6509" s="3">
        <v>0</v>
      </c>
    </row>
    <row r="6510" spans="2:6" x14ac:dyDescent="0.3">
      <c r="B6510" s="3" t="s">
        <v>6934</v>
      </c>
      <c r="C6510" s="3" t="s">
        <v>1705</v>
      </c>
      <c r="D6510" s="3">
        <v>2</v>
      </c>
      <c r="E6510" s="3" t="s">
        <v>20</v>
      </c>
      <c r="F6510" s="3">
        <v>1</v>
      </c>
    </row>
    <row r="6511" spans="2:6" x14ac:dyDescent="0.3">
      <c r="B6511" s="3" t="s">
        <v>6935</v>
      </c>
      <c r="C6511" s="3" t="s">
        <v>1745</v>
      </c>
      <c r="D6511" s="3">
        <v>0</v>
      </c>
      <c r="E6511" s="3" t="s">
        <v>7</v>
      </c>
      <c r="F6511" s="3">
        <v>0</v>
      </c>
    </row>
    <row r="6512" spans="2:6" x14ac:dyDescent="0.3">
      <c r="B6512" s="3" t="s">
        <v>6936</v>
      </c>
      <c r="C6512" s="3" t="s">
        <v>1690</v>
      </c>
      <c r="D6512" s="3">
        <v>0</v>
      </c>
      <c r="E6512" s="3" t="s">
        <v>6937</v>
      </c>
      <c r="F6512" s="3">
        <v>0</v>
      </c>
    </row>
    <row r="6513" spans="2:6" x14ac:dyDescent="0.3">
      <c r="B6513" s="3" t="s">
        <v>6938</v>
      </c>
      <c r="C6513" s="3" t="s">
        <v>1691</v>
      </c>
      <c r="D6513" s="3">
        <v>1</v>
      </c>
      <c r="E6513" s="3" t="s">
        <v>7</v>
      </c>
      <c r="F6513" s="3">
        <v>0</v>
      </c>
    </row>
    <row r="6514" spans="2:6" x14ac:dyDescent="0.3">
      <c r="B6514" s="3" t="s">
        <v>6939</v>
      </c>
      <c r="C6514" s="3" t="s">
        <v>7</v>
      </c>
      <c r="D6514" s="3">
        <v>0</v>
      </c>
      <c r="E6514" s="3" t="s">
        <v>4</v>
      </c>
      <c r="F6514" s="3">
        <v>0</v>
      </c>
    </row>
    <row r="6515" spans="2:6" x14ac:dyDescent="0.3">
      <c r="B6515" s="3" t="s">
        <v>6940</v>
      </c>
      <c r="C6515" s="3" t="s">
        <v>1687</v>
      </c>
      <c r="D6515" s="3">
        <v>0</v>
      </c>
      <c r="E6515" s="3" t="s">
        <v>4</v>
      </c>
      <c r="F6515" s="3">
        <v>1</v>
      </c>
    </row>
    <row r="6516" spans="2:6" x14ac:dyDescent="0.3">
      <c r="B6516" s="3" t="s">
        <v>6941</v>
      </c>
      <c r="C6516" s="3" t="s">
        <v>1690</v>
      </c>
      <c r="D6516" s="3">
        <v>0</v>
      </c>
      <c r="E6516" s="3" t="s">
        <v>7</v>
      </c>
      <c r="F6516" s="3">
        <v>0</v>
      </c>
    </row>
    <row r="6517" spans="2:6" x14ac:dyDescent="0.3">
      <c r="B6517" s="3" t="s">
        <v>6942</v>
      </c>
      <c r="C6517" s="3" t="s">
        <v>7</v>
      </c>
      <c r="D6517" s="3">
        <v>0</v>
      </c>
      <c r="E6517" s="3" t="s">
        <v>1704</v>
      </c>
      <c r="F6517" s="3">
        <v>3</v>
      </c>
    </row>
    <row r="6518" spans="2:6" x14ac:dyDescent="0.3">
      <c r="B6518" s="3" t="s">
        <v>6943</v>
      </c>
      <c r="C6518" s="3" t="s">
        <v>4</v>
      </c>
      <c r="D6518" s="3">
        <v>0</v>
      </c>
      <c r="E6518" s="3" t="s">
        <v>7</v>
      </c>
      <c r="F6518" s="3">
        <v>0</v>
      </c>
    </row>
    <row r="6519" spans="2:6" x14ac:dyDescent="0.3">
      <c r="B6519" s="3" t="s">
        <v>6944</v>
      </c>
      <c r="C6519" s="3" t="s">
        <v>1704</v>
      </c>
      <c r="D6519" s="3">
        <v>0</v>
      </c>
      <c r="E6519" s="3" t="s">
        <v>7</v>
      </c>
      <c r="F6519" s="3">
        <v>2</v>
      </c>
    </row>
    <row r="6520" spans="2:6" x14ac:dyDescent="0.3">
      <c r="B6520" s="3" t="s">
        <v>6945</v>
      </c>
      <c r="C6520" s="3" t="s">
        <v>7</v>
      </c>
      <c r="D6520" s="3">
        <v>0</v>
      </c>
      <c r="E6520" s="3" t="s">
        <v>1704</v>
      </c>
      <c r="F6520" s="3">
        <v>0</v>
      </c>
    </row>
    <row r="6521" spans="2:6" x14ac:dyDescent="0.3">
      <c r="B6521" s="3" t="s">
        <v>6946</v>
      </c>
      <c r="C6521" s="3" t="s">
        <v>1697</v>
      </c>
      <c r="D6521" s="3">
        <v>1</v>
      </c>
      <c r="E6521" s="3" t="s">
        <v>20</v>
      </c>
      <c r="F6521" s="3">
        <v>0</v>
      </c>
    </row>
    <row r="6522" spans="2:6" x14ac:dyDescent="0.3">
      <c r="B6522" s="3" t="s">
        <v>6947</v>
      </c>
      <c r="C6522" s="3" t="s">
        <v>7</v>
      </c>
      <c r="D6522" s="3">
        <v>1</v>
      </c>
      <c r="E6522" s="3" t="s">
        <v>4</v>
      </c>
      <c r="F6522" s="3">
        <v>0</v>
      </c>
    </row>
    <row r="6523" spans="2:6" x14ac:dyDescent="0.3">
      <c r="B6523" s="3" t="s">
        <v>6948</v>
      </c>
      <c r="C6523" s="3" t="s">
        <v>7</v>
      </c>
      <c r="D6523" s="3">
        <v>1</v>
      </c>
      <c r="E6523" s="3" t="s">
        <v>1741</v>
      </c>
      <c r="F6523" s="3">
        <v>1</v>
      </c>
    </row>
    <row r="6524" spans="2:6" x14ac:dyDescent="0.3">
      <c r="B6524" s="3" t="s">
        <v>6949</v>
      </c>
      <c r="C6524" s="3" t="s">
        <v>1704</v>
      </c>
      <c r="D6524" s="3">
        <v>1</v>
      </c>
      <c r="E6524" s="3" t="s">
        <v>7</v>
      </c>
      <c r="F6524" s="3">
        <v>1</v>
      </c>
    </row>
    <row r="6525" spans="2:6" x14ac:dyDescent="0.3">
      <c r="B6525" s="3" t="s">
        <v>6950</v>
      </c>
      <c r="C6525" s="3" t="s">
        <v>1704</v>
      </c>
      <c r="D6525" s="3">
        <v>1</v>
      </c>
      <c r="E6525" s="3" t="s">
        <v>7</v>
      </c>
      <c r="F6525" s="3">
        <v>0</v>
      </c>
    </row>
    <row r="6526" spans="2:6" x14ac:dyDescent="0.3">
      <c r="B6526" s="3" t="s">
        <v>6951</v>
      </c>
      <c r="C6526" s="3" t="s">
        <v>1690</v>
      </c>
      <c r="D6526" s="3">
        <v>0</v>
      </c>
      <c r="E6526" s="3" t="s">
        <v>1697</v>
      </c>
      <c r="F6526" s="3">
        <v>1</v>
      </c>
    </row>
    <row r="6527" spans="2:6" x14ac:dyDescent="0.3">
      <c r="B6527" s="3" t="s">
        <v>6952</v>
      </c>
      <c r="C6527" s="3" t="s">
        <v>1704</v>
      </c>
      <c r="D6527" s="3">
        <v>0</v>
      </c>
      <c r="E6527" s="3" t="s">
        <v>7</v>
      </c>
      <c r="F6527" s="3">
        <v>1</v>
      </c>
    </row>
    <row r="6528" spans="2:6" x14ac:dyDescent="0.3">
      <c r="B6528" s="3" t="s">
        <v>6953</v>
      </c>
      <c r="C6528" s="3" t="s">
        <v>1704</v>
      </c>
      <c r="D6528" s="3">
        <v>1</v>
      </c>
      <c r="E6528" s="3" t="s">
        <v>1697</v>
      </c>
      <c r="F6528" s="3">
        <v>1</v>
      </c>
    </row>
    <row r="6529" spans="2:6" x14ac:dyDescent="0.3">
      <c r="B6529" s="3" t="s">
        <v>6954</v>
      </c>
      <c r="C6529" s="3" t="s">
        <v>7</v>
      </c>
      <c r="D6529" s="3">
        <v>1</v>
      </c>
      <c r="E6529" s="3" t="s">
        <v>1690</v>
      </c>
      <c r="F6529" s="3">
        <v>0</v>
      </c>
    </row>
    <row r="6530" spans="2:6" x14ac:dyDescent="0.3">
      <c r="B6530" s="3" t="s">
        <v>6955</v>
      </c>
      <c r="C6530" s="3" t="s">
        <v>1690</v>
      </c>
      <c r="D6530" s="3">
        <v>0</v>
      </c>
      <c r="E6530" s="3" t="s">
        <v>1697</v>
      </c>
      <c r="F6530" s="3">
        <v>0</v>
      </c>
    </row>
    <row r="6531" spans="2:6" x14ac:dyDescent="0.3">
      <c r="B6531" s="3" t="s">
        <v>6956</v>
      </c>
    </row>
    <row r="6532" spans="2:6" x14ac:dyDescent="0.3">
      <c r="B6532" s="3" t="s">
        <v>6957</v>
      </c>
      <c r="C6532" s="3" t="s">
        <v>7</v>
      </c>
      <c r="D6532" s="3">
        <v>1</v>
      </c>
      <c r="E6532" s="3" t="s">
        <v>1832</v>
      </c>
      <c r="F6532" s="3">
        <v>1</v>
      </c>
    </row>
    <row r="6533" spans="2:6" x14ac:dyDescent="0.3">
      <c r="B6533" s="3" t="s">
        <v>6958</v>
      </c>
      <c r="C6533" s="3" t="s">
        <v>1832</v>
      </c>
      <c r="D6533" s="3">
        <v>0</v>
      </c>
      <c r="E6533" s="3" t="s">
        <v>7</v>
      </c>
      <c r="F6533" s="3">
        <v>3</v>
      </c>
    </row>
    <row r="6534" spans="2:6" x14ac:dyDescent="0.3">
      <c r="B6534" s="3" t="s">
        <v>6959</v>
      </c>
      <c r="C6534" s="3" t="s">
        <v>7</v>
      </c>
      <c r="D6534" s="3">
        <v>1</v>
      </c>
      <c r="E6534" s="3" t="s">
        <v>1832</v>
      </c>
      <c r="F6534" s="3">
        <v>0</v>
      </c>
    </row>
    <row r="6535" spans="2:6" x14ac:dyDescent="0.3">
      <c r="B6535" s="3" t="s">
        <v>6960</v>
      </c>
      <c r="C6535" s="3" t="s">
        <v>7</v>
      </c>
      <c r="D6535" s="3">
        <v>4</v>
      </c>
      <c r="E6535" s="3" t="s">
        <v>1832</v>
      </c>
      <c r="F6535" s="3">
        <v>1</v>
      </c>
    </row>
    <row r="6536" spans="2:6" x14ac:dyDescent="0.3">
      <c r="B6536" s="3" t="s">
        <v>899</v>
      </c>
    </row>
    <row r="6537" spans="2:6" x14ac:dyDescent="0.3">
      <c r="B6537" s="3" t="s">
        <v>900</v>
      </c>
      <c r="C6537" s="3" t="s">
        <v>4</v>
      </c>
      <c r="D6537" s="3">
        <v>15</v>
      </c>
      <c r="E6537" s="3" t="s">
        <v>7</v>
      </c>
      <c r="F6537" s="3">
        <v>12</v>
      </c>
    </row>
    <row r="6538" spans="2:6" x14ac:dyDescent="0.3">
      <c r="B6538" s="3" t="s">
        <v>901</v>
      </c>
      <c r="C6538" s="3" t="s">
        <v>7</v>
      </c>
      <c r="D6538" s="3">
        <v>36</v>
      </c>
      <c r="E6538" s="3" t="s">
        <v>4</v>
      </c>
      <c r="F6538" s="3">
        <v>26</v>
      </c>
    </row>
    <row r="6539" spans="2:6" x14ac:dyDescent="0.3">
      <c r="B6539" s="3" t="s">
        <v>902</v>
      </c>
      <c r="C6539" s="3" t="s">
        <v>7</v>
      </c>
      <c r="D6539" s="3">
        <v>15</v>
      </c>
      <c r="E6539" s="3" t="s">
        <v>4</v>
      </c>
      <c r="F6539" s="3">
        <v>51</v>
      </c>
    </row>
    <row r="6540" spans="2:6" x14ac:dyDescent="0.3">
      <c r="B6540" s="3" t="s">
        <v>903</v>
      </c>
      <c r="C6540" s="3" t="s">
        <v>7</v>
      </c>
      <c r="D6540" s="3">
        <v>3</v>
      </c>
      <c r="E6540" s="3" t="s">
        <v>4</v>
      </c>
      <c r="F6540" s="3">
        <v>12</v>
      </c>
    </row>
    <row r="6541" spans="2:6" x14ac:dyDescent="0.3">
      <c r="B6541" s="3" t="s">
        <v>904</v>
      </c>
      <c r="C6541" s="3" t="s">
        <v>7</v>
      </c>
      <c r="D6541" s="3">
        <v>11</v>
      </c>
      <c r="E6541" s="3" t="s">
        <v>4</v>
      </c>
      <c r="F6541" s="3">
        <v>3</v>
      </c>
    </row>
    <row r="6542" spans="2:6" x14ac:dyDescent="0.3">
      <c r="B6542" s="3" t="s">
        <v>905</v>
      </c>
      <c r="C6542" s="3" t="s">
        <v>7</v>
      </c>
      <c r="D6542" s="3">
        <v>19</v>
      </c>
      <c r="E6542" s="3" t="s">
        <v>4</v>
      </c>
      <c r="F6542" s="3">
        <v>12</v>
      </c>
    </row>
    <row r="6543" spans="2:6" x14ac:dyDescent="0.3">
      <c r="B6543" s="3" t="s">
        <v>906</v>
      </c>
      <c r="C6543" s="3" t="s">
        <v>7</v>
      </c>
      <c r="D6543" s="3">
        <v>16</v>
      </c>
      <c r="E6543" s="3" t="s">
        <v>4</v>
      </c>
      <c r="F6543" s="3">
        <v>25</v>
      </c>
    </row>
    <row r="6544" spans="2:6" x14ac:dyDescent="0.3">
      <c r="B6544" s="3" t="s">
        <v>907</v>
      </c>
      <c r="C6544" s="3" t="s">
        <v>4</v>
      </c>
      <c r="D6544" s="3">
        <v>14</v>
      </c>
      <c r="E6544" s="3" t="s">
        <v>7</v>
      </c>
      <c r="F6544" s="3">
        <v>9</v>
      </c>
    </row>
    <row r="6545" spans="2:6" x14ac:dyDescent="0.3">
      <c r="B6545" s="3" t="s">
        <v>908</v>
      </c>
      <c r="C6545" s="3" t="s">
        <v>7</v>
      </c>
      <c r="D6545" s="3">
        <v>76</v>
      </c>
      <c r="E6545" s="3" t="s">
        <v>4</v>
      </c>
      <c r="F6545" s="3">
        <v>87</v>
      </c>
    </row>
    <row r="6546" spans="2:6" x14ac:dyDescent="0.3">
      <c r="B6546" s="3" t="s">
        <v>909</v>
      </c>
      <c r="C6546" s="3" t="s">
        <v>7</v>
      </c>
      <c r="D6546" s="3">
        <v>5</v>
      </c>
      <c r="E6546" s="3" t="s">
        <v>4</v>
      </c>
      <c r="F6546" s="3">
        <v>11</v>
      </c>
    </row>
    <row r="6547" spans="2:6" x14ac:dyDescent="0.3">
      <c r="B6547" s="3" t="s">
        <v>910</v>
      </c>
      <c r="C6547" s="3" t="s">
        <v>4</v>
      </c>
      <c r="D6547" s="3">
        <v>17</v>
      </c>
      <c r="E6547" s="3" t="s">
        <v>7</v>
      </c>
      <c r="F6547" s="3">
        <v>26</v>
      </c>
    </row>
    <row r="6548" spans="2:6" x14ac:dyDescent="0.3">
      <c r="B6548" s="3" t="s">
        <v>911</v>
      </c>
      <c r="C6548" s="3" t="s">
        <v>7</v>
      </c>
      <c r="D6548" s="3">
        <v>20</v>
      </c>
      <c r="E6548" s="3" t="s">
        <v>4</v>
      </c>
      <c r="F6548" s="3">
        <v>10</v>
      </c>
    </row>
    <row r="6549" spans="2:6" x14ac:dyDescent="0.3">
      <c r="B6549" s="3" t="s">
        <v>912</v>
      </c>
      <c r="C6549" s="3" t="s">
        <v>7</v>
      </c>
      <c r="D6549" s="3">
        <v>14</v>
      </c>
      <c r="E6549" s="3" t="s">
        <v>4</v>
      </c>
      <c r="F6549" s="3">
        <v>22</v>
      </c>
    </row>
    <row r="6550" spans="2:6" x14ac:dyDescent="0.3">
      <c r="B6550" s="3" t="s">
        <v>913</v>
      </c>
      <c r="C6550" s="3" t="s">
        <v>4</v>
      </c>
      <c r="D6550" s="3">
        <v>48</v>
      </c>
      <c r="E6550" s="3" t="s">
        <v>7</v>
      </c>
      <c r="F6550" s="3">
        <v>38</v>
      </c>
    </row>
    <row r="6551" spans="2:6" x14ac:dyDescent="0.3">
      <c r="B6551" s="3" t="s">
        <v>914</v>
      </c>
      <c r="C6551" s="3" t="s">
        <v>7</v>
      </c>
      <c r="D6551" s="3">
        <v>15</v>
      </c>
      <c r="E6551" s="3" t="s">
        <v>4</v>
      </c>
      <c r="F6551" s="3">
        <v>20</v>
      </c>
    </row>
    <row r="6552" spans="2:6" x14ac:dyDescent="0.3">
      <c r="B6552" s="3" t="s">
        <v>915</v>
      </c>
      <c r="C6552" s="3" t="s">
        <v>4</v>
      </c>
      <c r="D6552" s="3">
        <v>18</v>
      </c>
      <c r="E6552" s="3" t="s">
        <v>7</v>
      </c>
      <c r="F6552" s="3">
        <v>28</v>
      </c>
    </row>
    <row r="6553" spans="2:6" x14ac:dyDescent="0.3">
      <c r="B6553" s="3" t="s">
        <v>916</v>
      </c>
      <c r="C6553" s="3" t="s">
        <v>7</v>
      </c>
      <c r="D6553" s="3">
        <v>10</v>
      </c>
      <c r="E6553" s="3" t="s">
        <v>4</v>
      </c>
      <c r="F6553" s="3">
        <v>4</v>
      </c>
    </row>
    <row r="6554" spans="2:6" x14ac:dyDescent="0.3">
      <c r="B6554" s="3" t="s">
        <v>917</v>
      </c>
      <c r="C6554" s="3" t="s">
        <v>7</v>
      </c>
      <c r="D6554" s="3">
        <v>9</v>
      </c>
      <c r="E6554" s="3" t="s">
        <v>4</v>
      </c>
      <c r="F6554" s="3">
        <v>10</v>
      </c>
    </row>
    <row r="6555" spans="2:6" x14ac:dyDescent="0.3">
      <c r="B6555" s="3" t="s">
        <v>918</v>
      </c>
      <c r="C6555" s="3" t="s">
        <v>7</v>
      </c>
      <c r="D6555" s="3">
        <v>3</v>
      </c>
      <c r="E6555" s="3" t="s">
        <v>4</v>
      </c>
      <c r="F6555" s="3">
        <v>3</v>
      </c>
    </row>
    <row r="6556" spans="2:6" x14ac:dyDescent="0.3">
      <c r="B6556" s="3" t="s">
        <v>919</v>
      </c>
      <c r="C6556" s="3" t="s">
        <v>4</v>
      </c>
      <c r="D6556" s="3">
        <v>1</v>
      </c>
      <c r="E6556" s="3" t="s">
        <v>7</v>
      </c>
      <c r="F6556" s="3">
        <v>3</v>
      </c>
    </row>
    <row r="6557" spans="2:6" x14ac:dyDescent="0.3">
      <c r="B6557" s="3" t="s">
        <v>920</v>
      </c>
      <c r="C6557" s="3" t="s">
        <v>4</v>
      </c>
      <c r="D6557" s="3">
        <v>13</v>
      </c>
      <c r="E6557" s="3" t="s">
        <v>7</v>
      </c>
      <c r="F6557" s="3">
        <v>18</v>
      </c>
    </row>
    <row r="6558" spans="2:6" x14ac:dyDescent="0.3">
      <c r="B6558" s="3" t="s">
        <v>6961</v>
      </c>
    </row>
    <row r="6559" spans="2:6" x14ac:dyDescent="0.3">
      <c r="B6559" s="3" t="s">
        <v>6962</v>
      </c>
      <c r="C6559" s="3" t="s">
        <v>20</v>
      </c>
      <c r="D6559" s="3">
        <v>0</v>
      </c>
      <c r="E6559" s="3" t="s">
        <v>1698</v>
      </c>
      <c r="F6559" s="3">
        <v>0</v>
      </c>
    </row>
    <row r="6560" spans="2:6" x14ac:dyDescent="0.3">
      <c r="B6560" s="3" t="s">
        <v>6963</v>
      </c>
      <c r="C6560" s="3" t="s">
        <v>20</v>
      </c>
      <c r="D6560" s="3">
        <v>0</v>
      </c>
      <c r="E6560" s="3" t="s">
        <v>1698</v>
      </c>
      <c r="F6560" s="3">
        <v>0</v>
      </c>
    </row>
    <row r="6561" spans="2:6" x14ac:dyDescent="0.3">
      <c r="B6561" s="3" t="s">
        <v>6964</v>
      </c>
      <c r="C6561" s="3" t="s">
        <v>7</v>
      </c>
      <c r="D6561" s="3">
        <v>0</v>
      </c>
      <c r="E6561" s="3" t="s">
        <v>6965</v>
      </c>
      <c r="F6561" s="3">
        <v>0</v>
      </c>
    </row>
    <row r="6562" spans="2:6" x14ac:dyDescent="0.3">
      <c r="B6562" s="3" t="s">
        <v>6966</v>
      </c>
      <c r="C6562" s="3" t="s">
        <v>7</v>
      </c>
      <c r="D6562" s="3">
        <v>0</v>
      </c>
      <c r="E6562" s="3" t="s">
        <v>1690</v>
      </c>
      <c r="F6562" s="3">
        <v>0</v>
      </c>
    </row>
    <row r="6563" spans="2:6" x14ac:dyDescent="0.3">
      <c r="B6563" s="3" t="s">
        <v>6967</v>
      </c>
      <c r="C6563" s="3" t="s">
        <v>1690</v>
      </c>
      <c r="D6563" s="3">
        <v>0</v>
      </c>
      <c r="E6563" s="3" t="s">
        <v>7</v>
      </c>
      <c r="F6563" s="3">
        <v>0</v>
      </c>
    </row>
    <row r="6564" spans="2:6" x14ac:dyDescent="0.3">
      <c r="B6564" s="3" t="s">
        <v>6968</v>
      </c>
      <c r="C6564" s="3" t="s">
        <v>1690</v>
      </c>
      <c r="D6564" s="3">
        <v>0</v>
      </c>
      <c r="E6564" s="3" t="s">
        <v>7</v>
      </c>
      <c r="F6564" s="3">
        <v>0</v>
      </c>
    </row>
    <row r="6565" spans="2:6" x14ac:dyDescent="0.3">
      <c r="B6565" s="3" t="s">
        <v>6969</v>
      </c>
      <c r="C6565" s="3" t="s">
        <v>1702</v>
      </c>
      <c r="D6565" s="3">
        <v>0</v>
      </c>
      <c r="E6565" s="3" t="s">
        <v>4391</v>
      </c>
      <c r="F6565" s="3">
        <v>0</v>
      </c>
    </row>
    <row r="6566" spans="2:6" x14ac:dyDescent="0.3">
      <c r="B6566" s="3" t="s">
        <v>6970</v>
      </c>
      <c r="C6566" s="3" t="s">
        <v>1837</v>
      </c>
      <c r="D6566" s="3">
        <v>0</v>
      </c>
      <c r="E6566" s="3" t="s">
        <v>1690</v>
      </c>
      <c r="F6566" s="3">
        <v>0</v>
      </c>
    </row>
    <row r="6567" spans="2:6" x14ac:dyDescent="0.3">
      <c r="B6567" s="3" t="s">
        <v>6971</v>
      </c>
      <c r="C6567" s="3" t="s">
        <v>7</v>
      </c>
      <c r="D6567" s="3">
        <v>0</v>
      </c>
      <c r="E6567" s="3" t="s">
        <v>4</v>
      </c>
      <c r="F6567" s="3">
        <v>0</v>
      </c>
    </row>
    <row r="6568" spans="2:6" x14ac:dyDescent="0.3">
      <c r="B6568" s="3" t="s">
        <v>6972</v>
      </c>
      <c r="C6568" s="3" t="s">
        <v>7</v>
      </c>
      <c r="D6568" s="3">
        <v>0</v>
      </c>
      <c r="E6568" s="3" t="s">
        <v>1690</v>
      </c>
      <c r="F6568" s="3">
        <v>0</v>
      </c>
    </row>
    <row r="6569" spans="2:6" x14ac:dyDescent="0.3">
      <c r="B6569" s="3" t="s">
        <v>6973</v>
      </c>
      <c r="C6569" s="3" t="s">
        <v>1832</v>
      </c>
      <c r="D6569" s="3">
        <v>1</v>
      </c>
      <c r="E6569" s="3" t="s">
        <v>7</v>
      </c>
      <c r="F6569" s="3">
        <v>0</v>
      </c>
    </row>
    <row r="6570" spans="2:6" x14ac:dyDescent="0.3">
      <c r="B6570" s="3" t="s">
        <v>6974</v>
      </c>
      <c r="C6570" s="3" t="s">
        <v>1690</v>
      </c>
      <c r="D6570" s="3">
        <v>0</v>
      </c>
      <c r="E6570" s="3" t="s">
        <v>7</v>
      </c>
      <c r="F6570" s="3">
        <v>0</v>
      </c>
    </row>
    <row r="6571" spans="2:6" x14ac:dyDescent="0.3">
      <c r="B6571" s="3" t="s">
        <v>6975</v>
      </c>
      <c r="C6571" s="3" t="s">
        <v>1690</v>
      </c>
      <c r="D6571" s="3">
        <v>0</v>
      </c>
      <c r="E6571" s="3" t="s">
        <v>7</v>
      </c>
      <c r="F6571" s="3">
        <v>0</v>
      </c>
    </row>
    <row r="6572" spans="2:6" x14ac:dyDescent="0.3">
      <c r="B6572" s="3" t="s">
        <v>6976</v>
      </c>
      <c r="C6572" s="3" t="s">
        <v>2172</v>
      </c>
      <c r="D6572" s="3">
        <v>0</v>
      </c>
      <c r="E6572" s="3" t="s">
        <v>1705</v>
      </c>
      <c r="F6572" s="3">
        <v>0</v>
      </c>
    </row>
    <row r="6573" spans="2:6" x14ac:dyDescent="0.3">
      <c r="B6573" s="3" t="s">
        <v>6977</v>
      </c>
      <c r="C6573" s="3" t="s">
        <v>7</v>
      </c>
      <c r="D6573" s="3">
        <v>0</v>
      </c>
      <c r="E6573" s="3" t="s">
        <v>1690</v>
      </c>
      <c r="F6573" s="3">
        <v>0</v>
      </c>
    </row>
    <row r="6574" spans="2:6" x14ac:dyDescent="0.3">
      <c r="B6574" s="3" t="s">
        <v>6978</v>
      </c>
      <c r="C6574" s="3" t="s">
        <v>1697</v>
      </c>
      <c r="D6574" s="3">
        <v>0</v>
      </c>
      <c r="E6574" s="3" t="s">
        <v>1738</v>
      </c>
      <c r="F6574" s="3">
        <v>0</v>
      </c>
    </row>
    <row r="6575" spans="2:6" x14ac:dyDescent="0.3">
      <c r="B6575" s="3" t="s">
        <v>6979</v>
      </c>
      <c r="C6575" s="3" t="s">
        <v>7</v>
      </c>
      <c r="D6575" s="3">
        <v>7</v>
      </c>
      <c r="E6575" s="3" t="s">
        <v>1699</v>
      </c>
      <c r="F6575" s="3">
        <v>9</v>
      </c>
    </row>
    <row r="6576" spans="2:6" x14ac:dyDescent="0.3">
      <c r="B6576" s="3" t="s">
        <v>6980</v>
      </c>
      <c r="C6576" s="3" t="s">
        <v>4</v>
      </c>
      <c r="D6576" s="3">
        <v>0</v>
      </c>
      <c r="E6576" s="3" t="s">
        <v>7</v>
      </c>
      <c r="F6576" s="3">
        <v>0</v>
      </c>
    </row>
    <row r="6577" spans="2:6" x14ac:dyDescent="0.3">
      <c r="B6577" s="3" t="s">
        <v>6981</v>
      </c>
      <c r="C6577" s="3" t="s">
        <v>1696</v>
      </c>
      <c r="D6577" s="3">
        <v>1</v>
      </c>
      <c r="E6577" s="3" t="s">
        <v>7</v>
      </c>
      <c r="F6577" s="3">
        <v>0</v>
      </c>
    </row>
    <row r="6578" spans="2:6" x14ac:dyDescent="0.3">
      <c r="B6578" s="3" t="s">
        <v>6982</v>
      </c>
      <c r="C6578" s="3" t="s">
        <v>1690</v>
      </c>
      <c r="D6578" s="3">
        <v>3</v>
      </c>
      <c r="E6578" s="3" t="s">
        <v>7</v>
      </c>
      <c r="F6578" s="3">
        <v>0</v>
      </c>
    </row>
    <row r="6579" spans="2:6" x14ac:dyDescent="0.3">
      <c r="B6579" s="3" t="s">
        <v>6983</v>
      </c>
      <c r="C6579" s="3" t="s">
        <v>7</v>
      </c>
      <c r="D6579" s="3">
        <v>0</v>
      </c>
      <c r="E6579" s="3" t="s">
        <v>1690</v>
      </c>
      <c r="F6579" s="3">
        <v>1</v>
      </c>
    </row>
    <row r="6580" spans="2:6" x14ac:dyDescent="0.3">
      <c r="B6580" s="3" t="s">
        <v>6984</v>
      </c>
      <c r="C6580" s="3" t="s">
        <v>1690</v>
      </c>
      <c r="D6580" s="3">
        <v>1</v>
      </c>
      <c r="E6580" s="3" t="s">
        <v>7</v>
      </c>
      <c r="F6580" s="3">
        <v>2</v>
      </c>
    </row>
    <row r="6581" spans="2:6" x14ac:dyDescent="0.3">
      <c r="B6581" s="3" t="s">
        <v>6985</v>
      </c>
      <c r="C6581" s="3" t="s">
        <v>7</v>
      </c>
      <c r="D6581" s="3">
        <v>0</v>
      </c>
      <c r="E6581" s="3" t="s">
        <v>1690</v>
      </c>
      <c r="F6581" s="3">
        <v>0</v>
      </c>
    </row>
    <row r="6582" spans="2:6" x14ac:dyDescent="0.3">
      <c r="B6582" s="3" t="s">
        <v>6986</v>
      </c>
      <c r="C6582" s="3" t="s">
        <v>1690</v>
      </c>
      <c r="D6582" s="3">
        <v>0</v>
      </c>
      <c r="E6582" s="3" t="s">
        <v>7</v>
      </c>
      <c r="F6582" s="3">
        <v>0</v>
      </c>
    </row>
    <row r="6583" spans="2:6" x14ac:dyDescent="0.3">
      <c r="B6583" s="3" t="s">
        <v>6987</v>
      </c>
      <c r="C6583" s="3" t="s">
        <v>1690</v>
      </c>
      <c r="D6583" s="3">
        <v>2</v>
      </c>
      <c r="E6583" s="3" t="s">
        <v>7</v>
      </c>
      <c r="F6583" s="3">
        <v>1</v>
      </c>
    </row>
    <row r="6584" spans="2:6" x14ac:dyDescent="0.3">
      <c r="B6584" s="3" t="s">
        <v>6988</v>
      </c>
      <c r="C6584" s="3" t="s">
        <v>1830</v>
      </c>
      <c r="D6584" s="3">
        <v>3</v>
      </c>
      <c r="E6584" s="3" t="s">
        <v>7</v>
      </c>
      <c r="F6584" s="3">
        <v>3</v>
      </c>
    </row>
    <row r="6585" spans="2:6" x14ac:dyDescent="0.3">
      <c r="B6585" s="3" t="s">
        <v>6989</v>
      </c>
      <c r="C6585" s="3" t="s">
        <v>20</v>
      </c>
      <c r="D6585" s="3">
        <v>3</v>
      </c>
      <c r="E6585" s="3" t="s">
        <v>1698</v>
      </c>
      <c r="F6585" s="3">
        <v>0</v>
      </c>
    </row>
    <row r="6586" spans="2:6" x14ac:dyDescent="0.3">
      <c r="B6586" s="3" t="s">
        <v>6990</v>
      </c>
      <c r="C6586" s="3" t="s">
        <v>1697</v>
      </c>
      <c r="D6586" s="3">
        <v>1</v>
      </c>
      <c r="E6586" s="3" t="s">
        <v>1830</v>
      </c>
      <c r="F6586" s="3">
        <v>1</v>
      </c>
    </row>
    <row r="6587" spans="2:6" x14ac:dyDescent="0.3">
      <c r="B6587" s="3" t="s">
        <v>6991</v>
      </c>
      <c r="C6587" s="3" t="s">
        <v>1690</v>
      </c>
      <c r="D6587" s="3">
        <v>1</v>
      </c>
      <c r="E6587" s="3" t="s">
        <v>7</v>
      </c>
      <c r="F6587" s="3">
        <v>0</v>
      </c>
    </row>
    <row r="6588" spans="2:6" x14ac:dyDescent="0.3">
      <c r="B6588" s="3" t="s">
        <v>6992</v>
      </c>
      <c r="C6588" s="3" t="s">
        <v>7</v>
      </c>
      <c r="D6588" s="3">
        <v>1</v>
      </c>
      <c r="E6588" s="3" t="s">
        <v>4</v>
      </c>
      <c r="F6588" s="3">
        <v>1</v>
      </c>
    </row>
    <row r="6589" spans="2:6" x14ac:dyDescent="0.3">
      <c r="B6589" s="3" t="s">
        <v>6993</v>
      </c>
      <c r="C6589" s="3" t="s">
        <v>20</v>
      </c>
      <c r="D6589" s="3">
        <v>1</v>
      </c>
      <c r="E6589" s="3" t="s">
        <v>7</v>
      </c>
      <c r="F6589" s="3">
        <v>0</v>
      </c>
    </row>
    <row r="6590" spans="2:6" x14ac:dyDescent="0.3">
      <c r="B6590" s="3" t="s">
        <v>6994</v>
      </c>
      <c r="C6590" s="3" t="s">
        <v>1741</v>
      </c>
      <c r="D6590" s="3">
        <v>1</v>
      </c>
      <c r="E6590" s="3" t="s">
        <v>7</v>
      </c>
      <c r="F6590" s="3">
        <v>1</v>
      </c>
    </row>
    <row r="6591" spans="2:6" x14ac:dyDescent="0.3">
      <c r="B6591" s="3" t="s">
        <v>6995</v>
      </c>
      <c r="C6591" s="3" t="s">
        <v>1690</v>
      </c>
      <c r="D6591" s="3">
        <v>0</v>
      </c>
      <c r="E6591" s="3" t="s">
        <v>7</v>
      </c>
      <c r="F6591" s="3">
        <v>0</v>
      </c>
    </row>
    <row r="6592" spans="2:6" x14ac:dyDescent="0.3">
      <c r="B6592" s="3" t="s">
        <v>6996</v>
      </c>
      <c r="C6592" s="3" t="s">
        <v>1690</v>
      </c>
      <c r="D6592" s="3">
        <v>0</v>
      </c>
      <c r="E6592" s="3" t="s">
        <v>7</v>
      </c>
      <c r="F6592" s="3">
        <v>0</v>
      </c>
    </row>
    <row r="6593" spans="2:6" x14ac:dyDescent="0.3">
      <c r="B6593" s="3" t="s">
        <v>6997</v>
      </c>
      <c r="C6593" s="3" t="s">
        <v>7</v>
      </c>
      <c r="D6593" s="3">
        <v>3</v>
      </c>
      <c r="E6593" s="3" t="s">
        <v>1690</v>
      </c>
      <c r="F6593" s="3">
        <v>0</v>
      </c>
    </row>
    <row r="6594" spans="2:6" x14ac:dyDescent="0.3">
      <c r="B6594" s="3" t="s">
        <v>6998</v>
      </c>
      <c r="C6594" s="3" t="s">
        <v>1690</v>
      </c>
      <c r="D6594" s="3">
        <v>0</v>
      </c>
      <c r="E6594" s="3" t="s">
        <v>7</v>
      </c>
      <c r="F6594" s="3">
        <v>0</v>
      </c>
    </row>
    <row r="6595" spans="2:6" x14ac:dyDescent="0.3">
      <c r="B6595" s="3" t="s">
        <v>6999</v>
      </c>
      <c r="C6595" s="3" t="s">
        <v>7</v>
      </c>
      <c r="D6595" s="3">
        <v>0</v>
      </c>
      <c r="E6595" s="3" t="s">
        <v>1690</v>
      </c>
      <c r="F6595" s="3">
        <v>1</v>
      </c>
    </row>
    <row r="6596" spans="2:6" x14ac:dyDescent="0.3">
      <c r="B6596" s="3" t="s">
        <v>7000</v>
      </c>
      <c r="C6596" s="3" t="s">
        <v>1690</v>
      </c>
      <c r="D6596" s="3">
        <v>2</v>
      </c>
      <c r="E6596" s="3" t="s">
        <v>7</v>
      </c>
      <c r="F6596" s="3">
        <v>0</v>
      </c>
    </row>
    <row r="6597" spans="2:6" x14ac:dyDescent="0.3">
      <c r="B6597" s="3" t="s">
        <v>7001</v>
      </c>
      <c r="C6597" s="3" t="s">
        <v>1837</v>
      </c>
      <c r="D6597" s="3">
        <v>1</v>
      </c>
      <c r="E6597" s="3" t="s">
        <v>20</v>
      </c>
      <c r="F6597" s="3">
        <v>0</v>
      </c>
    </row>
    <row r="6598" spans="2:6" x14ac:dyDescent="0.3">
      <c r="B6598" s="3" t="s">
        <v>7002</v>
      </c>
      <c r="C6598" s="3" t="s">
        <v>1697</v>
      </c>
      <c r="D6598" s="3">
        <v>3</v>
      </c>
      <c r="E6598" s="3" t="s">
        <v>2163</v>
      </c>
      <c r="F6598" s="3">
        <v>4</v>
      </c>
    </row>
    <row r="6599" spans="2:6" x14ac:dyDescent="0.3">
      <c r="B6599" s="3" t="s">
        <v>7003</v>
      </c>
      <c r="C6599" s="3" t="s">
        <v>7004</v>
      </c>
      <c r="D6599" s="3">
        <v>0</v>
      </c>
      <c r="E6599" s="3" t="s">
        <v>1853</v>
      </c>
      <c r="F6599" s="3">
        <v>0</v>
      </c>
    </row>
    <row r="6600" spans="2:6" x14ac:dyDescent="0.3">
      <c r="B6600" s="3" t="s">
        <v>7005</v>
      </c>
      <c r="C6600" s="3" t="s">
        <v>1690</v>
      </c>
      <c r="D6600" s="3">
        <v>1</v>
      </c>
      <c r="E6600" s="3" t="s">
        <v>7</v>
      </c>
      <c r="F6600" s="3">
        <v>0</v>
      </c>
    </row>
    <row r="6601" spans="2:6" x14ac:dyDescent="0.3">
      <c r="B6601" s="3" t="s">
        <v>7006</v>
      </c>
    </row>
    <row r="6602" spans="2:6" x14ac:dyDescent="0.3">
      <c r="B6602" s="3" t="s">
        <v>7007</v>
      </c>
      <c r="C6602" s="3" t="s">
        <v>7</v>
      </c>
      <c r="D6602" s="3">
        <v>12</v>
      </c>
      <c r="E6602" s="3" t="s">
        <v>20</v>
      </c>
      <c r="F6602" s="3">
        <v>4</v>
      </c>
    </row>
    <row r="6603" spans="2:6" x14ac:dyDescent="0.3">
      <c r="B6603" s="3" t="s">
        <v>7008</v>
      </c>
      <c r="C6603" s="3" t="s">
        <v>7</v>
      </c>
      <c r="D6603" s="3">
        <v>3</v>
      </c>
      <c r="E6603" s="3" t="s">
        <v>20</v>
      </c>
      <c r="F6603" s="3">
        <v>6</v>
      </c>
    </row>
    <row r="6604" spans="2:6" x14ac:dyDescent="0.3">
      <c r="B6604" s="3" t="s">
        <v>7009</v>
      </c>
      <c r="C6604" s="3" t="s">
        <v>20</v>
      </c>
      <c r="D6604" s="3">
        <v>6</v>
      </c>
      <c r="E6604" s="3" t="s">
        <v>7</v>
      </c>
      <c r="F6604" s="3">
        <v>3</v>
      </c>
    </row>
    <row r="6605" spans="2:6" x14ac:dyDescent="0.3">
      <c r="B6605" s="3" t="s">
        <v>7010</v>
      </c>
      <c r="C6605" s="3" t="s">
        <v>20</v>
      </c>
      <c r="D6605" s="3">
        <v>8</v>
      </c>
      <c r="E6605" s="3" t="s">
        <v>7</v>
      </c>
      <c r="F6605" s="3">
        <v>2</v>
      </c>
    </row>
    <row r="6606" spans="2:6" x14ac:dyDescent="0.3">
      <c r="B6606" s="3" t="s">
        <v>7011</v>
      </c>
      <c r="C6606" s="3" t="s">
        <v>7</v>
      </c>
      <c r="D6606" s="3">
        <v>8</v>
      </c>
      <c r="E6606" s="3" t="s">
        <v>20</v>
      </c>
      <c r="F6606" s="3">
        <v>12</v>
      </c>
    </row>
    <row r="6607" spans="2:6" x14ac:dyDescent="0.3">
      <c r="B6607" s="3" t="s">
        <v>7012</v>
      </c>
      <c r="C6607" s="3" t="s">
        <v>7</v>
      </c>
      <c r="D6607" s="3">
        <v>7</v>
      </c>
      <c r="E6607" s="3" t="s">
        <v>20</v>
      </c>
      <c r="F6607" s="3">
        <v>18</v>
      </c>
    </row>
    <row r="6608" spans="2:6" x14ac:dyDescent="0.3">
      <c r="B6608" s="3" t="s">
        <v>7013</v>
      </c>
      <c r="C6608" s="3" t="s">
        <v>7</v>
      </c>
      <c r="D6608" s="3">
        <v>1</v>
      </c>
      <c r="E6608" s="3" t="s">
        <v>20</v>
      </c>
      <c r="F6608" s="3">
        <v>4</v>
      </c>
    </row>
    <row r="6609" spans="2:6" x14ac:dyDescent="0.3">
      <c r="B6609" s="3" t="s">
        <v>7014</v>
      </c>
      <c r="C6609" s="3" t="s">
        <v>20</v>
      </c>
      <c r="D6609" s="3">
        <v>2</v>
      </c>
      <c r="E6609" s="3" t="s">
        <v>7</v>
      </c>
      <c r="F6609" s="3">
        <v>3</v>
      </c>
    </row>
    <row r="6610" spans="2:6" x14ac:dyDescent="0.3">
      <c r="B6610" s="3" t="s">
        <v>7015</v>
      </c>
      <c r="C6610" s="3" t="s">
        <v>7</v>
      </c>
      <c r="D6610" s="3">
        <v>3</v>
      </c>
      <c r="E6610" s="3" t="s">
        <v>20</v>
      </c>
      <c r="F6610" s="3">
        <v>7</v>
      </c>
    </row>
    <row r="6611" spans="2:6" x14ac:dyDescent="0.3">
      <c r="B6611" s="3" t="s">
        <v>7016</v>
      </c>
      <c r="C6611" s="3" t="s">
        <v>7</v>
      </c>
      <c r="D6611" s="3">
        <v>2</v>
      </c>
      <c r="E6611" s="3" t="s">
        <v>20</v>
      </c>
      <c r="F6611" s="3">
        <v>10</v>
      </c>
    </row>
    <row r="6612" spans="2:6" x14ac:dyDescent="0.3">
      <c r="B6612" s="3" t="s">
        <v>7017</v>
      </c>
      <c r="C6612" s="3" t="s">
        <v>20</v>
      </c>
      <c r="D6612" s="3">
        <v>7</v>
      </c>
      <c r="E6612" s="3" t="s">
        <v>7</v>
      </c>
      <c r="F6612" s="3">
        <v>0</v>
      </c>
    </row>
    <row r="6613" spans="2:6" x14ac:dyDescent="0.3">
      <c r="B6613" s="3" t="s">
        <v>7018</v>
      </c>
      <c r="C6613" s="3" t="s">
        <v>20</v>
      </c>
      <c r="D6613" s="3">
        <v>5</v>
      </c>
      <c r="E6613" s="3" t="s">
        <v>7</v>
      </c>
      <c r="F6613" s="3">
        <v>1</v>
      </c>
    </row>
    <row r="6614" spans="2:6" x14ac:dyDescent="0.3">
      <c r="B6614" s="3" t="s">
        <v>7019</v>
      </c>
      <c r="C6614" s="3" t="s">
        <v>7</v>
      </c>
      <c r="D6614" s="3">
        <v>7</v>
      </c>
      <c r="E6614" s="3" t="s">
        <v>20</v>
      </c>
      <c r="F6614" s="3">
        <v>8</v>
      </c>
    </row>
    <row r="6615" spans="2:6" x14ac:dyDescent="0.3">
      <c r="B6615" s="3" t="s">
        <v>7020</v>
      </c>
      <c r="C6615" s="3" t="s">
        <v>7</v>
      </c>
      <c r="D6615" s="3">
        <v>1</v>
      </c>
      <c r="E6615" s="3" t="s">
        <v>20</v>
      </c>
      <c r="F6615" s="3">
        <v>3</v>
      </c>
    </row>
    <row r="6616" spans="2:6" x14ac:dyDescent="0.3">
      <c r="B6616" s="3" t="s">
        <v>7021</v>
      </c>
      <c r="C6616" s="3" t="s">
        <v>7</v>
      </c>
      <c r="D6616" s="3">
        <v>1</v>
      </c>
      <c r="E6616" s="3" t="s">
        <v>1684</v>
      </c>
      <c r="F6616" s="3">
        <v>3</v>
      </c>
    </row>
    <row r="6617" spans="2:6" x14ac:dyDescent="0.3">
      <c r="B6617" s="3" t="s">
        <v>7022</v>
      </c>
      <c r="C6617" s="3" t="s">
        <v>20</v>
      </c>
      <c r="D6617" s="3">
        <v>7</v>
      </c>
      <c r="E6617" s="3" t="s">
        <v>7</v>
      </c>
      <c r="F6617" s="3">
        <v>2</v>
      </c>
    </row>
    <row r="6618" spans="2:6" x14ac:dyDescent="0.3">
      <c r="B6618" s="3" t="s">
        <v>7023</v>
      </c>
    </row>
    <row r="6619" spans="2:6" x14ac:dyDescent="0.3">
      <c r="B6619" s="3" t="s">
        <v>7024</v>
      </c>
      <c r="C6619" s="3" t="s">
        <v>4</v>
      </c>
      <c r="D6619" s="3">
        <v>1</v>
      </c>
      <c r="E6619" s="3" t="s">
        <v>7</v>
      </c>
      <c r="F6619" s="3">
        <v>3</v>
      </c>
    </row>
    <row r="6620" spans="2:6" x14ac:dyDescent="0.3">
      <c r="B6620" s="3" t="s">
        <v>7025</v>
      </c>
      <c r="C6620" s="3" t="s">
        <v>7</v>
      </c>
      <c r="D6620" s="3">
        <v>2</v>
      </c>
      <c r="E6620" s="3" t="s">
        <v>4</v>
      </c>
      <c r="F6620" s="3">
        <v>1</v>
      </c>
    </row>
    <row r="6621" spans="2:6" x14ac:dyDescent="0.3">
      <c r="B6621" s="3" t="s">
        <v>7026</v>
      </c>
      <c r="C6621" s="3" t="s">
        <v>7</v>
      </c>
      <c r="D6621" s="3">
        <v>0</v>
      </c>
      <c r="E6621" s="3" t="s">
        <v>20</v>
      </c>
      <c r="F6621" s="3">
        <v>0</v>
      </c>
    </row>
    <row r="6622" spans="2:6" x14ac:dyDescent="0.3">
      <c r="B6622" s="3" t="s">
        <v>7027</v>
      </c>
      <c r="C6622" s="3" t="s">
        <v>7</v>
      </c>
      <c r="D6622" s="3">
        <v>0</v>
      </c>
      <c r="E6622" s="3" t="s">
        <v>20</v>
      </c>
      <c r="F6622" s="3">
        <v>0</v>
      </c>
    </row>
    <row r="6623" spans="2:6" x14ac:dyDescent="0.3">
      <c r="B6623" s="3" t="s">
        <v>7028</v>
      </c>
      <c r="C6623" s="3" t="s">
        <v>20</v>
      </c>
      <c r="D6623" s="3">
        <v>0</v>
      </c>
      <c r="E6623" s="3" t="s">
        <v>7</v>
      </c>
      <c r="F6623" s="3">
        <v>4</v>
      </c>
    </row>
    <row r="6624" spans="2:6" x14ac:dyDescent="0.3">
      <c r="B6624" s="3" t="s">
        <v>7029</v>
      </c>
      <c r="C6624" s="3" t="s">
        <v>7030</v>
      </c>
      <c r="D6624" s="3">
        <v>0</v>
      </c>
      <c r="E6624" s="3" t="s">
        <v>7031</v>
      </c>
      <c r="F6624" s="3">
        <v>0</v>
      </c>
    </row>
    <row r="6625" spans="2:6" x14ac:dyDescent="0.3">
      <c r="B6625" s="3" t="s">
        <v>7032</v>
      </c>
      <c r="C6625" s="3" t="s">
        <v>7031</v>
      </c>
      <c r="D6625" s="3">
        <v>0</v>
      </c>
      <c r="E6625" s="3" t="s">
        <v>7030</v>
      </c>
      <c r="F6625" s="3">
        <v>0</v>
      </c>
    </row>
    <row r="6626" spans="2:6" x14ac:dyDescent="0.3">
      <c r="B6626" s="3" t="s">
        <v>7033</v>
      </c>
      <c r="C6626" s="3" t="s">
        <v>4</v>
      </c>
      <c r="D6626" s="3">
        <v>1</v>
      </c>
      <c r="E6626" s="3" t="s">
        <v>7</v>
      </c>
      <c r="F6626" s="3">
        <v>3</v>
      </c>
    </row>
    <row r="6627" spans="2:6" x14ac:dyDescent="0.3">
      <c r="B6627" s="3" t="s">
        <v>7034</v>
      </c>
      <c r="C6627" s="3" t="s">
        <v>4</v>
      </c>
      <c r="D6627" s="3">
        <v>1</v>
      </c>
      <c r="E6627" s="3" t="s">
        <v>7</v>
      </c>
      <c r="F6627" s="3">
        <v>1</v>
      </c>
    </row>
    <row r="6628" spans="2:6" x14ac:dyDescent="0.3">
      <c r="B6628" s="3" t="s">
        <v>7035</v>
      </c>
      <c r="C6628" s="3" t="s">
        <v>4</v>
      </c>
      <c r="D6628" s="3">
        <v>1</v>
      </c>
      <c r="E6628" s="3" t="s">
        <v>7</v>
      </c>
      <c r="F6628" s="3">
        <v>0</v>
      </c>
    </row>
    <row r="6629" spans="2:6" x14ac:dyDescent="0.3">
      <c r="B6629" s="3" t="s">
        <v>7036</v>
      </c>
      <c r="C6629" s="3" t="s">
        <v>4</v>
      </c>
      <c r="D6629" s="3">
        <v>0</v>
      </c>
      <c r="E6629" s="3" t="s">
        <v>7</v>
      </c>
      <c r="F6629" s="3">
        <v>0</v>
      </c>
    </row>
    <row r="6630" spans="2:6" x14ac:dyDescent="0.3">
      <c r="B6630" s="3" t="s">
        <v>7037</v>
      </c>
      <c r="C6630" s="3" t="s">
        <v>4</v>
      </c>
      <c r="D6630" s="3">
        <v>1</v>
      </c>
      <c r="E6630" s="3" t="s">
        <v>7</v>
      </c>
      <c r="F6630" s="3">
        <v>2</v>
      </c>
    </row>
    <row r="6631" spans="2:6" x14ac:dyDescent="0.3">
      <c r="B6631" s="3" t="s">
        <v>7038</v>
      </c>
      <c r="C6631" s="3" t="s">
        <v>7</v>
      </c>
      <c r="D6631" s="3">
        <v>2</v>
      </c>
      <c r="E6631" s="3" t="s">
        <v>4</v>
      </c>
      <c r="F6631" s="3">
        <v>0</v>
      </c>
    </row>
    <row r="6632" spans="2:6" x14ac:dyDescent="0.3">
      <c r="B6632" s="3" t="s">
        <v>7039</v>
      </c>
      <c r="C6632" s="3" t="s">
        <v>4</v>
      </c>
      <c r="D6632" s="3">
        <v>0</v>
      </c>
      <c r="E6632" s="3" t="s">
        <v>7</v>
      </c>
      <c r="F6632" s="3">
        <v>0</v>
      </c>
    </row>
    <row r="6633" spans="2:6" x14ac:dyDescent="0.3">
      <c r="B6633" s="3" t="s">
        <v>7040</v>
      </c>
      <c r="C6633" s="3" t="s">
        <v>4</v>
      </c>
      <c r="D6633" s="3">
        <v>2</v>
      </c>
      <c r="E6633" s="3" t="s">
        <v>7</v>
      </c>
      <c r="F6633" s="3">
        <v>0</v>
      </c>
    </row>
    <row r="6634" spans="2:6" x14ac:dyDescent="0.3">
      <c r="B6634" s="3" t="s">
        <v>7041</v>
      </c>
    </row>
    <row r="6635" spans="2:6" x14ac:dyDescent="0.3">
      <c r="B6635" s="3" t="s">
        <v>7042</v>
      </c>
      <c r="C6635" s="3" t="s">
        <v>1691</v>
      </c>
      <c r="D6635" s="3">
        <v>1</v>
      </c>
      <c r="E6635" s="3" t="s">
        <v>7</v>
      </c>
      <c r="F6635" s="3">
        <v>0</v>
      </c>
    </row>
    <row r="6636" spans="2:6" x14ac:dyDescent="0.3">
      <c r="B6636" s="3" t="s">
        <v>7043</v>
      </c>
      <c r="C6636" s="3" t="s">
        <v>1691</v>
      </c>
      <c r="D6636" s="3">
        <v>0</v>
      </c>
      <c r="E6636" s="3" t="s">
        <v>7</v>
      </c>
      <c r="F6636" s="3">
        <v>1</v>
      </c>
    </row>
    <row r="6637" spans="2:6" x14ac:dyDescent="0.3">
      <c r="B6637" s="3" t="s">
        <v>7044</v>
      </c>
      <c r="C6637" s="3" t="s">
        <v>1691</v>
      </c>
      <c r="D6637" s="3">
        <v>1</v>
      </c>
      <c r="E6637" s="3" t="s">
        <v>7</v>
      </c>
      <c r="F6637" s="3">
        <v>0</v>
      </c>
    </row>
    <row r="6638" spans="2:6" x14ac:dyDescent="0.3">
      <c r="B6638" s="3" t="s">
        <v>7045</v>
      </c>
      <c r="C6638" s="3" t="s">
        <v>7</v>
      </c>
      <c r="D6638" s="3">
        <v>1</v>
      </c>
      <c r="E6638" s="3" t="s">
        <v>1691</v>
      </c>
      <c r="F6638" s="3">
        <v>0</v>
      </c>
    </row>
    <row r="6639" spans="2:6" x14ac:dyDescent="0.3">
      <c r="B6639" s="3" t="s">
        <v>7046</v>
      </c>
      <c r="C6639" s="3" t="s">
        <v>7</v>
      </c>
      <c r="D6639" s="3">
        <v>0</v>
      </c>
      <c r="E6639" s="3" t="s">
        <v>1691</v>
      </c>
      <c r="F6639" s="3">
        <v>1</v>
      </c>
    </row>
    <row r="6640" spans="2:6" x14ac:dyDescent="0.3">
      <c r="B6640" s="3" t="s">
        <v>7047</v>
      </c>
      <c r="C6640" s="3" t="s">
        <v>7</v>
      </c>
      <c r="D6640" s="3">
        <v>1</v>
      </c>
      <c r="E6640" s="3" t="s">
        <v>1691</v>
      </c>
      <c r="F6640" s="3">
        <v>0</v>
      </c>
    </row>
    <row r="6641" spans="2:6" x14ac:dyDescent="0.3">
      <c r="B6641" s="3" t="s">
        <v>7048</v>
      </c>
      <c r="C6641" s="3" t="s">
        <v>1691</v>
      </c>
      <c r="D6641" s="3">
        <v>0</v>
      </c>
      <c r="E6641" s="3" t="s">
        <v>7</v>
      </c>
      <c r="F6641" s="3">
        <v>1</v>
      </c>
    </row>
    <row r="6642" spans="2:6" x14ac:dyDescent="0.3">
      <c r="B6642" s="3" t="s">
        <v>7049</v>
      </c>
      <c r="C6642" s="3" t="s">
        <v>1691</v>
      </c>
      <c r="D6642" s="3">
        <v>0</v>
      </c>
      <c r="E6642" s="3" t="s">
        <v>7</v>
      </c>
      <c r="F6642" s="3">
        <v>1</v>
      </c>
    </row>
    <row r="6643" spans="2:6" x14ac:dyDescent="0.3">
      <c r="B6643" s="3" t="s">
        <v>7050</v>
      </c>
      <c r="C6643" s="3" t="s">
        <v>1691</v>
      </c>
      <c r="D6643" s="3">
        <v>0</v>
      </c>
      <c r="E6643" s="3" t="s">
        <v>7</v>
      </c>
      <c r="F6643" s="3">
        <v>1</v>
      </c>
    </row>
    <row r="6644" spans="2:6" x14ac:dyDescent="0.3">
      <c r="B6644" s="3" t="s">
        <v>7051</v>
      </c>
      <c r="C6644" s="3" t="s">
        <v>1691</v>
      </c>
      <c r="D6644" s="3">
        <v>0</v>
      </c>
      <c r="E6644" s="3" t="s">
        <v>7</v>
      </c>
      <c r="F6644" s="3">
        <v>1</v>
      </c>
    </row>
    <row r="6645" spans="2:6" x14ac:dyDescent="0.3">
      <c r="B6645" s="3" t="s">
        <v>7052</v>
      </c>
      <c r="C6645" s="3" t="s">
        <v>7</v>
      </c>
      <c r="D6645" s="3">
        <v>1</v>
      </c>
      <c r="E6645" s="3" t="s">
        <v>1691</v>
      </c>
      <c r="F6645" s="3">
        <v>0</v>
      </c>
    </row>
    <row r="6646" spans="2:6" x14ac:dyDescent="0.3">
      <c r="B6646" s="3" t="s">
        <v>1471</v>
      </c>
    </row>
    <row r="6647" spans="2:6" x14ac:dyDescent="0.3">
      <c r="B6647" s="3" t="s">
        <v>1326</v>
      </c>
      <c r="C6647" s="3" t="s">
        <v>1691</v>
      </c>
      <c r="D6647" s="3">
        <v>73</v>
      </c>
      <c r="E6647" s="3" t="s">
        <v>7</v>
      </c>
      <c r="F6647" s="3">
        <v>81</v>
      </c>
    </row>
    <row r="6648" spans="2:6" x14ac:dyDescent="0.3">
      <c r="B6648" s="3" t="s">
        <v>1327</v>
      </c>
      <c r="C6648" s="3" t="s">
        <v>7</v>
      </c>
      <c r="D6648" s="3">
        <v>23</v>
      </c>
      <c r="E6648" s="3" t="s">
        <v>1690</v>
      </c>
      <c r="F6648" s="3">
        <v>35</v>
      </c>
    </row>
    <row r="6649" spans="2:6" x14ac:dyDescent="0.3">
      <c r="B6649" s="3" t="s">
        <v>1328</v>
      </c>
      <c r="C6649" s="3" t="s">
        <v>4</v>
      </c>
      <c r="D6649" s="3">
        <v>10</v>
      </c>
      <c r="E6649" s="3" t="s">
        <v>7</v>
      </c>
      <c r="F6649" s="3">
        <v>21</v>
      </c>
    </row>
    <row r="6650" spans="2:6" x14ac:dyDescent="0.3">
      <c r="B6650" s="3" t="s">
        <v>1329</v>
      </c>
      <c r="C6650" s="3" t="s">
        <v>1690</v>
      </c>
      <c r="D6650" s="3">
        <v>19</v>
      </c>
      <c r="E6650" s="3" t="s">
        <v>7</v>
      </c>
      <c r="F6650" s="3">
        <v>25</v>
      </c>
    </row>
    <row r="6651" spans="2:6" x14ac:dyDescent="0.3">
      <c r="B6651" s="3" t="s">
        <v>7053</v>
      </c>
      <c r="C6651" s="3" t="s">
        <v>20</v>
      </c>
      <c r="D6651" s="3">
        <v>82</v>
      </c>
      <c r="E6651" s="3" t="s">
        <v>7</v>
      </c>
      <c r="F6651" s="3">
        <v>84</v>
      </c>
    </row>
    <row r="6652" spans="2:6" x14ac:dyDescent="0.3">
      <c r="B6652" s="3" t="s">
        <v>1331</v>
      </c>
      <c r="C6652" s="3" t="s">
        <v>2166</v>
      </c>
      <c r="D6652" s="3">
        <v>26</v>
      </c>
      <c r="E6652" s="3" t="s">
        <v>2167</v>
      </c>
      <c r="F6652" s="3">
        <v>33</v>
      </c>
    </row>
    <row r="6653" spans="2:6" x14ac:dyDescent="0.3">
      <c r="B6653" s="3" t="s">
        <v>1332</v>
      </c>
      <c r="C6653" s="3" t="s">
        <v>7</v>
      </c>
      <c r="D6653" s="3">
        <v>128</v>
      </c>
      <c r="E6653" s="3" t="s">
        <v>4</v>
      </c>
      <c r="F6653" s="3">
        <v>163</v>
      </c>
    </row>
    <row r="6654" spans="2:6" x14ac:dyDescent="0.3">
      <c r="B6654" s="3" t="s">
        <v>1333</v>
      </c>
      <c r="C6654" s="3" t="s">
        <v>1690</v>
      </c>
      <c r="D6654" s="3">
        <v>32</v>
      </c>
      <c r="E6654" s="3" t="s">
        <v>7</v>
      </c>
      <c r="F6654" s="3">
        <v>24</v>
      </c>
    </row>
    <row r="6655" spans="2:6" x14ac:dyDescent="0.3">
      <c r="B6655" s="3" t="s">
        <v>1334</v>
      </c>
      <c r="C6655" s="3" t="s">
        <v>4</v>
      </c>
      <c r="D6655" s="3">
        <v>7</v>
      </c>
      <c r="E6655" s="3" t="s">
        <v>7</v>
      </c>
      <c r="F6655" s="3">
        <v>11</v>
      </c>
    </row>
    <row r="6656" spans="2:6" x14ac:dyDescent="0.3">
      <c r="B6656" s="3" t="s">
        <v>1335</v>
      </c>
      <c r="C6656" s="3" t="s">
        <v>1700</v>
      </c>
      <c r="D6656" s="3">
        <v>40</v>
      </c>
      <c r="E6656" s="3" t="s">
        <v>1698</v>
      </c>
      <c r="F6656" s="3">
        <v>50</v>
      </c>
    </row>
    <row r="6657" spans="2:6" x14ac:dyDescent="0.3">
      <c r="B6657" s="3" t="s">
        <v>7054</v>
      </c>
    </row>
    <row r="6658" spans="2:6" x14ac:dyDescent="0.3">
      <c r="B6658" s="3" t="s">
        <v>7055</v>
      </c>
      <c r="C6658" s="3" t="s">
        <v>1697</v>
      </c>
      <c r="D6658" s="3">
        <v>7</v>
      </c>
      <c r="E6658" s="3" t="s">
        <v>1832</v>
      </c>
      <c r="F6658" s="3">
        <v>2</v>
      </c>
    </row>
    <row r="6659" spans="2:6" x14ac:dyDescent="0.3">
      <c r="B6659" s="3" t="s">
        <v>7056</v>
      </c>
      <c r="C6659" s="3" t="s">
        <v>7</v>
      </c>
      <c r="D6659" s="3">
        <v>3</v>
      </c>
      <c r="E6659" s="3" t="s">
        <v>1685</v>
      </c>
      <c r="F6659" s="3">
        <v>1</v>
      </c>
    </row>
    <row r="6660" spans="2:6" x14ac:dyDescent="0.3">
      <c r="B6660" s="3" t="s">
        <v>7057</v>
      </c>
      <c r="C6660" s="3" t="s">
        <v>1832</v>
      </c>
      <c r="D6660" s="3">
        <v>2</v>
      </c>
      <c r="E6660" s="3" t="s">
        <v>7</v>
      </c>
      <c r="F6660" s="3">
        <v>3</v>
      </c>
    </row>
    <row r="6661" spans="2:6" x14ac:dyDescent="0.3">
      <c r="B6661" s="3" t="s">
        <v>7058</v>
      </c>
      <c r="C6661" s="3" t="s">
        <v>1704</v>
      </c>
      <c r="D6661" s="3">
        <v>3</v>
      </c>
      <c r="E6661" s="3" t="s">
        <v>7</v>
      </c>
      <c r="F6661" s="3">
        <v>5</v>
      </c>
    </row>
    <row r="6662" spans="2:6" x14ac:dyDescent="0.3">
      <c r="B6662" s="3" t="s">
        <v>7059</v>
      </c>
      <c r="C6662" s="3" t="s">
        <v>7</v>
      </c>
      <c r="D6662" s="3">
        <v>7</v>
      </c>
      <c r="E6662" s="3" t="s">
        <v>4</v>
      </c>
      <c r="F6662" s="3">
        <v>13</v>
      </c>
    </row>
    <row r="6663" spans="2:6" x14ac:dyDescent="0.3">
      <c r="B6663" s="3" t="s">
        <v>7060</v>
      </c>
      <c r="C6663" s="3" t="s">
        <v>1832</v>
      </c>
      <c r="D6663" s="3">
        <v>2</v>
      </c>
      <c r="E6663" s="3" t="s">
        <v>7</v>
      </c>
      <c r="F6663" s="3">
        <v>7</v>
      </c>
    </row>
    <row r="6664" spans="2:6" x14ac:dyDescent="0.3">
      <c r="B6664" s="3" t="s">
        <v>7061</v>
      </c>
      <c r="C6664" s="3" t="s">
        <v>4</v>
      </c>
      <c r="D6664" s="3">
        <v>5</v>
      </c>
      <c r="E6664" s="3" t="s">
        <v>7</v>
      </c>
      <c r="F6664" s="3">
        <v>4</v>
      </c>
    </row>
    <row r="6665" spans="2:6" x14ac:dyDescent="0.3">
      <c r="B6665" s="3" t="s">
        <v>7062</v>
      </c>
      <c r="C6665" s="3" t="s">
        <v>20</v>
      </c>
      <c r="D6665" s="3">
        <v>4</v>
      </c>
      <c r="E6665" s="3" t="s">
        <v>7</v>
      </c>
      <c r="F6665" s="3">
        <v>1</v>
      </c>
    </row>
    <row r="6666" spans="2:6" x14ac:dyDescent="0.3">
      <c r="B6666" s="3" t="s">
        <v>7063</v>
      </c>
      <c r="C6666" s="3" t="s">
        <v>1698</v>
      </c>
      <c r="D6666" s="3">
        <v>3</v>
      </c>
      <c r="E6666" s="3" t="s">
        <v>2718</v>
      </c>
      <c r="F6666" s="3">
        <v>0</v>
      </c>
    </row>
    <row r="6667" spans="2:6" x14ac:dyDescent="0.3">
      <c r="B6667" s="3" t="s">
        <v>7064</v>
      </c>
      <c r="C6667" s="3" t="s">
        <v>1687</v>
      </c>
      <c r="D6667" s="3">
        <v>3</v>
      </c>
      <c r="E6667" s="3" t="s">
        <v>4</v>
      </c>
      <c r="F6667" s="3">
        <v>6</v>
      </c>
    </row>
    <row r="6668" spans="2:6" x14ac:dyDescent="0.3">
      <c r="B6668" s="3" t="s">
        <v>7065</v>
      </c>
    </row>
    <row r="6669" spans="2:6" x14ac:dyDescent="0.3">
      <c r="B6669" s="3" t="s">
        <v>7066</v>
      </c>
      <c r="C6669" s="3" t="s">
        <v>7</v>
      </c>
      <c r="D6669" s="3">
        <v>1</v>
      </c>
      <c r="E6669" s="3" t="s">
        <v>20</v>
      </c>
      <c r="F6669" s="3">
        <v>4</v>
      </c>
    </row>
    <row r="6670" spans="2:6" x14ac:dyDescent="0.3">
      <c r="B6670" s="3" t="s">
        <v>7067</v>
      </c>
      <c r="C6670" s="3" t="s">
        <v>20</v>
      </c>
      <c r="D6670" s="3">
        <v>2</v>
      </c>
      <c r="E6670" s="3" t="s">
        <v>1705</v>
      </c>
      <c r="F6670" s="3">
        <v>1</v>
      </c>
    </row>
    <row r="6671" spans="2:6" x14ac:dyDescent="0.3">
      <c r="B6671" s="3" t="s">
        <v>7068</v>
      </c>
      <c r="C6671" s="3" t="s">
        <v>20</v>
      </c>
      <c r="D6671" s="3">
        <v>4</v>
      </c>
      <c r="E6671" s="3" t="s">
        <v>7</v>
      </c>
      <c r="F6671" s="3">
        <v>1</v>
      </c>
    </row>
    <row r="6672" spans="2:6" x14ac:dyDescent="0.3">
      <c r="B6672" s="3" t="s">
        <v>7069</v>
      </c>
      <c r="C6672" s="3" t="s">
        <v>7</v>
      </c>
      <c r="D6672" s="3">
        <v>3</v>
      </c>
      <c r="E6672" s="3" t="s">
        <v>20</v>
      </c>
      <c r="F6672" s="3">
        <v>4</v>
      </c>
    </row>
    <row r="6673" spans="2:6" x14ac:dyDescent="0.3">
      <c r="B6673" s="3" t="s">
        <v>7070</v>
      </c>
      <c r="C6673" s="3" t="s">
        <v>20</v>
      </c>
      <c r="D6673" s="3">
        <v>24</v>
      </c>
      <c r="E6673" s="3" t="s">
        <v>7</v>
      </c>
      <c r="F6673" s="3">
        <v>23</v>
      </c>
    </row>
    <row r="6674" spans="2:6" x14ac:dyDescent="0.3">
      <c r="B6674" s="3" t="s">
        <v>7071</v>
      </c>
      <c r="C6674" s="3" t="s">
        <v>20</v>
      </c>
      <c r="D6674" s="3">
        <v>3</v>
      </c>
      <c r="E6674" s="3" t="s">
        <v>7</v>
      </c>
      <c r="F6674" s="3">
        <v>1</v>
      </c>
    </row>
    <row r="6675" spans="2:6" x14ac:dyDescent="0.3">
      <c r="B6675" s="3" t="s">
        <v>7072</v>
      </c>
    </row>
    <row r="6676" spans="2:6" x14ac:dyDescent="0.3">
      <c r="B6676" s="3" t="s">
        <v>7073</v>
      </c>
      <c r="C6676" s="3" t="s">
        <v>1690</v>
      </c>
      <c r="D6676" s="3">
        <v>1</v>
      </c>
      <c r="E6676" s="3" t="s">
        <v>7</v>
      </c>
      <c r="F6676" s="3">
        <v>1</v>
      </c>
    </row>
    <row r="6677" spans="2:6" x14ac:dyDescent="0.3">
      <c r="B6677" s="3" t="s">
        <v>7074</v>
      </c>
      <c r="C6677" s="3" t="s">
        <v>7</v>
      </c>
      <c r="D6677" s="3">
        <v>2</v>
      </c>
      <c r="E6677" s="3" t="s">
        <v>1690</v>
      </c>
      <c r="F6677" s="3">
        <v>0</v>
      </c>
    </row>
    <row r="6678" spans="2:6" x14ac:dyDescent="0.3">
      <c r="B6678" s="3" t="s">
        <v>7075</v>
      </c>
      <c r="C6678" s="3" t="s">
        <v>1690</v>
      </c>
      <c r="D6678" s="3">
        <v>1</v>
      </c>
      <c r="E6678" s="3" t="s">
        <v>7</v>
      </c>
      <c r="F6678" s="3">
        <v>0</v>
      </c>
    </row>
    <row r="6679" spans="2:6" x14ac:dyDescent="0.3">
      <c r="B6679" s="3" t="s">
        <v>7076</v>
      </c>
      <c r="C6679" s="3" t="s">
        <v>1690</v>
      </c>
      <c r="D6679" s="3">
        <v>1</v>
      </c>
      <c r="E6679" s="3" t="s">
        <v>7</v>
      </c>
      <c r="F6679" s="3">
        <v>2</v>
      </c>
    </row>
    <row r="6680" spans="2:6" x14ac:dyDescent="0.3">
      <c r="B6680" s="3" t="s">
        <v>7077</v>
      </c>
      <c r="C6680" s="3" t="s">
        <v>1690</v>
      </c>
      <c r="D6680" s="3">
        <v>2</v>
      </c>
      <c r="E6680" s="3" t="s">
        <v>7</v>
      </c>
      <c r="F6680" s="3">
        <v>0</v>
      </c>
    </row>
    <row r="6681" spans="2:6" x14ac:dyDescent="0.3">
      <c r="B6681" s="3" t="s">
        <v>7078</v>
      </c>
      <c r="C6681" s="3" t="s">
        <v>7</v>
      </c>
      <c r="D6681" s="3">
        <v>1</v>
      </c>
      <c r="E6681" s="3" t="s">
        <v>1690</v>
      </c>
      <c r="F6681" s="3">
        <v>1</v>
      </c>
    </row>
    <row r="6682" spans="2:6" x14ac:dyDescent="0.3">
      <c r="B6682" s="3" t="s">
        <v>7079</v>
      </c>
      <c r="C6682" s="3" t="s">
        <v>1690</v>
      </c>
      <c r="D6682" s="3">
        <v>2</v>
      </c>
      <c r="E6682" s="3" t="s">
        <v>7</v>
      </c>
      <c r="F6682" s="3">
        <v>1</v>
      </c>
    </row>
    <row r="6683" spans="2:6" x14ac:dyDescent="0.3">
      <c r="B6683" s="3" t="s">
        <v>7080</v>
      </c>
      <c r="C6683" s="3" t="s">
        <v>1690</v>
      </c>
      <c r="D6683" s="3">
        <v>1</v>
      </c>
      <c r="E6683" s="3" t="s">
        <v>7</v>
      </c>
      <c r="F6683" s="3">
        <v>2</v>
      </c>
    </row>
    <row r="6684" spans="2:6" x14ac:dyDescent="0.3">
      <c r="B6684" s="3" t="s">
        <v>7081</v>
      </c>
      <c r="C6684" s="3" t="s">
        <v>1690</v>
      </c>
      <c r="D6684" s="3">
        <v>2</v>
      </c>
      <c r="E6684" s="3" t="s">
        <v>7</v>
      </c>
      <c r="F6684" s="3">
        <v>2</v>
      </c>
    </row>
    <row r="6685" spans="2:6" x14ac:dyDescent="0.3">
      <c r="B6685" s="3" t="s">
        <v>7082</v>
      </c>
      <c r="C6685" s="3" t="s">
        <v>1690</v>
      </c>
      <c r="D6685" s="3">
        <v>1</v>
      </c>
      <c r="E6685" s="3" t="s">
        <v>7</v>
      </c>
      <c r="F6685" s="3">
        <v>2</v>
      </c>
    </row>
    <row r="6686" spans="2:6" x14ac:dyDescent="0.3">
      <c r="B6686" s="3" t="s">
        <v>7083</v>
      </c>
      <c r="C6686" s="3" t="s">
        <v>1690</v>
      </c>
      <c r="D6686" s="3">
        <v>3</v>
      </c>
      <c r="E6686" s="3" t="s">
        <v>7</v>
      </c>
      <c r="F6686" s="3">
        <v>2</v>
      </c>
    </row>
    <row r="6687" spans="2:6" x14ac:dyDescent="0.3">
      <c r="B6687" s="3" t="s">
        <v>7084</v>
      </c>
      <c r="C6687" s="3" t="s">
        <v>1690</v>
      </c>
      <c r="D6687" s="3">
        <v>1</v>
      </c>
      <c r="E6687" s="3" t="s">
        <v>7</v>
      </c>
      <c r="F6687" s="3">
        <v>2</v>
      </c>
    </row>
    <row r="6688" spans="2:6" x14ac:dyDescent="0.3">
      <c r="B6688" s="3" t="s">
        <v>7085</v>
      </c>
      <c r="C6688" s="3" t="s">
        <v>1690</v>
      </c>
      <c r="D6688" s="3">
        <v>1</v>
      </c>
      <c r="E6688" s="3" t="s">
        <v>7</v>
      </c>
      <c r="F6688" s="3">
        <v>1</v>
      </c>
    </row>
    <row r="6689" spans="2:6" x14ac:dyDescent="0.3">
      <c r="B6689" s="3" t="s">
        <v>7086</v>
      </c>
      <c r="C6689" s="3" t="s">
        <v>7</v>
      </c>
      <c r="D6689" s="3">
        <v>1</v>
      </c>
      <c r="E6689" s="3" t="s">
        <v>1691</v>
      </c>
      <c r="F6689" s="3">
        <v>3</v>
      </c>
    </row>
    <row r="6690" spans="2:6" x14ac:dyDescent="0.3">
      <c r="B6690" s="3" t="s">
        <v>7087</v>
      </c>
      <c r="C6690" s="3" t="s">
        <v>7</v>
      </c>
      <c r="D6690" s="3">
        <v>2</v>
      </c>
      <c r="E6690" s="3" t="s">
        <v>1690</v>
      </c>
      <c r="F6690" s="3">
        <v>1</v>
      </c>
    </row>
    <row r="6691" spans="2:6" x14ac:dyDescent="0.3">
      <c r="B6691" s="3" t="s">
        <v>7088</v>
      </c>
      <c r="C6691" s="3" t="s">
        <v>1690</v>
      </c>
      <c r="D6691" s="3">
        <v>0</v>
      </c>
      <c r="E6691" s="3" t="s">
        <v>7</v>
      </c>
      <c r="F6691" s="3">
        <v>0</v>
      </c>
    </row>
    <row r="6692" spans="2:6" x14ac:dyDescent="0.3">
      <c r="B6692" s="3" t="s">
        <v>7089</v>
      </c>
    </row>
    <row r="6693" spans="2:6" x14ac:dyDescent="0.3">
      <c r="B6693" s="3" t="s">
        <v>7090</v>
      </c>
      <c r="C6693" s="3" t="s">
        <v>20</v>
      </c>
      <c r="D6693" s="3">
        <v>45</v>
      </c>
      <c r="E6693" s="3" t="s">
        <v>7</v>
      </c>
      <c r="F6693" s="3">
        <v>44</v>
      </c>
    </row>
    <row r="6694" spans="2:6" x14ac:dyDescent="0.3">
      <c r="B6694" s="3" t="s">
        <v>7091</v>
      </c>
      <c r="C6694" s="3" t="s">
        <v>7</v>
      </c>
      <c r="D6694" s="3">
        <v>34</v>
      </c>
      <c r="E6694" s="3" t="s">
        <v>1704</v>
      </c>
      <c r="F6694" s="3">
        <v>50</v>
      </c>
    </row>
    <row r="6695" spans="2:6" x14ac:dyDescent="0.3">
      <c r="B6695" s="3" t="s">
        <v>7092</v>
      </c>
    </row>
    <row r="6696" spans="2:6" x14ac:dyDescent="0.3">
      <c r="B6696" s="3" t="s">
        <v>7093</v>
      </c>
      <c r="C6696" s="3" t="s">
        <v>7</v>
      </c>
      <c r="D6696" s="3">
        <v>67</v>
      </c>
      <c r="E6696" s="3" t="s">
        <v>20</v>
      </c>
      <c r="F6696" s="3">
        <v>62</v>
      </c>
    </row>
    <row r="6697" spans="2:6" x14ac:dyDescent="0.3">
      <c r="B6697" s="3" t="s">
        <v>7094</v>
      </c>
      <c r="C6697" s="3" t="s">
        <v>1684</v>
      </c>
      <c r="D6697" s="3">
        <v>26</v>
      </c>
      <c r="E6697" s="3" t="s">
        <v>7</v>
      </c>
      <c r="F6697" s="3">
        <v>40</v>
      </c>
    </row>
    <row r="6698" spans="2:6" x14ac:dyDescent="0.3">
      <c r="B6698" s="3" t="s">
        <v>7095</v>
      </c>
      <c r="C6698" s="3" t="s">
        <v>1684</v>
      </c>
      <c r="D6698" s="3">
        <v>16</v>
      </c>
      <c r="E6698" s="3" t="s">
        <v>7</v>
      </c>
      <c r="F6698" s="3">
        <v>24</v>
      </c>
    </row>
    <row r="6699" spans="2:6" x14ac:dyDescent="0.3">
      <c r="B6699" s="3" t="s">
        <v>7096</v>
      </c>
    </row>
    <row r="6700" spans="2:6" x14ac:dyDescent="0.3">
      <c r="B6700" s="3" t="s">
        <v>7097</v>
      </c>
      <c r="C6700" s="3" t="s">
        <v>4</v>
      </c>
      <c r="D6700" s="3">
        <v>6</v>
      </c>
      <c r="E6700" s="3" t="s">
        <v>7</v>
      </c>
      <c r="F6700" s="3">
        <v>18</v>
      </c>
    </row>
    <row r="6701" spans="2:6" x14ac:dyDescent="0.3">
      <c r="B6701" s="3" t="s">
        <v>7098</v>
      </c>
      <c r="C6701" s="3" t="s">
        <v>20</v>
      </c>
      <c r="D6701" s="3">
        <v>43</v>
      </c>
      <c r="E6701" s="3" t="s">
        <v>7</v>
      </c>
      <c r="F6701" s="3">
        <v>25</v>
      </c>
    </row>
    <row r="6702" spans="2:6" x14ac:dyDescent="0.3">
      <c r="B6702" s="3" t="s">
        <v>7099</v>
      </c>
      <c r="C6702" s="3" t="s">
        <v>7</v>
      </c>
      <c r="D6702" s="3">
        <v>11</v>
      </c>
      <c r="E6702" s="3" t="s">
        <v>20</v>
      </c>
      <c r="F6702" s="3">
        <v>10</v>
      </c>
    </row>
    <row r="6703" spans="2:6" x14ac:dyDescent="0.3">
      <c r="B6703" s="3" t="s">
        <v>7100</v>
      </c>
    </row>
    <row r="6704" spans="2:6" x14ac:dyDescent="0.3">
      <c r="B6704" s="3" t="s">
        <v>7101</v>
      </c>
      <c r="C6704" s="3" t="s">
        <v>1694</v>
      </c>
      <c r="D6704" s="3">
        <v>44</v>
      </c>
      <c r="E6704" s="3" t="s">
        <v>7</v>
      </c>
      <c r="F6704" s="3">
        <v>27</v>
      </c>
    </row>
    <row r="6705" spans="2:6" x14ac:dyDescent="0.3">
      <c r="B6705" s="3" t="s">
        <v>7102</v>
      </c>
      <c r="C6705" s="3" t="s">
        <v>7</v>
      </c>
      <c r="D6705" s="3">
        <v>8</v>
      </c>
      <c r="E6705" s="3" t="s">
        <v>20</v>
      </c>
      <c r="F6705" s="3">
        <v>7</v>
      </c>
    </row>
    <row r="6706" spans="2:6" x14ac:dyDescent="0.3">
      <c r="B6706" s="3" t="s">
        <v>7103</v>
      </c>
      <c r="C6706" s="3" t="s">
        <v>1690</v>
      </c>
      <c r="D6706" s="3">
        <v>21</v>
      </c>
      <c r="E6706" s="3" t="s">
        <v>7</v>
      </c>
      <c r="F6706" s="3">
        <v>33</v>
      </c>
    </row>
    <row r="6707" spans="2:6" x14ac:dyDescent="0.3">
      <c r="B6707" s="3" t="s">
        <v>7104</v>
      </c>
    </row>
    <row r="6708" spans="2:6" x14ac:dyDescent="0.3">
      <c r="B6708" s="3" t="s">
        <v>7105</v>
      </c>
      <c r="C6708" s="3" t="s">
        <v>7</v>
      </c>
      <c r="D6708" s="3">
        <v>16</v>
      </c>
      <c r="E6708" s="3" t="s">
        <v>4</v>
      </c>
      <c r="F6708" s="3">
        <v>23</v>
      </c>
    </row>
    <row r="6709" spans="2:6" x14ac:dyDescent="0.3">
      <c r="B6709" s="3" t="s">
        <v>7106</v>
      </c>
      <c r="C6709" s="3" t="s">
        <v>4</v>
      </c>
      <c r="D6709" s="3">
        <v>13</v>
      </c>
      <c r="E6709" s="3" t="s">
        <v>7</v>
      </c>
      <c r="F6709" s="3">
        <v>28</v>
      </c>
    </row>
    <row r="6710" spans="2:6" x14ac:dyDescent="0.3">
      <c r="B6710" s="3" t="s">
        <v>7107</v>
      </c>
      <c r="C6710" s="3" t="s">
        <v>1698</v>
      </c>
      <c r="D6710" s="3">
        <v>8</v>
      </c>
      <c r="E6710" s="3" t="s">
        <v>20</v>
      </c>
      <c r="F6710" s="3">
        <v>2</v>
      </c>
    </row>
    <row r="6711" spans="2:6" x14ac:dyDescent="0.3">
      <c r="B6711" s="3" t="s">
        <v>7108</v>
      </c>
    </row>
    <row r="6712" spans="2:6" x14ac:dyDescent="0.3">
      <c r="B6712" s="3" t="s">
        <v>7109</v>
      </c>
      <c r="C6712" s="3" t="s">
        <v>4</v>
      </c>
      <c r="D6712" s="3">
        <v>16</v>
      </c>
      <c r="E6712" s="3" t="s">
        <v>7</v>
      </c>
      <c r="F6712" s="3">
        <v>25</v>
      </c>
    </row>
    <row r="6713" spans="2:6" x14ac:dyDescent="0.3">
      <c r="B6713" s="3" t="s">
        <v>7110</v>
      </c>
      <c r="C6713" s="3" t="s">
        <v>20</v>
      </c>
      <c r="D6713" s="3">
        <v>20</v>
      </c>
      <c r="E6713" s="3" t="s">
        <v>1698</v>
      </c>
      <c r="F6713" s="3">
        <v>17</v>
      </c>
    </row>
    <row r="6714" spans="2:6" x14ac:dyDescent="0.3">
      <c r="B6714" s="3" t="s">
        <v>7111</v>
      </c>
      <c r="C6714" s="3" t="s">
        <v>7</v>
      </c>
      <c r="D6714" s="3">
        <v>6</v>
      </c>
      <c r="E6714" s="3" t="s">
        <v>20</v>
      </c>
      <c r="F6714" s="3">
        <v>15</v>
      </c>
    </row>
    <row r="6715" spans="2:6" x14ac:dyDescent="0.3">
      <c r="B6715" s="3" t="s">
        <v>7112</v>
      </c>
    </row>
    <row r="6716" spans="2:6" x14ac:dyDescent="0.3">
      <c r="B6716" s="3" t="s">
        <v>7113</v>
      </c>
      <c r="C6716" s="3" t="s">
        <v>1698</v>
      </c>
      <c r="D6716" s="3">
        <v>19</v>
      </c>
      <c r="E6716" s="3" t="s">
        <v>20</v>
      </c>
      <c r="F6716" s="3">
        <v>21</v>
      </c>
    </row>
    <row r="6717" spans="2:6" x14ac:dyDescent="0.3">
      <c r="B6717" s="3" t="s">
        <v>7114</v>
      </c>
      <c r="C6717" s="3" t="s">
        <v>20</v>
      </c>
      <c r="D6717" s="3">
        <v>2</v>
      </c>
      <c r="E6717" s="3" t="s">
        <v>1698</v>
      </c>
      <c r="F6717" s="3">
        <v>6</v>
      </c>
    </row>
    <row r="6718" spans="2:6" x14ac:dyDescent="0.3">
      <c r="B6718" s="3" t="s">
        <v>7115</v>
      </c>
      <c r="C6718" s="3" t="s">
        <v>7</v>
      </c>
      <c r="D6718" s="3">
        <v>12</v>
      </c>
      <c r="E6718" s="3" t="s">
        <v>4</v>
      </c>
      <c r="F6718" s="3">
        <v>9</v>
      </c>
    </row>
    <row r="6719" spans="2:6" x14ac:dyDescent="0.3">
      <c r="B6719" s="3" t="s">
        <v>7116</v>
      </c>
    </row>
    <row r="6720" spans="2:6" x14ac:dyDescent="0.3">
      <c r="B6720" s="3" t="s">
        <v>7117</v>
      </c>
      <c r="C6720" s="3" t="s">
        <v>4</v>
      </c>
      <c r="D6720" s="3">
        <v>11</v>
      </c>
      <c r="E6720" s="3" t="s">
        <v>2174</v>
      </c>
      <c r="F6720" s="3">
        <v>8</v>
      </c>
    </row>
    <row r="6721" spans="2:6" x14ac:dyDescent="0.3">
      <c r="B6721" s="3" t="s">
        <v>7118</v>
      </c>
      <c r="C6721" s="3" t="s">
        <v>7</v>
      </c>
      <c r="D6721" s="3">
        <v>23</v>
      </c>
      <c r="E6721" s="3" t="s">
        <v>4</v>
      </c>
      <c r="F6721" s="3">
        <v>12</v>
      </c>
    </row>
    <row r="6722" spans="2:6" x14ac:dyDescent="0.3">
      <c r="B6722" s="3" t="s">
        <v>7119</v>
      </c>
      <c r="C6722" s="3" t="s">
        <v>20</v>
      </c>
      <c r="D6722" s="3">
        <v>14</v>
      </c>
      <c r="E6722" s="3" t="s">
        <v>7</v>
      </c>
      <c r="F6722" s="3">
        <v>19</v>
      </c>
    </row>
    <row r="6723" spans="2:6" x14ac:dyDescent="0.3">
      <c r="B6723" s="3" t="s">
        <v>7120</v>
      </c>
    </row>
    <row r="6724" spans="2:6" x14ac:dyDescent="0.3">
      <c r="B6724" s="3" t="s">
        <v>7121</v>
      </c>
      <c r="C6724" s="3" t="s">
        <v>1698</v>
      </c>
      <c r="D6724" s="3">
        <v>7</v>
      </c>
      <c r="E6724" s="3" t="s">
        <v>1700</v>
      </c>
      <c r="F6724" s="3">
        <v>16</v>
      </c>
    </row>
    <row r="6725" spans="2:6" x14ac:dyDescent="0.3">
      <c r="B6725" s="3" t="s">
        <v>7122</v>
      </c>
      <c r="C6725" s="3" t="s">
        <v>4</v>
      </c>
      <c r="D6725" s="3">
        <v>9</v>
      </c>
      <c r="E6725" s="3" t="s">
        <v>1697</v>
      </c>
      <c r="F6725" s="3">
        <v>18</v>
      </c>
    </row>
    <row r="6726" spans="2:6" x14ac:dyDescent="0.3">
      <c r="B6726" s="3" t="s">
        <v>7123</v>
      </c>
      <c r="C6726" s="3" t="s">
        <v>1698</v>
      </c>
      <c r="D6726" s="3">
        <v>7</v>
      </c>
      <c r="E6726" s="3" t="s">
        <v>1700</v>
      </c>
      <c r="F6726" s="3">
        <v>7</v>
      </c>
    </row>
    <row r="6727" spans="2:6" x14ac:dyDescent="0.3">
      <c r="B6727" s="3" t="s">
        <v>7124</v>
      </c>
      <c r="C6727" s="3" t="s">
        <v>7</v>
      </c>
      <c r="D6727" s="3">
        <v>21</v>
      </c>
      <c r="E6727" s="3" t="s">
        <v>20</v>
      </c>
      <c r="F6727" s="3">
        <v>28</v>
      </c>
    </row>
    <row r="6728" spans="2:6" x14ac:dyDescent="0.3">
      <c r="B6728" s="3" t="s">
        <v>7125</v>
      </c>
      <c r="C6728" s="3" t="s">
        <v>2176</v>
      </c>
      <c r="D6728" s="3">
        <v>6</v>
      </c>
      <c r="E6728" s="3" t="s">
        <v>20</v>
      </c>
      <c r="F6728" s="3">
        <v>10</v>
      </c>
    </row>
    <row r="6729" spans="2:6" x14ac:dyDescent="0.3">
      <c r="B6729" s="3" t="s">
        <v>7126</v>
      </c>
    </row>
    <row r="6730" spans="2:6" x14ac:dyDescent="0.3">
      <c r="B6730" s="3" t="s">
        <v>7127</v>
      </c>
      <c r="C6730" s="3" t="s">
        <v>1697</v>
      </c>
      <c r="D6730" s="3">
        <v>7</v>
      </c>
      <c r="E6730" s="3" t="s">
        <v>1693</v>
      </c>
      <c r="F6730" s="3">
        <v>15</v>
      </c>
    </row>
    <row r="6731" spans="2:6" x14ac:dyDescent="0.3">
      <c r="B6731" s="3" t="s">
        <v>7128</v>
      </c>
      <c r="C6731" s="3" t="s">
        <v>1690</v>
      </c>
      <c r="D6731" s="3">
        <v>20</v>
      </c>
      <c r="E6731" s="3" t="s">
        <v>7</v>
      </c>
      <c r="F6731" s="3">
        <v>24</v>
      </c>
    </row>
    <row r="6732" spans="2:6" x14ac:dyDescent="0.3">
      <c r="B6732" s="3" t="s">
        <v>7129</v>
      </c>
      <c r="C6732" s="3" t="s">
        <v>20</v>
      </c>
      <c r="D6732" s="3">
        <v>24</v>
      </c>
      <c r="E6732" s="3" t="s">
        <v>7</v>
      </c>
      <c r="F6732" s="3">
        <v>15</v>
      </c>
    </row>
    <row r="6733" spans="2:6" x14ac:dyDescent="0.3">
      <c r="B6733" s="3" t="s">
        <v>7130</v>
      </c>
      <c r="C6733" s="3" t="s">
        <v>2176</v>
      </c>
      <c r="D6733" s="3">
        <v>6</v>
      </c>
      <c r="E6733" s="3" t="s">
        <v>20</v>
      </c>
      <c r="F6733" s="3">
        <v>7</v>
      </c>
    </row>
    <row r="6734" spans="2:6" x14ac:dyDescent="0.3">
      <c r="B6734" s="3" t="s">
        <v>7131</v>
      </c>
    </row>
    <row r="6735" spans="2:6" x14ac:dyDescent="0.3">
      <c r="B6735" s="3" t="s">
        <v>7132</v>
      </c>
      <c r="C6735" s="3" t="s">
        <v>7</v>
      </c>
      <c r="D6735" s="3">
        <v>15</v>
      </c>
      <c r="E6735" s="3" t="s">
        <v>1704</v>
      </c>
      <c r="F6735" s="3">
        <v>19</v>
      </c>
    </row>
    <row r="6736" spans="2:6" x14ac:dyDescent="0.3">
      <c r="B6736" s="3" t="s">
        <v>7133</v>
      </c>
      <c r="C6736" s="3" t="s">
        <v>7</v>
      </c>
      <c r="D6736" s="3">
        <v>19</v>
      </c>
      <c r="E6736" s="3" t="s">
        <v>1832</v>
      </c>
      <c r="F6736" s="3">
        <v>10</v>
      </c>
    </row>
    <row r="6737" spans="2:6" x14ac:dyDescent="0.3">
      <c r="B6737" s="3" t="s">
        <v>7134</v>
      </c>
      <c r="C6737" s="3" t="s">
        <v>6330</v>
      </c>
      <c r="D6737" s="3">
        <v>3</v>
      </c>
      <c r="E6737" s="3" t="s">
        <v>1738</v>
      </c>
      <c r="F6737" s="3">
        <v>9</v>
      </c>
    </row>
    <row r="6738" spans="2:6" x14ac:dyDescent="0.3">
      <c r="B6738" s="3" t="s">
        <v>7135</v>
      </c>
    </row>
    <row r="6739" spans="2:6" x14ac:dyDescent="0.3">
      <c r="B6739" s="3" t="s">
        <v>7136</v>
      </c>
      <c r="C6739" s="3" t="s">
        <v>5489</v>
      </c>
      <c r="D6739" s="3">
        <v>1</v>
      </c>
      <c r="E6739" s="3" t="s">
        <v>4565</v>
      </c>
      <c r="F6739" s="3">
        <v>0</v>
      </c>
    </row>
    <row r="6740" spans="2:6" x14ac:dyDescent="0.3">
      <c r="B6740" s="3" t="s">
        <v>7137</v>
      </c>
      <c r="C6740" s="3" t="s">
        <v>4565</v>
      </c>
      <c r="D6740" s="3">
        <v>0</v>
      </c>
      <c r="E6740" s="3" t="s">
        <v>5489</v>
      </c>
      <c r="F6740" s="3">
        <v>0</v>
      </c>
    </row>
    <row r="6741" spans="2:6" x14ac:dyDescent="0.3">
      <c r="B6741" s="3" t="s">
        <v>7138</v>
      </c>
      <c r="C6741" s="3" t="s">
        <v>5489</v>
      </c>
      <c r="D6741" s="3">
        <v>1</v>
      </c>
      <c r="E6741" s="3" t="s">
        <v>4565</v>
      </c>
      <c r="F6741" s="3">
        <v>1</v>
      </c>
    </row>
    <row r="6742" spans="2:6" x14ac:dyDescent="0.3">
      <c r="B6742" s="3" t="s">
        <v>7139</v>
      </c>
      <c r="C6742" s="3" t="s">
        <v>4565</v>
      </c>
      <c r="D6742" s="3">
        <v>0</v>
      </c>
      <c r="E6742" s="3" t="s">
        <v>5489</v>
      </c>
      <c r="F6742" s="3">
        <v>1</v>
      </c>
    </row>
    <row r="6743" spans="2:6" x14ac:dyDescent="0.3">
      <c r="B6743" s="3" t="s">
        <v>7140</v>
      </c>
      <c r="C6743" s="3" t="s">
        <v>5489</v>
      </c>
      <c r="D6743" s="3">
        <v>0</v>
      </c>
      <c r="E6743" s="3" t="s">
        <v>4565</v>
      </c>
      <c r="F6743" s="3">
        <v>0</v>
      </c>
    </row>
    <row r="6744" spans="2:6" x14ac:dyDescent="0.3">
      <c r="B6744" s="3" t="s">
        <v>7141</v>
      </c>
      <c r="C6744" s="3" t="s">
        <v>5489</v>
      </c>
      <c r="D6744" s="3">
        <v>0</v>
      </c>
      <c r="E6744" s="3" t="s">
        <v>4565</v>
      </c>
      <c r="F6744" s="3">
        <v>0</v>
      </c>
    </row>
    <row r="6745" spans="2:6" x14ac:dyDescent="0.3">
      <c r="B6745" s="3" t="s">
        <v>7142</v>
      </c>
    </row>
  </sheetData>
  <sheetProtection selectLockedCells="1"/>
  <pageMargins left="0.7" right="0.7" top="0.75" bottom="0.75" header="0.3" footer="0.3"/>
  <pageSetup paperSize="11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25"/>
  <sheetViews>
    <sheetView view="pageBreakPreview" zoomScaleNormal="100" zoomScaleSheetLayoutView="100" workbookViewId="0">
      <selection activeCell="A9" sqref="A9"/>
    </sheetView>
  </sheetViews>
  <sheetFormatPr defaultRowHeight="14.4" x14ac:dyDescent="0.3"/>
  <cols>
    <col min="1" max="1" width="50.5546875" customWidth="1"/>
    <col min="2" max="2" width="1.6640625" customWidth="1"/>
    <col min="4" max="4" width="7.109375" customWidth="1"/>
    <col min="5" max="5" width="8.44140625" customWidth="1"/>
    <col min="6" max="6" width="6.33203125" customWidth="1"/>
    <col min="7" max="15" width="4.5546875" customWidth="1"/>
    <col min="16" max="16" width="4" customWidth="1"/>
  </cols>
  <sheetData>
    <row r="1" spans="1:17" ht="93" customHeight="1" x14ac:dyDescent="0.3">
      <c r="A1" s="79" t="s">
        <v>1367</v>
      </c>
      <c r="B1" s="80"/>
      <c r="C1" s="81" t="s">
        <v>924</v>
      </c>
      <c r="D1" s="81" t="s">
        <v>933</v>
      </c>
      <c r="E1" s="81" t="s">
        <v>1364</v>
      </c>
      <c r="F1" s="81" t="s">
        <v>921</v>
      </c>
      <c r="G1" s="82" t="s">
        <v>983</v>
      </c>
      <c r="H1" s="82" t="s">
        <v>922</v>
      </c>
      <c r="I1" s="82" t="s">
        <v>923</v>
      </c>
      <c r="J1" s="82" t="s">
        <v>927</v>
      </c>
      <c r="K1" s="83" t="s">
        <v>926</v>
      </c>
      <c r="L1" s="83" t="s">
        <v>985</v>
      </c>
      <c r="M1" s="83" t="s">
        <v>984</v>
      </c>
      <c r="N1" s="83" t="s">
        <v>1391</v>
      </c>
      <c r="O1" s="83" t="s">
        <v>1390</v>
      </c>
    </row>
    <row r="2" spans="1:17" x14ac:dyDescent="0.3">
      <c r="A2" s="3" t="s">
        <v>1444</v>
      </c>
      <c r="B2" s="84"/>
      <c r="C2" s="13">
        <v>7</v>
      </c>
      <c r="D2" s="13">
        <v>30</v>
      </c>
      <c r="E2" s="4">
        <v>0</v>
      </c>
      <c r="F2" s="4">
        <v>0</v>
      </c>
      <c r="G2" s="14">
        <v>0</v>
      </c>
      <c r="H2" s="14">
        <v>0</v>
      </c>
      <c r="I2" s="14">
        <v>0</v>
      </c>
      <c r="J2" s="14">
        <v>0</v>
      </c>
      <c r="K2" s="14">
        <v>0</v>
      </c>
      <c r="L2" s="14">
        <v>0</v>
      </c>
      <c r="M2" s="14">
        <v>0</v>
      </c>
      <c r="N2" s="14">
        <v>0</v>
      </c>
      <c r="O2" s="14">
        <v>0</v>
      </c>
      <c r="Q2" t="s">
        <v>1432</v>
      </c>
    </row>
    <row r="3" spans="1:17" x14ac:dyDescent="0.3">
      <c r="A3" s="3"/>
      <c r="B3" s="3"/>
      <c r="C3" s="3"/>
      <c r="D3" s="3"/>
      <c r="E3" s="3"/>
      <c r="F3" s="3"/>
      <c r="G3" s="14">
        <v>0</v>
      </c>
      <c r="H3" s="14">
        <v>0</v>
      </c>
      <c r="I3" s="14">
        <v>0</v>
      </c>
      <c r="J3" s="14">
        <v>0</v>
      </c>
      <c r="K3" s="14">
        <v>0</v>
      </c>
      <c r="L3" s="14">
        <v>0</v>
      </c>
      <c r="M3" s="14">
        <v>0</v>
      </c>
      <c r="N3" s="14">
        <v>0</v>
      </c>
      <c r="O3" s="14">
        <v>0</v>
      </c>
      <c r="Q3" t="s">
        <v>1433</v>
      </c>
    </row>
    <row r="4" spans="1:17" x14ac:dyDescent="0.3">
      <c r="A4" s="3"/>
      <c r="B4" s="3"/>
      <c r="C4" s="3"/>
      <c r="D4" s="3"/>
      <c r="E4" s="3"/>
      <c r="F4" s="3"/>
      <c r="G4" s="14">
        <v>0</v>
      </c>
      <c r="H4" s="14">
        <v>0</v>
      </c>
      <c r="I4" s="14">
        <v>0</v>
      </c>
      <c r="J4" s="14">
        <v>0</v>
      </c>
      <c r="K4" s="14">
        <v>0</v>
      </c>
      <c r="L4" s="14">
        <v>0</v>
      </c>
      <c r="M4" s="14">
        <v>0</v>
      </c>
      <c r="N4" s="14">
        <v>0</v>
      </c>
      <c r="O4" s="14">
        <v>0</v>
      </c>
      <c r="Q4" t="s">
        <v>1434</v>
      </c>
    </row>
    <row r="5" spans="1:17" x14ac:dyDescent="0.3">
      <c r="A5" s="3"/>
      <c r="B5" s="3"/>
      <c r="C5" s="3"/>
      <c r="D5" s="3"/>
      <c r="E5" s="3"/>
      <c r="F5" s="3"/>
      <c r="G5" s="14">
        <v>0</v>
      </c>
      <c r="H5" s="14">
        <v>0</v>
      </c>
      <c r="I5" s="14">
        <v>0</v>
      </c>
      <c r="J5" s="14">
        <v>0</v>
      </c>
      <c r="K5" s="14">
        <v>0</v>
      </c>
      <c r="L5" s="14">
        <v>0</v>
      </c>
      <c r="M5" s="14">
        <v>0</v>
      </c>
      <c r="N5" s="14">
        <v>0</v>
      </c>
      <c r="O5" s="14">
        <v>0</v>
      </c>
      <c r="Q5" t="s">
        <v>1435</v>
      </c>
    </row>
    <row r="6" spans="1:17" x14ac:dyDescent="0.3">
      <c r="A6" s="3"/>
      <c r="B6" s="3"/>
      <c r="C6" s="3"/>
      <c r="D6" s="3"/>
      <c r="E6" s="3"/>
      <c r="F6" s="3"/>
      <c r="G6" s="14">
        <v>0</v>
      </c>
      <c r="H6" s="14">
        <v>0</v>
      </c>
      <c r="I6" s="14">
        <v>0</v>
      </c>
      <c r="J6" s="14">
        <v>0</v>
      </c>
      <c r="K6" s="14">
        <v>0</v>
      </c>
      <c r="L6" s="14">
        <v>0</v>
      </c>
      <c r="M6" s="14">
        <v>0</v>
      </c>
      <c r="N6" s="14">
        <v>0</v>
      </c>
      <c r="O6" s="14">
        <v>0</v>
      </c>
    </row>
    <row r="7" spans="1:17" x14ac:dyDescent="0.3">
      <c r="A7" s="3"/>
      <c r="B7" s="3"/>
      <c r="C7" s="3"/>
      <c r="D7" s="3"/>
      <c r="E7" s="3"/>
      <c r="F7" s="3"/>
      <c r="G7" s="14">
        <v>0</v>
      </c>
      <c r="H7" s="14">
        <v>0</v>
      </c>
      <c r="I7" s="14">
        <v>0</v>
      </c>
      <c r="J7" s="14">
        <v>0</v>
      </c>
      <c r="K7" s="14">
        <v>0</v>
      </c>
      <c r="L7" s="14">
        <v>0</v>
      </c>
      <c r="M7" s="14">
        <v>0</v>
      </c>
      <c r="N7" s="14">
        <v>0</v>
      </c>
      <c r="O7" s="14">
        <v>0</v>
      </c>
      <c r="Q7" t="s">
        <v>1437</v>
      </c>
    </row>
    <row r="8" spans="1:17" x14ac:dyDescent="0.3">
      <c r="A8" s="3"/>
      <c r="B8" s="3"/>
      <c r="C8" s="3"/>
      <c r="D8" s="3"/>
      <c r="E8" s="3"/>
      <c r="F8" s="3"/>
      <c r="G8" s="14">
        <v>0</v>
      </c>
      <c r="H8" s="14">
        <v>0</v>
      </c>
      <c r="I8" s="14">
        <v>0</v>
      </c>
      <c r="J8" s="14">
        <v>0</v>
      </c>
      <c r="K8" s="14">
        <v>0</v>
      </c>
      <c r="L8" s="14">
        <v>0</v>
      </c>
      <c r="M8" s="14">
        <v>0</v>
      </c>
      <c r="N8" s="14">
        <v>0</v>
      </c>
      <c r="O8" s="14">
        <v>0</v>
      </c>
      <c r="Q8" t="s">
        <v>1438</v>
      </c>
    </row>
    <row r="9" spans="1:17" x14ac:dyDescent="0.3">
      <c r="A9" s="3"/>
      <c r="B9" s="3"/>
      <c r="C9" s="3"/>
      <c r="D9" s="3"/>
      <c r="E9" s="3"/>
      <c r="F9" s="3"/>
      <c r="G9" s="14">
        <v>0</v>
      </c>
      <c r="H9" s="14">
        <v>0</v>
      </c>
      <c r="I9" s="14">
        <v>0</v>
      </c>
      <c r="J9" s="14">
        <v>0</v>
      </c>
      <c r="K9" s="14">
        <v>0</v>
      </c>
      <c r="L9" s="14">
        <v>0</v>
      </c>
      <c r="M9" s="14">
        <v>0</v>
      </c>
      <c r="N9" s="14">
        <v>0</v>
      </c>
      <c r="O9" s="14">
        <v>0</v>
      </c>
      <c r="Q9" t="s">
        <v>1436</v>
      </c>
    </row>
    <row r="10" spans="1:17" x14ac:dyDescent="0.3">
      <c r="A10" s="3"/>
      <c r="B10" s="3"/>
      <c r="C10" s="3"/>
      <c r="D10" s="3"/>
      <c r="E10" s="3"/>
      <c r="F10" s="3"/>
      <c r="G10" s="14">
        <v>0</v>
      </c>
      <c r="H10" s="14">
        <v>0</v>
      </c>
      <c r="I10" s="14">
        <v>0</v>
      </c>
      <c r="J10" s="14">
        <v>0</v>
      </c>
      <c r="K10" s="14">
        <v>0</v>
      </c>
      <c r="L10" s="14">
        <v>0</v>
      </c>
      <c r="M10" s="14">
        <v>0</v>
      </c>
      <c r="N10" s="14">
        <v>0</v>
      </c>
      <c r="O10" s="14">
        <v>0</v>
      </c>
      <c r="Q10" t="s">
        <v>1439</v>
      </c>
    </row>
    <row r="11" spans="1:17" x14ac:dyDescent="0.3">
      <c r="A11" s="3"/>
      <c r="B11" s="3"/>
      <c r="C11" s="3"/>
      <c r="D11" s="3"/>
      <c r="E11" s="3"/>
      <c r="F11" s="3"/>
      <c r="G11" s="14">
        <v>0</v>
      </c>
      <c r="H11" s="14">
        <v>0</v>
      </c>
      <c r="I11" s="14">
        <v>0</v>
      </c>
      <c r="J11" s="14">
        <v>0</v>
      </c>
      <c r="K11" s="14">
        <v>0</v>
      </c>
      <c r="L11" s="14">
        <v>0</v>
      </c>
      <c r="M11" s="14">
        <v>0</v>
      </c>
      <c r="N11" s="14">
        <v>0</v>
      </c>
      <c r="O11" s="14">
        <v>0</v>
      </c>
      <c r="Q11" t="s">
        <v>1440</v>
      </c>
    </row>
    <row r="12" spans="1:17" x14ac:dyDescent="0.3">
      <c r="A12" s="3"/>
      <c r="B12" s="3"/>
      <c r="C12" s="3"/>
      <c r="D12" s="3"/>
      <c r="E12" s="3"/>
      <c r="F12" s="3"/>
      <c r="G12" s="14">
        <v>0</v>
      </c>
      <c r="H12" s="14">
        <v>0</v>
      </c>
      <c r="I12" s="14">
        <v>0</v>
      </c>
      <c r="J12" s="14">
        <v>0</v>
      </c>
      <c r="K12" s="14">
        <v>0</v>
      </c>
      <c r="L12" s="14">
        <v>0</v>
      </c>
      <c r="M12" s="14">
        <v>0</v>
      </c>
      <c r="N12" s="14">
        <v>0</v>
      </c>
      <c r="O12" s="14">
        <v>0</v>
      </c>
      <c r="Q12" t="s">
        <v>1441</v>
      </c>
    </row>
    <row r="13" spans="1:17" x14ac:dyDescent="0.3">
      <c r="A13" s="3"/>
      <c r="B13" s="3"/>
      <c r="C13" s="3"/>
      <c r="D13" s="3"/>
      <c r="E13" s="3"/>
      <c r="F13" s="3"/>
      <c r="G13" s="14">
        <v>0</v>
      </c>
      <c r="H13" s="14">
        <v>0</v>
      </c>
      <c r="I13" s="14">
        <v>0</v>
      </c>
      <c r="J13" s="14">
        <v>0</v>
      </c>
      <c r="K13" s="14">
        <v>0</v>
      </c>
      <c r="L13" s="14">
        <v>0</v>
      </c>
      <c r="M13" s="14">
        <v>0</v>
      </c>
      <c r="N13" s="14">
        <v>0</v>
      </c>
      <c r="O13" s="14">
        <v>0</v>
      </c>
      <c r="Q13" t="s">
        <v>1456</v>
      </c>
    </row>
    <row r="14" spans="1:17" x14ac:dyDescent="0.3">
      <c r="A14" s="3"/>
      <c r="B14" s="3"/>
      <c r="C14" s="3"/>
      <c r="D14" s="3"/>
      <c r="E14" s="3"/>
      <c r="F14" s="3"/>
      <c r="G14" s="14">
        <v>0</v>
      </c>
      <c r="H14" s="14">
        <v>0</v>
      </c>
      <c r="I14" s="14">
        <v>0</v>
      </c>
      <c r="J14" s="14">
        <v>0</v>
      </c>
      <c r="K14" s="14">
        <v>0</v>
      </c>
      <c r="L14" s="14">
        <v>0</v>
      </c>
      <c r="M14" s="14">
        <v>0</v>
      </c>
      <c r="N14" s="14">
        <v>0</v>
      </c>
      <c r="O14" s="14">
        <v>0</v>
      </c>
      <c r="Q14" t="s">
        <v>1442</v>
      </c>
    </row>
    <row r="15" spans="1:17" x14ac:dyDescent="0.3">
      <c r="A15" s="3"/>
      <c r="B15" s="3"/>
      <c r="C15" s="3"/>
      <c r="D15" s="3"/>
      <c r="E15" s="3"/>
      <c r="F15" s="3"/>
      <c r="G15" s="14">
        <v>0</v>
      </c>
      <c r="H15" s="14">
        <v>0</v>
      </c>
      <c r="I15" s="14">
        <v>0</v>
      </c>
      <c r="J15" s="14">
        <v>0</v>
      </c>
      <c r="K15" s="14">
        <v>0</v>
      </c>
      <c r="L15" s="14">
        <v>0</v>
      </c>
      <c r="M15" s="14">
        <v>0</v>
      </c>
      <c r="N15" s="14">
        <v>0</v>
      </c>
      <c r="O15" s="14">
        <v>0</v>
      </c>
      <c r="Q15" t="s">
        <v>1443</v>
      </c>
    </row>
    <row r="16" spans="1:17" x14ac:dyDescent="0.3">
      <c r="A16" s="3"/>
      <c r="B16" s="3"/>
      <c r="C16" s="3"/>
      <c r="D16" s="3"/>
      <c r="E16" s="3"/>
      <c r="F16" s="3"/>
      <c r="G16" s="14">
        <v>0</v>
      </c>
      <c r="H16" s="14">
        <v>0</v>
      </c>
      <c r="I16" s="14">
        <v>0</v>
      </c>
      <c r="J16" s="14">
        <v>0</v>
      </c>
      <c r="K16" s="14">
        <v>0</v>
      </c>
      <c r="L16" s="14">
        <v>0</v>
      </c>
      <c r="M16" s="14">
        <v>0</v>
      </c>
      <c r="N16" s="14">
        <v>0</v>
      </c>
      <c r="O16" s="14">
        <v>0</v>
      </c>
    </row>
    <row r="17" spans="1:15" x14ac:dyDescent="0.3">
      <c r="A17" s="3"/>
      <c r="B17" s="3"/>
      <c r="C17" s="3"/>
      <c r="D17" s="3"/>
      <c r="E17" s="3"/>
      <c r="F17" s="3"/>
      <c r="G17" s="14">
        <v>0</v>
      </c>
      <c r="H17" s="14">
        <v>0</v>
      </c>
      <c r="I17" s="14">
        <v>0</v>
      </c>
      <c r="J17" s="14">
        <v>0</v>
      </c>
      <c r="K17" s="14">
        <v>0</v>
      </c>
      <c r="L17" s="14">
        <v>0</v>
      </c>
      <c r="M17" s="14">
        <v>0</v>
      </c>
      <c r="N17" s="14">
        <v>0</v>
      </c>
      <c r="O17" s="14">
        <v>0</v>
      </c>
    </row>
    <row r="18" spans="1:15" x14ac:dyDescent="0.3">
      <c r="A18" s="3"/>
      <c r="B18" s="3"/>
      <c r="C18" s="3"/>
      <c r="D18" s="3"/>
      <c r="E18" s="3"/>
      <c r="F18" s="3"/>
      <c r="G18" s="14">
        <v>0</v>
      </c>
      <c r="H18" s="14">
        <v>0</v>
      </c>
      <c r="I18" s="14">
        <v>0</v>
      </c>
      <c r="J18" s="14">
        <v>0</v>
      </c>
      <c r="K18" s="14">
        <v>0</v>
      </c>
      <c r="L18" s="14">
        <v>0</v>
      </c>
      <c r="M18" s="14">
        <v>0</v>
      </c>
      <c r="N18" s="14">
        <v>0</v>
      </c>
      <c r="O18" s="14">
        <v>0</v>
      </c>
    </row>
    <row r="19" spans="1:15" x14ac:dyDescent="0.3">
      <c r="A19" s="3"/>
      <c r="B19" s="3"/>
      <c r="C19" s="3"/>
      <c r="D19" s="3"/>
      <c r="E19" s="3"/>
      <c r="F19" s="3"/>
      <c r="G19" s="14">
        <v>0</v>
      </c>
      <c r="H19" s="14">
        <v>0</v>
      </c>
      <c r="I19" s="14">
        <v>0</v>
      </c>
      <c r="J19" s="14">
        <v>0</v>
      </c>
      <c r="K19" s="14">
        <v>0</v>
      </c>
      <c r="L19" s="14">
        <v>0</v>
      </c>
      <c r="M19" s="14">
        <v>0</v>
      </c>
      <c r="N19" s="14">
        <v>0</v>
      </c>
      <c r="O19" s="14">
        <v>0</v>
      </c>
    </row>
    <row r="20" spans="1:15" x14ac:dyDescent="0.3">
      <c r="A20" s="3"/>
      <c r="B20" s="3"/>
      <c r="C20" s="3"/>
      <c r="D20" s="3"/>
      <c r="E20" s="3"/>
      <c r="F20" s="3"/>
      <c r="G20" s="14">
        <v>0</v>
      </c>
      <c r="H20" s="14">
        <v>0</v>
      </c>
      <c r="I20" s="14">
        <v>0</v>
      </c>
      <c r="J20" s="14">
        <v>0</v>
      </c>
      <c r="K20" s="14">
        <v>0</v>
      </c>
      <c r="L20" s="14">
        <v>0</v>
      </c>
      <c r="M20" s="14">
        <v>0</v>
      </c>
      <c r="N20" s="14">
        <v>0</v>
      </c>
      <c r="O20" s="14">
        <v>0</v>
      </c>
    </row>
    <row r="21" spans="1:15" x14ac:dyDescent="0.3">
      <c r="A21" s="3"/>
      <c r="B21" s="3"/>
      <c r="C21" s="3"/>
      <c r="D21" s="3"/>
      <c r="E21" s="3"/>
      <c r="F21" s="3"/>
      <c r="G21" s="14">
        <v>0</v>
      </c>
      <c r="H21" s="14">
        <v>0</v>
      </c>
      <c r="I21" s="14">
        <v>0</v>
      </c>
      <c r="J21" s="14">
        <v>0</v>
      </c>
      <c r="K21" s="14">
        <v>0</v>
      </c>
      <c r="L21" s="14">
        <v>0</v>
      </c>
      <c r="M21" s="14">
        <v>0</v>
      </c>
      <c r="N21" s="14">
        <v>0</v>
      </c>
      <c r="O21" s="14">
        <v>0</v>
      </c>
    </row>
    <row r="22" spans="1:15" x14ac:dyDescent="0.3">
      <c r="A22" s="3"/>
      <c r="B22" s="3"/>
      <c r="C22" s="3"/>
      <c r="D22" s="3"/>
      <c r="E22" s="3"/>
      <c r="F22" s="3"/>
      <c r="G22" s="14">
        <v>0</v>
      </c>
      <c r="H22" s="14">
        <v>0</v>
      </c>
      <c r="I22" s="14">
        <v>0</v>
      </c>
      <c r="J22" s="14">
        <v>0</v>
      </c>
      <c r="K22" s="14">
        <v>0</v>
      </c>
      <c r="L22" s="14">
        <v>0</v>
      </c>
      <c r="M22" s="14">
        <v>0</v>
      </c>
      <c r="N22" s="14">
        <v>0</v>
      </c>
      <c r="O22" s="14">
        <v>0</v>
      </c>
    </row>
    <row r="23" spans="1:15" x14ac:dyDescent="0.3">
      <c r="A23" s="3"/>
      <c r="B23" s="3"/>
      <c r="C23" s="3"/>
      <c r="D23" s="3"/>
      <c r="E23" s="3"/>
      <c r="F23" s="3"/>
      <c r="G23" s="14">
        <v>0</v>
      </c>
      <c r="H23" s="14">
        <v>0</v>
      </c>
      <c r="I23" s="14">
        <v>0</v>
      </c>
      <c r="J23" s="14">
        <v>0</v>
      </c>
      <c r="K23" s="14">
        <v>0</v>
      </c>
      <c r="L23" s="14">
        <v>0</v>
      </c>
      <c r="M23" s="14">
        <v>0</v>
      </c>
      <c r="N23" s="14">
        <v>0</v>
      </c>
      <c r="O23" s="14">
        <v>0</v>
      </c>
    </row>
    <row r="24" spans="1:15" x14ac:dyDescent="0.3">
      <c r="A24" s="3"/>
      <c r="B24" s="3"/>
      <c r="C24" s="3"/>
      <c r="D24" s="3"/>
      <c r="E24" s="3"/>
      <c r="F24" s="3"/>
      <c r="G24" s="14">
        <v>0</v>
      </c>
      <c r="H24" s="14">
        <v>0</v>
      </c>
      <c r="I24" s="14">
        <v>0</v>
      </c>
      <c r="J24" s="14">
        <v>0</v>
      </c>
      <c r="K24" s="14">
        <v>0</v>
      </c>
      <c r="L24" s="14">
        <v>0</v>
      </c>
      <c r="M24" s="14">
        <v>0</v>
      </c>
      <c r="N24" s="14">
        <v>0</v>
      </c>
      <c r="O24" s="14">
        <v>0</v>
      </c>
    </row>
    <row r="25" spans="1:15" x14ac:dyDescent="0.3">
      <c r="A25" s="3"/>
      <c r="B25" s="3"/>
      <c r="C25" s="3"/>
      <c r="D25" s="3"/>
      <c r="E25" s="3"/>
      <c r="F25" s="3"/>
      <c r="G25" s="14">
        <v>0</v>
      </c>
      <c r="H25" s="14">
        <v>0</v>
      </c>
      <c r="I25" s="14">
        <v>0</v>
      </c>
      <c r="J25" s="14">
        <v>0</v>
      </c>
      <c r="K25" s="14">
        <v>0</v>
      </c>
      <c r="L25" s="14">
        <v>0</v>
      </c>
      <c r="M25" s="14">
        <v>0</v>
      </c>
      <c r="N25" s="14">
        <v>0</v>
      </c>
      <c r="O25" s="14">
        <v>0</v>
      </c>
    </row>
  </sheetData>
  <sheetProtection sheet="1" objects="1" scenarios="1" selectLockedCells="1"/>
  <dataValidations count="1">
    <dataValidation type="list" allowBlank="1" showInputMessage="1" showErrorMessage="1" sqref="G2:O25" xr:uid="{00000000-0002-0000-0600-000000000000}">
      <formula1>notes</formula1>
    </dataValidation>
  </dataValidations>
  <pageMargins left="0.7" right="0.7" top="0.75" bottom="0.75" header="0.3" footer="0.3"/>
  <pageSetup scale="5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567"/>
  <sheetViews>
    <sheetView zoomScaleNormal="100" zoomScaleSheetLayoutView="100" workbookViewId="0">
      <pane ySplit="1" topLeftCell="A2" activePane="bottomLeft" state="frozen"/>
      <selection activeCell="E3" sqref="E3"/>
      <selection pane="bottomLeft" activeCell="C264" sqref="C264"/>
    </sheetView>
  </sheetViews>
  <sheetFormatPr defaultRowHeight="14.4" x14ac:dyDescent="0.3"/>
  <cols>
    <col min="1" max="1" width="3.6640625" style="128" customWidth="1"/>
    <col min="2" max="2" width="9.88671875" style="35" customWidth="1"/>
    <col min="3" max="3" width="44" style="11" customWidth="1"/>
    <col min="4" max="4" width="4.33203125" style="11" customWidth="1"/>
    <col min="5" max="5" width="7.5546875" style="6" customWidth="1"/>
    <col min="6" max="6" width="7.6640625" style="6" customWidth="1"/>
    <col min="7" max="7" width="8.44140625" style="6" customWidth="1"/>
    <col min="8" max="8" width="6.109375" style="6" customWidth="1"/>
    <col min="9" max="12" width="4.44140625" style="6" customWidth="1"/>
    <col min="13" max="17" width="4.44140625" style="12" customWidth="1"/>
    <col min="18" max="18" width="9.109375" style="10" customWidth="1"/>
    <col min="19" max="19" width="9.5546875" style="10" customWidth="1"/>
    <col min="20" max="20" width="15.109375" style="9" customWidth="1"/>
    <col min="21" max="21" width="28.33203125" style="11" customWidth="1"/>
    <col min="22" max="22" width="16" style="11" customWidth="1"/>
    <col min="23" max="23" width="24.5546875" style="11" customWidth="1"/>
    <col min="24" max="24" width="3.6640625" style="78" customWidth="1"/>
  </cols>
  <sheetData>
    <row r="1" spans="1:24" s="32" customFormat="1" ht="93" customHeight="1" x14ac:dyDescent="0.3">
      <c r="A1" s="77" t="s">
        <v>1662</v>
      </c>
      <c r="B1" s="33" t="s">
        <v>1392</v>
      </c>
      <c r="C1" s="26" t="s">
        <v>1367</v>
      </c>
      <c r="D1" s="36" t="s">
        <v>1393</v>
      </c>
      <c r="E1" s="23" t="s">
        <v>924</v>
      </c>
      <c r="F1" s="23" t="s">
        <v>933</v>
      </c>
      <c r="G1" s="23" t="s">
        <v>1364</v>
      </c>
      <c r="H1" s="23" t="s">
        <v>921</v>
      </c>
      <c r="I1" s="18" t="s">
        <v>983</v>
      </c>
      <c r="J1" s="18" t="s">
        <v>922</v>
      </c>
      <c r="K1" s="18" t="s">
        <v>923</v>
      </c>
      <c r="L1" s="18" t="s">
        <v>927</v>
      </c>
      <c r="M1" s="24" t="s">
        <v>926</v>
      </c>
      <c r="N1" s="24" t="s">
        <v>985</v>
      </c>
      <c r="O1" s="24" t="s">
        <v>984</v>
      </c>
      <c r="P1" s="24" t="s">
        <v>1391</v>
      </c>
      <c r="Q1" s="24" t="s">
        <v>1390</v>
      </c>
      <c r="R1" s="8" t="s">
        <v>1365</v>
      </c>
      <c r="S1" s="76" t="s">
        <v>1466</v>
      </c>
      <c r="T1" s="33"/>
      <c r="U1" s="34"/>
      <c r="V1" s="34"/>
      <c r="W1" s="34"/>
      <c r="X1" s="77" t="s">
        <v>1472</v>
      </c>
    </row>
    <row r="2" spans="1:24" ht="15" customHeight="1" x14ac:dyDescent="0.3">
      <c r="A2" s="128" t="str">
        <f>IFERROR(IF(VLOOKUP(C2,Summary!A:B,2,FALSE)&lt;&gt;"C","",1),"")</f>
        <v/>
      </c>
      <c r="B2" s="35">
        <f>IF(Setup!F48="Yes",1,"")</f>
        <v>1</v>
      </c>
      <c r="C2" s="27" t="s">
        <v>2</v>
      </c>
      <c r="D2" s="37" t="str">
        <f>IF(OR(C2="",LEFT(C2,2)="--"),"",IF(OR(E2="",F2="",G2="",H2="",I2="",J2="",K2="",L2="",M2="",N2="",O2="",P2="",Q2=""),"*",""))</f>
        <v/>
      </c>
      <c r="E2" s="16"/>
      <c r="F2" s="16"/>
      <c r="R2" s="10" t="str">
        <f t="shared" ref="R2:R108" si="0">IF(E2="","",IFERROR(1+E2*(F2+IF(G2&gt;9,G2*3,G2*4)+H2*1+I2*1+J2*5+K2*9+L2*5+M2*2+N2*2+O2*5+Q2*5)/60,""))</f>
        <v/>
      </c>
      <c r="T2" s="9" t="str">
        <f>IF(OR(C2="",LEFT(C2,3)="---"),"",IFERROR("ASL"&amp;1*MID(C2,SEARCH("[",C2)+1,LEN(C2)-SEARCH("[",C2)-1),MID(C2,SEARCH("[",C2)+1,LEN(C2)-SEARCH("[",C2)-1)))</f>
        <v/>
      </c>
      <c r="U2" s="11" t="str">
        <f>IF(OR(C2="",LEFT(C2,3)="---"),"",IFERROR(LEFT(C2,LEN(C2)-(LEN(C2)-SEARCH("[",C2)+2)),""))</f>
        <v/>
      </c>
      <c r="V2" s="11" t="str">
        <f t="shared" ref="V2:V108" si="1">IF(OR(C2="",LEFT(C2,3)="---"),"",IF(OR(RIGHT(C2,3)="-I]",RIGHT(C2,4)="-II]",RIGHT(C2,5)="-III]",RIGHT(C2,4)="-IV]",RIGHT(C2,3)="-V]",RIGHT(C2,4)="-VI]",RIGHT(C2,5)="-VII]",RIGHT(C2,6)="-VIII]",RIGHT(C2,3)="CG]",MID(C2,LEN(C2)-2,2)="CG",MID(C2,LEN(C2)-4,2)="CG",MID(C2,LEN(C2)-3,2)="CG"),"Campaign",IFERROR(IF(I2=1,", PTO","")&amp;IF(J2=1,", OBA","")&amp;IF(K2=1,", Nght","")&amp;IF(L2=1,", Dsrt","")&amp;IF(M2=1,", Air","")&amp;IF(N2=1,", Bcg","")&amp;IF(O2=1,", Sea","")&amp;IF(P2=1,", Dlux","")&amp;IF(Q2=1,", SSR",""),"")))</f>
        <v/>
      </c>
      <c r="W2" s="11" t="str">
        <f>IF(V2="","",IF(V2="Campaign","Campaign",RIGHT(V2,LEN(V2)-2)))</f>
        <v/>
      </c>
      <c r="X2" s="86" t="str">
        <f>IFERROR(IF(U2="","",IF(COUNTIF('My Played Scenarios'!E:E,T2)&gt;0,"ü","")),"")</f>
        <v/>
      </c>
    </row>
    <row r="3" spans="1:24" ht="15" customHeight="1" x14ac:dyDescent="0.3">
      <c r="A3" s="128">
        <f>IFERROR(IF(VLOOKUP(C3,Summary!A:B,2,FALSE)&lt;&gt;"C","",MAX(A2)+1),"")</f>
        <v>1</v>
      </c>
      <c r="B3" s="35">
        <f>IF(Setup!F48="Yes",2,"")</f>
        <v>2</v>
      </c>
      <c r="C3" s="28" t="s">
        <v>3</v>
      </c>
      <c r="D3" s="37" t="str">
        <f t="shared" ref="D3:D109" si="2">IF(OR(C3="",LEFT(C3,2)="--"),"",IF(OR(E3="",F3="",G3="",H3="",I3="",J3="",K3="",L3="",M3="",N3="",O3="",P3="",Q3=""),"*",""))</f>
        <v/>
      </c>
      <c r="E3" s="41">
        <v>7</v>
      </c>
      <c r="F3" s="41">
        <v>30</v>
      </c>
      <c r="G3" s="6">
        <v>0</v>
      </c>
      <c r="H3" s="6">
        <v>0</v>
      </c>
      <c r="I3" s="70">
        <v>0</v>
      </c>
      <c r="J3" s="70">
        <v>0</v>
      </c>
      <c r="K3" s="70">
        <v>0</v>
      </c>
      <c r="L3" s="70">
        <v>0</v>
      </c>
      <c r="M3" s="70">
        <v>0</v>
      </c>
      <c r="N3" s="70">
        <v>0</v>
      </c>
      <c r="O3" s="70">
        <v>0</v>
      </c>
      <c r="P3" s="70">
        <v>0</v>
      </c>
      <c r="Q3" s="70">
        <v>0</v>
      </c>
      <c r="R3" s="10">
        <f t="shared" si="0"/>
        <v>4.5</v>
      </c>
      <c r="S3" s="10">
        <v>4.9000000000000004</v>
      </c>
      <c r="T3" s="9" t="str">
        <f t="shared" ref="T3:T109" si="3">IF(OR(C3="",LEFT(C3,3)="---"),"",IFERROR("ASL"&amp;1*MID(C3,SEARCH("[",C3)+1,LEN(C3)-SEARCH("[",C3)-1),MID(C3,SEARCH("[",C3)+1,LEN(C3)-SEARCH("[",C3)-1)))</f>
        <v>ASL1</v>
      </c>
      <c r="U3" s="11" t="str">
        <f t="shared" ref="U3:U109" si="4">IF(OR(C3="",LEFT(C3,3)="---"),"",IFERROR(LEFT(C3,LEN(C3)-(LEN(C3)-SEARCH("[",C3)+2)),""))</f>
        <v>Fighting Withdrawal</v>
      </c>
      <c r="V3" s="11" t="str">
        <f t="shared" si="1"/>
        <v/>
      </c>
      <c r="W3" s="11" t="str">
        <f t="shared" ref="W3:W109" si="5">IF(V3="","",IF(V3="Campaign","Campaign",RIGHT(V3,LEN(V3)-2)))</f>
        <v/>
      </c>
      <c r="X3" s="86" t="str">
        <f>IFERROR(IF(U3="","",IF(COUNTIF('My Played Scenarios'!E:E,T3)&gt;0,"ü","")),"")</f>
        <v/>
      </c>
    </row>
    <row r="4" spans="1:24" ht="15" customHeight="1" x14ac:dyDescent="0.3">
      <c r="A4" s="128" t="str">
        <f>IFERROR(IF(VLOOKUP(C4,Summary!A:B,2,FALSE)&lt;&gt;"C","",MAX($A$2:A3)+1),"")</f>
        <v/>
      </c>
      <c r="B4" s="35">
        <f>IF(Setup!$F$48="Yes",MAX($B$2:B3)+1,"")</f>
        <v>3</v>
      </c>
      <c r="C4" s="28" t="s">
        <v>6</v>
      </c>
      <c r="D4" s="37" t="str">
        <f t="shared" si="2"/>
        <v/>
      </c>
      <c r="E4" s="41">
        <v>8.5</v>
      </c>
      <c r="F4" s="41">
        <v>21</v>
      </c>
      <c r="G4" s="6">
        <v>0</v>
      </c>
      <c r="H4" s="6">
        <v>0</v>
      </c>
      <c r="I4" s="70">
        <v>0</v>
      </c>
      <c r="J4" s="70">
        <v>0</v>
      </c>
      <c r="K4" s="70">
        <v>0</v>
      </c>
      <c r="L4" s="70">
        <v>0</v>
      </c>
      <c r="M4" s="70">
        <v>0</v>
      </c>
      <c r="N4" s="70">
        <v>0</v>
      </c>
      <c r="O4" s="70">
        <v>0</v>
      </c>
      <c r="P4" s="70">
        <v>0</v>
      </c>
      <c r="Q4" s="70">
        <v>0</v>
      </c>
      <c r="R4" s="10">
        <f t="shared" si="0"/>
        <v>3.9750000000000001</v>
      </c>
      <c r="S4" s="10">
        <v>4.0999999999999996</v>
      </c>
      <c r="T4" s="9" t="str">
        <f t="shared" si="3"/>
        <v>ASL2</v>
      </c>
      <c r="U4" s="11" t="str">
        <f t="shared" si="4"/>
        <v>Mila 18</v>
      </c>
      <c r="V4" s="11" t="str">
        <f t="shared" si="1"/>
        <v/>
      </c>
      <c r="W4" s="11" t="str">
        <f t="shared" si="5"/>
        <v/>
      </c>
      <c r="X4" s="86" t="str">
        <f>IFERROR(IF(U4="","",IF(COUNTIF('My Played Scenarios'!E:E,T4)&gt;0,"ü","")),"")</f>
        <v/>
      </c>
    </row>
    <row r="5" spans="1:24" ht="15" customHeight="1" x14ac:dyDescent="0.3">
      <c r="A5" s="128">
        <f>IFERROR(IF(VLOOKUP(C5,Summary!A:B,2,FALSE)&lt;&gt;"C","",MAX($A$2:A4)+1),"")</f>
        <v>2</v>
      </c>
      <c r="B5" s="35">
        <f>IF(Setup!$F$48="Yes",MAX($B$2:B4)+1,"")</f>
        <v>4</v>
      </c>
      <c r="C5" s="28" t="s">
        <v>9</v>
      </c>
      <c r="D5" s="37" t="str">
        <f t="shared" si="2"/>
        <v/>
      </c>
      <c r="E5" s="41">
        <v>10</v>
      </c>
      <c r="F5" s="41">
        <v>43.5</v>
      </c>
      <c r="G5" s="6">
        <v>0</v>
      </c>
      <c r="H5" s="6">
        <v>0</v>
      </c>
      <c r="I5" s="70">
        <v>0</v>
      </c>
      <c r="J5" s="70">
        <v>0</v>
      </c>
      <c r="K5" s="70">
        <v>0</v>
      </c>
      <c r="L5" s="70">
        <v>0</v>
      </c>
      <c r="M5" s="70">
        <v>0</v>
      </c>
      <c r="N5" s="70">
        <v>0</v>
      </c>
      <c r="O5" s="70">
        <v>0</v>
      </c>
      <c r="P5" s="70">
        <v>0</v>
      </c>
      <c r="Q5" s="70">
        <v>0</v>
      </c>
      <c r="R5" s="10">
        <f t="shared" si="0"/>
        <v>8.25</v>
      </c>
      <c r="S5" s="10">
        <v>9.8000000000000007</v>
      </c>
      <c r="T5" s="9" t="str">
        <f t="shared" si="3"/>
        <v>ASL3</v>
      </c>
      <c r="U5" s="11" t="str">
        <f t="shared" si="4"/>
        <v>The Czerniakow Bridgehead</v>
      </c>
      <c r="V5" s="11" t="str">
        <f t="shared" si="1"/>
        <v/>
      </c>
      <c r="W5" s="11" t="str">
        <f t="shared" si="5"/>
        <v/>
      </c>
      <c r="X5" s="86" t="str">
        <f>IFERROR(IF(U5="","",IF(COUNTIF('My Played Scenarios'!E:E,T5)&gt;0,"ü","")),"")</f>
        <v/>
      </c>
    </row>
    <row r="6" spans="1:24" ht="15" customHeight="1" x14ac:dyDescent="0.3">
      <c r="A6" s="128" t="str">
        <f>IFERROR(IF(VLOOKUP(C6,Summary!A:B,2,FALSE)&lt;&gt;"C","",MAX($A$2:A5)+1),"")</f>
        <v/>
      </c>
      <c r="B6" s="35">
        <f>IF(Setup!$F$48="Yes",MAX($B$2:B5)+1,"")</f>
        <v>5</v>
      </c>
      <c r="C6" s="28" t="s">
        <v>11</v>
      </c>
      <c r="D6" s="37" t="str">
        <f t="shared" si="2"/>
        <v/>
      </c>
      <c r="E6" s="41">
        <v>8.5</v>
      </c>
      <c r="F6" s="41">
        <v>50</v>
      </c>
      <c r="G6" s="6">
        <v>0</v>
      </c>
      <c r="H6" s="6">
        <v>0</v>
      </c>
      <c r="I6" s="70">
        <v>0</v>
      </c>
      <c r="J6" s="70">
        <v>0</v>
      </c>
      <c r="K6" s="70">
        <v>0</v>
      </c>
      <c r="L6" s="70">
        <v>0</v>
      </c>
      <c r="M6" s="70">
        <v>0</v>
      </c>
      <c r="N6" s="70">
        <v>0</v>
      </c>
      <c r="O6" s="70">
        <v>0</v>
      </c>
      <c r="P6" s="70">
        <v>0</v>
      </c>
      <c r="Q6" s="70">
        <v>0</v>
      </c>
      <c r="R6" s="10">
        <f t="shared" si="0"/>
        <v>8.0833333333333321</v>
      </c>
      <c r="S6" s="10">
        <v>9.9</v>
      </c>
      <c r="T6" s="9" t="str">
        <f t="shared" si="3"/>
        <v>ASL4</v>
      </c>
      <c r="U6" s="11" t="str">
        <f t="shared" si="4"/>
        <v>The Commissar's House</v>
      </c>
      <c r="V6" s="11" t="str">
        <f t="shared" si="1"/>
        <v/>
      </c>
      <c r="W6" s="11" t="str">
        <f t="shared" si="5"/>
        <v/>
      </c>
      <c r="X6" s="86" t="str">
        <f>IFERROR(IF(U6="","",IF(COUNTIF('My Played Scenarios'!E:E,T6)&gt;0,"ü","")),"")</f>
        <v/>
      </c>
    </row>
    <row r="7" spans="1:24" ht="15" customHeight="1" x14ac:dyDescent="0.3">
      <c r="A7" s="128" t="str">
        <f>IFERROR(IF(VLOOKUP(C7,Summary!A:B,2,FALSE)&lt;&gt;"C","",MAX($A$2:A6)+1),"")</f>
        <v/>
      </c>
      <c r="B7" s="35">
        <f>IF(Setup!$F$48="Yes",MAX($B$2:B6)+1,"")</f>
        <v>6</v>
      </c>
      <c r="C7" s="28" t="s">
        <v>12</v>
      </c>
      <c r="D7" s="37" t="str">
        <f t="shared" si="2"/>
        <v/>
      </c>
      <c r="E7" s="41">
        <v>10</v>
      </c>
      <c r="F7" s="41">
        <v>45.5</v>
      </c>
      <c r="G7" s="6">
        <v>0</v>
      </c>
      <c r="H7" s="6">
        <v>1</v>
      </c>
      <c r="I7" s="70">
        <v>0</v>
      </c>
      <c r="J7" s="70">
        <v>0</v>
      </c>
      <c r="K7" s="70">
        <v>0</v>
      </c>
      <c r="L7" s="70">
        <v>0</v>
      </c>
      <c r="M7" s="70">
        <v>0</v>
      </c>
      <c r="N7" s="70">
        <v>0</v>
      </c>
      <c r="O7" s="70">
        <v>0</v>
      </c>
      <c r="P7" s="70">
        <v>0</v>
      </c>
      <c r="Q7" s="70">
        <v>0</v>
      </c>
      <c r="R7" s="10">
        <f t="shared" si="0"/>
        <v>8.75</v>
      </c>
      <c r="S7" s="10">
        <v>10.6</v>
      </c>
      <c r="T7" s="9" t="str">
        <f t="shared" si="3"/>
        <v>ASL5</v>
      </c>
      <c r="U7" s="11" t="str">
        <f t="shared" si="4"/>
        <v>In Sight of the Volga</v>
      </c>
      <c r="V7" s="11" t="str">
        <f t="shared" si="1"/>
        <v/>
      </c>
      <c r="W7" s="11" t="str">
        <f t="shared" si="5"/>
        <v/>
      </c>
      <c r="X7" s="86" t="str">
        <f>IFERROR(IF(U7="","",IF(COUNTIF('My Played Scenarios'!E:E,T7)&gt;0,"ü","")),"")</f>
        <v/>
      </c>
    </row>
    <row r="8" spans="1:24" ht="15" customHeight="1" x14ac:dyDescent="0.3">
      <c r="A8" s="128" t="str">
        <f>IFERROR(IF(VLOOKUP(C8,Summary!A:B,2,FALSE)&lt;&gt;"C","",MAX($A$2:A7)+1),"")</f>
        <v/>
      </c>
      <c r="B8" s="35">
        <f>IF(Setup!$F$48="Yes",MAX($B$2:B7)+1,"")</f>
        <v>7</v>
      </c>
      <c r="C8" s="28" t="s">
        <v>13</v>
      </c>
      <c r="D8" s="37" t="str">
        <f t="shared" si="2"/>
        <v/>
      </c>
      <c r="E8" s="41">
        <v>8</v>
      </c>
      <c r="F8" s="41">
        <v>3.5</v>
      </c>
      <c r="G8" s="6">
        <v>9</v>
      </c>
      <c r="H8" s="6">
        <v>0</v>
      </c>
      <c r="I8" s="70">
        <v>0</v>
      </c>
      <c r="J8" s="70">
        <v>0</v>
      </c>
      <c r="K8" s="70">
        <v>0</v>
      </c>
      <c r="L8" s="70">
        <v>0</v>
      </c>
      <c r="M8" s="70">
        <v>0</v>
      </c>
      <c r="N8" s="70">
        <v>0</v>
      </c>
      <c r="O8" s="70">
        <v>0</v>
      </c>
      <c r="P8" s="70">
        <v>0</v>
      </c>
      <c r="Q8" s="70">
        <v>0</v>
      </c>
      <c r="R8" s="10">
        <f t="shared" si="0"/>
        <v>6.2666666666666666</v>
      </c>
      <c r="S8" s="10">
        <v>3.5</v>
      </c>
      <c r="T8" s="9" t="str">
        <f t="shared" si="3"/>
        <v>ASL6</v>
      </c>
      <c r="U8" s="11" t="str">
        <f t="shared" si="4"/>
        <v>Red Packets</v>
      </c>
      <c r="V8" s="11" t="str">
        <f t="shared" si="1"/>
        <v/>
      </c>
      <c r="W8" s="11" t="str">
        <f t="shared" si="5"/>
        <v/>
      </c>
      <c r="X8" s="86" t="str">
        <f>IFERROR(IF(U8="","",IF(COUNTIF('My Played Scenarios'!E:E,T8)&gt;0,"ü","")),"")</f>
        <v/>
      </c>
    </row>
    <row r="9" spans="1:24" ht="15" customHeight="1" x14ac:dyDescent="0.3">
      <c r="A9" s="128" t="str">
        <f>IFERROR(IF(VLOOKUP(C9,Summary!A:B,2,FALSE)&lt;&gt;"C","",MAX($A$2:A8)+1),"")</f>
        <v/>
      </c>
      <c r="B9" s="35">
        <f>IF(Setup!$F$48="Yes",MAX($B$2:B8)+1,"")</f>
        <v>8</v>
      </c>
      <c r="C9" s="28" t="s">
        <v>14</v>
      </c>
      <c r="D9" s="37" t="str">
        <f t="shared" si="2"/>
        <v/>
      </c>
      <c r="E9" s="41">
        <v>11</v>
      </c>
      <c r="F9" s="41">
        <v>15</v>
      </c>
      <c r="G9" s="6">
        <v>6</v>
      </c>
      <c r="H9" s="6">
        <v>2</v>
      </c>
      <c r="I9" s="70">
        <v>0</v>
      </c>
      <c r="J9" s="70">
        <v>0</v>
      </c>
      <c r="K9" s="70">
        <v>0</v>
      </c>
      <c r="L9" s="70">
        <v>0</v>
      </c>
      <c r="M9" s="70">
        <v>0</v>
      </c>
      <c r="N9" s="70">
        <v>0</v>
      </c>
      <c r="O9" s="70">
        <v>0</v>
      </c>
      <c r="P9" s="70">
        <v>0</v>
      </c>
      <c r="Q9" s="70">
        <v>0</v>
      </c>
      <c r="R9" s="10">
        <f t="shared" si="0"/>
        <v>8.5166666666666657</v>
      </c>
      <c r="S9" s="10">
        <v>6.6</v>
      </c>
      <c r="T9" s="9" t="str">
        <f t="shared" si="3"/>
        <v>ASL7</v>
      </c>
      <c r="U9" s="11" t="str">
        <f t="shared" si="4"/>
        <v>Dash for the Bridge</v>
      </c>
      <c r="V9" s="11" t="str">
        <f t="shared" si="1"/>
        <v/>
      </c>
      <c r="W9" s="11" t="str">
        <f t="shared" si="5"/>
        <v/>
      </c>
      <c r="X9" s="86" t="str">
        <f>IFERROR(IF(U9="","",IF(COUNTIF('My Played Scenarios'!E:E,T9)&gt;0,"ü","")),"")</f>
        <v/>
      </c>
    </row>
    <row r="10" spans="1:24" ht="15" customHeight="1" x14ac:dyDescent="0.3">
      <c r="A10" s="128" t="str">
        <f>IFERROR(IF(VLOOKUP(C10,Summary!A:B,2,FALSE)&lt;&gt;"C","",MAX($A$2:A9)+1),"")</f>
        <v/>
      </c>
      <c r="B10" s="35">
        <f>IF(Setup!$F$48="Yes",MAX($B$2:B9)+1,"")</f>
        <v>9</v>
      </c>
      <c r="C10" s="28" t="s">
        <v>15</v>
      </c>
      <c r="D10" s="37" t="str">
        <f t="shared" si="2"/>
        <v/>
      </c>
      <c r="E10" s="41">
        <v>9</v>
      </c>
      <c r="F10" s="41">
        <v>33</v>
      </c>
      <c r="G10" s="6">
        <v>6</v>
      </c>
      <c r="H10" s="6">
        <v>1</v>
      </c>
      <c r="I10" s="70">
        <v>0</v>
      </c>
      <c r="J10" s="70">
        <v>0</v>
      </c>
      <c r="K10" s="70">
        <v>0</v>
      </c>
      <c r="L10" s="70">
        <v>0</v>
      </c>
      <c r="M10" s="70">
        <v>0</v>
      </c>
      <c r="N10" s="70">
        <v>0</v>
      </c>
      <c r="O10" s="70">
        <v>0</v>
      </c>
      <c r="P10" s="70">
        <v>0</v>
      </c>
      <c r="Q10" s="70">
        <v>0</v>
      </c>
      <c r="R10" s="10">
        <f t="shared" si="0"/>
        <v>9.6999999999999993</v>
      </c>
      <c r="S10" s="10">
        <v>10.3</v>
      </c>
      <c r="T10" s="9" t="str">
        <f t="shared" si="3"/>
        <v>ASL8</v>
      </c>
      <c r="U10" s="11" t="str">
        <f t="shared" si="4"/>
        <v>The Fugitives</v>
      </c>
      <c r="V10" s="11" t="str">
        <f t="shared" si="1"/>
        <v/>
      </c>
      <c r="W10" s="11" t="str">
        <f t="shared" si="5"/>
        <v/>
      </c>
      <c r="X10" s="86" t="str">
        <f>IFERROR(IF(U10="","",IF(COUNTIF('My Played Scenarios'!E:E,T10)&gt;0,"ü","")),"")</f>
        <v/>
      </c>
    </row>
    <row r="11" spans="1:24" ht="15" customHeight="1" x14ac:dyDescent="0.3">
      <c r="A11" s="128" t="str">
        <f>IFERROR(IF(VLOOKUP(C11,Summary!A:B,2,FALSE)&lt;&gt;"C","",MAX($A$2:A10)+1),"")</f>
        <v/>
      </c>
      <c r="B11" s="35">
        <f>IF(Setup!$F$48="Yes",MAX($B$2:B10)+1,"")</f>
        <v>10</v>
      </c>
      <c r="C11" s="28" t="s">
        <v>16</v>
      </c>
      <c r="D11" s="37" t="str">
        <f t="shared" si="2"/>
        <v/>
      </c>
      <c r="E11" s="41">
        <v>10</v>
      </c>
      <c r="F11" s="41">
        <v>35</v>
      </c>
      <c r="G11" s="6">
        <v>4</v>
      </c>
      <c r="H11" s="6">
        <v>2</v>
      </c>
      <c r="I11" s="70">
        <v>0</v>
      </c>
      <c r="J11" s="70">
        <v>1</v>
      </c>
      <c r="K11" s="70">
        <v>0</v>
      </c>
      <c r="L11" s="70">
        <v>0</v>
      </c>
      <c r="M11" s="70">
        <v>0</v>
      </c>
      <c r="N11" s="70">
        <v>0</v>
      </c>
      <c r="O11" s="70">
        <v>0</v>
      </c>
      <c r="P11" s="70">
        <v>0</v>
      </c>
      <c r="Q11" s="70">
        <v>0</v>
      </c>
      <c r="R11" s="10">
        <f t="shared" si="0"/>
        <v>10.666666666666666</v>
      </c>
      <c r="S11" s="10">
        <v>10.4</v>
      </c>
      <c r="T11" s="9" t="str">
        <f t="shared" si="3"/>
        <v>ASL9</v>
      </c>
      <c r="U11" s="11" t="str">
        <f t="shared" si="4"/>
        <v>To the Square</v>
      </c>
      <c r="V11" s="11" t="str">
        <f t="shared" si="1"/>
        <v>, OBA</v>
      </c>
      <c r="W11" s="11" t="str">
        <f t="shared" si="5"/>
        <v>OBA</v>
      </c>
      <c r="X11" s="86" t="str">
        <f>IFERROR(IF(U11="","",IF(COUNTIF('My Played Scenarios'!E:E,T11)&gt;0,"ü","")),"")</f>
        <v/>
      </c>
    </row>
    <row r="12" spans="1:24" ht="15" customHeight="1" x14ac:dyDescent="0.3">
      <c r="A12" s="128" t="str">
        <f>IFERROR(IF(VLOOKUP(C12,Summary!A:B,2,FALSE)&lt;&gt;"C","",MAX($A$2:A11)+1),"")</f>
        <v/>
      </c>
      <c r="B12" s="35">
        <f>IF(Setup!$F$48="Yes",MAX($B$2:B11)+1,"")</f>
        <v>11</v>
      </c>
      <c r="C12" s="28" t="s">
        <v>17</v>
      </c>
      <c r="D12" s="37" t="str">
        <f t="shared" si="2"/>
        <v/>
      </c>
      <c r="E12" s="41">
        <v>10</v>
      </c>
      <c r="F12" s="41">
        <v>59</v>
      </c>
      <c r="G12" s="6">
        <v>3</v>
      </c>
      <c r="H12" s="6">
        <v>3</v>
      </c>
      <c r="I12" s="70">
        <v>0</v>
      </c>
      <c r="J12" s="70">
        <v>1</v>
      </c>
      <c r="K12" s="70">
        <v>0</v>
      </c>
      <c r="L12" s="70">
        <v>0</v>
      </c>
      <c r="M12" s="70">
        <v>0</v>
      </c>
      <c r="N12" s="70">
        <v>0</v>
      </c>
      <c r="O12" s="70">
        <v>0</v>
      </c>
      <c r="P12" s="70">
        <v>0</v>
      </c>
      <c r="Q12" s="70">
        <v>0</v>
      </c>
      <c r="R12" s="10">
        <f t="shared" si="0"/>
        <v>14.166666666666666</v>
      </c>
      <c r="S12" s="10">
        <v>15.8</v>
      </c>
      <c r="T12" s="9" t="str">
        <f t="shared" si="3"/>
        <v>ASL10</v>
      </c>
      <c r="U12" s="11" t="str">
        <f t="shared" si="4"/>
        <v>The Citadel</v>
      </c>
      <c r="V12" s="11" t="str">
        <f t="shared" si="1"/>
        <v>, OBA</v>
      </c>
      <c r="W12" s="11" t="str">
        <f t="shared" si="5"/>
        <v>OBA</v>
      </c>
      <c r="X12" s="86" t="str">
        <f>IFERROR(IF(U12="","",IF(COUNTIF('My Played Scenarios'!E:E,T12)&gt;0,"ü","")),"")</f>
        <v/>
      </c>
    </row>
    <row r="13" spans="1:24" ht="15" customHeight="1" x14ac:dyDescent="0.3">
      <c r="A13" s="128" t="str">
        <f>IFERROR(IF(VLOOKUP(C13,Summary!A:B,2,FALSE)&lt;&gt;"C","",MAX($A$2:A12)+1),"")</f>
        <v/>
      </c>
      <c r="B13" s="35">
        <f>IF(Setup!$F$48="Yes",MAX($B$2:B12)+1,"")</f>
        <v>12</v>
      </c>
      <c r="C13" s="28"/>
      <c r="D13" s="37" t="str">
        <f t="shared" si="2"/>
        <v/>
      </c>
      <c r="E13" s="41"/>
      <c r="F13" s="41"/>
      <c r="I13" s="70"/>
      <c r="J13" s="70"/>
      <c r="K13" s="70"/>
      <c r="L13" s="70"/>
      <c r="M13" s="70"/>
      <c r="N13" s="70"/>
      <c r="O13" s="70"/>
      <c r="P13" s="70"/>
      <c r="Q13" s="70"/>
      <c r="R13" s="10" t="str">
        <f t="shared" si="0"/>
        <v/>
      </c>
      <c r="T13" s="9" t="str">
        <f t="shared" si="3"/>
        <v/>
      </c>
      <c r="U13" s="11" t="str">
        <f t="shared" si="4"/>
        <v/>
      </c>
      <c r="V13" s="11" t="str">
        <f t="shared" si="1"/>
        <v/>
      </c>
      <c r="W13" s="11" t="str">
        <f t="shared" si="5"/>
        <v/>
      </c>
      <c r="X13" s="86" t="str">
        <f>IFERROR(IF(U13="","",IF(COUNTIF('My Played Scenarios'!E:E,T13)&gt;0,"ü","")),"")</f>
        <v/>
      </c>
    </row>
    <row r="14" spans="1:24" ht="15" customHeight="1" x14ac:dyDescent="0.3">
      <c r="A14" s="128" t="str">
        <f>IFERROR(IF(VLOOKUP(C14,Summary!A:B,2,FALSE)&lt;&gt;"C","",MAX($A$2:A13)+1),"")</f>
        <v/>
      </c>
      <c r="B14" s="35">
        <f>IF(Setup!$F$48="Yes",MAX($B$2:B13)+1,"")</f>
        <v>13</v>
      </c>
      <c r="C14" s="27" t="s">
        <v>18</v>
      </c>
      <c r="D14" s="37" t="str">
        <f t="shared" si="2"/>
        <v/>
      </c>
      <c r="E14" s="16"/>
      <c r="F14" s="16"/>
      <c r="I14" s="70" t="s">
        <v>1363</v>
      </c>
      <c r="J14" s="70" t="s">
        <v>1363</v>
      </c>
      <c r="K14" s="70" t="s">
        <v>1363</v>
      </c>
      <c r="L14" s="70" t="s">
        <v>1363</v>
      </c>
      <c r="M14" s="70" t="s">
        <v>1363</v>
      </c>
      <c r="N14" s="70" t="s">
        <v>1363</v>
      </c>
      <c r="O14" s="70" t="s">
        <v>1363</v>
      </c>
      <c r="P14" s="70"/>
      <c r="Q14" s="70" t="s">
        <v>1363</v>
      </c>
      <c r="R14" s="10" t="str">
        <f t="shared" si="0"/>
        <v/>
      </c>
      <c r="T14" s="9" t="str">
        <f t="shared" si="3"/>
        <v/>
      </c>
      <c r="U14" s="11" t="str">
        <f t="shared" si="4"/>
        <v/>
      </c>
      <c r="V14" s="11" t="str">
        <f t="shared" si="1"/>
        <v/>
      </c>
      <c r="W14" s="11" t="str">
        <f t="shared" si="5"/>
        <v/>
      </c>
      <c r="X14" s="86" t="str">
        <f>IFERROR(IF(U14="","",IF(COUNTIF('My Played Scenarios'!E:E,T14)&gt;0,"ü","")),"")</f>
        <v/>
      </c>
    </row>
    <row r="15" spans="1:24" ht="15" customHeight="1" x14ac:dyDescent="0.3">
      <c r="A15" s="128" t="str">
        <f>IFERROR(IF(VLOOKUP(C15,Summary!A:B,2,FALSE)&lt;&gt;"C","",MAX($A$2:A14)+1),"")</f>
        <v/>
      </c>
      <c r="B15" s="35">
        <f>IF(Setup!$F$48="Yes",MAX($B$2:B14)+1,"")</f>
        <v>14</v>
      </c>
      <c r="C15" s="28" t="s">
        <v>19</v>
      </c>
      <c r="D15" s="37" t="str">
        <f t="shared" si="2"/>
        <v/>
      </c>
      <c r="E15" s="41">
        <v>9</v>
      </c>
      <c r="F15" s="41">
        <v>21</v>
      </c>
      <c r="G15" s="6">
        <v>0</v>
      </c>
      <c r="H15" s="6">
        <v>0</v>
      </c>
      <c r="I15" s="70">
        <v>0</v>
      </c>
      <c r="J15" s="70">
        <v>0</v>
      </c>
      <c r="K15" s="70">
        <v>0</v>
      </c>
      <c r="L15" s="70">
        <v>0</v>
      </c>
      <c r="M15" s="70">
        <v>0</v>
      </c>
      <c r="N15" s="70">
        <v>0</v>
      </c>
      <c r="O15" s="70">
        <v>0</v>
      </c>
      <c r="P15" s="70">
        <v>0</v>
      </c>
      <c r="Q15" s="70">
        <v>0</v>
      </c>
      <c r="R15" s="10">
        <f t="shared" si="0"/>
        <v>4.1500000000000004</v>
      </c>
      <c r="S15" s="10">
        <v>4.4000000000000004</v>
      </c>
      <c r="T15" s="9" t="str">
        <f t="shared" si="3"/>
        <v>ASL11</v>
      </c>
      <c r="U15" s="11" t="str">
        <f t="shared" si="4"/>
        <v>Defiance on Hill 30</v>
      </c>
      <c r="V15" s="11" t="str">
        <f t="shared" si="1"/>
        <v/>
      </c>
      <c r="W15" s="11" t="str">
        <f t="shared" si="5"/>
        <v/>
      </c>
      <c r="X15" s="86" t="str">
        <f>IFERROR(IF(U15="","",IF(COUNTIF('My Played Scenarios'!E:E,T15)&gt;0,"ü","")),"")</f>
        <v/>
      </c>
    </row>
    <row r="16" spans="1:24" ht="15" customHeight="1" x14ac:dyDescent="0.3">
      <c r="A16" s="128" t="str">
        <f>IFERROR(IF(VLOOKUP(C16,Summary!A:B,2,FALSE)&lt;&gt;"C","",MAX($A$2:A15)+1),"")</f>
        <v/>
      </c>
      <c r="B16" s="35">
        <f>IF(Setup!$F$48="Yes",MAX($B$2:B15)+1,"")</f>
        <v>15</v>
      </c>
      <c r="C16" s="28" t="s">
        <v>21</v>
      </c>
      <c r="D16" s="37" t="str">
        <f t="shared" si="2"/>
        <v/>
      </c>
      <c r="E16" s="41">
        <v>9</v>
      </c>
      <c r="F16" s="41">
        <v>24</v>
      </c>
      <c r="G16" s="6">
        <v>0</v>
      </c>
      <c r="H16" s="6">
        <v>0</v>
      </c>
      <c r="I16" s="70">
        <v>0</v>
      </c>
      <c r="J16" s="70">
        <v>0</v>
      </c>
      <c r="K16" s="70">
        <v>0</v>
      </c>
      <c r="L16" s="70">
        <v>0</v>
      </c>
      <c r="M16" s="70">
        <v>0</v>
      </c>
      <c r="N16" s="70">
        <v>1</v>
      </c>
      <c r="O16" s="70">
        <v>0</v>
      </c>
      <c r="P16" s="70">
        <v>0</v>
      </c>
      <c r="Q16" s="70">
        <v>0</v>
      </c>
      <c r="R16" s="10">
        <f t="shared" si="0"/>
        <v>4.9000000000000004</v>
      </c>
      <c r="S16" s="10">
        <v>5</v>
      </c>
      <c r="T16" s="9" t="str">
        <f t="shared" si="3"/>
        <v>ASL12</v>
      </c>
      <c r="U16" s="11" t="str">
        <f t="shared" si="4"/>
        <v>Confusion Reigns</v>
      </c>
      <c r="V16" s="11" t="str">
        <f t="shared" si="1"/>
        <v>, Bcg</v>
      </c>
      <c r="W16" s="11" t="str">
        <f t="shared" si="5"/>
        <v>Bcg</v>
      </c>
      <c r="X16" s="86" t="str">
        <f>IFERROR(IF(U16="","",IF(COUNTIF('My Played Scenarios'!E:E,T16)&gt;0,"ü","")),"")</f>
        <v/>
      </c>
    </row>
    <row r="17" spans="1:24" ht="15" customHeight="1" x14ac:dyDescent="0.3">
      <c r="A17" s="128" t="str">
        <f>IFERROR(IF(VLOOKUP(C17,Summary!A:B,2,FALSE)&lt;&gt;"C","",MAX($A$2:A16)+1),"")</f>
        <v/>
      </c>
      <c r="B17" s="35">
        <f>IF(Setup!$F$48="Yes",MAX($B$2:B16)+1,"")</f>
        <v>16</v>
      </c>
      <c r="C17" s="28" t="s">
        <v>22</v>
      </c>
      <c r="D17" s="37" t="str">
        <f t="shared" si="2"/>
        <v/>
      </c>
      <c r="E17" s="41">
        <v>8</v>
      </c>
      <c r="F17" s="41">
        <v>13.5</v>
      </c>
      <c r="G17" s="6">
        <v>0</v>
      </c>
      <c r="H17" s="6">
        <v>0</v>
      </c>
      <c r="I17" s="70">
        <v>0</v>
      </c>
      <c r="J17" s="70">
        <v>0</v>
      </c>
      <c r="K17" s="70">
        <v>0</v>
      </c>
      <c r="L17" s="70">
        <v>0</v>
      </c>
      <c r="M17" s="70">
        <v>0</v>
      </c>
      <c r="N17" s="70">
        <v>0</v>
      </c>
      <c r="O17" s="70">
        <v>0</v>
      </c>
      <c r="P17" s="70">
        <v>0</v>
      </c>
      <c r="Q17" s="70">
        <v>0</v>
      </c>
      <c r="R17" s="10">
        <f t="shared" si="0"/>
        <v>2.8</v>
      </c>
      <c r="S17" s="10">
        <v>2.5</v>
      </c>
      <c r="T17" s="9" t="str">
        <f t="shared" si="3"/>
        <v>ASL13</v>
      </c>
      <c r="U17" s="11" t="str">
        <f t="shared" si="4"/>
        <v>Le Manoir (The Manor)</v>
      </c>
      <c r="V17" s="11" t="str">
        <f t="shared" si="1"/>
        <v/>
      </c>
      <c r="W17" s="11" t="str">
        <f t="shared" si="5"/>
        <v/>
      </c>
      <c r="X17" s="86" t="str">
        <f>IFERROR(IF(U17="","",IF(COUNTIF('My Played Scenarios'!E:E,T17)&gt;0,"ü","")),"")</f>
        <v/>
      </c>
    </row>
    <row r="18" spans="1:24" ht="15" customHeight="1" x14ac:dyDescent="0.3">
      <c r="A18" s="128" t="str">
        <f>IFERROR(IF(VLOOKUP(C18,Summary!A:B,2,FALSE)&lt;&gt;"C","",MAX($A$2:A17)+1),"")</f>
        <v/>
      </c>
      <c r="B18" s="35">
        <f>IF(Setup!$F$48="Yes",MAX($B$2:B17)+1,"")</f>
        <v>17</v>
      </c>
      <c r="C18" s="28" t="s">
        <v>23</v>
      </c>
      <c r="D18" s="37" t="str">
        <f t="shared" si="2"/>
        <v/>
      </c>
      <c r="E18" s="41">
        <v>6</v>
      </c>
      <c r="F18" s="41">
        <v>19</v>
      </c>
      <c r="G18" s="6">
        <v>0</v>
      </c>
      <c r="H18" s="6">
        <v>1</v>
      </c>
      <c r="I18" s="70">
        <v>0</v>
      </c>
      <c r="J18" s="70">
        <v>0</v>
      </c>
      <c r="K18" s="70">
        <v>0</v>
      </c>
      <c r="L18" s="70">
        <v>0</v>
      </c>
      <c r="M18" s="70">
        <v>0</v>
      </c>
      <c r="N18" s="70">
        <v>0</v>
      </c>
      <c r="O18" s="70">
        <v>0</v>
      </c>
      <c r="P18" s="70">
        <v>0</v>
      </c>
      <c r="Q18" s="70">
        <v>0</v>
      </c>
      <c r="R18" s="10">
        <f t="shared" si="0"/>
        <v>3</v>
      </c>
      <c r="S18" s="10">
        <v>2.7</v>
      </c>
      <c r="T18" s="9" t="str">
        <f t="shared" si="3"/>
        <v>ASL14</v>
      </c>
      <c r="U18" s="11" t="str">
        <f t="shared" si="4"/>
        <v>Silence that Gun</v>
      </c>
      <c r="V18" s="11" t="str">
        <f t="shared" si="1"/>
        <v/>
      </c>
      <c r="W18" s="11" t="str">
        <f t="shared" si="5"/>
        <v/>
      </c>
      <c r="X18" s="86" t="str">
        <f>IFERROR(IF(U18="","",IF(COUNTIF('My Played Scenarios'!E:E,T18)&gt;0,"ü","")),"")</f>
        <v/>
      </c>
    </row>
    <row r="19" spans="1:24" ht="15" customHeight="1" x14ac:dyDescent="0.3">
      <c r="A19" s="128" t="str">
        <f>IFERROR(IF(VLOOKUP(C19,Summary!A:B,2,FALSE)&lt;&gt;"C","",MAX($A$2:A18)+1),"")</f>
        <v/>
      </c>
      <c r="B19" s="35">
        <f>IF(Setup!$F$48="Yes",MAX($B$2:B18)+1,"")</f>
        <v>18</v>
      </c>
      <c r="C19" s="28" t="s">
        <v>24</v>
      </c>
      <c r="D19" s="37" t="str">
        <f t="shared" si="2"/>
        <v/>
      </c>
      <c r="E19" s="41">
        <v>14</v>
      </c>
      <c r="F19" s="41">
        <v>31.5</v>
      </c>
      <c r="G19" s="6">
        <v>0</v>
      </c>
      <c r="H19" s="6">
        <v>0</v>
      </c>
      <c r="I19" s="70">
        <v>0</v>
      </c>
      <c r="J19" s="70">
        <v>0</v>
      </c>
      <c r="K19" s="70">
        <v>0</v>
      </c>
      <c r="L19" s="70">
        <v>0</v>
      </c>
      <c r="M19" s="70">
        <v>0</v>
      </c>
      <c r="N19" s="70">
        <v>0</v>
      </c>
      <c r="O19" s="70">
        <v>0</v>
      </c>
      <c r="P19" s="70">
        <v>0</v>
      </c>
      <c r="Q19" s="70">
        <v>0</v>
      </c>
      <c r="R19" s="10">
        <f t="shared" si="0"/>
        <v>8.35</v>
      </c>
      <c r="S19" s="10">
        <v>10.199999999999999</v>
      </c>
      <c r="T19" s="9" t="str">
        <f t="shared" si="3"/>
        <v>ASL15</v>
      </c>
      <c r="U19" s="11" t="str">
        <f t="shared" si="4"/>
        <v>Trapped!</v>
      </c>
      <c r="V19" s="11" t="str">
        <f t="shared" si="1"/>
        <v/>
      </c>
      <c r="W19" s="11" t="str">
        <f t="shared" si="5"/>
        <v/>
      </c>
      <c r="X19" s="86" t="str">
        <f>IFERROR(IF(U19="","",IF(COUNTIF('My Played Scenarios'!E:E,T19)&gt;0,"ü","")),"")</f>
        <v/>
      </c>
    </row>
    <row r="20" spans="1:24" ht="15" customHeight="1" x14ac:dyDescent="0.3">
      <c r="A20" s="128" t="str">
        <f>IFERROR(IF(VLOOKUP(C20,Summary!A:B,2,FALSE)&lt;&gt;"C","",MAX($A$2:A19)+1),"")</f>
        <v/>
      </c>
      <c r="B20" s="35">
        <f>IF(Setup!$F$48="Yes",MAX($B$2:B19)+1,"")</f>
        <v>19</v>
      </c>
      <c r="C20" s="28" t="s">
        <v>25</v>
      </c>
      <c r="D20" s="37" t="str">
        <f t="shared" si="2"/>
        <v/>
      </c>
      <c r="E20" s="41">
        <v>9</v>
      </c>
      <c r="F20" s="41">
        <v>19.5</v>
      </c>
      <c r="G20" s="6">
        <v>4</v>
      </c>
      <c r="H20" s="6">
        <v>1</v>
      </c>
      <c r="I20" s="70">
        <v>0</v>
      </c>
      <c r="J20" s="70">
        <v>0</v>
      </c>
      <c r="K20" s="70">
        <v>0</v>
      </c>
      <c r="L20" s="70">
        <v>0</v>
      </c>
      <c r="M20" s="70">
        <v>0</v>
      </c>
      <c r="N20" s="70">
        <v>0</v>
      </c>
      <c r="O20" s="70">
        <v>0</v>
      </c>
      <c r="P20" s="70">
        <v>0</v>
      </c>
      <c r="Q20" s="70">
        <v>0</v>
      </c>
      <c r="R20" s="10">
        <f t="shared" si="0"/>
        <v>6.4749999999999996</v>
      </c>
      <c r="S20" s="10">
        <v>5.6</v>
      </c>
      <c r="T20" s="9" t="str">
        <f t="shared" si="3"/>
        <v>ASL16</v>
      </c>
      <c r="U20" s="11" t="str">
        <f t="shared" si="4"/>
        <v>No Better Spot to Die</v>
      </c>
      <c r="V20" s="11" t="str">
        <f t="shared" si="1"/>
        <v/>
      </c>
      <c r="W20" s="11" t="str">
        <f t="shared" si="5"/>
        <v/>
      </c>
      <c r="X20" s="86" t="str">
        <f>IFERROR(IF(U20="","",IF(COUNTIF('My Played Scenarios'!E:E,T20)&gt;0,"ü","")),"")</f>
        <v/>
      </c>
    </row>
    <row r="21" spans="1:24" ht="15" customHeight="1" x14ac:dyDescent="0.3">
      <c r="A21" s="128" t="str">
        <f>IFERROR(IF(VLOOKUP(C21,Summary!A:B,2,FALSE)&lt;&gt;"C","",MAX($A$2:A20)+1),"")</f>
        <v/>
      </c>
      <c r="B21" s="35">
        <f>IF(Setup!$F$48="Yes",MAX($B$2:B20)+1,"")</f>
        <v>20</v>
      </c>
      <c r="C21" s="28" t="s">
        <v>26</v>
      </c>
      <c r="D21" s="37" t="str">
        <f t="shared" si="2"/>
        <v/>
      </c>
      <c r="E21" s="41">
        <v>8</v>
      </c>
      <c r="F21" s="41">
        <v>27.5</v>
      </c>
      <c r="G21" s="6">
        <v>3</v>
      </c>
      <c r="H21" s="6">
        <v>1</v>
      </c>
      <c r="I21" s="70">
        <v>0</v>
      </c>
      <c r="J21" s="70">
        <v>0</v>
      </c>
      <c r="K21" s="70">
        <v>0</v>
      </c>
      <c r="L21" s="70">
        <v>0</v>
      </c>
      <c r="M21" s="70">
        <v>0</v>
      </c>
      <c r="N21" s="70">
        <v>0</v>
      </c>
      <c r="O21" s="70">
        <v>0</v>
      </c>
      <c r="P21" s="70">
        <v>0</v>
      </c>
      <c r="Q21" s="70">
        <v>0</v>
      </c>
      <c r="R21" s="10">
        <f t="shared" si="0"/>
        <v>6.4</v>
      </c>
      <c r="S21" s="10">
        <v>6.1</v>
      </c>
      <c r="T21" s="9" t="str">
        <f t="shared" si="3"/>
        <v>ASL17</v>
      </c>
      <c r="U21" s="11" t="str">
        <f t="shared" si="4"/>
        <v>Lost Opportunities</v>
      </c>
      <c r="V21" s="11" t="str">
        <f t="shared" si="1"/>
        <v/>
      </c>
      <c r="W21" s="11" t="str">
        <f t="shared" si="5"/>
        <v/>
      </c>
      <c r="X21" s="86" t="str">
        <f>IFERROR(IF(U21="","",IF(COUNTIF('My Played Scenarios'!E:E,T21)&gt;0,"ü","")),"")</f>
        <v/>
      </c>
    </row>
    <row r="22" spans="1:24" ht="15" customHeight="1" x14ac:dyDescent="0.3">
      <c r="A22" s="128" t="str">
        <f>IFERROR(IF(VLOOKUP(C22,Summary!A:B,2,FALSE)&lt;&gt;"C","",MAX($A$2:A21)+1),"")</f>
        <v/>
      </c>
      <c r="B22" s="35">
        <f>IF(Setup!$F$48="Yes",MAX($B$2:B21)+1,"")</f>
        <v>21</v>
      </c>
      <c r="C22" s="28" t="s">
        <v>27</v>
      </c>
      <c r="D22" s="37" t="str">
        <f t="shared" si="2"/>
        <v/>
      </c>
      <c r="E22" s="41">
        <v>11.5</v>
      </c>
      <c r="F22" s="41">
        <v>29.5</v>
      </c>
      <c r="G22" s="6">
        <v>2</v>
      </c>
      <c r="H22" s="6">
        <v>1</v>
      </c>
      <c r="I22" s="70">
        <v>0</v>
      </c>
      <c r="J22" s="70">
        <v>0</v>
      </c>
      <c r="K22" s="70">
        <v>0</v>
      </c>
      <c r="L22" s="70">
        <v>0</v>
      </c>
      <c r="M22" s="70">
        <v>0</v>
      </c>
      <c r="N22" s="70">
        <v>1</v>
      </c>
      <c r="O22" s="70">
        <v>0</v>
      </c>
      <c r="P22" s="70">
        <v>0</v>
      </c>
      <c r="Q22" s="70">
        <v>0</v>
      </c>
      <c r="R22" s="10">
        <f t="shared" si="0"/>
        <v>8.7624999999999993</v>
      </c>
      <c r="S22" s="10">
        <v>8.9</v>
      </c>
      <c r="T22" s="9" t="str">
        <f t="shared" si="3"/>
        <v>ASL18</v>
      </c>
      <c r="U22" s="11" t="str">
        <f t="shared" si="4"/>
        <v>The Roadblock</v>
      </c>
      <c r="V22" s="11" t="str">
        <f t="shared" si="1"/>
        <v>, Bcg</v>
      </c>
      <c r="W22" s="11" t="str">
        <f t="shared" si="5"/>
        <v>Bcg</v>
      </c>
      <c r="X22" s="86" t="str">
        <f>IFERROR(IF(U22="","",IF(COUNTIF('My Played Scenarios'!E:E,T22)&gt;0,"ü","")),"")</f>
        <v/>
      </c>
    </row>
    <row r="23" spans="1:24" ht="15" customHeight="1" x14ac:dyDescent="0.3">
      <c r="A23" s="128" t="str">
        <f>IFERROR(IF(VLOOKUP(C23,Summary!A:B,2,FALSE)&lt;&gt;"C","",MAX($A$2:A22)+1),"")</f>
        <v/>
      </c>
      <c r="B23" s="35">
        <f>IF(Setup!$F$48="Yes",MAX($B$2:B22)+1,"")</f>
        <v>22</v>
      </c>
      <c r="C23" s="28"/>
      <c r="D23" s="37" t="str">
        <f t="shared" si="2"/>
        <v/>
      </c>
      <c r="E23" s="41"/>
      <c r="F23" s="41"/>
      <c r="I23" s="70" t="s">
        <v>1363</v>
      </c>
      <c r="J23" s="70" t="s">
        <v>1363</v>
      </c>
      <c r="K23" s="70" t="s">
        <v>1363</v>
      </c>
      <c r="L23" s="70" t="s">
        <v>1363</v>
      </c>
      <c r="M23" s="70" t="s">
        <v>1363</v>
      </c>
      <c r="N23" s="70" t="s">
        <v>1363</v>
      </c>
      <c r="O23" s="70" t="s">
        <v>1363</v>
      </c>
      <c r="P23" s="70"/>
      <c r="Q23" s="70" t="s">
        <v>1363</v>
      </c>
      <c r="R23" s="10" t="str">
        <f t="shared" si="0"/>
        <v/>
      </c>
      <c r="T23" s="9" t="str">
        <f t="shared" si="3"/>
        <v/>
      </c>
      <c r="U23" s="11" t="str">
        <f t="shared" si="4"/>
        <v/>
      </c>
      <c r="V23" s="11" t="str">
        <f t="shared" si="1"/>
        <v/>
      </c>
      <c r="W23" s="11" t="str">
        <f t="shared" si="5"/>
        <v/>
      </c>
      <c r="X23" s="86" t="str">
        <f>IFERROR(IF(U23="","",IF(COUNTIF('My Played Scenarios'!E:E,T23)&gt;0,"ü","")),"")</f>
        <v/>
      </c>
    </row>
    <row r="24" spans="1:24" ht="15" customHeight="1" x14ac:dyDescent="0.3">
      <c r="A24" s="128" t="str">
        <f>IFERROR(IF(VLOOKUP(C24,Summary!A:B,2,FALSE)&lt;&gt;"C","",MAX($A$2:A23)+1),"")</f>
        <v/>
      </c>
      <c r="B24" s="35">
        <f>IF(Setup!$F$48="Yes",MAX($B$2:B23)+1,"")</f>
        <v>23</v>
      </c>
      <c r="C24" s="27" t="s">
        <v>28</v>
      </c>
      <c r="D24" s="37" t="str">
        <f t="shared" si="2"/>
        <v/>
      </c>
      <c r="E24" s="16"/>
      <c r="F24" s="16"/>
      <c r="I24" s="70" t="s">
        <v>1363</v>
      </c>
      <c r="J24" s="70" t="s">
        <v>1363</v>
      </c>
      <c r="K24" s="70" t="s">
        <v>1363</v>
      </c>
      <c r="L24" s="70" t="s">
        <v>1363</v>
      </c>
      <c r="M24" s="70" t="s">
        <v>1363</v>
      </c>
      <c r="N24" s="70" t="s">
        <v>1363</v>
      </c>
      <c r="O24" s="70" t="s">
        <v>1363</v>
      </c>
      <c r="P24" s="70"/>
      <c r="Q24" s="70" t="s">
        <v>1363</v>
      </c>
      <c r="R24" s="10" t="str">
        <f t="shared" si="0"/>
        <v/>
      </c>
      <c r="T24" s="9" t="str">
        <f t="shared" si="3"/>
        <v/>
      </c>
      <c r="U24" s="11" t="str">
        <f t="shared" si="4"/>
        <v/>
      </c>
      <c r="V24" s="11" t="str">
        <f t="shared" si="1"/>
        <v/>
      </c>
      <c r="W24" s="11" t="str">
        <f t="shared" si="5"/>
        <v/>
      </c>
      <c r="X24" s="86" t="str">
        <f>IFERROR(IF(U24="","",IF(COUNTIF('My Played Scenarios'!E:E,T24)&gt;0,"ü","")),"")</f>
        <v/>
      </c>
    </row>
    <row r="25" spans="1:24" ht="15" customHeight="1" x14ac:dyDescent="0.3">
      <c r="A25" s="128" t="str">
        <f>IFERROR(IF(VLOOKUP(C25,Summary!A:B,2,FALSE)&lt;&gt;"C","",MAX($A$2:A24)+1),"")</f>
        <v/>
      </c>
      <c r="B25" s="35">
        <f>IF(Setup!$F$48="Yes",MAX($B$2:B24)+1,"")</f>
        <v>24</v>
      </c>
      <c r="C25" s="28" t="s">
        <v>29</v>
      </c>
      <c r="D25" s="37" t="str">
        <f t="shared" si="2"/>
        <v/>
      </c>
      <c r="E25" s="41">
        <v>7</v>
      </c>
      <c r="F25" s="41">
        <v>26</v>
      </c>
      <c r="G25" s="6">
        <v>0</v>
      </c>
      <c r="H25" s="6">
        <v>0</v>
      </c>
      <c r="I25" s="70">
        <v>0</v>
      </c>
      <c r="J25" s="70">
        <v>0</v>
      </c>
      <c r="K25" s="70">
        <v>0</v>
      </c>
      <c r="L25" s="70">
        <v>0</v>
      </c>
      <c r="M25" s="70">
        <v>0</v>
      </c>
      <c r="N25" s="70">
        <v>1</v>
      </c>
      <c r="O25" s="70">
        <v>0</v>
      </c>
      <c r="P25" s="70">
        <v>0</v>
      </c>
      <c r="Q25" s="70">
        <v>0</v>
      </c>
      <c r="R25" s="10">
        <f t="shared" si="0"/>
        <v>4.2666666666666666</v>
      </c>
      <c r="S25" s="10">
        <v>4.2</v>
      </c>
      <c r="T25" s="9" t="str">
        <f t="shared" si="3"/>
        <v>ASL19</v>
      </c>
      <c r="U25" s="11" t="str">
        <f t="shared" si="4"/>
        <v>Backs to the Sea</v>
      </c>
      <c r="V25" s="11" t="str">
        <f t="shared" si="1"/>
        <v>, Bcg</v>
      </c>
      <c r="W25" s="11" t="str">
        <f t="shared" si="5"/>
        <v>Bcg</v>
      </c>
      <c r="X25" s="86" t="str">
        <f>IFERROR(IF(U25="","",IF(COUNTIF('My Played Scenarios'!E:E,T25)&gt;0,"ü","")),"")</f>
        <v/>
      </c>
    </row>
    <row r="26" spans="1:24" ht="15" customHeight="1" x14ac:dyDescent="0.3">
      <c r="A26" s="128" t="str">
        <f>IFERROR(IF(VLOOKUP(C26,Summary!A:B,2,FALSE)&lt;&gt;"C","",MAX($A$2:A25)+1),"")</f>
        <v/>
      </c>
      <c r="B26" s="35">
        <f>IF(Setup!$F$48="Yes",MAX($B$2:B25)+1,"")</f>
        <v>25</v>
      </c>
      <c r="C26" s="28" t="s">
        <v>30</v>
      </c>
      <c r="D26" s="37" t="str">
        <f t="shared" si="2"/>
        <v/>
      </c>
      <c r="E26" s="41">
        <v>7.5</v>
      </c>
      <c r="F26" s="41">
        <v>21</v>
      </c>
      <c r="G26" s="6">
        <v>0</v>
      </c>
      <c r="H26" s="6">
        <v>0</v>
      </c>
      <c r="I26" s="70">
        <v>0</v>
      </c>
      <c r="J26" s="70">
        <v>0</v>
      </c>
      <c r="K26" s="70">
        <v>1</v>
      </c>
      <c r="L26" s="70">
        <v>0</v>
      </c>
      <c r="M26" s="70">
        <v>0</v>
      </c>
      <c r="N26" s="70">
        <v>0</v>
      </c>
      <c r="O26" s="70">
        <v>0</v>
      </c>
      <c r="P26" s="70">
        <v>0</v>
      </c>
      <c r="Q26" s="70">
        <v>0</v>
      </c>
      <c r="R26" s="10">
        <f t="shared" si="0"/>
        <v>4.75</v>
      </c>
      <c r="S26" s="10">
        <v>5.5</v>
      </c>
      <c r="T26" s="9" t="str">
        <f t="shared" si="3"/>
        <v>ASL20</v>
      </c>
      <c r="U26" s="11" t="str">
        <f t="shared" si="4"/>
        <v>Taking the Left Tit</v>
      </c>
      <c r="V26" s="11" t="str">
        <f t="shared" si="1"/>
        <v>, Nght</v>
      </c>
      <c r="W26" s="11" t="str">
        <f t="shared" si="5"/>
        <v>Nght</v>
      </c>
      <c r="X26" s="86" t="str">
        <f>IFERROR(IF(U26="","",IF(COUNTIF('My Played Scenarios'!E:E,T26)&gt;0,"ü","")),"")</f>
        <v/>
      </c>
    </row>
    <row r="27" spans="1:24" ht="15" customHeight="1" x14ac:dyDescent="0.3">
      <c r="A27" s="128" t="str">
        <f>IFERROR(IF(VLOOKUP(C27,Summary!A:B,2,FALSE)&lt;&gt;"C","",MAX($A$2:A26)+1),"")</f>
        <v/>
      </c>
      <c r="B27" s="35">
        <f>IF(Setup!$F$48="Yes",MAX($B$2:B26)+1,"")</f>
        <v>26</v>
      </c>
      <c r="C27" s="28" t="s">
        <v>31</v>
      </c>
      <c r="D27" s="37" t="str">
        <f t="shared" si="2"/>
        <v/>
      </c>
      <c r="E27" s="41">
        <v>9.5</v>
      </c>
      <c r="F27" s="41">
        <v>35.5</v>
      </c>
      <c r="G27" s="6">
        <v>3</v>
      </c>
      <c r="H27" s="6">
        <v>1</v>
      </c>
      <c r="I27" s="70">
        <v>0</v>
      </c>
      <c r="J27" s="70">
        <v>0</v>
      </c>
      <c r="K27" s="70">
        <v>0</v>
      </c>
      <c r="L27" s="70">
        <v>0</v>
      </c>
      <c r="M27" s="70">
        <v>0</v>
      </c>
      <c r="N27" s="70">
        <v>0</v>
      </c>
      <c r="O27" s="70">
        <v>0</v>
      </c>
      <c r="P27" s="70">
        <v>0</v>
      </c>
      <c r="Q27" s="70">
        <v>0</v>
      </c>
      <c r="R27" s="10">
        <f t="shared" si="0"/>
        <v>8.6791666666666671</v>
      </c>
      <c r="S27" s="10">
        <v>9</v>
      </c>
      <c r="T27" s="9" t="str">
        <f t="shared" si="3"/>
        <v>ASL21</v>
      </c>
      <c r="U27" s="11" t="str">
        <f t="shared" si="4"/>
        <v>Among the Ruins</v>
      </c>
      <c r="V27" s="11" t="str">
        <f t="shared" si="1"/>
        <v/>
      </c>
      <c r="W27" s="11" t="str">
        <f t="shared" si="5"/>
        <v/>
      </c>
      <c r="X27" s="86" t="str">
        <f>IFERROR(IF(U27="","",IF(COUNTIF('My Played Scenarios'!E:E,T27)&gt;0,"ü","")),"")</f>
        <v/>
      </c>
    </row>
    <row r="28" spans="1:24" ht="15" customHeight="1" x14ac:dyDescent="0.3">
      <c r="A28" s="128" t="str">
        <f>IFERROR(IF(VLOOKUP(C28,Summary!A:B,2,FALSE)&lt;&gt;"C","",MAX($A$2:A27)+1),"")</f>
        <v/>
      </c>
      <c r="B28" s="35">
        <f>IF(Setup!$F$48="Yes",MAX($B$2:B27)+1,"")</f>
        <v>27</v>
      </c>
      <c r="C28" s="28" t="s">
        <v>32</v>
      </c>
      <c r="D28" s="37" t="str">
        <f t="shared" si="2"/>
        <v/>
      </c>
      <c r="E28" s="41">
        <v>7</v>
      </c>
      <c r="F28" s="41">
        <v>30</v>
      </c>
      <c r="G28" s="6">
        <v>2</v>
      </c>
      <c r="H28" s="6">
        <v>0</v>
      </c>
      <c r="I28" s="70">
        <v>0</v>
      </c>
      <c r="J28" s="70">
        <v>1</v>
      </c>
      <c r="K28" s="70">
        <v>0</v>
      </c>
      <c r="L28" s="70">
        <v>0</v>
      </c>
      <c r="M28" s="70">
        <v>0</v>
      </c>
      <c r="N28" s="70">
        <v>0</v>
      </c>
      <c r="O28" s="70">
        <v>0</v>
      </c>
      <c r="P28" s="70">
        <v>0</v>
      </c>
      <c r="Q28" s="70">
        <v>0</v>
      </c>
      <c r="R28" s="10">
        <f t="shared" si="0"/>
        <v>6.0166666666666666</v>
      </c>
      <c r="S28" s="10">
        <v>5.9</v>
      </c>
      <c r="T28" s="9" t="str">
        <f t="shared" si="3"/>
        <v>ASL22</v>
      </c>
      <c r="U28" s="11" t="str">
        <f t="shared" si="4"/>
        <v>Kurhaus Clash</v>
      </c>
      <c r="V28" s="11" t="str">
        <f t="shared" si="1"/>
        <v>, OBA</v>
      </c>
      <c r="W28" s="11" t="str">
        <f t="shared" si="5"/>
        <v>OBA</v>
      </c>
      <c r="X28" s="86" t="str">
        <f>IFERROR(IF(U28="","",IF(COUNTIF('My Played Scenarios'!E:E,T28)&gt;0,"ü","")),"")</f>
        <v/>
      </c>
    </row>
    <row r="29" spans="1:24" ht="15" customHeight="1" x14ac:dyDescent="0.3">
      <c r="A29" s="128" t="str">
        <f>IFERROR(IF(VLOOKUP(C29,Summary!A:B,2,FALSE)&lt;&gt;"C","",MAX($A$2:A28)+1),"")</f>
        <v/>
      </c>
      <c r="B29" s="35">
        <f>IF(Setup!$F$48="Yes",MAX($B$2:B28)+1,"")</f>
        <v>28</v>
      </c>
      <c r="C29" s="28" t="s">
        <v>33</v>
      </c>
      <c r="D29" s="37" t="str">
        <f t="shared" si="2"/>
        <v/>
      </c>
      <c r="E29" s="41">
        <v>6.5</v>
      </c>
      <c r="F29" s="41">
        <v>17</v>
      </c>
      <c r="G29" s="6">
        <v>9</v>
      </c>
      <c r="H29" s="6">
        <v>0</v>
      </c>
      <c r="I29" s="70">
        <v>0</v>
      </c>
      <c r="J29" s="70">
        <v>0</v>
      </c>
      <c r="K29" s="70">
        <v>0</v>
      </c>
      <c r="L29" s="70">
        <v>0</v>
      </c>
      <c r="M29" s="70">
        <v>0</v>
      </c>
      <c r="N29" s="70">
        <v>0</v>
      </c>
      <c r="O29" s="70">
        <v>0</v>
      </c>
      <c r="P29" s="70">
        <v>0</v>
      </c>
      <c r="Q29" s="70">
        <v>0</v>
      </c>
      <c r="R29" s="10">
        <f t="shared" si="0"/>
        <v>6.7416666666666663</v>
      </c>
      <c r="S29" s="10">
        <v>4.9000000000000004</v>
      </c>
      <c r="T29" s="9" t="str">
        <f t="shared" si="3"/>
        <v>ASL23</v>
      </c>
      <c r="U29" s="11" t="str">
        <f t="shared" si="4"/>
        <v>Under the Noel Trees</v>
      </c>
      <c r="V29" s="11" t="str">
        <f t="shared" si="1"/>
        <v/>
      </c>
      <c r="W29" s="11" t="str">
        <f t="shared" si="5"/>
        <v/>
      </c>
      <c r="X29" s="86" t="str">
        <f>IFERROR(IF(U29="","",IF(COUNTIF('My Played Scenarios'!E:E,T29)&gt;0,"ü","")),"")</f>
        <v/>
      </c>
    </row>
    <row r="30" spans="1:24" ht="15" customHeight="1" x14ac:dyDescent="0.3">
      <c r="A30" s="128" t="str">
        <f>IFERROR(IF(VLOOKUP(C30,Summary!A:B,2,FALSE)&lt;&gt;"C","",MAX($A$2:A29)+1),"")</f>
        <v/>
      </c>
      <c r="B30" s="35">
        <f>IF(Setup!$F$48="Yes",MAX($B$2:B29)+1,"")</f>
        <v>29</v>
      </c>
      <c r="C30" s="28" t="s">
        <v>34</v>
      </c>
      <c r="D30" s="37" t="str">
        <f t="shared" si="2"/>
        <v/>
      </c>
      <c r="E30" s="41">
        <v>8</v>
      </c>
      <c r="F30" s="41">
        <v>29</v>
      </c>
      <c r="G30" s="6">
        <v>15</v>
      </c>
      <c r="H30" s="6">
        <v>3</v>
      </c>
      <c r="I30" s="70">
        <v>0</v>
      </c>
      <c r="J30" s="70">
        <v>0</v>
      </c>
      <c r="K30" s="70">
        <v>0</v>
      </c>
      <c r="L30" s="70">
        <v>0</v>
      </c>
      <c r="M30" s="70">
        <v>0</v>
      </c>
      <c r="N30" s="70">
        <v>0</v>
      </c>
      <c r="O30" s="70">
        <v>0</v>
      </c>
      <c r="P30" s="70">
        <v>0</v>
      </c>
      <c r="Q30" s="70">
        <v>0</v>
      </c>
      <c r="R30" s="10">
        <f t="shared" si="0"/>
        <v>11.266666666666667</v>
      </c>
      <c r="S30" s="10">
        <v>10.5</v>
      </c>
      <c r="T30" s="9" t="str">
        <f t="shared" si="3"/>
        <v>ASL24</v>
      </c>
      <c r="U30" s="11" t="str">
        <f t="shared" si="4"/>
        <v>The Mad Minute</v>
      </c>
      <c r="V30" s="11" t="str">
        <f t="shared" si="1"/>
        <v/>
      </c>
      <c r="W30" s="11" t="str">
        <f t="shared" si="5"/>
        <v/>
      </c>
      <c r="X30" s="86" t="str">
        <f>IFERROR(IF(U30="","",IF(COUNTIF('My Played Scenarios'!E:E,T30)&gt;0,"ü","")),"")</f>
        <v/>
      </c>
    </row>
    <row r="31" spans="1:24" ht="15" customHeight="1" x14ac:dyDescent="0.3">
      <c r="A31" s="128" t="str">
        <f>IFERROR(IF(VLOOKUP(C31,Summary!A:B,2,FALSE)&lt;&gt;"C","",MAX($A$2:A30)+1),"")</f>
        <v/>
      </c>
      <c r="B31" s="35">
        <f>IF(Setup!$F$48="Yes",MAX($B$2:B30)+1,"")</f>
        <v>30</v>
      </c>
      <c r="C31" s="28" t="s">
        <v>35</v>
      </c>
      <c r="D31" s="37" t="str">
        <f t="shared" si="2"/>
        <v/>
      </c>
      <c r="E31" s="41">
        <v>10.5</v>
      </c>
      <c r="F31" s="41">
        <v>54</v>
      </c>
      <c r="G31" s="6">
        <v>4</v>
      </c>
      <c r="H31" s="6">
        <v>5</v>
      </c>
      <c r="I31" s="70">
        <v>0</v>
      </c>
      <c r="J31" s="70">
        <v>1</v>
      </c>
      <c r="K31" s="70">
        <v>0</v>
      </c>
      <c r="L31" s="70">
        <v>0</v>
      </c>
      <c r="M31" s="70">
        <v>0</v>
      </c>
      <c r="N31" s="70">
        <v>0</v>
      </c>
      <c r="O31" s="70">
        <v>0</v>
      </c>
      <c r="P31" s="70">
        <v>0</v>
      </c>
      <c r="Q31" s="70">
        <v>0</v>
      </c>
      <c r="R31" s="10">
        <f t="shared" si="0"/>
        <v>15</v>
      </c>
      <c r="S31" s="10">
        <v>15.8</v>
      </c>
      <c r="T31" s="9" t="str">
        <f t="shared" si="3"/>
        <v>ASL25</v>
      </c>
      <c r="U31" s="11" t="str">
        <f t="shared" si="4"/>
        <v>Gavin's Gamble</v>
      </c>
      <c r="V31" s="11" t="str">
        <f t="shared" si="1"/>
        <v>, OBA</v>
      </c>
      <c r="W31" s="11" t="str">
        <f t="shared" si="5"/>
        <v>OBA</v>
      </c>
      <c r="X31" s="86" t="str">
        <f>IFERROR(IF(U31="","",IF(COUNTIF('My Played Scenarios'!E:E,T31)&gt;0,"ü","")),"")</f>
        <v/>
      </c>
    </row>
    <row r="32" spans="1:24" ht="15" customHeight="1" x14ac:dyDescent="0.3">
      <c r="A32" s="128" t="str">
        <f>IFERROR(IF(VLOOKUP(C32,Summary!A:B,2,FALSE)&lt;&gt;"C","",MAX($A$2:A31)+1),"")</f>
        <v/>
      </c>
      <c r="B32" s="35">
        <f>IF(Setup!$F$48="Yes",MAX($B$2:B31)+1,"")</f>
        <v>31</v>
      </c>
      <c r="C32" s="28" t="s">
        <v>36</v>
      </c>
      <c r="D32" s="37" t="str">
        <f t="shared" si="2"/>
        <v/>
      </c>
      <c r="E32" s="41">
        <v>8.5</v>
      </c>
      <c r="F32" s="41">
        <v>24.5</v>
      </c>
      <c r="G32" s="6">
        <v>14</v>
      </c>
      <c r="H32" s="6">
        <v>0</v>
      </c>
      <c r="I32" s="70">
        <v>0</v>
      </c>
      <c r="J32" s="70">
        <v>0</v>
      </c>
      <c r="K32" s="70">
        <v>0</v>
      </c>
      <c r="L32" s="70">
        <v>0</v>
      </c>
      <c r="M32" s="70">
        <v>1</v>
      </c>
      <c r="N32" s="70">
        <v>0</v>
      </c>
      <c r="O32" s="70">
        <v>0</v>
      </c>
      <c r="P32" s="70">
        <v>0</v>
      </c>
      <c r="Q32" s="70">
        <v>0</v>
      </c>
      <c r="R32" s="10">
        <f t="shared" si="0"/>
        <v>10.704166666666667</v>
      </c>
      <c r="S32" s="10">
        <v>9.9</v>
      </c>
      <c r="T32" s="9" t="str">
        <f t="shared" si="3"/>
        <v>ASL26</v>
      </c>
      <c r="U32" s="11" t="str">
        <f t="shared" si="4"/>
        <v>Tanks in the Street</v>
      </c>
      <c r="V32" s="11" t="str">
        <f t="shared" si="1"/>
        <v>, Air</v>
      </c>
      <c r="W32" s="11" t="str">
        <f t="shared" si="5"/>
        <v>Air</v>
      </c>
      <c r="X32" s="86" t="str">
        <f>IFERROR(IF(U32="","",IF(COUNTIF('My Played Scenarios'!E:E,T32)&gt;0,"ü","")),"")</f>
        <v/>
      </c>
    </row>
    <row r="33" spans="1:24" ht="15" customHeight="1" x14ac:dyDescent="0.3">
      <c r="A33" s="128" t="str">
        <f>IFERROR(IF(VLOOKUP(C33,Summary!A:B,2,FALSE)&lt;&gt;"C","",MAX($A$2:A32)+1),"")</f>
        <v/>
      </c>
      <c r="B33" s="35">
        <f>IF(Setup!$F$48="Yes",MAX($B$2:B32)+1,"")</f>
        <v>32</v>
      </c>
      <c r="C33" s="28"/>
      <c r="D33" s="37" t="str">
        <f t="shared" ref="D33" si="6">IF(OR(C33="",LEFT(C33,2)="--"),"",IF(OR(E33="",F33="",G33="",H33="",I33="",J33="",K33="",L33="",M33="",N33="",O33="",P33="",Q33=""),"*",""))</f>
        <v/>
      </c>
      <c r="E33" s="41"/>
      <c r="F33" s="41"/>
      <c r="I33" s="70" t="s">
        <v>1363</v>
      </c>
      <c r="J33" s="70" t="s">
        <v>1363</v>
      </c>
      <c r="K33" s="70" t="s">
        <v>1363</v>
      </c>
      <c r="L33" s="70" t="s">
        <v>1363</v>
      </c>
      <c r="M33" s="70" t="s">
        <v>1363</v>
      </c>
      <c r="N33" s="70" t="s">
        <v>1363</v>
      </c>
      <c r="O33" s="70" t="s">
        <v>1363</v>
      </c>
      <c r="P33" s="70"/>
      <c r="Q33" s="70" t="s">
        <v>1363</v>
      </c>
      <c r="R33" s="10" t="str">
        <f t="shared" ref="R33" si="7">IF(E33="","",IFERROR(1+E33*(F33+IF(G33&gt;9,G33*3,G33*4)+H33*1+I33*1+J33*5+K33*9+L33*5+M33*2+N33*2+O33*5+Q33*5)/60,""))</f>
        <v/>
      </c>
      <c r="T33" s="9" t="str">
        <f t="shared" ref="T33" si="8">IF(OR(C33="",LEFT(C33,3)="---"),"",IFERROR("ASL"&amp;1*MID(C33,SEARCH("[",C33)+1,LEN(C33)-SEARCH("[",C33)-1),MID(C33,SEARCH("[",C33)+1,LEN(C33)-SEARCH("[",C33)-1)))</f>
        <v/>
      </c>
      <c r="U33" s="11" t="str">
        <f t="shared" ref="U33" si="9">IF(OR(C33="",LEFT(C33,3)="---"),"",IFERROR(LEFT(C33,LEN(C33)-(LEN(C33)-SEARCH("[",C33)+2)),""))</f>
        <v/>
      </c>
      <c r="V33" s="11" t="str">
        <f t="shared" ref="V33" si="10">IF(OR(C33="",LEFT(C33,3)="---"),"",IF(OR(RIGHT(C33,3)="-I]",RIGHT(C33,4)="-II]",RIGHT(C33,5)="-III]",RIGHT(C33,4)="-IV]",RIGHT(C33,3)="-V]",RIGHT(C33,4)="-VI]",RIGHT(C33,5)="-VII]",RIGHT(C33,6)="-VIII]",RIGHT(C33,3)="CG]",MID(C33,LEN(C33)-2,2)="CG",MID(C33,LEN(C33)-4,2)="CG",MID(C33,LEN(C33)-3,2)="CG"),"Campaign",IFERROR(IF(I33=1,", PTO","")&amp;IF(J33=1,", OBA","")&amp;IF(K33=1,", Nght","")&amp;IF(L33=1,", Dsrt","")&amp;IF(M33=1,", Air","")&amp;IF(N33=1,", Bcg","")&amp;IF(O33=1,", Sea","")&amp;IF(P33=1,", Dlux","")&amp;IF(Q33=1,", SSR",""),"")))</f>
        <v/>
      </c>
      <c r="W33" s="11" t="str">
        <f t="shared" ref="W33" si="11">IF(V33="","",IF(V33="Campaign","Campaign",RIGHT(V33,LEN(V33)-2)))</f>
        <v/>
      </c>
      <c r="X33" s="86" t="str">
        <f>IFERROR(IF(U33="","",IF(COUNTIF('My Played Scenarios'!E:E,T33)&gt;0,"ü","")),"")</f>
        <v/>
      </c>
    </row>
    <row r="34" spans="1:24" ht="15" customHeight="1" x14ac:dyDescent="0.3">
      <c r="A34" s="128" t="str">
        <f>IFERROR(IF(VLOOKUP(C34,Summary!A:B,2,FALSE)&lt;&gt;"C","",MAX($A$2:A33)+1),"")</f>
        <v/>
      </c>
      <c r="B34" s="35" t="str">
        <f>IF(Setup!$F$49="Yes",MAX($B$2:B33)+1,"")</f>
        <v/>
      </c>
      <c r="C34" s="30" t="s">
        <v>1657</v>
      </c>
      <c r="D34" s="37" t="str">
        <f t="shared" ref="D34:D77" si="12">IF(OR(C34="",LEFT(C34,2)="--"),"",IF(OR(E34="",F34="",G34="",H34="",I34="",J34="",K34="",L34="",M34="",N34="",O34="",P34="",Q34=""),"*",""))</f>
        <v/>
      </c>
      <c r="E34" s="41"/>
      <c r="F34" s="41"/>
      <c r="I34" s="70" t="s">
        <v>1363</v>
      </c>
      <c r="J34" s="70" t="s">
        <v>1363</v>
      </c>
      <c r="K34" s="70" t="s">
        <v>1363</v>
      </c>
      <c r="L34" s="70" t="s">
        <v>1363</v>
      </c>
      <c r="M34" s="70" t="s">
        <v>1363</v>
      </c>
      <c r="N34" s="70" t="s">
        <v>1363</v>
      </c>
      <c r="O34" s="70" t="s">
        <v>1363</v>
      </c>
      <c r="P34" s="70"/>
      <c r="Q34" s="70" t="s">
        <v>1363</v>
      </c>
      <c r="R34" s="10" t="str">
        <f t="shared" ref="R34:R77" si="13">IF(E34="","",IFERROR(1+E34*(F34+IF(G34&gt;9,G34*3,G34*4)+H34*1+I34*1+J34*5+K34*9+L34*5+M34*2+N34*2+O34*5+Q34*5)/60,""))</f>
        <v/>
      </c>
      <c r="T34" s="9" t="str">
        <f t="shared" ref="T34:T77" si="14">IF(OR(C34="",LEFT(C34,3)="---"),"",IFERROR("ASL"&amp;1*MID(C34,SEARCH("[",C34)+1,LEN(C34)-SEARCH("[",C34)-1),MID(C34,SEARCH("[",C34)+1,LEN(C34)-SEARCH("[",C34)-1)))</f>
        <v/>
      </c>
      <c r="U34" s="11" t="str">
        <f t="shared" ref="U34:U77" si="15">IF(OR(C34="",LEFT(C34,3)="---"),"",IFERROR(LEFT(C34,LEN(C34)-(LEN(C34)-SEARCH("[",C34)+2)),""))</f>
        <v/>
      </c>
      <c r="V34" s="11" t="str">
        <f t="shared" ref="V34:V77" si="16">IF(OR(C34="",LEFT(C34,3)="---"),"",IF(OR(RIGHT(C34,3)="-I]",RIGHT(C34,4)="-II]",RIGHT(C34,5)="-III]",RIGHT(C34,4)="-IV]",RIGHT(C34,3)="-V]",RIGHT(C34,4)="-VI]",RIGHT(C34,5)="-VII]",RIGHT(C34,6)="-VIII]",RIGHT(C34,3)="CG]",MID(C34,LEN(C34)-2,2)="CG",MID(C34,LEN(C34)-4,2)="CG",MID(C34,LEN(C34)-3,2)="CG"),"Campaign",IFERROR(IF(I34=1,", PTO","")&amp;IF(J34=1,", OBA","")&amp;IF(K34=1,", Nght","")&amp;IF(L34=1,", Dsrt","")&amp;IF(M34=1,", Air","")&amp;IF(N34=1,", Bcg","")&amp;IF(O34=1,", Sea","")&amp;IF(P34=1,", Dlux","")&amp;IF(Q34=1,", SSR",""),"")))</f>
        <v/>
      </c>
      <c r="W34" s="11" t="str">
        <f t="shared" ref="W34:W77" si="17">IF(V34="","",IF(V34="Campaign","Campaign",RIGHT(V34,LEN(V34)-2)))</f>
        <v/>
      </c>
      <c r="X34" s="86" t="str">
        <f>IFERROR(IF(U34="","",IF(COUNTIF('My Played Scenarios'!E:E,T34)&gt;0,"ü","")),"")</f>
        <v/>
      </c>
    </row>
    <row r="35" spans="1:24" ht="15" customHeight="1" x14ac:dyDescent="0.3">
      <c r="A35" s="128" t="str">
        <f>IFERROR(IF(VLOOKUP(C35,Summary!A:B,2,FALSE)&lt;&gt;"C","",MAX($A$2:A34)+1),"")</f>
        <v/>
      </c>
      <c r="B35" s="35" t="str">
        <f>IF(Setup!$F$49="Yes",MAX($B$2:B34)+1,"")</f>
        <v/>
      </c>
      <c r="C35" s="28" t="s">
        <v>1529</v>
      </c>
      <c r="D35" s="37" t="str">
        <f t="shared" si="12"/>
        <v/>
      </c>
      <c r="E35" s="41">
        <v>8</v>
      </c>
      <c r="F35" s="41">
        <v>14</v>
      </c>
      <c r="G35" s="6">
        <v>1</v>
      </c>
      <c r="H35" s="6">
        <v>2</v>
      </c>
      <c r="I35" s="70">
        <v>0</v>
      </c>
      <c r="J35" s="70">
        <v>0</v>
      </c>
      <c r="K35" s="70">
        <v>0</v>
      </c>
      <c r="L35" s="70">
        <v>0</v>
      </c>
      <c r="M35" s="70">
        <v>0</v>
      </c>
      <c r="N35" s="70">
        <v>0</v>
      </c>
      <c r="O35" s="70">
        <v>0</v>
      </c>
      <c r="P35" s="70">
        <v>0</v>
      </c>
      <c r="Q35" s="70">
        <v>0</v>
      </c>
      <c r="R35" s="10">
        <f t="shared" si="13"/>
        <v>3.6666666666666665</v>
      </c>
      <c r="S35" s="10">
        <v>3.2</v>
      </c>
      <c r="T35" s="9" t="str">
        <f t="shared" si="14"/>
        <v>ASL178</v>
      </c>
      <c r="U35" s="11" t="str">
        <f t="shared" si="15"/>
        <v>The Niscemi-Biacari Highway</v>
      </c>
      <c r="V35" s="11" t="str">
        <f t="shared" si="16"/>
        <v/>
      </c>
      <c r="W35" s="11" t="str">
        <f t="shared" si="17"/>
        <v/>
      </c>
      <c r="X35" s="86" t="str">
        <f>IFERROR(IF(U35="","",IF(COUNTIF('My Played Scenarios'!E:E,T35)&gt;0,"ü","")),"")</f>
        <v/>
      </c>
    </row>
    <row r="36" spans="1:24" ht="15" customHeight="1" x14ac:dyDescent="0.3">
      <c r="A36" s="128" t="str">
        <f>IFERROR(IF(VLOOKUP(C36,Summary!A:B,2,FALSE)&lt;&gt;"C","",MAX($A$2:A35)+1),"")</f>
        <v/>
      </c>
      <c r="B36" s="35" t="str">
        <f>IF(Setup!$F$49="Yes",MAX($B$2:B35)+1,"")</f>
        <v/>
      </c>
      <c r="C36" s="28" t="s">
        <v>1530</v>
      </c>
      <c r="D36" s="37" t="str">
        <f t="shared" si="12"/>
        <v/>
      </c>
      <c r="E36" s="41">
        <v>6</v>
      </c>
      <c r="F36" s="41">
        <v>17.5</v>
      </c>
      <c r="G36" s="6">
        <v>2</v>
      </c>
      <c r="H36" s="6">
        <v>0</v>
      </c>
      <c r="I36" s="70">
        <v>0</v>
      </c>
      <c r="J36" s="70">
        <v>0</v>
      </c>
      <c r="K36" s="70">
        <v>0</v>
      </c>
      <c r="L36" s="70">
        <v>0</v>
      </c>
      <c r="M36" s="70">
        <v>0</v>
      </c>
      <c r="N36" s="70">
        <v>0</v>
      </c>
      <c r="O36" s="70">
        <v>0</v>
      </c>
      <c r="P36" s="70">
        <v>0</v>
      </c>
      <c r="Q36" s="70">
        <v>0</v>
      </c>
      <c r="R36" s="10">
        <f t="shared" si="13"/>
        <v>3.55</v>
      </c>
      <c r="S36" s="10">
        <v>2.9</v>
      </c>
      <c r="T36" s="9" t="str">
        <f t="shared" si="14"/>
        <v>ASL179</v>
      </c>
      <c r="U36" s="11" t="str">
        <f t="shared" si="15"/>
        <v>Ranger Stronghold</v>
      </c>
      <c r="V36" s="11" t="str">
        <f t="shared" si="16"/>
        <v/>
      </c>
      <c r="W36" s="11" t="str">
        <f t="shared" si="17"/>
        <v/>
      </c>
      <c r="X36" s="86" t="str">
        <f>IFERROR(IF(U36="","",IF(COUNTIF('My Played Scenarios'!E:E,T36)&gt;0,"ü","")),"")</f>
        <v/>
      </c>
    </row>
    <row r="37" spans="1:24" ht="15" customHeight="1" x14ac:dyDescent="0.3">
      <c r="A37" s="128" t="str">
        <f>IFERROR(IF(VLOOKUP(C37,Summary!A:B,2,FALSE)&lt;&gt;"C","",MAX($A$2:A36)+1),"")</f>
        <v/>
      </c>
      <c r="B37" s="35" t="str">
        <f>IF(Setup!$F$49="Yes",MAX($B$2:B36)+1,"")</f>
        <v/>
      </c>
      <c r="C37" s="28" t="s">
        <v>1531</v>
      </c>
      <c r="D37" s="37" t="str">
        <f t="shared" si="12"/>
        <v/>
      </c>
      <c r="E37" s="41">
        <v>7</v>
      </c>
      <c r="F37" s="41">
        <v>25</v>
      </c>
      <c r="G37" s="6">
        <v>6</v>
      </c>
      <c r="H37" s="6">
        <v>1</v>
      </c>
      <c r="I37" s="70">
        <v>0</v>
      </c>
      <c r="J37" s="70">
        <v>0</v>
      </c>
      <c r="K37" s="70">
        <v>0</v>
      </c>
      <c r="L37" s="70">
        <v>0</v>
      </c>
      <c r="M37" s="70">
        <v>0</v>
      </c>
      <c r="N37" s="70">
        <v>0</v>
      </c>
      <c r="O37" s="70">
        <v>0</v>
      </c>
      <c r="P37" s="70">
        <v>0</v>
      </c>
      <c r="Q37" s="70">
        <v>0</v>
      </c>
      <c r="R37" s="10">
        <f t="shared" si="13"/>
        <v>6.833333333333333</v>
      </c>
      <c r="S37" s="10">
        <v>5.9</v>
      </c>
      <c r="T37" s="9" t="str">
        <f t="shared" si="14"/>
        <v>ASL180</v>
      </c>
      <c r="U37" s="11" t="str">
        <f t="shared" si="15"/>
        <v>The T-Patchers</v>
      </c>
      <c r="V37" s="11" t="str">
        <f t="shared" si="16"/>
        <v/>
      </c>
      <c r="W37" s="11" t="str">
        <f t="shared" si="17"/>
        <v/>
      </c>
      <c r="X37" s="86" t="str">
        <f>IFERROR(IF(U37="","",IF(COUNTIF('My Played Scenarios'!E:E,T37)&gt;0,"ü","")),"")</f>
        <v/>
      </c>
    </row>
    <row r="38" spans="1:24" ht="15" customHeight="1" x14ac:dyDescent="0.3">
      <c r="A38" s="128" t="str">
        <f>IFERROR(IF(VLOOKUP(C38,Summary!A:B,2,FALSE)&lt;&gt;"C","",MAX($A$2:A37)+1),"")</f>
        <v/>
      </c>
      <c r="B38" s="35" t="str">
        <f>IF(Setup!$F$49="Yes",MAX($B$2:B37)+1,"")</f>
        <v/>
      </c>
      <c r="C38" s="28" t="s">
        <v>1532</v>
      </c>
      <c r="D38" s="37" t="str">
        <f t="shared" si="12"/>
        <v/>
      </c>
      <c r="E38" s="41">
        <v>6</v>
      </c>
      <c r="F38" s="41">
        <v>17</v>
      </c>
      <c r="G38" s="6">
        <v>0</v>
      </c>
      <c r="H38" s="6">
        <v>0</v>
      </c>
      <c r="I38" s="70">
        <v>0</v>
      </c>
      <c r="J38" s="70">
        <v>0</v>
      </c>
      <c r="K38" s="70">
        <v>0</v>
      </c>
      <c r="L38" s="70">
        <v>0</v>
      </c>
      <c r="M38" s="70">
        <v>0</v>
      </c>
      <c r="N38" s="70">
        <v>0</v>
      </c>
      <c r="O38" s="70">
        <v>0</v>
      </c>
      <c r="P38" s="70">
        <v>0</v>
      </c>
      <c r="Q38" s="70">
        <v>0</v>
      </c>
      <c r="R38" s="10">
        <f t="shared" si="13"/>
        <v>2.7</v>
      </c>
      <c r="S38" s="10">
        <v>2.2999999999999998</v>
      </c>
      <c r="T38" s="9" t="str">
        <f t="shared" si="14"/>
        <v>ASL181</v>
      </c>
      <c r="U38" s="11" t="str">
        <f t="shared" si="15"/>
        <v>Gavin Take</v>
      </c>
      <c r="V38" s="11" t="str">
        <f t="shared" si="16"/>
        <v/>
      </c>
      <c r="W38" s="11" t="str">
        <f t="shared" si="17"/>
        <v/>
      </c>
      <c r="X38" s="86" t="str">
        <f>IFERROR(IF(U38="","",IF(COUNTIF('My Played Scenarios'!E:E,T38)&gt;0,"ü","")),"")</f>
        <v/>
      </c>
    </row>
    <row r="39" spans="1:24" ht="15" customHeight="1" x14ac:dyDescent="0.3">
      <c r="A39" s="128" t="str">
        <f>IFERROR(IF(VLOOKUP(C39,Summary!A:B,2,FALSE)&lt;&gt;"C","",MAX($A$2:A38)+1),"")</f>
        <v/>
      </c>
      <c r="B39" s="35" t="str">
        <f>IF(Setup!$F$49="Yes",MAX($B$2:B38)+1,"")</f>
        <v/>
      </c>
      <c r="C39" s="28" t="s">
        <v>1533</v>
      </c>
      <c r="D39" s="37" t="str">
        <f t="shared" si="12"/>
        <v/>
      </c>
      <c r="E39" s="41">
        <v>3.5</v>
      </c>
      <c r="F39" s="41">
        <v>20</v>
      </c>
      <c r="G39" s="6">
        <v>0</v>
      </c>
      <c r="H39" s="6">
        <v>0</v>
      </c>
      <c r="I39" s="70">
        <v>0</v>
      </c>
      <c r="J39" s="70">
        <v>0</v>
      </c>
      <c r="K39" s="70">
        <v>0</v>
      </c>
      <c r="L39" s="70">
        <v>0</v>
      </c>
      <c r="M39" s="70">
        <v>0</v>
      </c>
      <c r="N39" s="70">
        <v>0</v>
      </c>
      <c r="O39" s="70">
        <v>0</v>
      </c>
      <c r="P39" s="70">
        <v>0</v>
      </c>
      <c r="Q39" s="70">
        <v>0</v>
      </c>
      <c r="R39" s="10">
        <f t="shared" si="13"/>
        <v>2.166666666666667</v>
      </c>
      <c r="S39" s="10">
        <v>2.2999999999999998</v>
      </c>
      <c r="T39" s="9" t="str">
        <f t="shared" si="14"/>
        <v>ASL182</v>
      </c>
      <c r="U39" s="11" t="str">
        <f t="shared" si="15"/>
        <v>Strayer's Strays</v>
      </c>
      <c r="V39" s="11" t="str">
        <f t="shared" si="16"/>
        <v/>
      </c>
      <c r="W39" s="11" t="str">
        <f t="shared" si="17"/>
        <v/>
      </c>
      <c r="X39" s="86" t="str">
        <f>IFERROR(IF(U39="","",IF(COUNTIF('My Played Scenarios'!E:E,T39)&gt;0,"ü","")),"")</f>
        <v/>
      </c>
    </row>
    <row r="40" spans="1:24" ht="15" customHeight="1" x14ac:dyDescent="0.3">
      <c r="A40" s="128" t="str">
        <f>IFERROR(IF(VLOOKUP(C40,Summary!A:B,2,FALSE)&lt;&gt;"C","",MAX($A$2:A39)+1),"")</f>
        <v/>
      </c>
      <c r="B40" s="35" t="str">
        <f>IF(Setup!$F$49="Yes",MAX($B$2:B39)+1,"")</f>
        <v/>
      </c>
      <c r="C40" s="28" t="s">
        <v>1534</v>
      </c>
      <c r="D40" s="37" t="str">
        <f t="shared" si="12"/>
        <v/>
      </c>
      <c r="E40" s="41">
        <v>8</v>
      </c>
      <c r="F40" s="41">
        <v>13</v>
      </c>
      <c r="G40" s="6">
        <v>1</v>
      </c>
      <c r="H40" s="6">
        <v>2</v>
      </c>
      <c r="I40" s="70">
        <v>0</v>
      </c>
      <c r="J40" s="70">
        <v>0</v>
      </c>
      <c r="K40" s="70">
        <v>0</v>
      </c>
      <c r="L40" s="70">
        <v>0</v>
      </c>
      <c r="M40" s="70">
        <v>0</v>
      </c>
      <c r="N40" s="70">
        <v>0</v>
      </c>
      <c r="O40" s="70">
        <v>0</v>
      </c>
      <c r="P40" s="70">
        <v>0</v>
      </c>
      <c r="Q40" s="70">
        <v>0</v>
      </c>
      <c r="R40" s="10">
        <f t="shared" si="13"/>
        <v>3.5333333333333332</v>
      </c>
      <c r="S40" s="10">
        <v>3</v>
      </c>
      <c r="T40" s="9" t="str">
        <f t="shared" si="14"/>
        <v>ASL183</v>
      </c>
      <c r="U40" s="11" t="str">
        <f t="shared" si="15"/>
        <v>The Pouppeville Exit</v>
      </c>
      <c r="V40" s="11" t="str">
        <f t="shared" si="16"/>
        <v/>
      </c>
      <c r="W40" s="11" t="str">
        <f t="shared" si="17"/>
        <v/>
      </c>
      <c r="X40" s="86" t="str">
        <f>IFERROR(IF(U40="","",IF(COUNTIF('My Played Scenarios'!E:E,T40)&gt;0,"ü","")),"")</f>
        <v/>
      </c>
    </row>
    <row r="41" spans="1:24" ht="15" customHeight="1" x14ac:dyDescent="0.3">
      <c r="A41" s="128" t="str">
        <f>IFERROR(IF(VLOOKUP(C41,Summary!A:B,2,FALSE)&lt;&gt;"C","",MAX($A$2:A40)+1),"")</f>
        <v/>
      </c>
      <c r="B41" s="35" t="str">
        <f>IF(Setup!$F$49="Yes",MAX($B$2:B40)+1,"")</f>
        <v/>
      </c>
      <c r="C41" s="28" t="s">
        <v>1535</v>
      </c>
      <c r="D41" s="37" t="str">
        <f t="shared" si="12"/>
        <v/>
      </c>
      <c r="E41" s="41">
        <v>8</v>
      </c>
      <c r="F41" s="41">
        <v>28.5</v>
      </c>
      <c r="G41" s="6">
        <v>0</v>
      </c>
      <c r="H41" s="6">
        <v>0</v>
      </c>
      <c r="I41" s="70">
        <v>0</v>
      </c>
      <c r="J41" s="70">
        <v>1</v>
      </c>
      <c r="K41" s="70">
        <v>0</v>
      </c>
      <c r="L41" s="70">
        <v>0</v>
      </c>
      <c r="M41" s="70">
        <v>0</v>
      </c>
      <c r="N41" s="70">
        <v>1</v>
      </c>
      <c r="O41" s="70">
        <v>0</v>
      </c>
      <c r="P41" s="70">
        <v>0</v>
      </c>
      <c r="Q41" s="70">
        <v>0</v>
      </c>
      <c r="R41" s="10">
        <f t="shared" si="13"/>
        <v>5.7333333333333334</v>
      </c>
      <c r="S41" s="10">
        <v>5.8</v>
      </c>
      <c r="T41" s="9" t="str">
        <f t="shared" si="14"/>
        <v>ASL184</v>
      </c>
      <c r="U41" s="11" t="str">
        <f t="shared" si="15"/>
        <v>Death at Carentan</v>
      </c>
      <c r="V41" s="11" t="str">
        <f t="shared" si="16"/>
        <v>, OBA, Bcg</v>
      </c>
      <c r="W41" s="11" t="str">
        <f t="shared" si="17"/>
        <v>OBA, Bcg</v>
      </c>
      <c r="X41" s="86" t="str">
        <f>IFERROR(IF(U41="","",IF(COUNTIF('My Played Scenarios'!E:E,T41)&gt;0,"ü","")),"")</f>
        <v/>
      </c>
    </row>
    <row r="42" spans="1:24" ht="15" customHeight="1" x14ac:dyDescent="0.3">
      <c r="A42" s="128" t="str">
        <f>IFERROR(IF(VLOOKUP(C42,Summary!A:B,2,FALSE)&lt;&gt;"C","",MAX($A$2:A41)+1),"")</f>
        <v/>
      </c>
      <c r="B42" s="35" t="str">
        <f>IF(Setup!$F$49="Yes",MAX($B$2:B41)+1,"")</f>
        <v/>
      </c>
      <c r="C42" s="28" t="s">
        <v>1536</v>
      </c>
      <c r="D42" s="37" t="str">
        <f t="shared" si="12"/>
        <v/>
      </c>
      <c r="E42" s="41">
        <v>8</v>
      </c>
      <c r="F42" s="41">
        <v>23.5</v>
      </c>
      <c r="G42" s="6">
        <v>4</v>
      </c>
      <c r="H42" s="6">
        <v>2</v>
      </c>
      <c r="I42" s="70">
        <v>0</v>
      </c>
      <c r="J42" s="70">
        <v>0</v>
      </c>
      <c r="K42" s="70">
        <v>0</v>
      </c>
      <c r="L42" s="70">
        <v>0</v>
      </c>
      <c r="M42" s="70">
        <v>0</v>
      </c>
      <c r="N42" s="70">
        <v>1</v>
      </c>
      <c r="O42" s="70">
        <v>0</v>
      </c>
      <c r="P42" s="70">
        <v>0</v>
      </c>
      <c r="Q42" s="70">
        <v>0</v>
      </c>
      <c r="R42" s="10">
        <f t="shared" si="13"/>
        <v>6.8</v>
      </c>
      <c r="S42" s="10">
        <v>5.9</v>
      </c>
      <c r="T42" s="9" t="str">
        <f t="shared" si="14"/>
        <v>ASL185</v>
      </c>
      <c r="U42" s="11" t="str">
        <f t="shared" si="15"/>
        <v>Not Out of the Woods Yet</v>
      </c>
      <c r="V42" s="11" t="str">
        <f t="shared" si="16"/>
        <v>, Bcg</v>
      </c>
      <c r="W42" s="11" t="str">
        <f t="shared" si="17"/>
        <v>Bcg</v>
      </c>
      <c r="X42" s="86" t="str">
        <f>IFERROR(IF(U42="","",IF(COUNTIF('My Played Scenarios'!E:E,T42)&gt;0,"ü","")),"")</f>
        <v/>
      </c>
    </row>
    <row r="43" spans="1:24" ht="15" customHeight="1" x14ac:dyDescent="0.3">
      <c r="A43" s="128" t="str">
        <f>IFERROR(IF(VLOOKUP(C43,Summary!A:B,2,FALSE)&lt;&gt;"C","",MAX($A$2:A42)+1),"")</f>
        <v/>
      </c>
      <c r="B43" s="35" t="str">
        <f>IF(Setup!$F$49="Yes",MAX($B$2:B42)+1,"")</f>
        <v/>
      </c>
      <c r="C43" s="28" t="s">
        <v>1537</v>
      </c>
      <c r="D43" s="37" t="str">
        <f t="shared" si="12"/>
        <v/>
      </c>
      <c r="E43" s="41">
        <v>5.5</v>
      </c>
      <c r="F43" s="41">
        <v>12</v>
      </c>
      <c r="G43" s="6">
        <v>2</v>
      </c>
      <c r="H43" s="6">
        <v>2</v>
      </c>
      <c r="I43" s="70">
        <v>0</v>
      </c>
      <c r="J43" s="70">
        <v>0</v>
      </c>
      <c r="K43" s="70">
        <v>0</v>
      </c>
      <c r="L43" s="70">
        <v>0</v>
      </c>
      <c r="M43" s="70">
        <v>0</v>
      </c>
      <c r="N43" s="70">
        <v>1</v>
      </c>
      <c r="O43" s="70">
        <v>0</v>
      </c>
      <c r="P43" s="70">
        <v>0</v>
      </c>
      <c r="Q43" s="70">
        <v>0</v>
      </c>
      <c r="R43" s="10">
        <f t="shared" si="13"/>
        <v>3.2</v>
      </c>
      <c r="S43" s="10">
        <v>2.1</v>
      </c>
      <c r="T43" s="9" t="str">
        <f t="shared" si="14"/>
        <v>ASL186</v>
      </c>
      <c r="U43" s="11" t="str">
        <f t="shared" si="15"/>
        <v>L'Abbaye Blanche</v>
      </c>
      <c r="V43" s="11" t="str">
        <f t="shared" si="16"/>
        <v>, Bcg</v>
      </c>
      <c r="W43" s="11" t="str">
        <f t="shared" si="17"/>
        <v>Bcg</v>
      </c>
      <c r="X43" s="86" t="str">
        <f>IFERROR(IF(U43="","",IF(COUNTIF('My Played Scenarios'!E:E,T43)&gt;0,"ü","")),"")</f>
        <v/>
      </c>
    </row>
    <row r="44" spans="1:24" ht="15" customHeight="1" x14ac:dyDescent="0.3">
      <c r="A44" s="128" t="str">
        <f>IFERROR(IF(VLOOKUP(C44,Summary!A:B,2,FALSE)&lt;&gt;"C","",MAX($A$2:A43)+1),"")</f>
        <v/>
      </c>
      <c r="B44" s="35" t="str">
        <f>IF(Setup!$F$49="Yes",MAX($B$2:B43)+1,"")</f>
        <v/>
      </c>
      <c r="C44" s="28" t="s">
        <v>1538</v>
      </c>
      <c r="D44" s="37" t="str">
        <f t="shared" si="12"/>
        <v/>
      </c>
      <c r="E44" s="41">
        <v>7</v>
      </c>
      <c r="F44" s="41">
        <v>22.5</v>
      </c>
      <c r="G44" s="6">
        <v>7</v>
      </c>
      <c r="H44" s="6">
        <v>0</v>
      </c>
      <c r="I44" s="70">
        <v>0</v>
      </c>
      <c r="J44" s="70">
        <v>0</v>
      </c>
      <c r="K44" s="70">
        <v>0</v>
      </c>
      <c r="L44" s="70">
        <v>0</v>
      </c>
      <c r="M44" s="70">
        <v>0</v>
      </c>
      <c r="N44" s="70">
        <v>0</v>
      </c>
      <c r="O44" s="70">
        <v>0</v>
      </c>
      <c r="P44" s="70">
        <v>0</v>
      </c>
      <c r="Q44" s="70">
        <v>0</v>
      </c>
      <c r="R44" s="10">
        <f t="shared" si="13"/>
        <v>6.8916666666666666</v>
      </c>
      <c r="S44" s="10">
        <v>5.6</v>
      </c>
      <c r="T44" s="9" t="str">
        <f t="shared" si="14"/>
        <v>ASL187</v>
      </c>
      <c r="U44" s="11" t="str">
        <f t="shared" si="15"/>
        <v>Morgan's Stand</v>
      </c>
      <c r="V44" s="11" t="str">
        <f t="shared" si="16"/>
        <v/>
      </c>
      <c r="W44" s="11" t="str">
        <f t="shared" si="17"/>
        <v/>
      </c>
      <c r="X44" s="86" t="str">
        <f>IFERROR(IF(U44="","",IF(COUNTIF('My Played Scenarios'!E:E,T44)&gt;0,"ü","")),"")</f>
        <v/>
      </c>
    </row>
    <row r="45" spans="1:24" ht="15" customHeight="1" x14ac:dyDescent="0.3">
      <c r="A45" s="128" t="str">
        <f>IFERROR(IF(VLOOKUP(C45,Summary!A:B,2,FALSE)&lt;&gt;"C","",MAX($A$2:A44)+1),"")</f>
        <v/>
      </c>
      <c r="B45" s="35" t="str">
        <f>IF(Setup!$F$49="Yes",MAX($B$2:B44)+1,"")</f>
        <v/>
      </c>
      <c r="C45" s="28" t="s">
        <v>1539</v>
      </c>
      <c r="D45" s="37" t="str">
        <f t="shared" si="12"/>
        <v/>
      </c>
      <c r="E45" s="41">
        <v>6</v>
      </c>
      <c r="F45" s="41">
        <v>16</v>
      </c>
      <c r="G45" s="6">
        <v>0</v>
      </c>
      <c r="H45" s="6">
        <v>2</v>
      </c>
      <c r="I45" s="70">
        <v>0</v>
      </c>
      <c r="J45" s="70">
        <v>0</v>
      </c>
      <c r="K45" s="70">
        <v>0</v>
      </c>
      <c r="L45" s="70">
        <v>0</v>
      </c>
      <c r="M45" s="70">
        <v>0</v>
      </c>
      <c r="N45" s="70">
        <v>0</v>
      </c>
      <c r="O45" s="70">
        <v>0</v>
      </c>
      <c r="P45" s="70">
        <v>0</v>
      </c>
      <c r="Q45" s="70">
        <v>0</v>
      </c>
      <c r="R45" s="10">
        <f t="shared" si="13"/>
        <v>2.8</v>
      </c>
      <c r="S45" s="10">
        <v>2.4</v>
      </c>
      <c r="T45" s="9" t="str">
        <f t="shared" si="14"/>
        <v>ASL188</v>
      </c>
      <c r="U45" s="11" t="str">
        <f t="shared" si="15"/>
        <v>Zon with the Wind</v>
      </c>
      <c r="V45" s="11" t="str">
        <f t="shared" si="16"/>
        <v/>
      </c>
      <c r="W45" s="11" t="str">
        <f t="shared" si="17"/>
        <v/>
      </c>
      <c r="X45" s="86" t="str">
        <f>IFERROR(IF(U45="","",IF(COUNTIF('My Played Scenarios'!E:E,T45)&gt;0,"ü","")),"")</f>
        <v/>
      </c>
    </row>
    <row r="46" spans="1:24" ht="15" customHeight="1" x14ac:dyDescent="0.3">
      <c r="A46" s="128" t="str">
        <f>IFERROR(IF(VLOOKUP(C46,Summary!A:B,2,FALSE)&lt;&gt;"C","",MAX($A$2:A45)+1),"")</f>
        <v/>
      </c>
      <c r="B46" s="35" t="str">
        <f>IF(Setup!$F$49="Yes",MAX($B$2:B45)+1,"")</f>
        <v/>
      </c>
      <c r="C46" s="28" t="s">
        <v>1540</v>
      </c>
      <c r="D46" s="37" t="str">
        <f t="shared" si="12"/>
        <v/>
      </c>
      <c r="E46" s="41">
        <v>7</v>
      </c>
      <c r="F46" s="41">
        <v>19</v>
      </c>
      <c r="G46" s="6">
        <v>1</v>
      </c>
      <c r="H46" s="6">
        <v>1</v>
      </c>
      <c r="I46" s="70">
        <v>0</v>
      </c>
      <c r="J46" s="70">
        <v>0</v>
      </c>
      <c r="K46" s="70">
        <v>0</v>
      </c>
      <c r="L46" s="70">
        <v>0</v>
      </c>
      <c r="M46" s="70">
        <v>0</v>
      </c>
      <c r="N46" s="70">
        <v>0</v>
      </c>
      <c r="O46" s="70">
        <v>0</v>
      </c>
      <c r="P46" s="70">
        <v>0</v>
      </c>
      <c r="Q46" s="70">
        <v>0</v>
      </c>
      <c r="R46" s="10">
        <f t="shared" si="13"/>
        <v>3.8</v>
      </c>
      <c r="S46" s="10">
        <v>3.5</v>
      </c>
      <c r="T46" s="9" t="str">
        <f t="shared" si="14"/>
        <v>ASL189</v>
      </c>
      <c r="U46" s="11" t="str">
        <f t="shared" si="15"/>
        <v>Devil's Hill</v>
      </c>
      <c r="V46" s="11" t="str">
        <f t="shared" si="16"/>
        <v/>
      </c>
      <c r="W46" s="11" t="str">
        <f t="shared" si="17"/>
        <v/>
      </c>
      <c r="X46" s="86" t="str">
        <f>IFERROR(IF(U46="","",IF(COUNTIF('My Played Scenarios'!E:E,T46)&gt;0,"ü","")),"")</f>
        <v/>
      </c>
    </row>
    <row r="47" spans="1:24" ht="15" customHeight="1" x14ac:dyDescent="0.3">
      <c r="A47" s="128" t="str">
        <f>IFERROR(IF(VLOOKUP(C47,Summary!A:B,2,FALSE)&lt;&gt;"C","",MAX($A$2:A46)+1),"")</f>
        <v/>
      </c>
      <c r="B47" s="35" t="str">
        <f>IF(Setup!$F$49="Yes",MAX($B$2:B46)+1,"")</f>
        <v/>
      </c>
      <c r="C47" s="28" t="s">
        <v>1640</v>
      </c>
      <c r="D47" s="37" t="str">
        <f t="shared" si="12"/>
        <v/>
      </c>
      <c r="E47" s="41">
        <v>6.5</v>
      </c>
      <c r="F47" s="41">
        <v>23</v>
      </c>
      <c r="G47" s="6">
        <v>7</v>
      </c>
      <c r="H47" s="6">
        <v>0</v>
      </c>
      <c r="I47" s="70">
        <v>0</v>
      </c>
      <c r="J47" s="70">
        <v>0</v>
      </c>
      <c r="K47" s="70">
        <v>0</v>
      </c>
      <c r="L47" s="70">
        <v>0</v>
      </c>
      <c r="M47" s="70">
        <v>0</v>
      </c>
      <c r="N47" s="70">
        <v>0</v>
      </c>
      <c r="O47" s="70">
        <v>0</v>
      </c>
      <c r="P47" s="70">
        <v>0</v>
      </c>
      <c r="Q47" s="70">
        <v>0</v>
      </c>
      <c r="R47" s="10">
        <f t="shared" si="13"/>
        <v>6.5250000000000004</v>
      </c>
      <c r="S47" s="10">
        <v>5.3</v>
      </c>
      <c r="T47" s="9" t="str">
        <f t="shared" si="14"/>
        <v>ASL190</v>
      </c>
      <c r="U47" s="11" t="str">
        <f t="shared" si="15"/>
        <v>Scouts Out</v>
      </c>
      <c r="V47" s="11" t="str">
        <f t="shared" si="16"/>
        <v/>
      </c>
      <c r="W47" s="11" t="str">
        <f t="shared" si="17"/>
        <v/>
      </c>
      <c r="X47" s="86" t="str">
        <f>IFERROR(IF(U47="","",IF(COUNTIF('My Played Scenarios'!E:E,T47)&gt;0,"ü","")),"")</f>
        <v/>
      </c>
    </row>
    <row r="48" spans="1:24" ht="15" customHeight="1" x14ac:dyDescent="0.3">
      <c r="A48" s="128" t="str">
        <f>IFERROR(IF(VLOOKUP(C48,Summary!A:B,2,FALSE)&lt;&gt;"C","",MAX($A$2:A47)+1),"")</f>
        <v/>
      </c>
      <c r="B48" s="35" t="str">
        <f>IF(Setup!$F$49="Yes",MAX($B$2:B47)+1,"")</f>
        <v/>
      </c>
      <c r="C48" s="28" t="s">
        <v>1541</v>
      </c>
      <c r="D48" s="37" t="str">
        <f t="shared" si="12"/>
        <v/>
      </c>
      <c r="E48" s="41">
        <v>10</v>
      </c>
      <c r="F48" s="41">
        <v>22</v>
      </c>
      <c r="G48" s="6">
        <v>4</v>
      </c>
      <c r="H48" s="6">
        <v>0</v>
      </c>
      <c r="I48" s="70">
        <v>0</v>
      </c>
      <c r="J48" s="70">
        <v>0</v>
      </c>
      <c r="K48" s="70">
        <v>0</v>
      </c>
      <c r="L48" s="70">
        <v>0</v>
      </c>
      <c r="M48" s="70">
        <v>0</v>
      </c>
      <c r="N48" s="70">
        <v>0</v>
      </c>
      <c r="O48" s="70">
        <v>0</v>
      </c>
      <c r="P48" s="70">
        <v>0</v>
      </c>
      <c r="Q48" s="70">
        <v>0</v>
      </c>
      <c r="R48" s="10">
        <f t="shared" si="13"/>
        <v>7.333333333333333</v>
      </c>
      <c r="S48" s="10">
        <v>5.5</v>
      </c>
      <c r="T48" s="9" t="str">
        <f t="shared" si="14"/>
        <v>ASL191</v>
      </c>
      <c r="U48" s="11" t="str">
        <f t="shared" si="15"/>
        <v>Buchholz Station</v>
      </c>
      <c r="V48" s="11" t="str">
        <f t="shared" si="16"/>
        <v/>
      </c>
      <c r="W48" s="11" t="str">
        <f t="shared" si="17"/>
        <v/>
      </c>
      <c r="X48" s="86" t="str">
        <f>IFERROR(IF(U48="","",IF(COUNTIF('My Played Scenarios'!E:E,T48)&gt;0,"ü","")),"")</f>
        <v/>
      </c>
    </row>
    <row r="49" spans="1:24" ht="15" customHeight="1" x14ac:dyDescent="0.3">
      <c r="A49" s="128" t="str">
        <f>IFERROR(IF(VLOOKUP(C49,Summary!A:B,2,FALSE)&lt;&gt;"C","",MAX($A$2:A48)+1),"")</f>
        <v/>
      </c>
      <c r="B49" s="35" t="str">
        <f>IF(Setup!$F$49="Yes",MAX($B$2:B48)+1,"")</f>
        <v/>
      </c>
      <c r="C49" s="28" t="s">
        <v>1542</v>
      </c>
      <c r="D49" s="37" t="str">
        <f t="shared" si="12"/>
        <v/>
      </c>
      <c r="E49" s="41">
        <v>8.5</v>
      </c>
      <c r="F49" s="41">
        <v>27.5</v>
      </c>
      <c r="G49" s="6">
        <v>23</v>
      </c>
      <c r="H49" s="6">
        <v>1</v>
      </c>
      <c r="I49" s="70">
        <v>0</v>
      </c>
      <c r="J49" s="70">
        <v>0</v>
      </c>
      <c r="K49" s="70">
        <v>0</v>
      </c>
      <c r="L49" s="70">
        <v>0</v>
      </c>
      <c r="M49" s="70">
        <v>0</v>
      </c>
      <c r="N49" s="70">
        <v>0</v>
      </c>
      <c r="O49" s="70">
        <v>0</v>
      </c>
      <c r="P49" s="70">
        <v>0</v>
      </c>
      <c r="Q49" s="70">
        <v>0</v>
      </c>
      <c r="R49" s="10">
        <f t="shared" si="13"/>
        <v>14.8125</v>
      </c>
      <c r="S49" s="10">
        <v>13.4</v>
      </c>
      <c r="T49" s="9" t="str">
        <f t="shared" si="14"/>
        <v>ASL192</v>
      </c>
      <c r="U49" s="11" t="str">
        <f t="shared" si="15"/>
        <v>Shoot-N-Scoot</v>
      </c>
      <c r="V49" s="11" t="str">
        <f t="shared" si="16"/>
        <v/>
      </c>
      <c r="W49" s="11" t="str">
        <f t="shared" si="17"/>
        <v/>
      </c>
      <c r="X49" s="86" t="str">
        <f>IFERROR(IF(U49="","",IF(COUNTIF('My Played Scenarios'!E:E,T49)&gt;0,"ü","")),"")</f>
        <v/>
      </c>
    </row>
    <row r="50" spans="1:24" ht="15" customHeight="1" x14ac:dyDescent="0.3">
      <c r="A50" s="128" t="str">
        <f>IFERROR(IF(VLOOKUP(C50,Summary!A:B,2,FALSE)&lt;&gt;"C","",MAX($A$2:A49)+1),"")</f>
        <v/>
      </c>
      <c r="B50" s="35" t="str">
        <f>IF(Setup!$F$49="Yes",MAX($B$2:B49)+1,"")</f>
        <v/>
      </c>
      <c r="C50" s="28" t="s">
        <v>1543</v>
      </c>
      <c r="D50" s="37" t="str">
        <f t="shared" si="12"/>
        <v/>
      </c>
      <c r="E50" s="41">
        <v>7</v>
      </c>
      <c r="F50" s="41">
        <v>25.5</v>
      </c>
      <c r="G50" s="6">
        <v>4</v>
      </c>
      <c r="H50" s="6">
        <v>0</v>
      </c>
      <c r="I50" s="70">
        <v>0</v>
      </c>
      <c r="J50" s="70">
        <v>0</v>
      </c>
      <c r="K50" s="70">
        <v>0</v>
      </c>
      <c r="L50" s="70">
        <v>0</v>
      </c>
      <c r="M50" s="70">
        <v>0</v>
      </c>
      <c r="N50" s="70">
        <v>0</v>
      </c>
      <c r="O50" s="70">
        <v>0</v>
      </c>
      <c r="P50" s="70">
        <v>0</v>
      </c>
      <c r="Q50" s="70">
        <v>0</v>
      </c>
      <c r="R50" s="10">
        <f t="shared" si="13"/>
        <v>5.8416666666666668</v>
      </c>
      <c r="S50" s="10">
        <v>5.2</v>
      </c>
      <c r="T50" s="9" t="str">
        <f t="shared" si="14"/>
        <v>ASL193</v>
      </c>
      <c r="U50" s="11" t="str">
        <f t="shared" si="15"/>
        <v>Abandon Ship!</v>
      </c>
      <c r="V50" s="11" t="str">
        <f t="shared" si="16"/>
        <v/>
      </c>
      <c r="W50" s="11" t="str">
        <f t="shared" si="17"/>
        <v/>
      </c>
      <c r="X50" s="86" t="str">
        <f>IFERROR(IF(U50="","",IF(COUNTIF('My Played Scenarios'!E:E,T50)&gt;0,"ü","")),"")</f>
        <v/>
      </c>
    </row>
    <row r="51" spans="1:24" ht="15" customHeight="1" x14ac:dyDescent="0.3">
      <c r="A51" s="128" t="str">
        <f>IFERROR(IF(VLOOKUP(C51,Summary!A:B,2,FALSE)&lt;&gt;"C","",MAX($A$2:A50)+1),"")</f>
        <v/>
      </c>
      <c r="B51" s="35" t="str">
        <f>IF(Setup!$F$49="Yes",MAX($B$2:B50)+1,"")</f>
        <v/>
      </c>
      <c r="C51" s="28" t="s">
        <v>1544</v>
      </c>
      <c r="D51" s="37" t="str">
        <f t="shared" si="12"/>
        <v/>
      </c>
      <c r="E51" s="41">
        <v>9.5</v>
      </c>
      <c r="F51" s="41">
        <v>19</v>
      </c>
      <c r="G51" s="6">
        <v>2</v>
      </c>
      <c r="H51" s="6">
        <v>0</v>
      </c>
      <c r="I51" s="70">
        <v>0</v>
      </c>
      <c r="J51" s="70">
        <v>0</v>
      </c>
      <c r="K51" s="70">
        <v>0</v>
      </c>
      <c r="L51" s="70">
        <v>0</v>
      </c>
      <c r="M51" s="70">
        <v>0</v>
      </c>
      <c r="N51" s="70">
        <v>0</v>
      </c>
      <c r="O51" s="70">
        <v>0</v>
      </c>
      <c r="P51" s="70">
        <v>0</v>
      </c>
      <c r="Q51" s="70">
        <v>0</v>
      </c>
      <c r="R51" s="10">
        <f t="shared" si="13"/>
        <v>5.2750000000000004</v>
      </c>
      <c r="S51" s="10">
        <v>4.9000000000000004</v>
      </c>
      <c r="T51" s="9" t="str">
        <f t="shared" si="14"/>
        <v>ASL194</v>
      </c>
      <c r="U51" s="11" t="str">
        <f t="shared" si="15"/>
        <v>The Attempt to Relieve Peiper</v>
      </c>
      <c r="V51" s="11" t="str">
        <f t="shared" si="16"/>
        <v/>
      </c>
      <c r="W51" s="11" t="str">
        <f t="shared" si="17"/>
        <v/>
      </c>
      <c r="X51" s="86" t="str">
        <f>IFERROR(IF(U51="","",IF(COUNTIF('My Played Scenarios'!E:E,T51)&gt;0,"ü","")),"")</f>
        <v/>
      </c>
    </row>
    <row r="52" spans="1:24" ht="15" customHeight="1" x14ac:dyDescent="0.3">
      <c r="A52" s="128" t="str">
        <f>IFERROR(IF(VLOOKUP(C52,Summary!A:B,2,FALSE)&lt;&gt;"C","",MAX($A$2:A51)+1),"")</f>
        <v/>
      </c>
      <c r="B52" s="35" t="str">
        <f>IF(Setup!$F$49="Yes",MAX($B$2:B51)+1,"")</f>
        <v/>
      </c>
      <c r="C52" s="28" t="s">
        <v>1545</v>
      </c>
      <c r="D52" s="37" t="str">
        <f t="shared" si="12"/>
        <v/>
      </c>
      <c r="E52" s="41">
        <v>6</v>
      </c>
      <c r="F52" s="41">
        <v>19.5</v>
      </c>
      <c r="G52" s="6">
        <v>3</v>
      </c>
      <c r="H52" s="6">
        <v>1</v>
      </c>
      <c r="I52" s="70">
        <v>0</v>
      </c>
      <c r="J52" s="70">
        <v>0</v>
      </c>
      <c r="K52" s="70">
        <v>0</v>
      </c>
      <c r="L52" s="70">
        <v>0</v>
      </c>
      <c r="M52" s="70">
        <v>0</v>
      </c>
      <c r="N52" s="70">
        <v>0</v>
      </c>
      <c r="O52" s="70">
        <v>0</v>
      </c>
      <c r="P52" s="70">
        <v>0</v>
      </c>
      <c r="Q52" s="70">
        <v>0</v>
      </c>
      <c r="R52" s="10">
        <f t="shared" si="13"/>
        <v>4.25</v>
      </c>
      <c r="S52" s="10">
        <v>3.5</v>
      </c>
      <c r="T52" s="9" t="str">
        <f t="shared" si="14"/>
        <v>ASL195</v>
      </c>
      <c r="U52" s="11" t="str">
        <f t="shared" si="15"/>
        <v>Rocket's Red Glare</v>
      </c>
      <c r="V52" s="11" t="str">
        <f t="shared" si="16"/>
        <v/>
      </c>
      <c r="W52" s="11" t="str">
        <f t="shared" si="17"/>
        <v/>
      </c>
      <c r="X52" s="86" t="str">
        <f>IFERROR(IF(U52="","",IF(COUNTIF('My Played Scenarios'!E:E,T52)&gt;0,"ü","")),"")</f>
        <v/>
      </c>
    </row>
    <row r="53" spans="1:24" ht="15" customHeight="1" x14ac:dyDescent="0.3">
      <c r="A53" s="128" t="str">
        <f>IFERROR(IF(VLOOKUP(C53,Summary!A:B,2,FALSE)&lt;&gt;"C","",MAX($A$2:A52)+1),"")</f>
        <v/>
      </c>
      <c r="B53" s="35" t="str">
        <f>IF(Setup!$F$49="Yes",MAX($B$2:B52)+1,"")</f>
        <v/>
      </c>
      <c r="C53" s="28" t="s">
        <v>1546</v>
      </c>
      <c r="D53" s="37" t="str">
        <f t="shared" si="12"/>
        <v/>
      </c>
      <c r="E53" s="41">
        <v>5</v>
      </c>
      <c r="F53" s="41">
        <v>20</v>
      </c>
      <c r="G53" s="6">
        <v>11</v>
      </c>
      <c r="H53" s="6">
        <v>0</v>
      </c>
      <c r="I53" s="70">
        <v>0</v>
      </c>
      <c r="J53" s="70">
        <v>0</v>
      </c>
      <c r="K53" s="70">
        <v>0</v>
      </c>
      <c r="L53" s="70">
        <v>0</v>
      </c>
      <c r="M53" s="70">
        <v>0</v>
      </c>
      <c r="N53" s="70">
        <v>0</v>
      </c>
      <c r="O53" s="70">
        <v>0</v>
      </c>
      <c r="P53" s="70">
        <v>0</v>
      </c>
      <c r="Q53" s="70">
        <v>0</v>
      </c>
      <c r="R53" s="10">
        <f t="shared" si="13"/>
        <v>5.416666666666667</v>
      </c>
      <c r="S53" s="10">
        <v>4.5</v>
      </c>
      <c r="T53" s="9" t="str">
        <f t="shared" si="14"/>
        <v>ASL196</v>
      </c>
      <c r="U53" s="11" t="str">
        <f t="shared" si="15"/>
        <v>Patton's Prayers</v>
      </c>
      <c r="V53" s="11" t="str">
        <f t="shared" si="16"/>
        <v/>
      </c>
      <c r="W53" s="11" t="str">
        <f t="shared" si="17"/>
        <v/>
      </c>
      <c r="X53" s="86" t="str">
        <f>IFERROR(IF(U53="","",IF(COUNTIF('My Played Scenarios'!E:E,T53)&gt;0,"ü","")),"")</f>
        <v/>
      </c>
    </row>
    <row r="54" spans="1:24" ht="15" customHeight="1" x14ac:dyDescent="0.3">
      <c r="A54" s="128" t="str">
        <f>IFERROR(IF(VLOOKUP(C54,Summary!A:B,2,FALSE)&lt;&gt;"C","",MAX($A$2:A53)+1),"")</f>
        <v/>
      </c>
      <c r="B54" s="35" t="str">
        <f>IF(Setup!$F$49="Yes",MAX($B$2:B53)+1,"")</f>
        <v/>
      </c>
      <c r="C54" s="28" t="s">
        <v>1547</v>
      </c>
      <c r="D54" s="37" t="str">
        <f t="shared" si="12"/>
        <v/>
      </c>
      <c r="E54" s="41">
        <v>10.5</v>
      </c>
      <c r="F54" s="41">
        <v>39.5</v>
      </c>
      <c r="G54" s="6">
        <v>27</v>
      </c>
      <c r="H54" s="6">
        <v>3</v>
      </c>
      <c r="I54" s="70">
        <v>0</v>
      </c>
      <c r="J54" s="70">
        <v>0</v>
      </c>
      <c r="K54" s="70">
        <v>0</v>
      </c>
      <c r="L54" s="70">
        <v>0</v>
      </c>
      <c r="M54" s="70">
        <v>0</v>
      </c>
      <c r="N54" s="70">
        <v>0</v>
      </c>
      <c r="O54" s="70">
        <v>0</v>
      </c>
      <c r="P54" s="70">
        <v>0</v>
      </c>
      <c r="Q54" s="70">
        <v>0</v>
      </c>
      <c r="R54" s="10">
        <f t="shared" si="13"/>
        <v>22.612500000000001</v>
      </c>
      <c r="S54" s="10">
        <v>21.6</v>
      </c>
      <c r="T54" s="9" t="str">
        <f t="shared" si="14"/>
        <v>ASL197</v>
      </c>
      <c r="U54" s="11" t="str">
        <f t="shared" si="15"/>
        <v>Parker's Crossroads</v>
      </c>
      <c r="V54" s="11" t="str">
        <f t="shared" si="16"/>
        <v/>
      </c>
      <c r="W54" s="11" t="str">
        <f t="shared" si="17"/>
        <v/>
      </c>
      <c r="X54" s="86" t="str">
        <f>IFERROR(IF(U54="","",IF(COUNTIF('My Played Scenarios'!E:E,T54)&gt;0,"ü","")),"")</f>
        <v/>
      </c>
    </row>
    <row r="55" spans="1:24" ht="15" customHeight="1" x14ac:dyDescent="0.3">
      <c r="A55" s="128" t="str">
        <f>IFERROR(IF(VLOOKUP(C55,Summary!A:B,2,FALSE)&lt;&gt;"C","",MAX($A$2:A54)+1),"")</f>
        <v/>
      </c>
      <c r="B55" s="35" t="str">
        <f>IF(Setup!$F$49="Yes",MAX($B$2:B54)+1,"")</f>
        <v/>
      </c>
      <c r="C55" s="28" t="s">
        <v>1548</v>
      </c>
      <c r="D55" s="37" t="str">
        <f t="shared" si="12"/>
        <v/>
      </c>
      <c r="E55" s="41">
        <v>8.5</v>
      </c>
      <c r="F55" s="41">
        <v>28</v>
      </c>
      <c r="G55" s="6">
        <v>20</v>
      </c>
      <c r="H55" s="6">
        <v>0</v>
      </c>
      <c r="I55" s="70">
        <v>0</v>
      </c>
      <c r="J55" s="70">
        <v>1</v>
      </c>
      <c r="K55" s="70">
        <v>0</v>
      </c>
      <c r="L55" s="70">
        <v>0</v>
      </c>
      <c r="M55" s="70">
        <v>0</v>
      </c>
      <c r="N55" s="70">
        <v>0</v>
      </c>
      <c r="O55" s="70">
        <v>0</v>
      </c>
      <c r="P55" s="70">
        <v>0</v>
      </c>
      <c r="Q55" s="70">
        <v>0</v>
      </c>
      <c r="R55" s="10">
        <f t="shared" si="13"/>
        <v>14.175000000000001</v>
      </c>
      <c r="S55" s="10">
        <v>13.3</v>
      </c>
      <c r="T55" s="9" t="str">
        <f t="shared" si="14"/>
        <v>ASL198</v>
      </c>
      <c r="U55" s="11" t="str">
        <f t="shared" si="15"/>
        <v>A Breezeless Day</v>
      </c>
      <c r="V55" s="11" t="str">
        <f t="shared" si="16"/>
        <v>, OBA</v>
      </c>
      <c r="W55" s="11" t="str">
        <f t="shared" si="17"/>
        <v>OBA</v>
      </c>
      <c r="X55" s="86" t="str">
        <f>IFERROR(IF(U55="","",IF(COUNTIF('My Played Scenarios'!E:E,T55)&gt;0,"ü","")),"")</f>
        <v/>
      </c>
    </row>
    <row r="56" spans="1:24" ht="15" customHeight="1" x14ac:dyDescent="0.3">
      <c r="A56" s="128" t="str">
        <f>IFERROR(IF(VLOOKUP(C56,Summary!A:B,2,FALSE)&lt;&gt;"C","",MAX($A$2:A55)+1),"")</f>
        <v/>
      </c>
      <c r="B56" s="35" t="str">
        <f>IF(Setup!$F$49="Yes",MAX($B$2:B55)+1,"")</f>
        <v/>
      </c>
      <c r="C56" s="28" t="s">
        <v>1549</v>
      </c>
      <c r="D56" s="37" t="str">
        <f t="shared" si="12"/>
        <v/>
      </c>
      <c r="E56" s="41">
        <v>7.5</v>
      </c>
      <c r="F56" s="41">
        <v>26</v>
      </c>
      <c r="G56" s="6">
        <v>10</v>
      </c>
      <c r="H56" s="6">
        <v>0</v>
      </c>
      <c r="I56" s="70">
        <v>0</v>
      </c>
      <c r="J56" s="70">
        <v>0</v>
      </c>
      <c r="K56" s="70">
        <v>0</v>
      </c>
      <c r="L56" s="70">
        <v>0</v>
      </c>
      <c r="M56" s="70">
        <v>0</v>
      </c>
      <c r="N56" s="70">
        <v>0</v>
      </c>
      <c r="O56" s="70">
        <v>0</v>
      </c>
      <c r="P56" s="70">
        <v>0</v>
      </c>
      <c r="Q56" s="70">
        <v>0</v>
      </c>
      <c r="R56" s="10">
        <f t="shared" si="13"/>
        <v>8</v>
      </c>
      <c r="S56" s="10">
        <v>7.5</v>
      </c>
      <c r="T56" s="9" t="str">
        <f t="shared" si="14"/>
        <v>ASL199</v>
      </c>
      <c r="U56" s="11" t="str">
        <f t="shared" si="15"/>
        <v>Ace in the Hole</v>
      </c>
      <c r="V56" s="11" t="str">
        <f t="shared" si="16"/>
        <v/>
      </c>
      <c r="W56" s="11" t="str">
        <f t="shared" si="17"/>
        <v/>
      </c>
      <c r="X56" s="86" t="str">
        <f>IFERROR(IF(U56="","",IF(COUNTIF('My Played Scenarios'!E:E,T56)&gt;0,"ü","")),"")</f>
        <v/>
      </c>
    </row>
    <row r="57" spans="1:24" ht="15" customHeight="1" x14ac:dyDescent="0.3">
      <c r="A57" s="128" t="str">
        <f>IFERROR(IF(VLOOKUP(C57,Summary!A:B,2,FALSE)&lt;&gt;"C","",MAX($A$2:A56)+1),"")</f>
        <v/>
      </c>
      <c r="B57" s="35" t="str">
        <f>IF(Setup!$F$49="Yes",MAX($B$2:B56)+1,"")</f>
        <v/>
      </c>
      <c r="C57" s="28" t="s">
        <v>1550</v>
      </c>
      <c r="D57" s="37" t="str">
        <f t="shared" si="12"/>
        <v/>
      </c>
      <c r="E57" s="41">
        <v>6</v>
      </c>
      <c r="F57" s="41">
        <v>14.5</v>
      </c>
      <c r="G57" s="6">
        <v>5</v>
      </c>
      <c r="H57" s="6">
        <v>0</v>
      </c>
      <c r="I57" s="70">
        <v>0</v>
      </c>
      <c r="J57" s="70">
        <v>0</v>
      </c>
      <c r="K57" s="70">
        <v>0</v>
      </c>
      <c r="L57" s="70">
        <v>0</v>
      </c>
      <c r="M57" s="70">
        <v>0</v>
      </c>
      <c r="N57" s="70">
        <v>0</v>
      </c>
      <c r="O57" s="70">
        <v>0</v>
      </c>
      <c r="P57" s="70">
        <v>0</v>
      </c>
      <c r="Q57" s="70">
        <v>0</v>
      </c>
      <c r="R57" s="10">
        <f t="shared" si="13"/>
        <v>4.45</v>
      </c>
      <c r="S57" s="10">
        <v>3.2</v>
      </c>
      <c r="T57" s="9" t="str">
        <f t="shared" si="14"/>
        <v>ASL200</v>
      </c>
      <c r="U57" s="11" t="str">
        <f t="shared" si="15"/>
        <v>Broich Bash</v>
      </c>
      <c r="V57" s="11" t="str">
        <f t="shared" si="16"/>
        <v/>
      </c>
      <c r="W57" s="11" t="str">
        <f t="shared" si="17"/>
        <v/>
      </c>
      <c r="X57" s="86" t="str">
        <f>IFERROR(IF(U57="","",IF(COUNTIF('My Played Scenarios'!E:E,T57)&gt;0,"ü","")),"")</f>
        <v/>
      </c>
    </row>
    <row r="58" spans="1:24" ht="15" customHeight="1" x14ac:dyDescent="0.3">
      <c r="A58" s="128" t="str">
        <f>IFERROR(IF(VLOOKUP(C58,Summary!A:B,2,FALSE)&lt;&gt;"C","",MAX($A$2:A57)+1),"")</f>
        <v/>
      </c>
      <c r="B58" s="35" t="str">
        <f>IF(Setup!$F$49="Yes",MAX($B$2:B57)+1,"")</f>
        <v/>
      </c>
      <c r="C58" s="28" t="s">
        <v>1551</v>
      </c>
      <c r="D58" s="37" t="str">
        <f t="shared" si="12"/>
        <v/>
      </c>
      <c r="E58" s="41">
        <v>10</v>
      </c>
      <c r="F58" s="41">
        <v>19</v>
      </c>
      <c r="G58" s="6">
        <v>7</v>
      </c>
      <c r="H58" s="6">
        <v>2</v>
      </c>
      <c r="I58" s="70">
        <v>0</v>
      </c>
      <c r="J58" s="70">
        <v>0</v>
      </c>
      <c r="K58" s="70">
        <v>0</v>
      </c>
      <c r="L58" s="70">
        <v>0</v>
      </c>
      <c r="M58" s="70">
        <v>1</v>
      </c>
      <c r="N58" s="70">
        <v>0</v>
      </c>
      <c r="O58" s="70">
        <v>0</v>
      </c>
      <c r="P58" s="70">
        <v>0</v>
      </c>
      <c r="Q58" s="70">
        <v>0</v>
      </c>
      <c r="R58" s="10">
        <f t="shared" si="13"/>
        <v>9.5</v>
      </c>
      <c r="S58" s="10">
        <v>5.2</v>
      </c>
      <c r="T58" s="9" t="str">
        <f t="shared" si="14"/>
        <v>ASL201</v>
      </c>
      <c r="U58" s="11" t="str">
        <f t="shared" si="15"/>
        <v>Hunters from the Sky</v>
      </c>
      <c r="V58" s="11" t="str">
        <f t="shared" si="16"/>
        <v>, Air</v>
      </c>
      <c r="W58" s="11" t="str">
        <f t="shared" si="17"/>
        <v>Air</v>
      </c>
      <c r="X58" s="86" t="str">
        <f>IFERROR(IF(U58="","",IF(COUNTIF('My Played Scenarios'!E:E,T58)&gt;0,"ü","")),"")</f>
        <v/>
      </c>
    </row>
    <row r="59" spans="1:24" ht="15" customHeight="1" x14ac:dyDescent="0.3">
      <c r="A59" s="128" t="str">
        <f>IFERROR(IF(VLOOKUP(C59,Summary!A:B,2,FALSE)&lt;&gt;"C","",MAX($A$2:A58)+1),"")</f>
        <v/>
      </c>
      <c r="B59" s="35" t="str">
        <f>IF(Setup!$F$49="Yes",MAX($B$2:B58)+1,"")</f>
        <v/>
      </c>
      <c r="C59" s="28" t="s">
        <v>1552</v>
      </c>
      <c r="D59" s="37" t="str">
        <f t="shared" si="12"/>
        <v/>
      </c>
      <c r="E59" s="41">
        <v>9</v>
      </c>
      <c r="F59" s="41">
        <v>25.5</v>
      </c>
      <c r="G59" s="6">
        <v>5</v>
      </c>
      <c r="H59" s="6">
        <v>0</v>
      </c>
      <c r="I59" s="70">
        <v>0</v>
      </c>
      <c r="J59" s="70">
        <v>1</v>
      </c>
      <c r="K59" s="70">
        <v>0</v>
      </c>
      <c r="L59" s="70">
        <v>0</v>
      </c>
      <c r="M59" s="70">
        <v>0</v>
      </c>
      <c r="N59" s="70">
        <v>0</v>
      </c>
      <c r="O59" s="70">
        <v>0</v>
      </c>
      <c r="P59" s="70">
        <v>0</v>
      </c>
      <c r="Q59" s="70">
        <v>0</v>
      </c>
      <c r="R59" s="10">
        <f t="shared" si="13"/>
        <v>8.5749999999999993</v>
      </c>
      <c r="S59" s="10">
        <v>8.1</v>
      </c>
      <c r="T59" s="9" t="str">
        <f t="shared" si="14"/>
        <v>ASL202</v>
      </c>
      <c r="U59" s="11" t="str">
        <f t="shared" si="15"/>
        <v>Hitdorf on the Rhine</v>
      </c>
      <c r="V59" s="11" t="str">
        <f t="shared" si="16"/>
        <v>, OBA</v>
      </c>
      <c r="W59" s="11" t="str">
        <f t="shared" si="17"/>
        <v>OBA</v>
      </c>
      <c r="X59" s="86" t="str">
        <f>IFERROR(IF(U59="","",IF(COUNTIF('My Played Scenarios'!E:E,T59)&gt;0,"ü","")),"")</f>
        <v/>
      </c>
    </row>
    <row r="60" spans="1:24" ht="15" customHeight="1" x14ac:dyDescent="0.3">
      <c r="A60" s="128" t="str">
        <f>IFERROR(IF(VLOOKUP(C60,Summary!A:B,2,FALSE)&lt;&gt;"C","",MAX($A$2:A59)+1),"")</f>
        <v/>
      </c>
      <c r="B60" s="35" t="str">
        <f>IF(Setup!$F$49="Yes",MAX($B$2:B59)+1,"")</f>
        <v/>
      </c>
      <c r="C60" s="28" t="s">
        <v>1553</v>
      </c>
      <c r="D60" s="37" t="str">
        <f t="shared" si="12"/>
        <v/>
      </c>
      <c r="E60" s="41">
        <v>9</v>
      </c>
      <c r="F60" s="41">
        <v>21.5</v>
      </c>
      <c r="G60" s="6">
        <v>0</v>
      </c>
      <c r="H60" s="6">
        <v>0</v>
      </c>
      <c r="I60" s="70">
        <v>0</v>
      </c>
      <c r="J60" s="70">
        <v>0</v>
      </c>
      <c r="K60" s="70">
        <v>0</v>
      </c>
      <c r="L60" s="70">
        <v>0</v>
      </c>
      <c r="M60" s="70">
        <v>0</v>
      </c>
      <c r="N60" s="70">
        <v>0</v>
      </c>
      <c r="O60" s="70">
        <v>0</v>
      </c>
      <c r="P60" s="70">
        <v>0</v>
      </c>
      <c r="Q60" s="70">
        <v>0</v>
      </c>
      <c r="R60" s="10">
        <f t="shared" si="13"/>
        <v>4.2249999999999996</v>
      </c>
      <c r="S60" s="10">
        <v>4.5</v>
      </c>
      <c r="T60" s="9" t="str">
        <f t="shared" si="14"/>
        <v>{Y2} 11</v>
      </c>
      <c r="U60" s="11" t="str">
        <f t="shared" si="15"/>
        <v>Defiance on Hill 30</v>
      </c>
      <c r="V60" s="11" t="str">
        <f t="shared" si="16"/>
        <v/>
      </c>
      <c r="W60" s="11" t="str">
        <f t="shared" si="17"/>
        <v/>
      </c>
      <c r="X60" s="86" t="str">
        <f>IFERROR(IF(U60="","",IF(COUNTIF('My Played Scenarios'!E:E,T60)&gt;0,"ü","")),"")</f>
        <v/>
      </c>
    </row>
    <row r="61" spans="1:24" ht="15" customHeight="1" x14ac:dyDescent="0.3">
      <c r="A61" s="128" t="str">
        <f>IFERROR(IF(VLOOKUP(C61,Summary!A:B,2,FALSE)&lt;&gt;"C","",MAX($A$2:A60)+1),"")</f>
        <v/>
      </c>
      <c r="B61" s="35" t="str">
        <f>IF(Setup!$F$49="Yes",MAX($B$2:B60)+1,"")</f>
        <v/>
      </c>
      <c r="C61" s="28" t="s">
        <v>1554</v>
      </c>
      <c r="D61" s="37" t="str">
        <f t="shared" si="12"/>
        <v/>
      </c>
      <c r="E61" s="41">
        <v>9</v>
      </c>
      <c r="F61" s="41">
        <v>24</v>
      </c>
      <c r="G61" s="6">
        <v>0</v>
      </c>
      <c r="H61" s="6">
        <v>0</v>
      </c>
      <c r="I61" s="70">
        <v>0</v>
      </c>
      <c r="J61" s="70">
        <v>0</v>
      </c>
      <c r="K61" s="70">
        <v>0</v>
      </c>
      <c r="L61" s="70">
        <v>0</v>
      </c>
      <c r="M61" s="70">
        <v>0</v>
      </c>
      <c r="N61" s="70">
        <v>1</v>
      </c>
      <c r="O61" s="70">
        <v>0</v>
      </c>
      <c r="P61" s="70">
        <v>0</v>
      </c>
      <c r="Q61" s="70">
        <v>0</v>
      </c>
      <c r="R61" s="10">
        <f t="shared" si="13"/>
        <v>4.9000000000000004</v>
      </c>
      <c r="S61" s="10">
        <v>5</v>
      </c>
      <c r="T61" s="9" t="str">
        <f t="shared" si="14"/>
        <v>{Y2} 12</v>
      </c>
      <c r="U61" s="11" t="str">
        <f t="shared" si="15"/>
        <v>Confusion Reigns</v>
      </c>
      <c r="V61" s="11" t="str">
        <f t="shared" si="16"/>
        <v>, Bcg</v>
      </c>
      <c r="W61" s="11" t="str">
        <f t="shared" si="17"/>
        <v>Bcg</v>
      </c>
      <c r="X61" s="86" t="str">
        <f>IFERROR(IF(U61="","",IF(COUNTIF('My Played Scenarios'!E:E,T61)&gt;0,"ü","")),"")</f>
        <v/>
      </c>
    </row>
    <row r="62" spans="1:24" ht="15" customHeight="1" x14ac:dyDescent="0.3">
      <c r="A62" s="128" t="str">
        <f>IFERROR(IF(VLOOKUP(C62,Summary!A:B,2,FALSE)&lt;&gt;"C","",MAX($A$2:A61)+1),"")</f>
        <v/>
      </c>
      <c r="B62" s="35" t="str">
        <f>IF(Setup!$F$49="Yes",MAX($B$2:B61)+1,"")</f>
        <v/>
      </c>
      <c r="C62" s="28" t="s">
        <v>1555</v>
      </c>
      <c r="D62" s="37" t="str">
        <f t="shared" si="12"/>
        <v/>
      </c>
      <c r="E62" s="41">
        <v>7</v>
      </c>
      <c r="F62" s="41">
        <v>13.5</v>
      </c>
      <c r="G62" s="6">
        <v>0</v>
      </c>
      <c r="H62" s="6">
        <v>0</v>
      </c>
      <c r="I62" s="70">
        <v>0</v>
      </c>
      <c r="J62" s="70">
        <v>0</v>
      </c>
      <c r="K62" s="70">
        <v>0</v>
      </c>
      <c r="L62" s="70">
        <v>0</v>
      </c>
      <c r="M62" s="70">
        <v>0</v>
      </c>
      <c r="N62" s="70">
        <v>1</v>
      </c>
      <c r="O62" s="70">
        <v>0</v>
      </c>
      <c r="P62" s="70">
        <v>0</v>
      </c>
      <c r="Q62" s="70">
        <v>0</v>
      </c>
      <c r="R62" s="10">
        <f t="shared" si="13"/>
        <v>2.8083333333333336</v>
      </c>
      <c r="S62" s="10">
        <v>2.2000000000000002</v>
      </c>
      <c r="T62" s="9" t="str">
        <f t="shared" si="14"/>
        <v>{Y2} 13</v>
      </c>
      <c r="U62" s="11" t="str">
        <f t="shared" si="15"/>
        <v>Le Manoir</v>
      </c>
      <c r="V62" s="11" t="str">
        <f t="shared" si="16"/>
        <v>, Bcg</v>
      </c>
      <c r="W62" s="11" t="str">
        <f t="shared" si="17"/>
        <v>Bcg</v>
      </c>
      <c r="X62" s="86" t="str">
        <f>IFERROR(IF(U62="","",IF(COUNTIF('My Played Scenarios'!E:E,T62)&gt;0,"ü","")),"")</f>
        <v/>
      </c>
    </row>
    <row r="63" spans="1:24" ht="15" customHeight="1" x14ac:dyDescent="0.3">
      <c r="A63" s="128" t="str">
        <f>IFERROR(IF(VLOOKUP(C63,Summary!A:B,2,FALSE)&lt;&gt;"C","",MAX($A$2:A62)+1),"")</f>
        <v/>
      </c>
      <c r="B63" s="35" t="str">
        <f>IF(Setup!$F$49="Yes",MAX($B$2:B62)+1,"")</f>
        <v/>
      </c>
      <c r="C63" s="28" t="s">
        <v>1556</v>
      </c>
      <c r="D63" s="37" t="str">
        <f t="shared" si="12"/>
        <v/>
      </c>
      <c r="E63" s="41">
        <v>6</v>
      </c>
      <c r="F63" s="41">
        <v>17</v>
      </c>
      <c r="G63" s="6">
        <v>0</v>
      </c>
      <c r="H63" s="6">
        <v>1</v>
      </c>
      <c r="I63" s="70">
        <v>0</v>
      </c>
      <c r="J63" s="70">
        <v>0</v>
      </c>
      <c r="K63" s="70">
        <v>0</v>
      </c>
      <c r="L63" s="70">
        <v>0</v>
      </c>
      <c r="M63" s="70">
        <v>0</v>
      </c>
      <c r="N63" s="70">
        <v>0</v>
      </c>
      <c r="O63" s="70">
        <v>0</v>
      </c>
      <c r="P63" s="70">
        <v>0</v>
      </c>
      <c r="Q63" s="70">
        <v>0</v>
      </c>
      <c r="R63" s="10">
        <f t="shared" si="13"/>
        <v>2.8</v>
      </c>
      <c r="S63" s="10">
        <v>2.4</v>
      </c>
      <c r="T63" s="9" t="str">
        <f t="shared" si="14"/>
        <v>{Y2} 14</v>
      </c>
      <c r="U63" s="11" t="str">
        <f t="shared" si="15"/>
        <v>Silence That Gun</v>
      </c>
      <c r="V63" s="11" t="str">
        <f t="shared" si="16"/>
        <v/>
      </c>
      <c r="W63" s="11" t="str">
        <f t="shared" si="17"/>
        <v/>
      </c>
      <c r="X63" s="86" t="str">
        <f>IFERROR(IF(U63="","",IF(COUNTIF('My Played Scenarios'!E:E,T63)&gt;0,"ü","")),"")</f>
        <v/>
      </c>
    </row>
    <row r="64" spans="1:24" ht="15" customHeight="1" x14ac:dyDescent="0.3">
      <c r="A64" s="128" t="str">
        <f>IFERROR(IF(VLOOKUP(C64,Summary!A:B,2,FALSE)&lt;&gt;"C","",MAX($A$2:A63)+1),"")</f>
        <v/>
      </c>
      <c r="B64" s="35" t="str">
        <f>IF(Setup!$F$49="Yes",MAX($B$2:B63)+1,"")</f>
        <v/>
      </c>
      <c r="C64" s="28" t="s">
        <v>1557</v>
      </c>
      <c r="D64" s="37" t="str">
        <f t="shared" si="12"/>
        <v/>
      </c>
      <c r="E64" s="41">
        <v>11</v>
      </c>
      <c r="F64" s="41">
        <v>31</v>
      </c>
      <c r="G64" s="6">
        <v>0</v>
      </c>
      <c r="H64" s="6">
        <v>0</v>
      </c>
      <c r="I64" s="70">
        <v>0</v>
      </c>
      <c r="J64" s="70">
        <v>0</v>
      </c>
      <c r="K64" s="70">
        <v>0</v>
      </c>
      <c r="L64" s="70">
        <v>0</v>
      </c>
      <c r="M64" s="70">
        <v>0</v>
      </c>
      <c r="N64" s="70">
        <v>0</v>
      </c>
      <c r="O64" s="70">
        <v>0</v>
      </c>
      <c r="P64" s="70">
        <v>0</v>
      </c>
      <c r="Q64" s="70">
        <v>0</v>
      </c>
      <c r="R64" s="10">
        <f t="shared" si="13"/>
        <v>6.6833333333333336</v>
      </c>
      <c r="S64" s="10">
        <v>7.5</v>
      </c>
      <c r="T64" s="9" t="str">
        <f t="shared" si="14"/>
        <v>{Y2} 15</v>
      </c>
      <c r="U64" s="11" t="str">
        <f t="shared" si="15"/>
        <v>Trapped!</v>
      </c>
      <c r="V64" s="11" t="str">
        <f t="shared" si="16"/>
        <v/>
      </c>
      <c r="W64" s="11" t="str">
        <f t="shared" si="17"/>
        <v/>
      </c>
      <c r="X64" s="86" t="str">
        <f>IFERROR(IF(U64="","",IF(COUNTIF('My Played Scenarios'!E:E,T64)&gt;0,"ü","")),"")</f>
        <v/>
      </c>
    </row>
    <row r="65" spans="1:24" ht="15" customHeight="1" x14ac:dyDescent="0.3">
      <c r="A65" s="128" t="str">
        <f>IFERROR(IF(VLOOKUP(C65,Summary!A:B,2,FALSE)&lt;&gt;"C","",MAX($A$2:A64)+1),"")</f>
        <v/>
      </c>
      <c r="B65" s="35" t="str">
        <f>IF(Setup!$F$49="Yes",MAX($B$2:B64)+1,"")</f>
        <v/>
      </c>
      <c r="C65" s="28" t="s">
        <v>1558</v>
      </c>
      <c r="D65" s="37" t="str">
        <f t="shared" si="12"/>
        <v/>
      </c>
      <c r="E65" s="41">
        <v>9</v>
      </c>
      <c r="F65" s="41">
        <v>20</v>
      </c>
      <c r="G65" s="6">
        <v>1</v>
      </c>
      <c r="H65" s="6">
        <v>1</v>
      </c>
      <c r="I65" s="70">
        <v>0</v>
      </c>
      <c r="J65" s="70">
        <v>0</v>
      </c>
      <c r="K65" s="70">
        <v>0</v>
      </c>
      <c r="L65" s="70">
        <v>0</v>
      </c>
      <c r="M65" s="70">
        <v>0</v>
      </c>
      <c r="N65" s="70">
        <v>0</v>
      </c>
      <c r="O65" s="70">
        <v>0</v>
      </c>
      <c r="P65" s="70">
        <v>0</v>
      </c>
      <c r="Q65" s="70">
        <v>0</v>
      </c>
      <c r="R65" s="10">
        <f t="shared" si="13"/>
        <v>4.75</v>
      </c>
      <c r="S65" s="10">
        <v>4.7</v>
      </c>
      <c r="T65" s="9" t="str">
        <f t="shared" si="14"/>
        <v>{Y2} 16</v>
      </c>
      <c r="U65" s="11" t="str">
        <f t="shared" si="15"/>
        <v>No Better Spot to Die</v>
      </c>
      <c r="V65" s="11" t="str">
        <f t="shared" si="16"/>
        <v/>
      </c>
      <c r="W65" s="11" t="str">
        <f t="shared" si="17"/>
        <v/>
      </c>
      <c r="X65" s="86" t="str">
        <f>IFERROR(IF(U65="","",IF(COUNTIF('My Played Scenarios'!E:E,T65)&gt;0,"ü","")),"")</f>
        <v/>
      </c>
    </row>
    <row r="66" spans="1:24" ht="15" customHeight="1" x14ac:dyDescent="0.3">
      <c r="A66" s="128" t="str">
        <f>IFERROR(IF(VLOOKUP(C66,Summary!A:B,2,FALSE)&lt;&gt;"C","",MAX($A$2:A65)+1),"")</f>
        <v/>
      </c>
      <c r="B66" s="35" t="str">
        <f>IF(Setup!$F$49="Yes",MAX($B$2:B65)+1,"")</f>
        <v/>
      </c>
      <c r="C66" s="28" t="s">
        <v>1559</v>
      </c>
      <c r="D66" s="37" t="str">
        <f t="shared" si="12"/>
        <v/>
      </c>
      <c r="E66" s="41">
        <v>6</v>
      </c>
      <c r="F66" s="41">
        <v>27</v>
      </c>
      <c r="G66" s="6">
        <v>3</v>
      </c>
      <c r="H66" s="6">
        <v>1</v>
      </c>
      <c r="I66" s="70">
        <v>0</v>
      </c>
      <c r="J66" s="70">
        <v>0</v>
      </c>
      <c r="K66" s="70">
        <v>0</v>
      </c>
      <c r="L66" s="70">
        <v>0</v>
      </c>
      <c r="M66" s="70">
        <v>0</v>
      </c>
      <c r="N66" s="70">
        <v>0</v>
      </c>
      <c r="O66" s="70">
        <v>0</v>
      </c>
      <c r="P66" s="70">
        <v>0</v>
      </c>
      <c r="Q66" s="70">
        <v>0</v>
      </c>
      <c r="R66" s="10">
        <f t="shared" si="13"/>
        <v>5</v>
      </c>
      <c r="S66" s="10">
        <v>4.5999999999999996</v>
      </c>
      <c r="T66" s="9" t="str">
        <f t="shared" si="14"/>
        <v>{Y2} 17</v>
      </c>
      <c r="U66" s="11" t="str">
        <f t="shared" si="15"/>
        <v>Lost Opportunities</v>
      </c>
      <c r="V66" s="11" t="str">
        <f t="shared" si="16"/>
        <v/>
      </c>
      <c r="W66" s="11" t="str">
        <f t="shared" si="17"/>
        <v/>
      </c>
      <c r="X66" s="86" t="str">
        <f>IFERROR(IF(U66="","",IF(COUNTIF('My Played Scenarios'!E:E,T66)&gt;0,"ü","")),"")</f>
        <v/>
      </c>
    </row>
    <row r="67" spans="1:24" ht="15" customHeight="1" x14ac:dyDescent="0.3">
      <c r="A67" s="128" t="str">
        <f>IFERROR(IF(VLOOKUP(C67,Summary!A:B,2,FALSE)&lt;&gt;"C","",MAX($A$2:A66)+1),"")</f>
        <v/>
      </c>
      <c r="B67" s="35" t="str">
        <f>IF(Setup!$F$49="Yes",MAX($B$2:B66)+1,"")</f>
        <v/>
      </c>
      <c r="C67" s="28" t="s">
        <v>1560</v>
      </c>
      <c r="D67" s="37" t="str">
        <f t="shared" si="12"/>
        <v/>
      </c>
      <c r="E67" s="41">
        <v>10.5</v>
      </c>
      <c r="F67" s="41">
        <v>29</v>
      </c>
      <c r="G67" s="6">
        <v>2</v>
      </c>
      <c r="H67" s="6">
        <v>1</v>
      </c>
      <c r="I67" s="70">
        <v>0</v>
      </c>
      <c r="J67" s="70">
        <v>0</v>
      </c>
      <c r="K67" s="70">
        <v>0</v>
      </c>
      <c r="L67" s="70">
        <v>0</v>
      </c>
      <c r="M67" s="70">
        <v>0</v>
      </c>
      <c r="N67" s="70">
        <v>1</v>
      </c>
      <c r="O67" s="70">
        <v>0</v>
      </c>
      <c r="P67" s="70">
        <v>0</v>
      </c>
      <c r="Q67" s="70">
        <v>0</v>
      </c>
      <c r="R67" s="10">
        <f t="shared" si="13"/>
        <v>8</v>
      </c>
      <c r="S67" s="10">
        <v>8.1</v>
      </c>
      <c r="T67" s="9" t="str">
        <f t="shared" si="14"/>
        <v>{Y2} 18</v>
      </c>
      <c r="U67" s="11" t="str">
        <f t="shared" si="15"/>
        <v>The Roadblock</v>
      </c>
      <c r="V67" s="11" t="str">
        <f t="shared" si="16"/>
        <v>, Bcg</v>
      </c>
      <c r="W67" s="11" t="str">
        <f t="shared" si="17"/>
        <v>Bcg</v>
      </c>
      <c r="X67" s="86" t="str">
        <f>IFERROR(IF(U67="","",IF(COUNTIF('My Played Scenarios'!E:E,T67)&gt;0,"ü","")),"")</f>
        <v/>
      </c>
    </row>
    <row r="68" spans="1:24" ht="15" customHeight="1" x14ac:dyDescent="0.3">
      <c r="A68" s="128" t="str">
        <f>IFERROR(IF(VLOOKUP(C68,Summary!A:B,2,FALSE)&lt;&gt;"C","",MAX($A$2:A67)+1),"")</f>
        <v/>
      </c>
      <c r="B68" s="35" t="str">
        <f>IF(Setup!$F$49="Yes",MAX($B$2:B67)+1,"")</f>
        <v/>
      </c>
      <c r="C68" s="28" t="s">
        <v>1561</v>
      </c>
      <c r="D68" s="37" t="str">
        <f t="shared" si="12"/>
        <v/>
      </c>
      <c r="E68" s="41">
        <v>7</v>
      </c>
      <c r="F68" s="41">
        <v>24</v>
      </c>
      <c r="G68" s="6">
        <v>0</v>
      </c>
      <c r="H68" s="6">
        <v>0</v>
      </c>
      <c r="I68" s="70">
        <v>0</v>
      </c>
      <c r="J68" s="70">
        <v>0</v>
      </c>
      <c r="K68" s="70">
        <v>0</v>
      </c>
      <c r="L68" s="70">
        <v>0</v>
      </c>
      <c r="M68" s="70">
        <v>0</v>
      </c>
      <c r="N68" s="70">
        <v>0</v>
      </c>
      <c r="O68" s="70">
        <v>0</v>
      </c>
      <c r="P68" s="70">
        <v>0</v>
      </c>
      <c r="Q68" s="70">
        <v>0</v>
      </c>
      <c r="R68" s="10">
        <f t="shared" si="13"/>
        <v>3.8</v>
      </c>
      <c r="S68" s="10">
        <v>3.9</v>
      </c>
      <c r="T68" s="9" t="str">
        <f t="shared" si="14"/>
        <v>{Y2} 19</v>
      </c>
      <c r="U68" s="11" t="str">
        <f t="shared" si="15"/>
        <v>Backs to the Sea</v>
      </c>
      <c r="V68" s="11" t="str">
        <f t="shared" si="16"/>
        <v/>
      </c>
      <c r="W68" s="11" t="str">
        <f t="shared" si="17"/>
        <v/>
      </c>
      <c r="X68" s="86" t="str">
        <f>IFERROR(IF(U68="","",IF(COUNTIF('My Played Scenarios'!E:E,T68)&gt;0,"ü","")),"")</f>
        <v/>
      </c>
    </row>
    <row r="69" spans="1:24" ht="15" customHeight="1" x14ac:dyDescent="0.3">
      <c r="A69" s="128" t="str">
        <f>IFERROR(IF(VLOOKUP(C69,Summary!A:B,2,FALSE)&lt;&gt;"C","",MAX($A$2:A68)+1),"")</f>
        <v/>
      </c>
      <c r="B69" s="35" t="str">
        <f>IF(Setup!$F$49="Yes",MAX($B$2:B68)+1,"")</f>
        <v/>
      </c>
      <c r="C69" s="28" t="s">
        <v>1562</v>
      </c>
      <c r="D69" s="37" t="str">
        <f t="shared" si="12"/>
        <v/>
      </c>
      <c r="E69" s="41">
        <v>7.5</v>
      </c>
      <c r="F69" s="41">
        <v>24</v>
      </c>
      <c r="G69" s="6">
        <v>0</v>
      </c>
      <c r="H69" s="6">
        <v>0</v>
      </c>
      <c r="I69" s="70">
        <v>0</v>
      </c>
      <c r="J69" s="70">
        <v>0</v>
      </c>
      <c r="K69" s="70">
        <v>1</v>
      </c>
      <c r="L69" s="70">
        <v>0</v>
      </c>
      <c r="M69" s="70">
        <v>0</v>
      </c>
      <c r="N69" s="70">
        <v>0</v>
      </c>
      <c r="O69" s="70">
        <v>0</v>
      </c>
      <c r="P69" s="70">
        <v>0</v>
      </c>
      <c r="Q69" s="70">
        <v>0</v>
      </c>
      <c r="R69" s="10">
        <f t="shared" si="13"/>
        <v>5.125</v>
      </c>
      <c r="S69" s="10">
        <v>6.2</v>
      </c>
      <c r="T69" s="9" t="str">
        <f t="shared" si="14"/>
        <v>{Y2} 20</v>
      </c>
      <c r="U69" s="11" t="str">
        <f t="shared" si="15"/>
        <v>Taking the Left Tit</v>
      </c>
      <c r="V69" s="11" t="str">
        <f t="shared" si="16"/>
        <v>, Nght</v>
      </c>
      <c r="W69" s="11" t="str">
        <f t="shared" si="17"/>
        <v>Nght</v>
      </c>
      <c r="X69" s="86" t="str">
        <f>IFERROR(IF(U69="","",IF(COUNTIF('My Played Scenarios'!E:E,T69)&gt;0,"ü","")),"")</f>
        <v/>
      </c>
    </row>
    <row r="70" spans="1:24" ht="15" customHeight="1" x14ac:dyDescent="0.3">
      <c r="A70" s="128" t="str">
        <f>IFERROR(IF(VLOOKUP(C70,Summary!A:B,2,FALSE)&lt;&gt;"C","",MAX($A$2:A69)+1),"")</f>
        <v/>
      </c>
      <c r="B70" s="35" t="str">
        <f>IF(Setup!$F$49="Yes",MAX($B$2:B69)+1,"")</f>
        <v/>
      </c>
      <c r="C70" s="28" t="s">
        <v>1563</v>
      </c>
      <c r="D70" s="37" t="str">
        <f t="shared" si="12"/>
        <v/>
      </c>
      <c r="E70" s="41">
        <v>9.5</v>
      </c>
      <c r="F70" s="41">
        <v>35</v>
      </c>
      <c r="G70" s="6">
        <v>3</v>
      </c>
      <c r="H70" s="6">
        <v>1</v>
      </c>
      <c r="I70" s="70">
        <v>0</v>
      </c>
      <c r="J70" s="70">
        <v>0</v>
      </c>
      <c r="K70" s="70">
        <v>0</v>
      </c>
      <c r="L70" s="70">
        <v>0</v>
      </c>
      <c r="M70" s="70">
        <v>0</v>
      </c>
      <c r="N70" s="70">
        <v>0</v>
      </c>
      <c r="O70" s="70">
        <v>0</v>
      </c>
      <c r="P70" s="70">
        <v>0</v>
      </c>
      <c r="Q70" s="70">
        <v>0</v>
      </c>
      <c r="R70" s="10">
        <f t="shared" si="13"/>
        <v>8.6</v>
      </c>
      <c r="S70" s="10">
        <v>9</v>
      </c>
      <c r="T70" s="9" t="str">
        <f t="shared" si="14"/>
        <v>{Y2} 21</v>
      </c>
      <c r="U70" s="11" t="str">
        <f t="shared" si="15"/>
        <v>Among the Ruins</v>
      </c>
      <c r="V70" s="11" t="str">
        <f t="shared" si="16"/>
        <v/>
      </c>
      <c r="W70" s="11" t="str">
        <f t="shared" si="17"/>
        <v/>
      </c>
      <c r="X70" s="86" t="str">
        <f>IFERROR(IF(U70="","",IF(COUNTIF('My Played Scenarios'!E:E,T70)&gt;0,"ü","")),"")</f>
        <v/>
      </c>
    </row>
    <row r="71" spans="1:24" ht="15" customHeight="1" x14ac:dyDescent="0.3">
      <c r="A71" s="128" t="str">
        <f>IFERROR(IF(VLOOKUP(C71,Summary!A:B,2,FALSE)&lt;&gt;"C","",MAX($A$2:A70)+1),"")</f>
        <v/>
      </c>
      <c r="B71" s="35" t="str">
        <f>IF(Setup!$F$49="Yes",MAX($B$2:B70)+1,"")</f>
        <v/>
      </c>
      <c r="C71" s="28" t="s">
        <v>1564</v>
      </c>
      <c r="D71" s="37" t="str">
        <f t="shared" si="12"/>
        <v/>
      </c>
      <c r="E71" s="41">
        <v>7</v>
      </c>
      <c r="F71" s="41">
        <v>30</v>
      </c>
      <c r="G71" s="6">
        <v>2</v>
      </c>
      <c r="H71" s="6">
        <v>0</v>
      </c>
      <c r="I71" s="70">
        <v>0</v>
      </c>
      <c r="J71" s="70">
        <v>1</v>
      </c>
      <c r="K71" s="70">
        <v>0</v>
      </c>
      <c r="L71" s="70">
        <v>0</v>
      </c>
      <c r="M71" s="70">
        <v>0</v>
      </c>
      <c r="N71" s="70">
        <v>0</v>
      </c>
      <c r="O71" s="70">
        <v>0</v>
      </c>
      <c r="P71" s="70">
        <v>0</v>
      </c>
      <c r="Q71" s="70">
        <v>0</v>
      </c>
      <c r="R71" s="10">
        <f t="shared" si="13"/>
        <v>6.0166666666666666</v>
      </c>
      <c r="S71" s="10">
        <v>5.9</v>
      </c>
      <c r="T71" s="9" t="str">
        <f t="shared" si="14"/>
        <v>{Y2} 22</v>
      </c>
      <c r="U71" s="11" t="str">
        <f t="shared" si="15"/>
        <v>Kurhaus Clash</v>
      </c>
      <c r="V71" s="11" t="str">
        <f t="shared" si="16"/>
        <v>, OBA</v>
      </c>
      <c r="W71" s="11" t="str">
        <f t="shared" si="17"/>
        <v>OBA</v>
      </c>
      <c r="X71" s="86" t="str">
        <f>IFERROR(IF(U71="","",IF(COUNTIF('My Played Scenarios'!E:E,T71)&gt;0,"ü","")),"")</f>
        <v/>
      </c>
    </row>
    <row r="72" spans="1:24" ht="15" customHeight="1" x14ac:dyDescent="0.3">
      <c r="A72" s="128" t="str">
        <f>IFERROR(IF(VLOOKUP(C72,Summary!A:B,2,FALSE)&lt;&gt;"C","",MAX($A$2:A71)+1),"")</f>
        <v/>
      </c>
      <c r="B72" s="35" t="str">
        <f>IF(Setup!$F$49="Yes",MAX($B$2:B71)+1,"")</f>
        <v/>
      </c>
      <c r="C72" s="28" t="s">
        <v>1565</v>
      </c>
      <c r="D72" s="37" t="str">
        <f t="shared" si="12"/>
        <v/>
      </c>
      <c r="E72" s="41">
        <v>6.5</v>
      </c>
      <c r="F72" s="41">
        <v>17</v>
      </c>
      <c r="G72" s="6">
        <v>9</v>
      </c>
      <c r="H72" s="6">
        <v>0</v>
      </c>
      <c r="I72" s="70">
        <v>0</v>
      </c>
      <c r="J72" s="70">
        <v>0</v>
      </c>
      <c r="K72" s="70">
        <v>0</v>
      </c>
      <c r="L72" s="70">
        <v>0</v>
      </c>
      <c r="M72" s="70">
        <v>0</v>
      </c>
      <c r="N72" s="70">
        <v>0</v>
      </c>
      <c r="O72" s="70">
        <v>0</v>
      </c>
      <c r="P72" s="70">
        <v>0</v>
      </c>
      <c r="Q72" s="70">
        <v>0</v>
      </c>
      <c r="R72" s="10">
        <f t="shared" si="13"/>
        <v>6.7416666666666663</v>
      </c>
      <c r="S72" s="10">
        <v>4.9000000000000004</v>
      </c>
      <c r="T72" s="9" t="str">
        <f t="shared" si="14"/>
        <v>{Y2} 23</v>
      </c>
      <c r="U72" s="11" t="str">
        <f t="shared" si="15"/>
        <v>Under the Noel Trees</v>
      </c>
      <c r="V72" s="11" t="str">
        <f t="shared" si="16"/>
        <v/>
      </c>
      <c r="W72" s="11" t="str">
        <f t="shared" si="17"/>
        <v/>
      </c>
      <c r="X72" s="86" t="str">
        <f>IFERROR(IF(U72="","",IF(COUNTIF('My Played Scenarios'!E:E,T72)&gt;0,"ü","")),"")</f>
        <v/>
      </c>
    </row>
    <row r="73" spans="1:24" ht="15" customHeight="1" x14ac:dyDescent="0.3">
      <c r="A73" s="128" t="str">
        <f>IFERROR(IF(VLOOKUP(C73,Summary!A:B,2,FALSE)&lt;&gt;"C","",MAX($A$2:A72)+1),"")</f>
        <v/>
      </c>
      <c r="B73" s="35" t="str">
        <f>IF(Setup!$F$49="Yes",MAX($B$2:B72)+1,"")</f>
        <v/>
      </c>
      <c r="C73" s="28" t="s">
        <v>1566</v>
      </c>
      <c r="D73" s="37" t="str">
        <f t="shared" si="12"/>
        <v/>
      </c>
      <c r="E73" s="41">
        <v>8</v>
      </c>
      <c r="F73" s="41">
        <v>30</v>
      </c>
      <c r="G73" s="6">
        <v>15</v>
      </c>
      <c r="H73" s="6">
        <v>3</v>
      </c>
      <c r="I73" s="70">
        <v>0</v>
      </c>
      <c r="J73" s="70">
        <v>0</v>
      </c>
      <c r="K73" s="70">
        <v>0</v>
      </c>
      <c r="L73" s="70">
        <v>0</v>
      </c>
      <c r="M73" s="70">
        <v>0</v>
      </c>
      <c r="N73" s="70">
        <v>0</v>
      </c>
      <c r="O73" s="70">
        <v>0</v>
      </c>
      <c r="P73" s="70">
        <v>0</v>
      </c>
      <c r="Q73" s="70">
        <v>0</v>
      </c>
      <c r="R73" s="10">
        <f t="shared" si="13"/>
        <v>11.4</v>
      </c>
      <c r="S73" s="10">
        <v>10.8</v>
      </c>
      <c r="T73" s="9" t="str">
        <f t="shared" si="14"/>
        <v>{Y2} 24</v>
      </c>
      <c r="U73" s="11" t="str">
        <f t="shared" si="15"/>
        <v>The Mad Minute</v>
      </c>
      <c r="V73" s="11" t="str">
        <f t="shared" si="16"/>
        <v/>
      </c>
      <c r="W73" s="11" t="str">
        <f t="shared" si="17"/>
        <v/>
      </c>
      <c r="X73" s="86" t="str">
        <f>IFERROR(IF(U73="","",IF(COUNTIF('My Played Scenarios'!E:E,T73)&gt;0,"ü","")),"")</f>
        <v/>
      </c>
    </row>
    <row r="74" spans="1:24" ht="15" customHeight="1" x14ac:dyDescent="0.3">
      <c r="A74" s="128" t="str">
        <f>IFERROR(IF(VLOOKUP(C74,Summary!A:B,2,FALSE)&lt;&gt;"C","",MAX($A$2:A73)+1),"")</f>
        <v/>
      </c>
      <c r="B74" s="35" t="str">
        <f>IF(Setup!$F$49="Yes",MAX($B$2:B73)+1,"")</f>
        <v/>
      </c>
      <c r="C74" s="28" t="s">
        <v>1567</v>
      </c>
      <c r="D74" s="37" t="str">
        <f t="shared" si="12"/>
        <v/>
      </c>
      <c r="E74" s="41">
        <v>9.5</v>
      </c>
      <c r="F74" s="41">
        <v>43</v>
      </c>
      <c r="G74" s="6">
        <v>3</v>
      </c>
      <c r="H74" s="6">
        <v>3</v>
      </c>
      <c r="I74" s="70">
        <v>0</v>
      </c>
      <c r="J74" s="70">
        <v>1</v>
      </c>
      <c r="K74" s="70">
        <v>0</v>
      </c>
      <c r="L74" s="70">
        <v>0</v>
      </c>
      <c r="M74" s="70">
        <v>0</v>
      </c>
      <c r="N74" s="70">
        <v>0</v>
      </c>
      <c r="O74" s="70">
        <v>0</v>
      </c>
      <c r="P74" s="70">
        <v>0</v>
      </c>
      <c r="Q74" s="70">
        <v>0</v>
      </c>
      <c r="R74" s="10">
        <f t="shared" si="13"/>
        <v>10.975</v>
      </c>
      <c r="S74" s="10">
        <v>12.2</v>
      </c>
      <c r="T74" s="9" t="str">
        <f t="shared" si="14"/>
        <v>{Y2} 25</v>
      </c>
      <c r="U74" s="11" t="str">
        <f t="shared" si="15"/>
        <v>Gavin's Gamble</v>
      </c>
      <c r="V74" s="11" t="str">
        <f t="shared" si="16"/>
        <v>, OBA</v>
      </c>
      <c r="W74" s="11" t="str">
        <f t="shared" si="17"/>
        <v>OBA</v>
      </c>
      <c r="X74" s="86" t="str">
        <f>IFERROR(IF(U74="","",IF(COUNTIF('My Played Scenarios'!E:E,T74)&gt;0,"ü","")),"")</f>
        <v/>
      </c>
    </row>
    <row r="75" spans="1:24" ht="15" customHeight="1" x14ac:dyDescent="0.3">
      <c r="A75" s="128" t="str">
        <f>IFERROR(IF(VLOOKUP(C75,Summary!A:B,2,FALSE)&lt;&gt;"C","",MAX($A$2:A74)+1),"")</f>
        <v/>
      </c>
      <c r="B75" s="35" t="str">
        <f>IF(Setup!$F$49="Yes",MAX($B$2:B74)+1,"")</f>
        <v/>
      </c>
      <c r="C75" s="28" t="s">
        <v>1568</v>
      </c>
      <c r="D75" s="37" t="str">
        <f t="shared" si="12"/>
        <v/>
      </c>
      <c r="E75" s="41">
        <v>8.5</v>
      </c>
      <c r="F75" s="41">
        <v>24.5</v>
      </c>
      <c r="G75" s="6">
        <v>15</v>
      </c>
      <c r="H75" s="6">
        <v>0</v>
      </c>
      <c r="I75" s="70">
        <v>0</v>
      </c>
      <c r="J75" s="70">
        <v>0</v>
      </c>
      <c r="K75" s="70">
        <v>0</v>
      </c>
      <c r="L75" s="70">
        <v>0</v>
      </c>
      <c r="M75" s="70">
        <v>1</v>
      </c>
      <c r="N75" s="70">
        <v>0</v>
      </c>
      <c r="O75" s="70">
        <v>0</v>
      </c>
      <c r="P75" s="70">
        <v>0</v>
      </c>
      <c r="Q75" s="70">
        <v>0</v>
      </c>
      <c r="R75" s="10">
        <f t="shared" si="13"/>
        <v>11.129166666666666</v>
      </c>
      <c r="S75" s="10">
        <v>9.9</v>
      </c>
      <c r="T75" s="9" t="str">
        <f t="shared" si="14"/>
        <v>{Y2} 26</v>
      </c>
      <c r="U75" s="11" t="str">
        <f t="shared" si="15"/>
        <v>Tanks in the Street</v>
      </c>
      <c r="V75" s="11" t="str">
        <f t="shared" si="16"/>
        <v>, Air</v>
      </c>
      <c r="W75" s="11" t="str">
        <f t="shared" si="17"/>
        <v>Air</v>
      </c>
      <c r="X75" s="86" t="str">
        <f>IFERROR(IF(U75="","",IF(COUNTIF('My Played Scenarios'!E:E,T75)&gt;0,"ü","")),"")</f>
        <v/>
      </c>
    </row>
    <row r="76" spans="1:24" s="119" customFormat="1" ht="15" customHeight="1" x14ac:dyDescent="0.3">
      <c r="A76" s="129" t="str">
        <f>IFERROR(IF(VLOOKUP(C76,Summary!A:B,2,FALSE)&lt;&gt;"C","",MAX($A$2:A75)+1),"")</f>
        <v/>
      </c>
      <c r="B76" s="35" t="str">
        <f>IF(Setup!$F$49="Yes",MAX($B$2:B75)+1,"")</f>
        <v/>
      </c>
      <c r="C76" s="118"/>
      <c r="D76" s="37" t="str">
        <f t="shared" si="12"/>
        <v/>
      </c>
      <c r="E76" s="41"/>
      <c r="F76" s="41"/>
      <c r="G76" s="6"/>
      <c r="H76" s="6"/>
      <c r="I76" s="70" t="s">
        <v>1363</v>
      </c>
      <c r="J76" s="70" t="s">
        <v>1363</v>
      </c>
      <c r="K76" s="70" t="s">
        <v>1363</v>
      </c>
      <c r="L76" s="70" t="s">
        <v>1363</v>
      </c>
      <c r="M76" s="70" t="s">
        <v>1363</v>
      </c>
      <c r="N76" s="70" t="s">
        <v>1363</v>
      </c>
      <c r="O76" s="70" t="s">
        <v>1363</v>
      </c>
      <c r="P76" s="70"/>
      <c r="Q76" s="70" t="s">
        <v>1363</v>
      </c>
      <c r="R76" s="10" t="str">
        <f t="shared" si="13"/>
        <v/>
      </c>
      <c r="S76" s="10"/>
      <c r="T76" s="9" t="str">
        <f t="shared" si="14"/>
        <v/>
      </c>
      <c r="U76" s="11" t="str">
        <f t="shared" si="15"/>
        <v/>
      </c>
      <c r="V76" s="11" t="str">
        <f t="shared" si="16"/>
        <v/>
      </c>
      <c r="W76" s="11" t="str">
        <f t="shared" si="17"/>
        <v/>
      </c>
      <c r="X76" s="86" t="str">
        <f>IFERROR(IF(U76="","",IF(COUNTIF('My Played Scenarios'!E:E,T76)&gt;0,"ü","")),"")</f>
        <v/>
      </c>
    </row>
    <row r="77" spans="1:24" ht="15" customHeight="1" x14ac:dyDescent="0.3">
      <c r="A77" s="128" t="str">
        <f>IFERROR(IF(VLOOKUP(C77,Summary!A:B,2,FALSE)&lt;&gt;"C","",MAX($A$2:A76)+1),"")</f>
        <v/>
      </c>
      <c r="B77" s="35">
        <f>IF(Setup!$F$48="Yes",MAX($B$2:B76)+1,"")</f>
        <v>33</v>
      </c>
      <c r="C77" s="29" t="s">
        <v>37</v>
      </c>
      <c r="D77" s="37" t="str">
        <f t="shared" si="12"/>
        <v/>
      </c>
      <c r="E77" s="41"/>
      <c r="F77" s="41"/>
      <c r="I77" s="70" t="s">
        <v>1363</v>
      </c>
      <c r="J77" s="70" t="s">
        <v>1363</v>
      </c>
      <c r="K77" s="70" t="s">
        <v>1363</v>
      </c>
      <c r="L77" s="70" t="s">
        <v>1363</v>
      </c>
      <c r="M77" s="70" t="s">
        <v>1363</v>
      </c>
      <c r="N77" s="70" t="s">
        <v>1363</v>
      </c>
      <c r="O77" s="70" t="s">
        <v>1363</v>
      </c>
      <c r="P77" s="70"/>
      <c r="Q77" s="70" t="s">
        <v>1363</v>
      </c>
      <c r="R77" s="10" t="str">
        <f t="shared" si="13"/>
        <v/>
      </c>
      <c r="T77" s="9" t="str">
        <f t="shared" si="14"/>
        <v/>
      </c>
      <c r="U77" s="11" t="str">
        <f t="shared" si="15"/>
        <v/>
      </c>
      <c r="V77" s="11" t="str">
        <f t="shared" si="16"/>
        <v/>
      </c>
      <c r="W77" s="11" t="str">
        <f t="shared" si="17"/>
        <v/>
      </c>
      <c r="X77" s="86" t="str">
        <f>IFERROR(IF(U77="","",IF(COUNTIF('My Played Scenarios'!E:E,T77)&gt;0,"ü","")),"")</f>
        <v/>
      </c>
    </row>
    <row r="78" spans="1:24" ht="15" customHeight="1" x14ac:dyDescent="0.3">
      <c r="A78" s="128" t="str">
        <f>IFERROR(IF(VLOOKUP(C78,Summary!A:B,2,FALSE)&lt;&gt;"C","",MAX($A$2:A77)+1),"")</f>
        <v/>
      </c>
      <c r="B78" s="35">
        <f>IF(Setup!$F$48="Yes",MAX($B$2:B77)+1,"")</f>
        <v>34</v>
      </c>
      <c r="C78" s="28" t="s">
        <v>38</v>
      </c>
      <c r="D78" s="37" t="str">
        <f t="shared" si="2"/>
        <v/>
      </c>
      <c r="E78" s="41">
        <v>8</v>
      </c>
      <c r="F78" s="41">
        <v>32</v>
      </c>
      <c r="G78" s="6">
        <v>0</v>
      </c>
      <c r="H78" s="6">
        <v>0</v>
      </c>
      <c r="I78" s="70">
        <v>0</v>
      </c>
      <c r="J78" s="70">
        <v>0</v>
      </c>
      <c r="K78" s="70">
        <v>0</v>
      </c>
      <c r="L78" s="70">
        <v>0</v>
      </c>
      <c r="M78" s="70">
        <v>0</v>
      </c>
      <c r="N78" s="70">
        <v>0</v>
      </c>
      <c r="O78" s="70">
        <v>0</v>
      </c>
      <c r="P78" s="70">
        <v>0</v>
      </c>
      <c r="Q78" s="70">
        <v>0</v>
      </c>
      <c r="R78" s="10">
        <f t="shared" si="0"/>
        <v>5.2666666666666666</v>
      </c>
      <c r="S78" s="10">
        <v>5.9</v>
      </c>
      <c r="T78" s="9" t="str">
        <f t="shared" si="3"/>
        <v>ASL27</v>
      </c>
      <c r="U78" s="11" t="str">
        <f t="shared" si="4"/>
        <v>The Liberation of Tulle</v>
      </c>
      <c r="V78" s="11" t="str">
        <f t="shared" si="1"/>
        <v/>
      </c>
      <c r="W78" s="11" t="str">
        <f t="shared" si="5"/>
        <v/>
      </c>
      <c r="X78" s="86" t="str">
        <f>IFERROR(IF(U78="","",IF(COUNTIF('My Played Scenarios'!E:E,T78)&gt;0,"ü","")),"")</f>
        <v/>
      </c>
    </row>
    <row r="79" spans="1:24" ht="15" customHeight="1" x14ac:dyDescent="0.3">
      <c r="A79" s="128" t="str">
        <f>IFERROR(IF(VLOOKUP(C79,Summary!A:B,2,FALSE)&lt;&gt;"C","",MAX($A$2:A78)+1),"")</f>
        <v/>
      </c>
      <c r="B79" s="35">
        <f>IF(Setup!$F$48="Yes",MAX($B$2:B78)+1,"")</f>
        <v>35</v>
      </c>
      <c r="C79" s="28" t="s">
        <v>39</v>
      </c>
      <c r="D79" s="37" t="str">
        <f t="shared" si="2"/>
        <v/>
      </c>
      <c r="E79" s="41">
        <v>10</v>
      </c>
      <c r="F79" s="41">
        <v>34</v>
      </c>
      <c r="G79" s="6">
        <v>9</v>
      </c>
      <c r="H79" s="6">
        <v>0</v>
      </c>
      <c r="I79" s="70">
        <v>0</v>
      </c>
      <c r="J79" s="70">
        <v>0</v>
      </c>
      <c r="K79" s="70">
        <v>0</v>
      </c>
      <c r="L79" s="70">
        <v>0</v>
      </c>
      <c r="M79" s="70">
        <v>0</v>
      </c>
      <c r="N79" s="70">
        <v>0</v>
      </c>
      <c r="O79" s="70">
        <v>0</v>
      </c>
      <c r="P79" s="70">
        <v>0</v>
      </c>
      <c r="Q79" s="70">
        <v>0</v>
      </c>
      <c r="R79" s="10">
        <f t="shared" si="0"/>
        <v>12.666666666666666</v>
      </c>
      <c r="S79" s="10">
        <v>5.9</v>
      </c>
      <c r="T79" s="9" t="str">
        <f t="shared" si="3"/>
        <v>ASL28</v>
      </c>
      <c r="U79" s="11" t="str">
        <f t="shared" si="4"/>
        <v>Ambush!</v>
      </c>
      <c r="V79" s="11" t="str">
        <f t="shared" si="1"/>
        <v/>
      </c>
      <c r="W79" s="11" t="str">
        <f t="shared" si="5"/>
        <v/>
      </c>
      <c r="X79" s="86" t="str">
        <f>IFERROR(IF(U79="","",IF(COUNTIF('My Played Scenarios'!E:E,T79)&gt;0,"ü","")),"")</f>
        <v/>
      </c>
    </row>
    <row r="80" spans="1:24" ht="15" customHeight="1" x14ac:dyDescent="0.3">
      <c r="A80" s="128" t="str">
        <f>IFERROR(IF(VLOOKUP(C80,Summary!A:B,2,FALSE)&lt;&gt;"C","",MAX($A$2:A79)+1),"")</f>
        <v/>
      </c>
      <c r="B80" s="35">
        <f>IF(Setup!$F$48="Yes",MAX($B$2:B79)+1,"")</f>
        <v>36</v>
      </c>
      <c r="C80" s="28" t="s">
        <v>40</v>
      </c>
      <c r="D80" s="37" t="str">
        <f t="shared" si="2"/>
        <v/>
      </c>
      <c r="E80" s="41">
        <v>8</v>
      </c>
      <c r="F80" s="41">
        <v>14.5</v>
      </c>
      <c r="G80" s="6">
        <v>0</v>
      </c>
      <c r="H80" s="6">
        <v>0</v>
      </c>
      <c r="I80" s="70">
        <v>0</v>
      </c>
      <c r="J80" s="70">
        <v>0</v>
      </c>
      <c r="K80" s="70">
        <v>0</v>
      </c>
      <c r="L80" s="70">
        <v>0</v>
      </c>
      <c r="M80" s="70">
        <v>0</v>
      </c>
      <c r="N80" s="70">
        <v>0</v>
      </c>
      <c r="O80" s="70">
        <v>0</v>
      </c>
      <c r="P80" s="70">
        <v>0</v>
      </c>
      <c r="Q80" s="70">
        <v>0</v>
      </c>
      <c r="R80" s="10">
        <f t="shared" si="0"/>
        <v>2.9333333333333336</v>
      </c>
      <c r="S80" s="10">
        <v>2.7</v>
      </c>
      <c r="T80" s="9" t="str">
        <f t="shared" si="3"/>
        <v>ASL29</v>
      </c>
      <c r="U80" s="11" t="str">
        <f t="shared" si="4"/>
        <v>The Globus Raid</v>
      </c>
      <c r="V80" s="11" t="str">
        <f t="shared" si="1"/>
        <v/>
      </c>
      <c r="W80" s="11" t="str">
        <f t="shared" si="5"/>
        <v/>
      </c>
      <c r="X80" s="86" t="str">
        <f>IFERROR(IF(U80="","",IF(COUNTIF('My Played Scenarios'!E:E,T80)&gt;0,"ü","")),"")</f>
        <v/>
      </c>
    </row>
    <row r="81" spans="1:24" ht="15" customHeight="1" x14ac:dyDescent="0.3">
      <c r="A81" s="128" t="str">
        <f>IFERROR(IF(VLOOKUP(C81,Summary!A:B,2,FALSE)&lt;&gt;"C","",MAX($A$2:A80)+1),"")</f>
        <v/>
      </c>
      <c r="B81" s="35">
        <f>IF(Setup!$F$48="Yes",MAX($B$2:B80)+1,"")</f>
        <v>37</v>
      </c>
      <c r="C81" s="28" t="s">
        <v>41</v>
      </c>
      <c r="D81" s="37" t="str">
        <f t="shared" si="2"/>
        <v/>
      </c>
      <c r="E81" s="41">
        <v>7</v>
      </c>
      <c r="F81" s="41">
        <v>23</v>
      </c>
      <c r="G81" s="6">
        <v>0</v>
      </c>
      <c r="H81" s="6">
        <v>0</v>
      </c>
      <c r="I81" s="70">
        <v>0</v>
      </c>
      <c r="J81" s="70">
        <v>0</v>
      </c>
      <c r="K81" s="70">
        <v>0</v>
      </c>
      <c r="L81" s="70">
        <v>0</v>
      </c>
      <c r="M81" s="70">
        <v>0</v>
      </c>
      <c r="N81" s="70">
        <v>0</v>
      </c>
      <c r="O81" s="70">
        <v>0</v>
      </c>
      <c r="P81" s="70">
        <v>0</v>
      </c>
      <c r="Q81" s="70">
        <v>0</v>
      </c>
      <c r="R81" s="10">
        <f t="shared" si="0"/>
        <v>3.6833333333333331</v>
      </c>
      <c r="S81" s="10">
        <v>3.8</v>
      </c>
      <c r="T81" s="9" t="str">
        <f t="shared" si="3"/>
        <v>ASL30</v>
      </c>
      <c r="U81" s="11" t="str">
        <f t="shared" si="4"/>
        <v>Sylvan Death</v>
      </c>
      <c r="V81" s="11" t="str">
        <f t="shared" si="1"/>
        <v/>
      </c>
      <c r="W81" s="11" t="str">
        <f t="shared" si="5"/>
        <v/>
      </c>
      <c r="X81" s="86" t="str">
        <f>IFERROR(IF(U81="","",IF(COUNTIF('My Played Scenarios'!E:E,T81)&gt;0,"ü","")),"")</f>
        <v/>
      </c>
    </row>
    <row r="82" spans="1:24" ht="15" customHeight="1" x14ac:dyDescent="0.3">
      <c r="A82" s="128" t="str">
        <f>IFERROR(IF(VLOOKUP(C82,Summary!A:B,2,FALSE)&lt;&gt;"C","",MAX($A$2:A81)+1),"")</f>
        <v/>
      </c>
      <c r="B82" s="35">
        <f>IF(Setup!$F$48="Yes",MAX($B$2:B81)+1,"")</f>
        <v>38</v>
      </c>
      <c r="C82" s="28" t="s">
        <v>42</v>
      </c>
      <c r="D82" s="37" t="str">
        <f t="shared" si="2"/>
        <v/>
      </c>
      <c r="E82" s="41">
        <v>7.5</v>
      </c>
      <c r="F82" s="41">
        <v>26.5</v>
      </c>
      <c r="G82" s="6">
        <v>0</v>
      </c>
      <c r="H82" s="6">
        <v>0</v>
      </c>
      <c r="I82" s="70">
        <v>0</v>
      </c>
      <c r="J82" s="70">
        <v>1</v>
      </c>
      <c r="K82" s="70">
        <v>0</v>
      </c>
      <c r="L82" s="70">
        <v>0</v>
      </c>
      <c r="M82" s="70">
        <v>0</v>
      </c>
      <c r="N82" s="70">
        <v>0</v>
      </c>
      <c r="O82" s="70">
        <v>0</v>
      </c>
      <c r="P82" s="70">
        <v>0</v>
      </c>
      <c r="Q82" s="70">
        <v>0</v>
      </c>
      <c r="R82" s="10">
        <f t="shared" si="0"/>
        <v>4.9375</v>
      </c>
      <c r="S82" s="10">
        <v>5.0999999999999996</v>
      </c>
      <c r="T82" s="9" t="str">
        <f t="shared" si="3"/>
        <v>ASL31</v>
      </c>
      <c r="U82" s="11" t="str">
        <f t="shared" si="4"/>
        <v>The Old Town</v>
      </c>
      <c r="V82" s="11" t="str">
        <f t="shared" si="1"/>
        <v>, OBA</v>
      </c>
      <c r="W82" s="11" t="str">
        <f t="shared" si="5"/>
        <v>OBA</v>
      </c>
      <c r="X82" s="86" t="str">
        <f>IFERROR(IF(U82="","",IF(COUNTIF('My Played Scenarios'!E:E,T82)&gt;0,"ü","")),"")</f>
        <v/>
      </c>
    </row>
    <row r="83" spans="1:24" ht="15" customHeight="1" x14ac:dyDescent="0.3">
      <c r="A83" s="128" t="str">
        <f>IFERROR(IF(VLOOKUP(C83,Summary!A:B,2,FALSE)&lt;&gt;"C","",MAX($A$2:A82)+1),"")</f>
        <v/>
      </c>
      <c r="B83" s="35">
        <f>IF(Setup!$F$48="Yes",MAX($B$2:B82)+1,"")</f>
        <v>39</v>
      </c>
      <c r="C83" s="28" t="s">
        <v>43</v>
      </c>
      <c r="D83" s="37" t="str">
        <f t="shared" si="2"/>
        <v/>
      </c>
      <c r="E83" s="41">
        <v>8.5</v>
      </c>
      <c r="F83" s="41">
        <v>34.5</v>
      </c>
      <c r="G83" s="6">
        <v>0</v>
      </c>
      <c r="H83" s="6">
        <v>0</v>
      </c>
      <c r="I83" s="70">
        <v>0</v>
      </c>
      <c r="J83" s="70">
        <v>0</v>
      </c>
      <c r="K83" s="70">
        <v>0</v>
      </c>
      <c r="L83" s="70">
        <v>0</v>
      </c>
      <c r="M83" s="70">
        <v>0</v>
      </c>
      <c r="N83" s="70">
        <v>0</v>
      </c>
      <c r="O83" s="70">
        <v>0</v>
      </c>
      <c r="P83" s="70">
        <v>0</v>
      </c>
      <c r="Q83" s="70">
        <v>1</v>
      </c>
      <c r="R83" s="10">
        <f t="shared" si="0"/>
        <v>6.5958333333333332</v>
      </c>
      <c r="S83" s="10">
        <v>6.7</v>
      </c>
      <c r="T83" s="9" t="str">
        <f t="shared" si="3"/>
        <v>ASL32</v>
      </c>
      <c r="U83" s="11" t="str">
        <f t="shared" si="4"/>
        <v>Subterranean Quarry</v>
      </c>
      <c r="V83" s="11" t="str">
        <f t="shared" si="1"/>
        <v>, SSR</v>
      </c>
      <c r="W83" s="11" t="str">
        <f t="shared" si="5"/>
        <v>SSR</v>
      </c>
      <c r="X83" s="86" t="str">
        <f>IFERROR(IF(U83="","",IF(COUNTIF('My Played Scenarios'!E:E,T83)&gt;0,"ü","")),"")</f>
        <v/>
      </c>
    </row>
    <row r="84" spans="1:24" ht="15" customHeight="1" x14ac:dyDescent="0.3">
      <c r="A84" s="128" t="str">
        <f>IFERROR(IF(VLOOKUP(C84,Summary!A:B,2,FALSE)&lt;&gt;"C","",MAX($A$2:A83)+1),"")</f>
        <v/>
      </c>
      <c r="B84" s="35">
        <f>IF(Setup!$F$48="Yes",MAX($B$2:B83)+1,"")</f>
        <v>40</v>
      </c>
      <c r="C84" s="28" t="s">
        <v>44</v>
      </c>
      <c r="D84" s="37" t="str">
        <f t="shared" si="2"/>
        <v/>
      </c>
      <c r="E84" s="41">
        <v>9.5</v>
      </c>
      <c r="F84" s="41">
        <v>48</v>
      </c>
      <c r="G84" s="6">
        <v>0</v>
      </c>
      <c r="H84" s="6">
        <v>1</v>
      </c>
      <c r="I84" s="70">
        <v>0</v>
      </c>
      <c r="J84" s="70">
        <v>0</v>
      </c>
      <c r="K84" s="70">
        <v>0</v>
      </c>
      <c r="L84" s="70">
        <v>0</v>
      </c>
      <c r="M84" s="70">
        <v>0</v>
      </c>
      <c r="N84" s="70">
        <v>0</v>
      </c>
      <c r="O84" s="70">
        <v>0</v>
      </c>
      <c r="P84" s="70">
        <v>0</v>
      </c>
      <c r="Q84" s="70">
        <v>0</v>
      </c>
      <c r="R84" s="10">
        <f t="shared" si="0"/>
        <v>8.7583333333333329</v>
      </c>
      <c r="S84" s="10">
        <v>10.8</v>
      </c>
      <c r="T84" s="9" t="str">
        <f t="shared" si="3"/>
        <v>ASL33</v>
      </c>
      <c r="U84" s="11" t="str">
        <f t="shared" si="4"/>
        <v>The Cossacks Are Coming</v>
      </c>
      <c r="V84" s="11" t="str">
        <f t="shared" si="1"/>
        <v/>
      </c>
      <c r="W84" s="11" t="str">
        <f t="shared" si="5"/>
        <v/>
      </c>
      <c r="X84" s="86" t="str">
        <f>IFERROR(IF(U84="","",IF(COUNTIF('My Played Scenarios'!E:E,T84)&gt;0,"ü","")),"")</f>
        <v/>
      </c>
    </row>
    <row r="85" spans="1:24" ht="15" customHeight="1" x14ac:dyDescent="0.3">
      <c r="A85" s="128" t="str">
        <f>IFERROR(IF(VLOOKUP(C85,Summary!A:B,2,FALSE)&lt;&gt;"C","",MAX($A$2:A84)+1),"")</f>
        <v/>
      </c>
      <c r="B85" s="35">
        <f>IF(Setup!$F$48="Yes",MAX($B$2:B84)+1,"")</f>
        <v>41</v>
      </c>
      <c r="C85" s="28" t="s">
        <v>45</v>
      </c>
      <c r="D85" s="37" t="str">
        <f t="shared" si="2"/>
        <v/>
      </c>
      <c r="E85" s="41">
        <v>11</v>
      </c>
      <c r="F85" s="41">
        <v>37</v>
      </c>
      <c r="G85" s="6">
        <v>4</v>
      </c>
      <c r="H85" s="6">
        <v>4</v>
      </c>
      <c r="I85" s="70">
        <v>0</v>
      </c>
      <c r="J85" s="70">
        <v>1</v>
      </c>
      <c r="K85" s="70">
        <v>0</v>
      </c>
      <c r="L85" s="70">
        <v>0</v>
      </c>
      <c r="M85" s="70">
        <v>0</v>
      </c>
      <c r="N85" s="70">
        <v>0</v>
      </c>
      <c r="O85" s="70">
        <v>0</v>
      </c>
      <c r="P85" s="70">
        <v>0</v>
      </c>
      <c r="Q85" s="70">
        <v>0</v>
      </c>
      <c r="R85" s="10">
        <f t="shared" si="0"/>
        <v>12.366666666666667</v>
      </c>
      <c r="S85" s="10">
        <v>12.8</v>
      </c>
      <c r="T85" s="9" t="str">
        <f t="shared" si="3"/>
        <v>ASL34</v>
      </c>
      <c r="U85" s="11" t="str">
        <f t="shared" si="4"/>
        <v>A New Kind of Foe</v>
      </c>
      <c r="V85" s="11" t="str">
        <f t="shared" si="1"/>
        <v>, OBA</v>
      </c>
      <c r="W85" s="11" t="str">
        <f t="shared" si="5"/>
        <v>OBA</v>
      </c>
      <c r="X85" s="86" t="str">
        <f>IFERROR(IF(U85="","",IF(COUNTIF('My Played Scenarios'!E:E,T85)&gt;0,"ü","")),"")</f>
        <v/>
      </c>
    </row>
    <row r="86" spans="1:24" ht="15" customHeight="1" x14ac:dyDescent="0.3">
      <c r="A86" s="128" t="str">
        <f>IFERROR(IF(VLOOKUP(C86,Summary!A:B,2,FALSE)&lt;&gt;"C","",MAX($A$2:A85)+1),"")</f>
        <v/>
      </c>
      <c r="B86" s="35">
        <f>IF(Setup!$F$48="Yes",MAX($B$2:B85)+1,"")</f>
        <v>42</v>
      </c>
      <c r="C86" s="28"/>
      <c r="D86" s="37" t="str">
        <f t="shared" si="2"/>
        <v/>
      </c>
      <c r="E86" s="41"/>
      <c r="F86" s="41"/>
      <c r="I86" s="70" t="s">
        <v>1363</v>
      </c>
      <c r="J86" s="70" t="s">
        <v>1363</v>
      </c>
      <c r="K86" s="70" t="s">
        <v>1363</v>
      </c>
      <c r="L86" s="70" t="s">
        <v>1363</v>
      </c>
      <c r="M86" s="70" t="s">
        <v>1363</v>
      </c>
      <c r="N86" s="70" t="s">
        <v>1363</v>
      </c>
      <c r="O86" s="70" t="s">
        <v>1363</v>
      </c>
      <c r="P86" s="70"/>
      <c r="Q86" s="70" t="s">
        <v>1363</v>
      </c>
      <c r="R86" s="10" t="str">
        <f t="shared" si="0"/>
        <v/>
      </c>
      <c r="T86" s="9" t="str">
        <f t="shared" si="3"/>
        <v/>
      </c>
      <c r="U86" s="11" t="str">
        <f t="shared" si="4"/>
        <v/>
      </c>
      <c r="V86" s="11" t="str">
        <f t="shared" si="1"/>
        <v/>
      </c>
      <c r="W86" s="11" t="str">
        <f t="shared" si="5"/>
        <v/>
      </c>
      <c r="X86" s="86" t="str">
        <f>IFERROR(IF(U86="","",IF(COUNTIF('My Played Scenarios'!E:E,T86)&gt;0,"ü","")),"")</f>
        <v/>
      </c>
    </row>
    <row r="87" spans="1:24" ht="15" customHeight="1" x14ac:dyDescent="0.3">
      <c r="A87" s="128" t="str">
        <f>IFERROR(IF(VLOOKUP(C87,Summary!A:B,2,FALSE)&lt;&gt;"C","",MAX($A$2:A86)+1),"")</f>
        <v/>
      </c>
      <c r="B87" s="35">
        <f>IF(Setup!$F$48="Yes",MAX($B$2:B86)+1,"")</f>
        <v>43</v>
      </c>
      <c r="C87" s="29" t="s">
        <v>46</v>
      </c>
      <c r="D87" s="37" t="str">
        <f t="shared" si="2"/>
        <v/>
      </c>
      <c r="E87" s="17"/>
      <c r="F87" s="17"/>
      <c r="I87" s="70" t="s">
        <v>1363</v>
      </c>
      <c r="J87" s="70" t="s">
        <v>1363</v>
      </c>
      <c r="K87" s="70" t="s">
        <v>1363</v>
      </c>
      <c r="L87" s="70" t="s">
        <v>1363</v>
      </c>
      <c r="M87" s="70" t="s">
        <v>1363</v>
      </c>
      <c r="N87" s="70" t="s">
        <v>1363</v>
      </c>
      <c r="O87" s="70" t="s">
        <v>1363</v>
      </c>
      <c r="P87" s="70"/>
      <c r="Q87" s="70" t="s">
        <v>1363</v>
      </c>
      <c r="R87" s="10" t="str">
        <f t="shared" si="0"/>
        <v/>
      </c>
      <c r="T87" s="9" t="str">
        <f t="shared" si="3"/>
        <v/>
      </c>
      <c r="U87" s="11" t="str">
        <f t="shared" si="4"/>
        <v/>
      </c>
      <c r="V87" s="11" t="str">
        <f t="shared" si="1"/>
        <v/>
      </c>
      <c r="W87" s="11" t="str">
        <f t="shared" si="5"/>
        <v/>
      </c>
      <c r="X87" s="86" t="str">
        <f>IFERROR(IF(U87="","",IF(COUNTIF('My Played Scenarios'!E:E,T87)&gt;0,"ü","")),"")</f>
        <v/>
      </c>
    </row>
    <row r="88" spans="1:24" ht="15" customHeight="1" x14ac:dyDescent="0.3">
      <c r="A88" s="128" t="str">
        <f>IFERROR(IF(VLOOKUP(C88,Summary!A:B,2,FALSE)&lt;&gt;"C","",MAX($A$2:A87)+1),"")</f>
        <v/>
      </c>
      <c r="B88" s="35">
        <f>IF(Setup!$F$48="Yes",MAX($B$2:B87)+1,"")</f>
        <v>44</v>
      </c>
      <c r="C88" s="28" t="s">
        <v>47</v>
      </c>
      <c r="D88" s="37" t="str">
        <f t="shared" si="2"/>
        <v/>
      </c>
      <c r="E88" s="41">
        <v>6</v>
      </c>
      <c r="F88" s="41">
        <v>0</v>
      </c>
      <c r="G88" s="6">
        <v>21</v>
      </c>
      <c r="H88" s="6">
        <v>0</v>
      </c>
      <c r="I88" s="70">
        <v>0</v>
      </c>
      <c r="J88" s="70">
        <v>0</v>
      </c>
      <c r="K88" s="70">
        <v>0</v>
      </c>
      <c r="L88" s="70">
        <v>1</v>
      </c>
      <c r="M88" s="70">
        <v>0</v>
      </c>
      <c r="N88" s="70">
        <v>0</v>
      </c>
      <c r="O88" s="70">
        <v>0</v>
      </c>
      <c r="P88" s="70">
        <v>0</v>
      </c>
      <c r="Q88" s="70">
        <v>0</v>
      </c>
      <c r="R88" s="10">
        <f t="shared" si="0"/>
        <v>7.8</v>
      </c>
      <c r="S88" s="10">
        <v>5</v>
      </c>
      <c r="T88" s="9" t="str">
        <f t="shared" si="3"/>
        <v>ASL35</v>
      </c>
      <c r="U88" s="11" t="str">
        <f t="shared" si="4"/>
        <v>Blazin' Chariots</v>
      </c>
      <c r="V88" s="11" t="str">
        <f t="shared" si="1"/>
        <v>, Dsrt</v>
      </c>
      <c r="W88" s="11" t="str">
        <f t="shared" si="5"/>
        <v>Dsrt</v>
      </c>
      <c r="X88" s="86" t="str">
        <f>IFERROR(IF(U88="","",IF(COUNTIF('My Played Scenarios'!E:E,T88)&gt;0,"ü","")),"")</f>
        <v/>
      </c>
    </row>
    <row r="89" spans="1:24" ht="15" customHeight="1" x14ac:dyDescent="0.3">
      <c r="A89" s="128" t="str">
        <f>IFERROR(IF(VLOOKUP(C89,Summary!A:B,2,FALSE)&lt;&gt;"C","",MAX($A$2:A88)+1),"")</f>
        <v/>
      </c>
      <c r="B89" s="35">
        <f>IF(Setup!$F$48="Yes",MAX($B$2:B88)+1,"")</f>
        <v>45</v>
      </c>
      <c r="C89" s="28" t="s">
        <v>48</v>
      </c>
      <c r="D89" s="37" t="str">
        <f t="shared" si="2"/>
        <v/>
      </c>
      <c r="E89" s="41">
        <v>10</v>
      </c>
      <c r="F89" s="41">
        <v>33</v>
      </c>
      <c r="G89" s="6">
        <v>0</v>
      </c>
      <c r="H89" s="6">
        <v>0</v>
      </c>
      <c r="I89" s="70">
        <v>0</v>
      </c>
      <c r="J89" s="70">
        <v>0</v>
      </c>
      <c r="K89" s="70">
        <v>0</v>
      </c>
      <c r="L89" s="70">
        <v>1</v>
      </c>
      <c r="M89" s="70">
        <v>1</v>
      </c>
      <c r="N89" s="70">
        <v>0</v>
      </c>
      <c r="O89" s="70">
        <v>0</v>
      </c>
      <c r="P89" s="70">
        <v>0</v>
      </c>
      <c r="Q89" s="70">
        <v>0</v>
      </c>
      <c r="R89" s="10">
        <f t="shared" si="0"/>
        <v>7.666666666666667</v>
      </c>
      <c r="S89" s="10">
        <v>7.8</v>
      </c>
      <c r="T89" s="9" t="str">
        <f t="shared" si="3"/>
        <v>ASL36</v>
      </c>
      <c r="U89" s="11" t="str">
        <f t="shared" si="4"/>
        <v>Rachi Ridge</v>
      </c>
      <c r="V89" s="11" t="str">
        <f t="shared" si="1"/>
        <v>, Dsrt, Air</v>
      </c>
      <c r="W89" s="11" t="str">
        <f t="shared" si="5"/>
        <v>Dsrt, Air</v>
      </c>
      <c r="X89" s="86" t="str">
        <f>IFERROR(IF(U89="","",IF(COUNTIF('My Played Scenarios'!E:E,T89)&gt;0,"ü","")),"")</f>
        <v/>
      </c>
    </row>
    <row r="90" spans="1:24" ht="15" customHeight="1" x14ac:dyDescent="0.3">
      <c r="A90" s="128" t="str">
        <f>IFERROR(IF(VLOOKUP(C90,Summary!A:B,2,FALSE)&lt;&gt;"C","",MAX($A$2:A89)+1),"")</f>
        <v/>
      </c>
      <c r="B90" s="35">
        <f>IF(Setup!$F$48="Yes",MAX($B$2:B89)+1,"")</f>
        <v>46</v>
      </c>
      <c r="C90" s="28" t="s">
        <v>49</v>
      </c>
      <c r="D90" s="37" t="str">
        <f t="shared" si="2"/>
        <v/>
      </c>
      <c r="E90" s="41">
        <v>8.5</v>
      </c>
      <c r="F90" s="41">
        <v>16</v>
      </c>
      <c r="G90" s="6">
        <v>21</v>
      </c>
      <c r="H90" s="6">
        <v>1</v>
      </c>
      <c r="I90" s="70">
        <v>0</v>
      </c>
      <c r="J90" s="70">
        <v>0</v>
      </c>
      <c r="K90" s="70">
        <v>0</v>
      </c>
      <c r="L90" s="70">
        <v>1</v>
      </c>
      <c r="M90" s="70">
        <v>0</v>
      </c>
      <c r="N90" s="70">
        <v>0</v>
      </c>
      <c r="O90" s="70">
        <v>0</v>
      </c>
      <c r="P90" s="70">
        <v>0</v>
      </c>
      <c r="Q90" s="70">
        <v>0</v>
      </c>
      <c r="R90" s="10">
        <f t="shared" si="0"/>
        <v>13.041666666666666</v>
      </c>
      <c r="S90" s="10">
        <v>10.4</v>
      </c>
      <c r="T90" s="9" t="str">
        <f t="shared" si="3"/>
        <v>ASL37</v>
      </c>
      <c r="U90" s="11" t="str">
        <f t="shared" si="4"/>
        <v>Khamsin</v>
      </c>
      <c r="V90" s="11" t="str">
        <f t="shared" si="1"/>
        <v>, Dsrt</v>
      </c>
      <c r="W90" s="11" t="str">
        <f t="shared" si="5"/>
        <v>Dsrt</v>
      </c>
      <c r="X90" s="86" t="str">
        <f>IFERROR(IF(U90="","",IF(COUNTIF('My Played Scenarios'!E:E,T90)&gt;0,"ü","")),"")</f>
        <v/>
      </c>
    </row>
    <row r="91" spans="1:24" ht="15" customHeight="1" x14ac:dyDescent="0.3">
      <c r="A91" s="128" t="str">
        <f>IFERROR(IF(VLOOKUP(C91,Summary!A:B,2,FALSE)&lt;&gt;"C","",MAX($A$2:A90)+1),"")</f>
        <v/>
      </c>
      <c r="B91" s="35">
        <f>IF(Setup!$F$48="Yes",MAX($B$2:B90)+1,"")</f>
        <v>47</v>
      </c>
      <c r="C91" s="28" t="s">
        <v>50</v>
      </c>
      <c r="D91" s="37" t="str">
        <f t="shared" si="2"/>
        <v/>
      </c>
      <c r="E91" s="41">
        <v>8.5</v>
      </c>
      <c r="F91" s="41">
        <v>21</v>
      </c>
      <c r="G91" s="6">
        <v>19</v>
      </c>
      <c r="H91" s="6">
        <v>5</v>
      </c>
      <c r="I91" s="70">
        <v>0</v>
      </c>
      <c r="J91" s="70">
        <v>0</v>
      </c>
      <c r="K91" s="70">
        <v>0</v>
      </c>
      <c r="L91" s="70">
        <v>1</v>
      </c>
      <c r="M91" s="70">
        <v>0</v>
      </c>
      <c r="N91" s="70">
        <v>0</v>
      </c>
      <c r="O91" s="70">
        <v>0</v>
      </c>
      <c r="P91" s="70">
        <v>0</v>
      </c>
      <c r="Q91" s="70">
        <v>0</v>
      </c>
      <c r="R91" s="10">
        <f t="shared" si="0"/>
        <v>13.466666666666667</v>
      </c>
      <c r="S91" s="10">
        <v>14.7</v>
      </c>
      <c r="T91" s="9" t="str">
        <f t="shared" si="3"/>
        <v>ASL38</v>
      </c>
      <c r="U91" s="11" t="str">
        <f t="shared" si="4"/>
        <v>Escape from Derna</v>
      </c>
      <c r="V91" s="11" t="str">
        <f t="shared" si="1"/>
        <v>, Dsrt</v>
      </c>
      <c r="W91" s="11" t="str">
        <f t="shared" si="5"/>
        <v>Dsrt</v>
      </c>
      <c r="X91" s="86" t="str">
        <f>IFERROR(IF(U91="","",IF(COUNTIF('My Played Scenarios'!E:E,T91)&gt;0,"ü","")),"")</f>
        <v/>
      </c>
    </row>
    <row r="92" spans="1:24" ht="15" customHeight="1" x14ac:dyDescent="0.3">
      <c r="A92" s="128" t="str">
        <f>IFERROR(IF(VLOOKUP(C92,Summary!A:B,2,FALSE)&lt;&gt;"C","",MAX($A$2:A91)+1),"")</f>
        <v/>
      </c>
      <c r="B92" s="35">
        <f>IF(Setup!$F$48="Yes",MAX($B$2:B91)+1,"")</f>
        <v>48</v>
      </c>
      <c r="C92" s="28" t="s">
        <v>51</v>
      </c>
      <c r="D92" s="37" t="str">
        <f t="shared" si="2"/>
        <v/>
      </c>
      <c r="E92" s="41">
        <v>10</v>
      </c>
      <c r="F92" s="41">
        <v>25</v>
      </c>
      <c r="G92" s="6">
        <v>4</v>
      </c>
      <c r="H92" s="6">
        <v>2</v>
      </c>
      <c r="I92" s="70">
        <v>0</v>
      </c>
      <c r="J92" s="70">
        <v>0</v>
      </c>
      <c r="K92" s="70">
        <v>0</v>
      </c>
      <c r="L92" s="70">
        <v>1</v>
      </c>
      <c r="M92" s="70">
        <v>0</v>
      </c>
      <c r="N92" s="70">
        <v>0</v>
      </c>
      <c r="O92" s="70">
        <v>0</v>
      </c>
      <c r="P92" s="70">
        <v>0</v>
      </c>
      <c r="Q92" s="70">
        <v>0</v>
      </c>
      <c r="R92" s="10">
        <f t="shared" si="0"/>
        <v>9</v>
      </c>
      <c r="S92" s="10">
        <v>7.7</v>
      </c>
      <c r="T92" s="9" t="str">
        <f t="shared" si="3"/>
        <v>ASL39</v>
      </c>
      <c r="U92" s="11" t="str">
        <f t="shared" si="4"/>
        <v>Turning the Tables</v>
      </c>
      <c r="V92" s="11" t="str">
        <f t="shared" si="1"/>
        <v>, Dsrt</v>
      </c>
      <c r="W92" s="11" t="str">
        <f t="shared" si="5"/>
        <v>Dsrt</v>
      </c>
      <c r="X92" s="86" t="str">
        <f>IFERROR(IF(U92="","",IF(COUNTIF('My Played Scenarios'!E:E,T92)&gt;0,"ü","")),"")</f>
        <v/>
      </c>
    </row>
    <row r="93" spans="1:24" ht="15" customHeight="1" x14ac:dyDescent="0.3">
      <c r="A93" s="128" t="str">
        <f>IFERROR(IF(VLOOKUP(C93,Summary!A:B,2,FALSE)&lt;&gt;"C","",MAX($A$2:A92)+1),"")</f>
        <v/>
      </c>
      <c r="B93" s="35">
        <f>IF(Setup!$F$48="Yes",MAX($B$2:B92)+1,"")</f>
        <v>49</v>
      </c>
      <c r="C93" s="28" t="s">
        <v>52</v>
      </c>
      <c r="D93" s="37" t="str">
        <f t="shared" si="2"/>
        <v/>
      </c>
      <c r="E93" s="41">
        <v>7</v>
      </c>
      <c r="F93" s="41">
        <v>30</v>
      </c>
      <c r="G93" s="6">
        <v>0</v>
      </c>
      <c r="H93" s="6">
        <v>0</v>
      </c>
      <c r="I93" s="70">
        <v>0</v>
      </c>
      <c r="J93" s="70">
        <v>1</v>
      </c>
      <c r="K93" s="70">
        <v>0</v>
      </c>
      <c r="L93" s="70">
        <v>1</v>
      </c>
      <c r="M93" s="70">
        <v>0</v>
      </c>
      <c r="N93" s="70">
        <v>0</v>
      </c>
      <c r="O93" s="70">
        <v>0</v>
      </c>
      <c r="P93" s="70">
        <v>0</v>
      </c>
      <c r="Q93" s="70">
        <v>0</v>
      </c>
      <c r="R93" s="10">
        <f t="shared" si="0"/>
        <v>5.666666666666667</v>
      </c>
      <c r="S93" s="10">
        <v>8.1</v>
      </c>
      <c r="T93" s="9" t="str">
        <f t="shared" si="3"/>
        <v>ASL40</v>
      </c>
      <c r="U93" s="11" t="str">
        <f t="shared" si="4"/>
        <v>Fort McGregor</v>
      </c>
      <c r="V93" s="11" t="str">
        <f t="shared" si="1"/>
        <v>, OBA, Dsrt</v>
      </c>
      <c r="W93" s="11" t="str">
        <f t="shared" si="5"/>
        <v>OBA, Dsrt</v>
      </c>
      <c r="X93" s="86" t="str">
        <f>IFERROR(IF(U93="","",IF(COUNTIF('My Played Scenarios'!E:E,T93)&gt;0,"ü","")),"")</f>
        <v/>
      </c>
    </row>
    <row r="94" spans="1:24" ht="15" customHeight="1" x14ac:dyDescent="0.3">
      <c r="A94" s="128" t="str">
        <f>IFERROR(IF(VLOOKUP(C94,Summary!A:B,2,FALSE)&lt;&gt;"C","",MAX($A$2:A93)+1),"")</f>
        <v/>
      </c>
      <c r="B94" s="35">
        <f>IF(Setup!$F$48="Yes",MAX($B$2:B93)+1,"")</f>
        <v>50</v>
      </c>
      <c r="C94" s="28" t="s">
        <v>53</v>
      </c>
      <c r="D94" s="37" t="str">
        <f t="shared" si="2"/>
        <v/>
      </c>
      <c r="E94" s="41">
        <v>10</v>
      </c>
      <c r="F94" s="41">
        <v>38</v>
      </c>
      <c r="G94" s="6">
        <v>19</v>
      </c>
      <c r="H94" s="6">
        <v>0</v>
      </c>
      <c r="I94" s="70">
        <v>0</v>
      </c>
      <c r="J94" s="70">
        <v>1</v>
      </c>
      <c r="K94" s="70">
        <v>0</v>
      </c>
      <c r="L94" s="70">
        <v>1</v>
      </c>
      <c r="M94" s="70">
        <v>0</v>
      </c>
      <c r="N94" s="70">
        <v>0</v>
      </c>
      <c r="O94" s="70">
        <v>0</v>
      </c>
      <c r="P94" s="70">
        <v>0</v>
      </c>
      <c r="Q94" s="70">
        <v>0</v>
      </c>
      <c r="R94" s="10">
        <f t="shared" si="0"/>
        <v>18.5</v>
      </c>
      <c r="S94" s="10">
        <v>17.399999999999999</v>
      </c>
      <c r="T94" s="9" t="str">
        <f t="shared" si="3"/>
        <v>ASL41</v>
      </c>
      <c r="U94" s="11" t="str">
        <f t="shared" si="4"/>
        <v>A Bridgehead Too Wet</v>
      </c>
      <c r="V94" s="11" t="str">
        <f t="shared" si="1"/>
        <v>, OBA, Dsrt</v>
      </c>
      <c r="W94" s="11" t="str">
        <f t="shared" si="5"/>
        <v>OBA, Dsrt</v>
      </c>
      <c r="X94" s="86" t="str">
        <f>IFERROR(IF(U94="","",IF(COUNTIF('My Played Scenarios'!E:E,T94)&gt;0,"ü","")),"")</f>
        <v/>
      </c>
    </row>
    <row r="95" spans="1:24" ht="15" customHeight="1" x14ac:dyDescent="0.3">
      <c r="A95" s="128" t="str">
        <f>IFERROR(IF(VLOOKUP(C95,Summary!A:B,2,FALSE)&lt;&gt;"C","",MAX($A$2:A94)+1),"")</f>
        <v/>
      </c>
      <c r="B95" s="35">
        <f>IF(Setup!$F$48="Yes",MAX($B$2:B94)+1,"")</f>
        <v>51</v>
      </c>
      <c r="C95" s="28" t="s">
        <v>54</v>
      </c>
      <c r="D95" s="37" t="str">
        <f t="shared" si="2"/>
        <v/>
      </c>
      <c r="E95" s="41">
        <v>10</v>
      </c>
      <c r="F95" s="41">
        <v>49</v>
      </c>
      <c r="G95" s="6">
        <v>17</v>
      </c>
      <c r="H95" s="6">
        <v>2</v>
      </c>
      <c r="I95" s="70">
        <v>0</v>
      </c>
      <c r="J95" s="70">
        <v>1</v>
      </c>
      <c r="K95" s="70">
        <v>0</v>
      </c>
      <c r="L95" s="70">
        <v>1</v>
      </c>
      <c r="M95" s="70">
        <v>0</v>
      </c>
      <c r="N95" s="70">
        <v>0</v>
      </c>
      <c r="O95" s="70">
        <v>0</v>
      </c>
      <c r="P95" s="70">
        <v>0</v>
      </c>
      <c r="Q95" s="70">
        <v>0</v>
      </c>
      <c r="R95" s="10">
        <f t="shared" si="0"/>
        <v>19.666666666666668</v>
      </c>
      <c r="S95" s="10">
        <v>23</v>
      </c>
      <c r="T95" s="9" t="str">
        <f t="shared" si="3"/>
        <v>ASL42</v>
      </c>
      <c r="U95" s="11" t="str">
        <f t="shared" si="4"/>
        <v>Point of No Return</v>
      </c>
      <c r="V95" s="11" t="str">
        <f t="shared" si="1"/>
        <v>, OBA, Dsrt</v>
      </c>
      <c r="W95" s="11" t="str">
        <f t="shared" si="5"/>
        <v>OBA, Dsrt</v>
      </c>
      <c r="X95" s="86" t="str">
        <f>IFERROR(IF(U95="","",IF(COUNTIF('My Played Scenarios'!E:E,T95)&gt;0,"ü","")),"")</f>
        <v/>
      </c>
    </row>
    <row r="96" spans="1:24" ht="15" customHeight="1" x14ac:dyDescent="0.3">
      <c r="A96" s="128" t="str">
        <f>IFERROR(IF(VLOOKUP(C96,Summary!A:B,2,FALSE)&lt;&gt;"C","",MAX($A$2:A95)+1),"")</f>
        <v/>
      </c>
      <c r="B96" s="35">
        <f>IF(Setup!$F$48="Yes",MAX($B$2:B95)+1,"")</f>
        <v>52</v>
      </c>
      <c r="C96" s="28"/>
      <c r="D96" s="37" t="str">
        <f t="shared" si="2"/>
        <v/>
      </c>
      <c r="E96" s="41"/>
      <c r="F96" s="41"/>
      <c r="I96" s="70" t="s">
        <v>1363</v>
      </c>
      <c r="J96" s="70" t="s">
        <v>1363</v>
      </c>
      <c r="K96" s="70" t="s">
        <v>1363</v>
      </c>
      <c r="L96" s="70" t="s">
        <v>1363</v>
      </c>
      <c r="M96" s="70" t="s">
        <v>1363</v>
      </c>
      <c r="N96" s="70" t="s">
        <v>1363</v>
      </c>
      <c r="O96" s="70" t="s">
        <v>1363</v>
      </c>
      <c r="P96" s="70"/>
      <c r="Q96" s="70" t="s">
        <v>1363</v>
      </c>
      <c r="R96" s="10" t="str">
        <f t="shared" si="0"/>
        <v/>
      </c>
      <c r="T96" s="9" t="str">
        <f t="shared" si="3"/>
        <v/>
      </c>
      <c r="U96" s="11" t="str">
        <f t="shared" si="4"/>
        <v/>
      </c>
      <c r="V96" s="11" t="str">
        <f t="shared" si="1"/>
        <v/>
      </c>
      <c r="W96" s="11" t="str">
        <f t="shared" si="5"/>
        <v/>
      </c>
      <c r="X96" s="86" t="str">
        <f>IFERROR(IF(U96="","",IF(COUNTIF('My Played Scenarios'!E:E,T96)&gt;0,"ü","")),"")</f>
        <v/>
      </c>
    </row>
    <row r="97" spans="1:24" ht="15" customHeight="1" x14ac:dyDescent="0.3">
      <c r="A97" s="128" t="str">
        <f>IFERROR(IF(VLOOKUP(C97,Summary!A:B,2,FALSE)&lt;&gt;"C","",MAX($A$2:A96)+1),"")</f>
        <v/>
      </c>
      <c r="B97" s="35">
        <f>IF(Setup!$F$48="Yes",MAX($B$2:B96)+1,"")</f>
        <v>53</v>
      </c>
      <c r="C97" s="29" t="s">
        <v>55</v>
      </c>
      <c r="D97" s="37" t="str">
        <f t="shared" si="2"/>
        <v/>
      </c>
      <c r="E97" s="17"/>
      <c r="F97" s="17"/>
      <c r="I97" s="70" t="s">
        <v>1363</v>
      </c>
      <c r="J97" s="70" t="s">
        <v>1363</v>
      </c>
      <c r="K97" s="70" t="s">
        <v>1363</v>
      </c>
      <c r="L97" s="70" t="s">
        <v>1363</v>
      </c>
      <c r="M97" s="70" t="s">
        <v>1363</v>
      </c>
      <c r="N97" s="70" t="s">
        <v>1363</v>
      </c>
      <c r="O97" s="70" t="s">
        <v>1363</v>
      </c>
      <c r="P97" s="70"/>
      <c r="Q97" s="70" t="s">
        <v>1363</v>
      </c>
      <c r="R97" s="10" t="str">
        <f t="shared" si="0"/>
        <v/>
      </c>
      <c r="T97" s="9" t="str">
        <f t="shared" si="3"/>
        <v/>
      </c>
      <c r="U97" s="11" t="str">
        <f t="shared" si="4"/>
        <v/>
      </c>
      <c r="V97" s="11" t="str">
        <f t="shared" si="1"/>
        <v/>
      </c>
      <c r="W97" s="11" t="str">
        <f t="shared" si="5"/>
        <v/>
      </c>
      <c r="X97" s="86" t="str">
        <f>IFERROR(IF(U97="","",IF(COUNTIF('My Played Scenarios'!E:E,T97)&gt;0,"ü","")),"")</f>
        <v/>
      </c>
    </row>
    <row r="98" spans="1:24" ht="15" customHeight="1" x14ac:dyDescent="0.3">
      <c r="A98" s="128" t="str">
        <f>IFERROR(IF(VLOOKUP(C98,Summary!A:B,2,FALSE)&lt;&gt;"C","",MAX($A$2:A97)+1),"")</f>
        <v/>
      </c>
      <c r="B98" s="35">
        <f>IF(Setup!$F$48="Yes",MAX($B$2:B97)+1,"")</f>
        <v>54</v>
      </c>
      <c r="C98" s="28" t="s">
        <v>56</v>
      </c>
      <c r="D98" s="37" t="str">
        <f t="shared" si="2"/>
        <v/>
      </c>
      <c r="E98" s="41">
        <v>7</v>
      </c>
      <c r="F98" s="41">
        <v>43</v>
      </c>
      <c r="G98" s="6">
        <v>5</v>
      </c>
      <c r="H98" s="6">
        <v>0</v>
      </c>
      <c r="I98" s="70">
        <v>0</v>
      </c>
      <c r="J98" s="70">
        <v>0</v>
      </c>
      <c r="K98" s="70">
        <v>0</v>
      </c>
      <c r="L98" s="70">
        <v>0</v>
      </c>
      <c r="M98" s="70">
        <v>0</v>
      </c>
      <c r="N98" s="70">
        <v>0</v>
      </c>
      <c r="O98" s="70">
        <v>0</v>
      </c>
      <c r="P98" s="70">
        <v>0</v>
      </c>
      <c r="Q98" s="70">
        <v>0</v>
      </c>
      <c r="R98" s="10">
        <f t="shared" si="0"/>
        <v>8.35</v>
      </c>
      <c r="S98" s="10">
        <v>8.4</v>
      </c>
      <c r="T98" s="9" t="str">
        <f t="shared" si="3"/>
        <v>ASL43</v>
      </c>
      <c r="U98" s="11" t="str">
        <f t="shared" si="4"/>
        <v>Into the Fray</v>
      </c>
      <c r="V98" s="11" t="str">
        <f t="shared" si="1"/>
        <v/>
      </c>
      <c r="W98" s="11" t="str">
        <f t="shared" si="5"/>
        <v/>
      </c>
      <c r="X98" s="86" t="str">
        <f>IFERROR(IF(U98="","",IF(COUNTIF('My Played Scenarios'!E:E,T98)&gt;0,"ü","")),"")</f>
        <v/>
      </c>
    </row>
    <row r="99" spans="1:24" ht="15" customHeight="1" x14ac:dyDescent="0.3">
      <c r="A99" s="128" t="str">
        <f>IFERROR(IF(VLOOKUP(C99,Summary!A:B,2,FALSE)&lt;&gt;"C","",MAX($A$2:A98)+1),"")</f>
        <v/>
      </c>
      <c r="B99" s="35">
        <f>IF(Setup!$F$48="Yes",MAX($B$2:B98)+1,"")</f>
        <v>55</v>
      </c>
      <c r="C99" s="28" t="s">
        <v>57</v>
      </c>
      <c r="D99" s="37" t="str">
        <f t="shared" si="2"/>
        <v/>
      </c>
      <c r="E99" s="41">
        <v>9</v>
      </c>
      <c r="F99" s="41">
        <v>30</v>
      </c>
      <c r="G99" s="6">
        <v>7</v>
      </c>
      <c r="H99" s="6">
        <v>0</v>
      </c>
      <c r="I99" s="70">
        <v>0</v>
      </c>
      <c r="J99" s="70">
        <v>0</v>
      </c>
      <c r="K99" s="70">
        <v>0</v>
      </c>
      <c r="L99" s="70">
        <v>0</v>
      </c>
      <c r="M99" s="70">
        <v>0</v>
      </c>
      <c r="N99" s="70">
        <v>0</v>
      </c>
      <c r="O99" s="70">
        <v>0</v>
      </c>
      <c r="P99" s="70">
        <v>0</v>
      </c>
      <c r="Q99" s="70">
        <v>0</v>
      </c>
      <c r="R99" s="10">
        <f t="shared" si="0"/>
        <v>9.6999999999999993</v>
      </c>
      <c r="S99" s="10">
        <v>8.8000000000000007</v>
      </c>
      <c r="T99" s="9" t="str">
        <f t="shared" si="3"/>
        <v>ASL44</v>
      </c>
      <c r="U99" s="11" t="str">
        <f t="shared" si="4"/>
        <v>The Gauntlet</v>
      </c>
      <c r="V99" s="11" t="str">
        <f t="shared" si="1"/>
        <v/>
      </c>
      <c r="W99" s="11" t="str">
        <f t="shared" si="5"/>
        <v/>
      </c>
      <c r="X99" s="86" t="str">
        <f>IFERROR(IF(U99="","",IF(COUNTIF('My Played Scenarios'!E:E,T99)&gt;0,"ü","")),"")</f>
        <v/>
      </c>
    </row>
    <row r="100" spans="1:24" ht="15" customHeight="1" x14ac:dyDescent="0.3">
      <c r="A100" s="128" t="str">
        <f>IFERROR(IF(VLOOKUP(C100,Summary!A:B,2,FALSE)&lt;&gt;"C","",MAX($A$2:A99)+1),"")</f>
        <v/>
      </c>
      <c r="B100" s="35">
        <f>IF(Setup!$F$48="Yes",MAX($B$2:B99)+1,"")</f>
        <v>56</v>
      </c>
      <c r="C100" s="28" t="s">
        <v>58</v>
      </c>
      <c r="D100" s="37" t="str">
        <f t="shared" si="2"/>
        <v/>
      </c>
      <c r="E100" s="41">
        <v>10</v>
      </c>
      <c r="F100" s="41">
        <v>36</v>
      </c>
      <c r="G100" s="6">
        <v>0</v>
      </c>
      <c r="H100" s="6">
        <v>0</v>
      </c>
      <c r="I100" s="70">
        <v>0</v>
      </c>
      <c r="J100" s="70">
        <v>0</v>
      </c>
      <c r="K100" s="70">
        <v>0</v>
      </c>
      <c r="L100" s="70">
        <v>0</v>
      </c>
      <c r="M100" s="70">
        <v>0</v>
      </c>
      <c r="N100" s="70">
        <v>0</v>
      </c>
      <c r="O100" s="70">
        <v>0</v>
      </c>
      <c r="P100" s="70">
        <v>0</v>
      </c>
      <c r="Q100" s="70">
        <v>0</v>
      </c>
      <c r="R100" s="10">
        <f t="shared" si="0"/>
        <v>7</v>
      </c>
      <c r="S100" s="10">
        <v>8.4</v>
      </c>
      <c r="T100" s="9" t="str">
        <f t="shared" si="3"/>
        <v>ASL45</v>
      </c>
      <c r="U100" s="11" t="str">
        <f t="shared" si="4"/>
        <v>Revenge at Kastelli</v>
      </c>
      <c r="V100" s="11" t="str">
        <f t="shared" si="1"/>
        <v/>
      </c>
      <c r="W100" s="11" t="str">
        <f t="shared" si="5"/>
        <v/>
      </c>
      <c r="X100" s="86" t="str">
        <f>IFERROR(IF(U100="","",IF(COUNTIF('My Played Scenarios'!E:E,T100)&gt;0,"ü","")),"")</f>
        <v/>
      </c>
    </row>
    <row r="101" spans="1:24" ht="15" customHeight="1" x14ac:dyDescent="0.3">
      <c r="A101" s="128" t="str">
        <f>IFERROR(IF(VLOOKUP(C101,Summary!A:B,2,FALSE)&lt;&gt;"C","",MAX($A$2:A100)+1),"")</f>
        <v/>
      </c>
      <c r="B101" s="35">
        <f>IF(Setup!$F$48="Yes",MAX($B$2:B100)+1,"")</f>
        <v>57</v>
      </c>
      <c r="C101" s="28" t="s">
        <v>59</v>
      </c>
      <c r="D101" s="37" t="str">
        <f t="shared" si="2"/>
        <v/>
      </c>
      <c r="E101" s="41">
        <v>9.5</v>
      </c>
      <c r="F101" s="41">
        <v>25</v>
      </c>
      <c r="G101" s="6">
        <v>0</v>
      </c>
      <c r="H101" s="6">
        <v>0</v>
      </c>
      <c r="I101" s="70">
        <v>0</v>
      </c>
      <c r="J101" s="70">
        <v>0</v>
      </c>
      <c r="K101" s="70">
        <v>0</v>
      </c>
      <c r="L101" s="70">
        <v>0</v>
      </c>
      <c r="M101" s="70">
        <v>1</v>
      </c>
      <c r="N101" s="70">
        <v>0</v>
      </c>
      <c r="O101" s="70">
        <v>0</v>
      </c>
      <c r="P101" s="70">
        <v>0</v>
      </c>
      <c r="Q101" s="70">
        <v>0</v>
      </c>
      <c r="R101" s="10">
        <f t="shared" si="0"/>
        <v>5.2750000000000004</v>
      </c>
      <c r="S101" s="10">
        <v>5.5</v>
      </c>
      <c r="T101" s="9" t="str">
        <f t="shared" si="3"/>
        <v>ASL46</v>
      </c>
      <c r="U101" s="11" t="str">
        <f t="shared" si="4"/>
        <v>Birds of Prey</v>
      </c>
      <c r="V101" s="11" t="str">
        <f t="shared" si="1"/>
        <v>, Air</v>
      </c>
      <c r="W101" s="11" t="str">
        <f t="shared" si="5"/>
        <v>Air</v>
      </c>
      <c r="X101" s="86" t="str">
        <f>IFERROR(IF(U101="","",IF(COUNTIF('My Played Scenarios'!E:E,T101)&gt;0,"ü","")),"")</f>
        <v/>
      </c>
    </row>
    <row r="102" spans="1:24" ht="15" customHeight="1" x14ac:dyDescent="0.3">
      <c r="A102" s="128" t="str">
        <f>IFERROR(IF(VLOOKUP(C102,Summary!A:B,2,FALSE)&lt;&gt;"C","",MAX($A$2:A101)+1),"")</f>
        <v/>
      </c>
      <c r="B102" s="35">
        <f>IF(Setup!$F$48="Yes",MAX($B$2:B101)+1,"")</f>
        <v>58</v>
      </c>
      <c r="C102" s="28" t="s">
        <v>60</v>
      </c>
      <c r="D102" s="37" t="str">
        <f t="shared" si="2"/>
        <v/>
      </c>
      <c r="E102" s="41">
        <v>8</v>
      </c>
      <c r="F102" s="41">
        <v>40</v>
      </c>
      <c r="G102" s="6">
        <v>8</v>
      </c>
      <c r="H102" s="6">
        <v>0</v>
      </c>
      <c r="I102" s="70">
        <v>0</v>
      </c>
      <c r="J102" s="70">
        <v>0</v>
      </c>
      <c r="K102" s="70">
        <v>0</v>
      </c>
      <c r="L102" s="70">
        <v>0</v>
      </c>
      <c r="M102" s="70">
        <v>0</v>
      </c>
      <c r="N102" s="70">
        <v>0</v>
      </c>
      <c r="O102" s="70">
        <v>0</v>
      </c>
      <c r="P102" s="70">
        <v>0</v>
      </c>
      <c r="Q102" s="70">
        <v>0</v>
      </c>
      <c r="R102" s="10">
        <f t="shared" si="0"/>
        <v>10.6</v>
      </c>
      <c r="S102" s="10">
        <v>10</v>
      </c>
      <c r="T102" s="9" t="str">
        <f t="shared" si="3"/>
        <v>ASL47</v>
      </c>
      <c r="U102" s="11" t="str">
        <f t="shared" si="4"/>
        <v>Rude Awakening</v>
      </c>
      <c r="V102" s="11" t="str">
        <f t="shared" si="1"/>
        <v/>
      </c>
      <c r="W102" s="11" t="str">
        <f t="shared" si="5"/>
        <v/>
      </c>
      <c r="X102" s="86" t="str">
        <f>IFERROR(IF(U102="","",IF(COUNTIF('My Played Scenarios'!E:E,T102)&gt;0,"ü","")),"")</f>
        <v/>
      </c>
    </row>
    <row r="103" spans="1:24" ht="15" customHeight="1" x14ac:dyDescent="0.3">
      <c r="A103" s="128" t="str">
        <f>IFERROR(IF(VLOOKUP(C103,Summary!A:B,2,FALSE)&lt;&gt;"C","",MAX($A$2:A102)+1),"")</f>
        <v/>
      </c>
      <c r="B103" s="35">
        <f>IF(Setup!$F$48="Yes",MAX($B$2:B102)+1,"")</f>
        <v>59</v>
      </c>
      <c r="C103" s="28" t="s">
        <v>61</v>
      </c>
      <c r="D103" s="37" t="str">
        <f t="shared" si="2"/>
        <v/>
      </c>
      <c r="E103" s="41">
        <v>7.5</v>
      </c>
      <c r="F103" s="41">
        <v>31</v>
      </c>
      <c r="G103" s="6">
        <v>0</v>
      </c>
      <c r="H103" s="6">
        <v>0</v>
      </c>
      <c r="I103" s="70">
        <v>0</v>
      </c>
      <c r="J103" s="70">
        <v>0</v>
      </c>
      <c r="K103" s="70">
        <v>0</v>
      </c>
      <c r="L103" s="70">
        <v>0</v>
      </c>
      <c r="M103" s="70">
        <v>0</v>
      </c>
      <c r="N103" s="70">
        <v>0</v>
      </c>
      <c r="O103" s="70">
        <v>0</v>
      </c>
      <c r="P103" s="70">
        <v>0</v>
      </c>
      <c r="Q103" s="70">
        <v>0</v>
      </c>
      <c r="R103" s="10">
        <f t="shared" si="0"/>
        <v>4.875</v>
      </c>
      <c r="S103" s="10">
        <v>5.4</v>
      </c>
      <c r="T103" s="9" t="str">
        <f t="shared" si="3"/>
        <v>ASL48</v>
      </c>
      <c r="U103" s="11" t="str">
        <f t="shared" si="4"/>
        <v>Toujours l'audace (Always Audacity)</v>
      </c>
      <c r="V103" s="11" t="str">
        <f t="shared" si="1"/>
        <v/>
      </c>
      <c r="W103" s="11" t="str">
        <f t="shared" si="5"/>
        <v/>
      </c>
      <c r="X103" s="86" t="str">
        <f>IFERROR(IF(U103="","",IF(COUNTIF('My Played Scenarios'!E:E,T103)&gt;0,"ü","")),"")</f>
        <v/>
      </c>
    </row>
    <row r="104" spans="1:24" ht="15" customHeight="1" x14ac:dyDescent="0.3">
      <c r="A104" s="128" t="str">
        <f>IFERROR(IF(VLOOKUP(C104,Summary!A:B,2,FALSE)&lt;&gt;"C","",MAX($A$2:A103)+1),"")</f>
        <v/>
      </c>
      <c r="B104" s="35">
        <f>IF(Setup!$F$48="Yes",MAX($B$2:B103)+1,"")</f>
        <v>60</v>
      </c>
      <c r="C104" s="28" t="s">
        <v>62</v>
      </c>
      <c r="D104" s="37" t="str">
        <f t="shared" si="2"/>
        <v/>
      </c>
      <c r="E104" s="41">
        <v>8</v>
      </c>
      <c r="F104" s="41">
        <v>26</v>
      </c>
      <c r="G104" s="6">
        <v>0</v>
      </c>
      <c r="H104" s="6">
        <v>0</v>
      </c>
      <c r="I104" s="70">
        <v>0</v>
      </c>
      <c r="J104" s="70">
        <v>0</v>
      </c>
      <c r="K104" s="70">
        <v>0</v>
      </c>
      <c r="L104" s="70">
        <v>0</v>
      </c>
      <c r="M104" s="70">
        <v>0</v>
      </c>
      <c r="N104" s="70">
        <v>0</v>
      </c>
      <c r="O104" s="70">
        <v>0</v>
      </c>
      <c r="P104" s="70">
        <v>0</v>
      </c>
      <c r="Q104" s="70">
        <v>0</v>
      </c>
      <c r="R104" s="10">
        <f t="shared" si="0"/>
        <v>4.4666666666666668</v>
      </c>
      <c r="S104" s="10">
        <v>4.8</v>
      </c>
      <c r="T104" s="9" t="str">
        <f t="shared" si="3"/>
        <v>ASL49</v>
      </c>
      <c r="U104" s="11" t="str">
        <f t="shared" si="4"/>
        <v>Piercing the Peel</v>
      </c>
      <c r="V104" s="11" t="str">
        <f t="shared" si="1"/>
        <v/>
      </c>
      <c r="W104" s="11" t="str">
        <f t="shared" si="5"/>
        <v/>
      </c>
      <c r="X104" s="86" t="str">
        <f>IFERROR(IF(U104="","",IF(COUNTIF('My Played Scenarios'!E:E,T104)&gt;0,"ü","")),"")</f>
        <v/>
      </c>
    </row>
    <row r="105" spans="1:24" ht="15" customHeight="1" x14ac:dyDescent="0.3">
      <c r="A105" s="128" t="str">
        <f>IFERROR(IF(VLOOKUP(C105,Summary!A:B,2,FALSE)&lt;&gt;"C","",MAX($A$2:A104)+1),"")</f>
        <v/>
      </c>
      <c r="B105" s="35">
        <f>IF(Setup!$F$48="Yes",MAX($B$2:B104)+1,"")</f>
        <v>61</v>
      </c>
      <c r="C105" s="28" t="s">
        <v>63</v>
      </c>
      <c r="D105" s="37" t="str">
        <f t="shared" si="2"/>
        <v/>
      </c>
      <c r="E105" s="41">
        <v>8</v>
      </c>
      <c r="F105" s="41">
        <v>39</v>
      </c>
      <c r="G105" s="6">
        <v>4</v>
      </c>
      <c r="H105" s="6">
        <v>0</v>
      </c>
      <c r="I105" s="70">
        <v>0</v>
      </c>
      <c r="J105" s="70">
        <v>1</v>
      </c>
      <c r="K105" s="70">
        <v>0</v>
      </c>
      <c r="L105" s="70">
        <v>0</v>
      </c>
      <c r="M105" s="70">
        <v>0</v>
      </c>
      <c r="N105" s="70">
        <v>0</v>
      </c>
      <c r="O105" s="70">
        <v>0</v>
      </c>
      <c r="P105" s="70">
        <v>0</v>
      </c>
      <c r="Q105" s="70">
        <v>0</v>
      </c>
      <c r="R105" s="10">
        <f t="shared" si="0"/>
        <v>9</v>
      </c>
      <c r="S105" s="10">
        <v>9</v>
      </c>
      <c r="T105" s="9" t="str">
        <f t="shared" si="3"/>
        <v>ASL50</v>
      </c>
      <c r="U105" s="11" t="str">
        <f t="shared" si="4"/>
        <v>Age-Old Foes</v>
      </c>
      <c r="V105" s="11" t="str">
        <f t="shared" si="1"/>
        <v>, OBA</v>
      </c>
      <c r="W105" s="11" t="str">
        <f t="shared" si="5"/>
        <v>OBA</v>
      </c>
      <c r="X105" s="86" t="str">
        <f>IFERROR(IF(U105="","",IF(COUNTIF('My Played Scenarios'!E:E,T105)&gt;0,"ü","")),"")</f>
        <v/>
      </c>
    </row>
    <row r="106" spans="1:24" ht="15" customHeight="1" x14ac:dyDescent="0.3">
      <c r="A106" s="128" t="str">
        <f>IFERROR(IF(VLOOKUP(C106,Summary!A:B,2,FALSE)&lt;&gt;"C","",MAX($A$2:A105)+1),"")</f>
        <v/>
      </c>
      <c r="B106" s="35">
        <f>IF(Setup!$F$48="Yes",MAX($B$2:B105)+1,"")</f>
        <v>62</v>
      </c>
      <c r="C106" s="28"/>
      <c r="D106" s="37" t="str">
        <f t="shared" si="2"/>
        <v/>
      </c>
      <c r="E106" s="41"/>
      <c r="F106" s="41"/>
      <c r="I106" s="70" t="s">
        <v>1363</v>
      </c>
      <c r="J106" s="70" t="s">
        <v>1363</v>
      </c>
      <c r="K106" s="70" t="s">
        <v>1363</v>
      </c>
      <c r="L106" s="70" t="s">
        <v>1363</v>
      </c>
      <c r="M106" s="70" t="s">
        <v>1363</v>
      </c>
      <c r="N106" s="70" t="s">
        <v>1363</v>
      </c>
      <c r="O106" s="70" t="s">
        <v>1363</v>
      </c>
      <c r="P106" s="70"/>
      <c r="Q106" s="70" t="s">
        <v>1363</v>
      </c>
      <c r="R106" s="10" t="str">
        <f t="shared" si="0"/>
        <v/>
      </c>
      <c r="T106" s="9" t="str">
        <f t="shared" si="3"/>
        <v/>
      </c>
      <c r="U106" s="11" t="str">
        <f t="shared" si="4"/>
        <v/>
      </c>
      <c r="V106" s="11" t="str">
        <f t="shared" si="1"/>
        <v/>
      </c>
      <c r="W106" s="11" t="str">
        <f t="shared" si="5"/>
        <v/>
      </c>
      <c r="X106" s="86" t="str">
        <f>IFERROR(IF(U106="","",IF(COUNTIF('My Played Scenarios'!E:E,T106)&gt;0,"ü","")),"")</f>
        <v/>
      </c>
    </row>
    <row r="107" spans="1:24" ht="15" customHeight="1" x14ac:dyDescent="0.3">
      <c r="A107" s="128" t="str">
        <f>IFERROR(IF(VLOOKUP(C107,Summary!A:B,2,FALSE)&lt;&gt;"C","",MAX($A$2:A106)+1),"")</f>
        <v/>
      </c>
      <c r="B107" s="35">
        <f>IF(Setup!$F$48="Yes",MAX($B$2:B106)+1,"")</f>
        <v>63</v>
      </c>
      <c r="C107" s="29" t="s">
        <v>64</v>
      </c>
      <c r="D107" s="37" t="str">
        <f t="shared" si="2"/>
        <v/>
      </c>
      <c r="E107" s="17"/>
      <c r="F107" s="17"/>
      <c r="I107" s="70" t="s">
        <v>1363</v>
      </c>
      <c r="J107" s="70" t="s">
        <v>1363</v>
      </c>
      <c r="K107" s="70" t="s">
        <v>1363</v>
      </c>
      <c r="L107" s="70" t="s">
        <v>1363</v>
      </c>
      <c r="M107" s="70" t="s">
        <v>1363</v>
      </c>
      <c r="N107" s="70" t="s">
        <v>1363</v>
      </c>
      <c r="O107" s="70" t="s">
        <v>1363</v>
      </c>
      <c r="P107" s="70"/>
      <c r="Q107" s="70" t="s">
        <v>1363</v>
      </c>
      <c r="R107" s="10" t="str">
        <f t="shared" si="0"/>
        <v/>
      </c>
      <c r="T107" s="9" t="str">
        <f t="shared" si="3"/>
        <v/>
      </c>
      <c r="U107" s="11" t="str">
        <f t="shared" si="4"/>
        <v/>
      </c>
      <c r="V107" s="11" t="str">
        <f t="shared" si="1"/>
        <v/>
      </c>
      <c r="W107" s="11" t="str">
        <f t="shared" si="5"/>
        <v/>
      </c>
      <c r="X107" s="86" t="str">
        <f>IFERROR(IF(U107="","",IF(COUNTIF('My Played Scenarios'!E:E,T107)&gt;0,"ü","")),"")</f>
        <v/>
      </c>
    </row>
    <row r="108" spans="1:24" ht="15" customHeight="1" x14ac:dyDescent="0.3">
      <c r="A108" s="128" t="str">
        <f>IFERROR(IF(VLOOKUP(C108,Summary!A:B,2,FALSE)&lt;&gt;"C","",MAX($A$2:A107)+1),"")</f>
        <v/>
      </c>
      <c r="B108" s="35">
        <f>IF(Setup!$F$48="Yes",MAX($B$2:B107)+1,"")</f>
        <v>64</v>
      </c>
      <c r="C108" s="28" t="s">
        <v>65</v>
      </c>
      <c r="D108" s="37" t="str">
        <f t="shared" si="2"/>
        <v/>
      </c>
      <c r="E108" s="41">
        <v>8</v>
      </c>
      <c r="F108" s="41">
        <v>20</v>
      </c>
      <c r="G108" s="6">
        <v>0</v>
      </c>
      <c r="H108" s="6">
        <v>0</v>
      </c>
      <c r="I108" s="70">
        <v>0</v>
      </c>
      <c r="J108" s="70">
        <v>0</v>
      </c>
      <c r="K108" s="70">
        <v>0</v>
      </c>
      <c r="L108" s="70">
        <v>1</v>
      </c>
      <c r="M108" s="70">
        <v>0</v>
      </c>
      <c r="N108" s="70">
        <v>0</v>
      </c>
      <c r="O108" s="70">
        <v>0</v>
      </c>
      <c r="P108" s="70">
        <v>0</v>
      </c>
      <c r="Q108" s="70">
        <v>0</v>
      </c>
      <c r="R108" s="10">
        <f t="shared" si="0"/>
        <v>4.3333333333333339</v>
      </c>
      <c r="S108" s="10">
        <v>3.7</v>
      </c>
      <c r="T108" s="9" t="str">
        <f t="shared" si="3"/>
        <v>ASL51</v>
      </c>
      <c r="U108" s="11" t="str">
        <f t="shared" si="4"/>
        <v>The Taking of Takrouna</v>
      </c>
      <c r="V108" s="11" t="str">
        <f t="shared" si="1"/>
        <v>, Dsrt</v>
      </c>
      <c r="W108" s="11" t="str">
        <f t="shared" si="5"/>
        <v>Dsrt</v>
      </c>
      <c r="X108" s="86" t="str">
        <f>IFERROR(IF(U108="","",IF(COUNTIF('My Played Scenarios'!E:E,T108)&gt;0,"ü","")),"")</f>
        <v/>
      </c>
    </row>
    <row r="109" spans="1:24" ht="15" customHeight="1" x14ac:dyDescent="0.3">
      <c r="A109" s="128" t="str">
        <f>IFERROR(IF(VLOOKUP(C109,Summary!A:B,2,FALSE)&lt;&gt;"C","",MAX($A$2:A108)+1),"")</f>
        <v/>
      </c>
      <c r="B109" s="35">
        <f>IF(Setup!$F$48="Yes",MAX($B$2:B108)+1,"")</f>
        <v>65</v>
      </c>
      <c r="C109" s="28" t="s">
        <v>66</v>
      </c>
      <c r="D109" s="37" t="str">
        <f t="shared" si="2"/>
        <v/>
      </c>
      <c r="E109" s="41">
        <v>7</v>
      </c>
      <c r="F109" s="41">
        <v>6</v>
      </c>
      <c r="G109" s="6">
        <v>14</v>
      </c>
      <c r="H109" s="6">
        <v>3</v>
      </c>
      <c r="I109" s="70">
        <v>0</v>
      </c>
      <c r="J109" s="70">
        <v>0</v>
      </c>
      <c r="K109" s="70">
        <v>0</v>
      </c>
      <c r="L109" s="70">
        <v>0</v>
      </c>
      <c r="M109" s="70">
        <v>0</v>
      </c>
      <c r="N109" s="70">
        <v>0</v>
      </c>
      <c r="O109" s="70">
        <v>0</v>
      </c>
      <c r="P109" s="70">
        <v>0</v>
      </c>
      <c r="Q109" s="70">
        <v>0</v>
      </c>
      <c r="R109" s="10">
        <f t="shared" ref="R109:R134" si="18">IF(E109="","",IFERROR(1+E109*(F109+IF(G109&gt;9,G109*3,G109*4)+H109*1+I109*1+J109*5+K109*9+L109*5+M109*2+N109*2+O109*5+Q109*5)/60,""))</f>
        <v>6.95</v>
      </c>
      <c r="S109" s="10">
        <v>5.3</v>
      </c>
      <c r="T109" s="9" t="str">
        <f t="shared" si="3"/>
        <v>ASL52</v>
      </c>
      <c r="U109" s="11" t="str">
        <f t="shared" si="4"/>
        <v>Too Little, Too Late</v>
      </c>
      <c r="V109" s="11" t="str">
        <f t="shared" ref="V109:V198" si="19">IF(OR(C109="",LEFT(C109,3)="---"),"",IF(OR(RIGHT(C109,3)="-I]",RIGHT(C109,4)="-II]",RIGHT(C109,5)="-III]",RIGHT(C109,4)="-IV]",RIGHT(C109,3)="-V]",RIGHT(C109,4)="-VI]",RIGHT(C109,5)="-VII]",RIGHT(C109,6)="-VIII]",RIGHT(C109,3)="CG]",MID(C109,LEN(C109)-2,2)="CG",MID(C109,LEN(C109)-4,2)="CG",MID(C109,LEN(C109)-3,2)="CG"),"Campaign",IFERROR(IF(I109=1,", PTO","")&amp;IF(J109=1,", OBA","")&amp;IF(K109=1,", Nght","")&amp;IF(L109=1,", Dsrt","")&amp;IF(M109=1,", Air","")&amp;IF(N109=1,", Bcg","")&amp;IF(O109=1,", Sea","")&amp;IF(P109=1,", Dlux","")&amp;IF(Q109=1,", SSR",""),"")))</f>
        <v/>
      </c>
      <c r="W109" s="11" t="str">
        <f t="shared" si="5"/>
        <v/>
      </c>
      <c r="X109" s="86" t="str">
        <f>IFERROR(IF(U109="","",IF(COUNTIF('My Played Scenarios'!E:E,T109)&gt;0,"ü","")),"")</f>
        <v/>
      </c>
    </row>
    <row r="110" spans="1:24" ht="15" customHeight="1" x14ac:dyDescent="0.3">
      <c r="A110" s="128" t="str">
        <f>IFERROR(IF(VLOOKUP(C110,Summary!A:B,2,FALSE)&lt;&gt;"C","",MAX($A$2:A109)+1),"")</f>
        <v/>
      </c>
      <c r="B110" s="35">
        <f>IF(Setup!$F$48="Yes",MAX($B$2:B109)+1,"")</f>
        <v>66</v>
      </c>
      <c r="C110" s="28" t="s">
        <v>67</v>
      </c>
      <c r="D110" s="37" t="str">
        <f t="shared" ref="D110:D199" si="20">IF(OR(C110="",LEFT(C110,2)="--"),"",IF(OR(E110="",F110="",G110="",H110="",I110="",J110="",K110="",L110="",M110="",N110="",O110="",P110="",Q110=""),"*",""))</f>
        <v/>
      </c>
      <c r="E110" s="41">
        <v>8.5</v>
      </c>
      <c r="F110" s="41">
        <v>26</v>
      </c>
      <c r="G110" s="6">
        <v>2</v>
      </c>
      <c r="H110" s="6">
        <v>2</v>
      </c>
      <c r="I110" s="70">
        <v>0</v>
      </c>
      <c r="J110" s="70">
        <v>0</v>
      </c>
      <c r="K110" s="70">
        <v>0</v>
      </c>
      <c r="L110" s="70">
        <v>0</v>
      </c>
      <c r="M110" s="70">
        <v>0</v>
      </c>
      <c r="N110" s="70">
        <v>0</v>
      </c>
      <c r="O110" s="70">
        <v>0</v>
      </c>
      <c r="P110" s="70">
        <v>0</v>
      </c>
      <c r="Q110" s="70">
        <v>0</v>
      </c>
      <c r="R110" s="10">
        <f t="shared" si="18"/>
        <v>6.1</v>
      </c>
      <c r="S110" s="10">
        <v>6.3</v>
      </c>
      <c r="T110" s="9" t="str">
        <f t="shared" ref="T110:T199" si="21">IF(OR(C110="",LEFT(C110,3)="---"),"",IFERROR("ASL"&amp;1*MID(C110,SEARCH("[",C110)+1,LEN(C110)-SEARCH("[",C110)-1),MID(C110,SEARCH("[",C110)+1,LEN(C110)-SEARCH("[",C110)-1)))</f>
        <v>ASL53</v>
      </c>
      <c r="U110" s="11" t="str">
        <f t="shared" ref="U110:U199" si="22">IF(OR(C110="",LEFT(C110,3)="---"),"",IFERROR(LEFT(C110,LEN(C110)-(LEN(C110)-SEARCH("[",C110)+2)),""))</f>
        <v>A High Price to Pay</v>
      </c>
      <c r="V110" s="11" t="str">
        <f t="shared" si="19"/>
        <v/>
      </c>
      <c r="W110" s="11" t="str">
        <f t="shared" ref="W110:W199" si="23">IF(V110="","",IF(V110="Campaign","Campaign",RIGHT(V110,LEN(V110)-2)))</f>
        <v/>
      </c>
      <c r="X110" s="86" t="str">
        <f>IFERROR(IF(U110="","",IF(COUNTIF('My Played Scenarios'!E:E,T110)&gt;0,"ü","")),"")</f>
        <v/>
      </c>
    </row>
    <row r="111" spans="1:24" ht="15" customHeight="1" x14ac:dyDescent="0.3">
      <c r="A111" s="128" t="str">
        <f>IFERROR(IF(VLOOKUP(C111,Summary!A:B,2,FALSE)&lt;&gt;"C","",MAX($A$2:A110)+1),"")</f>
        <v/>
      </c>
      <c r="B111" s="35">
        <f>IF(Setup!$F$48="Yes",MAX($B$2:B110)+1,"")</f>
        <v>67</v>
      </c>
      <c r="C111" s="28" t="s">
        <v>68</v>
      </c>
      <c r="D111" s="37" t="str">
        <f t="shared" si="20"/>
        <v/>
      </c>
      <c r="E111" s="41">
        <v>8.5</v>
      </c>
      <c r="F111" s="41">
        <v>28.5</v>
      </c>
      <c r="G111" s="6">
        <v>1</v>
      </c>
      <c r="H111" s="6">
        <v>0</v>
      </c>
      <c r="I111" s="70">
        <v>0</v>
      </c>
      <c r="J111" s="70">
        <v>0</v>
      </c>
      <c r="K111" s="70">
        <v>0</v>
      </c>
      <c r="L111" s="70">
        <v>0</v>
      </c>
      <c r="M111" s="70">
        <v>0</v>
      </c>
      <c r="N111" s="70">
        <v>0</v>
      </c>
      <c r="O111" s="70">
        <v>0</v>
      </c>
      <c r="P111" s="70">
        <v>0</v>
      </c>
      <c r="Q111" s="70">
        <v>0</v>
      </c>
      <c r="R111" s="10">
        <f t="shared" si="18"/>
        <v>5.604166666666667</v>
      </c>
      <c r="S111" s="10">
        <v>6</v>
      </c>
      <c r="T111" s="9" t="str">
        <f t="shared" si="21"/>
        <v>ASL54</v>
      </c>
      <c r="U111" s="11" t="str">
        <f t="shared" si="22"/>
        <v>Bridge to Nowhere</v>
      </c>
      <c r="V111" s="11" t="str">
        <f t="shared" si="19"/>
        <v/>
      </c>
      <c r="W111" s="11" t="str">
        <f t="shared" si="23"/>
        <v/>
      </c>
      <c r="X111" s="86" t="str">
        <f>IFERROR(IF(U111="","",IF(COUNTIF('My Played Scenarios'!E:E,T111)&gt;0,"ü","")),"")</f>
        <v/>
      </c>
    </row>
    <row r="112" spans="1:24" ht="15" customHeight="1" x14ac:dyDescent="0.3">
      <c r="A112" s="128" t="str">
        <f>IFERROR(IF(VLOOKUP(C112,Summary!A:B,2,FALSE)&lt;&gt;"C","",MAX($A$2:A111)+1),"")</f>
        <v/>
      </c>
      <c r="B112" s="35">
        <f>IF(Setup!$F$48="Yes",MAX($B$2:B111)+1,"")</f>
        <v>68</v>
      </c>
      <c r="C112" s="28" t="s">
        <v>69</v>
      </c>
      <c r="D112" s="37" t="str">
        <f t="shared" si="20"/>
        <v/>
      </c>
      <c r="E112" s="41">
        <v>8.5</v>
      </c>
      <c r="F112" s="41">
        <v>36</v>
      </c>
      <c r="G112" s="6">
        <v>0</v>
      </c>
      <c r="H112" s="6">
        <v>1</v>
      </c>
      <c r="I112" s="70">
        <v>0</v>
      </c>
      <c r="J112" s="70">
        <v>0</v>
      </c>
      <c r="K112" s="70">
        <v>0</v>
      </c>
      <c r="L112" s="70">
        <v>0</v>
      </c>
      <c r="M112" s="70">
        <v>0</v>
      </c>
      <c r="N112" s="70">
        <v>0</v>
      </c>
      <c r="O112" s="70">
        <v>0</v>
      </c>
      <c r="P112" s="70">
        <v>0</v>
      </c>
      <c r="Q112" s="70">
        <v>0</v>
      </c>
      <c r="R112" s="10">
        <f t="shared" si="18"/>
        <v>6.2416666666666663</v>
      </c>
      <c r="S112" s="10">
        <v>7.3</v>
      </c>
      <c r="T112" s="9" t="str">
        <f t="shared" si="21"/>
        <v>ASL55</v>
      </c>
      <c r="U112" s="11" t="str">
        <f t="shared" si="22"/>
        <v>Retribution</v>
      </c>
      <c r="V112" s="11" t="str">
        <f t="shared" si="19"/>
        <v/>
      </c>
      <c r="W112" s="11" t="str">
        <f t="shared" si="23"/>
        <v/>
      </c>
      <c r="X112" s="86" t="str">
        <f>IFERROR(IF(U112="","",IF(COUNTIF('My Played Scenarios'!E:E,T112)&gt;0,"ü","")),"")</f>
        <v/>
      </c>
    </row>
    <row r="113" spans="1:24" ht="15" customHeight="1" x14ac:dyDescent="0.3">
      <c r="A113" s="128" t="str">
        <f>IFERROR(IF(VLOOKUP(C113,Summary!A:B,2,FALSE)&lt;&gt;"C","",MAX($A$2:A112)+1),"")</f>
        <v/>
      </c>
      <c r="B113" s="35">
        <f>IF(Setup!$F$48="Yes",MAX($B$2:B112)+1,"")</f>
        <v>69</v>
      </c>
      <c r="C113" s="28" t="s">
        <v>70</v>
      </c>
      <c r="D113" s="37" t="str">
        <f t="shared" si="20"/>
        <v/>
      </c>
      <c r="E113" s="41">
        <v>10</v>
      </c>
      <c r="F113" s="41">
        <v>8</v>
      </c>
      <c r="G113" s="6">
        <v>30</v>
      </c>
      <c r="H113" s="6">
        <v>5</v>
      </c>
      <c r="I113" s="70">
        <v>0</v>
      </c>
      <c r="J113" s="70">
        <v>1</v>
      </c>
      <c r="K113" s="70">
        <v>0</v>
      </c>
      <c r="L113" s="70">
        <v>1</v>
      </c>
      <c r="M113" s="70">
        <v>0</v>
      </c>
      <c r="N113" s="70">
        <v>0</v>
      </c>
      <c r="O113" s="70">
        <v>0</v>
      </c>
      <c r="P113" s="70">
        <v>0</v>
      </c>
      <c r="Q113" s="70">
        <v>0</v>
      </c>
      <c r="R113" s="10">
        <f t="shared" si="18"/>
        <v>19.833333333333332</v>
      </c>
      <c r="S113" s="10">
        <v>15.3</v>
      </c>
      <c r="T113" s="9" t="str">
        <f t="shared" si="21"/>
        <v>ASL56</v>
      </c>
      <c r="U113" s="11" t="str">
        <f t="shared" si="22"/>
        <v>Half a Chance</v>
      </c>
      <c r="V113" s="11" t="str">
        <f t="shared" si="19"/>
        <v>, OBA, Dsrt</v>
      </c>
      <c r="W113" s="11" t="str">
        <f t="shared" si="23"/>
        <v>OBA, Dsrt</v>
      </c>
      <c r="X113" s="86" t="str">
        <f>IFERROR(IF(U113="","",IF(COUNTIF('My Played Scenarios'!E:E,T113)&gt;0,"ü","")),"")</f>
        <v/>
      </c>
    </row>
    <row r="114" spans="1:24" ht="15" customHeight="1" x14ac:dyDescent="0.3">
      <c r="A114" s="128" t="str">
        <f>IFERROR(IF(VLOOKUP(C114,Summary!A:B,2,FALSE)&lt;&gt;"C","",MAX($A$2:A113)+1),"")</f>
        <v/>
      </c>
      <c r="B114" s="35">
        <f>IF(Setup!$F$48="Yes",MAX($B$2:B113)+1,"")</f>
        <v>70</v>
      </c>
      <c r="C114" s="28" t="s">
        <v>71</v>
      </c>
      <c r="D114" s="37" t="str">
        <f t="shared" si="20"/>
        <v/>
      </c>
      <c r="E114" s="41">
        <v>10.5</v>
      </c>
      <c r="F114" s="41">
        <v>35</v>
      </c>
      <c r="G114" s="6">
        <v>11</v>
      </c>
      <c r="H114" s="6">
        <v>0</v>
      </c>
      <c r="I114" s="70">
        <v>0</v>
      </c>
      <c r="J114" s="70">
        <v>0</v>
      </c>
      <c r="K114" s="70">
        <v>0</v>
      </c>
      <c r="L114" s="70">
        <v>0</v>
      </c>
      <c r="M114" s="70">
        <v>0</v>
      </c>
      <c r="N114" s="70">
        <v>0</v>
      </c>
      <c r="O114" s="70">
        <v>0</v>
      </c>
      <c r="P114" s="70">
        <v>0</v>
      </c>
      <c r="Q114" s="70">
        <v>0</v>
      </c>
      <c r="R114" s="10">
        <f t="shared" si="18"/>
        <v>12.9</v>
      </c>
      <c r="S114" s="10">
        <v>15.5</v>
      </c>
      <c r="T114" s="9" t="str">
        <f t="shared" si="21"/>
        <v>ASL57</v>
      </c>
      <c r="U114" s="11" t="str">
        <f t="shared" si="22"/>
        <v>The Battle for Rome</v>
      </c>
      <c r="V114" s="11" t="str">
        <f t="shared" si="19"/>
        <v/>
      </c>
      <c r="W114" s="11" t="str">
        <f t="shared" si="23"/>
        <v/>
      </c>
      <c r="X114" s="86" t="str">
        <f>IFERROR(IF(U114="","",IF(COUNTIF('My Played Scenarios'!E:E,T114)&gt;0,"ü","")),"")</f>
        <v/>
      </c>
    </row>
    <row r="115" spans="1:24" ht="15" customHeight="1" x14ac:dyDescent="0.3">
      <c r="A115" s="128" t="str">
        <f>IFERROR(IF(VLOOKUP(C115,Summary!A:B,2,FALSE)&lt;&gt;"C","",MAX($A$2:A114)+1),"")</f>
        <v/>
      </c>
      <c r="B115" s="35">
        <f>IF(Setup!$F$48="Yes",MAX($B$2:B114)+1,"")</f>
        <v>71</v>
      </c>
      <c r="C115" s="28" t="s">
        <v>72</v>
      </c>
      <c r="D115" s="37" t="str">
        <f t="shared" si="20"/>
        <v/>
      </c>
      <c r="E115" s="41">
        <v>8.5</v>
      </c>
      <c r="F115" s="41">
        <v>35</v>
      </c>
      <c r="G115" s="6">
        <v>22</v>
      </c>
      <c r="H115" s="6">
        <v>2</v>
      </c>
      <c r="I115" s="70">
        <v>0</v>
      </c>
      <c r="J115" s="70">
        <v>1</v>
      </c>
      <c r="K115" s="70">
        <v>0</v>
      </c>
      <c r="L115" s="70">
        <v>1</v>
      </c>
      <c r="M115" s="70">
        <v>0</v>
      </c>
      <c r="N115" s="70">
        <v>0</v>
      </c>
      <c r="O115" s="70">
        <v>0</v>
      </c>
      <c r="P115" s="70">
        <v>0</v>
      </c>
      <c r="Q115" s="70">
        <v>0</v>
      </c>
      <c r="R115" s="10">
        <f t="shared" si="18"/>
        <v>17.008333333333333</v>
      </c>
      <c r="S115" s="10">
        <v>18.7</v>
      </c>
      <c r="T115" s="9" t="str">
        <f t="shared" si="21"/>
        <v>ASL58</v>
      </c>
      <c r="U115" s="11" t="str">
        <f t="shared" si="22"/>
        <v>Ci Arrendiamo</v>
      </c>
      <c r="V115" s="11" t="str">
        <f t="shared" si="19"/>
        <v>, OBA, Dsrt</v>
      </c>
      <c r="W115" s="11" t="str">
        <f t="shared" si="23"/>
        <v>OBA, Dsrt</v>
      </c>
      <c r="X115" s="86" t="str">
        <f>IFERROR(IF(U115="","",IF(COUNTIF('My Played Scenarios'!E:E,T115)&gt;0,"ü","")),"")</f>
        <v/>
      </c>
    </row>
    <row r="116" spans="1:24" ht="15" customHeight="1" x14ac:dyDescent="0.3">
      <c r="A116" s="128" t="str">
        <f>IFERROR(IF(VLOOKUP(C116,Summary!A:B,2,FALSE)&lt;&gt;"C","",MAX($A$2:A115)+1),"")</f>
        <v/>
      </c>
      <c r="B116" s="35">
        <f>IF(Setup!$F$48="Yes",MAX($B$2:B115)+1,"")</f>
        <v>72</v>
      </c>
      <c r="C116" s="28"/>
      <c r="D116" s="37" t="str">
        <f t="shared" si="20"/>
        <v/>
      </c>
      <c r="E116" s="41"/>
      <c r="F116" s="41"/>
      <c r="I116" s="70" t="s">
        <v>1363</v>
      </c>
      <c r="J116" s="70" t="s">
        <v>1363</v>
      </c>
      <c r="K116" s="70" t="s">
        <v>1363</v>
      </c>
      <c r="L116" s="70" t="s">
        <v>1363</v>
      </c>
      <c r="M116" s="70" t="s">
        <v>1363</v>
      </c>
      <c r="N116" s="70" t="s">
        <v>1363</v>
      </c>
      <c r="O116" s="70" t="s">
        <v>1363</v>
      </c>
      <c r="P116" s="70"/>
      <c r="Q116" s="70" t="s">
        <v>1363</v>
      </c>
      <c r="R116" s="10" t="str">
        <f t="shared" si="18"/>
        <v/>
      </c>
      <c r="T116" s="9" t="str">
        <f t="shared" si="21"/>
        <v/>
      </c>
      <c r="U116" s="11" t="str">
        <f t="shared" si="22"/>
        <v/>
      </c>
      <c r="V116" s="11" t="str">
        <f t="shared" si="19"/>
        <v/>
      </c>
      <c r="W116" s="11" t="str">
        <f t="shared" si="23"/>
        <v/>
      </c>
      <c r="X116" s="86" t="str">
        <f>IFERROR(IF(U116="","",IF(COUNTIF('My Played Scenarios'!E:E,T116)&gt;0,"ü","")),"")</f>
        <v/>
      </c>
    </row>
    <row r="117" spans="1:24" ht="15" customHeight="1" x14ac:dyDescent="0.3">
      <c r="A117" s="128" t="str">
        <f>IFERROR(IF(VLOOKUP(C117,Summary!A:B,2,FALSE)&lt;&gt;"C","",MAX($A$2:A116)+1),"")</f>
        <v/>
      </c>
      <c r="B117" s="35">
        <f>IF(Setup!$F$48="Yes",MAX($B$2:B116)+1,"")</f>
        <v>73</v>
      </c>
      <c r="C117" s="29" t="s">
        <v>73</v>
      </c>
      <c r="D117" s="37" t="str">
        <f t="shared" si="20"/>
        <v/>
      </c>
      <c r="E117" s="17"/>
      <c r="F117" s="17"/>
      <c r="I117" s="70" t="s">
        <v>1363</v>
      </c>
      <c r="J117" s="70" t="s">
        <v>1363</v>
      </c>
      <c r="K117" s="70" t="s">
        <v>1363</v>
      </c>
      <c r="L117" s="70" t="s">
        <v>1363</v>
      </c>
      <c r="M117" s="70" t="s">
        <v>1363</v>
      </c>
      <c r="N117" s="70" t="s">
        <v>1363</v>
      </c>
      <c r="O117" s="70" t="s">
        <v>1363</v>
      </c>
      <c r="P117" s="70"/>
      <c r="Q117" s="70" t="s">
        <v>1363</v>
      </c>
      <c r="R117" s="10" t="str">
        <f t="shared" si="18"/>
        <v/>
      </c>
      <c r="T117" s="9" t="str">
        <f t="shared" si="21"/>
        <v/>
      </c>
      <c r="U117" s="11" t="str">
        <f t="shared" si="22"/>
        <v/>
      </c>
      <c r="V117" s="11" t="str">
        <f t="shared" si="19"/>
        <v/>
      </c>
      <c r="W117" s="11" t="str">
        <f t="shared" si="23"/>
        <v/>
      </c>
      <c r="X117" s="86" t="str">
        <f>IFERROR(IF(U117="","",IF(COUNTIF('My Played Scenarios'!E:E,T117)&gt;0,"ü","")),"")</f>
        <v/>
      </c>
    </row>
    <row r="118" spans="1:24" ht="15" customHeight="1" x14ac:dyDescent="0.3">
      <c r="A118" s="128" t="str">
        <f>IFERROR(IF(VLOOKUP(C118,Summary!A:B,2,FALSE)&lt;&gt;"C","",MAX($A$2:A117)+1),"")</f>
        <v/>
      </c>
      <c r="B118" s="35">
        <f>IF(Setup!$F$48="Yes",MAX($B$2:B117)+1,"")</f>
        <v>74</v>
      </c>
      <c r="C118" s="28" t="s">
        <v>74</v>
      </c>
      <c r="D118" s="37" t="str">
        <f t="shared" si="20"/>
        <v/>
      </c>
      <c r="E118" s="41">
        <v>10</v>
      </c>
      <c r="F118" s="41">
        <v>22</v>
      </c>
      <c r="G118" s="6">
        <v>12</v>
      </c>
      <c r="H118" s="6">
        <v>2</v>
      </c>
      <c r="I118" s="70">
        <v>0</v>
      </c>
      <c r="J118" s="70">
        <v>0</v>
      </c>
      <c r="K118" s="70">
        <v>0</v>
      </c>
      <c r="L118" s="70">
        <v>0</v>
      </c>
      <c r="M118" s="70">
        <v>0</v>
      </c>
      <c r="N118" s="70">
        <v>0</v>
      </c>
      <c r="O118" s="70">
        <v>0</v>
      </c>
      <c r="P118" s="70">
        <v>0</v>
      </c>
      <c r="Q118" s="70">
        <v>0</v>
      </c>
      <c r="R118" s="10">
        <f t="shared" si="18"/>
        <v>11</v>
      </c>
      <c r="S118" s="10">
        <v>10.3</v>
      </c>
      <c r="T118" s="9" t="str">
        <f t="shared" si="21"/>
        <v>ASL59</v>
      </c>
      <c r="U118" s="11" t="str">
        <f t="shared" si="22"/>
        <v>Smertniki</v>
      </c>
      <c r="V118" s="11" t="str">
        <f t="shared" si="19"/>
        <v/>
      </c>
      <c r="W118" s="11" t="str">
        <f t="shared" si="23"/>
        <v/>
      </c>
      <c r="X118" s="86" t="str">
        <f>IFERROR(IF(U118="","",IF(COUNTIF('My Played Scenarios'!E:E,T118)&gt;0,"ü","")),"")</f>
        <v/>
      </c>
    </row>
    <row r="119" spans="1:24" ht="15" customHeight="1" x14ac:dyDescent="0.3">
      <c r="A119" s="128" t="str">
        <f>IFERROR(IF(VLOOKUP(C119,Summary!A:B,2,FALSE)&lt;&gt;"C","",MAX($A$2:A118)+1),"")</f>
        <v/>
      </c>
      <c r="B119" s="35">
        <f>IF(Setup!$F$48="Yes",MAX($B$2:B118)+1,"")</f>
        <v>75</v>
      </c>
      <c r="C119" s="28" t="s">
        <v>75</v>
      </c>
      <c r="D119" s="37" t="str">
        <f t="shared" si="20"/>
        <v/>
      </c>
      <c r="E119" s="41">
        <v>8</v>
      </c>
      <c r="F119" s="41">
        <v>42</v>
      </c>
      <c r="G119" s="6">
        <v>0</v>
      </c>
      <c r="H119" s="6">
        <v>0</v>
      </c>
      <c r="I119" s="70">
        <v>1</v>
      </c>
      <c r="J119" s="70">
        <v>0</v>
      </c>
      <c r="K119" s="70">
        <v>0</v>
      </c>
      <c r="L119" s="70">
        <v>0</v>
      </c>
      <c r="M119" s="70">
        <v>0</v>
      </c>
      <c r="N119" s="70">
        <v>0</v>
      </c>
      <c r="O119" s="70">
        <v>0</v>
      </c>
      <c r="P119" s="70">
        <v>0</v>
      </c>
      <c r="Q119" s="70">
        <v>0</v>
      </c>
      <c r="R119" s="10">
        <f t="shared" si="18"/>
        <v>6.7333333333333334</v>
      </c>
      <c r="S119" s="10">
        <v>7.6</v>
      </c>
      <c r="T119" s="9" t="str">
        <f t="shared" si="21"/>
        <v>ASL60</v>
      </c>
      <c r="U119" s="11" t="str">
        <f t="shared" si="22"/>
        <v>On the Kokoda Trail</v>
      </c>
      <c r="V119" s="11" t="str">
        <f t="shared" si="19"/>
        <v>, PTO</v>
      </c>
      <c r="W119" s="11" t="str">
        <f t="shared" si="23"/>
        <v>PTO</v>
      </c>
      <c r="X119" s="86" t="str">
        <f>IFERROR(IF(U119="","",IF(COUNTIF('My Played Scenarios'!E:E,T119)&gt;0,"ü","")),"")</f>
        <v/>
      </c>
    </row>
    <row r="120" spans="1:24" ht="15" customHeight="1" x14ac:dyDescent="0.3">
      <c r="A120" s="128" t="str">
        <f>IFERROR(IF(VLOOKUP(C120,Summary!A:B,2,FALSE)&lt;&gt;"C","",MAX($A$2:A119)+1),"")</f>
        <v/>
      </c>
      <c r="B120" s="35">
        <f>IF(Setup!$F$48="Yes",MAX($B$2:B119)+1,"")</f>
        <v>76</v>
      </c>
      <c r="C120" s="28" t="s">
        <v>76</v>
      </c>
      <c r="D120" s="37" t="str">
        <f t="shared" si="20"/>
        <v/>
      </c>
      <c r="E120" s="41">
        <v>7.5</v>
      </c>
      <c r="F120" s="41">
        <v>31.5</v>
      </c>
      <c r="G120" s="6">
        <v>0</v>
      </c>
      <c r="H120" s="6">
        <v>1</v>
      </c>
      <c r="I120" s="70">
        <v>1</v>
      </c>
      <c r="J120" s="70">
        <v>1</v>
      </c>
      <c r="K120" s="70">
        <v>1</v>
      </c>
      <c r="L120" s="70">
        <v>0</v>
      </c>
      <c r="M120" s="70">
        <v>0</v>
      </c>
      <c r="N120" s="70">
        <v>0</v>
      </c>
      <c r="O120" s="70">
        <v>0</v>
      </c>
      <c r="P120" s="70">
        <v>0</v>
      </c>
      <c r="Q120" s="70">
        <v>0</v>
      </c>
      <c r="R120" s="10">
        <f t="shared" si="18"/>
        <v>6.9375</v>
      </c>
      <c r="S120" s="10">
        <v>8.5</v>
      </c>
      <c r="T120" s="9" t="str">
        <f t="shared" si="21"/>
        <v>ASL61</v>
      </c>
      <c r="U120" s="11" t="str">
        <f t="shared" si="22"/>
        <v>Shoestring Ridge</v>
      </c>
      <c r="V120" s="11" t="str">
        <f t="shared" si="19"/>
        <v>, PTO, OBA, Nght</v>
      </c>
      <c r="W120" s="11" t="str">
        <f t="shared" si="23"/>
        <v>PTO, OBA, Nght</v>
      </c>
      <c r="X120" s="86" t="str">
        <f>IFERROR(IF(U120="","",IF(COUNTIF('My Played Scenarios'!E:E,T120)&gt;0,"ü","")),"")</f>
        <v/>
      </c>
    </row>
    <row r="121" spans="1:24" ht="15" customHeight="1" x14ac:dyDescent="0.3">
      <c r="A121" s="128" t="str">
        <f>IFERROR(IF(VLOOKUP(C121,Summary!A:B,2,FALSE)&lt;&gt;"C","",MAX($A$2:A120)+1),"")</f>
        <v/>
      </c>
      <c r="B121" s="35">
        <f>IF(Setup!$F$48="Yes",MAX($B$2:B120)+1,"")</f>
        <v>77</v>
      </c>
      <c r="C121" s="28" t="s">
        <v>77</v>
      </c>
      <c r="D121" s="37" t="str">
        <f t="shared" si="20"/>
        <v/>
      </c>
      <c r="E121" s="41">
        <v>10</v>
      </c>
      <c r="F121" s="41">
        <v>24</v>
      </c>
      <c r="G121" s="6">
        <v>10</v>
      </c>
      <c r="H121" s="6">
        <v>4</v>
      </c>
      <c r="I121" s="70">
        <v>1</v>
      </c>
      <c r="J121" s="70">
        <v>1</v>
      </c>
      <c r="K121" s="70">
        <v>0</v>
      </c>
      <c r="L121" s="70">
        <v>0</v>
      </c>
      <c r="M121" s="70">
        <v>0</v>
      </c>
      <c r="N121" s="70">
        <v>0</v>
      </c>
      <c r="O121" s="70">
        <v>0</v>
      </c>
      <c r="P121" s="70">
        <v>0</v>
      </c>
      <c r="Q121" s="70">
        <v>0</v>
      </c>
      <c r="R121" s="10">
        <f t="shared" si="18"/>
        <v>11.666666666666666</v>
      </c>
      <c r="S121" s="10">
        <v>10.8</v>
      </c>
      <c r="T121" s="9" t="str">
        <f t="shared" si="21"/>
        <v>ASL62</v>
      </c>
      <c r="U121" s="11" t="str">
        <f t="shared" si="22"/>
        <v>Bungle in the Jungle</v>
      </c>
      <c r="V121" s="11" t="str">
        <f t="shared" si="19"/>
        <v>, PTO, OBA</v>
      </c>
      <c r="W121" s="11" t="str">
        <f t="shared" si="23"/>
        <v>PTO, OBA</v>
      </c>
      <c r="X121" s="86" t="str">
        <f>IFERROR(IF(U121="","",IF(COUNTIF('My Played Scenarios'!E:E,T121)&gt;0,"ü","")),"")</f>
        <v/>
      </c>
    </row>
    <row r="122" spans="1:24" ht="15" customHeight="1" x14ac:dyDescent="0.3">
      <c r="A122" s="128" t="str">
        <f>IFERROR(IF(VLOOKUP(C122,Summary!A:B,2,FALSE)&lt;&gt;"C","",MAX($A$2:A121)+1),"")</f>
        <v/>
      </c>
      <c r="B122" s="35">
        <f>IF(Setup!$F$48="Yes",MAX($B$2:B121)+1,"")</f>
        <v>78</v>
      </c>
      <c r="C122" s="28" t="s">
        <v>78</v>
      </c>
      <c r="D122" s="37" t="str">
        <f t="shared" si="20"/>
        <v/>
      </c>
      <c r="E122" s="41">
        <v>10</v>
      </c>
      <c r="F122" s="41">
        <v>44</v>
      </c>
      <c r="G122" s="6">
        <v>0</v>
      </c>
      <c r="H122" s="6">
        <v>2</v>
      </c>
      <c r="I122" s="70">
        <v>1</v>
      </c>
      <c r="J122" s="70">
        <v>0</v>
      </c>
      <c r="K122" s="70">
        <v>0</v>
      </c>
      <c r="L122" s="70">
        <v>0</v>
      </c>
      <c r="M122" s="70">
        <v>0</v>
      </c>
      <c r="N122" s="70">
        <v>0</v>
      </c>
      <c r="O122" s="70">
        <v>0</v>
      </c>
      <c r="P122" s="70">
        <v>0</v>
      </c>
      <c r="Q122" s="70">
        <v>0</v>
      </c>
      <c r="R122" s="10">
        <f t="shared" si="18"/>
        <v>8.8333333333333321</v>
      </c>
      <c r="S122" s="10">
        <v>10.199999999999999</v>
      </c>
      <c r="T122" s="9" t="str">
        <f t="shared" si="21"/>
        <v>ASL63</v>
      </c>
      <c r="U122" s="11" t="str">
        <f t="shared" si="22"/>
        <v>The Eastern Gate</v>
      </c>
      <c r="V122" s="11" t="str">
        <f t="shared" si="19"/>
        <v>, PTO</v>
      </c>
      <c r="W122" s="11" t="str">
        <f t="shared" si="23"/>
        <v>PTO</v>
      </c>
      <c r="X122" s="86" t="str">
        <f>IFERROR(IF(U122="","",IF(COUNTIF('My Played Scenarios'!E:E,T122)&gt;0,"ü","")),"")</f>
        <v/>
      </c>
    </row>
    <row r="123" spans="1:24" ht="15" customHeight="1" x14ac:dyDescent="0.3">
      <c r="A123" s="128" t="str">
        <f>IFERROR(IF(VLOOKUP(C123,Summary!A:B,2,FALSE)&lt;&gt;"C","",MAX($A$2:A122)+1),"")</f>
        <v/>
      </c>
      <c r="B123" s="35">
        <f>IF(Setup!$F$48="Yes",MAX($B$2:B122)+1,"")</f>
        <v>79</v>
      </c>
      <c r="C123" s="28" t="s">
        <v>79</v>
      </c>
      <c r="D123" s="37" t="str">
        <f t="shared" si="20"/>
        <v/>
      </c>
      <c r="E123" s="41">
        <v>10</v>
      </c>
      <c r="F123" s="41">
        <v>22</v>
      </c>
      <c r="G123" s="6">
        <v>0</v>
      </c>
      <c r="H123" s="6">
        <v>0</v>
      </c>
      <c r="I123" s="70">
        <v>1</v>
      </c>
      <c r="J123" s="70">
        <v>0</v>
      </c>
      <c r="K123" s="70">
        <v>0</v>
      </c>
      <c r="L123" s="70">
        <v>0</v>
      </c>
      <c r="M123" s="70">
        <v>0</v>
      </c>
      <c r="N123" s="70">
        <v>0</v>
      </c>
      <c r="O123" s="70">
        <v>0</v>
      </c>
      <c r="P123" s="70">
        <v>0</v>
      </c>
      <c r="Q123" s="70">
        <v>0</v>
      </c>
      <c r="R123" s="10">
        <f t="shared" si="18"/>
        <v>4.8333333333333339</v>
      </c>
      <c r="S123" s="10">
        <v>5.5</v>
      </c>
      <c r="T123" s="9" t="str">
        <f t="shared" si="21"/>
        <v>ASL64</v>
      </c>
      <c r="U123" s="11" t="str">
        <f t="shared" si="22"/>
        <v>Hazardous Occupation</v>
      </c>
      <c r="V123" s="11" t="str">
        <f t="shared" si="19"/>
        <v>, PTO</v>
      </c>
      <c r="W123" s="11" t="str">
        <f t="shared" si="23"/>
        <v>PTO</v>
      </c>
      <c r="X123" s="86" t="str">
        <f>IFERROR(IF(U123="","",IF(COUNTIF('My Played Scenarios'!E:E,T123)&gt;0,"ü","")),"")</f>
        <v/>
      </c>
    </row>
    <row r="124" spans="1:24" ht="15" customHeight="1" x14ac:dyDescent="0.3">
      <c r="A124" s="128" t="str">
        <f>IFERROR(IF(VLOOKUP(C124,Summary!A:B,2,FALSE)&lt;&gt;"C","",MAX($A$2:A123)+1),"")</f>
        <v/>
      </c>
      <c r="B124" s="35">
        <f>IF(Setup!$F$48="Yes",MAX($B$2:B123)+1,"")</f>
        <v>80</v>
      </c>
      <c r="C124" s="28" t="s">
        <v>80</v>
      </c>
      <c r="D124" s="37" t="str">
        <f t="shared" si="20"/>
        <v/>
      </c>
      <c r="E124" s="41">
        <v>9</v>
      </c>
      <c r="F124" s="41">
        <v>45.5</v>
      </c>
      <c r="G124" s="6">
        <v>7</v>
      </c>
      <c r="H124" s="6">
        <v>2</v>
      </c>
      <c r="I124" s="70">
        <v>0</v>
      </c>
      <c r="J124" s="70">
        <v>0</v>
      </c>
      <c r="K124" s="70">
        <v>0</v>
      </c>
      <c r="L124" s="70">
        <v>1</v>
      </c>
      <c r="M124" s="70">
        <v>1</v>
      </c>
      <c r="N124" s="70">
        <v>0</v>
      </c>
      <c r="O124" s="70">
        <v>0</v>
      </c>
      <c r="P124" s="70">
        <v>0</v>
      </c>
      <c r="Q124" s="70">
        <v>0</v>
      </c>
      <c r="R124" s="10">
        <f t="shared" si="18"/>
        <v>13.375</v>
      </c>
      <c r="S124" s="10">
        <v>12.5</v>
      </c>
      <c r="T124" s="9" t="str">
        <f t="shared" si="21"/>
        <v>ASL65</v>
      </c>
      <c r="U124" s="11" t="str">
        <f t="shared" si="22"/>
        <v>Red Star, Red Sun</v>
      </c>
      <c r="V124" s="11" t="str">
        <f t="shared" si="19"/>
        <v>, Dsrt, Air</v>
      </c>
      <c r="W124" s="11" t="str">
        <f t="shared" si="23"/>
        <v>Dsrt, Air</v>
      </c>
      <c r="X124" s="86" t="str">
        <f>IFERROR(IF(U124="","",IF(COUNTIF('My Played Scenarios'!E:E,T124)&gt;0,"ü","")),"")</f>
        <v/>
      </c>
    </row>
    <row r="125" spans="1:24" ht="15" customHeight="1" x14ac:dyDescent="0.3">
      <c r="A125" s="128" t="str">
        <f>IFERROR(IF(VLOOKUP(C125,Summary!A:B,2,FALSE)&lt;&gt;"C","",MAX($A$2:A124)+1),"")</f>
        <v/>
      </c>
      <c r="B125" s="35">
        <f>IF(Setup!$F$48="Yes",MAX($B$2:B124)+1,"")</f>
        <v>81</v>
      </c>
      <c r="C125" s="28" t="s">
        <v>81</v>
      </c>
      <c r="D125" s="37" t="str">
        <f t="shared" si="20"/>
        <v/>
      </c>
      <c r="E125" s="41">
        <v>10.5</v>
      </c>
      <c r="F125" s="41">
        <v>56</v>
      </c>
      <c r="G125" s="6">
        <v>6</v>
      </c>
      <c r="H125" s="6">
        <v>1</v>
      </c>
      <c r="I125" s="70">
        <v>1</v>
      </c>
      <c r="J125" s="70">
        <v>1</v>
      </c>
      <c r="K125" s="70">
        <v>0</v>
      </c>
      <c r="L125" s="70">
        <v>0</v>
      </c>
      <c r="M125" s="70">
        <v>0</v>
      </c>
      <c r="N125" s="70">
        <v>0</v>
      </c>
      <c r="O125" s="70">
        <v>0</v>
      </c>
      <c r="P125" s="70">
        <v>0</v>
      </c>
      <c r="Q125" s="70">
        <v>0</v>
      </c>
      <c r="R125" s="10">
        <f t="shared" si="18"/>
        <v>16.225000000000001</v>
      </c>
      <c r="S125" s="10">
        <v>16.399999999999999</v>
      </c>
      <c r="T125" s="9" t="str">
        <f t="shared" si="21"/>
        <v>ASL66</v>
      </c>
      <c r="U125" s="11" t="str">
        <f t="shared" si="22"/>
        <v>The Bushmasters</v>
      </c>
      <c r="V125" s="11" t="str">
        <f t="shared" si="19"/>
        <v>, PTO, OBA</v>
      </c>
      <c r="W125" s="11" t="str">
        <f t="shared" si="23"/>
        <v>PTO, OBA</v>
      </c>
      <c r="X125" s="86" t="str">
        <f>IFERROR(IF(U125="","",IF(COUNTIF('My Played Scenarios'!E:E,T125)&gt;0,"ü","")),"")</f>
        <v/>
      </c>
    </row>
    <row r="126" spans="1:24" ht="15" customHeight="1" x14ac:dyDescent="0.3">
      <c r="A126" s="128" t="str">
        <f>IFERROR(IF(VLOOKUP(C126,Summary!A:B,2,FALSE)&lt;&gt;"C","",MAX($A$2:A125)+1),"")</f>
        <v/>
      </c>
      <c r="B126" s="35">
        <f>IF(Setup!$F$48="Yes",MAX($B$2:B125)+1,"")</f>
        <v>82</v>
      </c>
      <c r="C126" s="28"/>
      <c r="D126" s="37" t="str">
        <f t="shared" si="20"/>
        <v/>
      </c>
      <c r="E126" s="41"/>
      <c r="F126" s="41"/>
      <c r="I126" s="70" t="s">
        <v>1363</v>
      </c>
      <c r="J126" s="70" t="s">
        <v>1363</v>
      </c>
      <c r="K126" s="70" t="s">
        <v>1363</v>
      </c>
      <c r="L126" s="70" t="s">
        <v>1363</v>
      </c>
      <c r="M126" s="70" t="s">
        <v>1363</v>
      </c>
      <c r="N126" s="70" t="s">
        <v>1363</v>
      </c>
      <c r="O126" s="70" t="s">
        <v>1363</v>
      </c>
      <c r="P126" s="70"/>
      <c r="Q126" s="70" t="s">
        <v>1363</v>
      </c>
      <c r="R126" s="10" t="str">
        <f t="shared" si="18"/>
        <v/>
      </c>
      <c r="T126" s="9" t="str">
        <f t="shared" si="21"/>
        <v/>
      </c>
      <c r="U126" s="11" t="str">
        <f t="shared" si="22"/>
        <v/>
      </c>
      <c r="V126" s="11" t="str">
        <f t="shared" si="19"/>
        <v/>
      </c>
      <c r="W126" s="11" t="str">
        <f t="shared" si="23"/>
        <v/>
      </c>
      <c r="X126" s="86" t="str">
        <f>IFERROR(IF(U126="","",IF(COUNTIF('My Played Scenarios'!E:E,T126)&gt;0,"ü","")),"")</f>
        <v/>
      </c>
    </row>
    <row r="127" spans="1:24" ht="15" customHeight="1" x14ac:dyDescent="0.3">
      <c r="A127" s="128" t="str">
        <f>IFERROR(IF(VLOOKUP(C127,Summary!A:B,2,FALSE)&lt;&gt;"C","",MAX($A$2:A126)+1),"")</f>
        <v/>
      </c>
      <c r="B127" s="35">
        <f>IF(Setup!$F$48="Yes",MAX($B$2:B126)+1,"")</f>
        <v>83</v>
      </c>
      <c r="C127" s="29" t="s">
        <v>82</v>
      </c>
      <c r="D127" s="37" t="str">
        <f t="shared" si="20"/>
        <v/>
      </c>
      <c r="E127" s="17"/>
      <c r="F127" s="17"/>
      <c r="I127" s="70" t="s">
        <v>1363</v>
      </c>
      <c r="J127" s="70" t="s">
        <v>1363</v>
      </c>
      <c r="K127" s="70" t="s">
        <v>1363</v>
      </c>
      <c r="L127" s="70" t="s">
        <v>1363</v>
      </c>
      <c r="M127" s="70" t="s">
        <v>1363</v>
      </c>
      <c r="N127" s="70" t="s">
        <v>1363</v>
      </c>
      <c r="O127" s="70" t="s">
        <v>1363</v>
      </c>
      <c r="P127" s="70"/>
      <c r="Q127" s="70" t="s">
        <v>1363</v>
      </c>
      <c r="R127" s="10" t="str">
        <f t="shared" si="18"/>
        <v/>
      </c>
      <c r="T127" s="9" t="str">
        <f t="shared" si="21"/>
        <v/>
      </c>
      <c r="U127" s="11" t="str">
        <f t="shared" si="22"/>
        <v/>
      </c>
      <c r="V127" s="11" t="str">
        <f t="shared" si="19"/>
        <v/>
      </c>
      <c r="W127" s="11" t="str">
        <f t="shared" si="23"/>
        <v/>
      </c>
      <c r="X127" s="86" t="str">
        <f>IFERROR(IF(U127="","",IF(COUNTIF('My Played Scenarios'!E:E,T127)&gt;0,"ü","")),"")</f>
        <v/>
      </c>
    </row>
    <row r="128" spans="1:24" ht="15" customHeight="1" x14ac:dyDescent="0.3">
      <c r="A128" s="128" t="str">
        <f>IFERROR(IF(VLOOKUP(C128,Summary!A:B,2,FALSE)&lt;&gt;"C","",MAX($A$2:A127)+1),"")</f>
        <v/>
      </c>
      <c r="B128" s="35">
        <f>IF(Setup!$F$48="Yes",MAX($B$2:B127)+1,"")</f>
        <v>84</v>
      </c>
      <c r="C128" s="28" t="s">
        <v>83</v>
      </c>
      <c r="D128" s="37" t="str">
        <f t="shared" si="20"/>
        <v/>
      </c>
      <c r="E128" s="41">
        <v>8</v>
      </c>
      <c r="F128" s="41">
        <v>23.5</v>
      </c>
      <c r="G128" s="6">
        <v>0</v>
      </c>
      <c r="H128" s="6">
        <v>0</v>
      </c>
      <c r="I128" s="70">
        <v>1</v>
      </c>
      <c r="J128" s="70">
        <v>0</v>
      </c>
      <c r="K128" s="70">
        <v>0</v>
      </c>
      <c r="L128" s="70">
        <v>0</v>
      </c>
      <c r="M128" s="70">
        <v>0</v>
      </c>
      <c r="N128" s="70">
        <v>0</v>
      </c>
      <c r="O128" s="70">
        <v>0</v>
      </c>
      <c r="P128" s="70">
        <v>0</v>
      </c>
      <c r="Q128" s="70">
        <v>0</v>
      </c>
      <c r="R128" s="10">
        <f t="shared" si="18"/>
        <v>4.2666666666666666</v>
      </c>
      <c r="S128" s="10">
        <v>3.6</v>
      </c>
      <c r="T128" s="9" t="str">
        <f t="shared" si="21"/>
        <v>ASL67</v>
      </c>
      <c r="U128" s="11" t="str">
        <f t="shared" si="22"/>
        <v>Cibik's Ridge</v>
      </c>
      <c r="V128" s="11" t="str">
        <f t="shared" si="19"/>
        <v>, PTO</v>
      </c>
      <c r="W128" s="11" t="str">
        <f t="shared" si="23"/>
        <v>PTO</v>
      </c>
      <c r="X128" s="86" t="str">
        <f>IFERROR(IF(U128="","",IF(COUNTIF('My Played Scenarios'!E:E,T128)&gt;0,"ü","")),"")</f>
        <v/>
      </c>
    </row>
    <row r="129" spans="1:24" ht="15" customHeight="1" x14ac:dyDescent="0.3">
      <c r="A129" s="128" t="str">
        <f>IFERROR(IF(VLOOKUP(C129,Summary!A:B,2,FALSE)&lt;&gt;"C","",MAX($A$2:A128)+1),"")</f>
        <v/>
      </c>
      <c r="B129" s="35">
        <f>IF(Setup!$F$48="Yes",MAX($B$2:B128)+1,"")</f>
        <v>85</v>
      </c>
      <c r="C129" s="28" t="s">
        <v>84</v>
      </c>
      <c r="D129" s="37" t="str">
        <f t="shared" si="20"/>
        <v/>
      </c>
      <c r="E129" s="41">
        <v>9.5</v>
      </c>
      <c r="F129" s="41">
        <v>54.5</v>
      </c>
      <c r="G129" s="6">
        <v>2</v>
      </c>
      <c r="H129" s="6">
        <v>0</v>
      </c>
      <c r="I129" s="70">
        <v>1</v>
      </c>
      <c r="J129" s="70">
        <v>1</v>
      </c>
      <c r="K129" s="70">
        <v>0</v>
      </c>
      <c r="L129" s="70">
        <v>0</v>
      </c>
      <c r="M129" s="70">
        <v>0</v>
      </c>
      <c r="N129" s="70">
        <v>0</v>
      </c>
      <c r="O129" s="70">
        <v>0</v>
      </c>
      <c r="P129" s="70">
        <v>0</v>
      </c>
      <c r="Q129" s="70">
        <v>0</v>
      </c>
      <c r="R129" s="10">
        <f t="shared" si="18"/>
        <v>11.845833333333333</v>
      </c>
      <c r="S129" s="10">
        <v>12.3</v>
      </c>
      <c r="T129" s="9" t="str">
        <f t="shared" si="21"/>
        <v>ASL68</v>
      </c>
      <c r="U129" s="11" t="str">
        <f t="shared" si="22"/>
        <v>The Rock</v>
      </c>
      <c r="V129" s="11" t="str">
        <f t="shared" si="19"/>
        <v>, PTO, OBA</v>
      </c>
      <c r="W129" s="11" t="str">
        <f t="shared" si="23"/>
        <v>PTO, OBA</v>
      </c>
      <c r="X129" s="86" t="str">
        <f>IFERROR(IF(U129="","",IF(COUNTIF('My Played Scenarios'!E:E,T129)&gt;0,"ü","")),"")</f>
        <v/>
      </c>
    </row>
    <row r="130" spans="1:24" ht="15" customHeight="1" x14ac:dyDescent="0.3">
      <c r="A130" s="128" t="str">
        <f>IFERROR(IF(VLOOKUP(C130,Summary!A:B,2,FALSE)&lt;&gt;"C","",MAX($A$2:A129)+1),"")</f>
        <v/>
      </c>
      <c r="B130" s="35">
        <f>IF(Setup!$F$48="Yes",MAX($B$2:B129)+1,"")</f>
        <v>86</v>
      </c>
      <c r="C130" s="28" t="s">
        <v>85</v>
      </c>
      <c r="D130" s="37" t="str">
        <f t="shared" si="20"/>
        <v/>
      </c>
      <c r="E130" s="41">
        <v>9.5</v>
      </c>
      <c r="F130" s="41">
        <v>52</v>
      </c>
      <c r="G130" s="6">
        <v>10</v>
      </c>
      <c r="H130" s="6">
        <v>5</v>
      </c>
      <c r="I130" s="70">
        <v>1</v>
      </c>
      <c r="J130" s="70">
        <v>1</v>
      </c>
      <c r="K130" s="70">
        <v>0</v>
      </c>
      <c r="L130" s="70">
        <v>0</v>
      </c>
      <c r="M130" s="70">
        <v>0</v>
      </c>
      <c r="N130" s="70">
        <v>0</v>
      </c>
      <c r="O130" s="70">
        <v>0</v>
      </c>
      <c r="P130" s="70">
        <v>0</v>
      </c>
      <c r="Q130" s="70">
        <v>0</v>
      </c>
      <c r="R130" s="10">
        <f t="shared" si="18"/>
        <v>15.725</v>
      </c>
      <c r="S130" s="10">
        <v>15.8</v>
      </c>
      <c r="T130" s="9" t="str">
        <f t="shared" si="21"/>
        <v>ASL69</v>
      </c>
      <c r="U130" s="11" t="str">
        <f t="shared" si="22"/>
        <v>Today We Attack</v>
      </c>
      <c r="V130" s="11" t="str">
        <f t="shared" si="19"/>
        <v>, PTO, OBA</v>
      </c>
      <c r="W130" s="11" t="str">
        <f t="shared" si="23"/>
        <v>PTO, OBA</v>
      </c>
      <c r="X130" s="86" t="str">
        <f>IFERROR(IF(U130="","",IF(COUNTIF('My Played Scenarios'!E:E,T130)&gt;0,"ü","")),"")</f>
        <v/>
      </c>
    </row>
    <row r="131" spans="1:24" ht="15" customHeight="1" x14ac:dyDescent="0.3">
      <c r="A131" s="128" t="str">
        <f>IFERROR(IF(VLOOKUP(C131,Summary!A:B,2,FALSE)&lt;&gt;"C","",MAX($A$2:A130)+1),"")</f>
        <v/>
      </c>
      <c r="B131" s="35">
        <f>IF(Setup!$F$48="Yes",MAX($B$2:B130)+1,"")</f>
        <v>87</v>
      </c>
      <c r="C131" s="28" t="s">
        <v>86</v>
      </c>
      <c r="D131" s="37" t="str">
        <f t="shared" si="20"/>
        <v/>
      </c>
      <c r="E131" s="41">
        <v>11</v>
      </c>
      <c r="F131" s="41">
        <v>63</v>
      </c>
      <c r="G131" s="6">
        <v>6</v>
      </c>
      <c r="H131" s="6">
        <v>2</v>
      </c>
      <c r="I131" s="70">
        <v>1</v>
      </c>
      <c r="J131" s="70">
        <v>0</v>
      </c>
      <c r="K131" s="70">
        <v>0</v>
      </c>
      <c r="L131" s="70">
        <v>0</v>
      </c>
      <c r="M131" s="70">
        <v>0</v>
      </c>
      <c r="N131" s="70">
        <v>0</v>
      </c>
      <c r="O131" s="70">
        <v>0</v>
      </c>
      <c r="P131" s="70">
        <v>0</v>
      </c>
      <c r="Q131" s="70">
        <v>0</v>
      </c>
      <c r="R131" s="10">
        <f t="shared" si="18"/>
        <v>17.5</v>
      </c>
      <c r="S131" s="10">
        <v>20.399999999999999</v>
      </c>
      <c r="T131" s="9" t="str">
        <f t="shared" si="21"/>
        <v>ASL70</v>
      </c>
      <c r="U131" s="11" t="str">
        <f t="shared" si="22"/>
        <v>KP 167</v>
      </c>
      <c r="V131" s="11" t="str">
        <f t="shared" si="19"/>
        <v>, PTO</v>
      </c>
      <c r="W131" s="11" t="str">
        <f t="shared" si="23"/>
        <v>PTO</v>
      </c>
      <c r="X131" s="86" t="str">
        <f>IFERROR(IF(U131="","",IF(COUNTIF('My Played Scenarios'!E:E,T131)&gt;0,"ü","")),"")</f>
        <v/>
      </c>
    </row>
    <row r="132" spans="1:24" ht="15" customHeight="1" x14ac:dyDescent="0.3">
      <c r="A132" s="128" t="str">
        <f>IFERROR(IF(VLOOKUP(C132,Summary!A:B,2,FALSE)&lt;&gt;"C","",MAX($A$2:A131)+1),"")</f>
        <v/>
      </c>
      <c r="B132" s="35">
        <f>IF(Setup!$F$48="Yes",MAX($B$2:B131)+1,"")</f>
        <v>88</v>
      </c>
      <c r="C132" s="28" t="s">
        <v>87</v>
      </c>
      <c r="D132" s="37" t="str">
        <f t="shared" si="20"/>
        <v/>
      </c>
      <c r="E132" s="41">
        <v>12</v>
      </c>
      <c r="F132" s="41">
        <v>38.5</v>
      </c>
      <c r="G132" s="6">
        <v>0</v>
      </c>
      <c r="H132" s="6">
        <v>2</v>
      </c>
      <c r="I132" s="70">
        <v>1</v>
      </c>
      <c r="J132" s="70">
        <v>1</v>
      </c>
      <c r="K132" s="70">
        <v>0</v>
      </c>
      <c r="L132" s="70">
        <v>0</v>
      </c>
      <c r="M132" s="70">
        <v>1</v>
      </c>
      <c r="N132" s="70">
        <v>0</v>
      </c>
      <c r="O132" s="70">
        <v>0</v>
      </c>
      <c r="P132" s="70">
        <v>0</v>
      </c>
      <c r="Q132" s="70">
        <v>0</v>
      </c>
      <c r="R132" s="10">
        <f t="shared" si="18"/>
        <v>10.7</v>
      </c>
      <c r="S132" s="10">
        <v>11.4</v>
      </c>
      <c r="T132" s="9" t="str">
        <f t="shared" si="21"/>
        <v>ASL71</v>
      </c>
      <c r="U132" s="11" t="str">
        <f t="shared" si="22"/>
        <v>Jungle Citadel</v>
      </c>
      <c r="V132" s="11" t="str">
        <f t="shared" si="19"/>
        <v>, PTO, OBA, Air</v>
      </c>
      <c r="W132" s="11" t="str">
        <f t="shared" si="23"/>
        <v>PTO, OBA, Air</v>
      </c>
      <c r="X132" s="86" t="str">
        <f>IFERROR(IF(U132="","",IF(COUNTIF('My Played Scenarios'!E:E,T132)&gt;0,"ü","")),"")</f>
        <v/>
      </c>
    </row>
    <row r="133" spans="1:24" ht="15" customHeight="1" x14ac:dyDescent="0.3">
      <c r="A133" s="128" t="str">
        <f>IFERROR(IF(VLOOKUP(C133,Summary!A:B,2,FALSE)&lt;&gt;"C","",MAX($A$2:A132)+1),"")</f>
        <v/>
      </c>
      <c r="B133" s="35">
        <f>IF(Setup!$F$48="Yes",MAX($B$2:B132)+1,"")</f>
        <v>89</v>
      </c>
      <c r="C133" s="28" t="s">
        <v>88</v>
      </c>
      <c r="D133" s="37" t="str">
        <f t="shared" si="20"/>
        <v/>
      </c>
      <c r="E133" s="41">
        <v>10.5</v>
      </c>
      <c r="F133" s="41">
        <v>22</v>
      </c>
      <c r="G133" s="6">
        <v>4</v>
      </c>
      <c r="H133" s="6">
        <v>4</v>
      </c>
      <c r="I133" s="70">
        <v>1</v>
      </c>
      <c r="J133" s="70">
        <v>1</v>
      </c>
      <c r="K133" s="70">
        <v>0</v>
      </c>
      <c r="L133" s="70">
        <v>0</v>
      </c>
      <c r="M133" s="70">
        <v>0</v>
      </c>
      <c r="N133" s="70">
        <v>0</v>
      </c>
      <c r="O133" s="70">
        <v>0</v>
      </c>
      <c r="P133" s="70">
        <v>0</v>
      </c>
      <c r="Q133" s="70">
        <v>0</v>
      </c>
      <c r="R133" s="10">
        <f t="shared" si="18"/>
        <v>9.4</v>
      </c>
      <c r="S133" s="10">
        <v>7.6</v>
      </c>
      <c r="T133" s="9" t="str">
        <f t="shared" si="21"/>
        <v>ASL72</v>
      </c>
      <c r="U133" s="11" t="str">
        <f t="shared" si="22"/>
        <v>Sea of Tranquility</v>
      </c>
      <c r="V133" s="11" t="str">
        <f t="shared" si="19"/>
        <v>, PTO, OBA</v>
      </c>
      <c r="W133" s="11" t="str">
        <f t="shared" si="23"/>
        <v>PTO, OBA</v>
      </c>
      <c r="X133" s="86" t="str">
        <f>IFERROR(IF(U133="","",IF(COUNTIF('My Played Scenarios'!E:E,T133)&gt;0,"ü","")),"")</f>
        <v/>
      </c>
    </row>
    <row r="134" spans="1:24" ht="15" customHeight="1" x14ac:dyDescent="0.3">
      <c r="A134" s="128" t="str">
        <f>IFERROR(IF(VLOOKUP(C134,Summary!A:B,2,FALSE)&lt;&gt;"C","",MAX($A$2:A133)+1),"")</f>
        <v/>
      </c>
      <c r="B134" s="35">
        <f>IF(Setup!$F$48="Yes",MAX($B$2:B133)+1,"")</f>
        <v>90</v>
      </c>
      <c r="C134" s="28" t="s">
        <v>89</v>
      </c>
      <c r="D134" s="37" t="str">
        <f t="shared" si="20"/>
        <v/>
      </c>
      <c r="E134" s="41">
        <v>10</v>
      </c>
      <c r="F134" s="41">
        <v>47</v>
      </c>
      <c r="G134" s="6">
        <v>11</v>
      </c>
      <c r="H134" s="6">
        <v>1</v>
      </c>
      <c r="I134" s="70">
        <v>1</v>
      </c>
      <c r="J134" s="70">
        <v>0</v>
      </c>
      <c r="K134" s="70">
        <v>0</v>
      </c>
      <c r="L134" s="70">
        <v>0</v>
      </c>
      <c r="M134" s="70">
        <v>1</v>
      </c>
      <c r="N134" s="70">
        <v>0</v>
      </c>
      <c r="O134" s="70">
        <v>1</v>
      </c>
      <c r="P134" s="70">
        <v>0</v>
      </c>
      <c r="Q134" s="70">
        <v>0</v>
      </c>
      <c r="R134" s="10">
        <f t="shared" si="18"/>
        <v>15.833333333333334</v>
      </c>
      <c r="S134" s="10">
        <v>15.1</v>
      </c>
      <c r="T134" s="9" t="str">
        <f t="shared" si="21"/>
        <v>ASL73</v>
      </c>
      <c r="U134" s="11" t="str">
        <f t="shared" si="22"/>
        <v>Hell or High Water</v>
      </c>
      <c r="V134" s="11" t="str">
        <f t="shared" si="19"/>
        <v>, PTO, Air, Sea</v>
      </c>
      <c r="W134" s="11" t="str">
        <f t="shared" si="23"/>
        <v>PTO, Air, Sea</v>
      </c>
      <c r="X134" s="86" t="str">
        <f>IFERROR(IF(U134="","",IF(COUNTIF('My Played Scenarios'!E:E,T134)&gt;0,"ü","")),"")</f>
        <v/>
      </c>
    </row>
    <row r="135" spans="1:24" ht="15" customHeight="1" x14ac:dyDescent="0.3">
      <c r="A135" s="128" t="str">
        <f>IFERROR(IF(VLOOKUP(C135,Summary!A:B,2,FALSE)&lt;&gt;"C","",MAX($A$2:A134)+1),"")</f>
        <v/>
      </c>
      <c r="B135" s="35">
        <f>IF(Setup!$F$48="Yes",MAX($B$2:B134)+1,"")</f>
        <v>91</v>
      </c>
      <c r="C135" s="28" t="s">
        <v>90</v>
      </c>
      <c r="D135" s="37" t="str">
        <f t="shared" si="20"/>
        <v/>
      </c>
      <c r="E135" s="41">
        <v>10</v>
      </c>
      <c r="F135" s="41">
        <v>50</v>
      </c>
      <c r="G135" s="6">
        <v>27</v>
      </c>
      <c r="H135" s="6">
        <v>5</v>
      </c>
      <c r="I135" s="70">
        <v>1</v>
      </c>
      <c r="J135" s="70">
        <v>1</v>
      </c>
      <c r="K135" s="70">
        <v>0</v>
      </c>
      <c r="L135" s="70">
        <v>0</v>
      </c>
      <c r="M135" s="70">
        <v>1</v>
      </c>
      <c r="N135" s="70">
        <v>0</v>
      </c>
      <c r="O135" s="70">
        <v>1</v>
      </c>
      <c r="P135" s="70">
        <v>0</v>
      </c>
      <c r="Q135" s="70">
        <v>0</v>
      </c>
      <c r="R135" s="10">
        <f>IF(E135="","",IFERROR(1+E135*(F135+IF(G135&gt;9,G135*3,G135*4)+H135*1+I135*1+J135*5+K135*9+L135*5+M135*2+N135*2+O135*5+Q135*5)/60,""))</f>
        <v>25.833333333333332</v>
      </c>
      <c r="S135" s="10">
        <v>23.9</v>
      </c>
      <c r="T135" s="9" t="str">
        <f t="shared" si="21"/>
        <v>ASL74</v>
      </c>
      <c r="U135" s="11" t="str">
        <f t="shared" si="22"/>
        <v>Bloody Red Beach</v>
      </c>
      <c r="V135" s="11" t="str">
        <f t="shared" si="19"/>
        <v>, PTO, OBA, Air, Sea</v>
      </c>
      <c r="W135" s="11" t="str">
        <f t="shared" si="23"/>
        <v>PTO, OBA, Air, Sea</v>
      </c>
      <c r="X135" s="86" t="str">
        <f>IFERROR(IF(U135="","",IF(COUNTIF('My Played Scenarios'!E:E,T135)&gt;0,"ü","")),"")</f>
        <v/>
      </c>
    </row>
    <row r="136" spans="1:24" ht="15" customHeight="1" x14ac:dyDescent="0.3">
      <c r="A136" s="128" t="str">
        <f>IFERROR(IF(VLOOKUP(C136,Summary!A:B,2,FALSE)&lt;&gt;"C","",MAX($A$2:A135)+1),"")</f>
        <v/>
      </c>
      <c r="B136" s="35">
        <f>IF(Setup!$F$48="Yes",MAX($B$2:B135)+1,"")</f>
        <v>92</v>
      </c>
      <c r="C136" s="28"/>
      <c r="D136" s="37" t="str">
        <f t="shared" si="20"/>
        <v/>
      </c>
      <c r="E136" s="41"/>
      <c r="F136" s="41"/>
      <c r="I136" s="70" t="s">
        <v>1363</v>
      </c>
      <c r="J136" s="70" t="s">
        <v>1363</v>
      </c>
      <c r="K136" s="70" t="s">
        <v>1363</v>
      </c>
      <c r="L136" s="70" t="s">
        <v>1363</v>
      </c>
      <c r="M136" s="70" t="s">
        <v>1363</v>
      </c>
      <c r="N136" s="70" t="s">
        <v>1363</v>
      </c>
      <c r="O136" s="70" t="s">
        <v>1363</v>
      </c>
      <c r="P136" s="70"/>
      <c r="Q136" s="70" t="s">
        <v>1363</v>
      </c>
      <c r="R136" s="10" t="str">
        <f t="shared" ref="R136:R225" si="24">IF(E136="","",IFERROR(1+E136*(F136+IF(G136&gt;9,G136*3,G136*4)+H136*1+I136*1+J136*5+K136*9+L136*5+M136*2+N136*2+O136*5+Q136*5)/60,""))</f>
        <v/>
      </c>
      <c r="T136" s="9" t="str">
        <f t="shared" si="21"/>
        <v/>
      </c>
      <c r="U136" s="11" t="str">
        <f t="shared" si="22"/>
        <v/>
      </c>
      <c r="V136" s="11" t="str">
        <f t="shared" si="19"/>
        <v/>
      </c>
      <c r="W136" s="11" t="str">
        <f t="shared" si="23"/>
        <v/>
      </c>
      <c r="X136" s="86" t="str">
        <f>IFERROR(IF(U136="","",IF(COUNTIF('My Played Scenarios'!E:E,T136)&gt;0,"ü","")),"")</f>
        <v/>
      </c>
    </row>
    <row r="137" spans="1:24" ht="15" customHeight="1" x14ac:dyDescent="0.3">
      <c r="A137" s="128" t="str">
        <f>IFERROR(IF(VLOOKUP(C137,Summary!A:B,2,FALSE)&lt;&gt;"C","",MAX($A$2:A136)+1),"")</f>
        <v/>
      </c>
      <c r="B137" s="35">
        <f>IF(Setup!$F$48="Yes",MAX($B$2:B136)+1,"")</f>
        <v>93</v>
      </c>
      <c r="C137" s="29" t="s">
        <v>91</v>
      </c>
      <c r="D137" s="37" t="str">
        <f t="shared" si="20"/>
        <v/>
      </c>
      <c r="E137" s="17"/>
      <c r="F137" s="17"/>
      <c r="I137" s="70" t="s">
        <v>1363</v>
      </c>
      <c r="J137" s="70" t="s">
        <v>1363</v>
      </c>
      <c r="K137" s="70" t="s">
        <v>1363</v>
      </c>
      <c r="L137" s="70" t="s">
        <v>1363</v>
      </c>
      <c r="M137" s="70" t="s">
        <v>1363</v>
      </c>
      <c r="N137" s="70" t="s">
        <v>1363</v>
      </c>
      <c r="O137" s="70" t="s">
        <v>1363</v>
      </c>
      <c r="P137" s="70"/>
      <c r="Q137" s="70" t="s">
        <v>1363</v>
      </c>
      <c r="R137" s="10" t="str">
        <f t="shared" si="24"/>
        <v/>
      </c>
      <c r="T137" s="9" t="str">
        <f t="shared" si="21"/>
        <v/>
      </c>
      <c r="U137" s="11" t="str">
        <f t="shared" si="22"/>
        <v/>
      </c>
      <c r="V137" s="11" t="str">
        <f t="shared" si="19"/>
        <v/>
      </c>
      <c r="W137" s="11" t="str">
        <f t="shared" si="23"/>
        <v/>
      </c>
      <c r="X137" s="86" t="str">
        <f>IFERROR(IF(U137="","",IF(COUNTIF('My Played Scenarios'!E:E,T137)&gt;0,"ü","")),"")</f>
        <v/>
      </c>
    </row>
    <row r="138" spans="1:24" ht="15" customHeight="1" x14ac:dyDescent="0.3">
      <c r="A138" s="128" t="str">
        <f>IFERROR(IF(VLOOKUP(C138,Summary!A:B,2,FALSE)&lt;&gt;"C","",MAX($A$2:A137)+1),"")</f>
        <v/>
      </c>
      <c r="B138" s="35">
        <f>IF(Setup!$F$48="Yes",MAX($B$2:B137)+1,"")</f>
        <v>94</v>
      </c>
      <c r="C138" s="28" t="s">
        <v>92</v>
      </c>
      <c r="D138" s="37" t="str">
        <f t="shared" si="20"/>
        <v/>
      </c>
      <c r="E138" s="41">
        <v>8</v>
      </c>
      <c r="F138" s="41">
        <v>20</v>
      </c>
      <c r="G138" s="6">
        <v>2</v>
      </c>
      <c r="H138" s="6">
        <v>0</v>
      </c>
      <c r="I138" s="70">
        <v>0</v>
      </c>
      <c r="J138" s="70">
        <v>0</v>
      </c>
      <c r="K138" s="70">
        <v>0</v>
      </c>
      <c r="L138" s="70">
        <v>0</v>
      </c>
      <c r="M138" s="70">
        <v>0</v>
      </c>
      <c r="N138" s="70">
        <v>0</v>
      </c>
      <c r="O138" s="70">
        <v>0</v>
      </c>
      <c r="P138" s="70">
        <v>0</v>
      </c>
      <c r="Q138" s="70">
        <v>0</v>
      </c>
      <c r="R138" s="10">
        <f t="shared" si="24"/>
        <v>4.7333333333333334</v>
      </c>
      <c r="S138" s="10">
        <v>4.3</v>
      </c>
      <c r="T138" s="9" t="str">
        <f t="shared" si="21"/>
        <v>ASL75</v>
      </c>
      <c r="U138" s="11" t="str">
        <f t="shared" si="22"/>
        <v>Strangers in a Strange Land</v>
      </c>
      <c r="V138" s="11" t="str">
        <f t="shared" si="19"/>
        <v/>
      </c>
      <c r="W138" s="11" t="str">
        <f t="shared" si="23"/>
        <v/>
      </c>
      <c r="X138" s="86" t="str">
        <f>IFERROR(IF(U138="","",IF(COUNTIF('My Played Scenarios'!E:E,T138)&gt;0,"ü","")),"")</f>
        <v/>
      </c>
    </row>
    <row r="139" spans="1:24" ht="15" customHeight="1" x14ac:dyDescent="0.3">
      <c r="A139" s="128" t="str">
        <f>IFERROR(IF(VLOOKUP(C139,Summary!A:B,2,FALSE)&lt;&gt;"C","",MAX($A$2:A138)+1),"")</f>
        <v/>
      </c>
      <c r="B139" s="35">
        <f>IF(Setup!$F$48="Yes",MAX($B$2:B138)+1,"")</f>
        <v>95</v>
      </c>
      <c r="C139" s="28" t="s">
        <v>93</v>
      </c>
      <c r="D139" s="37" t="str">
        <f t="shared" si="20"/>
        <v/>
      </c>
      <c r="E139" s="41">
        <v>9</v>
      </c>
      <c r="F139" s="41">
        <v>16.5</v>
      </c>
      <c r="G139" s="6">
        <v>12</v>
      </c>
      <c r="H139" s="6">
        <v>0</v>
      </c>
      <c r="I139" s="70">
        <v>0</v>
      </c>
      <c r="J139" s="70">
        <v>1</v>
      </c>
      <c r="K139" s="70">
        <v>0</v>
      </c>
      <c r="L139" s="70">
        <v>0</v>
      </c>
      <c r="M139" s="70">
        <v>0</v>
      </c>
      <c r="N139" s="70">
        <v>0</v>
      </c>
      <c r="O139" s="70">
        <v>0</v>
      </c>
      <c r="P139" s="70">
        <v>0</v>
      </c>
      <c r="Q139" s="70">
        <v>0</v>
      </c>
      <c r="R139" s="10">
        <f t="shared" si="24"/>
        <v>9.625</v>
      </c>
      <c r="S139" s="10">
        <v>8.3000000000000007</v>
      </c>
      <c r="T139" s="9" t="str">
        <f t="shared" si="21"/>
        <v>ASL76</v>
      </c>
      <c r="U139" s="11" t="str">
        <f t="shared" si="22"/>
        <v>End of the Ninth</v>
      </c>
      <c r="V139" s="11" t="str">
        <f t="shared" si="19"/>
        <v>, OBA</v>
      </c>
      <c r="W139" s="11" t="str">
        <f t="shared" si="23"/>
        <v>OBA</v>
      </c>
      <c r="X139" s="86" t="str">
        <f>IFERROR(IF(U139="","",IF(COUNTIF('My Played Scenarios'!E:E,T139)&gt;0,"ü","")),"")</f>
        <v/>
      </c>
    </row>
    <row r="140" spans="1:24" ht="15" customHeight="1" x14ac:dyDescent="0.3">
      <c r="A140" s="128" t="str">
        <f>IFERROR(IF(VLOOKUP(C140,Summary!A:B,2,FALSE)&lt;&gt;"C","",MAX($A$2:A139)+1),"")</f>
        <v/>
      </c>
      <c r="B140" s="35">
        <f>IF(Setup!$F$48="Yes",MAX($B$2:B139)+1,"")</f>
        <v>96</v>
      </c>
      <c r="C140" s="28" t="s">
        <v>94</v>
      </c>
      <c r="D140" s="37" t="str">
        <f t="shared" si="20"/>
        <v/>
      </c>
      <c r="E140" s="41">
        <v>7.5</v>
      </c>
      <c r="F140" s="41">
        <v>23</v>
      </c>
      <c r="G140" s="6">
        <v>3</v>
      </c>
      <c r="H140" s="6">
        <v>0</v>
      </c>
      <c r="I140" s="70">
        <v>0</v>
      </c>
      <c r="J140" s="70">
        <v>0</v>
      </c>
      <c r="K140" s="70">
        <v>0</v>
      </c>
      <c r="L140" s="70">
        <v>0</v>
      </c>
      <c r="M140" s="70">
        <v>0</v>
      </c>
      <c r="N140" s="70">
        <v>0</v>
      </c>
      <c r="O140" s="70">
        <v>0</v>
      </c>
      <c r="P140" s="70">
        <v>0</v>
      </c>
      <c r="Q140" s="70">
        <v>0</v>
      </c>
      <c r="R140" s="10">
        <f t="shared" si="24"/>
        <v>5.375</v>
      </c>
      <c r="S140" s="10">
        <v>4.9000000000000004</v>
      </c>
      <c r="T140" s="9" t="str">
        <f t="shared" si="21"/>
        <v>ASL77</v>
      </c>
      <c r="U140" s="11" t="str">
        <f t="shared" si="22"/>
        <v>Le hérisson (The Hedgehog)</v>
      </c>
      <c r="V140" s="11" t="str">
        <f t="shared" si="19"/>
        <v/>
      </c>
      <c r="W140" s="11" t="str">
        <f t="shared" si="23"/>
        <v/>
      </c>
      <c r="X140" s="86" t="str">
        <f>IFERROR(IF(U140="","",IF(COUNTIF('My Played Scenarios'!E:E,T140)&gt;0,"ü","")),"")</f>
        <v/>
      </c>
    </row>
    <row r="141" spans="1:24" ht="15" customHeight="1" x14ac:dyDescent="0.3">
      <c r="A141" s="128" t="str">
        <f>IFERROR(IF(VLOOKUP(C141,Summary!A:B,2,FALSE)&lt;&gt;"C","",MAX($A$2:A140)+1),"")</f>
        <v/>
      </c>
      <c r="B141" s="35">
        <f>IF(Setup!$F$48="Yes",MAX($B$2:B140)+1,"")</f>
        <v>97</v>
      </c>
      <c r="C141" s="28" t="s">
        <v>95</v>
      </c>
      <c r="D141" s="37" t="str">
        <f t="shared" si="20"/>
        <v/>
      </c>
      <c r="E141" s="41">
        <v>9.5</v>
      </c>
      <c r="F141" s="41">
        <v>31</v>
      </c>
      <c r="G141" s="6">
        <v>16</v>
      </c>
      <c r="H141" s="6">
        <v>0</v>
      </c>
      <c r="I141" s="70">
        <v>0</v>
      </c>
      <c r="J141" s="70">
        <v>0</v>
      </c>
      <c r="K141" s="70">
        <v>0</v>
      </c>
      <c r="L141" s="70">
        <v>0</v>
      </c>
      <c r="M141" s="70">
        <v>0</v>
      </c>
      <c r="N141" s="70">
        <v>0</v>
      </c>
      <c r="O141" s="70">
        <v>0</v>
      </c>
      <c r="P141" s="70">
        <v>0</v>
      </c>
      <c r="Q141" s="70">
        <v>0</v>
      </c>
      <c r="R141" s="10">
        <f t="shared" si="24"/>
        <v>13.508333333333333</v>
      </c>
      <c r="S141" s="10">
        <v>12.9</v>
      </c>
      <c r="T141" s="9" t="str">
        <f t="shared" si="21"/>
        <v>ASL78</v>
      </c>
      <c r="U141" s="11" t="str">
        <f t="shared" si="22"/>
        <v>Encounter at Cornimont</v>
      </c>
      <c r="V141" s="11" t="str">
        <f t="shared" si="19"/>
        <v/>
      </c>
      <c r="W141" s="11" t="str">
        <f t="shared" si="23"/>
        <v/>
      </c>
      <c r="X141" s="86" t="str">
        <f>IFERROR(IF(U141="","",IF(COUNTIF('My Played Scenarios'!E:E,T141)&gt;0,"ü","")),"")</f>
        <v/>
      </c>
    </row>
    <row r="142" spans="1:24" ht="15" customHeight="1" x14ac:dyDescent="0.3">
      <c r="A142" s="128" t="str">
        <f>IFERROR(IF(VLOOKUP(C142,Summary!A:B,2,FALSE)&lt;&gt;"C","",MAX($A$2:A141)+1),"")</f>
        <v/>
      </c>
      <c r="B142" s="35">
        <f>IF(Setup!$F$48="Yes",MAX($B$2:B141)+1,"")</f>
        <v>98</v>
      </c>
      <c r="C142" s="28" t="s">
        <v>96</v>
      </c>
      <c r="D142" s="37" t="str">
        <f t="shared" si="20"/>
        <v/>
      </c>
      <c r="E142" s="41">
        <v>8.5</v>
      </c>
      <c r="F142" s="41">
        <v>37.5</v>
      </c>
      <c r="G142" s="6">
        <v>6</v>
      </c>
      <c r="H142" s="6">
        <v>3</v>
      </c>
      <c r="I142" s="70">
        <v>0</v>
      </c>
      <c r="J142" s="70">
        <v>1</v>
      </c>
      <c r="K142" s="70">
        <v>0</v>
      </c>
      <c r="L142" s="70">
        <v>0</v>
      </c>
      <c r="M142" s="70">
        <v>0</v>
      </c>
      <c r="N142" s="70">
        <v>0</v>
      </c>
      <c r="O142" s="70">
        <v>0</v>
      </c>
      <c r="P142" s="70">
        <v>0</v>
      </c>
      <c r="Q142" s="70">
        <v>0</v>
      </c>
      <c r="R142" s="10">
        <f t="shared" si="24"/>
        <v>10.845833333333333</v>
      </c>
      <c r="S142" s="10">
        <v>10.3</v>
      </c>
      <c r="T142" s="9" t="str">
        <f t="shared" si="21"/>
        <v>ASL79</v>
      </c>
      <c r="U142" s="11" t="str">
        <f t="shared" si="22"/>
        <v>Bridge of the Seven Planets</v>
      </c>
      <c r="V142" s="11" t="str">
        <f t="shared" si="19"/>
        <v>, OBA</v>
      </c>
      <c r="W142" s="11" t="str">
        <f t="shared" si="23"/>
        <v>OBA</v>
      </c>
      <c r="X142" s="86" t="str">
        <f>IFERROR(IF(U142="","",IF(COUNTIF('My Played Scenarios'!E:E,T142)&gt;0,"ü","")),"")</f>
        <v/>
      </c>
    </row>
    <row r="143" spans="1:24" ht="15" customHeight="1" x14ac:dyDescent="0.3">
      <c r="A143" s="128" t="str">
        <f>IFERROR(IF(VLOOKUP(C143,Summary!A:B,2,FALSE)&lt;&gt;"C","",MAX($A$2:A142)+1),"")</f>
        <v/>
      </c>
      <c r="B143" s="35">
        <f>IF(Setup!$F$48="Yes",MAX($B$2:B142)+1,"")</f>
        <v>99</v>
      </c>
      <c r="C143" s="28" t="s">
        <v>97</v>
      </c>
      <c r="D143" s="37" t="str">
        <f t="shared" si="20"/>
        <v/>
      </c>
      <c r="E143" s="41">
        <v>10</v>
      </c>
      <c r="F143" s="41">
        <v>39</v>
      </c>
      <c r="G143" s="6">
        <v>7</v>
      </c>
      <c r="H143" s="6">
        <v>2</v>
      </c>
      <c r="I143" s="70">
        <v>0</v>
      </c>
      <c r="J143" s="70">
        <v>1</v>
      </c>
      <c r="K143" s="70">
        <v>0</v>
      </c>
      <c r="L143" s="70">
        <v>1</v>
      </c>
      <c r="M143" s="70">
        <v>0</v>
      </c>
      <c r="N143" s="70">
        <v>0</v>
      </c>
      <c r="O143" s="70">
        <v>0</v>
      </c>
      <c r="P143" s="70">
        <v>0</v>
      </c>
      <c r="Q143" s="70">
        <v>0</v>
      </c>
      <c r="R143" s="10">
        <f t="shared" si="24"/>
        <v>14.166666666666666</v>
      </c>
      <c r="S143" s="10">
        <v>12.5</v>
      </c>
      <c r="T143" s="9" t="str">
        <f t="shared" si="21"/>
        <v>ASL80</v>
      </c>
      <c r="U143" s="11" t="str">
        <f t="shared" si="22"/>
        <v>Play Ball</v>
      </c>
      <c r="V143" s="11" t="str">
        <f t="shared" si="19"/>
        <v>, OBA, Dsrt</v>
      </c>
      <c r="W143" s="11" t="str">
        <f t="shared" si="23"/>
        <v>OBA, Dsrt</v>
      </c>
      <c r="X143" s="86" t="str">
        <f>IFERROR(IF(U143="","",IF(COUNTIF('My Played Scenarios'!E:E,T143)&gt;0,"ü","")),"")</f>
        <v/>
      </c>
    </row>
    <row r="144" spans="1:24" ht="15" customHeight="1" x14ac:dyDescent="0.3">
      <c r="A144" s="128" t="str">
        <f>IFERROR(IF(VLOOKUP(C144,Summary!A:B,2,FALSE)&lt;&gt;"C","",MAX($A$2:A143)+1),"")</f>
        <v/>
      </c>
      <c r="B144" s="35">
        <f>IF(Setup!$F$48="Yes",MAX($B$2:B143)+1,"")</f>
        <v>100</v>
      </c>
      <c r="C144" s="28" t="s">
        <v>98</v>
      </c>
      <c r="D144" s="37" t="str">
        <f t="shared" si="20"/>
        <v/>
      </c>
      <c r="E144" s="41">
        <v>8.5</v>
      </c>
      <c r="F144" s="41">
        <v>35.5</v>
      </c>
      <c r="G144" s="6">
        <v>4</v>
      </c>
      <c r="H144" s="6">
        <v>2</v>
      </c>
      <c r="I144" s="70">
        <v>0</v>
      </c>
      <c r="J144" s="70">
        <v>0</v>
      </c>
      <c r="K144" s="70">
        <v>0</v>
      </c>
      <c r="L144" s="70">
        <v>1</v>
      </c>
      <c r="M144" s="70">
        <v>0</v>
      </c>
      <c r="N144" s="70">
        <v>0</v>
      </c>
      <c r="O144" s="70">
        <v>0</v>
      </c>
      <c r="P144" s="70">
        <v>0</v>
      </c>
      <c r="Q144" s="70">
        <v>0</v>
      </c>
      <c r="R144" s="10">
        <f t="shared" si="24"/>
        <v>9.2874999999999996</v>
      </c>
      <c r="S144" s="10">
        <v>8.6</v>
      </c>
      <c r="T144" s="9" t="str">
        <f t="shared" si="21"/>
        <v>ASL81</v>
      </c>
      <c r="U144" s="11" t="str">
        <f t="shared" si="22"/>
        <v>Fratricidal Fighting</v>
      </c>
      <c r="V144" s="11" t="str">
        <f t="shared" si="19"/>
        <v>, Dsrt</v>
      </c>
      <c r="W144" s="11" t="str">
        <f t="shared" si="23"/>
        <v>Dsrt</v>
      </c>
      <c r="X144" s="86" t="str">
        <f>IFERROR(IF(U144="","",IF(COUNTIF('My Played Scenarios'!E:E,T144)&gt;0,"ü","")),"")</f>
        <v/>
      </c>
    </row>
    <row r="145" spans="1:24" ht="15" customHeight="1" x14ac:dyDescent="0.3">
      <c r="A145" s="128" t="str">
        <f>IFERROR(IF(VLOOKUP(C145,Summary!A:B,2,FALSE)&lt;&gt;"C","",MAX($A$2:A144)+1),"")</f>
        <v/>
      </c>
      <c r="B145" s="35">
        <f>IF(Setup!$F$48="Yes",MAX($B$2:B144)+1,"")</f>
        <v>101</v>
      </c>
      <c r="C145" s="28" t="s">
        <v>99</v>
      </c>
      <c r="D145" s="37" t="str">
        <f t="shared" si="20"/>
        <v/>
      </c>
      <c r="E145" s="41">
        <v>8.5</v>
      </c>
      <c r="F145" s="41">
        <v>53.5</v>
      </c>
      <c r="G145" s="6">
        <v>5</v>
      </c>
      <c r="H145" s="6">
        <v>5</v>
      </c>
      <c r="I145" s="70">
        <v>0</v>
      </c>
      <c r="J145" s="70">
        <v>0</v>
      </c>
      <c r="K145" s="70">
        <v>0</v>
      </c>
      <c r="L145" s="70">
        <v>0</v>
      </c>
      <c r="M145" s="70">
        <v>1</v>
      </c>
      <c r="N145" s="70">
        <v>0</v>
      </c>
      <c r="O145" s="70">
        <v>0</v>
      </c>
      <c r="P145" s="70">
        <v>0</v>
      </c>
      <c r="Q145" s="70">
        <v>0</v>
      </c>
      <c r="R145" s="10">
        <f t="shared" si="24"/>
        <v>12.404166666666667</v>
      </c>
      <c r="S145" s="10">
        <v>12.6</v>
      </c>
      <c r="T145" s="9" t="str">
        <f t="shared" si="21"/>
        <v>ASL82</v>
      </c>
      <c r="U145" s="11" t="str">
        <f t="shared" si="22"/>
        <v>For Honor Alone</v>
      </c>
      <c r="V145" s="11" t="str">
        <f t="shared" si="19"/>
        <v>, Air</v>
      </c>
      <c r="W145" s="11" t="str">
        <f t="shared" si="23"/>
        <v>Air</v>
      </c>
      <c r="X145" s="86" t="str">
        <f>IFERROR(IF(U145="","",IF(COUNTIF('My Played Scenarios'!E:E,T145)&gt;0,"ü","")),"")</f>
        <v/>
      </c>
    </row>
    <row r="146" spans="1:24" ht="15" customHeight="1" x14ac:dyDescent="0.3">
      <c r="A146" s="128" t="str">
        <f>IFERROR(IF(VLOOKUP(C146,Summary!A:B,2,FALSE)&lt;&gt;"C","",MAX($A$2:A145)+1),"")</f>
        <v/>
      </c>
      <c r="B146" s="35">
        <f>IF(Setup!$F$48="Yes",MAX($B$2:B145)+1,"")</f>
        <v>102</v>
      </c>
      <c r="C146" s="28"/>
      <c r="D146" s="37" t="str">
        <f t="shared" si="20"/>
        <v/>
      </c>
      <c r="E146" s="41"/>
      <c r="F146" s="41"/>
      <c r="I146" s="70" t="s">
        <v>1363</v>
      </c>
      <c r="J146" s="70" t="s">
        <v>1363</v>
      </c>
      <c r="K146" s="70" t="s">
        <v>1363</v>
      </c>
      <c r="L146" s="70" t="s">
        <v>1363</v>
      </c>
      <c r="M146" s="70" t="s">
        <v>1363</v>
      </c>
      <c r="N146" s="70" t="s">
        <v>1363</v>
      </c>
      <c r="O146" s="70" t="s">
        <v>1363</v>
      </c>
      <c r="P146" s="70"/>
      <c r="Q146" s="70" t="s">
        <v>1363</v>
      </c>
      <c r="R146" s="10" t="str">
        <f t="shared" si="24"/>
        <v/>
      </c>
      <c r="T146" s="9" t="str">
        <f t="shared" si="21"/>
        <v/>
      </c>
      <c r="U146" s="11" t="str">
        <f t="shared" si="22"/>
        <v/>
      </c>
      <c r="V146" s="11" t="str">
        <f t="shared" si="19"/>
        <v/>
      </c>
      <c r="W146" s="11" t="str">
        <f t="shared" si="23"/>
        <v/>
      </c>
      <c r="X146" s="86" t="str">
        <f>IFERROR(IF(U146="","",IF(COUNTIF('My Played Scenarios'!E:E,T146)&gt;0,"ü","")),"")</f>
        <v/>
      </c>
    </row>
    <row r="147" spans="1:24" ht="15" customHeight="1" x14ac:dyDescent="0.3">
      <c r="A147" s="128" t="str">
        <f>IFERROR(IF(VLOOKUP(C147,Summary!A:B,2,FALSE)&lt;&gt;"C","",MAX($A$2:A146)+1),"")</f>
        <v/>
      </c>
      <c r="B147" s="35">
        <f>IF(Setup!$F$48="Yes",MAX($B$2:B146)+1,"")</f>
        <v>103</v>
      </c>
      <c r="C147" s="29" t="s">
        <v>100</v>
      </c>
      <c r="D147" s="37" t="str">
        <f t="shared" si="20"/>
        <v/>
      </c>
      <c r="E147" s="17"/>
      <c r="F147" s="17"/>
      <c r="I147" s="70" t="s">
        <v>1363</v>
      </c>
      <c r="J147" s="70" t="s">
        <v>1363</v>
      </c>
      <c r="K147" s="70" t="s">
        <v>1363</v>
      </c>
      <c r="L147" s="70" t="s">
        <v>1363</v>
      </c>
      <c r="M147" s="70" t="s">
        <v>1363</v>
      </c>
      <c r="N147" s="70" t="s">
        <v>1363</v>
      </c>
      <c r="O147" s="70" t="s">
        <v>1363</v>
      </c>
      <c r="P147" s="70"/>
      <c r="Q147" s="70" t="s">
        <v>1363</v>
      </c>
      <c r="R147" s="10" t="str">
        <f t="shared" si="24"/>
        <v/>
      </c>
      <c r="T147" s="9" t="str">
        <f t="shared" si="21"/>
        <v/>
      </c>
      <c r="U147" s="11" t="str">
        <f t="shared" si="22"/>
        <v/>
      </c>
      <c r="V147" s="11" t="str">
        <f t="shared" si="19"/>
        <v/>
      </c>
      <c r="W147" s="11" t="str">
        <f t="shared" si="23"/>
        <v/>
      </c>
      <c r="X147" s="86" t="str">
        <f>IFERROR(IF(U147="","",IF(COUNTIF('My Played Scenarios'!E:E,T147)&gt;0,"ü","")),"")</f>
        <v/>
      </c>
    </row>
    <row r="148" spans="1:24" ht="15" customHeight="1" x14ac:dyDescent="0.3">
      <c r="A148" s="128" t="str">
        <f>IFERROR(IF(VLOOKUP(C148,Summary!A:B,2,FALSE)&lt;&gt;"C","",MAX($A$2:A147)+1),"")</f>
        <v/>
      </c>
      <c r="B148" s="35">
        <f>IF(Setup!$F$48="Yes",MAX($B$2:B147)+1,"")</f>
        <v>104</v>
      </c>
      <c r="C148" s="28" t="s">
        <v>101</v>
      </c>
      <c r="D148" s="37" t="str">
        <f t="shared" si="20"/>
        <v/>
      </c>
      <c r="E148" s="41">
        <v>6</v>
      </c>
      <c r="F148" s="41">
        <v>0</v>
      </c>
      <c r="G148" s="6">
        <v>19</v>
      </c>
      <c r="H148" s="6">
        <v>0</v>
      </c>
      <c r="I148" s="70">
        <v>0</v>
      </c>
      <c r="J148" s="70">
        <v>0</v>
      </c>
      <c r="K148" s="70">
        <v>0</v>
      </c>
      <c r="L148" s="70">
        <v>0</v>
      </c>
      <c r="M148" s="70">
        <v>0</v>
      </c>
      <c r="N148" s="70">
        <v>0</v>
      </c>
      <c r="O148" s="70">
        <v>0</v>
      </c>
      <c r="P148" s="70">
        <v>0</v>
      </c>
      <c r="Q148" s="70">
        <v>0</v>
      </c>
      <c r="R148" s="10">
        <f t="shared" si="24"/>
        <v>6.7</v>
      </c>
      <c r="S148" s="10">
        <v>4.5</v>
      </c>
      <c r="T148" s="9" t="str">
        <f t="shared" si="21"/>
        <v>ASL83</v>
      </c>
      <c r="U148" s="11" t="str">
        <f t="shared" si="22"/>
        <v>An Uncommon Occurrence</v>
      </c>
      <c r="V148" s="11" t="str">
        <f t="shared" si="19"/>
        <v/>
      </c>
      <c r="W148" s="11" t="str">
        <f t="shared" si="23"/>
        <v/>
      </c>
      <c r="X148" s="86" t="str">
        <f>IFERROR(IF(U148="","",IF(COUNTIF('My Played Scenarios'!E:E,T148)&gt;0,"ü","")),"")</f>
        <v/>
      </c>
    </row>
    <row r="149" spans="1:24" ht="15" customHeight="1" x14ac:dyDescent="0.3">
      <c r="A149" s="128" t="str">
        <f>IFERROR(IF(VLOOKUP(C149,Summary!A:B,2,FALSE)&lt;&gt;"C","",MAX($A$2:A148)+1),"")</f>
        <v/>
      </c>
      <c r="B149" s="35">
        <f>IF(Setup!$F$48="Yes",MAX($B$2:B148)+1,"")</f>
        <v>105</v>
      </c>
      <c r="C149" s="28" t="s">
        <v>102</v>
      </c>
      <c r="D149" s="37" t="str">
        <f t="shared" si="20"/>
        <v/>
      </c>
      <c r="E149" s="41">
        <v>7</v>
      </c>
      <c r="F149" s="41">
        <v>32</v>
      </c>
      <c r="G149" s="6">
        <v>11</v>
      </c>
      <c r="H149" s="6">
        <v>5</v>
      </c>
      <c r="I149" s="70">
        <v>0</v>
      </c>
      <c r="J149" s="70">
        <v>0</v>
      </c>
      <c r="K149" s="70">
        <v>0</v>
      </c>
      <c r="L149" s="70">
        <v>0</v>
      </c>
      <c r="M149" s="70">
        <v>0</v>
      </c>
      <c r="N149" s="70">
        <v>0</v>
      </c>
      <c r="O149" s="70">
        <v>0</v>
      </c>
      <c r="P149" s="70">
        <v>0</v>
      </c>
      <c r="Q149" s="70">
        <v>0</v>
      </c>
      <c r="R149" s="10">
        <f t="shared" si="24"/>
        <v>9.1666666666666661</v>
      </c>
      <c r="S149" s="10">
        <v>8.6</v>
      </c>
      <c r="T149" s="9" t="str">
        <f t="shared" si="21"/>
        <v>ASL84</v>
      </c>
      <c r="U149" s="11" t="str">
        <f t="shared" si="22"/>
        <v>Round One</v>
      </c>
      <c r="V149" s="11" t="str">
        <f t="shared" si="19"/>
        <v/>
      </c>
      <c r="W149" s="11" t="str">
        <f t="shared" si="23"/>
        <v/>
      </c>
      <c r="X149" s="86" t="str">
        <f>IFERROR(IF(U149="","",IF(COUNTIF('My Played Scenarios'!E:E,T149)&gt;0,"ü","")),"")</f>
        <v/>
      </c>
    </row>
    <row r="150" spans="1:24" ht="15" customHeight="1" x14ac:dyDescent="0.3">
      <c r="A150" s="128" t="str">
        <f>IFERROR(IF(VLOOKUP(C150,Summary!A:B,2,FALSE)&lt;&gt;"C","",MAX($A$2:A149)+1),"")</f>
        <v/>
      </c>
      <c r="B150" s="35">
        <f>IF(Setup!$F$48="Yes",MAX($B$2:B149)+1,"")</f>
        <v>106</v>
      </c>
      <c r="C150" s="28" t="s">
        <v>103</v>
      </c>
      <c r="D150" s="37" t="str">
        <f t="shared" si="20"/>
        <v/>
      </c>
      <c r="E150" s="41">
        <v>8</v>
      </c>
      <c r="F150" s="41">
        <v>29.5</v>
      </c>
      <c r="G150" s="6">
        <v>7</v>
      </c>
      <c r="H150" s="6">
        <v>1</v>
      </c>
      <c r="I150" s="70">
        <v>0</v>
      </c>
      <c r="J150" s="70">
        <v>0</v>
      </c>
      <c r="K150" s="70">
        <v>1</v>
      </c>
      <c r="L150" s="70">
        <v>0</v>
      </c>
      <c r="M150" s="70">
        <v>0</v>
      </c>
      <c r="N150" s="70">
        <v>0</v>
      </c>
      <c r="O150" s="70">
        <v>0</v>
      </c>
      <c r="P150" s="70">
        <v>0</v>
      </c>
      <c r="Q150" s="70">
        <v>0</v>
      </c>
      <c r="R150" s="10">
        <f t="shared" si="24"/>
        <v>10</v>
      </c>
      <c r="S150" s="10">
        <v>11.1</v>
      </c>
      <c r="T150" s="9" t="str">
        <f t="shared" si="21"/>
        <v>ASL85</v>
      </c>
      <c r="U150" s="11" t="str">
        <f t="shared" si="22"/>
        <v>No Way Out</v>
      </c>
      <c r="V150" s="11" t="str">
        <f t="shared" si="19"/>
        <v>, Nght</v>
      </c>
      <c r="W150" s="11" t="str">
        <f t="shared" si="23"/>
        <v>Nght</v>
      </c>
      <c r="X150" s="86" t="str">
        <f>IFERROR(IF(U150="","",IF(COUNTIF('My Played Scenarios'!E:E,T150)&gt;0,"ü","")),"")</f>
        <v/>
      </c>
    </row>
    <row r="151" spans="1:24" ht="15" customHeight="1" x14ac:dyDescent="0.3">
      <c r="A151" s="128" t="str">
        <f>IFERROR(IF(VLOOKUP(C151,Summary!A:B,2,FALSE)&lt;&gt;"C","",MAX($A$2:A150)+1),"")</f>
        <v/>
      </c>
      <c r="B151" s="35">
        <f>IF(Setup!$F$48="Yes",MAX($B$2:B150)+1,"")</f>
        <v>107</v>
      </c>
      <c r="C151" s="28" t="s">
        <v>104</v>
      </c>
      <c r="D151" s="37" t="str">
        <f t="shared" si="20"/>
        <v/>
      </c>
      <c r="E151" s="41">
        <v>10</v>
      </c>
      <c r="F151" s="41">
        <v>39</v>
      </c>
      <c r="G151" s="6">
        <v>10</v>
      </c>
      <c r="H151" s="6">
        <v>2</v>
      </c>
      <c r="I151" s="70">
        <v>0</v>
      </c>
      <c r="J151" s="70">
        <v>1</v>
      </c>
      <c r="K151" s="70">
        <v>0</v>
      </c>
      <c r="L151" s="70">
        <v>0</v>
      </c>
      <c r="M151" s="70">
        <v>0</v>
      </c>
      <c r="N151" s="70">
        <v>0</v>
      </c>
      <c r="O151" s="70">
        <v>0</v>
      </c>
      <c r="P151" s="70">
        <v>0</v>
      </c>
      <c r="Q151" s="70">
        <v>0</v>
      </c>
      <c r="R151" s="10">
        <f t="shared" si="24"/>
        <v>13.666666666666666</v>
      </c>
      <c r="S151" s="10">
        <v>13.7</v>
      </c>
      <c r="T151" s="9" t="str">
        <f t="shared" si="21"/>
        <v>ASL86</v>
      </c>
      <c r="U151" s="11" t="str">
        <f t="shared" si="22"/>
        <v>Fighting Back</v>
      </c>
      <c r="V151" s="11" t="str">
        <f t="shared" si="19"/>
        <v>, OBA</v>
      </c>
      <c r="W151" s="11" t="str">
        <f t="shared" si="23"/>
        <v>OBA</v>
      </c>
      <c r="X151" s="86" t="str">
        <f>IFERROR(IF(U151="","",IF(COUNTIF('My Played Scenarios'!E:E,T151)&gt;0,"ü","")),"")</f>
        <v/>
      </c>
    </row>
    <row r="152" spans="1:24" ht="15" customHeight="1" x14ac:dyDescent="0.3">
      <c r="A152" s="128" t="str">
        <f>IFERROR(IF(VLOOKUP(C152,Summary!A:B,2,FALSE)&lt;&gt;"C","",MAX($A$2:A151)+1),"")</f>
        <v/>
      </c>
      <c r="B152" s="35">
        <f>IF(Setup!$F$48="Yes",MAX($B$2:B151)+1,"")</f>
        <v>108</v>
      </c>
      <c r="C152" s="28" t="s">
        <v>105</v>
      </c>
      <c r="D152" s="37" t="str">
        <f t="shared" si="20"/>
        <v/>
      </c>
      <c r="E152" s="41">
        <v>7.5</v>
      </c>
      <c r="F152" s="41">
        <v>19</v>
      </c>
      <c r="G152" s="6">
        <v>4</v>
      </c>
      <c r="H152" s="6">
        <v>2</v>
      </c>
      <c r="I152" s="70">
        <v>0</v>
      </c>
      <c r="J152" s="70">
        <v>0</v>
      </c>
      <c r="K152" s="70">
        <v>0</v>
      </c>
      <c r="L152" s="70">
        <v>0</v>
      </c>
      <c r="M152" s="70">
        <v>0</v>
      </c>
      <c r="N152" s="70">
        <v>0</v>
      </c>
      <c r="O152" s="70">
        <v>0</v>
      </c>
      <c r="P152" s="70">
        <v>0</v>
      </c>
      <c r="Q152" s="70">
        <v>0</v>
      </c>
      <c r="R152" s="10">
        <f t="shared" si="24"/>
        <v>5.625</v>
      </c>
      <c r="S152" s="10">
        <v>4.3</v>
      </c>
      <c r="T152" s="9" t="str">
        <f t="shared" si="21"/>
        <v>ASL87</v>
      </c>
      <c r="U152" s="11" t="str">
        <f t="shared" si="22"/>
        <v>Good Night, Sweet Prince</v>
      </c>
      <c r="V152" s="11" t="str">
        <f t="shared" si="19"/>
        <v/>
      </c>
      <c r="W152" s="11" t="str">
        <f t="shared" si="23"/>
        <v/>
      </c>
      <c r="X152" s="86" t="str">
        <f>IFERROR(IF(U152="","",IF(COUNTIF('My Played Scenarios'!E:E,T152)&gt;0,"ü","")),"")</f>
        <v/>
      </c>
    </row>
    <row r="153" spans="1:24" ht="15" customHeight="1" x14ac:dyDescent="0.3">
      <c r="A153" s="128" t="str">
        <f>IFERROR(IF(VLOOKUP(C153,Summary!A:B,2,FALSE)&lt;&gt;"C","",MAX($A$2:A152)+1),"")</f>
        <v/>
      </c>
      <c r="B153" s="35">
        <f>IF(Setup!$F$48="Yes",MAX($B$2:B152)+1,"")</f>
        <v>109</v>
      </c>
      <c r="C153" s="28" t="s">
        <v>106</v>
      </c>
      <c r="D153" s="37" t="str">
        <f t="shared" si="20"/>
        <v/>
      </c>
      <c r="E153" s="41">
        <v>7.5</v>
      </c>
      <c r="F153" s="41">
        <v>19</v>
      </c>
      <c r="G153" s="6">
        <v>6</v>
      </c>
      <c r="H153" s="6">
        <v>0</v>
      </c>
      <c r="I153" s="70">
        <v>0</v>
      </c>
      <c r="J153" s="70">
        <v>0</v>
      </c>
      <c r="K153" s="70">
        <v>0</v>
      </c>
      <c r="L153" s="70">
        <v>0</v>
      </c>
      <c r="M153" s="70">
        <v>1</v>
      </c>
      <c r="N153" s="70">
        <v>0</v>
      </c>
      <c r="O153" s="70">
        <v>0</v>
      </c>
      <c r="P153" s="70">
        <v>0</v>
      </c>
      <c r="Q153" s="70">
        <v>0</v>
      </c>
      <c r="R153" s="10">
        <f t="shared" si="24"/>
        <v>6.625</v>
      </c>
      <c r="S153" s="10">
        <v>5.0999999999999996</v>
      </c>
      <c r="T153" s="9" t="str">
        <f t="shared" si="21"/>
        <v>ASL88</v>
      </c>
      <c r="U153" s="11" t="str">
        <f t="shared" si="22"/>
        <v>Art Nouveau</v>
      </c>
      <c r="V153" s="11" t="str">
        <f t="shared" si="19"/>
        <v>, Air</v>
      </c>
      <c r="W153" s="11" t="str">
        <f t="shared" si="23"/>
        <v>Air</v>
      </c>
      <c r="X153" s="86" t="str">
        <f>IFERROR(IF(U153="","",IF(COUNTIF('My Played Scenarios'!E:E,T153)&gt;0,"ü","")),"")</f>
        <v/>
      </c>
    </row>
    <row r="154" spans="1:24" ht="15" customHeight="1" x14ac:dyDescent="0.3">
      <c r="A154" s="128" t="str">
        <f>IFERROR(IF(VLOOKUP(C154,Summary!A:B,2,FALSE)&lt;&gt;"C","",MAX($A$2:A153)+1),"")</f>
        <v/>
      </c>
      <c r="B154" s="35">
        <f>IF(Setup!$F$48="Yes",MAX($B$2:B153)+1,"")</f>
        <v>110</v>
      </c>
      <c r="C154" s="28" t="s">
        <v>107</v>
      </c>
      <c r="D154" s="37" t="str">
        <f t="shared" si="20"/>
        <v/>
      </c>
      <c r="E154" s="41">
        <v>8</v>
      </c>
      <c r="F154" s="41">
        <v>30.5</v>
      </c>
      <c r="G154" s="6">
        <v>6</v>
      </c>
      <c r="H154" s="6">
        <v>0</v>
      </c>
      <c r="I154" s="70">
        <v>0</v>
      </c>
      <c r="J154" s="70">
        <v>0</v>
      </c>
      <c r="K154" s="70">
        <v>0</v>
      </c>
      <c r="L154" s="70">
        <v>0</v>
      </c>
      <c r="M154" s="70">
        <v>0</v>
      </c>
      <c r="N154" s="70">
        <v>0</v>
      </c>
      <c r="O154" s="70">
        <v>0</v>
      </c>
      <c r="P154" s="70">
        <v>0</v>
      </c>
      <c r="Q154" s="70">
        <v>0</v>
      </c>
      <c r="R154" s="10">
        <f t="shared" si="24"/>
        <v>8.2666666666666657</v>
      </c>
      <c r="S154" s="10">
        <v>7.3</v>
      </c>
      <c r="T154" s="9" t="str">
        <f t="shared" si="21"/>
        <v>ASL89</v>
      </c>
      <c r="U154" s="11" t="str">
        <f t="shared" si="22"/>
        <v>Rescue Attempt</v>
      </c>
      <c r="V154" s="11" t="str">
        <f t="shared" si="19"/>
        <v/>
      </c>
      <c r="W154" s="11" t="str">
        <f t="shared" si="23"/>
        <v/>
      </c>
      <c r="X154" s="86" t="str">
        <f>IFERROR(IF(U154="","",IF(COUNTIF('My Played Scenarios'!E:E,T154)&gt;0,"ü","")),"")</f>
        <v/>
      </c>
    </row>
    <row r="155" spans="1:24" ht="15" customHeight="1" x14ac:dyDescent="0.3">
      <c r="A155" s="128" t="str">
        <f>IFERROR(IF(VLOOKUP(C155,Summary!A:B,2,FALSE)&lt;&gt;"C","",MAX($A$2:A154)+1),"")</f>
        <v/>
      </c>
      <c r="B155" s="35">
        <f>IF(Setup!$F$48="Yes",MAX($B$2:B154)+1,"")</f>
        <v>111</v>
      </c>
      <c r="C155" s="28" t="s">
        <v>108</v>
      </c>
      <c r="D155" s="37" t="str">
        <f t="shared" si="20"/>
        <v/>
      </c>
      <c r="E155" s="41">
        <v>10</v>
      </c>
      <c r="F155" s="41">
        <v>49</v>
      </c>
      <c r="G155" s="6">
        <v>6</v>
      </c>
      <c r="H155" s="6">
        <v>4</v>
      </c>
      <c r="I155" s="70">
        <v>0</v>
      </c>
      <c r="J155" s="70">
        <v>0</v>
      </c>
      <c r="K155" s="70">
        <v>0</v>
      </c>
      <c r="L155" s="70">
        <v>0</v>
      </c>
      <c r="M155" s="70">
        <v>0</v>
      </c>
      <c r="N155" s="70">
        <v>0</v>
      </c>
      <c r="O155" s="70">
        <v>0</v>
      </c>
      <c r="P155" s="70">
        <v>0</v>
      </c>
      <c r="Q155" s="70">
        <v>0</v>
      </c>
      <c r="R155" s="10">
        <f t="shared" si="24"/>
        <v>13.833333333333334</v>
      </c>
      <c r="S155" s="10">
        <v>12.9</v>
      </c>
      <c r="T155" s="9" t="str">
        <f t="shared" si="21"/>
        <v>ASL90</v>
      </c>
      <c r="U155" s="11" t="str">
        <f t="shared" si="22"/>
        <v>Pride and Joy</v>
      </c>
      <c r="V155" s="11" t="str">
        <f t="shared" si="19"/>
        <v/>
      </c>
      <c r="W155" s="11" t="str">
        <f t="shared" si="23"/>
        <v/>
      </c>
      <c r="X155" s="86" t="str">
        <f>IFERROR(IF(U155="","",IF(COUNTIF('My Played Scenarios'!E:E,T155)&gt;0,"ü","")),"")</f>
        <v/>
      </c>
    </row>
    <row r="156" spans="1:24" ht="15" customHeight="1" x14ac:dyDescent="0.3">
      <c r="A156" s="128" t="str">
        <f>IFERROR(IF(VLOOKUP(C156,Summary!A:B,2,FALSE)&lt;&gt;"C","",MAX($A$2:A155)+1),"")</f>
        <v/>
      </c>
      <c r="B156" s="35">
        <f>IF(Setup!$F$48="Yes",MAX($B$2:B155)+1,"")</f>
        <v>112</v>
      </c>
      <c r="C156" s="28"/>
      <c r="D156" s="37" t="str">
        <f t="shared" ref="D156:D182" si="25">IF(OR(C156="",LEFT(C156,2)="--"),"",IF(OR(E156="",F156="",G156="",H156="",I156="",J156="",K156="",L156="",M156="",N156="",O156="",P156="",Q156=""),"*",""))</f>
        <v/>
      </c>
      <c r="E156" s="41"/>
      <c r="F156" s="41"/>
      <c r="I156" s="70" t="s">
        <v>1363</v>
      </c>
      <c r="J156" s="70" t="s">
        <v>1363</v>
      </c>
      <c r="K156" s="70" t="s">
        <v>1363</v>
      </c>
      <c r="L156" s="70" t="s">
        <v>1363</v>
      </c>
      <c r="M156" s="70" t="s">
        <v>1363</v>
      </c>
      <c r="N156" s="70" t="s">
        <v>1363</v>
      </c>
      <c r="O156" s="70" t="s">
        <v>1363</v>
      </c>
      <c r="P156" s="70"/>
      <c r="Q156" s="70" t="s">
        <v>1363</v>
      </c>
      <c r="R156" s="10" t="str">
        <f t="shared" ref="R156:R182" si="26">IF(E156="","",IFERROR(1+E156*(F156+IF(G156&gt;9,G156*3,G156*4)+H156*1+I156*1+J156*5+K156*9+L156*5+M156*2+N156*2+O156*5+Q156*5)/60,""))</f>
        <v/>
      </c>
      <c r="T156" s="9" t="str">
        <f t="shared" ref="T156:T182" si="27">IF(OR(C156="",LEFT(C156,3)="---"),"",IFERROR("ASL"&amp;1*MID(C156,SEARCH("[",C156)+1,LEN(C156)-SEARCH("[",C156)-1),MID(C156,SEARCH("[",C156)+1,LEN(C156)-SEARCH("[",C156)-1)))</f>
        <v/>
      </c>
      <c r="U156" s="11" t="str">
        <f t="shared" ref="U156:U182" si="28">IF(OR(C156="",LEFT(C156,3)="---"),"",IFERROR(LEFT(C156,LEN(C156)-(LEN(C156)-SEARCH("[",C156)+2)),""))</f>
        <v/>
      </c>
      <c r="V156" s="11" t="str">
        <f t="shared" ref="V156:V182" si="29">IF(OR(C156="",LEFT(C156,3)="---"),"",IF(OR(RIGHT(C156,3)="-I]",RIGHT(C156,4)="-II]",RIGHT(C156,5)="-III]",RIGHT(C156,4)="-IV]",RIGHT(C156,3)="-V]",RIGHT(C156,4)="-VI]",RIGHT(C156,5)="-VII]",RIGHT(C156,6)="-VIII]",RIGHT(C156,3)="CG]",MID(C156,LEN(C156)-2,2)="CG",MID(C156,LEN(C156)-4,2)="CG",MID(C156,LEN(C156)-3,2)="CG"),"Campaign",IFERROR(IF(I156=1,", PTO","")&amp;IF(J156=1,", OBA","")&amp;IF(K156=1,", Nght","")&amp;IF(L156=1,", Dsrt","")&amp;IF(M156=1,", Air","")&amp;IF(N156=1,", Bcg","")&amp;IF(O156=1,", Sea","")&amp;IF(P156=1,", Dlux","")&amp;IF(Q156=1,", SSR",""),"")))</f>
        <v/>
      </c>
      <c r="W156" s="11" t="str">
        <f t="shared" ref="W156:W182" si="30">IF(V156="","",IF(V156="Campaign","Campaign",RIGHT(V156,LEN(V156)-2)))</f>
        <v/>
      </c>
      <c r="X156" s="86" t="str">
        <f>IFERROR(IF(U156="","",IF(COUNTIF('My Played Scenarios'!E:E,T156)&gt;0,"ü","")),"")</f>
        <v/>
      </c>
    </row>
    <row r="157" spans="1:24" ht="15" customHeight="1" x14ac:dyDescent="0.3">
      <c r="A157" s="128" t="str">
        <f>IFERROR(IF(VLOOKUP(C157,Summary!A:B,2,FALSE)&lt;&gt;"C","",MAX($A$2:A156)+1),"")</f>
        <v/>
      </c>
      <c r="B157" s="35">
        <f>IF(Setup!$F$48="Yes",MAX($B$2:B156)+1,"")</f>
        <v>113</v>
      </c>
      <c r="C157" s="31" t="s">
        <v>1658</v>
      </c>
      <c r="D157" s="37" t="str">
        <f t="shared" si="25"/>
        <v/>
      </c>
      <c r="E157" s="41"/>
      <c r="F157" s="41"/>
      <c r="I157" s="70" t="s">
        <v>1363</v>
      </c>
      <c r="J157" s="70" t="s">
        <v>1363</v>
      </c>
      <c r="K157" s="70" t="s">
        <v>1363</v>
      </c>
      <c r="L157" s="70" t="s">
        <v>1363</v>
      </c>
      <c r="M157" s="70" t="s">
        <v>1363</v>
      </c>
      <c r="N157" s="70" t="s">
        <v>1363</v>
      </c>
      <c r="O157" s="70" t="s">
        <v>1363</v>
      </c>
      <c r="P157" s="70"/>
      <c r="Q157" s="70" t="s">
        <v>1363</v>
      </c>
      <c r="R157" s="10" t="str">
        <f t="shared" si="26"/>
        <v/>
      </c>
      <c r="T157" s="9" t="str">
        <f t="shared" si="27"/>
        <v/>
      </c>
      <c r="U157" s="11" t="str">
        <f t="shared" si="28"/>
        <v/>
      </c>
      <c r="V157" s="11" t="str">
        <f t="shared" si="29"/>
        <v/>
      </c>
      <c r="W157" s="11" t="str">
        <f t="shared" si="30"/>
        <v/>
      </c>
      <c r="X157" s="86" t="str">
        <f>IFERROR(IF(U157="","",IF(COUNTIF('My Played Scenarios'!E:E,T157)&gt;0,"ü","")),"")</f>
        <v/>
      </c>
    </row>
    <row r="158" spans="1:24" ht="15" customHeight="1" x14ac:dyDescent="0.3">
      <c r="A158" s="128" t="str">
        <f>IFERROR(IF(VLOOKUP(C158,Summary!A:B,2,FALSE)&lt;&gt;"C","",MAX($A$2:A157)+1),"")</f>
        <v/>
      </c>
      <c r="B158" s="35">
        <f>IF(Setup!$F$48="Yes",MAX($B$2:B157)+1,"")</f>
        <v>114</v>
      </c>
      <c r="C158" s="28" t="s">
        <v>986</v>
      </c>
      <c r="D158" s="37" t="str">
        <f t="shared" si="25"/>
        <v/>
      </c>
      <c r="E158" s="41">
        <v>6</v>
      </c>
      <c r="F158" s="41">
        <v>32</v>
      </c>
      <c r="G158" s="6">
        <v>3</v>
      </c>
      <c r="H158" s="6">
        <v>0</v>
      </c>
      <c r="I158" s="70">
        <v>0</v>
      </c>
      <c r="J158" s="70">
        <v>0</v>
      </c>
      <c r="K158" s="70">
        <v>0</v>
      </c>
      <c r="L158" s="70">
        <v>0</v>
      </c>
      <c r="M158" s="70">
        <v>0</v>
      </c>
      <c r="N158" s="70">
        <v>0</v>
      </c>
      <c r="O158" s="70">
        <v>0</v>
      </c>
      <c r="P158" s="70">
        <v>0</v>
      </c>
      <c r="Q158" s="70">
        <v>0</v>
      </c>
      <c r="R158" s="10">
        <f t="shared" si="26"/>
        <v>5.4</v>
      </c>
      <c r="S158" s="10">
        <v>5.2</v>
      </c>
      <c r="T158" s="9" t="str">
        <f t="shared" si="27"/>
        <v>ASL137</v>
      </c>
      <c r="U158" s="11" t="str">
        <f t="shared" si="28"/>
        <v>Italian Brothers</v>
      </c>
      <c r="V158" s="11" t="str">
        <f t="shared" si="29"/>
        <v/>
      </c>
      <c r="W158" s="11" t="str">
        <f t="shared" si="30"/>
        <v/>
      </c>
      <c r="X158" s="86" t="str">
        <f>IFERROR(IF(U158="","",IF(COUNTIF('My Played Scenarios'!E:E,T158)&gt;0,"ü","")),"")</f>
        <v/>
      </c>
    </row>
    <row r="159" spans="1:24" ht="15" customHeight="1" x14ac:dyDescent="0.3">
      <c r="A159" s="128" t="str">
        <f>IFERROR(IF(VLOOKUP(C159,Summary!A:B,2,FALSE)&lt;&gt;"C","",MAX($A$2:A158)+1),"")</f>
        <v/>
      </c>
      <c r="B159" s="35">
        <f>IF(Setup!$F$48="Yes",MAX($B$2:B158)+1,"")</f>
        <v>115</v>
      </c>
      <c r="C159" s="28" t="s">
        <v>987</v>
      </c>
      <c r="D159" s="37" t="str">
        <f t="shared" si="25"/>
        <v/>
      </c>
      <c r="E159" s="41">
        <v>7</v>
      </c>
      <c r="F159" s="41">
        <v>32</v>
      </c>
      <c r="G159" s="6">
        <v>0</v>
      </c>
      <c r="H159" s="6">
        <v>0</v>
      </c>
      <c r="I159" s="70">
        <v>0</v>
      </c>
      <c r="J159" s="70">
        <v>0</v>
      </c>
      <c r="K159" s="70">
        <v>0</v>
      </c>
      <c r="L159" s="70">
        <v>0</v>
      </c>
      <c r="M159" s="70">
        <v>0</v>
      </c>
      <c r="N159" s="70">
        <v>0</v>
      </c>
      <c r="O159" s="70">
        <v>0</v>
      </c>
      <c r="P159" s="70">
        <v>0</v>
      </c>
      <c r="Q159" s="70">
        <v>0</v>
      </c>
      <c r="R159" s="10">
        <f t="shared" si="26"/>
        <v>4.7333333333333334</v>
      </c>
      <c r="S159" s="10">
        <v>4.9000000000000004</v>
      </c>
      <c r="T159" s="9" t="str">
        <f t="shared" si="27"/>
        <v>ASL138</v>
      </c>
      <c r="U159" s="11" t="str">
        <f t="shared" si="28"/>
        <v>Rattle of Sabres</v>
      </c>
      <c r="V159" s="11" t="str">
        <f t="shared" si="29"/>
        <v/>
      </c>
      <c r="W159" s="11" t="str">
        <f t="shared" si="30"/>
        <v/>
      </c>
      <c r="X159" s="86" t="str">
        <f>IFERROR(IF(U159="","",IF(COUNTIF('My Played Scenarios'!E:E,T159)&gt;0,"ü","")),"")</f>
        <v/>
      </c>
    </row>
    <row r="160" spans="1:24" ht="15" customHeight="1" x14ac:dyDescent="0.3">
      <c r="A160" s="128" t="str">
        <f>IFERROR(IF(VLOOKUP(C160,Summary!A:B,2,FALSE)&lt;&gt;"C","",MAX($A$2:A159)+1),"")</f>
        <v/>
      </c>
      <c r="B160" s="35">
        <f>IF(Setup!$F$48="Yes",MAX($B$2:B159)+1,"")</f>
        <v>116</v>
      </c>
      <c r="C160" s="28" t="s">
        <v>988</v>
      </c>
      <c r="D160" s="37" t="str">
        <f t="shared" si="25"/>
        <v/>
      </c>
      <c r="E160" s="41">
        <v>8</v>
      </c>
      <c r="F160" s="41">
        <v>34</v>
      </c>
      <c r="G160" s="6">
        <v>18</v>
      </c>
      <c r="H160" s="6">
        <v>5</v>
      </c>
      <c r="I160" s="70">
        <v>0</v>
      </c>
      <c r="J160" s="70">
        <v>0</v>
      </c>
      <c r="K160" s="70">
        <v>0</v>
      </c>
      <c r="L160" s="70">
        <v>0</v>
      </c>
      <c r="M160" s="70">
        <v>0</v>
      </c>
      <c r="N160" s="70">
        <v>0</v>
      </c>
      <c r="O160" s="70">
        <v>0</v>
      </c>
      <c r="P160" s="70">
        <v>0</v>
      </c>
      <c r="Q160" s="70">
        <v>0</v>
      </c>
      <c r="R160" s="10">
        <f t="shared" si="26"/>
        <v>13.4</v>
      </c>
      <c r="S160" s="10">
        <v>12.9</v>
      </c>
      <c r="T160" s="9" t="str">
        <f t="shared" si="27"/>
        <v>ASL139</v>
      </c>
      <c r="U160" s="11" t="str">
        <f t="shared" si="28"/>
        <v>The Weigh In</v>
      </c>
      <c r="V160" s="11" t="str">
        <f t="shared" si="29"/>
        <v/>
      </c>
      <c r="W160" s="11" t="str">
        <f t="shared" si="30"/>
        <v/>
      </c>
      <c r="X160" s="86" t="str">
        <f>IFERROR(IF(U160="","",IF(COUNTIF('My Played Scenarios'!E:E,T160)&gt;0,"ü","")),"")</f>
        <v/>
      </c>
    </row>
    <row r="161" spans="1:24" ht="15" customHeight="1" x14ac:dyDescent="0.3">
      <c r="A161" s="128" t="str">
        <f>IFERROR(IF(VLOOKUP(C161,Summary!A:B,2,FALSE)&lt;&gt;"C","",MAX($A$2:A160)+1),"")</f>
        <v/>
      </c>
      <c r="B161" s="35">
        <f>IF(Setup!$F$48="Yes",MAX($B$2:B160)+1,"")</f>
        <v>117</v>
      </c>
      <c r="C161" s="28" t="s">
        <v>989</v>
      </c>
      <c r="D161" s="37" t="str">
        <f t="shared" si="25"/>
        <v/>
      </c>
      <c r="E161" s="41">
        <v>7.5</v>
      </c>
      <c r="F161" s="41">
        <v>33</v>
      </c>
      <c r="G161" s="6">
        <v>7</v>
      </c>
      <c r="H161" s="6">
        <v>1</v>
      </c>
      <c r="I161" s="70">
        <v>0</v>
      </c>
      <c r="J161" s="70">
        <v>1</v>
      </c>
      <c r="K161" s="70">
        <v>0</v>
      </c>
      <c r="L161" s="70">
        <v>0</v>
      </c>
      <c r="M161" s="70">
        <v>0</v>
      </c>
      <c r="N161" s="70">
        <v>0</v>
      </c>
      <c r="O161" s="70">
        <v>0</v>
      </c>
      <c r="P161" s="70">
        <v>0</v>
      </c>
      <c r="Q161" s="70">
        <v>0</v>
      </c>
      <c r="R161" s="10">
        <f t="shared" si="26"/>
        <v>9.375</v>
      </c>
      <c r="S161" s="10">
        <v>9</v>
      </c>
      <c r="T161" s="9" t="str">
        <f t="shared" si="27"/>
        <v>ASL140</v>
      </c>
      <c r="U161" s="11" t="str">
        <f t="shared" si="28"/>
        <v>Round Two</v>
      </c>
      <c r="V161" s="11" t="str">
        <f t="shared" si="29"/>
        <v>, OBA</v>
      </c>
      <c r="W161" s="11" t="str">
        <f t="shared" si="30"/>
        <v>OBA</v>
      </c>
      <c r="X161" s="86" t="str">
        <f>IFERROR(IF(U161="","",IF(COUNTIF('My Played Scenarios'!E:E,T161)&gt;0,"ü","")),"")</f>
        <v/>
      </c>
    </row>
    <row r="162" spans="1:24" ht="15" customHeight="1" x14ac:dyDescent="0.3">
      <c r="A162" s="128" t="str">
        <f>IFERROR(IF(VLOOKUP(C162,Summary!A:B,2,FALSE)&lt;&gt;"C","",MAX($A$2:A161)+1),"")</f>
        <v/>
      </c>
      <c r="B162" s="35">
        <f>IF(Setup!$F$48="Yes",MAX($B$2:B161)+1,"")</f>
        <v>118</v>
      </c>
      <c r="C162" s="28" t="s">
        <v>990</v>
      </c>
      <c r="D162" s="37" t="str">
        <f t="shared" si="25"/>
        <v/>
      </c>
      <c r="E162" s="41">
        <v>12.5</v>
      </c>
      <c r="F162" s="41">
        <v>51</v>
      </c>
      <c r="G162" s="6">
        <v>3</v>
      </c>
      <c r="H162" s="6">
        <v>1</v>
      </c>
      <c r="I162" s="70">
        <v>0</v>
      </c>
      <c r="J162" s="70">
        <v>0</v>
      </c>
      <c r="K162" s="70">
        <v>0</v>
      </c>
      <c r="L162" s="70">
        <v>0</v>
      </c>
      <c r="M162" s="70">
        <v>0</v>
      </c>
      <c r="N162" s="70">
        <v>0</v>
      </c>
      <c r="O162" s="70">
        <v>0</v>
      </c>
      <c r="P162" s="70">
        <v>0</v>
      </c>
      <c r="Q162" s="70">
        <v>0</v>
      </c>
      <c r="R162" s="10">
        <f t="shared" si="26"/>
        <v>14.333333333333334</v>
      </c>
      <c r="S162" s="10">
        <v>16.600000000000001</v>
      </c>
      <c r="T162" s="9" t="str">
        <f t="shared" si="27"/>
        <v>ASL141</v>
      </c>
      <c r="U162" s="11" t="str">
        <f t="shared" si="28"/>
        <v>Action at Balberkamp</v>
      </c>
      <c r="V162" s="11" t="str">
        <f t="shared" si="29"/>
        <v/>
      </c>
      <c r="W162" s="11" t="str">
        <f t="shared" si="30"/>
        <v/>
      </c>
      <c r="X162" s="86" t="str">
        <f>IFERROR(IF(U162="","",IF(COUNTIF('My Played Scenarios'!E:E,T162)&gt;0,"ü","")),"")</f>
        <v/>
      </c>
    </row>
    <row r="163" spans="1:24" ht="15" customHeight="1" x14ac:dyDescent="0.3">
      <c r="A163" s="128" t="str">
        <f>IFERROR(IF(VLOOKUP(C163,Summary!A:B,2,FALSE)&lt;&gt;"C","",MAX($A$2:A162)+1),"")</f>
        <v/>
      </c>
      <c r="B163" s="35">
        <f>IF(Setup!$F$48="Yes",MAX($B$2:B162)+1,"")</f>
        <v>119</v>
      </c>
      <c r="C163" s="28" t="s">
        <v>991</v>
      </c>
      <c r="D163" s="37" t="str">
        <f t="shared" si="25"/>
        <v/>
      </c>
      <c r="E163" s="41">
        <v>11</v>
      </c>
      <c r="F163" s="41">
        <v>30</v>
      </c>
      <c r="G163" s="6">
        <v>0</v>
      </c>
      <c r="H163" s="6">
        <v>1</v>
      </c>
      <c r="I163" s="70">
        <v>0</v>
      </c>
      <c r="J163" s="70">
        <v>0</v>
      </c>
      <c r="K163" s="70">
        <v>0</v>
      </c>
      <c r="L163" s="70">
        <v>0</v>
      </c>
      <c r="M163" s="70">
        <v>0</v>
      </c>
      <c r="N163" s="70">
        <v>0</v>
      </c>
      <c r="O163" s="70">
        <v>0</v>
      </c>
      <c r="P163" s="70">
        <v>0</v>
      </c>
      <c r="Q163" s="70">
        <v>0</v>
      </c>
      <c r="R163" s="10">
        <f t="shared" si="26"/>
        <v>6.6833333333333336</v>
      </c>
      <c r="S163" s="10">
        <v>7.9</v>
      </c>
      <c r="T163" s="9" t="str">
        <f t="shared" si="27"/>
        <v>ASL142</v>
      </c>
      <c r="U163" s="11" t="str">
        <f t="shared" si="28"/>
        <v>On the Road to Andalsnes</v>
      </c>
      <c r="V163" s="11" t="str">
        <f t="shared" si="29"/>
        <v/>
      </c>
      <c r="W163" s="11" t="str">
        <f t="shared" si="30"/>
        <v/>
      </c>
      <c r="X163" s="86" t="str">
        <f>IFERROR(IF(U163="","",IF(COUNTIF('My Played Scenarios'!E:E,T163)&gt;0,"ü","")),"")</f>
        <v/>
      </c>
    </row>
    <row r="164" spans="1:24" ht="15" customHeight="1" x14ac:dyDescent="0.3">
      <c r="A164" s="128" t="str">
        <f>IFERROR(IF(VLOOKUP(C164,Summary!A:B,2,FALSE)&lt;&gt;"C","",MAX($A$2:A163)+1),"")</f>
        <v/>
      </c>
      <c r="B164" s="35">
        <f>IF(Setup!$F$48="Yes",MAX($B$2:B163)+1,"")</f>
        <v>120</v>
      </c>
      <c r="C164" s="28" t="s">
        <v>992</v>
      </c>
      <c r="D164" s="37" t="str">
        <f t="shared" si="25"/>
        <v/>
      </c>
      <c r="E164" s="41">
        <v>5.5</v>
      </c>
      <c r="F164" s="41">
        <v>20</v>
      </c>
      <c r="G164" s="6">
        <v>2</v>
      </c>
      <c r="H164" s="6">
        <v>0</v>
      </c>
      <c r="I164" s="70">
        <v>0</v>
      </c>
      <c r="J164" s="70">
        <v>0</v>
      </c>
      <c r="K164" s="70">
        <v>0</v>
      </c>
      <c r="L164" s="70">
        <v>0</v>
      </c>
      <c r="M164" s="70">
        <v>0</v>
      </c>
      <c r="N164" s="70">
        <v>0</v>
      </c>
      <c r="O164" s="70">
        <v>0</v>
      </c>
      <c r="P164" s="70">
        <v>0</v>
      </c>
      <c r="Q164" s="70">
        <v>0</v>
      </c>
      <c r="R164" s="10">
        <f t="shared" si="26"/>
        <v>3.5666666666666669</v>
      </c>
      <c r="S164" s="10">
        <v>3</v>
      </c>
      <c r="T164" s="9" t="str">
        <f t="shared" si="27"/>
        <v>ASL143</v>
      </c>
      <c r="U164" s="11" t="str">
        <f t="shared" si="28"/>
        <v>Grebbe End</v>
      </c>
      <c r="V164" s="11" t="str">
        <f t="shared" si="29"/>
        <v/>
      </c>
      <c r="W164" s="11" t="str">
        <f t="shared" si="30"/>
        <v/>
      </c>
      <c r="X164" s="86" t="str">
        <f>IFERROR(IF(U164="","",IF(COUNTIF('My Played Scenarios'!E:E,T164)&gt;0,"ü","")),"")</f>
        <v/>
      </c>
    </row>
    <row r="165" spans="1:24" ht="15" customHeight="1" x14ac:dyDescent="0.3">
      <c r="A165" s="128" t="str">
        <f>IFERROR(IF(VLOOKUP(C165,Summary!A:B,2,FALSE)&lt;&gt;"C","",MAX($A$2:A164)+1),"")</f>
        <v/>
      </c>
      <c r="B165" s="35">
        <f>IF(Setup!$F$48="Yes",MAX($B$2:B164)+1,"")</f>
        <v>121</v>
      </c>
      <c r="C165" s="28" t="s">
        <v>993</v>
      </c>
      <c r="D165" s="37" t="str">
        <f t="shared" si="25"/>
        <v/>
      </c>
      <c r="E165" s="41">
        <v>9</v>
      </c>
      <c r="F165" s="41">
        <v>18</v>
      </c>
      <c r="G165" s="6">
        <v>6</v>
      </c>
      <c r="H165" s="6">
        <v>2</v>
      </c>
      <c r="I165" s="70">
        <v>0</v>
      </c>
      <c r="J165" s="70">
        <v>0</v>
      </c>
      <c r="K165" s="70">
        <v>0</v>
      </c>
      <c r="L165" s="70">
        <v>0</v>
      </c>
      <c r="M165" s="70">
        <v>0</v>
      </c>
      <c r="N165" s="70">
        <v>0</v>
      </c>
      <c r="O165" s="70">
        <v>0</v>
      </c>
      <c r="P165" s="70">
        <v>0</v>
      </c>
      <c r="Q165" s="70">
        <v>0</v>
      </c>
      <c r="R165" s="10">
        <f t="shared" si="26"/>
        <v>7.6</v>
      </c>
      <c r="S165" s="10">
        <v>6.3</v>
      </c>
      <c r="T165" s="9" t="str">
        <f t="shared" si="27"/>
        <v>ASL144</v>
      </c>
      <c r="U165" s="11" t="str">
        <f t="shared" si="28"/>
        <v>The Professionals</v>
      </c>
      <c r="V165" s="11" t="str">
        <f t="shared" si="29"/>
        <v/>
      </c>
      <c r="W165" s="11" t="str">
        <f t="shared" si="30"/>
        <v/>
      </c>
      <c r="X165" s="86" t="str">
        <f>IFERROR(IF(U165="","",IF(COUNTIF('My Played Scenarios'!E:E,T165)&gt;0,"ü","")),"")</f>
        <v/>
      </c>
    </row>
    <row r="166" spans="1:24" ht="15" customHeight="1" x14ac:dyDescent="0.3">
      <c r="A166" s="128" t="str">
        <f>IFERROR(IF(VLOOKUP(C166,Summary!A:B,2,FALSE)&lt;&gt;"C","",MAX($A$2:A165)+1),"")</f>
        <v/>
      </c>
      <c r="B166" s="35">
        <f>IF(Setup!$F$48="Yes",MAX($B$2:B165)+1,"")</f>
        <v>122</v>
      </c>
      <c r="C166" s="28" t="s">
        <v>994</v>
      </c>
      <c r="D166" s="37" t="str">
        <f t="shared" si="25"/>
        <v/>
      </c>
      <c r="E166" s="41">
        <v>7</v>
      </c>
      <c r="F166" s="41">
        <v>43</v>
      </c>
      <c r="G166" s="6">
        <v>5</v>
      </c>
      <c r="H166" s="6">
        <v>0</v>
      </c>
      <c r="I166" s="70">
        <v>0</v>
      </c>
      <c r="J166" s="70">
        <v>0</v>
      </c>
      <c r="K166" s="70">
        <v>0</v>
      </c>
      <c r="L166" s="70">
        <v>0</v>
      </c>
      <c r="M166" s="70">
        <v>0</v>
      </c>
      <c r="N166" s="70">
        <v>0</v>
      </c>
      <c r="O166" s="70">
        <v>0</v>
      </c>
      <c r="P166" s="70">
        <v>0</v>
      </c>
      <c r="Q166" s="70">
        <v>0</v>
      </c>
      <c r="R166" s="10">
        <f t="shared" si="26"/>
        <v>8.35</v>
      </c>
      <c r="S166" s="10">
        <v>8.4</v>
      </c>
      <c r="T166" s="9" t="str">
        <f t="shared" si="27"/>
        <v>Third Edition43</v>
      </c>
      <c r="U166" s="11" t="str">
        <f t="shared" si="28"/>
        <v>Into the Fray</v>
      </c>
      <c r="V166" s="11" t="str">
        <f t="shared" si="29"/>
        <v/>
      </c>
      <c r="W166" s="11" t="str">
        <f t="shared" si="30"/>
        <v/>
      </c>
      <c r="X166" s="86" t="str">
        <f>IFERROR(IF(U166="","",IF(COUNTIF('My Played Scenarios'!E:E,T166)&gt;0,"ü","")),"")</f>
        <v/>
      </c>
    </row>
    <row r="167" spans="1:24" ht="15" customHeight="1" x14ac:dyDescent="0.3">
      <c r="A167" s="128" t="str">
        <f>IFERROR(IF(VLOOKUP(C167,Summary!A:B,2,FALSE)&lt;&gt;"C","",MAX($A$2:A166)+1),"")</f>
        <v/>
      </c>
      <c r="B167" s="35">
        <f>IF(Setup!$F$48="Yes",MAX($B$2:B166)+1,"")</f>
        <v>123</v>
      </c>
      <c r="C167" s="28" t="s">
        <v>995</v>
      </c>
      <c r="D167" s="37" t="str">
        <f t="shared" si="25"/>
        <v/>
      </c>
      <c r="E167" s="41">
        <v>9</v>
      </c>
      <c r="F167" s="41">
        <v>30</v>
      </c>
      <c r="G167" s="6">
        <v>7</v>
      </c>
      <c r="H167" s="6">
        <v>0</v>
      </c>
      <c r="I167" s="70">
        <v>0</v>
      </c>
      <c r="J167" s="70">
        <v>0</v>
      </c>
      <c r="K167" s="70">
        <v>0</v>
      </c>
      <c r="L167" s="70">
        <v>0</v>
      </c>
      <c r="M167" s="70">
        <v>0</v>
      </c>
      <c r="N167" s="70">
        <v>0</v>
      </c>
      <c r="O167" s="70">
        <v>0</v>
      </c>
      <c r="P167" s="70">
        <v>0</v>
      </c>
      <c r="Q167" s="70">
        <v>0</v>
      </c>
      <c r="R167" s="10">
        <f t="shared" si="26"/>
        <v>9.6999999999999993</v>
      </c>
      <c r="S167" s="10">
        <v>8.8000000000000007</v>
      </c>
      <c r="T167" s="9" t="str">
        <f t="shared" si="27"/>
        <v>Third Edition44</v>
      </c>
      <c r="U167" s="11" t="str">
        <f t="shared" si="28"/>
        <v>The Gauntlet</v>
      </c>
      <c r="V167" s="11" t="str">
        <f t="shared" si="29"/>
        <v/>
      </c>
      <c r="W167" s="11" t="str">
        <f t="shared" si="30"/>
        <v/>
      </c>
      <c r="X167" s="86" t="str">
        <f>IFERROR(IF(U167="","",IF(COUNTIF('My Played Scenarios'!E:E,T167)&gt;0,"ü","")),"")</f>
        <v/>
      </c>
    </row>
    <row r="168" spans="1:24" ht="15" customHeight="1" x14ac:dyDescent="0.3">
      <c r="A168" s="128" t="str">
        <f>IFERROR(IF(VLOOKUP(C168,Summary!A:B,2,FALSE)&lt;&gt;"C","",MAX($A$2:A167)+1),"")</f>
        <v/>
      </c>
      <c r="B168" s="35">
        <f>IF(Setup!$F$48="Yes",MAX($B$2:B167)+1,"")</f>
        <v>124</v>
      </c>
      <c r="C168" s="28" t="s">
        <v>996</v>
      </c>
      <c r="D168" s="37" t="str">
        <f t="shared" si="25"/>
        <v/>
      </c>
      <c r="E168" s="41">
        <v>10</v>
      </c>
      <c r="F168" s="41">
        <v>35</v>
      </c>
      <c r="G168" s="6">
        <v>0</v>
      </c>
      <c r="H168" s="6">
        <v>0</v>
      </c>
      <c r="I168" s="70">
        <v>0</v>
      </c>
      <c r="J168" s="70">
        <v>0</v>
      </c>
      <c r="K168" s="70">
        <v>0</v>
      </c>
      <c r="L168" s="70">
        <v>0</v>
      </c>
      <c r="M168" s="70">
        <v>0</v>
      </c>
      <c r="N168" s="70">
        <v>0</v>
      </c>
      <c r="O168" s="70">
        <v>0</v>
      </c>
      <c r="P168" s="70">
        <v>0</v>
      </c>
      <c r="Q168" s="70">
        <v>0</v>
      </c>
      <c r="R168" s="10">
        <f t="shared" si="26"/>
        <v>6.833333333333333</v>
      </c>
      <c r="S168" s="10">
        <v>8.1</v>
      </c>
      <c r="T168" s="9" t="str">
        <f t="shared" si="27"/>
        <v>Third Edition45</v>
      </c>
      <c r="U168" s="11" t="str">
        <f t="shared" si="28"/>
        <v>Revenge at Kastelli</v>
      </c>
      <c r="V168" s="11" t="str">
        <f t="shared" si="29"/>
        <v/>
      </c>
      <c r="W168" s="11" t="str">
        <f t="shared" si="30"/>
        <v/>
      </c>
      <c r="X168" s="86" t="str">
        <f>IFERROR(IF(U168="","",IF(COUNTIF('My Played Scenarios'!E:E,T168)&gt;0,"ü","")),"")</f>
        <v/>
      </c>
    </row>
    <row r="169" spans="1:24" ht="15" customHeight="1" x14ac:dyDescent="0.3">
      <c r="A169" s="128" t="str">
        <f>IFERROR(IF(VLOOKUP(C169,Summary!A:B,2,FALSE)&lt;&gt;"C","",MAX($A$2:A168)+1),"")</f>
        <v/>
      </c>
      <c r="B169" s="35">
        <f>IF(Setup!$F$48="Yes",MAX($B$2:B168)+1,"")</f>
        <v>125</v>
      </c>
      <c r="C169" s="28" t="s">
        <v>997</v>
      </c>
      <c r="D169" s="37" t="str">
        <f t="shared" si="25"/>
        <v/>
      </c>
      <c r="E169" s="41">
        <v>9.5</v>
      </c>
      <c r="F169" s="41">
        <v>25</v>
      </c>
      <c r="G169" s="6">
        <v>0</v>
      </c>
      <c r="H169" s="6">
        <v>0</v>
      </c>
      <c r="I169" s="70">
        <v>0</v>
      </c>
      <c r="J169" s="70">
        <v>0</v>
      </c>
      <c r="K169" s="70">
        <v>0</v>
      </c>
      <c r="L169" s="70">
        <v>0</v>
      </c>
      <c r="M169" s="70">
        <v>1</v>
      </c>
      <c r="N169" s="70">
        <v>0</v>
      </c>
      <c r="O169" s="70">
        <v>0</v>
      </c>
      <c r="P169" s="70">
        <v>0</v>
      </c>
      <c r="Q169" s="70">
        <v>0</v>
      </c>
      <c r="R169" s="10">
        <f t="shared" si="26"/>
        <v>5.2750000000000004</v>
      </c>
      <c r="S169" s="10">
        <v>5.5</v>
      </c>
      <c r="T169" s="9" t="str">
        <f t="shared" si="27"/>
        <v>Third Edition46</v>
      </c>
      <c r="U169" s="11" t="str">
        <f t="shared" si="28"/>
        <v>Birds of Prey</v>
      </c>
      <c r="V169" s="11" t="str">
        <f t="shared" si="29"/>
        <v>, Air</v>
      </c>
      <c r="W169" s="11" t="str">
        <f t="shared" si="30"/>
        <v>Air</v>
      </c>
      <c r="X169" s="86" t="str">
        <f>IFERROR(IF(U169="","",IF(COUNTIF('My Played Scenarios'!E:E,T169)&gt;0,"ü","")),"")</f>
        <v/>
      </c>
    </row>
    <row r="170" spans="1:24" ht="15" customHeight="1" x14ac:dyDescent="0.3">
      <c r="A170" s="128" t="str">
        <f>IFERROR(IF(VLOOKUP(C170,Summary!A:B,2,FALSE)&lt;&gt;"C","",MAX($A$2:A169)+1),"")</f>
        <v/>
      </c>
      <c r="B170" s="35">
        <f>IF(Setup!$F$48="Yes",MAX($B$2:B169)+1,"")</f>
        <v>126</v>
      </c>
      <c r="C170" s="28" t="s">
        <v>998</v>
      </c>
      <c r="D170" s="37" t="str">
        <f t="shared" si="25"/>
        <v/>
      </c>
      <c r="E170" s="41">
        <v>7</v>
      </c>
      <c r="F170" s="41">
        <v>40</v>
      </c>
      <c r="G170" s="6">
        <v>8</v>
      </c>
      <c r="H170" s="6">
        <v>0</v>
      </c>
      <c r="I170" s="70">
        <v>0</v>
      </c>
      <c r="J170" s="70">
        <v>0</v>
      </c>
      <c r="K170" s="70">
        <v>0</v>
      </c>
      <c r="L170" s="70">
        <v>0</v>
      </c>
      <c r="M170" s="70">
        <v>0</v>
      </c>
      <c r="N170" s="70">
        <v>0</v>
      </c>
      <c r="O170" s="70">
        <v>0</v>
      </c>
      <c r="P170" s="70">
        <v>0</v>
      </c>
      <c r="Q170" s="70">
        <v>0</v>
      </c>
      <c r="R170" s="10">
        <f t="shared" si="26"/>
        <v>9.4</v>
      </c>
      <c r="S170" s="10">
        <v>8.6999999999999993</v>
      </c>
      <c r="T170" s="9" t="str">
        <f t="shared" si="27"/>
        <v>Third Edition47</v>
      </c>
      <c r="U170" s="11" t="str">
        <f t="shared" si="28"/>
        <v>Rude Awakening</v>
      </c>
      <c r="V170" s="11" t="str">
        <f t="shared" si="29"/>
        <v/>
      </c>
      <c r="W170" s="11" t="str">
        <f t="shared" si="30"/>
        <v/>
      </c>
      <c r="X170" s="86" t="str">
        <f>IFERROR(IF(U170="","",IF(COUNTIF('My Played Scenarios'!E:E,T170)&gt;0,"ü","")),"")</f>
        <v/>
      </c>
    </row>
    <row r="171" spans="1:24" ht="15" customHeight="1" x14ac:dyDescent="0.3">
      <c r="A171" s="128" t="str">
        <f>IFERROR(IF(VLOOKUP(C171,Summary!A:B,2,FALSE)&lt;&gt;"C","",MAX($A$2:A170)+1),"")</f>
        <v/>
      </c>
      <c r="B171" s="35">
        <f>IF(Setup!$F$48="Yes",MAX($B$2:B170)+1,"")</f>
        <v>127</v>
      </c>
      <c r="C171" s="28" t="s">
        <v>999</v>
      </c>
      <c r="D171" s="37" t="str">
        <f t="shared" si="25"/>
        <v/>
      </c>
      <c r="E171" s="41">
        <v>7.5</v>
      </c>
      <c r="F171" s="41">
        <v>33</v>
      </c>
      <c r="G171" s="6">
        <v>0</v>
      </c>
      <c r="H171" s="6">
        <v>0</v>
      </c>
      <c r="I171" s="70">
        <v>0</v>
      </c>
      <c r="J171" s="70">
        <v>0</v>
      </c>
      <c r="K171" s="70">
        <v>0</v>
      </c>
      <c r="L171" s="70">
        <v>0</v>
      </c>
      <c r="M171" s="70">
        <v>0</v>
      </c>
      <c r="N171" s="70">
        <v>0</v>
      </c>
      <c r="O171" s="70">
        <v>0</v>
      </c>
      <c r="P171" s="70">
        <v>0</v>
      </c>
      <c r="Q171" s="70">
        <v>0</v>
      </c>
      <c r="R171" s="10">
        <f t="shared" si="26"/>
        <v>5.125</v>
      </c>
      <c r="S171" s="10">
        <v>5.7</v>
      </c>
      <c r="T171" s="9" t="str">
        <f t="shared" si="27"/>
        <v>Third Edition48</v>
      </c>
      <c r="U171" s="11" t="str">
        <f t="shared" si="28"/>
        <v>Toujours l'audace (Always Audacity)</v>
      </c>
      <c r="V171" s="11" t="str">
        <f t="shared" si="29"/>
        <v/>
      </c>
      <c r="W171" s="11" t="str">
        <f t="shared" si="30"/>
        <v/>
      </c>
      <c r="X171" s="86" t="str">
        <f>IFERROR(IF(U171="","",IF(COUNTIF('My Played Scenarios'!E:E,T171)&gt;0,"ü","")),"")</f>
        <v/>
      </c>
    </row>
    <row r="172" spans="1:24" ht="15" customHeight="1" x14ac:dyDescent="0.3">
      <c r="A172" s="128" t="str">
        <f>IFERROR(IF(VLOOKUP(C172,Summary!A:B,2,FALSE)&lt;&gt;"C","",MAX($A$2:A171)+1),"")</f>
        <v/>
      </c>
      <c r="B172" s="35">
        <f>IF(Setup!$F$48="Yes",MAX($B$2:B171)+1,"")</f>
        <v>128</v>
      </c>
      <c r="C172" s="28" t="s">
        <v>1000</v>
      </c>
      <c r="D172" s="37" t="str">
        <f t="shared" si="25"/>
        <v/>
      </c>
      <c r="E172" s="41">
        <v>7</v>
      </c>
      <c r="F172" s="41">
        <v>26</v>
      </c>
      <c r="G172" s="6">
        <v>0</v>
      </c>
      <c r="H172" s="6">
        <v>0</v>
      </c>
      <c r="I172" s="70">
        <v>0</v>
      </c>
      <c r="J172" s="70">
        <v>0</v>
      </c>
      <c r="K172" s="70">
        <v>0</v>
      </c>
      <c r="L172" s="70">
        <v>0</v>
      </c>
      <c r="M172" s="70">
        <v>0</v>
      </c>
      <c r="N172" s="70">
        <v>0</v>
      </c>
      <c r="O172" s="70">
        <v>0</v>
      </c>
      <c r="P172" s="70">
        <v>0</v>
      </c>
      <c r="Q172" s="70">
        <v>0</v>
      </c>
      <c r="R172" s="10">
        <f t="shared" si="26"/>
        <v>4.0333333333333332</v>
      </c>
      <c r="S172" s="10">
        <v>4.2</v>
      </c>
      <c r="T172" s="9" t="str">
        <f t="shared" si="27"/>
        <v>Third Edition49</v>
      </c>
      <c r="U172" s="11" t="str">
        <f t="shared" si="28"/>
        <v>Piercing the Peel</v>
      </c>
      <c r="V172" s="11" t="str">
        <f t="shared" si="29"/>
        <v/>
      </c>
      <c r="W172" s="11" t="str">
        <f t="shared" si="30"/>
        <v/>
      </c>
      <c r="X172" s="86" t="str">
        <f>IFERROR(IF(U172="","",IF(COUNTIF('My Played Scenarios'!E:E,T172)&gt;0,"ü","")),"")</f>
        <v/>
      </c>
    </row>
    <row r="173" spans="1:24" ht="15" customHeight="1" x14ac:dyDescent="0.3">
      <c r="A173" s="128" t="str">
        <f>IFERROR(IF(VLOOKUP(C173,Summary!A:B,2,FALSE)&lt;&gt;"C","",MAX($A$2:A172)+1),"")</f>
        <v/>
      </c>
      <c r="B173" s="35">
        <f>IF(Setup!$F$48="Yes",MAX($B$2:B172)+1,"")</f>
        <v>129</v>
      </c>
      <c r="C173" s="28" t="s">
        <v>1001</v>
      </c>
      <c r="D173" s="37" t="str">
        <f t="shared" si="25"/>
        <v/>
      </c>
      <c r="E173" s="41">
        <v>8</v>
      </c>
      <c r="F173" s="41">
        <v>39</v>
      </c>
      <c r="G173" s="6">
        <v>4</v>
      </c>
      <c r="H173" s="6">
        <v>0</v>
      </c>
      <c r="I173" s="70">
        <v>0</v>
      </c>
      <c r="J173" s="70">
        <v>1</v>
      </c>
      <c r="K173" s="70">
        <v>0</v>
      </c>
      <c r="L173" s="70">
        <v>0</v>
      </c>
      <c r="M173" s="70">
        <v>0</v>
      </c>
      <c r="N173" s="70">
        <v>0</v>
      </c>
      <c r="O173" s="70">
        <v>0</v>
      </c>
      <c r="P173" s="70">
        <v>0</v>
      </c>
      <c r="Q173" s="70">
        <v>0</v>
      </c>
      <c r="R173" s="10">
        <f t="shared" si="26"/>
        <v>9</v>
      </c>
      <c r="S173" s="10">
        <v>9</v>
      </c>
      <c r="T173" s="9" t="str">
        <f t="shared" si="27"/>
        <v>Third Edition50</v>
      </c>
      <c r="U173" s="11" t="str">
        <f t="shared" si="28"/>
        <v>Age-Old Foes</v>
      </c>
      <c r="V173" s="11" t="str">
        <f t="shared" si="29"/>
        <v>, OBA</v>
      </c>
      <c r="W173" s="11" t="str">
        <f t="shared" si="30"/>
        <v>OBA</v>
      </c>
      <c r="X173" s="86" t="str">
        <f>IFERROR(IF(U173="","",IF(COUNTIF('My Played Scenarios'!E:E,T173)&gt;0,"ü","")),"")</f>
        <v/>
      </c>
    </row>
    <row r="174" spans="1:24" ht="15" customHeight="1" x14ac:dyDescent="0.3">
      <c r="A174" s="128" t="str">
        <f>IFERROR(IF(VLOOKUP(C174,Summary!A:B,2,FALSE)&lt;&gt;"C","",MAX($A$2:A173)+1),"")</f>
        <v/>
      </c>
      <c r="B174" s="35">
        <f>IF(Setup!$F$48="Yes",MAX($B$2:B173)+1,"")</f>
        <v>130</v>
      </c>
      <c r="C174" s="28" t="s">
        <v>1002</v>
      </c>
      <c r="D174" s="37" t="str">
        <f t="shared" si="25"/>
        <v/>
      </c>
      <c r="E174" s="41">
        <v>6</v>
      </c>
      <c r="F174" s="41">
        <v>0</v>
      </c>
      <c r="G174" s="6">
        <v>19</v>
      </c>
      <c r="H174" s="6">
        <v>0</v>
      </c>
      <c r="I174" s="70">
        <v>0</v>
      </c>
      <c r="J174" s="70">
        <v>0</v>
      </c>
      <c r="K174" s="70">
        <v>0</v>
      </c>
      <c r="L174" s="70">
        <v>0</v>
      </c>
      <c r="M174" s="70">
        <v>0</v>
      </c>
      <c r="N174" s="70">
        <v>0</v>
      </c>
      <c r="O174" s="70">
        <v>0</v>
      </c>
      <c r="P174" s="70">
        <v>0</v>
      </c>
      <c r="Q174" s="70">
        <v>0</v>
      </c>
      <c r="R174" s="10">
        <f t="shared" si="26"/>
        <v>6.7</v>
      </c>
      <c r="S174" s="10">
        <v>4.5</v>
      </c>
      <c r="T174" s="9" t="str">
        <f t="shared" si="27"/>
        <v>Third Edition83</v>
      </c>
      <c r="U174" s="11" t="str">
        <f t="shared" si="28"/>
        <v>An Uncommon Occurrence</v>
      </c>
      <c r="V174" s="11" t="str">
        <f t="shared" si="29"/>
        <v/>
      </c>
      <c r="W174" s="11" t="str">
        <f t="shared" si="30"/>
        <v/>
      </c>
      <c r="X174" s="86" t="str">
        <f>IFERROR(IF(U174="","",IF(COUNTIF('My Played Scenarios'!E:E,T174)&gt;0,"ü","")),"")</f>
        <v/>
      </c>
    </row>
    <row r="175" spans="1:24" ht="15" customHeight="1" x14ac:dyDescent="0.3">
      <c r="A175" s="128" t="str">
        <f>IFERROR(IF(VLOOKUP(C175,Summary!A:B,2,FALSE)&lt;&gt;"C","",MAX($A$2:A174)+1),"")</f>
        <v/>
      </c>
      <c r="B175" s="35">
        <f>IF(Setup!$F$48="Yes",MAX($B$2:B174)+1,"")</f>
        <v>131</v>
      </c>
      <c r="C175" s="28" t="s">
        <v>1003</v>
      </c>
      <c r="D175" s="37" t="str">
        <f t="shared" si="25"/>
        <v/>
      </c>
      <c r="E175" s="41">
        <v>7</v>
      </c>
      <c r="F175" s="41">
        <v>30</v>
      </c>
      <c r="G175" s="6">
        <v>11</v>
      </c>
      <c r="H175" s="6">
        <v>5</v>
      </c>
      <c r="I175" s="70">
        <v>0</v>
      </c>
      <c r="J175" s="70">
        <v>0</v>
      </c>
      <c r="K175" s="70">
        <v>0</v>
      </c>
      <c r="L175" s="70">
        <v>0</v>
      </c>
      <c r="M175" s="70">
        <v>0</v>
      </c>
      <c r="N175" s="70">
        <v>0</v>
      </c>
      <c r="O175" s="70">
        <v>0</v>
      </c>
      <c r="P175" s="70">
        <v>0</v>
      </c>
      <c r="Q175" s="70">
        <v>0</v>
      </c>
      <c r="R175" s="10">
        <f t="shared" si="26"/>
        <v>8.9333333333333336</v>
      </c>
      <c r="S175" s="10">
        <v>8.6</v>
      </c>
      <c r="T175" s="9" t="str">
        <f t="shared" si="27"/>
        <v>Third Edition84</v>
      </c>
      <c r="U175" s="11" t="str">
        <f t="shared" si="28"/>
        <v>Round One</v>
      </c>
      <c r="V175" s="11" t="str">
        <f t="shared" si="29"/>
        <v/>
      </c>
      <c r="W175" s="11" t="str">
        <f t="shared" si="30"/>
        <v/>
      </c>
      <c r="X175" s="86" t="str">
        <f>IFERROR(IF(U175="","",IF(COUNTIF('My Played Scenarios'!E:E,T175)&gt;0,"ü","")),"")</f>
        <v/>
      </c>
    </row>
    <row r="176" spans="1:24" ht="15" customHeight="1" x14ac:dyDescent="0.3">
      <c r="A176" s="128" t="str">
        <f>IFERROR(IF(VLOOKUP(C176,Summary!A:B,2,FALSE)&lt;&gt;"C","",MAX($A$2:A175)+1),"")</f>
        <v/>
      </c>
      <c r="B176" s="35">
        <f>IF(Setup!$F$48="Yes",MAX($B$2:B175)+1,"")</f>
        <v>132</v>
      </c>
      <c r="C176" s="28" t="s">
        <v>1004</v>
      </c>
      <c r="D176" s="37" t="str">
        <f t="shared" si="25"/>
        <v/>
      </c>
      <c r="E176" s="41">
        <v>7</v>
      </c>
      <c r="F176" s="41">
        <v>27</v>
      </c>
      <c r="G176" s="6">
        <v>7</v>
      </c>
      <c r="H176" s="6">
        <v>1</v>
      </c>
      <c r="I176" s="70">
        <v>0</v>
      </c>
      <c r="J176" s="70">
        <v>0</v>
      </c>
      <c r="K176" s="70">
        <v>1</v>
      </c>
      <c r="L176" s="70">
        <v>0</v>
      </c>
      <c r="M176" s="70">
        <v>0</v>
      </c>
      <c r="N176" s="70">
        <v>0</v>
      </c>
      <c r="O176" s="70">
        <v>0</v>
      </c>
      <c r="P176" s="70">
        <v>0</v>
      </c>
      <c r="Q176" s="70">
        <v>0</v>
      </c>
      <c r="R176" s="10">
        <f t="shared" si="26"/>
        <v>8.5833333333333321</v>
      </c>
      <c r="S176" s="10">
        <v>9.6999999999999993</v>
      </c>
      <c r="T176" s="9" t="str">
        <f t="shared" si="27"/>
        <v>Third Edition85</v>
      </c>
      <c r="U176" s="11" t="str">
        <f t="shared" si="28"/>
        <v>No Way Out</v>
      </c>
      <c r="V176" s="11" t="str">
        <f t="shared" si="29"/>
        <v>, Nght</v>
      </c>
      <c r="W176" s="11" t="str">
        <f t="shared" si="30"/>
        <v>Nght</v>
      </c>
      <c r="X176" s="86" t="str">
        <f>IFERROR(IF(U176="","",IF(COUNTIF('My Played Scenarios'!E:E,T176)&gt;0,"ü","")),"")</f>
        <v/>
      </c>
    </row>
    <row r="177" spans="1:24" ht="15" customHeight="1" x14ac:dyDescent="0.3">
      <c r="A177" s="128" t="str">
        <f>IFERROR(IF(VLOOKUP(C177,Summary!A:B,2,FALSE)&lt;&gt;"C","",MAX($A$2:A176)+1),"")</f>
        <v/>
      </c>
      <c r="B177" s="35">
        <f>IF(Setup!$F$48="Yes",MAX($B$2:B176)+1,"")</f>
        <v>133</v>
      </c>
      <c r="C177" s="28" t="s">
        <v>1005</v>
      </c>
      <c r="D177" s="37" t="str">
        <f t="shared" si="25"/>
        <v/>
      </c>
      <c r="E177" s="41">
        <v>10</v>
      </c>
      <c r="F177" s="41">
        <v>38</v>
      </c>
      <c r="G177" s="6">
        <v>10</v>
      </c>
      <c r="H177" s="6">
        <v>2</v>
      </c>
      <c r="I177" s="70">
        <v>0</v>
      </c>
      <c r="J177" s="70">
        <v>1</v>
      </c>
      <c r="K177" s="70">
        <v>0</v>
      </c>
      <c r="L177" s="70">
        <v>0</v>
      </c>
      <c r="M177" s="70">
        <v>0</v>
      </c>
      <c r="N177" s="70">
        <v>0</v>
      </c>
      <c r="O177" s="70">
        <v>0</v>
      </c>
      <c r="P177" s="70">
        <v>0</v>
      </c>
      <c r="Q177" s="70">
        <v>0</v>
      </c>
      <c r="R177" s="10">
        <f t="shared" si="26"/>
        <v>13.5</v>
      </c>
      <c r="S177" s="10">
        <v>13.7</v>
      </c>
      <c r="T177" s="9" t="str">
        <f t="shared" si="27"/>
        <v>Third Edition86</v>
      </c>
      <c r="U177" s="11" t="str">
        <f t="shared" si="28"/>
        <v>Fighting Back</v>
      </c>
      <c r="V177" s="11" t="str">
        <f t="shared" si="29"/>
        <v>, OBA</v>
      </c>
      <c r="W177" s="11" t="str">
        <f t="shared" si="30"/>
        <v>OBA</v>
      </c>
      <c r="X177" s="86" t="str">
        <f>IFERROR(IF(U177="","",IF(COUNTIF('My Played Scenarios'!E:E,T177)&gt;0,"ü","")),"")</f>
        <v/>
      </c>
    </row>
    <row r="178" spans="1:24" ht="15" customHeight="1" x14ac:dyDescent="0.3">
      <c r="A178" s="128" t="str">
        <f>IFERROR(IF(VLOOKUP(C178,Summary!A:B,2,FALSE)&lt;&gt;"C","",MAX($A$2:A177)+1),"")</f>
        <v/>
      </c>
      <c r="B178" s="35">
        <f>IF(Setup!$F$48="Yes",MAX($B$2:B177)+1,"")</f>
        <v>134</v>
      </c>
      <c r="C178" s="28" t="s">
        <v>1006</v>
      </c>
      <c r="D178" s="37" t="str">
        <f t="shared" si="25"/>
        <v/>
      </c>
      <c r="E178" s="41">
        <v>7.5</v>
      </c>
      <c r="F178" s="41">
        <v>18</v>
      </c>
      <c r="G178" s="6">
        <v>4</v>
      </c>
      <c r="H178" s="6">
        <v>2</v>
      </c>
      <c r="I178" s="70">
        <v>0</v>
      </c>
      <c r="J178" s="70">
        <v>0</v>
      </c>
      <c r="K178" s="70">
        <v>0</v>
      </c>
      <c r="L178" s="70">
        <v>0</v>
      </c>
      <c r="M178" s="70">
        <v>0</v>
      </c>
      <c r="N178" s="70">
        <v>0</v>
      </c>
      <c r="O178" s="70">
        <v>0</v>
      </c>
      <c r="P178" s="70">
        <v>0</v>
      </c>
      <c r="Q178" s="70">
        <v>0</v>
      </c>
      <c r="R178" s="10">
        <f t="shared" si="26"/>
        <v>5.5</v>
      </c>
      <c r="S178" s="10">
        <v>4.5999999999999996</v>
      </c>
      <c r="T178" s="9" t="str">
        <f t="shared" si="27"/>
        <v>Third Edition87</v>
      </c>
      <c r="U178" s="11" t="str">
        <f t="shared" si="28"/>
        <v>Good Night, Sweet Prince</v>
      </c>
      <c r="V178" s="11" t="str">
        <f t="shared" si="29"/>
        <v/>
      </c>
      <c r="W178" s="11" t="str">
        <f t="shared" si="30"/>
        <v/>
      </c>
      <c r="X178" s="86" t="str">
        <f>IFERROR(IF(U178="","",IF(COUNTIF('My Played Scenarios'!E:E,T178)&gt;0,"ü","")),"")</f>
        <v/>
      </c>
    </row>
    <row r="179" spans="1:24" ht="15" customHeight="1" x14ac:dyDescent="0.3">
      <c r="A179" s="128" t="str">
        <f>IFERROR(IF(VLOOKUP(C179,Summary!A:B,2,FALSE)&lt;&gt;"C","",MAX($A$2:A178)+1),"")</f>
        <v/>
      </c>
      <c r="B179" s="35">
        <f>IF(Setup!$F$48="Yes",MAX($B$2:B178)+1,"")</f>
        <v>135</v>
      </c>
      <c r="C179" s="28" t="s">
        <v>1007</v>
      </c>
      <c r="D179" s="37" t="str">
        <f t="shared" si="25"/>
        <v/>
      </c>
      <c r="E179" s="41">
        <v>7.5</v>
      </c>
      <c r="F179" s="41">
        <v>19</v>
      </c>
      <c r="G179" s="6">
        <v>6</v>
      </c>
      <c r="H179" s="6">
        <v>0</v>
      </c>
      <c r="I179" s="70">
        <v>0</v>
      </c>
      <c r="J179" s="70">
        <v>0</v>
      </c>
      <c r="K179" s="70">
        <v>0</v>
      </c>
      <c r="L179" s="70">
        <v>0</v>
      </c>
      <c r="M179" s="70">
        <v>1</v>
      </c>
      <c r="N179" s="70">
        <v>0</v>
      </c>
      <c r="O179" s="70">
        <v>0</v>
      </c>
      <c r="P179" s="70">
        <v>0</v>
      </c>
      <c r="Q179" s="70">
        <v>0</v>
      </c>
      <c r="R179" s="10">
        <f t="shared" si="26"/>
        <v>6.625</v>
      </c>
      <c r="S179" s="10">
        <v>5.0999999999999996</v>
      </c>
      <c r="T179" s="9" t="str">
        <f t="shared" si="27"/>
        <v>Third Edition88</v>
      </c>
      <c r="U179" s="11" t="str">
        <f t="shared" si="28"/>
        <v>Art Nouveau</v>
      </c>
      <c r="V179" s="11" t="str">
        <f t="shared" si="29"/>
        <v>, Air</v>
      </c>
      <c r="W179" s="11" t="str">
        <f t="shared" si="30"/>
        <v>Air</v>
      </c>
      <c r="X179" s="86" t="str">
        <f>IFERROR(IF(U179="","",IF(COUNTIF('My Played Scenarios'!E:E,T179)&gt;0,"ü","")),"")</f>
        <v/>
      </c>
    </row>
    <row r="180" spans="1:24" ht="15" customHeight="1" x14ac:dyDescent="0.3">
      <c r="A180" s="128" t="str">
        <f>IFERROR(IF(VLOOKUP(C180,Summary!A:B,2,FALSE)&lt;&gt;"C","",MAX($A$2:A179)+1),"")</f>
        <v/>
      </c>
      <c r="B180" s="35">
        <f>IF(Setup!$F$48="Yes",MAX($B$2:B179)+1,"")</f>
        <v>136</v>
      </c>
      <c r="C180" s="28" t="s">
        <v>1008</v>
      </c>
      <c r="D180" s="37" t="str">
        <f t="shared" si="25"/>
        <v/>
      </c>
      <c r="E180" s="41">
        <v>8</v>
      </c>
      <c r="F180" s="41">
        <v>29</v>
      </c>
      <c r="G180" s="6">
        <v>6</v>
      </c>
      <c r="H180" s="6">
        <v>0</v>
      </c>
      <c r="I180" s="70">
        <v>0</v>
      </c>
      <c r="J180" s="70">
        <v>0</v>
      </c>
      <c r="K180" s="70">
        <v>0</v>
      </c>
      <c r="L180" s="70">
        <v>0</v>
      </c>
      <c r="M180" s="70">
        <v>0</v>
      </c>
      <c r="N180" s="70">
        <v>0</v>
      </c>
      <c r="O180" s="70">
        <v>0</v>
      </c>
      <c r="P180" s="70">
        <v>0</v>
      </c>
      <c r="Q180" s="70">
        <v>0</v>
      </c>
      <c r="R180" s="10">
        <f t="shared" si="26"/>
        <v>8.0666666666666664</v>
      </c>
      <c r="S180" s="10">
        <v>7.3</v>
      </c>
      <c r="T180" s="9" t="str">
        <f t="shared" si="27"/>
        <v>Third Edition89</v>
      </c>
      <c r="U180" s="11" t="str">
        <f t="shared" si="28"/>
        <v>Rescue Attempt</v>
      </c>
      <c r="V180" s="11" t="str">
        <f t="shared" si="29"/>
        <v/>
      </c>
      <c r="W180" s="11" t="str">
        <f t="shared" si="30"/>
        <v/>
      </c>
      <c r="X180" s="86" t="str">
        <f>IFERROR(IF(U180="","",IF(COUNTIF('My Played Scenarios'!E:E,T180)&gt;0,"ü","")),"")</f>
        <v/>
      </c>
    </row>
    <row r="181" spans="1:24" ht="15" customHeight="1" x14ac:dyDescent="0.3">
      <c r="A181" s="128" t="str">
        <f>IFERROR(IF(VLOOKUP(C181,Summary!A:B,2,FALSE)&lt;&gt;"C","",MAX($A$2:A180)+1),"")</f>
        <v/>
      </c>
      <c r="B181" s="35">
        <f>IF(Setup!$F$48="Yes",MAX($B$2:B180)+1,"")</f>
        <v>137</v>
      </c>
      <c r="C181" s="28" t="s">
        <v>1009</v>
      </c>
      <c r="D181" s="37" t="str">
        <f t="shared" si="25"/>
        <v/>
      </c>
      <c r="E181" s="41">
        <v>10</v>
      </c>
      <c r="F181" s="41">
        <v>47</v>
      </c>
      <c r="G181" s="6">
        <v>3</v>
      </c>
      <c r="H181" s="6">
        <v>4</v>
      </c>
      <c r="I181" s="70">
        <v>0</v>
      </c>
      <c r="J181" s="70">
        <v>0</v>
      </c>
      <c r="K181" s="70">
        <v>0</v>
      </c>
      <c r="L181" s="70">
        <v>0</v>
      </c>
      <c r="M181" s="70">
        <v>0</v>
      </c>
      <c r="N181" s="70">
        <v>0</v>
      </c>
      <c r="O181" s="70">
        <v>0</v>
      </c>
      <c r="P181" s="70">
        <v>0</v>
      </c>
      <c r="Q181" s="70">
        <v>0</v>
      </c>
      <c r="R181" s="10">
        <f t="shared" si="26"/>
        <v>11.5</v>
      </c>
      <c r="S181" s="10">
        <v>12.9</v>
      </c>
      <c r="T181" s="9" t="str">
        <f t="shared" si="27"/>
        <v>Third Edition90</v>
      </c>
      <c r="U181" s="11" t="str">
        <f t="shared" si="28"/>
        <v>Pride and Joy</v>
      </c>
      <c r="V181" s="11" t="str">
        <f t="shared" si="29"/>
        <v/>
      </c>
      <c r="W181" s="11" t="str">
        <f t="shared" si="30"/>
        <v/>
      </c>
      <c r="X181" s="86" t="str">
        <f>IFERROR(IF(U181="","",IF(COUNTIF('My Played Scenarios'!E:E,T181)&gt;0,"ü","")),"")</f>
        <v/>
      </c>
    </row>
    <row r="182" spans="1:24" ht="15" customHeight="1" x14ac:dyDescent="0.3">
      <c r="A182" s="128" t="str">
        <f>IFERROR(IF(VLOOKUP(C182,Summary!A:B,2,FALSE)&lt;&gt;"C","",MAX($A$2:A181)+1),"")</f>
        <v/>
      </c>
      <c r="B182" s="35">
        <f>IF(Setup!$F$48="Yes",MAX($B$2:B181)+1,"")</f>
        <v>138</v>
      </c>
      <c r="C182" s="28"/>
      <c r="D182" s="37" t="str">
        <f t="shared" si="25"/>
        <v/>
      </c>
      <c r="E182" s="41"/>
      <c r="F182" s="41"/>
      <c r="I182" s="70" t="s">
        <v>1363</v>
      </c>
      <c r="J182" s="70" t="s">
        <v>1363</v>
      </c>
      <c r="K182" s="70" t="s">
        <v>1363</v>
      </c>
      <c r="L182" s="70" t="s">
        <v>1363</v>
      </c>
      <c r="M182" s="70" t="s">
        <v>1363</v>
      </c>
      <c r="N182" s="70" t="s">
        <v>1363</v>
      </c>
      <c r="O182" s="70" t="s">
        <v>1363</v>
      </c>
      <c r="P182" s="70"/>
      <c r="Q182" s="70" t="s">
        <v>1363</v>
      </c>
      <c r="R182" s="10" t="str">
        <f t="shared" si="26"/>
        <v/>
      </c>
      <c r="T182" s="9" t="str">
        <f t="shared" si="27"/>
        <v/>
      </c>
      <c r="U182" s="11" t="str">
        <f t="shared" si="28"/>
        <v/>
      </c>
      <c r="V182" s="11" t="str">
        <f t="shared" si="29"/>
        <v/>
      </c>
      <c r="W182" s="11" t="str">
        <f t="shared" si="30"/>
        <v/>
      </c>
      <c r="X182" s="86" t="str">
        <f>IFERROR(IF(U182="","",IF(COUNTIF('My Played Scenarios'!E:E,T182)&gt;0,"ü","")),"")</f>
        <v/>
      </c>
    </row>
    <row r="183" spans="1:24" ht="15" customHeight="1" x14ac:dyDescent="0.3">
      <c r="A183" s="128" t="str">
        <f>IFERROR(IF(VLOOKUP(C183,Summary!A:B,2,FALSE)&lt;&gt;"C","",MAX($A$2:A182)+1),"")</f>
        <v/>
      </c>
      <c r="B183" s="35">
        <f>IF(Setup!$F$48="Yes",MAX($B$2:B182)+1,"")</f>
        <v>139</v>
      </c>
      <c r="C183" s="29" t="s">
        <v>201</v>
      </c>
      <c r="D183" s="37" t="str">
        <f t="shared" si="20"/>
        <v/>
      </c>
      <c r="E183" s="17"/>
      <c r="F183" s="17"/>
      <c r="I183" s="70" t="s">
        <v>1363</v>
      </c>
      <c r="J183" s="70" t="s">
        <v>1363</v>
      </c>
      <c r="K183" s="70" t="s">
        <v>1363</v>
      </c>
      <c r="L183" s="70" t="s">
        <v>1363</v>
      </c>
      <c r="M183" s="70" t="s">
        <v>1363</v>
      </c>
      <c r="N183" s="70" t="s">
        <v>1363</v>
      </c>
      <c r="O183" s="70" t="s">
        <v>1363</v>
      </c>
      <c r="P183" s="70"/>
      <c r="Q183" s="70" t="s">
        <v>1363</v>
      </c>
      <c r="R183" s="10" t="str">
        <f t="shared" si="24"/>
        <v/>
      </c>
      <c r="T183" s="9" t="str">
        <f t="shared" si="21"/>
        <v/>
      </c>
      <c r="U183" s="11" t="str">
        <f t="shared" si="22"/>
        <v/>
      </c>
      <c r="V183" s="11" t="str">
        <f t="shared" si="19"/>
        <v/>
      </c>
      <c r="W183" s="11" t="str">
        <f t="shared" si="23"/>
        <v/>
      </c>
      <c r="X183" s="86" t="str">
        <f>IFERROR(IF(U183="","",IF(COUNTIF('My Played Scenarios'!E:E,T183)&gt;0,"ü","")),"")</f>
        <v/>
      </c>
    </row>
    <row r="184" spans="1:24" ht="15" customHeight="1" x14ac:dyDescent="0.3">
      <c r="A184" s="128" t="str">
        <f>IFERROR(IF(VLOOKUP(C184,Summary!A:B,2,FALSE)&lt;&gt;"C","",MAX($A$2:A183)+1),"")</f>
        <v/>
      </c>
      <c r="B184" s="35">
        <f>IF(Setup!$F$48="Yes",MAX($B$2:B183)+1,"")</f>
        <v>140</v>
      </c>
      <c r="C184" s="28" t="s">
        <v>202</v>
      </c>
      <c r="D184" s="37" t="str">
        <f t="shared" si="20"/>
        <v/>
      </c>
      <c r="E184" s="41">
        <v>10</v>
      </c>
      <c r="F184" s="41">
        <v>8</v>
      </c>
      <c r="G184" s="6">
        <v>28</v>
      </c>
      <c r="H184" s="6">
        <v>6</v>
      </c>
      <c r="I184" s="70">
        <v>0</v>
      </c>
      <c r="J184" s="70">
        <v>1</v>
      </c>
      <c r="K184" s="70">
        <v>0</v>
      </c>
      <c r="L184" s="70">
        <v>0</v>
      </c>
      <c r="M184" s="70">
        <v>0</v>
      </c>
      <c r="N184" s="70">
        <v>0</v>
      </c>
      <c r="O184" s="70">
        <v>0</v>
      </c>
      <c r="P184" s="70">
        <v>0</v>
      </c>
      <c r="Q184" s="70">
        <v>0</v>
      </c>
      <c r="R184" s="10">
        <f t="shared" si="24"/>
        <v>18.166666666666668</v>
      </c>
      <c r="S184" s="10">
        <v>21.7</v>
      </c>
      <c r="T184" s="9" t="str">
        <f t="shared" si="21"/>
        <v>ASL91</v>
      </c>
      <c r="U184" s="11" t="str">
        <f t="shared" si="22"/>
        <v>Ad Hoc at Beaurains</v>
      </c>
      <c r="V184" s="11" t="str">
        <f t="shared" si="19"/>
        <v>, OBA</v>
      </c>
      <c r="W184" s="11" t="str">
        <f t="shared" si="23"/>
        <v>OBA</v>
      </c>
      <c r="X184" s="86" t="str">
        <f>IFERROR(IF(U184="","",IF(COUNTIF('My Played Scenarios'!E:E,T184)&gt;0,"ü","")),"")</f>
        <v/>
      </c>
    </row>
    <row r="185" spans="1:24" ht="15" customHeight="1" x14ac:dyDescent="0.3">
      <c r="A185" s="128" t="str">
        <f>IFERROR(IF(VLOOKUP(C185,Summary!A:B,2,FALSE)&lt;&gt;"C","",MAX($A$2:A184)+1),"")</f>
        <v/>
      </c>
      <c r="B185" s="35">
        <f>IF(Setup!$F$48="Yes",MAX($B$2:B184)+1,"")</f>
        <v>141</v>
      </c>
      <c r="C185" s="28" t="s">
        <v>203</v>
      </c>
      <c r="D185" s="37" t="str">
        <f t="shared" si="20"/>
        <v/>
      </c>
      <c r="E185" s="41">
        <v>7.5</v>
      </c>
      <c r="F185" s="41">
        <v>37</v>
      </c>
      <c r="G185" s="6">
        <v>4</v>
      </c>
      <c r="H185" s="6">
        <v>2</v>
      </c>
      <c r="I185" s="70">
        <v>0</v>
      </c>
      <c r="J185" s="70">
        <v>0</v>
      </c>
      <c r="K185" s="70">
        <v>0</v>
      </c>
      <c r="L185" s="70">
        <v>0</v>
      </c>
      <c r="M185" s="70">
        <v>0</v>
      </c>
      <c r="N185" s="70">
        <v>0</v>
      </c>
      <c r="O185" s="70">
        <v>0</v>
      </c>
      <c r="P185" s="70">
        <v>0</v>
      </c>
      <c r="Q185" s="70">
        <v>0</v>
      </c>
      <c r="R185" s="10">
        <f t="shared" si="24"/>
        <v>7.875</v>
      </c>
      <c r="S185" s="10">
        <v>7.8</v>
      </c>
      <c r="T185" s="9" t="str">
        <f t="shared" si="21"/>
        <v>ASL92</v>
      </c>
      <c r="U185" s="11" t="str">
        <f t="shared" si="22"/>
        <v>Stand Fast the Guards</v>
      </c>
      <c r="V185" s="11" t="str">
        <f t="shared" si="19"/>
        <v/>
      </c>
      <c r="W185" s="11" t="str">
        <f t="shared" si="23"/>
        <v/>
      </c>
      <c r="X185" s="86" t="str">
        <f>IFERROR(IF(U185="","",IF(COUNTIF('My Played Scenarios'!E:E,T185)&gt;0,"ü","")),"")</f>
        <v/>
      </c>
    </row>
    <row r="186" spans="1:24" ht="15" customHeight="1" x14ac:dyDescent="0.3">
      <c r="A186" s="128" t="str">
        <f>IFERROR(IF(VLOOKUP(C186,Summary!A:B,2,FALSE)&lt;&gt;"C","",MAX($A$2:A185)+1),"")</f>
        <v/>
      </c>
      <c r="B186" s="35">
        <f>IF(Setup!$F$48="Yes",MAX($B$2:B185)+1,"")</f>
        <v>142</v>
      </c>
      <c r="C186" s="28" t="s">
        <v>204</v>
      </c>
      <c r="D186" s="37" t="str">
        <f t="shared" si="20"/>
        <v/>
      </c>
      <c r="E186" s="41">
        <v>5.5</v>
      </c>
      <c r="F186" s="41">
        <v>15</v>
      </c>
      <c r="G186" s="6">
        <v>0</v>
      </c>
      <c r="H186" s="6">
        <v>0</v>
      </c>
      <c r="I186" s="70">
        <v>0</v>
      </c>
      <c r="J186" s="70">
        <v>0</v>
      </c>
      <c r="K186" s="70">
        <v>0</v>
      </c>
      <c r="L186" s="70">
        <v>0</v>
      </c>
      <c r="M186" s="70">
        <v>1</v>
      </c>
      <c r="N186" s="70">
        <v>0</v>
      </c>
      <c r="O186" s="70">
        <v>0</v>
      </c>
      <c r="P186" s="70">
        <v>0</v>
      </c>
      <c r="Q186" s="70">
        <v>0</v>
      </c>
      <c r="R186" s="10">
        <f t="shared" si="24"/>
        <v>2.5583333333333336</v>
      </c>
      <c r="S186" s="10">
        <v>1.9</v>
      </c>
      <c r="T186" s="9" t="str">
        <f t="shared" si="21"/>
        <v>ASL93</v>
      </c>
      <c r="U186" s="11" t="str">
        <f t="shared" si="22"/>
        <v>Tavronitis Bridge</v>
      </c>
      <c r="V186" s="11" t="str">
        <f t="shared" si="19"/>
        <v>, Air</v>
      </c>
      <c r="W186" s="11" t="str">
        <f t="shared" si="23"/>
        <v>Air</v>
      </c>
      <c r="X186" s="86" t="str">
        <f>IFERROR(IF(U186="","",IF(COUNTIF('My Played Scenarios'!E:E,T186)&gt;0,"ü","")),"")</f>
        <v/>
      </c>
    </row>
    <row r="187" spans="1:24" ht="15" customHeight="1" x14ac:dyDescent="0.3">
      <c r="A187" s="128" t="str">
        <f>IFERROR(IF(VLOOKUP(C187,Summary!A:B,2,FALSE)&lt;&gt;"C","",MAX($A$2:A186)+1),"")</f>
        <v/>
      </c>
      <c r="B187" s="35">
        <f>IF(Setup!$F$48="Yes",MAX($B$2:B186)+1,"")</f>
        <v>143</v>
      </c>
      <c r="C187" s="28" t="s">
        <v>205</v>
      </c>
      <c r="D187" s="37" t="str">
        <f t="shared" si="20"/>
        <v/>
      </c>
      <c r="E187" s="41">
        <v>7</v>
      </c>
      <c r="F187" s="41">
        <v>23.5</v>
      </c>
      <c r="G187" s="6">
        <v>0</v>
      </c>
      <c r="H187" s="6">
        <v>3</v>
      </c>
      <c r="I187" s="70">
        <v>0</v>
      </c>
      <c r="J187" s="70">
        <v>0</v>
      </c>
      <c r="K187" s="70">
        <v>0</v>
      </c>
      <c r="L187" s="70">
        <v>1</v>
      </c>
      <c r="M187" s="70">
        <v>1</v>
      </c>
      <c r="N187" s="70">
        <v>0</v>
      </c>
      <c r="O187" s="70">
        <v>0</v>
      </c>
      <c r="P187" s="70">
        <v>0</v>
      </c>
      <c r="Q187" s="70">
        <v>0</v>
      </c>
      <c r="R187" s="10">
        <f t="shared" si="24"/>
        <v>4.9083333333333332</v>
      </c>
      <c r="S187" s="10">
        <v>4</v>
      </c>
      <c r="T187" s="9" t="str">
        <f t="shared" si="21"/>
        <v>ASL94</v>
      </c>
      <c r="U187" s="11" t="str">
        <f t="shared" si="22"/>
        <v>Bofors Bashing</v>
      </c>
      <c r="V187" s="11" t="str">
        <f t="shared" si="19"/>
        <v>, Dsrt, Air</v>
      </c>
      <c r="W187" s="11" t="str">
        <f t="shared" si="23"/>
        <v>Dsrt, Air</v>
      </c>
      <c r="X187" s="86" t="str">
        <f>IFERROR(IF(U187="","",IF(COUNTIF('My Played Scenarios'!E:E,T187)&gt;0,"ü","")),"")</f>
        <v/>
      </c>
    </row>
    <row r="188" spans="1:24" ht="15" customHeight="1" x14ac:dyDescent="0.3">
      <c r="A188" s="128" t="str">
        <f>IFERROR(IF(VLOOKUP(C188,Summary!A:B,2,FALSE)&lt;&gt;"C","",MAX($A$2:A187)+1),"")</f>
        <v/>
      </c>
      <c r="B188" s="35">
        <f>IF(Setup!$F$48="Yes",MAX($B$2:B187)+1,"")</f>
        <v>144</v>
      </c>
      <c r="C188" s="28" t="s">
        <v>206</v>
      </c>
      <c r="D188" s="37" t="str">
        <f t="shared" si="20"/>
        <v/>
      </c>
      <c r="E188" s="41">
        <v>8.5</v>
      </c>
      <c r="F188" s="41">
        <v>38.5</v>
      </c>
      <c r="G188" s="6">
        <v>0</v>
      </c>
      <c r="H188" s="6">
        <v>3</v>
      </c>
      <c r="I188" s="70">
        <v>0</v>
      </c>
      <c r="J188" s="70">
        <v>0</v>
      </c>
      <c r="K188" s="70">
        <v>0</v>
      </c>
      <c r="L188" s="70">
        <v>1</v>
      </c>
      <c r="M188" s="70">
        <v>0</v>
      </c>
      <c r="N188" s="70">
        <v>0</v>
      </c>
      <c r="O188" s="70">
        <v>0</v>
      </c>
      <c r="P188" s="70">
        <v>0</v>
      </c>
      <c r="Q188" s="70">
        <v>0</v>
      </c>
      <c r="R188" s="10">
        <f t="shared" si="24"/>
        <v>7.5875000000000004</v>
      </c>
      <c r="S188" s="10">
        <v>7.8</v>
      </c>
      <c r="T188" s="9" t="str">
        <f t="shared" si="21"/>
        <v>ASL95</v>
      </c>
      <c r="U188" s="11" t="str">
        <f t="shared" si="22"/>
        <v>Descent Into Hell</v>
      </c>
      <c r="V188" s="11" t="str">
        <f t="shared" si="19"/>
        <v>, Dsrt</v>
      </c>
      <c r="W188" s="11" t="str">
        <f t="shared" si="23"/>
        <v>Dsrt</v>
      </c>
      <c r="X188" s="86" t="str">
        <f>IFERROR(IF(U188="","",IF(COUNTIF('My Played Scenarios'!E:E,T188)&gt;0,"ü","")),"")</f>
        <v/>
      </c>
    </row>
    <row r="189" spans="1:24" ht="15" customHeight="1" x14ac:dyDescent="0.3">
      <c r="A189" s="128" t="str">
        <f>IFERROR(IF(VLOOKUP(C189,Summary!A:B,2,FALSE)&lt;&gt;"C","",MAX($A$2:A188)+1),"")</f>
        <v/>
      </c>
      <c r="B189" s="35">
        <f>IF(Setup!$F$48="Yes",MAX($B$2:B188)+1,"")</f>
        <v>145</v>
      </c>
      <c r="C189" s="28" t="s">
        <v>207</v>
      </c>
      <c r="D189" s="37" t="str">
        <f t="shared" si="20"/>
        <v/>
      </c>
      <c r="E189" s="41">
        <v>9</v>
      </c>
      <c r="F189" s="41">
        <v>32.5</v>
      </c>
      <c r="G189" s="6">
        <v>6</v>
      </c>
      <c r="H189" s="6">
        <v>3</v>
      </c>
      <c r="I189" s="70">
        <v>0</v>
      </c>
      <c r="J189" s="70">
        <v>0</v>
      </c>
      <c r="K189" s="70">
        <v>0</v>
      </c>
      <c r="L189" s="70">
        <v>0</v>
      </c>
      <c r="M189" s="70">
        <v>0</v>
      </c>
      <c r="N189" s="70">
        <v>0</v>
      </c>
      <c r="O189" s="70">
        <v>0</v>
      </c>
      <c r="P189" s="70">
        <v>0</v>
      </c>
      <c r="Q189" s="70">
        <v>0</v>
      </c>
      <c r="R189" s="10">
        <f t="shared" si="24"/>
        <v>9.9250000000000007</v>
      </c>
      <c r="S189" s="10">
        <v>10.6</v>
      </c>
      <c r="T189" s="9" t="str">
        <f t="shared" si="21"/>
        <v>ASL96</v>
      </c>
      <c r="U189" s="11" t="str">
        <f t="shared" si="22"/>
        <v>The Crux of Calais</v>
      </c>
      <c r="V189" s="11" t="str">
        <f t="shared" si="19"/>
        <v/>
      </c>
      <c r="W189" s="11" t="str">
        <f t="shared" si="23"/>
        <v/>
      </c>
      <c r="X189" s="86" t="str">
        <f>IFERROR(IF(U189="","",IF(COUNTIF('My Played Scenarios'!E:E,T189)&gt;0,"ü","")),"")</f>
        <v/>
      </c>
    </row>
    <row r="190" spans="1:24" ht="15" customHeight="1" x14ac:dyDescent="0.3">
      <c r="A190" s="128" t="str">
        <f>IFERROR(IF(VLOOKUP(C190,Summary!A:B,2,FALSE)&lt;&gt;"C","",MAX($A$2:A189)+1),"")</f>
        <v/>
      </c>
      <c r="B190" s="35">
        <f>IF(Setup!$F$48="Yes",MAX($B$2:B189)+1,"")</f>
        <v>146</v>
      </c>
      <c r="C190" s="28" t="s">
        <v>208</v>
      </c>
      <c r="D190" s="37" t="str">
        <f t="shared" si="20"/>
        <v/>
      </c>
      <c r="E190" s="41">
        <v>7.5</v>
      </c>
      <c r="F190" s="41">
        <v>34.5</v>
      </c>
      <c r="G190" s="6">
        <v>0</v>
      </c>
      <c r="H190" s="6">
        <v>0</v>
      </c>
      <c r="I190" s="70">
        <v>0</v>
      </c>
      <c r="J190" s="70">
        <v>0</v>
      </c>
      <c r="K190" s="70">
        <v>0</v>
      </c>
      <c r="L190" s="70">
        <v>0</v>
      </c>
      <c r="M190" s="70">
        <v>1</v>
      </c>
      <c r="N190" s="70">
        <v>0</v>
      </c>
      <c r="O190" s="70">
        <v>0</v>
      </c>
      <c r="P190" s="70">
        <v>0</v>
      </c>
      <c r="Q190" s="70">
        <v>0</v>
      </c>
      <c r="R190" s="10">
        <f t="shared" si="24"/>
        <v>5.5625</v>
      </c>
      <c r="S190" s="10">
        <v>6</v>
      </c>
      <c r="T190" s="9" t="str">
        <f t="shared" si="21"/>
        <v>ASL97</v>
      </c>
      <c r="U190" s="11" t="str">
        <f t="shared" si="22"/>
        <v>A Desperate Affair</v>
      </c>
      <c r="V190" s="11" t="str">
        <f t="shared" si="19"/>
        <v>, Air</v>
      </c>
      <c r="W190" s="11" t="str">
        <f t="shared" si="23"/>
        <v>Air</v>
      </c>
      <c r="X190" s="86" t="str">
        <f>IFERROR(IF(U190="","",IF(COUNTIF('My Played Scenarios'!E:E,T190)&gt;0,"ü","")),"")</f>
        <v/>
      </c>
    </row>
    <row r="191" spans="1:24" ht="15" customHeight="1" x14ac:dyDescent="0.3">
      <c r="A191" s="128" t="str">
        <f>IFERROR(IF(VLOOKUP(C191,Summary!A:B,2,FALSE)&lt;&gt;"C","",MAX($A$2:A190)+1),"")</f>
        <v/>
      </c>
      <c r="B191" s="35">
        <f>IF(Setup!$F$48="Yes",MAX($B$2:B190)+1,"")</f>
        <v>147</v>
      </c>
      <c r="C191" s="28" t="s">
        <v>209</v>
      </c>
      <c r="D191" s="37" t="str">
        <f t="shared" si="20"/>
        <v/>
      </c>
      <c r="E191" s="41">
        <v>9</v>
      </c>
      <c r="F191" s="41">
        <v>19</v>
      </c>
      <c r="G191" s="6">
        <v>3</v>
      </c>
      <c r="H191" s="6">
        <v>4</v>
      </c>
      <c r="I191" s="70">
        <v>0</v>
      </c>
      <c r="J191" s="70">
        <v>0</v>
      </c>
      <c r="K191" s="70">
        <v>0</v>
      </c>
      <c r="L191" s="70">
        <v>0</v>
      </c>
      <c r="M191" s="70">
        <v>1</v>
      </c>
      <c r="N191" s="70">
        <v>0</v>
      </c>
      <c r="O191" s="70">
        <v>0</v>
      </c>
      <c r="P191" s="70">
        <v>0</v>
      </c>
      <c r="Q191" s="70">
        <v>0</v>
      </c>
      <c r="R191" s="10">
        <f t="shared" si="24"/>
        <v>6.55</v>
      </c>
      <c r="S191" s="10">
        <v>5.7</v>
      </c>
      <c r="T191" s="9" t="str">
        <f t="shared" si="21"/>
        <v>ASL98</v>
      </c>
      <c r="U191" s="11" t="str">
        <f t="shared" si="22"/>
        <v>On Silent Wings</v>
      </c>
      <c r="V191" s="11" t="str">
        <f t="shared" si="19"/>
        <v>, Air</v>
      </c>
      <c r="W191" s="11" t="str">
        <f t="shared" si="23"/>
        <v>Air</v>
      </c>
      <c r="X191" s="86" t="str">
        <f>IFERROR(IF(U191="","",IF(COUNTIF('My Played Scenarios'!E:E,T191)&gt;0,"ü","")),"")</f>
        <v/>
      </c>
    </row>
    <row r="192" spans="1:24" ht="15" customHeight="1" x14ac:dyDescent="0.3">
      <c r="A192" s="128" t="str">
        <f>IFERROR(IF(VLOOKUP(C192,Summary!A:B,2,FALSE)&lt;&gt;"C","",MAX($A$2:A191)+1),"")</f>
        <v/>
      </c>
      <c r="B192" s="35">
        <f>IF(Setup!$F$48="Yes",MAX($B$2:B191)+1,"")</f>
        <v>148</v>
      </c>
      <c r="C192" s="28" t="s">
        <v>210</v>
      </c>
      <c r="D192" s="37" t="str">
        <f t="shared" si="20"/>
        <v/>
      </c>
      <c r="E192" s="41">
        <v>10</v>
      </c>
      <c r="F192" s="41">
        <v>31.5</v>
      </c>
      <c r="G192" s="6">
        <v>1</v>
      </c>
      <c r="H192" s="6">
        <v>0</v>
      </c>
      <c r="I192" s="70">
        <v>0</v>
      </c>
      <c r="J192" s="70">
        <v>1</v>
      </c>
      <c r="K192" s="70">
        <v>0</v>
      </c>
      <c r="L192" s="70">
        <v>1</v>
      </c>
      <c r="M192" s="70">
        <v>0</v>
      </c>
      <c r="N192" s="70">
        <v>0</v>
      </c>
      <c r="O192" s="70">
        <v>0</v>
      </c>
      <c r="P192" s="70">
        <v>0</v>
      </c>
      <c r="Q192" s="70">
        <v>0</v>
      </c>
      <c r="R192" s="10">
        <f t="shared" si="24"/>
        <v>8.5833333333333321</v>
      </c>
      <c r="S192" s="10">
        <v>7.7</v>
      </c>
      <c r="T192" s="9" t="str">
        <f t="shared" si="21"/>
        <v>ASL99</v>
      </c>
      <c r="U192" s="11" t="str">
        <f t="shared" si="22"/>
        <v>Probing Layforce</v>
      </c>
      <c r="V192" s="11" t="str">
        <f t="shared" si="19"/>
        <v>, OBA, Dsrt</v>
      </c>
      <c r="W192" s="11" t="str">
        <f t="shared" si="23"/>
        <v>OBA, Dsrt</v>
      </c>
      <c r="X192" s="86" t="str">
        <f>IFERROR(IF(U192="","",IF(COUNTIF('My Played Scenarios'!E:E,T192)&gt;0,"ü","")),"")</f>
        <v/>
      </c>
    </row>
    <row r="193" spans="1:24" ht="15" customHeight="1" x14ac:dyDescent="0.3">
      <c r="A193" s="128" t="str">
        <f>IFERROR(IF(VLOOKUP(C193,Summary!A:B,2,FALSE)&lt;&gt;"C","",MAX($A$2:A192)+1),"")</f>
        <v/>
      </c>
      <c r="B193" s="35">
        <f>IF(Setup!$F$48="Yes",MAX($B$2:B192)+1,"")</f>
        <v>149</v>
      </c>
      <c r="C193" s="28" t="s">
        <v>211</v>
      </c>
      <c r="D193" s="37" t="str">
        <f t="shared" si="20"/>
        <v/>
      </c>
      <c r="E193" s="41">
        <v>7</v>
      </c>
      <c r="F193" s="41">
        <v>35</v>
      </c>
      <c r="G193" s="6">
        <v>0</v>
      </c>
      <c r="H193" s="6">
        <v>2</v>
      </c>
      <c r="I193" s="70">
        <v>0</v>
      </c>
      <c r="J193" s="70">
        <v>1</v>
      </c>
      <c r="K193" s="70">
        <v>0</v>
      </c>
      <c r="L193" s="70">
        <v>0</v>
      </c>
      <c r="M193" s="70">
        <v>0</v>
      </c>
      <c r="N193" s="70">
        <v>0</v>
      </c>
      <c r="O193" s="70">
        <v>0</v>
      </c>
      <c r="P193" s="70">
        <v>0</v>
      </c>
      <c r="Q193" s="70">
        <v>0</v>
      </c>
      <c r="R193" s="10">
        <f t="shared" si="24"/>
        <v>5.9</v>
      </c>
      <c r="S193" s="10">
        <v>6.3</v>
      </c>
      <c r="T193" s="9" t="str">
        <f t="shared" si="21"/>
        <v>ASL100</v>
      </c>
      <c r="U193" s="11" t="str">
        <f t="shared" si="22"/>
        <v>Regalbuto Ridge</v>
      </c>
      <c r="V193" s="11" t="str">
        <f t="shared" si="19"/>
        <v>, OBA</v>
      </c>
      <c r="W193" s="11" t="str">
        <f t="shared" si="23"/>
        <v>OBA</v>
      </c>
      <c r="X193" s="86" t="str">
        <f>IFERROR(IF(U193="","",IF(COUNTIF('My Played Scenarios'!E:E,T193)&gt;0,"ü","")),"")</f>
        <v/>
      </c>
    </row>
    <row r="194" spans="1:24" ht="15" customHeight="1" x14ac:dyDescent="0.3">
      <c r="A194" s="128" t="str">
        <f>IFERROR(IF(VLOOKUP(C194,Summary!A:B,2,FALSE)&lt;&gt;"C","",MAX($A$2:A193)+1),"")</f>
        <v/>
      </c>
      <c r="B194" s="35">
        <f>IF(Setup!$F$48="Yes",MAX($B$2:B193)+1,"")</f>
        <v>150</v>
      </c>
      <c r="C194" s="28" t="s">
        <v>212</v>
      </c>
      <c r="D194" s="37" t="str">
        <f t="shared" si="20"/>
        <v/>
      </c>
      <c r="E194" s="41">
        <v>7.5</v>
      </c>
      <c r="F194" s="41">
        <v>18.5</v>
      </c>
      <c r="G194" s="6">
        <v>0</v>
      </c>
      <c r="H194" s="6">
        <v>1</v>
      </c>
      <c r="I194" s="70">
        <v>0</v>
      </c>
      <c r="J194" s="70">
        <v>0</v>
      </c>
      <c r="K194" s="70">
        <v>1</v>
      </c>
      <c r="L194" s="70">
        <v>0</v>
      </c>
      <c r="M194" s="70">
        <v>0</v>
      </c>
      <c r="N194" s="70">
        <v>0</v>
      </c>
      <c r="O194" s="70">
        <v>0</v>
      </c>
      <c r="P194" s="70">
        <v>0</v>
      </c>
      <c r="Q194" s="70">
        <v>0</v>
      </c>
      <c r="R194" s="10">
        <f t="shared" si="24"/>
        <v>4.5625</v>
      </c>
      <c r="S194" s="10">
        <v>4.9000000000000004</v>
      </c>
      <c r="T194" s="9" t="str">
        <f t="shared" si="21"/>
        <v>ASL101</v>
      </c>
      <c r="U194" s="11" t="str">
        <f t="shared" si="22"/>
        <v>Throwing Down the Gauntlet</v>
      </c>
      <c r="V194" s="11" t="str">
        <f t="shared" si="19"/>
        <v>, Nght</v>
      </c>
      <c r="W194" s="11" t="str">
        <f t="shared" si="23"/>
        <v>Nght</v>
      </c>
      <c r="X194" s="86" t="str">
        <f>IFERROR(IF(U194="","",IF(COUNTIF('My Played Scenarios'!E:E,T194)&gt;0,"ü","")),"")</f>
        <v/>
      </c>
    </row>
    <row r="195" spans="1:24" ht="15" customHeight="1" x14ac:dyDescent="0.3">
      <c r="A195" s="128" t="str">
        <f>IFERROR(IF(VLOOKUP(C195,Summary!A:B,2,FALSE)&lt;&gt;"C","",MAX($A$2:A194)+1),"")</f>
        <v/>
      </c>
      <c r="B195" s="35">
        <f>IF(Setup!$F$48="Yes",MAX($B$2:B194)+1,"")</f>
        <v>151</v>
      </c>
      <c r="C195" s="28" t="s">
        <v>213</v>
      </c>
      <c r="D195" s="37" t="str">
        <f t="shared" si="20"/>
        <v/>
      </c>
      <c r="E195" s="41">
        <v>8</v>
      </c>
      <c r="F195" s="41">
        <v>31.5</v>
      </c>
      <c r="G195" s="6">
        <v>0</v>
      </c>
      <c r="H195" s="6">
        <v>0</v>
      </c>
      <c r="I195" s="70">
        <v>0</v>
      </c>
      <c r="J195" s="70">
        <v>0</v>
      </c>
      <c r="K195" s="70">
        <v>0</v>
      </c>
      <c r="L195" s="70">
        <v>0</v>
      </c>
      <c r="M195" s="70">
        <v>0</v>
      </c>
      <c r="N195" s="70">
        <v>0</v>
      </c>
      <c r="O195" s="70">
        <v>0</v>
      </c>
      <c r="P195" s="70">
        <v>0</v>
      </c>
      <c r="Q195" s="70">
        <v>0</v>
      </c>
      <c r="R195" s="10">
        <f t="shared" si="24"/>
        <v>5.2</v>
      </c>
      <c r="S195" s="10">
        <v>5.8</v>
      </c>
      <c r="T195" s="9" t="str">
        <f t="shared" si="21"/>
        <v>ASL102</v>
      </c>
      <c r="U195" s="11" t="str">
        <f t="shared" si="22"/>
        <v>Point of the Sword</v>
      </c>
      <c r="V195" s="11" t="str">
        <f t="shared" si="19"/>
        <v/>
      </c>
      <c r="W195" s="11" t="str">
        <f t="shared" si="23"/>
        <v/>
      </c>
      <c r="X195" s="86" t="str">
        <f>IFERROR(IF(U195="","",IF(COUNTIF('My Played Scenarios'!E:E,T195)&gt;0,"ü","")),"")</f>
        <v/>
      </c>
    </row>
    <row r="196" spans="1:24" ht="15" customHeight="1" x14ac:dyDescent="0.3">
      <c r="A196" s="128" t="str">
        <f>IFERROR(IF(VLOOKUP(C196,Summary!A:B,2,FALSE)&lt;&gt;"C","",MAX($A$2:A195)+1),"")</f>
        <v/>
      </c>
      <c r="B196" s="35">
        <f>IF(Setup!$F$48="Yes",MAX($B$2:B195)+1,"")</f>
        <v>152</v>
      </c>
      <c r="C196" s="28" t="s">
        <v>214</v>
      </c>
      <c r="D196" s="37" t="str">
        <f t="shared" si="20"/>
        <v/>
      </c>
      <c r="E196" s="41">
        <v>9.5</v>
      </c>
      <c r="F196" s="41">
        <v>40</v>
      </c>
      <c r="G196" s="6">
        <v>0</v>
      </c>
      <c r="H196" s="6">
        <v>1</v>
      </c>
      <c r="I196" s="70">
        <v>0</v>
      </c>
      <c r="J196" s="70">
        <v>1</v>
      </c>
      <c r="K196" s="70">
        <v>0</v>
      </c>
      <c r="L196" s="70">
        <v>0</v>
      </c>
      <c r="M196" s="70">
        <v>0</v>
      </c>
      <c r="N196" s="70">
        <v>0</v>
      </c>
      <c r="O196" s="70">
        <v>0</v>
      </c>
      <c r="P196" s="70">
        <v>0</v>
      </c>
      <c r="Q196" s="70">
        <v>0</v>
      </c>
      <c r="R196" s="10">
        <f t="shared" si="24"/>
        <v>8.2833333333333332</v>
      </c>
      <c r="S196" s="10">
        <v>8.6999999999999993</v>
      </c>
      <c r="T196" s="9" t="str">
        <f t="shared" si="21"/>
        <v>ASL103</v>
      </c>
      <c r="U196" s="11" t="str">
        <f t="shared" si="22"/>
        <v>A Day by the Shore</v>
      </c>
      <c r="V196" s="11" t="str">
        <f t="shared" si="19"/>
        <v>, OBA</v>
      </c>
      <c r="W196" s="11" t="str">
        <f t="shared" si="23"/>
        <v>OBA</v>
      </c>
      <c r="X196" s="86" t="str">
        <f>IFERROR(IF(U196="","",IF(COUNTIF('My Played Scenarios'!E:E,T196)&gt;0,"ü","")),"")</f>
        <v/>
      </c>
    </row>
    <row r="197" spans="1:24" ht="15" customHeight="1" x14ac:dyDescent="0.3">
      <c r="A197" s="128" t="str">
        <f>IFERROR(IF(VLOOKUP(C197,Summary!A:B,2,FALSE)&lt;&gt;"C","",MAX($A$2:A196)+1),"")</f>
        <v/>
      </c>
      <c r="B197" s="35">
        <f>IF(Setup!$F$48="Yes",MAX($B$2:B196)+1,"")</f>
        <v>153</v>
      </c>
      <c r="C197" s="28" t="s">
        <v>215</v>
      </c>
      <c r="D197" s="37" t="str">
        <f t="shared" si="20"/>
        <v/>
      </c>
      <c r="E197" s="41">
        <v>8</v>
      </c>
      <c r="F197" s="41">
        <v>33</v>
      </c>
      <c r="G197" s="6">
        <v>15</v>
      </c>
      <c r="H197" s="6">
        <v>4</v>
      </c>
      <c r="I197" s="70">
        <v>0</v>
      </c>
      <c r="J197" s="70">
        <v>1</v>
      </c>
      <c r="K197" s="70">
        <v>0</v>
      </c>
      <c r="L197" s="70">
        <v>0</v>
      </c>
      <c r="M197" s="70">
        <v>0</v>
      </c>
      <c r="N197" s="70">
        <v>0</v>
      </c>
      <c r="O197" s="70">
        <v>0</v>
      </c>
      <c r="P197" s="70">
        <v>0</v>
      </c>
      <c r="Q197" s="70">
        <v>0</v>
      </c>
      <c r="R197" s="10">
        <f t="shared" si="24"/>
        <v>12.6</v>
      </c>
      <c r="S197" s="10">
        <v>11.7</v>
      </c>
      <c r="T197" s="9" t="str">
        <f t="shared" si="21"/>
        <v>ASL104</v>
      </c>
      <c r="U197" s="11" t="str">
        <f t="shared" si="22"/>
        <v>Hill of Death</v>
      </c>
      <c r="V197" s="11" t="str">
        <f t="shared" si="19"/>
        <v>, OBA</v>
      </c>
      <c r="W197" s="11" t="str">
        <f t="shared" si="23"/>
        <v>OBA</v>
      </c>
      <c r="X197" s="86" t="str">
        <f>IFERROR(IF(U197="","",IF(COUNTIF('My Played Scenarios'!E:E,T197)&gt;0,"ü","")),"")</f>
        <v/>
      </c>
    </row>
    <row r="198" spans="1:24" ht="15" customHeight="1" x14ac:dyDescent="0.3">
      <c r="A198" s="128" t="str">
        <f>IFERROR(IF(VLOOKUP(C198,Summary!A:B,2,FALSE)&lt;&gt;"C","",MAX($A$2:A197)+1),"")</f>
        <v/>
      </c>
      <c r="B198" s="35">
        <f>IF(Setup!$F$48="Yes",MAX($B$2:B197)+1,"")</f>
        <v>154</v>
      </c>
      <c r="C198" s="28" t="s">
        <v>216</v>
      </c>
      <c r="D198" s="37" t="str">
        <f t="shared" si="20"/>
        <v/>
      </c>
      <c r="E198" s="41">
        <v>6</v>
      </c>
      <c r="F198" s="41">
        <v>13.5</v>
      </c>
      <c r="G198" s="6">
        <v>0</v>
      </c>
      <c r="H198" s="6">
        <v>0</v>
      </c>
      <c r="I198" s="70">
        <v>0</v>
      </c>
      <c r="J198" s="70">
        <v>0</v>
      </c>
      <c r="K198" s="70">
        <v>0</v>
      </c>
      <c r="L198" s="70">
        <v>0</v>
      </c>
      <c r="M198" s="70">
        <v>0</v>
      </c>
      <c r="N198" s="70">
        <v>0</v>
      </c>
      <c r="O198" s="70">
        <v>0</v>
      </c>
      <c r="P198" s="70">
        <v>0</v>
      </c>
      <c r="Q198" s="70">
        <v>0</v>
      </c>
      <c r="R198" s="10">
        <f t="shared" si="24"/>
        <v>2.35</v>
      </c>
      <c r="S198" s="10">
        <v>1.8</v>
      </c>
      <c r="T198" s="9" t="str">
        <f t="shared" si="21"/>
        <v>ASL105</v>
      </c>
      <c r="U198" s="11" t="str">
        <f t="shared" si="22"/>
        <v>Going to Church</v>
      </c>
      <c r="V198" s="11" t="str">
        <f t="shared" si="19"/>
        <v/>
      </c>
      <c r="W198" s="11" t="str">
        <f t="shared" si="23"/>
        <v/>
      </c>
      <c r="X198" s="86" t="str">
        <f>IFERROR(IF(U198="","",IF(COUNTIF('My Played Scenarios'!E:E,T198)&gt;0,"ü","")),"")</f>
        <v/>
      </c>
    </row>
    <row r="199" spans="1:24" ht="15" customHeight="1" x14ac:dyDescent="0.3">
      <c r="A199" s="128" t="str">
        <f>IFERROR(IF(VLOOKUP(C199,Summary!A:B,2,FALSE)&lt;&gt;"C","",MAX($A$2:A198)+1),"")</f>
        <v/>
      </c>
      <c r="B199" s="35">
        <f>IF(Setup!$F$48="Yes",MAX($B$2:B198)+1,"")</f>
        <v>155</v>
      </c>
      <c r="C199" s="28" t="s">
        <v>217</v>
      </c>
      <c r="D199" s="37" t="str">
        <f t="shared" si="20"/>
        <v/>
      </c>
      <c r="E199" s="41">
        <v>5.5</v>
      </c>
      <c r="F199" s="41">
        <v>15.5</v>
      </c>
      <c r="G199" s="6">
        <v>13</v>
      </c>
      <c r="H199" s="6">
        <v>2</v>
      </c>
      <c r="I199" s="70">
        <v>0</v>
      </c>
      <c r="J199" s="70">
        <v>1</v>
      </c>
      <c r="K199" s="70">
        <v>0</v>
      </c>
      <c r="L199" s="70">
        <v>0</v>
      </c>
      <c r="M199" s="70">
        <v>0</v>
      </c>
      <c r="N199" s="70">
        <v>0</v>
      </c>
      <c r="O199" s="70">
        <v>0</v>
      </c>
      <c r="P199" s="70">
        <v>0</v>
      </c>
      <c r="Q199" s="70">
        <v>0</v>
      </c>
      <c r="R199" s="10">
        <f t="shared" si="24"/>
        <v>6.6375000000000002</v>
      </c>
      <c r="S199" s="10">
        <v>5.4</v>
      </c>
      <c r="T199" s="9" t="str">
        <f t="shared" si="21"/>
        <v>ASL106</v>
      </c>
      <c r="U199" s="11" t="str">
        <f t="shared" si="22"/>
        <v>Kangaroo Hop</v>
      </c>
      <c r="V199" s="11" t="str">
        <f t="shared" ref="V199:V252" si="31">IF(OR(C199="",LEFT(C199,3)="---"),"",IF(OR(RIGHT(C199,3)="-I]",RIGHT(C199,4)="-II]",RIGHT(C199,5)="-III]",RIGHT(C199,4)="-IV]",RIGHT(C199,3)="-V]",RIGHT(C199,4)="-VI]",RIGHT(C199,5)="-VII]",RIGHT(C199,6)="-VIII]",RIGHT(C199,3)="CG]",MID(C199,LEN(C199)-2,2)="CG",MID(C199,LEN(C199)-4,2)="CG",MID(C199,LEN(C199)-3,2)="CG"),"Campaign",IFERROR(IF(I199=1,", PTO","")&amp;IF(J199=1,", OBA","")&amp;IF(K199=1,", Nght","")&amp;IF(L199=1,", Dsrt","")&amp;IF(M199=1,", Air","")&amp;IF(N199=1,", Bcg","")&amp;IF(O199=1,", Sea","")&amp;IF(P199=1,", Dlux","")&amp;IF(Q199=1,", SSR",""),"")))</f>
        <v>, OBA</v>
      </c>
      <c r="W199" s="11" t="str">
        <f t="shared" si="23"/>
        <v>OBA</v>
      </c>
      <c r="X199" s="86" t="str">
        <f>IFERROR(IF(U199="","",IF(COUNTIF('My Played Scenarios'!E:E,T199)&gt;0,"ü","")),"")</f>
        <v/>
      </c>
    </row>
    <row r="200" spans="1:24" ht="15" customHeight="1" x14ac:dyDescent="0.3">
      <c r="A200" s="128" t="str">
        <f>IFERROR(IF(VLOOKUP(C200,Summary!A:B,2,FALSE)&lt;&gt;"C","",MAX($A$2:A199)+1),"")</f>
        <v/>
      </c>
      <c r="B200" s="35">
        <f>IF(Setup!$F$48="Yes",MAX($B$2:B199)+1,"")</f>
        <v>156</v>
      </c>
      <c r="C200" s="28" t="s">
        <v>218</v>
      </c>
      <c r="D200" s="37" t="str">
        <f t="shared" ref="D200:D288" si="32">IF(OR(C200="",LEFT(C200,2)="--"),"",IF(OR(E200="",F200="",G200="",H200="",I200="",J200="",K200="",L200="",M200="",N200="",O200="",P200="",Q200=""),"*",""))</f>
        <v/>
      </c>
      <c r="E200" s="41">
        <v>11</v>
      </c>
      <c r="F200" s="41">
        <v>15</v>
      </c>
      <c r="G200" s="6">
        <v>0</v>
      </c>
      <c r="H200" s="6">
        <v>0</v>
      </c>
      <c r="I200" s="70">
        <v>0</v>
      </c>
      <c r="J200" s="70">
        <v>0</v>
      </c>
      <c r="K200" s="70">
        <v>0</v>
      </c>
      <c r="L200" s="70">
        <v>0</v>
      </c>
      <c r="M200" s="70">
        <v>0</v>
      </c>
      <c r="N200" s="70">
        <v>0</v>
      </c>
      <c r="O200" s="70">
        <v>0</v>
      </c>
      <c r="P200" s="70">
        <v>0</v>
      </c>
      <c r="Q200" s="70">
        <v>0</v>
      </c>
      <c r="R200" s="10">
        <f t="shared" si="24"/>
        <v>3.75</v>
      </c>
      <c r="S200" s="10">
        <v>3.8</v>
      </c>
      <c r="T200" s="9" t="str">
        <f t="shared" ref="T200:T288" si="33">IF(OR(C200="",LEFT(C200,3)="---"),"",IFERROR("ASL"&amp;1*MID(C200,SEARCH("[",C200)+1,LEN(C200)-SEARCH("[",C200)-1),MID(C200,SEARCH("[",C200)+1,LEN(C200)-SEARCH("[",C200)-1)))</f>
        <v>ASL107</v>
      </c>
      <c r="U200" s="11" t="str">
        <f t="shared" ref="U200:U288" si="34">IF(OR(C200="",LEFT(C200,3)="---"),"",IFERROR(LEFT(C200,LEN(C200)-(LEN(C200)-SEARCH("[",C200)+2)),""))</f>
        <v>Tettau's Attack</v>
      </c>
      <c r="V200" s="11" t="str">
        <f t="shared" si="31"/>
        <v/>
      </c>
      <c r="W200" s="11" t="str">
        <f t="shared" ref="W200:W288" si="35">IF(V200="","",IF(V200="Campaign","Campaign",RIGHT(V200,LEN(V200)-2)))</f>
        <v/>
      </c>
      <c r="X200" s="86" t="str">
        <f>IFERROR(IF(U200="","",IF(COUNTIF('My Played Scenarios'!E:E,T200)&gt;0,"ü","")),"")</f>
        <v/>
      </c>
    </row>
    <row r="201" spans="1:24" ht="15" customHeight="1" x14ac:dyDescent="0.3">
      <c r="A201" s="128" t="str">
        <f>IFERROR(IF(VLOOKUP(C201,Summary!A:B,2,FALSE)&lt;&gt;"C","",MAX($A$2:A200)+1),"")</f>
        <v/>
      </c>
      <c r="B201" s="35">
        <f>IF(Setup!$F$48="Yes",MAX($B$2:B200)+1,"")</f>
        <v>157</v>
      </c>
      <c r="C201" s="28" t="s">
        <v>219</v>
      </c>
      <c r="D201" s="37" t="str">
        <f t="shared" si="32"/>
        <v/>
      </c>
      <c r="E201" s="41">
        <v>8</v>
      </c>
      <c r="F201" s="41">
        <v>12.5</v>
      </c>
      <c r="G201" s="6">
        <v>6</v>
      </c>
      <c r="H201" s="6">
        <v>1</v>
      </c>
      <c r="I201" s="70">
        <v>0</v>
      </c>
      <c r="J201" s="70">
        <v>0</v>
      </c>
      <c r="K201" s="70">
        <v>0</v>
      </c>
      <c r="L201" s="70">
        <v>0</v>
      </c>
      <c r="M201" s="70">
        <v>0</v>
      </c>
      <c r="N201" s="70">
        <v>0</v>
      </c>
      <c r="O201" s="70">
        <v>0</v>
      </c>
      <c r="P201" s="70">
        <v>0</v>
      </c>
      <c r="Q201" s="70">
        <v>0</v>
      </c>
      <c r="R201" s="10">
        <f t="shared" si="24"/>
        <v>6</v>
      </c>
      <c r="S201" s="10">
        <v>4.2</v>
      </c>
      <c r="T201" s="9" t="str">
        <f t="shared" si="33"/>
        <v>ASL108</v>
      </c>
      <c r="U201" s="11" t="str">
        <f t="shared" si="34"/>
        <v>Guards Attack</v>
      </c>
      <c r="V201" s="11" t="str">
        <f t="shared" si="31"/>
        <v/>
      </c>
      <c r="W201" s="11" t="str">
        <f t="shared" si="35"/>
        <v/>
      </c>
      <c r="X201" s="86" t="str">
        <f>IFERROR(IF(U201="","",IF(COUNTIF('My Played Scenarios'!E:E,T201)&gt;0,"ü","")),"")</f>
        <v/>
      </c>
    </row>
    <row r="202" spans="1:24" ht="15" customHeight="1" x14ac:dyDescent="0.3">
      <c r="A202" s="128" t="str">
        <f>IFERROR(IF(VLOOKUP(C202,Summary!A:B,2,FALSE)&lt;&gt;"C","",MAX($A$2:A201)+1),"")</f>
        <v/>
      </c>
      <c r="B202" s="35">
        <f>IF(Setup!$F$48="Yes",MAX($B$2:B201)+1,"")</f>
        <v>158</v>
      </c>
      <c r="C202" s="28" t="s">
        <v>220</v>
      </c>
      <c r="D202" s="37" t="str">
        <f t="shared" si="32"/>
        <v/>
      </c>
      <c r="E202" s="41">
        <v>9</v>
      </c>
      <c r="F202" s="41">
        <v>20</v>
      </c>
      <c r="G202" s="6">
        <v>1</v>
      </c>
      <c r="H202" s="6">
        <v>0</v>
      </c>
      <c r="I202" s="70">
        <v>0</v>
      </c>
      <c r="J202" s="70">
        <v>0</v>
      </c>
      <c r="K202" s="70">
        <v>0</v>
      </c>
      <c r="L202" s="70">
        <v>0</v>
      </c>
      <c r="M202" s="70">
        <v>0</v>
      </c>
      <c r="N202" s="70">
        <v>0</v>
      </c>
      <c r="O202" s="70">
        <v>0</v>
      </c>
      <c r="P202" s="70">
        <v>0</v>
      </c>
      <c r="Q202" s="70">
        <v>0</v>
      </c>
      <c r="R202" s="10">
        <f t="shared" si="24"/>
        <v>4.5999999999999996</v>
      </c>
      <c r="S202" s="10">
        <v>4.5</v>
      </c>
      <c r="T202" s="9" t="str">
        <f t="shared" si="33"/>
        <v>ASL109</v>
      </c>
      <c r="U202" s="11" t="str">
        <f t="shared" si="34"/>
        <v>Dreil Team</v>
      </c>
      <c r="V202" s="11" t="str">
        <f t="shared" si="31"/>
        <v/>
      </c>
      <c r="W202" s="11" t="str">
        <f t="shared" si="35"/>
        <v/>
      </c>
      <c r="X202" s="86" t="str">
        <f>IFERROR(IF(U202="","",IF(COUNTIF('My Played Scenarios'!E:E,T202)&gt;0,"ü","")),"")</f>
        <v/>
      </c>
    </row>
    <row r="203" spans="1:24" ht="15" customHeight="1" x14ac:dyDescent="0.3">
      <c r="A203" s="128" t="str">
        <f>IFERROR(IF(VLOOKUP(C203,Summary!A:B,2,FALSE)&lt;&gt;"C","",MAX($A$2:A202)+1),"")</f>
        <v/>
      </c>
      <c r="B203" s="35">
        <f>IF(Setup!$F$48="Yes",MAX($B$2:B202)+1,"")</f>
        <v>159</v>
      </c>
      <c r="C203" s="28" t="s">
        <v>221</v>
      </c>
      <c r="D203" s="37" t="str">
        <f t="shared" si="32"/>
        <v/>
      </c>
      <c r="E203" s="41">
        <v>7</v>
      </c>
      <c r="F203" s="41">
        <v>12</v>
      </c>
      <c r="G203" s="6">
        <v>2</v>
      </c>
      <c r="H203" s="6">
        <v>1</v>
      </c>
      <c r="I203" s="70">
        <v>0</v>
      </c>
      <c r="J203" s="70">
        <v>0</v>
      </c>
      <c r="K203" s="70">
        <v>0</v>
      </c>
      <c r="L203" s="70">
        <v>0</v>
      </c>
      <c r="M203" s="70">
        <v>0</v>
      </c>
      <c r="N203" s="70">
        <v>0</v>
      </c>
      <c r="O203" s="70">
        <v>0</v>
      </c>
      <c r="P203" s="70">
        <v>0</v>
      </c>
      <c r="Q203" s="70">
        <v>0</v>
      </c>
      <c r="R203" s="10">
        <f t="shared" si="24"/>
        <v>3.45</v>
      </c>
      <c r="S203" s="10">
        <v>2.4</v>
      </c>
      <c r="T203" s="9" t="str">
        <f t="shared" si="33"/>
        <v>ASL110</v>
      </c>
      <c r="U203" s="11" t="str">
        <f t="shared" si="34"/>
        <v>North Bank</v>
      </c>
      <c r="V203" s="11" t="str">
        <f t="shared" si="31"/>
        <v/>
      </c>
      <c r="W203" s="11" t="str">
        <f t="shared" si="35"/>
        <v/>
      </c>
      <c r="X203" s="86" t="str">
        <f>IFERROR(IF(U203="","",IF(COUNTIF('My Played Scenarios'!E:E,T203)&gt;0,"ü","")),"")</f>
        <v/>
      </c>
    </row>
    <row r="204" spans="1:24" ht="15" customHeight="1" x14ac:dyDescent="0.3">
      <c r="A204" s="128" t="str">
        <f>IFERROR(IF(VLOOKUP(C204,Summary!A:B,2,FALSE)&lt;&gt;"C","",MAX($A$2:A203)+1),"")</f>
        <v/>
      </c>
      <c r="B204" s="35">
        <f>IF(Setup!$F$48="Yes",MAX($B$2:B203)+1,"")</f>
        <v>160</v>
      </c>
      <c r="C204" s="28"/>
      <c r="D204" s="37" t="str">
        <f t="shared" si="32"/>
        <v/>
      </c>
      <c r="E204" s="41"/>
      <c r="F204" s="41"/>
      <c r="I204" s="70" t="s">
        <v>1363</v>
      </c>
      <c r="J204" s="70" t="s">
        <v>1363</v>
      </c>
      <c r="K204" s="70" t="s">
        <v>1363</v>
      </c>
      <c r="L204" s="70" t="s">
        <v>1363</v>
      </c>
      <c r="M204" s="70" t="s">
        <v>1363</v>
      </c>
      <c r="N204" s="70" t="s">
        <v>1363</v>
      </c>
      <c r="O204" s="70" t="s">
        <v>1363</v>
      </c>
      <c r="P204" s="70"/>
      <c r="Q204" s="70" t="s">
        <v>1363</v>
      </c>
      <c r="R204" s="10" t="str">
        <f t="shared" si="24"/>
        <v/>
      </c>
      <c r="T204" s="9" t="str">
        <f t="shared" si="33"/>
        <v/>
      </c>
      <c r="U204" s="11" t="str">
        <f t="shared" si="34"/>
        <v/>
      </c>
      <c r="V204" s="11" t="str">
        <f t="shared" si="31"/>
        <v/>
      </c>
      <c r="W204" s="11" t="str">
        <f t="shared" si="35"/>
        <v/>
      </c>
      <c r="X204" s="86" t="str">
        <f>IFERROR(IF(U204="","",IF(COUNTIF('My Played Scenarios'!E:E,T204)&gt;0,"ü","")),"")</f>
        <v/>
      </c>
    </row>
    <row r="205" spans="1:24" ht="15" customHeight="1" x14ac:dyDescent="0.3">
      <c r="A205" s="128" t="str">
        <f>IFERROR(IF(VLOOKUP(C205,Summary!A:B,2,FALSE)&lt;&gt;"C","",MAX($A$2:A204)+1),"")</f>
        <v/>
      </c>
      <c r="B205" s="35">
        <f>IF(Setup!$F$48="Yes",MAX($B$2:B204)+1,"")</f>
        <v>161</v>
      </c>
      <c r="C205" s="29" t="s">
        <v>109</v>
      </c>
      <c r="D205" s="37" t="str">
        <f t="shared" si="32"/>
        <v/>
      </c>
      <c r="E205" s="17"/>
      <c r="F205" s="17"/>
      <c r="I205" s="70" t="s">
        <v>1363</v>
      </c>
      <c r="J205" s="70" t="s">
        <v>1363</v>
      </c>
      <c r="K205" s="70" t="s">
        <v>1363</v>
      </c>
      <c r="L205" s="70" t="s">
        <v>1363</v>
      </c>
      <c r="M205" s="70" t="s">
        <v>1363</v>
      </c>
      <c r="N205" s="70" t="s">
        <v>1363</v>
      </c>
      <c r="O205" s="70" t="s">
        <v>1363</v>
      </c>
      <c r="P205" s="70"/>
      <c r="Q205" s="70" t="s">
        <v>1363</v>
      </c>
      <c r="R205" s="10" t="str">
        <f t="shared" si="24"/>
        <v/>
      </c>
      <c r="T205" s="9" t="str">
        <f t="shared" si="33"/>
        <v/>
      </c>
      <c r="U205" s="11" t="str">
        <f t="shared" si="34"/>
        <v/>
      </c>
      <c r="V205" s="11" t="str">
        <f t="shared" si="31"/>
        <v/>
      </c>
      <c r="W205" s="11" t="str">
        <f t="shared" si="35"/>
        <v/>
      </c>
      <c r="X205" s="86" t="str">
        <f>IFERROR(IF(U205="","",IF(COUNTIF('My Played Scenarios'!E:E,T205)&gt;0,"ü","")),"")</f>
        <v/>
      </c>
    </row>
    <row r="206" spans="1:24" ht="15" customHeight="1" x14ac:dyDescent="0.3">
      <c r="A206" s="128" t="str">
        <f>IFERROR(IF(VLOOKUP(C206,Summary!A:B,2,FALSE)&lt;&gt;"C","",MAX($A$2:A205)+1),"")</f>
        <v/>
      </c>
      <c r="B206" s="35">
        <f>IF(Setup!$F$48="Yes",MAX($B$2:B205)+1,"")</f>
        <v>162</v>
      </c>
      <c r="C206" s="28" t="s">
        <v>110</v>
      </c>
      <c r="D206" s="37" t="str">
        <f t="shared" si="32"/>
        <v/>
      </c>
      <c r="E206" s="41">
        <v>10</v>
      </c>
      <c r="F206" s="41">
        <v>40</v>
      </c>
      <c r="G206" s="6">
        <v>9</v>
      </c>
      <c r="H206" s="6">
        <v>3</v>
      </c>
      <c r="I206" s="70">
        <v>0</v>
      </c>
      <c r="J206" s="70">
        <v>0</v>
      </c>
      <c r="K206" s="70">
        <v>0</v>
      </c>
      <c r="L206" s="70">
        <v>0</v>
      </c>
      <c r="M206" s="70">
        <v>0</v>
      </c>
      <c r="N206" s="70">
        <v>0</v>
      </c>
      <c r="O206" s="70">
        <v>0</v>
      </c>
      <c r="P206" s="70">
        <v>0</v>
      </c>
      <c r="Q206" s="70">
        <v>0</v>
      </c>
      <c r="R206" s="10">
        <f t="shared" si="24"/>
        <v>14.166666666666666</v>
      </c>
      <c r="S206" s="10">
        <v>13.5</v>
      </c>
      <c r="T206" s="9" t="str">
        <f t="shared" si="33"/>
        <v>ASL111</v>
      </c>
      <c r="U206" s="11" t="str">
        <f t="shared" si="34"/>
        <v>Balkan Sideshow</v>
      </c>
      <c r="V206" s="11" t="str">
        <f t="shared" si="31"/>
        <v/>
      </c>
      <c r="W206" s="11" t="str">
        <f t="shared" si="35"/>
        <v/>
      </c>
      <c r="X206" s="86" t="str">
        <f>IFERROR(IF(U206="","",IF(COUNTIF('My Played Scenarios'!E:E,T206)&gt;0,"ü","")),"")</f>
        <v/>
      </c>
    </row>
    <row r="207" spans="1:24" ht="15" customHeight="1" x14ac:dyDescent="0.3">
      <c r="A207" s="128" t="str">
        <f>IFERROR(IF(VLOOKUP(C207,Summary!A:B,2,FALSE)&lt;&gt;"C","",MAX($A$2:A206)+1),"")</f>
        <v/>
      </c>
      <c r="B207" s="35">
        <f>IF(Setup!$F$48="Yes",MAX($B$2:B206)+1,"")</f>
        <v>163</v>
      </c>
      <c r="C207" s="28" t="s">
        <v>111</v>
      </c>
      <c r="D207" s="37" t="str">
        <f t="shared" si="32"/>
        <v/>
      </c>
      <c r="E207" s="41">
        <v>6</v>
      </c>
      <c r="F207" s="41">
        <v>20</v>
      </c>
      <c r="G207" s="6">
        <v>3</v>
      </c>
      <c r="H207" s="6">
        <v>0</v>
      </c>
      <c r="I207" s="70">
        <v>0</v>
      </c>
      <c r="J207" s="70">
        <v>0</v>
      </c>
      <c r="K207" s="70">
        <v>0</v>
      </c>
      <c r="L207" s="70">
        <v>0</v>
      </c>
      <c r="M207" s="70">
        <v>0</v>
      </c>
      <c r="N207" s="70">
        <v>0</v>
      </c>
      <c r="O207" s="70">
        <v>0</v>
      </c>
      <c r="P207" s="70">
        <v>0</v>
      </c>
      <c r="Q207" s="70">
        <v>0</v>
      </c>
      <c r="R207" s="10">
        <f t="shared" si="24"/>
        <v>4.2</v>
      </c>
      <c r="S207" s="10">
        <v>4</v>
      </c>
      <c r="T207" s="9" t="str">
        <f t="shared" si="33"/>
        <v>ASL112</v>
      </c>
      <c r="U207" s="11" t="str">
        <f t="shared" si="34"/>
        <v>Out of Cowardice</v>
      </c>
      <c r="V207" s="11" t="str">
        <f t="shared" si="31"/>
        <v/>
      </c>
      <c r="W207" s="11" t="str">
        <f t="shared" si="35"/>
        <v/>
      </c>
      <c r="X207" s="86" t="str">
        <f>IFERROR(IF(U207="","",IF(COUNTIF('My Played Scenarios'!E:E,T207)&gt;0,"ü","")),"")</f>
        <v/>
      </c>
    </row>
    <row r="208" spans="1:24" ht="15" customHeight="1" x14ac:dyDescent="0.3">
      <c r="A208" s="128" t="str">
        <f>IFERROR(IF(VLOOKUP(C208,Summary!A:B,2,FALSE)&lt;&gt;"C","",MAX($A$2:A207)+1),"")</f>
        <v/>
      </c>
      <c r="B208" s="35">
        <f>IF(Setup!$F$48="Yes",MAX($B$2:B207)+1,"")</f>
        <v>164</v>
      </c>
      <c r="C208" s="28" t="s">
        <v>112</v>
      </c>
      <c r="D208" s="37" t="str">
        <f t="shared" si="32"/>
        <v/>
      </c>
      <c r="E208" s="41">
        <v>8</v>
      </c>
      <c r="F208" s="41">
        <v>25</v>
      </c>
      <c r="G208" s="6">
        <v>10</v>
      </c>
      <c r="H208" s="6">
        <v>0</v>
      </c>
      <c r="I208" s="70">
        <v>0</v>
      </c>
      <c r="J208" s="70">
        <v>0</v>
      </c>
      <c r="K208" s="70">
        <v>0</v>
      </c>
      <c r="L208" s="70">
        <v>0</v>
      </c>
      <c r="M208" s="70">
        <v>0</v>
      </c>
      <c r="N208" s="70">
        <v>0</v>
      </c>
      <c r="O208" s="70">
        <v>0</v>
      </c>
      <c r="P208" s="70">
        <v>0</v>
      </c>
      <c r="Q208" s="70">
        <v>0</v>
      </c>
      <c r="R208" s="10">
        <f t="shared" si="24"/>
        <v>8.3333333333333321</v>
      </c>
      <c r="S208" s="10">
        <v>7.8</v>
      </c>
      <c r="T208" s="9" t="str">
        <f t="shared" si="33"/>
        <v>ASL113</v>
      </c>
      <c r="U208" s="11" t="str">
        <f t="shared" si="34"/>
        <v>Liberating Bessarabia</v>
      </c>
      <c r="V208" s="11" t="str">
        <f t="shared" si="31"/>
        <v/>
      </c>
      <c r="W208" s="11" t="str">
        <f t="shared" si="35"/>
        <v/>
      </c>
      <c r="X208" s="86" t="str">
        <f>IFERROR(IF(U208="","",IF(COUNTIF('My Played Scenarios'!E:E,T208)&gt;0,"ü","")),"")</f>
        <v/>
      </c>
    </row>
    <row r="209" spans="1:24" ht="15" customHeight="1" x14ac:dyDescent="0.3">
      <c r="A209" s="128" t="str">
        <f>IFERROR(IF(VLOOKUP(C209,Summary!A:B,2,FALSE)&lt;&gt;"C","",MAX($A$2:A208)+1),"")</f>
        <v/>
      </c>
      <c r="B209" s="35">
        <f>IF(Setup!$F$48="Yes",MAX($B$2:B208)+1,"")</f>
        <v>165</v>
      </c>
      <c r="C209" s="28" t="s">
        <v>113</v>
      </c>
      <c r="D209" s="37" t="str">
        <f t="shared" si="32"/>
        <v/>
      </c>
      <c r="E209" s="41">
        <v>9</v>
      </c>
      <c r="F209" s="41">
        <v>45.5</v>
      </c>
      <c r="G209" s="6">
        <v>10</v>
      </c>
      <c r="H209" s="6">
        <v>2</v>
      </c>
      <c r="I209" s="70">
        <v>0</v>
      </c>
      <c r="J209" s="70">
        <v>1</v>
      </c>
      <c r="K209" s="70">
        <v>0</v>
      </c>
      <c r="L209" s="70">
        <v>0</v>
      </c>
      <c r="M209" s="70">
        <v>0</v>
      </c>
      <c r="N209" s="70">
        <v>0</v>
      </c>
      <c r="O209" s="70">
        <v>0</v>
      </c>
      <c r="P209" s="70">
        <v>0</v>
      </c>
      <c r="Q209" s="70">
        <v>0</v>
      </c>
      <c r="R209" s="10">
        <f t="shared" si="24"/>
        <v>13.375</v>
      </c>
      <c r="S209" s="10">
        <v>14.4</v>
      </c>
      <c r="T209" s="9" t="str">
        <f t="shared" si="33"/>
        <v>ASL114</v>
      </c>
      <c r="U209" s="11" t="str">
        <f t="shared" si="34"/>
        <v>Cautious Crusaders</v>
      </c>
      <c r="V209" s="11" t="str">
        <f t="shared" si="31"/>
        <v>, OBA</v>
      </c>
      <c r="W209" s="11" t="str">
        <f t="shared" si="35"/>
        <v>OBA</v>
      </c>
      <c r="X209" s="86" t="str">
        <f>IFERROR(IF(U209="","",IF(COUNTIF('My Played Scenarios'!E:E,T209)&gt;0,"ü","")),"")</f>
        <v/>
      </c>
    </row>
    <row r="210" spans="1:24" ht="15" customHeight="1" x14ac:dyDescent="0.3">
      <c r="A210" s="128" t="str">
        <f>IFERROR(IF(VLOOKUP(C210,Summary!A:B,2,FALSE)&lt;&gt;"C","",MAX($A$2:A209)+1),"")</f>
        <v/>
      </c>
      <c r="B210" s="35">
        <f>IF(Setup!$F$48="Yes",MAX($B$2:B209)+1,"")</f>
        <v>166</v>
      </c>
      <c r="C210" s="28" t="s">
        <v>114</v>
      </c>
      <c r="D210" s="37" t="str">
        <f t="shared" si="32"/>
        <v/>
      </c>
      <c r="E210" s="41">
        <v>9</v>
      </c>
      <c r="F210" s="41">
        <v>38</v>
      </c>
      <c r="G210" s="6">
        <v>25</v>
      </c>
      <c r="H210" s="6">
        <v>1</v>
      </c>
      <c r="I210" s="70">
        <v>0</v>
      </c>
      <c r="J210" s="70">
        <v>0</v>
      </c>
      <c r="K210" s="70">
        <v>0</v>
      </c>
      <c r="L210" s="70">
        <v>0</v>
      </c>
      <c r="M210" s="70">
        <v>0</v>
      </c>
      <c r="N210" s="70">
        <v>0</v>
      </c>
      <c r="O210" s="70">
        <v>0</v>
      </c>
      <c r="P210" s="70">
        <v>0</v>
      </c>
      <c r="Q210" s="70">
        <v>0</v>
      </c>
      <c r="R210" s="10">
        <f t="shared" si="24"/>
        <v>18.100000000000001</v>
      </c>
      <c r="S210" s="10">
        <v>17.100000000000001</v>
      </c>
      <c r="T210" s="9" t="str">
        <f t="shared" si="33"/>
        <v>ASL115</v>
      </c>
      <c r="U210" s="11" t="str">
        <f t="shared" si="34"/>
        <v>Huns of Steel</v>
      </c>
      <c r="V210" s="11" t="str">
        <f t="shared" si="31"/>
        <v/>
      </c>
      <c r="W210" s="11" t="str">
        <f t="shared" si="35"/>
        <v/>
      </c>
      <c r="X210" s="86" t="str">
        <f>IFERROR(IF(U210="","",IF(COUNTIF('My Played Scenarios'!E:E,T210)&gt;0,"ü","")),"")</f>
        <v/>
      </c>
    </row>
    <row r="211" spans="1:24" ht="15" customHeight="1" x14ac:dyDescent="0.3">
      <c r="A211" s="128" t="str">
        <f>IFERROR(IF(VLOOKUP(C211,Summary!A:B,2,FALSE)&lt;&gt;"C","",MAX($A$2:A210)+1),"")</f>
        <v/>
      </c>
      <c r="B211" s="35">
        <f>IF(Setup!$F$48="Yes",MAX($B$2:B210)+1,"")</f>
        <v>167</v>
      </c>
      <c r="C211" s="28" t="s">
        <v>115</v>
      </c>
      <c r="D211" s="37" t="str">
        <f t="shared" si="32"/>
        <v/>
      </c>
      <c r="E211" s="41">
        <v>8.5</v>
      </c>
      <c r="F211" s="41">
        <v>50</v>
      </c>
      <c r="G211" s="6">
        <v>19</v>
      </c>
      <c r="H211" s="6">
        <v>0</v>
      </c>
      <c r="I211" s="70">
        <v>0</v>
      </c>
      <c r="J211" s="70">
        <v>0</v>
      </c>
      <c r="K211" s="70">
        <v>0</v>
      </c>
      <c r="L211" s="70">
        <v>0</v>
      </c>
      <c r="M211" s="70">
        <v>1</v>
      </c>
      <c r="N211" s="70">
        <v>0</v>
      </c>
      <c r="O211" s="70">
        <v>0</v>
      </c>
      <c r="P211" s="70">
        <v>0</v>
      </c>
      <c r="Q211" s="70">
        <v>0</v>
      </c>
      <c r="R211" s="10">
        <f t="shared" si="24"/>
        <v>16.441666666666666</v>
      </c>
      <c r="S211" s="10">
        <v>15.9</v>
      </c>
      <c r="T211" s="9" t="str">
        <f t="shared" si="33"/>
        <v>ASL116</v>
      </c>
      <c r="U211" s="11" t="str">
        <f t="shared" si="34"/>
        <v>The Sixth Blow</v>
      </c>
      <c r="V211" s="11" t="str">
        <f t="shared" si="31"/>
        <v>, Air</v>
      </c>
      <c r="W211" s="11" t="str">
        <f t="shared" si="35"/>
        <v>Air</v>
      </c>
      <c r="X211" s="86" t="str">
        <f>IFERROR(IF(U211="","",IF(COUNTIF('My Played Scenarios'!E:E,T211)&gt;0,"ü","")),"")</f>
        <v/>
      </c>
    </row>
    <row r="212" spans="1:24" ht="15" customHeight="1" x14ac:dyDescent="0.3">
      <c r="A212" s="128" t="str">
        <f>IFERROR(IF(VLOOKUP(C212,Summary!A:B,2,FALSE)&lt;&gt;"C","",MAX($A$2:A211)+1),"")</f>
        <v/>
      </c>
      <c r="B212" s="35">
        <f>IF(Setup!$F$48="Yes",MAX($B$2:B211)+1,"")</f>
        <v>168</v>
      </c>
      <c r="C212" s="28" t="s">
        <v>116</v>
      </c>
      <c r="D212" s="37" t="str">
        <f t="shared" si="32"/>
        <v/>
      </c>
      <c r="E212" s="41">
        <v>11</v>
      </c>
      <c r="F212" s="41">
        <v>40</v>
      </c>
      <c r="G212" s="6">
        <v>45</v>
      </c>
      <c r="H212" s="6">
        <v>0</v>
      </c>
      <c r="I212" s="70">
        <v>0</v>
      </c>
      <c r="J212" s="70">
        <v>0</v>
      </c>
      <c r="K212" s="70">
        <v>0</v>
      </c>
      <c r="L212" s="70">
        <v>0</v>
      </c>
      <c r="M212" s="70">
        <v>0</v>
      </c>
      <c r="N212" s="70">
        <v>0</v>
      </c>
      <c r="O212" s="70">
        <v>0</v>
      </c>
      <c r="P212" s="70">
        <v>0</v>
      </c>
      <c r="Q212" s="70">
        <v>0</v>
      </c>
      <c r="R212" s="10">
        <f t="shared" si="24"/>
        <v>33.083333333333336</v>
      </c>
      <c r="S212" s="10">
        <v>30</v>
      </c>
      <c r="T212" s="9" t="str">
        <f t="shared" si="33"/>
        <v>ASL117</v>
      </c>
      <c r="U212" s="11" t="str">
        <f t="shared" si="34"/>
        <v>With Tigers on their Tail</v>
      </c>
      <c r="V212" s="11" t="str">
        <f t="shared" si="31"/>
        <v/>
      </c>
      <c r="W212" s="11" t="str">
        <f t="shared" si="35"/>
        <v/>
      </c>
      <c r="X212" s="86" t="str">
        <f>IFERROR(IF(U212="","",IF(COUNTIF('My Played Scenarios'!E:E,T212)&gt;0,"ü","")),"")</f>
        <v/>
      </c>
    </row>
    <row r="213" spans="1:24" ht="15" customHeight="1" x14ac:dyDescent="0.3">
      <c r="A213" s="128" t="str">
        <f>IFERROR(IF(VLOOKUP(C213,Summary!A:B,2,FALSE)&lt;&gt;"C","",MAX($A$2:A212)+1),"")</f>
        <v/>
      </c>
      <c r="B213" s="35">
        <f>IF(Setup!$F$48="Yes",MAX($B$2:B212)+1,"")</f>
        <v>169</v>
      </c>
      <c r="C213" s="28" t="s">
        <v>117</v>
      </c>
      <c r="D213" s="37" t="str">
        <f t="shared" si="32"/>
        <v/>
      </c>
      <c r="E213" s="41">
        <v>9</v>
      </c>
      <c r="F213" s="41">
        <v>53</v>
      </c>
      <c r="G213" s="6">
        <v>3</v>
      </c>
      <c r="H213" s="6">
        <v>2</v>
      </c>
      <c r="I213" s="70">
        <v>0</v>
      </c>
      <c r="J213" s="70">
        <v>0</v>
      </c>
      <c r="K213" s="70">
        <v>0</v>
      </c>
      <c r="L213" s="70">
        <v>0</v>
      </c>
      <c r="M213" s="70">
        <v>0</v>
      </c>
      <c r="N213" s="70">
        <v>0</v>
      </c>
      <c r="O213" s="70">
        <v>0</v>
      </c>
      <c r="P213" s="70">
        <v>0</v>
      </c>
      <c r="Q213" s="70">
        <v>0</v>
      </c>
      <c r="R213" s="10">
        <f t="shared" si="24"/>
        <v>11.05</v>
      </c>
      <c r="S213" s="10">
        <v>12.3</v>
      </c>
      <c r="T213" s="9" t="str">
        <f t="shared" si="33"/>
        <v>ASL118</v>
      </c>
      <c r="U213" s="11" t="str">
        <f t="shared" si="34"/>
        <v>Downsizing the Uprising</v>
      </c>
      <c r="V213" s="11" t="str">
        <f t="shared" si="31"/>
        <v/>
      </c>
      <c r="W213" s="11" t="str">
        <f t="shared" si="35"/>
        <v/>
      </c>
      <c r="X213" s="86" t="str">
        <f>IFERROR(IF(U213="","",IF(COUNTIF('My Played Scenarios'!E:E,T213)&gt;0,"ü","")),"")</f>
        <v/>
      </c>
    </row>
    <row r="214" spans="1:24" ht="15" customHeight="1" x14ac:dyDescent="0.3">
      <c r="A214" s="128" t="str">
        <f>IFERROR(IF(VLOOKUP(C214,Summary!A:B,2,FALSE)&lt;&gt;"C","",MAX($A$2:A213)+1),"")</f>
        <v/>
      </c>
      <c r="B214" s="35">
        <f>IF(Setup!$F$48="Yes",MAX($B$2:B213)+1,"")</f>
        <v>170</v>
      </c>
      <c r="C214" s="28" t="s">
        <v>118</v>
      </c>
      <c r="D214" s="37" t="str">
        <f t="shared" si="32"/>
        <v/>
      </c>
      <c r="E214" s="41">
        <v>8</v>
      </c>
      <c r="F214" s="41">
        <v>35</v>
      </c>
      <c r="G214" s="6">
        <v>28</v>
      </c>
      <c r="H214" s="6">
        <v>4</v>
      </c>
      <c r="I214" s="70">
        <v>0</v>
      </c>
      <c r="J214" s="70">
        <v>0</v>
      </c>
      <c r="K214" s="70">
        <v>0</v>
      </c>
      <c r="L214" s="70">
        <v>0</v>
      </c>
      <c r="M214" s="70">
        <v>0</v>
      </c>
      <c r="N214" s="70">
        <v>0</v>
      </c>
      <c r="O214" s="70">
        <v>0</v>
      </c>
      <c r="P214" s="70">
        <v>0</v>
      </c>
      <c r="Q214" s="70">
        <v>0</v>
      </c>
      <c r="R214" s="10">
        <f t="shared" si="24"/>
        <v>17.399999999999999</v>
      </c>
      <c r="S214" s="10">
        <v>14.1</v>
      </c>
      <c r="T214" s="9" t="str">
        <f t="shared" si="33"/>
        <v>ASL119</v>
      </c>
      <c r="U214" s="11" t="str">
        <f t="shared" si="34"/>
        <v>Ancient Feud</v>
      </c>
      <c r="V214" s="11" t="str">
        <f t="shared" si="31"/>
        <v/>
      </c>
      <c r="W214" s="11" t="str">
        <f t="shared" si="35"/>
        <v/>
      </c>
      <c r="X214" s="86" t="str">
        <f>IFERROR(IF(U214="","",IF(COUNTIF('My Played Scenarios'!E:E,T214)&gt;0,"ü","")),"")</f>
        <v/>
      </c>
    </row>
    <row r="215" spans="1:24" ht="15" customHeight="1" x14ac:dyDescent="0.3">
      <c r="A215" s="128" t="str">
        <f>IFERROR(IF(VLOOKUP(C215,Summary!A:B,2,FALSE)&lt;&gt;"C","",MAX($A$2:A214)+1),"")</f>
        <v/>
      </c>
      <c r="B215" s="35">
        <f>IF(Setup!$F$48="Yes",MAX($B$2:B214)+1,"")</f>
        <v>171</v>
      </c>
      <c r="C215" s="28" t="s">
        <v>119</v>
      </c>
      <c r="D215" s="37" t="str">
        <f t="shared" si="32"/>
        <v/>
      </c>
      <c r="E215" s="41">
        <v>10</v>
      </c>
      <c r="F215" s="41">
        <v>45</v>
      </c>
      <c r="G215" s="6">
        <v>15</v>
      </c>
      <c r="H215" s="6">
        <v>5</v>
      </c>
      <c r="I215" s="70">
        <v>0</v>
      </c>
      <c r="J215" s="70">
        <v>1</v>
      </c>
      <c r="K215" s="70">
        <v>0</v>
      </c>
      <c r="L215" s="70">
        <v>0</v>
      </c>
      <c r="M215" s="70">
        <v>1</v>
      </c>
      <c r="N215" s="70">
        <v>0</v>
      </c>
      <c r="O215" s="70">
        <v>0</v>
      </c>
      <c r="P215" s="70">
        <v>0</v>
      </c>
      <c r="Q215" s="70">
        <v>0</v>
      </c>
      <c r="R215" s="10">
        <f t="shared" si="24"/>
        <v>18</v>
      </c>
      <c r="S215" s="10">
        <v>17.7</v>
      </c>
      <c r="T215" s="9" t="str">
        <f t="shared" si="33"/>
        <v>ASL120</v>
      </c>
      <c r="U215" s="11" t="str">
        <f t="shared" si="34"/>
        <v>Return to Sender</v>
      </c>
      <c r="V215" s="11" t="str">
        <f t="shared" si="31"/>
        <v>, OBA, Air</v>
      </c>
      <c r="W215" s="11" t="str">
        <f t="shared" si="35"/>
        <v>OBA, Air</v>
      </c>
      <c r="X215" s="86" t="str">
        <f>IFERROR(IF(U215="","",IF(COUNTIF('My Played Scenarios'!E:E,T215)&gt;0,"ü","")),"")</f>
        <v/>
      </c>
    </row>
    <row r="216" spans="1:24" ht="15" customHeight="1" x14ac:dyDescent="0.3">
      <c r="A216" s="128" t="str">
        <f>IFERROR(IF(VLOOKUP(C216,Summary!A:B,2,FALSE)&lt;&gt;"C","",MAX($A$2:A215)+1),"")</f>
        <v/>
      </c>
      <c r="B216" s="35">
        <f>IF(Setup!$F$48="Yes",MAX($B$2:B215)+1,"")</f>
        <v>172</v>
      </c>
      <c r="C216" s="28" t="s">
        <v>120</v>
      </c>
      <c r="D216" s="37" t="str">
        <f t="shared" si="32"/>
        <v/>
      </c>
      <c r="E216" s="41">
        <v>10</v>
      </c>
      <c r="F216" s="41">
        <v>54</v>
      </c>
      <c r="G216" s="6">
        <v>5</v>
      </c>
      <c r="H216" s="6">
        <v>2</v>
      </c>
      <c r="I216" s="70">
        <v>0</v>
      </c>
      <c r="J216" s="70">
        <v>0</v>
      </c>
      <c r="K216" s="70">
        <v>0</v>
      </c>
      <c r="L216" s="70">
        <v>0</v>
      </c>
      <c r="M216" s="70">
        <v>0</v>
      </c>
      <c r="N216" s="70">
        <v>0</v>
      </c>
      <c r="O216" s="70">
        <v>0</v>
      </c>
      <c r="P216" s="70">
        <v>0</v>
      </c>
      <c r="Q216" s="70">
        <v>0</v>
      </c>
      <c r="R216" s="10">
        <f t="shared" si="24"/>
        <v>13.666666666666666</v>
      </c>
      <c r="S216" s="10">
        <v>15</v>
      </c>
      <c r="T216" s="9" t="str">
        <f t="shared" si="33"/>
        <v>ASL121</v>
      </c>
      <c r="U216" s="11" t="str">
        <f t="shared" si="34"/>
        <v>End Station Budapest</v>
      </c>
      <c r="V216" s="11" t="str">
        <f t="shared" si="31"/>
        <v/>
      </c>
      <c r="W216" s="11" t="str">
        <f t="shared" si="35"/>
        <v/>
      </c>
      <c r="X216" s="86" t="str">
        <f>IFERROR(IF(U216="","",IF(COUNTIF('My Played Scenarios'!E:E,T216)&gt;0,"ü","")),"")</f>
        <v/>
      </c>
    </row>
    <row r="217" spans="1:24" ht="15" customHeight="1" x14ac:dyDescent="0.3">
      <c r="A217" s="128" t="str">
        <f>IFERROR(IF(VLOOKUP(C217,Summary!A:B,2,FALSE)&lt;&gt;"C","",MAX($A$2:A216)+1),"")</f>
        <v/>
      </c>
      <c r="B217" s="35">
        <f>IF(Setup!$F$48="Yes",MAX($B$2:B216)+1,"")</f>
        <v>173</v>
      </c>
      <c r="C217" s="28"/>
      <c r="D217" s="37" t="str">
        <f t="shared" si="32"/>
        <v/>
      </c>
      <c r="E217" s="41"/>
      <c r="F217" s="41"/>
      <c r="I217" s="70"/>
      <c r="J217" s="70"/>
      <c r="K217" s="70"/>
      <c r="L217" s="70"/>
      <c r="M217" s="70"/>
      <c r="N217" s="70"/>
      <c r="O217" s="70"/>
      <c r="P217" s="70"/>
      <c r="Q217" s="70"/>
      <c r="R217" s="10" t="str">
        <f t="shared" si="24"/>
        <v/>
      </c>
      <c r="T217" s="9" t="str">
        <f t="shared" si="33"/>
        <v/>
      </c>
      <c r="U217" s="11" t="str">
        <f t="shared" si="34"/>
        <v/>
      </c>
      <c r="V217" s="11" t="str">
        <f t="shared" si="31"/>
        <v/>
      </c>
      <c r="W217" s="11" t="str">
        <f t="shared" si="35"/>
        <v/>
      </c>
      <c r="X217" s="86" t="str">
        <f>IFERROR(IF(U217="","",IF(COUNTIF('My Played Scenarios'!E:E,T217)&gt;0,"ü","")),"")</f>
        <v/>
      </c>
    </row>
    <row r="218" spans="1:24" ht="15" customHeight="1" x14ac:dyDescent="0.3">
      <c r="A218" s="128" t="str">
        <f>IFERROR(IF(VLOOKUP(C218,Summary!A:B,2,FALSE)&lt;&gt;"C","",MAX($A$2:A217)+1),"")</f>
        <v/>
      </c>
      <c r="B218" s="35">
        <f>IF(Setup!$F$48="Yes",MAX($B$2:B217)+1,"")</f>
        <v>174</v>
      </c>
      <c r="C218" s="30" t="s">
        <v>1379</v>
      </c>
      <c r="D218" s="37" t="str">
        <f t="shared" si="32"/>
        <v/>
      </c>
      <c r="E218" s="41"/>
      <c r="F218" s="41"/>
      <c r="I218" s="70"/>
      <c r="J218" s="70"/>
      <c r="K218" s="70"/>
      <c r="L218" s="70"/>
      <c r="M218" s="70"/>
      <c r="N218" s="70"/>
      <c r="O218" s="70"/>
      <c r="P218" s="70"/>
      <c r="Q218" s="70"/>
      <c r="R218" s="10" t="str">
        <f t="shared" si="24"/>
        <v/>
      </c>
      <c r="T218" s="9" t="str">
        <f t="shared" si="33"/>
        <v/>
      </c>
      <c r="U218" s="11" t="str">
        <f t="shared" si="34"/>
        <v/>
      </c>
      <c r="V218" s="11" t="str">
        <f t="shared" si="31"/>
        <v/>
      </c>
      <c r="W218" s="11" t="str">
        <f t="shared" si="35"/>
        <v/>
      </c>
      <c r="X218" s="86" t="str">
        <f>IFERROR(IF(U218="","",IF(COUNTIF('My Played Scenarios'!E:E,T218)&gt;0,"ü","")),"")</f>
        <v/>
      </c>
    </row>
    <row r="219" spans="1:24" ht="15" customHeight="1" x14ac:dyDescent="0.3">
      <c r="A219" s="128" t="str">
        <f>IFERROR(IF(VLOOKUP(C219,Summary!A:B,2,FALSE)&lt;&gt;"C","",MAX($A$2:A218)+1),"")</f>
        <v/>
      </c>
      <c r="B219" s="35">
        <f>IF(Setup!$F$48="Yes",MAX($B$2:B218)+1,"")</f>
        <v>175</v>
      </c>
      <c r="C219" s="28" t="s">
        <v>935</v>
      </c>
      <c r="D219" s="37" t="str">
        <f t="shared" si="32"/>
        <v/>
      </c>
      <c r="E219" s="41">
        <v>14</v>
      </c>
      <c r="F219" s="41">
        <v>38</v>
      </c>
      <c r="G219" s="6">
        <v>11</v>
      </c>
      <c r="H219" s="6">
        <v>0</v>
      </c>
      <c r="I219" s="70">
        <v>0</v>
      </c>
      <c r="J219" s="70">
        <v>1</v>
      </c>
      <c r="K219" s="70">
        <v>0</v>
      </c>
      <c r="L219" s="70">
        <v>0</v>
      </c>
      <c r="M219" s="70">
        <v>0</v>
      </c>
      <c r="N219" s="70">
        <v>0</v>
      </c>
      <c r="O219" s="70">
        <v>0</v>
      </c>
      <c r="P219" s="70">
        <v>0</v>
      </c>
      <c r="Q219" s="70">
        <v>0</v>
      </c>
      <c r="R219" s="10">
        <f t="shared" si="24"/>
        <v>18.733333333333334</v>
      </c>
      <c r="S219" s="10">
        <v>19</v>
      </c>
      <c r="T219" s="9" t="str">
        <f t="shared" si="33"/>
        <v>ASL123</v>
      </c>
      <c r="U219" s="11" t="str">
        <f t="shared" si="34"/>
        <v>The Borders are Burning</v>
      </c>
      <c r="V219" s="11" t="str">
        <f t="shared" si="31"/>
        <v>, OBA</v>
      </c>
      <c r="W219" s="11" t="str">
        <f t="shared" si="35"/>
        <v>OBA</v>
      </c>
      <c r="X219" s="86" t="str">
        <f>IFERROR(IF(U219="","",IF(COUNTIF('My Played Scenarios'!E:E,T219)&gt;0,"ü","")),"")</f>
        <v/>
      </c>
    </row>
    <row r="220" spans="1:24" ht="15" customHeight="1" x14ac:dyDescent="0.3">
      <c r="A220" s="128" t="str">
        <f>IFERROR(IF(VLOOKUP(C220,Summary!A:B,2,FALSE)&lt;&gt;"C","",MAX($A$2:A219)+1),"")</f>
        <v/>
      </c>
      <c r="B220" s="35">
        <f>IF(Setup!$F$48="Yes",MAX($B$2:B219)+1,"")</f>
        <v>176</v>
      </c>
      <c r="C220" s="28" t="s">
        <v>936</v>
      </c>
      <c r="D220" s="37" t="str">
        <f t="shared" si="32"/>
        <v/>
      </c>
      <c r="E220" s="41">
        <v>12</v>
      </c>
      <c r="F220" s="41">
        <v>38</v>
      </c>
      <c r="G220" s="6">
        <v>2</v>
      </c>
      <c r="H220" s="6">
        <v>0</v>
      </c>
      <c r="I220" s="70">
        <v>0</v>
      </c>
      <c r="J220" s="70">
        <v>1</v>
      </c>
      <c r="K220" s="70">
        <v>0</v>
      </c>
      <c r="L220" s="70">
        <v>0</v>
      </c>
      <c r="M220" s="70">
        <v>0</v>
      </c>
      <c r="N220" s="70">
        <v>0</v>
      </c>
      <c r="O220" s="70">
        <v>0</v>
      </c>
      <c r="P220" s="70">
        <v>0</v>
      </c>
      <c r="Q220" s="70">
        <v>0</v>
      </c>
      <c r="R220" s="10">
        <f t="shared" si="24"/>
        <v>11.2</v>
      </c>
      <c r="S220" s="10">
        <v>12</v>
      </c>
      <c r="T220" s="9" t="str">
        <f t="shared" si="33"/>
        <v>ASL124</v>
      </c>
      <c r="U220" s="11" t="str">
        <f t="shared" si="34"/>
        <v>On the Borderline</v>
      </c>
      <c r="V220" s="11" t="str">
        <f t="shared" si="31"/>
        <v>, OBA</v>
      </c>
      <c r="W220" s="11" t="str">
        <f t="shared" si="35"/>
        <v>OBA</v>
      </c>
      <c r="X220" s="86" t="str">
        <f>IFERROR(IF(U220="","",IF(COUNTIF('My Played Scenarios'!E:E,T220)&gt;0,"ü","")),"")</f>
        <v/>
      </c>
    </row>
    <row r="221" spans="1:24" ht="15" customHeight="1" x14ac:dyDescent="0.3">
      <c r="A221" s="128" t="str">
        <f>IFERROR(IF(VLOOKUP(C221,Summary!A:B,2,FALSE)&lt;&gt;"C","",MAX($A$2:A220)+1),"")</f>
        <v/>
      </c>
      <c r="B221" s="35">
        <f>IF(Setup!$F$48="Yes",MAX($B$2:B220)+1,"")</f>
        <v>177</v>
      </c>
      <c r="C221" s="28" t="s">
        <v>937</v>
      </c>
      <c r="D221" s="37" t="str">
        <f t="shared" si="32"/>
        <v/>
      </c>
      <c r="E221" s="41">
        <v>7</v>
      </c>
      <c r="F221" s="41">
        <v>12</v>
      </c>
      <c r="G221" s="6">
        <v>13</v>
      </c>
      <c r="H221" s="6">
        <v>2</v>
      </c>
      <c r="I221" s="70">
        <v>0</v>
      </c>
      <c r="J221" s="70">
        <v>0</v>
      </c>
      <c r="K221" s="70">
        <v>0</v>
      </c>
      <c r="L221" s="70">
        <v>0</v>
      </c>
      <c r="M221" s="70">
        <v>0</v>
      </c>
      <c r="N221" s="70">
        <v>0</v>
      </c>
      <c r="O221" s="70">
        <v>0</v>
      </c>
      <c r="P221" s="70">
        <v>0</v>
      </c>
      <c r="Q221" s="70">
        <v>0</v>
      </c>
      <c r="R221" s="10">
        <f t="shared" si="24"/>
        <v>7.1833333333333336</v>
      </c>
      <c r="S221" s="10">
        <v>5.8</v>
      </c>
      <c r="T221" s="9" t="str">
        <f t="shared" si="33"/>
        <v>ASL125</v>
      </c>
      <c r="U221" s="11" t="str">
        <f t="shared" si="34"/>
        <v>First Crisis at Army Group North</v>
      </c>
      <c r="V221" s="11" t="str">
        <f t="shared" si="31"/>
        <v/>
      </c>
      <c r="W221" s="11" t="str">
        <f t="shared" si="35"/>
        <v/>
      </c>
      <c r="X221" s="86" t="str">
        <f>IFERROR(IF(U221="","",IF(COUNTIF('My Played Scenarios'!E:E,T221)&gt;0,"ü","")),"")</f>
        <v/>
      </c>
    </row>
    <row r="222" spans="1:24" ht="15" customHeight="1" x14ac:dyDescent="0.3">
      <c r="A222" s="128" t="str">
        <f>IFERROR(IF(VLOOKUP(C222,Summary!A:B,2,FALSE)&lt;&gt;"C","",MAX($A$2:A221)+1),"")</f>
        <v/>
      </c>
      <c r="B222" s="35">
        <f>IF(Setup!$F$48="Yes",MAX($B$2:B221)+1,"")</f>
        <v>178</v>
      </c>
      <c r="C222" s="28" t="s">
        <v>938</v>
      </c>
      <c r="D222" s="37" t="str">
        <f t="shared" si="32"/>
        <v/>
      </c>
      <c r="E222" s="41">
        <v>6.5</v>
      </c>
      <c r="F222" s="41">
        <v>29</v>
      </c>
      <c r="G222" s="6">
        <v>0</v>
      </c>
      <c r="H222" s="6">
        <v>0</v>
      </c>
      <c r="I222" s="70">
        <v>0</v>
      </c>
      <c r="J222" s="70">
        <v>0</v>
      </c>
      <c r="K222" s="70">
        <v>0</v>
      </c>
      <c r="L222" s="70">
        <v>0</v>
      </c>
      <c r="M222" s="70">
        <v>0</v>
      </c>
      <c r="N222" s="70">
        <v>0</v>
      </c>
      <c r="O222" s="70">
        <v>0</v>
      </c>
      <c r="P222" s="70">
        <v>0</v>
      </c>
      <c r="Q222" s="70">
        <v>0</v>
      </c>
      <c r="R222" s="10">
        <f t="shared" si="24"/>
        <v>4.1416666666666666</v>
      </c>
      <c r="S222" s="10">
        <v>4.3</v>
      </c>
      <c r="T222" s="9" t="str">
        <f t="shared" si="33"/>
        <v>ASL126</v>
      </c>
      <c r="U222" s="11" t="str">
        <f t="shared" si="34"/>
        <v>Commando Schenke</v>
      </c>
      <c r="V222" s="11" t="str">
        <f t="shared" si="31"/>
        <v/>
      </c>
      <c r="W222" s="11" t="str">
        <f t="shared" si="35"/>
        <v/>
      </c>
      <c r="X222" s="86" t="str">
        <f>IFERROR(IF(U222="","",IF(COUNTIF('My Played Scenarios'!E:E,T222)&gt;0,"ü","")),"")</f>
        <v/>
      </c>
    </row>
    <row r="223" spans="1:24" ht="15" customHeight="1" x14ac:dyDescent="0.3">
      <c r="A223" s="128" t="str">
        <f>IFERROR(IF(VLOOKUP(C223,Summary!A:B,2,FALSE)&lt;&gt;"C","",MAX($A$2:A222)+1),"")</f>
        <v/>
      </c>
      <c r="B223" s="35">
        <f>IF(Setup!$F$48="Yes",MAX($B$2:B222)+1,"")</f>
        <v>179</v>
      </c>
      <c r="C223" s="28" t="s">
        <v>939</v>
      </c>
      <c r="D223" s="37" t="str">
        <f t="shared" si="32"/>
        <v/>
      </c>
      <c r="E223" s="41">
        <v>7</v>
      </c>
      <c r="F223" s="41">
        <v>6</v>
      </c>
      <c r="G223" s="6">
        <v>16</v>
      </c>
      <c r="H223" s="6">
        <v>0</v>
      </c>
      <c r="I223" s="70">
        <v>0</v>
      </c>
      <c r="J223" s="70">
        <v>0</v>
      </c>
      <c r="K223" s="70">
        <v>0</v>
      </c>
      <c r="L223" s="70">
        <v>0</v>
      </c>
      <c r="M223" s="70">
        <v>0</v>
      </c>
      <c r="N223" s="70">
        <v>0</v>
      </c>
      <c r="O223" s="70">
        <v>0</v>
      </c>
      <c r="P223" s="70">
        <v>0</v>
      </c>
      <c r="Q223" s="70">
        <v>0</v>
      </c>
      <c r="R223" s="10">
        <f t="shared" si="24"/>
        <v>7.3</v>
      </c>
      <c r="S223" s="10">
        <v>5.4</v>
      </c>
      <c r="T223" s="9" t="str">
        <f t="shared" si="33"/>
        <v>ASL127</v>
      </c>
      <c r="U223" s="11" t="str">
        <f t="shared" si="34"/>
        <v>Land Leviathans</v>
      </c>
      <c r="V223" s="11" t="str">
        <f t="shared" si="31"/>
        <v/>
      </c>
      <c r="W223" s="11" t="str">
        <f t="shared" si="35"/>
        <v/>
      </c>
      <c r="X223" s="86" t="str">
        <f>IFERROR(IF(U223="","",IF(COUNTIF('My Played Scenarios'!E:E,T223)&gt;0,"ü","")),"")</f>
        <v/>
      </c>
    </row>
    <row r="224" spans="1:24" ht="15" customHeight="1" x14ac:dyDescent="0.3">
      <c r="A224" s="128" t="str">
        <f>IFERROR(IF(VLOOKUP(C224,Summary!A:B,2,FALSE)&lt;&gt;"C","",MAX($A$2:A223)+1),"")</f>
        <v/>
      </c>
      <c r="B224" s="35">
        <f>IF(Setup!$F$48="Yes",MAX($B$2:B223)+1,"")</f>
        <v>180</v>
      </c>
      <c r="C224" s="28" t="s">
        <v>940</v>
      </c>
      <c r="D224" s="37" t="str">
        <f t="shared" si="32"/>
        <v/>
      </c>
      <c r="E224" s="41">
        <v>13</v>
      </c>
      <c r="F224" s="41">
        <v>54</v>
      </c>
      <c r="G224" s="6">
        <v>12</v>
      </c>
      <c r="H224" s="6">
        <v>6</v>
      </c>
      <c r="I224" s="70">
        <v>0</v>
      </c>
      <c r="J224" s="70">
        <v>0</v>
      </c>
      <c r="K224" s="70">
        <v>0</v>
      </c>
      <c r="L224" s="70">
        <v>0</v>
      </c>
      <c r="M224" s="70">
        <v>0</v>
      </c>
      <c r="N224" s="70">
        <v>0</v>
      </c>
      <c r="O224" s="70">
        <v>0</v>
      </c>
      <c r="P224" s="70">
        <v>0</v>
      </c>
      <c r="Q224" s="70">
        <v>0</v>
      </c>
      <c r="R224" s="10">
        <f t="shared" si="24"/>
        <v>21.8</v>
      </c>
      <c r="S224" s="10">
        <v>24.1</v>
      </c>
      <c r="T224" s="9" t="str">
        <f t="shared" si="33"/>
        <v>ASL128</v>
      </c>
      <c r="U224" s="11" t="str">
        <f t="shared" si="34"/>
        <v>The Defense of Luga</v>
      </c>
      <c r="V224" s="11" t="str">
        <f t="shared" si="31"/>
        <v/>
      </c>
      <c r="W224" s="11" t="str">
        <f t="shared" si="35"/>
        <v/>
      </c>
      <c r="X224" s="86" t="str">
        <f>IFERROR(IF(U224="","",IF(COUNTIF('My Played Scenarios'!E:E,T224)&gt;0,"ü","")),"")</f>
        <v/>
      </c>
    </row>
    <row r="225" spans="1:24" ht="15" customHeight="1" x14ac:dyDescent="0.3">
      <c r="A225" s="128" t="str">
        <f>IFERROR(IF(VLOOKUP(C225,Summary!A:B,2,FALSE)&lt;&gt;"C","",MAX($A$2:A224)+1),"")</f>
        <v/>
      </c>
      <c r="B225" s="35">
        <f>IF(Setup!$F$48="Yes",MAX($B$2:B224)+1,"")</f>
        <v>181</v>
      </c>
      <c r="C225" s="28" t="s">
        <v>941</v>
      </c>
      <c r="D225" s="37" t="str">
        <f t="shared" si="32"/>
        <v/>
      </c>
      <c r="E225" s="41">
        <v>6</v>
      </c>
      <c r="F225" s="41">
        <v>27</v>
      </c>
      <c r="G225" s="6">
        <v>9</v>
      </c>
      <c r="H225" s="6">
        <v>0</v>
      </c>
      <c r="I225" s="70">
        <v>0</v>
      </c>
      <c r="J225" s="70">
        <v>1</v>
      </c>
      <c r="K225" s="70">
        <v>0</v>
      </c>
      <c r="L225" s="70">
        <v>0</v>
      </c>
      <c r="M225" s="70">
        <v>0</v>
      </c>
      <c r="N225" s="70">
        <v>0</v>
      </c>
      <c r="O225" s="70">
        <v>0</v>
      </c>
      <c r="P225" s="70">
        <v>0</v>
      </c>
      <c r="Q225" s="70">
        <v>0</v>
      </c>
      <c r="R225" s="10">
        <f t="shared" si="24"/>
        <v>7.8</v>
      </c>
      <c r="S225" s="10">
        <v>6.4</v>
      </c>
      <c r="T225" s="9" t="str">
        <f t="shared" si="33"/>
        <v>ASL129</v>
      </c>
      <c r="U225" s="11" t="str">
        <f t="shared" si="34"/>
        <v>Slamming of the Door</v>
      </c>
      <c r="V225" s="11" t="str">
        <f t="shared" si="31"/>
        <v>, OBA</v>
      </c>
      <c r="W225" s="11" t="str">
        <f t="shared" si="35"/>
        <v>OBA</v>
      </c>
      <c r="X225" s="86" t="str">
        <f>IFERROR(IF(U225="","",IF(COUNTIF('My Played Scenarios'!E:E,T225)&gt;0,"ü","")),"")</f>
        <v/>
      </c>
    </row>
    <row r="226" spans="1:24" ht="15" customHeight="1" x14ac:dyDescent="0.3">
      <c r="A226" s="128" t="str">
        <f>IFERROR(IF(VLOOKUP(C226,Summary!A:B,2,FALSE)&lt;&gt;"C","",MAX($A$2:A225)+1),"")</f>
        <v/>
      </c>
      <c r="B226" s="35">
        <f>IF(Setup!$F$48="Yes",MAX($B$2:B225)+1,"")</f>
        <v>182</v>
      </c>
      <c r="C226" s="28" t="s">
        <v>942</v>
      </c>
      <c r="D226" s="37" t="str">
        <f t="shared" si="32"/>
        <v/>
      </c>
      <c r="E226" s="41">
        <v>9</v>
      </c>
      <c r="F226" s="41">
        <v>26</v>
      </c>
      <c r="G226" s="6">
        <v>11</v>
      </c>
      <c r="H226" s="6">
        <v>0</v>
      </c>
      <c r="I226" s="70">
        <v>0</v>
      </c>
      <c r="J226" s="70">
        <v>0</v>
      </c>
      <c r="K226" s="70">
        <v>0</v>
      </c>
      <c r="L226" s="70">
        <v>0</v>
      </c>
      <c r="M226" s="70">
        <v>0</v>
      </c>
      <c r="N226" s="70">
        <v>0</v>
      </c>
      <c r="O226" s="70">
        <v>0</v>
      </c>
      <c r="P226" s="70">
        <v>0</v>
      </c>
      <c r="Q226" s="70">
        <v>0</v>
      </c>
      <c r="R226" s="10">
        <f t="shared" ref="R226:R279" si="36">IF(E226="","",IFERROR(1+E226*(F226+IF(G226&gt;9,G226*3,G226*4)+H226*1+I226*1+J226*5+K226*9+L226*5+M226*2+N226*2+O226*5+Q226*5)/60,""))</f>
        <v>9.85</v>
      </c>
      <c r="S226" s="10">
        <v>9.4</v>
      </c>
      <c r="T226" s="9" t="str">
        <f t="shared" si="33"/>
        <v>ASL130</v>
      </c>
      <c r="U226" s="11" t="str">
        <f t="shared" si="34"/>
        <v>Debacle at Korosten</v>
      </c>
      <c r="V226" s="11" t="str">
        <f t="shared" si="31"/>
        <v/>
      </c>
      <c r="W226" s="11" t="str">
        <f t="shared" si="35"/>
        <v/>
      </c>
      <c r="X226" s="86" t="str">
        <f>IFERROR(IF(U226="","",IF(COUNTIF('My Played Scenarios'!E:E,T226)&gt;0,"ü","")),"")</f>
        <v/>
      </c>
    </row>
    <row r="227" spans="1:24" ht="15" customHeight="1" x14ac:dyDescent="0.3">
      <c r="A227" s="128" t="str">
        <f>IFERROR(IF(VLOOKUP(C227,Summary!A:B,2,FALSE)&lt;&gt;"C","",MAX($A$2:A226)+1),"")</f>
        <v/>
      </c>
      <c r="B227" s="35">
        <f>IF(Setup!$F$48="Yes",MAX($B$2:B226)+1,"")</f>
        <v>183</v>
      </c>
      <c r="C227" s="28" t="s">
        <v>943</v>
      </c>
      <c r="D227" s="37" t="str">
        <f t="shared" si="32"/>
        <v/>
      </c>
      <c r="E227" s="41">
        <v>11</v>
      </c>
      <c r="F227" s="41">
        <v>26</v>
      </c>
      <c r="G227" s="6">
        <v>3</v>
      </c>
      <c r="H227" s="6">
        <v>2</v>
      </c>
      <c r="I227" s="70">
        <v>0</v>
      </c>
      <c r="J227" s="70">
        <v>0</v>
      </c>
      <c r="K227" s="70">
        <v>0</v>
      </c>
      <c r="L227" s="70">
        <v>0</v>
      </c>
      <c r="M227" s="70">
        <v>0</v>
      </c>
      <c r="N227" s="70">
        <v>0</v>
      </c>
      <c r="O227" s="70">
        <v>0</v>
      </c>
      <c r="P227" s="70">
        <v>0</v>
      </c>
      <c r="Q227" s="70">
        <v>0</v>
      </c>
      <c r="R227" s="10">
        <f t="shared" si="36"/>
        <v>8.3333333333333321</v>
      </c>
      <c r="S227" s="10">
        <v>8.4</v>
      </c>
      <c r="T227" s="9" t="str">
        <f t="shared" si="33"/>
        <v>ASL131</v>
      </c>
      <c r="U227" s="11" t="str">
        <f t="shared" si="34"/>
        <v>The Penetration of Rostov</v>
      </c>
      <c r="V227" s="11" t="str">
        <f t="shared" si="31"/>
        <v/>
      </c>
      <c r="W227" s="11" t="str">
        <f t="shared" si="35"/>
        <v/>
      </c>
      <c r="X227" s="86" t="str">
        <f>IFERROR(IF(U227="","",IF(COUNTIF('My Played Scenarios'!E:E,T227)&gt;0,"ü","")),"")</f>
        <v/>
      </c>
    </row>
    <row r="228" spans="1:24" ht="15" customHeight="1" x14ac:dyDescent="0.3">
      <c r="A228" s="128" t="str">
        <f>IFERROR(IF(VLOOKUP(C228,Summary!A:B,2,FALSE)&lt;&gt;"C","",MAX($A$2:A227)+1),"")</f>
        <v/>
      </c>
      <c r="B228" s="35">
        <f>IF(Setup!$F$48="Yes",MAX($B$2:B227)+1,"")</f>
        <v>184</v>
      </c>
      <c r="C228" s="28" t="s">
        <v>944</v>
      </c>
      <c r="D228" s="37" t="str">
        <f t="shared" si="32"/>
        <v/>
      </c>
      <c r="E228" s="41">
        <v>8</v>
      </c>
      <c r="F228" s="41">
        <v>23</v>
      </c>
      <c r="G228" s="6">
        <v>8</v>
      </c>
      <c r="H228" s="6">
        <v>3</v>
      </c>
      <c r="I228" s="70">
        <v>0</v>
      </c>
      <c r="J228" s="70">
        <v>1</v>
      </c>
      <c r="K228" s="70">
        <v>0</v>
      </c>
      <c r="L228" s="70">
        <v>0</v>
      </c>
      <c r="M228" s="70">
        <v>1</v>
      </c>
      <c r="N228" s="70">
        <v>0</v>
      </c>
      <c r="O228" s="70">
        <v>0</v>
      </c>
      <c r="P228" s="70">
        <v>0</v>
      </c>
      <c r="Q228" s="70">
        <v>0</v>
      </c>
      <c r="R228" s="10">
        <f t="shared" si="36"/>
        <v>9.6666666666666661</v>
      </c>
      <c r="S228" s="10">
        <v>8.4</v>
      </c>
      <c r="T228" s="9" t="str">
        <f t="shared" si="33"/>
        <v>ASL132</v>
      </c>
      <c r="U228" s="11" t="str">
        <f t="shared" si="34"/>
        <v>Hill 253.5</v>
      </c>
      <c r="V228" s="11" t="str">
        <f t="shared" si="31"/>
        <v>, OBA, Air</v>
      </c>
      <c r="W228" s="11" t="str">
        <f t="shared" si="35"/>
        <v>OBA, Air</v>
      </c>
      <c r="X228" s="86" t="str">
        <f>IFERROR(IF(U228="","",IF(COUNTIF('My Played Scenarios'!E:E,T228)&gt;0,"ü","")),"")</f>
        <v/>
      </c>
    </row>
    <row r="229" spans="1:24" ht="15" customHeight="1" x14ac:dyDescent="0.3">
      <c r="A229" s="128" t="str">
        <f>IFERROR(IF(VLOOKUP(C229,Summary!A:B,2,FALSE)&lt;&gt;"C","",MAX($A$2:A228)+1),"")</f>
        <v/>
      </c>
      <c r="B229" s="35">
        <f>IF(Setup!$F$48="Yes",MAX($B$2:B228)+1,"")</f>
        <v>185</v>
      </c>
      <c r="C229" s="28" t="s">
        <v>945</v>
      </c>
      <c r="D229" s="37" t="str">
        <f t="shared" si="32"/>
        <v/>
      </c>
      <c r="E229" s="41">
        <v>8</v>
      </c>
      <c r="F229" s="41">
        <v>30.5</v>
      </c>
      <c r="G229" s="6">
        <v>12</v>
      </c>
      <c r="H229" s="6">
        <v>3</v>
      </c>
      <c r="I229" s="70">
        <v>0</v>
      </c>
      <c r="J229" s="70">
        <v>0</v>
      </c>
      <c r="K229" s="70">
        <v>0</v>
      </c>
      <c r="L229" s="70">
        <v>0</v>
      </c>
      <c r="M229" s="70">
        <v>0</v>
      </c>
      <c r="N229" s="70">
        <v>0</v>
      </c>
      <c r="O229" s="70">
        <v>0</v>
      </c>
      <c r="P229" s="70">
        <v>0</v>
      </c>
      <c r="Q229" s="70">
        <v>0</v>
      </c>
      <c r="R229" s="10">
        <f t="shared" si="36"/>
        <v>10.266666666666667</v>
      </c>
      <c r="S229" s="10">
        <v>10</v>
      </c>
      <c r="T229" s="9" t="str">
        <f t="shared" si="33"/>
        <v>ASL133</v>
      </c>
      <c r="U229" s="11" t="str">
        <f t="shared" si="34"/>
        <v>Block Busting in Bokruisk</v>
      </c>
      <c r="V229" s="11" t="str">
        <f t="shared" si="31"/>
        <v/>
      </c>
      <c r="W229" s="11" t="str">
        <f t="shared" si="35"/>
        <v/>
      </c>
      <c r="X229" s="86" t="str">
        <f>IFERROR(IF(U229="","",IF(COUNTIF('My Played Scenarios'!E:E,T229)&gt;0,"ü","")),"")</f>
        <v/>
      </c>
    </row>
    <row r="230" spans="1:24" ht="15" customHeight="1" x14ac:dyDescent="0.3">
      <c r="A230" s="128" t="str">
        <f>IFERROR(IF(VLOOKUP(C230,Summary!A:B,2,FALSE)&lt;&gt;"C","",MAX($A$2:A229)+1),"")</f>
        <v/>
      </c>
      <c r="B230" s="35">
        <f>IF(Setup!$F$48="Yes",MAX($B$2:B229)+1,"")</f>
        <v>186</v>
      </c>
      <c r="C230" s="28" t="s">
        <v>946</v>
      </c>
      <c r="D230" s="37" t="str">
        <f t="shared" si="32"/>
        <v/>
      </c>
      <c r="E230" s="41">
        <v>9</v>
      </c>
      <c r="F230" s="41">
        <v>18</v>
      </c>
      <c r="G230" s="6">
        <v>10</v>
      </c>
      <c r="H230" s="6">
        <v>1</v>
      </c>
      <c r="I230" s="70">
        <v>0</v>
      </c>
      <c r="J230" s="70">
        <v>0</v>
      </c>
      <c r="K230" s="70">
        <v>0</v>
      </c>
      <c r="L230" s="70">
        <v>0</v>
      </c>
      <c r="M230" s="70">
        <v>0</v>
      </c>
      <c r="N230" s="70">
        <v>0</v>
      </c>
      <c r="O230" s="70">
        <v>0</v>
      </c>
      <c r="P230" s="70">
        <v>0</v>
      </c>
      <c r="Q230" s="70">
        <v>0</v>
      </c>
      <c r="R230" s="10">
        <f t="shared" si="36"/>
        <v>8.35</v>
      </c>
      <c r="S230" s="10">
        <v>7.5</v>
      </c>
      <c r="T230" s="9" t="str">
        <f t="shared" si="33"/>
        <v>ASL134</v>
      </c>
      <c r="U230" s="11" t="str">
        <f t="shared" si="34"/>
        <v>Counterattack on the Vistula</v>
      </c>
      <c r="V230" s="11" t="str">
        <f t="shared" si="31"/>
        <v/>
      </c>
      <c r="W230" s="11" t="str">
        <f t="shared" si="35"/>
        <v/>
      </c>
      <c r="X230" s="86" t="str">
        <f>IFERROR(IF(U230="","",IF(COUNTIF('My Played Scenarios'!E:E,T230)&gt;0,"ü","")),"")</f>
        <v/>
      </c>
    </row>
    <row r="231" spans="1:24" ht="15" customHeight="1" x14ac:dyDescent="0.3">
      <c r="A231" s="128" t="str">
        <f>IFERROR(IF(VLOOKUP(C231,Summary!A:B,2,FALSE)&lt;&gt;"C","",MAX($A$2:A230)+1),"")</f>
        <v/>
      </c>
      <c r="B231" s="35">
        <f>IF(Setup!$F$48="Yes",MAX($B$2:B230)+1,"")</f>
        <v>187</v>
      </c>
      <c r="C231" s="28" t="s">
        <v>947</v>
      </c>
      <c r="D231" s="37" t="str">
        <f t="shared" si="32"/>
        <v/>
      </c>
      <c r="E231" s="41">
        <v>6</v>
      </c>
      <c r="F231" s="41">
        <v>34.5</v>
      </c>
      <c r="G231" s="6">
        <v>7</v>
      </c>
      <c r="H231" s="6">
        <v>0</v>
      </c>
      <c r="I231" s="70">
        <v>0</v>
      </c>
      <c r="J231" s="70">
        <v>1</v>
      </c>
      <c r="K231" s="70">
        <v>0</v>
      </c>
      <c r="L231" s="70">
        <v>0</v>
      </c>
      <c r="M231" s="70">
        <v>0</v>
      </c>
      <c r="N231" s="70">
        <v>0</v>
      </c>
      <c r="O231" s="70">
        <v>0</v>
      </c>
      <c r="P231" s="70">
        <v>0</v>
      </c>
      <c r="Q231" s="70">
        <v>0</v>
      </c>
      <c r="R231" s="10">
        <f t="shared" si="36"/>
        <v>7.75</v>
      </c>
      <c r="S231" s="10">
        <v>7</v>
      </c>
      <c r="T231" s="9" t="str">
        <f t="shared" si="33"/>
        <v>ASL135</v>
      </c>
      <c r="U231" s="11" t="str">
        <f t="shared" si="34"/>
        <v>Acts of Defiance</v>
      </c>
      <c r="V231" s="11" t="str">
        <f t="shared" si="31"/>
        <v>, OBA</v>
      </c>
      <c r="W231" s="11" t="str">
        <f t="shared" si="35"/>
        <v>OBA</v>
      </c>
      <c r="X231" s="86" t="str">
        <f>IFERROR(IF(U231="","",IF(COUNTIF('My Played Scenarios'!E:E,T231)&gt;0,"ü","")),"")</f>
        <v/>
      </c>
    </row>
    <row r="232" spans="1:24" ht="15" customHeight="1" x14ac:dyDescent="0.3">
      <c r="A232" s="128" t="str">
        <f>IFERROR(IF(VLOOKUP(C232,Summary!A:B,2,FALSE)&lt;&gt;"C","",MAX($A$2:A231)+1),"")</f>
        <v/>
      </c>
      <c r="B232" s="35">
        <f>IF(Setup!$F$48="Yes",MAX($B$2:B231)+1,"")</f>
        <v>188</v>
      </c>
      <c r="C232" s="28" t="s">
        <v>948</v>
      </c>
      <c r="D232" s="37" t="str">
        <f t="shared" si="32"/>
        <v/>
      </c>
      <c r="E232" s="41">
        <v>9</v>
      </c>
      <c r="F232" s="41">
        <v>27</v>
      </c>
      <c r="G232" s="6">
        <v>13</v>
      </c>
      <c r="H232" s="6">
        <v>1</v>
      </c>
      <c r="I232" s="70">
        <v>0</v>
      </c>
      <c r="J232" s="70">
        <v>0</v>
      </c>
      <c r="K232" s="70">
        <v>0</v>
      </c>
      <c r="L232" s="70">
        <v>0</v>
      </c>
      <c r="M232" s="70">
        <v>0</v>
      </c>
      <c r="N232" s="70">
        <v>0</v>
      </c>
      <c r="O232" s="70">
        <v>0</v>
      </c>
      <c r="P232" s="70">
        <v>0</v>
      </c>
      <c r="Q232" s="70">
        <v>0</v>
      </c>
      <c r="R232" s="10">
        <f t="shared" si="36"/>
        <v>11.05</v>
      </c>
      <c r="S232" s="10">
        <v>10.5</v>
      </c>
      <c r="T232" s="9" t="str">
        <f t="shared" si="33"/>
        <v>ASL136</v>
      </c>
      <c r="U232" s="11" t="str">
        <f t="shared" si="34"/>
        <v>The Agony of Doom</v>
      </c>
      <c r="V232" s="11" t="str">
        <f t="shared" si="31"/>
        <v/>
      </c>
      <c r="W232" s="11" t="str">
        <f t="shared" si="35"/>
        <v/>
      </c>
      <c r="X232" s="86" t="str">
        <f>IFERROR(IF(U232="","",IF(COUNTIF('My Played Scenarios'!E:E,T232)&gt;0,"ü","")),"")</f>
        <v/>
      </c>
    </row>
    <row r="233" spans="1:24" ht="15" customHeight="1" x14ac:dyDescent="0.3">
      <c r="A233" s="128" t="str">
        <f>IFERROR(IF(VLOOKUP(C233,Summary!A:B,2,FALSE)&lt;&gt;"C","",MAX($A$2:A232)+1),"")</f>
        <v/>
      </c>
      <c r="B233" s="35">
        <f>IF(Setup!$F$48="Yes",MAX($B$2:B232)+1,"")</f>
        <v>189</v>
      </c>
      <c r="C233" s="28"/>
      <c r="D233" s="37" t="str">
        <f t="shared" si="32"/>
        <v/>
      </c>
      <c r="E233" s="41"/>
      <c r="F233" s="41"/>
      <c r="I233" s="70"/>
      <c r="J233" s="70"/>
      <c r="K233" s="70"/>
      <c r="L233" s="70"/>
      <c r="M233" s="70"/>
      <c r="N233" s="70"/>
      <c r="O233" s="70"/>
      <c r="P233" s="70"/>
      <c r="Q233" s="70"/>
      <c r="R233" s="10" t="str">
        <f t="shared" si="36"/>
        <v/>
      </c>
      <c r="T233" s="9" t="str">
        <f t="shared" si="33"/>
        <v/>
      </c>
      <c r="U233" s="11" t="str">
        <f t="shared" si="34"/>
        <v/>
      </c>
      <c r="V233" s="11" t="str">
        <f t="shared" si="31"/>
        <v/>
      </c>
      <c r="W233" s="11" t="str">
        <f t="shared" si="35"/>
        <v/>
      </c>
      <c r="X233" s="86" t="str">
        <f>IFERROR(IF(U233="","",IF(COUNTIF('My Played Scenarios'!E:E,T233)&gt;0,"ü","")),"")</f>
        <v/>
      </c>
    </row>
    <row r="234" spans="1:24" ht="15" customHeight="1" x14ac:dyDescent="0.3">
      <c r="A234" s="128" t="str">
        <f>IFERROR(IF(VLOOKUP(C234,Summary!A:B,2,FALSE)&lt;&gt;"C","",MAX($A$2:A233)+1),"")</f>
        <v/>
      </c>
      <c r="B234" s="35">
        <f>IF(Setup!$F$50="Yes",MAX($B$2:B233)+1,"")</f>
        <v>190</v>
      </c>
      <c r="C234" s="31" t="s">
        <v>949</v>
      </c>
      <c r="D234" s="37" t="str">
        <f t="shared" si="32"/>
        <v/>
      </c>
      <c r="E234" s="41"/>
      <c r="F234" s="41"/>
      <c r="I234" s="70"/>
      <c r="J234" s="70"/>
      <c r="K234" s="70"/>
      <c r="L234" s="70"/>
      <c r="M234" s="70"/>
      <c r="N234" s="70"/>
      <c r="O234" s="70"/>
      <c r="P234" s="70"/>
      <c r="Q234" s="70"/>
      <c r="R234" s="10" t="str">
        <f t="shared" si="36"/>
        <v/>
      </c>
      <c r="T234" s="9" t="str">
        <f t="shared" ref="T234:T269" si="37">IF(OR(C234="",LEFT(C234,3)="---"),"",IFERROR("ASL"&amp;1*MID(C234,SEARCH("[",C234)+1,LEN(C234)-SEARCH("[",C234)-1),MID(C234,SEARCH("[",C234)+1,LEN(C234)-SEARCH("[",C234)-1)))</f>
        <v/>
      </c>
      <c r="U234" s="11" t="str">
        <f t="shared" ref="U234:U269" si="38">IF(OR(C234="",LEFT(C234,3)="---"),"",IFERROR(LEFT(C234,LEN(C234)-(LEN(C234)-SEARCH("[",C234)+2)),""))</f>
        <v/>
      </c>
      <c r="V234" s="11" t="str">
        <f t="shared" si="31"/>
        <v/>
      </c>
      <c r="W234" s="11" t="str">
        <f t="shared" ref="W234:W269" si="39">IF(V234="","",IF(V234="Campaign","Campaign",RIGHT(V234,LEN(V234)-2)))</f>
        <v/>
      </c>
      <c r="X234" s="86" t="str">
        <f>IFERROR(IF(U234="","",IF(COUNTIF('My Played Scenarios'!E:E,T234)&gt;0,"ü","")),"")</f>
        <v/>
      </c>
    </row>
    <row r="235" spans="1:24" ht="15" customHeight="1" x14ac:dyDescent="0.3">
      <c r="A235" s="128" t="str">
        <f>IFERROR(IF(VLOOKUP(C235,Summary!A:B,2,FALSE)&lt;&gt;"C","",MAX($A$2:A234)+1),"")</f>
        <v/>
      </c>
      <c r="B235" s="35">
        <f>IF(Setup!$F$50="Yes",MAX($B$2:B234)+1,"")</f>
        <v>191</v>
      </c>
      <c r="C235" s="28" t="s">
        <v>950</v>
      </c>
      <c r="D235" s="37" t="str">
        <f t="shared" si="32"/>
        <v/>
      </c>
      <c r="E235" s="41">
        <v>6.5</v>
      </c>
      <c r="F235" s="41">
        <v>37.5</v>
      </c>
      <c r="G235" s="6">
        <v>0</v>
      </c>
      <c r="H235" s="6">
        <v>0</v>
      </c>
      <c r="I235" s="70">
        <v>1</v>
      </c>
      <c r="J235" s="70">
        <v>0</v>
      </c>
      <c r="K235" s="70">
        <v>0</v>
      </c>
      <c r="L235" s="70">
        <v>0</v>
      </c>
      <c r="M235" s="70">
        <v>0</v>
      </c>
      <c r="N235" s="70">
        <v>0</v>
      </c>
      <c r="O235" s="70">
        <v>0</v>
      </c>
      <c r="P235" s="70">
        <v>0</v>
      </c>
      <c r="Q235" s="70">
        <v>0</v>
      </c>
      <c r="R235" s="10">
        <f t="shared" si="36"/>
        <v>5.1708333333333334</v>
      </c>
      <c r="S235" s="10">
        <v>5.6</v>
      </c>
      <c r="T235" s="9" t="str">
        <f t="shared" si="37"/>
        <v>ASL145</v>
      </c>
      <c r="U235" s="11" t="str">
        <f t="shared" si="38"/>
        <v>Shanghai in Flames</v>
      </c>
      <c r="V235" s="11" t="str">
        <f t="shared" si="31"/>
        <v>, PTO</v>
      </c>
      <c r="W235" s="11" t="str">
        <f t="shared" si="39"/>
        <v>PTO</v>
      </c>
      <c r="X235" s="86" t="str">
        <f>IFERROR(IF(U235="","",IF(COUNTIF('My Played Scenarios'!E:E,T235)&gt;0,"ü","")),"")</f>
        <v/>
      </c>
    </row>
    <row r="236" spans="1:24" ht="15" customHeight="1" x14ac:dyDescent="0.3">
      <c r="A236" s="128" t="str">
        <f>IFERROR(IF(VLOOKUP(C236,Summary!A:B,2,FALSE)&lt;&gt;"C","",MAX($A$2:A235)+1),"")</f>
        <v/>
      </c>
      <c r="B236" s="35">
        <f>IF(Setup!$F$50="Yes",MAX($B$2:B235)+1,"")</f>
        <v>192</v>
      </c>
      <c r="C236" s="28" t="s">
        <v>951</v>
      </c>
      <c r="D236" s="37" t="str">
        <f t="shared" si="32"/>
        <v/>
      </c>
      <c r="E236" s="41">
        <v>6</v>
      </c>
      <c r="F236" s="41">
        <v>42.5</v>
      </c>
      <c r="G236" s="6">
        <v>10</v>
      </c>
      <c r="H236" s="6">
        <v>4</v>
      </c>
      <c r="I236" s="70">
        <v>1</v>
      </c>
      <c r="J236" s="70">
        <v>0</v>
      </c>
      <c r="K236" s="70">
        <v>0</v>
      </c>
      <c r="L236" s="70">
        <v>0</v>
      </c>
      <c r="M236" s="70">
        <v>0</v>
      </c>
      <c r="N236" s="70">
        <v>0</v>
      </c>
      <c r="O236" s="70">
        <v>0</v>
      </c>
      <c r="P236" s="70">
        <v>0</v>
      </c>
      <c r="Q236" s="70">
        <v>0</v>
      </c>
      <c r="R236" s="10">
        <f t="shared" si="36"/>
        <v>8.75</v>
      </c>
      <c r="S236" s="10">
        <v>8.4</v>
      </c>
      <c r="T236" s="9" t="str">
        <f t="shared" si="37"/>
        <v>ASL146</v>
      </c>
      <c r="U236" s="11" t="str">
        <f t="shared" si="38"/>
        <v>The Drive for Taierzhuang</v>
      </c>
      <c r="V236" s="11" t="str">
        <f t="shared" si="31"/>
        <v>, PTO</v>
      </c>
      <c r="W236" s="11" t="str">
        <f t="shared" si="39"/>
        <v>PTO</v>
      </c>
      <c r="X236" s="86" t="str">
        <f>IFERROR(IF(U236="","",IF(COUNTIF('My Played Scenarios'!E:E,T236)&gt;0,"ü","")),"")</f>
        <v/>
      </c>
    </row>
    <row r="237" spans="1:24" ht="15" customHeight="1" x14ac:dyDescent="0.3">
      <c r="A237" s="128" t="str">
        <f>IFERROR(IF(VLOOKUP(C237,Summary!A:B,2,FALSE)&lt;&gt;"C","",MAX($A$2:A236)+1),"")</f>
        <v/>
      </c>
      <c r="B237" s="35">
        <f>IF(Setup!$F$50="Yes",MAX($B$2:B236)+1,"")</f>
        <v>193</v>
      </c>
      <c r="C237" s="28" t="s">
        <v>952</v>
      </c>
      <c r="D237" s="37" t="str">
        <f t="shared" si="32"/>
        <v/>
      </c>
      <c r="E237" s="41">
        <v>6.5</v>
      </c>
      <c r="F237" s="41">
        <v>15</v>
      </c>
      <c r="G237" s="6">
        <v>0</v>
      </c>
      <c r="H237" s="6">
        <v>0</v>
      </c>
      <c r="I237" s="70">
        <v>1</v>
      </c>
      <c r="J237" s="70">
        <v>0</v>
      </c>
      <c r="K237" s="70">
        <v>0</v>
      </c>
      <c r="L237" s="70">
        <v>0</v>
      </c>
      <c r="M237" s="70">
        <v>0</v>
      </c>
      <c r="N237" s="70">
        <v>0</v>
      </c>
      <c r="O237" s="70">
        <v>0</v>
      </c>
      <c r="P237" s="70">
        <v>0</v>
      </c>
      <c r="Q237" s="70">
        <v>0</v>
      </c>
      <c r="R237" s="10">
        <f t="shared" si="36"/>
        <v>2.7333333333333334</v>
      </c>
      <c r="S237" s="10">
        <v>3</v>
      </c>
      <c r="T237" s="9" t="str">
        <f t="shared" si="37"/>
        <v>ASL147</v>
      </c>
      <c r="U237" s="11" t="str">
        <f t="shared" si="38"/>
        <v>A Stiff Fight</v>
      </c>
      <c r="V237" s="11" t="str">
        <f t="shared" si="31"/>
        <v>, PTO</v>
      </c>
      <c r="W237" s="11" t="str">
        <f t="shared" si="39"/>
        <v>PTO</v>
      </c>
      <c r="X237" s="86" t="str">
        <f>IFERROR(IF(U237="","",IF(COUNTIF('My Played Scenarios'!E:E,T237)&gt;0,"ü","")),"")</f>
        <v/>
      </c>
    </row>
    <row r="238" spans="1:24" ht="15" customHeight="1" x14ac:dyDescent="0.3">
      <c r="A238" s="128" t="str">
        <f>IFERROR(IF(VLOOKUP(C238,Summary!A:B,2,FALSE)&lt;&gt;"C","",MAX($A$2:A237)+1),"")</f>
        <v/>
      </c>
      <c r="B238" s="35">
        <f>IF(Setup!$F$50="Yes",MAX($B$2:B237)+1,"")</f>
        <v>194</v>
      </c>
      <c r="C238" s="28" t="s">
        <v>953</v>
      </c>
      <c r="D238" s="37" t="str">
        <f t="shared" si="32"/>
        <v/>
      </c>
      <c r="E238" s="41">
        <v>7</v>
      </c>
      <c r="F238" s="41">
        <v>25.5</v>
      </c>
      <c r="G238" s="6">
        <v>0</v>
      </c>
      <c r="H238" s="6">
        <v>0</v>
      </c>
      <c r="I238" s="70">
        <v>1</v>
      </c>
      <c r="J238" s="70">
        <v>0</v>
      </c>
      <c r="K238" s="70">
        <v>0</v>
      </c>
      <c r="L238" s="70">
        <v>0</v>
      </c>
      <c r="M238" s="70">
        <v>0</v>
      </c>
      <c r="N238" s="70">
        <v>0</v>
      </c>
      <c r="O238" s="70">
        <v>0</v>
      </c>
      <c r="P238" s="70">
        <v>0</v>
      </c>
      <c r="Q238" s="70">
        <v>0</v>
      </c>
      <c r="R238" s="10">
        <f t="shared" si="36"/>
        <v>4.0916666666666668</v>
      </c>
      <c r="S238" s="10">
        <v>4.0999999999999996</v>
      </c>
      <c r="T238" s="9" t="str">
        <f t="shared" si="37"/>
        <v>ASL148</v>
      </c>
      <c r="U238" s="11" t="str">
        <f t="shared" si="38"/>
        <v>Ramsey's Charge</v>
      </c>
      <c r="V238" s="11" t="str">
        <f t="shared" si="31"/>
        <v>, PTO</v>
      </c>
      <c r="W238" s="11" t="str">
        <f t="shared" si="39"/>
        <v>PTO</v>
      </c>
      <c r="X238" s="86" t="str">
        <f>IFERROR(IF(U238="","",IF(COUNTIF('My Played Scenarios'!E:E,T238)&gt;0,"ü","")),"")</f>
        <v/>
      </c>
    </row>
    <row r="239" spans="1:24" ht="15" customHeight="1" x14ac:dyDescent="0.3">
      <c r="A239" s="128" t="str">
        <f>IFERROR(IF(VLOOKUP(C239,Summary!A:B,2,FALSE)&lt;&gt;"C","",MAX($A$2:A238)+1),"")</f>
        <v/>
      </c>
      <c r="B239" s="35">
        <f>IF(Setup!$F$50="Yes",MAX($B$2:B238)+1,"")</f>
        <v>195</v>
      </c>
      <c r="C239" s="28" t="s">
        <v>954</v>
      </c>
      <c r="D239" s="37" t="str">
        <f t="shared" si="32"/>
        <v/>
      </c>
      <c r="E239" s="41">
        <v>10</v>
      </c>
      <c r="F239" s="41">
        <v>61</v>
      </c>
      <c r="G239" s="6">
        <v>12</v>
      </c>
      <c r="H239" s="6">
        <v>0</v>
      </c>
      <c r="I239" s="70">
        <v>1</v>
      </c>
      <c r="J239" s="70">
        <v>0</v>
      </c>
      <c r="K239" s="70">
        <v>0</v>
      </c>
      <c r="L239" s="70">
        <v>0</v>
      </c>
      <c r="M239" s="70">
        <v>0</v>
      </c>
      <c r="N239" s="70">
        <v>0</v>
      </c>
      <c r="O239" s="70">
        <v>0</v>
      </c>
      <c r="P239" s="70">
        <v>0</v>
      </c>
      <c r="Q239" s="70">
        <v>1</v>
      </c>
      <c r="R239" s="10">
        <f t="shared" si="36"/>
        <v>18.166666666666668</v>
      </c>
      <c r="S239" s="10">
        <v>19</v>
      </c>
      <c r="T239" s="9" t="str">
        <f t="shared" si="37"/>
        <v>ASL149</v>
      </c>
      <c r="U239" s="11" t="str">
        <f t="shared" si="38"/>
        <v>Grabbing Gavutu</v>
      </c>
      <c r="V239" s="11" t="str">
        <f t="shared" si="31"/>
        <v>, PTO, SSR</v>
      </c>
      <c r="W239" s="11" t="str">
        <f t="shared" si="39"/>
        <v>PTO, SSR</v>
      </c>
      <c r="X239" s="86" t="str">
        <f>IFERROR(IF(U239="","",IF(COUNTIF('My Played Scenarios'!E:E,T239)&gt;0,"ü","")),"")</f>
        <v/>
      </c>
    </row>
    <row r="240" spans="1:24" ht="15" customHeight="1" x14ac:dyDescent="0.3">
      <c r="A240" s="128" t="str">
        <f>IFERROR(IF(VLOOKUP(C240,Summary!A:B,2,FALSE)&lt;&gt;"C","",MAX($A$2:A239)+1),"")</f>
        <v/>
      </c>
      <c r="B240" s="35">
        <f>IF(Setup!$F$50="Yes",MAX($B$2:B239)+1,"")</f>
        <v>196</v>
      </c>
      <c r="C240" s="28" t="s">
        <v>955</v>
      </c>
      <c r="D240" s="37" t="str">
        <f t="shared" si="32"/>
        <v/>
      </c>
      <c r="E240" s="41">
        <v>8</v>
      </c>
      <c r="F240" s="41">
        <v>21</v>
      </c>
      <c r="G240" s="6">
        <v>6</v>
      </c>
      <c r="H240" s="6">
        <v>2</v>
      </c>
      <c r="I240" s="70">
        <v>1</v>
      </c>
      <c r="J240" s="70">
        <v>1</v>
      </c>
      <c r="K240" s="70">
        <v>1</v>
      </c>
      <c r="L240" s="70">
        <v>0</v>
      </c>
      <c r="M240" s="70">
        <v>0</v>
      </c>
      <c r="N240" s="70">
        <v>0</v>
      </c>
      <c r="O240" s="70">
        <v>0</v>
      </c>
      <c r="P240" s="70">
        <v>0</v>
      </c>
      <c r="Q240" s="70">
        <v>1</v>
      </c>
      <c r="R240" s="10">
        <f t="shared" si="36"/>
        <v>9.9333333333333336</v>
      </c>
      <c r="S240" s="10">
        <v>9.9</v>
      </c>
      <c r="T240" s="9" t="str">
        <f t="shared" si="37"/>
        <v>ASL150</v>
      </c>
      <c r="U240" s="11" t="str">
        <f t="shared" si="38"/>
        <v>Tanambogo Nightmare</v>
      </c>
      <c r="V240" s="11" t="str">
        <f t="shared" si="31"/>
        <v>, PTO, OBA, Nght, SSR</v>
      </c>
      <c r="W240" s="11" t="str">
        <f t="shared" si="39"/>
        <v>PTO, OBA, Nght, SSR</v>
      </c>
      <c r="X240" s="86" t="str">
        <f>IFERROR(IF(U240="","",IF(COUNTIF('My Played Scenarios'!E:E,T240)&gt;0,"ü","")),"")</f>
        <v/>
      </c>
    </row>
    <row r="241" spans="1:24" ht="15" customHeight="1" x14ac:dyDescent="0.3">
      <c r="A241" s="128" t="str">
        <f>IFERROR(IF(VLOOKUP(C241,Summary!A:B,2,FALSE)&lt;&gt;"C","",MAX($A$2:A240)+1),"")</f>
        <v/>
      </c>
      <c r="B241" s="35">
        <f>IF(Setup!$F$50="Yes",MAX($B$2:B240)+1,"")</f>
        <v>197</v>
      </c>
      <c r="C241" s="28" t="s">
        <v>956</v>
      </c>
      <c r="D241" s="37" t="str">
        <f t="shared" si="32"/>
        <v/>
      </c>
      <c r="E241" s="41">
        <v>10</v>
      </c>
      <c r="F241" s="41">
        <v>39.5</v>
      </c>
      <c r="G241" s="6">
        <v>10</v>
      </c>
      <c r="H241" s="6">
        <v>0</v>
      </c>
      <c r="I241" s="70">
        <v>1</v>
      </c>
      <c r="J241" s="70">
        <v>0</v>
      </c>
      <c r="K241" s="70">
        <v>0</v>
      </c>
      <c r="L241" s="70">
        <v>0</v>
      </c>
      <c r="M241" s="70">
        <v>0</v>
      </c>
      <c r="N241" s="70">
        <v>0</v>
      </c>
      <c r="O241" s="70">
        <v>0</v>
      </c>
      <c r="P241" s="70">
        <v>0</v>
      </c>
      <c r="Q241" s="70">
        <v>1</v>
      </c>
      <c r="R241" s="10">
        <f t="shared" si="36"/>
        <v>13.583333333333334</v>
      </c>
      <c r="S241" s="10">
        <v>13.2</v>
      </c>
      <c r="T241" s="9" t="str">
        <f t="shared" si="37"/>
        <v>ASL151</v>
      </c>
      <c r="U241" s="11" t="str">
        <f t="shared" si="38"/>
        <v>Take Two</v>
      </c>
      <c r="V241" s="11" t="str">
        <f t="shared" si="31"/>
        <v>, PTO, SSR</v>
      </c>
      <c r="W241" s="11" t="str">
        <f t="shared" si="39"/>
        <v>PTO, SSR</v>
      </c>
      <c r="X241" s="86" t="str">
        <f>IFERROR(IF(U241="","",IF(COUNTIF('My Played Scenarios'!E:E,T241)&gt;0,"ü","")),"")</f>
        <v/>
      </c>
    </row>
    <row r="242" spans="1:24" ht="15" customHeight="1" x14ac:dyDescent="0.3">
      <c r="A242" s="128" t="str">
        <f>IFERROR(IF(VLOOKUP(C242,Summary!A:B,2,FALSE)&lt;&gt;"C","",MAX($A$2:A241)+1),"")</f>
        <v/>
      </c>
      <c r="B242" s="35">
        <f>IF(Setup!$F$50="Yes",MAX($B$2:B241)+1,"")</f>
        <v>198</v>
      </c>
      <c r="C242" s="28" t="s">
        <v>957</v>
      </c>
      <c r="D242" s="37" t="str">
        <f t="shared" si="32"/>
        <v/>
      </c>
      <c r="E242" s="41">
        <v>8.5</v>
      </c>
      <c r="F242" s="41">
        <v>25.5</v>
      </c>
      <c r="G242" s="6">
        <v>3</v>
      </c>
      <c r="H242" s="6">
        <v>0</v>
      </c>
      <c r="I242" s="70">
        <v>1</v>
      </c>
      <c r="J242" s="70">
        <v>0</v>
      </c>
      <c r="K242" s="70">
        <v>0</v>
      </c>
      <c r="L242" s="70">
        <v>0</v>
      </c>
      <c r="M242" s="70">
        <v>0</v>
      </c>
      <c r="N242" s="70">
        <v>0</v>
      </c>
      <c r="O242" s="70">
        <v>0</v>
      </c>
      <c r="P242" s="70">
        <v>0</v>
      </c>
      <c r="Q242" s="70">
        <v>0</v>
      </c>
      <c r="R242" s="10">
        <f t="shared" si="36"/>
        <v>6.4541666666666666</v>
      </c>
      <c r="S242" s="10">
        <v>6</v>
      </c>
      <c r="T242" s="9" t="str">
        <f t="shared" si="37"/>
        <v>ASL152</v>
      </c>
      <c r="U242" s="11" t="str">
        <f t="shared" si="38"/>
        <v>Munda Mash</v>
      </c>
      <c r="V242" s="11" t="str">
        <f t="shared" si="31"/>
        <v>, PTO</v>
      </c>
      <c r="W242" s="11" t="str">
        <f t="shared" si="39"/>
        <v>PTO</v>
      </c>
      <c r="X242" s="86" t="str">
        <f>IFERROR(IF(U242="","",IF(COUNTIF('My Played Scenarios'!E:E,T242)&gt;0,"ü","")),"")</f>
        <v/>
      </c>
    </row>
    <row r="243" spans="1:24" ht="15" customHeight="1" x14ac:dyDescent="0.3">
      <c r="A243" s="128" t="str">
        <f>IFERROR(IF(VLOOKUP(C243,Summary!A:B,2,FALSE)&lt;&gt;"C","",MAX($A$2:A242)+1),"")</f>
        <v/>
      </c>
      <c r="B243" s="35">
        <f>IF(Setup!$F$50="Yes",MAX($B$2:B242)+1,"")</f>
        <v>199</v>
      </c>
      <c r="C243" s="28" t="s">
        <v>958</v>
      </c>
      <c r="D243" s="37" t="str">
        <f t="shared" si="32"/>
        <v/>
      </c>
      <c r="E243" s="41">
        <v>6.5</v>
      </c>
      <c r="F243" s="41">
        <v>28</v>
      </c>
      <c r="G243" s="6">
        <v>0</v>
      </c>
      <c r="H243" s="6">
        <v>3</v>
      </c>
      <c r="I243" s="70">
        <v>1</v>
      </c>
      <c r="J243" s="70">
        <v>0</v>
      </c>
      <c r="K243" s="70">
        <v>0</v>
      </c>
      <c r="L243" s="70">
        <v>0</v>
      </c>
      <c r="M243" s="70">
        <v>0</v>
      </c>
      <c r="N243" s="70">
        <v>0</v>
      </c>
      <c r="O243" s="70">
        <v>0</v>
      </c>
      <c r="P243" s="70">
        <v>0</v>
      </c>
      <c r="Q243" s="70">
        <v>0</v>
      </c>
      <c r="R243" s="10">
        <f t="shared" si="36"/>
        <v>4.4666666666666668</v>
      </c>
      <c r="S243" s="10">
        <v>4.5999999999999996</v>
      </c>
      <c r="T243" s="9" t="str">
        <f t="shared" si="37"/>
        <v>ASL153</v>
      </c>
      <c r="U243" s="11" t="str">
        <f t="shared" si="38"/>
        <v>Totsugeki!</v>
      </c>
      <c r="V243" s="11" t="str">
        <f t="shared" si="31"/>
        <v>, PTO</v>
      </c>
      <c r="W243" s="11" t="str">
        <f t="shared" si="39"/>
        <v>PTO</v>
      </c>
      <c r="X243" s="86" t="str">
        <f>IFERROR(IF(U243="","",IF(COUNTIF('My Played Scenarios'!E:E,T243)&gt;0,"ü","")),"")</f>
        <v/>
      </c>
    </row>
    <row r="244" spans="1:24" ht="15" customHeight="1" x14ac:dyDescent="0.3">
      <c r="A244" s="128" t="str">
        <f>IFERROR(IF(VLOOKUP(C244,Summary!A:B,2,FALSE)&lt;&gt;"C","",MAX($A$2:A243)+1),"")</f>
        <v/>
      </c>
      <c r="B244" s="35">
        <f>IF(Setup!$F$50="Yes",MAX($B$2:B243)+1,"")</f>
        <v>200</v>
      </c>
      <c r="C244" s="28" t="s">
        <v>959</v>
      </c>
      <c r="D244" s="37" t="str">
        <f t="shared" si="32"/>
        <v/>
      </c>
      <c r="E244" s="41">
        <v>7</v>
      </c>
      <c r="F244" s="41">
        <v>29.5</v>
      </c>
      <c r="G244" s="6">
        <v>0</v>
      </c>
      <c r="H244" s="6">
        <v>2</v>
      </c>
      <c r="I244" s="70">
        <v>1</v>
      </c>
      <c r="J244" s="70">
        <v>0</v>
      </c>
      <c r="K244" s="70">
        <v>0</v>
      </c>
      <c r="L244" s="70">
        <v>0</v>
      </c>
      <c r="M244" s="70">
        <v>0</v>
      </c>
      <c r="N244" s="70">
        <v>0</v>
      </c>
      <c r="O244" s="70">
        <v>0</v>
      </c>
      <c r="P244" s="70">
        <v>0</v>
      </c>
      <c r="Q244" s="70">
        <v>0</v>
      </c>
      <c r="R244" s="10">
        <f t="shared" si="36"/>
        <v>4.7916666666666661</v>
      </c>
      <c r="S244" s="10">
        <v>5</v>
      </c>
      <c r="T244" s="9" t="str">
        <f t="shared" si="37"/>
        <v>ASL154</v>
      </c>
      <c r="U244" s="11" t="str">
        <f t="shared" si="38"/>
        <v>Orange at Walawbum</v>
      </c>
      <c r="V244" s="11" t="str">
        <f t="shared" si="31"/>
        <v>, PTO</v>
      </c>
      <c r="W244" s="11" t="str">
        <f t="shared" si="39"/>
        <v>PTO</v>
      </c>
      <c r="X244" s="86" t="str">
        <f>IFERROR(IF(U244="","",IF(COUNTIF('My Played Scenarios'!E:E,T244)&gt;0,"ü","")),"")</f>
        <v/>
      </c>
    </row>
    <row r="245" spans="1:24" ht="15" customHeight="1" x14ac:dyDescent="0.3">
      <c r="A245" s="128" t="str">
        <f>IFERROR(IF(VLOOKUP(C245,Summary!A:B,2,FALSE)&lt;&gt;"C","",MAX($A$2:A244)+1),"")</f>
        <v/>
      </c>
      <c r="B245" s="35">
        <f>IF(Setup!$F$50="Yes",MAX($B$2:B244)+1,"")</f>
        <v>201</v>
      </c>
      <c r="C245" s="28" t="s">
        <v>960</v>
      </c>
      <c r="D245" s="37" t="str">
        <f t="shared" si="32"/>
        <v/>
      </c>
      <c r="E245" s="41">
        <v>8</v>
      </c>
      <c r="F245" s="41">
        <v>29</v>
      </c>
      <c r="G245" s="6">
        <v>0</v>
      </c>
      <c r="H245" s="6">
        <v>0</v>
      </c>
      <c r="I245" s="70">
        <v>1</v>
      </c>
      <c r="J245" s="70">
        <v>0</v>
      </c>
      <c r="K245" s="70">
        <v>0</v>
      </c>
      <c r="L245" s="70">
        <v>0</v>
      </c>
      <c r="M245" s="70">
        <v>0</v>
      </c>
      <c r="N245" s="70">
        <v>0</v>
      </c>
      <c r="O245" s="70">
        <v>0</v>
      </c>
      <c r="P245" s="70">
        <v>0</v>
      </c>
      <c r="Q245" s="70">
        <v>0</v>
      </c>
      <c r="R245" s="10">
        <f t="shared" si="36"/>
        <v>5</v>
      </c>
      <c r="S245" s="10">
        <v>5.4</v>
      </c>
      <c r="T245" s="9" t="str">
        <f t="shared" si="37"/>
        <v>ASL155</v>
      </c>
      <c r="U245" s="11" t="str">
        <f t="shared" si="38"/>
        <v>Smith &amp; Weston</v>
      </c>
      <c r="V245" s="11" t="str">
        <f t="shared" si="31"/>
        <v>, PTO</v>
      </c>
      <c r="W245" s="11" t="str">
        <f t="shared" si="39"/>
        <v>PTO</v>
      </c>
      <c r="X245" s="86" t="str">
        <f>IFERROR(IF(U245="","",IF(COUNTIF('My Played Scenarios'!E:E,T245)&gt;0,"ü","")),"")</f>
        <v/>
      </c>
    </row>
    <row r="246" spans="1:24" ht="15" customHeight="1" x14ac:dyDescent="0.3">
      <c r="A246" s="128" t="str">
        <f>IFERROR(IF(VLOOKUP(C246,Summary!A:B,2,FALSE)&lt;&gt;"C","",MAX($A$2:A245)+1),"")</f>
        <v/>
      </c>
      <c r="B246" s="35">
        <f>IF(Setup!$F$50="Yes",MAX($B$2:B245)+1,"")</f>
        <v>202</v>
      </c>
      <c r="C246" s="28" t="s">
        <v>961</v>
      </c>
      <c r="D246" s="37" t="str">
        <f t="shared" si="32"/>
        <v/>
      </c>
      <c r="E246" s="41">
        <v>7</v>
      </c>
      <c r="F246" s="41">
        <v>22</v>
      </c>
      <c r="G246" s="6">
        <v>0</v>
      </c>
      <c r="H246" s="6">
        <v>1</v>
      </c>
      <c r="I246" s="70">
        <v>1</v>
      </c>
      <c r="J246" s="70">
        <v>0</v>
      </c>
      <c r="K246" s="70">
        <v>0</v>
      </c>
      <c r="L246" s="70">
        <v>0</v>
      </c>
      <c r="M246" s="70">
        <v>0</v>
      </c>
      <c r="N246" s="70">
        <v>0</v>
      </c>
      <c r="O246" s="70">
        <v>0</v>
      </c>
      <c r="P246" s="70">
        <v>0</v>
      </c>
      <c r="Q246" s="70">
        <v>0</v>
      </c>
      <c r="R246" s="10">
        <f t="shared" si="36"/>
        <v>3.8</v>
      </c>
      <c r="S246" s="10">
        <v>3.7</v>
      </c>
      <c r="T246" s="9" t="str">
        <f t="shared" si="37"/>
        <v>ASL156</v>
      </c>
      <c r="U246" s="11" t="str">
        <f t="shared" si="38"/>
        <v>Broken Bamboo</v>
      </c>
      <c r="V246" s="11" t="str">
        <f t="shared" si="31"/>
        <v>, PTO</v>
      </c>
      <c r="W246" s="11" t="str">
        <f t="shared" si="39"/>
        <v>PTO</v>
      </c>
      <c r="X246" s="86" t="str">
        <f>IFERROR(IF(U246="","",IF(COUNTIF('My Played Scenarios'!E:E,T246)&gt;0,"ü","")),"")</f>
        <v/>
      </c>
    </row>
    <row r="247" spans="1:24" ht="15" customHeight="1" x14ac:dyDescent="0.3">
      <c r="A247" s="128" t="str">
        <f>IFERROR(IF(VLOOKUP(C247,Summary!A:B,2,FALSE)&lt;&gt;"C","",MAX($A$2:A246)+1),"")</f>
        <v/>
      </c>
      <c r="B247" s="35">
        <f>IF(Setup!$F$50="Yes",MAX($B$2:B246)+1,"")</f>
        <v>203</v>
      </c>
      <c r="C247" s="28" t="s">
        <v>962</v>
      </c>
      <c r="D247" s="37" t="str">
        <f t="shared" si="32"/>
        <v/>
      </c>
      <c r="E247" s="41">
        <v>7</v>
      </c>
      <c r="F247" s="41">
        <v>39.5</v>
      </c>
      <c r="G247" s="6">
        <v>0</v>
      </c>
      <c r="H247" s="6">
        <v>0</v>
      </c>
      <c r="I247" s="70">
        <v>1</v>
      </c>
      <c r="J247" s="70">
        <v>0</v>
      </c>
      <c r="K247" s="70">
        <v>0</v>
      </c>
      <c r="L247" s="70">
        <v>0</v>
      </c>
      <c r="M247" s="70">
        <v>0</v>
      </c>
      <c r="N247" s="70">
        <v>0</v>
      </c>
      <c r="O247" s="70">
        <v>0</v>
      </c>
      <c r="P247" s="70">
        <v>0</v>
      </c>
      <c r="Q247" s="70">
        <v>0</v>
      </c>
      <c r="R247" s="10">
        <f t="shared" si="36"/>
        <v>5.7249999999999996</v>
      </c>
      <c r="S247" s="10">
        <v>5</v>
      </c>
      <c r="T247" s="9" t="str">
        <f t="shared" si="37"/>
        <v>ASL157</v>
      </c>
      <c r="U247" s="11" t="str">
        <f t="shared" si="38"/>
        <v>OP Hill</v>
      </c>
      <c r="V247" s="11" t="str">
        <f t="shared" si="31"/>
        <v>, PTO</v>
      </c>
      <c r="W247" s="11" t="str">
        <f t="shared" si="39"/>
        <v>PTO</v>
      </c>
      <c r="X247" s="86" t="str">
        <f>IFERROR(IF(U247="","",IF(COUNTIF('My Played Scenarios'!E:E,T247)&gt;0,"ü","")),"")</f>
        <v/>
      </c>
    </row>
    <row r="248" spans="1:24" ht="15" customHeight="1" x14ac:dyDescent="0.3">
      <c r="A248" s="128" t="str">
        <f>IFERROR(IF(VLOOKUP(C248,Summary!A:B,2,FALSE)&lt;&gt;"C","",MAX($A$2:A247)+1),"")</f>
        <v/>
      </c>
      <c r="B248" s="35">
        <f>IF(Setup!$F$50="Yes",MAX($B$2:B247)+1,"")</f>
        <v>204</v>
      </c>
      <c r="C248" s="28" t="s">
        <v>963</v>
      </c>
      <c r="D248" s="37" t="str">
        <f t="shared" si="32"/>
        <v/>
      </c>
      <c r="E248" s="41">
        <v>7</v>
      </c>
      <c r="F248" s="41">
        <v>23.5</v>
      </c>
      <c r="G248" s="6">
        <v>0</v>
      </c>
      <c r="H248" s="6">
        <v>0</v>
      </c>
      <c r="I248" s="70">
        <v>1</v>
      </c>
      <c r="J248" s="70">
        <v>0</v>
      </c>
      <c r="K248" s="70">
        <v>0</v>
      </c>
      <c r="L248" s="70">
        <v>0</v>
      </c>
      <c r="M248" s="70">
        <v>0</v>
      </c>
      <c r="N248" s="70">
        <v>0</v>
      </c>
      <c r="O248" s="70">
        <v>0</v>
      </c>
      <c r="P248" s="70">
        <v>0</v>
      </c>
      <c r="Q248" s="70">
        <v>0</v>
      </c>
      <c r="R248" s="10">
        <f t="shared" si="36"/>
        <v>3.8583333333333334</v>
      </c>
      <c r="S248" s="10">
        <v>3.8</v>
      </c>
      <c r="T248" s="9" t="str">
        <f t="shared" si="37"/>
        <v>ASL158</v>
      </c>
      <c r="U248" s="11" t="str">
        <f t="shared" si="38"/>
        <v>Last of Their Strength</v>
      </c>
      <c r="V248" s="11" t="str">
        <f t="shared" si="31"/>
        <v>, PTO</v>
      </c>
      <c r="W248" s="11" t="str">
        <f t="shared" si="39"/>
        <v>PTO</v>
      </c>
      <c r="X248" s="86" t="str">
        <f>IFERROR(IF(U248="","",IF(COUNTIF('My Played Scenarios'!E:E,T248)&gt;0,"ü","")),"")</f>
        <v/>
      </c>
    </row>
    <row r="249" spans="1:24" ht="15" customHeight="1" x14ac:dyDescent="0.3">
      <c r="A249" s="128" t="str">
        <f>IFERROR(IF(VLOOKUP(C249,Summary!A:B,2,FALSE)&lt;&gt;"C","",MAX($A$2:A248)+1),"")</f>
        <v/>
      </c>
      <c r="B249" s="35">
        <f>IF(Setup!$F$50="Yes",MAX($B$2:B248)+1,"")</f>
        <v>205</v>
      </c>
      <c r="C249" s="28" t="s">
        <v>964</v>
      </c>
      <c r="D249" s="37" t="str">
        <f t="shared" si="32"/>
        <v/>
      </c>
      <c r="E249" s="41">
        <v>10</v>
      </c>
      <c r="F249" s="41">
        <v>46.5</v>
      </c>
      <c r="G249" s="6">
        <v>5</v>
      </c>
      <c r="H249" s="6">
        <v>2</v>
      </c>
      <c r="I249" s="70">
        <v>1</v>
      </c>
      <c r="J249" s="70">
        <v>0</v>
      </c>
      <c r="K249" s="70">
        <v>0</v>
      </c>
      <c r="L249" s="70">
        <v>0</v>
      </c>
      <c r="M249" s="70">
        <v>0</v>
      </c>
      <c r="N249" s="70">
        <v>0</v>
      </c>
      <c r="O249" s="70">
        <v>0</v>
      </c>
      <c r="P249" s="70">
        <v>0</v>
      </c>
      <c r="Q249" s="70">
        <v>0</v>
      </c>
      <c r="R249" s="10">
        <f t="shared" si="36"/>
        <v>12.583333333333334</v>
      </c>
      <c r="S249" s="10">
        <v>13.2</v>
      </c>
      <c r="T249" s="9" t="str">
        <f t="shared" si="37"/>
        <v>ASL159</v>
      </c>
      <c r="U249" s="11" t="str">
        <f t="shared" si="38"/>
        <v>White Tigers</v>
      </c>
      <c r="V249" s="11" t="str">
        <f t="shared" si="31"/>
        <v>, PTO</v>
      </c>
      <c r="W249" s="11" t="str">
        <f t="shared" si="39"/>
        <v>PTO</v>
      </c>
      <c r="X249" s="86" t="str">
        <f>IFERROR(IF(U249="","",IF(COUNTIF('My Played Scenarios'!E:E,T249)&gt;0,"ü","")),"")</f>
        <v/>
      </c>
    </row>
    <row r="250" spans="1:24" ht="15" customHeight="1" x14ac:dyDescent="0.3">
      <c r="A250" s="128" t="str">
        <f>IFERROR(IF(VLOOKUP(C250,Summary!A:B,2,FALSE)&lt;&gt;"C","",MAX($A$2:A249)+1),"")</f>
        <v/>
      </c>
      <c r="B250" s="35">
        <f>IF(Setup!$F$50="Yes",MAX($B$2:B249)+1,"")</f>
        <v>206</v>
      </c>
      <c r="C250" s="28" t="s">
        <v>965</v>
      </c>
      <c r="D250" s="37" t="str">
        <f t="shared" si="32"/>
        <v/>
      </c>
      <c r="E250" s="41">
        <v>6.5</v>
      </c>
      <c r="F250" s="41">
        <v>30</v>
      </c>
      <c r="G250" s="6">
        <v>11</v>
      </c>
      <c r="H250" s="6">
        <v>0</v>
      </c>
      <c r="I250" s="70">
        <v>1</v>
      </c>
      <c r="J250" s="70">
        <v>0</v>
      </c>
      <c r="K250" s="70">
        <v>0</v>
      </c>
      <c r="L250" s="70">
        <v>0</v>
      </c>
      <c r="M250" s="70">
        <v>0</v>
      </c>
      <c r="N250" s="70">
        <v>0</v>
      </c>
      <c r="O250" s="70">
        <v>0</v>
      </c>
      <c r="P250" s="70">
        <v>0</v>
      </c>
      <c r="Q250" s="70">
        <v>0</v>
      </c>
      <c r="R250" s="10">
        <f t="shared" si="36"/>
        <v>7.9333333333333336</v>
      </c>
      <c r="S250" s="10">
        <v>7.4</v>
      </c>
      <c r="T250" s="9" t="str">
        <f t="shared" si="37"/>
        <v>ASL160</v>
      </c>
      <c r="U250" s="11" t="str">
        <f t="shared" si="38"/>
        <v>Battlin' Buckeyes</v>
      </c>
      <c r="V250" s="11" t="str">
        <f t="shared" si="31"/>
        <v>, PTO</v>
      </c>
      <c r="W250" s="11" t="str">
        <f t="shared" si="39"/>
        <v>PTO</v>
      </c>
      <c r="X250" s="86" t="str">
        <f>IFERROR(IF(U250="","",IF(COUNTIF('My Played Scenarios'!E:E,T250)&gt;0,"ü","")),"")</f>
        <v/>
      </c>
    </row>
    <row r="251" spans="1:24" ht="15" customHeight="1" x14ac:dyDescent="0.3">
      <c r="A251" s="128" t="str">
        <f>IFERROR(IF(VLOOKUP(C251,Summary!A:B,2,FALSE)&lt;&gt;"C","",MAX($A$2:A250)+1),"")</f>
        <v/>
      </c>
      <c r="B251" s="35">
        <f>IF(Setup!$F$50="Yes",MAX($B$2:B250)+1,"")</f>
        <v>207</v>
      </c>
      <c r="C251" s="28" t="s">
        <v>966</v>
      </c>
      <c r="D251" s="37" t="str">
        <f t="shared" si="32"/>
        <v/>
      </c>
      <c r="E251" s="41">
        <v>10</v>
      </c>
      <c r="F251" s="41">
        <v>22</v>
      </c>
      <c r="G251" s="6">
        <v>12</v>
      </c>
      <c r="H251" s="6">
        <v>2</v>
      </c>
      <c r="I251" s="70">
        <v>0</v>
      </c>
      <c r="J251" s="70">
        <v>0</v>
      </c>
      <c r="K251" s="70">
        <v>0</v>
      </c>
      <c r="L251" s="70">
        <v>0</v>
      </c>
      <c r="M251" s="70">
        <v>0</v>
      </c>
      <c r="N251" s="70">
        <v>0</v>
      </c>
      <c r="O251" s="70">
        <v>0</v>
      </c>
      <c r="P251" s="70">
        <v>0</v>
      </c>
      <c r="Q251" s="70">
        <v>0</v>
      </c>
      <c r="R251" s="10">
        <f t="shared" si="36"/>
        <v>11</v>
      </c>
      <c r="S251" s="10">
        <v>10.3</v>
      </c>
      <c r="T251" s="9" t="str">
        <f t="shared" si="37"/>
        <v>{RS} 59</v>
      </c>
      <c r="U251" s="11" t="str">
        <f t="shared" si="38"/>
        <v>Smertniki</v>
      </c>
      <c r="V251" s="11" t="str">
        <f t="shared" si="31"/>
        <v/>
      </c>
      <c r="W251" s="11" t="str">
        <f t="shared" si="39"/>
        <v/>
      </c>
      <c r="X251" s="86" t="str">
        <f>IFERROR(IF(U251="","",IF(COUNTIF('My Played Scenarios'!E:E,T251)&gt;0,"ü","")),"")</f>
        <v/>
      </c>
    </row>
    <row r="252" spans="1:24" ht="15" customHeight="1" x14ac:dyDescent="0.3">
      <c r="A252" s="128" t="str">
        <f>IFERROR(IF(VLOOKUP(C252,Summary!A:B,2,FALSE)&lt;&gt;"C","",MAX($A$2:A251)+1),"")</f>
        <v/>
      </c>
      <c r="B252" s="35">
        <f>IF(Setup!$F$50="Yes",MAX($B$2:B251)+1,"")</f>
        <v>208</v>
      </c>
      <c r="C252" s="28" t="s">
        <v>967</v>
      </c>
      <c r="D252" s="37" t="str">
        <f t="shared" si="32"/>
        <v/>
      </c>
      <c r="E252" s="41">
        <v>8</v>
      </c>
      <c r="F252" s="41">
        <v>42</v>
      </c>
      <c r="G252" s="6">
        <v>0</v>
      </c>
      <c r="H252" s="6">
        <v>0</v>
      </c>
      <c r="I252" s="70">
        <v>1</v>
      </c>
      <c r="J252" s="70">
        <v>0</v>
      </c>
      <c r="K252" s="70">
        <v>0</v>
      </c>
      <c r="L252" s="70">
        <v>0</v>
      </c>
      <c r="M252" s="70">
        <v>0</v>
      </c>
      <c r="N252" s="70">
        <v>0</v>
      </c>
      <c r="O252" s="70">
        <v>0</v>
      </c>
      <c r="P252" s="70">
        <v>0</v>
      </c>
      <c r="Q252" s="70">
        <v>0</v>
      </c>
      <c r="R252" s="10">
        <f t="shared" si="36"/>
        <v>6.7333333333333334</v>
      </c>
      <c r="S252" s="10">
        <v>7.8</v>
      </c>
      <c r="T252" s="9" t="str">
        <f t="shared" si="37"/>
        <v>{RS} 60</v>
      </c>
      <c r="U252" s="11" t="str">
        <f t="shared" si="38"/>
        <v>On the Kokoda Trail</v>
      </c>
      <c r="V252" s="11" t="str">
        <f t="shared" si="31"/>
        <v>, PTO</v>
      </c>
      <c r="W252" s="11" t="str">
        <f t="shared" si="39"/>
        <v>PTO</v>
      </c>
      <c r="X252" s="86" t="str">
        <f>IFERROR(IF(U252="","",IF(COUNTIF('My Played Scenarios'!E:E,T252)&gt;0,"ü","")),"")</f>
        <v/>
      </c>
    </row>
    <row r="253" spans="1:24" ht="15" customHeight="1" x14ac:dyDescent="0.3">
      <c r="A253" s="128" t="str">
        <f>IFERROR(IF(VLOOKUP(C253,Summary!A:B,2,FALSE)&lt;&gt;"C","",MAX($A$2:A252)+1),"")</f>
        <v/>
      </c>
      <c r="B253" s="35">
        <f>IF(Setup!$F$50="Yes",MAX($B$2:B252)+1,"")</f>
        <v>209</v>
      </c>
      <c r="C253" s="28" t="s">
        <v>968</v>
      </c>
      <c r="D253" s="37" t="str">
        <f t="shared" si="32"/>
        <v/>
      </c>
      <c r="E253" s="41">
        <v>7.5</v>
      </c>
      <c r="F253" s="41">
        <v>29</v>
      </c>
      <c r="G253" s="6">
        <v>0</v>
      </c>
      <c r="H253" s="6">
        <v>1</v>
      </c>
      <c r="I253" s="70">
        <v>1</v>
      </c>
      <c r="J253" s="70">
        <v>1</v>
      </c>
      <c r="K253" s="70">
        <v>1</v>
      </c>
      <c r="L253" s="70">
        <v>0</v>
      </c>
      <c r="M253" s="70">
        <v>0</v>
      </c>
      <c r="N253" s="70">
        <v>0</v>
      </c>
      <c r="O253" s="70">
        <v>0</v>
      </c>
      <c r="P253" s="70">
        <v>0</v>
      </c>
      <c r="Q253" s="70">
        <v>0</v>
      </c>
      <c r="R253" s="10">
        <f t="shared" si="36"/>
        <v>6.625</v>
      </c>
      <c r="S253" s="10">
        <v>8.5</v>
      </c>
      <c r="T253" s="9" t="str">
        <f t="shared" si="37"/>
        <v>{RS} 61</v>
      </c>
      <c r="U253" s="11" t="str">
        <f t="shared" si="38"/>
        <v>Shoestring Ridge</v>
      </c>
      <c r="V253" s="11" t="str">
        <f t="shared" ref="V253:V266" si="40">IF(OR(C253="",LEFT(C253,3)="---"),"",IF(OR(RIGHT(C253,3)="-I]",RIGHT(C253,4)="-II]",RIGHT(C253,5)="-III]",RIGHT(C253,4)="-IV]",RIGHT(C253,3)="-V]",RIGHT(C253,4)="-VI]",RIGHT(C253,5)="-VII]",RIGHT(C253,6)="-VIII]",RIGHT(C253,3)="CG]",MID(C253,LEN(C253)-2,2)="CG",MID(C253,LEN(C253)-4,2)="CG",MID(C253,LEN(C253)-3,2)="CG"),"Campaign",IFERROR(IF(I253=1,", PTO","")&amp;IF(J253=1,", OBA","")&amp;IF(K253=1,", Nght","")&amp;IF(L253=1,", Dsrt","")&amp;IF(M253=1,", Air","")&amp;IF(N253=1,", Bcg","")&amp;IF(O253=1,", Sea","")&amp;IF(P253=1,", Dlux","")&amp;IF(Q253=1,", SSR",""),"")))</f>
        <v>, PTO, OBA, Nght</v>
      </c>
      <c r="W253" s="11" t="str">
        <f t="shared" si="39"/>
        <v>PTO, OBA, Nght</v>
      </c>
      <c r="X253" s="86" t="str">
        <f>IFERROR(IF(U253="","",IF(COUNTIF('My Played Scenarios'!E:E,T253)&gt;0,"ü","")),"")</f>
        <v/>
      </c>
    </row>
    <row r="254" spans="1:24" ht="15" customHeight="1" x14ac:dyDescent="0.3">
      <c r="A254" s="128" t="str">
        <f>IFERROR(IF(VLOOKUP(C254,Summary!A:B,2,FALSE)&lt;&gt;"C","",MAX($A$2:A253)+1),"")</f>
        <v/>
      </c>
      <c r="B254" s="35">
        <f>IF(Setup!$F$50="Yes",MAX($B$2:B253)+1,"")</f>
        <v>210</v>
      </c>
      <c r="C254" s="28" t="s">
        <v>969</v>
      </c>
      <c r="D254" s="37" t="str">
        <f t="shared" si="32"/>
        <v/>
      </c>
      <c r="E254" s="41">
        <v>10</v>
      </c>
      <c r="F254" s="41">
        <v>24</v>
      </c>
      <c r="G254" s="6">
        <v>10</v>
      </c>
      <c r="H254" s="6">
        <v>4</v>
      </c>
      <c r="I254" s="70">
        <v>1</v>
      </c>
      <c r="J254" s="70">
        <v>1</v>
      </c>
      <c r="K254" s="70">
        <v>0</v>
      </c>
      <c r="L254" s="70">
        <v>0</v>
      </c>
      <c r="M254" s="70">
        <v>0</v>
      </c>
      <c r="N254" s="70">
        <v>0</v>
      </c>
      <c r="O254" s="70">
        <v>0</v>
      </c>
      <c r="P254" s="70">
        <v>0</v>
      </c>
      <c r="Q254" s="70">
        <v>0</v>
      </c>
      <c r="R254" s="10">
        <f t="shared" si="36"/>
        <v>11.666666666666666</v>
      </c>
      <c r="S254" s="10">
        <v>10.8</v>
      </c>
      <c r="T254" s="9" t="str">
        <f t="shared" si="37"/>
        <v>{RS} 62</v>
      </c>
      <c r="U254" s="11" t="str">
        <f t="shared" si="38"/>
        <v>Bungle in the Jungle</v>
      </c>
      <c r="V254" s="11" t="str">
        <f t="shared" si="40"/>
        <v>, PTO, OBA</v>
      </c>
      <c r="W254" s="11" t="str">
        <f t="shared" si="39"/>
        <v>PTO, OBA</v>
      </c>
      <c r="X254" s="86" t="str">
        <f>IFERROR(IF(U254="","",IF(COUNTIF('My Played Scenarios'!E:E,T254)&gt;0,"ü","")),"")</f>
        <v/>
      </c>
    </row>
    <row r="255" spans="1:24" ht="15" customHeight="1" x14ac:dyDescent="0.3">
      <c r="A255" s="128" t="str">
        <f>IFERROR(IF(VLOOKUP(C255,Summary!A:B,2,FALSE)&lt;&gt;"C","",MAX($A$2:A254)+1),"")</f>
        <v/>
      </c>
      <c r="B255" s="35">
        <f>IF(Setup!$F$50="Yes",MAX($B$2:B254)+1,"")</f>
        <v>211</v>
      </c>
      <c r="C255" s="28" t="s">
        <v>970</v>
      </c>
      <c r="D255" s="37" t="str">
        <f t="shared" si="32"/>
        <v/>
      </c>
      <c r="E255" s="41">
        <v>10</v>
      </c>
      <c r="F255" s="41">
        <v>42</v>
      </c>
      <c r="G255" s="6">
        <v>0</v>
      </c>
      <c r="H255" s="6">
        <v>2</v>
      </c>
      <c r="I255" s="70">
        <v>1</v>
      </c>
      <c r="J255" s="70">
        <v>0</v>
      </c>
      <c r="K255" s="70">
        <v>0</v>
      </c>
      <c r="L255" s="70">
        <v>0</v>
      </c>
      <c r="M255" s="70">
        <v>0</v>
      </c>
      <c r="N255" s="70">
        <v>0</v>
      </c>
      <c r="O255" s="70">
        <v>0</v>
      </c>
      <c r="P255" s="70">
        <v>0</v>
      </c>
      <c r="Q255" s="70">
        <v>0</v>
      </c>
      <c r="R255" s="10">
        <f t="shared" si="36"/>
        <v>8.5</v>
      </c>
      <c r="S255" s="10">
        <v>10.199999999999999</v>
      </c>
      <c r="T255" s="9" t="str">
        <f t="shared" si="37"/>
        <v>{RS} 63</v>
      </c>
      <c r="U255" s="11" t="str">
        <f t="shared" si="38"/>
        <v>The Eastern Gate</v>
      </c>
      <c r="V255" s="11" t="str">
        <f t="shared" si="40"/>
        <v>, PTO</v>
      </c>
      <c r="W255" s="11" t="str">
        <f t="shared" si="39"/>
        <v>PTO</v>
      </c>
      <c r="X255" s="86" t="str">
        <f>IFERROR(IF(U255="","",IF(COUNTIF('My Played Scenarios'!E:E,T255)&gt;0,"ü","")),"")</f>
        <v/>
      </c>
    </row>
    <row r="256" spans="1:24" ht="15" customHeight="1" x14ac:dyDescent="0.3">
      <c r="A256" s="128" t="str">
        <f>IFERROR(IF(VLOOKUP(C256,Summary!A:B,2,FALSE)&lt;&gt;"C","",MAX($A$2:A255)+1),"")</f>
        <v/>
      </c>
      <c r="B256" s="35">
        <f>IF(Setup!$F$50="Yes",MAX($B$2:B255)+1,"")</f>
        <v>212</v>
      </c>
      <c r="C256" s="28" t="s">
        <v>971</v>
      </c>
      <c r="D256" s="37" t="str">
        <f t="shared" si="32"/>
        <v/>
      </c>
      <c r="E256" s="41">
        <v>10</v>
      </c>
      <c r="F256" s="41">
        <v>23</v>
      </c>
      <c r="G256" s="6">
        <v>1</v>
      </c>
      <c r="H256" s="6">
        <v>0</v>
      </c>
      <c r="I256" s="70">
        <v>1</v>
      </c>
      <c r="J256" s="70">
        <v>0</v>
      </c>
      <c r="K256" s="70">
        <v>0</v>
      </c>
      <c r="L256" s="70">
        <v>0</v>
      </c>
      <c r="M256" s="70">
        <v>0</v>
      </c>
      <c r="N256" s="70">
        <v>0</v>
      </c>
      <c r="O256" s="70">
        <v>0</v>
      </c>
      <c r="P256" s="70">
        <v>0</v>
      </c>
      <c r="Q256" s="70">
        <v>0</v>
      </c>
      <c r="R256" s="10">
        <f t="shared" si="36"/>
        <v>5.666666666666667</v>
      </c>
      <c r="S256" s="10">
        <v>5.7</v>
      </c>
      <c r="T256" s="9" t="str">
        <f t="shared" si="37"/>
        <v>{RS} 64</v>
      </c>
      <c r="U256" s="11" t="str">
        <f t="shared" si="38"/>
        <v>Hazardous Occupation</v>
      </c>
      <c r="V256" s="11" t="str">
        <f t="shared" si="40"/>
        <v>, PTO</v>
      </c>
      <c r="W256" s="11" t="str">
        <f t="shared" si="39"/>
        <v>PTO</v>
      </c>
      <c r="X256" s="86" t="str">
        <f>IFERROR(IF(U256="","",IF(COUNTIF('My Played Scenarios'!E:E,T256)&gt;0,"ü","")),"")</f>
        <v/>
      </c>
    </row>
    <row r="257" spans="1:24" ht="15" customHeight="1" x14ac:dyDescent="0.3">
      <c r="A257" s="128" t="str">
        <f>IFERROR(IF(VLOOKUP(C257,Summary!A:B,2,FALSE)&lt;&gt;"C","",MAX($A$2:A256)+1),"")</f>
        <v/>
      </c>
      <c r="B257" s="35">
        <f>IF(Setup!$F$50="Yes",MAX($B$2:B256)+1,"")</f>
        <v>213</v>
      </c>
      <c r="C257" s="28" t="s">
        <v>972</v>
      </c>
      <c r="D257" s="37" t="str">
        <f t="shared" si="32"/>
        <v/>
      </c>
      <c r="E257" s="41">
        <v>9</v>
      </c>
      <c r="F257" s="41">
        <v>43.5</v>
      </c>
      <c r="G257" s="6">
        <v>7</v>
      </c>
      <c r="H257" s="6">
        <v>2</v>
      </c>
      <c r="I257" s="70">
        <v>0</v>
      </c>
      <c r="J257" s="70">
        <v>0</v>
      </c>
      <c r="K257" s="70">
        <v>0</v>
      </c>
      <c r="L257" s="70">
        <v>1</v>
      </c>
      <c r="M257" s="70">
        <v>1</v>
      </c>
      <c r="N257" s="70">
        <v>0</v>
      </c>
      <c r="O257" s="70">
        <v>0</v>
      </c>
      <c r="P257" s="70">
        <v>0</v>
      </c>
      <c r="Q257" s="70">
        <v>0</v>
      </c>
      <c r="R257" s="10">
        <f t="shared" si="36"/>
        <v>13.074999999999999</v>
      </c>
      <c r="S257" s="10">
        <v>12</v>
      </c>
      <c r="T257" s="9" t="str">
        <f t="shared" si="37"/>
        <v>{RS} 65</v>
      </c>
      <c r="U257" s="11" t="str">
        <f t="shared" si="38"/>
        <v>Red Star, Red Sun</v>
      </c>
      <c r="V257" s="11" t="str">
        <f t="shared" si="40"/>
        <v>, Dsrt, Air</v>
      </c>
      <c r="W257" s="11" t="str">
        <f t="shared" si="39"/>
        <v>Dsrt, Air</v>
      </c>
      <c r="X257" s="86" t="str">
        <f>IFERROR(IF(U257="","",IF(COUNTIF('My Played Scenarios'!E:E,T257)&gt;0,"ü","")),"")</f>
        <v/>
      </c>
    </row>
    <row r="258" spans="1:24" ht="15" customHeight="1" x14ac:dyDescent="0.3">
      <c r="A258" s="128" t="str">
        <f>IFERROR(IF(VLOOKUP(C258,Summary!A:B,2,FALSE)&lt;&gt;"C","",MAX($A$2:A257)+1),"")</f>
        <v/>
      </c>
      <c r="B258" s="35">
        <f>IF(Setup!$F$50="Yes",MAX($B$2:B257)+1,"")</f>
        <v>214</v>
      </c>
      <c r="C258" s="28" t="s">
        <v>973</v>
      </c>
      <c r="D258" s="37" t="str">
        <f t="shared" si="32"/>
        <v/>
      </c>
      <c r="E258" s="41">
        <v>10.5</v>
      </c>
      <c r="F258" s="41">
        <v>54</v>
      </c>
      <c r="G258" s="6">
        <v>6</v>
      </c>
      <c r="H258" s="6">
        <v>1</v>
      </c>
      <c r="I258" s="70">
        <v>1</v>
      </c>
      <c r="J258" s="70">
        <v>1</v>
      </c>
      <c r="K258" s="70">
        <v>0</v>
      </c>
      <c r="L258" s="70">
        <v>0</v>
      </c>
      <c r="M258" s="70">
        <v>0</v>
      </c>
      <c r="N258" s="70">
        <v>0</v>
      </c>
      <c r="O258" s="70">
        <v>0</v>
      </c>
      <c r="P258" s="70">
        <v>0</v>
      </c>
      <c r="Q258" s="70">
        <v>0</v>
      </c>
      <c r="R258" s="10">
        <f t="shared" si="36"/>
        <v>15.875</v>
      </c>
      <c r="S258" s="10">
        <v>16.399999999999999</v>
      </c>
      <c r="T258" s="9" t="str">
        <f t="shared" si="37"/>
        <v>{RS} 66</v>
      </c>
      <c r="U258" s="11" t="str">
        <f t="shared" si="38"/>
        <v>The Bushmasters</v>
      </c>
      <c r="V258" s="11" t="str">
        <f t="shared" si="40"/>
        <v>, PTO, OBA</v>
      </c>
      <c r="W258" s="11" t="str">
        <f t="shared" si="39"/>
        <v>PTO, OBA</v>
      </c>
      <c r="X258" s="86" t="str">
        <f>IFERROR(IF(U258="","",IF(COUNTIF('My Played Scenarios'!E:E,T258)&gt;0,"ü","")),"")</f>
        <v/>
      </c>
    </row>
    <row r="259" spans="1:24" ht="15" customHeight="1" x14ac:dyDescent="0.3">
      <c r="A259" s="128" t="str">
        <f>IFERROR(IF(VLOOKUP(C259,Summary!A:B,2,FALSE)&lt;&gt;"C","",MAX($A$2:A258)+1),"")</f>
        <v/>
      </c>
      <c r="B259" s="35">
        <f>IF(Setup!$F$50="Yes",MAX($B$2:B258)+1,"")</f>
        <v>215</v>
      </c>
      <c r="C259" s="28" t="s">
        <v>974</v>
      </c>
      <c r="D259" s="37" t="str">
        <f t="shared" si="32"/>
        <v/>
      </c>
      <c r="E259" s="41">
        <v>8</v>
      </c>
      <c r="F259" s="41">
        <v>19.5</v>
      </c>
      <c r="G259" s="6">
        <v>0</v>
      </c>
      <c r="H259" s="6">
        <v>0</v>
      </c>
      <c r="I259" s="70">
        <v>1</v>
      </c>
      <c r="J259" s="70">
        <v>0</v>
      </c>
      <c r="K259" s="70">
        <v>0</v>
      </c>
      <c r="L259" s="70">
        <v>0</v>
      </c>
      <c r="M259" s="70">
        <v>0</v>
      </c>
      <c r="N259" s="70">
        <v>0</v>
      </c>
      <c r="O259" s="70">
        <v>0</v>
      </c>
      <c r="P259" s="70">
        <v>0</v>
      </c>
      <c r="Q259" s="70">
        <v>0</v>
      </c>
      <c r="R259" s="10">
        <f t="shared" si="36"/>
        <v>3.7333333333333334</v>
      </c>
      <c r="S259" s="10">
        <v>3.6</v>
      </c>
      <c r="T259" s="9" t="str">
        <f t="shared" si="37"/>
        <v>{RS} 67</v>
      </c>
      <c r="U259" s="11" t="str">
        <f t="shared" si="38"/>
        <v>Cibik's Ridge</v>
      </c>
      <c r="V259" s="11" t="str">
        <f t="shared" si="40"/>
        <v>, PTO</v>
      </c>
      <c r="W259" s="11" t="str">
        <f t="shared" si="39"/>
        <v>PTO</v>
      </c>
      <c r="X259" s="86" t="str">
        <f>IFERROR(IF(U259="","",IF(COUNTIF('My Played Scenarios'!E:E,T259)&gt;0,"ü","")),"")</f>
        <v/>
      </c>
    </row>
    <row r="260" spans="1:24" ht="15" customHeight="1" x14ac:dyDescent="0.3">
      <c r="A260" s="128" t="str">
        <f>IFERROR(IF(VLOOKUP(C260,Summary!A:B,2,FALSE)&lt;&gt;"C","",MAX($A$2:A259)+1),"")</f>
        <v/>
      </c>
      <c r="B260" s="35">
        <f>IF(Setup!$F$50="Yes",MAX($B$2:B259)+1,"")</f>
        <v>216</v>
      </c>
      <c r="C260" s="28" t="s">
        <v>975</v>
      </c>
      <c r="D260" s="37" t="str">
        <f t="shared" si="32"/>
        <v/>
      </c>
      <c r="E260" s="41">
        <v>6</v>
      </c>
      <c r="F260" s="41">
        <v>59</v>
      </c>
      <c r="G260" s="6">
        <v>2</v>
      </c>
      <c r="H260" s="6">
        <v>0</v>
      </c>
      <c r="I260" s="70">
        <v>1</v>
      </c>
      <c r="J260" s="70">
        <v>1</v>
      </c>
      <c r="K260" s="70">
        <v>0</v>
      </c>
      <c r="L260" s="70">
        <v>0</v>
      </c>
      <c r="M260" s="70">
        <v>0</v>
      </c>
      <c r="N260" s="70">
        <v>0</v>
      </c>
      <c r="O260" s="70">
        <v>0</v>
      </c>
      <c r="P260" s="70">
        <v>0</v>
      </c>
      <c r="Q260" s="70">
        <v>0</v>
      </c>
      <c r="R260" s="10">
        <f t="shared" si="36"/>
        <v>8.3000000000000007</v>
      </c>
      <c r="S260" s="10">
        <v>7.7</v>
      </c>
      <c r="T260" s="9" t="str">
        <f t="shared" si="37"/>
        <v>{RS} 68</v>
      </c>
      <c r="U260" s="11" t="str">
        <f t="shared" si="38"/>
        <v>The Rock</v>
      </c>
      <c r="V260" s="11" t="str">
        <f t="shared" si="40"/>
        <v>, PTO, OBA</v>
      </c>
      <c r="W260" s="11" t="str">
        <f t="shared" si="39"/>
        <v>PTO, OBA</v>
      </c>
      <c r="X260" s="86" t="str">
        <f>IFERROR(IF(U260="","",IF(COUNTIF('My Played Scenarios'!E:E,T260)&gt;0,"ü","")),"")</f>
        <v/>
      </c>
    </row>
    <row r="261" spans="1:24" ht="15" customHeight="1" x14ac:dyDescent="0.3">
      <c r="A261" s="128" t="str">
        <f>IFERROR(IF(VLOOKUP(C261,Summary!A:B,2,FALSE)&lt;&gt;"C","",MAX($A$2:A260)+1),"")</f>
        <v/>
      </c>
      <c r="B261" s="35">
        <f>IF(Setup!$F$50="Yes",MAX($B$2:B260)+1,"")</f>
        <v>217</v>
      </c>
      <c r="C261" s="28" t="s">
        <v>976</v>
      </c>
      <c r="D261" s="37" t="str">
        <f t="shared" si="32"/>
        <v/>
      </c>
      <c r="E261" s="41">
        <v>6</v>
      </c>
      <c r="F261" s="41">
        <v>48</v>
      </c>
      <c r="G261" s="6">
        <v>10</v>
      </c>
      <c r="H261" s="6">
        <v>5</v>
      </c>
      <c r="I261" s="70">
        <v>1</v>
      </c>
      <c r="J261" s="70">
        <v>1</v>
      </c>
      <c r="K261" s="70">
        <v>0</v>
      </c>
      <c r="L261" s="70">
        <v>0</v>
      </c>
      <c r="M261" s="70">
        <v>0</v>
      </c>
      <c r="N261" s="70">
        <v>0</v>
      </c>
      <c r="O261" s="70">
        <v>0</v>
      </c>
      <c r="P261" s="70">
        <v>0</v>
      </c>
      <c r="Q261" s="70">
        <v>0</v>
      </c>
      <c r="R261" s="10">
        <f t="shared" si="36"/>
        <v>9.9</v>
      </c>
      <c r="S261" s="10">
        <v>8.6</v>
      </c>
      <c r="T261" s="9" t="str">
        <f t="shared" si="37"/>
        <v>{RS} 69</v>
      </c>
      <c r="U261" s="11" t="str">
        <f t="shared" si="38"/>
        <v>Today We Attack</v>
      </c>
      <c r="V261" s="11" t="str">
        <f t="shared" si="40"/>
        <v>, PTO, OBA</v>
      </c>
      <c r="W261" s="11" t="str">
        <f t="shared" si="39"/>
        <v>PTO, OBA</v>
      </c>
      <c r="X261" s="86" t="str">
        <f>IFERROR(IF(U261="","",IF(COUNTIF('My Played Scenarios'!E:E,T261)&gt;0,"ü","")),"")</f>
        <v/>
      </c>
    </row>
    <row r="262" spans="1:24" ht="15" customHeight="1" x14ac:dyDescent="0.3">
      <c r="A262" s="128" t="str">
        <f>IFERROR(IF(VLOOKUP(C262,Summary!A:B,2,FALSE)&lt;&gt;"C","",MAX($A$2:A261)+1),"")</f>
        <v/>
      </c>
      <c r="B262" s="35">
        <f>IF(Setup!$F$50="Yes",MAX($B$2:B261)+1,"")</f>
        <v>218</v>
      </c>
      <c r="C262" s="28" t="s">
        <v>977</v>
      </c>
      <c r="D262" s="37" t="str">
        <f t="shared" si="32"/>
        <v/>
      </c>
      <c r="E262" s="41">
        <v>7</v>
      </c>
      <c r="F262" s="41">
        <v>59</v>
      </c>
      <c r="G262" s="6">
        <v>10</v>
      </c>
      <c r="H262" s="6">
        <v>4</v>
      </c>
      <c r="I262" s="70">
        <v>1</v>
      </c>
      <c r="J262" s="70">
        <v>0</v>
      </c>
      <c r="K262" s="70">
        <v>0</v>
      </c>
      <c r="L262" s="70">
        <v>0</v>
      </c>
      <c r="M262" s="70">
        <v>0</v>
      </c>
      <c r="N262" s="70">
        <v>0</v>
      </c>
      <c r="O262" s="70">
        <v>0</v>
      </c>
      <c r="P262" s="70">
        <v>0</v>
      </c>
      <c r="Q262" s="70">
        <v>0</v>
      </c>
      <c r="R262" s="10">
        <f t="shared" si="36"/>
        <v>11.966666666666667</v>
      </c>
      <c r="S262" s="10">
        <v>10.199999999999999</v>
      </c>
      <c r="T262" s="9" t="str">
        <f t="shared" si="37"/>
        <v>{RS} 70</v>
      </c>
      <c r="U262" s="11" t="str">
        <f t="shared" si="38"/>
        <v>KP 167</v>
      </c>
      <c r="V262" s="11" t="str">
        <f t="shared" si="40"/>
        <v>, PTO</v>
      </c>
      <c r="W262" s="11" t="str">
        <f t="shared" si="39"/>
        <v>PTO</v>
      </c>
      <c r="X262" s="86" t="str">
        <f>IFERROR(IF(U262="","",IF(COUNTIF('My Played Scenarios'!E:E,T262)&gt;0,"ü","")),"")</f>
        <v/>
      </c>
    </row>
    <row r="263" spans="1:24" ht="15" customHeight="1" x14ac:dyDescent="0.3">
      <c r="A263" s="128" t="str">
        <f>IFERROR(IF(VLOOKUP(C263,Summary!A:B,2,FALSE)&lt;&gt;"C","",MAX($A$2:A262)+1),"")</f>
        <v/>
      </c>
      <c r="B263" s="35">
        <f>IF(Setup!$F$50="Yes",MAX($B$2:B262)+1,"")</f>
        <v>219</v>
      </c>
      <c r="C263" s="28" t="s">
        <v>978</v>
      </c>
      <c r="D263" s="37" t="str">
        <f t="shared" si="32"/>
        <v/>
      </c>
      <c r="E263" s="41">
        <v>12</v>
      </c>
      <c r="F263" s="41">
        <v>35.5</v>
      </c>
      <c r="G263" s="6">
        <v>0</v>
      </c>
      <c r="H263" s="6">
        <v>2</v>
      </c>
      <c r="I263" s="70">
        <v>1</v>
      </c>
      <c r="J263" s="70">
        <v>0</v>
      </c>
      <c r="K263" s="70">
        <v>0</v>
      </c>
      <c r="L263" s="70">
        <v>0</v>
      </c>
      <c r="M263" s="70">
        <v>1</v>
      </c>
      <c r="N263" s="70">
        <v>0</v>
      </c>
      <c r="O263" s="70">
        <v>0</v>
      </c>
      <c r="P263" s="70">
        <v>0</v>
      </c>
      <c r="Q263" s="70">
        <v>0</v>
      </c>
      <c r="R263" s="10">
        <f t="shared" si="36"/>
        <v>9.1</v>
      </c>
      <c r="S263" s="10">
        <v>10.4</v>
      </c>
      <c r="T263" s="9" t="str">
        <f t="shared" si="37"/>
        <v>{RS} 71</v>
      </c>
      <c r="U263" s="11" t="str">
        <f t="shared" si="38"/>
        <v>Jungle Citadel</v>
      </c>
      <c r="V263" s="11" t="str">
        <f t="shared" si="40"/>
        <v>, PTO, Air</v>
      </c>
      <c r="W263" s="11" t="str">
        <f t="shared" si="39"/>
        <v>PTO, Air</v>
      </c>
      <c r="X263" s="86" t="str">
        <f>IFERROR(IF(U263="","",IF(COUNTIF('My Played Scenarios'!E:E,T263)&gt;0,"ü","")),"")</f>
        <v/>
      </c>
    </row>
    <row r="264" spans="1:24" ht="15" customHeight="1" x14ac:dyDescent="0.3">
      <c r="A264" s="128" t="str">
        <f>IFERROR(IF(VLOOKUP(C264,Summary!A:B,2,FALSE)&lt;&gt;"C","",MAX($A$2:A263)+1),"")</f>
        <v/>
      </c>
      <c r="B264" s="35">
        <f>IF(Setup!$F$50="Yes",MAX($B$2:B263)+1,"")</f>
        <v>220</v>
      </c>
      <c r="C264" s="28" t="s">
        <v>979</v>
      </c>
      <c r="D264" s="37" t="str">
        <f t="shared" si="32"/>
        <v/>
      </c>
      <c r="E264" s="41">
        <v>10.5</v>
      </c>
      <c r="F264" s="41">
        <v>19</v>
      </c>
      <c r="G264" s="6">
        <v>4</v>
      </c>
      <c r="H264" s="6">
        <v>4</v>
      </c>
      <c r="I264" s="70">
        <v>1</v>
      </c>
      <c r="J264" s="70">
        <v>1</v>
      </c>
      <c r="K264" s="70">
        <v>0</v>
      </c>
      <c r="L264" s="70">
        <v>0</v>
      </c>
      <c r="M264" s="70">
        <v>0</v>
      </c>
      <c r="N264" s="70">
        <v>0</v>
      </c>
      <c r="O264" s="70">
        <v>0</v>
      </c>
      <c r="P264" s="70">
        <v>0</v>
      </c>
      <c r="Q264" s="70">
        <v>0</v>
      </c>
      <c r="R264" s="10">
        <f t="shared" si="36"/>
        <v>8.875</v>
      </c>
      <c r="S264" s="10">
        <v>7.6</v>
      </c>
      <c r="T264" s="9" t="str">
        <f t="shared" si="37"/>
        <v>{RS} 72</v>
      </c>
      <c r="U264" s="11" t="str">
        <f t="shared" si="38"/>
        <v>Sea of Tranquility</v>
      </c>
      <c r="V264" s="11" t="str">
        <f t="shared" si="40"/>
        <v>, PTO, OBA</v>
      </c>
      <c r="W264" s="11" t="str">
        <f t="shared" si="39"/>
        <v>PTO, OBA</v>
      </c>
      <c r="X264" s="86" t="str">
        <f>IFERROR(IF(U264="","",IF(COUNTIF('My Played Scenarios'!E:E,T264)&gt;0,"ü","")),"")</f>
        <v/>
      </c>
    </row>
    <row r="265" spans="1:24" ht="15" customHeight="1" x14ac:dyDescent="0.3">
      <c r="A265" s="128" t="str">
        <f>IFERROR(IF(VLOOKUP(C265,Summary!A:B,2,FALSE)&lt;&gt;"C","",MAX($A$2:A264)+1),"")</f>
        <v/>
      </c>
      <c r="B265" s="35">
        <f>IF(Setup!$F$50="Yes",MAX($B$2:B264)+1,"")</f>
        <v>221</v>
      </c>
      <c r="C265" s="28" t="s">
        <v>980</v>
      </c>
      <c r="D265" s="37" t="str">
        <f t="shared" si="32"/>
        <v/>
      </c>
      <c r="E265" s="41">
        <v>6</v>
      </c>
      <c r="F265" s="41">
        <v>45</v>
      </c>
      <c r="G265" s="6">
        <v>11</v>
      </c>
      <c r="H265" s="6">
        <v>1</v>
      </c>
      <c r="I265" s="70">
        <v>1</v>
      </c>
      <c r="J265" s="70">
        <v>0</v>
      </c>
      <c r="K265" s="70">
        <v>0</v>
      </c>
      <c r="L265" s="70">
        <v>0</v>
      </c>
      <c r="M265" s="70">
        <v>1</v>
      </c>
      <c r="N265" s="70">
        <v>0</v>
      </c>
      <c r="O265" s="70">
        <v>1</v>
      </c>
      <c r="P265" s="70">
        <v>0</v>
      </c>
      <c r="Q265" s="70">
        <v>0</v>
      </c>
      <c r="R265" s="10">
        <f t="shared" si="36"/>
        <v>9.6999999999999993</v>
      </c>
      <c r="S265" s="10">
        <v>7.5</v>
      </c>
      <c r="T265" s="9" t="str">
        <f t="shared" si="37"/>
        <v>{RS} 73</v>
      </c>
      <c r="U265" s="11" t="str">
        <f t="shared" si="38"/>
        <v>Hell or High Water</v>
      </c>
      <c r="V265" s="11" t="str">
        <f t="shared" si="40"/>
        <v>, PTO, Air, Sea</v>
      </c>
      <c r="W265" s="11" t="str">
        <f t="shared" si="39"/>
        <v>PTO, Air, Sea</v>
      </c>
      <c r="X265" s="86" t="str">
        <f>IFERROR(IF(U265="","",IF(COUNTIF('My Played Scenarios'!E:E,T265)&gt;0,"ü","")),"")</f>
        <v/>
      </c>
    </row>
    <row r="266" spans="1:24" ht="15" customHeight="1" x14ac:dyDescent="0.3">
      <c r="A266" s="128" t="str">
        <f>IFERROR(IF(VLOOKUP(C266,Summary!A:B,2,FALSE)&lt;&gt;"C","",MAX($A$2:A265)+1),"")</f>
        <v/>
      </c>
      <c r="B266" s="35">
        <f>IF(Setup!$F$50="Yes",MAX($B$2:B265)+1,"")</f>
        <v>222</v>
      </c>
      <c r="C266" s="28" t="s">
        <v>981</v>
      </c>
      <c r="D266" s="37" t="str">
        <f t="shared" si="32"/>
        <v/>
      </c>
      <c r="E266" s="41">
        <v>10</v>
      </c>
      <c r="F266" s="41">
        <v>50</v>
      </c>
      <c r="G266" s="6">
        <v>27</v>
      </c>
      <c r="H266" s="6">
        <v>5</v>
      </c>
      <c r="I266" s="70">
        <v>1</v>
      </c>
      <c r="J266" s="70">
        <v>1</v>
      </c>
      <c r="K266" s="70">
        <v>0</v>
      </c>
      <c r="L266" s="70">
        <v>0</v>
      </c>
      <c r="M266" s="70">
        <v>1</v>
      </c>
      <c r="N266" s="70">
        <v>0</v>
      </c>
      <c r="O266" s="70">
        <v>1</v>
      </c>
      <c r="P266" s="70">
        <v>0</v>
      </c>
      <c r="Q266" s="70">
        <v>0</v>
      </c>
      <c r="R266" s="10">
        <f t="shared" si="36"/>
        <v>25.833333333333332</v>
      </c>
      <c r="S266" s="10">
        <v>23.9</v>
      </c>
      <c r="T266" s="9" t="str">
        <f t="shared" si="37"/>
        <v>{RS} 74</v>
      </c>
      <c r="U266" s="11" t="str">
        <f t="shared" si="38"/>
        <v>Bloody Red Beach</v>
      </c>
      <c r="V266" s="11" t="str">
        <f t="shared" si="40"/>
        <v>, PTO, OBA, Air, Sea</v>
      </c>
      <c r="W266" s="11" t="str">
        <f t="shared" si="39"/>
        <v>PTO, OBA, Air, Sea</v>
      </c>
      <c r="X266" s="86" t="str">
        <f>IFERROR(IF(U266="","",IF(COUNTIF('My Played Scenarios'!E:E,T266)&gt;0,"ü","")),"")</f>
        <v/>
      </c>
    </row>
    <row r="267" spans="1:24" ht="15" customHeight="1" x14ac:dyDescent="0.3">
      <c r="A267" s="128" t="str">
        <f>IFERROR(IF(VLOOKUP(C267,Summary!A:B,2,FALSE)&lt;&gt;"C","",MAX($A$2:A266)+1),"")</f>
        <v/>
      </c>
      <c r="B267" s="35">
        <f>IF(Setup!$F$50="Yes",MAX($B$2:B266)+1,"")</f>
        <v>223</v>
      </c>
      <c r="C267" s="28" t="s">
        <v>982</v>
      </c>
      <c r="D267" s="37" t="str">
        <f t="shared" si="32"/>
        <v>*</v>
      </c>
      <c r="E267" s="41"/>
      <c r="F267" s="41"/>
      <c r="I267" s="70"/>
      <c r="J267" s="70"/>
      <c r="K267" s="70"/>
      <c r="L267" s="70"/>
      <c r="M267" s="70"/>
      <c r="N267" s="70"/>
      <c r="O267" s="70"/>
      <c r="P267" s="70"/>
      <c r="Q267" s="70"/>
      <c r="R267" s="10" t="str">
        <f t="shared" si="36"/>
        <v/>
      </c>
      <c r="T267" s="9" t="str">
        <f t="shared" si="37"/>
        <v>{RS} GTCG-1</v>
      </c>
      <c r="U267" s="11" t="str">
        <f t="shared" si="38"/>
        <v>Sand &amp; Blood</v>
      </c>
      <c r="V267" s="11" t="str">
        <f>IF(OR(C267="",LEFT(C267,3)="---"),"",IF(OR(RIGHT(C267,3)="-I]",RIGHT(C267,4)="-II]",RIGHT(C267,5)="-III]",RIGHT(C267,4)="-IV]",RIGHT(C267,3)="-V]",RIGHT(C267,4)="-VI]",RIGHT(C267,5)="-VII]",RIGHT(C267,6)="-VIII]",RIGHT(C267,3)="CG]",MID(C267,LEN(C267)-2,2)="CG",MID(C267,LEN(C267)-4,2)="CG",MID(C267,LEN(C267)-3,2)="CG"),"Campaign",IFERROR(IF(I267=1,", PTO","")&amp;IF(J267=1,", OBA","")&amp;IF(K267=1,", Nght","")&amp;IF(L267=1,", Dsrt","")&amp;IF(M267=1,", Air","")&amp;IF(N267=1,", Bcg","")&amp;IF(O267=1,", Sea","")&amp;IF(P267=1,", Dlux","")&amp;IF(Q267=1,", SSR",""),"")))</f>
        <v>Campaign</v>
      </c>
      <c r="W267" s="11" t="str">
        <f t="shared" si="39"/>
        <v>Campaign</v>
      </c>
      <c r="X267" s="86" t="str">
        <f>IFERROR(IF(U267="","",IF(COUNTIF('My Played Scenarios'!E:E,T267)&gt;0,"ü","")),"")</f>
        <v/>
      </c>
    </row>
    <row r="268" spans="1:24" ht="15" customHeight="1" x14ac:dyDescent="0.3">
      <c r="A268" s="128" t="str">
        <f>IFERROR(IF(VLOOKUP(C268,Summary!A:B,2,FALSE)&lt;&gt;"C","",MAX($A$2:A267)+1),"")</f>
        <v/>
      </c>
      <c r="B268" s="35">
        <f>IF(Setup!$F$50="Yes",MAX($B$2:B267)+1,"")</f>
        <v>224</v>
      </c>
      <c r="C268" s="28"/>
      <c r="D268" s="37" t="str">
        <f t="shared" si="32"/>
        <v/>
      </c>
      <c r="E268" s="41"/>
      <c r="F268" s="41"/>
      <c r="I268" s="70" t="s">
        <v>1363</v>
      </c>
      <c r="J268" s="70" t="s">
        <v>1363</v>
      </c>
      <c r="K268" s="70" t="s">
        <v>1363</v>
      </c>
      <c r="L268" s="70" t="s">
        <v>1363</v>
      </c>
      <c r="M268" s="70" t="s">
        <v>1363</v>
      </c>
      <c r="N268" s="70" t="s">
        <v>1363</v>
      </c>
      <c r="O268" s="70" t="s">
        <v>1363</v>
      </c>
      <c r="P268" s="70"/>
      <c r="Q268" s="70" t="s">
        <v>1363</v>
      </c>
      <c r="R268" s="10" t="str">
        <f t="shared" si="36"/>
        <v/>
      </c>
      <c r="T268" s="9" t="str">
        <f t="shared" si="37"/>
        <v/>
      </c>
      <c r="U268" s="11" t="str">
        <f t="shared" si="38"/>
        <v/>
      </c>
      <c r="V268" s="11" t="str">
        <f t="shared" ref="V268:V331" si="41">IF(OR(C268="",LEFT(C268,3)="---"),"",IF(OR(RIGHT(C268,3)="-I]",RIGHT(C268,4)="-II]",RIGHT(C268,5)="-III]",RIGHT(C268,4)="-IV]",RIGHT(C268,3)="-V]",RIGHT(C268,4)="-VI]",RIGHT(C268,5)="-VII]",RIGHT(C268,6)="-VIII]",RIGHT(C268,3)="CG]",MID(C268,LEN(C268)-2,2)="CG",MID(C268,LEN(C268)-4,2)="CG",MID(C268,LEN(C268)-3,2)="CG"),"Campaign",IFERROR(IF(I268=1,", PTO","")&amp;IF(J268=1,", OBA","")&amp;IF(K268=1,", Nght","")&amp;IF(L268=1,", Dsrt","")&amp;IF(M268=1,", Air","")&amp;IF(N268=1,", Bcg","")&amp;IF(O268=1,", Sea","")&amp;IF(P268=1,", Dlux","")&amp;IF(Q268=1,", SSR",""),"")))</f>
        <v/>
      </c>
      <c r="W268" s="11" t="str">
        <f t="shared" si="39"/>
        <v/>
      </c>
      <c r="X268" s="86" t="str">
        <f>IFERROR(IF(U268="","",IF(COUNTIF('My Played Scenarios'!E:E,T268)&gt;0,"ü","")),"")</f>
        <v/>
      </c>
    </row>
    <row r="269" spans="1:24" ht="15" customHeight="1" x14ac:dyDescent="0.3">
      <c r="A269" s="128" t="str">
        <f>IFERROR(IF(VLOOKUP(C269,Summary!A:B,2,FALSE)&lt;&gt;"C","",MAX($A$2:A268)+1),"")</f>
        <v/>
      </c>
      <c r="B269" s="35">
        <f>IF(Setup!$F$51="Yes",MAX($B$2:B268)+1,"")</f>
        <v>225</v>
      </c>
      <c r="C269" s="29" t="s">
        <v>121</v>
      </c>
      <c r="D269" s="37" t="str">
        <f t="shared" si="32"/>
        <v/>
      </c>
      <c r="E269" s="17"/>
      <c r="F269" s="17"/>
      <c r="I269" s="70" t="s">
        <v>1363</v>
      </c>
      <c r="J269" s="70" t="s">
        <v>1363</v>
      </c>
      <c r="K269" s="70" t="s">
        <v>1363</v>
      </c>
      <c r="L269" s="70" t="s">
        <v>1363</v>
      </c>
      <c r="M269" s="70" t="s">
        <v>1363</v>
      </c>
      <c r="N269" s="70" t="s">
        <v>1363</v>
      </c>
      <c r="O269" s="70" t="s">
        <v>1363</v>
      </c>
      <c r="P269" s="70"/>
      <c r="Q269" s="70" t="s">
        <v>1363</v>
      </c>
      <c r="R269" s="10" t="str">
        <f t="shared" si="36"/>
        <v/>
      </c>
      <c r="T269" s="9" t="str">
        <f t="shared" si="37"/>
        <v/>
      </c>
      <c r="U269" s="11" t="str">
        <f t="shared" si="38"/>
        <v/>
      </c>
      <c r="V269" s="11" t="str">
        <f t="shared" si="41"/>
        <v/>
      </c>
      <c r="W269" s="11" t="str">
        <f t="shared" si="39"/>
        <v/>
      </c>
      <c r="X269" s="86" t="str">
        <f>IFERROR(IF(U269="","",IF(COUNTIF('My Played Scenarios'!E:E,T269)&gt;0,"ü","")),"")</f>
        <v/>
      </c>
    </row>
    <row r="270" spans="1:24" ht="15" customHeight="1" x14ac:dyDescent="0.3">
      <c r="A270" s="128" t="str">
        <f>IFERROR(IF(VLOOKUP(C270,Summary!A:B,2,FALSE)&lt;&gt;"C","",MAX($A$2:A269)+1),"")</f>
        <v/>
      </c>
      <c r="B270" s="35">
        <f>IF(Setup!$F$51="Yes",MAX($B$2:B269)+1,"")</f>
        <v>226</v>
      </c>
      <c r="C270" s="28" t="s">
        <v>122</v>
      </c>
      <c r="D270" s="37" t="str">
        <f t="shared" si="32"/>
        <v/>
      </c>
      <c r="E270" s="41">
        <v>7</v>
      </c>
      <c r="F270" s="41">
        <v>32</v>
      </c>
      <c r="G270" s="6">
        <v>0</v>
      </c>
      <c r="H270" s="6">
        <v>0</v>
      </c>
      <c r="I270" s="70">
        <v>0</v>
      </c>
      <c r="J270" s="70">
        <v>0</v>
      </c>
      <c r="K270" s="70">
        <v>0</v>
      </c>
      <c r="L270" s="70">
        <v>0</v>
      </c>
      <c r="M270" s="70">
        <v>0</v>
      </c>
      <c r="N270" s="70">
        <v>0</v>
      </c>
      <c r="O270" s="70">
        <v>0</v>
      </c>
      <c r="P270" s="70">
        <v>1</v>
      </c>
      <c r="Q270" s="70">
        <v>0</v>
      </c>
      <c r="R270" s="10">
        <f t="shared" si="36"/>
        <v>4.7333333333333334</v>
      </c>
      <c r="S270" s="10">
        <v>5.2</v>
      </c>
      <c r="T270" s="9" t="str">
        <f t="shared" si="33"/>
        <v>D1</v>
      </c>
      <c r="U270" s="11" t="str">
        <f t="shared" si="34"/>
        <v>Guryev's Headquarters</v>
      </c>
      <c r="V270" s="11" t="str">
        <f t="shared" si="41"/>
        <v>, Dlux</v>
      </c>
      <c r="W270" s="11" t="str">
        <f t="shared" si="35"/>
        <v>Dlux</v>
      </c>
      <c r="X270" s="86" t="str">
        <f>IFERROR(IF(U270="","",IF(COUNTIF('My Played Scenarios'!E:E,T270)&gt;0,"ü","")),"")</f>
        <v/>
      </c>
    </row>
    <row r="271" spans="1:24" ht="15" customHeight="1" x14ac:dyDescent="0.3">
      <c r="A271" s="128" t="str">
        <f>IFERROR(IF(VLOOKUP(C271,Summary!A:B,2,FALSE)&lt;&gt;"C","",MAX($A$2:A270)+1),"")</f>
        <v/>
      </c>
      <c r="B271" s="35">
        <f>IF(Setup!$F$51="Yes",MAX($B$2:B270)+1,"")</f>
        <v>227</v>
      </c>
      <c r="C271" s="28" t="s">
        <v>123</v>
      </c>
      <c r="D271" s="37" t="str">
        <f t="shared" si="32"/>
        <v/>
      </c>
      <c r="E271" s="41">
        <v>7</v>
      </c>
      <c r="F271" s="41">
        <v>36</v>
      </c>
      <c r="G271" s="6">
        <v>0</v>
      </c>
      <c r="H271" s="6">
        <v>0</v>
      </c>
      <c r="I271" s="70">
        <v>0</v>
      </c>
      <c r="J271" s="70">
        <v>0</v>
      </c>
      <c r="K271" s="70">
        <v>0</v>
      </c>
      <c r="L271" s="70">
        <v>0</v>
      </c>
      <c r="M271" s="70">
        <v>0</v>
      </c>
      <c r="N271" s="70">
        <v>0</v>
      </c>
      <c r="O271" s="70">
        <v>0</v>
      </c>
      <c r="P271" s="70">
        <v>1</v>
      </c>
      <c r="Q271" s="70">
        <v>0</v>
      </c>
      <c r="R271" s="10">
        <f t="shared" si="36"/>
        <v>5.2</v>
      </c>
      <c r="S271" s="10">
        <v>5.8</v>
      </c>
      <c r="T271" s="9" t="str">
        <f t="shared" si="33"/>
        <v>D2</v>
      </c>
      <c r="U271" s="11" t="str">
        <f t="shared" si="34"/>
        <v>Berserk!</v>
      </c>
      <c r="V271" s="11" t="str">
        <f t="shared" si="41"/>
        <v>, Dlux</v>
      </c>
      <c r="W271" s="11" t="str">
        <f t="shared" si="35"/>
        <v>Dlux</v>
      </c>
      <c r="X271" s="86" t="str">
        <f>IFERROR(IF(U271="","",IF(COUNTIF('My Played Scenarios'!E:E,T271)&gt;0,"ü","")),"")</f>
        <v/>
      </c>
    </row>
    <row r="272" spans="1:24" ht="15" customHeight="1" x14ac:dyDescent="0.3">
      <c r="A272" s="128" t="str">
        <f>IFERROR(IF(VLOOKUP(C272,Summary!A:B,2,FALSE)&lt;&gt;"C","",MAX($A$2:A271)+1),"")</f>
        <v/>
      </c>
      <c r="B272" s="35">
        <f>IF(Setup!$F$51="Yes",MAX($B$2:B271)+1,"")</f>
        <v>228</v>
      </c>
      <c r="C272" s="28" t="s">
        <v>124</v>
      </c>
      <c r="D272" s="37" t="str">
        <f t="shared" si="32"/>
        <v/>
      </c>
      <c r="E272" s="41">
        <v>9.5</v>
      </c>
      <c r="F272" s="41">
        <v>42</v>
      </c>
      <c r="G272" s="6">
        <v>4</v>
      </c>
      <c r="H272" s="6">
        <v>1</v>
      </c>
      <c r="I272" s="70">
        <v>0</v>
      </c>
      <c r="J272" s="70">
        <v>0</v>
      </c>
      <c r="K272" s="70">
        <v>0</v>
      </c>
      <c r="L272" s="70">
        <v>0</v>
      </c>
      <c r="M272" s="70">
        <v>0</v>
      </c>
      <c r="N272" s="70">
        <v>0</v>
      </c>
      <c r="O272" s="70">
        <v>0</v>
      </c>
      <c r="P272" s="70">
        <v>1</v>
      </c>
      <c r="Q272" s="70">
        <v>0</v>
      </c>
      <c r="R272" s="10">
        <f t="shared" si="36"/>
        <v>10.341666666666667</v>
      </c>
      <c r="S272" s="10">
        <v>11.1</v>
      </c>
      <c r="T272" s="9" t="str">
        <f t="shared" si="33"/>
        <v>D3</v>
      </c>
      <c r="U272" s="11" t="str">
        <f t="shared" si="34"/>
        <v>Storming the Factory</v>
      </c>
      <c r="V272" s="11" t="str">
        <f t="shared" si="41"/>
        <v>, Dlux</v>
      </c>
      <c r="W272" s="11" t="str">
        <f t="shared" si="35"/>
        <v>Dlux</v>
      </c>
      <c r="X272" s="86" t="str">
        <f>IFERROR(IF(U272="","",IF(COUNTIF('My Played Scenarios'!E:E,T272)&gt;0,"ü","")),"")</f>
        <v/>
      </c>
    </row>
    <row r="273" spans="1:24" ht="15" customHeight="1" x14ac:dyDescent="0.3">
      <c r="A273" s="128" t="str">
        <f>IFERROR(IF(VLOOKUP(C273,Summary!A:B,2,FALSE)&lt;&gt;"C","",MAX($A$2:A272)+1),"")</f>
        <v/>
      </c>
      <c r="B273" s="35">
        <f>IF(Setup!$F$51="Yes",MAX($B$2:B272)+1,"")</f>
        <v>229</v>
      </c>
      <c r="C273" s="28" t="s">
        <v>125</v>
      </c>
      <c r="D273" s="37" t="str">
        <f t="shared" si="32"/>
        <v/>
      </c>
      <c r="E273" s="41">
        <v>7.5</v>
      </c>
      <c r="F273" s="41">
        <v>50.5</v>
      </c>
      <c r="G273" s="6">
        <v>3</v>
      </c>
      <c r="H273" s="6">
        <v>3</v>
      </c>
      <c r="I273" s="70">
        <v>0</v>
      </c>
      <c r="J273" s="70">
        <v>1</v>
      </c>
      <c r="K273" s="70">
        <v>0</v>
      </c>
      <c r="L273" s="70">
        <v>0</v>
      </c>
      <c r="M273" s="70">
        <v>0</v>
      </c>
      <c r="N273" s="70">
        <v>0</v>
      </c>
      <c r="O273" s="70">
        <v>0</v>
      </c>
      <c r="P273" s="70">
        <v>1</v>
      </c>
      <c r="Q273" s="70">
        <v>0</v>
      </c>
      <c r="R273" s="10">
        <f t="shared" si="36"/>
        <v>9.8125</v>
      </c>
      <c r="S273" s="10">
        <v>10.6</v>
      </c>
      <c r="T273" s="9" t="str">
        <f t="shared" si="33"/>
        <v>D4</v>
      </c>
      <c r="U273" s="11" t="str">
        <f t="shared" si="34"/>
        <v>First to Strike</v>
      </c>
      <c r="V273" s="11" t="str">
        <f t="shared" si="41"/>
        <v>, OBA, Dlux</v>
      </c>
      <c r="W273" s="11" t="str">
        <f t="shared" si="35"/>
        <v>OBA, Dlux</v>
      </c>
      <c r="X273" s="86" t="str">
        <f>IFERROR(IF(U273="","",IF(COUNTIF('My Played Scenarios'!E:E,T273)&gt;0,"ü","")),"")</f>
        <v/>
      </c>
    </row>
    <row r="274" spans="1:24" ht="15" customHeight="1" x14ac:dyDescent="0.3">
      <c r="A274" s="128" t="str">
        <f>IFERROR(IF(VLOOKUP(C274,Summary!A:B,2,FALSE)&lt;&gt;"C","",MAX($A$2:A273)+1),"")</f>
        <v/>
      </c>
      <c r="B274" s="35">
        <f>IF(Setup!$F$51="Yes",MAX($B$2:B273)+1,"")</f>
        <v>230</v>
      </c>
      <c r="C274" s="28" t="s">
        <v>126</v>
      </c>
      <c r="D274" s="37" t="str">
        <f t="shared" si="32"/>
        <v/>
      </c>
      <c r="E274" s="41">
        <v>9.5</v>
      </c>
      <c r="F274" s="41">
        <v>50</v>
      </c>
      <c r="G274" s="6">
        <v>6</v>
      </c>
      <c r="H274" s="6">
        <v>2</v>
      </c>
      <c r="I274" s="70">
        <v>0</v>
      </c>
      <c r="J274" s="70">
        <v>1</v>
      </c>
      <c r="K274" s="70">
        <v>0</v>
      </c>
      <c r="L274" s="70">
        <v>0</v>
      </c>
      <c r="M274" s="70">
        <v>0</v>
      </c>
      <c r="N274" s="70">
        <v>0</v>
      </c>
      <c r="O274" s="70">
        <v>0</v>
      </c>
      <c r="P274" s="70">
        <v>1</v>
      </c>
      <c r="Q274" s="70">
        <v>0</v>
      </c>
      <c r="R274" s="10">
        <f t="shared" si="36"/>
        <v>13.824999999999999</v>
      </c>
      <c r="S274" s="10">
        <v>14.2</v>
      </c>
      <c r="T274" s="9" t="str">
        <f t="shared" si="33"/>
        <v>D5</v>
      </c>
      <c r="U274" s="11" t="str">
        <f t="shared" si="34"/>
        <v>Little Stalingrad</v>
      </c>
      <c r="V274" s="11" t="str">
        <f t="shared" si="41"/>
        <v>, OBA, Dlux</v>
      </c>
      <c r="W274" s="11" t="str">
        <f t="shared" si="35"/>
        <v>OBA, Dlux</v>
      </c>
      <c r="X274" s="86" t="str">
        <f>IFERROR(IF(U274="","",IF(COUNTIF('My Played Scenarios'!E:E,T274)&gt;0,"ü","")),"")</f>
        <v/>
      </c>
    </row>
    <row r="275" spans="1:24" ht="15" customHeight="1" x14ac:dyDescent="0.3">
      <c r="A275" s="128" t="str">
        <f>IFERROR(IF(VLOOKUP(C275,Summary!A:B,2,FALSE)&lt;&gt;"C","",MAX($A$2:A274)+1),"")</f>
        <v/>
      </c>
      <c r="B275" s="35">
        <f>IF(Setup!$F$51="Yes",MAX($B$2:B274)+1,"")</f>
        <v>231</v>
      </c>
      <c r="C275" s="28" t="s">
        <v>127</v>
      </c>
      <c r="D275" s="37" t="str">
        <f t="shared" si="32"/>
        <v/>
      </c>
      <c r="E275" s="41">
        <v>8.5</v>
      </c>
      <c r="F275" s="41">
        <v>20</v>
      </c>
      <c r="G275" s="6">
        <v>9</v>
      </c>
      <c r="H275" s="6">
        <v>2</v>
      </c>
      <c r="I275" s="70">
        <v>0</v>
      </c>
      <c r="J275" s="70">
        <v>0</v>
      </c>
      <c r="K275" s="70">
        <v>0</v>
      </c>
      <c r="L275" s="70">
        <v>0</v>
      </c>
      <c r="M275" s="70">
        <v>0</v>
      </c>
      <c r="N275" s="70">
        <v>0</v>
      </c>
      <c r="O275" s="70">
        <v>0</v>
      </c>
      <c r="P275" s="70">
        <v>1</v>
      </c>
      <c r="Q275" s="70">
        <v>0</v>
      </c>
      <c r="R275" s="10">
        <f t="shared" si="36"/>
        <v>9.2166666666666668</v>
      </c>
      <c r="S275" s="10">
        <v>11.1</v>
      </c>
      <c r="T275" s="9" t="str">
        <f t="shared" si="33"/>
        <v>D6</v>
      </c>
      <c r="U275" s="11" t="str">
        <f t="shared" si="34"/>
        <v>Draconian Measures</v>
      </c>
      <c r="V275" s="11" t="str">
        <f t="shared" si="41"/>
        <v>, Dlux</v>
      </c>
      <c r="W275" s="11" t="str">
        <f t="shared" si="35"/>
        <v>Dlux</v>
      </c>
      <c r="X275" s="86" t="str">
        <f>IFERROR(IF(U275="","",IF(COUNTIF('My Played Scenarios'!E:E,T275)&gt;0,"ü","")),"")</f>
        <v/>
      </c>
    </row>
    <row r="276" spans="1:24" ht="15" customHeight="1" x14ac:dyDescent="0.3">
      <c r="A276" s="128" t="str">
        <f>IFERROR(IF(VLOOKUP(C276,Summary!A:B,2,FALSE)&lt;&gt;"C","",MAX($A$2:A275)+1),"")</f>
        <v/>
      </c>
      <c r="B276" s="35">
        <f>IF(Setup!$F$51="Yes",MAX($B$2:B275)+1,"")</f>
        <v>232</v>
      </c>
      <c r="C276" s="28" t="s">
        <v>128</v>
      </c>
      <c r="D276" s="37" t="str">
        <f t="shared" si="32"/>
        <v/>
      </c>
      <c r="E276" s="41">
        <v>10</v>
      </c>
      <c r="F276" s="41">
        <v>54</v>
      </c>
      <c r="G276" s="6">
        <v>6</v>
      </c>
      <c r="H276" s="6">
        <v>6</v>
      </c>
      <c r="I276" s="70">
        <v>0</v>
      </c>
      <c r="J276" s="70">
        <v>0</v>
      </c>
      <c r="K276" s="70">
        <v>0</v>
      </c>
      <c r="L276" s="70">
        <v>0</v>
      </c>
      <c r="M276" s="70">
        <v>0</v>
      </c>
      <c r="N276" s="70">
        <v>0</v>
      </c>
      <c r="O276" s="70">
        <v>0</v>
      </c>
      <c r="P276" s="70">
        <v>1</v>
      </c>
      <c r="Q276" s="70">
        <v>0</v>
      </c>
      <c r="R276" s="10">
        <f t="shared" si="36"/>
        <v>15</v>
      </c>
      <c r="S276" s="10">
        <v>15.5</v>
      </c>
      <c r="T276" s="9" t="str">
        <f t="shared" si="33"/>
        <v>D7</v>
      </c>
      <c r="U276" s="11" t="str">
        <f t="shared" si="34"/>
        <v>With Flame and Shell</v>
      </c>
      <c r="V276" s="11" t="str">
        <f t="shared" si="41"/>
        <v>, Dlux</v>
      </c>
      <c r="W276" s="11" t="str">
        <f t="shared" si="35"/>
        <v>Dlux</v>
      </c>
      <c r="X276" s="86" t="str">
        <f>IFERROR(IF(U276="","",IF(COUNTIF('My Played Scenarios'!E:E,T276)&gt;0,"ü","")),"")</f>
        <v/>
      </c>
    </row>
    <row r="277" spans="1:24" ht="15" customHeight="1" x14ac:dyDescent="0.3">
      <c r="A277" s="128" t="str">
        <f>IFERROR(IF(VLOOKUP(C277,Summary!A:B,2,FALSE)&lt;&gt;"C","",MAX($A$2:A276)+1),"")</f>
        <v/>
      </c>
      <c r="B277" s="35">
        <f>IF(Setup!$F$51="Yes",MAX($B$2:B276)+1,"")</f>
        <v>233</v>
      </c>
      <c r="C277" s="28" t="s">
        <v>129</v>
      </c>
      <c r="D277" s="37" t="str">
        <f t="shared" si="32"/>
        <v/>
      </c>
      <c r="E277" s="41">
        <v>9</v>
      </c>
      <c r="F277" s="41">
        <v>66</v>
      </c>
      <c r="G277" s="6">
        <v>10</v>
      </c>
      <c r="H277" s="6">
        <v>4</v>
      </c>
      <c r="I277" s="70">
        <v>0</v>
      </c>
      <c r="J277" s="70">
        <v>0</v>
      </c>
      <c r="K277" s="70">
        <v>0</v>
      </c>
      <c r="L277" s="70">
        <v>0</v>
      </c>
      <c r="M277" s="70">
        <v>0</v>
      </c>
      <c r="N277" s="70">
        <v>0</v>
      </c>
      <c r="O277" s="70">
        <v>0</v>
      </c>
      <c r="P277" s="70">
        <v>1</v>
      </c>
      <c r="Q277" s="70">
        <v>0</v>
      </c>
      <c r="R277" s="10">
        <f t="shared" si="36"/>
        <v>16</v>
      </c>
      <c r="S277" s="10">
        <v>20.2</v>
      </c>
      <c r="T277" s="9" t="str">
        <f t="shared" si="33"/>
        <v>D8</v>
      </c>
      <c r="U277" s="11" t="str">
        <f t="shared" si="34"/>
        <v>The Schoolhouse</v>
      </c>
      <c r="V277" s="11" t="str">
        <f t="shared" si="41"/>
        <v>, Dlux</v>
      </c>
      <c r="W277" s="11" t="str">
        <f t="shared" si="35"/>
        <v>Dlux</v>
      </c>
      <c r="X277" s="86" t="str">
        <f>IFERROR(IF(U277="","",IF(COUNTIF('My Played Scenarios'!E:E,T277)&gt;0,"ü","")),"")</f>
        <v/>
      </c>
    </row>
    <row r="278" spans="1:24" ht="15" customHeight="1" x14ac:dyDescent="0.3">
      <c r="A278" s="128" t="str">
        <f>IFERROR(IF(VLOOKUP(C278,Summary!A:B,2,FALSE)&lt;&gt;"C","",MAX($A$2:A277)+1),"")</f>
        <v/>
      </c>
      <c r="B278" s="35">
        <f>IF(Setup!$F$51="Yes",MAX($B$2:B277)+1,"")</f>
        <v>234</v>
      </c>
      <c r="C278" s="28" t="s">
        <v>130</v>
      </c>
      <c r="D278" s="37" t="str">
        <f t="shared" si="32"/>
        <v/>
      </c>
      <c r="E278" s="41">
        <v>10.5</v>
      </c>
      <c r="F278" s="41">
        <v>47</v>
      </c>
      <c r="G278" s="6">
        <v>9</v>
      </c>
      <c r="H278" s="6">
        <v>4</v>
      </c>
      <c r="I278" s="70">
        <v>0</v>
      </c>
      <c r="J278" s="70">
        <v>1</v>
      </c>
      <c r="K278" s="70">
        <v>0</v>
      </c>
      <c r="L278" s="70">
        <v>0</v>
      </c>
      <c r="M278" s="70">
        <v>0</v>
      </c>
      <c r="N278" s="70">
        <v>0</v>
      </c>
      <c r="O278" s="70">
        <v>0</v>
      </c>
      <c r="P278" s="70">
        <v>1</v>
      </c>
      <c r="Q278" s="70">
        <v>0</v>
      </c>
      <c r="R278" s="10">
        <f t="shared" si="36"/>
        <v>17.100000000000001</v>
      </c>
      <c r="S278" s="10">
        <v>16.600000000000001</v>
      </c>
      <c r="T278" s="9" t="str">
        <f t="shared" si="33"/>
        <v>D9</v>
      </c>
      <c r="U278" s="11" t="str">
        <f t="shared" si="34"/>
        <v>Preparing the Way</v>
      </c>
      <c r="V278" s="11" t="str">
        <f t="shared" si="41"/>
        <v>, OBA, Dlux</v>
      </c>
      <c r="W278" s="11" t="str">
        <f t="shared" si="35"/>
        <v>OBA, Dlux</v>
      </c>
      <c r="X278" s="86" t="str">
        <f>IFERROR(IF(U278="","",IF(COUNTIF('My Played Scenarios'!E:E,T278)&gt;0,"ü","")),"")</f>
        <v/>
      </c>
    </row>
    <row r="279" spans="1:24" ht="15" customHeight="1" x14ac:dyDescent="0.3">
      <c r="A279" s="128" t="str">
        <f>IFERROR(IF(VLOOKUP(C279,Summary!A:B,2,FALSE)&lt;&gt;"C","",MAX($A$2:A278)+1),"")</f>
        <v/>
      </c>
      <c r="B279" s="35">
        <f>IF(Setup!$F$51="Yes",MAX($B$2:B278)+1,"")</f>
        <v>235</v>
      </c>
      <c r="C279" s="28" t="s">
        <v>131</v>
      </c>
      <c r="D279" s="37" t="str">
        <f t="shared" si="32"/>
        <v/>
      </c>
      <c r="E279" s="41">
        <v>9.5</v>
      </c>
      <c r="F279" s="41">
        <v>61</v>
      </c>
      <c r="G279" s="6">
        <v>9</v>
      </c>
      <c r="H279" s="6">
        <v>2</v>
      </c>
      <c r="I279" s="70">
        <v>0</v>
      </c>
      <c r="J279" s="70">
        <v>1</v>
      </c>
      <c r="K279" s="70">
        <v>0</v>
      </c>
      <c r="L279" s="70">
        <v>0</v>
      </c>
      <c r="M279" s="70">
        <v>0</v>
      </c>
      <c r="N279" s="70">
        <v>0</v>
      </c>
      <c r="O279" s="70">
        <v>0</v>
      </c>
      <c r="P279" s="70">
        <v>1</v>
      </c>
      <c r="Q279" s="70">
        <v>0</v>
      </c>
      <c r="R279" s="10">
        <f t="shared" si="36"/>
        <v>17.466666666666665</v>
      </c>
      <c r="S279" s="10">
        <v>18.3</v>
      </c>
      <c r="T279" s="9" t="str">
        <f t="shared" si="33"/>
        <v>D10</v>
      </c>
      <c r="U279" s="11" t="str">
        <f t="shared" si="34"/>
        <v>The Final Battle</v>
      </c>
      <c r="V279" s="11" t="str">
        <f t="shared" si="41"/>
        <v>, OBA, Dlux</v>
      </c>
      <c r="W279" s="11" t="str">
        <f t="shared" si="35"/>
        <v>OBA, Dlux</v>
      </c>
      <c r="X279" s="86" t="str">
        <f>IFERROR(IF(U279="","",IF(COUNTIF('My Played Scenarios'!E:E,T279)&gt;0,"ü","")),"")</f>
        <v/>
      </c>
    </row>
    <row r="280" spans="1:24" ht="15" customHeight="1" x14ac:dyDescent="0.3">
      <c r="A280" s="128" t="str">
        <f>IFERROR(IF(VLOOKUP(C280,Summary!A:B,2,FALSE)&lt;&gt;"C","",MAX($A$2:A279)+1),"")</f>
        <v/>
      </c>
      <c r="B280" s="35">
        <f>IF(Setup!$F$51="Yes",MAX($B$2:B279)+1,"")</f>
        <v>236</v>
      </c>
      <c r="C280" s="28"/>
      <c r="D280" s="37" t="str">
        <f t="shared" si="32"/>
        <v/>
      </c>
      <c r="E280" s="41"/>
      <c r="F280" s="41"/>
      <c r="I280" s="70" t="s">
        <v>1363</v>
      </c>
      <c r="J280" s="70" t="s">
        <v>1363</v>
      </c>
      <c r="K280" s="70" t="s">
        <v>1363</v>
      </c>
      <c r="L280" s="70" t="s">
        <v>1363</v>
      </c>
      <c r="M280" s="70" t="s">
        <v>1363</v>
      </c>
      <c r="N280" s="70" t="s">
        <v>1363</v>
      </c>
      <c r="O280" s="70" t="s">
        <v>1363</v>
      </c>
      <c r="P280" s="70"/>
      <c r="Q280" s="70" t="s">
        <v>1363</v>
      </c>
      <c r="R280" s="10" t="str">
        <f t="shared" ref="R280:R343" si="42">IF(E280="","",IFERROR(1+E280*(F280+IF(G280&gt;9,G280*3,G280*4)+H280*1+I280*1+J280*5+K280*9+L280*5+M280*2+N280*2+O280*5+Q280*5)/60,""))</f>
        <v/>
      </c>
      <c r="T280" s="9" t="str">
        <f t="shared" si="33"/>
        <v/>
      </c>
      <c r="U280" s="11" t="str">
        <f t="shared" si="34"/>
        <v/>
      </c>
      <c r="V280" s="11" t="str">
        <f t="shared" si="41"/>
        <v/>
      </c>
      <c r="W280" s="11" t="str">
        <f t="shared" si="35"/>
        <v/>
      </c>
      <c r="X280" s="86" t="str">
        <f>IFERROR(IF(U280="","",IF(COUNTIF('My Played Scenarios'!E:E,T280)&gt;0,"ü","")),"")</f>
        <v/>
      </c>
    </row>
    <row r="281" spans="1:24" ht="15" customHeight="1" x14ac:dyDescent="0.3">
      <c r="A281" s="128" t="str">
        <f>IFERROR(IF(VLOOKUP(C281,Summary!A:B,2,FALSE)&lt;&gt;"C","",MAX($A$2:A280)+1),"")</f>
        <v/>
      </c>
      <c r="B281" s="35">
        <f>IF(Setup!$F$51="Yes",MAX($B$2:B280)+1,"")</f>
        <v>237</v>
      </c>
      <c r="C281" s="29" t="s">
        <v>132</v>
      </c>
      <c r="D281" s="37" t="str">
        <f t="shared" si="32"/>
        <v/>
      </c>
      <c r="E281" s="17"/>
      <c r="F281" s="17"/>
      <c r="I281" s="70" t="s">
        <v>1363</v>
      </c>
      <c r="J281" s="70" t="s">
        <v>1363</v>
      </c>
      <c r="K281" s="70" t="s">
        <v>1363</v>
      </c>
      <c r="L281" s="70" t="s">
        <v>1363</v>
      </c>
      <c r="M281" s="70" t="s">
        <v>1363</v>
      </c>
      <c r="N281" s="70" t="s">
        <v>1363</v>
      </c>
      <c r="O281" s="70" t="s">
        <v>1363</v>
      </c>
      <c r="P281" s="70"/>
      <c r="Q281" s="70" t="s">
        <v>1363</v>
      </c>
      <c r="R281" s="10" t="str">
        <f t="shared" si="42"/>
        <v/>
      </c>
      <c r="T281" s="9" t="str">
        <f t="shared" si="33"/>
        <v/>
      </c>
      <c r="U281" s="11" t="str">
        <f t="shared" si="34"/>
        <v/>
      </c>
      <c r="V281" s="11" t="str">
        <f t="shared" si="41"/>
        <v/>
      </c>
      <c r="W281" s="11" t="str">
        <f t="shared" si="35"/>
        <v/>
      </c>
      <c r="X281" s="86" t="str">
        <f>IFERROR(IF(U281="","",IF(COUNTIF('My Played Scenarios'!E:E,T281)&gt;0,"ü","")),"")</f>
        <v/>
      </c>
    </row>
    <row r="282" spans="1:24" ht="15" customHeight="1" x14ac:dyDescent="0.3">
      <c r="A282" s="128" t="str">
        <f>IFERROR(IF(VLOOKUP(C282,Summary!A:B,2,FALSE)&lt;&gt;"C","",MAX($A$2:A281)+1),"")</f>
        <v/>
      </c>
      <c r="B282" s="35">
        <f>IF(Setup!$F$51="Yes",MAX($B$2:B281)+1,"")</f>
        <v>238</v>
      </c>
      <c r="C282" s="28" t="s">
        <v>133</v>
      </c>
      <c r="D282" s="37" t="str">
        <f t="shared" si="32"/>
        <v/>
      </c>
      <c r="E282" s="41">
        <v>5</v>
      </c>
      <c r="F282" s="41">
        <v>11</v>
      </c>
      <c r="G282" s="6">
        <v>5</v>
      </c>
      <c r="H282" s="6">
        <v>0</v>
      </c>
      <c r="I282" s="70">
        <v>0</v>
      </c>
      <c r="J282" s="70">
        <v>0</v>
      </c>
      <c r="K282" s="70">
        <v>0</v>
      </c>
      <c r="L282" s="70">
        <v>0</v>
      </c>
      <c r="M282" s="70">
        <v>0</v>
      </c>
      <c r="N282" s="70">
        <v>1</v>
      </c>
      <c r="O282" s="70">
        <v>0</v>
      </c>
      <c r="P282" s="70">
        <v>1</v>
      </c>
      <c r="Q282" s="70">
        <v>0</v>
      </c>
      <c r="R282" s="10">
        <f t="shared" si="42"/>
        <v>3.75</v>
      </c>
      <c r="S282" s="10">
        <v>2.2000000000000002</v>
      </c>
      <c r="T282" s="9" t="str">
        <f t="shared" si="33"/>
        <v>D11</v>
      </c>
      <c r="U282" s="11" t="str">
        <f t="shared" si="34"/>
        <v>Ripe Pickings</v>
      </c>
      <c r="V282" s="11" t="str">
        <f t="shared" si="41"/>
        <v>, Bcg, Dlux</v>
      </c>
      <c r="W282" s="11" t="str">
        <f t="shared" si="35"/>
        <v>Bcg, Dlux</v>
      </c>
      <c r="X282" s="86" t="str">
        <f>IFERROR(IF(U282="","",IF(COUNTIF('My Played Scenarios'!E:E,T282)&gt;0,"ü","")),"")</f>
        <v/>
      </c>
    </row>
    <row r="283" spans="1:24" ht="15" customHeight="1" x14ac:dyDescent="0.3">
      <c r="A283" s="128" t="str">
        <f>IFERROR(IF(VLOOKUP(C283,Summary!A:B,2,FALSE)&lt;&gt;"C","",MAX($A$2:A282)+1),"")</f>
        <v/>
      </c>
      <c r="B283" s="35">
        <f>IF(Setup!$F$51="Yes",MAX($B$2:B282)+1,"")</f>
        <v>239</v>
      </c>
      <c r="C283" s="28" t="s">
        <v>134</v>
      </c>
      <c r="D283" s="37" t="str">
        <f t="shared" si="32"/>
        <v/>
      </c>
      <c r="E283" s="41">
        <v>10</v>
      </c>
      <c r="F283" s="41">
        <v>39</v>
      </c>
      <c r="G283" s="6">
        <v>3</v>
      </c>
      <c r="H283" s="6">
        <v>1</v>
      </c>
      <c r="I283" s="70">
        <v>0</v>
      </c>
      <c r="J283" s="70">
        <v>0</v>
      </c>
      <c r="K283" s="70">
        <v>0</v>
      </c>
      <c r="L283" s="70">
        <v>0</v>
      </c>
      <c r="M283" s="70">
        <v>0</v>
      </c>
      <c r="N283" s="70">
        <v>1</v>
      </c>
      <c r="O283" s="70">
        <v>0</v>
      </c>
      <c r="P283" s="70">
        <v>1</v>
      </c>
      <c r="Q283" s="70">
        <v>0</v>
      </c>
      <c r="R283" s="10">
        <f t="shared" si="42"/>
        <v>10</v>
      </c>
      <c r="S283" s="10">
        <v>11.3</v>
      </c>
      <c r="T283" s="9" t="str">
        <f t="shared" si="33"/>
        <v>D12</v>
      </c>
      <c r="U283" s="11" t="str">
        <f t="shared" si="34"/>
        <v>Repulsed</v>
      </c>
      <c r="V283" s="11" t="str">
        <f t="shared" si="41"/>
        <v>, Bcg, Dlux</v>
      </c>
      <c r="W283" s="11" t="str">
        <f t="shared" si="35"/>
        <v>Bcg, Dlux</v>
      </c>
      <c r="X283" s="86" t="str">
        <f>IFERROR(IF(U283="","",IF(COUNTIF('My Played Scenarios'!E:E,T283)&gt;0,"ü","")),"")</f>
        <v/>
      </c>
    </row>
    <row r="284" spans="1:24" ht="15" customHeight="1" x14ac:dyDescent="0.3">
      <c r="A284" s="128" t="str">
        <f>IFERROR(IF(VLOOKUP(C284,Summary!A:B,2,FALSE)&lt;&gt;"C","",MAX($A$2:A283)+1),"")</f>
        <v/>
      </c>
      <c r="B284" s="35">
        <f>IF(Setup!$F$51="Yes",MAX($B$2:B283)+1,"")</f>
        <v>240</v>
      </c>
      <c r="C284" s="28" t="s">
        <v>135</v>
      </c>
      <c r="D284" s="37" t="str">
        <f t="shared" si="32"/>
        <v/>
      </c>
      <c r="E284" s="41">
        <v>7.5</v>
      </c>
      <c r="F284" s="41">
        <v>40</v>
      </c>
      <c r="G284" s="6">
        <v>4</v>
      </c>
      <c r="H284" s="6">
        <v>0</v>
      </c>
      <c r="I284" s="70">
        <v>0</v>
      </c>
      <c r="J284" s="70">
        <v>0</v>
      </c>
      <c r="K284" s="70">
        <v>0</v>
      </c>
      <c r="L284" s="70">
        <v>0</v>
      </c>
      <c r="M284" s="70">
        <v>0</v>
      </c>
      <c r="N284" s="70">
        <v>1</v>
      </c>
      <c r="O284" s="70">
        <v>0</v>
      </c>
      <c r="P284" s="70">
        <v>1</v>
      </c>
      <c r="Q284" s="70">
        <v>0</v>
      </c>
      <c r="R284" s="10">
        <f t="shared" si="42"/>
        <v>8.25</v>
      </c>
      <c r="S284" s="10">
        <v>8.3000000000000007</v>
      </c>
      <c r="T284" s="9" t="str">
        <f t="shared" si="33"/>
        <v>D13</v>
      </c>
      <c r="U284" s="11" t="str">
        <f t="shared" si="34"/>
        <v>Bogged Down</v>
      </c>
      <c r="V284" s="11" t="str">
        <f t="shared" si="41"/>
        <v>, Bcg, Dlux</v>
      </c>
      <c r="W284" s="11" t="str">
        <f t="shared" si="35"/>
        <v>Bcg, Dlux</v>
      </c>
      <c r="X284" s="86" t="str">
        <f>IFERROR(IF(U284="","",IF(COUNTIF('My Played Scenarios'!E:E,T284)&gt;0,"ü","")),"")</f>
        <v/>
      </c>
    </row>
    <row r="285" spans="1:24" ht="15" customHeight="1" x14ac:dyDescent="0.3">
      <c r="A285" s="128" t="str">
        <f>IFERROR(IF(VLOOKUP(C285,Summary!A:B,2,FALSE)&lt;&gt;"C","",MAX($A$2:A284)+1),"")</f>
        <v/>
      </c>
      <c r="B285" s="35">
        <f>IF(Setup!$F$51="Yes",MAX($B$2:B284)+1,"")</f>
        <v>241</v>
      </c>
      <c r="C285" s="28" t="s">
        <v>136</v>
      </c>
      <c r="D285" s="37" t="str">
        <f t="shared" si="32"/>
        <v/>
      </c>
      <c r="E285" s="41">
        <v>9</v>
      </c>
      <c r="F285" s="41">
        <v>23.5</v>
      </c>
      <c r="G285" s="6">
        <v>3</v>
      </c>
      <c r="H285" s="6">
        <v>3</v>
      </c>
      <c r="I285" s="70">
        <v>0</v>
      </c>
      <c r="J285" s="70">
        <v>0</v>
      </c>
      <c r="K285" s="70">
        <v>0</v>
      </c>
      <c r="L285" s="70">
        <v>0</v>
      </c>
      <c r="M285" s="70">
        <v>1</v>
      </c>
      <c r="N285" s="70">
        <v>1</v>
      </c>
      <c r="O285" s="70">
        <v>0</v>
      </c>
      <c r="P285" s="70">
        <v>1</v>
      </c>
      <c r="Q285" s="70">
        <v>0</v>
      </c>
      <c r="R285" s="10">
        <f t="shared" si="42"/>
        <v>7.375</v>
      </c>
      <c r="S285" s="10">
        <v>7.6</v>
      </c>
      <c r="T285" s="9" t="str">
        <f t="shared" si="33"/>
        <v>D14</v>
      </c>
      <c r="U285" s="11" t="str">
        <f t="shared" si="34"/>
        <v>Buying the Farm</v>
      </c>
      <c r="V285" s="11" t="str">
        <f t="shared" si="41"/>
        <v>, Air, Bcg, Dlux</v>
      </c>
      <c r="W285" s="11" t="str">
        <f t="shared" si="35"/>
        <v>Air, Bcg, Dlux</v>
      </c>
      <c r="X285" s="86" t="str">
        <f>IFERROR(IF(U285="","",IF(COUNTIF('My Played Scenarios'!E:E,T285)&gt;0,"ü","")),"")</f>
        <v/>
      </c>
    </row>
    <row r="286" spans="1:24" ht="15" customHeight="1" x14ac:dyDescent="0.3">
      <c r="A286" s="128" t="str">
        <f>IFERROR(IF(VLOOKUP(C286,Summary!A:B,2,FALSE)&lt;&gt;"C","",MAX($A$2:A285)+1),"")</f>
        <v/>
      </c>
      <c r="B286" s="35">
        <f>IF(Setup!$F$51="Yes",MAX($B$2:B285)+1,"")</f>
        <v>242</v>
      </c>
      <c r="C286" s="28" t="s">
        <v>137</v>
      </c>
      <c r="D286" s="37" t="str">
        <f t="shared" si="32"/>
        <v/>
      </c>
      <c r="E286" s="41">
        <v>6.5</v>
      </c>
      <c r="F286" s="41">
        <v>16</v>
      </c>
      <c r="G286" s="6">
        <v>9</v>
      </c>
      <c r="H286" s="6">
        <v>2</v>
      </c>
      <c r="I286" s="70">
        <v>0</v>
      </c>
      <c r="J286" s="70">
        <v>0</v>
      </c>
      <c r="K286" s="70">
        <v>0</v>
      </c>
      <c r="L286" s="70">
        <v>0</v>
      </c>
      <c r="M286" s="70">
        <v>1</v>
      </c>
      <c r="N286" s="70">
        <v>1</v>
      </c>
      <c r="O286" s="70">
        <v>0</v>
      </c>
      <c r="P286" s="70">
        <v>1</v>
      </c>
      <c r="Q286" s="70">
        <v>0</v>
      </c>
      <c r="R286" s="10">
        <f t="shared" si="42"/>
        <v>7.2833333333333332</v>
      </c>
      <c r="S286" s="10">
        <v>5</v>
      </c>
      <c r="T286" s="9" t="str">
        <f t="shared" si="33"/>
        <v>D15</v>
      </c>
      <c r="U286" s="11" t="str">
        <f t="shared" si="34"/>
        <v>Barkmann's Corner</v>
      </c>
      <c r="V286" s="11" t="str">
        <f t="shared" si="41"/>
        <v>, Air, Bcg, Dlux</v>
      </c>
      <c r="W286" s="11" t="str">
        <f t="shared" si="35"/>
        <v>Air, Bcg, Dlux</v>
      </c>
      <c r="X286" s="86" t="str">
        <f>IFERROR(IF(U286="","",IF(COUNTIF('My Played Scenarios'!E:E,T286)&gt;0,"ü","")),"")</f>
        <v/>
      </c>
    </row>
    <row r="287" spans="1:24" ht="15" customHeight="1" x14ac:dyDescent="0.3">
      <c r="A287" s="128" t="str">
        <f>IFERROR(IF(VLOOKUP(C287,Summary!A:B,2,FALSE)&lt;&gt;"C","",MAX($A$2:A286)+1),"")</f>
        <v/>
      </c>
      <c r="B287" s="35">
        <f>IF(Setup!$F$51="Yes",MAX($B$2:B286)+1,"")</f>
        <v>243</v>
      </c>
      <c r="C287" s="28" t="s">
        <v>138</v>
      </c>
      <c r="D287" s="37" t="str">
        <f t="shared" si="32"/>
        <v/>
      </c>
      <c r="E287" s="41">
        <v>7.5</v>
      </c>
      <c r="F287" s="41">
        <v>36</v>
      </c>
      <c r="G287" s="6">
        <v>0</v>
      </c>
      <c r="H287" s="6">
        <v>0</v>
      </c>
      <c r="I287" s="70">
        <v>0</v>
      </c>
      <c r="J287" s="70">
        <v>0</v>
      </c>
      <c r="K287" s="70">
        <v>1</v>
      </c>
      <c r="L287" s="70">
        <v>0</v>
      </c>
      <c r="M287" s="70">
        <v>0</v>
      </c>
      <c r="N287" s="70">
        <v>1</v>
      </c>
      <c r="O287" s="70">
        <v>0</v>
      </c>
      <c r="P287" s="70">
        <v>1</v>
      </c>
      <c r="Q287" s="70">
        <v>0</v>
      </c>
      <c r="R287" s="10">
        <f t="shared" si="42"/>
        <v>6.875</v>
      </c>
      <c r="S287" s="10">
        <v>9.4</v>
      </c>
      <c r="T287" s="9" t="str">
        <f t="shared" si="33"/>
        <v>D16</v>
      </c>
      <c r="U287" s="11" t="str">
        <f t="shared" si="34"/>
        <v>Clay Pigeons</v>
      </c>
      <c r="V287" s="11" t="str">
        <f t="shared" si="41"/>
        <v>, Nght, Bcg, Dlux</v>
      </c>
      <c r="W287" s="11" t="str">
        <f t="shared" si="35"/>
        <v>Nght, Bcg, Dlux</v>
      </c>
      <c r="X287" s="86" t="str">
        <f>IFERROR(IF(U287="","",IF(COUNTIF('My Played Scenarios'!E:E,T287)&gt;0,"ü","")),"")</f>
        <v/>
      </c>
    </row>
    <row r="288" spans="1:24" ht="15" customHeight="1" x14ac:dyDescent="0.3">
      <c r="A288" s="128" t="str">
        <f>IFERROR(IF(VLOOKUP(C288,Summary!A:B,2,FALSE)&lt;&gt;"C","",MAX($A$2:A287)+1),"")</f>
        <v/>
      </c>
      <c r="B288" s="35">
        <f>IF(Setup!$F$51="Yes",MAX($B$2:B287)+1,"")</f>
        <v>244</v>
      </c>
      <c r="C288" s="28" t="s">
        <v>139</v>
      </c>
      <c r="D288" s="37" t="str">
        <f t="shared" si="32"/>
        <v/>
      </c>
      <c r="E288" s="41">
        <v>9.5</v>
      </c>
      <c r="F288" s="41">
        <v>44</v>
      </c>
      <c r="G288" s="6">
        <v>15</v>
      </c>
      <c r="H288" s="6">
        <v>3</v>
      </c>
      <c r="I288" s="70">
        <v>0</v>
      </c>
      <c r="J288" s="70">
        <v>0</v>
      </c>
      <c r="K288" s="70">
        <v>0</v>
      </c>
      <c r="L288" s="70">
        <v>0</v>
      </c>
      <c r="M288" s="70">
        <v>1</v>
      </c>
      <c r="N288" s="70">
        <v>1</v>
      </c>
      <c r="O288" s="70">
        <v>0</v>
      </c>
      <c r="P288" s="70">
        <v>1</v>
      </c>
      <c r="Q288" s="70">
        <v>0</v>
      </c>
      <c r="R288" s="10">
        <f t="shared" si="42"/>
        <v>16.2</v>
      </c>
      <c r="S288" s="10">
        <v>15.4</v>
      </c>
      <c r="T288" s="9" t="str">
        <f t="shared" si="33"/>
        <v>D17</v>
      </c>
      <c r="U288" s="11" t="str">
        <f t="shared" si="34"/>
        <v>They're Coming!</v>
      </c>
      <c r="V288" s="11" t="str">
        <f t="shared" si="41"/>
        <v>, Air, Bcg, Dlux</v>
      </c>
      <c r="W288" s="11" t="str">
        <f t="shared" si="35"/>
        <v>Air, Bcg, Dlux</v>
      </c>
      <c r="X288" s="86" t="str">
        <f>IFERROR(IF(U288="","",IF(COUNTIF('My Played Scenarios'!E:E,T288)&gt;0,"ü","")),"")</f>
        <v/>
      </c>
    </row>
    <row r="289" spans="1:24" ht="15" customHeight="1" x14ac:dyDescent="0.3">
      <c r="A289" s="128" t="str">
        <f>IFERROR(IF(VLOOKUP(C289,Summary!A:B,2,FALSE)&lt;&gt;"C","",MAX($A$2:A288)+1),"")</f>
        <v/>
      </c>
      <c r="B289" s="35">
        <f>IF(Setup!$F$51="Yes",MAX($B$2:B288)+1,"")</f>
        <v>245</v>
      </c>
      <c r="C289" s="28" t="s">
        <v>140</v>
      </c>
      <c r="D289" s="37" t="str">
        <f t="shared" ref="D289:D352" si="43">IF(OR(C289="",LEFT(C289,2)="--"),"",IF(OR(E289="",F289="",G289="",H289="",I289="",J289="",K289="",L289="",M289="",N289="",O289="",P289="",Q289=""),"*",""))</f>
        <v/>
      </c>
      <c r="E289" s="41">
        <v>8.5</v>
      </c>
      <c r="F289" s="41">
        <v>27.5</v>
      </c>
      <c r="G289" s="6">
        <v>8</v>
      </c>
      <c r="H289" s="6">
        <v>1</v>
      </c>
      <c r="I289" s="70">
        <v>0</v>
      </c>
      <c r="J289" s="70">
        <v>0</v>
      </c>
      <c r="K289" s="70">
        <v>0</v>
      </c>
      <c r="L289" s="70">
        <v>0</v>
      </c>
      <c r="M289" s="70">
        <v>0</v>
      </c>
      <c r="N289" s="70">
        <v>1</v>
      </c>
      <c r="O289" s="70">
        <v>0</v>
      </c>
      <c r="P289" s="70">
        <v>1</v>
      </c>
      <c r="Q289" s="70">
        <v>0</v>
      </c>
      <c r="R289" s="10">
        <f t="shared" si="42"/>
        <v>9.8541666666666661</v>
      </c>
      <c r="S289" s="10">
        <v>8.1999999999999993</v>
      </c>
      <c r="T289" s="9" t="str">
        <f t="shared" ref="T289:T352" si="44">IF(OR(C289="",LEFT(C289,3)="---"),"",IFERROR("ASL"&amp;1*MID(C289,SEARCH("[",C289)+1,LEN(C289)-SEARCH("[",C289)-1),MID(C289,SEARCH("[",C289)+1,LEN(C289)-SEARCH("[",C289)-1)))</f>
        <v>D18</v>
      </c>
      <c r="U289" s="11" t="str">
        <f t="shared" ref="U289:U352" si="45">IF(OR(C289="",LEFT(C289,3)="---"),"",IFERROR(LEFT(C289,LEN(C289)-(LEN(C289)-SEARCH("[",C289)+2)),""))</f>
        <v>King of the Hill</v>
      </c>
      <c r="V289" s="11" t="str">
        <f t="shared" si="41"/>
        <v>, Bcg, Dlux</v>
      </c>
      <c r="W289" s="11" t="str">
        <f t="shared" ref="W289:W352" si="46">IF(V289="","",IF(V289="Campaign","Campaign",RIGHT(V289,LEN(V289)-2)))</f>
        <v>Bcg, Dlux</v>
      </c>
      <c r="X289" s="86" t="str">
        <f>IFERROR(IF(U289="","",IF(COUNTIF('My Played Scenarios'!E:E,T289)&gt;0,"ü","")),"")</f>
        <v/>
      </c>
    </row>
    <row r="290" spans="1:24" ht="15" customHeight="1" x14ac:dyDescent="0.3">
      <c r="A290" s="128" t="str">
        <f>IFERROR(IF(VLOOKUP(C290,Summary!A:B,2,FALSE)&lt;&gt;"C","",MAX($A$2:A289)+1),"")</f>
        <v/>
      </c>
      <c r="B290" s="35">
        <f>IF(Setup!$F$51="Yes",MAX($B$2:B289)+1,"")</f>
        <v>246</v>
      </c>
      <c r="C290" s="28"/>
      <c r="D290" s="37" t="str">
        <f t="shared" si="43"/>
        <v/>
      </c>
      <c r="E290" s="41"/>
      <c r="F290" s="41"/>
      <c r="I290" s="70" t="s">
        <v>1363</v>
      </c>
      <c r="J290" s="70" t="s">
        <v>1363</v>
      </c>
      <c r="K290" s="70" t="s">
        <v>1363</v>
      </c>
      <c r="L290" s="70" t="s">
        <v>1363</v>
      </c>
      <c r="M290" s="70" t="s">
        <v>1363</v>
      </c>
      <c r="N290" s="70" t="s">
        <v>1363</v>
      </c>
      <c r="O290" s="70" t="s">
        <v>1363</v>
      </c>
      <c r="P290" s="70"/>
      <c r="Q290" s="70" t="s">
        <v>1363</v>
      </c>
      <c r="R290" s="10" t="str">
        <f t="shared" si="42"/>
        <v/>
      </c>
      <c r="T290" s="9" t="str">
        <f t="shared" si="44"/>
        <v/>
      </c>
      <c r="U290" s="11" t="str">
        <f t="shared" si="45"/>
        <v/>
      </c>
      <c r="V290" s="11" t="str">
        <f t="shared" si="41"/>
        <v/>
      </c>
      <c r="W290" s="11" t="str">
        <f t="shared" si="46"/>
        <v/>
      </c>
      <c r="X290" s="86" t="str">
        <f>IFERROR(IF(U290="","",IF(COUNTIF('My Played Scenarios'!E:E,T290)&gt;0,"ü","")),"")</f>
        <v/>
      </c>
    </row>
    <row r="291" spans="1:24" ht="15" customHeight="1" x14ac:dyDescent="0.3">
      <c r="A291" s="128" t="str">
        <f>IFERROR(IF(VLOOKUP(C291,Summary!A:B,2,FALSE)&lt;&gt;"C","",MAX($A$2:A290)+1),"")</f>
        <v/>
      </c>
      <c r="B291" s="35">
        <f>IF(Setup!$F$52="Yes",MAX($B$2:B290)+1,"")</f>
        <v>247</v>
      </c>
      <c r="C291" s="29" t="s">
        <v>141</v>
      </c>
      <c r="D291" s="37" t="str">
        <f t="shared" si="43"/>
        <v/>
      </c>
      <c r="E291" s="17"/>
      <c r="F291" s="17"/>
      <c r="I291" s="70" t="s">
        <v>1363</v>
      </c>
      <c r="J291" s="70" t="s">
        <v>1363</v>
      </c>
      <c r="K291" s="70" t="s">
        <v>1363</v>
      </c>
      <c r="L291" s="70" t="s">
        <v>1363</v>
      </c>
      <c r="M291" s="70" t="s">
        <v>1363</v>
      </c>
      <c r="N291" s="70" t="s">
        <v>1363</v>
      </c>
      <c r="O291" s="70" t="s">
        <v>1363</v>
      </c>
      <c r="P291" s="70"/>
      <c r="Q291" s="70" t="s">
        <v>1363</v>
      </c>
      <c r="R291" s="10" t="str">
        <f t="shared" si="42"/>
        <v/>
      </c>
      <c r="T291" s="9" t="str">
        <f t="shared" si="44"/>
        <v/>
      </c>
      <c r="U291" s="11" t="str">
        <f t="shared" si="45"/>
        <v/>
      </c>
      <c r="V291" s="11" t="str">
        <f t="shared" si="41"/>
        <v/>
      </c>
      <c r="W291" s="11" t="str">
        <f t="shared" si="46"/>
        <v/>
      </c>
      <c r="X291" s="86" t="str">
        <f>IFERROR(IF(U291="","",IF(COUNTIF('My Played Scenarios'!E:E,T291)&gt;0,"ü","")),"")</f>
        <v/>
      </c>
    </row>
    <row r="292" spans="1:24" ht="15" customHeight="1" x14ac:dyDescent="0.3">
      <c r="A292" s="128" t="str">
        <f>IFERROR(IF(VLOOKUP(C292,Summary!A:B,2,FALSE)&lt;&gt;"C","",MAX($A$2:A291)+1),"")</f>
        <v/>
      </c>
      <c r="B292" s="35">
        <f>IF(Setup!$F$52="Yes",MAX($B$2:B291)+1,"")</f>
        <v>248</v>
      </c>
      <c r="C292" s="28" t="s">
        <v>142</v>
      </c>
      <c r="D292" s="37" t="str">
        <f t="shared" si="43"/>
        <v/>
      </c>
      <c r="E292" s="41">
        <v>8</v>
      </c>
      <c r="F292" s="41">
        <v>84</v>
      </c>
      <c r="G292" s="6">
        <v>4</v>
      </c>
      <c r="H292" s="6">
        <v>2</v>
      </c>
      <c r="I292" s="70">
        <v>0</v>
      </c>
      <c r="J292" s="70">
        <v>1</v>
      </c>
      <c r="K292" s="70">
        <v>0</v>
      </c>
      <c r="L292" s="70">
        <v>0</v>
      </c>
      <c r="M292" s="70">
        <v>1</v>
      </c>
      <c r="N292" s="70">
        <v>0</v>
      </c>
      <c r="O292" s="70">
        <v>0</v>
      </c>
      <c r="P292" s="70">
        <v>0</v>
      </c>
      <c r="Q292" s="70">
        <v>1</v>
      </c>
      <c r="R292" s="10">
        <f t="shared" si="42"/>
        <v>16.2</v>
      </c>
      <c r="S292" s="10">
        <v>17.3</v>
      </c>
      <c r="T292" s="9" t="str">
        <f t="shared" si="44"/>
        <v>RB1</v>
      </c>
      <c r="U292" s="11" t="str">
        <f t="shared" si="45"/>
        <v>One Down, Two to Go</v>
      </c>
      <c r="V292" s="11" t="str">
        <f t="shared" si="41"/>
        <v>, OBA, Air, SSR</v>
      </c>
      <c r="W292" s="11" t="str">
        <f t="shared" si="46"/>
        <v>OBA, Air, SSR</v>
      </c>
      <c r="X292" s="86" t="str">
        <f>IFERROR(IF(U292="","",IF(COUNTIF('My Played Scenarios'!E:E,T292)&gt;0,"ü","")),"")</f>
        <v/>
      </c>
    </row>
    <row r="293" spans="1:24" ht="15" customHeight="1" x14ac:dyDescent="0.3">
      <c r="A293" s="128" t="str">
        <f>IFERROR(IF(VLOOKUP(C293,Summary!A:B,2,FALSE)&lt;&gt;"C","",MAX($A$2:A292)+1),"")</f>
        <v/>
      </c>
      <c r="B293" s="35">
        <f>IF(Setup!$F$52="Yes",MAX($B$2:B292)+1,"")</f>
        <v>249</v>
      </c>
      <c r="C293" s="28" t="s">
        <v>143</v>
      </c>
      <c r="D293" s="37" t="str">
        <f t="shared" si="43"/>
        <v/>
      </c>
      <c r="E293" s="41">
        <v>6.5</v>
      </c>
      <c r="F293" s="41">
        <v>67</v>
      </c>
      <c r="G293" s="6">
        <v>3</v>
      </c>
      <c r="H293" s="6">
        <v>1</v>
      </c>
      <c r="I293" s="70">
        <v>0</v>
      </c>
      <c r="J293" s="70">
        <v>0</v>
      </c>
      <c r="K293" s="70">
        <v>0</v>
      </c>
      <c r="L293" s="70">
        <v>0</v>
      </c>
      <c r="M293" s="70">
        <v>0</v>
      </c>
      <c r="N293" s="70">
        <v>0</v>
      </c>
      <c r="O293" s="70">
        <v>0</v>
      </c>
      <c r="P293" s="70">
        <v>0</v>
      </c>
      <c r="Q293" s="70">
        <v>1</v>
      </c>
      <c r="R293" s="10">
        <f t="shared" si="42"/>
        <v>10.208333333333334</v>
      </c>
      <c r="S293" s="10">
        <v>10.9</v>
      </c>
      <c r="T293" s="9" t="str">
        <f t="shared" si="44"/>
        <v>RB2</v>
      </c>
      <c r="U293" s="11" t="str">
        <f t="shared" si="45"/>
        <v>Blood and Guts</v>
      </c>
      <c r="V293" s="11" t="str">
        <f t="shared" si="41"/>
        <v>, SSR</v>
      </c>
      <c r="W293" s="11" t="str">
        <f t="shared" si="46"/>
        <v>SSR</v>
      </c>
      <c r="X293" s="86" t="str">
        <f>IFERROR(IF(U293="","",IF(COUNTIF('My Played Scenarios'!E:E,T293)&gt;0,"ü","")),"")</f>
        <v/>
      </c>
    </row>
    <row r="294" spans="1:24" ht="15" customHeight="1" x14ac:dyDescent="0.3">
      <c r="A294" s="128" t="str">
        <f>IFERROR(IF(VLOOKUP(C294,Summary!A:B,2,FALSE)&lt;&gt;"C","",MAX($A$2:A293)+1),"")</f>
        <v/>
      </c>
      <c r="B294" s="35">
        <f>IF(Setup!$F$52="Yes",MAX($B$2:B293)+1,"")</f>
        <v>250</v>
      </c>
      <c r="C294" s="28" t="s">
        <v>144</v>
      </c>
      <c r="D294" s="37" t="str">
        <f t="shared" si="43"/>
        <v/>
      </c>
      <c r="E294" s="41">
        <v>6</v>
      </c>
      <c r="F294" s="41">
        <v>28</v>
      </c>
      <c r="G294" s="6">
        <v>0</v>
      </c>
      <c r="H294" s="6">
        <v>1</v>
      </c>
      <c r="I294" s="70">
        <v>0</v>
      </c>
      <c r="J294" s="70">
        <v>0</v>
      </c>
      <c r="K294" s="70">
        <v>0</v>
      </c>
      <c r="L294" s="70">
        <v>0</v>
      </c>
      <c r="M294" s="70">
        <v>0</v>
      </c>
      <c r="N294" s="70">
        <v>0</v>
      </c>
      <c r="O294" s="70">
        <v>0</v>
      </c>
      <c r="P294" s="70">
        <v>0</v>
      </c>
      <c r="Q294" s="70">
        <v>1</v>
      </c>
      <c r="R294" s="10">
        <f t="shared" si="42"/>
        <v>4.4000000000000004</v>
      </c>
      <c r="S294" s="10">
        <v>4</v>
      </c>
      <c r="T294" s="9" t="str">
        <f t="shared" si="44"/>
        <v>RB3</v>
      </c>
      <c r="U294" s="11" t="str">
        <f t="shared" si="45"/>
        <v>Bread Factory #2</v>
      </c>
      <c r="V294" s="11" t="str">
        <f t="shared" si="41"/>
        <v>, SSR</v>
      </c>
      <c r="W294" s="11" t="str">
        <f t="shared" si="46"/>
        <v>SSR</v>
      </c>
      <c r="X294" s="86" t="str">
        <f>IFERROR(IF(U294="","",IF(COUNTIF('My Played Scenarios'!E:E,T294)&gt;0,"ü","")),"")</f>
        <v/>
      </c>
    </row>
    <row r="295" spans="1:24" ht="15" customHeight="1" x14ac:dyDescent="0.3">
      <c r="A295" s="128" t="str">
        <f>IFERROR(IF(VLOOKUP(C295,Summary!A:B,2,FALSE)&lt;&gt;"C","",MAX($A$2:A294)+1),"")</f>
        <v/>
      </c>
      <c r="B295" s="35">
        <f>IF(Setup!$F$52="Yes",MAX($B$2:B294)+1,"")</f>
        <v>251</v>
      </c>
      <c r="C295" s="28" t="s">
        <v>145</v>
      </c>
      <c r="D295" s="37" t="str">
        <f t="shared" si="43"/>
        <v/>
      </c>
      <c r="E295" s="41">
        <v>6.5</v>
      </c>
      <c r="F295" s="41">
        <v>33</v>
      </c>
      <c r="G295" s="6">
        <v>0</v>
      </c>
      <c r="H295" s="6">
        <v>0</v>
      </c>
      <c r="I295" s="70">
        <v>0</v>
      </c>
      <c r="J295" s="70">
        <v>0</v>
      </c>
      <c r="K295" s="70">
        <v>0</v>
      </c>
      <c r="L295" s="70">
        <v>0</v>
      </c>
      <c r="M295" s="70">
        <v>0</v>
      </c>
      <c r="N295" s="70">
        <v>0</v>
      </c>
      <c r="O295" s="70">
        <v>0</v>
      </c>
      <c r="P295" s="70">
        <v>0</v>
      </c>
      <c r="Q295" s="70">
        <v>1</v>
      </c>
      <c r="R295" s="10">
        <f t="shared" si="42"/>
        <v>5.1166666666666663</v>
      </c>
      <c r="S295" s="10">
        <v>5</v>
      </c>
      <c r="T295" s="9" t="str">
        <f t="shared" si="44"/>
        <v>RB4</v>
      </c>
      <c r="U295" s="11" t="str">
        <f t="shared" si="45"/>
        <v>To the Rescue</v>
      </c>
      <c r="V295" s="11" t="str">
        <f t="shared" si="41"/>
        <v>, SSR</v>
      </c>
      <c r="W295" s="11" t="str">
        <f t="shared" si="46"/>
        <v>SSR</v>
      </c>
      <c r="X295" s="86" t="str">
        <f>IFERROR(IF(U295="","",IF(COUNTIF('My Played Scenarios'!E:E,T295)&gt;0,"ü","")),"")</f>
        <v/>
      </c>
    </row>
    <row r="296" spans="1:24" ht="15" customHeight="1" x14ac:dyDescent="0.3">
      <c r="A296" s="128" t="str">
        <f>IFERROR(IF(VLOOKUP(C296,Summary!A:B,2,FALSE)&lt;&gt;"C","",MAX($A$2:A295)+1),"")</f>
        <v/>
      </c>
      <c r="B296" s="35">
        <f>IF(Setup!$F$52="Yes",MAX($B$2:B295)+1,"")</f>
        <v>252</v>
      </c>
      <c r="C296" s="28" t="s">
        <v>146</v>
      </c>
      <c r="D296" s="37" t="str">
        <f t="shared" si="43"/>
        <v/>
      </c>
      <c r="E296" s="41">
        <v>21</v>
      </c>
      <c r="F296" s="41">
        <v>202</v>
      </c>
      <c r="G296" s="6">
        <v>28</v>
      </c>
      <c r="H296" s="6">
        <v>16</v>
      </c>
      <c r="I296" s="70">
        <v>0</v>
      </c>
      <c r="J296" s="70">
        <v>1</v>
      </c>
      <c r="K296" s="70">
        <v>0</v>
      </c>
      <c r="L296" s="70">
        <v>0</v>
      </c>
      <c r="M296" s="70">
        <v>0</v>
      </c>
      <c r="N296" s="70">
        <v>0</v>
      </c>
      <c r="O296" s="70">
        <v>0</v>
      </c>
      <c r="P296" s="70">
        <v>0</v>
      </c>
      <c r="Q296" s="70">
        <v>1</v>
      </c>
      <c r="R296" s="10">
        <f t="shared" si="42"/>
        <v>110.2</v>
      </c>
      <c r="S296" s="10">
        <v>128.19999999999999</v>
      </c>
      <c r="T296" s="9" t="str">
        <f t="shared" si="44"/>
        <v>RB5</v>
      </c>
      <c r="U296" s="11" t="str">
        <f t="shared" si="45"/>
        <v>The Last Bid</v>
      </c>
      <c r="V296" s="11" t="str">
        <f t="shared" si="41"/>
        <v>, OBA, SSR</v>
      </c>
      <c r="W296" s="11" t="str">
        <f t="shared" si="46"/>
        <v>OBA, SSR</v>
      </c>
      <c r="X296" s="86" t="str">
        <f>IFERROR(IF(U296="","",IF(COUNTIF('My Played Scenarios'!E:E,T296)&gt;0,"ü","")),"")</f>
        <v/>
      </c>
    </row>
    <row r="297" spans="1:24" ht="15" customHeight="1" x14ac:dyDescent="0.3">
      <c r="A297" s="128" t="str">
        <f>IFERROR(IF(VLOOKUP(C297,Summary!A:B,2,FALSE)&lt;&gt;"C","",MAX($A$2:A296)+1),"")</f>
        <v/>
      </c>
      <c r="B297" s="35">
        <f>IF(Setup!$F$52="Yes",MAX($B$2:B296)+1,"")</f>
        <v>253</v>
      </c>
      <c r="C297" s="28" t="s">
        <v>147</v>
      </c>
      <c r="D297" s="37" t="str">
        <f t="shared" si="43"/>
        <v/>
      </c>
      <c r="E297" s="41">
        <v>6.5</v>
      </c>
      <c r="F297" s="41">
        <v>13.5</v>
      </c>
      <c r="G297" s="6">
        <v>0</v>
      </c>
      <c r="H297" s="6">
        <v>0</v>
      </c>
      <c r="I297" s="70">
        <v>0</v>
      </c>
      <c r="J297" s="70">
        <v>0</v>
      </c>
      <c r="K297" s="70">
        <v>0</v>
      </c>
      <c r="L297" s="70">
        <v>0</v>
      </c>
      <c r="M297" s="70">
        <v>0</v>
      </c>
      <c r="N297" s="70">
        <v>0</v>
      </c>
      <c r="O297" s="70">
        <v>0</v>
      </c>
      <c r="P297" s="70">
        <v>0</v>
      </c>
      <c r="Q297" s="70">
        <v>1</v>
      </c>
      <c r="R297" s="10">
        <f t="shared" si="42"/>
        <v>3.0041666666666669</v>
      </c>
      <c r="S297" s="10">
        <v>2</v>
      </c>
      <c r="T297" s="9" t="str">
        <f t="shared" si="44"/>
        <v>RB6</v>
      </c>
      <c r="U297" s="11" t="str">
        <f t="shared" si="45"/>
        <v>Turned Away</v>
      </c>
      <c r="V297" s="11" t="str">
        <f t="shared" si="41"/>
        <v>, SSR</v>
      </c>
      <c r="W297" s="11" t="str">
        <f t="shared" si="46"/>
        <v>SSR</v>
      </c>
      <c r="X297" s="86" t="str">
        <f>IFERROR(IF(U297="","",IF(COUNTIF('My Played Scenarios'!E:E,T297)&gt;0,"ü","")),"")</f>
        <v/>
      </c>
    </row>
    <row r="298" spans="1:24" ht="15" customHeight="1" x14ac:dyDescent="0.3">
      <c r="A298" s="128" t="str">
        <f>IFERROR(IF(VLOOKUP(C298,Summary!A:B,2,FALSE)&lt;&gt;"C","",MAX($A$2:A297)+1),"")</f>
        <v/>
      </c>
      <c r="B298" s="35">
        <f>IF(Setup!$F$52="Yes",MAX($B$2:B297)+1,"")</f>
        <v>254</v>
      </c>
      <c r="C298" s="28" t="s">
        <v>148</v>
      </c>
      <c r="D298" s="37" t="str">
        <f t="shared" si="43"/>
        <v/>
      </c>
      <c r="E298" s="41">
        <v>6</v>
      </c>
      <c r="F298" s="41">
        <v>29</v>
      </c>
      <c r="G298" s="6">
        <v>0</v>
      </c>
      <c r="H298" s="6">
        <v>0</v>
      </c>
      <c r="I298" s="70">
        <v>0</v>
      </c>
      <c r="J298" s="70">
        <v>0</v>
      </c>
      <c r="K298" s="70">
        <v>1</v>
      </c>
      <c r="L298" s="70">
        <v>0</v>
      </c>
      <c r="M298" s="70">
        <v>0</v>
      </c>
      <c r="N298" s="70">
        <v>0</v>
      </c>
      <c r="O298" s="70">
        <v>0</v>
      </c>
      <c r="P298" s="70">
        <v>0</v>
      </c>
      <c r="Q298" s="70">
        <v>1</v>
      </c>
      <c r="R298" s="10">
        <f t="shared" si="42"/>
        <v>5.3</v>
      </c>
      <c r="S298" s="10">
        <v>6</v>
      </c>
      <c r="T298" s="9" t="str">
        <f t="shared" si="44"/>
        <v>RB7</v>
      </c>
      <c r="U298" s="11" t="str">
        <f t="shared" si="45"/>
        <v>The Red House</v>
      </c>
      <c r="V298" s="11" t="str">
        <f t="shared" si="41"/>
        <v>, Nght, SSR</v>
      </c>
      <c r="W298" s="11" t="str">
        <f t="shared" si="46"/>
        <v>Nght, SSR</v>
      </c>
      <c r="X298" s="86" t="str">
        <f>IFERROR(IF(U298="","",IF(COUNTIF('My Played Scenarios'!E:E,T298)&gt;0,"ü","")),"")</f>
        <v/>
      </c>
    </row>
    <row r="299" spans="1:24" ht="15" customHeight="1" x14ac:dyDescent="0.3">
      <c r="A299" s="128" t="str">
        <f>IFERROR(IF(VLOOKUP(C299,Summary!A:B,2,FALSE)&lt;&gt;"C","",MAX($A$2:A298)+1),"")</f>
        <v/>
      </c>
      <c r="B299" s="35">
        <f>IF(Setup!$F$52="Yes",MAX($B$2:B298)+1,"")</f>
        <v>255</v>
      </c>
      <c r="C299" s="28" t="s">
        <v>149</v>
      </c>
      <c r="D299" s="37" t="str">
        <f t="shared" si="43"/>
        <v>*</v>
      </c>
      <c r="E299" s="41"/>
      <c r="F299" s="41"/>
      <c r="I299" s="70"/>
      <c r="J299" s="70"/>
      <c r="K299" s="70"/>
      <c r="L299" s="70"/>
      <c r="M299" s="70"/>
      <c r="N299" s="70"/>
      <c r="O299" s="70"/>
      <c r="P299" s="70"/>
      <c r="Q299" s="70"/>
      <c r="R299" s="10" t="str">
        <f t="shared" si="42"/>
        <v/>
      </c>
      <c r="T299" s="9" t="str">
        <f t="shared" si="44"/>
        <v>RB-I</v>
      </c>
      <c r="U299" s="11" t="str">
        <f t="shared" si="45"/>
        <v>Into the Factory</v>
      </c>
      <c r="V299" s="11" t="str">
        <f t="shared" si="41"/>
        <v>Campaign</v>
      </c>
      <c r="W299" s="11" t="str">
        <f t="shared" si="46"/>
        <v>Campaign</v>
      </c>
      <c r="X299" s="86" t="str">
        <f>IFERROR(IF(U299="","",IF(COUNTIF('My Played Scenarios'!E:E,T299)&gt;0,"ü","")),"")</f>
        <v/>
      </c>
    </row>
    <row r="300" spans="1:24" ht="15" customHeight="1" x14ac:dyDescent="0.3">
      <c r="A300" s="128" t="str">
        <f>IFERROR(IF(VLOOKUP(C300,Summary!A:B,2,FALSE)&lt;&gt;"C","",MAX($A$2:A299)+1),"")</f>
        <v/>
      </c>
      <c r="B300" s="35">
        <f>IF(Setup!$F$52="Yes",MAX($B$2:B299)+1,"")</f>
        <v>256</v>
      </c>
      <c r="C300" s="28" t="s">
        <v>150</v>
      </c>
      <c r="D300" s="37" t="str">
        <f t="shared" si="43"/>
        <v>*</v>
      </c>
      <c r="E300" s="41"/>
      <c r="F300" s="41"/>
      <c r="I300" s="70"/>
      <c r="J300" s="70"/>
      <c r="K300" s="70"/>
      <c r="L300" s="70"/>
      <c r="M300" s="70"/>
      <c r="N300" s="70"/>
      <c r="O300" s="70"/>
      <c r="P300" s="70"/>
      <c r="Q300" s="70"/>
      <c r="R300" s="10" t="str">
        <f t="shared" si="42"/>
        <v/>
      </c>
      <c r="T300" s="9" t="str">
        <f t="shared" si="44"/>
        <v>RB-II</v>
      </c>
      <c r="U300" s="11" t="str">
        <f t="shared" si="45"/>
        <v>Operation Hubertus</v>
      </c>
      <c r="V300" s="11" t="str">
        <f t="shared" si="41"/>
        <v>Campaign</v>
      </c>
      <c r="W300" s="11" t="str">
        <f t="shared" si="46"/>
        <v>Campaign</v>
      </c>
      <c r="X300" s="86" t="str">
        <f>IFERROR(IF(U300="","",IF(COUNTIF('My Played Scenarios'!E:E,T300)&gt;0,"ü","")),"")</f>
        <v/>
      </c>
    </row>
    <row r="301" spans="1:24" ht="15" customHeight="1" x14ac:dyDescent="0.3">
      <c r="A301" s="128" t="str">
        <f>IFERROR(IF(VLOOKUP(C301,Summary!A:B,2,FALSE)&lt;&gt;"C","",MAX($A$2:A300)+1),"")</f>
        <v/>
      </c>
      <c r="B301" s="35">
        <f>IF(Setup!$F$52="Yes",MAX($B$2:B300)+1,"")</f>
        <v>257</v>
      </c>
      <c r="C301" s="28" t="s">
        <v>151</v>
      </c>
      <c r="D301" s="37" t="str">
        <f t="shared" si="43"/>
        <v>*</v>
      </c>
      <c r="E301" s="41"/>
      <c r="F301" s="41"/>
      <c r="I301" s="70"/>
      <c r="J301" s="70"/>
      <c r="K301" s="70"/>
      <c r="L301" s="70"/>
      <c r="M301" s="70"/>
      <c r="N301" s="70"/>
      <c r="O301" s="70"/>
      <c r="P301" s="70"/>
      <c r="Q301" s="70"/>
      <c r="R301" s="10" t="str">
        <f t="shared" si="42"/>
        <v/>
      </c>
      <c r="T301" s="9" t="str">
        <f t="shared" si="44"/>
        <v>RB-III</v>
      </c>
      <c r="U301" s="11" t="str">
        <f t="shared" si="45"/>
        <v>The Barrikady</v>
      </c>
      <c r="V301" s="11" t="str">
        <f t="shared" si="41"/>
        <v>Campaign</v>
      </c>
      <c r="W301" s="11" t="str">
        <f t="shared" si="46"/>
        <v>Campaign</v>
      </c>
      <c r="X301" s="86" t="str">
        <f>IFERROR(IF(U301="","",IF(COUNTIF('My Played Scenarios'!E:E,T301)&gt;0,"ü","")),"")</f>
        <v/>
      </c>
    </row>
    <row r="302" spans="1:24" ht="15" customHeight="1" x14ac:dyDescent="0.3">
      <c r="A302" s="128" t="str">
        <f>IFERROR(IF(VLOOKUP(C302,Summary!A:B,2,FALSE)&lt;&gt;"C","",MAX($A$2:A301)+1),"")</f>
        <v/>
      </c>
      <c r="B302" s="35">
        <f>IF(Setup!$F$52="Yes",MAX($B$2:B301)+1,"")</f>
        <v>258</v>
      </c>
      <c r="C302" s="28"/>
      <c r="D302" s="37" t="str">
        <f t="shared" si="43"/>
        <v/>
      </c>
      <c r="E302" s="41"/>
      <c r="F302" s="41"/>
      <c r="I302" s="70" t="s">
        <v>1363</v>
      </c>
      <c r="J302" s="70" t="s">
        <v>1363</v>
      </c>
      <c r="K302" s="70" t="s">
        <v>1363</v>
      </c>
      <c r="L302" s="70" t="s">
        <v>1363</v>
      </c>
      <c r="M302" s="70" t="s">
        <v>1363</v>
      </c>
      <c r="N302" s="70" t="s">
        <v>1363</v>
      </c>
      <c r="O302" s="70" t="s">
        <v>1363</v>
      </c>
      <c r="P302" s="70"/>
      <c r="Q302" s="70" t="s">
        <v>1363</v>
      </c>
      <c r="R302" s="10" t="str">
        <f t="shared" si="42"/>
        <v/>
      </c>
      <c r="T302" s="9" t="str">
        <f t="shared" si="44"/>
        <v/>
      </c>
      <c r="U302" s="11" t="str">
        <f t="shared" si="45"/>
        <v/>
      </c>
      <c r="V302" s="11" t="str">
        <f t="shared" si="41"/>
        <v/>
      </c>
      <c r="W302" s="11" t="str">
        <f t="shared" si="46"/>
        <v/>
      </c>
      <c r="X302" s="86" t="str">
        <f>IFERROR(IF(U302="","",IF(COUNTIF('My Played Scenarios'!E:E,T302)&gt;0,"ü","")),"")</f>
        <v/>
      </c>
    </row>
    <row r="303" spans="1:24" ht="15" customHeight="1" x14ac:dyDescent="0.3">
      <c r="A303" s="128" t="str">
        <f>IFERROR(IF(VLOOKUP(C303,Summary!A:B,2,FALSE)&lt;&gt;"C","",MAX($A$2:A302)+1),"")</f>
        <v/>
      </c>
      <c r="B303" s="35">
        <f>IF(Setup!$F$53="Yes",MAX($B$2:B302)+1,"")</f>
        <v>259</v>
      </c>
      <c r="C303" s="29" t="s">
        <v>152</v>
      </c>
      <c r="D303" s="37" t="str">
        <f t="shared" si="43"/>
        <v/>
      </c>
      <c r="E303" s="17"/>
      <c r="F303" s="17"/>
      <c r="I303" s="70" t="s">
        <v>1363</v>
      </c>
      <c r="J303" s="70" t="s">
        <v>1363</v>
      </c>
      <c r="K303" s="70" t="s">
        <v>1363</v>
      </c>
      <c r="L303" s="70" t="s">
        <v>1363</v>
      </c>
      <c r="M303" s="70" t="s">
        <v>1363</v>
      </c>
      <c r="N303" s="70" t="s">
        <v>1363</v>
      </c>
      <c r="O303" s="70" t="s">
        <v>1363</v>
      </c>
      <c r="P303" s="70"/>
      <c r="Q303" s="70" t="s">
        <v>1363</v>
      </c>
      <c r="R303" s="10" t="str">
        <f t="shared" si="42"/>
        <v/>
      </c>
      <c r="T303" s="9" t="str">
        <f t="shared" si="44"/>
        <v/>
      </c>
      <c r="U303" s="11" t="str">
        <f t="shared" si="45"/>
        <v/>
      </c>
      <c r="V303" s="11" t="str">
        <f t="shared" si="41"/>
        <v/>
      </c>
      <c r="W303" s="11" t="str">
        <f t="shared" si="46"/>
        <v/>
      </c>
      <c r="X303" s="86" t="str">
        <f>IFERROR(IF(U303="","",IF(COUNTIF('My Played Scenarios'!E:E,T303)&gt;0,"ü","")),"")</f>
        <v/>
      </c>
    </row>
    <row r="304" spans="1:24" ht="15" customHeight="1" x14ac:dyDescent="0.3">
      <c r="A304" s="128" t="str">
        <f>IFERROR(IF(VLOOKUP(C304,Summary!A:B,2,FALSE)&lt;&gt;"C","",MAX($A$2:A303)+1),"")</f>
        <v/>
      </c>
      <c r="B304" s="35">
        <f>IF(Setup!$F$53="Yes",MAX($B$2:B303)+1,"")</f>
        <v>260</v>
      </c>
      <c r="C304" s="28" t="s">
        <v>153</v>
      </c>
      <c r="D304" s="37" t="str">
        <f t="shared" si="43"/>
        <v/>
      </c>
      <c r="E304" s="41">
        <v>8</v>
      </c>
      <c r="F304" s="41">
        <v>25</v>
      </c>
      <c r="G304" s="6">
        <v>8</v>
      </c>
      <c r="H304" s="6">
        <v>0</v>
      </c>
      <c r="I304" s="70">
        <v>0</v>
      </c>
      <c r="J304" s="70">
        <v>1</v>
      </c>
      <c r="K304" s="70">
        <v>1</v>
      </c>
      <c r="L304" s="70">
        <v>0</v>
      </c>
      <c r="M304" s="70">
        <v>0</v>
      </c>
      <c r="N304" s="70">
        <v>0</v>
      </c>
      <c r="O304" s="70">
        <v>0</v>
      </c>
      <c r="P304" s="70">
        <v>0</v>
      </c>
      <c r="Q304" s="70">
        <v>1</v>
      </c>
      <c r="R304" s="10">
        <f t="shared" si="42"/>
        <v>11.133333333333333</v>
      </c>
      <c r="S304" s="10">
        <v>11.5</v>
      </c>
      <c r="T304" s="9" t="str">
        <f t="shared" si="44"/>
        <v>KGP1</v>
      </c>
      <c r="U304" s="11" t="str">
        <f t="shared" si="45"/>
        <v>Shadows of Death</v>
      </c>
      <c r="V304" s="11" t="str">
        <f t="shared" si="41"/>
        <v>, OBA, Nght, SSR</v>
      </c>
      <c r="W304" s="11" t="str">
        <f t="shared" si="46"/>
        <v>OBA, Nght, SSR</v>
      </c>
      <c r="X304" s="86" t="str">
        <f>IFERROR(IF(U304="","",IF(COUNTIF('My Played Scenarios'!E:E,T304)&gt;0,"ü","")),"")</f>
        <v/>
      </c>
    </row>
    <row r="305" spans="1:24" ht="15" customHeight="1" x14ac:dyDescent="0.3">
      <c r="A305" s="128" t="str">
        <f>IFERROR(IF(VLOOKUP(C305,Summary!A:B,2,FALSE)&lt;&gt;"C","",MAX($A$2:A304)+1),"")</f>
        <v/>
      </c>
      <c r="B305" s="35">
        <f>IF(Setup!$F$53="Yes",MAX($B$2:B304)+1,"")</f>
        <v>261</v>
      </c>
      <c r="C305" s="28" t="s">
        <v>154</v>
      </c>
      <c r="D305" s="37" t="str">
        <f t="shared" si="43"/>
        <v/>
      </c>
      <c r="E305" s="41">
        <v>7.5</v>
      </c>
      <c r="F305" s="41">
        <v>20</v>
      </c>
      <c r="G305" s="6">
        <v>2</v>
      </c>
      <c r="H305" s="6">
        <v>1</v>
      </c>
      <c r="I305" s="70">
        <v>0</v>
      </c>
      <c r="J305" s="70">
        <v>1</v>
      </c>
      <c r="K305" s="70">
        <v>0</v>
      </c>
      <c r="L305" s="70">
        <v>0</v>
      </c>
      <c r="M305" s="70">
        <v>0</v>
      </c>
      <c r="N305" s="70">
        <v>0</v>
      </c>
      <c r="O305" s="70">
        <v>0</v>
      </c>
      <c r="P305" s="70">
        <v>0</v>
      </c>
      <c r="Q305" s="70">
        <v>1</v>
      </c>
      <c r="R305" s="10">
        <f t="shared" si="42"/>
        <v>5.875</v>
      </c>
      <c r="S305" s="10">
        <v>4.7</v>
      </c>
      <c r="T305" s="9" t="str">
        <f t="shared" si="44"/>
        <v>KGP2</v>
      </c>
      <c r="U305" s="11" t="str">
        <f t="shared" si="45"/>
        <v>Festung St. Edouard</v>
      </c>
      <c r="V305" s="11" t="str">
        <f t="shared" si="41"/>
        <v>, OBA, SSR</v>
      </c>
      <c r="W305" s="11" t="str">
        <f t="shared" si="46"/>
        <v>OBA, SSR</v>
      </c>
      <c r="X305" s="86" t="str">
        <f>IFERROR(IF(U305="","",IF(COUNTIF('My Played Scenarios'!E:E,T305)&gt;0,"ü","")),"")</f>
        <v/>
      </c>
    </row>
    <row r="306" spans="1:24" ht="15" customHeight="1" x14ac:dyDescent="0.3">
      <c r="A306" s="128" t="str">
        <f>IFERROR(IF(VLOOKUP(C306,Summary!A:B,2,FALSE)&lt;&gt;"C","",MAX($A$2:A305)+1),"")</f>
        <v/>
      </c>
      <c r="B306" s="35">
        <f>IF(Setup!$F$53="Yes",MAX($B$2:B305)+1,"")</f>
        <v>262</v>
      </c>
      <c r="C306" s="28" t="s">
        <v>155</v>
      </c>
      <c r="D306" s="37" t="str">
        <f t="shared" si="43"/>
        <v/>
      </c>
      <c r="E306" s="41">
        <v>8</v>
      </c>
      <c r="F306" s="41">
        <v>8.5</v>
      </c>
      <c r="G306" s="6">
        <v>13</v>
      </c>
      <c r="H306" s="6">
        <v>1</v>
      </c>
      <c r="I306" s="70">
        <v>0</v>
      </c>
      <c r="J306" s="70">
        <v>0</v>
      </c>
      <c r="K306" s="70">
        <v>0</v>
      </c>
      <c r="L306" s="70">
        <v>0</v>
      </c>
      <c r="M306" s="70">
        <v>0</v>
      </c>
      <c r="N306" s="70">
        <v>0</v>
      </c>
      <c r="O306" s="70">
        <v>0</v>
      </c>
      <c r="P306" s="70">
        <v>0</v>
      </c>
      <c r="Q306" s="70">
        <v>1</v>
      </c>
      <c r="R306" s="10">
        <f t="shared" si="42"/>
        <v>8.1333333333333329</v>
      </c>
      <c r="S306" s="10">
        <v>8.1</v>
      </c>
      <c r="T306" s="9" t="str">
        <f t="shared" si="44"/>
        <v>KGP3</v>
      </c>
      <c r="U306" s="11" t="str">
        <f t="shared" si="45"/>
        <v>Panthers in the Mist</v>
      </c>
      <c r="V306" s="11" t="str">
        <f t="shared" si="41"/>
        <v>, SSR</v>
      </c>
      <c r="W306" s="11" t="str">
        <f t="shared" si="46"/>
        <v>SSR</v>
      </c>
      <c r="X306" s="86" t="str">
        <f>IFERROR(IF(U306="","",IF(COUNTIF('My Played Scenarios'!E:E,T306)&gt;0,"ü","")),"")</f>
        <v/>
      </c>
    </row>
    <row r="307" spans="1:24" ht="15" customHeight="1" x14ac:dyDescent="0.3">
      <c r="A307" s="128" t="str">
        <f>IFERROR(IF(VLOOKUP(C307,Summary!A:B,2,FALSE)&lt;&gt;"C","",MAX($A$2:A306)+1),"")</f>
        <v/>
      </c>
      <c r="B307" s="35">
        <f>IF(Setup!$F$53="Yes",MAX($B$2:B306)+1,"")</f>
        <v>263</v>
      </c>
      <c r="C307" s="28" t="s">
        <v>156</v>
      </c>
      <c r="D307" s="37" t="str">
        <f t="shared" si="43"/>
        <v/>
      </c>
      <c r="E307" s="41">
        <v>5.5</v>
      </c>
      <c r="F307" s="41">
        <v>6.5</v>
      </c>
      <c r="G307" s="6">
        <v>4</v>
      </c>
      <c r="H307" s="6">
        <v>0</v>
      </c>
      <c r="I307" s="70">
        <v>0</v>
      </c>
      <c r="J307" s="70">
        <v>0</v>
      </c>
      <c r="K307" s="70">
        <v>0</v>
      </c>
      <c r="L307" s="70">
        <v>0</v>
      </c>
      <c r="M307" s="70">
        <v>0</v>
      </c>
      <c r="N307" s="70">
        <v>0</v>
      </c>
      <c r="O307" s="70">
        <v>0</v>
      </c>
      <c r="P307" s="70">
        <v>0</v>
      </c>
      <c r="Q307" s="70">
        <v>1</v>
      </c>
      <c r="R307" s="10">
        <f t="shared" si="42"/>
        <v>3.5208333333333335</v>
      </c>
      <c r="S307" s="10">
        <v>1.7</v>
      </c>
      <c r="T307" s="9" t="str">
        <f t="shared" si="44"/>
        <v>KGP4</v>
      </c>
      <c r="U307" s="11" t="str">
        <f t="shared" si="45"/>
        <v>Chapelle Ste. Anne</v>
      </c>
      <c r="V307" s="11" t="str">
        <f t="shared" si="41"/>
        <v>, SSR</v>
      </c>
      <c r="W307" s="11" t="str">
        <f t="shared" si="46"/>
        <v>SSR</v>
      </c>
      <c r="X307" s="86" t="str">
        <f>IFERROR(IF(U307="","",IF(COUNTIF('My Played Scenarios'!E:E,T307)&gt;0,"ü","")),"")</f>
        <v/>
      </c>
    </row>
    <row r="308" spans="1:24" ht="15" customHeight="1" x14ac:dyDescent="0.3">
      <c r="A308" s="128" t="str">
        <f>IFERROR(IF(VLOOKUP(C308,Summary!A:B,2,FALSE)&lt;&gt;"C","",MAX($A$2:A307)+1),"")</f>
        <v/>
      </c>
      <c r="B308" s="35">
        <f>IF(Setup!$F$53="Yes",MAX($B$2:B307)+1,"")</f>
        <v>264</v>
      </c>
      <c r="C308" s="28" t="s">
        <v>157</v>
      </c>
      <c r="D308" s="37" t="str">
        <f t="shared" si="43"/>
        <v>*</v>
      </c>
      <c r="E308" s="41"/>
      <c r="F308" s="41"/>
      <c r="I308" s="70" t="s">
        <v>1363</v>
      </c>
      <c r="J308" s="70" t="s">
        <v>1363</v>
      </c>
      <c r="K308" s="70" t="s">
        <v>1363</v>
      </c>
      <c r="L308" s="70" t="s">
        <v>1363</v>
      </c>
      <c r="M308" s="70" t="s">
        <v>1363</v>
      </c>
      <c r="N308" s="70" t="s">
        <v>1363</v>
      </c>
      <c r="O308" s="70" t="s">
        <v>1363</v>
      </c>
      <c r="P308" s="70"/>
      <c r="Q308" s="70" t="s">
        <v>1363</v>
      </c>
      <c r="R308" s="10" t="str">
        <f t="shared" si="42"/>
        <v/>
      </c>
      <c r="T308" s="9" t="str">
        <f t="shared" si="44"/>
        <v>KGP-I</v>
      </c>
      <c r="U308" s="11" t="str">
        <f t="shared" si="45"/>
        <v>Clash at Stoumont</v>
      </c>
      <c r="V308" s="11" t="str">
        <f t="shared" si="41"/>
        <v>Campaign</v>
      </c>
      <c r="W308" s="11" t="str">
        <f t="shared" si="46"/>
        <v>Campaign</v>
      </c>
      <c r="X308" s="86" t="str">
        <f>IFERROR(IF(U308="","",IF(COUNTIF('My Played Scenarios'!E:E,T308)&gt;0,"ü","")),"")</f>
        <v/>
      </c>
    </row>
    <row r="309" spans="1:24" ht="15" customHeight="1" x14ac:dyDescent="0.3">
      <c r="A309" s="128" t="str">
        <f>IFERROR(IF(VLOOKUP(C309,Summary!A:B,2,FALSE)&lt;&gt;"C","",MAX($A$2:A308)+1),"")</f>
        <v/>
      </c>
      <c r="B309" s="35">
        <f>IF(Setup!$F$53="Yes",MAX($B$2:B308)+1,"")</f>
        <v>265</v>
      </c>
      <c r="C309" s="28"/>
      <c r="D309" s="37" t="str">
        <f t="shared" si="43"/>
        <v/>
      </c>
      <c r="E309" s="41"/>
      <c r="F309" s="41"/>
      <c r="I309" s="70" t="s">
        <v>1363</v>
      </c>
      <c r="J309" s="70" t="s">
        <v>1363</v>
      </c>
      <c r="K309" s="70" t="s">
        <v>1363</v>
      </c>
      <c r="L309" s="70" t="s">
        <v>1363</v>
      </c>
      <c r="M309" s="70" t="s">
        <v>1363</v>
      </c>
      <c r="N309" s="70" t="s">
        <v>1363</v>
      </c>
      <c r="O309" s="70" t="s">
        <v>1363</v>
      </c>
      <c r="P309" s="70"/>
      <c r="Q309" s="70" t="s">
        <v>1363</v>
      </c>
      <c r="R309" s="10" t="str">
        <f t="shared" si="42"/>
        <v/>
      </c>
      <c r="T309" s="9" t="str">
        <f t="shared" si="44"/>
        <v/>
      </c>
      <c r="U309" s="11" t="str">
        <f t="shared" si="45"/>
        <v/>
      </c>
      <c r="V309" s="11" t="str">
        <f t="shared" si="41"/>
        <v/>
      </c>
      <c r="W309" s="11" t="str">
        <f t="shared" si="46"/>
        <v/>
      </c>
      <c r="X309" s="86" t="str">
        <f>IFERROR(IF(U309="","",IF(COUNTIF('My Played Scenarios'!E:E,T309)&gt;0,"ü","")),"")</f>
        <v/>
      </c>
    </row>
    <row r="310" spans="1:24" ht="15" customHeight="1" x14ac:dyDescent="0.3">
      <c r="A310" s="128" t="str">
        <f>IFERROR(IF(VLOOKUP(C310,Summary!A:B,2,FALSE)&lt;&gt;"C","",MAX($A$2:A309)+1),"")</f>
        <v/>
      </c>
      <c r="B310" s="35">
        <f>IF(Setup!$F$53="Yes",MAX($B$2:B309)+1,"")</f>
        <v>266</v>
      </c>
      <c r="C310" s="29" t="s">
        <v>158</v>
      </c>
      <c r="D310" s="37" t="str">
        <f t="shared" si="43"/>
        <v/>
      </c>
      <c r="E310" s="17"/>
      <c r="F310" s="17"/>
      <c r="I310" s="70" t="s">
        <v>1363</v>
      </c>
      <c r="J310" s="70" t="s">
        <v>1363</v>
      </c>
      <c r="K310" s="70" t="s">
        <v>1363</v>
      </c>
      <c r="L310" s="70" t="s">
        <v>1363</v>
      </c>
      <c r="M310" s="70" t="s">
        <v>1363</v>
      </c>
      <c r="N310" s="70" t="s">
        <v>1363</v>
      </c>
      <c r="O310" s="70" t="s">
        <v>1363</v>
      </c>
      <c r="P310" s="70"/>
      <c r="Q310" s="70" t="s">
        <v>1363</v>
      </c>
      <c r="R310" s="10" t="str">
        <f t="shared" si="42"/>
        <v/>
      </c>
      <c r="T310" s="9" t="str">
        <f t="shared" si="44"/>
        <v/>
      </c>
      <c r="U310" s="11" t="str">
        <f t="shared" si="45"/>
        <v/>
      </c>
      <c r="V310" s="11" t="str">
        <f t="shared" si="41"/>
        <v/>
      </c>
      <c r="W310" s="11" t="str">
        <f t="shared" si="46"/>
        <v/>
      </c>
      <c r="X310" s="86" t="str">
        <f>IFERROR(IF(U310="","",IF(COUNTIF('My Played Scenarios'!E:E,T310)&gt;0,"ü","")),"")</f>
        <v/>
      </c>
    </row>
    <row r="311" spans="1:24" ht="15" customHeight="1" x14ac:dyDescent="0.3">
      <c r="A311" s="128" t="str">
        <f>IFERROR(IF(VLOOKUP(C311,Summary!A:B,2,FALSE)&lt;&gt;"C","",MAX($A$2:A310)+1),"")</f>
        <v/>
      </c>
      <c r="B311" s="35">
        <f>IF(Setup!$F$53="Yes",MAX($B$2:B310)+1,"")</f>
        <v>267</v>
      </c>
      <c r="C311" s="28" t="s">
        <v>159</v>
      </c>
      <c r="D311" s="37" t="str">
        <f t="shared" si="43"/>
        <v/>
      </c>
      <c r="E311" s="41">
        <v>6</v>
      </c>
      <c r="F311" s="41">
        <v>8.5</v>
      </c>
      <c r="G311" s="6">
        <v>4</v>
      </c>
      <c r="H311" s="6">
        <v>0</v>
      </c>
      <c r="I311" s="70">
        <v>0</v>
      </c>
      <c r="J311" s="70">
        <v>0</v>
      </c>
      <c r="K311" s="70">
        <v>0</v>
      </c>
      <c r="L311" s="70">
        <v>0</v>
      </c>
      <c r="M311" s="70">
        <v>0</v>
      </c>
      <c r="N311" s="70">
        <v>0</v>
      </c>
      <c r="O311" s="70">
        <v>0</v>
      </c>
      <c r="P311" s="70">
        <v>0</v>
      </c>
      <c r="Q311" s="70">
        <v>1</v>
      </c>
      <c r="R311" s="10">
        <f t="shared" si="42"/>
        <v>3.95</v>
      </c>
      <c r="S311" s="10">
        <v>2.1</v>
      </c>
      <c r="T311" s="9" t="str">
        <f t="shared" si="44"/>
        <v>KGP5</v>
      </c>
      <c r="U311" s="11" t="str">
        <f t="shared" si="45"/>
        <v>Marechal's Mill</v>
      </c>
      <c r="V311" s="11" t="str">
        <f t="shared" si="41"/>
        <v>, SSR</v>
      </c>
      <c r="W311" s="11" t="str">
        <f t="shared" si="46"/>
        <v>SSR</v>
      </c>
      <c r="X311" s="86" t="str">
        <f>IFERROR(IF(U311="","",IF(COUNTIF('My Played Scenarios'!E:E,T311)&gt;0,"ü","")),"")</f>
        <v/>
      </c>
    </row>
    <row r="312" spans="1:24" ht="15" customHeight="1" x14ac:dyDescent="0.3">
      <c r="A312" s="128" t="str">
        <f>IFERROR(IF(VLOOKUP(C312,Summary!A:B,2,FALSE)&lt;&gt;"C","",MAX($A$2:A311)+1),"")</f>
        <v/>
      </c>
      <c r="B312" s="35">
        <f>IF(Setup!$F$53="Yes",MAX($B$2:B311)+1,"")</f>
        <v>268</v>
      </c>
      <c r="C312" s="28" t="s">
        <v>160</v>
      </c>
      <c r="D312" s="37" t="str">
        <f t="shared" si="43"/>
        <v/>
      </c>
      <c r="E312" s="41">
        <v>7</v>
      </c>
      <c r="F312" s="41">
        <v>16.5</v>
      </c>
      <c r="G312" s="6">
        <v>16</v>
      </c>
      <c r="H312" s="6">
        <v>1</v>
      </c>
      <c r="I312" s="70">
        <v>0</v>
      </c>
      <c r="J312" s="70">
        <v>0</v>
      </c>
      <c r="K312" s="70">
        <v>0</v>
      </c>
      <c r="L312" s="70">
        <v>0</v>
      </c>
      <c r="M312" s="70">
        <v>0</v>
      </c>
      <c r="N312" s="70">
        <v>0</v>
      </c>
      <c r="O312" s="70">
        <v>0</v>
      </c>
      <c r="P312" s="70">
        <v>0</v>
      </c>
      <c r="Q312" s="70">
        <v>1</v>
      </c>
      <c r="R312" s="10">
        <f t="shared" si="42"/>
        <v>9.2249999999999996</v>
      </c>
      <c r="S312" s="10">
        <v>7.3</v>
      </c>
      <c r="T312" s="9" t="str">
        <f t="shared" si="44"/>
        <v>KGP6</v>
      </c>
      <c r="U312" s="11" t="str">
        <f t="shared" si="45"/>
        <v>Probing the Villas</v>
      </c>
      <c r="V312" s="11" t="str">
        <f t="shared" si="41"/>
        <v>, SSR</v>
      </c>
      <c r="W312" s="11" t="str">
        <f t="shared" si="46"/>
        <v>SSR</v>
      </c>
      <c r="X312" s="86" t="str">
        <f>IFERROR(IF(U312="","",IF(COUNTIF('My Played Scenarios'!E:E,T312)&gt;0,"ü","")),"")</f>
        <v/>
      </c>
    </row>
    <row r="313" spans="1:24" ht="15" customHeight="1" x14ac:dyDescent="0.3">
      <c r="A313" s="128" t="str">
        <f>IFERROR(IF(VLOOKUP(C313,Summary!A:B,2,FALSE)&lt;&gt;"C","",MAX($A$2:A312)+1),"")</f>
        <v/>
      </c>
      <c r="B313" s="35">
        <f>IF(Setup!$F$53="Yes",MAX($B$2:B312)+1,"")</f>
        <v>269</v>
      </c>
      <c r="C313" s="28" t="s">
        <v>161</v>
      </c>
      <c r="D313" s="37" t="str">
        <f t="shared" si="43"/>
        <v/>
      </c>
      <c r="E313" s="41">
        <v>7.5</v>
      </c>
      <c r="F313" s="41">
        <v>31</v>
      </c>
      <c r="G313" s="6">
        <v>2</v>
      </c>
      <c r="H313" s="6">
        <v>2</v>
      </c>
      <c r="I313" s="70">
        <v>0</v>
      </c>
      <c r="J313" s="70">
        <v>0</v>
      </c>
      <c r="K313" s="70">
        <v>0</v>
      </c>
      <c r="L313" s="70">
        <v>0</v>
      </c>
      <c r="M313" s="70">
        <v>0</v>
      </c>
      <c r="N313" s="70">
        <v>0</v>
      </c>
      <c r="O313" s="70">
        <v>0</v>
      </c>
      <c r="P313" s="70">
        <v>0</v>
      </c>
      <c r="Q313" s="70">
        <v>1</v>
      </c>
      <c r="R313" s="10">
        <f t="shared" si="42"/>
        <v>6.75</v>
      </c>
      <c r="S313" s="10">
        <v>6.9</v>
      </c>
      <c r="T313" s="9" t="str">
        <f t="shared" si="44"/>
        <v>KGP7</v>
      </c>
      <c r="U313" s="11" t="str">
        <f t="shared" si="45"/>
        <v>The Bridge at Cheneux</v>
      </c>
      <c r="V313" s="11" t="str">
        <f t="shared" si="41"/>
        <v>, SSR</v>
      </c>
      <c r="W313" s="11" t="str">
        <f t="shared" si="46"/>
        <v>SSR</v>
      </c>
      <c r="X313" s="86" t="str">
        <f>IFERROR(IF(U313="","",IF(COUNTIF('My Played Scenarios'!E:E,T313)&gt;0,"ü","")),"")</f>
        <v/>
      </c>
    </row>
    <row r="314" spans="1:24" ht="15" customHeight="1" x14ac:dyDescent="0.3">
      <c r="A314" s="128" t="str">
        <f>IFERROR(IF(VLOOKUP(C314,Summary!A:B,2,FALSE)&lt;&gt;"C","",MAX($A$2:A313)+1),"")</f>
        <v/>
      </c>
      <c r="B314" s="35">
        <f>IF(Setup!$F$53="Yes",MAX($B$2:B313)+1,"")</f>
        <v>270</v>
      </c>
      <c r="C314" s="28" t="s">
        <v>162</v>
      </c>
      <c r="D314" s="37" t="str">
        <f t="shared" si="43"/>
        <v/>
      </c>
      <c r="E314" s="41">
        <v>6.5</v>
      </c>
      <c r="F314" s="41">
        <v>16</v>
      </c>
      <c r="G314" s="6">
        <v>6</v>
      </c>
      <c r="H314" s="6">
        <v>0</v>
      </c>
      <c r="I314" s="70">
        <v>0</v>
      </c>
      <c r="J314" s="70">
        <v>0</v>
      </c>
      <c r="K314" s="70">
        <v>0</v>
      </c>
      <c r="L314" s="70">
        <v>0</v>
      </c>
      <c r="M314" s="70">
        <v>0</v>
      </c>
      <c r="N314" s="70">
        <v>0</v>
      </c>
      <c r="O314" s="70">
        <v>0</v>
      </c>
      <c r="P314" s="70">
        <v>0</v>
      </c>
      <c r="Q314" s="70">
        <v>1</v>
      </c>
      <c r="R314" s="10">
        <f t="shared" si="42"/>
        <v>5.875</v>
      </c>
      <c r="S314" s="10">
        <v>3.9</v>
      </c>
      <c r="T314" s="9" t="str">
        <f t="shared" si="44"/>
        <v>KGP8</v>
      </c>
      <c r="U314" s="11" t="str">
        <f t="shared" si="45"/>
        <v>Les Montis</v>
      </c>
      <c r="V314" s="11" t="str">
        <f t="shared" si="41"/>
        <v>, SSR</v>
      </c>
      <c r="W314" s="11" t="str">
        <f t="shared" si="46"/>
        <v>SSR</v>
      </c>
      <c r="X314" s="86" t="str">
        <f>IFERROR(IF(U314="","",IF(COUNTIF('My Played Scenarios'!E:E,T314)&gt;0,"ü","")),"")</f>
        <v/>
      </c>
    </row>
    <row r="315" spans="1:24" ht="15" customHeight="1" x14ac:dyDescent="0.3">
      <c r="A315" s="128" t="str">
        <f>IFERROR(IF(VLOOKUP(C315,Summary!A:B,2,FALSE)&lt;&gt;"C","",MAX($A$2:A314)+1),"")</f>
        <v/>
      </c>
      <c r="B315" s="35">
        <f>IF(Setup!$F$53="Yes",MAX($B$2:B314)+1,"")</f>
        <v>271</v>
      </c>
      <c r="C315" s="28" t="s">
        <v>163</v>
      </c>
      <c r="D315" s="37" t="str">
        <f t="shared" si="43"/>
        <v/>
      </c>
      <c r="E315" s="41">
        <v>7</v>
      </c>
      <c r="F315" s="41">
        <v>25</v>
      </c>
      <c r="G315" s="6">
        <v>6</v>
      </c>
      <c r="H315" s="6">
        <v>3</v>
      </c>
      <c r="I315" s="70">
        <v>0</v>
      </c>
      <c r="J315" s="70">
        <v>1</v>
      </c>
      <c r="K315" s="70">
        <v>0</v>
      </c>
      <c r="L315" s="70">
        <v>0</v>
      </c>
      <c r="M315" s="70">
        <v>0</v>
      </c>
      <c r="N315" s="70">
        <v>0</v>
      </c>
      <c r="O315" s="70">
        <v>0</v>
      </c>
      <c r="P315" s="70">
        <v>0</v>
      </c>
      <c r="Q315" s="70">
        <v>1</v>
      </c>
      <c r="R315" s="10">
        <f t="shared" si="42"/>
        <v>8.2333333333333343</v>
      </c>
      <c r="S315" s="10">
        <v>9.1999999999999993</v>
      </c>
      <c r="T315" s="9" t="str">
        <f t="shared" si="44"/>
        <v>KGP9</v>
      </c>
      <c r="U315" s="11" t="str">
        <f t="shared" si="45"/>
        <v>Carnage in the Night</v>
      </c>
      <c r="V315" s="11" t="str">
        <f t="shared" si="41"/>
        <v>, OBA, SSR</v>
      </c>
      <c r="W315" s="11" t="str">
        <f t="shared" si="46"/>
        <v>OBA, SSR</v>
      </c>
      <c r="X315" s="86" t="str">
        <f>IFERROR(IF(U315="","",IF(COUNTIF('My Played Scenarios'!E:E,T315)&gt;0,"ü","")),"")</f>
        <v/>
      </c>
    </row>
    <row r="316" spans="1:24" ht="15" customHeight="1" x14ac:dyDescent="0.3">
      <c r="A316" s="128" t="str">
        <f>IFERROR(IF(VLOOKUP(C316,Summary!A:B,2,FALSE)&lt;&gt;"C","",MAX($A$2:A315)+1),"")</f>
        <v/>
      </c>
      <c r="B316" s="35">
        <f>IF(Setup!$F$53="Yes",MAX($B$2:B315)+1,"")</f>
        <v>272</v>
      </c>
      <c r="C316" s="28" t="s">
        <v>164</v>
      </c>
      <c r="D316" s="37" t="str">
        <f t="shared" si="43"/>
        <v/>
      </c>
      <c r="E316" s="41">
        <v>7</v>
      </c>
      <c r="F316" s="41">
        <v>15</v>
      </c>
      <c r="G316" s="6">
        <v>13</v>
      </c>
      <c r="H316" s="6">
        <v>2</v>
      </c>
      <c r="I316" s="70">
        <v>0</v>
      </c>
      <c r="J316" s="70">
        <v>1</v>
      </c>
      <c r="K316" s="70">
        <v>0</v>
      </c>
      <c r="L316" s="70">
        <v>0</v>
      </c>
      <c r="M316" s="70">
        <v>0</v>
      </c>
      <c r="N316" s="70">
        <v>0</v>
      </c>
      <c r="O316" s="70">
        <v>0</v>
      </c>
      <c r="P316" s="70">
        <v>0</v>
      </c>
      <c r="Q316" s="70">
        <v>1</v>
      </c>
      <c r="R316" s="10">
        <f t="shared" si="42"/>
        <v>8.6999999999999993</v>
      </c>
      <c r="S316" s="10">
        <v>6.8</v>
      </c>
      <c r="T316" s="9" t="str">
        <f t="shared" si="44"/>
        <v>KGP10</v>
      </c>
      <c r="U316" s="11" t="str">
        <f t="shared" si="45"/>
        <v>Peiper's Last Gasp</v>
      </c>
      <c r="V316" s="11" t="str">
        <f t="shared" si="41"/>
        <v>, OBA, SSR</v>
      </c>
      <c r="W316" s="11" t="str">
        <f t="shared" si="46"/>
        <v>OBA, SSR</v>
      </c>
      <c r="X316" s="86" t="str">
        <f>IFERROR(IF(U316="","",IF(COUNTIF('My Played Scenarios'!E:E,T316)&gt;0,"ü","")),"")</f>
        <v/>
      </c>
    </row>
    <row r="317" spans="1:24" ht="15" customHeight="1" x14ac:dyDescent="0.3">
      <c r="A317" s="128" t="str">
        <f>IFERROR(IF(VLOOKUP(C317,Summary!A:B,2,FALSE)&lt;&gt;"C","",MAX($A$2:A316)+1),"")</f>
        <v/>
      </c>
      <c r="B317" s="35">
        <f>IF(Setup!$F$53="Yes",MAX($B$2:B316)+1,"")</f>
        <v>273</v>
      </c>
      <c r="C317" s="28" t="s">
        <v>165</v>
      </c>
      <c r="D317" s="37" t="str">
        <f t="shared" si="43"/>
        <v/>
      </c>
      <c r="E317" s="41">
        <v>14.5</v>
      </c>
      <c r="F317" s="41">
        <v>67</v>
      </c>
      <c r="G317" s="6">
        <v>69</v>
      </c>
      <c r="H317" s="6">
        <v>10</v>
      </c>
      <c r="I317" s="70">
        <v>0</v>
      </c>
      <c r="J317" s="70">
        <v>1</v>
      </c>
      <c r="K317" s="70">
        <v>0</v>
      </c>
      <c r="L317" s="70">
        <v>0</v>
      </c>
      <c r="M317" s="70">
        <v>0</v>
      </c>
      <c r="N317" s="70">
        <v>0</v>
      </c>
      <c r="O317" s="70">
        <v>0</v>
      </c>
      <c r="P317" s="70">
        <v>0</v>
      </c>
      <c r="Q317" s="70">
        <v>1</v>
      </c>
      <c r="R317" s="10">
        <f t="shared" si="42"/>
        <v>72.05</v>
      </c>
      <c r="S317" s="10">
        <v>66</v>
      </c>
      <c r="T317" s="9" t="str">
        <f t="shared" si="44"/>
        <v>KGP11</v>
      </c>
      <c r="U317" s="11" t="str">
        <f t="shared" si="45"/>
        <v>Beast at Bay</v>
      </c>
      <c r="V317" s="11" t="str">
        <f t="shared" si="41"/>
        <v>, OBA, SSR</v>
      </c>
      <c r="W317" s="11" t="str">
        <f t="shared" si="46"/>
        <v>OBA, SSR</v>
      </c>
      <c r="X317" s="86" t="str">
        <f>IFERROR(IF(U317="","",IF(COUNTIF('My Played Scenarios'!E:E,T317)&gt;0,"ü","")),"")</f>
        <v/>
      </c>
    </row>
    <row r="318" spans="1:24" ht="15" customHeight="1" x14ac:dyDescent="0.3">
      <c r="A318" s="128" t="str">
        <f>IFERROR(IF(VLOOKUP(C318,Summary!A:B,2,FALSE)&lt;&gt;"C","",MAX($A$2:A317)+1),"")</f>
        <v/>
      </c>
      <c r="B318" s="35">
        <f>IF(Setup!$F$53="Yes",MAX($B$2:B317)+1,"")</f>
        <v>274</v>
      </c>
      <c r="C318" s="28" t="s">
        <v>166</v>
      </c>
      <c r="D318" s="37" t="str">
        <f t="shared" si="43"/>
        <v>*</v>
      </c>
      <c r="E318" s="41"/>
      <c r="F318" s="41"/>
      <c r="I318" s="70" t="s">
        <v>1363</v>
      </c>
      <c r="J318" s="70" t="s">
        <v>1363</v>
      </c>
      <c r="K318" s="70" t="s">
        <v>1363</v>
      </c>
      <c r="L318" s="70" t="s">
        <v>1363</v>
      </c>
      <c r="M318" s="70" t="s">
        <v>1363</v>
      </c>
      <c r="N318" s="70" t="s">
        <v>1363</v>
      </c>
      <c r="O318" s="70" t="s">
        <v>1363</v>
      </c>
      <c r="P318" s="70"/>
      <c r="Q318" s="70" t="s">
        <v>1363</v>
      </c>
      <c r="R318" s="10" t="str">
        <f t="shared" si="42"/>
        <v/>
      </c>
      <c r="T318" s="9" t="str">
        <f t="shared" si="44"/>
        <v>KGP-II</v>
      </c>
      <c r="U318" s="11" t="str">
        <f t="shared" si="45"/>
        <v>The Bridge at Cheneux</v>
      </c>
      <c r="V318" s="11" t="str">
        <f t="shared" si="41"/>
        <v>Campaign</v>
      </c>
      <c r="W318" s="11" t="str">
        <f t="shared" si="46"/>
        <v>Campaign</v>
      </c>
      <c r="X318" s="86" t="str">
        <f>IFERROR(IF(U318="","",IF(COUNTIF('My Played Scenarios'!E:E,T318)&gt;0,"ü","")),"")</f>
        <v/>
      </c>
    </row>
    <row r="319" spans="1:24" ht="15" customHeight="1" x14ac:dyDescent="0.3">
      <c r="A319" s="128" t="str">
        <f>IFERROR(IF(VLOOKUP(C319,Summary!A:B,2,FALSE)&lt;&gt;"C","",MAX($A$2:A318)+1),"")</f>
        <v/>
      </c>
      <c r="B319" s="35">
        <f>IF(Setup!$F$53="Yes",MAX($B$2:B318)+1,"")</f>
        <v>275</v>
      </c>
      <c r="C319" s="28" t="s">
        <v>167</v>
      </c>
      <c r="D319" s="37" t="str">
        <f t="shared" si="43"/>
        <v>*</v>
      </c>
      <c r="E319" s="41"/>
      <c r="F319" s="41"/>
      <c r="I319" s="70" t="s">
        <v>1363</v>
      </c>
      <c r="J319" s="70" t="s">
        <v>1363</v>
      </c>
      <c r="K319" s="70" t="s">
        <v>1363</v>
      </c>
      <c r="L319" s="70" t="s">
        <v>1363</v>
      </c>
      <c r="M319" s="70" t="s">
        <v>1363</v>
      </c>
      <c r="N319" s="70" t="s">
        <v>1363</v>
      </c>
      <c r="O319" s="70" t="s">
        <v>1363</v>
      </c>
      <c r="P319" s="70"/>
      <c r="Q319" s="70" t="s">
        <v>1363</v>
      </c>
      <c r="R319" s="10" t="str">
        <f t="shared" si="42"/>
        <v/>
      </c>
      <c r="T319" s="9" t="str">
        <f t="shared" si="44"/>
        <v>KGP-III</v>
      </c>
      <c r="U319" s="11" t="str">
        <f t="shared" si="45"/>
        <v>Decision at La Gleize</v>
      </c>
      <c r="V319" s="11" t="str">
        <f t="shared" si="41"/>
        <v>Campaign</v>
      </c>
      <c r="W319" s="11" t="str">
        <f t="shared" si="46"/>
        <v>Campaign</v>
      </c>
      <c r="X319" s="86" t="str">
        <f>IFERROR(IF(U319="","",IF(COUNTIF('My Played Scenarios'!E:E,T319)&gt;0,"ü","")),"")</f>
        <v/>
      </c>
    </row>
    <row r="320" spans="1:24" ht="15" customHeight="1" x14ac:dyDescent="0.3">
      <c r="A320" s="128" t="str">
        <f>IFERROR(IF(VLOOKUP(C320,Summary!A:B,2,FALSE)&lt;&gt;"C","",MAX($A$2:A319)+1),"")</f>
        <v/>
      </c>
      <c r="B320" s="35">
        <f>IF(Setup!$F$53="Yes",MAX($B$2:B319)+1,"")</f>
        <v>276</v>
      </c>
      <c r="C320" s="28"/>
      <c r="D320" s="37" t="str">
        <f t="shared" si="43"/>
        <v/>
      </c>
      <c r="E320" s="41"/>
      <c r="F320" s="41"/>
      <c r="I320" s="70" t="s">
        <v>1363</v>
      </c>
      <c r="J320" s="70" t="s">
        <v>1363</v>
      </c>
      <c r="K320" s="70" t="s">
        <v>1363</v>
      </c>
      <c r="L320" s="70" t="s">
        <v>1363</v>
      </c>
      <c r="M320" s="70" t="s">
        <v>1363</v>
      </c>
      <c r="N320" s="70" t="s">
        <v>1363</v>
      </c>
      <c r="O320" s="70" t="s">
        <v>1363</v>
      </c>
      <c r="P320" s="70"/>
      <c r="Q320" s="70" t="s">
        <v>1363</v>
      </c>
      <c r="R320" s="10" t="str">
        <f t="shared" si="42"/>
        <v/>
      </c>
      <c r="T320" s="9" t="str">
        <f t="shared" si="44"/>
        <v/>
      </c>
      <c r="U320" s="11" t="str">
        <f t="shared" si="45"/>
        <v/>
      </c>
      <c r="V320" s="11" t="str">
        <f t="shared" si="41"/>
        <v/>
      </c>
      <c r="W320" s="11" t="str">
        <f t="shared" si="46"/>
        <v/>
      </c>
      <c r="X320" s="86" t="str">
        <f>IFERROR(IF(U320="","",IF(COUNTIF('My Played Scenarios'!E:E,T320)&gt;0,"ü","")),"")</f>
        <v/>
      </c>
    </row>
    <row r="321" spans="1:24" ht="15" customHeight="1" x14ac:dyDescent="0.3">
      <c r="A321" s="128" t="str">
        <f>IFERROR(IF(VLOOKUP(C321,Summary!A:B,2,FALSE)&lt;&gt;"C","",MAX($A$2:A320)+1),"")</f>
        <v/>
      </c>
      <c r="B321" s="35">
        <f>IF(Setup!$F$54="Yes",MAX($B$2:B320)+1,"")</f>
        <v>277</v>
      </c>
      <c r="C321" s="29" t="s">
        <v>168</v>
      </c>
      <c r="D321" s="37" t="str">
        <f t="shared" si="43"/>
        <v/>
      </c>
      <c r="E321" s="17"/>
      <c r="F321" s="17"/>
      <c r="I321" s="70" t="s">
        <v>1363</v>
      </c>
      <c r="J321" s="70" t="s">
        <v>1363</v>
      </c>
      <c r="K321" s="70" t="s">
        <v>1363</v>
      </c>
      <c r="L321" s="70" t="s">
        <v>1363</v>
      </c>
      <c r="M321" s="70" t="s">
        <v>1363</v>
      </c>
      <c r="N321" s="70" t="s">
        <v>1363</v>
      </c>
      <c r="O321" s="70" t="s">
        <v>1363</v>
      </c>
      <c r="P321" s="70"/>
      <c r="Q321" s="70" t="s">
        <v>1363</v>
      </c>
      <c r="R321" s="10" t="str">
        <f t="shared" si="42"/>
        <v/>
      </c>
      <c r="T321" s="9" t="str">
        <f t="shared" si="44"/>
        <v/>
      </c>
      <c r="U321" s="11" t="str">
        <f t="shared" si="45"/>
        <v/>
      </c>
      <c r="V321" s="11" t="str">
        <f t="shared" si="41"/>
        <v/>
      </c>
      <c r="W321" s="11" t="str">
        <f t="shared" si="46"/>
        <v/>
      </c>
      <c r="X321" s="86" t="str">
        <f>IFERROR(IF(U321="","",IF(COUNTIF('My Played Scenarios'!E:E,T321)&gt;0,"ü","")),"")</f>
        <v/>
      </c>
    </row>
    <row r="322" spans="1:24" ht="15" customHeight="1" x14ac:dyDescent="0.3">
      <c r="A322" s="128" t="str">
        <f>IFERROR(IF(VLOOKUP(C322,Summary!A:B,2,FALSE)&lt;&gt;"C","",MAX($A$2:A321)+1),"")</f>
        <v/>
      </c>
      <c r="B322" s="35">
        <f>IF(Setup!$F$54="Yes",MAX($B$2:B321)+1,"")</f>
        <v>278</v>
      </c>
      <c r="C322" s="28" t="s">
        <v>169</v>
      </c>
      <c r="D322" s="37" t="str">
        <f t="shared" si="43"/>
        <v/>
      </c>
      <c r="E322" s="41">
        <v>5.5</v>
      </c>
      <c r="F322" s="41">
        <v>13.5</v>
      </c>
      <c r="G322" s="6">
        <v>1</v>
      </c>
      <c r="H322" s="6">
        <v>1</v>
      </c>
      <c r="I322" s="70">
        <v>0</v>
      </c>
      <c r="J322" s="70">
        <v>0</v>
      </c>
      <c r="K322" s="70">
        <v>1</v>
      </c>
      <c r="L322" s="70">
        <v>0</v>
      </c>
      <c r="M322" s="70">
        <v>1</v>
      </c>
      <c r="N322" s="70">
        <v>0</v>
      </c>
      <c r="O322" s="70">
        <v>0</v>
      </c>
      <c r="P322" s="70">
        <v>0</v>
      </c>
      <c r="Q322" s="70">
        <v>1</v>
      </c>
      <c r="R322" s="10">
        <f t="shared" si="42"/>
        <v>4.1624999999999996</v>
      </c>
      <c r="S322" s="10">
        <v>2.6</v>
      </c>
      <c r="T322" s="9" t="str">
        <f t="shared" si="44"/>
        <v>PB1</v>
      </c>
      <c r="U322" s="11" t="str">
        <f t="shared" si="45"/>
        <v>Ham and Bloody Jam</v>
      </c>
      <c r="V322" s="11" t="str">
        <f t="shared" si="41"/>
        <v>, Nght, Air, SSR</v>
      </c>
      <c r="W322" s="11" t="str">
        <f t="shared" si="46"/>
        <v>Nght, Air, SSR</v>
      </c>
      <c r="X322" s="86" t="str">
        <f>IFERROR(IF(U322="","",IF(COUNTIF('My Played Scenarios'!E:E,T322)&gt;0,"ü","")),"")</f>
        <v/>
      </c>
    </row>
    <row r="323" spans="1:24" ht="15" customHeight="1" x14ac:dyDescent="0.3">
      <c r="A323" s="128" t="str">
        <f>IFERROR(IF(VLOOKUP(C323,Summary!A:B,2,FALSE)&lt;&gt;"C","",MAX($A$2:A322)+1),"")</f>
        <v/>
      </c>
      <c r="B323" s="35">
        <f>IF(Setup!$F$54="Yes",MAX($B$2:B322)+1,"")</f>
        <v>279</v>
      </c>
      <c r="C323" s="28" t="s">
        <v>170</v>
      </c>
      <c r="D323" s="37" t="str">
        <f t="shared" si="43"/>
        <v/>
      </c>
      <c r="E323" s="41">
        <v>7</v>
      </c>
      <c r="F323" s="41">
        <v>20</v>
      </c>
      <c r="G323" s="6">
        <v>2</v>
      </c>
      <c r="H323" s="6">
        <v>1</v>
      </c>
      <c r="I323" s="70">
        <v>0</v>
      </c>
      <c r="J323" s="70">
        <v>0</v>
      </c>
      <c r="K323" s="70">
        <v>1</v>
      </c>
      <c r="L323" s="70">
        <v>0</v>
      </c>
      <c r="M323" s="70">
        <v>0</v>
      </c>
      <c r="N323" s="70">
        <v>0</v>
      </c>
      <c r="O323" s="70">
        <v>0</v>
      </c>
      <c r="P323" s="70">
        <v>0</v>
      </c>
      <c r="Q323" s="70">
        <v>1</v>
      </c>
      <c r="R323" s="10">
        <f t="shared" si="42"/>
        <v>6.0166666666666666</v>
      </c>
      <c r="S323" s="10">
        <v>5.9</v>
      </c>
      <c r="T323" s="9" t="str">
        <f t="shared" si="44"/>
        <v>PB2</v>
      </c>
      <c r="U323" s="11" t="str">
        <f t="shared" si="45"/>
        <v>Howard's Men</v>
      </c>
      <c r="V323" s="11" t="str">
        <f t="shared" si="41"/>
        <v>, Nght, SSR</v>
      </c>
      <c r="W323" s="11" t="str">
        <f t="shared" si="46"/>
        <v>Nght, SSR</v>
      </c>
      <c r="X323" s="86" t="str">
        <f>IFERROR(IF(U323="","",IF(COUNTIF('My Played Scenarios'!E:E,T323)&gt;0,"ü","")),"")</f>
        <v/>
      </c>
    </row>
    <row r="324" spans="1:24" ht="15" customHeight="1" x14ac:dyDescent="0.3">
      <c r="A324" s="128" t="str">
        <f>IFERROR(IF(VLOOKUP(C324,Summary!A:B,2,FALSE)&lt;&gt;"C","",MAX($A$2:A323)+1),"")</f>
        <v/>
      </c>
      <c r="B324" s="35">
        <f>IF(Setup!$F$54="Yes",MAX($B$2:B323)+1,"")</f>
        <v>280</v>
      </c>
      <c r="C324" s="28" t="s">
        <v>171</v>
      </c>
      <c r="D324" s="37" t="str">
        <f t="shared" si="43"/>
        <v/>
      </c>
      <c r="E324" s="41">
        <v>7.5</v>
      </c>
      <c r="F324" s="41">
        <v>16</v>
      </c>
      <c r="G324" s="6">
        <v>2</v>
      </c>
      <c r="H324" s="6">
        <v>0</v>
      </c>
      <c r="I324" s="70">
        <v>0</v>
      </c>
      <c r="J324" s="70">
        <v>0</v>
      </c>
      <c r="K324" s="70">
        <v>0</v>
      </c>
      <c r="L324" s="70">
        <v>0</v>
      </c>
      <c r="M324" s="70">
        <v>0</v>
      </c>
      <c r="N324" s="70">
        <v>0</v>
      </c>
      <c r="O324" s="70">
        <v>0</v>
      </c>
      <c r="P324" s="70">
        <v>0</v>
      </c>
      <c r="Q324" s="70">
        <v>1</v>
      </c>
      <c r="R324" s="10">
        <f t="shared" si="42"/>
        <v>4.625</v>
      </c>
      <c r="S324" s="10">
        <v>3.4</v>
      </c>
      <c r="T324" s="9" t="str">
        <f t="shared" si="44"/>
        <v>PB3</v>
      </c>
      <c r="U324" s="11" t="str">
        <f t="shared" si="45"/>
        <v>Piecemeal</v>
      </c>
      <c r="V324" s="11" t="str">
        <f t="shared" si="41"/>
        <v>, SSR</v>
      </c>
      <c r="W324" s="11" t="str">
        <f t="shared" si="46"/>
        <v>SSR</v>
      </c>
      <c r="X324" s="86" t="str">
        <f>IFERROR(IF(U324="","",IF(COUNTIF('My Played Scenarios'!E:E,T324)&gt;0,"ü","")),"")</f>
        <v/>
      </c>
    </row>
    <row r="325" spans="1:24" ht="15" customHeight="1" x14ac:dyDescent="0.3">
      <c r="A325" s="128" t="str">
        <f>IFERROR(IF(VLOOKUP(C325,Summary!A:B,2,FALSE)&lt;&gt;"C","",MAX($A$2:A324)+1),"")</f>
        <v/>
      </c>
      <c r="B325" s="35">
        <f>IF(Setup!$F$54="Yes",MAX($B$2:B324)+1,"")</f>
        <v>281</v>
      </c>
      <c r="C325" s="28" t="s">
        <v>172</v>
      </c>
      <c r="D325" s="37" t="str">
        <f t="shared" si="43"/>
        <v/>
      </c>
      <c r="E325" s="41">
        <v>4.5</v>
      </c>
      <c r="F325" s="41">
        <v>11</v>
      </c>
      <c r="G325" s="6">
        <v>0</v>
      </c>
      <c r="H325" s="6">
        <v>0</v>
      </c>
      <c r="I325" s="70">
        <v>0</v>
      </c>
      <c r="J325" s="70">
        <v>0</v>
      </c>
      <c r="K325" s="70">
        <v>0</v>
      </c>
      <c r="L325" s="70">
        <v>0</v>
      </c>
      <c r="M325" s="70">
        <v>0</v>
      </c>
      <c r="N325" s="70">
        <v>0</v>
      </c>
      <c r="O325" s="70">
        <v>0</v>
      </c>
      <c r="P325" s="70">
        <v>0</v>
      </c>
      <c r="Q325" s="70">
        <v>1</v>
      </c>
      <c r="R325" s="10">
        <f t="shared" si="42"/>
        <v>2.2000000000000002</v>
      </c>
      <c r="S325" s="10">
        <v>1.2</v>
      </c>
      <c r="T325" s="9" t="str">
        <f t="shared" si="44"/>
        <v>PB4</v>
      </c>
      <c r="U325" s="11" t="str">
        <f t="shared" si="45"/>
        <v>Killean's Red</v>
      </c>
      <c r="V325" s="11" t="str">
        <f t="shared" si="41"/>
        <v>, SSR</v>
      </c>
      <c r="W325" s="11" t="str">
        <f t="shared" si="46"/>
        <v>SSR</v>
      </c>
      <c r="X325" s="86" t="str">
        <f>IFERROR(IF(U325="","",IF(COUNTIF('My Played Scenarios'!E:E,T325)&gt;0,"ü","")),"")</f>
        <v/>
      </c>
    </row>
    <row r="326" spans="1:24" ht="15" customHeight="1" x14ac:dyDescent="0.3">
      <c r="A326" s="128" t="str">
        <f>IFERROR(IF(VLOOKUP(C326,Summary!A:B,2,FALSE)&lt;&gt;"C","",MAX($A$2:A325)+1),"")</f>
        <v/>
      </c>
      <c r="B326" s="35">
        <f>IF(Setup!$F$54="Yes",MAX($B$2:B325)+1,"")</f>
        <v>282</v>
      </c>
      <c r="C326" s="28" t="s">
        <v>173</v>
      </c>
      <c r="D326" s="37" t="str">
        <f t="shared" si="43"/>
        <v/>
      </c>
      <c r="E326" s="41">
        <v>7</v>
      </c>
      <c r="F326" s="41">
        <v>11.5</v>
      </c>
      <c r="G326" s="6">
        <v>4</v>
      </c>
      <c r="H326" s="6">
        <v>0</v>
      </c>
      <c r="I326" s="70">
        <v>0</v>
      </c>
      <c r="J326" s="70">
        <v>0</v>
      </c>
      <c r="K326" s="70">
        <v>0</v>
      </c>
      <c r="L326" s="70">
        <v>0</v>
      </c>
      <c r="M326" s="70">
        <v>0</v>
      </c>
      <c r="N326" s="70">
        <v>0</v>
      </c>
      <c r="O326" s="70">
        <v>0</v>
      </c>
      <c r="P326" s="70">
        <v>0</v>
      </c>
      <c r="Q326" s="70">
        <v>1</v>
      </c>
      <c r="R326" s="10">
        <f t="shared" si="42"/>
        <v>4.7916666666666661</v>
      </c>
      <c r="S326" s="10">
        <v>2.9</v>
      </c>
      <c r="T326" s="9" t="str">
        <f t="shared" si="44"/>
        <v>PB5</v>
      </c>
      <c r="U326" s="11" t="str">
        <f t="shared" si="45"/>
        <v>Taylor Made Defense</v>
      </c>
      <c r="V326" s="11" t="str">
        <f t="shared" si="41"/>
        <v>, SSR</v>
      </c>
      <c r="W326" s="11" t="str">
        <f t="shared" si="46"/>
        <v>SSR</v>
      </c>
      <c r="X326" s="86" t="str">
        <f>IFERROR(IF(U326="","",IF(COUNTIF('My Played Scenarios'!E:E,T326)&gt;0,"ü","")),"")</f>
        <v/>
      </c>
    </row>
    <row r="327" spans="1:24" ht="15" customHeight="1" x14ac:dyDescent="0.3">
      <c r="A327" s="128" t="str">
        <f>IFERROR(IF(VLOOKUP(C327,Summary!A:B,2,FALSE)&lt;&gt;"C","",MAX($A$2:A326)+1),"")</f>
        <v/>
      </c>
      <c r="B327" s="35">
        <f>IF(Setup!$F$54="Yes",MAX($B$2:B326)+1,"")</f>
        <v>283</v>
      </c>
      <c r="C327" s="28" t="s">
        <v>174</v>
      </c>
      <c r="D327" s="37" t="str">
        <f t="shared" si="43"/>
        <v/>
      </c>
      <c r="E327" s="41">
        <v>11.5</v>
      </c>
      <c r="F327" s="41">
        <v>41</v>
      </c>
      <c r="G327" s="6">
        <v>7</v>
      </c>
      <c r="H327" s="6">
        <v>1</v>
      </c>
      <c r="I327" s="70">
        <v>0</v>
      </c>
      <c r="J327" s="70">
        <v>0</v>
      </c>
      <c r="K327" s="70">
        <v>0</v>
      </c>
      <c r="L327" s="70">
        <v>0</v>
      </c>
      <c r="M327" s="70">
        <v>0</v>
      </c>
      <c r="N327" s="70">
        <v>0</v>
      </c>
      <c r="O327" s="70">
        <v>0</v>
      </c>
      <c r="P327" s="70">
        <v>0</v>
      </c>
      <c r="Q327" s="70">
        <v>1</v>
      </c>
      <c r="R327" s="10">
        <f t="shared" si="42"/>
        <v>15.375</v>
      </c>
      <c r="S327" s="10">
        <v>25.3</v>
      </c>
      <c r="T327" s="9" t="str">
        <f t="shared" si="44"/>
        <v>PB6</v>
      </c>
      <c r="U327" s="11" t="str">
        <f t="shared" si="45"/>
        <v>It's About Time</v>
      </c>
      <c r="V327" s="11" t="str">
        <f t="shared" si="41"/>
        <v>, SSR</v>
      </c>
      <c r="W327" s="11" t="str">
        <f t="shared" si="46"/>
        <v>SSR</v>
      </c>
      <c r="X327" s="86" t="str">
        <f>IFERROR(IF(U327="","",IF(COUNTIF('My Played Scenarios'!E:E,T327)&gt;0,"ü","")),"")</f>
        <v/>
      </c>
    </row>
    <row r="328" spans="1:24" ht="15" customHeight="1" x14ac:dyDescent="0.3">
      <c r="A328" s="128" t="str">
        <f>IFERROR(IF(VLOOKUP(C328,Summary!A:B,2,FALSE)&lt;&gt;"C","",MAX($A$2:A327)+1),"")</f>
        <v/>
      </c>
      <c r="B328" s="35">
        <f>IF(Setup!$F$54="Yes",MAX($B$2:B327)+1,"")</f>
        <v>284</v>
      </c>
      <c r="C328" s="28" t="s">
        <v>175</v>
      </c>
      <c r="D328" s="37" t="str">
        <f t="shared" si="43"/>
        <v>*</v>
      </c>
      <c r="E328" s="41"/>
      <c r="F328" s="41"/>
      <c r="I328" s="70" t="s">
        <v>1363</v>
      </c>
      <c r="J328" s="70" t="s">
        <v>1363</v>
      </c>
      <c r="K328" s="70" t="s">
        <v>1363</v>
      </c>
      <c r="L328" s="70" t="s">
        <v>1363</v>
      </c>
      <c r="M328" s="70" t="s">
        <v>1363</v>
      </c>
      <c r="N328" s="70" t="s">
        <v>1363</v>
      </c>
      <c r="O328" s="70" t="s">
        <v>1363</v>
      </c>
      <c r="P328" s="70"/>
      <c r="Q328" s="70" t="s">
        <v>1363</v>
      </c>
      <c r="R328" s="10" t="str">
        <f t="shared" si="42"/>
        <v/>
      </c>
      <c r="T328" s="9" t="str">
        <f t="shared" si="44"/>
        <v>PB-I</v>
      </c>
      <c r="U328" s="11" t="str">
        <f t="shared" si="45"/>
        <v>Coup de main</v>
      </c>
      <c r="V328" s="11" t="str">
        <f t="shared" si="41"/>
        <v>Campaign</v>
      </c>
      <c r="W328" s="11" t="str">
        <f t="shared" si="46"/>
        <v>Campaign</v>
      </c>
      <c r="X328" s="86" t="str">
        <f>IFERROR(IF(U328="","",IF(COUNTIF('My Played Scenarios'!E:E,T328)&gt;0,"ü","")),"")</f>
        <v/>
      </c>
    </row>
    <row r="329" spans="1:24" ht="15" customHeight="1" x14ac:dyDescent="0.3">
      <c r="A329" s="128" t="str">
        <f>IFERROR(IF(VLOOKUP(C329,Summary!A:B,2,FALSE)&lt;&gt;"C","",MAX($A$2:A328)+1),"")</f>
        <v/>
      </c>
      <c r="B329" s="35">
        <f>IF(Setup!$F$54="Yes",MAX($B$2:B328)+1,"")</f>
        <v>285</v>
      </c>
      <c r="C329" s="28" t="s">
        <v>176</v>
      </c>
      <c r="D329" s="37" t="str">
        <f t="shared" si="43"/>
        <v>*</v>
      </c>
      <c r="E329" s="41"/>
      <c r="F329" s="41"/>
      <c r="I329" s="70" t="s">
        <v>1363</v>
      </c>
      <c r="J329" s="70" t="s">
        <v>1363</v>
      </c>
      <c r="K329" s="70" t="s">
        <v>1363</v>
      </c>
      <c r="L329" s="70" t="s">
        <v>1363</v>
      </c>
      <c r="M329" s="70" t="s">
        <v>1363</v>
      </c>
      <c r="N329" s="70" t="s">
        <v>1363</v>
      </c>
      <c r="O329" s="70" t="s">
        <v>1363</v>
      </c>
      <c r="P329" s="70"/>
      <c r="Q329" s="70" t="s">
        <v>1363</v>
      </c>
      <c r="R329" s="10" t="str">
        <f t="shared" si="42"/>
        <v/>
      </c>
      <c r="T329" s="9" t="str">
        <f t="shared" si="44"/>
        <v>PB-II</v>
      </c>
      <c r="U329" s="11" t="str">
        <f t="shared" si="45"/>
        <v>Hold Until Relieved</v>
      </c>
      <c r="V329" s="11" t="str">
        <f t="shared" si="41"/>
        <v>Campaign</v>
      </c>
      <c r="W329" s="11" t="str">
        <f t="shared" si="46"/>
        <v>Campaign</v>
      </c>
      <c r="X329" s="86" t="str">
        <f>IFERROR(IF(U329="","",IF(COUNTIF('My Played Scenarios'!E:E,T329)&gt;0,"ü","")),"")</f>
        <v/>
      </c>
    </row>
    <row r="330" spans="1:24" ht="15" customHeight="1" x14ac:dyDescent="0.3">
      <c r="A330" s="128" t="str">
        <f>IFERROR(IF(VLOOKUP(C330,Summary!A:B,2,FALSE)&lt;&gt;"C","",MAX($A$2:A329)+1),"")</f>
        <v/>
      </c>
      <c r="B330" s="35">
        <f>IF(Setup!$F$54="Yes",MAX($B$2:B329)+1,"")</f>
        <v>286</v>
      </c>
      <c r="C330" s="28"/>
      <c r="D330" s="37" t="str">
        <f t="shared" si="43"/>
        <v/>
      </c>
      <c r="E330" s="41"/>
      <c r="F330" s="41"/>
      <c r="I330" s="70" t="s">
        <v>1363</v>
      </c>
      <c r="J330" s="70" t="s">
        <v>1363</v>
      </c>
      <c r="K330" s="70" t="s">
        <v>1363</v>
      </c>
      <c r="L330" s="70" t="s">
        <v>1363</v>
      </c>
      <c r="M330" s="70" t="s">
        <v>1363</v>
      </c>
      <c r="N330" s="70" t="s">
        <v>1363</v>
      </c>
      <c r="O330" s="70" t="s">
        <v>1363</v>
      </c>
      <c r="P330" s="70"/>
      <c r="Q330" s="70" t="s">
        <v>1363</v>
      </c>
      <c r="R330" s="10" t="str">
        <f t="shared" si="42"/>
        <v/>
      </c>
      <c r="T330" s="9" t="str">
        <f t="shared" si="44"/>
        <v/>
      </c>
      <c r="U330" s="11" t="str">
        <f t="shared" si="45"/>
        <v/>
      </c>
      <c r="V330" s="11" t="str">
        <f t="shared" si="41"/>
        <v/>
      </c>
      <c r="W330" s="11" t="str">
        <f t="shared" si="46"/>
        <v/>
      </c>
      <c r="X330" s="86" t="str">
        <f>IFERROR(IF(U330="","",IF(COUNTIF('My Played Scenarios'!E:E,T330)&gt;0,"ü","")),"")</f>
        <v/>
      </c>
    </row>
    <row r="331" spans="1:24" ht="15" customHeight="1" x14ac:dyDescent="0.3">
      <c r="A331" s="128" t="str">
        <f>IFERROR(IF(VLOOKUP(C331,Summary!A:B,2,FALSE)&lt;&gt;"C","",MAX($A$2:A330)+1),"")</f>
        <v/>
      </c>
      <c r="B331" s="35">
        <f>IF(Setup!$F$55="Yes",MAX($B$2:B330)+1,"")</f>
        <v>287</v>
      </c>
      <c r="C331" s="29" t="s">
        <v>177</v>
      </c>
      <c r="D331" s="37" t="str">
        <f t="shared" si="43"/>
        <v/>
      </c>
      <c r="E331" s="17"/>
      <c r="F331" s="17"/>
      <c r="I331" s="70" t="s">
        <v>1363</v>
      </c>
      <c r="J331" s="70" t="s">
        <v>1363</v>
      </c>
      <c r="K331" s="70" t="s">
        <v>1363</v>
      </c>
      <c r="L331" s="70" t="s">
        <v>1363</v>
      </c>
      <c r="M331" s="70" t="s">
        <v>1363</v>
      </c>
      <c r="N331" s="70" t="s">
        <v>1363</v>
      </c>
      <c r="O331" s="70" t="s">
        <v>1363</v>
      </c>
      <c r="P331" s="70"/>
      <c r="Q331" s="70" t="s">
        <v>1363</v>
      </c>
      <c r="R331" s="10" t="str">
        <f t="shared" si="42"/>
        <v/>
      </c>
      <c r="T331" s="9" t="str">
        <f t="shared" si="44"/>
        <v/>
      </c>
      <c r="U331" s="11" t="str">
        <f t="shared" si="45"/>
        <v/>
      </c>
      <c r="V331" s="11" t="str">
        <f t="shared" si="41"/>
        <v/>
      </c>
      <c r="W331" s="11" t="str">
        <f t="shared" si="46"/>
        <v/>
      </c>
      <c r="X331" s="86" t="str">
        <f>IFERROR(IF(U331="","",IF(COUNTIF('My Played Scenarios'!E:E,T331)&gt;0,"ü","")),"")</f>
        <v/>
      </c>
    </row>
    <row r="332" spans="1:24" ht="15" customHeight="1" x14ac:dyDescent="0.3">
      <c r="A332" s="128" t="str">
        <f>IFERROR(IF(VLOOKUP(C332,Summary!A:B,2,FALSE)&lt;&gt;"C","",MAX($A$2:A331)+1),"")</f>
        <v/>
      </c>
      <c r="B332" s="35">
        <f>IF(Setup!$F$55="Yes",MAX($B$2:B331)+1,"")</f>
        <v>288</v>
      </c>
      <c r="C332" s="28" t="s">
        <v>178</v>
      </c>
      <c r="D332" s="37" t="str">
        <f t="shared" si="43"/>
        <v/>
      </c>
      <c r="E332" s="41">
        <v>8</v>
      </c>
      <c r="F332" s="41">
        <v>38</v>
      </c>
      <c r="G332" s="6">
        <v>6</v>
      </c>
      <c r="H332" s="6">
        <v>2</v>
      </c>
      <c r="I332" s="70">
        <v>0</v>
      </c>
      <c r="J332" s="70">
        <v>0</v>
      </c>
      <c r="K332" s="70">
        <v>0</v>
      </c>
      <c r="L332" s="70">
        <v>0</v>
      </c>
      <c r="M332" s="70">
        <v>0</v>
      </c>
      <c r="N332" s="70">
        <v>0</v>
      </c>
      <c r="O332" s="70">
        <v>0</v>
      </c>
      <c r="P332" s="70">
        <v>0</v>
      </c>
      <c r="Q332" s="70">
        <v>0</v>
      </c>
      <c r="R332" s="10">
        <f t="shared" si="42"/>
        <v>9.5333333333333332</v>
      </c>
      <c r="S332" s="10">
        <v>9.5</v>
      </c>
      <c r="T332" s="9" t="str">
        <f t="shared" si="44"/>
        <v>ABTF1</v>
      </c>
      <c r="U332" s="11" t="str">
        <f t="shared" si="45"/>
        <v>The Prize</v>
      </c>
      <c r="V332" s="11" t="str">
        <f t="shared" ref="V332:V395" si="47">IF(OR(C332="",LEFT(C332,3)="---"),"",IF(OR(RIGHT(C332,3)="-I]",RIGHT(C332,4)="-II]",RIGHT(C332,5)="-III]",RIGHT(C332,4)="-IV]",RIGHT(C332,3)="-V]",RIGHT(C332,4)="-VI]",RIGHT(C332,5)="-VII]",RIGHT(C332,6)="-VIII]",RIGHT(C332,3)="CG]",MID(C332,LEN(C332)-2,2)="CG",MID(C332,LEN(C332)-4,2)="CG",MID(C332,LEN(C332)-3,2)="CG"),"Campaign",IFERROR(IF(I332=1,", PTO","")&amp;IF(J332=1,", OBA","")&amp;IF(K332=1,", Nght","")&amp;IF(L332=1,", Dsrt","")&amp;IF(M332=1,", Air","")&amp;IF(N332=1,", Bcg","")&amp;IF(O332=1,", Sea","")&amp;IF(P332=1,", Dlux","")&amp;IF(Q332=1,", SSR",""),"")))</f>
        <v/>
      </c>
      <c r="W332" s="11" t="str">
        <f t="shared" si="46"/>
        <v/>
      </c>
      <c r="X332" s="86" t="str">
        <f>IFERROR(IF(U332="","",IF(COUNTIF('My Played Scenarios'!E:E,T332)&gt;0,"ü","")),"")</f>
        <v/>
      </c>
    </row>
    <row r="333" spans="1:24" ht="15" customHeight="1" x14ac:dyDescent="0.3">
      <c r="A333" s="128" t="str">
        <f>IFERROR(IF(VLOOKUP(C333,Summary!A:B,2,FALSE)&lt;&gt;"C","",MAX($A$2:A332)+1),"")</f>
        <v/>
      </c>
      <c r="B333" s="35">
        <f>IF(Setup!$F$55="Yes",MAX($B$2:B332)+1,"")</f>
        <v>289</v>
      </c>
      <c r="C333" s="28" t="s">
        <v>179</v>
      </c>
      <c r="D333" s="37" t="str">
        <f t="shared" si="43"/>
        <v/>
      </c>
      <c r="E333" s="41">
        <v>9.5</v>
      </c>
      <c r="F333" s="41">
        <v>25.5</v>
      </c>
      <c r="G333" s="6">
        <v>13</v>
      </c>
      <c r="H333" s="6">
        <v>1</v>
      </c>
      <c r="I333" s="70">
        <v>0</v>
      </c>
      <c r="J333" s="70">
        <v>1</v>
      </c>
      <c r="K333" s="70">
        <v>0</v>
      </c>
      <c r="L333" s="70">
        <v>0</v>
      </c>
      <c r="M333" s="70">
        <v>0</v>
      </c>
      <c r="N333" s="70">
        <v>0</v>
      </c>
      <c r="O333" s="70">
        <v>0</v>
      </c>
      <c r="P333" s="70">
        <v>0</v>
      </c>
      <c r="Q333" s="70">
        <v>0</v>
      </c>
      <c r="R333" s="10">
        <f t="shared" si="42"/>
        <v>12.1625</v>
      </c>
      <c r="S333" s="10">
        <v>10</v>
      </c>
      <c r="T333" s="9" t="str">
        <f t="shared" si="44"/>
        <v>ABTF2</v>
      </c>
      <c r="U333" s="11" t="str">
        <f t="shared" si="45"/>
        <v>Graebner's Folly</v>
      </c>
      <c r="V333" s="11" t="str">
        <f t="shared" si="47"/>
        <v>, OBA</v>
      </c>
      <c r="W333" s="11" t="str">
        <f t="shared" si="46"/>
        <v>OBA</v>
      </c>
      <c r="X333" s="86" t="str">
        <f>IFERROR(IF(U333="","",IF(COUNTIF('My Played Scenarios'!E:E,T333)&gt;0,"ü","")),"")</f>
        <v/>
      </c>
    </row>
    <row r="334" spans="1:24" ht="15" customHeight="1" x14ac:dyDescent="0.3">
      <c r="A334" s="128" t="str">
        <f>IFERROR(IF(VLOOKUP(C334,Summary!A:B,2,FALSE)&lt;&gt;"C","",MAX($A$2:A333)+1),"")</f>
        <v/>
      </c>
      <c r="B334" s="35">
        <f>IF(Setup!$F$55="Yes",MAX($B$2:B333)+1,"")</f>
        <v>290</v>
      </c>
      <c r="C334" s="28" t="s">
        <v>180</v>
      </c>
      <c r="D334" s="37" t="str">
        <f t="shared" si="43"/>
        <v/>
      </c>
      <c r="E334" s="41">
        <v>6</v>
      </c>
      <c r="F334" s="41">
        <v>20.5</v>
      </c>
      <c r="G334" s="6">
        <v>1</v>
      </c>
      <c r="H334" s="6">
        <v>0</v>
      </c>
      <c r="I334" s="70">
        <v>0</v>
      </c>
      <c r="J334" s="70">
        <v>0</v>
      </c>
      <c r="K334" s="70">
        <v>0</v>
      </c>
      <c r="L334" s="70">
        <v>0</v>
      </c>
      <c r="M334" s="70">
        <v>0</v>
      </c>
      <c r="N334" s="70">
        <v>0</v>
      </c>
      <c r="O334" s="70">
        <v>0</v>
      </c>
      <c r="P334" s="70">
        <v>0</v>
      </c>
      <c r="Q334" s="70">
        <v>0</v>
      </c>
      <c r="R334" s="10">
        <f t="shared" si="42"/>
        <v>3.45</v>
      </c>
      <c r="S334" s="10">
        <v>3.2</v>
      </c>
      <c r="T334" s="9" t="str">
        <f t="shared" si="44"/>
        <v>ABTF3</v>
      </c>
      <c r="U334" s="11" t="str">
        <f t="shared" si="45"/>
        <v>Late for Mass</v>
      </c>
      <c r="V334" s="11" t="str">
        <f t="shared" si="47"/>
        <v/>
      </c>
      <c r="W334" s="11" t="str">
        <f t="shared" si="46"/>
        <v/>
      </c>
      <c r="X334" s="86" t="str">
        <f>IFERROR(IF(U334="","",IF(COUNTIF('My Played Scenarios'!E:E,T334)&gt;0,"ü","")),"")</f>
        <v/>
      </c>
    </row>
    <row r="335" spans="1:24" ht="15" customHeight="1" x14ac:dyDescent="0.3">
      <c r="A335" s="128" t="str">
        <f>IFERROR(IF(VLOOKUP(C335,Summary!A:B,2,FALSE)&lt;&gt;"C","",MAX($A$2:A334)+1),"")</f>
        <v/>
      </c>
      <c r="B335" s="35">
        <f>IF(Setup!$F$55="Yes",MAX($B$2:B334)+1,"")</f>
        <v>291</v>
      </c>
      <c r="C335" s="28" t="s">
        <v>181</v>
      </c>
      <c r="D335" s="37" t="str">
        <f t="shared" si="43"/>
        <v/>
      </c>
      <c r="E335" s="41">
        <v>6</v>
      </c>
      <c r="F335" s="41">
        <v>25.5</v>
      </c>
      <c r="G335" s="6">
        <v>3</v>
      </c>
      <c r="H335" s="6">
        <v>1</v>
      </c>
      <c r="I335" s="70">
        <v>0</v>
      </c>
      <c r="J335" s="70">
        <v>0</v>
      </c>
      <c r="K335" s="70">
        <v>0</v>
      </c>
      <c r="L335" s="70">
        <v>0</v>
      </c>
      <c r="M335" s="70">
        <v>0</v>
      </c>
      <c r="N335" s="70">
        <v>0</v>
      </c>
      <c r="O335" s="70">
        <v>0</v>
      </c>
      <c r="P335" s="70">
        <v>0</v>
      </c>
      <c r="Q335" s="70">
        <v>0</v>
      </c>
      <c r="R335" s="10">
        <f t="shared" si="42"/>
        <v>4.8499999999999996</v>
      </c>
      <c r="S335" s="10">
        <v>4.3</v>
      </c>
      <c r="T335" s="9" t="str">
        <f t="shared" si="44"/>
        <v>ABTF4</v>
      </c>
      <c r="U335" s="11" t="str">
        <f t="shared" si="45"/>
        <v>First Threat</v>
      </c>
      <c r="V335" s="11" t="str">
        <f t="shared" si="47"/>
        <v/>
      </c>
      <c r="W335" s="11" t="str">
        <f t="shared" si="46"/>
        <v/>
      </c>
      <c r="X335" s="86" t="str">
        <f>IFERROR(IF(U335="","",IF(COUNTIF('My Played Scenarios'!E:E,T335)&gt;0,"ü","")),"")</f>
        <v/>
      </c>
    </row>
    <row r="336" spans="1:24" ht="15" customHeight="1" x14ac:dyDescent="0.3">
      <c r="A336" s="128" t="str">
        <f>IFERROR(IF(VLOOKUP(C336,Summary!A:B,2,FALSE)&lt;&gt;"C","",MAX($A$2:A335)+1),"")</f>
        <v/>
      </c>
      <c r="B336" s="35">
        <f>IF(Setup!$F$55="Yes",MAX($B$2:B335)+1,"")</f>
        <v>292</v>
      </c>
      <c r="C336" s="28" t="s">
        <v>182</v>
      </c>
      <c r="D336" s="37" t="str">
        <f t="shared" si="43"/>
        <v/>
      </c>
      <c r="E336" s="41">
        <v>6</v>
      </c>
      <c r="F336" s="41">
        <v>15.5</v>
      </c>
      <c r="G336" s="6">
        <v>2</v>
      </c>
      <c r="H336" s="6">
        <v>0</v>
      </c>
      <c r="I336" s="70">
        <v>0</v>
      </c>
      <c r="J336" s="70">
        <v>0</v>
      </c>
      <c r="K336" s="70">
        <v>0</v>
      </c>
      <c r="L336" s="70">
        <v>0</v>
      </c>
      <c r="M336" s="70">
        <v>0</v>
      </c>
      <c r="N336" s="70">
        <v>0</v>
      </c>
      <c r="O336" s="70">
        <v>0</v>
      </c>
      <c r="P336" s="70">
        <v>0</v>
      </c>
      <c r="Q336" s="70">
        <v>0</v>
      </c>
      <c r="R336" s="10">
        <f t="shared" si="42"/>
        <v>3.35</v>
      </c>
      <c r="S336" s="10">
        <v>2.6</v>
      </c>
      <c r="T336" s="9" t="str">
        <f t="shared" si="44"/>
        <v>ABTF5</v>
      </c>
      <c r="U336" s="11" t="str">
        <f t="shared" si="45"/>
        <v>Tigers to the Bridge!</v>
      </c>
      <c r="V336" s="11" t="str">
        <f t="shared" si="47"/>
        <v/>
      </c>
      <c r="W336" s="11" t="str">
        <f t="shared" si="46"/>
        <v/>
      </c>
      <c r="X336" s="86" t="str">
        <f>IFERROR(IF(U336="","",IF(COUNTIF('My Played Scenarios'!E:E,T336)&gt;0,"ü","")),"")</f>
        <v/>
      </c>
    </row>
    <row r="337" spans="1:24" ht="15" customHeight="1" x14ac:dyDescent="0.3">
      <c r="A337" s="128" t="str">
        <f>IFERROR(IF(VLOOKUP(C337,Summary!A:B,2,FALSE)&lt;&gt;"C","",MAX($A$2:A336)+1),"")</f>
        <v/>
      </c>
      <c r="B337" s="35">
        <f>IF(Setup!$F$55="Yes",MAX($B$2:B336)+1,"")</f>
        <v>293</v>
      </c>
      <c r="C337" s="28" t="s">
        <v>183</v>
      </c>
      <c r="D337" s="37" t="str">
        <f t="shared" si="43"/>
        <v/>
      </c>
      <c r="E337" s="41">
        <v>6.5</v>
      </c>
      <c r="F337" s="41">
        <v>25</v>
      </c>
      <c r="G337" s="6">
        <v>3</v>
      </c>
      <c r="H337" s="6">
        <v>0</v>
      </c>
      <c r="I337" s="70">
        <v>0</v>
      </c>
      <c r="J337" s="70">
        <v>1</v>
      </c>
      <c r="K337" s="70">
        <v>0</v>
      </c>
      <c r="L337" s="70">
        <v>0</v>
      </c>
      <c r="M337" s="70">
        <v>0</v>
      </c>
      <c r="N337" s="70">
        <v>0</v>
      </c>
      <c r="O337" s="70">
        <v>0</v>
      </c>
      <c r="P337" s="70">
        <v>0</v>
      </c>
      <c r="Q337" s="70">
        <v>0</v>
      </c>
      <c r="R337" s="10">
        <f t="shared" si="42"/>
        <v>5.55</v>
      </c>
      <c r="S337" s="10">
        <v>5</v>
      </c>
      <c r="T337" s="9" t="str">
        <f t="shared" si="44"/>
        <v>ABTF6</v>
      </c>
      <c r="U337" s="11" t="str">
        <f t="shared" si="45"/>
        <v>Just In Case</v>
      </c>
      <c r="V337" s="11" t="str">
        <f t="shared" si="47"/>
        <v>, OBA</v>
      </c>
      <c r="W337" s="11" t="str">
        <f t="shared" si="46"/>
        <v>OBA</v>
      </c>
      <c r="X337" s="86" t="str">
        <f>IFERROR(IF(U337="","",IF(COUNTIF('My Played Scenarios'!E:E,T337)&gt;0,"ü","")),"")</f>
        <v/>
      </c>
    </row>
    <row r="338" spans="1:24" ht="15" customHeight="1" x14ac:dyDescent="0.3">
      <c r="A338" s="128" t="str">
        <f>IFERROR(IF(VLOOKUP(C338,Summary!A:B,2,FALSE)&lt;&gt;"C","",MAX($A$2:A337)+1),"")</f>
        <v/>
      </c>
      <c r="B338" s="35">
        <f>IF(Setup!$F$55="Yes",MAX($B$2:B337)+1,"")</f>
        <v>294</v>
      </c>
      <c r="C338" s="28" t="s">
        <v>184</v>
      </c>
      <c r="D338" s="37" t="str">
        <f t="shared" si="43"/>
        <v/>
      </c>
      <c r="E338" s="41">
        <v>6</v>
      </c>
      <c r="F338" s="41">
        <v>24</v>
      </c>
      <c r="G338" s="6">
        <v>3</v>
      </c>
      <c r="H338" s="6">
        <v>0</v>
      </c>
      <c r="I338" s="70">
        <v>0</v>
      </c>
      <c r="J338" s="70">
        <v>0</v>
      </c>
      <c r="K338" s="70">
        <v>0</v>
      </c>
      <c r="L338" s="70">
        <v>0</v>
      </c>
      <c r="M338" s="70">
        <v>0</v>
      </c>
      <c r="N338" s="70">
        <v>0</v>
      </c>
      <c r="O338" s="70">
        <v>0</v>
      </c>
      <c r="P338" s="70">
        <v>0</v>
      </c>
      <c r="Q338" s="70">
        <v>0</v>
      </c>
      <c r="R338" s="10">
        <f t="shared" si="42"/>
        <v>4.5999999999999996</v>
      </c>
      <c r="S338" s="10">
        <v>4</v>
      </c>
      <c r="T338" s="9" t="str">
        <f t="shared" si="44"/>
        <v>ABTF7</v>
      </c>
      <c r="U338" s="11" t="str">
        <f t="shared" si="45"/>
        <v>Among the Bravest</v>
      </c>
      <c r="V338" s="11" t="str">
        <f t="shared" si="47"/>
        <v/>
      </c>
      <c r="W338" s="11" t="str">
        <f t="shared" si="46"/>
        <v/>
      </c>
      <c r="X338" s="86" t="str">
        <f>IFERROR(IF(U338="","",IF(COUNTIF('My Played Scenarios'!E:E,T338)&gt;0,"ü","")),"")</f>
        <v/>
      </c>
    </row>
    <row r="339" spans="1:24" ht="15" customHeight="1" x14ac:dyDescent="0.3">
      <c r="A339" s="128" t="str">
        <f>IFERROR(IF(VLOOKUP(C339,Summary!A:B,2,FALSE)&lt;&gt;"C","",MAX($A$2:A338)+1),"")</f>
        <v/>
      </c>
      <c r="B339" s="35">
        <f>IF(Setup!$F$55="Yes",MAX($B$2:B338)+1,"")</f>
        <v>295</v>
      </c>
      <c r="C339" s="28" t="s">
        <v>185</v>
      </c>
      <c r="D339" s="37" t="str">
        <f t="shared" si="43"/>
        <v/>
      </c>
      <c r="E339" s="41">
        <v>11</v>
      </c>
      <c r="F339" s="41">
        <v>117</v>
      </c>
      <c r="G339" s="6">
        <v>22</v>
      </c>
      <c r="H339" s="6">
        <v>9</v>
      </c>
      <c r="I339" s="70">
        <v>0</v>
      </c>
      <c r="J339" s="70">
        <v>1</v>
      </c>
      <c r="K339" s="70">
        <v>0</v>
      </c>
      <c r="L339" s="70">
        <v>0</v>
      </c>
      <c r="M339" s="70">
        <v>0</v>
      </c>
      <c r="N339" s="70">
        <v>0</v>
      </c>
      <c r="O339" s="70">
        <v>0</v>
      </c>
      <c r="P339" s="70">
        <v>0</v>
      </c>
      <c r="Q339" s="70">
        <v>0</v>
      </c>
      <c r="R339" s="10">
        <f t="shared" si="42"/>
        <v>37.116666666666667</v>
      </c>
      <c r="S339" s="10">
        <v>39.9</v>
      </c>
      <c r="T339" s="9" t="str">
        <f t="shared" si="44"/>
        <v>ABTF8</v>
      </c>
      <c r="U339" s="11" t="str">
        <f t="shared" si="45"/>
        <v>God Save the King!</v>
      </c>
      <c r="V339" s="11" t="str">
        <f t="shared" si="47"/>
        <v>, OBA</v>
      </c>
      <c r="W339" s="11" t="str">
        <f t="shared" si="46"/>
        <v>OBA</v>
      </c>
      <c r="X339" s="86" t="str">
        <f>IFERROR(IF(U339="","",IF(COUNTIF('My Played Scenarios'!E:E,T339)&gt;0,"ü","")),"")</f>
        <v/>
      </c>
    </row>
    <row r="340" spans="1:24" ht="15" customHeight="1" x14ac:dyDescent="0.3">
      <c r="A340" s="128" t="str">
        <f>IFERROR(IF(VLOOKUP(C340,Summary!A:B,2,FALSE)&lt;&gt;"C","",MAX($A$2:A339)+1),"")</f>
        <v/>
      </c>
      <c r="B340" s="35">
        <f>IF(Setup!$F$55="Yes",MAX($B$2:B339)+1,"")</f>
        <v>296</v>
      </c>
      <c r="C340" s="28" t="s">
        <v>186</v>
      </c>
      <c r="D340" s="37" t="str">
        <f t="shared" si="43"/>
        <v/>
      </c>
      <c r="E340" s="41">
        <v>5.5</v>
      </c>
      <c r="F340" s="41">
        <v>28</v>
      </c>
      <c r="G340" s="6">
        <v>2</v>
      </c>
      <c r="H340" s="6">
        <v>0</v>
      </c>
      <c r="I340" s="70">
        <v>0</v>
      </c>
      <c r="J340" s="70">
        <v>0</v>
      </c>
      <c r="K340" s="70">
        <v>0</v>
      </c>
      <c r="L340" s="70">
        <v>0</v>
      </c>
      <c r="M340" s="70">
        <v>0</v>
      </c>
      <c r="N340" s="70">
        <v>0</v>
      </c>
      <c r="O340" s="70">
        <v>0</v>
      </c>
      <c r="P340" s="70">
        <v>0</v>
      </c>
      <c r="Q340" s="70">
        <v>0</v>
      </c>
      <c r="R340" s="10">
        <f t="shared" si="42"/>
        <v>4.3</v>
      </c>
      <c r="S340" s="10">
        <v>4.0999999999999996</v>
      </c>
      <c r="T340" s="9" t="str">
        <f t="shared" si="44"/>
        <v>ABTF9</v>
      </c>
      <c r="U340" s="11" t="str">
        <f t="shared" si="45"/>
        <v>Please Hurry</v>
      </c>
      <c r="V340" s="11" t="str">
        <f t="shared" si="47"/>
        <v/>
      </c>
      <c r="W340" s="11" t="str">
        <f t="shared" si="46"/>
        <v/>
      </c>
      <c r="X340" s="86" t="str">
        <f>IFERROR(IF(U340="","",IF(COUNTIF('My Played Scenarios'!E:E,T340)&gt;0,"ü","")),"")</f>
        <v/>
      </c>
    </row>
    <row r="341" spans="1:24" ht="15" customHeight="1" x14ac:dyDescent="0.3">
      <c r="A341" s="128" t="str">
        <f>IFERROR(IF(VLOOKUP(C341,Summary!A:B,2,FALSE)&lt;&gt;"C","",MAX($A$2:A340)+1),"")</f>
        <v/>
      </c>
      <c r="B341" s="35">
        <f>IF(Setup!$F$55="Yes",MAX($B$2:B340)+1,"")</f>
        <v>297</v>
      </c>
      <c r="C341" s="28" t="s">
        <v>187</v>
      </c>
      <c r="D341" s="37" t="str">
        <f t="shared" si="43"/>
        <v>*</v>
      </c>
      <c r="E341" s="41"/>
      <c r="F341" s="41"/>
      <c r="I341" s="70" t="s">
        <v>1363</v>
      </c>
      <c r="J341" s="70" t="s">
        <v>1363</v>
      </c>
      <c r="K341" s="70" t="s">
        <v>1363</v>
      </c>
      <c r="L341" s="70" t="s">
        <v>1363</v>
      </c>
      <c r="M341" s="70" t="s">
        <v>1363</v>
      </c>
      <c r="N341" s="70" t="s">
        <v>1363</v>
      </c>
      <c r="O341" s="70" t="s">
        <v>1363</v>
      </c>
      <c r="P341" s="70"/>
      <c r="Q341" s="70" t="s">
        <v>1363</v>
      </c>
      <c r="R341" s="10" t="str">
        <f t="shared" si="42"/>
        <v/>
      </c>
      <c r="T341" s="9" t="str">
        <f t="shared" si="44"/>
        <v>ABTF CG-I</v>
      </c>
      <c r="U341" s="11" t="str">
        <f t="shared" si="45"/>
        <v>Block by Bloody Block</v>
      </c>
      <c r="V341" s="11" t="str">
        <f t="shared" si="47"/>
        <v>Campaign</v>
      </c>
      <c r="W341" s="11" t="str">
        <f t="shared" si="46"/>
        <v>Campaign</v>
      </c>
      <c r="X341" s="86" t="str">
        <f>IFERROR(IF(U341="","",IF(COUNTIF('My Played Scenarios'!E:E,T341)&gt;0,"ü","")),"")</f>
        <v/>
      </c>
    </row>
    <row r="342" spans="1:24" ht="15" customHeight="1" x14ac:dyDescent="0.3">
      <c r="A342" s="128" t="str">
        <f>IFERROR(IF(VLOOKUP(C342,Summary!A:B,2,FALSE)&lt;&gt;"C","",MAX($A$2:A341)+1),"")</f>
        <v/>
      </c>
      <c r="B342" s="35">
        <f>IF(Setup!$F$55="Yes",MAX($B$2:B341)+1,"")</f>
        <v>298</v>
      </c>
      <c r="C342" s="28" t="s">
        <v>188</v>
      </c>
      <c r="D342" s="37" t="str">
        <f t="shared" si="43"/>
        <v>*</v>
      </c>
      <c r="E342" s="41"/>
      <c r="F342" s="41"/>
      <c r="I342" s="70" t="s">
        <v>1363</v>
      </c>
      <c r="J342" s="70" t="s">
        <v>1363</v>
      </c>
      <c r="K342" s="70" t="s">
        <v>1363</v>
      </c>
      <c r="L342" s="70" t="s">
        <v>1363</v>
      </c>
      <c r="M342" s="70" t="s">
        <v>1363</v>
      </c>
      <c r="N342" s="70" t="s">
        <v>1363</v>
      </c>
      <c r="O342" s="70" t="s">
        <v>1363</v>
      </c>
      <c r="P342" s="70"/>
      <c r="Q342" s="70" t="s">
        <v>1363</v>
      </c>
      <c r="R342" s="10" t="str">
        <f t="shared" si="42"/>
        <v/>
      </c>
      <c r="T342" s="9" t="str">
        <f t="shared" si="44"/>
        <v>ABTF CG-II</v>
      </c>
      <c r="U342" s="11" t="str">
        <f t="shared" si="45"/>
        <v>A Dark and Fateful Day</v>
      </c>
      <c r="V342" s="11" t="str">
        <f t="shared" si="47"/>
        <v>Campaign</v>
      </c>
      <c r="W342" s="11" t="str">
        <f t="shared" si="46"/>
        <v>Campaign</v>
      </c>
      <c r="X342" s="86" t="str">
        <f>IFERROR(IF(U342="","",IF(COUNTIF('My Played Scenarios'!E:E,T342)&gt;0,"ü","")),"")</f>
        <v/>
      </c>
    </row>
    <row r="343" spans="1:24" ht="15" customHeight="1" x14ac:dyDescent="0.3">
      <c r="A343" s="128" t="str">
        <f>IFERROR(IF(VLOOKUP(C343,Summary!A:B,2,FALSE)&lt;&gt;"C","",MAX($A$2:A342)+1),"")</f>
        <v/>
      </c>
      <c r="B343" s="35">
        <f>IF(Setup!$F$55="Yes",MAX($B$2:B342)+1,"")</f>
        <v>299</v>
      </c>
      <c r="C343" s="28" t="s">
        <v>189</v>
      </c>
      <c r="D343" s="37" t="str">
        <f t="shared" si="43"/>
        <v>*</v>
      </c>
      <c r="E343" s="41"/>
      <c r="F343" s="41"/>
      <c r="I343" s="70" t="s">
        <v>1363</v>
      </c>
      <c r="J343" s="70" t="s">
        <v>1363</v>
      </c>
      <c r="K343" s="70" t="s">
        <v>1363</v>
      </c>
      <c r="L343" s="70" t="s">
        <v>1363</v>
      </c>
      <c r="M343" s="70" t="s">
        <v>1363</v>
      </c>
      <c r="N343" s="70" t="s">
        <v>1363</v>
      </c>
      <c r="O343" s="70" t="s">
        <v>1363</v>
      </c>
      <c r="P343" s="70"/>
      <c r="Q343" s="70" t="s">
        <v>1363</v>
      </c>
      <c r="R343" s="10" t="str">
        <f t="shared" si="42"/>
        <v/>
      </c>
      <c r="T343" s="9" t="str">
        <f t="shared" si="44"/>
        <v>ABTF CG-III</v>
      </c>
      <c r="U343" s="11" t="str">
        <f t="shared" si="45"/>
        <v>A Bridge Too Far</v>
      </c>
      <c r="V343" s="11" t="str">
        <f t="shared" si="47"/>
        <v>Campaign</v>
      </c>
      <c r="W343" s="11" t="str">
        <f t="shared" si="46"/>
        <v>Campaign</v>
      </c>
      <c r="X343" s="86" t="str">
        <f>IFERROR(IF(U343="","",IF(COUNTIF('My Played Scenarios'!E:E,T343)&gt;0,"ü","")),"")</f>
        <v/>
      </c>
    </row>
    <row r="344" spans="1:24" ht="15" customHeight="1" x14ac:dyDescent="0.3">
      <c r="A344" s="128" t="str">
        <f>IFERROR(IF(VLOOKUP(C344,Summary!A:B,2,FALSE)&lt;&gt;"C","",MAX($A$2:A343)+1),"")</f>
        <v/>
      </c>
      <c r="B344" s="35">
        <f>IF(Setup!$F$55="Yes",MAX($B$2:B343)+1,"")</f>
        <v>300</v>
      </c>
      <c r="C344" s="28"/>
      <c r="D344" s="37" t="str">
        <f t="shared" si="43"/>
        <v/>
      </c>
      <c r="E344" s="41"/>
      <c r="F344" s="41"/>
      <c r="I344" s="70" t="s">
        <v>1363</v>
      </c>
      <c r="J344" s="70" t="s">
        <v>1363</v>
      </c>
      <c r="K344" s="70" t="s">
        <v>1363</v>
      </c>
      <c r="L344" s="70" t="s">
        <v>1363</v>
      </c>
      <c r="M344" s="70" t="s">
        <v>1363</v>
      </c>
      <c r="N344" s="70" t="s">
        <v>1363</v>
      </c>
      <c r="O344" s="70" t="s">
        <v>1363</v>
      </c>
      <c r="P344" s="70"/>
      <c r="Q344" s="70" t="s">
        <v>1363</v>
      </c>
      <c r="R344" s="10" t="str">
        <f t="shared" ref="R344:R407" si="48">IF(E344="","",IFERROR(1+E344*(F344+IF(G344&gt;9,G344*3,G344*4)+H344*1+I344*1+J344*5+K344*9+L344*5+M344*2+N344*2+O344*5+Q344*5)/60,""))</f>
        <v/>
      </c>
      <c r="T344" s="9" t="str">
        <f t="shared" si="44"/>
        <v/>
      </c>
      <c r="U344" s="11" t="str">
        <f t="shared" si="45"/>
        <v/>
      </c>
      <c r="V344" s="11" t="str">
        <f t="shared" si="47"/>
        <v/>
      </c>
      <c r="W344" s="11" t="str">
        <f t="shared" si="46"/>
        <v/>
      </c>
      <c r="X344" s="86" t="str">
        <f>IFERROR(IF(U344="","",IF(COUNTIF('My Played Scenarios'!E:E,T344)&gt;0,"ü","")),"")</f>
        <v/>
      </c>
    </row>
    <row r="345" spans="1:24" ht="15" customHeight="1" x14ac:dyDescent="0.3">
      <c r="A345" s="128" t="str">
        <f>IFERROR(IF(VLOOKUP(C345,Summary!A:B,2,FALSE)&lt;&gt;"C","",MAX($A$2:A344)+1),"")</f>
        <v/>
      </c>
      <c r="B345" s="35">
        <f>IF(Setup!$F$56="Yes",MAX($B$2:B344)+1,"")</f>
        <v>301</v>
      </c>
      <c r="C345" s="29" t="s">
        <v>190</v>
      </c>
      <c r="D345" s="37" t="str">
        <f t="shared" si="43"/>
        <v/>
      </c>
      <c r="E345" s="17"/>
      <c r="F345" s="17"/>
      <c r="I345" s="70" t="s">
        <v>1363</v>
      </c>
      <c r="J345" s="70" t="s">
        <v>1363</v>
      </c>
      <c r="K345" s="70" t="s">
        <v>1363</v>
      </c>
      <c r="L345" s="70" t="s">
        <v>1363</v>
      </c>
      <c r="M345" s="70" t="s">
        <v>1363</v>
      </c>
      <c r="N345" s="70" t="s">
        <v>1363</v>
      </c>
      <c r="O345" s="70" t="s">
        <v>1363</v>
      </c>
      <c r="P345" s="70"/>
      <c r="Q345" s="70" t="s">
        <v>1363</v>
      </c>
      <c r="R345" s="10" t="str">
        <f t="shared" si="48"/>
        <v/>
      </c>
      <c r="T345" s="9" t="str">
        <f t="shared" si="44"/>
        <v/>
      </c>
      <c r="U345" s="11" t="str">
        <f t="shared" si="45"/>
        <v/>
      </c>
      <c r="V345" s="11" t="str">
        <f t="shared" si="47"/>
        <v/>
      </c>
      <c r="W345" s="11" t="str">
        <f t="shared" si="46"/>
        <v/>
      </c>
      <c r="X345" s="86" t="str">
        <f>IFERROR(IF(U345="","",IF(COUNTIF('My Played Scenarios'!E:E,T345)&gt;0,"ü","")),"")</f>
        <v/>
      </c>
    </row>
    <row r="346" spans="1:24" ht="15" customHeight="1" x14ac:dyDescent="0.3">
      <c r="A346" s="128" t="str">
        <f>IFERROR(IF(VLOOKUP(C346,Summary!A:B,2,FALSE)&lt;&gt;"C","",MAX($A$2:A345)+1),"")</f>
        <v/>
      </c>
      <c r="B346" s="35">
        <f>IF(Setup!$F$56="Yes",MAX($B$2:B345)+1,"")</f>
        <v>302</v>
      </c>
      <c r="C346" s="28" t="s">
        <v>191</v>
      </c>
      <c r="D346" s="37" t="str">
        <f t="shared" si="43"/>
        <v/>
      </c>
      <c r="E346" s="41">
        <v>5.5</v>
      </c>
      <c r="F346" s="41">
        <v>14.5</v>
      </c>
      <c r="G346" s="6">
        <v>0</v>
      </c>
      <c r="H346" s="6">
        <v>1</v>
      </c>
      <c r="I346" s="70">
        <v>1</v>
      </c>
      <c r="J346" s="70">
        <v>0</v>
      </c>
      <c r="K346" s="70">
        <v>0</v>
      </c>
      <c r="L346" s="70">
        <v>0</v>
      </c>
      <c r="M346" s="70">
        <v>0</v>
      </c>
      <c r="N346" s="70">
        <v>0</v>
      </c>
      <c r="O346" s="70">
        <v>0</v>
      </c>
      <c r="P346" s="70">
        <v>0</v>
      </c>
      <c r="Q346" s="70">
        <v>1</v>
      </c>
      <c r="R346" s="10">
        <f t="shared" si="48"/>
        <v>2.9708333333333332</v>
      </c>
      <c r="S346" s="10">
        <v>1.8</v>
      </c>
      <c r="T346" s="9" t="str">
        <f t="shared" si="44"/>
        <v>BRT1</v>
      </c>
      <c r="U346" s="11" t="str">
        <f t="shared" si="45"/>
        <v>The Hawk</v>
      </c>
      <c r="V346" s="11" t="str">
        <f t="shared" si="47"/>
        <v>, PTO, SSR</v>
      </c>
      <c r="W346" s="11" t="str">
        <f t="shared" si="46"/>
        <v>PTO, SSR</v>
      </c>
      <c r="X346" s="86" t="str">
        <f>IFERROR(IF(U346="","",IF(COUNTIF('My Played Scenarios'!E:E,T346)&gt;0,"ü","")),"")</f>
        <v/>
      </c>
    </row>
    <row r="347" spans="1:24" ht="15" customHeight="1" x14ac:dyDescent="0.3">
      <c r="A347" s="128" t="str">
        <f>IFERROR(IF(VLOOKUP(C347,Summary!A:B,2,FALSE)&lt;&gt;"C","",MAX($A$2:A346)+1),"")</f>
        <v/>
      </c>
      <c r="B347" s="35">
        <f>IF(Setup!$F$56="Yes",MAX($B$2:B346)+1,"")</f>
        <v>303</v>
      </c>
      <c r="C347" s="28" t="s">
        <v>192</v>
      </c>
      <c r="D347" s="37" t="str">
        <f t="shared" si="43"/>
        <v/>
      </c>
      <c r="E347" s="41">
        <v>6</v>
      </c>
      <c r="F347" s="41">
        <v>19</v>
      </c>
      <c r="G347" s="6">
        <v>10</v>
      </c>
      <c r="H347" s="6">
        <v>4</v>
      </c>
      <c r="I347" s="70">
        <v>1</v>
      </c>
      <c r="J347" s="70">
        <v>0</v>
      </c>
      <c r="K347" s="70">
        <v>0</v>
      </c>
      <c r="L347" s="70">
        <v>0</v>
      </c>
      <c r="M347" s="70">
        <v>0</v>
      </c>
      <c r="N347" s="70">
        <v>0</v>
      </c>
      <c r="O347" s="70">
        <v>1</v>
      </c>
      <c r="P347" s="70">
        <v>0</v>
      </c>
      <c r="Q347" s="70">
        <v>1</v>
      </c>
      <c r="R347" s="10">
        <f t="shared" si="48"/>
        <v>7.4</v>
      </c>
      <c r="S347" s="10">
        <v>4.9000000000000004</v>
      </c>
      <c r="T347" s="9" t="str">
        <f t="shared" si="44"/>
        <v>BRT2</v>
      </c>
      <c r="U347" s="11" t="str">
        <f t="shared" si="45"/>
        <v>China Girl</v>
      </c>
      <c r="V347" s="11" t="str">
        <f t="shared" si="47"/>
        <v>, PTO, Sea, SSR</v>
      </c>
      <c r="W347" s="11" t="str">
        <f t="shared" si="46"/>
        <v>PTO, Sea, SSR</v>
      </c>
      <c r="X347" s="86" t="str">
        <f>IFERROR(IF(U347="","",IF(COUNTIF('My Played Scenarios'!E:E,T347)&gt;0,"ü","")),"")</f>
        <v/>
      </c>
    </row>
    <row r="348" spans="1:24" ht="15" customHeight="1" x14ac:dyDescent="0.3">
      <c r="A348" s="128" t="str">
        <f>IFERROR(IF(VLOOKUP(C348,Summary!A:B,2,FALSE)&lt;&gt;"C","",MAX($A$2:A347)+1),"")</f>
        <v/>
      </c>
      <c r="B348" s="35">
        <f>IF(Setup!$F$56="Yes",MAX($B$2:B347)+1,"")</f>
        <v>304</v>
      </c>
      <c r="C348" s="28" t="s">
        <v>193</v>
      </c>
      <c r="D348" s="37" t="str">
        <f t="shared" si="43"/>
        <v/>
      </c>
      <c r="E348" s="41">
        <v>7</v>
      </c>
      <c r="F348" s="41">
        <v>26</v>
      </c>
      <c r="G348" s="6">
        <v>2</v>
      </c>
      <c r="H348" s="6">
        <v>5</v>
      </c>
      <c r="I348" s="70">
        <v>1</v>
      </c>
      <c r="J348" s="70">
        <v>1</v>
      </c>
      <c r="K348" s="70">
        <v>0</v>
      </c>
      <c r="L348" s="70">
        <v>0</v>
      </c>
      <c r="M348" s="70">
        <v>0</v>
      </c>
      <c r="N348" s="70">
        <v>0</v>
      </c>
      <c r="O348" s="70">
        <v>1</v>
      </c>
      <c r="P348" s="70">
        <v>0</v>
      </c>
      <c r="Q348" s="70">
        <v>1</v>
      </c>
      <c r="R348" s="10">
        <f t="shared" si="48"/>
        <v>7.416666666666667</v>
      </c>
      <c r="S348" s="10">
        <v>5.5</v>
      </c>
      <c r="T348" s="9" t="str">
        <f t="shared" si="44"/>
        <v>BRT3</v>
      </c>
      <c r="U348" s="11" t="str">
        <f t="shared" si="45"/>
        <v>Ryan's Orphans</v>
      </c>
      <c r="V348" s="11" t="str">
        <f t="shared" si="47"/>
        <v>, PTO, OBA, Sea, SSR</v>
      </c>
      <c r="W348" s="11" t="str">
        <f t="shared" si="46"/>
        <v>PTO, OBA, Sea, SSR</v>
      </c>
      <c r="X348" s="86" t="str">
        <f>IFERROR(IF(U348="","",IF(COUNTIF('My Played Scenarios'!E:E,T348)&gt;0,"ü","")),"")</f>
        <v/>
      </c>
    </row>
    <row r="349" spans="1:24" ht="15" customHeight="1" x14ac:dyDescent="0.3">
      <c r="A349" s="128" t="str">
        <f>IFERROR(IF(VLOOKUP(C349,Summary!A:B,2,FALSE)&lt;&gt;"C","",MAX($A$2:A348)+1),"")</f>
        <v/>
      </c>
      <c r="B349" s="35">
        <f>IF(Setup!$F$56="Yes",MAX($B$2:B348)+1,"")</f>
        <v>305</v>
      </c>
      <c r="C349" s="28" t="s">
        <v>194</v>
      </c>
      <c r="D349" s="37" t="str">
        <f t="shared" si="43"/>
        <v/>
      </c>
      <c r="E349" s="41">
        <v>6</v>
      </c>
      <c r="F349" s="41">
        <v>30</v>
      </c>
      <c r="G349" s="6">
        <v>5</v>
      </c>
      <c r="H349" s="6">
        <v>0</v>
      </c>
      <c r="I349" s="70">
        <v>1</v>
      </c>
      <c r="J349" s="70">
        <v>1</v>
      </c>
      <c r="K349" s="70">
        <v>0</v>
      </c>
      <c r="L349" s="70">
        <v>0</v>
      </c>
      <c r="M349" s="70">
        <v>0</v>
      </c>
      <c r="N349" s="70">
        <v>0</v>
      </c>
      <c r="O349" s="70">
        <v>0</v>
      </c>
      <c r="P349" s="70">
        <v>0</v>
      </c>
      <c r="Q349" s="70">
        <v>1</v>
      </c>
      <c r="R349" s="10">
        <f t="shared" si="48"/>
        <v>7.1</v>
      </c>
      <c r="S349" s="10">
        <v>5.9</v>
      </c>
      <c r="T349" s="9" t="str">
        <f t="shared" si="44"/>
        <v>BRT4</v>
      </c>
      <c r="U349" s="11" t="str">
        <f t="shared" si="45"/>
        <v>Rikusentai</v>
      </c>
      <c r="V349" s="11" t="str">
        <f t="shared" si="47"/>
        <v>, PTO, OBA, SSR</v>
      </c>
      <c r="W349" s="11" t="str">
        <f t="shared" si="46"/>
        <v>PTO, OBA, SSR</v>
      </c>
      <c r="X349" s="86" t="str">
        <f>IFERROR(IF(U349="","",IF(COUNTIF('My Played Scenarios'!E:E,T349)&gt;0,"ü","")),"")</f>
        <v/>
      </c>
    </row>
    <row r="350" spans="1:24" ht="15" customHeight="1" x14ac:dyDescent="0.3">
      <c r="A350" s="128" t="str">
        <f>IFERROR(IF(VLOOKUP(C350,Summary!A:B,2,FALSE)&lt;&gt;"C","",MAX($A$2:A349)+1),"")</f>
        <v/>
      </c>
      <c r="B350" s="35">
        <f>IF(Setup!$F$56="Yes",MAX($B$2:B349)+1,"")</f>
        <v>306</v>
      </c>
      <c r="C350" s="28" t="s">
        <v>195</v>
      </c>
      <c r="D350" s="37" t="str">
        <f t="shared" si="43"/>
        <v/>
      </c>
      <c r="E350" s="41">
        <v>8</v>
      </c>
      <c r="F350" s="41">
        <v>32.5</v>
      </c>
      <c r="G350" s="6">
        <v>1</v>
      </c>
      <c r="H350" s="6">
        <v>0</v>
      </c>
      <c r="I350" s="70">
        <v>1</v>
      </c>
      <c r="J350" s="70">
        <v>1</v>
      </c>
      <c r="K350" s="70">
        <v>1</v>
      </c>
      <c r="L350" s="70">
        <v>0</v>
      </c>
      <c r="M350" s="70">
        <v>0</v>
      </c>
      <c r="N350" s="70">
        <v>0</v>
      </c>
      <c r="O350" s="70">
        <v>0</v>
      </c>
      <c r="P350" s="70">
        <v>0</v>
      </c>
      <c r="Q350" s="70">
        <v>1</v>
      </c>
      <c r="R350" s="10">
        <f t="shared" si="48"/>
        <v>8.5333333333333332</v>
      </c>
      <c r="S350" s="10">
        <v>10.4</v>
      </c>
      <c r="T350" s="9" t="str">
        <f t="shared" si="44"/>
        <v>BRT5</v>
      </c>
      <c r="U350" s="11" t="str">
        <f t="shared" si="45"/>
        <v>Hell Wouldn't Have It</v>
      </c>
      <c r="V350" s="11" t="str">
        <f t="shared" si="47"/>
        <v>, PTO, OBA, Nght, SSR</v>
      </c>
      <c r="W350" s="11" t="str">
        <f t="shared" si="46"/>
        <v>PTO, OBA, Nght, SSR</v>
      </c>
      <c r="X350" s="86" t="str">
        <f>IFERROR(IF(U350="","",IF(COUNTIF('My Played Scenarios'!E:E,T350)&gt;0,"ü","")),"")</f>
        <v/>
      </c>
    </row>
    <row r="351" spans="1:24" ht="15" customHeight="1" x14ac:dyDescent="0.3">
      <c r="A351" s="128" t="str">
        <f>IFERROR(IF(VLOOKUP(C351,Summary!A:B,2,FALSE)&lt;&gt;"C","",MAX($A$2:A350)+1),"")</f>
        <v/>
      </c>
      <c r="B351" s="35">
        <f>IF(Setup!$F$56="Yes",MAX($B$2:B350)+1,"")</f>
        <v>307</v>
      </c>
      <c r="C351" s="28" t="s">
        <v>196</v>
      </c>
      <c r="D351" s="37" t="str">
        <f t="shared" si="43"/>
        <v/>
      </c>
      <c r="E351" s="41">
        <v>10</v>
      </c>
      <c r="F351" s="41">
        <v>81</v>
      </c>
      <c r="G351" s="6">
        <v>12</v>
      </c>
      <c r="H351" s="6">
        <v>0</v>
      </c>
      <c r="I351" s="70">
        <v>1</v>
      </c>
      <c r="J351" s="70">
        <v>1</v>
      </c>
      <c r="K351" s="70">
        <v>0</v>
      </c>
      <c r="L351" s="70">
        <v>0</v>
      </c>
      <c r="M351" s="70">
        <v>0</v>
      </c>
      <c r="N351" s="70">
        <v>0</v>
      </c>
      <c r="O351" s="70">
        <v>1</v>
      </c>
      <c r="P351" s="70">
        <v>0</v>
      </c>
      <c r="Q351" s="70">
        <v>1</v>
      </c>
      <c r="R351" s="10">
        <f t="shared" si="48"/>
        <v>23.166666666666668</v>
      </c>
      <c r="S351" s="10">
        <v>22.1</v>
      </c>
      <c r="T351" s="9" t="str">
        <f t="shared" si="44"/>
        <v>BRT6</v>
      </c>
      <c r="U351" s="11" t="str">
        <f t="shared" si="45"/>
        <v>A Legend is Born</v>
      </c>
      <c r="V351" s="11" t="str">
        <f t="shared" si="47"/>
        <v>, PTO, OBA, Sea, SSR</v>
      </c>
      <c r="W351" s="11" t="str">
        <f t="shared" si="46"/>
        <v>PTO, OBA, Sea, SSR</v>
      </c>
      <c r="X351" s="86" t="str">
        <f>IFERROR(IF(U351="","",IF(COUNTIF('My Played Scenarios'!E:E,T351)&gt;0,"ü","")),"")</f>
        <v/>
      </c>
    </row>
    <row r="352" spans="1:24" ht="15" customHeight="1" x14ac:dyDescent="0.3">
      <c r="A352" s="128" t="str">
        <f>IFERROR(IF(VLOOKUP(C352,Summary!A:B,2,FALSE)&lt;&gt;"C","",MAX($A$2:A351)+1),"")</f>
        <v/>
      </c>
      <c r="B352" s="35">
        <f>IF(Setup!$F$56="Yes",MAX($B$2:B351)+1,"")</f>
        <v>308</v>
      </c>
      <c r="C352" s="28" t="s">
        <v>197</v>
      </c>
      <c r="D352" s="37" t="str">
        <f t="shared" si="43"/>
        <v/>
      </c>
      <c r="E352" s="41">
        <v>5.5</v>
      </c>
      <c r="F352" s="41">
        <v>15.5</v>
      </c>
      <c r="G352" s="6">
        <v>2</v>
      </c>
      <c r="H352" s="6">
        <v>2</v>
      </c>
      <c r="I352" s="70">
        <v>1</v>
      </c>
      <c r="J352" s="70">
        <v>0</v>
      </c>
      <c r="K352" s="70">
        <v>0</v>
      </c>
      <c r="L352" s="70">
        <v>0</v>
      </c>
      <c r="M352" s="70">
        <v>0</v>
      </c>
      <c r="N352" s="70">
        <v>0</v>
      </c>
      <c r="O352" s="70">
        <v>0</v>
      </c>
      <c r="P352" s="70">
        <v>0</v>
      </c>
      <c r="Q352" s="70">
        <v>1</v>
      </c>
      <c r="R352" s="10">
        <f t="shared" si="48"/>
        <v>3.8875000000000002</v>
      </c>
      <c r="S352" s="10">
        <v>2.4</v>
      </c>
      <c r="T352" s="9" t="str">
        <f t="shared" si="44"/>
        <v>BRT7</v>
      </c>
      <c r="U352" s="11" t="str">
        <f t="shared" si="45"/>
        <v>Didn't Have to be There</v>
      </c>
      <c r="V352" s="11" t="str">
        <f t="shared" si="47"/>
        <v>, PTO, SSR</v>
      </c>
      <c r="W352" s="11" t="str">
        <f t="shared" si="46"/>
        <v>PTO, SSR</v>
      </c>
      <c r="X352" s="86" t="str">
        <f>IFERROR(IF(U352="","",IF(COUNTIF('My Played Scenarios'!E:E,T352)&gt;0,"ü","")),"")</f>
        <v/>
      </c>
    </row>
    <row r="353" spans="1:24" ht="15" customHeight="1" x14ac:dyDescent="0.3">
      <c r="A353" s="128" t="str">
        <f>IFERROR(IF(VLOOKUP(C353,Summary!A:B,2,FALSE)&lt;&gt;"C","",MAX($A$2:A352)+1),"")</f>
        <v/>
      </c>
      <c r="B353" s="35">
        <f>IF(Setup!$F$56="Yes",MAX($B$2:B352)+1,"")</f>
        <v>309</v>
      </c>
      <c r="C353" s="28" t="s">
        <v>198</v>
      </c>
      <c r="D353" s="37" t="str">
        <f t="shared" ref="D353:D416" si="49">IF(OR(C353="",LEFT(C353,2)="--"),"",IF(OR(E353="",F353="",G353="",H353="",I353="",J353="",K353="",L353="",M353="",N353="",O353="",P353="",Q353=""),"*",""))</f>
        <v>*</v>
      </c>
      <c r="E353" s="41"/>
      <c r="F353" s="41"/>
      <c r="I353" s="70" t="s">
        <v>1363</v>
      </c>
      <c r="J353" s="70" t="s">
        <v>1363</v>
      </c>
      <c r="K353" s="70" t="s">
        <v>1363</v>
      </c>
      <c r="L353" s="70" t="s">
        <v>1363</v>
      </c>
      <c r="M353" s="70" t="s">
        <v>1363</v>
      </c>
      <c r="N353" s="70" t="s">
        <v>1363</v>
      </c>
      <c r="O353" s="70" t="s">
        <v>1363</v>
      </c>
      <c r="P353" s="70"/>
      <c r="Q353" s="70" t="s">
        <v>1363</v>
      </c>
      <c r="R353" s="10" t="str">
        <f t="shared" si="48"/>
        <v/>
      </c>
      <c r="T353" s="9" t="str">
        <f t="shared" ref="T353:T416" si="50">IF(OR(C353="",LEFT(C353,3)="---"),"",IFERROR("ASL"&amp;1*MID(C353,SEARCH("[",C353)+1,LEN(C353)-SEARCH("[",C353)-1),MID(C353,SEARCH("[",C353)+1,LEN(C353)-SEARCH("[",C353)-1)))</f>
        <v>BRT CG-I</v>
      </c>
      <c r="U353" s="11" t="str">
        <f t="shared" ref="U353:U416" si="51">IF(OR(C353="",LEFT(C353,3)="---"),"",IFERROR(LEFT(C353,LEN(C353)-(LEN(C353)-SEARCH("[",C353)+2)),""))</f>
        <v>A Hell of a Way to Die</v>
      </c>
      <c r="V353" s="11" t="str">
        <f t="shared" si="47"/>
        <v>Campaign</v>
      </c>
      <c r="W353" s="11" t="str">
        <f t="shared" ref="W353:W416" si="52">IF(V353="","",IF(V353="Campaign","Campaign",RIGHT(V353,LEN(V353)-2)))</f>
        <v>Campaign</v>
      </c>
      <c r="X353" s="86" t="str">
        <f>IFERROR(IF(U353="","",IF(COUNTIF('My Played Scenarios'!E:E,T353)&gt;0,"ü","")),"")</f>
        <v/>
      </c>
    </row>
    <row r="354" spans="1:24" ht="15" customHeight="1" x14ac:dyDescent="0.3">
      <c r="A354" s="128" t="str">
        <f>IFERROR(IF(VLOOKUP(C354,Summary!A:B,2,FALSE)&lt;&gt;"C","",MAX($A$2:A353)+1),"")</f>
        <v/>
      </c>
      <c r="B354" s="35">
        <f>IF(Setup!$F$56="Yes",MAX($B$2:B353)+1,"")</f>
        <v>310</v>
      </c>
      <c r="C354" s="28" t="s">
        <v>199</v>
      </c>
      <c r="D354" s="37" t="str">
        <f t="shared" si="49"/>
        <v>*</v>
      </c>
      <c r="E354" s="41"/>
      <c r="F354" s="41"/>
      <c r="I354" s="70" t="s">
        <v>1363</v>
      </c>
      <c r="J354" s="70" t="s">
        <v>1363</v>
      </c>
      <c r="K354" s="70" t="s">
        <v>1363</v>
      </c>
      <c r="L354" s="70" t="s">
        <v>1363</v>
      </c>
      <c r="M354" s="70" t="s">
        <v>1363</v>
      </c>
      <c r="N354" s="70" t="s">
        <v>1363</v>
      </c>
      <c r="O354" s="70" t="s">
        <v>1363</v>
      </c>
      <c r="P354" s="70"/>
      <c r="Q354" s="70" t="s">
        <v>1363</v>
      </c>
      <c r="R354" s="10" t="str">
        <f t="shared" si="48"/>
        <v/>
      </c>
      <c r="T354" s="9" t="str">
        <f t="shared" si="50"/>
        <v>BRT CG-II</v>
      </c>
      <c r="U354" s="11" t="str">
        <f t="shared" si="51"/>
        <v>A Special Valor</v>
      </c>
      <c r="V354" s="11" t="str">
        <f t="shared" si="47"/>
        <v>Campaign</v>
      </c>
      <c r="W354" s="11" t="str">
        <f t="shared" si="52"/>
        <v>Campaign</v>
      </c>
      <c r="X354" s="86" t="str">
        <f>IFERROR(IF(U354="","",IF(COUNTIF('My Played Scenarios'!E:E,T354)&gt;0,"ü","")),"")</f>
        <v/>
      </c>
    </row>
    <row r="355" spans="1:24" ht="15" customHeight="1" x14ac:dyDescent="0.3">
      <c r="A355" s="128" t="str">
        <f>IFERROR(IF(VLOOKUP(C355,Summary!A:B,2,FALSE)&lt;&gt;"C","",MAX($A$2:A354)+1),"")</f>
        <v/>
      </c>
      <c r="B355" s="35">
        <f>IF(Setup!$F$56="Yes",MAX($B$2:B354)+1,"")</f>
        <v>311</v>
      </c>
      <c r="C355" s="28" t="s">
        <v>200</v>
      </c>
      <c r="D355" s="37" t="str">
        <f t="shared" si="49"/>
        <v>*</v>
      </c>
      <c r="E355" s="41"/>
      <c r="F355" s="41"/>
      <c r="I355" s="70" t="s">
        <v>1363</v>
      </c>
      <c r="J355" s="70" t="s">
        <v>1363</v>
      </c>
      <c r="K355" s="70" t="s">
        <v>1363</v>
      </c>
      <c r="L355" s="70" t="s">
        <v>1363</v>
      </c>
      <c r="M355" s="70" t="s">
        <v>1363</v>
      </c>
      <c r="N355" s="70" t="s">
        <v>1363</v>
      </c>
      <c r="O355" s="70" t="s">
        <v>1363</v>
      </c>
      <c r="P355" s="70"/>
      <c r="Q355" s="70" t="s">
        <v>1363</v>
      </c>
      <c r="R355" s="10" t="str">
        <f t="shared" si="48"/>
        <v/>
      </c>
      <c r="T355" s="9" t="str">
        <f t="shared" si="50"/>
        <v>BRT CG-III</v>
      </c>
      <c r="U355" s="11" t="str">
        <f t="shared" si="51"/>
        <v>Utmost Savagery</v>
      </c>
      <c r="V355" s="11" t="str">
        <f t="shared" si="47"/>
        <v>Campaign</v>
      </c>
      <c r="W355" s="11" t="str">
        <f t="shared" si="52"/>
        <v>Campaign</v>
      </c>
      <c r="X355" s="86" t="str">
        <f>IFERROR(IF(U355="","",IF(COUNTIF('My Played Scenarios'!E:E,T355)&gt;0,"ü","")),"")</f>
        <v/>
      </c>
    </row>
    <row r="356" spans="1:24" ht="15" customHeight="1" x14ac:dyDescent="0.3">
      <c r="A356" s="128" t="str">
        <f>IFERROR(IF(VLOOKUP(C356,Summary!A:B,2,FALSE)&lt;&gt;"C","",MAX($A$2:A355)+1),"")</f>
        <v/>
      </c>
      <c r="B356" s="35">
        <f>IF(Setup!$F$56="Yes",MAX($B$2:B355)+1,"")</f>
        <v>312</v>
      </c>
      <c r="C356" s="28"/>
      <c r="D356" s="37" t="str">
        <f t="shared" si="49"/>
        <v/>
      </c>
      <c r="E356" s="41"/>
      <c r="F356" s="41"/>
      <c r="I356" s="70" t="s">
        <v>1363</v>
      </c>
      <c r="J356" s="70" t="s">
        <v>1363</v>
      </c>
      <c r="K356" s="70" t="s">
        <v>1363</v>
      </c>
      <c r="L356" s="70" t="s">
        <v>1363</v>
      </c>
      <c r="M356" s="70" t="s">
        <v>1363</v>
      </c>
      <c r="N356" s="70" t="s">
        <v>1363</v>
      </c>
      <c r="O356" s="70" t="s">
        <v>1363</v>
      </c>
      <c r="P356" s="70"/>
      <c r="Q356" s="70" t="s">
        <v>1363</v>
      </c>
      <c r="R356" s="10" t="str">
        <f t="shared" si="48"/>
        <v/>
      </c>
      <c r="T356" s="9" t="str">
        <f t="shared" si="50"/>
        <v/>
      </c>
      <c r="U356" s="11" t="str">
        <f t="shared" si="51"/>
        <v/>
      </c>
      <c r="V356" s="11" t="str">
        <f t="shared" si="47"/>
        <v/>
      </c>
      <c r="W356" s="11" t="str">
        <f t="shared" si="52"/>
        <v/>
      </c>
      <c r="X356" s="86" t="str">
        <f>IFERROR(IF(U356="","",IF(COUNTIF('My Played Scenarios'!E:E,T356)&gt;0,"ü","")),"")</f>
        <v/>
      </c>
    </row>
    <row r="357" spans="1:24" ht="15" customHeight="1" x14ac:dyDescent="0.3">
      <c r="A357" s="128" t="str">
        <f>IFERROR(IF(VLOOKUP(C357,Summary!A:B,2,FALSE)&lt;&gt;"C","",MAX($A$2:A356)+1),"")</f>
        <v/>
      </c>
      <c r="B357" s="35">
        <f>IF(Setup!$F$57="Yes",MAX($B$2:B356)+1,"")</f>
        <v>313</v>
      </c>
      <c r="C357" s="29" t="s">
        <v>222</v>
      </c>
      <c r="D357" s="37" t="str">
        <f t="shared" si="49"/>
        <v/>
      </c>
      <c r="E357" s="17"/>
      <c r="F357" s="17"/>
      <c r="I357" s="70" t="s">
        <v>1363</v>
      </c>
      <c r="J357" s="70" t="s">
        <v>1363</v>
      </c>
      <c r="K357" s="70" t="s">
        <v>1363</v>
      </c>
      <c r="L357" s="70" t="s">
        <v>1363</v>
      </c>
      <c r="M357" s="70" t="s">
        <v>1363</v>
      </c>
      <c r="N357" s="70" t="s">
        <v>1363</v>
      </c>
      <c r="O357" s="70" t="s">
        <v>1363</v>
      </c>
      <c r="P357" s="70"/>
      <c r="Q357" s="70" t="s">
        <v>1363</v>
      </c>
      <c r="R357" s="10" t="str">
        <f t="shared" si="48"/>
        <v/>
      </c>
      <c r="T357" s="9" t="str">
        <f t="shared" si="50"/>
        <v/>
      </c>
      <c r="U357" s="11" t="str">
        <f t="shared" si="51"/>
        <v/>
      </c>
      <c r="V357" s="11" t="str">
        <f t="shared" si="47"/>
        <v/>
      </c>
      <c r="W357" s="11" t="str">
        <f t="shared" si="52"/>
        <v/>
      </c>
      <c r="X357" s="86" t="str">
        <f>IFERROR(IF(U357="","",IF(COUNTIF('My Played Scenarios'!E:E,T357)&gt;0,"ü","")),"")</f>
        <v/>
      </c>
    </row>
    <row r="358" spans="1:24" ht="15" customHeight="1" x14ac:dyDescent="0.3">
      <c r="A358" s="128" t="str">
        <f>IFERROR(IF(VLOOKUP(C358,Summary!A:B,2,FALSE)&lt;&gt;"C","",MAX($A$2:A357)+1),"")</f>
        <v/>
      </c>
      <c r="B358" s="35">
        <f>IF(Setup!$F$57="Yes",MAX($B$2:B357)+1,"")</f>
        <v>314</v>
      </c>
      <c r="C358" s="28" t="s">
        <v>223</v>
      </c>
      <c r="D358" s="37" t="str">
        <f t="shared" si="49"/>
        <v/>
      </c>
      <c r="E358" s="41">
        <v>5.5</v>
      </c>
      <c r="F358" s="41">
        <v>14</v>
      </c>
      <c r="G358" s="6">
        <v>0</v>
      </c>
      <c r="H358" s="6">
        <v>0</v>
      </c>
      <c r="I358" s="70">
        <v>0</v>
      </c>
      <c r="J358" s="70">
        <v>0</v>
      </c>
      <c r="K358" s="70">
        <v>0</v>
      </c>
      <c r="L358" s="70">
        <v>0</v>
      </c>
      <c r="M358" s="70">
        <v>1</v>
      </c>
      <c r="N358" s="70">
        <v>0</v>
      </c>
      <c r="O358" s="70">
        <v>0</v>
      </c>
      <c r="P358" s="70">
        <v>0</v>
      </c>
      <c r="Q358" s="70">
        <v>0</v>
      </c>
      <c r="R358" s="10">
        <f t="shared" si="48"/>
        <v>2.4666666666666668</v>
      </c>
      <c r="S358" s="10">
        <v>2.1</v>
      </c>
      <c r="T358" s="9" t="str">
        <f t="shared" si="50"/>
        <v>A1</v>
      </c>
      <c r="U358" s="11" t="str">
        <f t="shared" si="51"/>
        <v>Tavronitis Bridge</v>
      </c>
      <c r="V358" s="11" t="str">
        <f t="shared" si="47"/>
        <v>, Air</v>
      </c>
      <c r="W358" s="11" t="str">
        <f t="shared" si="52"/>
        <v>Air</v>
      </c>
      <c r="X358" s="86" t="str">
        <f>IFERROR(IF(U358="","",IF(COUNTIF('My Played Scenarios'!E:E,T358)&gt;0,"ü","")),"")</f>
        <v/>
      </c>
    </row>
    <row r="359" spans="1:24" ht="15" customHeight="1" x14ac:dyDescent="0.3">
      <c r="A359" s="128" t="str">
        <f>IFERROR(IF(VLOOKUP(C359,Summary!A:B,2,FALSE)&lt;&gt;"C","",MAX($A$2:A358)+1),"")</f>
        <v/>
      </c>
      <c r="B359" s="35">
        <f>IF(Setup!$F$57="Yes",MAX($B$2:B358)+1,"")</f>
        <v>315</v>
      </c>
      <c r="C359" s="28" t="s">
        <v>224</v>
      </c>
      <c r="D359" s="37" t="str">
        <f t="shared" si="49"/>
        <v/>
      </c>
      <c r="E359" s="41">
        <v>7</v>
      </c>
      <c r="F359" s="41">
        <v>22.5</v>
      </c>
      <c r="G359" s="6">
        <v>0</v>
      </c>
      <c r="H359" s="6">
        <v>0</v>
      </c>
      <c r="I359" s="70">
        <v>0</v>
      </c>
      <c r="J359" s="70">
        <v>0</v>
      </c>
      <c r="K359" s="70">
        <v>0</v>
      </c>
      <c r="L359" s="70">
        <v>1</v>
      </c>
      <c r="M359" s="70">
        <v>1</v>
      </c>
      <c r="N359" s="70">
        <v>0</v>
      </c>
      <c r="O359" s="70">
        <v>0</v>
      </c>
      <c r="P359" s="70">
        <v>0</v>
      </c>
      <c r="Q359" s="70">
        <v>0</v>
      </c>
      <c r="R359" s="10">
        <f t="shared" si="48"/>
        <v>4.4416666666666664</v>
      </c>
      <c r="S359" s="10">
        <v>4</v>
      </c>
      <c r="T359" s="9" t="str">
        <f t="shared" si="50"/>
        <v>A2</v>
      </c>
      <c r="U359" s="11" t="str">
        <f t="shared" si="51"/>
        <v>Bofors Bashing</v>
      </c>
      <c r="V359" s="11" t="str">
        <f t="shared" si="47"/>
        <v>, Dsrt, Air</v>
      </c>
      <c r="W359" s="11" t="str">
        <f t="shared" si="52"/>
        <v>Dsrt, Air</v>
      </c>
      <c r="X359" s="86" t="str">
        <f>IFERROR(IF(U359="","",IF(COUNTIF('My Played Scenarios'!E:E,T359)&gt;0,"ü","")),"")</f>
        <v/>
      </c>
    </row>
    <row r="360" spans="1:24" ht="15" customHeight="1" x14ac:dyDescent="0.3">
      <c r="A360" s="128" t="str">
        <f>IFERROR(IF(VLOOKUP(C360,Summary!A:B,2,FALSE)&lt;&gt;"C","",MAX($A$2:A359)+1),"")</f>
        <v/>
      </c>
      <c r="B360" s="35">
        <f>IF(Setup!$F$57="Yes",MAX($B$2:B359)+1,"")</f>
        <v>316</v>
      </c>
      <c r="C360" s="28" t="s">
        <v>225</v>
      </c>
      <c r="D360" s="37" t="str">
        <f t="shared" si="49"/>
        <v/>
      </c>
      <c r="E360" s="41">
        <v>8.5</v>
      </c>
      <c r="F360" s="41">
        <v>36.5</v>
      </c>
      <c r="G360" s="6">
        <v>0</v>
      </c>
      <c r="H360" s="6">
        <v>3</v>
      </c>
      <c r="I360" s="70">
        <v>0</v>
      </c>
      <c r="J360" s="70">
        <v>0</v>
      </c>
      <c r="K360" s="70">
        <v>0</v>
      </c>
      <c r="L360" s="70">
        <v>1</v>
      </c>
      <c r="M360" s="70">
        <v>1</v>
      </c>
      <c r="N360" s="70">
        <v>0</v>
      </c>
      <c r="O360" s="70">
        <v>0</v>
      </c>
      <c r="P360" s="70">
        <v>0</v>
      </c>
      <c r="Q360" s="70">
        <v>0</v>
      </c>
      <c r="R360" s="10">
        <f t="shared" si="48"/>
        <v>7.5875000000000004</v>
      </c>
      <c r="S360" s="10">
        <v>7.8</v>
      </c>
      <c r="T360" s="9" t="str">
        <f t="shared" si="50"/>
        <v>A3</v>
      </c>
      <c r="U360" s="11" t="str">
        <f t="shared" si="51"/>
        <v>Descent into Hell</v>
      </c>
      <c r="V360" s="11" t="str">
        <f t="shared" si="47"/>
        <v>, Dsrt, Air</v>
      </c>
      <c r="W360" s="11" t="str">
        <f t="shared" si="52"/>
        <v>Dsrt, Air</v>
      </c>
      <c r="X360" s="86" t="str">
        <f>IFERROR(IF(U360="","",IF(COUNTIF('My Played Scenarios'!E:E,T360)&gt;0,"ü","")),"")</f>
        <v/>
      </c>
    </row>
    <row r="361" spans="1:24" ht="15" customHeight="1" x14ac:dyDescent="0.3">
      <c r="A361" s="128" t="str">
        <f>IFERROR(IF(VLOOKUP(C361,Summary!A:B,2,FALSE)&lt;&gt;"C","",MAX($A$2:A360)+1),"")</f>
        <v/>
      </c>
      <c r="B361" s="35">
        <f>IF(Setup!$F$57="Yes",MAX($B$2:B360)+1,"")</f>
        <v>317</v>
      </c>
      <c r="C361" s="28" t="s">
        <v>226</v>
      </c>
      <c r="D361" s="37" t="str">
        <f t="shared" si="49"/>
        <v/>
      </c>
      <c r="E361" s="41">
        <v>10</v>
      </c>
      <c r="F361" s="41">
        <v>21</v>
      </c>
      <c r="G361" s="6">
        <v>6</v>
      </c>
      <c r="H361" s="6">
        <v>2</v>
      </c>
      <c r="I361" s="70">
        <v>0</v>
      </c>
      <c r="J361" s="70">
        <v>0</v>
      </c>
      <c r="K361" s="70">
        <v>0</v>
      </c>
      <c r="L361" s="70">
        <v>0</v>
      </c>
      <c r="M361" s="70">
        <v>0</v>
      </c>
      <c r="N361" s="70">
        <v>0</v>
      </c>
      <c r="O361" s="70">
        <v>0</v>
      </c>
      <c r="P361" s="70">
        <v>0</v>
      </c>
      <c r="Q361" s="70">
        <v>0</v>
      </c>
      <c r="R361" s="10">
        <f t="shared" si="48"/>
        <v>8.8333333333333321</v>
      </c>
      <c r="S361" s="10">
        <v>7.4</v>
      </c>
      <c r="T361" s="9" t="str">
        <f t="shared" si="50"/>
        <v>A4</v>
      </c>
      <c r="U361" s="11" t="str">
        <f t="shared" si="51"/>
        <v>Beyond the Blue Beach</v>
      </c>
      <c r="V361" s="11" t="str">
        <f t="shared" si="47"/>
        <v/>
      </c>
      <c r="W361" s="11" t="str">
        <f t="shared" si="52"/>
        <v/>
      </c>
      <c r="X361" s="86" t="str">
        <f>IFERROR(IF(U361="","",IF(COUNTIF('My Played Scenarios'!E:E,T361)&gt;0,"ü","")),"")</f>
        <v/>
      </c>
    </row>
    <row r="362" spans="1:24" ht="15" customHeight="1" x14ac:dyDescent="0.3">
      <c r="A362" s="128" t="str">
        <f>IFERROR(IF(VLOOKUP(C362,Summary!A:B,2,FALSE)&lt;&gt;"C","",MAX($A$2:A361)+1),"")</f>
        <v/>
      </c>
      <c r="B362" s="35">
        <f>IF(Setup!$F$57="Yes",MAX($B$2:B361)+1,"")</f>
        <v>318</v>
      </c>
      <c r="C362" s="28" t="s">
        <v>227</v>
      </c>
      <c r="D362" s="37" t="str">
        <f t="shared" si="49"/>
        <v/>
      </c>
      <c r="E362" s="41">
        <v>9</v>
      </c>
      <c r="F362" s="41">
        <v>35</v>
      </c>
      <c r="G362" s="6">
        <v>4</v>
      </c>
      <c r="H362" s="6">
        <v>0</v>
      </c>
      <c r="I362" s="70">
        <v>0</v>
      </c>
      <c r="J362" s="70">
        <v>0</v>
      </c>
      <c r="K362" s="70">
        <v>0</v>
      </c>
      <c r="L362" s="70">
        <v>0</v>
      </c>
      <c r="M362" s="70">
        <v>0</v>
      </c>
      <c r="N362" s="70">
        <v>0</v>
      </c>
      <c r="O362" s="70">
        <v>0</v>
      </c>
      <c r="P362" s="70">
        <v>0</v>
      </c>
      <c r="Q362" s="70">
        <v>0</v>
      </c>
      <c r="R362" s="10">
        <f t="shared" si="48"/>
        <v>8.65</v>
      </c>
      <c r="S362" s="10">
        <v>8.6999999999999993</v>
      </c>
      <c r="T362" s="9" t="str">
        <f t="shared" si="50"/>
        <v>A5</v>
      </c>
      <c r="U362" s="11" t="str">
        <f t="shared" si="51"/>
        <v>Holding the Rear</v>
      </c>
      <c r="V362" s="11" t="str">
        <f t="shared" si="47"/>
        <v/>
      </c>
      <c r="W362" s="11" t="str">
        <f t="shared" si="52"/>
        <v/>
      </c>
      <c r="X362" s="86" t="str">
        <f>IFERROR(IF(U362="","",IF(COUNTIF('My Played Scenarios'!E:E,T362)&gt;0,"ü","")),"")</f>
        <v/>
      </c>
    </row>
    <row r="363" spans="1:24" ht="15" customHeight="1" x14ac:dyDescent="0.3">
      <c r="A363" s="128" t="str">
        <f>IFERROR(IF(VLOOKUP(C363,Summary!A:B,2,FALSE)&lt;&gt;"C","",MAX($A$2:A362)+1),"")</f>
        <v/>
      </c>
      <c r="B363" s="35">
        <f>IF(Setup!$F$57="Yes",MAX($B$2:B362)+1,"")</f>
        <v>319</v>
      </c>
      <c r="C363" s="28" t="s">
        <v>228</v>
      </c>
      <c r="D363" s="37" t="str">
        <f t="shared" si="49"/>
        <v/>
      </c>
      <c r="E363" s="41">
        <v>7</v>
      </c>
      <c r="F363" s="41">
        <v>12</v>
      </c>
      <c r="G363" s="6">
        <v>11</v>
      </c>
      <c r="H363" s="6">
        <v>1</v>
      </c>
      <c r="I363" s="70">
        <v>0</v>
      </c>
      <c r="J363" s="70">
        <v>0</v>
      </c>
      <c r="K363" s="70">
        <v>0</v>
      </c>
      <c r="L363" s="70">
        <v>0</v>
      </c>
      <c r="M363" s="70">
        <v>0</v>
      </c>
      <c r="N363" s="70">
        <v>0</v>
      </c>
      <c r="O363" s="70">
        <v>0</v>
      </c>
      <c r="P363" s="70">
        <v>0</v>
      </c>
      <c r="Q363" s="70">
        <v>0</v>
      </c>
      <c r="R363" s="10">
        <f t="shared" si="48"/>
        <v>6.3666666666666663</v>
      </c>
      <c r="S363" s="10">
        <v>5.0999999999999996</v>
      </c>
      <c r="T363" s="9" t="str">
        <f t="shared" si="50"/>
        <v>A6</v>
      </c>
      <c r="U363" s="11" t="str">
        <f t="shared" si="51"/>
        <v>The Price of Impatience</v>
      </c>
      <c r="V363" s="11" t="str">
        <f t="shared" si="47"/>
        <v/>
      </c>
      <c r="W363" s="11" t="str">
        <f t="shared" si="52"/>
        <v/>
      </c>
      <c r="X363" s="86" t="str">
        <f>IFERROR(IF(U363="","",IF(COUNTIF('My Played Scenarios'!E:E,T363)&gt;0,"ü","")),"")</f>
        <v/>
      </c>
    </row>
    <row r="364" spans="1:24" ht="15" customHeight="1" x14ac:dyDescent="0.3">
      <c r="A364" s="128" t="str">
        <f>IFERROR(IF(VLOOKUP(C364,Summary!A:B,2,FALSE)&lt;&gt;"C","",MAX($A$2:A363)+1),"")</f>
        <v/>
      </c>
      <c r="B364" s="35">
        <f>IF(Setup!$F$57="Yes",MAX($B$2:B363)+1,"")</f>
        <v>320</v>
      </c>
      <c r="C364" s="28" t="s">
        <v>229</v>
      </c>
      <c r="D364" s="37" t="str">
        <f t="shared" si="49"/>
        <v/>
      </c>
      <c r="E364" s="41">
        <v>6</v>
      </c>
      <c r="F364" s="41">
        <v>27</v>
      </c>
      <c r="G364" s="6">
        <v>9</v>
      </c>
      <c r="H364" s="6">
        <v>0</v>
      </c>
      <c r="I364" s="70">
        <v>0</v>
      </c>
      <c r="J364" s="70">
        <v>1</v>
      </c>
      <c r="K364" s="70">
        <v>0</v>
      </c>
      <c r="L364" s="70">
        <v>0</v>
      </c>
      <c r="M364" s="70">
        <v>0</v>
      </c>
      <c r="N364" s="70">
        <v>0</v>
      </c>
      <c r="O364" s="70">
        <v>0</v>
      </c>
      <c r="P364" s="70">
        <v>0</v>
      </c>
      <c r="Q364" s="70">
        <v>0</v>
      </c>
      <c r="R364" s="10">
        <f t="shared" si="48"/>
        <v>7.8</v>
      </c>
      <c r="S364" s="10">
        <v>6.4</v>
      </c>
      <c r="T364" s="9" t="str">
        <f t="shared" si="50"/>
        <v>A7</v>
      </c>
      <c r="U364" s="11" t="str">
        <f t="shared" si="51"/>
        <v>Slamming of the Door</v>
      </c>
      <c r="V364" s="11" t="str">
        <f t="shared" si="47"/>
        <v>, OBA</v>
      </c>
      <c r="W364" s="11" t="str">
        <f t="shared" si="52"/>
        <v>OBA</v>
      </c>
      <c r="X364" s="86" t="str">
        <f>IFERROR(IF(U364="","",IF(COUNTIF('My Played Scenarios'!E:E,T364)&gt;0,"ü","")),"")</f>
        <v/>
      </c>
    </row>
    <row r="365" spans="1:24" ht="15" customHeight="1" x14ac:dyDescent="0.3">
      <c r="A365" s="128" t="str">
        <f>IFERROR(IF(VLOOKUP(C365,Summary!A:B,2,FALSE)&lt;&gt;"C","",MAX($A$2:A364)+1),"")</f>
        <v/>
      </c>
      <c r="B365" s="35">
        <f>IF(Setup!$F$57="Yes",MAX($B$2:B364)+1,"")</f>
        <v>321</v>
      </c>
      <c r="C365" s="28" t="s">
        <v>230</v>
      </c>
      <c r="D365" s="37" t="str">
        <f t="shared" si="49"/>
        <v/>
      </c>
      <c r="E365" s="41">
        <v>9</v>
      </c>
      <c r="F365" s="41">
        <v>27.5</v>
      </c>
      <c r="G365" s="6">
        <v>13</v>
      </c>
      <c r="H365" s="6">
        <v>1</v>
      </c>
      <c r="I365" s="70">
        <v>0</v>
      </c>
      <c r="J365" s="70">
        <v>0</v>
      </c>
      <c r="K365" s="70">
        <v>0</v>
      </c>
      <c r="L365" s="70">
        <v>0</v>
      </c>
      <c r="M365" s="70">
        <v>0</v>
      </c>
      <c r="N365" s="70">
        <v>0</v>
      </c>
      <c r="O365" s="70">
        <v>0</v>
      </c>
      <c r="P365" s="70">
        <v>0</v>
      </c>
      <c r="Q365" s="70">
        <v>0</v>
      </c>
      <c r="R365" s="10">
        <f t="shared" si="48"/>
        <v>11.125</v>
      </c>
      <c r="S365" s="10">
        <v>10.5</v>
      </c>
      <c r="T365" s="9" t="str">
        <f t="shared" si="50"/>
        <v>A8</v>
      </c>
      <c r="U365" s="11" t="str">
        <f t="shared" si="51"/>
        <v>The Agony of Doom</v>
      </c>
      <c r="V365" s="11" t="str">
        <f t="shared" si="47"/>
        <v/>
      </c>
      <c r="W365" s="11" t="str">
        <f t="shared" si="52"/>
        <v/>
      </c>
      <c r="X365" s="86" t="str">
        <f>IFERROR(IF(U365="","",IF(COUNTIF('My Played Scenarios'!E:E,T365)&gt;0,"ü","")),"")</f>
        <v/>
      </c>
    </row>
    <row r="366" spans="1:24" ht="15" customHeight="1" x14ac:dyDescent="0.3">
      <c r="A366" s="128" t="str">
        <f>IFERROR(IF(VLOOKUP(C366,Summary!A:B,2,FALSE)&lt;&gt;"C","",MAX($A$2:A365)+1),"")</f>
        <v/>
      </c>
      <c r="B366" s="35">
        <f>IF(Setup!$F$57="Yes",MAX($B$2:B365)+1,"")</f>
        <v>322</v>
      </c>
      <c r="C366" s="28" t="s">
        <v>231</v>
      </c>
      <c r="D366" s="37" t="str">
        <f t="shared" si="49"/>
        <v/>
      </c>
      <c r="E366" s="41">
        <v>7</v>
      </c>
      <c r="F366" s="41">
        <v>16.5</v>
      </c>
      <c r="G366" s="6">
        <v>2</v>
      </c>
      <c r="H366" s="6">
        <v>0</v>
      </c>
      <c r="I366" s="70">
        <v>0</v>
      </c>
      <c r="J366" s="70">
        <v>0</v>
      </c>
      <c r="K366" s="70">
        <v>1</v>
      </c>
      <c r="L366" s="70">
        <v>0</v>
      </c>
      <c r="M366" s="70">
        <v>0</v>
      </c>
      <c r="N366" s="70">
        <v>0</v>
      </c>
      <c r="O366" s="70">
        <v>0</v>
      </c>
      <c r="P366" s="70">
        <v>0</v>
      </c>
      <c r="Q366" s="70">
        <v>0</v>
      </c>
      <c r="R366" s="10">
        <f t="shared" si="48"/>
        <v>4.9083333333333332</v>
      </c>
      <c r="S366" s="10">
        <v>4.7</v>
      </c>
      <c r="T366" s="9" t="str">
        <f t="shared" si="50"/>
        <v>A9</v>
      </c>
      <c r="U366" s="11" t="str">
        <f t="shared" si="51"/>
        <v>Midnight Massacre</v>
      </c>
      <c r="V366" s="11" t="str">
        <f t="shared" si="47"/>
        <v>, Nght</v>
      </c>
      <c r="W366" s="11" t="str">
        <f t="shared" si="52"/>
        <v>Nght</v>
      </c>
      <c r="X366" s="86" t="str">
        <f>IFERROR(IF(U366="","",IF(COUNTIF('My Played Scenarios'!E:E,T366)&gt;0,"ü","")),"")</f>
        <v/>
      </c>
    </row>
    <row r="367" spans="1:24" ht="15" customHeight="1" x14ac:dyDescent="0.3">
      <c r="A367" s="128" t="str">
        <f>IFERROR(IF(VLOOKUP(C367,Summary!A:B,2,FALSE)&lt;&gt;"C","",MAX($A$2:A366)+1),"")</f>
        <v/>
      </c>
      <c r="B367" s="35">
        <f>IF(Setup!$F$57="Yes",MAX($B$2:B366)+1,"")</f>
        <v>323</v>
      </c>
      <c r="C367" s="28" t="s">
        <v>232</v>
      </c>
      <c r="D367" s="37" t="str">
        <f t="shared" si="49"/>
        <v/>
      </c>
      <c r="E367" s="41">
        <v>14</v>
      </c>
      <c r="F367" s="41">
        <v>38</v>
      </c>
      <c r="G367" s="6">
        <v>5</v>
      </c>
      <c r="H367" s="6">
        <v>0</v>
      </c>
      <c r="I367" s="70">
        <v>0</v>
      </c>
      <c r="J367" s="70">
        <v>1</v>
      </c>
      <c r="K367" s="70">
        <v>0</v>
      </c>
      <c r="L367" s="70">
        <v>0</v>
      </c>
      <c r="M367" s="70">
        <v>0</v>
      </c>
      <c r="N367" s="70">
        <v>0</v>
      </c>
      <c r="O367" s="70">
        <v>0</v>
      </c>
      <c r="P367" s="70">
        <v>0</v>
      </c>
      <c r="Q367" s="70">
        <v>0</v>
      </c>
      <c r="R367" s="10">
        <f t="shared" si="48"/>
        <v>15.7</v>
      </c>
      <c r="S367" s="10">
        <v>15.7</v>
      </c>
      <c r="T367" s="9" t="str">
        <f t="shared" si="50"/>
        <v>A10</v>
      </c>
      <c r="U367" s="11" t="str">
        <f t="shared" si="51"/>
        <v>The Borders are Burning</v>
      </c>
      <c r="V367" s="11" t="str">
        <f t="shared" si="47"/>
        <v>, OBA</v>
      </c>
      <c r="W367" s="11" t="str">
        <f t="shared" si="52"/>
        <v>OBA</v>
      </c>
      <c r="X367" s="86" t="str">
        <f>IFERROR(IF(U367="","",IF(COUNTIF('My Played Scenarios'!E:E,T367)&gt;0,"ü","")),"")</f>
        <v/>
      </c>
    </row>
    <row r="368" spans="1:24" ht="15" customHeight="1" x14ac:dyDescent="0.3">
      <c r="A368" s="128" t="str">
        <f>IFERROR(IF(VLOOKUP(C368,Summary!A:B,2,FALSE)&lt;&gt;"C","",MAX($A$2:A367)+1),"")</f>
        <v/>
      </c>
      <c r="B368" s="35">
        <f>IF(Setup!$F$57="Yes",MAX($B$2:B367)+1,"")</f>
        <v>324</v>
      </c>
      <c r="C368" s="28" t="s">
        <v>233</v>
      </c>
      <c r="D368" s="37" t="str">
        <f t="shared" si="49"/>
        <v/>
      </c>
      <c r="E368" s="41">
        <v>6</v>
      </c>
      <c r="F368" s="41">
        <v>27.5</v>
      </c>
      <c r="G368" s="6">
        <v>2</v>
      </c>
      <c r="H368" s="6">
        <v>0</v>
      </c>
      <c r="I368" s="70">
        <v>0</v>
      </c>
      <c r="J368" s="70">
        <v>0</v>
      </c>
      <c r="K368" s="70">
        <v>0</v>
      </c>
      <c r="L368" s="70">
        <v>0</v>
      </c>
      <c r="M368" s="70">
        <v>0</v>
      </c>
      <c r="N368" s="70">
        <v>0</v>
      </c>
      <c r="O368" s="70">
        <v>0</v>
      </c>
      <c r="P368" s="70">
        <v>0</v>
      </c>
      <c r="Q368" s="70">
        <v>0</v>
      </c>
      <c r="R368" s="10">
        <f t="shared" si="48"/>
        <v>4.55</v>
      </c>
      <c r="S368" s="10">
        <v>3.8</v>
      </c>
      <c r="T368" s="9" t="str">
        <f t="shared" si="50"/>
        <v>A11</v>
      </c>
      <c r="U368" s="11" t="str">
        <f t="shared" si="51"/>
        <v>Silent Death</v>
      </c>
      <c r="V368" s="11" t="str">
        <f t="shared" si="47"/>
        <v/>
      </c>
      <c r="W368" s="11" t="str">
        <f t="shared" si="52"/>
        <v/>
      </c>
      <c r="X368" s="86" t="str">
        <f>IFERROR(IF(U368="","",IF(COUNTIF('My Played Scenarios'!E:E,T368)&gt;0,"ü","")),"")</f>
        <v/>
      </c>
    </row>
    <row r="369" spans="1:24" ht="15" customHeight="1" x14ac:dyDescent="0.3">
      <c r="A369" s="128" t="str">
        <f>IFERROR(IF(VLOOKUP(C369,Summary!A:B,2,FALSE)&lt;&gt;"C","",MAX($A$2:A368)+1),"")</f>
        <v/>
      </c>
      <c r="B369" s="35">
        <f>IF(Setup!$F$57="Yes",MAX($B$2:B368)+1,"")</f>
        <v>325</v>
      </c>
      <c r="C369" s="28" t="s">
        <v>234</v>
      </c>
      <c r="D369" s="37" t="str">
        <f t="shared" si="49"/>
        <v/>
      </c>
      <c r="E369" s="41">
        <v>10</v>
      </c>
      <c r="F369" s="41">
        <v>43.5</v>
      </c>
      <c r="G369" s="6">
        <v>1</v>
      </c>
      <c r="H369" s="6">
        <v>1</v>
      </c>
      <c r="I369" s="70">
        <v>0</v>
      </c>
      <c r="J369" s="70">
        <v>1</v>
      </c>
      <c r="K369" s="70">
        <v>0</v>
      </c>
      <c r="L369" s="70">
        <v>1</v>
      </c>
      <c r="M369" s="70">
        <v>0</v>
      </c>
      <c r="N369" s="70">
        <v>0</v>
      </c>
      <c r="O369" s="70">
        <v>0</v>
      </c>
      <c r="P369" s="70">
        <v>0</v>
      </c>
      <c r="Q369" s="70">
        <v>0</v>
      </c>
      <c r="R369" s="10">
        <f t="shared" si="48"/>
        <v>10.75</v>
      </c>
      <c r="S369" s="10">
        <v>10.7</v>
      </c>
      <c r="T369" s="9" t="str">
        <f t="shared" si="50"/>
        <v>A12</v>
      </c>
      <c r="U369" s="11" t="str">
        <f t="shared" si="51"/>
        <v>Savoia!</v>
      </c>
      <c r="V369" s="11" t="str">
        <f t="shared" si="47"/>
        <v>, OBA, Dsrt</v>
      </c>
      <c r="W369" s="11" t="str">
        <f t="shared" si="52"/>
        <v>OBA, Dsrt</v>
      </c>
      <c r="X369" s="86" t="str">
        <f>IFERROR(IF(U369="","",IF(COUNTIF('My Played Scenarios'!E:E,T369)&gt;0,"ü","")),"")</f>
        <v/>
      </c>
    </row>
    <row r="370" spans="1:24" ht="15" customHeight="1" x14ac:dyDescent="0.3">
      <c r="A370" s="128" t="str">
        <f>IFERROR(IF(VLOOKUP(C370,Summary!A:B,2,FALSE)&lt;&gt;"C","",MAX($A$2:A369)+1),"")</f>
        <v/>
      </c>
      <c r="B370" s="35">
        <f>IF(Setup!$F$57="Yes",MAX($B$2:B369)+1,"")</f>
        <v>326</v>
      </c>
      <c r="C370" s="28" t="s">
        <v>235</v>
      </c>
      <c r="D370" s="37" t="str">
        <f t="shared" si="49"/>
        <v/>
      </c>
      <c r="E370" s="41">
        <v>7</v>
      </c>
      <c r="F370" s="41">
        <v>15</v>
      </c>
      <c r="G370" s="6">
        <v>0</v>
      </c>
      <c r="H370" s="6">
        <v>0</v>
      </c>
      <c r="I370" s="70">
        <v>0</v>
      </c>
      <c r="J370" s="70">
        <v>0</v>
      </c>
      <c r="K370" s="70">
        <v>0</v>
      </c>
      <c r="L370" s="70">
        <v>0</v>
      </c>
      <c r="M370" s="70">
        <v>0</v>
      </c>
      <c r="N370" s="70">
        <v>0</v>
      </c>
      <c r="O370" s="70">
        <v>0</v>
      </c>
      <c r="P370" s="70">
        <v>1</v>
      </c>
      <c r="Q370" s="70">
        <v>0</v>
      </c>
      <c r="R370" s="10">
        <f t="shared" si="48"/>
        <v>2.75</v>
      </c>
      <c r="S370" s="10">
        <v>2.4</v>
      </c>
      <c r="T370" s="9" t="str">
        <f t="shared" si="50"/>
        <v>AD1</v>
      </c>
      <c r="U370" s="11" t="str">
        <f t="shared" si="51"/>
        <v>L'école Normale (The Teacher's School)</v>
      </c>
      <c r="V370" s="11" t="str">
        <f t="shared" si="47"/>
        <v>, Dlux</v>
      </c>
      <c r="W370" s="11" t="str">
        <f t="shared" si="52"/>
        <v>Dlux</v>
      </c>
      <c r="X370" s="86" t="str">
        <f>IFERROR(IF(U370="","",IF(COUNTIF('My Played Scenarios'!E:E,T370)&gt;0,"ü","")),"")</f>
        <v/>
      </c>
    </row>
    <row r="371" spans="1:24" ht="15" customHeight="1" x14ac:dyDescent="0.3">
      <c r="A371" s="128" t="str">
        <f>IFERROR(IF(VLOOKUP(C371,Summary!A:B,2,FALSE)&lt;&gt;"C","",MAX($A$2:A370)+1),"")</f>
        <v/>
      </c>
      <c r="B371" s="35">
        <f>IF(Setup!$F$57="Yes",MAX($B$2:B370)+1,"")</f>
        <v>327</v>
      </c>
      <c r="C371" s="28" t="s">
        <v>236</v>
      </c>
      <c r="D371" s="37" t="str">
        <f t="shared" si="49"/>
        <v/>
      </c>
      <c r="E371" s="41">
        <v>10</v>
      </c>
      <c r="F371" s="41">
        <v>18</v>
      </c>
      <c r="G371" s="6">
        <v>17</v>
      </c>
      <c r="H371" s="6">
        <v>4</v>
      </c>
      <c r="I371" s="70">
        <v>0</v>
      </c>
      <c r="J371" s="70">
        <v>1</v>
      </c>
      <c r="K371" s="70">
        <v>0</v>
      </c>
      <c r="L371" s="70">
        <v>0</v>
      </c>
      <c r="M371" s="70">
        <v>0</v>
      </c>
      <c r="N371" s="70">
        <v>0</v>
      </c>
      <c r="O371" s="70">
        <v>0</v>
      </c>
      <c r="P371" s="70">
        <v>1</v>
      </c>
      <c r="Q371" s="70">
        <v>0</v>
      </c>
      <c r="R371" s="10">
        <f t="shared" si="48"/>
        <v>14</v>
      </c>
      <c r="S371" s="10">
        <v>12.8</v>
      </c>
      <c r="T371" s="9" t="str">
        <f t="shared" si="50"/>
        <v>AD2</v>
      </c>
      <c r="U371" s="11" t="str">
        <f t="shared" si="51"/>
        <v>Last Act in Lorraine</v>
      </c>
      <c r="V371" s="11" t="str">
        <f t="shared" si="47"/>
        <v>, OBA, Dlux</v>
      </c>
      <c r="W371" s="11" t="str">
        <f t="shared" si="52"/>
        <v>OBA, Dlux</v>
      </c>
      <c r="X371" s="86" t="str">
        <f>IFERROR(IF(U371="","",IF(COUNTIF('My Played Scenarios'!E:E,T371)&gt;0,"ü","")),"")</f>
        <v/>
      </c>
    </row>
    <row r="372" spans="1:24" ht="15" customHeight="1" x14ac:dyDescent="0.3">
      <c r="A372" s="128" t="str">
        <f>IFERROR(IF(VLOOKUP(C372,Summary!A:B,2,FALSE)&lt;&gt;"C","",MAX($A$2:A371)+1),"")</f>
        <v/>
      </c>
      <c r="B372" s="35">
        <f>IF(Setup!$F$57="Yes",MAX($B$2:B371)+1,"")</f>
        <v>328</v>
      </c>
      <c r="C372" s="28" t="s">
        <v>237</v>
      </c>
      <c r="D372" s="37" t="str">
        <f t="shared" si="49"/>
        <v/>
      </c>
      <c r="E372" s="41">
        <v>4.5</v>
      </c>
      <c r="F372" s="41">
        <v>21</v>
      </c>
      <c r="G372" s="6">
        <v>0</v>
      </c>
      <c r="H372" s="6">
        <v>0</v>
      </c>
      <c r="I372" s="70">
        <v>0</v>
      </c>
      <c r="J372" s="70">
        <v>0</v>
      </c>
      <c r="K372" s="70">
        <v>0</v>
      </c>
      <c r="L372" s="70">
        <v>0</v>
      </c>
      <c r="M372" s="70">
        <v>0</v>
      </c>
      <c r="N372" s="70">
        <v>0</v>
      </c>
      <c r="O372" s="70">
        <v>0</v>
      </c>
      <c r="P372" s="70">
        <v>1</v>
      </c>
      <c r="Q372" s="70">
        <v>0</v>
      </c>
      <c r="R372" s="10">
        <f t="shared" si="48"/>
        <v>2.5750000000000002</v>
      </c>
      <c r="S372" s="10">
        <v>2.4</v>
      </c>
      <c r="T372" s="9" t="str">
        <f t="shared" si="50"/>
        <v>AD3</v>
      </c>
      <c r="U372" s="11" t="str">
        <f t="shared" si="51"/>
        <v>Back to School</v>
      </c>
      <c r="V372" s="11" t="str">
        <f t="shared" si="47"/>
        <v>, Dlux</v>
      </c>
      <c r="W372" s="11" t="str">
        <f t="shared" si="52"/>
        <v>Dlux</v>
      </c>
      <c r="X372" s="86" t="str">
        <f>IFERROR(IF(U372="","",IF(COUNTIF('My Played Scenarios'!E:E,T372)&gt;0,"ü","")),"")</f>
        <v/>
      </c>
    </row>
    <row r="373" spans="1:24" ht="15" customHeight="1" x14ac:dyDescent="0.3">
      <c r="A373" s="128" t="str">
        <f>IFERROR(IF(VLOOKUP(C373,Summary!A:B,2,FALSE)&lt;&gt;"C","",MAX($A$2:A372)+1),"")</f>
        <v/>
      </c>
      <c r="B373" s="35">
        <f>IF(Setup!$F$57="Yes",MAX($B$2:B372)+1,"")</f>
        <v>329</v>
      </c>
      <c r="C373" s="28"/>
      <c r="D373" s="37" t="str">
        <f t="shared" si="49"/>
        <v/>
      </c>
      <c r="E373" s="41"/>
      <c r="F373" s="41"/>
      <c r="I373" s="70" t="s">
        <v>1363</v>
      </c>
      <c r="J373" s="70" t="s">
        <v>1363</v>
      </c>
      <c r="K373" s="70" t="s">
        <v>1363</v>
      </c>
      <c r="L373" s="70" t="s">
        <v>1363</v>
      </c>
      <c r="M373" s="70" t="s">
        <v>1363</v>
      </c>
      <c r="N373" s="70" t="s">
        <v>1363</v>
      </c>
      <c r="O373" s="70" t="s">
        <v>1363</v>
      </c>
      <c r="P373" s="70"/>
      <c r="Q373" s="70" t="s">
        <v>1363</v>
      </c>
      <c r="R373" s="10" t="str">
        <f t="shared" si="48"/>
        <v/>
      </c>
      <c r="T373" s="9" t="str">
        <f t="shared" si="50"/>
        <v/>
      </c>
      <c r="U373" s="11" t="str">
        <f t="shared" si="51"/>
        <v/>
      </c>
      <c r="V373" s="11" t="str">
        <f t="shared" si="47"/>
        <v/>
      </c>
      <c r="W373" s="11" t="str">
        <f t="shared" si="52"/>
        <v/>
      </c>
      <c r="X373" s="86" t="str">
        <f>IFERROR(IF(U373="","",IF(COUNTIF('My Played Scenarios'!E:E,T373)&gt;0,"ü","")),"")</f>
        <v/>
      </c>
    </row>
    <row r="374" spans="1:24" ht="15" customHeight="1" x14ac:dyDescent="0.3">
      <c r="A374" s="128" t="str">
        <f>IFERROR(IF(VLOOKUP(C374,Summary!A:B,2,FALSE)&lt;&gt;"C","",MAX($A$2:A373)+1),"")</f>
        <v/>
      </c>
      <c r="B374" s="35">
        <f>IF(Setup!$F$57="Yes",MAX($B$2:B373)+1,"")</f>
        <v>330</v>
      </c>
      <c r="C374" s="29" t="s">
        <v>238</v>
      </c>
      <c r="D374" s="37" t="str">
        <f t="shared" si="49"/>
        <v/>
      </c>
      <c r="E374" s="17"/>
      <c r="F374" s="17"/>
      <c r="I374" s="70" t="s">
        <v>1363</v>
      </c>
      <c r="J374" s="70" t="s">
        <v>1363</v>
      </c>
      <c r="K374" s="70" t="s">
        <v>1363</v>
      </c>
      <c r="L374" s="70" t="s">
        <v>1363</v>
      </c>
      <c r="M374" s="70" t="s">
        <v>1363</v>
      </c>
      <c r="N374" s="70" t="s">
        <v>1363</v>
      </c>
      <c r="O374" s="70" t="s">
        <v>1363</v>
      </c>
      <c r="P374" s="70"/>
      <c r="Q374" s="70" t="s">
        <v>1363</v>
      </c>
      <c r="R374" s="10" t="str">
        <f t="shared" si="48"/>
        <v/>
      </c>
      <c r="T374" s="9" t="str">
        <f t="shared" si="50"/>
        <v/>
      </c>
      <c r="U374" s="11" t="str">
        <f t="shared" si="51"/>
        <v/>
      </c>
      <c r="V374" s="11" t="str">
        <f t="shared" si="47"/>
        <v/>
      </c>
      <c r="W374" s="11" t="str">
        <f t="shared" si="52"/>
        <v/>
      </c>
      <c r="X374" s="86" t="str">
        <f>IFERROR(IF(U374="","",IF(COUNTIF('My Played Scenarios'!E:E,T374)&gt;0,"ü","")),"")</f>
        <v/>
      </c>
    </row>
    <row r="375" spans="1:24" ht="15" customHeight="1" x14ac:dyDescent="0.3">
      <c r="A375" s="128" t="str">
        <f>IFERROR(IF(VLOOKUP(C375,Summary!A:B,2,FALSE)&lt;&gt;"C","",MAX($A$2:A374)+1),"")</f>
        <v/>
      </c>
      <c r="B375" s="35">
        <f>IF(Setup!$F$57="Yes",MAX($B$2:B374)+1,"")</f>
        <v>331</v>
      </c>
      <c r="C375" s="28" t="s">
        <v>239</v>
      </c>
      <c r="D375" s="37" t="str">
        <f t="shared" si="49"/>
        <v/>
      </c>
      <c r="E375" s="41">
        <v>10</v>
      </c>
      <c r="F375" s="41">
        <v>38</v>
      </c>
      <c r="G375" s="6">
        <v>2</v>
      </c>
      <c r="H375" s="6">
        <v>0</v>
      </c>
      <c r="I375" s="70">
        <v>0</v>
      </c>
      <c r="J375" s="70">
        <v>1</v>
      </c>
      <c r="K375" s="70">
        <v>0</v>
      </c>
      <c r="L375" s="70">
        <v>0</v>
      </c>
      <c r="M375" s="70">
        <v>0</v>
      </c>
      <c r="N375" s="70">
        <v>0</v>
      </c>
      <c r="O375" s="70">
        <v>0</v>
      </c>
      <c r="P375" s="70">
        <v>0</v>
      </c>
      <c r="Q375" s="70">
        <v>0</v>
      </c>
      <c r="R375" s="10">
        <f t="shared" si="48"/>
        <v>9.5</v>
      </c>
      <c r="S375" s="10">
        <v>10.1</v>
      </c>
      <c r="T375" s="9" t="str">
        <f t="shared" si="50"/>
        <v>A13</v>
      </c>
      <c r="U375" s="11" t="str">
        <f t="shared" si="51"/>
        <v>Able at Cesaro</v>
      </c>
      <c r="V375" s="11" t="str">
        <f t="shared" si="47"/>
        <v>, OBA</v>
      </c>
      <c r="W375" s="11" t="str">
        <f t="shared" si="52"/>
        <v>OBA</v>
      </c>
      <c r="X375" s="86" t="str">
        <f>IFERROR(IF(U375="","",IF(COUNTIF('My Played Scenarios'!E:E,T375)&gt;0,"ü","")),"")</f>
        <v/>
      </c>
    </row>
    <row r="376" spans="1:24" ht="15" customHeight="1" x14ac:dyDescent="0.3">
      <c r="A376" s="128" t="str">
        <f>IFERROR(IF(VLOOKUP(C376,Summary!A:B,2,FALSE)&lt;&gt;"C","",MAX($A$2:A375)+1),"")</f>
        <v/>
      </c>
      <c r="B376" s="35">
        <f>IF(Setup!$F$57="Yes",MAX($B$2:B375)+1,"")</f>
        <v>332</v>
      </c>
      <c r="C376" s="28" t="s">
        <v>240</v>
      </c>
      <c r="D376" s="37" t="str">
        <f t="shared" si="49"/>
        <v/>
      </c>
      <c r="E376" s="41">
        <v>10</v>
      </c>
      <c r="F376" s="41">
        <v>54</v>
      </c>
      <c r="G376" s="6">
        <v>0</v>
      </c>
      <c r="H376" s="6">
        <v>0</v>
      </c>
      <c r="I376" s="70">
        <v>0</v>
      </c>
      <c r="J376" s="70">
        <v>0</v>
      </c>
      <c r="K376" s="70">
        <v>0</v>
      </c>
      <c r="L376" s="70">
        <v>0</v>
      </c>
      <c r="M376" s="70">
        <v>0</v>
      </c>
      <c r="N376" s="70">
        <v>0</v>
      </c>
      <c r="O376" s="70">
        <v>0</v>
      </c>
      <c r="P376" s="70">
        <v>0</v>
      </c>
      <c r="Q376" s="70">
        <v>0</v>
      </c>
      <c r="R376" s="10">
        <f t="shared" si="48"/>
        <v>10</v>
      </c>
      <c r="S376" s="10">
        <v>11.9</v>
      </c>
      <c r="T376" s="9" t="str">
        <f t="shared" si="50"/>
        <v>A14</v>
      </c>
      <c r="U376" s="11" t="str">
        <f t="shared" si="51"/>
        <v>Monastery Hill</v>
      </c>
      <c r="V376" s="11" t="str">
        <f t="shared" si="47"/>
        <v/>
      </c>
      <c r="W376" s="11" t="str">
        <f t="shared" si="52"/>
        <v/>
      </c>
      <c r="X376" s="86" t="str">
        <f>IFERROR(IF(U376="","",IF(COUNTIF('My Played Scenarios'!E:E,T376)&gt;0,"ü","")),"")</f>
        <v/>
      </c>
    </row>
    <row r="377" spans="1:24" ht="15" customHeight="1" x14ac:dyDescent="0.3">
      <c r="A377" s="128" t="str">
        <f>IFERROR(IF(VLOOKUP(C377,Summary!A:B,2,FALSE)&lt;&gt;"C","",MAX($A$2:A376)+1),"")</f>
        <v/>
      </c>
      <c r="B377" s="35">
        <f>IF(Setup!$F$57="Yes",MAX($B$2:B376)+1,"")</f>
        <v>333</v>
      </c>
      <c r="C377" s="28" t="s">
        <v>241</v>
      </c>
      <c r="D377" s="37" t="str">
        <f t="shared" si="49"/>
        <v/>
      </c>
      <c r="E377" s="41">
        <v>7.5</v>
      </c>
      <c r="F377" s="41">
        <v>37</v>
      </c>
      <c r="G377" s="6">
        <v>4</v>
      </c>
      <c r="H377" s="6">
        <v>2</v>
      </c>
      <c r="I377" s="70">
        <v>0</v>
      </c>
      <c r="J377" s="70">
        <v>0</v>
      </c>
      <c r="K377" s="70">
        <v>0</v>
      </c>
      <c r="L377" s="70">
        <v>0</v>
      </c>
      <c r="M377" s="70">
        <v>0</v>
      </c>
      <c r="N377" s="70">
        <v>0</v>
      </c>
      <c r="O377" s="70">
        <v>0</v>
      </c>
      <c r="P377" s="70">
        <v>0</v>
      </c>
      <c r="Q377" s="70">
        <v>0</v>
      </c>
      <c r="R377" s="10">
        <f t="shared" si="48"/>
        <v>7.875</v>
      </c>
      <c r="S377" s="10">
        <v>7.8</v>
      </c>
      <c r="T377" s="9" t="str">
        <f t="shared" si="50"/>
        <v>A15</v>
      </c>
      <c r="U377" s="11" t="str">
        <f t="shared" si="51"/>
        <v>Stand Fast the Guards</v>
      </c>
      <c r="V377" s="11" t="str">
        <f t="shared" si="47"/>
        <v/>
      </c>
      <c r="W377" s="11" t="str">
        <f t="shared" si="52"/>
        <v/>
      </c>
      <c r="X377" s="86" t="str">
        <f>IFERROR(IF(U377="","",IF(COUNTIF('My Played Scenarios'!E:E,T377)&gt;0,"ü","")),"")</f>
        <v/>
      </c>
    </row>
    <row r="378" spans="1:24" ht="15" customHeight="1" x14ac:dyDescent="0.3">
      <c r="A378" s="128" t="str">
        <f>IFERROR(IF(VLOOKUP(C378,Summary!A:B,2,FALSE)&lt;&gt;"C","",MAX($A$2:A377)+1),"")</f>
        <v/>
      </c>
      <c r="B378" s="35">
        <f>IF(Setup!$F$57="Yes",MAX($B$2:B377)+1,"")</f>
        <v>334</v>
      </c>
      <c r="C378" s="28" t="s">
        <v>242</v>
      </c>
      <c r="D378" s="37" t="str">
        <f t="shared" si="49"/>
        <v/>
      </c>
      <c r="E378" s="41">
        <v>12</v>
      </c>
      <c r="F378" s="41">
        <v>38</v>
      </c>
      <c r="G378" s="6">
        <v>2</v>
      </c>
      <c r="H378" s="6">
        <v>0</v>
      </c>
      <c r="I378" s="70">
        <v>0</v>
      </c>
      <c r="J378" s="70">
        <v>1</v>
      </c>
      <c r="K378" s="70">
        <v>0</v>
      </c>
      <c r="L378" s="70">
        <v>0</v>
      </c>
      <c r="M378" s="70">
        <v>0</v>
      </c>
      <c r="N378" s="70">
        <v>0</v>
      </c>
      <c r="O378" s="70">
        <v>0</v>
      </c>
      <c r="P378" s="70">
        <v>0</v>
      </c>
      <c r="Q378" s="70">
        <v>0</v>
      </c>
      <c r="R378" s="10">
        <f t="shared" si="48"/>
        <v>11.2</v>
      </c>
      <c r="S378" s="10">
        <v>12</v>
      </c>
      <c r="T378" s="9" t="str">
        <f t="shared" si="50"/>
        <v>A16</v>
      </c>
      <c r="U378" s="11" t="str">
        <f t="shared" si="51"/>
        <v>On the Borderline</v>
      </c>
      <c r="V378" s="11" t="str">
        <f t="shared" si="47"/>
        <v>, OBA</v>
      </c>
      <c r="W378" s="11" t="str">
        <f t="shared" si="52"/>
        <v>OBA</v>
      </c>
      <c r="X378" s="86" t="str">
        <f>IFERROR(IF(U378="","",IF(COUNTIF('My Played Scenarios'!E:E,T378)&gt;0,"ü","")),"")</f>
        <v/>
      </c>
    </row>
    <row r="379" spans="1:24" ht="15" customHeight="1" x14ac:dyDescent="0.3">
      <c r="A379" s="128" t="str">
        <f>IFERROR(IF(VLOOKUP(C379,Summary!A:B,2,FALSE)&lt;&gt;"C","",MAX($A$2:A378)+1),"")</f>
        <v/>
      </c>
      <c r="B379" s="35">
        <f>IF(Setup!$F$57="Yes",MAX($B$2:B378)+1,"")</f>
        <v>335</v>
      </c>
      <c r="C379" s="28" t="s">
        <v>243</v>
      </c>
      <c r="D379" s="37" t="str">
        <f t="shared" si="49"/>
        <v/>
      </c>
      <c r="E379" s="41">
        <v>11</v>
      </c>
      <c r="F379" s="41">
        <v>27</v>
      </c>
      <c r="G379" s="6">
        <v>3</v>
      </c>
      <c r="H379" s="6">
        <v>2</v>
      </c>
      <c r="I379" s="70">
        <v>0</v>
      </c>
      <c r="J379" s="70">
        <v>0</v>
      </c>
      <c r="K379" s="70">
        <v>0</v>
      </c>
      <c r="L379" s="70">
        <v>0</v>
      </c>
      <c r="M379" s="70">
        <v>0</v>
      </c>
      <c r="N379" s="70">
        <v>0</v>
      </c>
      <c r="O379" s="70">
        <v>0</v>
      </c>
      <c r="P379" s="70">
        <v>0</v>
      </c>
      <c r="Q379" s="70">
        <v>0</v>
      </c>
      <c r="R379" s="10">
        <f t="shared" si="48"/>
        <v>8.5166666666666657</v>
      </c>
      <c r="S379" s="10">
        <v>8.4</v>
      </c>
      <c r="T379" s="9" t="str">
        <f t="shared" si="50"/>
        <v>A17</v>
      </c>
      <c r="U379" s="11" t="str">
        <f t="shared" si="51"/>
        <v>The Penetration of Rostov</v>
      </c>
      <c r="V379" s="11" t="str">
        <f t="shared" si="47"/>
        <v/>
      </c>
      <c r="W379" s="11" t="str">
        <f t="shared" si="52"/>
        <v/>
      </c>
      <c r="X379" s="86" t="str">
        <f>IFERROR(IF(U379="","",IF(COUNTIF('My Played Scenarios'!E:E,T379)&gt;0,"ü","")),"")</f>
        <v/>
      </c>
    </row>
    <row r="380" spans="1:24" ht="15" customHeight="1" x14ac:dyDescent="0.3">
      <c r="A380" s="128" t="str">
        <f>IFERROR(IF(VLOOKUP(C380,Summary!A:B,2,FALSE)&lt;&gt;"C","",MAX($A$2:A379)+1),"")</f>
        <v/>
      </c>
      <c r="B380" s="35">
        <f>IF(Setup!$F$57="Yes",MAX($B$2:B379)+1,"")</f>
        <v>336</v>
      </c>
      <c r="C380" s="28" t="s">
        <v>244</v>
      </c>
      <c r="D380" s="37" t="str">
        <f t="shared" si="49"/>
        <v/>
      </c>
      <c r="E380" s="41">
        <v>8</v>
      </c>
      <c r="F380" s="41">
        <v>17</v>
      </c>
      <c r="G380" s="6">
        <v>16</v>
      </c>
      <c r="H380" s="6">
        <v>0</v>
      </c>
      <c r="I380" s="70">
        <v>0</v>
      </c>
      <c r="J380" s="70">
        <v>0</v>
      </c>
      <c r="K380" s="70">
        <v>1</v>
      </c>
      <c r="L380" s="70">
        <v>0</v>
      </c>
      <c r="M380" s="70">
        <v>0</v>
      </c>
      <c r="N380" s="70">
        <v>0</v>
      </c>
      <c r="O380" s="70">
        <v>0</v>
      </c>
      <c r="P380" s="70">
        <v>0</v>
      </c>
      <c r="Q380" s="70">
        <v>0</v>
      </c>
      <c r="R380" s="10">
        <f t="shared" si="48"/>
        <v>10.866666666666667</v>
      </c>
      <c r="S380" s="10">
        <v>12.4</v>
      </c>
      <c r="T380" s="9" t="str">
        <f t="shared" si="50"/>
        <v>A18</v>
      </c>
      <c r="U380" s="11" t="str">
        <f t="shared" si="51"/>
        <v>Sbeitla Probe</v>
      </c>
      <c r="V380" s="11" t="str">
        <f t="shared" si="47"/>
        <v>, Nght</v>
      </c>
      <c r="W380" s="11" t="str">
        <f t="shared" si="52"/>
        <v>Nght</v>
      </c>
      <c r="X380" s="86" t="str">
        <f>IFERROR(IF(U380="","",IF(COUNTIF('My Played Scenarios'!E:E,T380)&gt;0,"ü","")),"")</f>
        <v/>
      </c>
    </row>
    <row r="381" spans="1:24" ht="15" customHeight="1" x14ac:dyDescent="0.3">
      <c r="A381" s="128" t="str">
        <f>IFERROR(IF(VLOOKUP(C381,Summary!A:B,2,FALSE)&lt;&gt;"C","",MAX($A$2:A380)+1),"")</f>
        <v/>
      </c>
      <c r="B381" s="35">
        <f>IF(Setup!$F$57="Yes",MAX($B$2:B380)+1,"")</f>
        <v>337</v>
      </c>
      <c r="C381" s="28" t="s">
        <v>245</v>
      </c>
      <c r="D381" s="37" t="str">
        <f t="shared" si="49"/>
        <v/>
      </c>
      <c r="E381" s="41">
        <v>5</v>
      </c>
      <c r="F381" s="41">
        <v>18.5</v>
      </c>
      <c r="G381" s="6">
        <v>0</v>
      </c>
      <c r="H381" s="6">
        <v>0</v>
      </c>
      <c r="I381" s="70">
        <v>0</v>
      </c>
      <c r="J381" s="70">
        <v>0</v>
      </c>
      <c r="K381" s="70">
        <v>1</v>
      </c>
      <c r="L381" s="70">
        <v>0</v>
      </c>
      <c r="M381" s="70">
        <v>0</v>
      </c>
      <c r="N381" s="70">
        <v>0</v>
      </c>
      <c r="O381" s="70">
        <v>0</v>
      </c>
      <c r="P381" s="70">
        <v>0</v>
      </c>
      <c r="Q381" s="70">
        <v>0</v>
      </c>
      <c r="R381" s="10">
        <f t="shared" si="48"/>
        <v>3.2916666666666665</v>
      </c>
      <c r="S381" s="10">
        <v>3.9</v>
      </c>
      <c r="T381" s="9" t="str">
        <f t="shared" si="50"/>
        <v>A19</v>
      </c>
      <c r="U381" s="11" t="str">
        <f t="shared" si="51"/>
        <v>Cat and Mouse</v>
      </c>
      <c r="V381" s="11" t="str">
        <f t="shared" si="47"/>
        <v>, Nght</v>
      </c>
      <c r="W381" s="11" t="str">
        <f t="shared" si="52"/>
        <v>Nght</v>
      </c>
      <c r="X381" s="86" t="str">
        <f>IFERROR(IF(U381="","",IF(COUNTIF('My Played Scenarios'!E:E,T381)&gt;0,"ü","")),"")</f>
        <v/>
      </c>
    </row>
    <row r="382" spans="1:24" ht="15" customHeight="1" x14ac:dyDescent="0.3">
      <c r="A382" s="128" t="str">
        <f>IFERROR(IF(VLOOKUP(C382,Summary!A:B,2,FALSE)&lt;&gt;"C","",MAX($A$2:A381)+1),"")</f>
        <v/>
      </c>
      <c r="B382" s="35">
        <f>IF(Setup!$F$57="Yes",MAX($B$2:B381)+1,"")</f>
        <v>338</v>
      </c>
      <c r="C382" s="28" t="s">
        <v>246</v>
      </c>
      <c r="D382" s="37" t="str">
        <f t="shared" si="49"/>
        <v/>
      </c>
      <c r="E382" s="41">
        <v>7</v>
      </c>
      <c r="F382" s="41">
        <v>0</v>
      </c>
      <c r="G382" s="6">
        <v>24</v>
      </c>
      <c r="H382" s="6">
        <v>0</v>
      </c>
      <c r="I382" s="70">
        <v>0</v>
      </c>
      <c r="J382" s="70">
        <v>0</v>
      </c>
      <c r="K382" s="70">
        <v>0</v>
      </c>
      <c r="L382" s="70">
        <v>1</v>
      </c>
      <c r="M382" s="70">
        <v>0</v>
      </c>
      <c r="N382" s="70">
        <v>0</v>
      </c>
      <c r="O382" s="70">
        <v>0</v>
      </c>
      <c r="P382" s="70">
        <v>0</v>
      </c>
      <c r="Q382" s="70">
        <v>0</v>
      </c>
      <c r="R382" s="10">
        <f t="shared" si="48"/>
        <v>9.9833333333333325</v>
      </c>
      <c r="S382" s="10">
        <v>6.7</v>
      </c>
      <c r="T382" s="9" t="str">
        <f t="shared" si="50"/>
        <v>A20</v>
      </c>
      <c r="U382" s="11" t="str">
        <f t="shared" si="51"/>
        <v>Counterattack at Sidi Bou Zid</v>
      </c>
      <c r="V382" s="11" t="str">
        <f t="shared" si="47"/>
        <v>, Dsrt</v>
      </c>
      <c r="W382" s="11" t="str">
        <f t="shared" si="52"/>
        <v>Dsrt</v>
      </c>
      <c r="X382" s="86" t="str">
        <f>IFERROR(IF(U382="","",IF(COUNTIF('My Played Scenarios'!E:E,T382)&gt;0,"ü","")),"")</f>
        <v/>
      </c>
    </row>
    <row r="383" spans="1:24" ht="15" customHeight="1" x14ac:dyDescent="0.3">
      <c r="A383" s="128" t="str">
        <f>IFERROR(IF(VLOOKUP(C383,Summary!A:B,2,FALSE)&lt;&gt;"C","",MAX($A$2:A382)+1),"")</f>
        <v/>
      </c>
      <c r="B383" s="35">
        <f>IF(Setup!$F$57="Yes",MAX($B$2:B382)+1,"")</f>
        <v>339</v>
      </c>
      <c r="C383" s="28" t="s">
        <v>247</v>
      </c>
      <c r="D383" s="37" t="str">
        <f t="shared" si="49"/>
        <v/>
      </c>
      <c r="E383" s="41">
        <v>9</v>
      </c>
      <c r="F383" s="41">
        <v>18.5</v>
      </c>
      <c r="G383" s="6">
        <v>10</v>
      </c>
      <c r="H383" s="6">
        <v>1</v>
      </c>
      <c r="I383" s="70">
        <v>0</v>
      </c>
      <c r="J383" s="70">
        <v>0</v>
      </c>
      <c r="K383" s="70">
        <v>0</v>
      </c>
      <c r="L383" s="70">
        <v>0</v>
      </c>
      <c r="M383" s="70">
        <v>0</v>
      </c>
      <c r="N383" s="70">
        <v>0</v>
      </c>
      <c r="O383" s="70">
        <v>0</v>
      </c>
      <c r="P383" s="70">
        <v>0</v>
      </c>
      <c r="Q383" s="70">
        <v>0</v>
      </c>
      <c r="R383" s="10">
        <f t="shared" si="48"/>
        <v>8.4250000000000007</v>
      </c>
      <c r="S383" s="10">
        <v>7.5</v>
      </c>
      <c r="T383" s="9" t="str">
        <f t="shared" si="50"/>
        <v>A21</v>
      </c>
      <c r="U383" s="11" t="str">
        <f t="shared" si="51"/>
        <v>Counterattack on the Vistula</v>
      </c>
      <c r="V383" s="11" t="str">
        <f t="shared" si="47"/>
        <v/>
      </c>
      <c r="W383" s="11" t="str">
        <f t="shared" si="52"/>
        <v/>
      </c>
      <c r="X383" s="86" t="str">
        <f>IFERROR(IF(U383="","",IF(COUNTIF('My Played Scenarios'!E:E,T383)&gt;0,"ü","")),"")</f>
        <v/>
      </c>
    </row>
    <row r="384" spans="1:24" ht="15" customHeight="1" x14ac:dyDescent="0.3">
      <c r="A384" s="128" t="str">
        <f>IFERROR(IF(VLOOKUP(C384,Summary!A:B,2,FALSE)&lt;&gt;"C","",MAX($A$2:A383)+1),"")</f>
        <v/>
      </c>
      <c r="B384" s="35">
        <f>IF(Setup!$F$57="Yes",MAX($B$2:B383)+1,"")</f>
        <v>340</v>
      </c>
      <c r="C384" s="28" t="s">
        <v>248</v>
      </c>
      <c r="D384" s="37" t="str">
        <f t="shared" si="49"/>
        <v/>
      </c>
      <c r="E384" s="41">
        <v>9</v>
      </c>
      <c r="F384" s="41">
        <v>31.5</v>
      </c>
      <c r="G384" s="6">
        <v>10</v>
      </c>
      <c r="H384" s="6">
        <v>3</v>
      </c>
      <c r="I384" s="70">
        <v>0</v>
      </c>
      <c r="J384" s="70">
        <v>0</v>
      </c>
      <c r="K384" s="70">
        <v>0</v>
      </c>
      <c r="L384" s="70">
        <v>0</v>
      </c>
      <c r="M384" s="70">
        <v>0</v>
      </c>
      <c r="N384" s="70">
        <v>0</v>
      </c>
      <c r="O384" s="70">
        <v>0</v>
      </c>
      <c r="P384" s="70">
        <v>0</v>
      </c>
      <c r="Q384" s="70">
        <v>0</v>
      </c>
      <c r="R384" s="10">
        <f t="shared" si="48"/>
        <v>10.675000000000001</v>
      </c>
      <c r="S384" s="10">
        <v>10.6</v>
      </c>
      <c r="T384" s="9" t="str">
        <f t="shared" si="50"/>
        <v>A22</v>
      </c>
      <c r="U384" s="11" t="str">
        <f t="shared" si="51"/>
        <v>The Crux of Calais</v>
      </c>
      <c r="V384" s="11" t="str">
        <f t="shared" si="47"/>
        <v/>
      </c>
      <c r="W384" s="11" t="str">
        <f t="shared" si="52"/>
        <v/>
      </c>
      <c r="X384" s="86" t="str">
        <f>IFERROR(IF(U384="","",IF(COUNTIF('My Played Scenarios'!E:E,T384)&gt;0,"ü","")),"")</f>
        <v/>
      </c>
    </row>
    <row r="385" spans="1:24" ht="15" customHeight="1" x14ac:dyDescent="0.3">
      <c r="A385" s="128" t="str">
        <f>IFERROR(IF(VLOOKUP(C385,Summary!A:B,2,FALSE)&lt;&gt;"C","",MAX($A$2:A384)+1),"")</f>
        <v/>
      </c>
      <c r="B385" s="35">
        <f>IF(Setup!$F$57="Yes",MAX($B$2:B384)+1,"")</f>
        <v>341</v>
      </c>
      <c r="C385" s="28" t="s">
        <v>249</v>
      </c>
      <c r="D385" s="37" t="str">
        <f t="shared" si="49"/>
        <v/>
      </c>
      <c r="E385" s="41">
        <v>7.5</v>
      </c>
      <c r="F385" s="41">
        <v>33</v>
      </c>
      <c r="G385" s="6">
        <v>0</v>
      </c>
      <c r="H385" s="6">
        <v>0</v>
      </c>
      <c r="I385" s="70">
        <v>0</v>
      </c>
      <c r="J385" s="70">
        <v>1</v>
      </c>
      <c r="K385" s="70">
        <v>0</v>
      </c>
      <c r="L385" s="70">
        <v>0</v>
      </c>
      <c r="M385" s="70">
        <v>0</v>
      </c>
      <c r="N385" s="70">
        <v>0</v>
      </c>
      <c r="O385" s="70">
        <v>0</v>
      </c>
      <c r="P385" s="70">
        <v>0</v>
      </c>
      <c r="Q385" s="70">
        <v>0</v>
      </c>
      <c r="R385" s="10">
        <f t="shared" si="48"/>
        <v>5.75</v>
      </c>
      <c r="S385" s="10">
        <v>6.2</v>
      </c>
      <c r="T385" s="9" t="str">
        <f t="shared" si="50"/>
        <v>A23</v>
      </c>
      <c r="U385" s="11" t="str">
        <f t="shared" si="51"/>
        <v>Contest in the Clouds</v>
      </c>
      <c r="V385" s="11" t="str">
        <f t="shared" si="47"/>
        <v>, OBA</v>
      </c>
      <c r="W385" s="11" t="str">
        <f t="shared" si="52"/>
        <v>OBA</v>
      </c>
      <c r="X385" s="86" t="str">
        <f>IFERROR(IF(U385="","",IF(COUNTIF('My Played Scenarios'!E:E,T385)&gt;0,"ü","")),"")</f>
        <v/>
      </c>
    </row>
    <row r="386" spans="1:24" ht="15" customHeight="1" x14ac:dyDescent="0.3">
      <c r="A386" s="128" t="str">
        <f>IFERROR(IF(VLOOKUP(C386,Summary!A:B,2,FALSE)&lt;&gt;"C","",MAX($A$2:A385)+1),"")</f>
        <v/>
      </c>
      <c r="B386" s="35">
        <f>IF(Setup!$F$57="Yes",MAX($B$2:B385)+1,"")</f>
        <v>342</v>
      </c>
      <c r="C386" s="28" t="s">
        <v>250</v>
      </c>
      <c r="D386" s="37" t="str">
        <f t="shared" si="49"/>
        <v/>
      </c>
      <c r="E386" s="41">
        <v>8</v>
      </c>
      <c r="F386" s="41">
        <v>35</v>
      </c>
      <c r="G386" s="6">
        <v>0</v>
      </c>
      <c r="H386" s="6">
        <v>2</v>
      </c>
      <c r="I386" s="70">
        <v>0</v>
      </c>
      <c r="J386" s="70">
        <v>1</v>
      </c>
      <c r="K386" s="70">
        <v>0</v>
      </c>
      <c r="L386" s="70">
        <v>0</v>
      </c>
      <c r="M386" s="70">
        <v>0</v>
      </c>
      <c r="N386" s="70">
        <v>0</v>
      </c>
      <c r="O386" s="70">
        <v>0</v>
      </c>
      <c r="P386" s="70">
        <v>0</v>
      </c>
      <c r="Q386" s="70">
        <v>0</v>
      </c>
      <c r="R386" s="10">
        <f t="shared" si="48"/>
        <v>6.6</v>
      </c>
      <c r="S386" s="10">
        <v>6.4</v>
      </c>
      <c r="T386" s="9" t="str">
        <f t="shared" si="50"/>
        <v>A24</v>
      </c>
      <c r="U386" s="11" t="str">
        <f t="shared" si="51"/>
        <v>Regalbuto Ridge</v>
      </c>
      <c r="V386" s="11" t="str">
        <f t="shared" si="47"/>
        <v>, OBA</v>
      </c>
      <c r="W386" s="11" t="str">
        <f t="shared" si="52"/>
        <v>OBA</v>
      </c>
      <c r="X386" s="86" t="str">
        <f>IFERROR(IF(U386="","",IF(COUNTIF('My Played Scenarios'!E:E,T386)&gt;0,"ü","")),"")</f>
        <v/>
      </c>
    </row>
    <row r="387" spans="1:24" ht="15" customHeight="1" x14ac:dyDescent="0.3">
      <c r="A387" s="128" t="str">
        <f>IFERROR(IF(VLOOKUP(C387,Summary!A:B,2,FALSE)&lt;&gt;"C","",MAX($A$2:A386)+1),"")</f>
        <v/>
      </c>
      <c r="B387" s="35">
        <f>IF(Setup!$F$57="Yes",MAX($B$2:B386)+1,"")</f>
        <v>343</v>
      </c>
      <c r="C387" s="28" t="s">
        <v>251</v>
      </c>
      <c r="D387" s="37" t="str">
        <f t="shared" si="49"/>
        <v/>
      </c>
      <c r="E387" s="41">
        <v>8</v>
      </c>
      <c r="F387" s="41">
        <v>22</v>
      </c>
      <c r="G387" s="6">
        <v>8</v>
      </c>
      <c r="H387" s="6">
        <v>1</v>
      </c>
      <c r="I387" s="70">
        <v>0</v>
      </c>
      <c r="J387" s="70">
        <v>1</v>
      </c>
      <c r="K387" s="70">
        <v>0</v>
      </c>
      <c r="L387" s="70">
        <v>0</v>
      </c>
      <c r="M387" s="70">
        <v>0</v>
      </c>
      <c r="N387" s="70">
        <v>0</v>
      </c>
      <c r="O387" s="70">
        <v>0</v>
      </c>
      <c r="P387" s="70">
        <v>0</v>
      </c>
      <c r="Q387" s="70">
        <v>0</v>
      </c>
      <c r="R387" s="10">
        <f t="shared" si="48"/>
        <v>9</v>
      </c>
      <c r="S387" s="10">
        <v>7.3</v>
      </c>
      <c r="T387" s="9" t="str">
        <f t="shared" si="50"/>
        <v>A25</v>
      </c>
      <c r="U387" s="11" t="str">
        <f t="shared" si="51"/>
        <v>Cold Crocodiles</v>
      </c>
      <c r="V387" s="11" t="str">
        <f t="shared" si="47"/>
        <v>, OBA</v>
      </c>
      <c r="W387" s="11" t="str">
        <f t="shared" si="52"/>
        <v>OBA</v>
      </c>
      <c r="X387" s="86" t="str">
        <f>IFERROR(IF(U387="","",IF(COUNTIF('My Played Scenarios'!E:E,T387)&gt;0,"ü","")),"")</f>
        <v/>
      </c>
    </row>
    <row r="388" spans="1:24" ht="15" customHeight="1" x14ac:dyDescent="0.3">
      <c r="A388" s="128" t="str">
        <f>IFERROR(IF(VLOOKUP(C388,Summary!A:B,2,FALSE)&lt;&gt;"C","",MAX($A$2:A387)+1),"")</f>
        <v/>
      </c>
      <c r="B388" s="35">
        <f>IF(Setup!$F$57="Yes",MAX($B$2:B387)+1,"")</f>
        <v>344</v>
      </c>
      <c r="C388" s="28" t="s">
        <v>252</v>
      </c>
      <c r="D388" s="37" t="str">
        <f t="shared" si="49"/>
        <v/>
      </c>
      <c r="E388" s="41">
        <v>12</v>
      </c>
      <c r="F388" s="41">
        <v>38</v>
      </c>
      <c r="G388" s="6">
        <v>14</v>
      </c>
      <c r="H388" s="6">
        <v>2</v>
      </c>
      <c r="I388" s="70">
        <v>0</v>
      </c>
      <c r="J388" s="70">
        <v>1</v>
      </c>
      <c r="K388" s="70">
        <v>1</v>
      </c>
      <c r="L388" s="70">
        <v>0</v>
      </c>
      <c r="M388" s="70">
        <v>0</v>
      </c>
      <c r="N388" s="70">
        <v>1</v>
      </c>
      <c r="O388" s="70">
        <v>0</v>
      </c>
      <c r="P388" s="70">
        <v>1</v>
      </c>
      <c r="Q388" s="70">
        <v>0</v>
      </c>
      <c r="R388" s="10">
        <f t="shared" si="48"/>
        <v>20.6</v>
      </c>
      <c r="S388" s="10">
        <v>18</v>
      </c>
      <c r="T388" s="9" t="str">
        <f t="shared" si="50"/>
        <v>AD4</v>
      </c>
      <c r="U388" s="11" t="str">
        <f t="shared" si="51"/>
        <v>The Island</v>
      </c>
      <c r="V388" s="11" t="str">
        <f t="shared" si="47"/>
        <v>, OBA, Nght, Bcg, Dlux</v>
      </c>
      <c r="W388" s="11" t="str">
        <f t="shared" si="52"/>
        <v>OBA, Nght, Bcg, Dlux</v>
      </c>
      <c r="X388" s="86" t="str">
        <f>IFERROR(IF(U388="","",IF(COUNTIF('My Played Scenarios'!E:E,T388)&gt;0,"ü","")),"")</f>
        <v/>
      </c>
    </row>
    <row r="389" spans="1:24" ht="15" customHeight="1" x14ac:dyDescent="0.3">
      <c r="A389" s="128" t="str">
        <f>IFERROR(IF(VLOOKUP(C389,Summary!A:B,2,FALSE)&lt;&gt;"C","",MAX($A$2:A388)+1),"")</f>
        <v/>
      </c>
      <c r="B389" s="35">
        <f>IF(Setup!$F$57="Yes",MAX($B$2:B388)+1,"")</f>
        <v>345</v>
      </c>
      <c r="C389" s="28" t="s">
        <v>253</v>
      </c>
      <c r="D389" s="37" t="str">
        <f t="shared" si="49"/>
        <v/>
      </c>
      <c r="E389" s="41">
        <v>6.5</v>
      </c>
      <c r="F389" s="41">
        <v>37.5</v>
      </c>
      <c r="G389" s="6">
        <v>0</v>
      </c>
      <c r="H389" s="6">
        <v>3</v>
      </c>
      <c r="I389" s="70">
        <v>1</v>
      </c>
      <c r="J389" s="70">
        <v>0</v>
      </c>
      <c r="K389" s="70">
        <v>0</v>
      </c>
      <c r="L389" s="70">
        <v>0</v>
      </c>
      <c r="M389" s="70">
        <v>0</v>
      </c>
      <c r="N389" s="70">
        <v>0</v>
      </c>
      <c r="O389" s="70">
        <v>0</v>
      </c>
      <c r="P389" s="70">
        <v>1</v>
      </c>
      <c r="Q389" s="70">
        <v>0</v>
      </c>
      <c r="R389" s="10">
        <f t="shared" si="48"/>
        <v>5.4958333333333336</v>
      </c>
      <c r="S389" s="10">
        <v>5.5</v>
      </c>
      <c r="T389" s="9" t="str">
        <f t="shared" si="50"/>
        <v>AD5</v>
      </c>
      <c r="U389" s="11" t="str">
        <f t="shared" si="51"/>
        <v>Intimate War</v>
      </c>
      <c r="V389" s="11" t="str">
        <f t="shared" si="47"/>
        <v>, PTO, Dlux</v>
      </c>
      <c r="W389" s="11" t="str">
        <f t="shared" si="52"/>
        <v>PTO, Dlux</v>
      </c>
      <c r="X389" s="86" t="str">
        <f>IFERROR(IF(U389="","",IF(COUNTIF('My Played Scenarios'!E:E,T389)&gt;0,"ü","")),"")</f>
        <v/>
      </c>
    </row>
    <row r="390" spans="1:24" ht="15" customHeight="1" x14ac:dyDescent="0.3">
      <c r="A390" s="128" t="str">
        <f>IFERROR(IF(VLOOKUP(C390,Summary!A:B,2,FALSE)&lt;&gt;"C","",MAX($A$2:A389)+1),"")</f>
        <v/>
      </c>
      <c r="B390" s="35">
        <f>IF(Setup!$F$57="Yes",MAX($B$2:B389)+1,"")</f>
        <v>346</v>
      </c>
      <c r="C390" s="28" t="s">
        <v>254</v>
      </c>
      <c r="D390" s="37" t="str">
        <f t="shared" si="49"/>
        <v/>
      </c>
      <c r="E390" s="41">
        <v>4.5</v>
      </c>
      <c r="F390" s="41">
        <v>34.5</v>
      </c>
      <c r="G390" s="6">
        <v>4</v>
      </c>
      <c r="H390" s="6">
        <v>1</v>
      </c>
      <c r="I390" s="70">
        <v>0</v>
      </c>
      <c r="J390" s="70">
        <v>0</v>
      </c>
      <c r="K390" s="70">
        <v>0</v>
      </c>
      <c r="L390" s="70">
        <v>0</v>
      </c>
      <c r="M390" s="70">
        <v>0</v>
      </c>
      <c r="N390" s="70">
        <v>0</v>
      </c>
      <c r="O390" s="70">
        <v>0</v>
      </c>
      <c r="P390" s="70">
        <v>1</v>
      </c>
      <c r="Q390" s="70">
        <v>0</v>
      </c>
      <c r="R390" s="10">
        <f t="shared" si="48"/>
        <v>4.8624999999999998</v>
      </c>
      <c r="S390" s="10">
        <v>4.8</v>
      </c>
      <c r="T390" s="9" t="str">
        <f t="shared" si="50"/>
        <v>AD6</v>
      </c>
      <c r="U390" s="11" t="str">
        <f t="shared" si="51"/>
        <v>Breakout</v>
      </c>
      <c r="V390" s="11" t="str">
        <f t="shared" si="47"/>
        <v>, Dlux</v>
      </c>
      <c r="W390" s="11" t="str">
        <f t="shared" si="52"/>
        <v>Dlux</v>
      </c>
      <c r="X390" s="86" t="str">
        <f>IFERROR(IF(U390="","",IF(COUNTIF('My Played Scenarios'!E:E,T390)&gt;0,"ü","")),"")</f>
        <v/>
      </c>
    </row>
    <row r="391" spans="1:24" ht="15" customHeight="1" x14ac:dyDescent="0.3">
      <c r="A391" s="128" t="str">
        <f>IFERROR(IF(VLOOKUP(C391,Summary!A:B,2,FALSE)&lt;&gt;"C","",MAX($A$2:A390)+1),"")</f>
        <v/>
      </c>
      <c r="B391" s="35">
        <f>IF(Setup!$F$57="Yes",MAX($B$2:B390)+1,"")</f>
        <v>347</v>
      </c>
      <c r="C391" s="28"/>
      <c r="D391" s="37" t="str">
        <f t="shared" si="49"/>
        <v/>
      </c>
      <c r="E391" s="41"/>
      <c r="F391" s="41"/>
      <c r="I391" s="70" t="s">
        <v>1363</v>
      </c>
      <c r="J391" s="70" t="s">
        <v>1363</v>
      </c>
      <c r="K391" s="70" t="s">
        <v>1363</v>
      </c>
      <c r="L391" s="70" t="s">
        <v>1363</v>
      </c>
      <c r="M391" s="70" t="s">
        <v>1363</v>
      </c>
      <c r="N391" s="70" t="s">
        <v>1363</v>
      </c>
      <c r="O391" s="70" t="s">
        <v>1363</v>
      </c>
      <c r="P391" s="70"/>
      <c r="Q391" s="70" t="s">
        <v>1363</v>
      </c>
      <c r="R391" s="10" t="str">
        <f t="shared" si="48"/>
        <v/>
      </c>
      <c r="T391" s="9" t="str">
        <f t="shared" si="50"/>
        <v/>
      </c>
      <c r="U391" s="11" t="str">
        <f t="shared" si="51"/>
        <v/>
      </c>
      <c r="V391" s="11" t="str">
        <f t="shared" si="47"/>
        <v/>
      </c>
      <c r="W391" s="11" t="str">
        <f t="shared" si="52"/>
        <v/>
      </c>
      <c r="X391" s="86" t="str">
        <f>IFERROR(IF(U391="","",IF(COUNTIF('My Played Scenarios'!E:E,T391)&gt;0,"ü","")),"")</f>
        <v/>
      </c>
    </row>
    <row r="392" spans="1:24" ht="15" customHeight="1" x14ac:dyDescent="0.3">
      <c r="A392" s="128" t="str">
        <f>IFERROR(IF(VLOOKUP(C392,Summary!A:B,2,FALSE)&lt;&gt;"C","",MAX($A$2:A391)+1),"")</f>
        <v/>
      </c>
      <c r="B392" s="35">
        <f>IF(Setup!$F$57="Yes",MAX($B$2:B391)+1,"")</f>
        <v>348</v>
      </c>
      <c r="C392" s="29" t="s">
        <v>255</v>
      </c>
      <c r="D392" s="37" t="str">
        <f t="shared" si="49"/>
        <v/>
      </c>
      <c r="E392" s="17"/>
      <c r="F392" s="17"/>
      <c r="I392" s="70" t="s">
        <v>1363</v>
      </c>
      <c r="J392" s="70" t="s">
        <v>1363</v>
      </c>
      <c r="K392" s="70" t="s">
        <v>1363</v>
      </c>
      <c r="L392" s="70" t="s">
        <v>1363</v>
      </c>
      <c r="M392" s="70" t="s">
        <v>1363</v>
      </c>
      <c r="N392" s="70" t="s">
        <v>1363</v>
      </c>
      <c r="O392" s="70" t="s">
        <v>1363</v>
      </c>
      <c r="P392" s="70"/>
      <c r="Q392" s="70" t="s">
        <v>1363</v>
      </c>
      <c r="R392" s="10" t="str">
        <f t="shared" si="48"/>
        <v/>
      </c>
      <c r="T392" s="9" t="str">
        <f t="shared" si="50"/>
        <v/>
      </c>
      <c r="U392" s="11" t="str">
        <f t="shared" si="51"/>
        <v/>
      </c>
      <c r="V392" s="11" t="str">
        <f t="shared" si="47"/>
        <v/>
      </c>
      <c r="W392" s="11" t="str">
        <f t="shared" si="52"/>
        <v/>
      </c>
      <c r="X392" s="86" t="str">
        <f>IFERROR(IF(U392="","",IF(COUNTIF('My Played Scenarios'!E:E,T392)&gt;0,"ü","")),"")</f>
        <v/>
      </c>
    </row>
    <row r="393" spans="1:24" ht="15" customHeight="1" x14ac:dyDescent="0.3">
      <c r="A393" s="128" t="str">
        <f>IFERROR(IF(VLOOKUP(C393,Summary!A:B,2,FALSE)&lt;&gt;"C","",MAX($A$2:A392)+1),"")</f>
        <v/>
      </c>
      <c r="B393" s="35">
        <f>IF(Setup!$F$57="Yes",MAX($B$2:B392)+1,"")</f>
        <v>349</v>
      </c>
      <c r="C393" s="28" t="s">
        <v>256</v>
      </c>
      <c r="D393" s="37" t="str">
        <f t="shared" si="49"/>
        <v/>
      </c>
      <c r="E393" s="41">
        <v>11</v>
      </c>
      <c r="F393" s="41">
        <v>36</v>
      </c>
      <c r="G393" s="6">
        <v>2</v>
      </c>
      <c r="H393" s="6">
        <v>3</v>
      </c>
      <c r="I393" s="70">
        <v>0</v>
      </c>
      <c r="J393" s="70">
        <v>0</v>
      </c>
      <c r="K393" s="70">
        <v>0</v>
      </c>
      <c r="L393" s="70">
        <v>0</v>
      </c>
      <c r="M393" s="70">
        <v>0</v>
      </c>
      <c r="N393" s="70">
        <v>0</v>
      </c>
      <c r="O393" s="70">
        <v>0</v>
      </c>
      <c r="P393" s="70">
        <v>0</v>
      </c>
      <c r="Q393" s="70">
        <v>0</v>
      </c>
      <c r="R393" s="10">
        <f t="shared" si="48"/>
        <v>9.6166666666666671</v>
      </c>
      <c r="S393" s="10">
        <v>10.199999999999999</v>
      </c>
      <c r="T393" s="9" t="str">
        <f t="shared" si="50"/>
        <v>A26</v>
      </c>
      <c r="U393" s="11" t="str">
        <f t="shared" si="51"/>
        <v>Beachhead at Ozereyka Bay</v>
      </c>
      <c r="V393" s="11" t="str">
        <f t="shared" si="47"/>
        <v/>
      </c>
      <c r="W393" s="11" t="str">
        <f t="shared" si="52"/>
        <v/>
      </c>
      <c r="X393" s="86" t="str">
        <f>IFERROR(IF(U393="","",IF(COUNTIF('My Played Scenarios'!E:E,T393)&gt;0,"ü","")),"")</f>
        <v/>
      </c>
    </row>
    <row r="394" spans="1:24" ht="15" customHeight="1" x14ac:dyDescent="0.3">
      <c r="A394" s="128" t="str">
        <f>IFERROR(IF(VLOOKUP(C394,Summary!A:B,2,FALSE)&lt;&gt;"C","",MAX($A$2:A393)+1),"")</f>
        <v/>
      </c>
      <c r="B394" s="35">
        <f>IF(Setup!$F$57="Yes",MAX($B$2:B393)+1,"")</f>
        <v>350</v>
      </c>
      <c r="C394" s="28" t="s">
        <v>257</v>
      </c>
      <c r="D394" s="37" t="str">
        <f t="shared" si="49"/>
        <v/>
      </c>
      <c r="E394" s="41">
        <v>11.5</v>
      </c>
      <c r="F394" s="41">
        <v>32</v>
      </c>
      <c r="G394" s="6">
        <v>0</v>
      </c>
      <c r="H394" s="6">
        <v>0</v>
      </c>
      <c r="I394" s="70">
        <v>0</v>
      </c>
      <c r="J394" s="70">
        <v>0</v>
      </c>
      <c r="K394" s="70">
        <v>0</v>
      </c>
      <c r="L394" s="70">
        <v>0</v>
      </c>
      <c r="M394" s="70">
        <v>0</v>
      </c>
      <c r="N394" s="70">
        <v>0</v>
      </c>
      <c r="O394" s="70">
        <v>0</v>
      </c>
      <c r="P394" s="70">
        <v>0</v>
      </c>
      <c r="Q394" s="70">
        <v>0</v>
      </c>
      <c r="R394" s="10">
        <f t="shared" si="48"/>
        <v>7.1333333333333337</v>
      </c>
      <c r="S394" s="10">
        <v>8.5</v>
      </c>
      <c r="T394" s="9" t="str">
        <f t="shared" si="50"/>
        <v>A27</v>
      </c>
      <c r="U394" s="11" t="str">
        <f t="shared" si="51"/>
        <v>King's Castle</v>
      </c>
      <c r="V394" s="11" t="str">
        <f t="shared" si="47"/>
        <v/>
      </c>
      <c r="W394" s="11" t="str">
        <f t="shared" si="52"/>
        <v/>
      </c>
      <c r="X394" s="86" t="str">
        <f>IFERROR(IF(U394="","",IF(COUNTIF('My Played Scenarios'!E:E,T394)&gt;0,"ü","")),"")</f>
        <v/>
      </c>
    </row>
    <row r="395" spans="1:24" ht="15" customHeight="1" x14ac:dyDescent="0.3">
      <c r="A395" s="128" t="str">
        <f>IFERROR(IF(VLOOKUP(C395,Summary!A:B,2,FALSE)&lt;&gt;"C","",MAX($A$2:A394)+1),"")</f>
        <v/>
      </c>
      <c r="B395" s="35">
        <f>IF(Setup!$F$57="Yes",MAX($B$2:B394)+1,"")</f>
        <v>351</v>
      </c>
      <c r="C395" s="28" t="s">
        <v>258</v>
      </c>
      <c r="D395" s="37" t="str">
        <f t="shared" si="49"/>
        <v/>
      </c>
      <c r="E395" s="41">
        <v>9</v>
      </c>
      <c r="F395" s="41">
        <v>19</v>
      </c>
      <c r="G395" s="6">
        <v>6</v>
      </c>
      <c r="H395" s="6">
        <v>2</v>
      </c>
      <c r="I395" s="70">
        <v>0</v>
      </c>
      <c r="J395" s="70">
        <v>0</v>
      </c>
      <c r="K395" s="70">
        <v>0</v>
      </c>
      <c r="L395" s="70">
        <v>0</v>
      </c>
      <c r="M395" s="70">
        <v>0</v>
      </c>
      <c r="N395" s="70">
        <v>0</v>
      </c>
      <c r="O395" s="70">
        <v>0</v>
      </c>
      <c r="P395" s="70">
        <v>0</v>
      </c>
      <c r="Q395" s="70">
        <v>0</v>
      </c>
      <c r="R395" s="10">
        <f t="shared" si="48"/>
        <v>7.75</v>
      </c>
      <c r="S395" s="10">
        <v>6.3</v>
      </c>
      <c r="T395" s="9" t="str">
        <f t="shared" si="50"/>
        <v>A28</v>
      </c>
      <c r="U395" s="11" t="str">
        <f t="shared" si="51"/>
        <v>The Professionals</v>
      </c>
      <c r="V395" s="11" t="str">
        <f t="shared" si="47"/>
        <v/>
      </c>
      <c r="W395" s="11" t="str">
        <f t="shared" si="52"/>
        <v/>
      </c>
      <c r="X395" s="86" t="str">
        <f>IFERROR(IF(U395="","",IF(COUNTIF('My Played Scenarios'!E:E,T395)&gt;0,"ü","")),"")</f>
        <v/>
      </c>
    </row>
    <row r="396" spans="1:24" ht="15" customHeight="1" x14ac:dyDescent="0.3">
      <c r="A396" s="128" t="str">
        <f>IFERROR(IF(VLOOKUP(C396,Summary!A:B,2,FALSE)&lt;&gt;"C","",MAX($A$2:A395)+1),"")</f>
        <v/>
      </c>
      <c r="B396" s="35">
        <f>IF(Setup!$F$57="Yes",MAX($B$2:B395)+1,"")</f>
        <v>352</v>
      </c>
      <c r="C396" s="28" t="s">
        <v>259</v>
      </c>
      <c r="D396" s="37" t="str">
        <f t="shared" si="49"/>
        <v/>
      </c>
      <c r="E396" s="41">
        <v>8</v>
      </c>
      <c r="F396" s="41">
        <v>22</v>
      </c>
      <c r="G396" s="6">
        <v>0</v>
      </c>
      <c r="H396" s="6">
        <v>0</v>
      </c>
      <c r="I396" s="70">
        <v>0</v>
      </c>
      <c r="J396" s="70">
        <v>0</v>
      </c>
      <c r="K396" s="70">
        <v>0</v>
      </c>
      <c r="L396" s="70">
        <v>0</v>
      </c>
      <c r="M396" s="70">
        <v>0</v>
      </c>
      <c r="N396" s="70">
        <v>0</v>
      </c>
      <c r="O396" s="70">
        <v>0</v>
      </c>
      <c r="P396" s="70">
        <v>0</v>
      </c>
      <c r="Q396" s="70">
        <v>0</v>
      </c>
      <c r="R396" s="10">
        <f t="shared" si="48"/>
        <v>3.9333333333333331</v>
      </c>
      <c r="S396" s="10">
        <v>4.0999999999999996</v>
      </c>
      <c r="T396" s="9" t="str">
        <f t="shared" si="50"/>
        <v>A29</v>
      </c>
      <c r="U396" s="11" t="str">
        <f t="shared" si="51"/>
        <v>A Meeting of Patrols</v>
      </c>
      <c r="V396" s="11" t="str">
        <f t="shared" ref="V396:V459" si="53">IF(OR(C396="",LEFT(C396,3)="---"),"",IF(OR(RIGHT(C396,3)="-I]",RIGHT(C396,4)="-II]",RIGHT(C396,5)="-III]",RIGHT(C396,4)="-IV]",RIGHT(C396,3)="-V]",RIGHT(C396,4)="-VI]",RIGHT(C396,5)="-VII]",RIGHT(C396,6)="-VIII]",RIGHT(C396,3)="CG]",MID(C396,LEN(C396)-2,2)="CG",MID(C396,LEN(C396)-4,2)="CG",MID(C396,LEN(C396)-3,2)="CG"),"Campaign",IFERROR(IF(I396=1,", PTO","")&amp;IF(J396=1,", OBA","")&amp;IF(K396=1,", Nght","")&amp;IF(L396=1,", Dsrt","")&amp;IF(M396=1,", Air","")&amp;IF(N396=1,", Bcg","")&amp;IF(O396=1,", Sea","")&amp;IF(P396=1,", Dlux","")&amp;IF(Q396=1,", SSR",""),"")))</f>
        <v/>
      </c>
      <c r="W396" s="11" t="str">
        <f t="shared" si="52"/>
        <v/>
      </c>
      <c r="X396" s="86" t="str">
        <f>IFERROR(IF(U396="","",IF(COUNTIF('My Played Scenarios'!E:E,T396)&gt;0,"ü","")),"")</f>
        <v/>
      </c>
    </row>
    <row r="397" spans="1:24" ht="15" customHeight="1" x14ac:dyDescent="0.3">
      <c r="A397" s="128" t="str">
        <f>IFERROR(IF(VLOOKUP(C397,Summary!A:B,2,FALSE)&lt;&gt;"C","",MAX($A$2:A396)+1),"")</f>
        <v/>
      </c>
      <c r="B397" s="35">
        <f>IF(Setup!$F$57="Yes",MAX($B$2:B396)+1,"")</f>
        <v>353</v>
      </c>
      <c r="C397" s="28" t="s">
        <v>260</v>
      </c>
      <c r="D397" s="37" t="str">
        <f t="shared" si="49"/>
        <v/>
      </c>
      <c r="E397" s="41">
        <v>10</v>
      </c>
      <c r="F397" s="41">
        <v>39.5</v>
      </c>
      <c r="G397" s="6">
        <v>8</v>
      </c>
      <c r="H397" s="6">
        <v>2</v>
      </c>
      <c r="I397" s="70">
        <v>1</v>
      </c>
      <c r="J397" s="70">
        <v>0</v>
      </c>
      <c r="K397" s="70">
        <v>0</v>
      </c>
      <c r="L397" s="70">
        <v>0</v>
      </c>
      <c r="M397" s="70">
        <v>0</v>
      </c>
      <c r="N397" s="70">
        <v>0</v>
      </c>
      <c r="O397" s="70">
        <v>0</v>
      </c>
      <c r="P397" s="70">
        <v>0</v>
      </c>
      <c r="Q397" s="70">
        <v>0</v>
      </c>
      <c r="R397" s="10">
        <f t="shared" si="48"/>
        <v>13.416666666666666</v>
      </c>
      <c r="S397" s="10">
        <v>11.8</v>
      </c>
      <c r="T397" s="9" t="str">
        <f t="shared" si="50"/>
        <v>A30</v>
      </c>
      <c r="U397" s="11" t="str">
        <f t="shared" si="51"/>
        <v>Defeat in Java</v>
      </c>
      <c r="V397" s="11" t="str">
        <f t="shared" si="53"/>
        <v>, PTO</v>
      </c>
      <c r="W397" s="11" t="str">
        <f t="shared" si="52"/>
        <v>PTO</v>
      </c>
      <c r="X397" s="86" t="str">
        <f>IFERROR(IF(U397="","",IF(COUNTIF('My Played Scenarios'!E:E,T397)&gt;0,"ü","")),"")</f>
        <v/>
      </c>
    </row>
    <row r="398" spans="1:24" ht="15" customHeight="1" x14ac:dyDescent="0.3">
      <c r="A398" s="128" t="str">
        <f>IFERROR(IF(VLOOKUP(C398,Summary!A:B,2,FALSE)&lt;&gt;"C","",MAX($A$2:A397)+1),"")</f>
        <v/>
      </c>
      <c r="B398" s="35">
        <f>IF(Setup!$F$57="Yes",MAX($B$2:B397)+1,"")</f>
        <v>354</v>
      </c>
      <c r="C398" s="28" t="s">
        <v>261</v>
      </c>
      <c r="D398" s="37" t="str">
        <f t="shared" si="49"/>
        <v/>
      </c>
      <c r="E398" s="41">
        <v>11</v>
      </c>
      <c r="F398" s="41">
        <v>30.5</v>
      </c>
      <c r="G398" s="6">
        <v>6</v>
      </c>
      <c r="H398" s="6">
        <v>1</v>
      </c>
      <c r="I398" s="70">
        <v>0</v>
      </c>
      <c r="J398" s="70">
        <v>0</v>
      </c>
      <c r="K398" s="70">
        <v>0</v>
      </c>
      <c r="L398" s="70">
        <v>0</v>
      </c>
      <c r="M398" s="70">
        <v>0</v>
      </c>
      <c r="N398" s="70">
        <v>0</v>
      </c>
      <c r="O398" s="70">
        <v>0</v>
      </c>
      <c r="P398" s="70">
        <v>0</v>
      </c>
      <c r="Q398" s="70">
        <v>0</v>
      </c>
      <c r="R398" s="10">
        <f t="shared" si="48"/>
        <v>11.175000000000001</v>
      </c>
      <c r="S398" s="10">
        <v>7.9</v>
      </c>
      <c r="T398" s="9" t="str">
        <f t="shared" si="50"/>
        <v>A31</v>
      </c>
      <c r="U398" s="11" t="str">
        <f t="shared" si="51"/>
        <v>On the Road to Andalsnes</v>
      </c>
      <c r="V398" s="11" t="str">
        <f t="shared" si="53"/>
        <v/>
      </c>
      <c r="W398" s="11" t="str">
        <f t="shared" si="52"/>
        <v/>
      </c>
      <c r="X398" s="86" t="str">
        <f>IFERROR(IF(U398="","",IF(COUNTIF('My Played Scenarios'!E:E,T398)&gt;0,"ü","")),"")</f>
        <v/>
      </c>
    </row>
    <row r="399" spans="1:24" ht="15" customHeight="1" x14ac:dyDescent="0.3">
      <c r="A399" s="128" t="str">
        <f>IFERROR(IF(VLOOKUP(C399,Summary!A:B,2,FALSE)&lt;&gt;"C","",MAX($A$2:A398)+1),"")</f>
        <v/>
      </c>
      <c r="B399" s="35">
        <f>IF(Setup!$F$57="Yes",MAX($B$2:B398)+1,"")</f>
        <v>355</v>
      </c>
      <c r="C399" s="28" t="s">
        <v>262</v>
      </c>
      <c r="D399" s="37" t="str">
        <f t="shared" si="49"/>
        <v/>
      </c>
      <c r="E399" s="41">
        <v>6</v>
      </c>
      <c r="F399" s="41">
        <v>17</v>
      </c>
      <c r="G399" s="6">
        <v>0</v>
      </c>
      <c r="H399" s="6">
        <v>2</v>
      </c>
      <c r="I399" s="70">
        <v>0</v>
      </c>
      <c r="J399" s="70">
        <v>0</v>
      </c>
      <c r="K399" s="70">
        <v>0</v>
      </c>
      <c r="L399" s="70">
        <v>0</v>
      </c>
      <c r="M399" s="70">
        <v>0</v>
      </c>
      <c r="N399" s="70">
        <v>0</v>
      </c>
      <c r="O399" s="70">
        <v>0</v>
      </c>
      <c r="P399" s="70">
        <v>0</v>
      </c>
      <c r="Q399" s="70">
        <v>0</v>
      </c>
      <c r="R399" s="10">
        <f t="shared" si="48"/>
        <v>2.9</v>
      </c>
      <c r="S399" s="10">
        <v>2.4</v>
      </c>
      <c r="T399" s="9" t="str">
        <f t="shared" si="50"/>
        <v>A32</v>
      </c>
      <c r="U399" s="11" t="str">
        <f t="shared" si="51"/>
        <v>Zon with the Wind</v>
      </c>
      <c r="V399" s="11" t="str">
        <f t="shared" si="53"/>
        <v/>
      </c>
      <c r="W399" s="11" t="str">
        <f t="shared" si="52"/>
        <v/>
      </c>
      <c r="X399" s="86" t="str">
        <f>IFERROR(IF(U399="","",IF(COUNTIF('My Played Scenarios'!E:E,T399)&gt;0,"ü","")),"")</f>
        <v/>
      </c>
    </row>
    <row r="400" spans="1:24" ht="15" customHeight="1" x14ac:dyDescent="0.3">
      <c r="A400" s="128" t="str">
        <f>IFERROR(IF(VLOOKUP(C400,Summary!A:B,2,FALSE)&lt;&gt;"C","",MAX($A$2:A399)+1),"")</f>
        <v/>
      </c>
      <c r="B400" s="35">
        <f>IF(Setup!$F$57="Yes",MAX($B$2:B399)+1,"")</f>
        <v>356</v>
      </c>
      <c r="C400" s="28" t="s">
        <v>263</v>
      </c>
      <c r="D400" s="37" t="str">
        <f t="shared" si="49"/>
        <v/>
      </c>
      <c r="E400" s="41">
        <v>11</v>
      </c>
      <c r="F400" s="41">
        <v>15</v>
      </c>
      <c r="G400" s="6">
        <v>0</v>
      </c>
      <c r="H400" s="6">
        <v>0</v>
      </c>
      <c r="I400" s="70">
        <v>0</v>
      </c>
      <c r="J400" s="70">
        <v>0</v>
      </c>
      <c r="K400" s="70">
        <v>0</v>
      </c>
      <c r="L400" s="70">
        <v>0</v>
      </c>
      <c r="M400" s="70">
        <v>0</v>
      </c>
      <c r="N400" s="70">
        <v>0</v>
      </c>
      <c r="O400" s="70">
        <v>0</v>
      </c>
      <c r="P400" s="70">
        <v>0</v>
      </c>
      <c r="Q400" s="70">
        <v>0</v>
      </c>
      <c r="R400" s="10">
        <f t="shared" si="48"/>
        <v>3.75</v>
      </c>
      <c r="S400" s="10">
        <v>3.8</v>
      </c>
      <c r="T400" s="9" t="str">
        <f t="shared" si="50"/>
        <v>A33</v>
      </c>
      <c r="U400" s="11" t="str">
        <f t="shared" si="51"/>
        <v>Tettau's Attack</v>
      </c>
      <c r="V400" s="11" t="str">
        <f t="shared" si="53"/>
        <v/>
      </c>
      <c r="W400" s="11" t="str">
        <f t="shared" si="52"/>
        <v/>
      </c>
      <c r="X400" s="86" t="str">
        <f>IFERROR(IF(U400="","",IF(COUNTIF('My Played Scenarios'!E:E,T400)&gt;0,"ü","")),"")</f>
        <v/>
      </c>
    </row>
    <row r="401" spans="1:24" ht="15" customHeight="1" x14ac:dyDescent="0.3">
      <c r="A401" s="128" t="str">
        <f>IFERROR(IF(VLOOKUP(C401,Summary!A:B,2,FALSE)&lt;&gt;"C","",MAX($A$2:A400)+1),"")</f>
        <v/>
      </c>
      <c r="B401" s="35">
        <f>IF(Setup!$F$57="Yes",MAX($B$2:B400)+1,"")</f>
        <v>357</v>
      </c>
      <c r="C401" s="28" t="s">
        <v>264</v>
      </c>
      <c r="D401" s="37" t="str">
        <f t="shared" si="49"/>
        <v/>
      </c>
      <c r="E401" s="41">
        <v>7</v>
      </c>
      <c r="F401" s="41">
        <v>20</v>
      </c>
      <c r="G401" s="6">
        <v>1</v>
      </c>
      <c r="H401" s="6">
        <v>0</v>
      </c>
      <c r="I401" s="70">
        <v>0</v>
      </c>
      <c r="J401" s="70">
        <v>0</v>
      </c>
      <c r="K401" s="70">
        <v>0</v>
      </c>
      <c r="L401" s="70">
        <v>0</v>
      </c>
      <c r="M401" s="70">
        <v>0</v>
      </c>
      <c r="N401" s="70">
        <v>0</v>
      </c>
      <c r="O401" s="70">
        <v>0</v>
      </c>
      <c r="P401" s="70">
        <v>0</v>
      </c>
      <c r="Q401" s="70">
        <v>0</v>
      </c>
      <c r="R401" s="10">
        <f t="shared" si="48"/>
        <v>3.8</v>
      </c>
      <c r="S401" s="10">
        <v>3.5</v>
      </c>
      <c r="T401" s="9" t="str">
        <f t="shared" si="50"/>
        <v>A34</v>
      </c>
      <c r="U401" s="11" t="str">
        <f t="shared" si="51"/>
        <v>Lash Out</v>
      </c>
      <c r="V401" s="11" t="str">
        <f t="shared" si="53"/>
        <v/>
      </c>
      <c r="W401" s="11" t="str">
        <f t="shared" si="52"/>
        <v/>
      </c>
      <c r="X401" s="86" t="str">
        <f>IFERROR(IF(U401="","",IF(COUNTIF('My Played Scenarios'!E:E,T401)&gt;0,"ü","")),"")</f>
        <v/>
      </c>
    </row>
    <row r="402" spans="1:24" ht="15" customHeight="1" x14ac:dyDescent="0.3">
      <c r="A402" s="128" t="str">
        <f>IFERROR(IF(VLOOKUP(C402,Summary!A:B,2,FALSE)&lt;&gt;"C","",MAX($A$2:A401)+1),"")</f>
        <v/>
      </c>
      <c r="B402" s="35">
        <f>IF(Setup!$F$57="Yes",MAX($B$2:B401)+1,"")</f>
        <v>358</v>
      </c>
      <c r="C402" s="28" t="s">
        <v>265</v>
      </c>
      <c r="D402" s="37" t="str">
        <f t="shared" si="49"/>
        <v/>
      </c>
      <c r="E402" s="41">
        <v>8</v>
      </c>
      <c r="F402" s="41">
        <v>12</v>
      </c>
      <c r="G402" s="6">
        <v>6</v>
      </c>
      <c r="H402" s="6">
        <v>1</v>
      </c>
      <c r="I402" s="70">
        <v>0</v>
      </c>
      <c r="J402" s="70">
        <v>0</v>
      </c>
      <c r="K402" s="70">
        <v>0</v>
      </c>
      <c r="L402" s="70">
        <v>0</v>
      </c>
      <c r="M402" s="70">
        <v>0</v>
      </c>
      <c r="N402" s="70">
        <v>0</v>
      </c>
      <c r="O402" s="70">
        <v>0</v>
      </c>
      <c r="P402" s="70">
        <v>0</v>
      </c>
      <c r="Q402" s="70">
        <v>0</v>
      </c>
      <c r="R402" s="10">
        <f t="shared" si="48"/>
        <v>5.9333333333333336</v>
      </c>
      <c r="S402" s="10">
        <v>4.2</v>
      </c>
      <c r="T402" s="9" t="str">
        <f t="shared" si="50"/>
        <v>A35</v>
      </c>
      <c r="U402" s="11" t="str">
        <f t="shared" si="51"/>
        <v>Guards Attack</v>
      </c>
      <c r="V402" s="11" t="str">
        <f t="shared" si="53"/>
        <v/>
      </c>
      <c r="W402" s="11" t="str">
        <f t="shared" si="52"/>
        <v/>
      </c>
      <c r="X402" s="86" t="str">
        <f>IFERROR(IF(U402="","",IF(COUNTIF('My Played Scenarios'!E:E,T402)&gt;0,"ü","")),"")</f>
        <v/>
      </c>
    </row>
    <row r="403" spans="1:24" ht="15" customHeight="1" x14ac:dyDescent="0.3">
      <c r="A403" s="128" t="str">
        <f>IFERROR(IF(VLOOKUP(C403,Summary!A:B,2,FALSE)&lt;&gt;"C","",MAX($A$2:A402)+1),"")</f>
        <v/>
      </c>
      <c r="B403" s="35">
        <f>IF(Setup!$F$57="Yes",MAX($B$2:B402)+1,"")</f>
        <v>359</v>
      </c>
      <c r="C403" s="28" t="s">
        <v>266</v>
      </c>
      <c r="D403" s="37" t="str">
        <f t="shared" si="49"/>
        <v/>
      </c>
      <c r="E403" s="41">
        <v>8</v>
      </c>
      <c r="F403" s="41">
        <v>14</v>
      </c>
      <c r="G403" s="6">
        <v>4</v>
      </c>
      <c r="H403" s="6">
        <v>1</v>
      </c>
      <c r="I403" s="70">
        <v>0</v>
      </c>
      <c r="J403" s="70">
        <v>0</v>
      </c>
      <c r="K403" s="70">
        <v>0</v>
      </c>
      <c r="L403" s="70">
        <v>0</v>
      </c>
      <c r="M403" s="70">
        <v>0</v>
      </c>
      <c r="N403" s="70">
        <v>0</v>
      </c>
      <c r="O403" s="70">
        <v>0</v>
      </c>
      <c r="P403" s="70">
        <v>0</v>
      </c>
      <c r="Q403" s="70">
        <v>0</v>
      </c>
      <c r="R403" s="10">
        <f t="shared" si="48"/>
        <v>5.1333333333333337</v>
      </c>
      <c r="S403" s="10">
        <v>3.9</v>
      </c>
      <c r="T403" s="9" t="str">
        <f t="shared" si="50"/>
        <v>A36</v>
      </c>
      <c r="U403" s="11" t="str">
        <f t="shared" si="51"/>
        <v>Oy Veghel</v>
      </c>
      <c r="V403" s="11" t="str">
        <f t="shared" si="53"/>
        <v/>
      </c>
      <c r="W403" s="11" t="str">
        <f t="shared" si="52"/>
        <v/>
      </c>
      <c r="X403" s="86" t="str">
        <f>IFERROR(IF(U403="","",IF(COUNTIF('My Played Scenarios'!E:E,T403)&gt;0,"ü","")),"")</f>
        <v/>
      </c>
    </row>
    <row r="404" spans="1:24" ht="15" customHeight="1" x14ac:dyDescent="0.3">
      <c r="A404" s="128" t="str">
        <f>IFERROR(IF(VLOOKUP(C404,Summary!A:B,2,FALSE)&lt;&gt;"C","",MAX($A$2:A403)+1),"")</f>
        <v/>
      </c>
      <c r="B404" s="35">
        <f>IF(Setup!$F$57="Yes",MAX($B$2:B403)+1,"")</f>
        <v>360</v>
      </c>
      <c r="C404" s="28" t="s">
        <v>267</v>
      </c>
      <c r="D404" s="37" t="str">
        <f t="shared" si="49"/>
        <v/>
      </c>
      <c r="E404" s="41">
        <v>9</v>
      </c>
      <c r="F404" s="41">
        <v>20</v>
      </c>
      <c r="G404" s="6">
        <v>1</v>
      </c>
      <c r="H404" s="6">
        <v>0</v>
      </c>
      <c r="I404" s="70">
        <v>0</v>
      </c>
      <c r="J404" s="70">
        <v>0</v>
      </c>
      <c r="K404" s="70">
        <v>0</v>
      </c>
      <c r="L404" s="70">
        <v>0</v>
      </c>
      <c r="M404" s="70">
        <v>0</v>
      </c>
      <c r="N404" s="70">
        <v>0</v>
      </c>
      <c r="O404" s="70">
        <v>0</v>
      </c>
      <c r="P404" s="70">
        <v>0</v>
      </c>
      <c r="Q404" s="70">
        <v>0</v>
      </c>
      <c r="R404" s="10">
        <f t="shared" si="48"/>
        <v>4.5999999999999996</v>
      </c>
      <c r="S404" s="10">
        <v>4.5</v>
      </c>
      <c r="T404" s="9" t="str">
        <f t="shared" si="50"/>
        <v>A37</v>
      </c>
      <c r="U404" s="11" t="str">
        <f t="shared" si="51"/>
        <v>Dreil Team</v>
      </c>
      <c r="V404" s="11" t="str">
        <f t="shared" si="53"/>
        <v/>
      </c>
      <c r="W404" s="11" t="str">
        <f t="shared" si="52"/>
        <v/>
      </c>
      <c r="X404" s="86" t="str">
        <f>IFERROR(IF(U404="","",IF(COUNTIF('My Played Scenarios'!E:E,T404)&gt;0,"ü","")),"")</f>
        <v/>
      </c>
    </row>
    <row r="405" spans="1:24" ht="15" customHeight="1" x14ac:dyDescent="0.3">
      <c r="A405" s="128" t="str">
        <f>IFERROR(IF(VLOOKUP(C405,Summary!A:B,2,FALSE)&lt;&gt;"C","",MAX($A$2:A404)+1),"")</f>
        <v/>
      </c>
      <c r="B405" s="35">
        <f>IF(Setup!$F$57="Yes",MAX($B$2:B404)+1,"")</f>
        <v>361</v>
      </c>
      <c r="C405" s="28" t="s">
        <v>268</v>
      </c>
      <c r="D405" s="37" t="str">
        <f t="shared" si="49"/>
        <v/>
      </c>
      <c r="E405" s="41">
        <v>7</v>
      </c>
      <c r="F405" s="41">
        <v>12</v>
      </c>
      <c r="G405" s="6">
        <v>2</v>
      </c>
      <c r="H405" s="6">
        <v>1</v>
      </c>
      <c r="I405" s="70">
        <v>0</v>
      </c>
      <c r="J405" s="70">
        <v>0</v>
      </c>
      <c r="K405" s="70">
        <v>0</v>
      </c>
      <c r="L405" s="70">
        <v>0</v>
      </c>
      <c r="M405" s="70">
        <v>0</v>
      </c>
      <c r="N405" s="70">
        <v>0</v>
      </c>
      <c r="O405" s="70">
        <v>0</v>
      </c>
      <c r="P405" s="70">
        <v>0</v>
      </c>
      <c r="Q405" s="70">
        <v>0</v>
      </c>
      <c r="R405" s="10">
        <f t="shared" si="48"/>
        <v>3.45</v>
      </c>
      <c r="S405" s="10">
        <v>2.6</v>
      </c>
      <c r="T405" s="9" t="str">
        <f t="shared" si="50"/>
        <v>A38</v>
      </c>
      <c r="U405" s="11" t="str">
        <f t="shared" si="51"/>
        <v>North Bank</v>
      </c>
      <c r="V405" s="11" t="str">
        <f t="shared" si="53"/>
        <v/>
      </c>
      <c r="W405" s="11" t="str">
        <f t="shared" si="52"/>
        <v/>
      </c>
      <c r="X405" s="86" t="str">
        <f>IFERROR(IF(U405="","",IF(COUNTIF('My Played Scenarios'!E:E,T405)&gt;0,"ü","")),"")</f>
        <v/>
      </c>
    </row>
    <row r="406" spans="1:24" ht="15" customHeight="1" x14ac:dyDescent="0.3">
      <c r="A406" s="128" t="str">
        <f>IFERROR(IF(VLOOKUP(C406,Summary!A:B,2,FALSE)&lt;&gt;"C","",MAX($A$2:A405)+1),"")</f>
        <v/>
      </c>
      <c r="B406" s="35">
        <f>IF(Setup!$F$57="Yes",MAX($B$2:B405)+1,"")</f>
        <v>362</v>
      </c>
      <c r="C406" s="28" t="s">
        <v>269</v>
      </c>
      <c r="D406" s="37" t="str">
        <f t="shared" si="49"/>
        <v/>
      </c>
      <c r="E406" s="41">
        <v>8</v>
      </c>
      <c r="F406" s="41">
        <v>22</v>
      </c>
      <c r="G406" s="6">
        <v>9</v>
      </c>
      <c r="H406" s="6">
        <v>0</v>
      </c>
      <c r="I406" s="70">
        <v>0</v>
      </c>
      <c r="J406" s="70">
        <v>1</v>
      </c>
      <c r="K406" s="70">
        <v>0</v>
      </c>
      <c r="L406" s="70">
        <v>0</v>
      </c>
      <c r="M406" s="70">
        <v>0</v>
      </c>
      <c r="N406" s="70">
        <v>1</v>
      </c>
      <c r="O406" s="70">
        <v>0</v>
      </c>
      <c r="P406" s="70">
        <v>1</v>
      </c>
      <c r="Q406" s="70">
        <v>0</v>
      </c>
      <c r="R406" s="10">
        <f t="shared" si="48"/>
        <v>9.6666666666666661</v>
      </c>
      <c r="S406" s="10">
        <v>7.4</v>
      </c>
      <c r="T406" s="9" t="str">
        <f t="shared" si="50"/>
        <v>AD7</v>
      </c>
      <c r="U406" s="11" t="str">
        <f t="shared" si="51"/>
        <v>Lehr Sanction</v>
      </c>
      <c r="V406" s="11" t="str">
        <f t="shared" si="53"/>
        <v>, OBA, Bcg, Dlux</v>
      </c>
      <c r="W406" s="11" t="str">
        <f t="shared" si="52"/>
        <v>OBA, Bcg, Dlux</v>
      </c>
      <c r="X406" s="86" t="str">
        <f>IFERROR(IF(U406="","",IF(COUNTIF('My Played Scenarios'!E:E,T406)&gt;0,"ü","")),"")</f>
        <v/>
      </c>
    </row>
    <row r="407" spans="1:24" ht="15" customHeight="1" x14ac:dyDescent="0.3">
      <c r="A407" s="128" t="str">
        <f>IFERROR(IF(VLOOKUP(C407,Summary!A:B,2,FALSE)&lt;&gt;"C","",MAX($A$2:A406)+1),"")</f>
        <v/>
      </c>
      <c r="B407" s="35">
        <f>IF(Setup!$F$57="Yes",MAX($B$2:B406)+1,"")</f>
        <v>363</v>
      </c>
      <c r="C407" s="28" t="s">
        <v>270</v>
      </c>
      <c r="D407" s="37" t="str">
        <f t="shared" si="49"/>
        <v/>
      </c>
      <c r="E407" s="41">
        <v>5</v>
      </c>
      <c r="F407" s="41">
        <v>6.5</v>
      </c>
      <c r="G407" s="6">
        <v>10</v>
      </c>
      <c r="H407" s="6">
        <v>1</v>
      </c>
      <c r="I407" s="70">
        <v>0</v>
      </c>
      <c r="J407" s="70">
        <v>0</v>
      </c>
      <c r="K407" s="70">
        <v>0</v>
      </c>
      <c r="L407" s="70">
        <v>0</v>
      </c>
      <c r="M407" s="70">
        <v>0</v>
      </c>
      <c r="N407" s="70">
        <v>0</v>
      </c>
      <c r="O407" s="70">
        <v>0</v>
      </c>
      <c r="P407" s="70">
        <v>1</v>
      </c>
      <c r="Q407" s="70">
        <v>0</v>
      </c>
      <c r="R407" s="10">
        <f t="shared" si="48"/>
        <v>4.125</v>
      </c>
      <c r="S407" s="10">
        <v>2.8</v>
      </c>
      <c r="T407" s="9" t="str">
        <f t="shared" si="50"/>
        <v>AD8</v>
      </c>
      <c r="U407" s="11" t="str">
        <f t="shared" si="51"/>
        <v>Gruppo Mobile</v>
      </c>
      <c r="V407" s="11" t="str">
        <f t="shared" si="53"/>
        <v>, Dlux</v>
      </c>
      <c r="W407" s="11" t="str">
        <f t="shared" si="52"/>
        <v>Dlux</v>
      </c>
      <c r="X407" s="86" t="str">
        <f>IFERROR(IF(U407="","",IF(COUNTIF('My Played Scenarios'!E:E,T407)&gt;0,"ü","")),"")</f>
        <v/>
      </c>
    </row>
    <row r="408" spans="1:24" ht="15" customHeight="1" x14ac:dyDescent="0.3">
      <c r="A408" s="128" t="str">
        <f>IFERROR(IF(VLOOKUP(C408,Summary!A:B,2,FALSE)&lt;&gt;"C","",MAX($A$2:A407)+1),"")</f>
        <v/>
      </c>
      <c r="B408" s="35">
        <f>IF(Setup!$F$57="Yes",MAX($B$2:B407)+1,"")</f>
        <v>364</v>
      </c>
      <c r="C408" s="28" t="s">
        <v>271</v>
      </c>
      <c r="D408" s="37" t="str">
        <f t="shared" si="49"/>
        <v/>
      </c>
      <c r="E408" s="41">
        <v>8.5</v>
      </c>
      <c r="F408" s="41">
        <v>45.5</v>
      </c>
      <c r="G408" s="6">
        <v>0</v>
      </c>
      <c r="H408" s="6">
        <v>2</v>
      </c>
      <c r="I408" s="70">
        <v>0</v>
      </c>
      <c r="J408" s="70">
        <v>1</v>
      </c>
      <c r="K408" s="70">
        <v>0</v>
      </c>
      <c r="L408" s="70">
        <v>0</v>
      </c>
      <c r="M408" s="70">
        <v>0</v>
      </c>
      <c r="N408" s="70">
        <v>0</v>
      </c>
      <c r="O408" s="70">
        <v>0</v>
      </c>
      <c r="P408" s="70">
        <v>0</v>
      </c>
      <c r="Q408" s="70">
        <v>1</v>
      </c>
      <c r="R408" s="10">
        <f t="shared" ref="R408:R471" si="54">IF(E408="","",IFERROR(1+E408*(F408+IF(G408&gt;9,G408*3,G408*4)+H408*1+I408*1+J408*5+K408*9+L408*5+M408*2+N408*2+O408*5+Q408*5)/60,""))</f>
        <v>9.1458333333333339</v>
      </c>
      <c r="S408" s="10">
        <v>9.6</v>
      </c>
      <c r="T408" s="9" t="str">
        <f t="shared" si="50"/>
        <v>AH1</v>
      </c>
      <c r="U408" s="11" t="str">
        <f t="shared" si="51"/>
        <v>Fire on the Volga</v>
      </c>
      <c r="V408" s="11" t="str">
        <f t="shared" si="53"/>
        <v>, OBA, SSR</v>
      </c>
      <c r="W408" s="11" t="str">
        <f t="shared" si="52"/>
        <v>OBA, SSR</v>
      </c>
      <c r="X408" s="86" t="str">
        <f>IFERROR(IF(U408="","",IF(COUNTIF('My Played Scenarios'!E:E,T408)&gt;0,"ü","")),"")</f>
        <v/>
      </c>
    </row>
    <row r="409" spans="1:24" ht="15" customHeight="1" x14ac:dyDescent="0.3">
      <c r="A409" s="128" t="str">
        <f>IFERROR(IF(VLOOKUP(C409,Summary!A:B,2,FALSE)&lt;&gt;"C","",MAX($A$2:A408)+1),"")</f>
        <v/>
      </c>
      <c r="B409" s="35">
        <f>IF(Setup!$F$57="Yes",MAX($B$2:B408)+1,"")</f>
        <v>365</v>
      </c>
      <c r="C409" s="28"/>
      <c r="D409" s="37" t="str">
        <f t="shared" si="49"/>
        <v/>
      </c>
      <c r="E409" s="41"/>
      <c r="F409" s="41"/>
      <c r="I409" s="70" t="s">
        <v>1363</v>
      </c>
      <c r="J409" s="70" t="s">
        <v>1363</v>
      </c>
      <c r="K409" s="70" t="s">
        <v>1363</v>
      </c>
      <c r="L409" s="70" t="s">
        <v>1363</v>
      </c>
      <c r="M409" s="70" t="s">
        <v>1363</v>
      </c>
      <c r="N409" s="70" t="s">
        <v>1363</v>
      </c>
      <c r="O409" s="70" t="s">
        <v>1363</v>
      </c>
      <c r="P409" s="70"/>
      <c r="Q409" s="70" t="s">
        <v>1363</v>
      </c>
      <c r="R409" s="10" t="str">
        <f t="shared" si="54"/>
        <v/>
      </c>
      <c r="T409" s="9" t="str">
        <f t="shared" si="50"/>
        <v/>
      </c>
      <c r="U409" s="11" t="str">
        <f t="shared" si="51"/>
        <v/>
      </c>
      <c r="V409" s="11" t="str">
        <f t="shared" si="53"/>
        <v/>
      </c>
      <c r="W409" s="11" t="str">
        <f t="shared" si="52"/>
        <v/>
      </c>
      <c r="X409" s="86" t="str">
        <f>IFERROR(IF(U409="","",IF(COUNTIF('My Played Scenarios'!E:E,T409)&gt;0,"ü","")),"")</f>
        <v/>
      </c>
    </row>
    <row r="410" spans="1:24" ht="15" customHeight="1" x14ac:dyDescent="0.3">
      <c r="A410" s="128" t="str">
        <f>IFERROR(IF(VLOOKUP(C410,Summary!A:B,2,FALSE)&lt;&gt;"C","",MAX($A$2:A409)+1),"")</f>
        <v/>
      </c>
      <c r="B410" s="35">
        <f>IF(Setup!$F$57="Yes",MAX($B$2:B409)+1,"")</f>
        <v>366</v>
      </c>
      <c r="C410" s="29" t="s">
        <v>272</v>
      </c>
      <c r="D410" s="37" t="str">
        <f t="shared" si="49"/>
        <v/>
      </c>
      <c r="E410" s="17"/>
      <c r="F410" s="17"/>
      <c r="I410" s="70" t="s">
        <v>1363</v>
      </c>
      <c r="J410" s="70" t="s">
        <v>1363</v>
      </c>
      <c r="K410" s="70" t="s">
        <v>1363</v>
      </c>
      <c r="L410" s="70" t="s">
        <v>1363</v>
      </c>
      <c r="M410" s="70" t="s">
        <v>1363</v>
      </c>
      <c r="N410" s="70" t="s">
        <v>1363</v>
      </c>
      <c r="O410" s="70" t="s">
        <v>1363</v>
      </c>
      <c r="P410" s="70"/>
      <c r="Q410" s="70" t="s">
        <v>1363</v>
      </c>
      <c r="R410" s="10" t="str">
        <f t="shared" si="54"/>
        <v/>
      </c>
      <c r="T410" s="9" t="str">
        <f t="shared" si="50"/>
        <v/>
      </c>
      <c r="U410" s="11" t="str">
        <f t="shared" si="51"/>
        <v/>
      </c>
      <c r="V410" s="11" t="str">
        <f t="shared" si="53"/>
        <v/>
      </c>
      <c r="W410" s="11" t="str">
        <f t="shared" si="52"/>
        <v/>
      </c>
      <c r="X410" s="86" t="str">
        <f>IFERROR(IF(U410="","",IF(COUNTIF('My Played Scenarios'!E:E,T410)&gt;0,"ü","")),"")</f>
        <v/>
      </c>
    </row>
    <row r="411" spans="1:24" ht="15" customHeight="1" x14ac:dyDescent="0.3">
      <c r="A411" s="128" t="str">
        <f>IFERROR(IF(VLOOKUP(C411,Summary!A:B,2,FALSE)&lt;&gt;"C","",MAX($A$2:A410)+1),"")</f>
        <v/>
      </c>
      <c r="B411" s="35">
        <f>IF(Setup!$F$57="Yes",MAX($B$2:B410)+1,"")</f>
        <v>367</v>
      </c>
      <c r="C411" s="28" t="s">
        <v>273</v>
      </c>
      <c r="D411" s="37" t="str">
        <f t="shared" si="49"/>
        <v/>
      </c>
      <c r="E411" s="41">
        <v>8.5</v>
      </c>
      <c r="F411" s="41">
        <v>36.5</v>
      </c>
      <c r="G411" s="6">
        <v>6</v>
      </c>
      <c r="H411" s="6">
        <v>0</v>
      </c>
      <c r="I411" s="70">
        <v>0</v>
      </c>
      <c r="J411" s="70">
        <v>1</v>
      </c>
      <c r="K411" s="70">
        <v>0</v>
      </c>
      <c r="L411" s="70">
        <v>1</v>
      </c>
      <c r="M411" s="70">
        <v>0</v>
      </c>
      <c r="N411" s="70">
        <v>0</v>
      </c>
      <c r="O411" s="70">
        <v>0</v>
      </c>
      <c r="P411" s="70">
        <v>0</v>
      </c>
      <c r="Q411" s="70">
        <v>0</v>
      </c>
      <c r="R411" s="10">
        <f t="shared" si="54"/>
        <v>10.987500000000001</v>
      </c>
      <c r="S411" s="10">
        <v>11.3</v>
      </c>
      <c r="T411" s="9" t="str">
        <f t="shared" si="50"/>
        <v>A39</v>
      </c>
      <c r="U411" s="11" t="str">
        <f t="shared" si="51"/>
        <v>Showdown at Tug Argan Pass</v>
      </c>
      <c r="V411" s="11" t="str">
        <f t="shared" si="53"/>
        <v>, OBA, Dsrt</v>
      </c>
      <c r="W411" s="11" t="str">
        <f t="shared" si="52"/>
        <v>OBA, Dsrt</v>
      </c>
      <c r="X411" s="86" t="str">
        <f>IFERROR(IF(U411="","",IF(COUNTIF('My Played Scenarios'!E:E,T411)&gt;0,"ü","")),"")</f>
        <v/>
      </c>
    </row>
    <row r="412" spans="1:24" ht="15" customHeight="1" x14ac:dyDescent="0.3">
      <c r="A412" s="128" t="str">
        <f>IFERROR(IF(VLOOKUP(C412,Summary!A:B,2,FALSE)&lt;&gt;"C","",MAX($A$2:A411)+1),"")</f>
        <v/>
      </c>
      <c r="B412" s="35">
        <f>IF(Setup!$F$57="Yes",MAX($B$2:B411)+1,"")</f>
        <v>368</v>
      </c>
      <c r="C412" s="28" t="s">
        <v>274</v>
      </c>
      <c r="D412" s="37" t="str">
        <f t="shared" si="49"/>
        <v/>
      </c>
      <c r="E412" s="41">
        <v>10</v>
      </c>
      <c r="F412" s="41">
        <v>8</v>
      </c>
      <c r="G412" s="6">
        <v>28</v>
      </c>
      <c r="H412" s="6">
        <v>6</v>
      </c>
      <c r="I412" s="70">
        <v>0</v>
      </c>
      <c r="J412" s="70">
        <v>1</v>
      </c>
      <c r="K412" s="70">
        <v>0</v>
      </c>
      <c r="L412" s="70">
        <v>0</v>
      </c>
      <c r="M412" s="70">
        <v>0</v>
      </c>
      <c r="N412" s="70">
        <v>0</v>
      </c>
      <c r="O412" s="70">
        <v>0</v>
      </c>
      <c r="P412" s="70">
        <v>0</v>
      </c>
      <c r="Q412" s="70">
        <v>0</v>
      </c>
      <c r="R412" s="10">
        <f t="shared" si="54"/>
        <v>18.166666666666668</v>
      </c>
      <c r="S412" s="10">
        <v>22.2</v>
      </c>
      <c r="T412" s="9" t="str">
        <f t="shared" si="50"/>
        <v>A40</v>
      </c>
      <c r="U412" s="11" t="str">
        <f t="shared" si="51"/>
        <v>Ad Hoc at Beaurains</v>
      </c>
      <c r="V412" s="11" t="str">
        <f t="shared" si="53"/>
        <v>, OBA</v>
      </c>
      <c r="W412" s="11" t="str">
        <f t="shared" si="52"/>
        <v>OBA</v>
      </c>
      <c r="X412" s="86" t="str">
        <f>IFERROR(IF(U412="","",IF(COUNTIF('My Played Scenarios'!E:E,T412)&gt;0,"ü","")),"")</f>
        <v/>
      </c>
    </row>
    <row r="413" spans="1:24" ht="15" customHeight="1" x14ac:dyDescent="0.3">
      <c r="A413" s="128" t="str">
        <f>IFERROR(IF(VLOOKUP(C413,Summary!A:B,2,FALSE)&lt;&gt;"C","",MAX($A$2:A412)+1),"")</f>
        <v/>
      </c>
      <c r="B413" s="35">
        <f>IF(Setup!$F$57="Yes",MAX($B$2:B412)+1,"")</f>
        <v>369</v>
      </c>
      <c r="C413" s="28" t="s">
        <v>275</v>
      </c>
      <c r="D413" s="37" t="str">
        <f t="shared" si="49"/>
        <v/>
      </c>
      <c r="E413" s="41">
        <v>11</v>
      </c>
      <c r="F413" s="41">
        <v>38.5</v>
      </c>
      <c r="G413" s="6">
        <v>0</v>
      </c>
      <c r="H413" s="6">
        <v>0</v>
      </c>
      <c r="I413" s="70">
        <v>1</v>
      </c>
      <c r="J413" s="70">
        <v>0</v>
      </c>
      <c r="K413" s="70">
        <v>0</v>
      </c>
      <c r="L413" s="70">
        <v>0</v>
      </c>
      <c r="M413" s="70">
        <v>0</v>
      </c>
      <c r="N413" s="70">
        <v>0</v>
      </c>
      <c r="O413" s="70">
        <v>0</v>
      </c>
      <c r="P413" s="70">
        <v>0</v>
      </c>
      <c r="Q413" s="70">
        <v>0</v>
      </c>
      <c r="R413" s="10">
        <f t="shared" si="54"/>
        <v>8.2416666666666671</v>
      </c>
      <c r="S413" s="10">
        <v>9.8000000000000007</v>
      </c>
      <c r="T413" s="9" t="str">
        <f t="shared" si="50"/>
        <v>A41</v>
      </c>
      <c r="U413" s="11" t="str">
        <f t="shared" si="51"/>
        <v>OP Hill</v>
      </c>
      <c r="V413" s="11" t="str">
        <f t="shared" si="53"/>
        <v>, PTO</v>
      </c>
      <c r="W413" s="11" t="str">
        <f t="shared" si="52"/>
        <v>PTO</v>
      </c>
      <c r="X413" s="86" t="str">
        <f>IFERROR(IF(U413="","",IF(COUNTIF('My Played Scenarios'!E:E,T413)&gt;0,"ü","")),"")</f>
        <v/>
      </c>
    </row>
    <row r="414" spans="1:24" ht="15" customHeight="1" x14ac:dyDescent="0.3">
      <c r="A414" s="128" t="str">
        <f>IFERROR(IF(VLOOKUP(C414,Summary!A:B,2,FALSE)&lt;&gt;"C","",MAX($A$2:A413)+1),"")</f>
        <v/>
      </c>
      <c r="B414" s="35">
        <f>IF(Setup!$F$57="Yes",MAX($B$2:B413)+1,"")</f>
        <v>370</v>
      </c>
      <c r="C414" s="28" t="s">
        <v>276</v>
      </c>
      <c r="D414" s="37" t="str">
        <f t="shared" si="49"/>
        <v/>
      </c>
      <c r="E414" s="41">
        <v>10</v>
      </c>
      <c r="F414" s="41">
        <v>20</v>
      </c>
      <c r="G414" s="6">
        <v>0</v>
      </c>
      <c r="H414" s="6">
        <v>0</v>
      </c>
      <c r="I414" s="70">
        <v>1</v>
      </c>
      <c r="J414" s="70">
        <v>0</v>
      </c>
      <c r="K414" s="70">
        <v>0</v>
      </c>
      <c r="L414" s="70">
        <v>0</v>
      </c>
      <c r="M414" s="70">
        <v>0</v>
      </c>
      <c r="N414" s="70">
        <v>0</v>
      </c>
      <c r="O414" s="70">
        <v>0</v>
      </c>
      <c r="P414" s="70">
        <v>0</v>
      </c>
      <c r="Q414" s="70">
        <v>0</v>
      </c>
      <c r="R414" s="10">
        <f t="shared" si="54"/>
        <v>4.5</v>
      </c>
      <c r="S414" s="10">
        <v>4.5999999999999996</v>
      </c>
      <c r="T414" s="9" t="str">
        <f t="shared" si="50"/>
        <v>A42</v>
      </c>
      <c r="U414" s="11" t="str">
        <f t="shared" si="51"/>
        <v>Commando Hunt</v>
      </c>
      <c r="V414" s="11" t="str">
        <f t="shared" si="53"/>
        <v>, PTO</v>
      </c>
      <c r="W414" s="11" t="str">
        <f t="shared" si="52"/>
        <v>PTO</v>
      </c>
      <c r="X414" s="86" t="str">
        <f>IFERROR(IF(U414="","",IF(COUNTIF('My Played Scenarios'!E:E,T414)&gt;0,"ü","")),"")</f>
        <v/>
      </c>
    </row>
    <row r="415" spans="1:24" ht="15" customHeight="1" x14ac:dyDescent="0.3">
      <c r="A415" s="128" t="str">
        <f>IFERROR(IF(VLOOKUP(C415,Summary!A:B,2,FALSE)&lt;&gt;"C","",MAX($A$2:A414)+1),"")</f>
        <v/>
      </c>
      <c r="B415" s="35">
        <f>IF(Setup!$F$57="Yes",MAX($B$2:B414)+1,"")</f>
        <v>371</v>
      </c>
      <c r="C415" s="28" t="s">
        <v>277</v>
      </c>
      <c r="D415" s="37" t="str">
        <f t="shared" si="49"/>
        <v/>
      </c>
      <c r="E415" s="41">
        <v>10</v>
      </c>
      <c r="F415" s="41">
        <v>30.5</v>
      </c>
      <c r="G415" s="6">
        <v>1</v>
      </c>
      <c r="H415" s="6">
        <v>0</v>
      </c>
      <c r="I415" s="70">
        <v>0</v>
      </c>
      <c r="J415" s="70">
        <v>1</v>
      </c>
      <c r="K415" s="70">
        <v>0</v>
      </c>
      <c r="L415" s="70">
        <v>0</v>
      </c>
      <c r="M415" s="70">
        <v>0</v>
      </c>
      <c r="N415" s="70">
        <v>0</v>
      </c>
      <c r="O415" s="70">
        <v>0</v>
      </c>
      <c r="P415" s="70">
        <v>0</v>
      </c>
      <c r="Q415" s="70">
        <v>0</v>
      </c>
      <c r="R415" s="10">
        <f t="shared" si="54"/>
        <v>7.583333333333333</v>
      </c>
      <c r="S415" s="10">
        <v>7.7</v>
      </c>
      <c r="T415" s="9" t="str">
        <f t="shared" si="50"/>
        <v>A43</v>
      </c>
      <c r="U415" s="11" t="str">
        <f t="shared" si="51"/>
        <v>Probing Layforce</v>
      </c>
      <c r="V415" s="11" t="str">
        <f t="shared" si="53"/>
        <v>, OBA</v>
      </c>
      <c r="W415" s="11" t="str">
        <f t="shared" si="52"/>
        <v>OBA</v>
      </c>
      <c r="X415" s="86" t="str">
        <f>IFERROR(IF(U415="","",IF(COUNTIF('My Played Scenarios'!E:E,T415)&gt;0,"ü","")),"")</f>
        <v/>
      </c>
    </row>
    <row r="416" spans="1:24" ht="15" customHeight="1" x14ac:dyDescent="0.3">
      <c r="A416" s="128" t="str">
        <f>IFERROR(IF(VLOOKUP(C416,Summary!A:B,2,FALSE)&lt;&gt;"C","",MAX($A$2:A415)+1),"")</f>
        <v/>
      </c>
      <c r="B416" s="35">
        <f>IF(Setup!$F$57="Yes",MAX($B$2:B415)+1,"")</f>
        <v>372</v>
      </c>
      <c r="C416" s="28" t="s">
        <v>278</v>
      </c>
      <c r="D416" s="37" t="str">
        <f t="shared" si="49"/>
        <v/>
      </c>
      <c r="E416" s="41">
        <v>7.5</v>
      </c>
      <c r="F416" s="41">
        <v>12.5</v>
      </c>
      <c r="G416" s="6">
        <v>16</v>
      </c>
      <c r="H416" s="6">
        <v>1</v>
      </c>
      <c r="I416" s="70">
        <v>0</v>
      </c>
      <c r="J416" s="70">
        <v>0</v>
      </c>
      <c r="K416" s="70">
        <v>0</v>
      </c>
      <c r="L416" s="70">
        <v>0</v>
      </c>
      <c r="M416" s="70">
        <v>0</v>
      </c>
      <c r="N416" s="70">
        <v>0</v>
      </c>
      <c r="O416" s="70">
        <v>0</v>
      </c>
      <c r="P416" s="70">
        <v>0</v>
      </c>
      <c r="Q416" s="70">
        <v>0</v>
      </c>
      <c r="R416" s="10">
        <f t="shared" si="54"/>
        <v>8.6875</v>
      </c>
      <c r="S416" s="10">
        <v>7</v>
      </c>
      <c r="T416" s="9" t="str">
        <f t="shared" si="50"/>
        <v>A44</v>
      </c>
      <c r="U416" s="11" t="str">
        <f t="shared" si="51"/>
        <v>Blocking Action at Lipki</v>
      </c>
      <c r="V416" s="11" t="str">
        <f t="shared" si="53"/>
        <v/>
      </c>
      <c r="W416" s="11" t="str">
        <f t="shared" si="52"/>
        <v/>
      </c>
      <c r="X416" s="86" t="str">
        <f>IFERROR(IF(U416="","",IF(COUNTIF('My Played Scenarios'!E:E,T416)&gt;0,"ü","")),"")</f>
        <v/>
      </c>
    </row>
    <row r="417" spans="1:24" ht="15" customHeight="1" x14ac:dyDescent="0.3">
      <c r="A417" s="128" t="str">
        <f>IFERROR(IF(VLOOKUP(C417,Summary!A:B,2,FALSE)&lt;&gt;"C","",MAX($A$2:A416)+1),"")</f>
        <v/>
      </c>
      <c r="B417" s="35">
        <f>IF(Setup!$F$57="Yes",MAX($B$2:B416)+1,"")</f>
        <v>373</v>
      </c>
      <c r="C417" s="28" t="s">
        <v>279</v>
      </c>
      <c r="D417" s="37" t="str">
        <f t="shared" ref="D417:D480" si="55">IF(OR(C417="",LEFT(C417,2)="--"),"",IF(OR(E417="",F417="",G417="",H417="",I417="",J417="",K417="",L417="",M417="",N417="",O417="",P417="",Q417=""),"*",""))</f>
        <v/>
      </c>
      <c r="E417" s="41">
        <v>10</v>
      </c>
      <c r="F417" s="41">
        <v>35</v>
      </c>
      <c r="G417" s="6">
        <v>3</v>
      </c>
      <c r="H417" s="6">
        <v>6</v>
      </c>
      <c r="I417" s="70">
        <v>1</v>
      </c>
      <c r="J417" s="70">
        <v>1</v>
      </c>
      <c r="K417" s="70">
        <v>0</v>
      </c>
      <c r="L417" s="70">
        <v>0</v>
      </c>
      <c r="M417" s="70">
        <v>0</v>
      </c>
      <c r="N417" s="70">
        <v>0</v>
      </c>
      <c r="O417" s="70">
        <v>0</v>
      </c>
      <c r="P417" s="70">
        <v>0</v>
      </c>
      <c r="Q417" s="70">
        <v>0</v>
      </c>
      <c r="R417" s="10">
        <f t="shared" si="54"/>
        <v>10.833333333333334</v>
      </c>
      <c r="S417" s="10">
        <v>9.9</v>
      </c>
      <c r="T417" s="9" t="str">
        <f t="shared" ref="T417:T480" si="56">IF(OR(C417="",LEFT(C417,3)="---"),"",IFERROR("ASL"&amp;1*MID(C417,SEARCH("[",C417)+1,LEN(C417)-SEARCH("[",C417)-1),MID(C417,SEARCH("[",C417)+1,LEN(C417)-SEARCH("[",C417)-1)))</f>
        <v>A45</v>
      </c>
      <c r="U417" s="11" t="str">
        <f t="shared" ref="U417:U480" si="57">IF(OR(C417="",LEFT(C417,3)="---"),"",IFERROR(LEFT(C417,LEN(C417)-(LEN(C417)-SEARCH("[",C417)+2)),""))</f>
        <v>Chakila Sunrise</v>
      </c>
      <c r="V417" s="11" t="str">
        <f t="shared" si="53"/>
        <v>, PTO, OBA</v>
      </c>
      <c r="W417" s="11" t="str">
        <f t="shared" ref="W417:W480" si="58">IF(V417="","",IF(V417="Campaign","Campaign",RIGHT(V417,LEN(V417)-2)))</f>
        <v>PTO, OBA</v>
      </c>
      <c r="X417" s="86" t="str">
        <f>IFERROR(IF(U417="","",IF(COUNTIF('My Played Scenarios'!E:E,T417)&gt;0,"ü","")),"")</f>
        <v/>
      </c>
    </row>
    <row r="418" spans="1:24" ht="15" customHeight="1" x14ac:dyDescent="0.3">
      <c r="A418" s="128" t="str">
        <f>IFERROR(IF(VLOOKUP(C418,Summary!A:B,2,FALSE)&lt;&gt;"C","",MAX($A$2:A417)+1),"")</f>
        <v/>
      </c>
      <c r="B418" s="35">
        <f>IF(Setup!$F$57="Yes",MAX($B$2:B417)+1,"")</f>
        <v>374</v>
      </c>
      <c r="C418" s="28" t="s">
        <v>280</v>
      </c>
      <c r="D418" s="37" t="str">
        <f t="shared" si="55"/>
        <v/>
      </c>
      <c r="E418" s="41">
        <v>7</v>
      </c>
      <c r="F418" s="41">
        <v>23</v>
      </c>
      <c r="G418" s="6">
        <v>0</v>
      </c>
      <c r="H418" s="6">
        <v>0</v>
      </c>
      <c r="I418" s="70">
        <v>0</v>
      </c>
      <c r="J418" s="70">
        <v>0</v>
      </c>
      <c r="K418" s="70">
        <v>0</v>
      </c>
      <c r="L418" s="70">
        <v>0</v>
      </c>
      <c r="M418" s="70">
        <v>0</v>
      </c>
      <c r="N418" s="70">
        <v>0</v>
      </c>
      <c r="O418" s="70">
        <v>0</v>
      </c>
      <c r="P418" s="70">
        <v>0</v>
      </c>
      <c r="Q418" s="70">
        <v>0</v>
      </c>
      <c r="R418" s="10">
        <f t="shared" si="54"/>
        <v>3.6833333333333331</v>
      </c>
      <c r="S418" s="10">
        <v>5.2</v>
      </c>
      <c r="T418" s="9" t="str">
        <f t="shared" si="56"/>
        <v>A46</v>
      </c>
      <c r="U418" s="11" t="str">
        <f t="shared" si="57"/>
        <v>Rattle of Sabres</v>
      </c>
      <c r="V418" s="11" t="str">
        <f t="shared" si="53"/>
        <v/>
      </c>
      <c r="W418" s="11" t="str">
        <f t="shared" si="58"/>
        <v/>
      </c>
      <c r="X418" s="86" t="str">
        <f>IFERROR(IF(U418="","",IF(COUNTIF('My Played Scenarios'!E:E,T418)&gt;0,"ü","")),"")</f>
        <v/>
      </c>
    </row>
    <row r="419" spans="1:24" ht="15" customHeight="1" x14ac:dyDescent="0.3">
      <c r="A419" s="128" t="str">
        <f>IFERROR(IF(VLOOKUP(C419,Summary!A:B,2,FALSE)&lt;&gt;"C","",MAX($A$2:A418)+1),"")</f>
        <v/>
      </c>
      <c r="B419" s="35">
        <f>IF(Setup!$F$57="Yes",MAX($B$2:B418)+1,"")</f>
        <v>375</v>
      </c>
      <c r="C419" s="28" t="s">
        <v>281</v>
      </c>
      <c r="D419" s="37" t="str">
        <f t="shared" si="55"/>
        <v/>
      </c>
      <c r="E419" s="41">
        <v>10</v>
      </c>
      <c r="F419" s="41">
        <v>45.5</v>
      </c>
      <c r="G419" s="6">
        <v>5</v>
      </c>
      <c r="H419" s="6">
        <v>2</v>
      </c>
      <c r="I419" s="70">
        <v>1</v>
      </c>
      <c r="J419" s="70">
        <v>0</v>
      </c>
      <c r="K419" s="70">
        <v>0</v>
      </c>
      <c r="L419" s="70">
        <v>0</v>
      </c>
      <c r="M419" s="70">
        <v>0</v>
      </c>
      <c r="N419" s="70">
        <v>0</v>
      </c>
      <c r="O419" s="70">
        <v>0</v>
      </c>
      <c r="P419" s="70">
        <v>0</v>
      </c>
      <c r="Q419" s="70">
        <v>0</v>
      </c>
      <c r="R419" s="10">
        <f t="shared" si="54"/>
        <v>12.416666666666666</v>
      </c>
      <c r="S419" s="10">
        <v>11.9</v>
      </c>
      <c r="T419" s="9" t="str">
        <f t="shared" si="56"/>
        <v>A47</v>
      </c>
      <c r="U419" s="11" t="str">
        <f t="shared" si="57"/>
        <v>White Tigers</v>
      </c>
      <c r="V419" s="11" t="str">
        <f t="shared" si="53"/>
        <v>, PTO</v>
      </c>
      <c r="W419" s="11" t="str">
        <f t="shared" si="58"/>
        <v>PTO</v>
      </c>
      <c r="X419" s="86" t="str">
        <f>IFERROR(IF(U419="","",IF(COUNTIF('My Played Scenarios'!E:E,T419)&gt;0,"ü","")),"")</f>
        <v/>
      </c>
    </row>
    <row r="420" spans="1:24" ht="15" customHeight="1" x14ac:dyDescent="0.3">
      <c r="A420" s="128" t="str">
        <f>IFERROR(IF(VLOOKUP(C420,Summary!A:B,2,FALSE)&lt;&gt;"C","",MAX($A$2:A419)+1),"")</f>
        <v/>
      </c>
      <c r="B420" s="35">
        <f>IF(Setup!$F$57="Yes",MAX($B$2:B419)+1,"")</f>
        <v>376</v>
      </c>
      <c r="C420" s="28" t="s">
        <v>282</v>
      </c>
      <c r="D420" s="37" t="str">
        <f t="shared" si="55"/>
        <v/>
      </c>
      <c r="E420" s="41">
        <v>10.5</v>
      </c>
      <c r="F420" s="41">
        <v>72.5</v>
      </c>
      <c r="G420" s="6">
        <v>0</v>
      </c>
      <c r="H420" s="6">
        <v>3</v>
      </c>
      <c r="I420" s="70">
        <v>0</v>
      </c>
      <c r="J420" s="70">
        <v>1</v>
      </c>
      <c r="K420" s="70">
        <v>0</v>
      </c>
      <c r="L420" s="70">
        <v>0</v>
      </c>
      <c r="M420" s="70">
        <v>0</v>
      </c>
      <c r="N420" s="70">
        <v>0</v>
      </c>
      <c r="O420" s="70">
        <v>0</v>
      </c>
      <c r="P420" s="70">
        <v>0</v>
      </c>
      <c r="Q420" s="70">
        <v>0</v>
      </c>
      <c r="R420" s="10">
        <f t="shared" si="54"/>
        <v>15.0875</v>
      </c>
      <c r="S420" s="10">
        <v>18.5</v>
      </c>
      <c r="T420" s="9" t="str">
        <f t="shared" si="56"/>
        <v>A48</v>
      </c>
      <c r="U420" s="11" t="str">
        <f t="shared" si="57"/>
        <v>Best-Laid Plans</v>
      </c>
      <c r="V420" s="11" t="str">
        <f t="shared" si="53"/>
        <v>, OBA</v>
      </c>
      <c r="W420" s="11" t="str">
        <f t="shared" si="58"/>
        <v>OBA</v>
      </c>
      <c r="X420" s="86" t="str">
        <f>IFERROR(IF(U420="","",IF(COUNTIF('My Played Scenarios'!E:E,T420)&gt;0,"ü","")),"")</f>
        <v/>
      </c>
    </row>
    <row r="421" spans="1:24" ht="15" customHeight="1" x14ac:dyDescent="0.3">
      <c r="A421" s="128" t="str">
        <f>IFERROR(IF(VLOOKUP(C421,Summary!A:B,2,FALSE)&lt;&gt;"C","",MAX($A$2:A420)+1),"")</f>
        <v/>
      </c>
      <c r="B421" s="35">
        <f>IF(Setup!$F$57="Yes",MAX($B$2:B420)+1,"")</f>
        <v>377</v>
      </c>
      <c r="C421" s="28" t="s">
        <v>283</v>
      </c>
      <c r="D421" s="37" t="str">
        <f t="shared" si="55"/>
        <v/>
      </c>
      <c r="E421" s="41">
        <v>6.5</v>
      </c>
      <c r="F421" s="41">
        <v>1.5</v>
      </c>
      <c r="G421" s="6">
        <v>7</v>
      </c>
      <c r="H421" s="6">
        <v>0</v>
      </c>
      <c r="I421" s="70">
        <v>0</v>
      </c>
      <c r="J421" s="70">
        <v>0</v>
      </c>
      <c r="K421" s="70">
        <v>0</v>
      </c>
      <c r="L421" s="70">
        <v>0</v>
      </c>
      <c r="M421" s="70">
        <v>0</v>
      </c>
      <c r="N421" s="70">
        <v>0</v>
      </c>
      <c r="O421" s="70">
        <v>0</v>
      </c>
      <c r="P421" s="70">
        <v>0</v>
      </c>
      <c r="Q421" s="70">
        <v>0</v>
      </c>
      <c r="R421" s="10">
        <f t="shared" si="54"/>
        <v>4.1958333333333329</v>
      </c>
      <c r="S421" s="10">
        <v>2</v>
      </c>
      <c r="T421" s="9" t="str">
        <f t="shared" si="56"/>
        <v>A49</v>
      </c>
      <c r="U421" s="11" t="str">
        <f t="shared" si="57"/>
        <v>Delaying Action</v>
      </c>
      <c r="V421" s="11" t="str">
        <f t="shared" si="53"/>
        <v/>
      </c>
      <c r="W421" s="11" t="str">
        <f t="shared" si="58"/>
        <v/>
      </c>
      <c r="X421" s="86" t="str">
        <f>IFERROR(IF(U421="","",IF(COUNTIF('My Played Scenarios'!E:E,T421)&gt;0,"ü","")),"")</f>
        <v/>
      </c>
    </row>
    <row r="422" spans="1:24" ht="15" customHeight="1" x14ac:dyDescent="0.3">
      <c r="A422" s="128" t="str">
        <f>IFERROR(IF(VLOOKUP(C422,Summary!A:B,2,FALSE)&lt;&gt;"C","",MAX($A$2:A421)+1),"")</f>
        <v/>
      </c>
      <c r="B422" s="35">
        <f>IF(Setup!$F$57="Yes",MAX($B$2:B421)+1,"")</f>
        <v>378</v>
      </c>
      <c r="C422" s="28" t="s">
        <v>284</v>
      </c>
      <c r="D422" s="37" t="str">
        <f t="shared" si="55"/>
        <v/>
      </c>
      <c r="E422" s="41">
        <v>5</v>
      </c>
      <c r="F422" s="41">
        <v>7</v>
      </c>
      <c r="G422" s="6">
        <v>15</v>
      </c>
      <c r="H422" s="6">
        <v>3</v>
      </c>
      <c r="I422" s="70">
        <v>0</v>
      </c>
      <c r="J422" s="70">
        <v>0</v>
      </c>
      <c r="K422" s="70">
        <v>0</v>
      </c>
      <c r="L422" s="70">
        <v>1</v>
      </c>
      <c r="M422" s="70">
        <v>0</v>
      </c>
      <c r="N422" s="70">
        <v>0</v>
      </c>
      <c r="O422" s="70">
        <v>0</v>
      </c>
      <c r="P422" s="70">
        <v>0</v>
      </c>
      <c r="Q422" s="70">
        <v>0</v>
      </c>
      <c r="R422" s="10">
        <f t="shared" si="54"/>
        <v>6</v>
      </c>
      <c r="S422" s="10">
        <v>4</v>
      </c>
      <c r="T422" s="9" t="str">
        <f t="shared" si="56"/>
        <v>A50</v>
      </c>
      <c r="U422" s="11" t="str">
        <f t="shared" si="57"/>
        <v>...and Here We Damned Well Stay</v>
      </c>
      <c r="V422" s="11" t="str">
        <f t="shared" si="53"/>
        <v>, Dsrt</v>
      </c>
      <c r="W422" s="11" t="str">
        <f t="shared" si="58"/>
        <v>Dsrt</v>
      </c>
      <c r="X422" s="86" t="str">
        <f>IFERROR(IF(U422="","",IF(COUNTIF('My Played Scenarios'!E:E,T422)&gt;0,"ü","")),"")</f>
        <v/>
      </c>
    </row>
    <row r="423" spans="1:24" ht="15" customHeight="1" x14ac:dyDescent="0.3">
      <c r="A423" s="128" t="str">
        <f>IFERROR(IF(VLOOKUP(C423,Summary!A:B,2,FALSE)&lt;&gt;"C","",MAX($A$2:A422)+1),"")</f>
        <v/>
      </c>
      <c r="B423" s="35">
        <f>IF(Setup!$F$57="Yes",MAX($B$2:B422)+1,"")</f>
        <v>379</v>
      </c>
      <c r="C423" s="28" t="s">
        <v>285</v>
      </c>
      <c r="D423" s="37" t="str">
        <f t="shared" si="55"/>
        <v/>
      </c>
      <c r="E423" s="41">
        <v>8</v>
      </c>
      <c r="F423" s="41">
        <v>26</v>
      </c>
      <c r="G423" s="6">
        <v>2</v>
      </c>
      <c r="H423" s="6">
        <v>0</v>
      </c>
      <c r="I423" s="70">
        <v>0</v>
      </c>
      <c r="J423" s="70">
        <v>0</v>
      </c>
      <c r="K423" s="70">
        <v>0</v>
      </c>
      <c r="L423" s="70">
        <v>0</v>
      </c>
      <c r="M423" s="70">
        <v>0</v>
      </c>
      <c r="N423" s="70">
        <v>0</v>
      </c>
      <c r="O423" s="70">
        <v>0</v>
      </c>
      <c r="P423" s="70">
        <v>1</v>
      </c>
      <c r="Q423" s="70">
        <v>0</v>
      </c>
      <c r="R423" s="10">
        <f t="shared" si="54"/>
        <v>5.5333333333333332</v>
      </c>
      <c r="S423" s="10">
        <v>5.4</v>
      </c>
      <c r="T423" s="9" t="str">
        <f t="shared" si="56"/>
        <v>AD9</v>
      </c>
      <c r="U423" s="11" t="str">
        <f t="shared" si="57"/>
        <v>Royal Marines</v>
      </c>
      <c r="V423" s="11" t="str">
        <f t="shared" si="53"/>
        <v>, Dlux</v>
      </c>
      <c r="W423" s="11" t="str">
        <f t="shared" si="58"/>
        <v>Dlux</v>
      </c>
      <c r="X423" s="86" t="str">
        <f>IFERROR(IF(U423="","",IF(COUNTIF('My Played Scenarios'!E:E,T423)&gt;0,"ü","")),"")</f>
        <v/>
      </c>
    </row>
    <row r="424" spans="1:24" ht="15" customHeight="1" x14ac:dyDescent="0.3">
      <c r="A424" s="128" t="str">
        <f>IFERROR(IF(VLOOKUP(C424,Summary!A:B,2,FALSE)&lt;&gt;"C","",MAX($A$2:A423)+1),"")</f>
        <v/>
      </c>
      <c r="B424" s="35">
        <f>IF(Setup!$F$57="Yes",MAX($B$2:B423)+1,"")</f>
        <v>380</v>
      </c>
      <c r="C424" s="28" t="s">
        <v>286</v>
      </c>
      <c r="D424" s="37" t="str">
        <f t="shared" si="55"/>
        <v/>
      </c>
      <c r="E424" s="41">
        <v>10</v>
      </c>
      <c r="F424" s="41">
        <v>47</v>
      </c>
      <c r="G424" s="6">
        <v>0</v>
      </c>
      <c r="H424" s="6">
        <v>0</v>
      </c>
      <c r="I424" s="70">
        <v>1</v>
      </c>
      <c r="J424" s="70">
        <v>0</v>
      </c>
      <c r="K424" s="70">
        <v>0</v>
      </c>
      <c r="L424" s="70">
        <v>0</v>
      </c>
      <c r="M424" s="70">
        <v>0</v>
      </c>
      <c r="N424" s="70">
        <v>0</v>
      </c>
      <c r="O424" s="70">
        <v>0</v>
      </c>
      <c r="P424" s="70">
        <v>1</v>
      </c>
      <c r="Q424" s="70">
        <v>0</v>
      </c>
      <c r="R424" s="10">
        <f t="shared" si="54"/>
        <v>9</v>
      </c>
      <c r="S424" s="10">
        <v>9.9</v>
      </c>
      <c r="T424" s="9" t="str">
        <f t="shared" si="56"/>
        <v>AD10</v>
      </c>
      <c r="U424" s="11" t="str">
        <f t="shared" si="57"/>
        <v>The Tiger of Toungoo</v>
      </c>
      <c r="V424" s="11" t="str">
        <f t="shared" si="53"/>
        <v>, PTO, Dlux</v>
      </c>
      <c r="W424" s="11" t="str">
        <f t="shared" si="58"/>
        <v>PTO, Dlux</v>
      </c>
      <c r="X424" s="86" t="str">
        <f>IFERROR(IF(U424="","",IF(COUNTIF('My Played Scenarios'!E:E,T424)&gt;0,"ü","")),"")</f>
        <v/>
      </c>
    </row>
    <row r="425" spans="1:24" ht="15" customHeight="1" x14ac:dyDescent="0.3">
      <c r="A425" s="128" t="str">
        <f>IFERROR(IF(VLOOKUP(C425,Summary!A:B,2,FALSE)&lt;&gt;"C","",MAX($A$2:A424)+1),"")</f>
        <v/>
      </c>
      <c r="B425" s="35">
        <f>IF(Setup!$F$57="Yes",MAX($B$2:B424)+1,"")</f>
        <v>381</v>
      </c>
      <c r="C425" s="28" t="s">
        <v>287</v>
      </c>
      <c r="D425" s="37" t="str">
        <f t="shared" si="55"/>
        <v/>
      </c>
      <c r="E425" s="41">
        <v>8.5</v>
      </c>
      <c r="F425" s="41">
        <v>50</v>
      </c>
      <c r="G425" s="6">
        <v>0</v>
      </c>
      <c r="H425" s="6">
        <v>0</v>
      </c>
      <c r="I425" s="70">
        <v>0</v>
      </c>
      <c r="J425" s="70">
        <v>0</v>
      </c>
      <c r="K425" s="70">
        <v>0</v>
      </c>
      <c r="L425" s="70">
        <v>0</v>
      </c>
      <c r="M425" s="70">
        <v>0</v>
      </c>
      <c r="N425" s="70">
        <v>0</v>
      </c>
      <c r="O425" s="70">
        <v>0</v>
      </c>
      <c r="P425" s="70">
        <v>0</v>
      </c>
      <c r="Q425" s="70">
        <v>1</v>
      </c>
      <c r="R425" s="10">
        <f t="shared" si="54"/>
        <v>8.7916666666666679</v>
      </c>
      <c r="S425" s="10">
        <v>10.9</v>
      </c>
      <c r="T425" s="9" t="str">
        <f t="shared" si="56"/>
        <v>AH2</v>
      </c>
      <c r="U425" s="11" t="str">
        <f t="shared" si="57"/>
        <v>The Commissar's House</v>
      </c>
      <c r="V425" s="11" t="str">
        <f t="shared" si="53"/>
        <v>, SSR</v>
      </c>
      <c r="W425" s="11" t="str">
        <f t="shared" si="58"/>
        <v>SSR</v>
      </c>
      <c r="X425" s="86" t="str">
        <f>IFERROR(IF(U425="","",IF(COUNTIF('My Played Scenarios'!E:E,T425)&gt;0,"ü","")),"")</f>
        <v/>
      </c>
    </row>
    <row r="426" spans="1:24" ht="15" customHeight="1" x14ac:dyDescent="0.3">
      <c r="A426" s="128" t="str">
        <f>IFERROR(IF(VLOOKUP(C426,Summary!A:B,2,FALSE)&lt;&gt;"C","",MAX($A$2:A425)+1),"")</f>
        <v/>
      </c>
      <c r="B426" s="35">
        <f>IF(Setup!$F$57="Yes",MAX($B$2:B425)+1,"")</f>
        <v>382</v>
      </c>
      <c r="C426" s="28"/>
      <c r="D426" s="37" t="str">
        <f t="shared" si="55"/>
        <v/>
      </c>
      <c r="E426" s="41"/>
      <c r="F426" s="41"/>
      <c r="I426" s="70" t="s">
        <v>1363</v>
      </c>
      <c r="J426" s="70" t="s">
        <v>1363</v>
      </c>
      <c r="K426" s="70" t="s">
        <v>1363</v>
      </c>
      <c r="L426" s="70" t="s">
        <v>1363</v>
      </c>
      <c r="M426" s="70" t="s">
        <v>1363</v>
      </c>
      <c r="N426" s="70" t="s">
        <v>1363</v>
      </c>
      <c r="O426" s="70" t="s">
        <v>1363</v>
      </c>
      <c r="P426" s="70"/>
      <c r="Q426" s="70" t="s">
        <v>1363</v>
      </c>
      <c r="R426" s="10" t="str">
        <f t="shared" si="54"/>
        <v/>
      </c>
      <c r="T426" s="9" t="str">
        <f t="shared" si="56"/>
        <v/>
      </c>
      <c r="U426" s="11" t="str">
        <f t="shared" si="57"/>
        <v/>
      </c>
      <c r="V426" s="11" t="str">
        <f t="shared" si="53"/>
        <v/>
      </c>
      <c r="W426" s="11" t="str">
        <f t="shared" si="58"/>
        <v/>
      </c>
      <c r="X426" s="86" t="str">
        <f>IFERROR(IF(U426="","",IF(COUNTIF('My Played Scenarios'!E:E,T426)&gt;0,"ü","")),"")</f>
        <v/>
      </c>
    </row>
    <row r="427" spans="1:24" ht="15" customHeight="1" x14ac:dyDescent="0.3">
      <c r="A427" s="128" t="str">
        <f>IFERROR(IF(VLOOKUP(C427,Summary!A:B,2,FALSE)&lt;&gt;"C","",MAX($A$2:A426)+1),"")</f>
        <v/>
      </c>
      <c r="B427" s="35">
        <f>IF(Setup!$F$57="Yes",MAX($B$2:B426)+1,"")</f>
        <v>383</v>
      </c>
      <c r="C427" s="29" t="s">
        <v>288</v>
      </c>
      <c r="D427" s="37" t="str">
        <f t="shared" si="55"/>
        <v/>
      </c>
      <c r="E427" s="17"/>
      <c r="F427" s="17"/>
      <c r="I427" s="70" t="s">
        <v>1363</v>
      </c>
      <c r="J427" s="70" t="s">
        <v>1363</v>
      </c>
      <c r="K427" s="70" t="s">
        <v>1363</v>
      </c>
      <c r="L427" s="70" t="s">
        <v>1363</v>
      </c>
      <c r="M427" s="70" t="s">
        <v>1363</v>
      </c>
      <c r="N427" s="70" t="s">
        <v>1363</v>
      </c>
      <c r="O427" s="70" t="s">
        <v>1363</v>
      </c>
      <c r="P427" s="70"/>
      <c r="Q427" s="70" t="s">
        <v>1363</v>
      </c>
      <c r="R427" s="10" t="str">
        <f t="shared" si="54"/>
        <v/>
      </c>
      <c r="T427" s="9" t="str">
        <f t="shared" si="56"/>
        <v/>
      </c>
      <c r="U427" s="11" t="str">
        <f t="shared" si="57"/>
        <v/>
      </c>
      <c r="V427" s="11" t="str">
        <f t="shared" si="53"/>
        <v/>
      </c>
      <c r="W427" s="11" t="str">
        <f t="shared" si="58"/>
        <v/>
      </c>
      <c r="X427" s="86" t="str">
        <f>IFERROR(IF(U427="","",IF(COUNTIF('My Played Scenarios'!E:E,T427)&gt;0,"ü","")),"")</f>
        <v/>
      </c>
    </row>
    <row r="428" spans="1:24" ht="15" customHeight="1" x14ac:dyDescent="0.3">
      <c r="A428" s="128" t="str">
        <f>IFERROR(IF(VLOOKUP(C428,Summary!A:B,2,FALSE)&lt;&gt;"C","",MAX($A$2:A427)+1),"")</f>
        <v/>
      </c>
      <c r="B428" s="35">
        <f>IF(Setup!$F$57="Yes",MAX($B$2:B427)+1,"")</f>
        <v>384</v>
      </c>
      <c r="C428" s="28" t="s">
        <v>289</v>
      </c>
      <c r="D428" s="37" t="str">
        <f t="shared" si="55"/>
        <v/>
      </c>
      <c r="E428" s="41">
        <v>7</v>
      </c>
      <c r="F428" s="41">
        <v>0</v>
      </c>
      <c r="G428" s="6">
        <v>60</v>
      </c>
      <c r="H428" s="6">
        <v>0</v>
      </c>
      <c r="I428" s="70">
        <v>0</v>
      </c>
      <c r="J428" s="70">
        <v>0</v>
      </c>
      <c r="K428" s="70">
        <v>0</v>
      </c>
      <c r="L428" s="70">
        <v>1</v>
      </c>
      <c r="M428" s="70">
        <v>0</v>
      </c>
      <c r="N428" s="70">
        <v>0</v>
      </c>
      <c r="O428" s="70">
        <v>0</v>
      </c>
      <c r="P428" s="70">
        <v>0</v>
      </c>
      <c r="Q428" s="70">
        <v>0</v>
      </c>
      <c r="R428" s="10">
        <f t="shared" si="54"/>
        <v>22.583333333333332</v>
      </c>
      <c r="T428" s="9" t="str">
        <f t="shared" si="56"/>
        <v>A51</v>
      </c>
      <c r="U428" s="11" t="str">
        <f t="shared" si="57"/>
        <v>Clash Along the Psel</v>
      </c>
      <c r="V428" s="11" t="str">
        <f t="shared" si="53"/>
        <v>, Dsrt</v>
      </c>
      <c r="W428" s="11" t="str">
        <f t="shared" si="58"/>
        <v>Dsrt</v>
      </c>
      <c r="X428" s="86" t="str">
        <f>IFERROR(IF(U428="","",IF(COUNTIF('My Played Scenarios'!E:E,T428)&gt;0,"ü","")),"")</f>
        <v/>
      </c>
    </row>
    <row r="429" spans="1:24" ht="15" customHeight="1" x14ac:dyDescent="0.3">
      <c r="A429" s="128" t="str">
        <f>IFERROR(IF(VLOOKUP(C429,Summary!A:B,2,FALSE)&lt;&gt;"C","",MAX($A$2:A428)+1),"")</f>
        <v/>
      </c>
      <c r="B429" s="35">
        <f>IF(Setup!$F$57="Yes",MAX($B$2:B428)+1,"")</f>
        <v>385</v>
      </c>
      <c r="C429" s="28" t="s">
        <v>290</v>
      </c>
      <c r="D429" s="37" t="str">
        <f t="shared" si="55"/>
        <v/>
      </c>
      <c r="E429" s="41">
        <v>12</v>
      </c>
      <c r="F429" s="41">
        <v>42</v>
      </c>
      <c r="G429" s="6">
        <v>14</v>
      </c>
      <c r="H429" s="6">
        <v>3</v>
      </c>
      <c r="I429" s="70">
        <v>0</v>
      </c>
      <c r="J429" s="70">
        <v>1</v>
      </c>
      <c r="K429" s="70">
        <v>0</v>
      </c>
      <c r="L429" s="70">
        <v>0</v>
      </c>
      <c r="M429" s="70">
        <v>0</v>
      </c>
      <c r="N429" s="70">
        <v>0</v>
      </c>
      <c r="O429" s="70">
        <v>0</v>
      </c>
      <c r="P429" s="70">
        <v>0</v>
      </c>
      <c r="Q429" s="70">
        <v>0</v>
      </c>
      <c r="R429" s="10">
        <f t="shared" si="54"/>
        <v>19.399999999999999</v>
      </c>
      <c r="T429" s="9" t="str">
        <f t="shared" si="56"/>
        <v>A52</v>
      </c>
      <c r="U429" s="11" t="str">
        <f t="shared" si="57"/>
        <v>Swan Song</v>
      </c>
      <c r="V429" s="11" t="str">
        <f t="shared" si="53"/>
        <v>, OBA</v>
      </c>
      <c r="W429" s="11" t="str">
        <f t="shared" si="58"/>
        <v>OBA</v>
      </c>
      <c r="X429" s="86" t="str">
        <f>IFERROR(IF(U429="","",IF(COUNTIF('My Played Scenarios'!E:E,T429)&gt;0,"ü","")),"")</f>
        <v/>
      </c>
    </row>
    <row r="430" spans="1:24" ht="15" customHeight="1" x14ac:dyDescent="0.3">
      <c r="A430" s="128" t="str">
        <f>IFERROR(IF(VLOOKUP(C430,Summary!A:B,2,FALSE)&lt;&gt;"C","",MAX($A$2:A429)+1),"")</f>
        <v/>
      </c>
      <c r="B430" s="35">
        <f>IF(Setup!$F$57="Yes",MAX($B$2:B429)+1,"")</f>
        <v>386</v>
      </c>
      <c r="C430" s="28" t="s">
        <v>291</v>
      </c>
      <c r="D430" s="37" t="str">
        <f t="shared" si="55"/>
        <v/>
      </c>
      <c r="E430" s="41">
        <v>8</v>
      </c>
      <c r="F430" s="41">
        <v>28</v>
      </c>
      <c r="G430" s="6">
        <v>0</v>
      </c>
      <c r="H430" s="6">
        <v>0</v>
      </c>
      <c r="I430" s="70">
        <v>1</v>
      </c>
      <c r="J430" s="70">
        <v>0</v>
      </c>
      <c r="K430" s="70">
        <v>0</v>
      </c>
      <c r="L430" s="70">
        <v>0</v>
      </c>
      <c r="M430" s="70">
        <v>0</v>
      </c>
      <c r="N430" s="70">
        <v>0</v>
      </c>
      <c r="O430" s="70">
        <v>0</v>
      </c>
      <c r="P430" s="70">
        <v>0</v>
      </c>
      <c r="Q430" s="70">
        <v>0</v>
      </c>
      <c r="R430" s="10">
        <f t="shared" si="54"/>
        <v>4.8666666666666671</v>
      </c>
      <c r="T430" s="9" t="str">
        <f t="shared" si="56"/>
        <v>A53</v>
      </c>
      <c r="U430" s="11" t="str">
        <f t="shared" si="57"/>
        <v>Smith &amp; Weston</v>
      </c>
      <c r="V430" s="11" t="str">
        <f t="shared" si="53"/>
        <v>, PTO</v>
      </c>
      <c r="W430" s="11" t="str">
        <f t="shared" si="58"/>
        <v>PTO</v>
      </c>
      <c r="X430" s="86" t="str">
        <f>IFERROR(IF(U430="","",IF(COUNTIF('My Played Scenarios'!E:E,T430)&gt;0,"ü","")),"")</f>
        <v/>
      </c>
    </row>
    <row r="431" spans="1:24" ht="15" customHeight="1" x14ac:dyDescent="0.3">
      <c r="A431" s="128" t="str">
        <f>IFERROR(IF(VLOOKUP(C431,Summary!A:B,2,FALSE)&lt;&gt;"C","",MAX($A$2:A430)+1),"")</f>
        <v/>
      </c>
      <c r="B431" s="35">
        <f>IF(Setup!$F$57="Yes",MAX($B$2:B430)+1,"")</f>
        <v>387</v>
      </c>
      <c r="C431" s="28" t="s">
        <v>292</v>
      </c>
      <c r="D431" s="37" t="str">
        <f t="shared" si="55"/>
        <v/>
      </c>
      <c r="E431" s="41">
        <v>12.5</v>
      </c>
      <c r="F431" s="41">
        <v>33.5</v>
      </c>
      <c r="G431" s="6">
        <v>7</v>
      </c>
      <c r="H431" s="6">
        <v>1</v>
      </c>
      <c r="I431" s="70">
        <v>0</v>
      </c>
      <c r="J431" s="70">
        <v>1</v>
      </c>
      <c r="K431" s="70">
        <v>0</v>
      </c>
      <c r="L431" s="70">
        <v>0</v>
      </c>
      <c r="M431" s="70">
        <v>0</v>
      </c>
      <c r="N431" s="70">
        <v>0</v>
      </c>
      <c r="O431" s="70">
        <v>0</v>
      </c>
      <c r="P431" s="70">
        <v>0</v>
      </c>
      <c r="Q431" s="70">
        <v>0</v>
      </c>
      <c r="R431" s="10">
        <f t="shared" si="54"/>
        <v>15.0625</v>
      </c>
      <c r="T431" s="9" t="str">
        <f t="shared" si="56"/>
        <v>A54</v>
      </c>
      <c r="U431" s="11" t="str">
        <f t="shared" si="57"/>
        <v>The Raate Road</v>
      </c>
      <c r="V431" s="11" t="str">
        <f t="shared" si="53"/>
        <v>, OBA</v>
      </c>
      <c r="W431" s="11" t="str">
        <f t="shared" si="58"/>
        <v>OBA</v>
      </c>
      <c r="X431" s="86" t="str">
        <f>IFERROR(IF(U431="","",IF(COUNTIF('My Played Scenarios'!E:E,T431)&gt;0,"ü","")),"")</f>
        <v/>
      </c>
    </row>
    <row r="432" spans="1:24" ht="15" customHeight="1" x14ac:dyDescent="0.3">
      <c r="A432" s="128" t="str">
        <f>IFERROR(IF(VLOOKUP(C432,Summary!A:B,2,FALSE)&lt;&gt;"C","",MAX($A$2:A431)+1),"")</f>
        <v/>
      </c>
      <c r="B432" s="35">
        <f>IF(Setup!$F$57="Yes",MAX($B$2:B431)+1,"")</f>
        <v>388</v>
      </c>
      <c r="C432" s="28" t="s">
        <v>293</v>
      </c>
      <c r="D432" s="37" t="str">
        <f t="shared" si="55"/>
        <v/>
      </c>
      <c r="E432" s="41">
        <v>9.5</v>
      </c>
      <c r="F432" s="41">
        <v>35.5</v>
      </c>
      <c r="G432" s="6">
        <v>0</v>
      </c>
      <c r="H432" s="6">
        <v>0</v>
      </c>
      <c r="I432" s="70">
        <v>1</v>
      </c>
      <c r="J432" s="70">
        <v>0</v>
      </c>
      <c r="K432" s="70">
        <v>0</v>
      </c>
      <c r="L432" s="70">
        <v>0</v>
      </c>
      <c r="M432" s="70">
        <v>0</v>
      </c>
      <c r="N432" s="70">
        <v>0</v>
      </c>
      <c r="O432" s="70">
        <v>1</v>
      </c>
      <c r="P432" s="70">
        <v>0</v>
      </c>
      <c r="Q432" s="70">
        <v>0</v>
      </c>
      <c r="R432" s="10">
        <f t="shared" si="54"/>
        <v>7.5708333333333337</v>
      </c>
      <c r="T432" s="9" t="str">
        <f t="shared" si="56"/>
        <v>A55</v>
      </c>
      <c r="U432" s="11" t="str">
        <f t="shared" si="57"/>
        <v>The Cat Has Jumped</v>
      </c>
      <c r="V432" s="11" t="str">
        <f t="shared" si="53"/>
        <v>, PTO, Sea</v>
      </c>
      <c r="W432" s="11" t="str">
        <f t="shared" si="58"/>
        <v>PTO, Sea</v>
      </c>
      <c r="X432" s="86" t="str">
        <f>IFERROR(IF(U432="","",IF(COUNTIF('My Played Scenarios'!E:E,T432)&gt;0,"ü","")),"")</f>
        <v/>
      </c>
    </row>
    <row r="433" spans="1:24" ht="15" customHeight="1" x14ac:dyDescent="0.3">
      <c r="A433" s="128" t="str">
        <f>IFERROR(IF(VLOOKUP(C433,Summary!A:B,2,FALSE)&lt;&gt;"C","",MAX($A$2:A432)+1),"")</f>
        <v/>
      </c>
      <c r="B433" s="35">
        <f>IF(Setup!$F$57="Yes",MAX($B$2:B432)+1,"")</f>
        <v>389</v>
      </c>
      <c r="C433" s="28" t="s">
        <v>294</v>
      </c>
      <c r="D433" s="37" t="str">
        <f t="shared" si="55"/>
        <v/>
      </c>
      <c r="E433" s="41">
        <v>9.5</v>
      </c>
      <c r="F433" s="41">
        <v>29.5</v>
      </c>
      <c r="G433" s="6">
        <v>0</v>
      </c>
      <c r="H433" s="6">
        <v>1</v>
      </c>
      <c r="I433" s="70">
        <v>0</v>
      </c>
      <c r="J433" s="70">
        <v>1</v>
      </c>
      <c r="K433" s="70">
        <v>1</v>
      </c>
      <c r="L433" s="70">
        <v>1</v>
      </c>
      <c r="M433" s="70">
        <v>0</v>
      </c>
      <c r="N433" s="70">
        <v>0</v>
      </c>
      <c r="O433" s="70">
        <v>0</v>
      </c>
      <c r="P433" s="70">
        <v>0</v>
      </c>
      <c r="Q433" s="70">
        <v>0</v>
      </c>
      <c r="R433" s="10">
        <f t="shared" si="54"/>
        <v>8.8375000000000004</v>
      </c>
      <c r="T433" s="9" t="str">
        <f t="shared" si="56"/>
        <v>A56</v>
      </c>
      <c r="U433" s="11" t="str">
        <f t="shared" si="57"/>
        <v>A Good Party</v>
      </c>
      <c r="V433" s="11" t="str">
        <f t="shared" si="53"/>
        <v>, OBA, Nght, Dsrt</v>
      </c>
      <c r="W433" s="11" t="str">
        <f t="shared" si="58"/>
        <v>OBA, Nght, Dsrt</v>
      </c>
      <c r="X433" s="86" t="str">
        <f>IFERROR(IF(U433="","",IF(COUNTIF('My Played Scenarios'!E:E,T433)&gt;0,"ü","")),"")</f>
        <v/>
      </c>
    </row>
    <row r="434" spans="1:24" ht="15" customHeight="1" x14ac:dyDescent="0.3">
      <c r="A434" s="128" t="str">
        <f>IFERROR(IF(VLOOKUP(C434,Summary!A:B,2,FALSE)&lt;&gt;"C","",MAX($A$2:A433)+1),"")</f>
        <v/>
      </c>
      <c r="B434" s="35">
        <f>IF(Setup!$F$57="Yes",MAX($B$2:B433)+1,"")</f>
        <v>390</v>
      </c>
      <c r="C434" s="28" t="s">
        <v>295</v>
      </c>
      <c r="D434" s="37" t="str">
        <f t="shared" si="55"/>
        <v/>
      </c>
      <c r="E434" s="41">
        <v>7.5</v>
      </c>
      <c r="F434" s="41">
        <v>51.5</v>
      </c>
      <c r="G434" s="6">
        <v>3</v>
      </c>
      <c r="H434" s="6">
        <v>0</v>
      </c>
      <c r="I434" s="70">
        <v>0</v>
      </c>
      <c r="J434" s="70">
        <v>0</v>
      </c>
      <c r="K434" s="70">
        <v>1</v>
      </c>
      <c r="L434" s="70">
        <v>0</v>
      </c>
      <c r="M434" s="70">
        <v>0</v>
      </c>
      <c r="N434" s="70">
        <v>0</v>
      </c>
      <c r="O434" s="70">
        <v>0</v>
      </c>
      <c r="P434" s="70">
        <v>0</v>
      </c>
      <c r="Q434" s="70">
        <v>0</v>
      </c>
      <c r="R434" s="10">
        <f t="shared" si="54"/>
        <v>10.0625</v>
      </c>
      <c r="T434" s="9" t="str">
        <f t="shared" si="56"/>
        <v>A57</v>
      </c>
      <c r="U434" s="11" t="str">
        <f t="shared" si="57"/>
        <v>First Banzai</v>
      </c>
      <c r="V434" s="11" t="str">
        <f t="shared" si="53"/>
        <v>, Nght</v>
      </c>
      <c r="W434" s="11" t="str">
        <f t="shared" si="58"/>
        <v>Nght</v>
      </c>
      <c r="X434" s="86" t="str">
        <f>IFERROR(IF(U434="","",IF(COUNTIF('My Played Scenarios'!E:E,T434)&gt;0,"ü","")),"")</f>
        <v/>
      </c>
    </row>
    <row r="435" spans="1:24" ht="15" customHeight="1" x14ac:dyDescent="0.3">
      <c r="A435" s="128" t="str">
        <f>IFERROR(IF(VLOOKUP(C435,Summary!A:B,2,FALSE)&lt;&gt;"C","",MAX($A$2:A434)+1),"")</f>
        <v/>
      </c>
      <c r="B435" s="35">
        <f>IF(Setup!$F$57="Yes",MAX($B$2:B434)+1,"")</f>
        <v>391</v>
      </c>
      <c r="C435" s="28" t="s">
        <v>296</v>
      </c>
      <c r="D435" s="37" t="str">
        <f t="shared" si="55"/>
        <v/>
      </c>
      <c r="E435" s="41">
        <v>7.5</v>
      </c>
      <c r="F435" s="41">
        <v>25.5</v>
      </c>
      <c r="G435" s="6">
        <v>3</v>
      </c>
      <c r="H435" s="6">
        <v>0</v>
      </c>
      <c r="I435" s="70">
        <v>1</v>
      </c>
      <c r="J435" s="70">
        <v>0</v>
      </c>
      <c r="K435" s="70">
        <v>0</v>
      </c>
      <c r="L435" s="70">
        <v>0</v>
      </c>
      <c r="M435" s="70">
        <v>0</v>
      </c>
      <c r="N435" s="70">
        <v>0</v>
      </c>
      <c r="O435" s="70">
        <v>0</v>
      </c>
      <c r="P435" s="70">
        <v>0</v>
      </c>
      <c r="Q435" s="70">
        <v>0</v>
      </c>
      <c r="R435" s="10">
        <f t="shared" si="54"/>
        <v>5.8125</v>
      </c>
      <c r="T435" s="9" t="str">
        <f t="shared" si="56"/>
        <v>A58</v>
      </c>
      <c r="U435" s="11" t="str">
        <f t="shared" si="57"/>
        <v>Munda Mash (ATL1 redone)</v>
      </c>
      <c r="V435" s="11" t="str">
        <f t="shared" si="53"/>
        <v>, PTO</v>
      </c>
      <c r="W435" s="11" t="str">
        <f t="shared" si="58"/>
        <v>PTO</v>
      </c>
      <c r="X435" s="86" t="str">
        <f>IFERROR(IF(U435="","",IF(COUNTIF('My Played Scenarios'!E:E,T435)&gt;0,"ü","")),"")</f>
        <v/>
      </c>
    </row>
    <row r="436" spans="1:24" ht="15" customHeight="1" x14ac:dyDescent="0.3">
      <c r="A436" s="128" t="str">
        <f>IFERROR(IF(VLOOKUP(C436,Summary!A:B,2,FALSE)&lt;&gt;"C","",MAX($A$2:A435)+1),"")</f>
        <v/>
      </c>
      <c r="B436" s="35">
        <f>IF(Setup!$F$57="Yes",MAX($B$2:B435)+1,"")</f>
        <v>392</v>
      </c>
      <c r="C436" s="28" t="s">
        <v>297</v>
      </c>
      <c r="D436" s="37" t="str">
        <f t="shared" si="55"/>
        <v/>
      </c>
      <c r="E436" s="41">
        <v>8</v>
      </c>
      <c r="F436" s="41">
        <v>24.5</v>
      </c>
      <c r="G436" s="6">
        <v>0</v>
      </c>
      <c r="H436" s="6">
        <v>0</v>
      </c>
      <c r="I436" s="70">
        <v>0</v>
      </c>
      <c r="J436" s="70">
        <v>1</v>
      </c>
      <c r="K436" s="70">
        <v>0</v>
      </c>
      <c r="L436" s="70">
        <v>0</v>
      </c>
      <c r="M436" s="70">
        <v>0</v>
      </c>
      <c r="N436" s="70">
        <v>1</v>
      </c>
      <c r="O436" s="70">
        <v>0</v>
      </c>
      <c r="P436" s="70">
        <v>0</v>
      </c>
      <c r="Q436" s="70">
        <v>0</v>
      </c>
      <c r="R436" s="10">
        <f t="shared" si="54"/>
        <v>5.2</v>
      </c>
      <c r="T436" s="9" t="str">
        <f t="shared" si="56"/>
        <v>A59</v>
      </c>
      <c r="U436" s="11" t="str">
        <f t="shared" si="57"/>
        <v>Death at Carentan (ATL2 redone)</v>
      </c>
      <c r="V436" s="11" t="str">
        <f t="shared" si="53"/>
        <v>, OBA, Bcg</v>
      </c>
      <c r="W436" s="11" t="str">
        <f t="shared" si="58"/>
        <v>OBA, Bcg</v>
      </c>
      <c r="X436" s="86" t="str">
        <f>IFERROR(IF(U436="","",IF(COUNTIF('My Played Scenarios'!E:E,T436)&gt;0,"ü","")),"")</f>
        <v/>
      </c>
    </row>
    <row r="437" spans="1:24" ht="15" customHeight="1" x14ac:dyDescent="0.3">
      <c r="A437" s="128" t="str">
        <f>IFERROR(IF(VLOOKUP(C437,Summary!A:B,2,FALSE)&lt;&gt;"C","",MAX($A$2:A436)+1),"")</f>
        <v/>
      </c>
      <c r="B437" s="35">
        <f>IF(Setup!$F$57="Yes",MAX($B$2:B436)+1,"")</f>
        <v>393</v>
      </c>
      <c r="C437" s="28" t="s">
        <v>298</v>
      </c>
      <c r="D437" s="37" t="str">
        <f t="shared" si="55"/>
        <v/>
      </c>
      <c r="E437" s="41">
        <v>6.5</v>
      </c>
      <c r="F437" s="41">
        <v>27</v>
      </c>
      <c r="G437" s="6">
        <v>0</v>
      </c>
      <c r="H437" s="6">
        <v>3</v>
      </c>
      <c r="I437" s="70">
        <v>1</v>
      </c>
      <c r="J437" s="70">
        <v>0</v>
      </c>
      <c r="K437" s="70">
        <v>0</v>
      </c>
      <c r="L437" s="70">
        <v>0</v>
      </c>
      <c r="M437" s="70">
        <v>0</v>
      </c>
      <c r="N437" s="70">
        <v>0</v>
      </c>
      <c r="O437" s="70">
        <v>0</v>
      </c>
      <c r="P437" s="70">
        <v>0</v>
      </c>
      <c r="Q437" s="70">
        <v>0</v>
      </c>
      <c r="R437" s="10">
        <f t="shared" si="54"/>
        <v>4.3583333333333334</v>
      </c>
      <c r="T437" s="9" t="str">
        <f t="shared" si="56"/>
        <v>A60</v>
      </c>
      <c r="U437" s="11" t="str">
        <f t="shared" si="57"/>
        <v>Totsugeki! (ATL3 redone)</v>
      </c>
      <c r="V437" s="11" t="str">
        <f t="shared" si="53"/>
        <v>, PTO</v>
      </c>
      <c r="W437" s="11" t="str">
        <f t="shared" si="58"/>
        <v>PTO</v>
      </c>
      <c r="X437" s="86" t="str">
        <f>IFERROR(IF(U437="","",IF(COUNTIF('My Played Scenarios'!E:E,T437)&gt;0,"ü","")),"")</f>
        <v/>
      </c>
    </row>
    <row r="438" spans="1:24" ht="15" customHeight="1" x14ac:dyDescent="0.3">
      <c r="A438" s="128" t="str">
        <f>IFERROR(IF(VLOOKUP(C438,Summary!A:B,2,FALSE)&lt;&gt;"C","",MAX($A$2:A437)+1),"")</f>
        <v/>
      </c>
      <c r="B438" s="35">
        <f>IF(Setup!$F$57="Yes",MAX($B$2:B437)+1,"")</f>
        <v>394</v>
      </c>
      <c r="C438" s="28" t="s">
        <v>299</v>
      </c>
      <c r="D438" s="37" t="str">
        <f t="shared" si="55"/>
        <v/>
      </c>
      <c r="E438" s="41">
        <v>7</v>
      </c>
      <c r="F438" s="41">
        <v>26</v>
      </c>
      <c r="G438" s="6">
        <v>0</v>
      </c>
      <c r="H438" s="6">
        <v>0</v>
      </c>
      <c r="I438" s="70">
        <v>0</v>
      </c>
      <c r="J438" s="70">
        <v>0</v>
      </c>
      <c r="K438" s="70">
        <v>1</v>
      </c>
      <c r="L438" s="70">
        <v>0</v>
      </c>
      <c r="M438" s="70">
        <v>0</v>
      </c>
      <c r="N438" s="70">
        <v>0</v>
      </c>
      <c r="O438" s="70">
        <v>0</v>
      </c>
      <c r="P438" s="70">
        <v>1</v>
      </c>
      <c r="Q438" s="70">
        <v>0</v>
      </c>
      <c r="R438" s="10">
        <f t="shared" si="54"/>
        <v>5.083333333333333</v>
      </c>
      <c r="T438" s="9" t="str">
        <f t="shared" si="56"/>
        <v>AD11</v>
      </c>
      <c r="U438" s="11" t="str">
        <f t="shared" si="57"/>
        <v>Sicilian Midnight</v>
      </c>
      <c r="V438" s="11" t="str">
        <f t="shared" si="53"/>
        <v>, Nght, Dlux</v>
      </c>
      <c r="W438" s="11" t="str">
        <f t="shared" si="58"/>
        <v>Nght, Dlux</v>
      </c>
      <c r="X438" s="86" t="str">
        <f>IFERROR(IF(U438="","",IF(COUNTIF('My Played Scenarios'!E:E,T438)&gt;0,"ü","")),"")</f>
        <v/>
      </c>
    </row>
    <row r="439" spans="1:24" ht="15" customHeight="1" x14ac:dyDescent="0.3">
      <c r="A439" s="128" t="str">
        <f>IFERROR(IF(VLOOKUP(C439,Summary!A:B,2,FALSE)&lt;&gt;"C","",MAX($A$2:A438)+1),"")</f>
        <v/>
      </c>
      <c r="B439" s="35">
        <f>IF(Setup!$F$57="Yes",MAX($B$2:B438)+1,"")</f>
        <v>395</v>
      </c>
      <c r="C439" s="28"/>
      <c r="D439" s="37" t="str">
        <f t="shared" si="55"/>
        <v/>
      </c>
      <c r="E439" s="41"/>
      <c r="F439" s="41"/>
      <c r="I439" s="70" t="s">
        <v>1363</v>
      </c>
      <c r="J439" s="70" t="s">
        <v>1363</v>
      </c>
      <c r="K439" s="70" t="s">
        <v>1363</v>
      </c>
      <c r="L439" s="70" t="s">
        <v>1363</v>
      </c>
      <c r="M439" s="70" t="s">
        <v>1363</v>
      </c>
      <c r="N439" s="70" t="s">
        <v>1363</v>
      </c>
      <c r="O439" s="70" t="s">
        <v>1363</v>
      </c>
      <c r="P439" s="70"/>
      <c r="Q439" s="70" t="s">
        <v>1363</v>
      </c>
      <c r="R439" s="10" t="str">
        <f t="shared" si="54"/>
        <v/>
      </c>
      <c r="T439" s="9" t="str">
        <f t="shared" si="56"/>
        <v/>
      </c>
      <c r="U439" s="11" t="str">
        <f t="shared" si="57"/>
        <v/>
      </c>
      <c r="V439" s="11" t="str">
        <f t="shared" si="53"/>
        <v/>
      </c>
      <c r="W439" s="11" t="str">
        <f t="shared" si="58"/>
        <v/>
      </c>
      <c r="X439" s="86" t="str">
        <f>IFERROR(IF(U439="","",IF(COUNTIF('My Played Scenarios'!E:E,T439)&gt;0,"ü","")),"")</f>
        <v/>
      </c>
    </row>
    <row r="440" spans="1:24" ht="15" customHeight="1" x14ac:dyDescent="0.3">
      <c r="A440" s="128" t="str">
        <f>IFERROR(IF(VLOOKUP(C440,Summary!A:B,2,FALSE)&lt;&gt;"C","",MAX($A$2:A439)+1),"")</f>
        <v/>
      </c>
      <c r="B440" s="35">
        <f>IF(Setup!$F$57="Yes",MAX($B$2:B439)+1,"")</f>
        <v>396</v>
      </c>
      <c r="C440" s="29" t="s">
        <v>300</v>
      </c>
      <c r="D440" s="37" t="str">
        <f t="shared" si="55"/>
        <v/>
      </c>
      <c r="E440" s="17"/>
      <c r="F440" s="17"/>
      <c r="I440" s="70" t="s">
        <v>1363</v>
      </c>
      <c r="J440" s="70" t="s">
        <v>1363</v>
      </c>
      <c r="K440" s="70" t="s">
        <v>1363</v>
      </c>
      <c r="L440" s="70" t="s">
        <v>1363</v>
      </c>
      <c r="M440" s="70" t="s">
        <v>1363</v>
      </c>
      <c r="N440" s="70" t="s">
        <v>1363</v>
      </c>
      <c r="O440" s="70" t="s">
        <v>1363</v>
      </c>
      <c r="P440" s="70"/>
      <c r="Q440" s="70" t="s">
        <v>1363</v>
      </c>
      <c r="R440" s="10" t="str">
        <f t="shared" si="54"/>
        <v/>
      </c>
      <c r="T440" s="9" t="str">
        <f t="shared" si="56"/>
        <v/>
      </c>
      <c r="U440" s="11" t="str">
        <f t="shared" si="57"/>
        <v/>
      </c>
      <c r="V440" s="11" t="str">
        <f t="shared" si="53"/>
        <v/>
      </c>
      <c r="W440" s="11" t="str">
        <f t="shared" si="58"/>
        <v/>
      </c>
      <c r="X440" s="86" t="str">
        <f>IFERROR(IF(U440="","",IF(COUNTIF('My Played Scenarios'!E:E,T440)&gt;0,"ü","")),"")</f>
        <v/>
      </c>
    </row>
    <row r="441" spans="1:24" ht="15" customHeight="1" x14ac:dyDescent="0.3">
      <c r="A441" s="128" t="str">
        <f>IFERROR(IF(VLOOKUP(C441,Summary!A:B,2,FALSE)&lt;&gt;"C","",MAX($A$2:A440)+1),"")</f>
        <v/>
      </c>
      <c r="B441" s="35">
        <f>IF(Setup!$F$57="Yes",MAX($B$2:B440)+1,"")</f>
        <v>397</v>
      </c>
      <c r="C441" s="28" t="s">
        <v>301</v>
      </c>
      <c r="D441" s="37" t="str">
        <f t="shared" si="55"/>
        <v/>
      </c>
      <c r="E441" s="41">
        <v>6</v>
      </c>
      <c r="F441" s="41">
        <v>0.5</v>
      </c>
      <c r="G441" s="6">
        <v>29</v>
      </c>
      <c r="H441" s="6">
        <v>1</v>
      </c>
      <c r="I441" s="70">
        <v>0</v>
      </c>
      <c r="J441" s="70">
        <v>0</v>
      </c>
      <c r="K441" s="70">
        <v>0</v>
      </c>
      <c r="L441" s="70">
        <v>1</v>
      </c>
      <c r="M441" s="70">
        <v>0</v>
      </c>
      <c r="N441" s="70">
        <v>0</v>
      </c>
      <c r="O441" s="70">
        <v>0</v>
      </c>
      <c r="P441" s="70">
        <v>0</v>
      </c>
      <c r="Q441" s="70">
        <v>0</v>
      </c>
      <c r="R441" s="10">
        <f t="shared" si="54"/>
        <v>10.35</v>
      </c>
      <c r="T441" s="9" t="str">
        <f t="shared" si="56"/>
        <v>A61</v>
      </c>
      <c r="U441" s="11" t="str">
        <f t="shared" si="57"/>
        <v>Across the Wire</v>
      </c>
      <c r="V441" s="11" t="str">
        <f t="shared" si="53"/>
        <v>, Dsrt</v>
      </c>
      <c r="W441" s="11" t="str">
        <f t="shared" si="58"/>
        <v>Dsrt</v>
      </c>
      <c r="X441" s="86" t="str">
        <f>IFERROR(IF(U441="","",IF(COUNTIF('My Played Scenarios'!E:E,T441)&gt;0,"ü","")),"")</f>
        <v/>
      </c>
    </row>
    <row r="442" spans="1:24" ht="15" customHeight="1" x14ac:dyDescent="0.3">
      <c r="A442" s="128" t="str">
        <f>IFERROR(IF(VLOOKUP(C442,Summary!A:B,2,FALSE)&lt;&gt;"C","",MAX($A$2:A441)+1),"")</f>
        <v/>
      </c>
      <c r="B442" s="35">
        <f>IF(Setup!$F$57="Yes",MAX($B$2:B441)+1,"")</f>
        <v>398</v>
      </c>
      <c r="C442" s="28" t="s">
        <v>302</v>
      </c>
      <c r="D442" s="37" t="str">
        <f t="shared" si="55"/>
        <v/>
      </c>
      <c r="E442" s="41">
        <v>6.5</v>
      </c>
      <c r="F442" s="41">
        <v>24</v>
      </c>
      <c r="G442" s="6">
        <v>13</v>
      </c>
      <c r="H442" s="6">
        <v>0</v>
      </c>
      <c r="I442" s="70">
        <v>0</v>
      </c>
      <c r="J442" s="70">
        <v>0</v>
      </c>
      <c r="K442" s="70">
        <v>0</v>
      </c>
      <c r="L442" s="70">
        <v>0</v>
      </c>
      <c r="M442" s="70">
        <v>0</v>
      </c>
      <c r="N442" s="70">
        <v>0</v>
      </c>
      <c r="O442" s="70">
        <v>0</v>
      </c>
      <c r="P442" s="70">
        <v>0</v>
      </c>
      <c r="Q442" s="70">
        <v>0</v>
      </c>
      <c r="R442" s="10">
        <f t="shared" si="54"/>
        <v>7.8250000000000002</v>
      </c>
      <c r="T442" s="9" t="str">
        <f t="shared" si="56"/>
        <v>A62</v>
      </c>
      <c r="U442" s="11" t="str">
        <f t="shared" si="57"/>
        <v>Paole Zion</v>
      </c>
      <c r="V442" s="11" t="str">
        <f t="shared" si="53"/>
        <v/>
      </c>
      <c r="W442" s="11" t="str">
        <f t="shared" si="58"/>
        <v/>
      </c>
      <c r="X442" s="86" t="str">
        <f>IFERROR(IF(U442="","",IF(COUNTIF('My Played Scenarios'!E:E,T442)&gt;0,"ü","")),"")</f>
        <v/>
      </c>
    </row>
    <row r="443" spans="1:24" ht="15" customHeight="1" x14ac:dyDescent="0.3">
      <c r="A443" s="128" t="str">
        <f>IFERROR(IF(VLOOKUP(C443,Summary!A:B,2,FALSE)&lt;&gt;"C","",MAX($A$2:A442)+1),"")</f>
        <v/>
      </c>
      <c r="B443" s="35">
        <f>IF(Setup!$F$57="Yes",MAX($B$2:B442)+1,"")</f>
        <v>399</v>
      </c>
      <c r="C443" s="28" t="s">
        <v>303</v>
      </c>
      <c r="D443" s="37" t="str">
        <f t="shared" si="55"/>
        <v/>
      </c>
      <c r="E443" s="41">
        <v>12.5</v>
      </c>
      <c r="F443" s="41">
        <v>51.5</v>
      </c>
      <c r="G443" s="6">
        <v>3</v>
      </c>
      <c r="H443" s="6">
        <v>1</v>
      </c>
      <c r="I443" s="70">
        <v>0</v>
      </c>
      <c r="J443" s="70">
        <v>0</v>
      </c>
      <c r="K443" s="70">
        <v>0</v>
      </c>
      <c r="L443" s="70">
        <v>0</v>
      </c>
      <c r="M443" s="70">
        <v>0</v>
      </c>
      <c r="N443" s="70">
        <v>0</v>
      </c>
      <c r="O443" s="70">
        <v>0</v>
      </c>
      <c r="P443" s="70">
        <v>0</v>
      </c>
      <c r="Q443" s="70">
        <v>0</v>
      </c>
      <c r="R443" s="10">
        <f t="shared" si="54"/>
        <v>14.4375</v>
      </c>
      <c r="T443" s="9" t="str">
        <f t="shared" si="56"/>
        <v>A63</v>
      </c>
      <c r="U443" s="11" t="str">
        <f t="shared" si="57"/>
        <v>Action at Balberkamp</v>
      </c>
      <c r="V443" s="11" t="str">
        <f t="shared" si="53"/>
        <v/>
      </c>
      <c r="W443" s="11" t="str">
        <f t="shared" si="58"/>
        <v/>
      </c>
      <c r="X443" s="86" t="str">
        <f>IFERROR(IF(U443="","",IF(COUNTIF('My Played Scenarios'!E:E,T443)&gt;0,"ü","")),"")</f>
        <v/>
      </c>
    </row>
    <row r="444" spans="1:24" ht="15" customHeight="1" x14ac:dyDescent="0.3">
      <c r="A444" s="128" t="str">
        <f>IFERROR(IF(VLOOKUP(C444,Summary!A:B,2,FALSE)&lt;&gt;"C","",MAX($A$2:A443)+1),"")</f>
        <v/>
      </c>
      <c r="B444" s="35">
        <f>IF(Setup!$F$57="Yes",MAX($B$2:B443)+1,"")</f>
        <v>400</v>
      </c>
      <c r="C444" s="28" t="s">
        <v>304</v>
      </c>
      <c r="D444" s="37" t="str">
        <f t="shared" si="55"/>
        <v/>
      </c>
      <c r="E444" s="41">
        <v>15</v>
      </c>
      <c r="F444" s="41">
        <v>53.5</v>
      </c>
      <c r="G444" s="6">
        <v>17</v>
      </c>
      <c r="H444" s="6">
        <v>6</v>
      </c>
      <c r="I444" s="70">
        <v>0</v>
      </c>
      <c r="J444" s="70">
        <v>1</v>
      </c>
      <c r="K444" s="70">
        <v>0</v>
      </c>
      <c r="L444" s="70">
        <v>0</v>
      </c>
      <c r="M444" s="70">
        <v>0</v>
      </c>
      <c r="N444" s="70">
        <v>0</v>
      </c>
      <c r="O444" s="70">
        <v>0</v>
      </c>
      <c r="P444" s="70">
        <v>0</v>
      </c>
      <c r="Q444" s="70">
        <v>0</v>
      </c>
      <c r="R444" s="10">
        <f t="shared" si="54"/>
        <v>29.875</v>
      </c>
      <c r="T444" s="9" t="str">
        <f t="shared" si="56"/>
        <v>A64</v>
      </c>
      <c r="U444" s="11" t="str">
        <f t="shared" si="57"/>
        <v>Chateau de Quesnoy</v>
      </c>
      <c r="V444" s="11" t="str">
        <f t="shared" si="53"/>
        <v>, OBA</v>
      </c>
      <c r="W444" s="11" t="str">
        <f t="shared" si="58"/>
        <v>OBA</v>
      </c>
      <c r="X444" s="86" t="str">
        <f>IFERROR(IF(U444="","",IF(COUNTIF('My Played Scenarios'!E:E,T444)&gt;0,"ü","")),"")</f>
        <v/>
      </c>
    </row>
    <row r="445" spans="1:24" ht="15" customHeight="1" x14ac:dyDescent="0.3">
      <c r="A445" s="128" t="str">
        <f>IFERROR(IF(VLOOKUP(C445,Summary!A:B,2,FALSE)&lt;&gt;"C","",MAX($A$2:A444)+1),"")</f>
        <v/>
      </c>
      <c r="B445" s="35">
        <f>IF(Setup!$F$57="Yes",MAX($B$2:B444)+1,"")</f>
        <v>401</v>
      </c>
      <c r="C445" s="28" t="s">
        <v>305</v>
      </c>
      <c r="D445" s="37" t="str">
        <f t="shared" si="55"/>
        <v/>
      </c>
      <c r="E445" s="41">
        <v>10</v>
      </c>
      <c r="F445" s="41">
        <v>46</v>
      </c>
      <c r="G445" s="6">
        <v>6</v>
      </c>
      <c r="H445" s="6">
        <v>2</v>
      </c>
      <c r="I445" s="70">
        <v>0</v>
      </c>
      <c r="J445" s="70">
        <v>1</v>
      </c>
      <c r="K445" s="70">
        <v>0</v>
      </c>
      <c r="L445" s="70">
        <v>0</v>
      </c>
      <c r="M445" s="70">
        <v>0</v>
      </c>
      <c r="N445" s="70">
        <v>0</v>
      </c>
      <c r="O445" s="70">
        <v>1</v>
      </c>
      <c r="P445" s="70">
        <v>0</v>
      </c>
      <c r="Q445" s="70">
        <v>0</v>
      </c>
      <c r="R445" s="10">
        <f t="shared" si="54"/>
        <v>14.666666666666666</v>
      </c>
      <c r="T445" s="9" t="str">
        <f t="shared" si="56"/>
        <v>A65</v>
      </c>
      <c r="U445" s="11" t="str">
        <f t="shared" si="57"/>
        <v>The Dinant Bridgehead</v>
      </c>
      <c r="V445" s="11" t="str">
        <f t="shared" si="53"/>
        <v>, OBA, Sea</v>
      </c>
      <c r="W445" s="11" t="str">
        <f t="shared" si="58"/>
        <v>OBA, Sea</v>
      </c>
      <c r="X445" s="86" t="str">
        <f>IFERROR(IF(U445="","",IF(COUNTIF('My Played Scenarios'!E:E,T445)&gt;0,"ü","")),"")</f>
        <v/>
      </c>
    </row>
    <row r="446" spans="1:24" ht="15" customHeight="1" x14ac:dyDescent="0.3">
      <c r="A446" s="128" t="str">
        <f>IFERROR(IF(VLOOKUP(C446,Summary!A:B,2,FALSE)&lt;&gt;"C","",MAX($A$2:A445)+1),"")</f>
        <v/>
      </c>
      <c r="B446" s="35">
        <f>IF(Setup!$F$57="Yes",MAX($B$2:B445)+1,"")</f>
        <v>402</v>
      </c>
      <c r="C446" s="28" t="s">
        <v>306</v>
      </c>
      <c r="D446" s="37" t="str">
        <f t="shared" si="55"/>
        <v/>
      </c>
      <c r="E446" s="41">
        <v>10</v>
      </c>
      <c r="F446" s="41">
        <v>42</v>
      </c>
      <c r="G446" s="6">
        <v>22</v>
      </c>
      <c r="H446" s="6">
        <v>4</v>
      </c>
      <c r="I446" s="70">
        <v>0</v>
      </c>
      <c r="J446" s="70">
        <v>0</v>
      </c>
      <c r="K446" s="70">
        <v>0</v>
      </c>
      <c r="L446" s="70">
        <v>0</v>
      </c>
      <c r="M446" s="70">
        <v>0</v>
      </c>
      <c r="N446" s="70">
        <v>0</v>
      </c>
      <c r="O446" s="70">
        <v>0</v>
      </c>
      <c r="P446" s="70">
        <v>0</v>
      </c>
      <c r="Q446" s="70">
        <v>0</v>
      </c>
      <c r="R446" s="10">
        <f t="shared" si="54"/>
        <v>19.666666666666668</v>
      </c>
      <c r="T446" s="9" t="str">
        <f t="shared" si="56"/>
        <v>A66</v>
      </c>
      <c r="U446" s="11" t="str">
        <f t="shared" si="57"/>
        <v>Counterstroke at Stonne</v>
      </c>
      <c r="V446" s="11" t="str">
        <f t="shared" si="53"/>
        <v/>
      </c>
      <c r="W446" s="11" t="str">
        <f t="shared" si="58"/>
        <v/>
      </c>
      <c r="X446" s="86" t="str">
        <f>IFERROR(IF(U446="","",IF(COUNTIF('My Played Scenarios'!E:E,T446)&gt;0,"ü","")),"")</f>
        <v/>
      </c>
    </row>
    <row r="447" spans="1:24" ht="15" customHeight="1" x14ac:dyDescent="0.3">
      <c r="A447" s="128" t="str">
        <f>IFERROR(IF(VLOOKUP(C447,Summary!A:B,2,FALSE)&lt;&gt;"C","",MAX($A$2:A446)+1),"")</f>
        <v/>
      </c>
      <c r="B447" s="35">
        <f>IF(Setup!$F$57="Yes",MAX($B$2:B446)+1,"")</f>
        <v>403</v>
      </c>
      <c r="C447" s="28" t="s">
        <v>307</v>
      </c>
      <c r="D447" s="37" t="str">
        <f t="shared" si="55"/>
        <v/>
      </c>
      <c r="E447" s="41">
        <v>9.5</v>
      </c>
      <c r="F447" s="41">
        <v>27.5</v>
      </c>
      <c r="G447" s="6">
        <v>2</v>
      </c>
      <c r="H447" s="6">
        <v>0</v>
      </c>
      <c r="I447" s="70">
        <v>0</v>
      </c>
      <c r="J447" s="70">
        <v>0</v>
      </c>
      <c r="K447" s="70">
        <v>0</v>
      </c>
      <c r="L447" s="70">
        <v>0</v>
      </c>
      <c r="M447" s="70">
        <v>0</v>
      </c>
      <c r="N447" s="70">
        <v>0</v>
      </c>
      <c r="O447" s="70">
        <v>0</v>
      </c>
      <c r="P447" s="70">
        <v>0</v>
      </c>
      <c r="Q447" s="70">
        <v>0</v>
      </c>
      <c r="R447" s="10">
        <f t="shared" si="54"/>
        <v>6.6208333333333336</v>
      </c>
      <c r="T447" s="9" t="str">
        <f t="shared" si="56"/>
        <v>A67</v>
      </c>
      <c r="U447" s="11" t="str">
        <f t="shared" si="57"/>
        <v>Monte Castello</v>
      </c>
      <c r="V447" s="11" t="str">
        <f t="shared" si="53"/>
        <v/>
      </c>
      <c r="W447" s="11" t="str">
        <f t="shared" si="58"/>
        <v/>
      </c>
      <c r="X447" s="86" t="str">
        <f>IFERROR(IF(U447="","",IF(COUNTIF('My Played Scenarios'!E:E,T447)&gt;0,"ü","")),"")</f>
        <v/>
      </c>
    </row>
    <row r="448" spans="1:24" ht="15" customHeight="1" x14ac:dyDescent="0.3">
      <c r="A448" s="128" t="str">
        <f>IFERROR(IF(VLOOKUP(C448,Summary!A:B,2,FALSE)&lt;&gt;"C","",MAX($A$2:A447)+1),"")</f>
        <v/>
      </c>
      <c r="B448" s="35">
        <f>IF(Setup!$F$57="Yes",MAX($B$2:B447)+1,"")</f>
        <v>404</v>
      </c>
      <c r="C448" s="28" t="s">
        <v>308</v>
      </c>
      <c r="D448" s="37" t="str">
        <f t="shared" si="55"/>
        <v/>
      </c>
      <c r="E448" s="41">
        <v>6</v>
      </c>
      <c r="F448" s="41">
        <v>23</v>
      </c>
      <c r="G448" s="6">
        <v>2</v>
      </c>
      <c r="H448" s="6">
        <v>2</v>
      </c>
      <c r="I448" s="70">
        <v>0</v>
      </c>
      <c r="J448" s="70">
        <v>0</v>
      </c>
      <c r="K448" s="70">
        <v>0</v>
      </c>
      <c r="L448" s="70">
        <v>0</v>
      </c>
      <c r="M448" s="70">
        <v>0</v>
      </c>
      <c r="N448" s="70">
        <v>0</v>
      </c>
      <c r="O448" s="70">
        <v>0</v>
      </c>
      <c r="P448" s="70">
        <v>1</v>
      </c>
      <c r="Q448" s="70">
        <v>0</v>
      </c>
      <c r="R448" s="10">
        <f t="shared" si="54"/>
        <v>4.3</v>
      </c>
      <c r="T448" s="9" t="str">
        <f t="shared" si="56"/>
        <v>AD12</v>
      </c>
      <c r="U448" s="11" t="str">
        <f t="shared" si="57"/>
        <v>Tussle at Thomashof</v>
      </c>
      <c r="V448" s="11" t="str">
        <f t="shared" si="53"/>
        <v>, Dlux</v>
      </c>
      <c r="W448" s="11" t="str">
        <f t="shared" si="58"/>
        <v>Dlux</v>
      </c>
      <c r="X448" s="86" t="str">
        <f>IFERROR(IF(U448="","",IF(COUNTIF('My Played Scenarios'!E:E,T448)&gt;0,"ü","")),"")</f>
        <v/>
      </c>
    </row>
    <row r="449" spans="1:24" ht="15" customHeight="1" x14ac:dyDescent="0.3">
      <c r="A449" s="128" t="str">
        <f>IFERROR(IF(VLOOKUP(C449,Summary!A:B,2,FALSE)&lt;&gt;"C","",MAX($A$2:A448)+1),"")</f>
        <v/>
      </c>
      <c r="B449" s="35">
        <f>IF(Setup!$F$57="Yes",MAX($B$2:B448)+1,"")</f>
        <v>405</v>
      </c>
      <c r="C449" s="28" t="s">
        <v>309</v>
      </c>
      <c r="D449" s="37" t="str">
        <f t="shared" si="55"/>
        <v/>
      </c>
      <c r="E449" s="41">
        <v>10</v>
      </c>
      <c r="F449" s="41">
        <v>54.5</v>
      </c>
      <c r="G449" s="6">
        <v>0</v>
      </c>
      <c r="H449" s="6">
        <v>0</v>
      </c>
      <c r="I449" s="70">
        <v>1</v>
      </c>
      <c r="J449" s="70">
        <v>0</v>
      </c>
      <c r="K449" s="70">
        <v>0</v>
      </c>
      <c r="L449" s="70">
        <v>0</v>
      </c>
      <c r="M449" s="70">
        <v>1</v>
      </c>
      <c r="N449" s="70">
        <v>0</v>
      </c>
      <c r="O449" s="70">
        <v>1</v>
      </c>
      <c r="P449" s="70">
        <v>0</v>
      </c>
      <c r="Q449" s="70">
        <v>1</v>
      </c>
      <c r="R449" s="10">
        <f t="shared" si="54"/>
        <v>12.25</v>
      </c>
      <c r="T449" s="9" t="str">
        <f t="shared" si="56"/>
        <v>AH3</v>
      </c>
      <c r="U449" s="11" t="str">
        <f t="shared" si="57"/>
        <v>Grabbing Gavutu</v>
      </c>
      <c r="V449" s="11" t="str">
        <f t="shared" si="53"/>
        <v>, PTO, Air, Sea, SSR</v>
      </c>
      <c r="W449" s="11" t="str">
        <f t="shared" si="58"/>
        <v>PTO, Air, Sea, SSR</v>
      </c>
      <c r="X449" s="86" t="str">
        <f>IFERROR(IF(U449="","",IF(COUNTIF('My Played Scenarios'!E:E,T449)&gt;0,"ü","")),"")</f>
        <v/>
      </c>
    </row>
    <row r="450" spans="1:24" ht="15" customHeight="1" x14ac:dyDescent="0.3">
      <c r="A450" s="128" t="str">
        <f>IFERROR(IF(VLOOKUP(C450,Summary!A:B,2,FALSE)&lt;&gt;"C","",MAX($A$2:A449)+1),"")</f>
        <v/>
      </c>
      <c r="B450" s="35">
        <f>IF(Setup!$F$57="Yes",MAX($B$2:B449)+1,"")</f>
        <v>406</v>
      </c>
      <c r="C450" s="28" t="s">
        <v>310</v>
      </c>
      <c r="D450" s="37" t="str">
        <f t="shared" si="55"/>
        <v/>
      </c>
      <c r="E450" s="41">
        <v>8</v>
      </c>
      <c r="F450" s="41">
        <v>27.5</v>
      </c>
      <c r="G450" s="6">
        <v>0</v>
      </c>
      <c r="H450" s="6">
        <v>2</v>
      </c>
      <c r="I450" s="70">
        <v>1</v>
      </c>
      <c r="J450" s="70">
        <v>1</v>
      </c>
      <c r="K450" s="70">
        <v>1</v>
      </c>
      <c r="L450" s="70">
        <v>0</v>
      </c>
      <c r="M450" s="70">
        <v>0</v>
      </c>
      <c r="N450" s="70">
        <v>0</v>
      </c>
      <c r="O450" s="70">
        <v>1</v>
      </c>
      <c r="P450" s="70">
        <v>0</v>
      </c>
      <c r="Q450" s="70">
        <v>1</v>
      </c>
      <c r="R450" s="10">
        <f t="shared" si="54"/>
        <v>8.2666666666666657</v>
      </c>
      <c r="T450" s="9" t="str">
        <f t="shared" si="56"/>
        <v>AH4</v>
      </c>
      <c r="U450" s="11" t="str">
        <f t="shared" si="57"/>
        <v>Tanambogo Nightmare</v>
      </c>
      <c r="V450" s="11" t="str">
        <f t="shared" si="53"/>
        <v>, PTO, OBA, Nght, Sea, SSR</v>
      </c>
      <c r="W450" s="11" t="str">
        <f t="shared" si="58"/>
        <v>PTO, OBA, Nght, Sea, SSR</v>
      </c>
      <c r="X450" s="86" t="str">
        <f>IFERROR(IF(U450="","",IF(COUNTIF('My Played Scenarios'!E:E,T450)&gt;0,"ü","")),"")</f>
        <v/>
      </c>
    </row>
    <row r="451" spans="1:24" ht="15" customHeight="1" x14ac:dyDescent="0.3">
      <c r="A451" s="128" t="str">
        <f>IFERROR(IF(VLOOKUP(C451,Summary!A:B,2,FALSE)&lt;&gt;"C","",MAX($A$2:A450)+1),"")</f>
        <v/>
      </c>
      <c r="B451" s="35">
        <f>IF(Setup!$F$57="Yes",MAX($B$2:B450)+1,"")</f>
        <v>407</v>
      </c>
      <c r="C451" s="28" t="s">
        <v>311</v>
      </c>
      <c r="D451" s="37" t="str">
        <f t="shared" si="55"/>
        <v/>
      </c>
      <c r="E451" s="41">
        <v>10</v>
      </c>
      <c r="F451" s="41">
        <v>38</v>
      </c>
      <c r="G451" s="6">
        <v>10</v>
      </c>
      <c r="H451" s="6">
        <v>0</v>
      </c>
      <c r="I451" s="70">
        <v>1</v>
      </c>
      <c r="J451" s="70">
        <v>1</v>
      </c>
      <c r="K451" s="70">
        <v>0</v>
      </c>
      <c r="L451" s="70">
        <v>0</v>
      </c>
      <c r="M451" s="70">
        <v>1</v>
      </c>
      <c r="N451" s="70">
        <v>0</v>
      </c>
      <c r="O451" s="70">
        <v>1</v>
      </c>
      <c r="P451" s="70">
        <v>0</v>
      </c>
      <c r="Q451" s="70">
        <v>1</v>
      </c>
      <c r="R451" s="10">
        <f t="shared" si="54"/>
        <v>15.333333333333334</v>
      </c>
      <c r="T451" s="9" t="str">
        <f t="shared" si="56"/>
        <v>AH5</v>
      </c>
      <c r="U451" s="11" t="str">
        <f t="shared" si="57"/>
        <v>Take Two</v>
      </c>
      <c r="V451" s="11" t="str">
        <f t="shared" si="53"/>
        <v>, PTO, OBA, Air, Sea, SSR</v>
      </c>
      <c r="W451" s="11" t="str">
        <f t="shared" si="58"/>
        <v>PTO, OBA, Air, Sea, SSR</v>
      </c>
      <c r="X451" s="86" t="str">
        <f>IFERROR(IF(U451="","",IF(COUNTIF('My Played Scenarios'!E:E,T451)&gt;0,"ü","")),"")</f>
        <v/>
      </c>
    </row>
    <row r="452" spans="1:24" ht="15" customHeight="1" x14ac:dyDescent="0.3">
      <c r="A452" s="128" t="str">
        <f>IFERROR(IF(VLOOKUP(C452,Summary!A:B,2,FALSE)&lt;&gt;"C","",MAX($A$2:A451)+1),"")</f>
        <v/>
      </c>
      <c r="B452" s="35">
        <f>IF(Setup!$F$57="Yes",MAX($B$2:B451)+1,"")</f>
        <v>408</v>
      </c>
      <c r="C452" s="28" t="s">
        <v>312</v>
      </c>
      <c r="D452" s="37" t="str">
        <f t="shared" si="55"/>
        <v>*</v>
      </c>
      <c r="E452" s="41"/>
      <c r="F452" s="41"/>
      <c r="I452" s="70" t="s">
        <v>1363</v>
      </c>
      <c r="J452" s="70" t="s">
        <v>1363</v>
      </c>
      <c r="K452" s="70" t="s">
        <v>1363</v>
      </c>
      <c r="L452" s="70" t="s">
        <v>1363</v>
      </c>
      <c r="M452" s="70" t="s">
        <v>1363</v>
      </c>
      <c r="N452" s="70" t="s">
        <v>1363</v>
      </c>
      <c r="O452" s="70" t="s">
        <v>1363</v>
      </c>
      <c r="P452" s="70"/>
      <c r="Q452" s="70" t="s">
        <v>1363</v>
      </c>
      <c r="R452" s="10" t="str">
        <f t="shared" si="54"/>
        <v/>
      </c>
      <c r="T452" s="9" t="str">
        <f t="shared" si="56"/>
        <v>GT-I</v>
      </c>
      <c r="U452" s="11" t="str">
        <f t="shared" si="57"/>
        <v>Sand and Blood</v>
      </c>
      <c r="V452" s="11" t="str">
        <f t="shared" si="53"/>
        <v>Campaign</v>
      </c>
      <c r="W452" s="11" t="str">
        <f t="shared" si="58"/>
        <v>Campaign</v>
      </c>
      <c r="X452" s="86" t="str">
        <f>IFERROR(IF(U452="","",IF(COUNTIF('My Played Scenarios'!E:E,T452)&gt;0,"ü","")),"")</f>
        <v/>
      </c>
    </row>
    <row r="453" spans="1:24" ht="15" customHeight="1" x14ac:dyDescent="0.3">
      <c r="A453" s="128" t="str">
        <f>IFERROR(IF(VLOOKUP(C453,Summary!A:B,2,FALSE)&lt;&gt;"C","",MAX($A$2:A452)+1),"")</f>
        <v/>
      </c>
      <c r="B453" s="35">
        <f>IF(Setup!$F$57="Yes",MAX($B$2:B452)+1,"")</f>
        <v>409</v>
      </c>
      <c r="C453" s="28"/>
      <c r="D453" s="37" t="str">
        <f t="shared" si="55"/>
        <v/>
      </c>
      <c r="E453" s="41"/>
      <c r="F453" s="41"/>
      <c r="I453" s="70" t="s">
        <v>1363</v>
      </c>
      <c r="J453" s="70" t="s">
        <v>1363</v>
      </c>
      <c r="K453" s="70" t="s">
        <v>1363</v>
      </c>
      <c r="L453" s="70" t="s">
        <v>1363</v>
      </c>
      <c r="M453" s="70" t="s">
        <v>1363</v>
      </c>
      <c r="N453" s="70" t="s">
        <v>1363</v>
      </c>
      <c r="O453" s="70" t="s">
        <v>1363</v>
      </c>
      <c r="P453" s="70"/>
      <c r="Q453" s="70" t="s">
        <v>1363</v>
      </c>
      <c r="R453" s="10" t="str">
        <f t="shared" si="54"/>
        <v/>
      </c>
      <c r="T453" s="9" t="str">
        <f t="shared" si="56"/>
        <v/>
      </c>
      <c r="U453" s="11" t="str">
        <f t="shared" si="57"/>
        <v/>
      </c>
      <c r="V453" s="11" t="str">
        <f t="shared" si="53"/>
        <v/>
      </c>
      <c r="W453" s="11" t="str">
        <f t="shared" si="58"/>
        <v/>
      </c>
      <c r="X453" s="86" t="str">
        <f>IFERROR(IF(U453="","",IF(COUNTIF('My Played Scenarios'!E:E,T453)&gt;0,"ü","")),"")</f>
        <v/>
      </c>
    </row>
    <row r="454" spans="1:24" ht="15" customHeight="1" x14ac:dyDescent="0.3">
      <c r="A454" s="128" t="str">
        <f>IFERROR(IF(VLOOKUP(C454,Summary!A:B,2,FALSE)&lt;&gt;"C","",MAX($A$2:A453)+1),"")</f>
        <v/>
      </c>
      <c r="B454" s="35">
        <f>IF(Setup!$F$57="Yes",MAX($B$2:B453)+1,"")</f>
        <v>410</v>
      </c>
      <c r="C454" s="29" t="s">
        <v>313</v>
      </c>
      <c r="D454" s="37" t="str">
        <f t="shared" si="55"/>
        <v/>
      </c>
      <c r="E454" s="17"/>
      <c r="F454" s="17"/>
      <c r="I454" s="70" t="s">
        <v>1363</v>
      </c>
      <c r="J454" s="70" t="s">
        <v>1363</v>
      </c>
      <c r="K454" s="70" t="s">
        <v>1363</v>
      </c>
      <c r="L454" s="70" t="s">
        <v>1363</v>
      </c>
      <c r="M454" s="70" t="s">
        <v>1363</v>
      </c>
      <c r="N454" s="70" t="s">
        <v>1363</v>
      </c>
      <c r="O454" s="70" t="s">
        <v>1363</v>
      </c>
      <c r="P454" s="70"/>
      <c r="Q454" s="70" t="s">
        <v>1363</v>
      </c>
      <c r="R454" s="10" t="str">
        <f t="shared" si="54"/>
        <v/>
      </c>
      <c r="T454" s="9" t="str">
        <f t="shared" si="56"/>
        <v/>
      </c>
      <c r="U454" s="11" t="str">
        <f t="shared" si="57"/>
        <v/>
      </c>
      <c r="V454" s="11" t="str">
        <f t="shared" si="53"/>
        <v/>
      </c>
      <c r="W454" s="11" t="str">
        <f t="shared" si="58"/>
        <v/>
      </c>
      <c r="X454" s="86" t="str">
        <f>IFERROR(IF(U454="","",IF(COUNTIF('My Played Scenarios'!E:E,T454)&gt;0,"ü","")),"")</f>
        <v/>
      </c>
    </row>
    <row r="455" spans="1:24" ht="15" customHeight="1" x14ac:dyDescent="0.3">
      <c r="A455" s="128" t="str">
        <f>IFERROR(IF(VLOOKUP(C455,Summary!A:B,2,FALSE)&lt;&gt;"C","",MAX($A$2:A454)+1),"")</f>
        <v/>
      </c>
      <c r="B455" s="35">
        <f>IF(Setup!$F$57="Yes",MAX($B$2:B454)+1,"")</f>
        <v>411</v>
      </c>
      <c r="C455" s="28" t="s">
        <v>314</v>
      </c>
      <c r="D455" s="37" t="str">
        <f t="shared" si="55"/>
        <v/>
      </c>
      <c r="E455" s="41">
        <v>6</v>
      </c>
      <c r="F455" s="41">
        <v>33.5</v>
      </c>
      <c r="G455" s="6">
        <v>7</v>
      </c>
      <c r="H455" s="6">
        <v>0</v>
      </c>
      <c r="I455" s="70">
        <v>0</v>
      </c>
      <c r="J455" s="70">
        <v>1</v>
      </c>
      <c r="K455" s="70">
        <v>0</v>
      </c>
      <c r="L455" s="70">
        <v>0</v>
      </c>
      <c r="M455" s="70">
        <v>0</v>
      </c>
      <c r="N455" s="70">
        <v>0</v>
      </c>
      <c r="O455" s="70">
        <v>0</v>
      </c>
      <c r="P455" s="70">
        <v>0</v>
      </c>
      <c r="Q455" s="70">
        <v>0</v>
      </c>
      <c r="R455" s="10">
        <f t="shared" si="54"/>
        <v>7.65</v>
      </c>
      <c r="T455" s="9" t="str">
        <f t="shared" si="56"/>
        <v>A68</v>
      </c>
      <c r="U455" s="11" t="str">
        <f t="shared" si="57"/>
        <v>Acts of Defiance (CH5 repub.)</v>
      </c>
      <c r="V455" s="11" t="str">
        <f t="shared" si="53"/>
        <v>, OBA</v>
      </c>
      <c r="W455" s="11" t="str">
        <f t="shared" si="58"/>
        <v>OBA</v>
      </c>
      <c r="X455" s="86" t="str">
        <f>IFERROR(IF(U455="","",IF(COUNTIF('My Played Scenarios'!E:E,T455)&gt;0,"ü","")),"")</f>
        <v/>
      </c>
    </row>
    <row r="456" spans="1:24" ht="15" customHeight="1" x14ac:dyDescent="0.3">
      <c r="A456" s="128" t="str">
        <f>IFERROR(IF(VLOOKUP(C456,Summary!A:B,2,FALSE)&lt;&gt;"C","",MAX($A$2:A455)+1),"")</f>
        <v/>
      </c>
      <c r="B456" s="35">
        <f>IF(Setup!$F$57="Yes",MAX($B$2:B455)+1,"")</f>
        <v>412</v>
      </c>
      <c r="C456" s="28" t="s">
        <v>315</v>
      </c>
      <c r="D456" s="37" t="str">
        <f t="shared" si="55"/>
        <v/>
      </c>
      <c r="E456" s="41">
        <v>6</v>
      </c>
      <c r="F456" s="41">
        <v>14.5</v>
      </c>
      <c r="G456" s="6">
        <v>7</v>
      </c>
      <c r="H456" s="6">
        <v>0</v>
      </c>
      <c r="I456" s="70">
        <v>0</v>
      </c>
      <c r="J456" s="70">
        <v>0</v>
      </c>
      <c r="K456" s="70">
        <v>0</v>
      </c>
      <c r="L456" s="70">
        <v>0</v>
      </c>
      <c r="M456" s="70">
        <v>0</v>
      </c>
      <c r="N456" s="70">
        <v>0</v>
      </c>
      <c r="O456" s="70">
        <v>0</v>
      </c>
      <c r="P456" s="70">
        <v>0</v>
      </c>
      <c r="Q456" s="70">
        <v>0</v>
      </c>
      <c r="R456" s="10">
        <f t="shared" si="54"/>
        <v>5.25</v>
      </c>
      <c r="T456" s="9" t="str">
        <f t="shared" si="56"/>
        <v>A69</v>
      </c>
      <c r="U456" s="11" t="str">
        <f t="shared" si="57"/>
        <v>Broich Bash (IC5 repub.)</v>
      </c>
      <c r="V456" s="11" t="str">
        <f t="shared" si="53"/>
        <v/>
      </c>
      <c r="W456" s="11" t="str">
        <f t="shared" si="58"/>
        <v/>
      </c>
      <c r="X456" s="86" t="str">
        <f>IFERROR(IF(U456="","",IF(COUNTIF('My Played Scenarios'!E:E,T456)&gt;0,"ü","")),"")</f>
        <v/>
      </c>
    </row>
    <row r="457" spans="1:24" ht="15" customHeight="1" x14ac:dyDescent="0.3">
      <c r="A457" s="128" t="str">
        <f>IFERROR(IF(VLOOKUP(C457,Summary!A:B,2,FALSE)&lt;&gt;"C","",MAX($A$2:A456)+1),"")</f>
        <v/>
      </c>
      <c r="B457" s="35">
        <f>IF(Setup!$F$57="Yes",MAX($B$2:B456)+1,"")</f>
        <v>413</v>
      </c>
      <c r="C457" s="28" t="s">
        <v>316</v>
      </c>
      <c r="D457" s="37" t="str">
        <f t="shared" si="55"/>
        <v/>
      </c>
      <c r="E457" s="41">
        <v>5.5</v>
      </c>
      <c r="F457" s="41">
        <v>10.5</v>
      </c>
      <c r="G457" s="6">
        <v>12</v>
      </c>
      <c r="H457" s="6">
        <v>0</v>
      </c>
      <c r="I457" s="70">
        <v>0</v>
      </c>
      <c r="J457" s="70">
        <v>0</v>
      </c>
      <c r="K457" s="70">
        <v>0</v>
      </c>
      <c r="L457" s="70">
        <v>0</v>
      </c>
      <c r="M457" s="70">
        <v>0</v>
      </c>
      <c r="N457" s="70">
        <v>0</v>
      </c>
      <c r="O457" s="70">
        <v>0</v>
      </c>
      <c r="P457" s="70">
        <v>0</v>
      </c>
      <c r="Q457" s="70">
        <v>0</v>
      </c>
      <c r="R457" s="10">
        <f t="shared" si="54"/>
        <v>5.2625000000000002</v>
      </c>
      <c r="T457" s="9" t="str">
        <f t="shared" si="56"/>
        <v>A70</v>
      </c>
      <c r="U457" s="11" t="str">
        <f t="shared" si="57"/>
        <v>Wintergewitter (atp2 repub.)</v>
      </c>
      <c r="V457" s="11" t="str">
        <f t="shared" si="53"/>
        <v/>
      </c>
      <c r="W457" s="11" t="str">
        <f t="shared" si="58"/>
        <v/>
      </c>
      <c r="X457" s="86" t="str">
        <f>IFERROR(IF(U457="","",IF(COUNTIF('My Played Scenarios'!E:E,T457)&gt;0,"ü","")),"")</f>
        <v/>
      </c>
    </row>
    <row r="458" spans="1:24" ht="15" customHeight="1" x14ac:dyDescent="0.3">
      <c r="A458" s="128" t="str">
        <f>IFERROR(IF(VLOOKUP(C458,Summary!A:B,2,FALSE)&lt;&gt;"C","",MAX($A$2:A457)+1),"")</f>
        <v/>
      </c>
      <c r="B458" s="35">
        <f>IF(Setup!$F$57="Yes",MAX($B$2:B457)+1,"")</f>
        <v>414</v>
      </c>
      <c r="C458" s="28" t="s">
        <v>317</v>
      </c>
      <c r="D458" s="37" t="str">
        <f t="shared" si="55"/>
        <v/>
      </c>
      <c r="E458" s="41">
        <v>5</v>
      </c>
      <c r="F458" s="41">
        <v>20</v>
      </c>
      <c r="G458" s="6">
        <v>11</v>
      </c>
      <c r="H458" s="6">
        <v>0</v>
      </c>
      <c r="I458" s="70">
        <v>0</v>
      </c>
      <c r="J458" s="70">
        <v>0</v>
      </c>
      <c r="K458" s="70">
        <v>0</v>
      </c>
      <c r="L458" s="70">
        <v>0</v>
      </c>
      <c r="M458" s="70">
        <v>0</v>
      </c>
      <c r="N458" s="70">
        <v>0</v>
      </c>
      <c r="O458" s="70">
        <v>0</v>
      </c>
      <c r="P458" s="70">
        <v>0</v>
      </c>
      <c r="Q458" s="70">
        <v>0</v>
      </c>
      <c r="R458" s="10">
        <f t="shared" si="54"/>
        <v>5.416666666666667</v>
      </c>
      <c r="T458" s="9" t="str">
        <f t="shared" si="56"/>
        <v>A71</v>
      </c>
      <c r="U458" s="11" t="str">
        <f t="shared" si="57"/>
        <v>Patton's Prayers (ASLUG23 re.)</v>
      </c>
      <c r="V458" s="11" t="str">
        <f t="shared" si="53"/>
        <v/>
      </c>
      <c r="W458" s="11" t="str">
        <f t="shared" si="58"/>
        <v/>
      </c>
      <c r="X458" s="86" t="str">
        <f>IFERROR(IF(U458="","",IF(COUNTIF('My Played Scenarios'!E:E,T458)&gt;0,"ü","")),"")</f>
        <v/>
      </c>
    </row>
    <row r="459" spans="1:24" ht="15" customHeight="1" x14ac:dyDescent="0.3">
      <c r="A459" s="128" t="str">
        <f>IFERROR(IF(VLOOKUP(C459,Summary!A:B,2,FALSE)&lt;&gt;"C","",MAX($A$2:A458)+1),"")</f>
        <v/>
      </c>
      <c r="B459" s="35">
        <f>IF(Setup!$F$57="Yes",MAX($B$2:B458)+1,"")</f>
        <v>415</v>
      </c>
      <c r="C459" s="28" t="s">
        <v>318</v>
      </c>
      <c r="D459" s="37" t="str">
        <f t="shared" si="55"/>
        <v/>
      </c>
      <c r="E459" s="41">
        <v>6</v>
      </c>
      <c r="F459" s="41">
        <v>32</v>
      </c>
      <c r="G459" s="6">
        <v>3</v>
      </c>
      <c r="H459" s="6">
        <v>0</v>
      </c>
      <c r="I459" s="70">
        <v>0</v>
      </c>
      <c r="J459" s="70">
        <v>0</v>
      </c>
      <c r="K459" s="70">
        <v>0</v>
      </c>
      <c r="L459" s="70">
        <v>0</v>
      </c>
      <c r="M459" s="70">
        <v>0</v>
      </c>
      <c r="N459" s="70">
        <v>0</v>
      </c>
      <c r="O459" s="70">
        <v>0</v>
      </c>
      <c r="P459" s="70">
        <v>0</v>
      </c>
      <c r="Q459" s="70">
        <v>0</v>
      </c>
      <c r="R459" s="10">
        <f t="shared" si="54"/>
        <v>5.4</v>
      </c>
      <c r="T459" s="9" t="str">
        <f t="shared" si="56"/>
        <v>A72</v>
      </c>
      <c r="U459" s="11" t="str">
        <f t="shared" si="57"/>
        <v>Italian Brothers (atp8 repub.)</v>
      </c>
      <c r="V459" s="11" t="str">
        <f t="shared" si="53"/>
        <v/>
      </c>
      <c r="W459" s="11" t="str">
        <f t="shared" si="58"/>
        <v/>
      </c>
      <c r="X459" s="86" t="str">
        <f>IFERROR(IF(U459="","",IF(COUNTIF('My Played Scenarios'!E:E,T459)&gt;0,"ü","")),"")</f>
        <v/>
      </c>
    </row>
    <row r="460" spans="1:24" ht="15" customHeight="1" x14ac:dyDescent="0.3">
      <c r="A460" s="128" t="str">
        <f>IFERROR(IF(VLOOKUP(C460,Summary!A:B,2,FALSE)&lt;&gt;"C","",MAX($A$2:A459)+1),"")</f>
        <v/>
      </c>
      <c r="B460" s="35">
        <f>IF(Setup!$F$57="Yes",MAX($B$2:B459)+1,"")</f>
        <v>416</v>
      </c>
      <c r="C460" s="28" t="s">
        <v>319</v>
      </c>
      <c r="D460" s="37" t="str">
        <f t="shared" si="55"/>
        <v/>
      </c>
      <c r="E460" s="41">
        <v>8</v>
      </c>
      <c r="F460" s="41">
        <v>24</v>
      </c>
      <c r="G460" s="6">
        <v>4</v>
      </c>
      <c r="H460" s="6">
        <v>2</v>
      </c>
      <c r="I460" s="70">
        <v>0</v>
      </c>
      <c r="J460" s="70">
        <v>0</v>
      </c>
      <c r="K460" s="70">
        <v>0</v>
      </c>
      <c r="L460" s="70">
        <v>0</v>
      </c>
      <c r="M460" s="70">
        <v>0</v>
      </c>
      <c r="N460" s="70">
        <v>1</v>
      </c>
      <c r="O460" s="70">
        <v>0</v>
      </c>
      <c r="P460" s="70">
        <v>0</v>
      </c>
      <c r="Q460" s="70">
        <v>0</v>
      </c>
      <c r="R460" s="10">
        <f t="shared" si="54"/>
        <v>6.8666666666666663</v>
      </c>
      <c r="T460" s="9" t="str">
        <f t="shared" si="56"/>
        <v>A73</v>
      </c>
      <c r="U460" s="11" t="str">
        <f t="shared" si="57"/>
        <v>Not Out of the Woods Yet (Z14 repub)</v>
      </c>
      <c r="V460" s="11" t="str">
        <f t="shared" ref="V460:V523" si="59">IF(OR(C460="",LEFT(C460,3)="---"),"",IF(OR(RIGHT(C460,3)="-I]",RIGHT(C460,4)="-II]",RIGHT(C460,5)="-III]",RIGHT(C460,4)="-IV]",RIGHT(C460,3)="-V]",RIGHT(C460,4)="-VI]",RIGHT(C460,5)="-VII]",RIGHT(C460,6)="-VIII]",RIGHT(C460,3)="CG]",MID(C460,LEN(C460)-2,2)="CG",MID(C460,LEN(C460)-4,2)="CG",MID(C460,LEN(C460)-3,2)="CG"),"Campaign",IFERROR(IF(I460=1,", PTO","")&amp;IF(J460=1,", OBA","")&amp;IF(K460=1,", Nght","")&amp;IF(L460=1,", Dsrt","")&amp;IF(M460=1,", Air","")&amp;IF(N460=1,", Bcg","")&amp;IF(O460=1,", Sea","")&amp;IF(P460=1,", Dlux","")&amp;IF(Q460=1,", SSR",""),"")))</f>
        <v>, Bcg</v>
      </c>
      <c r="W460" s="11" t="str">
        <f t="shared" si="58"/>
        <v>Bcg</v>
      </c>
      <c r="X460" s="86" t="str">
        <f>IFERROR(IF(U460="","",IF(COUNTIF('My Played Scenarios'!E:E,T460)&gt;0,"ü","")),"")</f>
        <v/>
      </c>
    </row>
    <row r="461" spans="1:24" ht="15" customHeight="1" x14ac:dyDescent="0.3">
      <c r="A461" s="128" t="str">
        <f>IFERROR(IF(VLOOKUP(C461,Summary!A:B,2,FALSE)&lt;&gt;"C","",MAX($A$2:A460)+1),"")</f>
        <v/>
      </c>
      <c r="B461" s="35">
        <f>IF(Setup!$F$57="Yes",MAX($B$2:B460)+1,"")</f>
        <v>417</v>
      </c>
      <c r="C461" s="28" t="s">
        <v>320</v>
      </c>
      <c r="D461" s="37" t="str">
        <f t="shared" si="55"/>
        <v/>
      </c>
      <c r="E461" s="41">
        <v>8</v>
      </c>
      <c r="F461" s="41">
        <v>20.5</v>
      </c>
      <c r="G461" s="6">
        <v>23</v>
      </c>
      <c r="H461" s="6">
        <v>0</v>
      </c>
      <c r="I461" s="70">
        <v>0</v>
      </c>
      <c r="J461" s="70">
        <v>0</v>
      </c>
      <c r="K461" s="70">
        <v>0</v>
      </c>
      <c r="L461" s="70">
        <v>0</v>
      </c>
      <c r="M461" s="70">
        <v>0</v>
      </c>
      <c r="N461" s="70">
        <v>0</v>
      </c>
      <c r="O461" s="70">
        <v>0</v>
      </c>
      <c r="P461" s="70">
        <v>0</v>
      </c>
      <c r="Q461" s="70">
        <v>0</v>
      </c>
      <c r="R461" s="10">
        <f t="shared" si="54"/>
        <v>12.933333333333334</v>
      </c>
      <c r="T461" s="9" t="str">
        <f t="shared" si="56"/>
        <v>A74</v>
      </c>
      <c r="U461" s="11" t="str">
        <f t="shared" si="57"/>
        <v>Valhalla Bound (X11 repub.)</v>
      </c>
      <c r="V461" s="11" t="str">
        <f t="shared" si="59"/>
        <v/>
      </c>
      <c r="W461" s="11" t="str">
        <f t="shared" si="58"/>
        <v/>
      </c>
      <c r="X461" s="86" t="str">
        <f>IFERROR(IF(U461="","",IF(COUNTIF('My Played Scenarios'!E:E,T461)&gt;0,"ü","")),"")</f>
        <v/>
      </c>
    </row>
    <row r="462" spans="1:24" ht="15" customHeight="1" x14ac:dyDescent="0.3">
      <c r="A462" s="128" t="str">
        <f>IFERROR(IF(VLOOKUP(C462,Summary!A:B,2,FALSE)&lt;&gt;"C","",MAX($A$2:A461)+1),"")</f>
        <v/>
      </c>
      <c r="B462" s="35">
        <f>IF(Setup!$F$57="Yes",MAX($B$2:B461)+1,"")</f>
        <v>418</v>
      </c>
      <c r="C462" s="28" t="s">
        <v>321</v>
      </c>
      <c r="D462" s="37" t="str">
        <f t="shared" si="55"/>
        <v/>
      </c>
      <c r="E462" s="41">
        <v>9</v>
      </c>
      <c r="F462" s="41">
        <v>27</v>
      </c>
      <c r="G462" s="6">
        <v>3</v>
      </c>
      <c r="H462" s="6">
        <v>0</v>
      </c>
      <c r="I462" s="70">
        <v>0</v>
      </c>
      <c r="J462" s="70">
        <v>0</v>
      </c>
      <c r="K462" s="70">
        <v>0</v>
      </c>
      <c r="L462" s="70">
        <v>0</v>
      </c>
      <c r="M462" s="70">
        <v>0</v>
      </c>
      <c r="N462" s="70">
        <v>0</v>
      </c>
      <c r="O462" s="70">
        <v>0</v>
      </c>
      <c r="P462" s="70">
        <v>0</v>
      </c>
      <c r="Q462" s="70">
        <v>0</v>
      </c>
      <c r="R462" s="10">
        <f t="shared" si="54"/>
        <v>6.85</v>
      </c>
      <c r="T462" s="9" t="str">
        <f t="shared" si="56"/>
        <v>A75</v>
      </c>
      <c r="U462" s="11" t="str">
        <f t="shared" si="57"/>
        <v>Medal of Honor</v>
      </c>
      <c r="V462" s="11" t="str">
        <f t="shared" si="59"/>
        <v/>
      </c>
      <c r="W462" s="11" t="str">
        <f t="shared" si="58"/>
        <v/>
      </c>
      <c r="X462" s="86" t="str">
        <f>IFERROR(IF(U462="","",IF(COUNTIF('My Played Scenarios'!E:E,T462)&gt;0,"ü","")),"")</f>
        <v/>
      </c>
    </row>
    <row r="463" spans="1:24" ht="15" customHeight="1" x14ac:dyDescent="0.3">
      <c r="A463" s="128" t="str">
        <f>IFERROR(IF(VLOOKUP(C463,Summary!A:B,2,FALSE)&lt;&gt;"C","",MAX($A$2:A462)+1),"")</f>
        <v/>
      </c>
      <c r="B463" s="35">
        <f>IF(Setup!$F$57="Yes",MAX($B$2:B462)+1,"")</f>
        <v>419</v>
      </c>
      <c r="C463" s="28" t="s">
        <v>322</v>
      </c>
      <c r="D463" s="37" t="str">
        <f t="shared" si="55"/>
        <v/>
      </c>
      <c r="E463" s="41">
        <v>8</v>
      </c>
      <c r="F463" s="41">
        <v>32</v>
      </c>
      <c r="G463" s="6">
        <v>12</v>
      </c>
      <c r="H463" s="6">
        <v>4</v>
      </c>
      <c r="I463" s="70">
        <v>0</v>
      </c>
      <c r="J463" s="70">
        <v>0</v>
      </c>
      <c r="K463" s="70">
        <v>1</v>
      </c>
      <c r="L463" s="70">
        <v>0</v>
      </c>
      <c r="M463" s="70">
        <v>1</v>
      </c>
      <c r="N463" s="70">
        <v>0</v>
      </c>
      <c r="O463" s="70">
        <v>0</v>
      </c>
      <c r="P463" s="70">
        <v>0</v>
      </c>
      <c r="Q463" s="70">
        <v>0</v>
      </c>
      <c r="R463" s="10">
        <f t="shared" si="54"/>
        <v>12.066666666666666</v>
      </c>
      <c r="T463" s="9" t="str">
        <f t="shared" si="56"/>
        <v>A76</v>
      </c>
      <c r="U463" s="11" t="str">
        <f t="shared" si="57"/>
        <v>Night Drop</v>
      </c>
      <c r="V463" s="11" t="str">
        <f t="shared" si="59"/>
        <v>, Nght, Air</v>
      </c>
      <c r="W463" s="11" t="str">
        <f t="shared" si="58"/>
        <v>Nght, Air</v>
      </c>
      <c r="X463" s="86" t="str">
        <f>IFERROR(IF(U463="","",IF(COUNTIF('My Played Scenarios'!E:E,T463)&gt;0,"ü","")),"")</f>
        <v/>
      </c>
    </row>
    <row r="464" spans="1:24" ht="15" customHeight="1" x14ac:dyDescent="0.3">
      <c r="A464" s="128" t="str">
        <f>IFERROR(IF(VLOOKUP(C464,Summary!A:B,2,FALSE)&lt;&gt;"C","",MAX($A$2:A463)+1),"")</f>
        <v/>
      </c>
      <c r="B464" s="35">
        <f>IF(Setup!$F$57="Yes",MAX($B$2:B463)+1,"")</f>
        <v>420</v>
      </c>
      <c r="C464" s="28" t="s">
        <v>323</v>
      </c>
      <c r="D464" s="37" t="str">
        <f t="shared" si="55"/>
        <v/>
      </c>
      <c r="E464" s="41">
        <v>10</v>
      </c>
      <c r="F464" s="41">
        <v>24</v>
      </c>
      <c r="G464" s="6">
        <v>3</v>
      </c>
      <c r="H464" s="6">
        <v>0</v>
      </c>
      <c r="I464" s="70">
        <v>0</v>
      </c>
      <c r="J464" s="70">
        <v>0</v>
      </c>
      <c r="K464" s="70">
        <v>0</v>
      </c>
      <c r="L464" s="70">
        <v>0</v>
      </c>
      <c r="M464" s="70">
        <v>0</v>
      </c>
      <c r="N464" s="70">
        <v>1</v>
      </c>
      <c r="O464" s="70">
        <v>0</v>
      </c>
      <c r="P464" s="70">
        <v>0</v>
      </c>
      <c r="Q464" s="70">
        <v>0</v>
      </c>
      <c r="R464" s="10">
        <f t="shared" si="54"/>
        <v>7.333333333333333</v>
      </c>
      <c r="T464" s="9" t="str">
        <f t="shared" si="56"/>
        <v>A77</v>
      </c>
      <c r="U464" s="11" t="str">
        <f t="shared" si="57"/>
        <v>Hide &amp; Seek</v>
      </c>
      <c r="V464" s="11" t="str">
        <f t="shared" si="59"/>
        <v>, Bcg</v>
      </c>
      <c r="W464" s="11" t="str">
        <f t="shared" si="58"/>
        <v>Bcg</v>
      </c>
      <c r="X464" s="86" t="str">
        <f>IFERROR(IF(U464="","",IF(COUNTIF('My Played Scenarios'!E:E,T464)&gt;0,"ü","")),"")</f>
        <v/>
      </c>
    </row>
    <row r="465" spans="1:24" ht="15" customHeight="1" x14ac:dyDescent="0.3">
      <c r="A465" s="128" t="str">
        <f>IFERROR(IF(VLOOKUP(C465,Summary!A:B,2,FALSE)&lt;&gt;"C","",MAX($A$2:A464)+1),"")</f>
        <v/>
      </c>
      <c r="B465" s="35">
        <f>IF(Setup!$F$57="Yes",MAX($B$2:B464)+1,"")</f>
        <v>421</v>
      </c>
      <c r="C465" s="28" t="s">
        <v>324</v>
      </c>
      <c r="D465" s="37" t="str">
        <f t="shared" si="55"/>
        <v/>
      </c>
      <c r="E465" s="41">
        <v>10</v>
      </c>
      <c r="F465" s="41">
        <v>23</v>
      </c>
      <c r="G465" s="6">
        <v>0</v>
      </c>
      <c r="H465" s="6">
        <v>0</v>
      </c>
      <c r="I465" s="70">
        <v>0</v>
      </c>
      <c r="J465" s="70">
        <v>1</v>
      </c>
      <c r="K465" s="70">
        <v>0</v>
      </c>
      <c r="L465" s="70">
        <v>0</v>
      </c>
      <c r="M465" s="70">
        <v>0</v>
      </c>
      <c r="N465" s="70">
        <v>0</v>
      </c>
      <c r="O465" s="70">
        <v>0</v>
      </c>
      <c r="P465" s="70">
        <v>0</v>
      </c>
      <c r="Q465" s="70">
        <v>0</v>
      </c>
      <c r="R465" s="10">
        <f t="shared" si="54"/>
        <v>5.666666666666667</v>
      </c>
      <c r="T465" s="9" t="str">
        <f t="shared" si="56"/>
        <v>A78</v>
      </c>
      <c r="U465" s="11" t="str">
        <f t="shared" si="57"/>
        <v>Prelude to Breakout</v>
      </c>
      <c r="V465" s="11" t="str">
        <f t="shared" si="59"/>
        <v>, OBA</v>
      </c>
      <c r="W465" s="11" t="str">
        <f t="shared" si="58"/>
        <v>OBA</v>
      </c>
      <c r="X465" s="86" t="str">
        <f>IFERROR(IF(U465="","",IF(COUNTIF('My Played Scenarios'!E:E,T465)&gt;0,"ü","")),"")</f>
        <v/>
      </c>
    </row>
    <row r="466" spans="1:24" ht="15" customHeight="1" x14ac:dyDescent="0.3">
      <c r="A466" s="128" t="str">
        <f>IFERROR(IF(VLOOKUP(C466,Summary!A:B,2,FALSE)&lt;&gt;"C","",MAX($A$2:A465)+1),"")</f>
        <v/>
      </c>
      <c r="B466" s="35">
        <f>IF(Setup!$F$57="Yes",MAX($B$2:B465)+1,"")</f>
        <v>422</v>
      </c>
      <c r="C466" s="28" t="s">
        <v>325</v>
      </c>
      <c r="D466" s="37" t="str">
        <f t="shared" si="55"/>
        <v/>
      </c>
      <c r="E466" s="41">
        <v>7</v>
      </c>
      <c r="F466" s="41">
        <v>24</v>
      </c>
      <c r="G466" s="6">
        <v>10</v>
      </c>
      <c r="H466" s="6">
        <v>1</v>
      </c>
      <c r="I466" s="70">
        <v>0</v>
      </c>
      <c r="J466" s="70">
        <v>0</v>
      </c>
      <c r="K466" s="70">
        <v>0</v>
      </c>
      <c r="L466" s="70">
        <v>0</v>
      </c>
      <c r="M466" s="70">
        <v>0</v>
      </c>
      <c r="N466" s="70">
        <v>0</v>
      </c>
      <c r="O466" s="70">
        <v>0</v>
      </c>
      <c r="P466" s="70">
        <v>0</v>
      </c>
      <c r="Q466" s="70">
        <v>0</v>
      </c>
      <c r="R466" s="10">
        <f t="shared" si="54"/>
        <v>7.416666666666667</v>
      </c>
      <c r="T466" s="9" t="str">
        <f t="shared" si="56"/>
        <v>A79</v>
      </c>
      <c r="U466" s="11" t="str">
        <f t="shared" si="57"/>
        <v>Mike Red</v>
      </c>
      <c r="V466" s="11" t="str">
        <f t="shared" si="59"/>
        <v/>
      </c>
      <c r="W466" s="11" t="str">
        <f t="shared" si="58"/>
        <v/>
      </c>
      <c r="X466" s="86" t="str">
        <f>IFERROR(IF(U466="","",IF(COUNTIF('My Played Scenarios'!E:E,T466)&gt;0,"ü","")),"")</f>
        <v/>
      </c>
    </row>
    <row r="467" spans="1:24" ht="15" customHeight="1" x14ac:dyDescent="0.3">
      <c r="A467" s="128" t="str">
        <f>IFERROR(IF(VLOOKUP(C467,Summary!A:B,2,FALSE)&lt;&gt;"C","",MAX($A$2:A466)+1),"")</f>
        <v/>
      </c>
      <c r="B467" s="35">
        <f>IF(Setup!$F$57="Yes",MAX($B$2:B466)+1,"")</f>
        <v>423</v>
      </c>
      <c r="C467" s="28" t="s">
        <v>326</v>
      </c>
      <c r="D467" s="37" t="str">
        <f t="shared" si="55"/>
        <v/>
      </c>
      <c r="E467" s="41">
        <v>6.5</v>
      </c>
      <c r="F467" s="41">
        <v>28</v>
      </c>
      <c r="G467" s="6">
        <v>0</v>
      </c>
      <c r="H467" s="6">
        <v>0</v>
      </c>
      <c r="I467" s="70">
        <v>0</v>
      </c>
      <c r="J467" s="70">
        <v>0</v>
      </c>
      <c r="K467" s="70">
        <v>0</v>
      </c>
      <c r="L467" s="70">
        <v>0</v>
      </c>
      <c r="M467" s="70">
        <v>0</v>
      </c>
      <c r="N467" s="70">
        <v>0</v>
      </c>
      <c r="O467" s="70">
        <v>0</v>
      </c>
      <c r="P467" s="70">
        <v>0</v>
      </c>
      <c r="Q467" s="70">
        <v>0</v>
      </c>
      <c r="R467" s="10">
        <f t="shared" si="54"/>
        <v>4.0333333333333332</v>
      </c>
      <c r="T467" s="9" t="str">
        <f t="shared" si="56"/>
        <v>A80</v>
      </c>
      <c r="U467" s="11" t="str">
        <f t="shared" si="57"/>
        <v>Commando Schenke (SCA3 repub.)</v>
      </c>
      <c r="V467" s="11" t="str">
        <f t="shared" si="59"/>
        <v/>
      </c>
      <c r="W467" s="11" t="str">
        <f t="shared" si="58"/>
        <v/>
      </c>
      <c r="X467" s="86" t="str">
        <f>IFERROR(IF(U467="","",IF(COUNTIF('My Played Scenarios'!E:E,T467)&gt;0,"ü","")),"")</f>
        <v/>
      </c>
    </row>
    <row r="468" spans="1:24" ht="15" customHeight="1" x14ac:dyDescent="0.3">
      <c r="A468" s="128" t="str">
        <f>IFERROR(IF(VLOOKUP(C468,Summary!A:B,2,FALSE)&lt;&gt;"C","",MAX($A$2:A467)+1),"")</f>
        <v/>
      </c>
      <c r="B468" s="35">
        <f>IF(Setup!$F$57="Yes",MAX($B$2:B467)+1,"")</f>
        <v>424</v>
      </c>
      <c r="C468" s="28" t="s">
        <v>327</v>
      </c>
      <c r="D468" s="37" t="str">
        <f t="shared" si="55"/>
        <v/>
      </c>
      <c r="E468" s="41">
        <v>7</v>
      </c>
      <c r="F468" s="41">
        <v>23.5</v>
      </c>
      <c r="G468" s="6">
        <v>0</v>
      </c>
      <c r="H468" s="6">
        <v>3</v>
      </c>
      <c r="I468" s="70">
        <v>0</v>
      </c>
      <c r="J468" s="70">
        <v>1</v>
      </c>
      <c r="K468" s="70">
        <v>0</v>
      </c>
      <c r="L468" s="70">
        <v>0</v>
      </c>
      <c r="M468" s="70">
        <v>0</v>
      </c>
      <c r="N468" s="70">
        <v>0</v>
      </c>
      <c r="O468" s="70">
        <v>0</v>
      </c>
      <c r="P468" s="70">
        <v>0</v>
      </c>
      <c r="Q468" s="70">
        <v>0</v>
      </c>
      <c r="R468" s="10">
        <f t="shared" si="54"/>
        <v>4.6749999999999998</v>
      </c>
      <c r="T468" s="9" t="str">
        <f t="shared" si="56"/>
        <v>A81</v>
      </c>
      <c r="U468" s="11" t="str">
        <f t="shared" si="57"/>
        <v>They Fired on Odessa (SCA2 re.)</v>
      </c>
      <c r="V468" s="11" t="str">
        <f t="shared" si="59"/>
        <v>, OBA</v>
      </c>
      <c r="W468" s="11" t="str">
        <f t="shared" si="58"/>
        <v>OBA</v>
      </c>
      <c r="X468" s="86" t="str">
        <f>IFERROR(IF(U468="","",IF(COUNTIF('My Played Scenarios'!E:E,T468)&gt;0,"ü","")),"")</f>
        <v/>
      </c>
    </row>
    <row r="469" spans="1:24" ht="15" customHeight="1" x14ac:dyDescent="0.3">
      <c r="A469" s="128" t="str">
        <f>IFERROR(IF(VLOOKUP(C469,Summary!A:B,2,FALSE)&lt;&gt;"C","",MAX($A$2:A468)+1),"")</f>
        <v/>
      </c>
      <c r="B469" s="35">
        <f>IF(Setup!$F$57="Yes",MAX($B$2:B468)+1,"")</f>
        <v>425</v>
      </c>
      <c r="C469" s="28" t="s">
        <v>328</v>
      </c>
      <c r="D469" s="37" t="str">
        <f t="shared" si="55"/>
        <v/>
      </c>
      <c r="E469" s="41">
        <v>7</v>
      </c>
      <c r="F469" s="41">
        <v>28.5</v>
      </c>
      <c r="G469" s="6">
        <v>0</v>
      </c>
      <c r="H469" s="6">
        <v>2</v>
      </c>
      <c r="I469" s="70">
        <v>1</v>
      </c>
      <c r="J469" s="70">
        <v>0</v>
      </c>
      <c r="K469" s="70">
        <v>0</v>
      </c>
      <c r="L469" s="70">
        <v>0</v>
      </c>
      <c r="M469" s="70">
        <v>0</v>
      </c>
      <c r="N469" s="70">
        <v>0</v>
      </c>
      <c r="O469" s="70">
        <v>0</v>
      </c>
      <c r="P469" s="70">
        <v>0</v>
      </c>
      <c r="Q469" s="70">
        <v>0</v>
      </c>
      <c r="R469" s="10">
        <f t="shared" si="54"/>
        <v>4.6749999999999998</v>
      </c>
      <c r="T469" s="9" t="str">
        <f t="shared" si="56"/>
        <v>A82</v>
      </c>
      <c r="U469" s="11" t="str">
        <f t="shared" si="57"/>
        <v>Orange at Walawbum (SCA5 re.)</v>
      </c>
      <c r="V469" s="11" t="str">
        <f t="shared" si="59"/>
        <v>, PTO</v>
      </c>
      <c r="W469" s="11" t="str">
        <f t="shared" si="58"/>
        <v>PTO</v>
      </c>
      <c r="X469" s="86" t="str">
        <f>IFERROR(IF(U469="","",IF(COUNTIF('My Played Scenarios'!E:E,T469)&gt;0,"ü","")),"")</f>
        <v/>
      </c>
    </row>
    <row r="470" spans="1:24" ht="15" customHeight="1" x14ac:dyDescent="0.3">
      <c r="A470" s="128" t="str">
        <f>IFERROR(IF(VLOOKUP(C470,Summary!A:B,2,FALSE)&lt;&gt;"C","",MAX($A$2:A469)+1),"")</f>
        <v/>
      </c>
      <c r="B470" s="35">
        <f>IF(Setup!$F$57="Yes",MAX($B$2:B469)+1,"")</f>
        <v>426</v>
      </c>
      <c r="C470" s="28" t="s">
        <v>329</v>
      </c>
      <c r="D470" s="37" t="str">
        <f t="shared" si="55"/>
        <v/>
      </c>
      <c r="E470" s="41">
        <v>7</v>
      </c>
      <c r="F470" s="41">
        <v>23.5</v>
      </c>
      <c r="G470" s="6">
        <v>0</v>
      </c>
      <c r="H470" s="6">
        <v>0</v>
      </c>
      <c r="I470" s="70">
        <v>1</v>
      </c>
      <c r="J470" s="70">
        <v>0</v>
      </c>
      <c r="K470" s="70">
        <v>0</v>
      </c>
      <c r="L470" s="70">
        <v>0</v>
      </c>
      <c r="M470" s="70">
        <v>0</v>
      </c>
      <c r="N470" s="70">
        <v>0</v>
      </c>
      <c r="O470" s="70">
        <v>0</v>
      </c>
      <c r="P470" s="70">
        <v>0</v>
      </c>
      <c r="Q470" s="70">
        <v>0</v>
      </c>
      <c r="R470" s="10">
        <f t="shared" si="54"/>
        <v>3.8583333333333334</v>
      </c>
      <c r="T470" s="9" t="str">
        <f t="shared" si="56"/>
        <v>A83</v>
      </c>
      <c r="U470" s="11" t="str">
        <f t="shared" si="57"/>
        <v>Last of the Strength (SCA1 re.)</v>
      </c>
      <c r="V470" s="11" t="str">
        <f t="shared" si="59"/>
        <v>, PTO</v>
      </c>
      <c r="W470" s="11" t="str">
        <f t="shared" si="58"/>
        <v>PTO</v>
      </c>
      <c r="X470" s="86" t="str">
        <f>IFERROR(IF(U470="","",IF(COUNTIF('My Played Scenarios'!E:E,T470)&gt;0,"ü","")),"")</f>
        <v/>
      </c>
    </row>
    <row r="471" spans="1:24" ht="15" customHeight="1" x14ac:dyDescent="0.3">
      <c r="A471" s="128" t="str">
        <f>IFERROR(IF(VLOOKUP(C471,Summary!A:B,2,FALSE)&lt;&gt;"C","",MAX($A$2:A470)+1),"")</f>
        <v/>
      </c>
      <c r="B471" s="35">
        <f>IF(Setup!$F$57="Yes",MAX($B$2:B470)+1,"")</f>
        <v>427</v>
      </c>
      <c r="C471" s="28" t="s">
        <v>330</v>
      </c>
      <c r="D471" s="37" t="str">
        <f t="shared" si="55"/>
        <v/>
      </c>
      <c r="E471" s="41">
        <v>6</v>
      </c>
      <c r="F471" s="41">
        <v>31</v>
      </c>
      <c r="G471" s="6">
        <v>2</v>
      </c>
      <c r="H471" s="6">
        <v>0</v>
      </c>
      <c r="I471" s="70">
        <v>0</v>
      </c>
      <c r="J471" s="70">
        <v>0</v>
      </c>
      <c r="K471" s="70">
        <v>0</v>
      </c>
      <c r="L471" s="70">
        <v>0</v>
      </c>
      <c r="M471" s="70">
        <v>0</v>
      </c>
      <c r="N471" s="70">
        <v>0</v>
      </c>
      <c r="O471" s="70">
        <v>0</v>
      </c>
      <c r="P471" s="70">
        <v>0</v>
      </c>
      <c r="Q471" s="70">
        <v>0</v>
      </c>
      <c r="R471" s="10">
        <f t="shared" si="54"/>
        <v>4.9000000000000004</v>
      </c>
      <c r="T471" s="9" t="str">
        <f t="shared" si="56"/>
        <v>A84</v>
      </c>
      <c r="U471" s="11" t="str">
        <f t="shared" si="57"/>
        <v>Endless Struggle</v>
      </c>
      <c r="V471" s="11" t="str">
        <f t="shared" si="59"/>
        <v/>
      </c>
      <c r="W471" s="11" t="str">
        <f t="shared" si="58"/>
        <v/>
      </c>
      <c r="X471" s="86" t="str">
        <f>IFERROR(IF(U471="","",IF(COUNTIF('My Played Scenarios'!E:E,T471)&gt;0,"ü","")),"")</f>
        <v/>
      </c>
    </row>
    <row r="472" spans="1:24" ht="15" customHeight="1" x14ac:dyDescent="0.3">
      <c r="A472" s="128" t="str">
        <f>IFERROR(IF(VLOOKUP(C472,Summary!A:B,2,FALSE)&lt;&gt;"C","",MAX($A$2:A471)+1),"")</f>
        <v/>
      </c>
      <c r="B472" s="35">
        <f>IF(Setup!$F$57="Yes",MAX($B$2:B471)+1,"")</f>
        <v>428</v>
      </c>
      <c r="C472" s="28" t="s">
        <v>331</v>
      </c>
      <c r="D472" s="37" t="str">
        <f t="shared" si="55"/>
        <v/>
      </c>
      <c r="E472" s="41">
        <v>7</v>
      </c>
      <c r="F472" s="41">
        <v>30.5</v>
      </c>
      <c r="G472" s="6">
        <v>0</v>
      </c>
      <c r="H472" s="6">
        <v>0</v>
      </c>
      <c r="I472" s="70">
        <v>1</v>
      </c>
      <c r="J472" s="70">
        <v>0</v>
      </c>
      <c r="K472" s="70">
        <v>0</v>
      </c>
      <c r="L472" s="70">
        <v>0</v>
      </c>
      <c r="M472" s="70">
        <v>1</v>
      </c>
      <c r="N472" s="70">
        <v>0</v>
      </c>
      <c r="O472" s="70">
        <v>0</v>
      </c>
      <c r="P472" s="70">
        <v>0</v>
      </c>
      <c r="Q472" s="70">
        <v>0</v>
      </c>
      <c r="R472" s="10">
        <f t="shared" ref="R472:R535" si="60">IF(E472="","",IFERROR(1+E472*(F472+IF(G472&gt;9,G472*3,G472*4)+H472*1+I472*1+J472*5+K472*9+L472*5+M472*2+N472*2+O472*5+Q472*5)/60,""))</f>
        <v>4.9083333333333332</v>
      </c>
      <c r="T472" s="9" t="str">
        <f t="shared" si="56"/>
        <v>A85</v>
      </c>
      <c r="U472" s="11" t="str">
        <f t="shared" si="57"/>
        <v>Airborne Samurai</v>
      </c>
      <c r="V472" s="11" t="str">
        <f t="shared" si="59"/>
        <v>, PTO, Air</v>
      </c>
      <c r="W472" s="11" t="str">
        <f t="shared" si="58"/>
        <v>PTO, Air</v>
      </c>
      <c r="X472" s="86" t="str">
        <f>IFERROR(IF(U472="","",IF(COUNTIF('My Played Scenarios'!E:E,T472)&gt;0,"ü","")),"")</f>
        <v/>
      </c>
    </row>
    <row r="473" spans="1:24" ht="15" customHeight="1" x14ac:dyDescent="0.3">
      <c r="A473" s="128" t="str">
        <f>IFERROR(IF(VLOOKUP(C473,Summary!A:B,2,FALSE)&lt;&gt;"C","",MAX($A$2:A472)+1),"")</f>
        <v/>
      </c>
      <c r="B473" s="35">
        <f>IF(Setup!$F$57="Yes",MAX($B$2:B472)+1,"")</f>
        <v>429</v>
      </c>
      <c r="C473" s="28" t="s">
        <v>332</v>
      </c>
      <c r="D473" s="37" t="str">
        <f t="shared" si="55"/>
        <v/>
      </c>
      <c r="E473" s="41">
        <v>9</v>
      </c>
      <c r="F473" s="41">
        <v>31</v>
      </c>
      <c r="G473" s="6">
        <v>0</v>
      </c>
      <c r="H473" s="6">
        <v>0</v>
      </c>
      <c r="I473" s="70">
        <v>1</v>
      </c>
      <c r="J473" s="70">
        <v>0</v>
      </c>
      <c r="K473" s="70">
        <v>0</v>
      </c>
      <c r="L473" s="70">
        <v>0</v>
      </c>
      <c r="M473" s="70">
        <v>0</v>
      </c>
      <c r="N473" s="70">
        <v>0</v>
      </c>
      <c r="O473" s="70">
        <v>0</v>
      </c>
      <c r="P473" s="70">
        <v>0</v>
      </c>
      <c r="Q473" s="70">
        <v>0</v>
      </c>
      <c r="R473" s="10">
        <f t="shared" si="60"/>
        <v>5.8</v>
      </c>
      <c r="T473" s="9" t="str">
        <f t="shared" si="56"/>
        <v>A86</v>
      </c>
      <c r="U473" s="11" t="str">
        <f t="shared" si="57"/>
        <v>Fighting Sparrow</v>
      </c>
      <c r="V473" s="11" t="str">
        <f t="shared" si="59"/>
        <v>, PTO</v>
      </c>
      <c r="W473" s="11" t="str">
        <f t="shared" si="58"/>
        <v>PTO</v>
      </c>
      <c r="X473" s="86" t="str">
        <f>IFERROR(IF(U473="","",IF(COUNTIF('My Played Scenarios'!E:E,T473)&gt;0,"ü","")),"")</f>
        <v/>
      </c>
    </row>
    <row r="474" spans="1:24" ht="15" customHeight="1" x14ac:dyDescent="0.3">
      <c r="A474" s="128" t="str">
        <f>IFERROR(IF(VLOOKUP(C474,Summary!A:B,2,FALSE)&lt;&gt;"C","",MAX($A$2:A473)+1),"")</f>
        <v/>
      </c>
      <c r="B474" s="35">
        <f>IF(Setup!$F$57="Yes",MAX($B$2:B473)+1,"")</f>
        <v>430</v>
      </c>
      <c r="C474" s="28" t="s">
        <v>333</v>
      </c>
      <c r="D474" s="37" t="str">
        <f t="shared" si="55"/>
        <v/>
      </c>
      <c r="E474" s="41">
        <v>10</v>
      </c>
      <c r="F474" s="41">
        <v>48</v>
      </c>
      <c r="G474" s="6">
        <v>6</v>
      </c>
      <c r="H474" s="6">
        <v>1</v>
      </c>
      <c r="I474" s="70">
        <v>0</v>
      </c>
      <c r="J474" s="70">
        <v>1</v>
      </c>
      <c r="K474" s="70">
        <v>0</v>
      </c>
      <c r="L474" s="70">
        <v>0</v>
      </c>
      <c r="M474" s="70">
        <v>0</v>
      </c>
      <c r="N474" s="70">
        <v>0</v>
      </c>
      <c r="O474" s="70">
        <v>0</v>
      </c>
      <c r="P474" s="70">
        <v>0</v>
      </c>
      <c r="Q474" s="70">
        <v>0</v>
      </c>
      <c r="R474" s="10">
        <f t="shared" si="60"/>
        <v>14</v>
      </c>
      <c r="T474" s="9" t="str">
        <f t="shared" si="56"/>
        <v>A87</v>
      </c>
      <c r="U474" s="11" t="str">
        <f t="shared" si="57"/>
        <v>The Grand Canal</v>
      </c>
      <c r="V474" s="11" t="str">
        <f t="shared" si="59"/>
        <v>, OBA</v>
      </c>
      <c r="W474" s="11" t="str">
        <f t="shared" si="58"/>
        <v>OBA</v>
      </c>
      <c r="X474" s="86" t="str">
        <f>IFERROR(IF(U474="","",IF(COUNTIF('My Played Scenarios'!E:E,T474)&gt;0,"ü","")),"")</f>
        <v/>
      </c>
    </row>
    <row r="475" spans="1:24" ht="15" customHeight="1" x14ac:dyDescent="0.3">
      <c r="A475" s="128" t="str">
        <f>IFERROR(IF(VLOOKUP(C475,Summary!A:B,2,FALSE)&lt;&gt;"C","",MAX($A$2:A474)+1),"")</f>
        <v/>
      </c>
      <c r="B475" s="35">
        <f>IF(Setup!$F$57="Yes",MAX($B$2:B474)+1,"")</f>
        <v>431</v>
      </c>
      <c r="C475" s="28" t="s">
        <v>334</v>
      </c>
      <c r="D475" s="37" t="str">
        <f t="shared" si="55"/>
        <v/>
      </c>
      <c r="E475" s="41">
        <v>7</v>
      </c>
      <c r="F475" s="41">
        <v>24</v>
      </c>
      <c r="G475" s="6">
        <v>0</v>
      </c>
      <c r="H475" s="6">
        <v>0</v>
      </c>
      <c r="I475" s="70">
        <v>0</v>
      </c>
      <c r="J475" s="70">
        <v>0</v>
      </c>
      <c r="K475" s="70">
        <v>0</v>
      </c>
      <c r="L475" s="70">
        <v>0</v>
      </c>
      <c r="M475" s="70">
        <v>0</v>
      </c>
      <c r="N475" s="70">
        <v>0</v>
      </c>
      <c r="O475" s="70">
        <v>0</v>
      </c>
      <c r="P475" s="70">
        <v>0</v>
      </c>
      <c r="Q475" s="70">
        <v>0</v>
      </c>
      <c r="R475" s="10">
        <f t="shared" si="60"/>
        <v>3.8</v>
      </c>
      <c r="T475" s="9" t="str">
        <f t="shared" si="56"/>
        <v>A88</v>
      </c>
      <c r="U475" s="11" t="str">
        <f t="shared" si="57"/>
        <v>Surprise Encounter (Z4 repub.)</v>
      </c>
      <c r="V475" s="11" t="str">
        <f t="shared" si="59"/>
        <v/>
      </c>
      <c r="W475" s="11" t="str">
        <f t="shared" si="58"/>
        <v/>
      </c>
      <c r="X475" s="86" t="str">
        <f>IFERROR(IF(U475="","",IF(COUNTIF('My Played Scenarios'!E:E,T475)&gt;0,"ü","")),"")</f>
        <v/>
      </c>
    </row>
    <row r="476" spans="1:24" ht="15" customHeight="1" x14ac:dyDescent="0.3">
      <c r="A476" s="128" t="str">
        <f>IFERROR(IF(VLOOKUP(C476,Summary!A:B,2,FALSE)&lt;&gt;"C","",MAX($A$2:A475)+1),"")</f>
        <v/>
      </c>
      <c r="B476" s="35">
        <f>IF(Setup!$F$57="Yes",MAX($B$2:B475)+1,"")</f>
        <v>432</v>
      </c>
      <c r="C476" s="28" t="s">
        <v>335</v>
      </c>
      <c r="D476" s="37" t="str">
        <f t="shared" si="55"/>
        <v/>
      </c>
      <c r="E476" s="41">
        <v>7</v>
      </c>
      <c r="F476" s="41">
        <v>25</v>
      </c>
      <c r="G476" s="6">
        <v>0</v>
      </c>
      <c r="H476" s="6">
        <v>2</v>
      </c>
      <c r="I476" s="70">
        <v>0</v>
      </c>
      <c r="J476" s="70">
        <v>1</v>
      </c>
      <c r="K476" s="70">
        <v>0</v>
      </c>
      <c r="L476" s="70">
        <v>0</v>
      </c>
      <c r="M476" s="70">
        <v>0</v>
      </c>
      <c r="N476" s="70">
        <v>0</v>
      </c>
      <c r="O476" s="70">
        <v>0</v>
      </c>
      <c r="P476" s="70">
        <v>0</v>
      </c>
      <c r="Q476" s="70">
        <v>0</v>
      </c>
      <c r="R476" s="10">
        <f t="shared" si="60"/>
        <v>4.7333333333333334</v>
      </c>
      <c r="T476" s="9" t="str">
        <f t="shared" si="56"/>
        <v>A89</v>
      </c>
      <c r="U476" s="11" t="str">
        <f t="shared" si="57"/>
        <v>First Day of Diadem</v>
      </c>
      <c r="V476" s="11" t="str">
        <f t="shared" si="59"/>
        <v>, OBA</v>
      </c>
      <c r="W476" s="11" t="str">
        <f t="shared" si="58"/>
        <v>OBA</v>
      </c>
      <c r="X476" s="86" t="str">
        <f>IFERROR(IF(U476="","",IF(COUNTIF('My Played Scenarios'!E:E,T476)&gt;0,"ü","")),"")</f>
        <v/>
      </c>
    </row>
    <row r="477" spans="1:24" ht="15" customHeight="1" x14ac:dyDescent="0.3">
      <c r="A477" s="128" t="str">
        <f>IFERROR(IF(VLOOKUP(C477,Summary!A:B,2,FALSE)&lt;&gt;"C","",MAX($A$2:A476)+1),"")</f>
        <v/>
      </c>
      <c r="B477" s="35">
        <f>IF(Setup!$F$57="Yes",MAX($B$2:B476)+1,"")</f>
        <v>433</v>
      </c>
      <c r="C477" s="28" t="s">
        <v>336</v>
      </c>
      <c r="D477" s="37" t="str">
        <f t="shared" si="55"/>
        <v/>
      </c>
      <c r="E477" s="41">
        <v>10</v>
      </c>
      <c r="F477" s="41">
        <v>6.5</v>
      </c>
      <c r="G477" s="6">
        <v>10</v>
      </c>
      <c r="H477" s="6">
        <v>2</v>
      </c>
      <c r="I477" s="70">
        <v>0</v>
      </c>
      <c r="J477" s="70">
        <v>1</v>
      </c>
      <c r="K477" s="70">
        <v>0</v>
      </c>
      <c r="L477" s="70">
        <v>1</v>
      </c>
      <c r="M477" s="70">
        <v>0</v>
      </c>
      <c r="N477" s="70">
        <v>0</v>
      </c>
      <c r="O477" s="70">
        <v>0</v>
      </c>
      <c r="P477" s="70">
        <v>0</v>
      </c>
      <c r="Q477" s="70">
        <v>0</v>
      </c>
      <c r="R477" s="10">
        <f t="shared" si="60"/>
        <v>9.0833333333333339</v>
      </c>
      <c r="T477" s="9" t="str">
        <f t="shared" si="56"/>
        <v>A90</v>
      </c>
      <c r="U477" s="11" t="str">
        <f t="shared" si="57"/>
        <v>Cutting Out a Strongpoint</v>
      </c>
      <c r="V477" s="11" t="str">
        <f t="shared" si="59"/>
        <v>, OBA, Dsrt</v>
      </c>
      <c r="W477" s="11" t="str">
        <f t="shared" si="58"/>
        <v>OBA, Dsrt</v>
      </c>
      <c r="X477" s="86" t="str">
        <f>IFERROR(IF(U477="","",IF(COUNTIF('My Played Scenarios'!E:E,T477)&gt;0,"ü","")),"")</f>
        <v/>
      </c>
    </row>
    <row r="478" spans="1:24" ht="15" customHeight="1" x14ac:dyDescent="0.3">
      <c r="A478" s="128" t="str">
        <f>IFERROR(IF(VLOOKUP(C478,Summary!A:B,2,FALSE)&lt;&gt;"C","",MAX($A$2:A477)+1),"")</f>
        <v/>
      </c>
      <c r="B478" s="35">
        <f>IF(Setup!$F$57="Yes",MAX($B$2:B477)+1,"")</f>
        <v>434</v>
      </c>
      <c r="C478" s="28" t="s">
        <v>337</v>
      </c>
      <c r="D478" s="37" t="str">
        <f t="shared" si="55"/>
        <v/>
      </c>
      <c r="E478" s="41">
        <v>7</v>
      </c>
      <c r="F478" s="41">
        <v>30.5</v>
      </c>
      <c r="G478" s="6">
        <v>14</v>
      </c>
      <c r="H478" s="6">
        <v>1</v>
      </c>
      <c r="I478" s="70">
        <v>0</v>
      </c>
      <c r="J478" s="70">
        <v>0</v>
      </c>
      <c r="K478" s="70">
        <v>0</v>
      </c>
      <c r="L478" s="70">
        <v>0</v>
      </c>
      <c r="M478" s="70">
        <v>0</v>
      </c>
      <c r="N478" s="70">
        <v>0</v>
      </c>
      <c r="O478" s="70">
        <v>0</v>
      </c>
      <c r="P478" s="70">
        <v>1</v>
      </c>
      <c r="Q478" s="70">
        <v>0</v>
      </c>
      <c r="R478" s="10">
        <f t="shared" si="60"/>
        <v>9.5749999999999993</v>
      </c>
      <c r="T478" s="9" t="str">
        <f t="shared" si="56"/>
        <v>AD13</v>
      </c>
      <c r="U478" s="11" t="str">
        <f t="shared" si="57"/>
        <v>The Mailed Fist (Z12 repub.)</v>
      </c>
      <c r="V478" s="11" t="str">
        <f t="shared" si="59"/>
        <v>, Dlux</v>
      </c>
      <c r="W478" s="11" t="str">
        <f t="shared" si="58"/>
        <v>Dlux</v>
      </c>
      <c r="X478" s="86" t="str">
        <f>IFERROR(IF(U478="","",IF(COUNTIF('My Played Scenarios'!E:E,T478)&gt;0,"ü","")),"")</f>
        <v/>
      </c>
    </row>
    <row r="479" spans="1:24" ht="15" customHeight="1" x14ac:dyDescent="0.3">
      <c r="A479" s="128" t="str">
        <f>IFERROR(IF(VLOOKUP(C479,Summary!A:B,2,FALSE)&lt;&gt;"C","",MAX($A$2:A478)+1),"")</f>
        <v/>
      </c>
      <c r="B479" s="35">
        <f>IF(Setup!$F$57="Yes",MAX($B$2:B478)+1,"")</f>
        <v>435</v>
      </c>
      <c r="C479" s="28"/>
      <c r="D479" s="37" t="str">
        <f t="shared" si="55"/>
        <v/>
      </c>
      <c r="E479" s="41"/>
      <c r="F479" s="41"/>
      <c r="I479" s="70" t="s">
        <v>1363</v>
      </c>
      <c r="J479" s="70" t="s">
        <v>1363</v>
      </c>
      <c r="K479" s="70" t="s">
        <v>1363</v>
      </c>
      <c r="L479" s="70" t="s">
        <v>1363</v>
      </c>
      <c r="M479" s="70" t="s">
        <v>1363</v>
      </c>
      <c r="N479" s="70" t="s">
        <v>1363</v>
      </c>
      <c r="O479" s="70" t="s">
        <v>1363</v>
      </c>
      <c r="P479" s="70"/>
      <c r="Q479" s="70" t="s">
        <v>1363</v>
      </c>
      <c r="R479" s="10" t="str">
        <f t="shared" si="60"/>
        <v/>
      </c>
      <c r="T479" s="9" t="str">
        <f t="shared" si="56"/>
        <v/>
      </c>
      <c r="U479" s="11" t="str">
        <f t="shared" si="57"/>
        <v/>
      </c>
      <c r="V479" s="11" t="str">
        <f t="shared" si="59"/>
        <v/>
      </c>
      <c r="W479" s="11" t="str">
        <f t="shared" si="58"/>
        <v/>
      </c>
      <c r="X479" s="86" t="str">
        <f>IFERROR(IF(U479="","",IF(COUNTIF('My Played Scenarios'!E:E,T479)&gt;0,"ü","")),"")</f>
        <v/>
      </c>
    </row>
    <row r="480" spans="1:24" ht="15" customHeight="1" x14ac:dyDescent="0.3">
      <c r="A480" s="128" t="str">
        <f>IFERROR(IF(VLOOKUP(C480,Summary!A:B,2,FALSE)&lt;&gt;"C","",MAX($A$2:A479)+1),"")</f>
        <v/>
      </c>
      <c r="B480" s="35">
        <f>IF(Setup!$F$57="Yes",MAX($B$2:B479)+1,"")</f>
        <v>436</v>
      </c>
      <c r="C480" s="29" t="s">
        <v>338</v>
      </c>
      <c r="D480" s="37" t="str">
        <f t="shared" si="55"/>
        <v/>
      </c>
      <c r="E480" s="17"/>
      <c r="F480" s="17"/>
      <c r="I480" s="70" t="s">
        <v>1363</v>
      </c>
      <c r="J480" s="70" t="s">
        <v>1363</v>
      </c>
      <c r="K480" s="70" t="s">
        <v>1363</v>
      </c>
      <c r="L480" s="70" t="s">
        <v>1363</v>
      </c>
      <c r="M480" s="70" t="s">
        <v>1363</v>
      </c>
      <c r="N480" s="70" t="s">
        <v>1363</v>
      </c>
      <c r="O480" s="70" t="s">
        <v>1363</v>
      </c>
      <c r="P480" s="70"/>
      <c r="Q480" s="70" t="s">
        <v>1363</v>
      </c>
      <c r="R480" s="10" t="str">
        <f t="shared" si="60"/>
        <v/>
      </c>
      <c r="T480" s="9" t="str">
        <f t="shared" si="56"/>
        <v/>
      </c>
      <c r="U480" s="11" t="str">
        <f t="shared" si="57"/>
        <v/>
      </c>
      <c r="V480" s="11" t="str">
        <f t="shared" si="59"/>
        <v/>
      </c>
      <c r="W480" s="11" t="str">
        <f t="shared" si="58"/>
        <v/>
      </c>
      <c r="X480" s="86" t="str">
        <f>IFERROR(IF(U480="","",IF(COUNTIF('My Played Scenarios'!E:E,T480)&gt;0,"ü","")),"")</f>
        <v/>
      </c>
    </row>
    <row r="481" spans="1:24" ht="15" customHeight="1" x14ac:dyDescent="0.3">
      <c r="A481" s="128" t="str">
        <f>IFERROR(IF(VLOOKUP(C481,Summary!A:B,2,FALSE)&lt;&gt;"C","",MAX($A$2:A480)+1),"")</f>
        <v/>
      </c>
      <c r="B481" s="35">
        <f>IF(Setup!$F$57="Yes",MAX($B$2:B480)+1,"")</f>
        <v>437</v>
      </c>
      <c r="C481" s="28" t="s">
        <v>339</v>
      </c>
      <c r="D481" s="37" t="str">
        <f t="shared" ref="D481:D544" si="61">IF(OR(C481="",LEFT(C481,2)="--"),"",IF(OR(E481="",F481="",G481="",H481="",I481="",J481="",K481="",L481="",M481="",N481="",O481="",P481="",Q481=""),"*",""))</f>
        <v/>
      </c>
      <c r="E481" s="41">
        <v>7.5</v>
      </c>
      <c r="F481" s="41">
        <v>30.5</v>
      </c>
      <c r="G481" s="6">
        <v>0</v>
      </c>
      <c r="H481" s="6">
        <v>0</v>
      </c>
      <c r="I481" s="70">
        <v>0</v>
      </c>
      <c r="J481" s="70">
        <v>0</v>
      </c>
      <c r="K481" s="70">
        <v>0</v>
      </c>
      <c r="L481" s="70">
        <v>0</v>
      </c>
      <c r="M481" s="70">
        <v>0</v>
      </c>
      <c r="N481" s="70">
        <v>0</v>
      </c>
      <c r="O481" s="70">
        <v>0</v>
      </c>
      <c r="P481" s="70">
        <v>0</v>
      </c>
      <c r="Q481" s="70">
        <v>0</v>
      </c>
      <c r="R481" s="10">
        <f t="shared" si="60"/>
        <v>4.8125</v>
      </c>
      <c r="T481" s="9" t="str">
        <f t="shared" ref="T481:T544" si="62">IF(OR(C481="",LEFT(C481,3)="---"),"",IFERROR("ASL"&amp;1*MID(C481,SEARCH("[",C481)+1,LEN(C481)-SEARCH("[",C481)-1),MID(C481,SEARCH("[",C481)+1,LEN(C481)-SEARCH("[",C481)-1)))</f>
        <v>A91</v>
      </c>
      <c r="U481" s="11" t="str">
        <f t="shared" ref="U481:U544" si="63">IF(OR(C481="",LEFT(C481,3)="---"),"",IFERROR(LEFT(C481,LEN(C481)-(LEN(C481)-SEARCH("[",C481)+2)),""))</f>
        <v>The Road to Gora</v>
      </c>
      <c r="V481" s="11" t="str">
        <f t="shared" si="59"/>
        <v/>
      </c>
      <c r="W481" s="11" t="str">
        <f t="shared" ref="W481:W544" si="64">IF(V481="","",IF(V481="Campaign","Campaign",RIGHT(V481,LEN(V481)-2)))</f>
        <v/>
      </c>
      <c r="X481" s="86" t="str">
        <f>IFERROR(IF(U481="","",IF(COUNTIF('My Played Scenarios'!E:E,T481)&gt;0,"ü","")),"")</f>
        <v/>
      </c>
    </row>
    <row r="482" spans="1:24" ht="15" customHeight="1" x14ac:dyDescent="0.3">
      <c r="A482" s="128" t="str">
        <f>IFERROR(IF(VLOOKUP(C482,Summary!A:B,2,FALSE)&lt;&gt;"C","",MAX($A$2:A481)+1),"")</f>
        <v/>
      </c>
      <c r="B482" s="35">
        <f>IF(Setup!$F$57="Yes",MAX($B$2:B481)+1,"")</f>
        <v>438</v>
      </c>
      <c r="C482" s="28" t="s">
        <v>340</v>
      </c>
      <c r="D482" s="37" t="str">
        <f t="shared" si="61"/>
        <v/>
      </c>
      <c r="E482" s="41">
        <v>5.5</v>
      </c>
      <c r="F482" s="41">
        <v>4.5</v>
      </c>
      <c r="G482" s="6">
        <v>25</v>
      </c>
      <c r="H482" s="6">
        <v>0</v>
      </c>
      <c r="I482" s="70">
        <v>1</v>
      </c>
      <c r="J482" s="70">
        <v>0</v>
      </c>
      <c r="K482" s="70">
        <v>0</v>
      </c>
      <c r="L482" s="70">
        <v>0</v>
      </c>
      <c r="M482" s="70">
        <v>0</v>
      </c>
      <c r="N482" s="70">
        <v>0</v>
      </c>
      <c r="O482" s="70">
        <v>0</v>
      </c>
      <c r="P482" s="70">
        <v>0</v>
      </c>
      <c r="Q482" s="70">
        <v>0</v>
      </c>
      <c r="R482" s="10">
        <f t="shared" si="60"/>
        <v>8.3791666666666664</v>
      </c>
      <c r="T482" s="9" t="str">
        <f t="shared" si="62"/>
        <v>A92</v>
      </c>
      <c r="U482" s="11" t="str">
        <f t="shared" si="63"/>
        <v>Highway 5</v>
      </c>
      <c r="V482" s="11" t="str">
        <f t="shared" si="59"/>
        <v>, PTO</v>
      </c>
      <c r="W482" s="11" t="str">
        <f t="shared" si="64"/>
        <v>PTO</v>
      </c>
      <c r="X482" s="86" t="str">
        <f>IFERROR(IF(U482="","",IF(COUNTIF('My Played Scenarios'!E:E,T482)&gt;0,"ü","")),"")</f>
        <v/>
      </c>
    </row>
    <row r="483" spans="1:24" ht="15" customHeight="1" x14ac:dyDescent="0.3">
      <c r="A483" s="128" t="str">
        <f>IFERROR(IF(VLOOKUP(C483,Summary!A:B,2,FALSE)&lt;&gt;"C","",MAX($A$2:A482)+1),"")</f>
        <v/>
      </c>
      <c r="B483" s="35">
        <f>IF(Setup!$F$57="Yes",MAX($B$2:B482)+1,"")</f>
        <v>439</v>
      </c>
      <c r="C483" s="28" t="s">
        <v>341</v>
      </c>
      <c r="D483" s="37" t="str">
        <f t="shared" si="61"/>
        <v/>
      </c>
      <c r="E483" s="41">
        <v>8</v>
      </c>
      <c r="F483" s="41">
        <v>16.5</v>
      </c>
      <c r="G483" s="6">
        <v>4</v>
      </c>
      <c r="H483" s="6">
        <v>0</v>
      </c>
      <c r="I483" s="70">
        <v>0</v>
      </c>
      <c r="J483" s="70">
        <v>0</v>
      </c>
      <c r="K483" s="70">
        <v>0</v>
      </c>
      <c r="L483" s="70">
        <v>0</v>
      </c>
      <c r="M483" s="70">
        <v>0</v>
      </c>
      <c r="N483" s="70">
        <v>0</v>
      </c>
      <c r="O483" s="70">
        <v>0</v>
      </c>
      <c r="P483" s="70">
        <v>0</v>
      </c>
      <c r="Q483" s="70">
        <v>0</v>
      </c>
      <c r="R483" s="10">
        <f t="shared" si="60"/>
        <v>5.333333333333333</v>
      </c>
      <c r="T483" s="9" t="str">
        <f t="shared" si="62"/>
        <v>A93</v>
      </c>
      <c r="U483" s="11" t="str">
        <f t="shared" si="63"/>
        <v>Faugh A' Ballagh!</v>
      </c>
      <c r="V483" s="11" t="str">
        <f t="shared" si="59"/>
        <v/>
      </c>
      <c r="W483" s="11" t="str">
        <f t="shared" si="64"/>
        <v/>
      </c>
      <c r="X483" s="86" t="str">
        <f>IFERROR(IF(U483="","",IF(COUNTIF('My Played Scenarios'!E:E,T483)&gt;0,"ü","")),"")</f>
        <v/>
      </c>
    </row>
    <row r="484" spans="1:24" ht="15" customHeight="1" x14ac:dyDescent="0.3">
      <c r="A484" s="128" t="str">
        <f>IFERROR(IF(VLOOKUP(C484,Summary!A:B,2,FALSE)&lt;&gt;"C","",MAX($A$2:A483)+1),"")</f>
        <v/>
      </c>
      <c r="B484" s="35">
        <f>IF(Setup!$F$57="Yes",MAX($B$2:B483)+1,"")</f>
        <v>440</v>
      </c>
      <c r="C484" s="28" t="s">
        <v>342</v>
      </c>
      <c r="D484" s="37" t="str">
        <f t="shared" si="61"/>
        <v/>
      </c>
      <c r="E484" s="41">
        <v>9</v>
      </c>
      <c r="F484" s="41">
        <v>21</v>
      </c>
      <c r="G484" s="6">
        <v>0</v>
      </c>
      <c r="H484" s="6">
        <v>2</v>
      </c>
      <c r="I484" s="70">
        <v>0</v>
      </c>
      <c r="J484" s="70">
        <v>1</v>
      </c>
      <c r="K484" s="70">
        <v>0</v>
      </c>
      <c r="L484" s="70">
        <v>0</v>
      </c>
      <c r="M484" s="70">
        <v>0</v>
      </c>
      <c r="N484" s="70">
        <v>0</v>
      </c>
      <c r="O484" s="70">
        <v>0</v>
      </c>
      <c r="P484" s="70">
        <v>0</v>
      </c>
      <c r="Q484" s="70">
        <v>0</v>
      </c>
      <c r="R484" s="10">
        <f t="shared" si="60"/>
        <v>5.2</v>
      </c>
      <c r="T484" s="9" t="str">
        <f t="shared" si="62"/>
        <v>A94</v>
      </c>
      <c r="U484" s="11" t="str">
        <f t="shared" si="63"/>
        <v>Last Defense Line</v>
      </c>
      <c r="V484" s="11" t="str">
        <f t="shared" si="59"/>
        <v>, OBA</v>
      </c>
      <c r="W484" s="11" t="str">
        <f t="shared" si="64"/>
        <v>OBA</v>
      </c>
      <c r="X484" s="86" t="str">
        <f>IFERROR(IF(U484="","",IF(COUNTIF('My Played Scenarios'!E:E,T484)&gt;0,"ü","")),"")</f>
        <v/>
      </c>
    </row>
    <row r="485" spans="1:24" ht="15" customHeight="1" x14ac:dyDescent="0.3">
      <c r="A485" s="128" t="str">
        <f>IFERROR(IF(VLOOKUP(C485,Summary!A:B,2,FALSE)&lt;&gt;"C","",MAX($A$2:A484)+1),"")</f>
        <v/>
      </c>
      <c r="B485" s="35">
        <f>IF(Setup!$F$57="Yes",MAX($B$2:B484)+1,"")</f>
        <v>441</v>
      </c>
      <c r="C485" s="28" t="s">
        <v>343</v>
      </c>
      <c r="D485" s="37" t="str">
        <f t="shared" si="61"/>
        <v/>
      </c>
      <c r="E485" s="41">
        <v>7.5</v>
      </c>
      <c r="F485" s="41">
        <v>16</v>
      </c>
      <c r="G485" s="6">
        <v>2</v>
      </c>
      <c r="H485" s="6">
        <v>0</v>
      </c>
      <c r="I485" s="70">
        <v>0</v>
      </c>
      <c r="J485" s="70">
        <v>0</v>
      </c>
      <c r="K485" s="70">
        <v>0</v>
      </c>
      <c r="L485" s="70">
        <v>0</v>
      </c>
      <c r="M485" s="70">
        <v>0</v>
      </c>
      <c r="N485" s="70">
        <v>0</v>
      </c>
      <c r="O485" s="70">
        <v>0</v>
      </c>
      <c r="P485" s="70">
        <v>0</v>
      </c>
      <c r="Q485" s="70">
        <v>0</v>
      </c>
      <c r="R485" s="10">
        <f t="shared" si="60"/>
        <v>4</v>
      </c>
      <c r="T485" s="9" t="str">
        <f t="shared" si="62"/>
        <v>A95</v>
      </c>
      <c r="U485" s="11" t="str">
        <f t="shared" si="63"/>
        <v>The Long Road</v>
      </c>
      <c r="V485" s="11" t="str">
        <f t="shared" si="59"/>
        <v/>
      </c>
      <c r="W485" s="11" t="str">
        <f t="shared" si="64"/>
        <v/>
      </c>
      <c r="X485" s="86" t="str">
        <f>IFERROR(IF(U485="","",IF(COUNTIF('My Played Scenarios'!E:E,T485)&gt;0,"ü","")),"")</f>
        <v/>
      </c>
    </row>
    <row r="486" spans="1:24" ht="15" customHeight="1" x14ac:dyDescent="0.3">
      <c r="A486" s="128" t="str">
        <f>IFERROR(IF(VLOOKUP(C486,Summary!A:B,2,FALSE)&lt;&gt;"C","",MAX($A$2:A485)+1),"")</f>
        <v/>
      </c>
      <c r="B486" s="35">
        <f>IF(Setup!$F$57="Yes",MAX($B$2:B485)+1,"")</f>
        <v>442</v>
      </c>
      <c r="C486" s="28" t="s">
        <v>344</v>
      </c>
      <c r="D486" s="37" t="str">
        <f t="shared" si="61"/>
        <v/>
      </c>
      <c r="E486" s="41">
        <v>8</v>
      </c>
      <c r="F486" s="41">
        <v>16</v>
      </c>
      <c r="G486" s="6">
        <v>2</v>
      </c>
      <c r="H486" s="6">
        <v>0</v>
      </c>
      <c r="I486" s="70">
        <v>0</v>
      </c>
      <c r="J486" s="70">
        <v>0</v>
      </c>
      <c r="K486" s="70">
        <v>0</v>
      </c>
      <c r="L486" s="70">
        <v>0</v>
      </c>
      <c r="M486" s="70">
        <v>0</v>
      </c>
      <c r="N486" s="70">
        <v>0</v>
      </c>
      <c r="O486" s="70">
        <v>0</v>
      </c>
      <c r="P486" s="70">
        <v>0</v>
      </c>
      <c r="Q486" s="70">
        <v>0</v>
      </c>
      <c r="R486" s="10">
        <f t="shared" si="60"/>
        <v>4.2</v>
      </c>
      <c r="T486" s="9" t="str">
        <f t="shared" si="62"/>
        <v>A96</v>
      </c>
      <c r="U486" s="11" t="str">
        <f t="shared" si="63"/>
        <v>In Rommel's Wake</v>
      </c>
      <c r="V486" s="11" t="str">
        <f t="shared" si="59"/>
        <v/>
      </c>
      <c r="W486" s="11" t="str">
        <f t="shared" si="64"/>
        <v/>
      </c>
      <c r="X486" s="86" t="str">
        <f>IFERROR(IF(U486="","",IF(COUNTIF('My Played Scenarios'!E:E,T486)&gt;0,"ü","")),"")</f>
        <v/>
      </c>
    </row>
    <row r="487" spans="1:24" ht="15" customHeight="1" x14ac:dyDescent="0.3">
      <c r="A487" s="128" t="str">
        <f>IFERROR(IF(VLOOKUP(C487,Summary!A:B,2,FALSE)&lt;&gt;"C","",MAX($A$2:A486)+1),"")</f>
        <v/>
      </c>
      <c r="B487" s="35">
        <f>IF(Setup!$F$57="Yes",MAX($B$2:B486)+1,"")</f>
        <v>443</v>
      </c>
      <c r="C487" s="28" t="s">
        <v>345</v>
      </c>
      <c r="D487" s="37" t="str">
        <f t="shared" si="61"/>
        <v/>
      </c>
      <c r="E487" s="41">
        <v>8.5</v>
      </c>
      <c r="F487" s="41">
        <v>35.5</v>
      </c>
      <c r="G487" s="6">
        <v>0</v>
      </c>
      <c r="H487" s="6">
        <v>3</v>
      </c>
      <c r="I487" s="70">
        <v>1</v>
      </c>
      <c r="J487" s="70">
        <v>0</v>
      </c>
      <c r="K487" s="70">
        <v>0</v>
      </c>
      <c r="L487" s="70">
        <v>0</v>
      </c>
      <c r="M487" s="70">
        <v>1</v>
      </c>
      <c r="N487" s="70">
        <v>0</v>
      </c>
      <c r="O487" s="70">
        <v>0</v>
      </c>
      <c r="P487" s="70">
        <v>0</v>
      </c>
      <c r="Q487" s="70">
        <v>0</v>
      </c>
      <c r="R487" s="10">
        <f t="shared" si="60"/>
        <v>6.8791666666666664</v>
      </c>
      <c r="T487" s="9" t="str">
        <f t="shared" si="62"/>
        <v>A97</v>
      </c>
      <c r="U487" s="11" t="str">
        <f t="shared" si="63"/>
        <v>Tasimboko Raid</v>
      </c>
      <c r="V487" s="11" t="str">
        <f t="shared" si="59"/>
        <v>, PTO, Air</v>
      </c>
      <c r="W487" s="11" t="str">
        <f t="shared" si="64"/>
        <v>PTO, Air</v>
      </c>
      <c r="X487" s="86" t="str">
        <f>IFERROR(IF(U487="","",IF(COUNTIF('My Played Scenarios'!E:E,T487)&gt;0,"ü","")),"")</f>
        <v/>
      </c>
    </row>
    <row r="488" spans="1:24" ht="15" customHeight="1" x14ac:dyDescent="0.3">
      <c r="A488" s="128" t="str">
        <f>IFERROR(IF(VLOOKUP(C488,Summary!A:B,2,FALSE)&lt;&gt;"C","",MAX($A$2:A487)+1),"")</f>
        <v/>
      </c>
      <c r="B488" s="35">
        <f>IF(Setup!$F$57="Yes",MAX($B$2:B487)+1,"")</f>
        <v>444</v>
      </c>
      <c r="C488" s="28" t="s">
        <v>346</v>
      </c>
      <c r="D488" s="37" t="str">
        <f t="shared" si="61"/>
        <v/>
      </c>
      <c r="E488" s="41">
        <v>8.5</v>
      </c>
      <c r="F488" s="41">
        <v>37</v>
      </c>
      <c r="G488" s="6">
        <v>15</v>
      </c>
      <c r="H488" s="6">
        <v>2</v>
      </c>
      <c r="I488" s="70">
        <v>0</v>
      </c>
      <c r="J488" s="70">
        <v>1</v>
      </c>
      <c r="K488" s="70">
        <v>0</v>
      </c>
      <c r="L488" s="70">
        <v>0</v>
      </c>
      <c r="M488" s="70">
        <v>0</v>
      </c>
      <c r="N488" s="70">
        <v>0</v>
      </c>
      <c r="O488" s="70">
        <v>0</v>
      </c>
      <c r="P488" s="70">
        <v>0</v>
      </c>
      <c r="Q488" s="70">
        <v>0</v>
      </c>
      <c r="R488" s="10">
        <f t="shared" si="60"/>
        <v>13.608333333333333</v>
      </c>
      <c r="T488" s="9" t="str">
        <f t="shared" si="62"/>
        <v>A98</v>
      </c>
      <c r="U488" s="11" t="str">
        <f t="shared" si="63"/>
        <v>Crossing the Gniloi Tikitsch</v>
      </c>
      <c r="V488" s="11" t="str">
        <f t="shared" si="59"/>
        <v>, OBA</v>
      </c>
      <c r="W488" s="11" t="str">
        <f t="shared" si="64"/>
        <v>OBA</v>
      </c>
      <c r="X488" s="86" t="str">
        <f>IFERROR(IF(U488="","",IF(COUNTIF('My Played Scenarios'!E:E,T488)&gt;0,"ü","")),"")</f>
        <v/>
      </c>
    </row>
    <row r="489" spans="1:24" ht="15" customHeight="1" x14ac:dyDescent="0.3">
      <c r="A489" s="128" t="str">
        <f>IFERROR(IF(VLOOKUP(C489,Summary!A:B,2,FALSE)&lt;&gt;"C","",MAX($A$2:A488)+1),"")</f>
        <v/>
      </c>
      <c r="B489" s="35">
        <f>IF(Setup!$F$57="Yes",MAX($B$2:B488)+1,"")</f>
        <v>445</v>
      </c>
      <c r="C489" s="28" t="s">
        <v>347</v>
      </c>
      <c r="D489" s="37" t="str">
        <f t="shared" si="61"/>
        <v/>
      </c>
      <c r="E489" s="41">
        <v>6</v>
      </c>
      <c r="F489" s="41">
        <v>18</v>
      </c>
      <c r="G489" s="6">
        <v>0</v>
      </c>
      <c r="H489" s="6">
        <v>2</v>
      </c>
      <c r="I489" s="70">
        <v>0</v>
      </c>
      <c r="J489" s="70">
        <v>1</v>
      </c>
      <c r="K489" s="70">
        <v>0</v>
      </c>
      <c r="L489" s="70">
        <v>0</v>
      </c>
      <c r="M489" s="70">
        <v>0</v>
      </c>
      <c r="N489" s="70">
        <v>0</v>
      </c>
      <c r="O489" s="70">
        <v>0</v>
      </c>
      <c r="P489" s="70">
        <v>0</v>
      </c>
      <c r="Q489" s="70">
        <v>0</v>
      </c>
      <c r="R489" s="10">
        <f t="shared" si="60"/>
        <v>3.5</v>
      </c>
      <c r="T489" s="9" t="str">
        <f t="shared" si="62"/>
        <v>A99</v>
      </c>
      <c r="U489" s="11" t="str">
        <f t="shared" si="63"/>
        <v>To Clear a Roadblock</v>
      </c>
      <c r="V489" s="11" t="str">
        <f t="shared" si="59"/>
        <v>, OBA</v>
      </c>
      <c r="W489" s="11" t="str">
        <f t="shared" si="64"/>
        <v>OBA</v>
      </c>
      <c r="X489" s="86" t="str">
        <f>IFERROR(IF(U489="","",IF(COUNTIF('My Played Scenarios'!E:E,T489)&gt;0,"ü","")),"")</f>
        <v/>
      </c>
    </row>
    <row r="490" spans="1:24" ht="15" customHeight="1" x14ac:dyDescent="0.3">
      <c r="A490" s="128" t="str">
        <f>IFERROR(IF(VLOOKUP(C490,Summary!A:B,2,FALSE)&lt;&gt;"C","",MAX($A$2:A489)+1),"")</f>
        <v/>
      </c>
      <c r="B490" s="35">
        <f>IF(Setup!$F$57="Yes",MAX($B$2:B489)+1,"")</f>
        <v>446</v>
      </c>
      <c r="C490" s="28" t="s">
        <v>348</v>
      </c>
      <c r="D490" s="37" t="str">
        <f t="shared" si="61"/>
        <v/>
      </c>
      <c r="E490" s="41">
        <v>8.5</v>
      </c>
      <c r="F490" s="41">
        <v>27.5</v>
      </c>
      <c r="G490" s="6">
        <v>8</v>
      </c>
      <c r="H490" s="6">
        <v>3</v>
      </c>
      <c r="I490" s="70">
        <v>0</v>
      </c>
      <c r="J490" s="70">
        <v>0</v>
      </c>
      <c r="K490" s="70">
        <v>0</v>
      </c>
      <c r="L490" s="70">
        <v>0</v>
      </c>
      <c r="M490" s="70">
        <v>0</v>
      </c>
      <c r="N490" s="70">
        <v>0</v>
      </c>
      <c r="O490" s="70">
        <v>0</v>
      </c>
      <c r="P490" s="70">
        <v>0</v>
      </c>
      <c r="Q490" s="70">
        <v>0</v>
      </c>
      <c r="R490" s="10">
        <f t="shared" si="60"/>
        <v>9.8541666666666661</v>
      </c>
      <c r="T490" s="9" t="str">
        <f t="shared" si="62"/>
        <v>A100</v>
      </c>
      <c r="U490" s="11" t="str">
        <f t="shared" si="63"/>
        <v>Dorset Wood in the Rain</v>
      </c>
      <c r="V490" s="11" t="str">
        <f t="shared" si="59"/>
        <v/>
      </c>
      <c r="W490" s="11" t="str">
        <f t="shared" si="64"/>
        <v/>
      </c>
      <c r="X490" s="86" t="str">
        <f>IFERROR(IF(U490="","",IF(COUNTIF('My Played Scenarios'!E:E,T490)&gt;0,"ü","")),"")</f>
        <v/>
      </c>
    </row>
    <row r="491" spans="1:24" ht="15" customHeight="1" x14ac:dyDescent="0.3">
      <c r="A491" s="128" t="str">
        <f>IFERROR(IF(VLOOKUP(C491,Summary!A:B,2,FALSE)&lt;&gt;"C","",MAX($A$2:A490)+1),"")</f>
        <v/>
      </c>
      <c r="B491" s="35">
        <f>IF(Setup!$F$57="Yes",MAX($B$2:B490)+1,"")</f>
        <v>447</v>
      </c>
      <c r="C491" s="28" t="s">
        <v>349</v>
      </c>
      <c r="D491" s="37" t="str">
        <f t="shared" si="61"/>
        <v/>
      </c>
      <c r="E491" s="41">
        <v>7.5</v>
      </c>
      <c r="F491" s="41">
        <v>41.5</v>
      </c>
      <c r="G491" s="6">
        <v>10</v>
      </c>
      <c r="H491" s="6">
        <v>4</v>
      </c>
      <c r="I491" s="70">
        <v>0</v>
      </c>
      <c r="J491" s="70">
        <v>0</v>
      </c>
      <c r="K491" s="70">
        <v>0</v>
      </c>
      <c r="L491" s="70">
        <v>0</v>
      </c>
      <c r="M491" s="70">
        <v>0</v>
      </c>
      <c r="N491" s="70">
        <v>0</v>
      </c>
      <c r="O491" s="70">
        <v>0</v>
      </c>
      <c r="P491" s="70">
        <v>0</v>
      </c>
      <c r="Q491" s="70">
        <v>0</v>
      </c>
      <c r="R491" s="10">
        <f t="shared" si="60"/>
        <v>10.4375</v>
      </c>
      <c r="T491" s="9" t="str">
        <f t="shared" si="62"/>
        <v>A101</v>
      </c>
      <c r="U491" s="11" t="str">
        <f t="shared" si="63"/>
        <v>The Drive for Taierzhuang</v>
      </c>
      <c r="V491" s="11" t="str">
        <f t="shared" si="59"/>
        <v/>
      </c>
      <c r="W491" s="11" t="str">
        <f t="shared" si="64"/>
        <v/>
      </c>
      <c r="X491" s="86" t="str">
        <f>IFERROR(IF(U491="","",IF(COUNTIF('My Played Scenarios'!E:E,T491)&gt;0,"ü","")),"")</f>
        <v/>
      </c>
    </row>
    <row r="492" spans="1:24" ht="15" customHeight="1" x14ac:dyDescent="0.3">
      <c r="A492" s="128" t="str">
        <f>IFERROR(IF(VLOOKUP(C492,Summary!A:B,2,FALSE)&lt;&gt;"C","",MAX($A$2:A491)+1),"")</f>
        <v/>
      </c>
      <c r="B492" s="35">
        <f>IF(Setup!$F$57="Yes",MAX($B$2:B491)+1,"")</f>
        <v>448</v>
      </c>
      <c r="C492" s="28" t="s">
        <v>350</v>
      </c>
      <c r="D492" s="37" t="str">
        <f t="shared" si="61"/>
        <v/>
      </c>
      <c r="E492" s="41">
        <v>9</v>
      </c>
      <c r="F492" s="41">
        <v>20</v>
      </c>
      <c r="G492" s="6">
        <v>3</v>
      </c>
      <c r="H492" s="6">
        <v>4</v>
      </c>
      <c r="I492" s="70">
        <v>0</v>
      </c>
      <c r="J492" s="70">
        <v>0</v>
      </c>
      <c r="K492" s="70">
        <v>0</v>
      </c>
      <c r="L492" s="70">
        <v>0</v>
      </c>
      <c r="M492" s="70">
        <v>1</v>
      </c>
      <c r="N492" s="70">
        <v>0</v>
      </c>
      <c r="O492" s="70">
        <v>0</v>
      </c>
      <c r="P492" s="70">
        <v>0</v>
      </c>
      <c r="Q492" s="70">
        <v>0</v>
      </c>
      <c r="R492" s="10">
        <f t="shared" si="60"/>
        <v>6.7</v>
      </c>
      <c r="T492" s="9" t="str">
        <f t="shared" si="62"/>
        <v>A102</v>
      </c>
      <c r="U492" s="11" t="str">
        <f t="shared" si="63"/>
        <v>On Silent Wings</v>
      </c>
      <c r="V492" s="11" t="str">
        <f t="shared" si="59"/>
        <v>, Air</v>
      </c>
      <c r="W492" s="11" t="str">
        <f t="shared" si="64"/>
        <v>Air</v>
      </c>
      <c r="X492" s="86" t="str">
        <f>IFERROR(IF(U492="","",IF(COUNTIF('My Played Scenarios'!E:E,T492)&gt;0,"ü","")),"")</f>
        <v/>
      </c>
    </row>
    <row r="493" spans="1:24" ht="15" customHeight="1" x14ac:dyDescent="0.3">
      <c r="A493" s="128" t="str">
        <f>IFERROR(IF(VLOOKUP(C493,Summary!A:B,2,FALSE)&lt;&gt;"C","",MAX($A$2:A492)+1),"")</f>
        <v/>
      </c>
      <c r="B493" s="35">
        <f>IF(Setup!$F$57="Yes",MAX($B$2:B492)+1,"")</f>
        <v>449</v>
      </c>
      <c r="C493" s="28" t="s">
        <v>351</v>
      </c>
      <c r="D493" s="37" t="str">
        <f t="shared" si="61"/>
        <v/>
      </c>
      <c r="E493" s="41">
        <v>4.5</v>
      </c>
      <c r="F493" s="41">
        <v>17</v>
      </c>
      <c r="G493" s="6">
        <v>2</v>
      </c>
      <c r="H493" s="6">
        <v>2</v>
      </c>
      <c r="I493" s="70">
        <v>0</v>
      </c>
      <c r="J493" s="70">
        <v>0</v>
      </c>
      <c r="K493" s="70">
        <v>0</v>
      </c>
      <c r="L493" s="70">
        <v>0</v>
      </c>
      <c r="M493" s="70">
        <v>0</v>
      </c>
      <c r="N493" s="70">
        <v>0</v>
      </c>
      <c r="O493" s="70">
        <v>0</v>
      </c>
      <c r="P493" s="70">
        <v>0</v>
      </c>
      <c r="Q493" s="70">
        <v>0</v>
      </c>
      <c r="R493" s="10">
        <f t="shared" si="60"/>
        <v>3.0249999999999999</v>
      </c>
      <c r="T493" s="9" t="str">
        <f t="shared" si="62"/>
        <v>A103</v>
      </c>
      <c r="U493" s="11" t="str">
        <f t="shared" si="63"/>
        <v>Mayhem in Manila</v>
      </c>
      <c r="V493" s="11" t="str">
        <f t="shared" si="59"/>
        <v/>
      </c>
      <c r="W493" s="11" t="str">
        <f t="shared" si="64"/>
        <v/>
      </c>
      <c r="X493" s="86" t="str">
        <f>IFERROR(IF(U493="","",IF(COUNTIF('My Played Scenarios'!E:E,T493)&gt;0,"ü","")),"")</f>
        <v/>
      </c>
    </row>
    <row r="494" spans="1:24" ht="15" customHeight="1" x14ac:dyDescent="0.3">
      <c r="A494" s="128" t="str">
        <f>IFERROR(IF(VLOOKUP(C494,Summary!A:B,2,FALSE)&lt;&gt;"C","",MAX($A$2:A493)+1),"")</f>
        <v/>
      </c>
      <c r="B494" s="35">
        <f>IF(Setup!$F$57="Yes",MAX($B$2:B493)+1,"")</f>
        <v>450</v>
      </c>
      <c r="C494" s="28" t="s">
        <v>352</v>
      </c>
      <c r="D494" s="37" t="str">
        <f t="shared" si="61"/>
        <v/>
      </c>
      <c r="E494" s="41">
        <v>6.5</v>
      </c>
      <c r="F494" s="41">
        <v>20.5</v>
      </c>
      <c r="G494" s="6">
        <v>3</v>
      </c>
      <c r="H494" s="6">
        <v>1</v>
      </c>
      <c r="I494" s="70">
        <v>0</v>
      </c>
      <c r="J494" s="70">
        <v>0</v>
      </c>
      <c r="K494" s="70">
        <v>0</v>
      </c>
      <c r="L494" s="70">
        <v>0</v>
      </c>
      <c r="M494" s="70">
        <v>0</v>
      </c>
      <c r="N494" s="70">
        <v>0</v>
      </c>
      <c r="O494" s="70">
        <v>0</v>
      </c>
      <c r="P494" s="70">
        <v>0</v>
      </c>
      <c r="Q494" s="70">
        <v>0</v>
      </c>
      <c r="R494" s="10">
        <f t="shared" si="60"/>
        <v>4.6291666666666664</v>
      </c>
      <c r="T494" s="9" t="str">
        <f t="shared" si="62"/>
        <v>A104</v>
      </c>
      <c r="U494" s="11" t="str">
        <f t="shared" si="63"/>
        <v>In Front of the Storm</v>
      </c>
      <c r="V494" s="11" t="str">
        <f t="shared" si="59"/>
        <v/>
      </c>
      <c r="W494" s="11" t="str">
        <f t="shared" si="64"/>
        <v/>
      </c>
      <c r="X494" s="86" t="str">
        <f>IFERROR(IF(U494="","",IF(COUNTIF('My Played Scenarios'!E:E,T494)&gt;0,"ü","")),"")</f>
        <v/>
      </c>
    </row>
    <row r="495" spans="1:24" ht="15" customHeight="1" x14ac:dyDescent="0.3">
      <c r="A495" s="128" t="str">
        <f>IFERROR(IF(VLOOKUP(C495,Summary!A:B,2,FALSE)&lt;&gt;"C","",MAX($A$2:A494)+1),"")</f>
        <v/>
      </c>
      <c r="B495" s="35">
        <f>IF(Setup!$F$57="Yes",MAX($B$2:B494)+1,"")</f>
        <v>451</v>
      </c>
      <c r="C495" s="28"/>
      <c r="D495" s="37" t="str">
        <f t="shared" si="61"/>
        <v/>
      </c>
      <c r="E495" s="41"/>
      <c r="F495" s="41"/>
      <c r="I495" s="70" t="s">
        <v>1363</v>
      </c>
      <c r="J495" s="70" t="s">
        <v>1363</v>
      </c>
      <c r="K495" s="70" t="s">
        <v>1363</v>
      </c>
      <c r="L495" s="70" t="s">
        <v>1363</v>
      </c>
      <c r="M495" s="70" t="s">
        <v>1363</v>
      </c>
      <c r="N495" s="70" t="s">
        <v>1363</v>
      </c>
      <c r="O495" s="70" t="s">
        <v>1363</v>
      </c>
      <c r="P495" s="70"/>
      <c r="Q495" s="70" t="s">
        <v>1363</v>
      </c>
      <c r="R495" s="10" t="str">
        <f t="shared" si="60"/>
        <v/>
      </c>
      <c r="T495" s="9" t="str">
        <f t="shared" si="62"/>
        <v/>
      </c>
      <c r="U495" s="11" t="str">
        <f t="shared" si="63"/>
        <v/>
      </c>
      <c r="V495" s="11" t="str">
        <f t="shared" si="59"/>
        <v/>
      </c>
      <c r="W495" s="11" t="str">
        <f t="shared" si="64"/>
        <v/>
      </c>
      <c r="X495" s="86" t="str">
        <f>IFERROR(IF(U495="","",IF(COUNTIF('My Played Scenarios'!E:E,T495)&gt;0,"ü","")),"")</f>
        <v/>
      </c>
    </row>
    <row r="496" spans="1:24" ht="15" customHeight="1" x14ac:dyDescent="0.3">
      <c r="A496" s="128" t="str">
        <f>IFERROR(IF(VLOOKUP(C496,Summary!A:B,2,FALSE)&lt;&gt;"C","",MAX($A$2:A495)+1),"")</f>
        <v/>
      </c>
      <c r="B496" s="35">
        <f>IF(Setup!$F$57="Yes",MAX($B$2:B495)+1,"")</f>
        <v>452</v>
      </c>
      <c r="C496" s="29" t="s">
        <v>353</v>
      </c>
      <c r="D496" s="37" t="str">
        <f t="shared" si="61"/>
        <v/>
      </c>
      <c r="E496" s="17"/>
      <c r="F496" s="17"/>
      <c r="I496" s="70" t="s">
        <v>1363</v>
      </c>
      <c r="J496" s="70" t="s">
        <v>1363</v>
      </c>
      <c r="K496" s="70" t="s">
        <v>1363</v>
      </c>
      <c r="L496" s="70" t="s">
        <v>1363</v>
      </c>
      <c r="M496" s="70" t="s">
        <v>1363</v>
      </c>
      <c r="N496" s="70" t="s">
        <v>1363</v>
      </c>
      <c r="O496" s="70" t="s">
        <v>1363</v>
      </c>
      <c r="P496" s="70"/>
      <c r="Q496" s="70" t="s">
        <v>1363</v>
      </c>
      <c r="R496" s="10" t="str">
        <f t="shared" si="60"/>
        <v/>
      </c>
      <c r="T496" s="9" t="str">
        <f t="shared" si="62"/>
        <v/>
      </c>
      <c r="U496" s="11" t="str">
        <f t="shared" si="63"/>
        <v/>
      </c>
      <c r="V496" s="11" t="str">
        <f t="shared" si="59"/>
        <v/>
      </c>
      <c r="W496" s="11" t="str">
        <f t="shared" si="64"/>
        <v/>
      </c>
      <c r="X496" s="86" t="str">
        <f>IFERROR(IF(U496="","",IF(COUNTIF('My Played Scenarios'!E:E,T496)&gt;0,"ü","")),"")</f>
        <v/>
      </c>
    </row>
    <row r="497" spans="1:24" ht="15" customHeight="1" x14ac:dyDescent="0.3">
      <c r="A497" s="128" t="str">
        <f>IFERROR(IF(VLOOKUP(C497,Summary!A:B,2,FALSE)&lt;&gt;"C","",MAX($A$2:A496)+1),"")</f>
        <v/>
      </c>
      <c r="B497" s="35">
        <f>IF(Setup!$F$57="Yes",MAX($B$2:B496)+1,"")</f>
        <v>453</v>
      </c>
      <c r="C497" s="28" t="s">
        <v>354</v>
      </c>
      <c r="D497" s="37" t="str">
        <f t="shared" si="61"/>
        <v/>
      </c>
      <c r="E497" s="41">
        <v>12</v>
      </c>
      <c r="F497" s="41">
        <v>42</v>
      </c>
      <c r="G497" s="6">
        <v>2</v>
      </c>
      <c r="H497" s="6">
        <v>2</v>
      </c>
      <c r="I497" s="70">
        <v>0</v>
      </c>
      <c r="J497" s="70">
        <v>0</v>
      </c>
      <c r="K497" s="70">
        <v>0</v>
      </c>
      <c r="L497" s="70">
        <v>0</v>
      </c>
      <c r="M497" s="70">
        <v>0</v>
      </c>
      <c r="N497" s="70">
        <v>0</v>
      </c>
      <c r="O497" s="70">
        <v>0</v>
      </c>
      <c r="P497" s="70">
        <v>0</v>
      </c>
      <c r="Q497" s="70">
        <v>0</v>
      </c>
      <c r="R497" s="10">
        <f t="shared" si="60"/>
        <v>11.4</v>
      </c>
      <c r="T497" s="9" t="str">
        <f t="shared" si="62"/>
        <v>A105</v>
      </c>
      <c r="U497" s="11" t="str">
        <f t="shared" si="63"/>
        <v>Police Action</v>
      </c>
      <c r="V497" s="11" t="str">
        <f t="shared" si="59"/>
        <v/>
      </c>
      <c r="W497" s="11" t="str">
        <f t="shared" si="64"/>
        <v/>
      </c>
      <c r="X497" s="86" t="str">
        <f>IFERROR(IF(U497="","",IF(COUNTIF('My Played Scenarios'!E:E,T497)&gt;0,"ü","")),"")</f>
        <v/>
      </c>
    </row>
    <row r="498" spans="1:24" ht="15" customHeight="1" x14ac:dyDescent="0.3">
      <c r="A498" s="128" t="str">
        <f>IFERROR(IF(VLOOKUP(C498,Summary!A:B,2,FALSE)&lt;&gt;"C","",MAX($A$2:A497)+1),"")</f>
        <v/>
      </c>
      <c r="B498" s="35">
        <f>IF(Setup!$F$57="Yes",MAX($B$2:B497)+1,"")</f>
        <v>454</v>
      </c>
      <c r="C498" s="28" t="s">
        <v>355</v>
      </c>
      <c r="D498" s="37" t="str">
        <f t="shared" si="61"/>
        <v/>
      </c>
      <c r="E498" s="41">
        <v>9</v>
      </c>
      <c r="F498" s="41">
        <v>31.5</v>
      </c>
      <c r="G498" s="6">
        <v>11</v>
      </c>
      <c r="H498" s="6">
        <v>0</v>
      </c>
      <c r="I498" s="70">
        <v>0</v>
      </c>
      <c r="J498" s="70">
        <v>0</v>
      </c>
      <c r="K498" s="70">
        <v>0</v>
      </c>
      <c r="L498" s="70">
        <v>0</v>
      </c>
      <c r="M498" s="70">
        <v>0</v>
      </c>
      <c r="N498" s="70">
        <v>0</v>
      </c>
      <c r="O498" s="70">
        <v>0</v>
      </c>
      <c r="P498" s="70">
        <v>0</v>
      </c>
      <c r="Q498" s="70">
        <v>0</v>
      </c>
      <c r="R498" s="10">
        <f t="shared" si="60"/>
        <v>10.675000000000001</v>
      </c>
      <c r="T498" s="9" t="str">
        <f t="shared" si="62"/>
        <v>A106</v>
      </c>
      <c r="U498" s="11" t="str">
        <f t="shared" si="63"/>
        <v>Debacle at Korosten</v>
      </c>
      <c r="V498" s="11" t="str">
        <f t="shared" si="59"/>
        <v/>
      </c>
      <c r="W498" s="11" t="str">
        <f t="shared" si="64"/>
        <v/>
      </c>
      <c r="X498" s="86" t="str">
        <f>IFERROR(IF(U498="","",IF(COUNTIF('My Played Scenarios'!E:E,T498)&gt;0,"ü","")),"")</f>
        <v/>
      </c>
    </row>
    <row r="499" spans="1:24" ht="15" customHeight="1" x14ac:dyDescent="0.3">
      <c r="A499" s="128" t="str">
        <f>IFERROR(IF(VLOOKUP(C499,Summary!A:B,2,FALSE)&lt;&gt;"C","",MAX($A$2:A498)+1),"")</f>
        <v/>
      </c>
      <c r="B499" s="35">
        <f>IF(Setup!$F$57="Yes",MAX($B$2:B498)+1,"")</f>
        <v>455</v>
      </c>
      <c r="C499" s="28" t="s">
        <v>356</v>
      </c>
      <c r="D499" s="37" t="str">
        <f t="shared" si="61"/>
        <v/>
      </c>
      <c r="E499" s="41">
        <v>5.5</v>
      </c>
      <c r="F499" s="41">
        <v>27</v>
      </c>
      <c r="G499" s="6">
        <v>2</v>
      </c>
      <c r="H499" s="6">
        <v>1</v>
      </c>
      <c r="I499" s="70">
        <v>0</v>
      </c>
      <c r="J499" s="70">
        <v>0</v>
      </c>
      <c r="K499" s="70">
        <v>0</v>
      </c>
      <c r="L499" s="70">
        <v>0</v>
      </c>
      <c r="M499" s="70">
        <v>0</v>
      </c>
      <c r="N499" s="70">
        <v>0</v>
      </c>
      <c r="O499" s="70">
        <v>0</v>
      </c>
      <c r="P499" s="70">
        <v>0</v>
      </c>
      <c r="Q499" s="70">
        <v>0</v>
      </c>
      <c r="R499" s="10">
        <f t="shared" si="60"/>
        <v>4.3</v>
      </c>
      <c r="T499" s="9" t="str">
        <f t="shared" si="62"/>
        <v>A107</v>
      </c>
      <c r="U499" s="11" t="str">
        <f t="shared" si="63"/>
        <v>The Red Wave</v>
      </c>
      <c r="V499" s="11" t="str">
        <f t="shared" si="59"/>
        <v/>
      </c>
      <c r="W499" s="11" t="str">
        <f t="shared" si="64"/>
        <v/>
      </c>
      <c r="X499" s="86" t="str">
        <f>IFERROR(IF(U499="","",IF(COUNTIF('My Played Scenarios'!E:E,T499)&gt;0,"ü","")),"")</f>
        <v/>
      </c>
    </row>
    <row r="500" spans="1:24" ht="15" customHeight="1" x14ac:dyDescent="0.3">
      <c r="A500" s="128" t="str">
        <f>IFERROR(IF(VLOOKUP(C500,Summary!A:B,2,FALSE)&lt;&gt;"C","",MAX($A$2:A499)+1),"")</f>
        <v/>
      </c>
      <c r="B500" s="35">
        <f>IF(Setup!$F$57="Yes",MAX($B$2:B499)+1,"")</f>
        <v>456</v>
      </c>
      <c r="C500" s="28" t="s">
        <v>357</v>
      </c>
      <c r="D500" s="37" t="str">
        <f t="shared" si="61"/>
        <v/>
      </c>
      <c r="E500" s="41">
        <v>6.5</v>
      </c>
      <c r="F500" s="41">
        <v>16</v>
      </c>
      <c r="G500" s="6">
        <v>0</v>
      </c>
      <c r="H500" s="6">
        <v>0</v>
      </c>
      <c r="I500" s="70">
        <v>0</v>
      </c>
      <c r="J500" s="70">
        <v>0</v>
      </c>
      <c r="K500" s="70">
        <v>0</v>
      </c>
      <c r="L500" s="70">
        <v>0</v>
      </c>
      <c r="M500" s="70">
        <v>0</v>
      </c>
      <c r="N500" s="70">
        <v>0</v>
      </c>
      <c r="O500" s="70">
        <v>0</v>
      </c>
      <c r="P500" s="70">
        <v>0</v>
      </c>
      <c r="Q500" s="70">
        <v>0</v>
      </c>
      <c r="R500" s="10">
        <f t="shared" si="60"/>
        <v>2.7333333333333334</v>
      </c>
      <c r="T500" s="9" t="str">
        <f t="shared" si="62"/>
        <v>A108</v>
      </c>
      <c r="U500" s="11" t="str">
        <f t="shared" si="63"/>
        <v>Sudden Death</v>
      </c>
      <c r="V500" s="11" t="str">
        <f t="shared" si="59"/>
        <v/>
      </c>
      <c r="W500" s="11" t="str">
        <f t="shared" si="64"/>
        <v/>
      </c>
      <c r="X500" s="86" t="str">
        <f>IFERROR(IF(U500="","",IF(COUNTIF('My Played Scenarios'!E:E,T500)&gt;0,"ü","")),"")</f>
        <v/>
      </c>
    </row>
    <row r="501" spans="1:24" ht="15" customHeight="1" x14ac:dyDescent="0.3">
      <c r="A501" s="128" t="str">
        <f>IFERROR(IF(VLOOKUP(C501,Summary!A:B,2,FALSE)&lt;&gt;"C","",MAX($A$2:A500)+1),"")</f>
        <v/>
      </c>
      <c r="B501" s="35">
        <f>IF(Setup!$F$57="Yes",MAX($B$2:B500)+1,"")</f>
        <v>457</v>
      </c>
      <c r="C501" s="28" t="s">
        <v>358</v>
      </c>
      <c r="D501" s="37" t="str">
        <f t="shared" si="61"/>
        <v/>
      </c>
      <c r="E501" s="41">
        <v>6.5</v>
      </c>
      <c r="F501" s="41">
        <v>23</v>
      </c>
      <c r="G501" s="6">
        <v>7</v>
      </c>
      <c r="H501" s="6">
        <v>0</v>
      </c>
      <c r="I501" s="70">
        <v>0</v>
      </c>
      <c r="J501" s="70">
        <v>0</v>
      </c>
      <c r="K501" s="70">
        <v>0</v>
      </c>
      <c r="L501" s="70">
        <v>0</v>
      </c>
      <c r="M501" s="70">
        <v>0</v>
      </c>
      <c r="N501" s="70">
        <v>0</v>
      </c>
      <c r="O501" s="70">
        <v>0</v>
      </c>
      <c r="P501" s="70">
        <v>0</v>
      </c>
      <c r="Q501" s="70">
        <v>0</v>
      </c>
      <c r="R501" s="10">
        <f t="shared" si="60"/>
        <v>6.5250000000000004</v>
      </c>
      <c r="T501" s="9" t="str">
        <f t="shared" si="62"/>
        <v>A109</v>
      </c>
      <c r="U501" s="11" t="str">
        <f t="shared" si="63"/>
        <v>Scouts Out</v>
      </c>
      <c r="V501" s="11" t="str">
        <f t="shared" si="59"/>
        <v/>
      </c>
      <c r="W501" s="11" t="str">
        <f t="shared" si="64"/>
        <v/>
      </c>
      <c r="X501" s="86" t="str">
        <f>IFERROR(IF(U501="","",IF(COUNTIF('My Played Scenarios'!E:E,T501)&gt;0,"ü","")),"")</f>
        <v/>
      </c>
    </row>
    <row r="502" spans="1:24" ht="15" customHeight="1" x14ac:dyDescent="0.3">
      <c r="A502" s="128" t="str">
        <f>IFERROR(IF(VLOOKUP(C502,Summary!A:B,2,FALSE)&lt;&gt;"C","",MAX($A$2:A501)+1),"")</f>
        <v/>
      </c>
      <c r="B502" s="35">
        <f>IF(Setup!$F$57="Yes",MAX($B$2:B501)+1,"")</f>
        <v>458</v>
      </c>
      <c r="C502" s="28" t="s">
        <v>359</v>
      </c>
      <c r="D502" s="37" t="str">
        <f t="shared" si="61"/>
        <v/>
      </c>
      <c r="E502" s="41">
        <v>6.5</v>
      </c>
      <c r="F502" s="41">
        <v>36.5</v>
      </c>
      <c r="G502" s="6">
        <v>0</v>
      </c>
      <c r="H502" s="6">
        <v>0</v>
      </c>
      <c r="I502" s="70">
        <v>0</v>
      </c>
      <c r="J502" s="70">
        <v>0</v>
      </c>
      <c r="K502" s="70">
        <v>0</v>
      </c>
      <c r="L502" s="70">
        <v>0</v>
      </c>
      <c r="M502" s="70">
        <v>0</v>
      </c>
      <c r="N502" s="70">
        <v>0</v>
      </c>
      <c r="O502" s="70">
        <v>0</v>
      </c>
      <c r="P502" s="70">
        <v>0</v>
      </c>
      <c r="Q502" s="70">
        <v>0</v>
      </c>
      <c r="R502" s="10">
        <f t="shared" si="60"/>
        <v>4.9541666666666666</v>
      </c>
      <c r="T502" s="9" t="str">
        <f t="shared" si="62"/>
        <v>A110</v>
      </c>
      <c r="U502" s="11" t="str">
        <f t="shared" si="63"/>
        <v>Shanghai in Flames</v>
      </c>
      <c r="V502" s="11" t="str">
        <f t="shared" si="59"/>
        <v/>
      </c>
      <c r="W502" s="11" t="str">
        <f t="shared" si="64"/>
        <v/>
      </c>
      <c r="X502" s="86" t="str">
        <f>IFERROR(IF(U502="","",IF(COUNTIF('My Played Scenarios'!E:E,T502)&gt;0,"ü","")),"")</f>
        <v/>
      </c>
    </row>
    <row r="503" spans="1:24" ht="15" customHeight="1" x14ac:dyDescent="0.3">
      <c r="A503" s="128" t="str">
        <f>IFERROR(IF(VLOOKUP(C503,Summary!A:B,2,FALSE)&lt;&gt;"C","",MAX($A$2:A502)+1),"")</f>
        <v/>
      </c>
      <c r="B503" s="35">
        <f>IF(Setup!$F$57="Yes",MAX($B$2:B502)+1,"")</f>
        <v>459</v>
      </c>
      <c r="C503" s="28" t="s">
        <v>360</v>
      </c>
      <c r="D503" s="37" t="str">
        <f t="shared" si="61"/>
        <v/>
      </c>
      <c r="E503" s="41">
        <v>8</v>
      </c>
      <c r="F503" s="41">
        <v>21.5</v>
      </c>
      <c r="G503" s="6">
        <v>0</v>
      </c>
      <c r="H503" s="6">
        <v>0</v>
      </c>
      <c r="I503" s="70">
        <v>1</v>
      </c>
      <c r="J503" s="70">
        <v>0</v>
      </c>
      <c r="K503" s="70">
        <v>0</v>
      </c>
      <c r="L503" s="70">
        <v>0</v>
      </c>
      <c r="M503" s="70">
        <v>0</v>
      </c>
      <c r="N503" s="70">
        <v>0</v>
      </c>
      <c r="O503" s="70">
        <v>0</v>
      </c>
      <c r="P503" s="70">
        <v>0</v>
      </c>
      <c r="Q503" s="70">
        <v>0</v>
      </c>
      <c r="R503" s="10">
        <f t="shared" si="60"/>
        <v>4</v>
      </c>
      <c r="T503" s="9" t="str">
        <f t="shared" si="62"/>
        <v>A111</v>
      </c>
      <c r="U503" s="11" t="str">
        <f t="shared" si="63"/>
        <v>Cattern's Position</v>
      </c>
      <c r="V503" s="11" t="str">
        <f t="shared" si="59"/>
        <v>, PTO</v>
      </c>
      <c r="W503" s="11" t="str">
        <f t="shared" si="64"/>
        <v>PTO</v>
      </c>
      <c r="X503" s="86" t="str">
        <f>IFERROR(IF(U503="","",IF(COUNTIF('My Played Scenarios'!E:E,T503)&gt;0,"ü","")),"")</f>
        <v/>
      </c>
    </row>
    <row r="504" spans="1:24" ht="15" customHeight="1" x14ac:dyDescent="0.3">
      <c r="A504" s="128" t="str">
        <f>IFERROR(IF(VLOOKUP(C504,Summary!A:B,2,FALSE)&lt;&gt;"C","",MAX($A$2:A503)+1),"")</f>
        <v/>
      </c>
      <c r="B504" s="35">
        <f>IF(Setup!$F$57="Yes",MAX($B$2:B503)+1,"")</f>
        <v>460</v>
      </c>
      <c r="C504" s="28" t="s">
        <v>361</v>
      </c>
      <c r="D504" s="37" t="str">
        <f t="shared" si="61"/>
        <v/>
      </c>
      <c r="E504" s="41">
        <v>7.5</v>
      </c>
      <c r="F504" s="41">
        <v>17.5</v>
      </c>
      <c r="G504" s="6">
        <v>21</v>
      </c>
      <c r="H504" s="6">
        <v>1</v>
      </c>
      <c r="I504" s="70">
        <v>0</v>
      </c>
      <c r="J504" s="70">
        <v>1</v>
      </c>
      <c r="K504" s="70">
        <v>0</v>
      </c>
      <c r="L504" s="70">
        <v>1</v>
      </c>
      <c r="M504" s="70">
        <v>0</v>
      </c>
      <c r="N504" s="70">
        <v>0</v>
      </c>
      <c r="O504" s="70">
        <v>0</v>
      </c>
      <c r="P504" s="70">
        <v>0</v>
      </c>
      <c r="Q504" s="70">
        <v>0</v>
      </c>
      <c r="R504" s="10">
        <f t="shared" si="60"/>
        <v>12.4375</v>
      </c>
      <c r="T504" s="9" t="str">
        <f t="shared" si="62"/>
        <v>A112</v>
      </c>
      <c r="U504" s="11" t="str">
        <f t="shared" si="63"/>
        <v>Gift of Time</v>
      </c>
      <c r="V504" s="11" t="str">
        <f t="shared" si="59"/>
        <v>, OBA, Dsrt</v>
      </c>
      <c r="W504" s="11" t="str">
        <f t="shared" si="64"/>
        <v>OBA, Dsrt</v>
      </c>
      <c r="X504" s="86" t="str">
        <f>IFERROR(IF(U504="","",IF(COUNTIF('My Played Scenarios'!E:E,T504)&gt;0,"ü","")),"")</f>
        <v/>
      </c>
    </row>
    <row r="505" spans="1:24" ht="15" customHeight="1" x14ac:dyDescent="0.3">
      <c r="A505" s="128" t="str">
        <f>IFERROR(IF(VLOOKUP(C505,Summary!A:B,2,FALSE)&lt;&gt;"C","",MAX($A$2:A504)+1),"")</f>
        <v/>
      </c>
      <c r="B505" s="35">
        <f>IF(Setup!$F$57="Yes",MAX($B$2:B504)+1,"")</f>
        <v>461</v>
      </c>
      <c r="C505" s="28" t="s">
        <v>362</v>
      </c>
      <c r="D505" s="37" t="str">
        <f t="shared" si="61"/>
        <v/>
      </c>
      <c r="E505" s="41">
        <v>8.5</v>
      </c>
      <c r="F505" s="41">
        <v>18.5</v>
      </c>
      <c r="G505" s="6">
        <v>6</v>
      </c>
      <c r="H505" s="6">
        <v>4</v>
      </c>
      <c r="I505" s="70">
        <v>0</v>
      </c>
      <c r="J505" s="70">
        <v>0</v>
      </c>
      <c r="K505" s="70">
        <v>0</v>
      </c>
      <c r="L505" s="70">
        <v>0</v>
      </c>
      <c r="M505" s="70">
        <v>0</v>
      </c>
      <c r="N505" s="70">
        <v>0</v>
      </c>
      <c r="O505" s="70">
        <v>0</v>
      </c>
      <c r="P505" s="70">
        <v>0</v>
      </c>
      <c r="Q505" s="70">
        <v>0</v>
      </c>
      <c r="R505" s="10">
        <f t="shared" si="60"/>
        <v>7.5875000000000004</v>
      </c>
      <c r="T505" s="9" t="str">
        <f t="shared" si="62"/>
        <v>A113</v>
      </c>
      <c r="U505" s="11" t="str">
        <f t="shared" si="63"/>
        <v>Then Things Got Worse</v>
      </c>
      <c r="V505" s="11" t="str">
        <f t="shared" si="59"/>
        <v/>
      </c>
      <c r="W505" s="11" t="str">
        <f t="shared" si="64"/>
        <v/>
      </c>
      <c r="X505" s="86" t="str">
        <f>IFERROR(IF(U505="","",IF(COUNTIF('My Played Scenarios'!E:E,T505)&gt;0,"ü","")),"")</f>
        <v/>
      </c>
    </row>
    <row r="506" spans="1:24" ht="15" customHeight="1" x14ac:dyDescent="0.3">
      <c r="A506" s="128" t="str">
        <f>IFERROR(IF(VLOOKUP(C506,Summary!A:B,2,FALSE)&lt;&gt;"C","",MAX($A$2:A505)+1),"")</f>
        <v/>
      </c>
      <c r="B506" s="35">
        <f>IF(Setup!$F$57="Yes",MAX($B$2:B505)+1,"")</f>
        <v>462</v>
      </c>
      <c r="C506" s="28" t="s">
        <v>363</v>
      </c>
      <c r="D506" s="37" t="str">
        <f t="shared" si="61"/>
        <v/>
      </c>
      <c r="E506" s="41">
        <v>6</v>
      </c>
      <c r="F506" s="41">
        <v>15.5</v>
      </c>
      <c r="G506" s="6">
        <v>4</v>
      </c>
      <c r="H506" s="6">
        <v>1</v>
      </c>
      <c r="I506" s="70">
        <v>0</v>
      </c>
      <c r="J506" s="70">
        <v>0</v>
      </c>
      <c r="K506" s="70">
        <v>0</v>
      </c>
      <c r="L506" s="70">
        <v>0</v>
      </c>
      <c r="M506" s="70">
        <v>0</v>
      </c>
      <c r="N506" s="70">
        <v>0</v>
      </c>
      <c r="O506" s="70">
        <v>0</v>
      </c>
      <c r="P506" s="70">
        <v>0</v>
      </c>
      <c r="Q506" s="70">
        <v>0</v>
      </c>
      <c r="R506" s="10">
        <f t="shared" si="60"/>
        <v>4.25</v>
      </c>
      <c r="T506" s="9" t="str">
        <f t="shared" si="62"/>
        <v>A114</v>
      </c>
      <c r="U506" s="11" t="str">
        <f t="shared" si="63"/>
        <v>Hamlet's Demise</v>
      </c>
      <c r="V506" s="11" t="str">
        <f t="shared" si="59"/>
        <v/>
      </c>
      <c r="W506" s="11" t="str">
        <f t="shared" si="64"/>
        <v/>
      </c>
      <c r="X506" s="86" t="str">
        <f>IFERROR(IF(U506="","",IF(COUNTIF('My Played Scenarios'!E:E,T506)&gt;0,"ü","")),"")</f>
        <v/>
      </c>
    </row>
    <row r="507" spans="1:24" ht="15" customHeight="1" x14ac:dyDescent="0.3">
      <c r="A507" s="128" t="str">
        <f>IFERROR(IF(VLOOKUP(C507,Summary!A:B,2,FALSE)&lt;&gt;"C","",MAX($A$2:A506)+1),"")</f>
        <v/>
      </c>
      <c r="B507" s="35">
        <f>IF(Setup!$F$57="Yes",MAX($B$2:B506)+1,"")</f>
        <v>463</v>
      </c>
      <c r="C507" s="28" t="s">
        <v>364</v>
      </c>
      <c r="D507" s="37" t="str">
        <f t="shared" si="61"/>
        <v/>
      </c>
      <c r="E507" s="41">
        <v>6.5</v>
      </c>
      <c r="F507" s="41">
        <v>19.5</v>
      </c>
      <c r="G507" s="6">
        <v>0</v>
      </c>
      <c r="H507" s="6">
        <v>0</v>
      </c>
      <c r="I507" s="70">
        <v>1</v>
      </c>
      <c r="J507" s="70">
        <v>0</v>
      </c>
      <c r="K507" s="70">
        <v>0</v>
      </c>
      <c r="L507" s="70">
        <v>0</v>
      </c>
      <c r="M507" s="70">
        <v>0</v>
      </c>
      <c r="N507" s="70">
        <v>0</v>
      </c>
      <c r="O507" s="70">
        <v>0</v>
      </c>
      <c r="P507" s="70">
        <v>0</v>
      </c>
      <c r="Q507" s="70">
        <v>0</v>
      </c>
      <c r="R507" s="10">
        <f t="shared" si="60"/>
        <v>3.2208333333333332</v>
      </c>
      <c r="T507" s="9" t="str">
        <f t="shared" si="62"/>
        <v>A115</v>
      </c>
      <c r="U507" s="11" t="str">
        <f t="shared" si="63"/>
        <v>Blockbusters</v>
      </c>
      <c r="V507" s="11" t="str">
        <f t="shared" si="59"/>
        <v>, PTO</v>
      </c>
      <c r="W507" s="11" t="str">
        <f t="shared" si="64"/>
        <v>PTO</v>
      </c>
      <c r="X507" s="86" t="str">
        <f>IFERROR(IF(U507="","",IF(COUNTIF('My Played Scenarios'!E:E,T507)&gt;0,"ü","")),"")</f>
        <v/>
      </c>
    </row>
    <row r="508" spans="1:24" ht="15" customHeight="1" x14ac:dyDescent="0.3">
      <c r="A508" s="128" t="str">
        <f>IFERROR(IF(VLOOKUP(C508,Summary!A:B,2,FALSE)&lt;&gt;"C","",MAX($A$2:A507)+1),"")</f>
        <v/>
      </c>
      <c r="B508" s="35">
        <f>IF(Setup!$F$57="Yes",MAX($B$2:B507)+1,"")</f>
        <v>464</v>
      </c>
      <c r="C508" s="28" t="s">
        <v>365</v>
      </c>
      <c r="D508" s="37" t="str">
        <f t="shared" si="61"/>
        <v/>
      </c>
      <c r="E508" s="41">
        <v>6</v>
      </c>
      <c r="F508" s="41">
        <v>21</v>
      </c>
      <c r="G508" s="6">
        <v>0</v>
      </c>
      <c r="H508" s="6">
        <v>0</v>
      </c>
      <c r="I508" s="70">
        <v>1</v>
      </c>
      <c r="J508" s="70">
        <v>1</v>
      </c>
      <c r="K508" s="70">
        <v>0</v>
      </c>
      <c r="L508" s="70">
        <v>0</v>
      </c>
      <c r="M508" s="70">
        <v>0</v>
      </c>
      <c r="N508" s="70">
        <v>0</v>
      </c>
      <c r="O508" s="70">
        <v>0</v>
      </c>
      <c r="P508" s="70">
        <v>0</v>
      </c>
      <c r="Q508" s="70">
        <v>0</v>
      </c>
      <c r="R508" s="10">
        <f t="shared" si="60"/>
        <v>3.7</v>
      </c>
      <c r="T508" s="9" t="str">
        <f t="shared" si="62"/>
        <v>A116</v>
      </c>
      <c r="U508" s="11" t="str">
        <f t="shared" si="63"/>
        <v>Tangled Up in Blue</v>
      </c>
      <c r="V508" s="11" t="str">
        <f t="shared" si="59"/>
        <v>, PTO, OBA</v>
      </c>
      <c r="W508" s="11" t="str">
        <f t="shared" si="64"/>
        <v>PTO, OBA</v>
      </c>
      <c r="X508" s="86" t="str">
        <f>IFERROR(IF(U508="","",IF(COUNTIF('My Played Scenarios'!E:E,T508)&gt;0,"ü","")),"")</f>
        <v/>
      </c>
    </row>
    <row r="509" spans="1:24" ht="15" customHeight="1" x14ac:dyDescent="0.3">
      <c r="A509" s="128" t="str">
        <f>IFERROR(IF(VLOOKUP(C509,Summary!A:B,2,FALSE)&lt;&gt;"C","",MAX($A$2:A508)+1),"")</f>
        <v/>
      </c>
      <c r="B509" s="35">
        <f>IF(Setup!$F$57="Yes",MAX($B$2:B508)+1,"")</f>
        <v>465</v>
      </c>
      <c r="C509" s="28" t="s">
        <v>366</v>
      </c>
      <c r="D509" s="37" t="str">
        <f t="shared" si="61"/>
        <v/>
      </c>
      <c r="E509" s="41">
        <v>8</v>
      </c>
      <c r="F509" s="41">
        <v>62.5</v>
      </c>
      <c r="G509" s="6">
        <v>0</v>
      </c>
      <c r="H509" s="6">
        <v>3</v>
      </c>
      <c r="I509" s="70">
        <v>1</v>
      </c>
      <c r="J509" s="70">
        <v>1</v>
      </c>
      <c r="K509" s="70">
        <v>0</v>
      </c>
      <c r="L509" s="70">
        <v>0</v>
      </c>
      <c r="M509" s="70">
        <v>0</v>
      </c>
      <c r="N509" s="70">
        <v>0</v>
      </c>
      <c r="O509" s="70">
        <v>0</v>
      </c>
      <c r="P509" s="70">
        <v>0</v>
      </c>
      <c r="Q509" s="70">
        <v>0</v>
      </c>
      <c r="R509" s="10">
        <f t="shared" si="60"/>
        <v>10.533333333333333</v>
      </c>
      <c r="T509" s="9" t="str">
        <f t="shared" si="62"/>
        <v>A117</v>
      </c>
      <c r="U509" s="11" t="str">
        <f t="shared" si="63"/>
        <v>Maggot Hill</v>
      </c>
      <c r="V509" s="11" t="str">
        <f t="shared" si="59"/>
        <v>, PTO, OBA</v>
      </c>
      <c r="W509" s="11" t="str">
        <f t="shared" si="64"/>
        <v>PTO, OBA</v>
      </c>
      <c r="X509" s="86" t="str">
        <f>IFERROR(IF(U509="","",IF(COUNTIF('My Played Scenarios'!E:E,T509)&gt;0,"ü","")),"")</f>
        <v/>
      </c>
    </row>
    <row r="510" spans="1:24" ht="15" customHeight="1" x14ac:dyDescent="0.3">
      <c r="A510" s="128" t="str">
        <f>IFERROR(IF(VLOOKUP(C510,Summary!A:B,2,FALSE)&lt;&gt;"C","",MAX($A$2:A509)+1),"")</f>
        <v/>
      </c>
      <c r="B510" s="35">
        <f>IF(Setup!$F$57="Yes",MAX($B$2:B509)+1,"")</f>
        <v>466</v>
      </c>
      <c r="C510" s="28" t="s">
        <v>367</v>
      </c>
      <c r="D510" s="37" t="str">
        <f t="shared" si="61"/>
        <v/>
      </c>
      <c r="E510" s="41">
        <v>5</v>
      </c>
      <c r="F510" s="41">
        <v>12.5</v>
      </c>
      <c r="G510" s="6">
        <v>0</v>
      </c>
      <c r="H510" s="6">
        <v>0</v>
      </c>
      <c r="I510" s="70">
        <v>1</v>
      </c>
      <c r="J510" s="70">
        <v>1</v>
      </c>
      <c r="K510" s="70">
        <v>0</v>
      </c>
      <c r="L510" s="70">
        <v>0</v>
      </c>
      <c r="M510" s="70">
        <v>0</v>
      </c>
      <c r="N510" s="70">
        <v>0</v>
      </c>
      <c r="O510" s="70">
        <v>0</v>
      </c>
      <c r="P510" s="70">
        <v>0</v>
      </c>
      <c r="Q510" s="70">
        <v>0</v>
      </c>
      <c r="R510" s="10">
        <f t="shared" si="60"/>
        <v>2.541666666666667</v>
      </c>
      <c r="T510" s="9" t="str">
        <f t="shared" si="62"/>
        <v>A118</v>
      </c>
      <c r="U510" s="11" t="str">
        <f t="shared" si="63"/>
        <v>The Waterhole</v>
      </c>
      <c r="V510" s="11" t="str">
        <f t="shared" si="59"/>
        <v>, PTO, OBA</v>
      </c>
      <c r="W510" s="11" t="str">
        <f t="shared" si="64"/>
        <v>PTO, OBA</v>
      </c>
      <c r="X510" s="86" t="str">
        <f>IFERROR(IF(U510="","",IF(COUNTIF('My Played Scenarios'!E:E,T510)&gt;0,"ü","")),"")</f>
        <v/>
      </c>
    </row>
    <row r="511" spans="1:24" ht="15" customHeight="1" x14ac:dyDescent="0.3">
      <c r="A511" s="128" t="str">
        <f>IFERROR(IF(VLOOKUP(C511,Summary!A:B,2,FALSE)&lt;&gt;"C","",MAX($A$2:A510)+1),"")</f>
        <v/>
      </c>
      <c r="B511" s="35">
        <f>IF(Setup!$F$57="Yes",MAX($B$2:B510)+1,"")</f>
        <v>467</v>
      </c>
      <c r="C511" s="28" t="s">
        <v>368</v>
      </c>
      <c r="D511" s="37" t="str">
        <f t="shared" si="61"/>
        <v/>
      </c>
      <c r="E511" s="41">
        <v>7.5</v>
      </c>
      <c r="F511" s="41">
        <v>22.5</v>
      </c>
      <c r="G511" s="6">
        <v>8</v>
      </c>
      <c r="H511" s="6">
        <v>2</v>
      </c>
      <c r="I511" s="70">
        <v>0</v>
      </c>
      <c r="J511" s="70">
        <v>0</v>
      </c>
      <c r="K511" s="70">
        <v>0</v>
      </c>
      <c r="L511" s="70">
        <v>0</v>
      </c>
      <c r="M511" s="70">
        <v>0</v>
      </c>
      <c r="N511" s="70">
        <v>0</v>
      </c>
      <c r="O511" s="70">
        <v>0</v>
      </c>
      <c r="P511" s="70">
        <v>0</v>
      </c>
      <c r="Q511" s="70">
        <v>0</v>
      </c>
      <c r="R511" s="10">
        <f t="shared" si="60"/>
        <v>8.0625</v>
      </c>
      <c r="T511" s="9" t="str">
        <f t="shared" si="62"/>
        <v>A119</v>
      </c>
      <c r="U511" s="11" t="str">
        <f t="shared" si="63"/>
        <v>Showdown in Syria</v>
      </c>
      <c r="V511" s="11" t="str">
        <f t="shared" si="59"/>
        <v/>
      </c>
      <c r="W511" s="11" t="str">
        <f t="shared" si="64"/>
        <v/>
      </c>
      <c r="X511" s="86" t="str">
        <f>IFERROR(IF(U511="","",IF(COUNTIF('My Played Scenarios'!E:E,T511)&gt;0,"ü","")),"")</f>
        <v/>
      </c>
    </row>
    <row r="512" spans="1:24" ht="15" customHeight="1" x14ac:dyDescent="0.3">
      <c r="A512" s="128" t="str">
        <f>IFERROR(IF(VLOOKUP(C512,Summary!A:B,2,FALSE)&lt;&gt;"C","",MAX($A$2:A511)+1),"")</f>
        <v/>
      </c>
      <c r="B512" s="35">
        <f>IF(Setup!$F$57="Yes",MAX($B$2:B511)+1,"")</f>
        <v>468</v>
      </c>
      <c r="C512" s="28" t="s">
        <v>369</v>
      </c>
      <c r="D512" s="37" t="str">
        <f t="shared" si="61"/>
        <v/>
      </c>
      <c r="E512" s="41">
        <v>6</v>
      </c>
      <c r="F512" s="41">
        <v>34</v>
      </c>
      <c r="G512" s="6">
        <v>0</v>
      </c>
      <c r="H512" s="6">
        <v>1</v>
      </c>
      <c r="I512" s="70">
        <v>0</v>
      </c>
      <c r="J512" s="70">
        <v>0</v>
      </c>
      <c r="K512" s="70">
        <v>1</v>
      </c>
      <c r="L512" s="70">
        <v>0</v>
      </c>
      <c r="M512" s="70">
        <v>0</v>
      </c>
      <c r="N512" s="70">
        <v>0</v>
      </c>
      <c r="O512" s="70">
        <v>0</v>
      </c>
      <c r="P512" s="70">
        <v>0</v>
      </c>
      <c r="Q512" s="70">
        <v>0</v>
      </c>
      <c r="R512" s="10">
        <f t="shared" si="60"/>
        <v>5.4</v>
      </c>
      <c r="T512" s="9" t="str">
        <f t="shared" si="62"/>
        <v>A120</v>
      </c>
      <c r="U512" s="11" t="str">
        <f t="shared" si="63"/>
        <v>Uncommon Valor</v>
      </c>
      <c r="V512" s="11" t="str">
        <f t="shared" si="59"/>
        <v>, Nght</v>
      </c>
      <c r="W512" s="11" t="str">
        <f t="shared" si="64"/>
        <v>Nght</v>
      </c>
      <c r="X512" s="86" t="str">
        <f>IFERROR(IF(U512="","",IF(COUNTIF('My Played Scenarios'!E:E,T512)&gt;0,"ü","")),"")</f>
        <v/>
      </c>
    </row>
    <row r="513" spans="1:24" ht="15" customHeight="1" x14ac:dyDescent="0.3">
      <c r="A513" s="128" t="str">
        <f>IFERROR(IF(VLOOKUP(C513,Summary!A:B,2,FALSE)&lt;&gt;"C","",MAX($A$2:A512)+1),"")</f>
        <v/>
      </c>
      <c r="B513" s="35">
        <f>IF(Setup!$F$57="Yes",MAX($B$2:B512)+1,"")</f>
        <v>469</v>
      </c>
      <c r="C513" s="28"/>
      <c r="D513" s="37" t="str">
        <f t="shared" si="61"/>
        <v/>
      </c>
      <c r="E513" s="41"/>
      <c r="F513" s="41"/>
      <c r="I513" s="70" t="s">
        <v>1363</v>
      </c>
      <c r="J513" s="70" t="s">
        <v>1363</v>
      </c>
      <c r="K513" s="70" t="s">
        <v>1363</v>
      </c>
      <c r="L513" s="70" t="s">
        <v>1363</v>
      </c>
      <c r="M513" s="70" t="s">
        <v>1363</v>
      </c>
      <c r="N513" s="70" t="s">
        <v>1363</v>
      </c>
      <c r="O513" s="70" t="s">
        <v>1363</v>
      </c>
      <c r="P513" s="70"/>
      <c r="Q513" s="70" t="s">
        <v>1363</v>
      </c>
      <c r="R513" s="10" t="str">
        <f t="shared" si="60"/>
        <v/>
      </c>
      <c r="T513" s="9" t="str">
        <f t="shared" si="62"/>
        <v/>
      </c>
      <c r="U513" s="11" t="str">
        <f t="shared" si="63"/>
        <v/>
      </c>
      <c r="V513" s="11" t="str">
        <f t="shared" si="59"/>
        <v/>
      </c>
      <c r="W513" s="11" t="str">
        <f t="shared" si="64"/>
        <v/>
      </c>
      <c r="X513" s="86" t="str">
        <f>IFERROR(IF(U513="","",IF(COUNTIF('My Played Scenarios'!E:E,T513)&gt;0,"ü","")),"")</f>
        <v/>
      </c>
    </row>
    <row r="514" spans="1:24" ht="15" customHeight="1" x14ac:dyDescent="0.3">
      <c r="A514" s="128" t="str">
        <f>IFERROR(IF(VLOOKUP(C514,Summary!A:B,2,FALSE)&lt;&gt;"C","",MAX($A$2:A513)+1),"")</f>
        <v/>
      </c>
      <c r="B514" s="35">
        <f>IF(Setup!$F$58="Yes",MAX($B$2:B513)+1,"")</f>
        <v>470</v>
      </c>
      <c r="C514" s="29" t="s">
        <v>370</v>
      </c>
      <c r="D514" s="37" t="str">
        <f t="shared" si="61"/>
        <v/>
      </c>
      <c r="E514" s="17"/>
      <c r="F514" s="17"/>
      <c r="I514" s="70" t="s">
        <v>1363</v>
      </c>
      <c r="J514" s="70" t="s">
        <v>1363</v>
      </c>
      <c r="K514" s="70" t="s">
        <v>1363</v>
      </c>
      <c r="L514" s="70" t="s">
        <v>1363</v>
      </c>
      <c r="M514" s="70" t="s">
        <v>1363</v>
      </c>
      <c r="N514" s="70" t="s">
        <v>1363</v>
      </c>
      <c r="O514" s="70" t="s">
        <v>1363</v>
      </c>
      <c r="P514" s="70"/>
      <c r="Q514" s="70" t="s">
        <v>1363</v>
      </c>
      <c r="R514" s="10" t="str">
        <f t="shared" si="60"/>
        <v/>
      </c>
      <c r="T514" s="9" t="str">
        <f t="shared" si="62"/>
        <v/>
      </c>
      <c r="U514" s="11" t="str">
        <f t="shared" si="63"/>
        <v/>
      </c>
      <c r="V514" s="11" t="str">
        <f t="shared" si="59"/>
        <v/>
      </c>
      <c r="W514" s="11" t="str">
        <f t="shared" si="64"/>
        <v/>
      </c>
      <c r="X514" s="86" t="str">
        <f>IFERROR(IF(U514="","",IF(COUNTIF('My Played Scenarios'!E:E,T514)&gt;0,"ü","")),"")</f>
        <v/>
      </c>
    </row>
    <row r="515" spans="1:24" ht="15" customHeight="1" x14ac:dyDescent="0.3">
      <c r="A515" s="128" t="str">
        <f>IFERROR(IF(VLOOKUP(C515,Summary!A:B,2,FALSE)&lt;&gt;"C","",MAX($A$2:A514)+1),"")</f>
        <v/>
      </c>
      <c r="B515" s="35">
        <f>IF(Setup!$F$58="Yes",MAX($B$2:B514)+1,"")</f>
        <v>471</v>
      </c>
      <c r="C515" s="28" t="s">
        <v>371</v>
      </c>
      <c r="D515" s="37" t="str">
        <f t="shared" si="61"/>
        <v/>
      </c>
      <c r="E515" s="41">
        <v>9</v>
      </c>
      <c r="F515" s="41">
        <v>46.5</v>
      </c>
      <c r="G515" s="6">
        <v>4</v>
      </c>
      <c r="H515" s="6">
        <v>1</v>
      </c>
      <c r="I515" s="70">
        <v>0</v>
      </c>
      <c r="J515" s="70">
        <v>1</v>
      </c>
      <c r="K515" s="70">
        <v>0</v>
      </c>
      <c r="L515" s="70">
        <v>0</v>
      </c>
      <c r="M515" s="70">
        <v>0</v>
      </c>
      <c r="N515" s="70">
        <v>0</v>
      </c>
      <c r="O515" s="70">
        <v>0</v>
      </c>
      <c r="P515" s="70">
        <v>0</v>
      </c>
      <c r="Q515" s="70">
        <v>0</v>
      </c>
      <c r="R515" s="10">
        <f t="shared" si="60"/>
        <v>11.275</v>
      </c>
      <c r="T515" s="9" t="str">
        <f t="shared" si="62"/>
        <v>G1</v>
      </c>
      <c r="U515" s="11" t="str">
        <f t="shared" si="63"/>
        <v>Timoshenko's Attack</v>
      </c>
      <c r="V515" s="11" t="str">
        <f t="shared" si="59"/>
        <v>, OBA</v>
      </c>
      <c r="W515" s="11" t="str">
        <f t="shared" si="64"/>
        <v>OBA</v>
      </c>
      <c r="X515" s="86" t="str">
        <f>IFERROR(IF(U515="","",IF(COUNTIF('My Played Scenarios'!E:E,T515)&gt;0,"ü","")),"")</f>
        <v/>
      </c>
    </row>
    <row r="516" spans="1:24" ht="15" customHeight="1" x14ac:dyDescent="0.3">
      <c r="A516" s="128" t="str">
        <f>IFERROR(IF(VLOOKUP(C516,Summary!A:B,2,FALSE)&lt;&gt;"C","",MAX($A$2:A515)+1),"")</f>
        <v/>
      </c>
      <c r="B516" s="35">
        <f>IF(Setup!$F$58="Yes",MAX($B$2:B515)+1,"")</f>
        <v>472</v>
      </c>
      <c r="C516" s="28" t="s">
        <v>372</v>
      </c>
      <c r="D516" s="37" t="str">
        <f t="shared" si="61"/>
        <v/>
      </c>
      <c r="E516" s="41">
        <v>10</v>
      </c>
      <c r="F516" s="41">
        <v>27</v>
      </c>
      <c r="G516" s="6">
        <v>18</v>
      </c>
      <c r="H516" s="6">
        <v>4</v>
      </c>
      <c r="I516" s="70">
        <v>0</v>
      </c>
      <c r="J516" s="70">
        <v>1</v>
      </c>
      <c r="K516" s="70">
        <v>0</v>
      </c>
      <c r="L516" s="70">
        <v>0</v>
      </c>
      <c r="M516" s="70">
        <v>0</v>
      </c>
      <c r="N516" s="70">
        <v>0</v>
      </c>
      <c r="O516" s="70">
        <v>0</v>
      </c>
      <c r="P516" s="70">
        <v>0</v>
      </c>
      <c r="Q516" s="70">
        <v>0</v>
      </c>
      <c r="R516" s="10">
        <f t="shared" si="60"/>
        <v>16</v>
      </c>
      <c r="T516" s="9" t="str">
        <f t="shared" si="62"/>
        <v>G2</v>
      </c>
      <c r="U516" s="11" t="str">
        <f t="shared" si="63"/>
        <v>Last Act in Lorraine</v>
      </c>
      <c r="V516" s="11" t="str">
        <f t="shared" si="59"/>
        <v>, OBA</v>
      </c>
      <c r="W516" s="11" t="str">
        <f t="shared" si="64"/>
        <v>OBA</v>
      </c>
      <c r="X516" s="86" t="str">
        <f>IFERROR(IF(U516="","",IF(COUNTIF('My Played Scenarios'!E:E,T516)&gt;0,"ü","")),"")</f>
        <v/>
      </c>
    </row>
    <row r="517" spans="1:24" ht="15" customHeight="1" x14ac:dyDescent="0.3">
      <c r="A517" s="128" t="str">
        <f>IFERROR(IF(VLOOKUP(C517,Summary!A:B,2,FALSE)&lt;&gt;"C","",MAX($A$2:A516)+1),"")</f>
        <v/>
      </c>
      <c r="B517" s="35">
        <f>IF(Setup!$F$58="Yes",MAX($B$2:B516)+1,"")</f>
        <v>473</v>
      </c>
      <c r="C517" s="28" t="s">
        <v>373</v>
      </c>
      <c r="D517" s="37" t="str">
        <f t="shared" si="61"/>
        <v/>
      </c>
      <c r="E517" s="41">
        <v>8</v>
      </c>
      <c r="F517" s="41">
        <v>34.5</v>
      </c>
      <c r="G517" s="6">
        <v>3</v>
      </c>
      <c r="H517" s="6">
        <v>1</v>
      </c>
      <c r="I517" s="70">
        <v>0</v>
      </c>
      <c r="J517" s="70">
        <v>0</v>
      </c>
      <c r="K517" s="70">
        <v>0</v>
      </c>
      <c r="L517" s="70">
        <v>0</v>
      </c>
      <c r="M517" s="70">
        <v>0</v>
      </c>
      <c r="N517" s="70">
        <v>0</v>
      </c>
      <c r="O517" s="70">
        <v>0</v>
      </c>
      <c r="P517" s="70">
        <v>0</v>
      </c>
      <c r="Q517" s="70">
        <v>0</v>
      </c>
      <c r="R517" s="10">
        <f t="shared" si="60"/>
        <v>7.333333333333333</v>
      </c>
      <c r="T517" s="9" t="str">
        <f t="shared" si="62"/>
        <v>G3</v>
      </c>
      <c r="U517" s="11" t="str">
        <f t="shared" si="63"/>
        <v>The Forgotten Front</v>
      </c>
      <c r="V517" s="11" t="str">
        <f t="shared" si="59"/>
        <v/>
      </c>
      <c r="W517" s="11" t="str">
        <f t="shared" si="64"/>
        <v/>
      </c>
      <c r="X517" s="86" t="str">
        <f>IFERROR(IF(U517="","",IF(COUNTIF('My Played Scenarios'!E:E,T517)&gt;0,"ü","")),"")</f>
        <v/>
      </c>
    </row>
    <row r="518" spans="1:24" ht="15" customHeight="1" x14ac:dyDescent="0.3">
      <c r="A518" s="128" t="str">
        <f>IFERROR(IF(VLOOKUP(C518,Summary!A:B,2,FALSE)&lt;&gt;"C","",MAX($A$2:A517)+1),"")</f>
        <v/>
      </c>
      <c r="B518" s="35">
        <f>IF(Setup!$F$58="Yes",MAX($B$2:B517)+1,"")</f>
        <v>474</v>
      </c>
      <c r="C518" s="28" t="s">
        <v>374</v>
      </c>
      <c r="D518" s="37" t="str">
        <f t="shared" si="61"/>
        <v/>
      </c>
      <c r="E518" s="41">
        <v>10.5</v>
      </c>
      <c r="F518" s="41">
        <v>30.5</v>
      </c>
      <c r="G518" s="6">
        <v>4</v>
      </c>
      <c r="H518" s="6">
        <v>1</v>
      </c>
      <c r="I518" s="70">
        <v>0</v>
      </c>
      <c r="J518" s="70">
        <v>0</v>
      </c>
      <c r="K518" s="70">
        <v>0</v>
      </c>
      <c r="L518" s="70">
        <v>0</v>
      </c>
      <c r="M518" s="70">
        <v>0</v>
      </c>
      <c r="N518" s="70">
        <v>0</v>
      </c>
      <c r="O518" s="70">
        <v>0</v>
      </c>
      <c r="P518" s="70">
        <v>0</v>
      </c>
      <c r="Q518" s="70">
        <v>0</v>
      </c>
      <c r="R518" s="10">
        <f t="shared" si="60"/>
        <v>9.3125</v>
      </c>
      <c r="T518" s="9" t="str">
        <f t="shared" si="62"/>
        <v>G4</v>
      </c>
      <c r="U518" s="11" t="str">
        <f t="shared" si="63"/>
        <v>First Action</v>
      </c>
      <c r="V518" s="11" t="str">
        <f t="shared" si="59"/>
        <v/>
      </c>
      <c r="W518" s="11" t="str">
        <f t="shared" si="64"/>
        <v/>
      </c>
      <c r="X518" s="86" t="str">
        <f>IFERROR(IF(U518="","",IF(COUNTIF('My Played Scenarios'!E:E,T518)&gt;0,"ü","")),"")</f>
        <v/>
      </c>
    </row>
    <row r="519" spans="1:24" ht="15" customHeight="1" x14ac:dyDescent="0.3">
      <c r="A519" s="128" t="str">
        <f>IFERROR(IF(VLOOKUP(C519,Summary!A:B,2,FALSE)&lt;&gt;"C","",MAX($A$2:A518)+1),"")</f>
        <v/>
      </c>
      <c r="B519" s="35">
        <f>IF(Setup!$F$58="Yes",MAX($B$2:B518)+1,"")</f>
        <v>475</v>
      </c>
      <c r="C519" s="28" t="s">
        <v>375</v>
      </c>
      <c r="D519" s="37" t="str">
        <f t="shared" si="61"/>
        <v/>
      </c>
      <c r="E519" s="41">
        <v>9</v>
      </c>
      <c r="F519" s="41">
        <v>34</v>
      </c>
      <c r="G519" s="6">
        <v>9</v>
      </c>
      <c r="H519" s="6">
        <v>2</v>
      </c>
      <c r="I519" s="70">
        <v>0</v>
      </c>
      <c r="J519" s="70">
        <v>0</v>
      </c>
      <c r="K519" s="70">
        <v>0</v>
      </c>
      <c r="L519" s="70">
        <v>0</v>
      </c>
      <c r="M519" s="70">
        <v>0</v>
      </c>
      <c r="N519" s="70">
        <v>0</v>
      </c>
      <c r="O519" s="70">
        <v>0</v>
      </c>
      <c r="P519" s="70">
        <v>0</v>
      </c>
      <c r="Q519" s="70">
        <v>0</v>
      </c>
      <c r="R519" s="10">
        <f t="shared" si="60"/>
        <v>11.8</v>
      </c>
      <c r="T519" s="9" t="str">
        <f t="shared" si="62"/>
        <v>G5</v>
      </c>
      <c r="U519" s="11" t="str">
        <f t="shared" si="63"/>
        <v>Six Came Back</v>
      </c>
      <c r="V519" s="11" t="str">
        <f t="shared" si="59"/>
        <v/>
      </c>
      <c r="W519" s="11" t="str">
        <f t="shared" si="64"/>
        <v/>
      </c>
      <c r="X519" s="86" t="str">
        <f>IFERROR(IF(U519="","",IF(COUNTIF('My Played Scenarios'!E:E,T519)&gt;0,"ü","")),"")</f>
        <v/>
      </c>
    </row>
    <row r="520" spans="1:24" ht="15" customHeight="1" x14ac:dyDescent="0.3">
      <c r="A520" s="128" t="str">
        <f>IFERROR(IF(VLOOKUP(C520,Summary!A:B,2,FALSE)&lt;&gt;"C","",MAX($A$2:A519)+1),"")</f>
        <v/>
      </c>
      <c r="B520" s="35">
        <f>IF(Setup!$F$58="Yes",MAX($B$2:B519)+1,"")</f>
        <v>476</v>
      </c>
      <c r="C520" s="28" t="s">
        <v>376</v>
      </c>
      <c r="D520" s="37" t="str">
        <f t="shared" si="61"/>
        <v/>
      </c>
      <c r="E520" s="41">
        <v>6</v>
      </c>
      <c r="F520" s="41">
        <v>19.5</v>
      </c>
      <c r="G520" s="6">
        <v>3</v>
      </c>
      <c r="H520" s="6">
        <v>1</v>
      </c>
      <c r="I520" s="70">
        <v>0</v>
      </c>
      <c r="J520" s="70">
        <v>0</v>
      </c>
      <c r="K520" s="70">
        <v>0</v>
      </c>
      <c r="L520" s="70">
        <v>0</v>
      </c>
      <c r="M520" s="70">
        <v>0</v>
      </c>
      <c r="N520" s="70">
        <v>0</v>
      </c>
      <c r="O520" s="70">
        <v>0</v>
      </c>
      <c r="P520" s="70">
        <v>0</v>
      </c>
      <c r="Q520" s="70">
        <v>0</v>
      </c>
      <c r="R520" s="10">
        <f t="shared" si="60"/>
        <v>4.25</v>
      </c>
      <c r="T520" s="9" t="str">
        <f t="shared" si="62"/>
        <v>G6</v>
      </c>
      <c r="U520" s="11" t="str">
        <f t="shared" si="63"/>
        <v>Rocket's Red Glare</v>
      </c>
      <c r="V520" s="11" t="str">
        <f t="shared" si="59"/>
        <v/>
      </c>
      <c r="W520" s="11" t="str">
        <f t="shared" si="64"/>
        <v/>
      </c>
      <c r="X520" s="86" t="str">
        <f>IFERROR(IF(U520="","",IF(COUNTIF('My Played Scenarios'!E:E,T520)&gt;0,"ü","")),"")</f>
        <v/>
      </c>
    </row>
    <row r="521" spans="1:24" ht="15" customHeight="1" x14ac:dyDescent="0.3">
      <c r="A521" s="128" t="str">
        <f>IFERROR(IF(VLOOKUP(C521,Summary!A:B,2,FALSE)&lt;&gt;"C","",MAX($A$2:A520)+1),"")</f>
        <v/>
      </c>
      <c r="B521" s="35">
        <f>IF(Setup!$F$58="Yes",MAX($B$2:B520)+1,"")</f>
        <v>477</v>
      </c>
      <c r="C521" s="28" t="s">
        <v>377</v>
      </c>
      <c r="D521" s="37" t="str">
        <f t="shared" si="61"/>
        <v/>
      </c>
      <c r="E521" s="41">
        <v>7</v>
      </c>
      <c r="F521" s="41">
        <v>20</v>
      </c>
      <c r="G521" s="6">
        <v>5</v>
      </c>
      <c r="H521" s="6">
        <v>5</v>
      </c>
      <c r="I521" s="70">
        <v>0</v>
      </c>
      <c r="J521" s="70">
        <v>0</v>
      </c>
      <c r="K521" s="70">
        <v>0</v>
      </c>
      <c r="L521" s="70">
        <v>0</v>
      </c>
      <c r="M521" s="70">
        <v>0</v>
      </c>
      <c r="N521" s="70">
        <v>0</v>
      </c>
      <c r="O521" s="70">
        <v>0</v>
      </c>
      <c r="P521" s="70">
        <v>0</v>
      </c>
      <c r="Q521" s="70">
        <v>0</v>
      </c>
      <c r="R521" s="10">
        <f t="shared" si="60"/>
        <v>6.25</v>
      </c>
      <c r="T521" s="9" t="str">
        <f t="shared" si="62"/>
        <v>G7</v>
      </c>
      <c r="U521" s="11" t="str">
        <f t="shared" si="63"/>
        <v>Bring up the Guns</v>
      </c>
      <c r="V521" s="11" t="str">
        <f t="shared" si="59"/>
        <v/>
      </c>
      <c r="W521" s="11" t="str">
        <f t="shared" si="64"/>
        <v/>
      </c>
      <c r="X521" s="86" t="str">
        <f>IFERROR(IF(U521="","",IF(COUNTIF('My Played Scenarios'!E:E,T521)&gt;0,"ü","")),"")</f>
        <v/>
      </c>
    </row>
    <row r="522" spans="1:24" ht="15" customHeight="1" x14ac:dyDescent="0.3">
      <c r="A522" s="128" t="str">
        <f>IFERROR(IF(VLOOKUP(C522,Summary!A:B,2,FALSE)&lt;&gt;"C","",MAX($A$2:A521)+1),"")</f>
        <v/>
      </c>
      <c r="B522" s="35">
        <f>IF(Setup!$F$58="Yes",MAX($B$2:B521)+1,"")</f>
        <v>478</v>
      </c>
      <c r="C522" s="28" t="s">
        <v>378</v>
      </c>
      <c r="D522" s="37" t="str">
        <f t="shared" si="61"/>
        <v/>
      </c>
      <c r="E522" s="41">
        <v>7</v>
      </c>
      <c r="F522" s="41">
        <v>40</v>
      </c>
      <c r="G522" s="6">
        <v>0</v>
      </c>
      <c r="H522" s="6">
        <v>1</v>
      </c>
      <c r="I522" s="70">
        <v>0</v>
      </c>
      <c r="J522" s="70">
        <v>0</v>
      </c>
      <c r="K522" s="70">
        <v>0</v>
      </c>
      <c r="L522" s="70">
        <v>0</v>
      </c>
      <c r="M522" s="70">
        <v>0</v>
      </c>
      <c r="N522" s="70">
        <v>0</v>
      </c>
      <c r="O522" s="70">
        <v>0</v>
      </c>
      <c r="P522" s="70">
        <v>0</v>
      </c>
      <c r="Q522" s="70">
        <v>0</v>
      </c>
      <c r="R522" s="10">
        <f t="shared" si="60"/>
        <v>5.7833333333333332</v>
      </c>
      <c r="T522" s="9" t="str">
        <f t="shared" si="62"/>
        <v>G8</v>
      </c>
      <c r="U522" s="11" t="str">
        <f t="shared" si="63"/>
        <v>Recon in Force</v>
      </c>
      <c r="V522" s="11" t="str">
        <f t="shared" si="59"/>
        <v/>
      </c>
      <c r="W522" s="11" t="str">
        <f t="shared" si="64"/>
        <v/>
      </c>
      <c r="X522" s="86" t="str">
        <f>IFERROR(IF(U522="","",IF(COUNTIF('My Played Scenarios'!E:E,T522)&gt;0,"ü","")),"")</f>
        <v/>
      </c>
    </row>
    <row r="523" spans="1:24" ht="15" customHeight="1" x14ac:dyDescent="0.3">
      <c r="A523" s="128" t="str">
        <f>IFERROR(IF(VLOOKUP(C523,Summary!A:B,2,FALSE)&lt;&gt;"C","",MAX($A$2:A522)+1),"")</f>
        <v/>
      </c>
      <c r="B523" s="35">
        <f>IF(Setup!$F$58="Yes",MAX($B$2:B522)+1,"")</f>
        <v>479</v>
      </c>
      <c r="C523" s="28" t="s">
        <v>379</v>
      </c>
      <c r="D523" s="37" t="str">
        <f t="shared" si="61"/>
        <v/>
      </c>
      <c r="E523" s="41">
        <v>9</v>
      </c>
      <c r="F523" s="41">
        <v>31.5</v>
      </c>
      <c r="G523" s="6">
        <v>38</v>
      </c>
      <c r="H523" s="6">
        <v>8</v>
      </c>
      <c r="I523" s="70">
        <v>0</v>
      </c>
      <c r="J523" s="70">
        <v>1</v>
      </c>
      <c r="K523" s="70">
        <v>0</v>
      </c>
      <c r="L523" s="70">
        <v>0</v>
      </c>
      <c r="M523" s="70">
        <v>0</v>
      </c>
      <c r="N523" s="70">
        <v>0</v>
      </c>
      <c r="O523" s="70">
        <v>0</v>
      </c>
      <c r="P523" s="70">
        <v>0</v>
      </c>
      <c r="Q523" s="70">
        <v>0</v>
      </c>
      <c r="R523" s="10">
        <f t="shared" si="60"/>
        <v>24.774999999999999</v>
      </c>
      <c r="T523" s="9" t="str">
        <f t="shared" si="62"/>
        <v>G9</v>
      </c>
      <c r="U523" s="11" t="str">
        <f t="shared" si="63"/>
        <v>Sunday of the Dead</v>
      </c>
      <c r="V523" s="11" t="str">
        <f t="shared" si="59"/>
        <v>, OBA</v>
      </c>
      <c r="W523" s="11" t="str">
        <f t="shared" si="64"/>
        <v>OBA</v>
      </c>
      <c r="X523" s="86" t="str">
        <f>IFERROR(IF(U523="","",IF(COUNTIF('My Played Scenarios'!E:E,T523)&gt;0,"ü","")),"")</f>
        <v/>
      </c>
    </row>
    <row r="524" spans="1:24" ht="15" customHeight="1" x14ac:dyDescent="0.3">
      <c r="A524" s="128" t="str">
        <f>IFERROR(IF(VLOOKUP(C524,Summary!A:B,2,FALSE)&lt;&gt;"C","",MAX($A$2:A523)+1),"")</f>
        <v/>
      </c>
      <c r="B524" s="35">
        <f>IF(Setup!$F$58="Yes",MAX($B$2:B523)+1,"")</f>
        <v>480</v>
      </c>
      <c r="C524" s="28" t="s">
        <v>380</v>
      </c>
      <c r="D524" s="37" t="str">
        <f t="shared" si="61"/>
        <v/>
      </c>
      <c r="E524" s="41">
        <v>8</v>
      </c>
      <c r="F524" s="41">
        <v>25.5</v>
      </c>
      <c r="G524" s="6">
        <v>0</v>
      </c>
      <c r="H524" s="6">
        <v>0</v>
      </c>
      <c r="I524" s="70">
        <v>0</v>
      </c>
      <c r="J524" s="70">
        <v>0</v>
      </c>
      <c r="K524" s="70">
        <v>1</v>
      </c>
      <c r="L524" s="70">
        <v>0</v>
      </c>
      <c r="M524" s="70">
        <v>0</v>
      </c>
      <c r="N524" s="70">
        <v>0</v>
      </c>
      <c r="O524" s="70">
        <v>0</v>
      </c>
      <c r="P524" s="70">
        <v>0</v>
      </c>
      <c r="Q524" s="70">
        <v>0</v>
      </c>
      <c r="R524" s="10">
        <f t="shared" si="60"/>
        <v>5.6</v>
      </c>
      <c r="T524" s="9" t="str">
        <f t="shared" si="62"/>
        <v>G10</v>
      </c>
      <c r="U524" s="11" t="str">
        <f t="shared" si="63"/>
        <v>Grab at Gribovo</v>
      </c>
      <c r="V524" s="11" t="str">
        <f t="shared" ref="V524:V587" si="65">IF(OR(C524="",LEFT(C524,3)="---"),"",IF(OR(RIGHT(C524,3)="-I]",RIGHT(C524,4)="-II]",RIGHT(C524,5)="-III]",RIGHT(C524,4)="-IV]",RIGHT(C524,3)="-V]",RIGHT(C524,4)="-VI]",RIGHT(C524,5)="-VII]",RIGHT(C524,6)="-VIII]",RIGHT(C524,3)="CG]",MID(C524,LEN(C524)-2,2)="CG",MID(C524,LEN(C524)-4,2)="CG",MID(C524,LEN(C524)-3,2)="CG"),"Campaign",IFERROR(IF(I524=1,", PTO","")&amp;IF(J524=1,", OBA","")&amp;IF(K524=1,", Nght","")&amp;IF(L524=1,", Dsrt","")&amp;IF(M524=1,", Air","")&amp;IF(N524=1,", Bcg","")&amp;IF(O524=1,", Sea","")&amp;IF(P524=1,", Dlux","")&amp;IF(Q524=1,", SSR",""),"")))</f>
        <v>, Nght</v>
      </c>
      <c r="W524" s="11" t="str">
        <f t="shared" si="64"/>
        <v>Nght</v>
      </c>
      <c r="X524" s="86" t="str">
        <f>IFERROR(IF(U524="","",IF(COUNTIF('My Played Scenarios'!E:E,T524)&gt;0,"ü","")),"")</f>
        <v/>
      </c>
    </row>
    <row r="525" spans="1:24" ht="15" customHeight="1" x14ac:dyDescent="0.3">
      <c r="A525" s="128" t="str">
        <f>IFERROR(IF(VLOOKUP(C525,Summary!A:B,2,FALSE)&lt;&gt;"C","",MAX($A$2:A524)+1),"")</f>
        <v/>
      </c>
      <c r="B525" s="35">
        <f>IF(Setup!$F$58="Yes",MAX($B$2:B524)+1,"")</f>
        <v>481</v>
      </c>
      <c r="C525" s="28"/>
      <c r="D525" s="37" t="str">
        <f t="shared" si="61"/>
        <v/>
      </c>
      <c r="E525" s="41"/>
      <c r="F525" s="41"/>
      <c r="I525" s="70" t="s">
        <v>1363</v>
      </c>
      <c r="J525" s="70" t="s">
        <v>1363</v>
      </c>
      <c r="K525" s="70" t="s">
        <v>1363</v>
      </c>
      <c r="L525" s="70" t="s">
        <v>1363</v>
      </c>
      <c r="M525" s="70" t="s">
        <v>1363</v>
      </c>
      <c r="N525" s="70" t="s">
        <v>1363</v>
      </c>
      <c r="O525" s="70" t="s">
        <v>1363</v>
      </c>
      <c r="P525" s="70"/>
      <c r="Q525" s="70" t="s">
        <v>1363</v>
      </c>
      <c r="R525" s="10" t="str">
        <f t="shared" si="60"/>
        <v/>
      </c>
      <c r="T525" s="9" t="str">
        <f t="shared" si="62"/>
        <v/>
      </c>
      <c r="U525" s="11" t="str">
        <f t="shared" si="63"/>
        <v/>
      </c>
      <c r="V525" s="11" t="str">
        <f t="shared" si="65"/>
        <v/>
      </c>
      <c r="W525" s="11" t="str">
        <f t="shared" si="64"/>
        <v/>
      </c>
      <c r="X525" s="86" t="str">
        <f>IFERROR(IF(U525="","",IF(COUNTIF('My Played Scenarios'!E:E,T525)&gt;0,"ü","")),"")</f>
        <v/>
      </c>
    </row>
    <row r="526" spans="1:24" ht="15" customHeight="1" x14ac:dyDescent="0.3">
      <c r="A526" s="128" t="str">
        <f>IFERROR(IF(VLOOKUP(C526,Summary!A:B,2,FALSE)&lt;&gt;"C","",MAX($A$2:A525)+1),"")</f>
        <v/>
      </c>
      <c r="B526" s="35">
        <f>IF(Setup!$F$58="Yes",MAX($B$2:B525)+1,"")</f>
        <v>482</v>
      </c>
      <c r="C526" s="29" t="s">
        <v>381</v>
      </c>
      <c r="D526" s="37" t="str">
        <f t="shared" si="61"/>
        <v/>
      </c>
      <c r="E526" s="17"/>
      <c r="F526" s="17"/>
      <c r="I526" s="70" t="s">
        <v>1363</v>
      </c>
      <c r="J526" s="70" t="s">
        <v>1363</v>
      </c>
      <c r="K526" s="70" t="s">
        <v>1363</v>
      </c>
      <c r="L526" s="70" t="s">
        <v>1363</v>
      </c>
      <c r="M526" s="70" t="s">
        <v>1363</v>
      </c>
      <c r="N526" s="70" t="s">
        <v>1363</v>
      </c>
      <c r="O526" s="70" t="s">
        <v>1363</v>
      </c>
      <c r="P526" s="70"/>
      <c r="Q526" s="70" t="s">
        <v>1363</v>
      </c>
      <c r="R526" s="10" t="str">
        <f t="shared" si="60"/>
        <v/>
      </c>
      <c r="T526" s="9" t="str">
        <f t="shared" si="62"/>
        <v/>
      </c>
      <c r="U526" s="11" t="str">
        <f t="shared" si="63"/>
        <v/>
      </c>
      <c r="V526" s="11" t="str">
        <f t="shared" si="65"/>
        <v/>
      </c>
      <c r="W526" s="11" t="str">
        <f t="shared" si="64"/>
        <v/>
      </c>
      <c r="X526" s="86" t="str">
        <f>IFERROR(IF(U526="","",IF(COUNTIF('My Played Scenarios'!E:E,T526)&gt;0,"ü","")),"")</f>
        <v/>
      </c>
    </row>
    <row r="527" spans="1:24" ht="15" customHeight="1" x14ac:dyDescent="0.3">
      <c r="A527" s="128" t="str">
        <f>IFERROR(IF(VLOOKUP(C527,Summary!A:B,2,FALSE)&lt;&gt;"C","",MAX($A$2:A526)+1),"")</f>
        <v/>
      </c>
      <c r="B527" s="35">
        <f>IF(Setup!$F$58="Yes",MAX($B$2:B526)+1,"")</f>
        <v>483</v>
      </c>
      <c r="C527" s="28" t="s">
        <v>382</v>
      </c>
      <c r="D527" s="37" t="str">
        <f t="shared" si="61"/>
        <v/>
      </c>
      <c r="E527" s="41">
        <v>5</v>
      </c>
      <c r="F527" s="41">
        <v>34</v>
      </c>
      <c r="G527" s="6">
        <v>0</v>
      </c>
      <c r="H527" s="6">
        <v>0</v>
      </c>
      <c r="I527" s="70">
        <v>0</v>
      </c>
      <c r="J527" s="70">
        <v>0</v>
      </c>
      <c r="K527" s="70">
        <v>0</v>
      </c>
      <c r="L527" s="70">
        <v>0</v>
      </c>
      <c r="M527" s="70">
        <v>0</v>
      </c>
      <c r="N527" s="70">
        <v>0</v>
      </c>
      <c r="O527" s="70">
        <v>0</v>
      </c>
      <c r="P527" s="70">
        <v>0</v>
      </c>
      <c r="Q527" s="70">
        <v>0</v>
      </c>
      <c r="R527" s="10">
        <f t="shared" si="60"/>
        <v>3.8333333333333335</v>
      </c>
      <c r="T527" s="9" t="str">
        <f t="shared" si="62"/>
        <v>A</v>
      </c>
      <c r="U527" s="11" t="str">
        <f t="shared" si="63"/>
        <v>Guards Counterattack</v>
      </c>
      <c r="V527" s="11" t="str">
        <f t="shared" si="65"/>
        <v/>
      </c>
      <c r="W527" s="11" t="str">
        <f t="shared" si="64"/>
        <v/>
      </c>
      <c r="X527" s="86" t="str">
        <f>IFERROR(IF(U527="","",IF(COUNTIF('My Played Scenarios'!E:E,T527)&gt;0,"ü","")),"")</f>
        <v/>
      </c>
    </row>
    <row r="528" spans="1:24" ht="15" customHeight="1" x14ac:dyDescent="0.3">
      <c r="A528" s="128" t="str">
        <f>IFERROR(IF(VLOOKUP(C528,Summary!A:B,2,FALSE)&lt;&gt;"C","",MAX($A$2:A527)+1),"")</f>
        <v/>
      </c>
      <c r="B528" s="35">
        <f>IF(Setup!$F$58="Yes",MAX($B$2:B527)+1,"")</f>
        <v>484</v>
      </c>
      <c r="C528" s="28" t="s">
        <v>383</v>
      </c>
      <c r="D528" s="37" t="str">
        <f t="shared" si="61"/>
        <v/>
      </c>
      <c r="E528" s="41">
        <v>8</v>
      </c>
      <c r="F528" s="41">
        <v>67</v>
      </c>
      <c r="G528" s="6">
        <v>0</v>
      </c>
      <c r="H528" s="6">
        <v>0</v>
      </c>
      <c r="I528" s="70">
        <v>0</v>
      </c>
      <c r="J528" s="70">
        <v>0</v>
      </c>
      <c r="K528" s="70">
        <v>0</v>
      </c>
      <c r="L528" s="70">
        <v>0</v>
      </c>
      <c r="M528" s="70">
        <v>0</v>
      </c>
      <c r="N528" s="70">
        <v>0</v>
      </c>
      <c r="O528" s="70">
        <v>0</v>
      </c>
      <c r="P528" s="70">
        <v>0</v>
      </c>
      <c r="Q528" s="70">
        <v>0</v>
      </c>
      <c r="R528" s="10">
        <f t="shared" si="60"/>
        <v>9.9333333333333336</v>
      </c>
      <c r="T528" s="9" t="str">
        <f t="shared" si="62"/>
        <v>B</v>
      </c>
      <c r="U528" s="11" t="str">
        <f t="shared" si="63"/>
        <v>Tractor Works</v>
      </c>
      <c r="V528" s="11" t="str">
        <f t="shared" si="65"/>
        <v/>
      </c>
      <c r="W528" s="11" t="str">
        <f t="shared" si="64"/>
        <v/>
      </c>
      <c r="X528" s="86" t="str">
        <f>IFERROR(IF(U528="","",IF(COUNTIF('My Played Scenarios'!E:E,T528)&gt;0,"ü","")),"")</f>
        <v/>
      </c>
    </row>
    <row r="529" spans="1:24" ht="15" customHeight="1" x14ac:dyDescent="0.3">
      <c r="A529" s="128" t="str">
        <f>IFERROR(IF(VLOOKUP(C529,Summary!A:B,2,FALSE)&lt;&gt;"C","",MAX($A$2:A528)+1),"")</f>
        <v/>
      </c>
      <c r="B529" s="35">
        <f>IF(Setup!$F$58="Yes",MAX($B$2:B528)+1,"")</f>
        <v>485</v>
      </c>
      <c r="C529" s="28" t="s">
        <v>384</v>
      </c>
      <c r="D529" s="37" t="str">
        <f t="shared" si="61"/>
        <v/>
      </c>
      <c r="E529" s="41">
        <v>7</v>
      </c>
      <c r="F529" s="41">
        <v>67</v>
      </c>
      <c r="G529" s="6">
        <v>9</v>
      </c>
      <c r="H529" s="6">
        <v>0</v>
      </c>
      <c r="I529" s="70">
        <v>0</v>
      </c>
      <c r="J529" s="70">
        <v>0</v>
      </c>
      <c r="K529" s="70">
        <v>0</v>
      </c>
      <c r="L529" s="70">
        <v>0</v>
      </c>
      <c r="M529" s="70">
        <v>0</v>
      </c>
      <c r="N529" s="70">
        <v>0</v>
      </c>
      <c r="O529" s="70">
        <v>0</v>
      </c>
      <c r="P529" s="70">
        <v>0</v>
      </c>
      <c r="Q529" s="70">
        <v>0</v>
      </c>
      <c r="R529" s="10">
        <f t="shared" si="60"/>
        <v>13.016666666666667</v>
      </c>
      <c r="T529" s="9" t="str">
        <f t="shared" si="62"/>
        <v>C</v>
      </c>
      <c r="U529" s="11" t="str">
        <f t="shared" si="63"/>
        <v>Streets of Stalingrad</v>
      </c>
      <c r="V529" s="11" t="str">
        <f t="shared" si="65"/>
        <v/>
      </c>
      <c r="W529" s="11" t="str">
        <f t="shared" si="64"/>
        <v/>
      </c>
      <c r="X529" s="86" t="str">
        <f>IFERROR(IF(U529="","",IF(COUNTIF('My Played Scenarios'!E:E,T529)&gt;0,"ü","")),"")</f>
        <v/>
      </c>
    </row>
    <row r="530" spans="1:24" ht="15" customHeight="1" x14ac:dyDescent="0.3">
      <c r="A530" s="128" t="str">
        <f>IFERROR(IF(VLOOKUP(C530,Summary!A:B,2,FALSE)&lt;&gt;"C","",MAX($A$2:A529)+1),"")</f>
        <v/>
      </c>
      <c r="B530" s="35">
        <f>IF(Setup!$F$58="Yes",MAX($B$2:B529)+1,"")</f>
        <v>486</v>
      </c>
      <c r="C530" s="28" t="s">
        <v>385</v>
      </c>
      <c r="D530" s="37" t="str">
        <f t="shared" si="61"/>
        <v/>
      </c>
      <c r="E530" s="41">
        <v>10</v>
      </c>
      <c r="F530" s="41">
        <v>39</v>
      </c>
      <c r="G530" s="6">
        <v>0</v>
      </c>
      <c r="H530" s="6">
        <v>0</v>
      </c>
      <c r="I530" s="70">
        <v>0</v>
      </c>
      <c r="J530" s="70">
        <v>1</v>
      </c>
      <c r="K530" s="70">
        <v>0</v>
      </c>
      <c r="L530" s="70">
        <v>0</v>
      </c>
      <c r="M530" s="70">
        <v>0</v>
      </c>
      <c r="N530" s="70">
        <v>0</v>
      </c>
      <c r="O530" s="70">
        <v>0</v>
      </c>
      <c r="P530" s="70">
        <v>0</v>
      </c>
      <c r="Q530" s="70">
        <v>0</v>
      </c>
      <c r="R530" s="10">
        <f t="shared" si="60"/>
        <v>8.3333333333333321</v>
      </c>
      <c r="T530" s="9" t="str">
        <f t="shared" si="62"/>
        <v>D</v>
      </c>
      <c r="U530" s="11" t="str">
        <f t="shared" si="63"/>
        <v>Hedgehog of Piepsk</v>
      </c>
      <c r="V530" s="11" t="str">
        <f t="shared" si="65"/>
        <v>, OBA</v>
      </c>
      <c r="W530" s="11" t="str">
        <f t="shared" si="64"/>
        <v>OBA</v>
      </c>
      <c r="X530" s="86" t="str">
        <f>IFERROR(IF(U530="","",IF(COUNTIF('My Played Scenarios'!E:E,T530)&gt;0,"ü","")),"")</f>
        <v/>
      </c>
    </row>
    <row r="531" spans="1:24" ht="15" customHeight="1" x14ac:dyDescent="0.3">
      <c r="A531" s="128" t="str">
        <f>IFERROR(IF(VLOOKUP(C531,Summary!A:B,2,FALSE)&lt;&gt;"C","",MAX($A$2:A530)+1),"")</f>
        <v/>
      </c>
      <c r="B531" s="35">
        <f>IF(Setup!$F$58="Yes",MAX($B$2:B530)+1,"")</f>
        <v>487</v>
      </c>
      <c r="C531" s="28" t="s">
        <v>386</v>
      </c>
      <c r="D531" s="37" t="str">
        <f t="shared" si="61"/>
        <v/>
      </c>
      <c r="E531" s="41">
        <v>10</v>
      </c>
      <c r="F531" s="41">
        <v>69</v>
      </c>
      <c r="G531" s="6">
        <v>28</v>
      </c>
      <c r="H531" s="6">
        <v>2</v>
      </c>
      <c r="I531" s="70">
        <v>0</v>
      </c>
      <c r="J531" s="70">
        <v>1</v>
      </c>
      <c r="K531" s="70">
        <v>0</v>
      </c>
      <c r="L531" s="70">
        <v>0</v>
      </c>
      <c r="M531" s="70">
        <v>0</v>
      </c>
      <c r="N531" s="70">
        <v>0</v>
      </c>
      <c r="O531" s="70">
        <v>0</v>
      </c>
      <c r="P531" s="70">
        <v>0</v>
      </c>
      <c r="Q531" s="70">
        <v>0</v>
      </c>
      <c r="R531" s="10">
        <f t="shared" si="60"/>
        <v>27.666666666666668</v>
      </c>
      <c r="T531" s="9" t="str">
        <f t="shared" si="62"/>
        <v>E</v>
      </c>
      <c r="U531" s="11" t="str">
        <f t="shared" si="63"/>
        <v>Hill 621</v>
      </c>
      <c r="V531" s="11" t="str">
        <f t="shared" si="65"/>
        <v>, OBA</v>
      </c>
      <c r="W531" s="11" t="str">
        <f t="shared" si="64"/>
        <v>OBA</v>
      </c>
      <c r="X531" s="86" t="str">
        <f>IFERROR(IF(U531="","",IF(COUNTIF('My Played Scenarios'!E:E,T531)&gt;0,"ü","")),"")</f>
        <v/>
      </c>
    </row>
    <row r="532" spans="1:24" ht="15" customHeight="1" x14ac:dyDescent="0.3">
      <c r="A532" s="128" t="str">
        <f>IFERROR(IF(VLOOKUP(C532,Summary!A:B,2,FALSE)&lt;&gt;"C","",MAX($A$2:A531)+1),"")</f>
        <v/>
      </c>
      <c r="B532" s="35">
        <f>IF(Setup!$F$58="Yes",MAX($B$2:B531)+1,"")</f>
        <v>488</v>
      </c>
      <c r="C532" s="28" t="s">
        <v>387</v>
      </c>
      <c r="D532" s="37" t="str">
        <f t="shared" si="61"/>
        <v/>
      </c>
      <c r="E532" s="41">
        <v>10</v>
      </c>
      <c r="F532" s="41">
        <v>3</v>
      </c>
      <c r="G532" s="6">
        <v>4</v>
      </c>
      <c r="H532" s="6">
        <v>1</v>
      </c>
      <c r="I532" s="70">
        <v>0</v>
      </c>
      <c r="J532" s="70">
        <v>1</v>
      </c>
      <c r="K532" s="70">
        <v>0</v>
      </c>
      <c r="L532" s="70">
        <v>0</v>
      </c>
      <c r="M532" s="70">
        <v>0</v>
      </c>
      <c r="N532" s="70">
        <v>0</v>
      </c>
      <c r="O532" s="70">
        <v>0</v>
      </c>
      <c r="P532" s="70">
        <v>0</v>
      </c>
      <c r="Q532" s="70">
        <v>0</v>
      </c>
      <c r="R532" s="10">
        <f t="shared" si="60"/>
        <v>5.166666666666667</v>
      </c>
      <c r="T532" s="9" t="str">
        <f t="shared" si="62"/>
        <v>F</v>
      </c>
      <c r="U532" s="11" t="str">
        <f t="shared" si="63"/>
        <v>The Paw of the Tiger</v>
      </c>
      <c r="V532" s="11" t="str">
        <f t="shared" si="65"/>
        <v>, OBA</v>
      </c>
      <c r="W532" s="11" t="str">
        <f t="shared" si="64"/>
        <v>OBA</v>
      </c>
      <c r="X532" s="86" t="str">
        <f>IFERROR(IF(U532="","",IF(COUNTIF('My Played Scenarios'!E:E,T532)&gt;0,"ü","")),"")</f>
        <v/>
      </c>
    </row>
    <row r="533" spans="1:24" ht="15" customHeight="1" x14ac:dyDescent="0.3">
      <c r="A533" s="128" t="str">
        <f>IFERROR(IF(VLOOKUP(C533,Summary!A:B,2,FALSE)&lt;&gt;"C","",MAX($A$2:A532)+1),"")</f>
        <v/>
      </c>
      <c r="B533" s="35">
        <f>IF(Setup!$F$58="Yes",MAX($B$2:B532)+1,"")</f>
        <v>489</v>
      </c>
      <c r="C533" s="28" t="s">
        <v>388</v>
      </c>
      <c r="D533" s="37" t="str">
        <f t="shared" si="61"/>
        <v/>
      </c>
      <c r="E533" s="41">
        <v>10</v>
      </c>
      <c r="F533" s="41">
        <v>29</v>
      </c>
      <c r="G533" s="6">
        <v>33</v>
      </c>
      <c r="H533" s="6">
        <v>0</v>
      </c>
      <c r="I533" s="70">
        <v>0</v>
      </c>
      <c r="J533" s="70">
        <v>0</v>
      </c>
      <c r="K533" s="70">
        <v>0</v>
      </c>
      <c r="L533" s="70">
        <v>0</v>
      </c>
      <c r="M533" s="70">
        <v>0</v>
      </c>
      <c r="N533" s="70">
        <v>0</v>
      </c>
      <c r="O533" s="70">
        <v>0</v>
      </c>
      <c r="P533" s="70">
        <v>0</v>
      </c>
      <c r="Q533" s="70">
        <v>0</v>
      </c>
      <c r="R533" s="10">
        <f t="shared" si="60"/>
        <v>22.333333333333332</v>
      </c>
      <c r="T533" s="9" t="str">
        <f t="shared" si="62"/>
        <v>G</v>
      </c>
      <c r="U533" s="11" t="str">
        <f t="shared" si="63"/>
        <v>Hube's Pocket</v>
      </c>
      <c r="V533" s="11" t="str">
        <f t="shared" si="65"/>
        <v/>
      </c>
      <c r="W533" s="11" t="str">
        <f t="shared" si="64"/>
        <v/>
      </c>
      <c r="X533" s="86" t="str">
        <f>IFERROR(IF(U533="","",IF(COUNTIF('My Played Scenarios'!E:E,T533)&gt;0,"ü","")),"")</f>
        <v/>
      </c>
    </row>
    <row r="534" spans="1:24" ht="15" customHeight="1" x14ac:dyDescent="0.3">
      <c r="A534" s="128" t="str">
        <f>IFERROR(IF(VLOOKUP(C534,Summary!A:B,2,FALSE)&lt;&gt;"C","",MAX($A$2:A533)+1),"")</f>
        <v/>
      </c>
      <c r="B534" s="35">
        <f>IF(Setup!$F$58="Yes",MAX($B$2:B533)+1,"")</f>
        <v>490</v>
      </c>
      <c r="C534" s="28" t="s">
        <v>389</v>
      </c>
      <c r="D534" s="37" t="str">
        <f t="shared" si="61"/>
        <v/>
      </c>
      <c r="E534" s="41">
        <v>9.5</v>
      </c>
      <c r="F534" s="41">
        <v>18</v>
      </c>
      <c r="G534" s="6">
        <v>0</v>
      </c>
      <c r="H534" s="6">
        <v>0</v>
      </c>
      <c r="I534" s="70">
        <v>0</v>
      </c>
      <c r="J534" s="70">
        <v>0</v>
      </c>
      <c r="K534" s="70">
        <v>1</v>
      </c>
      <c r="L534" s="70">
        <v>0</v>
      </c>
      <c r="M534" s="70">
        <v>0</v>
      </c>
      <c r="N534" s="70">
        <v>0</v>
      </c>
      <c r="O534" s="70">
        <v>0</v>
      </c>
      <c r="P534" s="70">
        <v>0</v>
      </c>
      <c r="Q534" s="70">
        <v>0</v>
      </c>
      <c r="R534" s="10">
        <f t="shared" si="60"/>
        <v>5.2750000000000004</v>
      </c>
      <c r="T534" s="9" t="str">
        <f t="shared" si="62"/>
        <v>H</v>
      </c>
      <c r="U534" s="11" t="str">
        <f t="shared" si="63"/>
        <v>Escape from Velikiye Luki</v>
      </c>
      <c r="V534" s="11" t="str">
        <f t="shared" si="65"/>
        <v>, Nght</v>
      </c>
      <c r="W534" s="11" t="str">
        <f t="shared" si="64"/>
        <v>Nght</v>
      </c>
      <c r="X534" s="86" t="str">
        <f>IFERROR(IF(U534="","",IF(COUNTIF('My Played Scenarios'!E:E,T534)&gt;0,"ü","")),"")</f>
        <v/>
      </c>
    </row>
    <row r="535" spans="1:24" ht="15" customHeight="1" x14ac:dyDescent="0.3">
      <c r="A535" s="128" t="str">
        <f>IFERROR(IF(VLOOKUP(C535,Summary!A:B,2,FALSE)&lt;&gt;"C","",MAX($A$2:A534)+1),"")</f>
        <v/>
      </c>
      <c r="B535" s="35">
        <f>IF(Setup!$F$58="Yes",MAX($B$2:B534)+1,"")</f>
        <v>491</v>
      </c>
      <c r="C535" s="28" t="s">
        <v>390</v>
      </c>
      <c r="D535" s="37" t="str">
        <f t="shared" si="61"/>
        <v/>
      </c>
      <c r="E535" s="41">
        <v>10</v>
      </c>
      <c r="F535" s="41">
        <v>23</v>
      </c>
      <c r="G535" s="6">
        <v>4</v>
      </c>
      <c r="H535" s="6">
        <v>0</v>
      </c>
      <c r="I535" s="70">
        <v>0</v>
      </c>
      <c r="J535" s="70">
        <v>0</v>
      </c>
      <c r="K535" s="70">
        <v>0</v>
      </c>
      <c r="L535" s="70">
        <v>0</v>
      </c>
      <c r="M535" s="70">
        <v>0</v>
      </c>
      <c r="N535" s="70">
        <v>0</v>
      </c>
      <c r="O535" s="70">
        <v>0</v>
      </c>
      <c r="P535" s="70">
        <v>0</v>
      </c>
      <c r="Q535" s="70">
        <v>0</v>
      </c>
      <c r="R535" s="10">
        <f t="shared" si="60"/>
        <v>7.5</v>
      </c>
      <c r="T535" s="9" t="str">
        <f t="shared" si="62"/>
        <v>I</v>
      </c>
      <c r="U535" s="11" t="str">
        <f t="shared" si="63"/>
        <v>Buchholz Station</v>
      </c>
      <c r="V535" s="11" t="str">
        <f t="shared" si="65"/>
        <v/>
      </c>
      <c r="W535" s="11" t="str">
        <f t="shared" si="64"/>
        <v/>
      </c>
      <c r="X535" s="86" t="str">
        <f>IFERROR(IF(U535="","",IF(COUNTIF('My Played Scenarios'!E:E,T535)&gt;0,"ü","")),"")</f>
        <v/>
      </c>
    </row>
    <row r="536" spans="1:24" ht="15" customHeight="1" x14ac:dyDescent="0.3">
      <c r="A536" s="128" t="str">
        <f>IFERROR(IF(VLOOKUP(C536,Summary!A:B,2,FALSE)&lt;&gt;"C","",MAX($A$2:A535)+1),"")</f>
        <v/>
      </c>
      <c r="B536" s="35">
        <f>IF(Setup!$F$58="Yes",MAX($B$2:B535)+1,"")</f>
        <v>492</v>
      </c>
      <c r="C536" s="28" t="s">
        <v>391</v>
      </c>
      <c r="D536" s="37" t="str">
        <f t="shared" si="61"/>
        <v/>
      </c>
      <c r="E536" s="41">
        <v>10</v>
      </c>
      <c r="F536" s="41">
        <v>51</v>
      </c>
      <c r="G536" s="6">
        <v>15</v>
      </c>
      <c r="H536" s="6">
        <v>0</v>
      </c>
      <c r="I536" s="70">
        <v>0</v>
      </c>
      <c r="J536" s="70">
        <v>1</v>
      </c>
      <c r="K536" s="70">
        <v>0</v>
      </c>
      <c r="L536" s="70">
        <v>0</v>
      </c>
      <c r="M536" s="70">
        <v>0</v>
      </c>
      <c r="N536" s="70">
        <v>0</v>
      </c>
      <c r="O536" s="70">
        <v>0</v>
      </c>
      <c r="P536" s="70">
        <v>0</v>
      </c>
      <c r="Q536" s="70">
        <v>0</v>
      </c>
      <c r="R536" s="10">
        <f t="shared" ref="R536:R599" si="66">IF(E536="","",IFERROR(1+E536*(F536+IF(G536&gt;9,G536*3,G536*4)+H536*1+I536*1+J536*5+K536*9+L536*5+M536*2+N536*2+O536*5+Q536*5)/60,""))</f>
        <v>17.833333333333332</v>
      </c>
      <c r="T536" s="9" t="str">
        <f t="shared" si="62"/>
        <v>J</v>
      </c>
      <c r="U536" s="11" t="str">
        <f t="shared" si="63"/>
        <v>The Bitche Salient</v>
      </c>
      <c r="V536" s="11" t="str">
        <f t="shared" si="65"/>
        <v>, OBA</v>
      </c>
      <c r="W536" s="11" t="str">
        <f t="shared" si="64"/>
        <v>OBA</v>
      </c>
      <c r="X536" s="86" t="str">
        <f>IFERROR(IF(U536="","",IF(COUNTIF('My Played Scenarios'!E:E,T536)&gt;0,"ü","")),"")</f>
        <v/>
      </c>
    </row>
    <row r="537" spans="1:24" ht="15" customHeight="1" x14ac:dyDescent="0.3">
      <c r="A537" s="128" t="str">
        <f>IFERROR(IF(VLOOKUP(C537,Summary!A:B,2,FALSE)&lt;&gt;"C","",MAX($A$2:A536)+1),"")</f>
        <v/>
      </c>
      <c r="B537" s="35">
        <f>IF(Setup!$F$58="Yes",MAX($B$2:B536)+1,"")</f>
        <v>493</v>
      </c>
      <c r="C537" s="28" t="s">
        <v>392</v>
      </c>
      <c r="D537" s="37" t="str">
        <f t="shared" si="61"/>
        <v/>
      </c>
      <c r="E537" s="41">
        <v>5</v>
      </c>
      <c r="F537" s="41">
        <v>17</v>
      </c>
      <c r="G537" s="6">
        <v>0</v>
      </c>
      <c r="H537" s="6">
        <v>1</v>
      </c>
      <c r="I537" s="70">
        <v>0</v>
      </c>
      <c r="J537" s="70">
        <v>1</v>
      </c>
      <c r="K537" s="70">
        <v>0</v>
      </c>
      <c r="L537" s="70">
        <v>0</v>
      </c>
      <c r="M537" s="70">
        <v>0</v>
      </c>
      <c r="N537" s="70">
        <v>0</v>
      </c>
      <c r="O537" s="70">
        <v>0</v>
      </c>
      <c r="P537" s="70">
        <v>0</v>
      </c>
      <c r="Q537" s="70">
        <v>0</v>
      </c>
      <c r="R537" s="10">
        <f t="shared" si="66"/>
        <v>2.916666666666667</v>
      </c>
      <c r="T537" s="9" t="str">
        <f t="shared" si="62"/>
        <v>K</v>
      </c>
      <c r="U537" s="11" t="str">
        <f t="shared" si="63"/>
        <v>The Cannes Strongpoint</v>
      </c>
      <c r="V537" s="11" t="str">
        <f t="shared" si="65"/>
        <v>, OBA</v>
      </c>
      <c r="W537" s="11" t="str">
        <f t="shared" si="64"/>
        <v>OBA</v>
      </c>
      <c r="X537" s="86" t="str">
        <f>IFERROR(IF(U537="","",IF(COUNTIF('My Played Scenarios'!E:E,T537)&gt;0,"ü","")),"")</f>
        <v/>
      </c>
    </row>
    <row r="538" spans="1:24" ht="15" customHeight="1" x14ac:dyDescent="0.3">
      <c r="A538" s="128" t="str">
        <f>IFERROR(IF(VLOOKUP(C538,Summary!A:B,2,FALSE)&lt;&gt;"C","",MAX($A$2:A537)+1),"")</f>
        <v/>
      </c>
      <c r="B538" s="35">
        <f>IF(Setup!$F$58="Yes",MAX($B$2:B537)+1,"")</f>
        <v>494</v>
      </c>
      <c r="C538" s="28" t="s">
        <v>393</v>
      </c>
      <c r="D538" s="37" t="str">
        <f t="shared" si="61"/>
        <v/>
      </c>
      <c r="E538" s="41">
        <v>9</v>
      </c>
      <c r="F538" s="41">
        <v>9.5</v>
      </c>
      <c r="G538" s="6">
        <v>6</v>
      </c>
      <c r="H538" s="6">
        <v>0</v>
      </c>
      <c r="I538" s="70">
        <v>0</v>
      </c>
      <c r="J538" s="70">
        <v>1</v>
      </c>
      <c r="K538" s="70">
        <v>0</v>
      </c>
      <c r="L538" s="70">
        <v>0</v>
      </c>
      <c r="M538" s="70">
        <v>0</v>
      </c>
      <c r="N538" s="70">
        <v>0</v>
      </c>
      <c r="O538" s="70">
        <v>0</v>
      </c>
      <c r="P538" s="70">
        <v>0</v>
      </c>
      <c r="Q538" s="70">
        <v>0</v>
      </c>
      <c r="R538" s="10">
        <f t="shared" si="66"/>
        <v>6.7750000000000004</v>
      </c>
      <c r="T538" s="9" t="str">
        <f t="shared" si="62"/>
        <v>L</v>
      </c>
      <c r="U538" s="11" t="str">
        <f t="shared" si="63"/>
        <v>Hitdorf on the Rhine</v>
      </c>
      <c r="V538" s="11" t="str">
        <f t="shared" si="65"/>
        <v>, OBA</v>
      </c>
      <c r="W538" s="11" t="str">
        <f t="shared" si="64"/>
        <v>OBA</v>
      </c>
      <c r="X538" s="86" t="str">
        <f>IFERROR(IF(U538="","",IF(COUNTIF('My Played Scenarios'!E:E,T538)&gt;0,"ü","")),"")</f>
        <v/>
      </c>
    </row>
    <row r="539" spans="1:24" ht="15" customHeight="1" x14ac:dyDescent="0.3">
      <c r="A539" s="128" t="str">
        <f>IFERROR(IF(VLOOKUP(C539,Summary!A:B,2,FALSE)&lt;&gt;"C","",MAX($A$2:A538)+1),"")</f>
        <v/>
      </c>
      <c r="B539" s="35">
        <f>IF(Setup!$F$58="Yes",MAX($B$2:B538)+1,"")</f>
        <v>495</v>
      </c>
      <c r="C539" s="28" t="s">
        <v>394</v>
      </c>
      <c r="D539" s="37" t="str">
        <f t="shared" si="61"/>
        <v/>
      </c>
      <c r="E539" s="41">
        <v>7</v>
      </c>
      <c r="F539" s="41">
        <v>12</v>
      </c>
      <c r="G539" s="6">
        <v>13</v>
      </c>
      <c r="H539" s="6">
        <v>2</v>
      </c>
      <c r="I539" s="70">
        <v>0</v>
      </c>
      <c r="J539" s="70">
        <v>0</v>
      </c>
      <c r="K539" s="70">
        <v>0</v>
      </c>
      <c r="L539" s="70">
        <v>0</v>
      </c>
      <c r="M539" s="70">
        <v>0</v>
      </c>
      <c r="N539" s="70">
        <v>0</v>
      </c>
      <c r="O539" s="70">
        <v>0</v>
      </c>
      <c r="P539" s="70">
        <v>0</v>
      </c>
      <c r="Q539" s="70">
        <v>0</v>
      </c>
      <c r="R539" s="10">
        <f t="shared" si="66"/>
        <v>7.1833333333333336</v>
      </c>
      <c r="T539" s="9" t="str">
        <f t="shared" si="62"/>
        <v>M</v>
      </c>
      <c r="U539" s="11" t="str">
        <f t="shared" si="63"/>
        <v>First Crisis at Army Group North</v>
      </c>
      <c r="V539" s="11" t="str">
        <f t="shared" si="65"/>
        <v/>
      </c>
      <c r="W539" s="11" t="str">
        <f t="shared" si="64"/>
        <v/>
      </c>
      <c r="X539" s="86" t="str">
        <f>IFERROR(IF(U539="","",IF(COUNTIF('My Played Scenarios'!E:E,T539)&gt;0,"ü","")),"")</f>
        <v/>
      </c>
    </row>
    <row r="540" spans="1:24" ht="15" customHeight="1" x14ac:dyDescent="0.3">
      <c r="A540" s="128" t="str">
        <f>IFERROR(IF(VLOOKUP(C540,Summary!A:B,2,FALSE)&lt;&gt;"C","",MAX($A$2:A539)+1),"")</f>
        <v/>
      </c>
      <c r="B540" s="35">
        <f>IF(Setup!$F$58="Yes",MAX($B$2:B539)+1,"")</f>
        <v>496</v>
      </c>
      <c r="C540" s="28" t="s">
        <v>395</v>
      </c>
      <c r="D540" s="37" t="str">
        <f t="shared" si="61"/>
        <v/>
      </c>
      <c r="E540" s="41">
        <v>7</v>
      </c>
      <c r="F540" s="41">
        <v>13</v>
      </c>
      <c r="G540" s="6">
        <v>6</v>
      </c>
      <c r="H540" s="6">
        <v>0</v>
      </c>
      <c r="I540" s="70">
        <v>0</v>
      </c>
      <c r="J540" s="70">
        <v>0</v>
      </c>
      <c r="K540" s="70">
        <v>0</v>
      </c>
      <c r="L540" s="70">
        <v>0</v>
      </c>
      <c r="M540" s="70">
        <v>0</v>
      </c>
      <c r="N540" s="70">
        <v>0</v>
      </c>
      <c r="O540" s="70">
        <v>0</v>
      </c>
      <c r="P540" s="70">
        <v>0</v>
      </c>
      <c r="Q540" s="70">
        <v>0</v>
      </c>
      <c r="R540" s="10">
        <f t="shared" si="66"/>
        <v>5.3166666666666664</v>
      </c>
      <c r="T540" s="9" t="str">
        <f t="shared" si="62"/>
        <v>N</v>
      </c>
      <c r="U540" s="11" t="str">
        <f t="shared" si="63"/>
        <v>Soldiers of Destruction</v>
      </c>
      <c r="V540" s="11" t="str">
        <f t="shared" si="65"/>
        <v/>
      </c>
      <c r="W540" s="11" t="str">
        <f t="shared" si="64"/>
        <v/>
      </c>
      <c r="X540" s="86" t="str">
        <f>IFERROR(IF(U540="","",IF(COUNTIF('My Played Scenarios'!E:E,T540)&gt;0,"ü","")),"")</f>
        <v/>
      </c>
    </row>
    <row r="541" spans="1:24" ht="15" customHeight="1" x14ac:dyDescent="0.3">
      <c r="A541" s="128" t="str">
        <f>IFERROR(IF(VLOOKUP(C541,Summary!A:B,2,FALSE)&lt;&gt;"C","",MAX($A$2:A540)+1),"")</f>
        <v/>
      </c>
      <c r="B541" s="35">
        <f>IF(Setup!$F$58="Yes",MAX($B$2:B540)+1,"")</f>
        <v>497</v>
      </c>
      <c r="C541" s="28" t="s">
        <v>396</v>
      </c>
      <c r="D541" s="37" t="str">
        <f t="shared" si="61"/>
        <v/>
      </c>
      <c r="E541" s="41">
        <v>7.5</v>
      </c>
      <c r="F541" s="41">
        <v>47.5</v>
      </c>
      <c r="G541" s="6">
        <v>2</v>
      </c>
      <c r="H541" s="6">
        <v>1</v>
      </c>
      <c r="I541" s="70">
        <v>0</v>
      </c>
      <c r="J541" s="70">
        <v>0</v>
      </c>
      <c r="K541" s="70">
        <v>0</v>
      </c>
      <c r="L541" s="70">
        <v>0</v>
      </c>
      <c r="M541" s="70">
        <v>0</v>
      </c>
      <c r="N541" s="70">
        <v>0</v>
      </c>
      <c r="O541" s="70">
        <v>0</v>
      </c>
      <c r="P541" s="70">
        <v>0</v>
      </c>
      <c r="Q541" s="70">
        <v>0</v>
      </c>
      <c r="R541" s="10">
        <f t="shared" si="66"/>
        <v>8.0625</v>
      </c>
      <c r="T541" s="9" t="str">
        <f t="shared" si="62"/>
        <v>O</v>
      </c>
      <c r="U541" s="11" t="str">
        <f t="shared" si="63"/>
        <v>The St. Goar Assault</v>
      </c>
      <c r="V541" s="11" t="str">
        <f t="shared" si="65"/>
        <v/>
      </c>
      <c r="W541" s="11" t="str">
        <f t="shared" si="64"/>
        <v/>
      </c>
      <c r="X541" s="86" t="str">
        <f>IFERROR(IF(U541="","",IF(COUNTIF('My Played Scenarios'!E:E,T541)&gt;0,"ü","")),"")</f>
        <v/>
      </c>
    </row>
    <row r="542" spans="1:24" ht="15" customHeight="1" x14ac:dyDescent="0.3">
      <c r="A542" s="128" t="str">
        <f>IFERROR(IF(VLOOKUP(C542,Summary!A:B,2,FALSE)&lt;&gt;"C","",MAX($A$2:A541)+1),"")</f>
        <v/>
      </c>
      <c r="B542" s="35">
        <f>IF(Setup!$F$58="Yes",MAX($B$2:B541)+1,"")</f>
        <v>498</v>
      </c>
      <c r="C542" s="28" t="s">
        <v>397</v>
      </c>
      <c r="D542" s="37" t="str">
        <f t="shared" si="61"/>
        <v/>
      </c>
      <c r="E542" s="41">
        <v>15</v>
      </c>
      <c r="F542" s="41">
        <v>44.5</v>
      </c>
      <c r="G542" s="6">
        <v>37</v>
      </c>
      <c r="H542" s="6">
        <v>4</v>
      </c>
      <c r="I542" s="70">
        <v>0</v>
      </c>
      <c r="J542" s="70">
        <v>1</v>
      </c>
      <c r="K542" s="70">
        <v>0</v>
      </c>
      <c r="L542" s="70">
        <v>0</v>
      </c>
      <c r="M542" s="70">
        <v>0</v>
      </c>
      <c r="N542" s="70">
        <v>0</v>
      </c>
      <c r="O542" s="70">
        <v>0</v>
      </c>
      <c r="P542" s="70">
        <v>0</v>
      </c>
      <c r="Q542" s="70">
        <v>0</v>
      </c>
      <c r="R542" s="10">
        <f t="shared" si="66"/>
        <v>42.125</v>
      </c>
      <c r="T542" s="9" t="str">
        <f t="shared" si="62"/>
        <v>P</v>
      </c>
      <c r="U542" s="11" t="str">
        <f t="shared" si="63"/>
        <v>The Road to Wiltz</v>
      </c>
      <c r="V542" s="11" t="str">
        <f t="shared" si="65"/>
        <v>, OBA</v>
      </c>
      <c r="W542" s="11" t="str">
        <f t="shared" si="64"/>
        <v>OBA</v>
      </c>
      <c r="X542" s="86" t="str">
        <f>IFERROR(IF(U542="","",IF(COUNTIF('My Played Scenarios'!E:E,T542)&gt;0,"ü","")),"")</f>
        <v/>
      </c>
    </row>
    <row r="543" spans="1:24" ht="15" customHeight="1" x14ac:dyDescent="0.3">
      <c r="A543" s="128" t="str">
        <f>IFERROR(IF(VLOOKUP(C543,Summary!A:B,2,FALSE)&lt;&gt;"C","",MAX($A$2:A542)+1),"")</f>
        <v/>
      </c>
      <c r="B543" s="35">
        <f>IF(Setup!$F$58="Yes",MAX($B$2:B542)+1,"")</f>
        <v>499</v>
      </c>
      <c r="C543" s="28" t="s">
        <v>398</v>
      </c>
      <c r="D543" s="37" t="str">
        <f t="shared" si="61"/>
        <v/>
      </c>
      <c r="E543" s="41">
        <v>7</v>
      </c>
      <c r="F543" s="41">
        <v>6</v>
      </c>
      <c r="G543" s="6">
        <v>16</v>
      </c>
      <c r="H543" s="6">
        <v>0</v>
      </c>
      <c r="I543" s="70">
        <v>0</v>
      </c>
      <c r="J543" s="70">
        <v>0</v>
      </c>
      <c r="K543" s="70">
        <v>0</v>
      </c>
      <c r="L543" s="70">
        <v>0</v>
      </c>
      <c r="M543" s="70">
        <v>0</v>
      </c>
      <c r="N543" s="70">
        <v>0</v>
      </c>
      <c r="O543" s="70">
        <v>0</v>
      </c>
      <c r="P543" s="70">
        <v>0</v>
      </c>
      <c r="Q543" s="70">
        <v>0</v>
      </c>
      <c r="R543" s="10">
        <f t="shared" si="66"/>
        <v>7.3</v>
      </c>
      <c r="T543" s="9" t="str">
        <f t="shared" si="62"/>
        <v>Q</v>
      </c>
      <c r="U543" s="11" t="str">
        <f t="shared" si="63"/>
        <v>Land Leviathans</v>
      </c>
      <c r="V543" s="11" t="str">
        <f t="shared" si="65"/>
        <v/>
      </c>
      <c r="W543" s="11" t="str">
        <f t="shared" si="64"/>
        <v/>
      </c>
      <c r="X543" s="86" t="str">
        <f>IFERROR(IF(U543="","",IF(COUNTIF('My Played Scenarios'!E:E,T543)&gt;0,"ü","")),"")</f>
        <v/>
      </c>
    </row>
    <row r="544" spans="1:24" ht="15" customHeight="1" x14ac:dyDescent="0.3">
      <c r="A544" s="128" t="str">
        <f>IFERROR(IF(VLOOKUP(C544,Summary!A:B,2,FALSE)&lt;&gt;"C","",MAX($A$2:A543)+1),"")</f>
        <v/>
      </c>
      <c r="B544" s="35">
        <f>IF(Setup!$F$58="Yes",MAX($B$2:B543)+1,"")</f>
        <v>500</v>
      </c>
      <c r="C544" s="28" t="s">
        <v>399</v>
      </c>
      <c r="D544" s="37" t="str">
        <f t="shared" si="61"/>
        <v/>
      </c>
      <c r="E544" s="41">
        <v>5</v>
      </c>
      <c r="F544" s="41">
        <v>9</v>
      </c>
      <c r="G544" s="6">
        <v>12</v>
      </c>
      <c r="H544" s="6">
        <v>1</v>
      </c>
      <c r="I544" s="70">
        <v>0</v>
      </c>
      <c r="J544" s="70">
        <v>0</v>
      </c>
      <c r="K544" s="70">
        <v>1</v>
      </c>
      <c r="L544" s="70">
        <v>0</v>
      </c>
      <c r="M544" s="70">
        <v>0</v>
      </c>
      <c r="N544" s="70">
        <v>0</v>
      </c>
      <c r="O544" s="70">
        <v>0</v>
      </c>
      <c r="P544" s="70">
        <v>0</v>
      </c>
      <c r="Q544" s="70">
        <v>0</v>
      </c>
      <c r="R544" s="10">
        <f t="shared" si="66"/>
        <v>5.583333333333333</v>
      </c>
      <c r="T544" s="9" t="str">
        <f t="shared" si="62"/>
        <v>R</v>
      </c>
      <c r="U544" s="11" t="str">
        <f t="shared" si="63"/>
        <v>Burzevo</v>
      </c>
      <c r="V544" s="11" t="str">
        <f t="shared" si="65"/>
        <v>, Nght</v>
      </c>
      <c r="W544" s="11" t="str">
        <f t="shared" si="64"/>
        <v>Nght</v>
      </c>
      <c r="X544" s="86" t="str">
        <f>IFERROR(IF(U544="","",IF(COUNTIF('My Played Scenarios'!E:E,T544)&gt;0,"ü","")),"")</f>
        <v/>
      </c>
    </row>
    <row r="545" spans="1:24" ht="15" customHeight="1" x14ac:dyDescent="0.3">
      <c r="A545" s="128" t="str">
        <f>IFERROR(IF(VLOOKUP(C545,Summary!A:B,2,FALSE)&lt;&gt;"C","",MAX($A$2:A544)+1),"")</f>
        <v/>
      </c>
      <c r="B545" s="35">
        <f>IF(Setup!$F$58="Yes",MAX($B$2:B544)+1,"")</f>
        <v>501</v>
      </c>
      <c r="C545" s="28" t="s">
        <v>400</v>
      </c>
      <c r="D545" s="37" t="str">
        <f t="shared" ref="D545:D608" si="67">IF(OR(C545="",LEFT(C545,2)="--"),"",IF(OR(E545="",F545="",G545="",H545="",I545="",J545="",K545="",L545="",M545="",N545="",O545="",P545="",Q545=""),"*",""))</f>
        <v/>
      </c>
      <c r="E545" s="41">
        <v>7</v>
      </c>
      <c r="F545" s="41">
        <v>20</v>
      </c>
      <c r="G545" s="6">
        <v>1</v>
      </c>
      <c r="H545" s="6">
        <v>0</v>
      </c>
      <c r="I545" s="70">
        <v>0</v>
      </c>
      <c r="J545" s="70">
        <v>0</v>
      </c>
      <c r="K545" s="70">
        <v>0</v>
      </c>
      <c r="L545" s="70">
        <v>0</v>
      </c>
      <c r="M545" s="70">
        <v>0</v>
      </c>
      <c r="N545" s="70">
        <v>0</v>
      </c>
      <c r="O545" s="70">
        <v>0</v>
      </c>
      <c r="P545" s="70">
        <v>0</v>
      </c>
      <c r="Q545" s="70">
        <v>0</v>
      </c>
      <c r="R545" s="10">
        <f t="shared" si="66"/>
        <v>3.8</v>
      </c>
      <c r="T545" s="9" t="str">
        <f t="shared" ref="T545:T608" si="68">IF(OR(C545="",LEFT(C545,3)="---"),"",IFERROR("ASL"&amp;1*MID(C545,SEARCH("[",C545)+1,LEN(C545)-SEARCH("[",C545)-1),MID(C545,SEARCH("[",C545)+1,LEN(C545)-SEARCH("[",C545)-1)))</f>
        <v>S</v>
      </c>
      <c r="U545" s="11" t="str">
        <f t="shared" ref="U545:U608" si="69">IF(OR(C545="",LEFT(C545,3)="---"),"",IFERROR(LEFT(C545,LEN(C545)-(LEN(C545)-SEARCH("[",C545)+2)),""))</f>
        <v>The Whirlwind</v>
      </c>
      <c r="V545" s="11" t="str">
        <f t="shared" si="65"/>
        <v/>
      </c>
      <c r="W545" s="11" t="str">
        <f t="shared" ref="W545:W608" si="70">IF(V545="","",IF(V545="Campaign","Campaign",RIGHT(V545,LEN(V545)-2)))</f>
        <v/>
      </c>
      <c r="X545" s="86" t="str">
        <f>IFERROR(IF(U545="","",IF(COUNTIF('My Played Scenarios'!E:E,T545)&gt;0,"ü","")),"")</f>
        <v/>
      </c>
    </row>
    <row r="546" spans="1:24" ht="15" customHeight="1" x14ac:dyDescent="0.3">
      <c r="A546" s="128" t="str">
        <f>IFERROR(IF(VLOOKUP(C546,Summary!A:B,2,FALSE)&lt;&gt;"C","",MAX($A$2:A545)+1),"")</f>
        <v/>
      </c>
      <c r="B546" s="35">
        <f>IF(Setup!$F$58="Yes",MAX($B$2:B545)+1,"")</f>
        <v>502</v>
      </c>
      <c r="C546" s="28" t="s">
        <v>401</v>
      </c>
      <c r="D546" s="37" t="str">
        <f t="shared" si="67"/>
        <v/>
      </c>
      <c r="E546" s="41">
        <v>6.5</v>
      </c>
      <c r="F546" s="41">
        <v>13.5</v>
      </c>
      <c r="G546" s="6">
        <v>2</v>
      </c>
      <c r="H546" s="6">
        <v>1</v>
      </c>
      <c r="I546" s="70">
        <v>0</v>
      </c>
      <c r="J546" s="70">
        <v>1</v>
      </c>
      <c r="K546" s="70">
        <v>0</v>
      </c>
      <c r="L546" s="70">
        <v>0</v>
      </c>
      <c r="M546" s="70">
        <v>0</v>
      </c>
      <c r="N546" s="70">
        <v>0</v>
      </c>
      <c r="O546" s="70">
        <v>0</v>
      </c>
      <c r="P546" s="70">
        <v>0</v>
      </c>
      <c r="Q546" s="70">
        <v>0</v>
      </c>
      <c r="R546" s="10">
        <f t="shared" si="66"/>
        <v>3.9791666666666665</v>
      </c>
      <c r="T546" s="9" t="str">
        <f t="shared" si="68"/>
        <v>T</v>
      </c>
      <c r="U546" s="11" t="str">
        <f t="shared" si="69"/>
        <v>Pavlov's House</v>
      </c>
      <c r="V546" s="11" t="str">
        <f t="shared" si="65"/>
        <v>, OBA</v>
      </c>
      <c r="W546" s="11" t="str">
        <f t="shared" si="70"/>
        <v>OBA</v>
      </c>
      <c r="X546" s="86" t="str">
        <f>IFERROR(IF(U546="","",IF(COUNTIF('My Played Scenarios'!E:E,T546)&gt;0,"ü","")),"")</f>
        <v/>
      </c>
    </row>
    <row r="547" spans="1:24" ht="15" customHeight="1" x14ac:dyDescent="0.3">
      <c r="A547" s="128" t="str">
        <f>IFERROR(IF(VLOOKUP(C547,Summary!A:B,2,FALSE)&lt;&gt;"C","",MAX($A$2:A546)+1),"")</f>
        <v/>
      </c>
      <c r="B547" s="35">
        <f>IF(Setup!$F$58="Yes",MAX($B$2:B546)+1,"")</f>
        <v>503</v>
      </c>
      <c r="C547" s="28" t="s">
        <v>402</v>
      </c>
      <c r="D547" s="37" t="str">
        <f t="shared" si="67"/>
        <v/>
      </c>
      <c r="E547" s="41">
        <v>9</v>
      </c>
      <c r="F547" s="41">
        <v>23</v>
      </c>
      <c r="G547" s="6">
        <v>6</v>
      </c>
      <c r="H547" s="6">
        <v>0</v>
      </c>
      <c r="I547" s="70">
        <v>0</v>
      </c>
      <c r="J547" s="70">
        <v>0</v>
      </c>
      <c r="K547" s="70">
        <v>0</v>
      </c>
      <c r="L547" s="70">
        <v>0</v>
      </c>
      <c r="M547" s="70">
        <v>0</v>
      </c>
      <c r="N547" s="70">
        <v>0</v>
      </c>
      <c r="O547" s="70">
        <v>0</v>
      </c>
      <c r="P547" s="70">
        <v>0</v>
      </c>
      <c r="Q547" s="70">
        <v>0</v>
      </c>
      <c r="R547" s="10">
        <f t="shared" si="66"/>
        <v>8.0500000000000007</v>
      </c>
      <c r="T547" s="9" t="str">
        <f t="shared" si="68"/>
        <v>U</v>
      </c>
      <c r="U547" s="11" t="str">
        <f t="shared" si="69"/>
        <v>Chance d'une affaire (Chance for a Bargain)</v>
      </c>
      <c r="V547" s="11" t="str">
        <f t="shared" si="65"/>
        <v/>
      </c>
      <c r="W547" s="11" t="str">
        <f t="shared" si="70"/>
        <v/>
      </c>
      <c r="X547" s="86" t="str">
        <f>IFERROR(IF(U547="","",IF(COUNTIF('My Played Scenarios'!E:E,T547)&gt;0,"ü","")),"")</f>
        <v/>
      </c>
    </row>
    <row r="548" spans="1:24" ht="15" customHeight="1" x14ac:dyDescent="0.3">
      <c r="A548" s="128" t="str">
        <f>IFERROR(IF(VLOOKUP(C548,Summary!A:B,2,FALSE)&lt;&gt;"C","",MAX($A$2:A547)+1),"")</f>
        <v/>
      </c>
      <c r="B548" s="35">
        <f>IF(Setup!$F$58="Yes",MAX($B$2:B547)+1,"")</f>
        <v>504</v>
      </c>
      <c r="C548" s="28" t="s">
        <v>403</v>
      </c>
      <c r="D548" s="37" t="str">
        <f t="shared" si="67"/>
        <v/>
      </c>
      <c r="E548" s="41">
        <v>5.5</v>
      </c>
      <c r="F548" s="41">
        <v>24</v>
      </c>
      <c r="G548" s="6">
        <v>0</v>
      </c>
      <c r="H548" s="6">
        <v>0</v>
      </c>
      <c r="I548" s="70">
        <v>0</v>
      </c>
      <c r="J548" s="70">
        <v>1</v>
      </c>
      <c r="K548" s="70">
        <v>0</v>
      </c>
      <c r="L548" s="70">
        <v>0</v>
      </c>
      <c r="M548" s="70">
        <v>0</v>
      </c>
      <c r="N548" s="70">
        <v>0</v>
      </c>
      <c r="O548" s="70">
        <v>0</v>
      </c>
      <c r="P548" s="70">
        <v>0</v>
      </c>
      <c r="Q548" s="70">
        <v>0</v>
      </c>
      <c r="R548" s="10">
        <f t="shared" si="66"/>
        <v>3.6583333333333332</v>
      </c>
      <c r="T548" s="9" t="str">
        <f t="shared" si="68"/>
        <v>V</v>
      </c>
      <c r="U548" s="11" t="str">
        <f t="shared" si="69"/>
        <v>Auld Lang Syne</v>
      </c>
      <c r="V548" s="11" t="str">
        <f t="shared" si="65"/>
        <v>, OBA</v>
      </c>
      <c r="W548" s="11" t="str">
        <f t="shared" si="70"/>
        <v>OBA</v>
      </c>
      <c r="X548" s="86" t="str">
        <f>IFERROR(IF(U548="","",IF(COUNTIF('My Played Scenarios'!E:E,T548)&gt;0,"ü","")),"")</f>
        <v/>
      </c>
    </row>
    <row r="549" spans="1:24" ht="15" customHeight="1" x14ac:dyDescent="0.3">
      <c r="A549" s="128" t="str">
        <f>IFERROR(IF(VLOOKUP(C549,Summary!A:B,2,FALSE)&lt;&gt;"C","",MAX($A$2:A548)+1),"")</f>
        <v/>
      </c>
      <c r="B549" s="35">
        <f>IF(Setup!$F$58="Yes",MAX($B$2:B548)+1,"")</f>
        <v>505</v>
      </c>
      <c r="C549" s="28" t="s">
        <v>404</v>
      </c>
      <c r="D549" s="37" t="str">
        <f t="shared" si="67"/>
        <v/>
      </c>
      <c r="E549" s="41">
        <v>14</v>
      </c>
      <c r="F549" s="41">
        <v>57</v>
      </c>
      <c r="G549" s="6">
        <v>12</v>
      </c>
      <c r="H549" s="6">
        <v>6</v>
      </c>
      <c r="I549" s="70">
        <v>0</v>
      </c>
      <c r="J549" s="70">
        <v>0</v>
      </c>
      <c r="K549" s="70">
        <v>0</v>
      </c>
      <c r="L549" s="70">
        <v>0</v>
      </c>
      <c r="M549" s="70">
        <v>0</v>
      </c>
      <c r="N549" s="70">
        <v>0</v>
      </c>
      <c r="O549" s="70">
        <v>0</v>
      </c>
      <c r="P549" s="70">
        <v>0</v>
      </c>
      <c r="Q549" s="70">
        <v>0</v>
      </c>
      <c r="R549" s="10">
        <f t="shared" si="66"/>
        <v>24.1</v>
      </c>
      <c r="T549" s="9" t="str">
        <f t="shared" si="68"/>
        <v>W</v>
      </c>
      <c r="U549" s="11" t="str">
        <f t="shared" si="69"/>
        <v>The Defense Of Luga</v>
      </c>
      <c r="V549" s="11" t="str">
        <f t="shared" si="65"/>
        <v/>
      </c>
      <c r="W549" s="11" t="str">
        <f t="shared" si="70"/>
        <v/>
      </c>
      <c r="X549" s="86" t="str">
        <f>IFERROR(IF(U549="","",IF(COUNTIF('My Played Scenarios'!E:E,T549)&gt;0,"ü","")),"")</f>
        <v/>
      </c>
    </row>
    <row r="550" spans="1:24" ht="15" customHeight="1" x14ac:dyDescent="0.3">
      <c r="A550" s="128" t="str">
        <f>IFERROR(IF(VLOOKUP(C550,Summary!A:B,2,FALSE)&lt;&gt;"C","",MAX($A$2:A549)+1),"")</f>
        <v/>
      </c>
      <c r="B550" s="35">
        <f>IF(Setup!$F$58="Yes",MAX($B$2:B549)+1,"")</f>
        <v>506</v>
      </c>
      <c r="C550" s="28"/>
      <c r="D550" s="37" t="str">
        <f t="shared" si="67"/>
        <v/>
      </c>
      <c r="E550" s="41"/>
      <c r="F550" s="41"/>
      <c r="I550" s="70" t="s">
        <v>1363</v>
      </c>
      <c r="J550" s="70" t="s">
        <v>1363</v>
      </c>
      <c r="K550" s="70" t="s">
        <v>1363</v>
      </c>
      <c r="L550" s="70" t="s">
        <v>1363</v>
      </c>
      <c r="M550" s="70" t="s">
        <v>1363</v>
      </c>
      <c r="N550" s="70" t="s">
        <v>1363</v>
      </c>
      <c r="O550" s="70" t="s">
        <v>1363</v>
      </c>
      <c r="P550" s="70"/>
      <c r="Q550" s="70" t="s">
        <v>1363</v>
      </c>
      <c r="R550" s="10" t="str">
        <f t="shared" si="66"/>
        <v/>
      </c>
      <c r="T550" s="9" t="str">
        <f t="shared" si="68"/>
        <v/>
      </c>
      <c r="U550" s="11" t="str">
        <f t="shared" si="69"/>
        <v/>
      </c>
      <c r="V550" s="11" t="str">
        <f t="shared" si="65"/>
        <v/>
      </c>
      <c r="W550" s="11" t="str">
        <f t="shared" si="70"/>
        <v/>
      </c>
      <c r="X550" s="86" t="str">
        <f>IFERROR(IF(U550="","",IF(COUNTIF('My Played Scenarios'!E:E,T550)&gt;0,"ü","")),"")</f>
        <v/>
      </c>
    </row>
    <row r="551" spans="1:24" ht="15" customHeight="1" x14ac:dyDescent="0.3">
      <c r="A551" s="128" t="str">
        <f>IFERROR(IF(VLOOKUP(C551,Summary!A:B,2,FALSE)&lt;&gt;"C","",MAX($A$2:A550)+1),"")</f>
        <v/>
      </c>
      <c r="B551" s="35">
        <f>IF(Setup!$F$58="Yes",MAX($B$2:B550)+1,"")</f>
        <v>507</v>
      </c>
      <c r="C551" s="29" t="s">
        <v>405</v>
      </c>
      <c r="D551" s="37" t="str">
        <f t="shared" si="67"/>
        <v/>
      </c>
      <c r="E551" s="17"/>
      <c r="F551" s="17"/>
      <c r="I551" s="70" t="s">
        <v>1363</v>
      </c>
      <c r="J551" s="70" t="s">
        <v>1363</v>
      </c>
      <c r="K551" s="70" t="s">
        <v>1363</v>
      </c>
      <c r="L551" s="70" t="s">
        <v>1363</v>
      </c>
      <c r="M551" s="70" t="s">
        <v>1363</v>
      </c>
      <c r="N551" s="70" t="s">
        <v>1363</v>
      </c>
      <c r="O551" s="70" t="s">
        <v>1363</v>
      </c>
      <c r="P551" s="70"/>
      <c r="Q551" s="70" t="s">
        <v>1363</v>
      </c>
      <c r="R551" s="10" t="str">
        <f t="shared" si="66"/>
        <v/>
      </c>
      <c r="T551" s="9" t="str">
        <f t="shared" si="68"/>
        <v/>
      </c>
      <c r="U551" s="11" t="str">
        <f t="shared" si="69"/>
        <v/>
      </c>
      <c r="V551" s="11" t="str">
        <f t="shared" si="65"/>
        <v/>
      </c>
      <c r="W551" s="11" t="str">
        <f t="shared" si="70"/>
        <v/>
      </c>
      <c r="X551" s="86" t="str">
        <f>IFERROR(IF(U551="","",IF(COUNTIF('My Played Scenarios'!E:E,T551)&gt;0,"ü","")),"")</f>
        <v/>
      </c>
    </row>
    <row r="552" spans="1:24" ht="15" customHeight="1" x14ac:dyDescent="0.3">
      <c r="A552" s="128" t="str">
        <f>IFERROR(IF(VLOOKUP(C552,Summary!A:B,2,FALSE)&lt;&gt;"C","",MAX($A$2:A551)+1),"")</f>
        <v/>
      </c>
      <c r="B552" s="35">
        <f>IF(Setup!$F$58="Yes",MAX($B$2:B551)+1,"")</f>
        <v>508</v>
      </c>
      <c r="C552" s="28" t="s">
        <v>406</v>
      </c>
      <c r="D552" s="37" t="str">
        <f t="shared" si="67"/>
        <v/>
      </c>
      <c r="E552" s="41">
        <v>6</v>
      </c>
      <c r="F552" s="41">
        <v>17</v>
      </c>
      <c r="G552" s="6">
        <v>0</v>
      </c>
      <c r="H552" s="6">
        <v>0</v>
      </c>
      <c r="I552" s="70">
        <v>0</v>
      </c>
      <c r="J552" s="70">
        <v>0</v>
      </c>
      <c r="K552" s="70">
        <v>0</v>
      </c>
      <c r="L552" s="70">
        <v>0</v>
      </c>
      <c r="M552" s="70">
        <v>0</v>
      </c>
      <c r="N552" s="70">
        <v>0</v>
      </c>
      <c r="O552" s="70">
        <v>0</v>
      </c>
      <c r="P552" s="70">
        <v>0</v>
      </c>
      <c r="Q552" s="70">
        <v>0</v>
      </c>
      <c r="R552" s="10">
        <f t="shared" si="66"/>
        <v>2.7</v>
      </c>
      <c r="T552" s="9" t="str">
        <f t="shared" si="68"/>
        <v>T1</v>
      </c>
      <c r="U552" s="11" t="str">
        <f t="shared" si="69"/>
        <v>Gavin Take</v>
      </c>
      <c r="V552" s="11" t="str">
        <f t="shared" si="65"/>
        <v/>
      </c>
      <c r="W552" s="11" t="str">
        <f t="shared" si="70"/>
        <v/>
      </c>
      <c r="X552" s="86" t="str">
        <f>IFERROR(IF(U552="","",IF(COUNTIF('My Played Scenarios'!E:E,T552)&gt;0,"ü","")),"")</f>
        <v>ü</v>
      </c>
    </row>
    <row r="553" spans="1:24" ht="15" customHeight="1" x14ac:dyDescent="0.3">
      <c r="A553" s="128" t="str">
        <f>IFERROR(IF(VLOOKUP(C553,Summary!A:B,2,FALSE)&lt;&gt;"C","",MAX($A$2:A552)+1),"")</f>
        <v/>
      </c>
      <c r="B553" s="35">
        <f>IF(Setup!$F$58="Yes",MAX($B$2:B552)+1,"")</f>
        <v>509</v>
      </c>
      <c r="C553" s="28" t="s">
        <v>407</v>
      </c>
      <c r="D553" s="37" t="str">
        <f t="shared" si="67"/>
        <v/>
      </c>
      <c r="E553" s="41">
        <v>6</v>
      </c>
      <c r="F553" s="41">
        <v>0</v>
      </c>
      <c r="G553" s="6">
        <v>9</v>
      </c>
      <c r="H553" s="6">
        <v>0</v>
      </c>
      <c r="I553" s="70">
        <v>0</v>
      </c>
      <c r="J553" s="70">
        <v>0</v>
      </c>
      <c r="K553" s="70">
        <v>0</v>
      </c>
      <c r="L553" s="70">
        <v>0</v>
      </c>
      <c r="M553" s="70">
        <v>0</v>
      </c>
      <c r="N553" s="70">
        <v>0</v>
      </c>
      <c r="O553" s="70">
        <v>0</v>
      </c>
      <c r="P553" s="70">
        <v>0</v>
      </c>
      <c r="Q553" s="70">
        <v>0</v>
      </c>
      <c r="R553" s="10">
        <f t="shared" si="66"/>
        <v>4.5999999999999996</v>
      </c>
      <c r="T553" s="9" t="str">
        <f t="shared" si="68"/>
        <v>T2</v>
      </c>
      <c r="U553" s="11" t="str">
        <f t="shared" si="69"/>
        <v>The Puma Prowls</v>
      </c>
      <c r="V553" s="11" t="str">
        <f t="shared" si="65"/>
        <v/>
      </c>
      <c r="W553" s="11" t="str">
        <f t="shared" si="70"/>
        <v/>
      </c>
      <c r="X553" s="86" t="str">
        <f>IFERROR(IF(U553="","",IF(COUNTIF('My Played Scenarios'!E:E,T553)&gt;0,"ü","")),"")</f>
        <v/>
      </c>
    </row>
    <row r="554" spans="1:24" ht="15" customHeight="1" x14ac:dyDescent="0.3">
      <c r="A554" s="128" t="str">
        <f>IFERROR(IF(VLOOKUP(C554,Summary!A:B,2,FALSE)&lt;&gt;"C","",MAX($A$2:A553)+1),"")</f>
        <v/>
      </c>
      <c r="B554" s="35">
        <f>IF(Setup!$F$58="Yes",MAX($B$2:B553)+1,"")</f>
        <v>510</v>
      </c>
      <c r="C554" s="28" t="s">
        <v>408</v>
      </c>
      <c r="D554" s="37" t="str">
        <f t="shared" si="67"/>
        <v/>
      </c>
      <c r="E554" s="41">
        <v>6</v>
      </c>
      <c r="F554" s="41">
        <v>17.5</v>
      </c>
      <c r="G554" s="6">
        <v>2</v>
      </c>
      <c r="H554" s="6">
        <v>0</v>
      </c>
      <c r="I554" s="70">
        <v>0</v>
      </c>
      <c r="J554" s="70">
        <v>0</v>
      </c>
      <c r="K554" s="70">
        <v>0</v>
      </c>
      <c r="L554" s="70">
        <v>0</v>
      </c>
      <c r="M554" s="70">
        <v>0</v>
      </c>
      <c r="N554" s="70">
        <v>0</v>
      </c>
      <c r="O554" s="70">
        <v>0</v>
      </c>
      <c r="P554" s="70">
        <v>0</v>
      </c>
      <c r="Q554" s="70">
        <v>0</v>
      </c>
      <c r="R554" s="10">
        <f t="shared" si="66"/>
        <v>3.55</v>
      </c>
      <c r="T554" s="9" t="str">
        <f t="shared" si="68"/>
        <v>T3</v>
      </c>
      <c r="U554" s="11" t="str">
        <f t="shared" si="69"/>
        <v>Ranger Stronghold</v>
      </c>
      <c r="V554" s="11" t="str">
        <f t="shared" si="65"/>
        <v/>
      </c>
      <c r="W554" s="11" t="str">
        <f t="shared" si="70"/>
        <v/>
      </c>
      <c r="X554" s="86" t="str">
        <f>IFERROR(IF(U554="","",IF(COUNTIF('My Played Scenarios'!E:E,T554)&gt;0,"ü","")),"")</f>
        <v/>
      </c>
    </row>
    <row r="555" spans="1:24" ht="15" customHeight="1" x14ac:dyDescent="0.3">
      <c r="A555" s="128" t="str">
        <f>IFERROR(IF(VLOOKUP(C555,Summary!A:B,2,FALSE)&lt;&gt;"C","",MAX($A$2:A554)+1),"")</f>
        <v/>
      </c>
      <c r="B555" s="35">
        <f>IF(Setup!$F$58="Yes",MAX($B$2:B554)+1,"")</f>
        <v>511</v>
      </c>
      <c r="C555" s="28" t="s">
        <v>409</v>
      </c>
      <c r="D555" s="37" t="str">
        <f t="shared" si="67"/>
        <v/>
      </c>
      <c r="E555" s="41">
        <v>6</v>
      </c>
      <c r="F555" s="41">
        <v>16</v>
      </c>
      <c r="G555" s="6">
        <v>2</v>
      </c>
      <c r="H555" s="6">
        <v>0</v>
      </c>
      <c r="I555" s="70">
        <v>0</v>
      </c>
      <c r="J555" s="70">
        <v>0</v>
      </c>
      <c r="K555" s="70">
        <v>0</v>
      </c>
      <c r="L555" s="70">
        <v>0</v>
      </c>
      <c r="M555" s="70">
        <v>0</v>
      </c>
      <c r="N555" s="70">
        <v>0</v>
      </c>
      <c r="O555" s="70">
        <v>0</v>
      </c>
      <c r="P555" s="70">
        <v>0</v>
      </c>
      <c r="Q555" s="70">
        <v>0</v>
      </c>
      <c r="R555" s="10">
        <f t="shared" si="66"/>
        <v>3.4</v>
      </c>
      <c r="T555" s="9" t="str">
        <f t="shared" si="68"/>
        <v>T4</v>
      </c>
      <c r="U555" s="11" t="str">
        <f t="shared" si="69"/>
        <v>Shklov's Labors Lost</v>
      </c>
      <c r="V555" s="11" t="str">
        <f t="shared" si="65"/>
        <v/>
      </c>
      <c r="W555" s="11" t="str">
        <f t="shared" si="70"/>
        <v/>
      </c>
      <c r="X555" s="86" t="str">
        <f>IFERROR(IF(U555="","",IF(COUNTIF('My Played Scenarios'!E:E,T555)&gt;0,"ü","")),"")</f>
        <v/>
      </c>
    </row>
    <row r="556" spans="1:24" ht="15" customHeight="1" x14ac:dyDescent="0.3">
      <c r="A556" s="128" t="str">
        <f>IFERROR(IF(VLOOKUP(C556,Summary!A:B,2,FALSE)&lt;&gt;"C","",MAX($A$2:A555)+1),"")</f>
        <v/>
      </c>
      <c r="B556" s="35">
        <f>IF(Setup!$F$58="Yes",MAX($B$2:B555)+1,"")</f>
        <v>512</v>
      </c>
      <c r="C556" s="28" t="s">
        <v>410</v>
      </c>
      <c r="D556" s="37" t="str">
        <f t="shared" si="67"/>
        <v/>
      </c>
      <c r="E556" s="41">
        <v>8</v>
      </c>
      <c r="F556" s="41">
        <v>14</v>
      </c>
      <c r="G556" s="6">
        <v>1</v>
      </c>
      <c r="H556" s="6">
        <v>2</v>
      </c>
      <c r="I556" s="70">
        <v>0</v>
      </c>
      <c r="J556" s="70">
        <v>0</v>
      </c>
      <c r="K556" s="70">
        <v>0</v>
      </c>
      <c r="L556" s="70">
        <v>0</v>
      </c>
      <c r="M556" s="70">
        <v>0</v>
      </c>
      <c r="N556" s="70">
        <v>0</v>
      </c>
      <c r="O556" s="70">
        <v>0</v>
      </c>
      <c r="P556" s="70">
        <v>0</v>
      </c>
      <c r="Q556" s="70">
        <v>0</v>
      </c>
      <c r="R556" s="10">
        <f t="shared" si="66"/>
        <v>3.6666666666666665</v>
      </c>
      <c r="T556" s="9" t="str">
        <f t="shared" si="68"/>
        <v>T5</v>
      </c>
      <c r="U556" s="11" t="str">
        <f t="shared" si="69"/>
        <v>The Pouppeville Exit</v>
      </c>
      <c r="V556" s="11" t="str">
        <f t="shared" si="65"/>
        <v/>
      </c>
      <c r="W556" s="11" t="str">
        <f t="shared" si="70"/>
        <v/>
      </c>
      <c r="X556" s="86" t="str">
        <f>IFERROR(IF(U556="","",IF(COUNTIF('My Played Scenarios'!E:E,T556)&gt;0,"ü","")),"")</f>
        <v/>
      </c>
    </row>
    <row r="557" spans="1:24" ht="15" customHeight="1" x14ac:dyDescent="0.3">
      <c r="A557" s="128" t="str">
        <f>IFERROR(IF(VLOOKUP(C557,Summary!A:B,2,FALSE)&lt;&gt;"C","",MAX($A$2:A556)+1),"")</f>
        <v/>
      </c>
      <c r="B557" s="35">
        <f>IF(Setup!$F$58="Yes",MAX($B$2:B556)+1,"")</f>
        <v>513</v>
      </c>
      <c r="C557" s="28" t="s">
        <v>411</v>
      </c>
      <c r="D557" s="37" t="str">
        <f t="shared" si="67"/>
        <v/>
      </c>
      <c r="E557" s="41">
        <v>4.5</v>
      </c>
      <c r="F557" s="41">
        <v>9.5</v>
      </c>
      <c r="G557" s="6">
        <v>4</v>
      </c>
      <c r="H557" s="6">
        <v>1</v>
      </c>
      <c r="I557" s="70">
        <v>0</v>
      </c>
      <c r="J557" s="70">
        <v>0</v>
      </c>
      <c r="K557" s="70">
        <v>0</v>
      </c>
      <c r="L557" s="70">
        <v>0</v>
      </c>
      <c r="M557" s="70">
        <v>0</v>
      </c>
      <c r="N557" s="70">
        <v>0</v>
      </c>
      <c r="O557" s="70">
        <v>0</v>
      </c>
      <c r="P557" s="70">
        <v>0</v>
      </c>
      <c r="Q557" s="70">
        <v>0</v>
      </c>
      <c r="R557" s="10">
        <f t="shared" si="66"/>
        <v>2.9874999999999998</v>
      </c>
      <c r="T557" s="9" t="str">
        <f t="shared" si="68"/>
        <v>T6</v>
      </c>
      <c r="U557" s="11" t="str">
        <f t="shared" si="69"/>
        <v>The Dead of Winter</v>
      </c>
      <c r="V557" s="11" t="str">
        <f t="shared" si="65"/>
        <v/>
      </c>
      <c r="W557" s="11" t="str">
        <f t="shared" si="70"/>
        <v/>
      </c>
      <c r="X557" s="86" t="str">
        <f>IFERROR(IF(U557="","",IF(COUNTIF('My Played Scenarios'!E:E,T557)&gt;0,"ü","")),"")</f>
        <v/>
      </c>
    </row>
    <row r="558" spans="1:24" ht="15" customHeight="1" x14ac:dyDescent="0.3">
      <c r="A558" s="128" t="str">
        <f>IFERROR(IF(VLOOKUP(C558,Summary!A:B,2,FALSE)&lt;&gt;"C","",MAX($A$2:A557)+1),"")</f>
        <v/>
      </c>
      <c r="B558" s="35">
        <f>IF(Setup!$F$58="Yes",MAX($B$2:B557)+1,"")</f>
        <v>514</v>
      </c>
      <c r="C558" s="28" t="s">
        <v>412</v>
      </c>
      <c r="D558" s="37" t="str">
        <f t="shared" si="67"/>
        <v/>
      </c>
      <c r="E558" s="41">
        <v>8</v>
      </c>
      <c r="F558" s="41">
        <v>21.5</v>
      </c>
      <c r="G558" s="6">
        <v>8</v>
      </c>
      <c r="H558" s="6">
        <v>3</v>
      </c>
      <c r="I558" s="70">
        <v>0</v>
      </c>
      <c r="J558" s="70">
        <v>1</v>
      </c>
      <c r="K558" s="70">
        <v>0</v>
      </c>
      <c r="L558" s="70">
        <v>0</v>
      </c>
      <c r="M558" s="70">
        <v>1</v>
      </c>
      <c r="N558" s="70">
        <v>0</v>
      </c>
      <c r="O558" s="70">
        <v>0</v>
      </c>
      <c r="P558" s="70">
        <v>0</v>
      </c>
      <c r="Q558" s="70">
        <v>0</v>
      </c>
      <c r="R558" s="10">
        <f t="shared" si="66"/>
        <v>9.4666666666666668</v>
      </c>
      <c r="T558" s="9" t="str">
        <f t="shared" si="68"/>
        <v>T7</v>
      </c>
      <c r="U558" s="11" t="str">
        <f t="shared" si="69"/>
        <v>Hill 253.5</v>
      </c>
      <c r="V558" s="11" t="str">
        <f t="shared" si="65"/>
        <v>, OBA, Air</v>
      </c>
      <c r="W558" s="11" t="str">
        <f t="shared" si="70"/>
        <v>OBA, Air</v>
      </c>
      <c r="X558" s="86" t="str">
        <f>IFERROR(IF(U558="","",IF(COUNTIF('My Played Scenarios'!E:E,T558)&gt;0,"ü","")),"")</f>
        <v/>
      </c>
    </row>
    <row r="559" spans="1:24" ht="15" customHeight="1" x14ac:dyDescent="0.3">
      <c r="A559" s="128" t="str">
        <f>IFERROR(IF(VLOOKUP(C559,Summary!A:B,2,FALSE)&lt;&gt;"C","",MAX($A$2:A558)+1),"")</f>
        <v/>
      </c>
      <c r="B559" s="35">
        <f>IF(Setup!$F$58="Yes",MAX($B$2:B558)+1,"")</f>
        <v>515</v>
      </c>
      <c r="C559" s="28" t="s">
        <v>413</v>
      </c>
      <c r="D559" s="37" t="str">
        <f t="shared" si="67"/>
        <v/>
      </c>
      <c r="E559" s="41">
        <v>4</v>
      </c>
      <c r="F559" s="41">
        <v>14</v>
      </c>
      <c r="G559" s="6">
        <v>2</v>
      </c>
      <c r="H559" s="6">
        <v>0</v>
      </c>
      <c r="I559" s="70">
        <v>0</v>
      </c>
      <c r="J559" s="70">
        <v>0</v>
      </c>
      <c r="K559" s="70">
        <v>0</v>
      </c>
      <c r="L559" s="70">
        <v>0</v>
      </c>
      <c r="M559" s="70">
        <v>0</v>
      </c>
      <c r="N559" s="70">
        <v>0</v>
      </c>
      <c r="O559" s="70">
        <v>0</v>
      </c>
      <c r="P559" s="70">
        <v>0</v>
      </c>
      <c r="Q559" s="70">
        <v>0</v>
      </c>
      <c r="R559" s="10">
        <f t="shared" si="66"/>
        <v>2.4666666666666668</v>
      </c>
      <c r="T559" s="9" t="str">
        <f t="shared" si="68"/>
        <v>T8</v>
      </c>
      <c r="U559" s="11" t="str">
        <f t="shared" si="69"/>
        <v>Aachen's Pall</v>
      </c>
      <c r="V559" s="11" t="str">
        <f t="shared" si="65"/>
        <v/>
      </c>
      <c r="W559" s="11" t="str">
        <f t="shared" si="70"/>
        <v/>
      </c>
      <c r="X559" s="86" t="str">
        <f>IFERROR(IF(U559="","",IF(COUNTIF('My Played Scenarios'!E:E,T559)&gt;0,"ü","")),"")</f>
        <v/>
      </c>
    </row>
    <row r="560" spans="1:24" ht="15" customHeight="1" x14ac:dyDescent="0.3">
      <c r="A560" s="128" t="str">
        <f>IFERROR(IF(VLOOKUP(C560,Summary!A:B,2,FALSE)&lt;&gt;"C","",MAX($A$2:A559)+1),"")</f>
        <v/>
      </c>
      <c r="B560" s="35">
        <f>IF(Setup!$F$58="Yes",MAX($B$2:B559)+1,"")</f>
        <v>516</v>
      </c>
      <c r="C560" s="28" t="s">
        <v>414</v>
      </c>
      <c r="D560" s="37" t="str">
        <f t="shared" si="67"/>
        <v/>
      </c>
      <c r="E560" s="41">
        <v>8</v>
      </c>
      <c r="F560" s="41">
        <v>15</v>
      </c>
      <c r="G560" s="6">
        <v>1</v>
      </c>
      <c r="H560" s="6">
        <v>2</v>
      </c>
      <c r="I560" s="70">
        <v>0</v>
      </c>
      <c r="J560" s="70">
        <v>0</v>
      </c>
      <c r="K560" s="70">
        <v>0</v>
      </c>
      <c r="L560" s="70">
        <v>0</v>
      </c>
      <c r="M560" s="70">
        <v>0</v>
      </c>
      <c r="N560" s="70">
        <v>0</v>
      </c>
      <c r="O560" s="70">
        <v>0</v>
      </c>
      <c r="P560" s="70">
        <v>0</v>
      </c>
      <c r="Q560" s="70">
        <v>0</v>
      </c>
      <c r="R560" s="10">
        <f t="shared" si="66"/>
        <v>3.8</v>
      </c>
      <c r="T560" s="9" t="str">
        <f t="shared" si="68"/>
        <v>T9</v>
      </c>
      <c r="U560" s="11" t="str">
        <f t="shared" si="69"/>
        <v>Niscemi-Biscari Highway</v>
      </c>
      <c r="V560" s="11" t="str">
        <f t="shared" si="65"/>
        <v/>
      </c>
      <c r="W560" s="11" t="str">
        <f t="shared" si="70"/>
        <v/>
      </c>
      <c r="X560" s="86" t="str">
        <f>IFERROR(IF(U560="","",IF(COUNTIF('My Played Scenarios'!E:E,T560)&gt;0,"ü","")),"")</f>
        <v/>
      </c>
    </row>
    <row r="561" spans="1:24" ht="15" customHeight="1" x14ac:dyDescent="0.3">
      <c r="A561" s="128" t="str">
        <f>IFERROR(IF(VLOOKUP(C561,Summary!A:B,2,FALSE)&lt;&gt;"C","",MAX($A$2:A560)+1),"")</f>
        <v/>
      </c>
      <c r="B561" s="35">
        <f>IF(Setup!$F$58="Yes",MAX($B$2:B560)+1,"")</f>
        <v>517</v>
      </c>
      <c r="C561" s="28" t="s">
        <v>415</v>
      </c>
      <c r="D561" s="37" t="str">
        <f t="shared" si="67"/>
        <v/>
      </c>
      <c r="E561" s="41">
        <v>7</v>
      </c>
      <c r="F561" s="41">
        <v>19.5</v>
      </c>
      <c r="G561" s="6">
        <v>1</v>
      </c>
      <c r="H561" s="6">
        <v>1</v>
      </c>
      <c r="I561" s="70">
        <v>0</v>
      </c>
      <c r="J561" s="70">
        <v>0</v>
      </c>
      <c r="K561" s="70">
        <v>0</v>
      </c>
      <c r="L561" s="70">
        <v>0</v>
      </c>
      <c r="M561" s="70">
        <v>0</v>
      </c>
      <c r="N561" s="70">
        <v>0</v>
      </c>
      <c r="O561" s="70">
        <v>0</v>
      </c>
      <c r="P561" s="70">
        <v>0</v>
      </c>
      <c r="Q561" s="70">
        <v>0</v>
      </c>
      <c r="R561" s="10">
        <f t="shared" si="66"/>
        <v>3.8583333333333334</v>
      </c>
      <c r="T561" s="9" t="str">
        <f t="shared" si="68"/>
        <v>T10</v>
      </c>
      <c r="U561" s="11" t="str">
        <f t="shared" si="69"/>
        <v>Devil's Hill</v>
      </c>
      <c r="V561" s="11" t="str">
        <f t="shared" si="65"/>
        <v/>
      </c>
      <c r="W561" s="11" t="str">
        <f t="shared" si="70"/>
        <v/>
      </c>
      <c r="X561" s="86" t="str">
        <f>IFERROR(IF(U561="","",IF(COUNTIF('My Played Scenarios'!E:E,T561)&gt;0,"ü","")),"")</f>
        <v/>
      </c>
    </row>
    <row r="562" spans="1:24" ht="15" customHeight="1" x14ac:dyDescent="0.3">
      <c r="A562" s="128" t="str">
        <f>IFERROR(IF(VLOOKUP(C562,Summary!A:B,2,FALSE)&lt;&gt;"C","",MAX($A$2:A561)+1),"")</f>
        <v/>
      </c>
      <c r="B562" s="35">
        <f>IF(Setup!$F$58="Yes",MAX($B$2:B561)+1,"")</f>
        <v>518</v>
      </c>
      <c r="C562" s="28" t="s">
        <v>416</v>
      </c>
      <c r="D562" s="37" t="str">
        <f t="shared" si="67"/>
        <v/>
      </c>
      <c r="E562" s="41">
        <v>9.5</v>
      </c>
      <c r="F562" s="41">
        <v>19</v>
      </c>
      <c r="G562" s="6">
        <v>2</v>
      </c>
      <c r="H562" s="6">
        <v>0</v>
      </c>
      <c r="I562" s="70">
        <v>0</v>
      </c>
      <c r="J562" s="70">
        <v>1</v>
      </c>
      <c r="K562" s="70">
        <v>0</v>
      </c>
      <c r="L562" s="70">
        <v>0</v>
      </c>
      <c r="M562" s="70">
        <v>0</v>
      </c>
      <c r="N562" s="70">
        <v>0</v>
      </c>
      <c r="O562" s="70">
        <v>0</v>
      </c>
      <c r="P562" s="70">
        <v>0</v>
      </c>
      <c r="Q562" s="70">
        <v>0</v>
      </c>
      <c r="R562" s="10">
        <f t="shared" si="66"/>
        <v>6.0666666666666664</v>
      </c>
      <c r="T562" s="9" t="str">
        <f t="shared" si="68"/>
        <v>T11</v>
      </c>
      <c r="U562" s="11" t="str">
        <f t="shared" si="69"/>
        <v>The Attempt to Relieve Peiper</v>
      </c>
      <c r="V562" s="11" t="str">
        <f t="shared" si="65"/>
        <v>, OBA</v>
      </c>
      <c r="W562" s="11" t="str">
        <f t="shared" si="70"/>
        <v>OBA</v>
      </c>
      <c r="X562" s="86" t="str">
        <f>IFERROR(IF(U562="","",IF(COUNTIF('My Played Scenarios'!E:E,T562)&gt;0,"ü","")),"")</f>
        <v/>
      </c>
    </row>
    <row r="563" spans="1:24" ht="15" customHeight="1" x14ac:dyDescent="0.3">
      <c r="A563" s="128" t="str">
        <f>IFERROR(IF(VLOOKUP(C563,Summary!A:B,2,FALSE)&lt;&gt;"C","",MAX($A$2:A562)+1),"")</f>
        <v/>
      </c>
      <c r="B563" s="35">
        <f>IF(Setup!$F$58="Yes",MAX($B$2:B562)+1,"")</f>
        <v>519</v>
      </c>
      <c r="C563" s="28" t="s">
        <v>417</v>
      </c>
      <c r="D563" s="37" t="str">
        <f t="shared" si="67"/>
        <v/>
      </c>
      <c r="E563" s="41">
        <v>10</v>
      </c>
      <c r="F563" s="41">
        <v>20</v>
      </c>
      <c r="G563" s="6">
        <v>7</v>
      </c>
      <c r="H563" s="6">
        <v>2</v>
      </c>
      <c r="I563" s="70">
        <v>0</v>
      </c>
      <c r="J563" s="70">
        <v>0</v>
      </c>
      <c r="K563" s="70">
        <v>0</v>
      </c>
      <c r="L563" s="70">
        <v>0</v>
      </c>
      <c r="M563" s="70">
        <v>1</v>
      </c>
      <c r="N563" s="70">
        <v>0</v>
      </c>
      <c r="O563" s="70">
        <v>0</v>
      </c>
      <c r="P563" s="70">
        <v>0</v>
      </c>
      <c r="Q563" s="70">
        <v>0</v>
      </c>
      <c r="R563" s="10">
        <f t="shared" si="66"/>
        <v>9.6666666666666661</v>
      </c>
      <c r="T563" s="9" t="str">
        <f t="shared" si="68"/>
        <v>T12</v>
      </c>
      <c r="U563" s="11" t="str">
        <f t="shared" si="69"/>
        <v>Hunters from the Sky</v>
      </c>
      <c r="V563" s="11" t="str">
        <f t="shared" si="65"/>
        <v>, Air</v>
      </c>
      <c r="W563" s="11" t="str">
        <f t="shared" si="70"/>
        <v>Air</v>
      </c>
      <c r="X563" s="86" t="str">
        <f>IFERROR(IF(U563="","",IF(COUNTIF('My Played Scenarios'!E:E,T563)&gt;0,"ü","")),"")</f>
        <v/>
      </c>
    </row>
    <row r="564" spans="1:24" ht="15" customHeight="1" x14ac:dyDescent="0.3">
      <c r="A564" s="128" t="str">
        <f>IFERROR(IF(VLOOKUP(C564,Summary!A:B,2,FALSE)&lt;&gt;"C","",MAX($A$2:A563)+1),"")</f>
        <v/>
      </c>
      <c r="B564" s="35">
        <f>IF(Setup!$F$58="Yes",MAX($B$2:B563)+1,"")</f>
        <v>520</v>
      </c>
      <c r="C564" s="28" t="s">
        <v>418</v>
      </c>
      <c r="D564" s="37" t="str">
        <f t="shared" si="67"/>
        <v/>
      </c>
      <c r="E564" s="41">
        <v>10</v>
      </c>
      <c r="F564" s="41">
        <v>23</v>
      </c>
      <c r="G564" s="6">
        <v>0</v>
      </c>
      <c r="H564" s="6">
        <v>6</v>
      </c>
      <c r="I564" s="70">
        <v>0</v>
      </c>
      <c r="J564" s="70">
        <v>0</v>
      </c>
      <c r="K564" s="70">
        <v>0</v>
      </c>
      <c r="L564" s="70">
        <v>0</v>
      </c>
      <c r="M564" s="70">
        <v>0</v>
      </c>
      <c r="N564" s="70">
        <v>0</v>
      </c>
      <c r="O564" s="70">
        <v>0</v>
      </c>
      <c r="P564" s="70">
        <v>0</v>
      </c>
      <c r="Q564" s="70">
        <v>0</v>
      </c>
      <c r="R564" s="10">
        <f t="shared" si="66"/>
        <v>5.833333333333333</v>
      </c>
      <c r="T564" s="9" t="str">
        <f t="shared" si="68"/>
        <v>T13</v>
      </c>
      <c r="U564" s="11" t="str">
        <f t="shared" si="69"/>
        <v>Commando Raid at Dieppe</v>
      </c>
      <c r="V564" s="11" t="str">
        <f t="shared" si="65"/>
        <v/>
      </c>
      <c r="W564" s="11" t="str">
        <f t="shared" si="70"/>
        <v/>
      </c>
      <c r="X564" s="86" t="str">
        <f>IFERROR(IF(U564="","",IF(COUNTIF('My Played Scenarios'!E:E,T564)&gt;0,"ü","")),"")</f>
        <v/>
      </c>
    </row>
    <row r="565" spans="1:24" ht="15" customHeight="1" x14ac:dyDescent="0.3">
      <c r="A565" s="128" t="str">
        <f>IFERROR(IF(VLOOKUP(C565,Summary!A:B,2,FALSE)&lt;&gt;"C","",MAX($A$2:A564)+1),"")</f>
        <v/>
      </c>
      <c r="B565" s="35">
        <f>IF(Setup!$F$58="Yes",MAX($B$2:B564)+1,"")</f>
        <v>521</v>
      </c>
      <c r="C565" s="28" t="s">
        <v>419</v>
      </c>
      <c r="D565" s="37" t="str">
        <f t="shared" si="67"/>
        <v/>
      </c>
      <c r="E565" s="41">
        <v>8</v>
      </c>
      <c r="F565" s="41">
        <v>20</v>
      </c>
      <c r="G565" s="6">
        <v>0</v>
      </c>
      <c r="H565" s="6">
        <v>0</v>
      </c>
      <c r="I565" s="70">
        <v>0</v>
      </c>
      <c r="J565" s="70">
        <v>0</v>
      </c>
      <c r="K565" s="70">
        <v>0</v>
      </c>
      <c r="L565" s="70">
        <v>0</v>
      </c>
      <c r="M565" s="70">
        <v>0</v>
      </c>
      <c r="N565" s="70">
        <v>0</v>
      </c>
      <c r="O565" s="70">
        <v>0</v>
      </c>
      <c r="P565" s="70">
        <v>0</v>
      </c>
      <c r="Q565" s="70">
        <v>0</v>
      </c>
      <c r="R565" s="10">
        <f t="shared" si="66"/>
        <v>3.6666666666666665</v>
      </c>
      <c r="T565" s="9" t="str">
        <f t="shared" si="68"/>
        <v>T14</v>
      </c>
      <c r="U565" s="11" t="str">
        <f t="shared" si="69"/>
        <v>Gambit</v>
      </c>
      <c r="V565" s="11" t="str">
        <f t="shared" si="65"/>
        <v/>
      </c>
      <c r="W565" s="11" t="str">
        <f t="shared" si="70"/>
        <v/>
      </c>
      <c r="X565" s="86" t="str">
        <f>IFERROR(IF(U565="","",IF(COUNTIF('My Played Scenarios'!E:E,T565)&gt;0,"ü","")),"")</f>
        <v/>
      </c>
    </row>
    <row r="566" spans="1:24" ht="15" customHeight="1" x14ac:dyDescent="0.3">
      <c r="A566" s="128" t="str">
        <f>IFERROR(IF(VLOOKUP(C566,Summary!A:B,2,FALSE)&lt;&gt;"C","",MAX($A$2:A565)+1),"")</f>
        <v/>
      </c>
      <c r="B566" s="35">
        <f>IF(Setup!$F$58="Yes",MAX($B$2:B565)+1,"")</f>
        <v>522</v>
      </c>
      <c r="C566" s="28" t="s">
        <v>420</v>
      </c>
      <c r="D566" s="37" t="str">
        <f t="shared" si="67"/>
        <v/>
      </c>
      <c r="E566" s="41">
        <v>9</v>
      </c>
      <c r="F566" s="41">
        <v>24.5</v>
      </c>
      <c r="G566" s="6">
        <v>0</v>
      </c>
      <c r="H566" s="6">
        <v>5</v>
      </c>
      <c r="I566" s="70">
        <v>0</v>
      </c>
      <c r="J566" s="70">
        <v>0</v>
      </c>
      <c r="K566" s="70">
        <v>0</v>
      </c>
      <c r="L566" s="70">
        <v>0</v>
      </c>
      <c r="M566" s="70">
        <v>1</v>
      </c>
      <c r="N566" s="70">
        <v>0</v>
      </c>
      <c r="O566" s="70">
        <v>0</v>
      </c>
      <c r="P566" s="70">
        <v>0</v>
      </c>
      <c r="Q566" s="70">
        <v>0</v>
      </c>
      <c r="R566" s="10">
        <f t="shared" si="66"/>
        <v>5.7249999999999996</v>
      </c>
      <c r="T566" s="9" t="str">
        <f t="shared" si="68"/>
        <v>T15</v>
      </c>
      <c r="U566" s="11" t="str">
        <f t="shared" si="69"/>
        <v>The Akrotiri Peninsula</v>
      </c>
      <c r="V566" s="11" t="str">
        <f t="shared" si="65"/>
        <v>, Air</v>
      </c>
      <c r="W566" s="11" t="str">
        <f t="shared" si="70"/>
        <v>Air</v>
      </c>
      <c r="X566" s="86" t="str">
        <f>IFERROR(IF(U566="","",IF(COUNTIF('My Played Scenarios'!E:E,T566)&gt;0,"ü","")),"")</f>
        <v/>
      </c>
    </row>
    <row r="567" spans="1:24" ht="15" customHeight="1" x14ac:dyDescent="0.3">
      <c r="A567" s="128" t="str">
        <f>IFERROR(IF(VLOOKUP(C567,Summary!A:B,2,FALSE)&lt;&gt;"C","",MAX($A$2:A566)+1),"")</f>
        <v/>
      </c>
      <c r="B567" s="35">
        <f>IF(Setup!$F$58="Yes",MAX($B$2:B566)+1,"")</f>
        <v>523</v>
      </c>
      <c r="C567" s="28" t="s">
        <v>421</v>
      </c>
      <c r="D567" s="37" t="str">
        <f t="shared" si="67"/>
        <v/>
      </c>
      <c r="E567" s="41">
        <v>3.5</v>
      </c>
      <c r="F567" s="41">
        <v>20</v>
      </c>
      <c r="G567" s="6">
        <v>0</v>
      </c>
      <c r="H567" s="6">
        <v>0</v>
      </c>
      <c r="I567" s="70">
        <v>0</v>
      </c>
      <c r="J567" s="70">
        <v>0</v>
      </c>
      <c r="K567" s="70">
        <v>0</v>
      </c>
      <c r="L567" s="70">
        <v>0</v>
      </c>
      <c r="M567" s="70">
        <v>0</v>
      </c>
      <c r="N567" s="70">
        <v>0</v>
      </c>
      <c r="O567" s="70">
        <v>0</v>
      </c>
      <c r="P567" s="70">
        <v>0</v>
      </c>
      <c r="Q567" s="70">
        <v>0</v>
      </c>
      <c r="R567" s="10">
        <f t="shared" si="66"/>
        <v>2.166666666666667</v>
      </c>
      <c r="T567" s="9" t="str">
        <f t="shared" si="68"/>
        <v>T16</v>
      </c>
      <c r="U567" s="11" t="str">
        <f t="shared" si="69"/>
        <v>Strayer's Strays</v>
      </c>
      <c r="V567" s="11" t="str">
        <f t="shared" si="65"/>
        <v/>
      </c>
      <c r="W567" s="11" t="str">
        <f t="shared" si="70"/>
        <v/>
      </c>
      <c r="X567" s="86" t="str">
        <f>IFERROR(IF(U567="","",IF(COUNTIF('My Played Scenarios'!E:E,T567)&gt;0,"ü","")),"")</f>
        <v/>
      </c>
    </row>
    <row r="568" spans="1:24" ht="15" customHeight="1" x14ac:dyDescent="0.3">
      <c r="A568" s="128" t="str">
        <f>IFERROR(IF(VLOOKUP(C568,Summary!A:B,2,FALSE)&lt;&gt;"C","",MAX($A$2:A567)+1),"")</f>
        <v/>
      </c>
      <c r="B568" s="35">
        <f>IF(Setup!$F$58="Yes",MAX($B$2:B567)+1,"")</f>
        <v>524</v>
      </c>
      <c r="C568" s="28"/>
      <c r="D568" s="37" t="str">
        <f t="shared" si="67"/>
        <v/>
      </c>
      <c r="E568" s="41"/>
      <c r="F568" s="41"/>
      <c r="I568" s="70" t="s">
        <v>1363</v>
      </c>
      <c r="J568" s="70" t="s">
        <v>1363</v>
      </c>
      <c r="K568" s="70" t="s">
        <v>1363</v>
      </c>
      <c r="L568" s="70" t="s">
        <v>1363</v>
      </c>
      <c r="M568" s="70" t="s">
        <v>1363</v>
      </c>
      <c r="N568" s="70" t="s">
        <v>1363</v>
      </c>
      <c r="O568" s="70" t="s">
        <v>1363</v>
      </c>
      <c r="P568" s="70"/>
      <c r="Q568" s="70" t="s">
        <v>1363</v>
      </c>
      <c r="R568" s="10" t="str">
        <f t="shared" si="66"/>
        <v/>
      </c>
      <c r="T568" s="9" t="str">
        <f t="shared" si="68"/>
        <v/>
      </c>
      <c r="U568" s="11" t="str">
        <f t="shared" si="69"/>
        <v/>
      </c>
      <c r="V568" s="11" t="str">
        <f t="shared" si="65"/>
        <v/>
      </c>
      <c r="W568" s="11" t="str">
        <f t="shared" si="70"/>
        <v/>
      </c>
      <c r="X568" s="86" t="str">
        <f>IFERROR(IF(U568="","",IF(COUNTIF('My Played Scenarios'!E:E,T568)&gt;0,"ü","")),"")</f>
        <v/>
      </c>
    </row>
    <row r="569" spans="1:24" ht="15" customHeight="1" x14ac:dyDescent="0.3">
      <c r="A569" s="128" t="str">
        <f>IFERROR(IF(VLOOKUP(C569,Summary!A:B,2,FALSE)&lt;&gt;"C","",MAX($A$2:A568)+1),"")</f>
        <v/>
      </c>
      <c r="B569" s="35">
        <f>IF(Setup!$F$59="Yes",MAX($B$2:B568)+1,"")</f>
        <v>525</v>
      </c>
      <c r="C569" s="29" t="s">
        <v>422</v>
      </c>
      <c r="D569" s="37" t="str">
        <f t="shared" si="67"/>
        <v/>
      </c>
      <c r="E569" s="17"/>
      <c r="F569" s="17"/>
      <c r="I569" s="70" t="s">
        <v>1363</v>
      </c>
      <c r="J569" s="70" t="s">
        <v>1363</v>
      </c>
      <c r="K569" s="70" t="s">
        <v>1363</v>
      </c>
      <c r="L569" s="70" t="s">
        <v>1363</v>
      </c>
      <c r="M569" s="70" t="s">
        <v>1363</v>
      </c>
      <c r="N569" s="70" t="s">
        <v>1363</v>
      </c>
      <c r="O569" s="70" t="s">
        <v>1363</v>
      </c>
      <c r="P569" s="70"/>
      <c r="Q569" s="70" t="s">
        <v>1363</v>
      </c>
      <c r="R569" s="10" t="str">
        <f t="shared" si="66"/>
        <v/>
      </c>
      <c r="T569" s="9" t="str">
        <f t="shared" si="68"/>
        <v/>
      </c>
      <c r="U569" s="11" t="str">
        <f t="shared" si="69"/>
        <v/>
      </c>
      <c r="V569" s="11" t="str">
        <f t="shared" si="65"/>
        <v/>
      </c>
      <c r="W569" s="11" t="str">
        <f t="shared" si="70"/>
        <v/>
      </c>
      <c r="X569" s="86" t="str">
        <f>IFERROR(IF(U569="","",IF(COUNTIF('My Played Scenarios'!E:E,T569)&gt;0,"ü","")),"")</f>
        <v/>
      </c>
    </row>
    <row r="570" spans="1:24" ht="15" customHeight="1" x14ac:dyDescent="0.3">
      <c r="A570" s="128" t="str">
        <f>IFERROR(IF(VLOOKUP(C570,Summary!A:B,2,FALSE)&lt;&gt;"C","",MAX($A$2:A569)+1),"")</f>
        <v/>
      </c>
      <c r="B570" s="35">
        <f>IF(Setup!$F$59="Yes",MAX($B$2:B569)+1,"")</f>
        <v>526</v>
      </c>
      <c r="C570" s="28" t="s">
        <v>423</v>
      </c>
      <c r="D570" s="37" t="str">
        <f t="shared" si="67"/>
        <v/>
      </c>
      <c r="E570" s="41">
        <v>5.5</v>
      </c>
      <c r="F570" s="41">
        <v>24</v>
      </c>
      <c r="G570" s="6">
        <v>6</v>
      </c>
      <c r="H570" s="6">
        <v>0</v>
      </c>
      <c r="I570" s="70">
        <v>0</v>
      </c>
      <c r="J570" s="70">
        <v>0</v>
      </c>
      <c r="K570" s="70">
        <v>0</v>
      </c>
      <c r="L570" s="70">
        <v>0</v>
      </c>
      <c r="M570" s="70">
        <v>0</v>
      </c>
      <c r="N570" s="70">
        <v>0</v>
      </c>
      <c r="O570" s="70">
        <v>0</v>
      </c>
      <c r="P570" s="70">
        <v>0</v>
      </c>
      <c r="Q570" s="70">
        <v>0</v>
      </c>
      <c r="R570" s="10">
        <f t="shared" si="66"/>
        <v>5.4</v>
      </c>
      <c r="S570" s="10">
        <v>4.3</v>
      </c>
      <c r="T570" s="9" t="str">
        <f t="shared" si="68"/>
        <v>ASL122</v>
      </c>
      <c r="U570" s="11" t="str">
        <f t="shared" si="69"/>
        <v>Extracurricular Activity</v>
      </c>
      <c r="V570" s="11" t="str">
        <f t="shared" si="65"/>
        <v/>
      </c>
      <c r="W570" s="11" t="str">
        <f t="shared" si="70"/>
        <v/>
      </c>
      <c r="X570" s="86" t="str">
        <f>IFERROR(IF(U570="","",IF(COUNTIF('My Played Scenarios'!E:E,T570)&gt;0,"ü","")),"")</f>
        <v/>
      </c>
    </row>
    <row r="571" spans="1:24" ht="15" customHeight="1" x14ac:dyDescent="0.3">
      <c r="A571" s="128" t="str">
        <f>IFERROR(IF(VLOOKUP(C571,Summary!A:B,2,FALSE)&lt;&gt;"C","",MAX($A$2:A570)+1),"")</f>
        <v/>
      </c>
      <c r="B571" s="35">
        <f>IF(Setup!$F$59="Yes",MAX($B$2:B570)+1,"")</f>
        <v>527</v>
      </c>
      <c r="C571" s="28" t="s">
        <v>424</v>
      </c>
      <c r="D571" s="37" t="str">
        <f t="shared" si="67"/>
        <v/>
      </c>
      <c r="E571" s="41">
        <v>6.5</v>
      </c>
      <c r="F571" s="41">
        <v>28</v>
      </c>
      <c r="G571" s="6">
        <v>8</v>
      </c>
      <c r="H571" s="6">
        <v>1</v>
      </c>
      <c r="I571" s="70">
        <v>0</v>
      </c>
      <c r="J571" s="70">
        <v>0</v>
      </c>
      <c r="K571" s="70">
        <v>0</v>
      </c>
      <c r="L571" s="70">
        <v>0</v>
      </c>
      <c r="M571" s="70">
        <v>0</v>
      </c>
      <c r="N571" s="70">
        <v>0</v>
      </c>
      <c r="O571" s="70">
        <v>0</v>
      </c>
      <c r="P571" s="70">
        <v>0</v>
      </c>
      <c r="Q571" s="70">
        <v>0</v>
      </c>
      <c r="R571" s="10">
        <f t="shared" si="66"/>
        <v>7.6083333333333334</v>
      </c>
      <c r="T571" s="9" t="str">
        <f t="shared" si="68"/>
        <v>J1</v>
      </c>
      <c r="U571" s="11" t="str">
        <f t="shared" si="69"/>
        <v>Urban Guerillas</v>
      </c>
      <c r="V571" s="11" t="str">
        <f t="shared" si="65"/>
        <v/>
      </c>
      <c r="W571" s="11" t="str">
        <f t="shared" si="70"/>
        <v/>
      </c>
      <c r="X571" s="86" t="str">
        <f>IFERROR(IF(U571="","",IF(COUNTIF('My Played Scenarios'!E:E,T571)&gt;0,"ü","")),"")</f>
        <v/>
      </c>
    </row>
    <row r="572" spans="1:24" ht="15" customHeight="1" x14ac:dyDescent="0.3">
      <c r="A572" s="128" t="str">
        <f>IFERROR(IF(VLOOKUP(C572,Summary!A:B,2,FALSE)&lt;&gt;"C","",MAX($A$2:A571)+1),"")</f>
        <v/>
      </c>
      <c r="B572" s="35">
        <f>IF(Setup!$F$59="Yes",MAX($B$2:B571)+1,"")</f>
        <v>528</v>
      </c>
      <c r="C572" s="28" t="s">
        <v>425</v>
      </c>
      <c r="D572" s="37" t="str">
        <f t="shared" si="67"/>
        <v/>
      </c>
      <c r="E572" s="41">
        <v>6.5</v>
      </c>
      <c r="F572" s="41">
        <v>29</v>
      </c>
      <c r="G572" s="6">
        <v>11</v>
      </c>
      <c r="H572" s="6">
        <v>0</v>
      </c>
      <c r="I572" s="70">
        <v>1</v>
      </c>
      <c r="J572" s="70">
        <v>0</v>
      </c>
      <c r="K572" s="70">
        <v>0</v>
      </c>
      <c r="L572" s="70">
        <v>0</v>
      </c>
      <c r="M572" s="70">
        <v>0</v>
      </c>
      <c r="N572" s="70">
        <v>0</v>
      </c>
      <c r="O572" s="70">
        <v>0</v>
      </c>
      <c r="P572" s="70">
        <v>0</v>
      </c>
      <c r="Q572" s="70">
        <v>0</v>
      </c>
      <c r="R572" s="10">
        <f t="shared" si="66"/>
        <v>7.8250000000000002</v>
      </c>
      <c r="T572" s="9" t="str">
        <f t="shared" si="68"/>
        <v>J2</v>
      </c>
      <c r="U572" s="11" t="str">
        <f t="shared" si="69"/>
        <v>Battlin' Buckeyes</v>
      </c>
      <c r="V572" s="11" t="str">
        <f t="shared" si="65"/>
        <v>, PTO</v>
      </c>
      <c r="W572" s="11" t="str">
        <f t="shared" si="70"/>
        <v>PTO</v>
      </c>
      <c r="X572" s="86" t="str">
        <f>IFERROR(IF(U572="","",IF(COUNTIF('My Played Scenarios'!E:E,T572)&gt;0,"ü","")),"")</f>
        <v/>
      </c>
    </row>
    <row r="573" spans="1:24" ht="15" customHeight="1" x14ac:dyDescent="0.3">
      <c r="A573" s="128" t="str">
        <f>IFERROR(IF(VLOOKUP(C573,Summary!A:B,2,FALSE)&lt;&gt;"C","",MAX($A$2:A572)+1),"")</f>
        <v/>
      </c>
      <c r="B573" s="35">
        <f>IF(Setup!$F$59="Yes",MAX($B$2:B572)+1,"")</f>
        <v>529</v>
      </c>
      <c r="C573" s="28" t="s">
        <v>426</v>
      </c>
      <c r="D573" s="37" t="str">
        <f t="shared" si="67"/>
        <v/>
      </c>
      <c r="E573" s="41">
        <v>7.5</v>
      </c>
      <c r="F573" s="41">
        <v>19</v>
      </c>
      <c r="G573" s="6">
        <v>5</v>
      </c>
      <c r="H573" s="6">
        <v>2</v>
      </c>
      <c r="I573" s="70">
        <v>0</v>
      </c>
      <c r="J573" s="70">
        <v>0</v>
      </c>
      <c r="K573" s="70">
        <v>1</v>
      </c>
      <c r="L573" s="70">
        <v>0</v>
      </c>
      <c r="M573" s="70">
        <v>0</v>
      </c>
      <c r="N573" s="70">
        <v>0</v>
      </c>
      <c r="O573" s="70">
        <v>0</v>
      </c>
      <c r="P573" s="70">
        <v>0</v>
      </c>
      <c r="Q573" s="70">
        <v>0</v>
      </c>
      <c r="R573" s="10">
        <f t="shared" si="66"/>
        <v>7.25</v>
      </c>
      <c r="T573" s="9" t="str">
        <f t="shared" si="68"/>
        <v>J3</v>
      </c>
      <c r="U573" s="11" t="str">
        <f t="shared" si="69"/>
        <v>A Sunday Stroll</v>
      </c>
      <c r="V573" s="11" t="str">
        <f t="shared" si="65"/>
        <v>, Nght</v>
      </c>
      <c r="W573" s="11" t="str">
        <f t="shared" si="70"/>
        <v>Nght</v>
      </c>
      <c r="X573" s="86" t="str">
        <f>IFERROR(IF(U573="","",IF(COUNTIF('My Played Scenarios'!E:E,T573)&gt;0,"ü","")),"")</f>
        <v/>
      </c>
    </row>
    <row r="574" spans="1:24" ht="15" customHeight="1" x14ac:dyDescent="0.3">
      <c r="A574" s="128" t="str">
        <f>IFERROR(IF(VLOOKUP(C574,Summary!A:B,2,FALSE)&lt;&gt;"C","",MAX($A$2:A573)+1),"")</f>
        <v/>
      </c>
      <c r="B574" s="35">
        <f>IF(Setup!$F$59="Yes",MAX($B$2:B573)+1,"")</f>
        <v>530</v>
      </c>
      <c r="C574" s="28" t="s">
        <v>427</v>
      </c>
      <c r="D574" s="37" t="str">
        <f t="shared" si="67"/>
        <v/>
      </c>
      <c r="E574" s="41">
        <v>8.5</v>
      </c>
      <c r="F574" s="41">
        <v>21.5</v>
      </c>
      <c r="G574" s="6">
        <v>6</v>
      </c>
      <c r="H574" s="6">
        <v>1</v>
      </c>
      <c r="I574" s="70">
        <v>1</v>
      </c>
      <c r="J574" s="70">
        <v>0</v>
      </c>
      <c r="K574" s="70">
        <v>0</v>
      </c>
      <c r="L574" s="70">
        <v>0</v>
      </c>
      <c r="M574" s="70">
        <v>0</v>
      </c>
      <c r="N574" s="70">
        <v>0</v>
      </c>
      <c r="O574" s="70">
        <v>0</v>
      </c>
      <c r="P574" s="70">
        <v>0</v>
      </c>
      <c r="Q574" s="70">
        <v>0</v>
      </c>
      <c r="R574" s="10">
        <f t="shared" si="66"/>
        <v>7.729166666666667</v>
      </c>
      <c r="T574" s="9" t="str">
        <f t="shared" si="68"/>
        <v>J4</v>
      </c>
      <c r="U574" s="11" t="str">
        <f t="shared" si="69"/>
        <v>Wet Sahwahs</v>
      </c>
      <c r="V574" s="11" t="str">
        <f t="shared" si="65"/>
        <v>, PTO</v>
      </c>
      <c r="W574" s="11" t="str">
        <f t="shared" si="70"/>
        <v>PTO</v>
      </c>
      <c r="X574" s="86" t="str">
        <f>IFERROR(IF(U574="","",IF(COUNTIF('My Played Scenarios'!E:E,T574)&gt;0,"ü","")),"")</f>
        <v/>
      </c>
    </row>
    <row r="575" spans="1:24" ht="15" customHeight="1" x14ac:dyDescent="0.3">
      <c r="A575" s="128" t="str">
        <f>IFERROR(IF(VLOOKUP(C575,Summary!A:B,2,FALSE)&lt;&gt;"C","",MAX($A$2:A574)+1),"")</f>
        <v/>
      </c>
      <c r="B575" s="35">
        <f>IF(Setup!$F$59="Yes",MAX($B$2:B574)+1,"")</f>
        <v>531</v>
      </c>
      <c r="C575" s="28" t="s">
        <v>428</v>
      </c>
      <c r="D575" s="37" t="str">
        <f t="shared" si="67"/>
        <v/>
      </c>
      <c r="E575" s="41">
        <v>8</v>
      </c>
      <c r="F575" s="41">
        <v>21</v>
      </c>
      <c r="G575" s="6">
        <v>7</v>
      </c>
      <c r="H575" s="6">
        <v>0</v>
      </c>
      <c r="I575" s="70">
        <v>0</v>
      </c>
      <c r="J575" s="70">
        <v>0</v>
      </c>
      <c r="K575" s="70">
        <v>0</v>
      </c>
      <c r="L575" s="70">
        <v>0</v>
      </c>
      <c r="M575" s="70">
        <v>0</v>
      </c>
      <c r="N575" s="70">
        <v>0</v>
      </c>
      <c r="O575" s="70">
        <v>0</v>
      </c>
      <c r="P575" s="70">
        <v>0</v>
      </c>
      <c r="Q575" s="70">
        <v>0</v>
      </c>
      <c r="R575" s="10">
        <f t="shared" si="66"/>
        <v>7.5333333333333332</v>
      </c>
      <c r="T575" s="9" t="str">
        <f t="shared" si="68"/>
        <v>J5</v>
      </c>
      <c r="U575" s="11" t="str">
        <f t="shared" si="69"/>
        <v>Bizory Loves Company</v>
      </c>
      <c r="V575" s="11" t="str">
        <f t="shared" si="65"/>
        <v/>
      </c>
      <c r="W575" s="11" t="str">
        <f t="shared" si="70"/>
        <v/>
      </c>
      <c r="X575" s="86" t="str">
        <f>IFERROR(IF(U575="","",IF(COUNTIF('My Played Scenarios'!E:E,T575)&gt;0,"ü","")),"")</f>
        <v/>
      </c>
    </row>
    <row r="576" spans="1:24" ht="15" customHeight="1" x14ac:dyDescent="0.3">
      <c r="A576" s="128" t="str">
        <f>IFERROR(IF(VLOOKUP(C576,Summary!A:B,2,FALSE)&lt;&gt;"C","",MAX($A$2:A575)+1),"")</f>
        <v/>
      </c>
      <c r="B576" s="35">
        <f>IF(Setup!$F$59="Yes",MAX($B$2:B575)+1,"")</f>
        <v>532</v>
      </c>
      <c r="C576" s="28" t="s">
        <v>429</v>
      </c>
      <c r="D576" s="37" t="str">
        <f t="shared" si="67"/>
        <v/>
      </c>
      <c r="E576" s="41">
        <v>5.5</v>
      </c>
      <c r="F576" s="41">
        <v>15</v>
      </c>
      <c r="G576" s="6">
        <v>13</v>
      </c>
      <c r="H576" s="6">
        <v>4</v>
      </c>
      <c r="I576" s="70">
        <v>0</v>
      </c>
      <c r="J576" s="70">
        <v>0</v>
      </c>
      <c r="K576" s="70">
        <v>0</v>
      </c>
      <c r="L576" s="70">
        <v>0</v>
      </c>
      <c r="M576" s="70">
        <v>0</v>
      </c>
      <c r="N576" s="70">
        <v>1</v>
      </c>
      <c r="O576" s="70">
        <v>0</v>
      </c>
      <c r="P576" s="70">
        <v>1</v>
      </c>
      <c r="Q576" s="70">
        <v>0</v>
      </c>
      <c r="R576" s="10">
        <f t="shared" si="66"/>
        <v>6.5</v>
      </c>
      <c r="T576" s="9" t="str">
        <f t="shared" si="68"/>
        <v>J6</v>
      </c>
      <c r="U576" s="11" t="str">
        <f t="shared" si="69"/>
        <v>St. Barthelemy Bash</v>
      </c>
      <c r="V576" s="11" t="str">
        <f t="shared" si="65"/>
        <v>, Bcg, Dlux</v>
      </c>
      <c r="W576" s="11" t="str">
        <f t="shared" si="70"/>
        <v>Bcg, Dlux</v>
      </c>
      <c r="X576" s="86" t="str">
        <f>IFERROR(IF(U576="","",IF(COUNTIF('My Played Scenarios'!E:E,T576)&gt;0,"ü","")),"")</f>
        <v/>
      </c>
    </row>
    <row r="577" spans="1:24" ht="15" customHeight="1" x14ac:dyDescent="0.3">
      <c r="A577" s="128" t="str">
        <f>IFERROR(IF(VLOOKUP(C577,Summary!A:B,2,FALSE)&lt;&gt;"C","",MAX($A$2:A576)+1),"")</f>
        <v/>
      </c>
      <c r="B577" s="35">
        <f>IF(Setup!$F$59="Yes",MAX($B$2:B576)+1,"")</f>
        <v>533</v>
      </c>
      <c r="C577" s="28" t="s">
        <v>430</v>
      </c>
      <c r="D577" s="37" t="str">
        <f t="shared" si="67"/>
        <v/>
      </c>
      <c r="E577" s="41">
        <v>8.5</v>
      </c>
      <c r="F577" s="41">
        <v>25.5</v>
      </c>
      <c r="G577" s="6">
        <v>3</v>
      </c>
      <c r="H577" s="6">
        <v>0</v>
      </c>
      <c r="I577" s="70">
        <v>1</v>
      </c>
      <c r="J577" s="70">
        <v>1</v>
      </c>
      <c r="K577" s="70">
        <v>0</v>
      </c>
      <c r="L577" s="70">
        <v>0</v>
      </c>
      <c r="M577" s="70">
        <v>0</v>
      </c>
      <c r="N577" s="70">
        <v>0</v>
      </c>
      <c r="O577" s="70">
        <v>0</v>
      </c>
      <c r="P577" s="70">
        <v>0</v>
      </c>
      <c r="Q577" s="70">
        <v>0</v>
      </c>
      <c r="R577" s="10">
        <f t="shared" si="66"/>
        <v>7.1624999999999996</v>
      </c>
      <c r="T577" s="9" t="str">
        <f t="shared" si="68"/>
        <v>J7</v>
      </c>
      <c r="U577" s="11" t="str">
        <f t="shared" si="69"/>
        <v>Slow and Steady</v>
      </c>
      <c r="V577" s="11" t="str">
        <f t="shared" si="65"/>
        <v>, PTO, OBA</v>
      </c>
      <c r="W577" s="11" t="str">
        <f t="shared" si="70"/>
        <v>PTO, OBA</v>
      </c>
      <c r="X577" s="86" t="str">
        <f>IFERROR(IF(U577="","",IF(COUNTIF('My Played Scenarios'!E:E,T577)&gt;0,"ü","")),"")</f>
        <v/>
      </c>
    </row>
    <row r="578" spans="1:24" ht="15" customHeight="1" x14ac:dyDescent="0.3">
      <c r="A578" s="128" t="str">
        <f>IFERROR(IF(VLOOKUP(C578,Summary!A:B,2,FALSE)&lt;&gt;"C","",MAX($A$2:A577)+1),"")</f>
        <v/>
      </c>
      <c r="B578" s="35">
        <f>IF(Setup!$F$59="Yes",MAX($B$2:B577)+1,"")</f>
        <v>534</v>
      </c>
      <c r="C578" s="28" t="s">
        <v>431</v>
      </c>
      <c r="D578" s="37" t="str">
        <f t="shared" si="67"/>
        <v/>
      </c>
      <c r="E578" s="41">
        <v>8</v>
      </c>
      <c r="F578" s="41">
        <v>31</v>
      </c>
      <c r="G578" s="6">
        <v>12</v>
      </c>
      <c r="H578" s="6">
        <v>3</v>
      </c>
      <c r="I578" s="70">
        <v>0</v>
      </c>
      <c r="J578" s="70">
        <v>0</v>
      </c>
      <c r="K578" s="70">
        <v>0</v>
      </c>
      <c r="L578" s="70">
        <v>0</v>
      </c>
      <c r="M578" s="70">
        <v>0</v>
      </c>
      <c r="N578" s="70">
        <v>0</v>
      </c>
      <c r="O578" s="70">
        <v>0</v>
      </c>
      <c r="P578" s="70">
        <v>0</v>
      </c>
      <c r="Q578" s="70">
        <v>0</v>
      </c>
      <c r="R578" s="10">
        <f t="shared" si="66"/>
        <v>10.333333333333334</v>
      </c>
      <c r="T578" s="9" t="str">
        <f t="shared" si="68"/>
        <v>J8</v>
      </c>
      <c r="U578" s="11" t="str">
        <f t="shared" si="69"/>
        <v>Block Busting in Bokruisk</v>
      </c>
      <c r="V578" s="11" t="str">
        <f t="shared" si="65"/>
        <v/>
      </c>
      <c r="W578" s="11" t="str">
        <f t="shared" si="70"/>
        <v/>
      </c>
      <c r="X578" s="86" t="str">
        <f>IFERROR(IF(U578="","",IF(COUNTIF('My Played Scenarios'!E:E,T578)&gt;0,"ü","")),"")</f>
        <v/>
      </c>
    </row>
    <row r="579" spans="1:24" ht="15" customHeight="1" x14ac:dyDescent="0.3">
      <c r="A579" s="128" t="str">
        <f>IFERROR(IF(VLOOKUP(C579,Summary!A:B,2,FALSE)&lt;&gt;"C","",MAX($A$2:A578)+1),"")</f>
        <v/>
      </c>
      <c r="B579" s="35">
        <f>IF(Setup!$F$59="Yes",MAX($B$2:B578)+1,"")</f>
        <v>535</v>
      </c>
      <c r="C579" s="28" t="s">
        <v>432</v>
      </c>
      <c r="D579" s="37" t="str">
        <f t="shared" si="67"/>
        <v/>
      </c>
      <c r="E579" s="41">
        <v>6.5</v>
      </c>
      <c r="F579" s="41">
        <v>16</v>
      </c>
      <c r="G579" s="6">
        <v>3</v>
      </c>
      <c r="H579" s="6">
        <v>0</v>
      </c>
      <c r="I579" s="70">
        <v>1</v>
      </c>
      <c r="J579" s="70">
        <v>0</v>
      </c>
      <c r="K579" s="70">
        <v>0</v>
      </c>
      <c r="L579" s="70">
        <v>0</v>
      </c>
      <c r="M579" s="70">
        <v>0</v>
      </c>
      <c r="N579" s="70">
        <v>0</v>
      </c>
      <c r="O579" s="70">
        <v>0</v>
      </c>
      <c r="P579" s="70">
        <v>0</v>
      </c>
      <c r="Q579" s="70">
        <v>0</v>
      </c>
      <c r="R579" s="10">
        <f t="shared" si="66"/>
        <v>4.1416666666666666</v>
      </c>
      <c r="T579" s="9" t="str">
        <f t="shared" si="68"/>
        <v>J9</v>
      </c>
      <c r="U579" s="11" t="str">
        <f t="shared" si="69"/>
        <v>A Stiff Fight</v>
      </c>
      <c r="V579" s="11" t="str">
        <f t="shared" si="65"/>
        <v>, PTO</v>
      </c>
      <c r="W579" s="11" t="str">
        <f t="shared" si="70"/>
        <v>PTO</v>
      </c>
      <c r="X579" s="86" t="str">
        <f>IFERROR(IF(U579="","",IF(COUNTIF('My Played Scenarios'!E:E,T579)&gt;0,"ü","")),"")</f>
        <v/>
      </c>
    </row>
    <row r="580" spans="1:24" ht="15" customHeight="1" x14ac:dyDescent="0.3">
      <c r="A580" s="128" t="str">
        <f>IFERROR(IF(VLOOKUP(C580,Summary!A:B,2,FALSE)&lt;&gt;"C","",MAX($A$2:A579)+1),"")</f>
        <v/>
      </c>
      <c r="B580" s="35">
        <f>IF(Setup!$F$59="Yes",MAX($B$2:B579)+1,"")</f>
        <v>536</v>
      </c>
      <c r="C580" s="28" t="s">
        <v>433</v>
      </c>
      <c r="D580" s="37" t="str">
        <f t="shared" si="67"/>
        <v/>
      </c>
      <c r="E580" s="41">
        <v>6.5</v>
      </c>
      <c r="F580" s="41">
        <v>8</v>
      </c>
      <c r="G580" s="6">
        <v>10</v>
      </c>
      <c r="H580" s="6">
        <v>0</v>
      </c>
      <c r="I580" s="70">
        <v>1</v>
      </c>
      <c r="J580" s="70">
        <v>0</v>
      </c>
      <c r="K580" s="70">
        <v>0</v>
      </c>
      <c r="L580" s="70">
        <v>0</v>
      </c>
      <c r="M580" s="70">
        <v>0</v>
      </c>
      <c r="N580" s="70">
        <v>0</v>
      </c>
      <c r="O580" s="70">
        <v>0</v>
      </c>
      <c r="P580" s="70">
        <v>0</v>
      </c>
      <c r="Q580" s="70">
        <v>0</v>
      </c>
      <c r="R580" s="10">
        <f t="shared" si="66"/>
        <v>5.2249999999999996</v>
      </c>
      <c r="T580" s="9" t="str">
        <f t="shared" si="68"/>
        <v>J10</v>
      </c>
      <c r="U580" s="11" t="str">
        <f t="shared" si="69"/>
        <v>Armored Fist</v>
      </c>
      <c r="V580" s="11" t="str">
        <f t="shared" si="65"/>
        <v>, PTO</v>
      </c>
      <c r="W580" s="11" t="str">
        <f t="shared" si="70"/>
        <v>PTO</v>
      </c>
      <c r="X580" s="86" t="str">
        <f>IFERROR(IF(U580="","",IF(COUNTIF('My Played Scenarios'!E:E,T580)&gt;0,"ü","")),"")</f>
        <v/>
      </c>
    </row>
    <row r="581" spans="1:24" ht="15" customHeight="1" x14ac:dyDescent="0.3">
      <c r="A581" s="128" t="str">
        <f>IFERROR(IF(VLOOKUP(C581,Summary!A:B,2,FALSE)&lt;&gt;"C","",MAX($A$2:A580)+1),"")</f>
        <v/>
      </c>
      <c r="B581" s="35">
        <f>IF(Setup!$F$59="Yes",MAX($B$2:B580)+1,"")</f>
        <v>537</v>
      </c>
      <c r="C581" s="28" t="s">
        <v>434</v>
      </c>
      <c r="D581" s="37" t="str">
        <f t="shared" si="67"/>
        <v/>
      </c>
      <c r="E581" s="41">
        <v>5.5</v>
      </c>
      <c r="F581" s="41">
        <v>18</v>
      </c>
      <c r="G581" s="6">
        <v>1</v>
      </c>
      <c r="H581" s="6">
        <v>0</v>
      </c>
      <c r="I581" s="70">
        <v>1</v>
      </c>
      <c r="J581" s="70">
        <v>0</v>
      </c>
      <c r="K581" s="70">
        <v>0</v>
      </c>
      <c r="L581" s="70">
        <v>0</v>
      </c>
      <c r="M581" s="70">
        <v>0</v>
      </c>
      <c r="N581" s="70">
        <v>0</v>
      </c>
      <c r="O581" s="70">
        <v>0</v>
      </c>
      <c r="P581" s="70">
        <v>1</v>
      </c>
      <c r="Q581" s="70">
        <v>0</v>
      </c>
      <c r="R581" s="10">
        <f t="shared" si="66"/>
        <v>3.1083333333333334</v>
      </c>
      <c r="T581" s="9" t="str">
        <f t="shared" si="68"/>
        <v>J11</v>
      </c>
      <c r="U581" s="11" t="str">
        <f t="shared" si="69"/>
        <v>In the Old Tradition</v>
      </c>
      <c r="V581" s="11" t="str">
        <f t="shared" si="65"/>
        <v>, PTO, Dlux</v>
      </c>
      <c r="W581" s="11" t="str">
        <f t="shared" si="70"/>
        <v>PTO, Dlux</v>
      </c>
      <c r="X581" s="86" t="str">
        <f>IFERROR(IF(U581="","",IF(COUNTIF('My Played Scenarios'!E:E,T581)&gt;0,"ü","")),"")</f>
        <v/>
      </c>
    </row>
    <row r="582" spans="1:24" ht="15" customHeight="1" x14ac:dyDescent="0.3">
      <c r="A582" s="128" t="str">
        <f>IFERROR(IF(VLOOKUP(C582,Summary!A:B,2,FALSE)&lt;&gt;"C","",MAX($A$2:A581)+1),"")</f>
        <v/>
      </c>
      <c r="B582" s="35">
        <f>IF(Setup!$F$59="Yes",MAX($B$2:B581)+1,"")</f>
        <v>538</v>
      </c>
      <c r="C582" s="28" t="s">
        <v>435</v>
      </c>
      <c r="D582" s="37" t="str">
        <f t="shared" si="67"/>
        <v/>
      </c>
      <c r="E582" s="41">
        <v>6</v>
      </c>
      <c r="F582" s="41">
        <v>34</v>
      </c>
      <c r="G582" s="6">
        <v>0</v>
      </c>
      <c r="H582" s="6">
        <v>0</v>
      </c>
      <c r="I582" s="70">
        <v>0</v>
      </c>
      <c r="J582" s="70">
        <v>0</v>
      </c>
      <c r="K582" s="70">
        <v>0</v>
      </c>
      <c r="L582" s="70">
        <v>0</v>
      </c>
      <c r="M582" s="70">
        <v>0</v>
      </c>
      <c r="N582" s="70">
        <v>0</v>
      </c>
      <c r="O582" s="70">
        <v>0</v>
      </c>
      <c r="P582" s="70">
        <v>0</v>
      </c>
      <c r="Q582" s="70">
        <v>0</v>
      </c>
      <c r="R582" s="10">
        <f t="shared" si="66"/>
        <v>4.4000000000000004</v>
      </c>
      <c r="T582" s="9" t="str">
        <f t="shared" si="68"/>
        <v>J12</v>
      </c>
      <c r="U582" s="11" t="str">
        <f t="shared" si="69"/>
        <v>Jungle Fighters</v>
      </c>
      <c r="V582" s="11" t="str">
        <f t="shared" si="65"/>
        <v/>
      </c>
      <c r="W582" s="11" t="str">
        <f t="shared" si="70"/>
        <v/>
      </c>
      <c r="X582" s="86" t="str">
        <f>IFERROR(IF(U582="","",IF(COUNTIF('My Played Scenarios'!E:E,T582)&gt;0,"ü","")),"")</f>
        <v/>
      </c>
    </row>
    <row r="583" spans="1:24" ht="15" customHeight="1" x14ac:dyDescent="0.3">
      <c r="A583" s="128" t="str">
        <f>IFERROR(IF(VLOOKUP(C583,Summary!A:B,2,FALSE)&lt;&gt;"C","",MAX($A$2:A582)+1),"")</f>
        <v/>
      </c>
      <c r="B583" s="35">
        <f>IF(Setup!$F$59="Yes",MAX($B$2:B582)+1,"")</f>
        <v>539</v>
      </c>
      <c r="C583" s="28" t="s">
        <v>436</v>
      </c>
      <c r="D583" s="37" t="str">
        <f t="shared" si="67"/>
        <v/>
      </c>
      <c r="E583" s="41">
        <v>9</v>
      </c>
      <c r="F583" s="41">
        <v>20</v>
      </c>
      <c r="G583" s="6">
        <v>0</v>
      </c>
      <c r="H583" s="6">
        <v>0</v>
      </c>
      <c r="I583" s="70">
        <v>1</v>
      </c>
      <c r="J583" s="70">
        <v>1</v>
      </c>
      <c r="K583" s="70">
        <v>0</v>
      </c>
      <c r="L583" s="70">
        <v>0</v>
      </c>
      <c r="M583" s="70">
        <v>0</v>
      </c>
      <c r="N583" s="70">
        <v>0</v>
      </c>
      <c r="O583" s="70">
        <v>0</v>
      </c>
      <c r="P583" s="70">
        <v>0</v>
      </c>
      <c r="Q583" s="70">
        <v>1</v>
      </c>
      <c r="R583" s="10">
        <f t="shared" si="66"/>
        <v>5.65</v>
      </c>
      <c r="T583" s="9" t="str">
        <f t="shared" si="68"/>
        <v>J13</v>
      </c>
      <c r="U583" s="11" t="str">
        <f t="shared" si="69"/>
        <v>The Gorge</v>
      </c>
      <c r="V583" s="11" t="str">
        <f t="shared" si="65"/>
        <v>, PTO, OBA, SSR</v>
      </c>
      <c r="W583" s="11" t="str">
        <f t="shared" si="70"/>
        <v>PTO, OBA, SSR</v>
      </c>
      <c r="X583" s="86" t="str">
        <f>IFERROR(IF(U583="","",IF(COUNTIF('My Played Scenarios'!E:E,T583)&gt;0,"ü","")),"")</f>
        <v/>
      </c>
    </row>
    <row r="584" spans="1:24" ht="15" customHeight="1" x14ac:dyDescent="0.3">
      <c r="A584" s="128" t="str">
        <f>IFERROR(IF(VLOOKUP(C584,Summary!A:B,2,FALSE)&lt;&gt;"C","",MAX($A$2:A583)+1),"")</f>
        <v/>
      </c>
      <c r="B584" s="35">
        <f>IF(Setup!$F$59="Yes",MAX($B$2:B583)+1,"")</f>
        <v>540</v>
      </c>
      <c r="C584" s="28" t="s">
        <v>437</v>
      </c>
      <c r="D584" s="37" t="str">
        <f t="shared" si="67"/>
        <v/>
      </c>
      <c r="E584" s="41">
        <v>6</v>
      </c>
      <c r="F584" s="41">
        <v>34</v>
      </c>
      <c r="G584" s="6">
        <v>0</v>
      </c>
      <c r="H584" s="6">
        <v>0</v>
      </c>
      <c r="I584" s="70">
        <v>1</v>
      </c>
      <c r="J584" s="70">
        <v>1</v>
      </c>
      <c r="K584" s="70">
        <v>0</v>
      </c>
      <c r="L584" s="70">
        <v>0</v>
      </c>
      <c r="M584" s="70">
        <v>0</v>
      </c>
      <c r="N584" s="70">
        <v>0</v>
      </c>
      <c r="O584" s="70">
        <v>0</v>
      </c>
      <c r="P584" s="70">
        <v>0</v>
      </c>
      <c r="Q584" s="70">
        <v>1</v>
      </c>
      <c r="R584" s="10">
        <f t="shared" si="66"/>
        <v>5.5</v>
      </c>
      <c r="T584" s="9" t="str">
        <f t="shared" si="68"/>
        <v>J14</v>
      </c>
      <c r="U584" s="11" t="str">
        <f t="shared" si="69"/>
        <v>On the Hoss' Side</v>
      </c>
      <c r="V584" s="11" t="str">
        <f t="shared" si="65"/>
        <v>, PTO, OBA, SSR</v>
      </c>
      <c r="W584" s="11" t="str">
        <f t="shared" si="70"/>
        <v>PTO, OBA, SSR</v>
      </c>
      <c r="X584" s="86" t="str">
        <f>IFERROR(IF(U584="","",IF(COUNTIF('My Played Scenarios'!E:E,T584)&gt;0,"ü","")),"")</f>
        <v/>
      </c>
    </row>
    <row r="585" spans="1:24" ht="15" customHeight="1" x14ac:dyDescent="0.3">
      <c r="A585" s="128" t="str">
        <f>IFERROR(IF(VLOOKUP(C585,Summary!A:B,2,FALSE)&lt;&gt;"C","",MAX($A$2:A584)+1),"")</f>
        <v/>
      </c>
      <c r="B585" s="35">
        <f>IF(Setup!$F$59="Yes",MAX($B$2:B584)+1,"")</f>
        <v>541</v>
      </c>
      <c r="C585" s="28" t="s">
        <v>438</v>
      </c>
      <c r="D585" s="37" t="str">
        <f t="shared" si="67"/>
        <v/>
      </c>
      <c r="E585" s="41">
        <v>6.5</v>
      </c>
      <c r="F585" s="41">
        <v>24</v>
      </c>
      <c r="G585" s="6">
        <v>0</v>
      </c>
      <c r="H585" s="6">
        <v>0</v>
      </c>
      <c r="I585" s="70">
        <v>1</v>
      </c>
      <c r="J585" s="70">
        <v>1</v>
      </c>
      <c r="K585" s="70">
        <v>0</v>
      </c>
      <c r="L585" s="70">
        <v>0</v>
      </c>
      <c r="M585" s="70">
        <v>0</v>
      </c>
      <c r="N585" s="70">
        <v>0</v>
      </c>
      <c r="O585" s="70">
        <v>0</v>
      </c>
      <c r="P585" s="70">
        <v>0</v>
      </c>
      <c r="Q585" s="70">
        <v>1</v>
      </c>
      <c r="R585" s="10">
        <f t="shared" si="66"/>
        <v>4.7916666666666661</v>
      </c>
      <c r="T585" s="9" t="str">
        <f t="shared" si="68"/>
        <v>J15</v>
      </c>
      <c r="U585" s="11" t="str">
        <f t="shared" si="69"/>
        <v>Turning Off the Spigot</v>
      </c>
      <c r="V585" s="11" t="str">
        <f t="shared" si="65"/>
        <v>, PTO, OBA, SSR</v>
      </c>
      <c r="W585" s="11" t="str">
        <f t="shared" si="70"/>
        <v>PTO, OBA, SSR</v>
      </c>
      <c r="X585" s="86" t="str">
        <f>IFERROR(IF(U585="","",IF(COUNTIF('My Played Scenarios'!E:E,T585)&gt;0,"ü","")),"")</f>
        <v/>
      </c>
    </row>
    <row r="586" spans="1:24" ht="15" customHeight="1" x14ac:dyDescent="0.3">
      <c r="A586" s="128" t="str">
        <f>IFERROR(IF(VLOOKUP(C586,Summary!A:B,2,FALSE)&lt;&gt;"C","",MAX($A$2:A585)+1),"")</f>
        <v/>
      </c>
      <c r="B586" s="35">
        <f>IF(Setup!$F$59="Yes",MAX($B$2:B585)+1,"")</f>
        <v>542</v>
      </c>
      <c r="C586" s="28" t="s">
        <v>439</v>
      </c>
      <c r="D586" s="37" t="str">
        <f t="shared" si="67"/>
        <v/>
      </c>
      <c r="E586" s="41">
        <v>8</v>
      </c>
      <c r="F586" s="41">
        <v>34</v>
      </c>
      <c r="G586" s="6">
        <v>0</v>
      </c>
      <c r="H586" s="6">
        <v>0</v>
      </c>
      <c r="I586" s="70">
        <v>1</v>
      </c>
      <c r="J586" s="70">
        <v>1</v>
      </c>
      <c r="K586" s="70">
        <v>0</v>
      </c>
      <c r="L586" s="70">
        <v>0</v>
      </c>
      <c r="M586" s="70">
        <v>0</v>
      </c>
      <c r="N586" s="70">
        <v>0</v>
      </c>
      <c r="O586" s="70">
        <v>0</v>
      </c>
      <c r="P586" s="70">
        <v>0</v>
      </c>
      <c r="Q586" s="70">
        <v>0</v>
      </c>
      <c r="R586" s="10">
        <f t="shared" si="66"/>
        <v>6.333333333333333</v>
      </c>
      <c r="T586" s="9" t="str">
        <f t="shared" si="68"/>
        <v>J16</v>
      </c>
      <c r="U586" s="11" t="str">
        <f t="shared" si="69"/>
        <v>Kakazu's Tombs</v>
      </c>
      <c r="V586" s="11" t="str">
        <f t="shared" si="65"/>
        <v>, PTO, OBA</v>
      </c>
      <c r="W586" s="11" t="str">
        <f t="shared" si="70"/>
        <v>PTO, OBA</v>
      </c>
      <c r="X586" s="86" t="str">
        <f>IFERROR(IF(U586="","",IF(COUNTIF('My Played Scenarios'!E:E,T586)&gt;0,"ü","")),"")</f>
        <v/>
      </c>
    </row>
    <row r="587" spans="1:24" ht="15" customHeight="1" x14ac:dyDescent="0.3">
      <c r="A587" s="128" t="str">
        <f>IFERROR(IF(VLOOKUP(C587,Summary!A:B,2,FALSE)&lt;&gt;"C","",MAX($A$2:A586)+1),"")</f>
        <v/>
      </c>
      <c r="B587" s="35">
        <f>IF(Setup!$F$59="Yes",MAX($B$2:B586)+1,"")</f>
        <v>543</v>
      </c>
      <c r="C587" s="28" t="s">
        <v>440</v>
      </c>
      <c r="D587" s="37" t="str">
        <f t="shared" si="67"/>
        <v/>
      </c>
      <c r="E587" s="41">
        <v>6.5</v>
      </c>
      <c r="F587" s="41">
        <v>21</v>
      </c>
      <c r="G587" s="6">
        <v>3</v>
      </c>
      <c r="H587" s="6">
        <v>0</v>
      </c>
      <c r="I587" s="70">
        <v>1</v>
      </c>
      <c r="J587" s="70">
        <v>1</v>
      </c>
      <c r="K587" s="70">
        <v>0</v>
      </c>
      <c r="L587" s="70">
        <v>0</v>
      </c>
      <c r="M587" s="70">
        <v>0</v>
      </c>
      <c r="N587" s="70">
        <v>0</v>
      </c>
      <c r="O587" s="70">
        <v>0</v>
      </c>
      <c r="P587" s="70">
        <v>0</v>
      </c>
      <c r="Q587" s="70">
        <v>1</v>
      </c>
      <c r="R587" s="10">
        <f t="shared" si="66"/>
        <v>5.7666666666666666</v>
      </c>
      <c r="T587" s="9" t="str">
        <f t="shared" si="68"/>
        <v>J17</v>
      </c>
      <c r="U587" s="11" t="str">
        <f t="shared" si="69"/>
        <v>Clearing Kakazu</v>
      </c>
      <c r="V587" s="11" t="str">
        <f t="shared" si="65"/>
        <v>, PTO, OBA, SSR</v>
      </c>
      <c r="W587" s="11" t="str">
        <f t="shared" si="70"/>
        <v>PTO, OBA, SSR</v>
      </c>
      <c r="X587" s="86" t="str">
        <f>IFERROR(IF(U587="","",IF(COUNTIF('My Played Scenarios'!E:E,T587)&gt;0,"ü","")),"")</f>
        <v/>
      </c>
    </row>
    <row r="588" spans="1:24" ht="15" customHeight="1" x14ac:dyDescent="0.3">
      <c r="A588" s="128" t="str">
        <f>IFERROR(IF(VLOOKUP(C588,Summary!A:B,2,FALSE)&lt;&gt;"C","",MAX($A$2:A587)+1),"")</f>
        <v/>
      </c>
      <c r="B588" s="35">
        <f>IF(Setup!$F$59="Yes",MAX($B$2:B587)+1,"")</f>
        <v>544</v>
      </c>
      <c r="C588" s="28" t="s">
        <v>441</v>
      </c>
      <c r="D588" s="37" t="str">
        <f t="shared" si="67"/>
        <v/>
      </c>
      <c r="E588" s="41">
        <v>8</v>
      </c>
      <c r="F588" s="41">
        <v>43.5</v>
      </c>
      <c r="G588" s="6">
        <v>5</v>
      </c>
      <c r="H588" s="6">
        <v>4</v>
      </c>
      <c r="I588" s="70">
        <v>1</v>
      </c>
      <c r="J588" s="70">
        <v>1</v>
      </c>
      <c r="K588" s="70">
        <v>0</v>
      </c>
      <c r="L588" s="70">
        <v>0</v>
      </c>
      <c r="M588" s="70">
        <v>0</v>
      </c>
      <c r="N588" s="70">
        <v>0</v>
      </c>
      <c r="O588" s="70">
        <v>0</v>
      </c>
      <c r="P588" s="70">
        <v>0</v>
      </c>
      <c r="Q588" s="70">
        <v>0</v>
      </c>
      <c r="R588" s="10">
        <f t="shared" si="66"/>
        <v>10.8</v>
      </c>
      <c r="T588" s="9" t="str">
        <f t="shared" si="68"/>
        <v>J18</v>
      </c>
      <c r="U588" s="11" t="str">
        <f t="shared" si="69"/>
        <v>The Pinnacle (ASL Journal #2)</v>
      </c>
      <c r="V588" s="11" t="str">
        <f t="shared" ref="V588:V651" si="71">IF(OR(C588="",LEFT(C588,3)="---"),"",IF(OR(RIGHT(C588,3)="-I]",RIGHT(C588,4)="-II]",RIGHT(C588,5)="-III]",RIGHT(C588,4)="-IV]",RIGHT(C588,3)="-V]",RIGHT(C588,4)="-VI]",RIGHT(C588,5)="-VII]",RIGHT(C588,6)="-VIII]",RIGHT(C588,3)="CG]",MID(C588,LEN(C588)-2,2)="CG",MID(C588,LEN(C588)-4,2)="CG",MID(C588,LEN(C588)-3,2)="CG"),"Campaign",IFERROR(IF(I588=1,", PTO","")&amp;IF(J588=1,", OBA","")&amp;IF(K588=1,", Nght","")&amp;IF(L588=1,", Dsrt","")&amp;IF(M588=1,", Air","")&amp;IF(N588=1,", Bcg","")&amp;IF(O588=1,", Sea","")&amp;IF(P588=1,", Dlux","")&amp;IF(Q588=1,", SSR",""),"")))</f>
        <v>, PTO, OBA</v>
      </c>
      <c r="W588" s="11" t="str">
        <f t="shared" si="70"/>
        <v>PTO, OBA</v>
      </c>
      <c r="X588" s="86" t="str">
        <f>IFERROR(IF(U588="","",IF(COUNTIF('My Played Scenarios'!E:E,T588)&gt;0,"ü","")),"")</f>
        <v/>
      </c>
    </row>
    <row r="589" spans="1:24" ht="15" customHeight="1" x14ac:dyDescent="0.3">
      <c r="A589" s="128" t="str">
        <f>IFERROR(IF(VLOOKUP(C589,Summary!A:B,2,FALSE)&lt;&gt;"C","",MAX($A$2:A588)+1),"")</f>
        <v/>
      </c>
      <c r="B589" s="35">
        <f>IF(Setup!$F$59="Yes",MAX($B$2:B588)+1,"")</f>
        <v>545</v>
      </c>
      <c r="C589" s="28" t="s">
        <v>442</v>
      </c>
      <c r="D589" s="37" t="str">
        <f t="shared" si="67"/>
        <v/>
      </c>
      <c r="E589" s="41">
        <v>8</v>
      </c>
      <c r="F589" s="41">
        <v>34</v>
      </c>
      <c r="G589" s="6">
        <v>18</v>
      </c>
      <c r="H589" s="6">
        <v>1</v>
      </c>
      <c r="I589" s="70">
        <v>0</v>
      </c>
      <c r="J589" s="70">
        <v>0</v>
      </c>
      <c r="K589" s="70">
        <v>0</v>
      </c>
      <c r="L589" s="70">
        <v>0</v>
      </c>
      <c r="M589" s="70">
        <v>0</v>
      </c>
      <c r="N589" s="70">
        <v>0</v>
      </c>
      <c r="O589" s="70">
        <v>0</v>
      </c>
      <c r="P589" s="70">
        <v>0</v>
      </c>
      <c r="Q589" s="70">
        <v>0</v>
      </c>
      <c r="R589" s="10">
        <f t="shared" si="66"/>
        <v>12.866666666666667</v>
      </c>
      <c r="T589" s="9" t="str">
        <f t="shared" si="68"/>
        <v>J19</v>
      </c>
      <c r="U589" s="11" t="str">
        <f t="shared" si="69"/>
        <v>Merzenhausen Zoo</v>
      </c>
      <c r="V589" s="11" t="str">
        <f t="shared" si="71"/>
        <v/>
      </c>
      <c r="W589" s="11" t="str">
        <f t="shared" si="70"/>
        <v/>
      </c>
      <c r="X589" s="86" t="str">
        <f>IFERROR(IF(U589="","",IF(COUNTIF('My Played Scenarios'!E:E,T589)&gt;0,"ü","")),"")</f>
        <v/>
      </c>
    </row>
    <row r="590" spans="1:24" ht="15" customHeight="1" x14ac:dyDescent="0.3">
      <c r="A590" s="128" t="str">
        <f>IFERROR(IF(VLOOKUP(C590,Summary!A:B,2,FALSE)&lt;&gt;"C","",MAX($A$2:A589)+1),"")</f>
        <v/>
      </c>
      <c r="B590" s="35">
        <f>IF(Setup!$F$59="Yes",MAX($B$2:B589)+1,"")</f>
        <v>546</v>
      </c>
      <c r="C590" s="28" t="s">
        <v>443</v>
      </c>
      <c r="D590" s="37" t="str">
        <f t="shared" si="67"/>
        <v/>
      </c>
      <c r="E590" s="41">
        <v>6</v>
      </c>
      <c r="F590" s="41">
        <v>15</v>
      </c>
      <c r="G590" s="6">
        <v>13</v>
      </c>
      <c r="H590" s="6">
        <v>1</v>
      </c>
      <c r="I590" s="70">
        <v>0</v>
      </c>
      <c r="J590" s="70">
        <v>0</v>
      </c>
      <c r="K590" s="70">
        <v>0</v>
      </c>
      <c r="L590" s="70">
        <v>0</v>
      </c>
      <c r="M590" s="70">
        <v>1</v>
      </c>
      <c r="N590" s="70">
        <v>0</v>
      </c>
      <c r="O590" s="70">
        <v>0</v>
      </c>
      <c r="P590" s="70">
        <v>0</v>
      </c>
      <c r="Q590" s="70">
        <v>0</v>
      </c>
      <c r="R590" s="10">
        <f t="shared" si="66"/>
        <v>6.7</v>
      </c>
      <c r="T590" s="9" t="str">
        <f t="shared" si="68"/>
        <v>J20</v>
      </c>
      <c r="U590" s="11" t="str">
        <f t="shared" si="69"/>
        <v>The Guns of Naro (ASL Journal #2)</v>
      </c>
      <c r="V590" s="11" t="str">
        <f t="shared" si="71"/>
        <v>, Air</v>
      </c>
      <c r="W590" s="11" t="str">
        <f t="shared" si="70"/>
        <v>Air</v>
      </c>
      <c r="X590" s="86" t="str">
        <f>IFERROR(IF(U590="","",IF(COUNTIF('My Played Scenarios'!E:E,T590)&gt;0,"ü","")),"")</f>
        <v/>
      </c>
    </row>
    <row r="591" spans="1:24" ht="15" customHeight="1" x14ac:dyDescent="0.3">
      <c r="A591" s="128" t="str">
        <f>IFERROR(IF(VLOOKUP(C591,Summary!A:B,2,FALSE)&lt;&gt;"C","",MAX($A$2:A590)+1),"")</f>
        <v/>
      </c>
      <c r="B591" s="35">
        <f>IF(Setup!$F$59="Yes",MAX($B$2:B590)+1,"")</f>
        <v>547</v>
      </c>
      <c r="C591" s="28" t="s">
        <v>444</v>
      </c>
      <c r="D591" s="37" t="str">
        <f t="shared" si="67"/>
        <v/>
      </c>
      <c r="E591" s="41">
        <v>4.5</v>
      </c>
      <c r="F591" s="41">
        <v>26.5</v>
      </c>
      <c r="G591" s="6">
        <v>2</v>
      </c>
      <c r="H591" s="6">
        <v>0</v>
      </c>
      <c r="I591" s="70">
        <v>0</v>
      </c>
      <c r="J591" s="70">
        <v>0</v>
      </c>
      <c r="K591" s="70">
        <v>0</v>
      </c>
      <c r="L591" s="70">
        <v>0</v>
      </c>
      <c r="M591" s="70">
        <v>0</v>
      </c>
      <c r="N591" s="70">
        <v>0</v>
      </c>
      <c r="O591" s="70">
        <v>0</v>
      </c>
      <c r="P591" s="70">
        <v>1</v>
      </c>
      <c r="Q591" s="70">
        <v>0</v>
      </c>
      <c r="R591" s="10">
        <f t="shared" si="66"/>
        <v>3.5874999999999999</v>
      </c>
      <c r="T591" s="9" t="str">
        <f t="shared" si="68"/>
        <v>J21</v>
      </c>
      <c r="U591" s="11" t="str">
        <f t="shared" si="69"/>
        <v>Scobie Preserves</v>
      </c>
      <c r="V591" s="11" t="str">
        <f t="shared" si="71"/>
        <v>, Dlux</v>
      </c>
      <c r="W591" s="11" t="str">
        <f t="shared" si="70"/>
        <v>Dlux</v>
      </c>
      <c r="X591" s="86" t="str">
        <f>IFERROR(IF(U591="","",IF(COUNTIF('My Played Scenarios'!E:E,T591)&gt;0,"ü","")),"")</f>
        <v/>
      </c>
    </row>
    <row r="592" spans="1:24" ht="15" customHeight="1" x14ac:dyDescent="0.3">
      <c r="A592" s="128" t="str">
        <f>IFERROR(IF(VLOOKUP(C592,Summary!A:B,2,FALSE)&lt;&gt;"C","",MAX($A$2:A591)+1),"")</f>
        <v/>
      </c>
      <c r="B592" s="35">
        <f>IF(Setup!$F$59="Yes",MAX($B$2:B591)+1,"")</f>
        <v>548</v>
      </c>
      <c r="C592" s="28" t="s">
        <v>445</v>
      </c>
      <c r="D592" s="37" t="str">
        <f t="shared" si="67"/>
        <v/>
      </c>
      <c r="E592" s="41">
        <v>6</v>
      </c>
      <c r="F592" s="41">
        <v>17</v>
      </c>
      <c r="G592" s="6">
        <v>7</v>
      </c>
      <c r="H592" s="6">
        <v>0</v>
      </c>
      <c r="I592" s="70">
        <v>0</v>
      </c>
      <c r="J592" s="70">
        <v>0</v>
      </c>
      <c r="K592" s="70">
        <v>0</v>
      </c>
      <c r="L592" s="70">
        <v>0</v>
      </c>
      <c r="M592" s="70">
        <v>0</v>
      </c>
      <c r="N592" s="70">
        <v>0</v>
      </c>
      <c r="O592" s="70">
        <v>0</v>
      </c>
      <c r="P592" s="70">
        <v>0</v>
      </c>
      <c r="Q592" s="70">
        <v>0</v>
      </c>
      <c r="R592" s="10">
        <f t="shared" si="66"/>
        <v>5.5</v>
      </c>
      <c r="T592" s="9" t="str">
        <f t="shared" si="68"/>
        <v>J22</v>
      </c>
      <c r="U592" s="11" t="str">
        <f t="shared" si="69"/>
        <v>Oh Joy!</v>
      </c>
      <c r="V592" s="11" t="str">
        <f t="shared" si="71"/>
        <v/>
      </c>
      <c r="W592" s="11" t="str">
        <f t="shared" si="70"/>
        <v/>
      </c>
      <c r="X592" s="86" t="str">
        <f>IFERROR(IF(U592="","",IF(COUNTIF('My Played Scenarios'!E:E,T592)&gt;0,"ü","")),"")</f>
        <v/>
      </c>
    </row>
    <row r="593" spans="1:24" ht="15" customHeight="1" x14ac:dyDescent="0.3">
      <c r="A593" s="128" t="str">
        <f>IFERROR(IF(VLOOKUP(C593,Summary!A:B,2,FALSE)&lt;&gt;"C","",MAX($A$2:A592)+1),"")</f>
        <v/>
      </c>
      <c r="B593" s="35">
        <f>IF(Setup!$F$59="Yes",MAX($B$2:B592)+1,"")</f>
        <v>549</v>
      </c>
      <c r="C593" s="28" t="s">
        <v>446</v>
      </c>
      <c r="D593" s="37" t="str">
        <f t="shared" si="67"/>
        <v/>
      </c>
      <c r="E593" s="41">
        <v>6.5</v>
      </c>
      <c r="F593" s="41">
        <v>21</v>
      </c>
      <c r="G593" s="6">
        <v>5</v>
      </c>
      <c r="H593" s="6">
        <v>1</v>
      </c>
      <c r="I593" s="70">
        <v>0</v>
      </c>
      <c r="J593" s="70">
        <v>0</v>
      </c>
      <c r="K593" s="70">
        <v>0</v>
      </c>
      <c r="L593" s="70">
        <v>0</v>
      </c>
      <c r="M593" s="70">
        <v>0</v>
      </c>
      <c r="N593" s="70">
        <v>0</v>
      </c>
      <c r="O593" s="70">
        <v>0</v>
      </c>
      <c r="P593" s="70">
        <v>0</v>
      </c>
      <c r="Q593" s="70">
        <v>0</v>
      </c>
      <c r="R593" s="10">
        <f t="shared" si="66"/>
        <v>5.55</v>
      </c>
      <c r="T593" s="9" t="str">
        <f t="shared" si="68"/>
        <v>J23</v>
      </c>
      <c r="U593" s="11" t="str">
        <f t="shared" si="69"/>
        <v>Kampfgruppe at Karachev</v>
      </c>
      <c r="V593" s="11" t="str">
        <f t="shared" si="71"/>
        <v/>
      </c>
      <c r="W593" s="11" t="str">
        <f t="shared" si="70"/>
        <v/>
      </c>
      <c r="X593" s="86" t="str">
        <f>IFERROR(IF(U593="","",IF(COUNTIF('My Played Scenarios'!E:E,T593)&gt;0,"ü","")),"")</f>
        <v/>
      </c>
    </row>
    <row r="594" spans="1:24" ht="15" customHeight="1" x14ac:dyDescent="0.3">
      <c r="A594" s="128" t="str">
        <f>IFERROR(IF(VLOOKUP(C594,Summary!A:B,2,FALSE)&lt;&gt;"C","",MAX($A$2:A593)+1),"")</f>
        <v/>
      </c>
      <c r="B594" s="35">
        <f>IF(Setup!$F$59="Yes",MAX($B$2:B593)+1,"")</f>
        <v>550</v>
      </c>
      <c r="C594" s="28" t="s">
        <v>447</v>
      </c>
      <c r="D594" s="37" t="str">
        <f t="shared" si="67"/>
        <v/>
      </c>
      <c r="E594" s="41">
        <v>7</v>
      </c>
      <c r="F594" s="41">
        <v>26</v>
      </c>
      <c r="G594" s="6">
        <v>20</v>
      </c>
      <c r="H594" s="6">
        <v>1</v>
      </c>
      <c r="I594" s="70">
        <v>0</v>
      </c>
      <c r="J594" s="70">
        <v>0</v>
      </c>
      <c r="K594" s="70">
        <v>0</v>
      </c>
      <c r="L594" s="70">
        <v>0</v>
      </c>
      <c r="M594" s="70">
        <v>0</v>
      </c>
      <c r="N594" s="70">
        <v>0</v>
      </c>
      <c r="O594" s="70">
        <v>0</v>
      </c>
      <c r="P594" s="70">
        <v>0</v>
      </c>
      <c r="Q594" s="70">
        <v>0</v>
      </c>
      <c r="R594" s="10">
        <f t="shared" si="66"/>
        <v>11.15</v>
      </c>
      <c r="T594" s="9" t="str">
        <f t="shared" si="68"/>
        <v>J24</v>
      </c>
      <c r="U594" s="11" t="str">
        <f t="shared" si="69"/>
        <v>Smashing the 3rd</v>
      </c>
      <c r="V594" s="11" t="str">
        <f t="shared" si="71"/>
        <v/>
      </c>
      <c r="W594" s="11" t="str">
        <f t="shared" si="70"/>
        <v/>
      </c>
      <c r="X594" s="86" t="str">
        <f>IFERROR(IF(U594="","",IF(COUNTIF('My Played Scenarios'!E:E,T594)&gt;0,"ü","")),"")</f>
        <v/>
      </c>
    </row>
    <row r="595" spans="1:24" ht="15" customHeight="1" x14ac:dyDescent="0.3">
      <c r="A595" s="128" t="str">
        <f>IFERROR(IF(VLOOKUP(C595,Summary!A:B,2,FALSE)&lt;&gt;"C","",MAX($A$2:A594)+1),"")</f>
        <v/>
      </c>
      <c r="B595" s="35">
        <f>IF(Setup!$F$59="Yes",MAX($B$2:B594)+1,"")</f>
        <v>551</v>
      </c>
      <c r="C595" s="28" t="s">
        <v>448</v>
      </c>
      <c r="D595" s="37" t="str">
        <f t="shared" si="67"/>
        <v/>
      </c>
      <c r="E595" s="41">
        <v>8</v>
      </c>
      <c r="F595" s="41">
        <v>34</v>
      </c>
      <c r="G595" s="6">
        <v>18</v>
      </c>
      <c r="H595" s="6">
        <v>5</v>
      </c>
      <c r="I595" s="70">
        <v>0</v>
      </c>
      <c r="J595" s="70">
        <v>0</v>
      </c>
      <c r="K595" s="70">
        <v>0</v>
      </c>
      <c r="L595" s="70">
        <v>0</v>
      </c>
      <c r="M595" s="70">
        <v>0</v>
      </c>
      <c r="N595" s="70">
        <v>0</v>
      </c>
      <c r="O595" s="70">
        <v>0</v>
      </c>
      <c r="P595" s="70">
        <v>0</v>
      </c>
      <c r="Q595" s="70">
        <v>0</v>
      </c>
      <c r="R595" s="10">
        <f t="shared" si="66"/>
        <v>13.4</v>
      </c>
      <c r="T595" s="9" t="str">
        <f t="shared" si="68"/>
        <v>J25</v>
      </c>
      <c r="U595" s="11" t="str">
        <f t="shared" si="69"/>
        <v>The Weigh In</v>
      </c>
      <c r="V595" s="11" t="str">
        <f t="shared" si="71"/>
        <v/>
      </c>
      <c r="W595" s="11" t="str">
        <f t="shared" si="70"/>
        <v/>
      </c>
      <c r="X595" s="86" t="str">
        <f>IFERROR(IF(U595="","",IF(COUNTIF('My Played Scenarios'!E:E,T595)&gt;0,"ü","")),"")</f>
        <v/>
      </c>
    </row>
    <row r="596" spans="1:24" ht="15" customHeight="1" x14ac:dyDescent="0.3">
      <c r="A596" s="128" t="str">
        <f>IFERROR(IF(VLOOKUP(C596,Summary!A:B,2,FALSE)&lt;&gt;"C","",MAX($A$2:A595)+1),"")</f>
        <v/>
      </c>
      <c r="B596" s="35">
        <f>IF(Setup!$F$59="Yes",MAX($B$2:B595)+1,"")</f>
        <v>552</v>
      </c>
      <c r="C596" s="28" t="s">
        <v>449</v>
      </c>
      <c r="D596" s="37" t="str">
        <f t="shared" si="67"/>
        <v/>
      </c>
      <c r="E596" s="41">
        <v>7.5</v>
      </c>
      <c r="F596" s="41">
        <v>33</v>
      </c>
      <c r="G596" s="6">
        <v>7</v>
      </c>
      <c r="H596" s="6">
        <v>1</v>
      </c>
      <c r="I596" s="70">
        <v>0</v>
      </c>
      <c r="J596" s="70">
        <v>1</v>
      </c>
      <c r="K596" s="70">
        <v>0</v>
      </c>
      <c r="L596" s="70">
        <v>0</v>
      </c>
      <c r="M596" s="70">
        <v>0</v>
      </c>
      <c r="N596" s="70">
        <v>0</v>
      </c>
      <c r="O596" s="70">
        <v>0</v>
      </c>
      <c r="P596" s="70">
        <v>0</v>
      </c>
      <c r="Q596" s="70">
        <v>0</v>
      </c>
      <c r="R596" s="10">
        <f t="shared" si="66"/>
        <v>9.375</v>
      </c>
      <c r="T596" s="9" t="str">
        <f t="shared" si="68"/>
        <v>J26</v>
      </c>
      <c r="U596" s="11" t="str">
        <f t="shared" si="69"/>
        <v>Round Two</v>
      </c>
      <c r="V596" s="11" t="str">
        <f t="shared" si="71"/>
        <v>, OBA</v>
      </c>
      <c r="W596" s="11" t="str">
        <f t="shared" si="70"/>
        <v>OBA</v>
      </c>
      <c r="X596" s="86" t="str">
        <f>IFERROR(IF(U596="","",IF(COUNTIF('My Played Scenarios'!E:E,T596)&gt;0,"ü","")),"")</f>
        <v/>
      </c>
    </row>
    <row r="597" spans="1:24" ht="15" customHeight="1" x14ac:dyDescent="0.3">
      <c r="A597" s="128" t="str">
        <f>IFERROR(IF(VLOOKUP(C597,Summary!A:B,2,FALSE)&lt;&gt;"C","",MAX($A$2:A596)+1),"")</f>
        <v/>
      </c>
      <c r="B597" s="35">
        <f>IF(Setup!$F$59="Yes",MAX($B$2:B596)+1,"")</f>
        <v>553</v>
      </c>
      <c r="C597" s="28" t="s">
        <v>450</v>
      </c>
      <c r="D597" s="37" t="str">
        <f t="shared" si="67"/>
        <v/>
      </c>
      <c r="E597" s="41">
        <v>7</v>
      </c>
      <c r="F597" s="41">
        <v>22</v>
      </c>
      <c r="G597" s="6">
        <v>5</v>
      </c>
      <c r="H597" s="6">
        <v>2</v>
      </c>
      <c r="I597" s="70">
        <v>0</v>
      </c>
      <c r="J597" s="70">
        <v>0</v>
      </c>
      <c r="K597" s="70">
        <v>0</v>
      </c>
      <c r="L597" s="70">
        <v>0</v>
      </c>
      <c r="M597" s="70">
        <v>1</v>
      </c>
      <c r="N597" s="70">
        <v>0</v>
      </c>
      <c r="O597" s="70">
        <v>0</v>
      </c>
      <c r="P597" s="70">
        <v>0</v>
      </c>
      <c r="Q597" s="70">
        <v>0</v>
      </c>
      <c r="R597" s="10">
        <f t="shared" si="66"/>
        <v>6.3666666666666663</v>
      </c>
      <c r="T597" s="9" t="str">
        <f t="shared" si="68"/>
        <v>J27</v>
      </c>
      <c r="U597" s="11" t="str">
        <f t="shared" si="69"/>
        <v>High Tide at Heiligenbeil</v>
      </c>
      <c r="V597" s="11" t="str">
        <f t="shared" si="71"/>
        <v>, Air</v>
      </c>
      <c r="W597" s="11" t="str">
        <f t="shared" si="70"/>
        <v>Air</v>
      </c>
      <c r="X597" s="86" t="str">
        <f>IFERROR(IF(U597="","",IF(COUNTIF('My Played Scenarios'!E:E,T597)&gt;0,"ü","")),"")</f>
        <v/>
      </c>
    </row>
    <row r="598" spans="1:24" ht="15" customHeight="1" x14ac:dyDescent="0.3">
      <c r="A598" s="128" t="str">
        <f>IFERROR(IF(VLOOKUP(C598,Summary!A:B,2,FALSE)&lt;&gt;"C","",MAX($A$2:A597)+1),"")</f>
        <v/>
      </c>
      <c r="B598" s="35">
        <f>IF(Setup!$F$59="Yes",MAX($B$2:B597)+1,"")</f>
        <v>554</v>
      </c>
      <c r="C598" s="28" t="s">
        <v>451</v>
      </c>
      <c r="D598" s="37" t="str">
        <f t="shared" si="67"/>
        <v/>
      </c>
      <c r="E598" s="41">
        <v>6.5</v>
      </c>
      <c r="F598" s="41">
        <v>18.5</v>
      </c>
      <c r="G598" s="6">
        <v>5</v>
      </c>
      <c r="H598" s="6">
        <v>1</v>
      </c>
      <c r="I598" s="70">
        <v>0</v>
      </c>
      <c r="J598" s="70">
        <v>0</v>
      </c>
      <c r="K598" s="70">
        <v>0</v>
      </c>
      <c r="L598" s="70">
        <v>0</v>
      </c>
      <c r="M598" s="70">
        <v>0</v>
      </c>
      <c r="N598" s="70">
        <v>0</v>
      </c>
      <c r="O598" s="70">
        <v>0</v>
      </c>
      <c r="P598" s="70">
        <v>0</v>
      </c>
      <c r="Q598" s="70">
        <v>0</v>
      </c>
      <c r="R598" s="10">
        <f t="shared" si="66"/>
        <v>5.2791666666666668</v>
      </c>
      <c r="T598" s="9" t="str">
        <f t="shared" si="68"/>
        <v>J28</v>
      </c>
      <c r="U598" s="11" t="str">
        <f t="shared" si="69"/>
        <v>Inhumaine</v>
      </c>
      <c r="V598" s="11" t="str">
        <f t="shared" si="71"/>
        <v/>
      </c>
      <c r="W598" s="11" t="str">
        <f t="shared" si="70"/>
        <v/>
      </c>
      <c r="X598" s="86" t="str">
        <f>IFERROR(IF(U598="","",IF(COUNTIF('My Played Scenarios'!E:E,T598)&gt;0,"ü","")),"")</f>
        <v/>
      </c>
    </row>
    <row r="599" spans="1:24" ht="15" customHeight="1" x14ac:dyDescent="0.3">
      <c r="A599" s="128" t="str">
        <f>IFERROR(IF(VLOOKUP(C599,Summary!A:B,2,FALSE)&lt;&gt;"C","",MAX($A$2:A598)+1),"")</f>
        <v/>
      </c>
      <c r="B599" s="35">
        <f>IF(Setup!$F$59="Yes",MAX($B$2:B598)+1,"")</f>
        <v>555</v>
      </c>
      <c r="C599" s="28" t="s">
        <v>452</v>
      </c>
      <c r="D599" s="37" t="str">
        <f t="shared" si="67"/>
        <v/>
      </c>
      <c r="E599" s="41">
        <v>10</v>
      </c>
      <c r="F599" s="41">
        <v>52</v>
      </c>
      <c r="G599" s="6">
        <v>5</v>
      </c>
      <c r="H599" s="6">
        <v>2</v>
      </c>
      <c r="I599" s="70">
        <v>0</v>
      </c>
      <c r="J599" s="70">
        <v>1</v>
      </c>
      <c r="K599" s="70">
        <v>0</v>
      </c>
      <c r="L599" s="70">
        <v>0</v>
      </c>
      <c r="M599" s="70">
        <v>0</v>
      </c>
      <c r="N599" s="70">
        <v>0</v>
      </c>
      <c r="O599" s="70">
        <v>0</v>
      </c>
      <c r="P599" s="70">
        <v>0</v>
      </c>
      <c r="Q599" s="70">
        <v>0</v>
      </c>
      <c r="R599" s="10">
        <f t="shared" si="66"/>
        <v>14.166666666666666</v>
      </c>
      <c r="T599" s="9" t="str">
        <f t="shared" si="68"/>
        <v>J29</v>
      </c>
      <c r="U599" s="11" t="str">
        <f t="shared" si="69"/>
        <v>The Capture of Balta</v>
      </c>
      <c r="V599" s="11" t="str">
        <f t="shared" si="71"/>
        <v>, OBA</v>
      </c>
      <c r="W599" s="11" t="str">
        <f t="shared" si="70"/>
        <v>OBA</v>
      </c>
      <c r="X599" s="86" t="str">
        <f>IFERROR(IF(U599="","",IF(COUNTIF('My Played Scenarios'!E:E,T599)&gt;0,"ü","")),"")</f>
        <v/>
      </c>
    </row>
    <row r="600" spans="1:24" ht="15" customHeight="1" x14ac:dyDescent="0.3">
      <c r="A600" s="128" t="str">
        <f>IFERROR(IF(VLOOKUP(C600,Summary!A:B,2,FALSE)&lt;&gt;"C","",MAX($A$2:A599)+1),"")</f>
        <v/>
      </c>
      <c r="B600" s="35">
        <f>IF(Setup!$F$59="Yes",MAX($B$2:B599)+1,"")</f>
        <v>556</v>
      </c>
      <c r="C600" s="28" t="s">
        <v>453</v>
      </c>
      <c r="D600" s="37" t="str">
        <f t="shared" si="67"/>
        <v/>
      </c>
      <c r="E600" s="41">
        <v>6</v>
      </c>
      <c r="F600" s="41">
        <v>18</v>
      </c>
      <c r="G600" s="6">
        <v>0</v>
      </c>
      <c r="H600" s="6">
        <v>2</v>
      </c>
      <c r="I600" s="70">
        <v>0</v>
      </c>
      <c r="J600" s="70">
        <v>0</v>
      </c>
      <c r="K600" s="70">
        <v>0</v>
      </c>
      <c r="L600" s="70">
        <v>1</v>
      </c>
      <c r="M600" s="70">
        <v>0</v>
      </c>
      <c r="N600" s="70">
        <v>0</v>
      </c>
      <c r="O600" s="70">
        <v>0</v>
      </c>
      <c r="P600" s="70">
        <v>0</v>
      </c>
      <c r="Q600" s="70">
        <v>0</v>
      </c>
      <c r="R600" s="10">
        <f t="shared" ref="R600:R663" si="72">IF(E600="","",IFERROR(1+E600*(F600+IF(G600&gt;9,G600*3,G600*4)+H600*1+I600*1+J600*5+K600*9+L600*5+M600*2+N600*2+O600*5+Q600*5)/60,""))</f>
        <v>3.5</v>
      </c>
      <c r="T600" s="9" t="str">
        <f t="shared" si="68"/>
        <v>J30</v>
      </c>
      <c r="U600" s="11" t="str">
        <f t="shared" si="69"/>
        <v>Nocturnal Attrition</v>
      </c>
      <c r="V600" s="11" t="str">
        <f t="shared" si="71"/>
        <v>, Dsrt</v>
      </c>
      <c r="W600" s="11" t="str">
        <f t="shared" si="70"/>
        <v>Dsrt</v>
      </c>
      <c r="X600" s="86" t="str">
        <f>IFERROR(IF(U600="","",IF(COUNTIF('My Played Scenarios'!E:E,T600)&gt;0,"ü","")),"")</f>
        <v/>
      </c>
    </row>
    <row r="601" spans="1:24" ht="15" customHeight="1" x14ac:dyDescent="0.3">
      <c r="A601" s="128" t="str">
        <f>IFERROR(IF(VLOOKUP(C601,Summary!A:B,2,FALSE)&lt;&gt;"C","",MAX($A$2:A600)+1),"")</f>
        <v/>
      </c>
      <c r="B601" s="35">
        <f>IF(Setup!$F$59="Yes",MAX($B$2:B600)+1,"")</f>
        <v>557</v>
      </c>
      <c r="C601" s="28" t="s">
        <v>454</v>
      </c>
      <c r="D601" s="37" t="str">
        <f t="shared" si="67"/>
        <v/>
      </c>
      <c r="E601" s="41">
        <v>7</v>
      </c>
      <c r="F601" s="41">
        <v>53</v>
      </c>
      <c r="G601" s="6">
        <v>11</v>
      </c>
      <c r="H601" s="6">
        <v>1</v>
      </c>
      <c r="I601" s="70">
        <v>0</v>
      </c>
      <c r="J601" s="70">
        <v>0</v>
      </c>
      <c r="K601" s="70">
        <v>0</v>
      </c>
      <c r="L601" s="70">
        <v>0</v>
      </c>
      <c r="M601" s="70">
        <v>0</v>
      </c>
      <c r="N601" s="70">
        <v>0</v>
      </c>
      <c r="O601" s="70">
        <v>0</v>
      </c>
      <c r="P601" s="70">
        <v>0</v>
      </c>
      <c r="Q601" s="70">
        <v>1</v>
      </c>
      <c r="R601" s="10">
        <f t="shared" si="72"/>
        <v>11.733333333333333</v>
      </c>
      <c r="T601" s="9" t="str">
        <f t="shared" si="68"/>
        <v>J31</v>
      </c>
      <c r="U601" s="11" t="str">
        <f t="shared" si="69"/>
        <v>Lovat First Sight</v>
      </c>
      <c r="V601" s="11" t="str">
        <f t="shared" si="71"/>
        <v>, SSR</v>
      </c>
      <c r="W601" s="11" t="str">
        <f t="shared" si="70"/>
        <v>SSR</v>
      </c>
      <c r="X601" s="86" t="str">
        <f>IFERROR(IF(U601="","",IF(COUNTIF('My Played Scenarios'!E:E,T601)&gt;0,"ü","")),"")</f>
        <v/>
      </c>
    </row>
    <row r="602" spans="1:24" ht="15" customHeight="1" x14ac:dyDescent="0.3">
      <c r="A602" s="128" t="str">
        <f>IFERROR(IF(VLOOKUP(C602,Summary!A:B,2,FALSE)&lt;&gt;"C","",MAX($A$2:A601)+1),"")</f>
        <v/>
      </c>
      <c r="B602" s="35">
        <f>IF(Setup!$F$59="Yes",MAX($B$2:B601)+1,"")</f>
        <v>558</v>
      </c>
      <c r="C602" s="28" t="s">
        <v>455</v>
      </c>
      <c r="D602" s="37" t="str">
        <f t="shared" si="67"/>
        <v/>
      </c>
      <c r="E602" s="41">
        <v>6</v>
      </c>
      <c r="F602" s="41">
        <v>22</v>
      </c>
      <c r="G602" s="6">
        <v>10</v>
      </c>
      <c r="H602" s="6">
        <v>1</v>
      </c>
      <c r="I602" s="70">
        <v>0</v>
      </c>
      <c r="J602" s="70">
        <v>0</v>
      </c>
      <c r="K602" s="70">
        <v>0</v>
      </c>
      <c r="L602" s="70">
        <v>0</v>
      </c>
      <c r="M602" s="70">
        <v>0</v>
      </c>
      <c r="N602" s="70">
        <v>0</v>
      </c>
      <c r="O602" s="70">
        <v>0</v>
      </c>
      <c r="P602" s="70">
        <v>0</v>
      </c>
      <c r="Q602" s="70">
        <v>0</v>
      </c>
      <c r="R602" s="10">
        <f t="shared" si="72"/>
        <v>6.3</v>
      </c>
      <c r="T602" s="9" t="str">
        <f t="shared" si="68"/>
        <v>J32</v>
      </c>
      <c r="U602" s="11" t="str">
        <f t="shared" si="69"/>
        <v>Panzer Graveyard</v>
      </c>
      <c r="V602" s="11" t="str">
        <f t="shared" si="71"/>
        <v/>
      </c>
      <c r="W602" s="11" t="str">
        <f t="shared" si="70"/>
        <v/>
      </c>
      <c r="X602" s="86" t="str">
        <f>IFERROR(IF(U602="","",IF(COUNTIF('My Played Scenarios'!E:E,T602)&gt;0,"ü","")),"")</f>
        <v/>
      </c>
    </row>
    <row r="603" spans="1:24" ht="15" customHeight="1" x14ac:dyDescent="0.3">
      <c r="A603" s="128" t="str">
        <f>IFERROR(IF(VLOOKUP(C603,Summary!A:B,2,FALSE)&lt;&gt;"C","",MAX($A$2:A602)+1),"")</f>
        <v/>
      </c>
      <c r="B603" s="35">
        <f>IF(Setup!$F$59="Yes",MAX($B$2:B602)+1,"")</f>
        <v>559</v>
      </c>
      <c r="C603" s="28" t="s">
        <v>456</v>
      </c>
      <c r="D603" s="37" t="str">
        <f t="shared" si="67"/>
        <v/>
      </c>
      <c r="E603" s="41">
        <v>7</v>
      </c>
      <c r="F603" s="41">
        <v>36</v>
      </c>
      <c r="G603" s="6">
        <v>6</v>
      </c>
      <c r="H603" s="6">
        <v>2</v>
      </c>
      <c r="I603" s="70">
        <v>0</v>
      </c>
      <c r="J603" s="70">
        <v>1</v>
      </c>
      <c r="K603" s="70">
        <v>0</v>
      </c>
      <c r="L603" s="70">
        <v>0</v>
      </c>
      <c r="M603" s="70">
        <v>0</v>
      </c>
      <c r="N603" s="70">
        <v>0</v>
      </c>
      <c r="O603" s="70">
        <v>0</v>
      </c>
      <c r="P603" s="70">
        <v>0</v>
      </c>
      <c r="Q603" s="70">
        <v>0</v>
      </c>
      <c r="R603" s="10">
        <f t="shared" si="72"/>
        <v>8.8166666666666664</v>
      </c>
      <c r="T603" s="9" t="str">
        <f t="shared" si="68"/>
        <v>J33</v>
      </c>
      <c r="U603" s="11" t="str">
        <f t="shared" si="69"/>
        <v>The Slaughterhouse</v>
      </c>
      <c r="V603" s="11" t="str">
        <f t="shared" si="71"/>
        <v>, OBA</v>
      </c>
      <c r="W603" s="11" t="str">
        <f t="shared" si="70"/>
        <v>OBA</v>
      </c>
      <c r="X603" s="86" t="str">
        <f>IFERROR(IF(U603="","",IF(COUNTIF('My Played Scenarios'!E:E,T603)&gt;0,"ü","")),"")</f>
        <v/>
      </c>
    </row>
    <row r="604" spans="1:24" ht="15" customHeight="1" x14ac:dyDescent="0.3">
      <c r="A604" s="128" t="str">
        <f>IFERROR(IF(VLOOKUP(C604,Summary!A:B,2,FALSE)&lt;&gt;"C","",MAX($A$2:A603)+1),"")</f>
        <v/>
      </c>
      <c r="B604" s="35">
        <f>IF(Setup!$F$59="Yes",MAX($B$2:B603)+1,"")</f>
        <v>560</v>
      </c>
      <c r="C604" s="28" t="s">
        <v>457</v>
      </c>
      <c r="D604" s="37" t="str">
        <f t="shared" si="67"/>
        <v/>
      </c>
      <c r="E604" s="41">
        <v>8</v>
      </c>
      <c r="F604" s="41">
        <v>22</v>
      </c>
      <c r="G604" s="6">
        <v>1</v>
      </c>
      <c r="H604" s="6">
        <v>1</v>
      </c>
      <c r="I604" s="70">
        <v>0</v>
      </c>
      <c r="J604" s="70">
        <v>0</v>
      </c>
      <c r="K604" s="70">
        <v>0</v>
      </c>
      <c r="L604" s="70">
        <v>0</v>
      </c>
      <c r="M604" s="70">
        <v>0</v>
      </c>
      <c r="N604" s="70">
        <v>0</v>
      </c>
      <c r="O604" s="70">
        <v>0</v>
      </c>
      <c r="P604" s="70">
        <v>0</v>
      </c>
      <c r="Q604" s="70">
        <v>0</v>
      </c>
      <c r="R604" s="10">
        <f t="shared" si="72"/>
        <v>4.5999999999999996</v>
      </c>
      <c r="T604" s="9" t="str">
        <f t="shared" si="68"/>
        <v>J34</v>
      </c>
      <c r="U604" s="11" t="str">
        <f t="shared" si="69"/>
        <v>Men of the Mountains</v>
      </c>
      <c r="V604" s="11" t="str">
        <f t="shared" si="71"/>
        <v/>
      </c>
      <c r="W604" s="11" t="str">
        <f t="shared" si="70"/>
        <v/>
      </c>
      <c r="X604" s="86" t="str">
        <f>IFERROR(IF(U604="","",IF(COUNTIF('My Played Scenarios'!E:E,T604)&gt;0,"ü","")),"")</f>
        <v/>
      </c>
    </row>
    <row r="605" spans="1:24" ht="15" customHeight="1" x14ac:dyDescent="0.3">
      <c r="A605" s="128" t="str">
        <f>IFERROR(IF(VLOOKUP(C605,Summary!A:B,2,FALSE)&lt;&gt;"C","",MAX($A$2:A604)+1),"")</f>
        <v/>
      </c>
      <c r="B605" s="35">
        <f>IF(Setup!$F$59="Yes",MAX($B$2:B604)+1,"")</f>
        <v>561</v>
      </c>
      <c r="C605" s="28" t="s">
        <v>458</v>
      </c>
      <c r="D605" s="37" t="str">
        <f t="shared" si="67"/>
        <v/>
      </c>
      <c r="E605" s="41">
        <v>8</v>
      </c>
      <c r="F605" s="41">
        <v>32</v>
      </c>
      <c r="G605" s="6">
        <v>9</v>
      </c>
      <c r="H605" s="6">
        <v>3</v>
      </c>
      <c r="I605" s="70">
        <v>1</v>
      </c>
      <c r="J605" s="70">
        <v>1</v>
      </c>
      <c r="K605" s="70">
        <v>0</v>
      </c>
      <c r="L605" s="70">
        <v>0</v>
      </c>
      <c r="M605" s="70">
        <v>0</v>
      </c>
      <c r="N605" s="70">
        <v>0</v>
      </c>
      <c r="O605" s="70">
        <v>0</v>
      </c>
      <c r="P605" s="70">
        <v>0</v>
      </c>
      <c r="Q605" s="70">
        <v>0</v>
      </c>
      <c r="R605" s="10">
        <f t="shared" si="72"/>
        <v>11.266666666666667</v>
      </c>
      <c r="T605" s="9" t="str">
        <f t="shared" si="68"/>
        <v>J35</v>
      </c>
      <c r="U605" s="11" t="str">
        <f t="shared" si="69"/>
        <v>Siam Sambal</v>
      </c>
      <c r="V605" s="11" t="str">
        <f t="shared" si="71"/>
        <v>, PTO, OBA</v>
      </c>
      <c r="W605" s="11" t="str">
        <f t="shared" si="70"/>
        <v>PTO, OBA</v>
      </c>
      <c r="X605" s="86" t="str">
        <f>IFERROR(IF(U605="","",IF(COUNTIF('My Played Scenarios'!E:E,T605)&gt;0,"ü","")),"")</f>
        <v/>
      </c>
    </row>
    <row r="606" spans="1:24" ht="15" customHeight="1" x14ac:dyDescent="0.3">
      <c r="A606" s="128" t="str">
        <f>IFERROR(IF(VLOOKUP(C606,Summary!A:B,2,FALSE)&lt;&gt;"C","",MAX($A$2:A605)+1),"")</f>
        <v/>
      </c>
      <c r="B606" s="35">
        <f>IF(Setup!$F$59="Yes",MAX($B$2:B605)+1,"")</f>
        <v>562</v>
      </c>
      <c r="C606" s="28" t="s">
        <v>459</v>
      </c>
      <c r="D606" s="37" t="str">
        <f t="shared" si="67"/>
        <v/>
      </c>
      <c r="E606" s="41">
        <v>5.5</v>
      </c>
      <c r="F606" s="41">
        <v>31</v>
      </c>
      <c r="G606" s="6">
        <v>0</v>
      </c>
      <c r="H606" s="6">
        <v>1</v>
      </c>
      <c r="I606" s="70">
        <v>0</v>
      </c>
      <c r="J606" s="70">
        <v>1</v>
      </c>
      <c r="K606" s="70">
        <v>0</v>
      </c>
      <c r="L606" s="70">
        <v>0</v>
      </c>
      <c r="M606" s="70">
        <v>0</v>
      </c>
      <c r="N606" s="70">
        <v>0</v>
      </c>
      <c r="O606" s="70">
        <v>0</v>
      </c>
      <c r="P606" s="70">
        <v>0</v>
      </c>
      <c r="Q606" s="70">
        <v>0</v>
      </c>
      <c r="R606" s="10">
        <f t="shared" si="72"/>
        <v>4.3916666666666666</v>
      </c>
      <c r="T606" s="9" t="str">
        <f t="shared" si="68"/>
        <v>J36</v>
      </c>
      <c r="U606" s="11" t="str">
        <f t="shared" si="69"/>
        <v>The Bridge of Verdalsora</v>
      </c>
      <c r="V606" s="11" t="str">
        <f t="shared" si="71"/>
        <v>, OBA</v>
      </c>
      <c r="W606" s="11" t="str">
        <f t="shared" si="70"/>
        <v>OBA</v>
      </c>
      <c r="X606" s="86" t="str">
        <f>IFERROR(IF(U606="","",IF(COUNTIF('My Played Scenarios'!E:E,T606)&gt;0,"ü","")),"")</f>
        <v/>
      </c>
    </row>
    <row r="607" spans="1:24" ht="15" customHeight="1" x14ac:dyDescent="0.3">
      <c r="A607" s="128" t="str">
        <f>IFERROR(IF(VLOOKUP(C607,Summary!A:B,2,FALSE)&lt;&gt;"C","",MAX($A$2:A606)+1),"")</f>
        <v/>
      </c>
      <c r="B607" s="35">
        <f>IF(Setup!$F$59="Yes",MAX($B$2:B606)+1,"")</f>
        <v>563</v>
      </c>
      <c r="C607" s="28" t="s">
        <v>460</v>
      </c>
      <c r="D607" s="37" t="str">
        <f t="shared" si="67"/>
        <v/>
      </c>
      <c r="E607" s="41">
        <v>5.5</v>
      </c>
      <c r="F607" s="41">
        <v>22</v>
      </c>
      <c r="G607" s="6">
        <v>1</v>
      </c>
      <c r="H607" s="6">
        <v>1</v>
      </c>
      <c r="I607" s="70">
        <v>0</v>
      </c>
      <c r="J607" s="70">
        <v>0</v>
      </c>
      <c r="K607" s="70">
        <v>0</v>
      </c>
      <c r="L607" s="70">
        <v>0</v>
      </c>
      <c r="M607" s="70">
        <v>0</v>
      </c>
      <c r="N607" s="70">
        <v>0</v>
      </c>
      <c r="O607" s="70">
        <v>0</v>
      </c>
      <c r="P607" s="70">
        <v>0</v>
      </c>
      <c r="Q607" s="70">
        <v>0</v>
      </c>
      <c r="R607" s="10">
        <f t="shared" si="72"/>
        <v>3.4750000000000001</v>
      </c>
      <c r="T607" s="9" t="str">
        <f t="shared" si="68"/>
        <v>J37</v>
      </c>
      <c r="U607" s="11" t="str">
        <f t="shared" si="69"/>
        <v>Tretten in Flames</v>
      </c>
      <c r="V607" s="11" t="str">
        <f t="shared" si="71"/>
        <v/>
      </c>
      <c r="W607" s="11" t="str">
        <f t="shared" si="70"/>
        <v/>
      </c>
      <c r="X607" s="86" t="str">
        <f>IFERROR(IF(U607="","",IF(COUNTIF('My Played Scenarios'!E:E,T607)&gt;0,"ü","")),"")</f>
        <v/>
      </c>
    </row>
    <row r="608" spans="1:24" ht="15" customHeight="1" x14ac:dyDescent="0.3">
      <c r="A608" s="128" t="str">
        <f>IFERROR(IF(VLOOKUP(C608,Summary!A:B,2,FALSE)&lt;&gt;"C","",MAX($A$2:A607)+1),"")</f>
        <v/>
      </c>
      <c r="B608" s="35">
        <f>IF(Setup!$F$59="Yes",MAX($B$2:B607)+1,"")</f>
        <v>564</v>
      </c>
      <c r="C608" s="28" t="s">
        <v>461</v>
      </c>
      <c r="D608" s="37" t="str">
        <f t="shared" si="67"/>
        <v/>
      </c>
      <c r="E608" s="41">
        <v>13.5</v>
      </c>
      <c r="F608" s="41">
        <v>28</v>
      </c>
      <c r="G608" s="6">
        <v>2</v>
      </c>
      <c r="H608" s="6">
        <v>2</v>
      </c>
      <c r="I608" s="70">
        <v>0</v>
      </c>
      <c r="J608" s="70">
        <v>0</v>
      </c>
      <c r="K608" s="70">
        <v>0</v>
      </c>
      <c r="L608" s="70">
        <v>0</v>
      </c>
      <c r="M608" s="70">
        <v>0</v>
      </c>
      <c r="N608" s="70">
        <v>0</v>
      </c>
      <c r="O608" s="70">
        <v>0</v>
      </c>
      <c r="P608" s="70">
        <v>0</v>
      </c>
      <c r="Q608" s="70">
        <v>0</v>
      </c>
      <c r="R608" s="10">
        <f t="shared" si="72"/>
        <v>9.5500000000000007</v>
      </c>
      <c r="T608" s="9" t="str">
        <f t="shared" si="68"/>
        <v>J38</v>
      </c>
      <c r="U608" s="11" t="str">
        <f t="shared" si="69"/>
        <v>Bitter Defense at Otta</v>
      </c>
      <c r="V608" s="11" t="str">
        <f t="shared" si="71"/>
        <v/>
      </c>
      <c r="W608" s="11" t="str">
        <f t="shared" si="70"/>
        <v/>
      </c>
      <c r="X608" s="86" t="str">
        <f>IFERROR(IF(U608="","",IF(COUNTIF('My Played Scenarios'!E:E,T608)&gt;0,"ü","")),"")</f>
        <v/>
      </c>
    </row>
    <row r="609" spans="1:24" ht="15" customHeight="1" x14ac:dyDescent="0.3">
      <c r="A609" s="128" t="str">
        <f>IFERROR(IF(VLOOKUP(C609,Summary!A:B,2,FALSE)&lt;&gt;"C","",MAX($A$2:A608)+1),"")</f>
        <v/>
      </c>
      <c r="B609" s="35">
        <f>IF(Setup!$F$59="Yes",MAX($B$2:B608)+1,"")</f>
        <v>565</v>
      </c>
      <c r="C609" s="28" t="s">
        <v>462</v>
      </c>
      <c r="D609" s="37" t="str">
        <f t="shared" ref="D609:D672" si="73">IF(OR(C609="",LEFT(C609,2)="--"),"",IF(OR(E609="",F609="",G609="",H609="",I609="",J609="",K609="",L609="",M609="",N609="",O609="",P609="",Q609=""),"*",""))</f>
        <v/>
      </c>
      <c r="E609" s="41">
        <v>7.5</v>
      </c>
      <c r="F609" s="41">
        <v>25</v>
      </c>
      <c r="G609" s="6">
        <v>0</v>
      </c>
      <c r="H609" s="6">
        <v>0</v>
      </c>
      <c r="I609" s="70">
        <v>0</v>
      </c>
      <c r="J609" s="70">
        <v>0</v>
      </c>
      <c r="K609" s="70">
        <v>0</v>
      </c>
      <c r="L609" s="70">
        <v>0</v>
      </c>
      <c r="M609" s="70">
        <v>0</v>
      </c>
      <c r="N609" s="70">
        <v>0</v>
      </c>
      <c r="O609" s="70">
        <v>0</v>
      </c>
      <c r="P609" s="70">
        <v>0</v>
      </c>
      <c r="Q609" s="70">
        <v>0</v>
      </c>
      <c r="R609" s="10">
        <f t="shared" si="72"/>
        <v>4.125</v>
      </c>
      <c r="T609" s="9" t="str">
        <f t="shared" ref="T609:T672" si="74">IF(OR(C609="",LEFT(C609,3)="---"),"",IFERROR("ASL"&amp;1*MID(C609,SEARCH("[",C609)+1,LEN(C609)-SEARCH("[",C609)-1),MID(C609,SEARCH("[",C609)+1,LEN(C609)-SEARCH("[",C609)-1)))</f>
        <v>J39</v>
      </c>
      <c r="U609" s="11" t="str">
        <f t="shared" ref="U609:U672" si="75">IF(OR(C609="",LEFT(C609,3)="---"),"",IFERROR(LEFT(C609,LEN(C609)-(LEN(C609)-SEARCH("[",C609)+2)),""))</f>
        <v>Indeed!</v>
      </c>
      <c r="V609" s="11" t="str">
        <f t="shared" si="71"/>
        <v/>
      </c>
      <c r="W609" s="11" t="str">
        <f t="shared" ref="W609:W672" si="76">IF(V609="","",IF(V609="Campaign","Campaign",RIGHT(V609,LEN(V609)-2)))</f>
        <v/>
      </c>
      <c r="X609" s="86" t="str">
        <f>IFERROR(IF(U609="","",IF(COUNTIF('My Played Scenarios'!E:E,T609)&gt;0,"ü","")),"")</f>
        <v/>
      </c>
    </row>
    <row r="610" spans="1:24" ht="15" customHeight="1" x14ac:dyDescent="0.3">
      <c r="A610" s="128" t="str">
        <f>IFERROR(IF(VLOOKUP(C610,Summary!A:B,2,FALSE)&lt;&gt;"C","",MAX($A$2:A609)+1),"")</f>
        <v/>
      </c>
      <c r="B610" s="35">
        <f>IF(Setup!$F$59="Yes",MAX($B$2:B609)+1,"")</f>
        <v>566</v>
      </c>
      <c r="C610" s="28" t="s">
        <v>463</v>
      </c>
      <c r="D610" s="37" t="str">
        <f t="shared" si="73"/>
        <v/>
      </c>
      <c r="E610" s="41">
        <v>7</v>
      </c>
      <c r="F610" s="41">
        <v>20</v>
      </c>
      <c r="G610" s="6">
        <v>0</v>
      </c>
      <c r="H610" s="6">
        <v>0</v>
      </c>
      <c r="I610" s="70">
        <v>0</v>
      </c>
      <c r="J610" s="70">
        <v>0</v>
      </c>
      <c r="K610" s="70">
        <v>0</v>
      </c>
      <c r="L610" s="70">
        <v>0</v>
      </c>
      <c r="M610" s="70">
        <v>0</v>
      </c>
      <c r="N610" s="70">
        <v>0</v>
      </c>
      <c r="O610" s="70">
        <v>0</v>
      </c>
      <c r="P610" s="70">
        <v>0</v>
      </c>
      <c r="Q610" s="70">
        <v>0</v>
      </c>
      <c r="R610" s="10">
        <f t="shared" si="72"/>
        <v>3.3333333333333335</v>
      </c>
      <c r="T610" s="9" t="str">
        <f t="shared" si="74"/>
        <v>J40</v>
      </c>
      <c r="U610" s="11" t="str">
        <f t="shared" si="75"/>
        <v>Might Makes Right</v>
      </c>
      <c r="V610" s="11" t="str">
        <f t="shared" si="71"/>
        <v/>
      </c>
      <c r="W610" s="11" t="str">
        <f t="shared" si="76"/>
        <v/>
      </c>
      <c r="X610" s="86" t="str">
        <f>IFERROR(IF(U610="","",IF(COUNTIF('My Played Scenarios'!E:E,T610)&gt;0,"ü","")),"")</f>
        <v/>
      </c>
    </row>
    <row r="611" spans="1:24" ht="15" customHeight="1" x14ac:dyDescent="0.3">
      <c r="A611" s="128" t="str">
        <f>IFERROR(IF(VLOOKUP(C611,Summary!A:B,2,FALSE)&lt;&gt;"C","",MAX($A$2:A610)+1),"")</f>
        <v/>
      </c>
      <c r="B611" s="35">
        <f>IF(Setup!$F$59="Yes",MAX($B$2:B610)+1,"")</f>
        <v>567</v>
      </c>
      <c r="C611" s="28" t="s">
        <v>464</v>
      </c>
      <c r="D611" s="37" t="str">
        <f t="shared" si="73"/>
        <v/>
      </c>
      <c r="E611" s="41">
        <v>6</v>
      </c>
      <c r="F611" s="41">
        <v>22</v>
      </c>
      <c r="G611" s="6">
        <v>0</v>
      </c>
      <c r="H611" s="6">
        <v>0</v>
      </c>
      <c r="I611" s="70">
        <v>0</v>
      </c>
      <c r="J611" s="70">
        <v>0</v>
      </c>
      <c r="K611" s="70">
        <v>0</v>
      </c>
      <c r="L611" s="70">
        <v>0</v>
      </c>
      <c r="M611" s="70">
        <v>0</v>
      </c>
      <c r="N611" s="70">
        <v>0</v>
      </c>
      <c r="O611" s="70">
        <v>0</v>
      </c>
      <c r="P611" s="70">
        <v>0</v>
      </c>
      <c r="Q611" s="70">
        <v>0</v>
      </c>
      <c r="R611" s="10">
        <f t="shared" si="72"/>
        <v>3.2</v>
      </c>
      <c r="T611" s="9" t="str">
        <f t="shared" si="74"/>
        <v>J41</v>
      </c>
      <c r="U611" s="11" t="str">
        <f t="shared" si="75"/>
        <v>By Ourselves</v>
      </c>
      <c r="V611" s="11" t="str">
        <f t="shared" si="71"/>
        <v/>
      </c>
      <c r="W611" s="11" t="str">
        <f t="shared" si="76"/>
        <v/>
      </c>
      <c r="X611" s="86" t="str">
        <f>IFERROR(IF(U611="","",IF(COUNTIF('My Played Scenarios'!E:E,T611)&gt;0,"ü","")),"")</f>
        <v/>
      </c>
    </row>
    <row r="612" spans="1:24" ht="15" customHeight="1" x14ac:dyDescent="0.3">
      <c r="A612" s="128" t="str">
        <f>IFERROR(IF(VLOOKUP(C612,Summary!A:B,2,FALSE)&lt;&gt;"C","",MAX($A$2:A611)+1),"")</f>
        <v/>
      </c>
      <c r="B612" s="35">
        <f>IF(Setup!$F$59="Yes",MAX($B$2:B611)+1,"")</f>
        <v>568</v>
      </c>
      <c r="C612" s="28" t="s">
        <v>465</v>
      </c>
      <c r="D612" s="37" t="str">
        <f t="shared" si="73"/>
        <v/>
      </c>
      <c r="E612" s="41">
        <v>5.5</v>
      </c>
      <c r="F612" s="41">
        <v>9</v>
      </c>
      <c r="G612" s="6">
        <v>2</v>
      </c>
      <c r="H612" s="6">
        <v>0</v>
      </c>
      <c r="I612" s="70">
        <v>0</v>
      </c>
      <c r="J612" s="70">
        <v>0</v>
      </c>
      <c r="K612" s="70">
        <v>0</v>
      </c>
      <c r="L612" s="70">
        <v>0</v>
      </c>
      <c r="M612" s="70">
        <v>0</v>
      </c>
      <c r="N612" s="70">
        <v>0</v>
      </c>
      <c r="O612" s="70">
        <v>0</v>
      </c>
      <c r="P612" s="70">
        <v>0</v>
      </c>
      <c r="Q612" s="70">
        <v>0</v>
      </c>
      <c r="R612" s="10">
        <f t="shared" si="72"/>
        <v>2.5583333333333336</v>
      </c>
      <c r="T612" s="9" t="str">
        <f t="shared" si="74"/>
        <v>J42</v>
      </c>
      <c r="U612" s="11" t="str">
        <f t="shared" si="75"/>
        <v>Grebbe End</v>
      </c>
      <c r="V612" s="11" t="str">
        <f t="shared" si="71"/>
        <v/>
      </c>
      <c r="W612" s="11" t="str">
        <f t="shared" si="76"/>
        <v/>
      </c>
      <c r="X612" s="86" t="str">
        <f>IFERROR(IF(U612="","",IF(COUNTIF('My Played Scenarios'!E:E,T612)&gt;0,"ü","")),"")</f>
        <v/>
      </c>
    </row>
    <row r="613" spans="1:24" ht="15" customHeight="1" x14ac:dyDescent="0.3">
      <c r="A613" s="128" t="str">
        <f>IFERROR(IF(VLOOKUP(C613,Summary!A:B,2,FALSE)&lt;&gt;"C","",MAX($A$2:A612)+1),"")</f>
        <v/>
      </c>
      <c r="B613" s="35">
        <f>IF(Setup!$F$59="Yes",MAX($B$2:B612)+1,"")</f>
        <v>569</v>
      </c>
      <c r="C613" s="28" t="s">
        <v>466</v>
      </c>
      <c r="D613" s="37" t="str">
        <f t="shared" si="73"/>
        <v/>
      </c>
      <c r="E613" s="41">
        <v>6</v>
      </c>
      <c r="F613" s="41">
        <v>14</v>
      </c>
      <c r="G613" s="6">
        <v>8</v>
      </c>
      <c r="H613" s="6">
        <v>1</v>
      </c>
      <c r="I613" s="70">
        <v>0</v>
      </c>
      <c r="J613" s="70">
        <v>0</v>
      </c>
      <c r="K613" s="70">
        <v>0</v>
      </c>
      <c r="L613" s="70">
        <v>0</v>
      </c>
      <c r="M613" s="70">
        <v>0</v>
      </c>
      <c r="N613" s="70">
        <v>0</v>
      </c>
      <c r="O613" s="70">
        <v>0</v>
      </c>
      <c r="P613" s="70">
        <v>0</v>
      </c>
      <c r="Q613" s="70">
        <v>0</v>
      </c>
      <c r="R613" s="10">
        <f t="shared" si="72"/>
        <v>5.7</v>
      </c>
      <c r="T613" s="9" t="str">
        <f t="shared" si="74"/>
        <v>J43</v>
      </c>
      <c r="U613" s="11" t="str">
        <f t="shared" si="75"/>
        <v>3rd RTR in the Rain</v>
      </c>
      <c r="V613" s="11" t="str">
        <f t="shared" si="71"/>
        <v/>
      </c>
      <c r="W613" s="11" t="str">
        <f t="shared" si="76"/>
        <v/>
      </c>
      <c r="X613" s="86" t="str">
        <f>IFERROR(IF(U613="","",IF(COUNTIF('My Played Scenarios'!E:E,T613)&gt;0,"ü","")),"")</f>
        <v/>
      </c>
    </row>
    <row r="614" spans="1:24" ht="15" customHeight="1" x14ac:dyDescent="0.3">
      <c r="A614" s="128" t="str">
        <f>IFERROR(IF(VLOOKUP(C614,Summary!A:B,2,FALSE)&lt;&gt;"C","",MAX($A$2:A613)+1),"")</f>
        <v/>
      </c>
      <c r="B614" s="35">
        <f>IF(Setup!$F$59="Yes",MAX($B$2:B613)+1,"")</f>
        <v>570</v>
      </c>
      <c r="C614" s="28" t="s">
        <v>467</v>
      </c>
      <c r="D614" s="37" t="str">
        <f t="shared" si="73"/>
        <v/>
      </c>
      <c r="E614" s="41">
        <v>6</v>
      </c>
      <c r="F614" s="41">
        <v>26</v>
      </c>
      <c r="G614" s="6">
        <v>5</v>
      </c>
      <c r="H614" s="6">
        <v>1</v>
      </c>
      <c r="I614" s="70">
        <v>0</v>
      </c>
      <c r="J614" s="70">
        <v>0</v>
      </c>
      <c r="K614" s="70">
        <v>0</v>
      </c>
      <c r="L614" s="70">
        <v>0</v>
      </c>
      <c r="M614" s="70">
        <v>0</v>
      </c>
      <c r="N614" s="70">
        <v>0</v>
      </c>
      <c r="O614" s="70">
        <v>0</v>
      </c>
      <c r="P614" s="70">
        <v>0</v>
      </c>
      <c r="Q614" s="70">
        <v>0</v>
      </c>
      <c r="R614" s="10">
        <f t="shared" si="72"/>
        <v>5.7</v>
      </c>
      <c r="T614" s="9" t="str">
        <f t="shared" si="74"/>
        <v>J44</v>
      </c>
      <c r="U614" s="11" t="str">
        <f t="shared" si="75"/>
        <v>Audacity!</v>
      </c>
      <c r="V614" s="11" t="str">
        <f t="shared" si="71"/>
        <v/>
      </c>
      <c r="W614" s="11" t="str">
        <f t="shared" si="76"/>
        <v/>
      </c>
      <c r="X614" s="86" t="str">
        <f>IFERROR(IF(U614="","",IF(COUNTIF('My Played Scenarios'!E:E,T614)&gt;0,"ü","")),"")</f>
        <v/>
      </c>
    </row>
    <row r="615" spans="1:24" ht="15" customHeight="1" x14ac:dyDescent="0.3">
      <c r="A615" s="128" t="str">
        <f>IFERROR(IF(VLOOKUP(C615,Summary!A:B,2,FALSE)&lt;&gt;"C","",MAX($A$2:A614)+1),"")</f>
        <v/>
      </c>
      <c r="B615" s="35">
        <f>IF(Setup!$F$59="Yes",MAX($B$2:B614)+1,"")</f>
        <v>571</v>
      </c>
      <c r="C615" s="28" t="s">
        <v>468</v>
      </c>
      <c r="D615" s="37" t="str">
        <f t="shared" si="73"/>
        <v/>
      </c>
      <c r="E615" s="41">
        <v>6</v>
      </c>
      <c r="F615" s="41">
        <v>36</v>
      </c>
      <c r="G615" s="6">
        <v>0</v>
      </c>
      <c r="H615" s="6">
        <v>2</v>
      </c>
      <c r="I615" s="70">
        <v>0</v>
      </c>
      <c r="J615" s="70">
        <v>1</v>
      </c>
      <c r="K615" s="70">
        <v>0</v>
      </c>
      <c r="L615" s="70">
        <v>0</v>
      </c>
      <c r="M615" s="70">
        <v>0</v>
      </c>
      <c r="N615" s="70">
        <v>0</v>
      </c>
      <c r="O615" s="70">
        <v>0</v>
      </c>
      <c r="P615" s="70">
        <v>0</v>
      </c>
      <c r="Q615" s="70">
        <v>0</v>
      </c>
      <c r="R615" s="10">
        <f t="shared" si="72"/>
        <v>5.3</v>
      </c>
      <c r="T615" s="9" t="str">
        <f t="shared" si="74"/>
        <v>J45</v>
      </c>
      <c r="U615" s="11" t="str">
        <f t="shared" si="75"/>
        <v>The Last Roadblock</v>
      </c>
      <c r="V615" s="11" t="str">
        <f t="shared" si="71"/>
        <v>, OBA</v>
      </c>
      <c r="W615" s="11" t="str">
        <f t="shared" si="76"/>
        <v>OBA</v>
      </c>
      <c r="X615" s="86" t="str">
        <f>IFERROR(IF(U615="","",IF(COUNTIF('My Played Scenarios'!E:E,T615)&gt;0,"ü","")),"")</f>
        <v/>
      </c>
    </row>
    <row r="616" spans="1:24" ht="15" customHeight="1" x14ac:dyDescent="0.3">
      <c r="A616" s="128" t="str">
        <f>IFERROR(IF(VLOOKUP(C616,Summary!A:B,2,FALSE)&lt;&gt;"C","",MAX($A$2:A615)+1),"")</f>
        <v/>
      </c>
      <c r="B616" s="35">
        <f>IF(Setup!$F$59="Yes",MAX($B$2:B615)+1,"")</f>
        <v>572</v>
      </c>
      <c r="C616" s="28" t="s">
        <v>469</v>
      </c>
      <c r="D616" s="37" t="str">
        <f t="shared" si="73"/>
        <v/>
      </c>
      <c r="E616" s="41">
        <v>5.5</v>
      </c>
      <c r="F616" s="41">
        <v>21</v>
      </c>
      <c r="G616" s="6">
        <v>0</v>
      </c>
      <c r="H616" s="6">
        <v>0</v>
      </c>
      <c r="I616" s="70">
        <v>1</v>
      </c>
      <c r="J616" s="70">
        <v>0</v>
      </c>
      <c r="K616" s="70">
        <v>0</v>
      </c>
      <c r="L616" s="70">
        <v>0</v>
      </c>
      <c r="M616" s="70">
        <v>0</v>
      </c>
      <c r="N616" s="70">
        <v>0</v>
      </c>
      <c r="O616" s="70">
        <v>0</v>
      </c>
      <c r="P616" s="70">
        <v>0</v>
      </c>
      <c r="Q616" s="70">
        <v>0</v>
      </c>
      <c r="R616" s="10">
        <f t="shared" si="72"/>
        <v>3.0166666666666666</v>
      </c>
      <c r="T616" s="9" t="str">
        <f t="shared" si="74"/>
        <v>J46</v>
      </c>
      <c r="U616" s="11" t="str">
        <f t="shared" si="75"/>
        <v>Strongpoint 11</v>
      </c>
      <c r="V616" s="11" t="str">
        <f t="shared" si="71"/>
        <v>, PTO</v>
      </c>
      <c r="W616" s="11" t="str">
        <f t="shared" si="76"/>
        <v>PTO</v>
      </c>
      <c r="X616" s="86" t="str">
        <f>IFERROR(IF(U616="","",IF(COUNTIF('My Played Scenarios'!E:E,T616)&gt;0,"ü","")),"")</f>
        <v/>
      </c>
    </row>
    <row r="617" spans="1:24" ht="15" customHeight="1" x14ac:dyDescent="0.3">
      <c r="A617" s="128" t="str">
        <f>IFERROR(IF(VLOOKUP(C617,Summary!A:B,2,FALSE)&lt;&gt;"C","",MAX($A$2:A616)+1),"")</f>
        <v/>
      </c>
      <c r="B617" s="35">
        <f>IF(Setup!$F$59="Yes",MAX($B$2:B616)+1,"")</f>
        <v>573</v>
      </c>
      <c r="C617" s="28" t="s">
        <v>470</v>
      </c>
      <c r="D617" s="37" t="str">
        <f t="shared" si="73"/>
        <v/>
      </c>
      <c r="E617" s="41">
        <v>5.5</v>
      </c>
      <c r="F617" s="41">
        <v>17</v>
      </c>
      <c r="G617" s="6">
        <v>33</v>
      </c>
      <c r="H617" s="6">
        <v>3</v>
      </c>
      <c r="I617" s="70">
        <v>0</v>
      </c>
      <c r="J617" s="70">
        <v>0</v>
      </c>
      <c r="K617" s="70">
        <v>0</v>
      </c>
      <c r="L617" s="70">
        <v>1</v>
      </c>
      <c r="M617" s="70">
        <v>0</v>
      </c>
      <c r="N617" s="70">
        <v>0</v>
      </c>
      <c r="O617" s="70">
        <v>0</v>
      </c>
      <c r="P617" s="70">
        <v>0</v>
      </c>
      <c r="Q617" s="70">
        <v>0</v>
      </c>
      <c r="R617" s="10">
        <f t="shared" si="72"/>
        <v>12.366666666666667</v>
      </c>
      <c r="T617" s="9" t="str">
        <f t="shared" si="74"/>
        <v>J47</v>
      </c>
      <c r="U617" s="11" t="str">
        <f t="shared" si="75"/>
        <v>They're Here! Reverse!</v>
      </c>
      <c r="V617" s="11" t="str">
        <f t="shared" si="71"/>
        <v>, Dsrt</v>
      </c>
      <c r="W617" s="11" t="str">
        <f t="shared" si="76"/>
        <v>Dsrt</v>
      </c>
      <c r="X617" s="86" t="str">
        <f>IFERROR(IF(U617="","",IF(COUNTIF('My Played Scenarios'!E:E,T617)&gt;0,"ü","")),"")</f>
        <v/>
      </c>
    </row>
    <row r="618" spans="1:24" ht="15" customHeight="1" x14ac:dyDescent="0.3">
      <c r="A618" s="128" t="str">
        <f>IFERROR(IF(VLOOKUP(C618,Summary!A:B,2,FALSE)&lt;&gt;"C","",MAX($A$2:A617)+1),"")</f>
        <v/>
      </c>
      <c r="B618" s="35">
        <f>IF(Setup!$F$59="Yes",MAX($B$2:B617)+1,"")</f>
        <v>574</v>
      </c>
      <c r="C618" s="28" t="s">
        <v>471</v>
      </c>
      <c r="D618" s="37" t="str">
        <f t="shared" si="73"/>
        <v/>
      </c>
      <c r="E618" s="41">
        <v>8</v>
      </c>
      <c r="F618" s="41">
        <v>22</v>
      </c>
      <c r="G618" s="6">
        <v>2</v>
      </c>
      <c r="H618" s="6">
        <v>1</v>
      </c>
      <c r="I618" s="70">
        <v>0</v>
      </c>
      <c r="J618" s="70">
        <v>0</v>
      </c>
      <c r="K618" s="70">
        <v>0</v>
      </c>
      <c r="L618" s="70">
        <v>0</v>
      </c>
      <c r="M618" s="70">
        <v>1</v>
      </c>
      <c r="N618" s="70">
        <v>0</v>
      </c>
      <c r="O618" s="70">
        <v>0</v>
      </c>
      <c r="P618" s="70">
        <v>0</v>
      </c>
      <c r="Q618" s="70">
        <v>0</v>
      </c>
      <c r="R618" s="10">
        <f t="shared" si="72"/>
        <v>5.4</v>
      </c>
      <c r="T618" s="9" t="str">
        <f t="shared" si="74"/>
        <v>J48</v>
      </c>
      <c r="U618" s="11" t="str">
        <f t="shared" si="75"/>
        <v>Blood Enemies</v>
      </c>
      <c r="V618" s="11" t="str">
        <f t="shared" si="71"/>
        <v>, Air</v>
      </c>
      <c r="W618" s="11" t="str">
        <f t="shared" si="76"/>
        <v>Air</v>
      </c>
      <c r="X618" s="86" t="str">
        <f>IFERROR(IF(U618="","",IF(COUNTIF('My Played Scenarios'!E:E,T618)&gt;0,"ü","")),"")</f>
        <v/>
      </c>
    </row>
    <row r="619" spans="1:24" ht="15" customHeight="1" x14ac:dyDescent="0.3">
      <c r="A619" s="128" t="str">
        <f>IFERROR(IF(VLOOKUP(C619,Summary!A:B,2,FALSE)&lt;&gt;"C","",MAX($A$2:A618)+1),"")</f>
        <v/>
      </c>
      <c r="B619" s="35">
        <f>IF(Setup!$F$59="Yes",MAX($B$2:B618)+1,"")</f>
        <v>575</v>
      </c>
      <c r="C619" s="28" t="s">
        <v>472</v>
      </c>
      <c r="D619" s="37" t="str">
        <f t="shared" si="73"/>
        <v/>
      </c>
      <c r="E619" s="41">
        <v>5.5</v>
      </c>
      <c r="F619" s="41">
        <v>29</v>
      </c>
      <c r="G619" s="6">
        <v>2</v>
      </c>
      <c r="H619" s="6">
        <v>2</v>
      </c>
      <c r="I619" s="70">
        <v>0</v>
      </c>
      <c r="J619" s="70">
        <v>0</v>
      </c>
      <c r="K619" s="70">
        <v>0</v>
      </c>
      <c r="L619" s="70">
        <v>0</v>
      </c>
      <c r="M619" s="70">
        <v>1</v>
      </c>
      <c r="N619" s="70">
        <v>0</v>
      </c>
      <c r="O619" s="70">
        <v>0</v>
      </c>
      <c r="P619" s="70">
        <v>0</v>
      </c>
      <c r="Q619" s="70">
        <v>0</v>
      </c>
      <c r="R619" s="10">
        <f t="shared" si="72"/>
        <v>4.7583333333333329</v>
      </c>
      <c r="T619" s="9" t="str">
        <f t="shared" si="74"/>
        <v>J49</v>
      </c>
      <c r="U619" s="11" t="str">
        <f t="shared" si="75"/>
        <v>Desperate Dash</v>
      </c>
      <c r="V619" s="11" t="str">
        <f t="shared" si="71"/>
        <v>, Air</v>
      </c>
      <c r="W619" s="11" t="str">
        <f t="shared" si="76"/>
        <v>Air</v>
      </c>
      <c r="X619" s="86" t="str">
        <f>IFERROR(IF(U619="","",IF(COUNTIF('My Played Scenarios'!E:E,T619)&gt;0,"ü","")),"")</f>
        <v/>
      </c>
    </row>
    <row r="620" spans="1:24" ht="15" customHeight="1" x14ac:dyDescent="0.3">
      <c r="A620" s="128" t="str">
        <f>IFERROR(IF(VLOOKUP(C620,Summary!A:B,2,FALSE)&lt;&gt;"C","",MAX($A$2:A619)+1),"")</f>
        <v/>
      </c>
      <c r="B620" s="35">
        <f>IF(Setup!$F$59="Yes",MAX($B$2:B619)+1,"")</f>
        <v>576</v>
      </c>
      <c r="C620" s="28" t="s">
        <v>473</v>
      </c>
      <c r="D620" s="37" t="str">
        <f t="shared" si="73"/>
        <v/>
      </c>
      <c r="E620" s="41">
        <v>6.5</v>
      </c>
      <c r="F620" s="41">
        <v>26.5</v>
      </c>
      <c r="G620" s="6">
        <v>10</v>
      </c>
      <c r="H620" s="6">
        <v>3</v>
      </c>
      <c r="I620" s="70">
        <v>0</v>
      </c>
      <c r="J620" s="70">
        <v>1</v>
      </c>
      <c r="K620" s="70">
        <v>0</v>
      </c>
      <c r="L620" s="70">
        <v>0</v>
      </c>
      <c r="M620" s="70">
        <v>1</v>
      </c>
      <c r="N620" s="70">
        <v>0</v>
      </c>
      <c r="O620" s="70">
        <v>0</v>
      </c>
      <c r="P620" s="70">
        <v>0</v>
      </c>
      <c r="Q620" s="70">
        <v>0</v>
      </c>
      <c r="R620" s="10">
        <f t="shared" si="72"/>
        <v>8.2041666666666657</v>
      </c>
      <c r="T620" s="9" t="str">
        <f t="shared" si="74"/>
        <v>J50</v>
      </c>
      <c r="U620" s="11" t="str">
        <f t="shared" si="75"/>
        <v>The Cactus Farm</v>
      </c>
      <c r="V620" s="11" t="str">
        <f t="shared" si="71"/>
        <v>, OBA, Air</v>
      </c>
      <c r="W620" s="11" t="str">
        <f t="shared" si="76"/>
        <v>OBA, Air</v>
      </c>
      <c r="X620" s="86" t="str">
        <f>IFERROR(IF(U620="","",IF(COUNTIF('My Played Scenarios'!E:E,T620)&gt;0,"ü","")),"")</f>
        <v/>
      </c>
    </row>
    <row r="621" spans="1:24" ht="15" customHeight="1" x14ac:dyDescent="0.3">
      <c r="A621" s="128" t="str">
        <f>IFERROR(IF(VLOOKUP(C621,Summary!A:B,2,FALSE)&lt;&gt;"C","",MAX($A$2:A620)+1),"")</f>
        <v/>
      </c>
      <c r="B621" s="35">
        <f>IF(Setup!$F$59="Yes",MAX($B$2:B620)+1,"")</f>
        <v>577</v>
      </c>
      <c r="C621" s="28" t="s">
        <v>474</v>
      </c>
      <c r="D621" s="37" t="str">
        <f t="shared" si="73"/>
        <v/>
      </c>
      <c r="E621" s="41">
        <v>6.5</v>
      </c>
      <c r="F621" s="41">
        <v>17.5</v>
      </c>
      <c r="G621" s="6">
        <v>7</v>
      </c>
      <c r="H621" s="6">
        <v>2</v>
      </c>
      <c r="I621" s="70">
        <v>0</v>
      </c>
      <c r="J621" s="70">
        <v>0</v>
      </c>
      <c r="K621" s="70">
        <v>0</v>
      </c>
      <c r="L621" s="70">
        <v>0</v>
      </c>
      <c r="M621" s="70">
        <v>0</v>
      </c>
      <c r="N621" s="70">
        <v>0</v>
      </c>
      <c r="O621" s="70">
        <v>0</v>
      </c>
      <c r="P621" s="70">
        <v>0</v>
      </c>
      <c r="Q621" s="70">
        <v>0</v>
      </c>
      <c r="R621" s="10">
        <f t="shared" si="72"/>
        <v>6.145833333333333</v>
      </c>
      <c r="T621" s="9" t="str">
        <f t="shared" si="74"/>
        <v>J51</v>
      </c>
      <c r="U621" s="11" t="str">
        <f t="shared" si="75"/>
        <v>Canicatti</v>
      </c>
      <c r="V621" s="11" t="str">
        <f t="shared" si="71"/>
        <v/>
      </c>
      <c r="W621" s="11" t="str">
        <f t="shared" si="76"/>
        <v/>
      </c>
      <c r="X621" s="86" t="str">
        <f>IFERROR(IF(U621="","",IF(COUNTIF('My Played Scenarios'!E:E,T621)&gt;0,"ü","")),"")</f>
        <v/>
      </c>
    </row>
    <row r="622" spans="1:24" ht="15" customHeight="1" x14ac:dyDescent="0.3">
      <c r="A622" s="128" t="str">
        <f>IFERROR(IF(VLOOKUP(C622,Summary!A:B,2,FALSE)&lt;&gt;"C","",MAX($A$2:A621)+1),"")</f>
        <v/>
      </c>
      <c r="B622" s="35">
        <f>IF(Setup!$F$59="Yes",MAX($B$2:B621)+1,"")</f>
        <v>578</v>
      </c>
      <c r="C622" s="28" t="s">
        <v>475</v>
      </c>
      <c r="D622" s="37" t="str">
        <f t="shared" si="73"/>
        <v/>
      </c>
      <c r="E622" s="41">
        <v>6</v>
      </c>
      <c r="F622" s="41">
        <v>31</v>
      </c>
      <c r="G622" s="6">
        <v>10</v>
      </c>
      <c r="H622" s="6">
        <v>6</v>
      </c>
      <c r="I622" s="70">
        <v>0</v>
      </c>
      <c r="J622" s="70">
        <v>1</v>
      </c>
      <c r="K622" s="70">
        <v>0</v>
      </c>
      <c r="L622" s="70">
        <v>0</v>
      </c>
      <c r="M622" s="70">
        <v>0</v>
      </c>
      <c r="N622" s="70">
        <v>0</v>
      </c>
      <c r="O622" s="70">
        <v>0</v>
      </c>
      <c r="P622" s="70">
        <v>0</v>
      </c>
      <c r="Q622" s="70">
        <v>0</v>
      </c>
      <c r="R622" s="10">
        <f t="shared" si="72"/>
        <v>8.1999999999999993</v>
      </c>
      <c r="T622" s="9" t="str">
        <f t="shared" si="74"/>
        <v>J52</v>
      </c>
      <c r="U622" s="11" t="str">
        <f t="shared" si="75"/>
        <v>Dress Rehearsal</v>
      </c>
      <c r="V622" s="11" t="str">
        <f t="shared" si="71"/>
        <v>, OBA</v>
      </c>
      <c r="W622" s="11" t="str">
        <f t="shared" si="76"/>
        <v>OBA</v>
      </c>
      <c r="X622" s="86" t="str">
        <f>IFERROR(IF(U622="","",IF(COUNTIF('My Played Scenarios'!E:E,T622)&gt;0,"ü","")),"")</f>
        <v/>
      </c>
    </row>
    <row r="623" spans="1:24" ht="15" customHeight="1" x14ac:dyDescent="0.3">
      <c r="A623" s="128" t="str">
        <f>IFERROR(IF(VLOOKUP(C623,Summary!A:B,2,FALSE)&lt;&gt;"C","",MAX($A$2:A622)+1),"")</f>
        <v/>
      </c>
      <c r="B623" s="35">
        <f>IF(Setup!$F$59="Yes",MAX($B$2:B622)+1,"")</f>
        <v>579</v>
      </c>
      <c r="C623" s="28" t="s">
        <v>476</v>
      </c>
      <c r="D623" s="37" t="str">
        <f t="shared" si="73"/>
        <v/>
      </c>
      <c r="E623" s="41">
        <v>5</v>
      </c>
      <c r="F623" s="41">
        <v>22</v>
      </c>
      <c r="G623" s="6">
        <v>8</v>
      </c>
      <c r="H623" s="6">
        <v>2</v>
      </c>
      <c r="I623" s="70">
        <v>0</v>
      </c>
      <c r="J623" s="70">
        <v>1</v>
      </c>
      <c r="K623" s="70">
        <v>0</v>
      </c>
      <c r="L623" s="70">
        <v>0</v>
      </c>
      <c r="M623" s="70">
        <v>0</v>
      </c>
      <c r="N623" s="70">
        <v>0</v>
      </c>
      <c r="O623" s="70">
        <v>0</v>
      </c>
      <c r="P623" s="70">
        <v>0</v>
      </c>
      <c r="Q623" s="70">
        <v>0</v>
      </c>
      <c r="R623" s="10">
        <f t="shared" si="72"/>
        <v>6.083333333333333</v>
      </c>
      <c r="T623" s="9" t="str">
        <f t="shared" si="74"/>
        <v>J53</v>
      </c>
      <c r="U623" s="11" t="str">
        <f t="shared" si="75"/>
        <v>Setting the Stage</v>
      </c>
      <c r="V623" s="11" t="str">
        <f t="shared" si="71"/>
        <v>, OBA</v>
      </c>
      <c r="W623" s="11" t="str">
        <f t="shared" si="76"/>
        <v>OBA</v>
      </c>
      <c r="X623" s="86" t="str">
        <f>IFERROR(IF(U623="","",IF(COUNTIF('My Played Scenarios'!E:E,T623)&gt;0,"ü","")),"")</f>
        <v/>
      </c>
    </row>
    <row r="624" spans="1:24" ht="15" customHeight="1" x14ac:dyDescent="0.3">
      <c r="A624" s="128" t="str">
        <f>IFERROR(IF(VLOOKUP(C624,Summary!A:B,2,FALSE)&lt;&gt;"C","",MAX($A$2:A623)+1),"")</f>
        <v/>
      </c>
      <c r="B624" s="35">
        <f>IF(Setup!$F$59="Yes",MAX($B$2:B623)+1,"")</f>
        <v>580</v>
      </c>
      <c r="C624" s="28" t="s">
        <v>477</v>
      </c>
      <c r="D624" s="37" t="str">
        <f t="shared" si="73"/>
        <v/>
      </c>
      <c r="E624" s="41">
        <v>5.5</v>
      </c>
      <c r="F624" s="41">
        <v>29</v>
      </c>
      <c r="G624" s="6">
        <v>20</v>
      </c>
      <c r="H624" s="6">
        <v>0</v>
      </c>
      <c r="I624" s="70">
        <v>0</v>
      </c>
      <c r="J624" s="70">
        <v>1</v>
      </c>
      <c r="K624" s="70">
        <v>0</v>
      </c>
      <c r="L624" s="70">
        <v>0</v>
      </c>
      <c r="M624" s="70">
        <v>1</v>
      </c>
      <c r="N624" s="70">
        <v>0</v>
      </c>
      <c r="O624" s="70">
        <v>0</v>
      </c>
      <c r="P624" s="70">
        <v>0</v>
      </c>
      <c r="Q624" s="70">
        <v>0</v>
      </c>
      <c r="R624" s="10">
        <f t="shared" si="72"/>
        <v>9.8000000000000007</v>
      </c>
      <c r="T624" s="9" t="str">
        <f t="shared" si="74"/>
        <v>J54</v>
      </c>
      <c r="U624" s="11" t="str">
        <f t="shared" si="75"/>
        <v>Showtime</v>
      </c>
      <c r="V624" s="11" t="str">
        <f t="shared" si="71"/>
        <v>, OBA, Air</v>
      </c>
      <c r="W624" s="11" t="str">
        <f t="shared" si="76"/>
        <v>OBA, Air</v>
      </c>
      <c r="X624" s="86" t="str">
        <f>IFERROR(IF(U624="","",IF(COUNTIF('My Played Scenarios'!E:E,T624)&gt;0,"ü","")),"")</f>
        <v/>
      </c>
    </row>
    <row r="625" spans="1:24" ht="15" customHeight="1" x14ac:dyDescent="0.3">
      <c r="A625" s="128" t="str">
        <f>IFERROR(IF(VLOOKUP(C625,Summary!A:B,2,FALSE)&lt;&gt;"C","",MAX($A$2:A624)+1),"")</f>
        <v/>
      </c>
      <c r="B625" s="35">
        <f>IF(Setup!$F$59="Yes",MAX($B$2:B624)+1,"")</f>
        <v>581</v>
      </c>
      <c r="C625" s="28" t="s">
        <v>478</v>
      </c>
      <c r="D625" s="37" t="str">
        <f t="shared" si="73"/>
        <v/>
      </c>
      <c r="E625" s="41">
        <v>5</v>
      </c>
      <c r="F625" s="41">
        <v>14</v>
      </c>
      <c r="G625" s="6">
        <v>0</v>
      </c>
      <c r="H625" s="6">
        <v>0</v>
      </c>
      <c r="I625" s="70">
        <v>1</v>
      </c>
      <c r="J625" s="70">
        <v>0</v>
      </c>
      <c r="K625" s="70">
        <v>0</v>
      </c>
      <c r="L625" s="70">
        <v>0</v>
      </c>
      <c r="M625" s="70">
        <v>0</v>
      </c>
      <c r="N625" s="70">
        <v>0</v>
      </c>
      <c r="O625" s="70">
        <v>0</v>
      </c>
      <c r="P625" s="70">
        <v>0</v>
      </c>
      <c r="Q625" s="70">
        <v>0</v>
      </c>
      <c r="R625" s="10">
        <f t="shared" si="72"/>
        <v>2.25</v>
      </c>
      <c r="T625" s="9" t="str">
        <f t="shared" si="74"/>
        <v>J55</v>
      </c>
      <c r="U625" s="11" t="str">
        <f t="shared" si="75"/>
        <v>Matsumoto's Charge</v>
      </c>
      <c r="V625" s="11" t="str">
        <f t="shared" si="71"/>
        <v>, PTO</v>
      </c>
      <c r="W625" s="11" t="str">
        <f t="shared" si="76"/>
        <v>PTO</v>
      </c>
      <c r="X625" s="86" t="str">
        <f>IFERROR(IF(U625="","",IF(COUNTIF('My Played Scenarios'!E:E,T625)&gt;0,"ü","")),"")</f>
        <v/>
      </c>
    </row>
    <row r="626" spans="1:24" ht="15" customHeight="1" x14ac:dyDescent="0.3">
      <c r="A626" s="128" t="str">
        <f>IFERROR(IF(VLOOKUP(C626,Summary!A:B,2,FALSE)&lt;&gt;"C","",MAX($A$2:A625)+1),"")</f>
        <v/>
      </c>
      <c r="B626" s="35">
        <f>IF(Setup!$F$59="Yes",MAX($B$2:B625)+1,"")</f>
        <v>582</v>
      </c>
      <c r="C626" s="28" t="s">
        <v>479</v>
      </c>
      <c r="D626" s="37" t="str">
        <f t="shared" si="73"/>
        <v/>
      </c>
      <c r="E626" s="41">
        <v>6.5</v>
      </c>
      <c r="F626" s="41">
        <v>13</v>
      </c>
      <c r="G626" s="6">
        <v>1</v>
      </c>
      <c r="H626" s="6">
        <v>1</v>
      </c>
      <c r="I626" s="70">
        <v>0</v>
      </c>
      <c r="J626" s="70">
        <v>0</v>
      </c>
      <c r="K626" s="70">
        <v>0</v>
      </c>
      <c r="L626" s="70">
        <v>0</v>
      </c>
      <c r="M626" s="70">
        <v>0</v>
      </c>
      <c r="N626" s="70">
        <v>0</v>
      </c>
      <c r="O626" s="70">
        <v>0</v>
      </c>
      <c r="P626" s="70">
        <v>0</v>
      </c>
      <c r="Q626" s="70">
        <v>0</v>
      </c>
      <c r="R626" s="10">
        <f t="shared" si="72"/>
        <v>2.95</v>
      </c>
      <c r="T626" s="9" t="str">
        <f t="shared" si="74"/>
        <v>J56</v>
      </c>
      <c r="U626" s="11" t="str">
        <f t="shared" si="75"/>
        <v>A Burnt Out Case</v>
      </c>
      <c r="V626" s="11" t="str">
        <f t="shared" si="71"/>
        <v/>
      </c>
      <c r="W626" s="11" t="str">
        <f t="shared" si="76"/>
        <v/>
      </c>
      <c r="X626" s="86" t="str">
        <f>IFERROR(IF(U626="","",IF(COUNTIF('My Played Scenarios'!E:E,T626)&gt;0,"ü","")),"")</f>
        <v/>
      </c>
    </row>
    <row r="627" spans="1:24" ht="15" customHeight="1" x14ac:dyDescent="0.3">
      <c r="A627" s="128" t="str">
        <f>IFERROR(IF(VLOOKUP(C627,Summary!A:B,2,FALSE)&lt;&gt;"C","",MAX($A$2:A626)+1),"")</f>
        <v/>
      </c>
      <c r="B627" s="35">
        <f>IF(Setup!$F$59="Yes",MAX($B$2:B626)+1,"")</f>
        <v>583</v>
      </c>
      <c r="C627" s="28" t="s">
        <v>480</v>
      </c>
      <c r="D627" s="37" t="str">
        <f t="shared" si="73"/>
        <v/>
      </c>
      <c r="E627" s="41">
        <v>0</v>
      </c>
      <c r="F627" s="41">
        <v>0</v>
      </c>
      <c r="G627" s="6">
        <v>0</v>
      </c>
      <c r="H627" s="6">
        <v>0</v>
      </c>
      <c r="I627" s="70">
        <v>0</v>
      </c>
      <c r="J627" s="70">
        <v>0</v>
      </c>
      <c r="K627" s="70">
        <v>0</v>
      </c>
      <c r="L627" s="70">
        <v>0</v>
      </c>
      <c r="M627" s="70">
        <v>0</v>
      </c>
      <c r="N627" s="70">
        <v>1</v>
      </c>
      <c r="O627" s="70">
        <v>0</v>
      </c>
      <c r="P627" s="70">
        <v>1</v>
      </c>
      <c r="Q627" s="70">
        <v>0</v>
      </c>
      <c r="R627" s="10">
        <f t="shared" si="72"/>
        <v>1</v>
      </c>
      <c r="T627" s="9" t="str">
        <f t="shared" si="74"/>
        <v>J57</v>
      </c>
      <c r="U627" s="11" t="str">
        <f t="shared" si="75"/>
        <v>Guards Artillery</v>
      </c>
      <c r="V627" s="11" t="str">
        <f t="shared" si="71"/>
        <v>, Bcg, Dlux</v>
      </c>
      <c r="W627" s="11" t="str">
        <f t="shared" si="76"/>
        <v>Bcg, Dlux</v>
      </c>
      <c r="X627" s="86" t="str">
        <f>IFERROR(IF(U627="","",IF(COUNTIF('My Played Scenarios'!E:E,T627)&gt;0,"ü","")),"")</f>
        <v/>
      </c>
    </row>
    <row r="628" spans="1:24" ht="15" customHeight="1" x14ac:dyDescent="0.3">
      <c r="A628" s="128" t="str">
        <f>IFERROR(IF(VLOOKUP(C628,Summary!A:B,2,FALSE)&lt;&gt;"C","",MAX($A$2:A627)+1),"")</f>
        <v/>
      </c>
      <c r="B628" s="35">
        <f>IF(Setup!$F$59="Yes",MAX($B$2:B627)+1,"")</f>
        <v>584</v>
      </c>
      <c r="C628" s="28" t="s">
        <v>481</v>
      </c>
      <c r="D628" s="37" t="str">
        <f t="shared" si="73"/>
        <v/>
      </c>
      <c r="E628" s="41">
        <v>6</v>
      </c>
      <c r="F628" s="41">
        <v>24</v>
      </c>
      <c r="G628" s="6">
        <v>4</v>
      </c>
      <c r="H628" s="6">
        <v>1</v>
      </c>
      <c r="I628" s="70">
        <v>0</v>
      </c>
      <c r="J628" s="70">
        <v>1</v>
      </c>
      <c r="K628" s="70">
        <v>0</v>
      </c>
      <c r="L628" s="70">
        <v>0</v>
      </c>
      <c r="M628" s="70">
        <v>0</v>
      </c>
      <c r="N628" s="70">
        <v>0</v>
      </c>
      <c r="O628" s="70">
        <v>0</v>
      </c>
      <c r="P628" s="70">
        <v>0</v>
      </c>
      <c r="Q628" s="70">
        <v>1</v>
      </c>
      <c r="R628" s="10">
        <f t="shared" si="72"/>
        <v>6.1</v>
      </c>
      <c r="T628" s="9" t="str">
        <f t="shared" si="74"/>
        <v>J58</v>
      </c>
      <c r="U628" s="11" t="str">
        <f t="shared" si="75"/>
        <v>No. 8 Platoon Overrun</v>
      </c>
      <c r="V628" s="11" t="str">
        <f t="shared" si="71"/>
        <v>, OBA, SSR</v>
      </c>
      <c r="W628" s="11" t="str">
        <f t="shared" si="76"/>
        <v>OBA, SSR</v>
      </c>
      <c r="X628" s="86" t="str">
        <f>IFERROR(IF(U628="","",IF(COUNTIF('My Played Scenarios'!E:E,T628)&gt;0,"ü","")),"")</f>
        <v/>
      </c>
    </row>
    <row r="629" spans="1:24" ht="15" customHeight="1" x14ac:dyDescent="0.3">
      <c r="A629" s="128" t="str">
        <f>IFERROR(IF(VLOOKUP(C629,Summary!A:B,2,FALSE)&lt;&gt;"C","",MAX($A$2:A628)+1),"")</f>
        <v/>
      </c>
      <c r="B629" s="35">
        <f>IF(Setup!$F$59="Yes",MAX($B$2:B628)+1,"")</f>
        <v>585</v>
      </c>
      <c r="C629" s="28" t="s">
        <v>482</v>
      </c>
      <c r="D629" s="37" t="str">
        <f t="shared" si="73"/>
        <v/>
      </c>
      <c r="E629" s="41">
        <v>6</v>
      </c>
      <c r="F629" s="41">
        <v>19</v>
      </c>
      <c r="G629" s="6">
        <v>3</v>
      </c>
      <c r="H629" s="6">
        <v>1</v>
      </c>
      <c r="I629" s="70">
        <v>0</v>
      </c>
      <c r="J629" s="70">
        <v>0</v>
      </c>
      <c r="K629" s="70">
        <v>0</v>
      </c>
      <c r="L629" s="70">
        <v>0</v>
      </c>
      <c r="M629" s="70">
        <v>0</v>
      </c>
      <c r="N629" s="70">
        <v>0</v>
      </c>
      <c r="O629" s="70">
        <v>0</v>
      </c>
      <c r="P629" s="70">
        <v>0</v>
      </c>
      <c r="Q629" s="70">
        <v>0</v>
      </c>
      <c r="R629" s="10">
        <f t="shared" si="72"/>
        <v>4.2</v>
      </c>
      <c r="T629" s="9" t="str">
        <f t="shared" si="74"/>
        <v>J59</v>
      </c>
      <c r="U629" s="11" t="str">
        <f t="shared" si="75"/>
        <v>Friday the 13th</v>
      </c>
      <c r="V629" s="11" t="str">
        <f t="shared" si="71"/>
        <v/>
      </c>
      <c r="W629" s="11" t="str">
        <f t="shared" si="76"/>
        <v/>
      </c>
      <c r="X629" s="86" t="str">
        <f>IFERROR(IF(U629="","",IF(COUNTIF('My Played Scenarios'!E:E,T629)&gt;0,"ü","")),"")</f>
        <v/>
      </c>
    </row>
    <row r="630" spans="1:24" ht="15" customHeight="1" x14ac:dyDescent="0.3">
      <c r="A630" s="128" t="str">
        <f>IFERROR(IF(VLOOKUP(C630,Summary!A:B,2,FALSE)&lt;&gt;"C","",MAX($A$2:A629)+1),"")</f>
        <v/>
      </c>
      <c r="B630" s="35">
        <f>IF(Setup!$F$59="Yes",MAX($B$2:B629)+1,"")</f>
        <v>586</v>
      </c>
      <c r="C630" s="28" t="s">
        <v>483</v>
      </c>
      <c r="D630" s="37" t="str">
        <f t="shared" si="73"/>
        <v/>
      </c>
      <c r="E630" s="41">
        <v>7</v>
      </c>
      <c r="F630" s="41">
        <v>19</v>
      </c>
      <c r="G630" s="6">
        <v>7</v>
      </c>
      <c r="H630" s="6">
        <v>0</v>
      </c>
      <c r="I630" s="70">
        <v>0</v>
      </c>
      <c r="J630" s="70">
        <v>0</v>
      </c>
      <c r="K630" s="70">
        <v>0</v>
      </c>
      <c r="L630" s="70">
        <v>0</v>
      </c>
      <c r="M630" s="70">
        <v>0</v>
      </c>
      <c r="N630" s="70">
        <v>0</v>
      </c>
      <c r="O630" s="70">
        <v>0</v>
      </c>
      <c r="P630" s="70">
        <v>0</v>
      </c>
      <c r="Q630" s="70">
        <v>0</v>
      </c>
      <c r="R630" s="10">
        <f t="shared" si="72"/>
        <v>6.4833333333333334</v>
      </c>
      <c r="T630" s="9" t="str">
        <f t="shared" si="74"/>
        <v>J60</v>
      </c>
      <c r="U630" s="11" t="str">
        <f t="shared" si="75"/>
        <v>Bad Luck</v>
      </c>
      <c r="V630" s="11" t="str">
        <f t="shared" si="71"/>
        <v/>
      </c>
      <c r="W630" s="11" t="str">
        <f t="shared" si="76"/>
        <v/>
      </c>
      <c r="X630" s="86" t="str">
        <f>IFERROR(IF(U630="","",IF(COUNTIF('My Played Scenarios'!E:E,T630)&gt;0,"ü","")),"")</f>
        <v/>
      </c>
    </row>
    <row r="631" spans="1:24" ht="15" customHeight="1" x14ac:dyDescent="0.3">
      <c r="A631" s="128" t="str">
        <f>IFERROR(IF(VLOOKUP(C631,Summary!A:B,2,FALSE)&lt;&gt;"C","",MAX($A$2:A630)+1),"")</f>
        <v/>
      </c>
      <c r="B631" s="35">
        <f>IF(Setup!$F$59="Yes",MAX($B$2:B630)+1,"")</f>
        <v>587</v>
      </c>
      <c r="C631" s="28" t="s">
        <v>484</v>
      </c>
      <c r="D631" s="37" t="str">
        <f t="shared" si="73"/>
        <v/>
      </c>
      <c r="E631" s="41">
        <v>8</v>
      </c>
      <c r="F631" s="41">
        <v>35</v>
      </c>
      <c r="G631" s="6">
        <v>61</v>
      </c>
      <c r="H631" s="6">
        <v>1</v>
      </c>
      <c r="I631" s="70">
        <v>0</v>
      </c>
      <c r="J631" s="70">
        <v>1</v>
      </c>
      <c r="K631" s="70">
        <v>0</v>
      </c>
      <c r="L631" s="70">
        <v>0</v>
      </c>
      <c r="M631" s="70">
        <v>1</v>
      </c>
      <c r="N631" s="70">
        <v>0</v>
      </c>
      <c r="O631" s="70">
        <v>0</v>
      </c>
      <c r="P631" s="70">
        <v>0</v>
      </c>
      <c r="Q631" s="70">
        <v>0</v>
      </c>
      <c r="R631" s="10">
        <f t="shared" si="72"/>
        <v>31.133333333333333</v>
      </c>
      <c r="T631" s="9" t="str">
        <f t="shared" si="74"/>
        <v>J61</v>
      </c>
      <c r="U631" s="11" t="str">
        <f t="shared" si="75"/>
        <v>In the Bag</v>
      </c>
      <c r="V631" s="11" t="str">
        <f t="shared" si="71"/>
        <v>, OBA, Air</v>
      </c>
      <c r="W631" s="11" t="str">
        <f t="shared" si="76"/>
        <v>OBA, Air</v>
      </c>
      <c r="X631" s="86" t="str">
        <f>IFERROR(IF(U631="","",IF(COUNTIF('My Played Scenarios'!E:E,T631)&gt;0,"ü","")),"")</f>
        <v/>
      </c>
    </row>
    <row r="632" spans="1:24" ht="15" customHeight="1" x14ac:dyDescent="0.3">
      <c r="A632" s="128" t="str">
        <f>IFERROR(IF(VLOOKUP(C632,Summary!A:B,2,FALSE)&lt;&gt;"C","",MAX($A$2:A631)+1),"")</f>
        <v/>
      </c>
      <c r="B632" s="35">
        <f>IF(Setup!$F$59="Yes",MAX($B$2:B631)+1,"")</f>
        <v>588</v>
      </c>
      <c r="C632" s="28" t="s">
        <v>485</v>
      </c>
      <c r="D632" s="37" t="str">
        <f t="shared" si="73"/>
        <v/>
      </c>
      <c r="E632" s="41">
        <v>5.5</v>
      </c>
      <c r="F632" s="41">
        <v>13.5</v>
      </c>
      <c r="G632" s="6">
        <v>6</v>
      </c>
      <c r="H632" s="6">
        <v>0</v>
      </c>
      <c r="I632" s="70">
        <v>0</v>
      </c>
      <c r="J632" s="70">
        <v>1</v>
      </c>
      <c r="K632" s="70">
        <v>0</v>
      </c>
      <c r="L632" s="70">
        <v>0</v>
      </c>
      <c r="M632" s="70">
        <v>0</v>
      </c>
      <c r="N632" s="70">
        <v>0</v>
      </c>
      <c r="O632" s="70">
        <v>0</v>
      </c>
      <c r="P632" s="70">
        <v>0</v>
      </c>
      <c r="Q632" s="70">
        <v>0</v>
      </c>
      <c r="R632" s="10">
        <f t="shared" si="72"/>
        <v>4.8958333333333339</v>
      </c>
      <c r="T632" s="9" t="str">
        <f t="shared" si="74"/>
        <v>J62</v>
      </c>
      <c r="U632" s="11" t="str">
        <f t="shared" si="75"/>
        <v>Lee's Charge</v>
      </c>
      <c r="V632" s="11" t="str">
        <f t="shared" si="71"/>
        <v>, OBA</v>
      </c>
      <c r="W632" s="11" t="str">
        <f t="shared" si="76"/>
        <v>OBA</v>
      </c>
      <c r="X632" s="86" t="str">
        <f>IFERROR(IF(U632="","",IF(COUNTIF('My Played Scenarios'!E:E,T632)&gt;0,"ü","")),"")</f>
        <v/>
      </c>
    </row>
    <row r="633" spans="1:24" ht="15" customHeight="1" x14ac:dyDescent="0.3">
      <c r="A633" s="128" t="str">
        <f>IFERROR(IF(VLOOKUP(C633,Summary!A:B,2,FALSE)&lt;&gt;"C","",MAX($A$2:A632)+1),"")</f>
        <v/>
      </c>
      <c r="B633" s="35">
        <f>IF(Setup!$F$59="Yes",MAX($B$2:B632)+1,"")</f>
        <v>589</v>
      </c>
      <c r="C633" s="28" t="s">
        <v>486</v>
      </c>
      <c r="D633" s="37" t="str">
        <f t="shared" si="73"/>
        <v/>
      </c>
      <c r="E633" s="41">
        <v>6</v>
      </c>
      <c r="F633" s="41">
        <v>10</v>
      </c>
      <c r="G633" s="6">
        <v>8</v>
      </c>
      <c r="H633" s="6">
        <v>1</v>
      </c>
      <c r="I633" s="70">
        <v>0</v>
      </c>
      <c r="J633" s="70">
        <v>0</v>
      </c>
      <c r="K633" s="70">
        <v>0</v>
      </c>
      <c r="L633" s="70">
        <v>0</v>
      </c>
      <c r="M633" s="70">
        <v>0</v>
      </c>
      <c r="N633" s="70">
        <v>0</v>
      </c>
      <c r="O633" s="70">
        <v>0</v>
      </c>
      <c r="P633" s="70">
        <v>0</v>
      </c>
      <c r="Q633" s="70">
        <v>0</v>
      </c>
      <c r="R633" s="10">
        <f t="shared" si="72"/>
        <v>5.3</v>
      </c>
      <c r="T633" s="9" t="str">
        <f t="shared" si="74"/>
        <v>J63</v>
      </c>
      <c r="U633" s="11" t="str">
        <f t="shared" si="75"/>
        <v>Silesian Interlude</v>
      </c>
      <c r="V633" s="11" t="str">
        <f t="shared" si="71"/>
        <v/>
      </c>
      <c r="W633" s="11" t="str">
        <f t="shared" si="76"/>
        <v/>
      </c>
      <c r="X633" s="86" t="str">
        <f>IFERROR(IF(U633="","",IF(COUNTIF('My Played Scenarios'!E:E,T633)&gt;0,"ü","")),"")</f>
        <v/>
      </c>
    </row>
    <row r="634" spans="1:24" ht="15" customHeight="1" x14ac:dyDescent="0.3">
      <c r="A634" s="128" t="str">
        <f>IFERROR(IF(VLOOKUP(C634,Summary!A:B,2,FALSE)&lt;&gt;"C","",MAX($A$2:A633)+1),"")</f>
        <v/>
      </c>
      <c r="B634" s="35">
        <f>IF(Setup!$F$59="Yes",MAX($B$2:B633)+1,"")</f>
        <v>590</v>
      </c>
      <c r="C634" s="28" t="s">
        <v>487</v>
      </c>
      <c r="D634" s="37" t="str">
        <f t="shared" si="73"/>
        <v/>
      </c>
      <c r="E634" s="41">
        <v>7</v>
      </c>
      <c r="F634" s="41">
        <v>48</v>
      </c>
      <c r="G634" s="6">
        <v>0</v>
      </c>
      <c r="H634" s="6">
        <v>2</v>
      </c>
      <c r="I634" s="70">
        <v>1</v>
      </c>
      <c r="J634" s="70">
        <v>0</v>
      </c>
      <c r="K634" s="70">
        <v>0</v>
      </c>
      <c r="L634" s="70">
        <v>0</v>
      </c>
      <c r="M634" s="70">
        <v>0</v>
      </c>
      <c r="N634" s="70">
        <v>0</v>
      </c>
      <c r="O634" s="70">
        <v>0</v>
      </c>
      <c r="P634" s="70">
        <v>0</v>
      </c>
      <c r="Q634" s="70">
        <v>1</v>
      </c>
      <c r="R634" s="10">
        <f t="shared" si="72"/>
        <v>7.5333333333333332</v>
      </c>
      <c r="T634" s="9" t="str">
        <f t="shared" si="74"/>
        <v>J64</v>
      </c>
      <c r="U634" s="11" t="str">
        <f t="shared" si="75"/>
        <v>American Tragedy - Kakazu Ridge</v>
      </c>
      <c r="V634" s="11" t="str">
        <f t="shared" si="71"/>
        <v>, PTO, SSR</v>
      </c>
      <c r="W634" s="11" t="str">
        <f t="shared" si="76"/>
        <v>PTO, SSR</v>
      </c>
      <c r="X634" s="86" t="str">
        <f>IFERROR(IF(U634="","",IF(COUNTIF('My Played Scenarios'!E:E,T634)&gt;0,"ü","")),"")</f>
        <v/>
      </c>
    </row>
    <row r="635" spans="1:24" ht="15" customHeight="1" x14ac:dyDescent="0.3">
      <c r="A635" s="128" t="str">
        <f>IFERROR(IF(VLOOKUP(C635,Summary!A:B,2,FALSE)&lt;&gt;"C","",MAX($A$2:A634)+1),"")</f>
        <v/>
      </c>
      <c r="B635" s="35">
        <f>IF(Setup!$F$59="Yes",MAX($B$2:B634)+1,"")</f>
        <v>591</v>
      </c>
      <c r="C635" s="28" t="s">
        <v>488</v>
      </c>
      <c r="D635" s="37" t="str">
        <f t="shared" si="73"/>
        <v/>
      </c>
      <c r="E635" s="41">
        <v>6</v>
      </c>
      <c r="F635" s="41">
        <v>17</v>
      </c>
      <c r="G635" s="6">
        <v>6</v>
      </c>
      <c r="H635" s="6">
        <v>1</v>
      </c>
      <c r="I635" s="70">
        <v>0</v>
      </c>
      <c r="J635" s="70">
        <v>0</v>
      </c>
      <c r="K635" s="70">
        <v>0</v>
      </c>
      <c r="L635" s="70">
        <v>0</v>
      </c>
      <c r="M635" s="70">
        <v>0</v>
      </c>
      <c r="N635" s="70">
        <v>0</v>
      </c>
      <c r="O635" s="70">
        <v>0</v>
      </c>
      <c r="P635" s="70">
        <v>1</v>
      </c>
      <c r="Q635" s="70">
        <v>0</v>
      </c>
      <c r="R635" s="10">
        <f t="shared" si="72"/>
        <v>5.2</v>
      </c>
      <c r="T635" s="9" t="str">
        <f t="shared" si="74"/>
        <v>J65</v>
      </c>
      <c r="U635" s="11" t="str">
        <f t="shared" si="75"/>
        <v>Brave Little Emchas</v>
      </c>
      <c r="V635" s="11" t="str">
        <f t="shared" si="71"/>
        <v>, Dlux</v>
      </c>
      <c r="W635" s="11" t="str">
        <f t="shared" si="76"/>
        <v>Dlux</v>
      </c>
      <c r="X635" s="86" t="str">
        <f>IFERROR(IF(U635="","",IF(COUNTIF('My Played Scenarios'!E:E,T635)&gt;0,"ü","")),"")</f>
        <v/>
      </c>
    </row>
    <row r="636" spans="1:24" ht="15" customHeight="1" x14ac:dyDescent="0.3">
      <c r="A636" s="128" t="str">
        <f>IFERROR(IF(VLOOKUP(C636,Summary!A:B,2,FALSE)&lt;&gt;"C","",MAX($A$2:A635)+1),"")</f>
        <v/>
      </c>
      <c r="B636" s="35">
        <f>IF(Setup!$F$59="Yes",MAX($B$2:B635)+1,"")</f>
        <v>592</v>
      </c>
      <c r="C636" s="28" t="s">
        <v>489</v>
      </c>
      <c r="D636" s="37" t="str">
        <f t="shared" si="73"/>
        <v/>
      </c>
      <c r="E636" s="41">
        <v>7</v>
      </c>
      <c r="F636" s="41">
        <v>10</v>
      </c>
      <c r="G636" s="6">
        <v>5</v>
      </c>
      <c r="H636" s="6">
        <v>1</v>
      </c>
      <c r="I636" s="70">
        <v>0</v>
      </c>
      <c r="J636" s="70">
        <v>0</v>
      </c>
      <c r="K636" s="70">
        <v>0</v>
      </c>
      <c r="L636" s="70">
        <v>0</v>
      </c>
      <c r="M636" s="70">
        <v>0</v>
      </c>
      <c r="N636" s="70">
        <v>0</v>
      </c>
      <c r="O636" s="70">
        <v>0</v>
      </c>
      <c r="P636" s="70">
        <v>0</v>
      </c>
      <c r="Q636" s="70">
        <v>0</v>
      </c>
      <c r="R636" s="10">
        <f t="shared" si="72"/>
        <v>4.6166666666666671</v>
      </c>
      <c r="T636" s="9" t="str">
        <f t="shared" si="74"/>
        <v>J66</v>
      </c>
      <c r="U636" s="11" t="str">
        <f t="shared" si="75"/>
        <v>Sound Retreat</v>
      </c>
      <c r="V636" s="11" t="str">
        <f t="shared" si="71"/>
        <v/>
      </c>
      <c r="W636" s="11" t="str">
        <f t="shared" si="76"/>
        <v/>
      </c>
      <c r="X636" s="86" t="str">
        <f>IFERROR(IF(U636="","",IF(COUNTIF('My Played Scenarios'!E:E,T636)&gt;0,"ü","")),"")</f>
        <v/>
      </c>
    </row>
    <row r="637" spans="1:24" ht="15" customHeight="1" x14ac:dyDescent="0.3">
      <c r="A637" s="128" t="str">
        <f>IFERROR(IF(VLOOKUP(C637,Summary!A:B,2,FALSE)&lt;&gt;"C","",MAX($A$2:A636)+1),"")</f>
        <v/>
      </c>
      <c r="B637" s="35">
        <f>IF(Setup!$F$59="Yes",MAX($B$2:B636)+1,"")</f>
        <v>593</v>
      </c>
      <c r="C637" s="28" t="s">
        <v>490</v>
      </c>
      <c r="D637" s="37" t="str">
        <f t="shared" si="73"/>
        <v/>
      </c>
      <c r="E637" s="41">
        <v>5.5</v>
      </c>
      <c r="F637" s="41">
        <v>18.5</v>
      </c>
      <c r="G637" s="6">
        <v>6</v>
      </c>
      <c r="H637" s="6">
        <v>2</v>
      </c>
      <c r="I637" s="70">
        <v>0</v>
      </c>
      <c r="J637" s="70">
        <v>0</v>
      </c>
      <c r="K637" s="70">
        <v>0</v>
      </c>
      <c r="L637" s="70">
        <v>0</v>
      </c>
      <c r="M637" s="70">
        <v>0</v>
      </c>
      <c r="N637" s="70">
        <v>0</v>
      </c>
      <c r="O637" s="70">
        <v>0</v>
      </c>
      <c r="P637" s="70">
        <v>0</v>
      </c>
      <c r="Q637" s="70">
        <v>0</v>
      </c>
      <c r="R637" s="10">
        <f t="shared" si="72"/>
        <v>5.0791666666666666</v>
      </c>
      <c r="T637" s="9" t="str">
        <f t="shared" si="74"/>
        <v>J67</v>
      </c>
      <c r="U637" s="11" t="str">
        <f t="shared" si="75"/>
        <v>The Lawless Roads</v>
      </c>
      <c r="V637" s="11" t="str">
        <f t="shared" si="71"/>
        <v/>
      </c>
      <c r="W637" s="11" t="str">
        <f t="shared" si="76"/>
        <v/>
      </c>
      <c r="X637" s="86" t="str">
        <f>IFERROR(IF(U637="","",IF(COUNTIF('My Played Scenarios'!E:E,T637)&gt;0,"ü","")),"")</f>
        <v/>
      </c>
    </row>
    <row r="638" spans="1:24" ht="15" customHeight="1" x14ac:dyDescent="0.3">
      <c r="A638" s="128" t="str">
        <f>IFERROR(IF(VLOOKUP(C638,Summary!A:B,2,FALSE)&lt;&gt;"C","",MAX($A$2:A637)+1),"")</f>
        <v/>
      </c>
      <c r="B638" s="35">
        <f>IF(Setup!$F$59="Yes",MAX($B$2:B637)+1,"")</f>
        <v>594</v>
      </c>
      <c r="C638" s="28" t="s">
        <v>491</v>
      </c>
      <c r="D638" s="37" t="str">
        <f t="shared" si="73"/>
        <v/>
      </c>
      <c r="E638" s="41">
        <v>6</v>
      </c>
      <c r="F638" s="41">
        <v>14</v>
      </c>
      <c r="G638" s="6">
        <v>9</v>
      </c>
      <c r="H638" s="6">
        <v>1</v>
      </c>
      <c r="I638" s="70">
        <v>0</v>
      </c>
      <c r="J638" s="70">
        <v>0</v>
      </c>
      <c r="K638" s="70">
        <v>0</v>
      </c>
      <c r="L638" s="70">
        <v>0</v>
      </c>
      <c r="M638" s="70">
        <v>0</v>
      </c>
      <c r="N638" s="70">
        <v>0</v>
      </c>
      <c r="O638" s="70">
        <v>0</v>
      </c>
      <c r="P638" s="70">
        <v>0</v>
      </c>
      <c r="Q638" s="70">
        <v>0</v>
      </c>
      <c r="R638" s="10">
        <f t="shared" si="72"/>
        <v>6.1</v>
      </c>
      <c r="T638" s="9" t="str">
        <f t="shared" si="74"/>
        <v>J68</v>
      </c>
      <c r="U638" s="11" t="str">
        <f t="shared" si="75"/>
        <v>Unlucky Thirteenth</v>
      </c>
      <c r="V638" s="11" t="str">
        <f t="shared" si="71"/>
        <v/>
      </c>
      <c r="W638" s="11" t="str">
        <f t="shared" si="76"/>
        <v/>
      </c>
      <c r="X638" s="86" t="str">
        <f>IFERROR(IF(U638="","",IF(COUNTIF('My Played Scenarios'!E:E,T638)&gt;0,"ü","")),"")</f>
        <v/>
      </c>
    </row>
    <row r="639" spans="1:24" ht="15" customHeight="1" x14ac:dyDescent="0.3">
      <c r="A639" s="128" t="str">
        <f>IFERROR(IF(VLOOKUP(C639,Summary!A:B,2,FALSE)&lt;&gt;"C","",MAX($A$2:A638)+1),"")</f>
        <v/>
      </c>
      <c r="B639" s="35">
        <f>IF(Setup!$F$59="Yes",MAX($B$2:B638)+1,"")</f>
        <v>595</v>
      </c>
      <c r="C639" s="28" t="s">
        <v>492</v>
      </c>
      <c r="D639" s="37" t="str">
        <f t="shared" si="73"/>
        <v/>
      </c>
      <c r="E639" s="41">
        <v>6.5</v>
      </c>
      <c r="F639" s="41">
        <v>33</v>
      </c>
      <c r="G639" s="6">
        <v>0</v>
      </c>
      <c r="H639" s="6">
        <v>1</v>
      </c>
      <c r="I639" s="70">
        <v>0</v>
      </c>
      <c r="J639" s="70">
        <v>0</v>
      </c>
      <c r="K639" s="70">
        <v>0</v>
      </c>
      <c r="L639" s="70">
        <v>0</v>
      </c>
      <c r="M639" s="70">
        <v>0</v>
      </c>
      <c r="N639" s="70">
        <v>0</v>
      </c>
      <c r="O639" s="70">
        <v>0</v>
      </c>
      <c r="P639" s="70">
        <v>0</v>
      </c>
      <c r="Q639" s="70">
        <v>0</v>
      </c>
      <c r="R639" s="10">
        <f t="shared" si="72"/>
        <v>4.6833333333333336</v>
      </c>
      <c r="T639" s="9" t="str">
        <f t="shared" si="74"/>
        <v>J69</v>
      </c>
      <c r="U639" s="11" t="str">
        <f t="shared" si="75"/>
        <v>The Army at the Edge of the World</v>
      </c>
      <c r="V639" s="11" t="str">
        <f t="shared" si="71"/>
        <v/>
      </c>
      <c r="W639" s="11" t="str">
        <f t="shared" si="76"/>
        <v/>
      </c>
      <c r="X639" s="86" t="str">
        <f>IFERROR(IF(U639="","",IF(COUNTIF('My Played Scenarios'!E:E,T639)&gt;0,"ü","")),"")</f>
        <v/>
      </c>
    </row>
    <row r="640" spans="1:24" ht="15" customHeight="1" x14ac:dyDescent="0.3">
      <c r="A640" s="128" t="str">
        <f>IFERROR(IF(VLOOKUP(C640,Summary!A:B,2,FALSE)&lt;&gt;"C","",MAX($A$2:A639)+1),"")</f>
        <v/>
      </c>
      <c r="B640" s="35">
        <f>IF(Setup!$F$59="Yes",MAX($B$2:B639)+1,"")</f>
        <v>596</v>
      </c>
      <c r="C640" s="28" t="s">
        <v>493</v>
      </c>
      <c r="D640" s="37" t="str">
        <f t="shared" si="73"/>
        <v/>
      </c>
      <c r="E640" s="41">
        <v>8</v>
      </c>
      <c r="F640" s="41">
        <v>35</v>
      </c>
      <c r="G640" s="6">
        <v>3</v>
      </c>
      <c r="H640" s="6">
        <v>2</v>
      </c>
      <c r="I640" s="70">
        <v>1</v>
      </c>
      <c r="J640" s="70">
        <v>0</v>
      </c>
      <c r="K640" s="70">
        <v>0</v>
      </c>
      <c r="L640" s="70">
        <v>0</v>
      </c>
      <c r="M640" s="70">
        <v>1</v>
      </c>
      <c r="N640" s="70">
        <v>0</v>
      </c>
      <c r="O640" s="70">
        <v>0</v>
      </c>
      <c r="P640" s="70">
        <v>0</v>
      </c>
      <c r="Q640" s="70">
        <v>0</v>
      </c>
      <c r="R640" s="10">
        <f t="shared" si="72"/>
        <v>7.9333333333333336</v>
      </c>
      <c r="T640" s="9" t="str">
        <f t="shared" si="74"/>
        <v>J70</v>
      </c>
      <c r="U640" s="11" t="str">
        <f t="shared" si="75"/>
        <v>Just an Illusion</v>
      </c>
      <c r="V640" s="11" t="str">
        <f t="shared" si="71"/>
        <v>, PTO, Air</v>
      </c>
      <c r="W640" s="11" t="str">
        <f t="shared" si="76"/>
        <v>PTO, Air</v>
      </c>
      <c r="X640" s="86" t="str">
        <f>IFERROR(IF(U640="","",IF(COUNTIF('My Played Scenarios'!E:E,T640)&gt;0,"ü","")),"")</f>
        <v/>
      </c>
    </row>
    <row r="641" spans="1:24" ht="15" customHeight="1" x14ac:dyDescent="0.3">
      <c r="A641" s="128" t="str">
        <f>IFERROR(IF(VLOOKUP(C641,Summary!A:B,2,FALSE)&lt;&gt;"C","",MAX($A$2:A640)+1),"")</f>
        <v/>
      </c>
      <c r="B641" s="35">
        <f>IF(Setup!$F$59="Yes",MAX($B$2:B640)+1,"")</f>
        <v>597</v>
      </c>
      <c r="C641" s="28" t="s">
        <v>494</v>
      </c>
      <c r="D641" s="37" t="str">
        <f t="shared" si="73"/>
        <v/>
      </c>
      <c r="E641" s="41">
        <v>5.5</v>
      </c>
      <c r="F641" s="41">
        <v>4</v>
      </c>
      <c r="G641" s="6">
        <v>2</v>
      </c>
      <c r="H641" s="6">
        <v>0</v>
      </c>
      <c r="I641" s="70">
        <v>0</v>
      </c>
      <c r="J641" s="70">
        <v>0</v>
      </c>
      <c r="K641" s="70">
        <v>0</v>
      </c>
      <c r="L641" s="70">
        <v>0</v>
      </c>
      <c r="M641" s="70">
        <v>0</v>
      </c>
      <c r="N641" s="70">
        <v>0</v>
      </c>
      <c r="O641" s="70">
        <v>0</v>
      </c>
      <c r="P641" s="70">
        <v>0</v>
      </c>
      <c r="Q641" s="70">
        <v>0</v>
      </c>
      <c r="R641" s="10">
        <f t="shared" si="72"/>
        <v>2.1</v>
      </c>
      <c r="T641" s="9" t="str">
        <f t="shared" si="74"/>
        <v>J71</v>
      </c>
      <c r="U641" s="11" t="str">
        <f t="shared" si="75"/>
        <v>Tomforce</v>
      </c>
      <c r="V641" s="11" t="str">
        <f t="shared" si="71"/>
        <v/>
      </c>
      <c r="W641" s="11" t="str">
        <f t="shared" si="76"/>
        <v/>
      </c>
      <c r="X641" s="86" t="str">
        <f>IFERROR(IF(U641="","",IF(COUNTIF('My Played Scenarios'!E:E,T641)&gt;0,"ü","")),"")</f>
        <v/>
      </c>
    </row>
    <row r="642" spans="1:24" ht="15" customHeight="1" x14ac:dyDescent="0.3">
      <c r="A642" s="128" t="str">
        <f>IFERROR(IF(VLOOKUP(C642,Summary!A:B,2,FALSE)&lt;&gt;"C","",MAX($A$2:A641)+1),"")</f>
        <v/>
      </c>
      <c r="B642" s="35">
        <f>IF(Setup!$F$59="Yes",MAX($B$2:B641)+1,"")</f>
        <v>598</v>
      </c>
      <c r="C642" s="28" t="s">
        <v>495</v>
      </c>
      <c r="D642" s="37" t="str">
        <f t="shared" si="73"/>
        <v/>
      </c>
      <c r="E642" s="41">
        <v>7</v>
      </c>
      <c r="F642" s="41">
        <v>26</v>
      </c>
      <c r="G642" s="6">
        <v>7</v>
      </c>
      <c r="H642" s="6">
        <v>0</v>
      </c>
      <c r="I642" s="70">
        <v>0</v>
      </c>
      <c r="J642" s="70">
        <v>1</v>
      </c>
      <c r="K642" s="70">
        <v>0</v>
      </c>
      <c r="L642" s="70">
        <v>0</v>
      </c>
      <c r="M642" s="70">
        <v>0</v>
      </c>
      <c r="N642" s="70">
        <v>0</v>
      </c>
      <c r="O642" s="70">
        <v>0</v>
      </c>
      <c r="P642" s="70">
        <v>0</v>
      </c>
      <c r="Q642" s="70">
        <v>0</v>
      </c>
      <c r="R642" s="10">
        <f t="shared" si="72"/>
        <v>7.8833333333333337</v>
      </c>
      <c r="T642" s="9" t="str">
        <f t="shared" si="74"/>
        <v>J72</v>
      </c>
      <c r="U642" s="11" t="str">
        <f t="shared" si="75"/>
        <v>Cahier Carriers</v>
      </c>
      <c r="V642" s="11" t="str">
        <f t="shared" si="71"/>
        <v>, OBA</v>
      </c>
      <c r="W642" s="11" t="str">
        <f t="shared" si="76"/>
        <v>OBA</v>
      </c>
      <c r="X642" s="86" t="str">
        <f>IFERROR(IF(U642="","",IF(COUNTIF('My Played Scenarios'!E:E,T642)&gt;0,"ü","")),"")</f>
        <v/>
      </c>
    </row>
    <row r="643" spans="1:24" ht="15" customHeight="1" x14ac:dyDescent="0.3">
      <c r="A643" s="128" t="str">
        <f>IFERROR(IF(VLOOKUP(C643,Summary!A:B,2,FALSE)&lt;&gt;"C","",MAX($A$2:A642)+1),"")</f>
        <v/>
      </c>
      <c r="B643" s="35">
        <f>IF(Setup!$F$59="Yes",MAX($B$2:B642)+1,"")</f>
        <v>599</v>
      </c>
      <c r="C643" s="28" t="s">
        <v>496</v>
      </c>
      <c r="D643" s="37" t="str">
        <f t="shared" si="73"/>
        <v/>
      </c>
      <c r="E643" s="41">
        <v>5.5</v>
      </c>
      <c r="F643" s="41">
        <v>17.5</v>
      </c>
      <c r="G643" s="6">
        <v>0</v>
      </c>
      <c r="H643" s="6">
        <v>0</v>
      </c>
      <c r="I643" s="70">
        <v>0</v>
      </c>
      <c r="J643" s="70">
        <v>0</v>
      </c>
      <c r="K643" s="70">
        <v>0</v>
      </c>
      <c r="L643" s="70">
        <v>0</v>
      </c>
      <c r="M643" s="70">
        <v>0</v>
      </c>
      <c r="N643" s="70">
        <v>0</v>
      </c>
      <c r="O643" s="70">
        <v>0</v>
      </c>
      <c r="P643" s="70">
        <v>0</v>
      </c>
      <c r="Q643" s="70">
        <v>0</v>
      </c>
      <c r="R643" s="10">
        <f t="shared" si="72"/>
        <v>2.604166666666667</v>
      </c>
      <c r="T643" s="9" t="str">
        <f t="shared" si="74"/>
        <v>J73</v>
      </c>
      <c r="U643" s="11" t="str">
        <f t="shared" si="75"/>
        <v>Tired and Unsupported</v>
      </c>
      <c r="V643" s="11" t="str">
        <f t="shared" si="71"/>
        <v/>
      </c>
      <c r="W643" s="11" t="str">
        <f t="shared" si="76"/>
        <v/>
      </c>
      <c r="X643" s="86" t="str">
        <f>IFERROR(IF(U643="","",IF(COUNTIF('My Played Scenarios'!E:E,T643)&gt;0,"ü","")),"")</f>
        <v/>
      </c>
    </row>
    <row r="644" spans="1:24" ht="15" customHeight="1" x14ac:dyDescent="0.3">
      <c r="A644" s="128" t="str">
        <f>IFERROR(IF(VLOOKUP(C644,Summary!A:B,2,FALSE)&lt;&gt;"C","",MAX($A$2:A643)+1),"")</f>
        <v/>
      </c>
      <c r="B644" s="35">
        <f>IF(Setup!$F$59="Yes",MAX($B$2:B643)+1,"")</f>
        <v>600</v>
      </c>
      <c r="C644" s="28" t="s">
        <v>497</v>
      </c>
      <c r="D644" s="37" t="str">
        <f t="shared" si="73"/>
        <v/>
      </c>
      <c r="E644" s="41">
        <v>6.5</v>
      </c>
      <c r="F644" s="41">
        <v>19</v>
      </c>
      <c r="G644" s="6">
        <v>21</v>
      </c>
      <c r="H644" s="6">
        <v>0</v>
      </c>
      <c r="I644" s="70">
        <v>0</v>
      </c>
      <c r="J644" s="70">
        <v>0</v>
      </c>
      <c r="K644" s="70">
        <v>0</v>
      </c>
      <c r="L644" s="70">
        <v>0</v>
      </c>
      <c r="M644" s="70">
        <v>0</v>
      </c>
      <c r="N644" s="70">
        <v>0</v>
      </c>
      <c r="O644" s="70">
        <v>0</v>
      </c>
      <c r="P644" s="70">
        <v>0</v>
      </c>
      <c r="Q644" s="70">
        <v>0</v>
      </c>
      <c r="R644" s="10">
        <f t="shared" si="72"/>
        <v>9.8833333333333329</v>
      </c>
      <c r="T644" s="9" t="str">
        <f t="shared" si="74"/>
        <v>J74</v>
      </c>
      <c r="U644" s="11" t="str">
        <f t="shared" si="75"/>
        <v>Priests on the Line</v>
      </c>
      <c r="V644" s="11" t="str">
        <f t="shared" si="71"/>
        <v/>
      </c>
      <c r="W644" s="11" t="str">
        <f t="shared" si="76"/>
        <v/>
      </c>
      <c r="X644" s="86" t="str">
        <f>IFERROR(IF(U644="","",IF(COUNTIF('My Played Scenarios'!E:E,T644)&gt;0,"ü","")),"")</f>
        <v/>
      </c>
    </row>
    <row r="645" spans="1:24" ht="15" customHeight="1" x14ac:dyDescent="0.3">
      <c r="A645" s="128" t="str">
        <f>IFERROR(IF(VLOOKUP(C645,Summary!A:B,2,FALSE)&lt;&gt;"C","",MAX($A$2:A644)+1),"")</f>
        <v/>
      </c>
      <c r="B645" s="35">
        <f>IF(Setup!$F$59="Yes",MAX($B$2:B644)+1,"")</f>
        <v>601</v>
      </c>
      <c r="C645" s="28" t="s">
        <v>498</v>
      </c>
      <c r="D645" s="37" t="str">
        <f t="shared" si="73"/>
        <v/>
      </c>
      <c r="E645" s="41">
        <v>5</v>
      </c>
      <c r="F645" s="41">
        <v>13</v>
      </c>
      <c r="G645" s="6">
        <v>14</v>
      </c>
      <c r="H645" s="6">
        <v>1</v>
      </c>
      <c r="I645" s="70">
        <v>0</v>
      </c>
      <c r="J645" s="70">
        <v>0</v>
      </c>
      <c r="K645" s="70">
        <v>0</v>
      </c>
      <c r="L645" s="70">
        <v>0</v>
      </c>
      <c r="M645" s="70">
        <v>0</v>
      </c>
      <c r="N645" s="70">
        <v>0</v>
      </c>
      <c r="O645" s="70">
        <v>0</v>
      </c>
      <c r="P645" s="70">
        <v>0</v>
      </c>
      <c r="Q645" s="70">
        <v>0</v>
      </c>
      <c r="R645" s="10">
        <f t="shared" si="72"/>
        <v>5.666666666666667</v>
      </c>
      <c r="T645" s="9" t="str">
        <f t="shared" si="74"/>
        <v>J75</v>
      </c>
      <c r="U645" s="11" t="str">
        <f t="shared" si="75"/>
        <v>My Lonely Valentine</v>
      </c>
      <c r="V645" s="11" t="str">
        <f t="shared" si="71"/>
        <v/>
      </c>
      <c r="W645" s="11" t="str">
        <f t="shared" si="76"/>
        <v/>
      </c>
      <c r="X645" s="86" t="str">
        <f>IFERROR(IF(U645="","",IF(COUNTIF('My Played Scenarios'!E:E,T645)&gt;0,"ü","")),"")</f>
        <v/>
      </c>
    </row>
    <row r="646" spans="1:24" ht="15" customHeight="1" x14ac:dyDescent="0.3">
      <c r="A646" s="128" t="str">
        <f>IFERROR(IF(VLOOKUP(C646,Summary!A:B,2,FALSE)&lt;&gt;"C","",MAX($A$2:A645)+1),"")</f>
        <v/>
      </c>
      <c r="B646" s="35">
        <f>IF(Setup!$F$59="Yes",MAX($B$2:B645)+1,"")</f>
        <v>602</v>
      </c>
      <c r="C646" s="28" t="s">
        <v>499</v>
      </c>
      <c r="D646" s="37" t="str">
        <f t="shared" si="73"/>
        <v/>
      </c>
      <c r="E646" s="41">
        <v>4.5</v>
      </c>
      <c r="F646" s="41">
        <v>27</v>
      </c>
      <c r="G646" s="6">
        <v>1</v>
      </c>
      <c r="H646" s="6">
        <v>0</v>
      </c>
      <c r="I646" s="70">
        <v>0</v>
      </c>
      <c r="J646" s="70">
        <v>0</v>
      </c>
      <c r="K646" s="70">
        <v>0</v>
      </c>
      <c r="L646" s="70">
        <v>0</v>
      </c>
      <c r="M646" s="70">
        <v>0</v>
      </c>
      <c r="N646" s="70">
        <v>0</v>
      </c>
      <c r="O646" s="70">
        <v>0</v>
      </c>
      <c r="P646" s="70">
        <v>0</v>
      </c>
      <c r="Q646" s="70">
        <v>0</v>
      </c>
      <c r="R646" s="10">
        <f t="shared" si="72"/>
        <v>3.3250000000000002</v>
      </c>
      <c r="T646" s="9" t="str">
        <f t="shared" si="74"/>
        <v>J76</v>
      </c>
      <c r="U646" s="11" t="str">
        <f t="shared" si="75"/>
        <v>Ultimate Treachery</v>
      </c>
      <c r="V646" s="11" t="str">
        <f t="shared" si="71"/>
        <v/>
      </c>
      <c r="W646" s="11" t="str">
        <f t="shared" si="76"/>
        <v/>
      </c>
      <c r="X646" s="86" t="str">
        <f>IFERROR(IF(U646="","",IF(COUNTIF('My Played Scenarios'!E:E,T646)&gt;0,"ü","")),"")</f>
        <v/>
      </c>
    </row>
    <row r="647" spans="1:24" ht="15" customHeight="1" x14ac:dyDescent="0.3">
      <c r="A647" s="128" t="str">
        <f>IFERROR(IF(VLOOKUP(C647,Summary!A:B,2,FALSE)&lt;&gt;"C","",MAX($A$2:A646)+1),"")</f>
        <v/>
      </c>
      <c r="B647" s="35">
        <f>IF(Setup!$F$59="Yes",MAX($B$2:B646)+1,"")</f>
        <v>603</v>
      </c>
      <c r="C647" s="28" t="s">
        <v>500</v>
      </c>
      <c r="D647" s="37" t="str">
        <f t="shared" si="73"/>
        <v/>
      </c>
      <c r="E647" s="41">
        <v>5</v>
      </c>
      <c r="F647" s="41">
        <v>9.5</v>
      </c>
      <c r="G647" s="6">
        <v>5</v>
      </c>
      <c r="H647" s="6">
        <v>2</v>
      </c>
      <c r="I647" s="70">
        <v>0</v>
      </c>
      <c r="J647" s="70">
        <v>0</v>
      </c>
      <c r="K647" s="70">
        <v>0</v>
      </c>
      <c r="L647" s="70">
        <v>0</v>
      </c>
      <c r="M647" s="70">
        <v>0</v>
      </c>
      <c r="N647" s="70">
        <v>0</v>
      </c>
      <c r="O647" s="70">
        <v>0</v>
      </c>
      <c r="P647" s="70">
        <v>0</v>
      </c>
      <c r="Q647" s="70">
        <v>0</v>
      </c>
      <c r="R647" s="10">
        <f t="shared" si="72"/>
        <v>3.625</v>
      </c>
      <c r="T647" s="9" t="str">
        <f t="shared" si="74"/>
        <v>J77</v>
      </c>
      <c r="U647" s="11" t="str">
        <f t="shared" si="75"/>
        <v>Moses' Blazes</v>
      </c>
      <c r="V647" s="11" t="str">
        <f t="shared" si="71"/>
        <v/>
      </c>
      <c r="W647" s="11" t="str">
        <f t="shared" si="76"/>
        <v/>
      </c>
      <c r="X647" s="86" t="str">
        <f>IFERROR(IF(U647="","",IF(COUNTIF('My Played Scenarios'!E:E,T647)&gt;0,"ü","")),"")</f>
        <v/>
      </c>
    </row>
    <row r="648" spans="1:24" ht="15" customHeight="1" x14ac:dyDescent="0.3">
      <c r="A648" s="128" t="str">
        <f>IFERROR(IF(VLOOKUP(C648,Summary!A:B,2,FALSE)&lt;&gt;"C","",MAX($A$2:A647)+1),"")</f>
        <v/>
      </c>
      <c r="B648" s="35">
        <f>IF(Setup!$F$59="Yes",MAX($B$2:B647)+1,"")</f>
        <v>604</v>
      </c>
      <c r="C648" s="28" t="s">
        <v>501</v>
      </c>
      <c r="D648" s="37" t="str">
        <f t="shared" si="73"/>
        <v/>
      </c>
      <c r="E648" s="41">
        <v>9.5</v>
      </c>
      <c r="F648" s="41">
        <v>23</v>
      </c>
      <c r="G648" s="6">
        <v>3</v>
      </c>
      <c r="H648" s="6">
        <v>1</v>
      </c>
      <c r="I648" s="70">
        <v>0</v>
      </c>
      <c r="J648" s="70">
        <v>0</v>
      </c>
      <c r="K648" s="70">
        <v>0</v>
      </c>
      <c r="L648" s="70">
        <v>0</v>
      </c>
      <c r="M648" s="70">
        <v>0</v>
      </c>
      <c r="N648" s="70">
        <v>0</v>
      </c>
      <c r="O648" s="70">
        <v>0</v>
      </c>
      <c r="P648" s="70">
        <v>0</v>
      </c>
      <c r="Q648" s="70">
        <v>0</v>
      </c>
      <c r="R648" s="10">
        <f t="shared" si="72"/>
        <v>6.7</v>
      </c>
      <c r="T648" s="9" t="str">
        <f t="shared" si="74"/>
        <v>J78</v>
      </c>
      <c r="U648" s="11" t="str">
        <f t="shared" si="75"/>
        <v>Fast Heinz</v>
      </c>
      <c r="V648" s="11" t="str">
        <f t="shared" si="71"/>
        <v/>
      </c>
      <c r="W648" s="11" t="str">
        <f t="shared" si="76"/>
        <v/>
      </c>
      <c r="X648" s="86" t="str">
        <f>IFERROR(IF(U648="","",IF(COUNTIF('My Played Scenarios'!E:E,T648)&gt;0,"ü","")),"")</f>
        <v/>
      </c>
    </row>
    <row r="649" spans="1:24" ht="15" customHeight="1" x14ac:dyDescent="0.3">
      <c r="A649" s="128" t="str">
        <f>IFERROR(IF(VLOOKUP(C649,Summary!A:B,2,FALSE)&lt;&gt;"C","",MAX($A$2:A648)+1),"")</f>
        <v/>
      </c>
      <c r="B649" s="35">
        <f>IF(Setup!$F$59="Yes",MAX($B$2:B648)+1,"")</f>
        <v>605</v>
      </c>
      <c r="C649" s="28" t="s">
        <v>502</v>
      </c>
      <c r="D649" s="37" t="str">
        <f t="shared" si="73"/>
        <v/>
      </c>
      <c r="E649" s="41">
        <v>8</v>
      </c>
      <c r="F649" s="41">
        <v>19</v>
      </c>
      <c r="G649" s="6">
        <v>9</v>
      </c>
      <c r="H649" s="6">
        <v>7</v>
      </c>
      <c r="I649" s="70">
        <v>0</v>
      </c>
      <c r="J649" s="70">
        <v>1</v>
      </c>
      <c r="K649" s="70">
        <v>0</v>
      </c>
      <c r="L649" s="70">
        <v>1</v>
      </c>
      <c r="M649" s="70">
        <v>0</v>
      </c>
      <c r="N649" s="70">
        <v>0</v>
      </c>
      <c r="O649" s="70">
        <v>0</v>
      </c>
      <c r="P649" s="70">
        <v>0</v>
      </c>
      <c r="Q649" s="70">
        <v>0</v>
      </c>
      <c r="R649" s="10">
        <f t="shared" si="72"/>
        <v>10.6</v>
      </c>
      <c r="T649" s="9" t="str">
        <f t="shared" si="74"/>
        <v>J79</v>
      </c>
      <c r="U649" s="11" t="str">
        <f t="shared" si="75"/>
        <v>Rommel's Remedy</v>
      </c>
      <c r="V649" s="11" t="str">
        <f t="shared" si="71"/>
        <v>, OBA, Dsrt</v>
      </c>
      <c r="W649" s="11" t="str">
        <f t="shared" si="76"/>
        <v>OBA, Dsrt</v>
      </c>
      <c r="X649" s="86" t="str">
        <f>IFERROR(IF(U649="","",IF(COUNTIF('My Played Scenarios'!E:E,T649)&gt;0,"ü","")),"")</f>
        <v/>
      </c>
    </row>
    <row r="650" spans="1:24" ht="15" customHeight="1" x14ac:dyDescent="0.3">
      <c r="A650" s="128" t="str">
        <f>IFERROR(IF(VLOOKUP(C650,Summary!A:B,2,FALSE)&lt;&gt;"C","",MAX($A$2:A649)+1),"")</f>
        <v/>
      </c>
      <c r="B650" s="35">
        <f>IF(Setup!$F$59="Yes",MAX($B$2:B649)+1,"")</f>
        <v>606</v>
      </c>
      <c r="C650" s="28" t="s">
        <v>503</v>
      </c>
      <c r="D650" s="37" t="str">
        <f t="shared" si="73"/>
        <v/>
      </c>
      <c r="E650" s="41">
        <v>6.5</v>
      </c>
      <c r="F650" s="41">
        <v>20</v>
      </c>
      <c r="G650" s="6">
        <v>11</v>
      </c>
      <c r="H650" s="6">
        <v>6</v>
      </c>
      <c r="I650" s="70">
        <v>0</v>
      </c>
      <c r="J650" s="70">
        <v>1</v>
      </c>
      <c r="K650" s="70">
        <v>0</v>
      </c>
      <c r="L650" s="70">
        <v>1</v>
      </c>
      <c r="M650" s="70">
        <v>0</v>
      </c>
      <c r="N650" s="70">
        <v>0</v>
      </c>
      <c r="O650" s="70">
        <v>0</v>
      </c>
      <c r="P650" s="70">
        <v>0</v>
      </c>
      <c r="Q650" s="70">
        <v>0</v>
      </c>
      <c r="R650" s="10">
        <f t="shared" si="72"/>
        <v>8.4749999999999996</v>
      </c>
      <c r="T650" s="9" t="str">
        <f t="shared" si="74"/>
        <v>J80</v>
      </c>
      <c r="U650" s="11" t="str">
        <f t="shared" si="75"/>
        <v>Egypt's Last Hope</v>
      </c>
      <c r="V650" s="11" t="str">
        <f t="shared" si="71"/>
        <v>, OBA, Dsrt</v>
      </c>
      <c r="W650" s="11" t="str">
        <f t="shared" si="76"/>
        <v>OBA, Dsrt</v>
      </c>
      <c r="X650" s="86" t="str">
        <f>IFERROR(IF(U650="","",IF(COUNTIF('My Played Scenarios'!E:E,T650)&gt;0,"ü","")),"")</f>
        <v/>
      </c>
    </row>
    <row r="651" spans="1:24" ht="15" customHeight="1" x14ac:dyDescent="0.3">
      <c r="A651" s="128" t="str">
        <f>IFERROR(IF(VLOOKUP(C651,Summary!A:B,2,FALSE)&lt;&gt;"C","",MAX($A$2:A650)+1),"")</f>
        <v/>
      </c>
      <c r="B651" s="35">
        <f>IF(Setup!$F$59="Yes",MAX($B$2:B650)+1,"")</f>
        <v>607</v>
      </c>
      <c r="C651" s="28" t="s">
        <v>504</v>
      </c>
      <c r="D651" s="37" t="str">
        <f t="shared" si="73"/>
        <v/>
      </c>
      <c r="E651" s="41">
        <v>6</v>
      </c>
      <c r="F651" s="41">
        <v>3</v>
      </c>
      <c r="G651" s="6">
        <v>5</v>
      </c>
      <c r="H651" s="6">
        <v>0</v>
      </c>
      <c r="I651" s="70">
        <v>0</v>
      </c>
      <c r="J651" s="70">
        <v>0</v>
      </c>
      <c r="K651" s="70">
        <v>0</v>
      </c>
      <c r="L651" s="70">
        <v>1</v>
      </c>
      <c r="M651" s="70">
        <v>0</v>
      </c>
      <c r="N651" s="70">
        <v>0</v>
      </c>
      <c r="O651" s="70">
        <v>0</v>
      </c>
      <c r="P651" s="70">
        <v>0</v>
      </c>
      <c r="Q651" s="70">
        <v>0</v>
      </c>
      <c r="R651" s="10">
        <f t="shared" si="72"/>
        <v>3.8</v>
      </c>
      <c r="T651" s="9" t="str">
        <f t="shared" si="74"/>
        <v>J81</v>
      </c>
      <c r="U651" s="11" t="str">
        <f t="shared" si="75"/>
        <v>Twisted Knickers</v>
      </c>
      <c r="V651" s="11" t="str">
        <f t="shared" si="71"/>
        <v>, Dsrt</v>
      </c>
      <c r="W651" s="11" t="str">
        <f t="shared" si="76"/>
        <v>Dsrt</v>
      </c>
      <c r="X651" s="86" t="str">
        <f>IFERROR(IF(U651="","",IF(COUNTIF('My Played Scenarios'!E:E,T651)&gt;0,"ü","")),"")</f>
        <v/>
      </c>
    </row>
    <row r="652" spans="1:24" ht="15" customHeight="1" x14ac:dyDescent="0.3">
      <c r="A652" s="128" t="str">
        <f>IFERROR(IF(VLOOKUP(C652,Summary!A:B,2,FALSE)&lt;&gt;"C","",MAX($A$2:A651)+1),"")</f>
        <v/>
      </c>
      <c r="B652" s="35">
        <f>IF(Setup!$F$59="Yes",MAX($B$2:B651)+1,"")</f>
        <v>608</v>
      </c>
      <c r="C652" s="28" t="s">
        <v>505</v>
      </c>
      <c r="D652" s="37" t="str">
        <f t="shared" si="73"/>
        <v/>
      </c>
      <c r="E652" s="41">
        <v>6.5</v>
      </c>
      <c r="F652" s="41">
        <v>13.5</v>
      </c>
      <c r="G652" s="6">
        <v>2</v>
      </c>
      <c r="H652" s="6">
        <v>1</v>
      </c>
      <c r="I652" s="70">
        <v>0</v>
      </c>
      <c r="J652" s="70">
        <v>1</v>
      </c>
      <c r="K652" s="70">
        <v>0</v>
      </c>
      <c r="L652" s="70">
        <v>0</v>
      </c>
      <c r="M652" s="70">
        <v>0</v>
      </c>
      <c r="N652" s="70">
        <v>0</v>
      </c>
      <c r="O652" s="70">
        <v>0</v>
      </c>
      <c r="P652" s="70">
        <v>0</v>
      </c>
      <c r="Q652" s="70">
        <v>0</v>
      </c>
      <c r="R652" s="10">
        <f t="shared" si="72"/>
        <v>3.9791666666666665</v>
      </c>
      <c r="T652" s="9" t="str">
        <f t="shared" si="74"/>
        <v>J82</v>
      </c>
      <c r="U652" s="11" t="str">
        <f t="shared" si="75"/>
        <v>Pavlov's House</v>
      </c>
      <c r="V652" s="11" t="str">
        <f t="shared" ref="V652:V715" si="77">IF(OR(C652="",LEFT(C652,3)="---"),"",IF(OR(RIGHT(C652,3)="-I]",RIGHT(C652,4)="-II]",RIGHT(C652,5)="-III]",RIGHT(C652,4)="-IV]",RIGHT(C652,3)="-V]",RIGHT(C652,4)="-VI]",RIGHT(C652,5)="-VII]",RIGHT(C652,6)="-VIII]",RIGHT(C652,3)="CG]",MID(C652,LEN(C652)-2,2)="CG",MID(C652,LEN(C652)-4,2)="CG",MID(C652,LEN(C652)-3,2)="CG"),"Campaign",IFERROR(IF(I652=1,", PTO","")&amp;IF(J652=1,", OBA","")&amp;IF(K652=1,", Nght","")&amp;IF(L652=1,", Dsrt","")&amp;IF(M652=1,", Air","")&amp;IF(N652=1,", Bcg","")&amp;IF(O652=1,", Sea","")&amp;IF(P652=1,", Dlux","")&amp;IF(Q652=1,", SSR",""),"")))</f>
        <v>, OBA</v>
      </c>
      <c r="W652" s="11" t="str">
        <f t="shared" si="76"/>
        <v>OBA</v>
      </c>
      <c r="X652" s="86" t="str">
        <f>IFERROR(IF(U652="","",IF(COUNTIF('My Played Scenarios'!E:E,T652)&gt;0,"ü","")),"")</f>
        <v/>
      </c>
    </row>
    <row r="653" spans="1:24" ht="15" customHeight="1" x14ac:dyDescent="0.3">
      <c r="A653" s="128" t="str">
        <f>IFERROR(IF(VLOOKUP(C653,Summary!A:B,2,FALSE)&lt;&gt;"C","",MAX($A$2:A652)+1),"")</f>
        <v/>
      </c>
      <c r="B653" s="35">
        <f>IF(Setup!$F$59="Yes",MAX($B$2:B652)+1,"")</f>
        <v>609</v>
      </c>
      <c r="C653" s="28" t="s">
        <v>506</v>
      </c>
      <c r="D653" s="37" t="str">
        <f t="shared" si="73"/>
        <v/>
      </c>
      <c r="E653" s="41">
        <v>6.5</v>
      </c>
      <c r="F653" s="41">
        <v>40</v>
      </c>
      <c r="G653" s="6">
        <v>5</v>
      </c>
      <c r="H653" s="6">
        <v>4</v>
      </c>
      <c r="I653" s="70">
        <v>0</v>
      </c>
      <c r="J653" s="70">
        <v>1</v>
      </c>
      <c r="K653" s="70">
        <v>0</v>
      </c>
      <c r="L653" s="70">
        <v>0</v>
      </c>
      <c r="M653" s="70">
        <v>0</v>
      </c>
      <c r="N653" s="70">
        <v>0</v>
      </c>
      <c r="O653" s="70">
        <v>0</v>
      </c>
      <c r="P653" s="70">
        <v>0</v>
      </c>
      <c r="Q653" s="70">
        <v>0</v>
      </c>
      <c r="R653" s="10">
        <f t="shared" si="72"/>
        <v>8.4749999999999996</v>
      </c>
      <c r="T653" s="9" t="str">
        <f t="shared" si="74"/>
        <v>J83</v>
      </c>
      <c r="U653" s="11" t="str">
        <f t="shared" si="75"/>
        <v>Bloody Nose</v>
      </c>
      <c r="V653" s="11" t="str">
        <f t="shared" si="77"/>
        <v>, OBA</v>
      </c>
      <c r="W653" s="11" t="str">
        <f t="shared" si="76"/>
        <v>OBA</v>
      </c>
      <c r="X653" s="86" t="str">
        <f>IFERROR(IF(U653="","",IF(COUNTIF('My Played Scenarios'!E:E,T653)&gt;0,"ü","")),"")</f>
        <v/>
      </c>
    </row>
    <row r="654" spans="1:24" ht="15" customHeight="1" x14ac:dyDescent="0.3">
      <c r="A654" s="128" t="str">
        <f>IFERROR(IF(VLOOKUP(C654,Summary!A:B,2,FALSE)&lt;&gt;"C","",MAX($A$2:A653)+1),"")</f>
        <v/>
      </c>
      <c r="B654" s="35">
        <f>IF(Setup!$F$59="Yes",MAX($B$2:B653)+1,"")</f>
        <v>610</v>
      </c>
      <c r="C654" s="28" t="s">
        <v>507</v>
      </c>
      <c r="D654" s="37" t="str">
        <f t="shared" si="73"/>
        <v/>
      </c>
      <c r="E654" s="41">
        <v>6.5</v>
      </c>
      <c r="F654" s="41">
        <v>21</v>
      </c>
      <c r="G654" s="6">
        <v>2</v>
      </c>
      <c r="H654" s="6">
        <v>1</v>
      </c>
      <c r="I654" s="70">
        <v>1</v>
      </c>
      <c r="J654" s="70">
        <v>0</v>
      </c>
      <c r="K654" s="70">
        <v>0</v>
      </c>
      <c r="L654" s="70">
        <v>0</v>
      </c>
      <c r="M654" s="70">
        <v>0</v>
      </c>
      <c r="N654" s="70">
        <v>0</v>
      </c>
      <c r="O654" s="70">
        <v>0</v>
      </c>
      <c r="P654" s="70">
        <v>0</v>
      </c>
      <c r="Q654" s="70">
        <v>0</v>
      </c>
      <c r="R654" s="10">
        <f t="shared" si="72"/>
        <v>4.3583333333333334</v>
      </c>
      <c r="T654" s="9" t="str">
        <f t="shared" si="74"/>
        <v>J84</v>
      </c>
      <c r="U654" s="11" t="str">
        <f t="shared" si="75"/>
        <v>Makin Taken</v>
      </c>
      <c r="V654" s="11" t="str">
        <f t="shared" si="77"/>
        <v>, PTO</v>
      </c>
      <c r="W654" s="11" t="str">
        <f t="shared" si="76"/>
        <v>PTO</v>
      </c>
      <c r="X654" s="86" t="str">
        <f>IFERROR(IF(U654="","",IF(COUNTIF('My Played Scenarios'!E:E,T654)&gt;0,"ü","")),"")</f>
        <v/>
      </c>
    </row>
    <row r="655" spans="1:24" ht="15" customHeight="1" x14ac:dyDescent="0.3">
      <c r="A655" s="128" t="str">
        <f>IFERROR(IF(VLOOKUP(C655,Summary!A:B,2,FALSE)&lt;&gt;"C","",MAX($A$2:A654)+1),"")</f>
        <v/>
      </c>
      <c r="B655" s="35">
        <f>IF(Setup!$F$59="Yes",MAX($B$2:B654)+1,"")</f>
        <v>611</v>
      </c>
      <c r="C655" s="28" t="s">
        <v>508</v>
      </c>
      <c r="D655" s="37" t="str">
        <f t="shared" si="73"/>
        <v/>
      </c>
      <c r="E655" s="41">
        <v>8</v>
      </c>
      <c r="F655" s="41">
        <v>27</v>
      </c>
      <c r="G655" s="6">
        <v>5</v>
      </c>
      <c r="H655" s="6">
        <v>2</v>
      </c>
      <c r="I655" s="70">
        <v>0</v>
      </c>
      <c r="J655" s="70">
        <v>0</v>
      </c>
      <c r="K655" s="70">
        <v>0</v>
      </c>
      <c r="L655" s="70">
        <v>0</v>
      </c>
      <c r="M655" s="70">
        <v>0</v>
      </c>
      <c r="N655" s="70">
        <v>0</v>
      </c>
      <c r="O655" s="70">
        <v>0</v>
      </c>
      <c r="P655" s="70">
        <v>0</v>
      </c>
      <c r="Q655" s="70">
        <v>0</v>
      </c>
      <c r="R655" s="10">
        <f t="shared" si="72"/>
        <v>7.5333333333333332</v>
      </c>
      <c r="T655" s="9" t="str">
        <f t="shared" si="74"/>
        <v>J85</v>
      </c>
      <c r="U655" s="11" t="str">
        <f t="shared" si="75"/>
        <v>Ptichin' In</v>
      </c>
      <c r="V655" s="11" t="str">
        <f t="shared" si="77"/>
        <v/>
      </c>
      <c r="W655" s="11" t="str">
        <f t="shared" si="76"/>
        <v/>
      </c>
      <c r="X655" s="86" t="str">
        <f>IFERROR(IF(U655="","",IF(COUNTIF('My Played Scenarios'!E:E,T655)&gt;0,"ü","")),"")</f>
        <v/>
      </c>
    </row>
    <row r="656" spans="1:24" ht="15" customHeight="1" x14ac:dyDescent="0.3">
      <c r="A656" s="128" t="str">
        <f>IFERROR(IF(VLOOKUP(C656,Summary!A:B,2,FALSE)&lt;&gt;"C","",MAX($A$2:A655)+1),"")</f>
        <v/>
      </c>
      <c r="B656" s="35">
        <f>IF(Setup!$F$59="Yes",MAX($B$2:B655)+1,"")</f>
        <v>612</v>
      </c>
      <c r="C656" s="28" t="s">
        <v>509</v>
      </c>
      <c r="D656" s="37" t="str">
        <f t="shared" si="73"/>
        <v/>
      </c>
      <c r="E656" s="41">
        <v>7</v>
      </c>
      <c r="F656" s="41">
        <v>34</v>
      </c>
      <c r="G656" s="6">
        <v>19</v>
      </c>
      <c r="H656" s="6">
        <v>2</v>
      </c>
      <c r="I656" s="70">
        <v>0</v>
      </c>
      <c r="J656" s="70">
        <v>1</v>
      </c>
      <c r="K656" s="70">
        <v>0</v>
      </c>
      <c r="L656" s="70">
        <v>0</v>
      </c>
      <c r="M656" s="70">
        <v>0</v>
      </c>
      <c r="N656" s="70">
        <v>0</v>
      </c>
      <c r="O656" s="70">
        <v>0</v>
      </c>
      <c r="P656" s="70">
        <v>0</v>
      </c>
      <c r="Q656" s="70">
        <v>0</v>
      </c>
      <c r="R656" s="10">
        <f t="shared" si="72"/>
        <v>12.433333333333334</v>
      </c>
      <c r="T656" s="9" t="str">
        <f t="shared" si="74"/>
        <v>J86</v>
      </c>
      <c r="U656" s="11" t="str">
        <f t="shared" si="75"/>
        <v>Frontal Assault</v>
      </c>
      <c r="V656" s="11" t="str">
        <f t="shared" si="77"/>
        <v>, OBA</v>
      </c>
      <c r="W656" s="11" t="str">
        <f t="shared" si="76"/>
        <v>OBA</v>
      </c>
      <c r="X656" s="86" t="str">
        <f>IFERROR(IF(U656="","",IF(COUNTIF('My Played Scenarios'!E:E,T656)&gt;0,"ü","")),"")</f>
        <v/>
      </c>
    </row>
    <row r="657" spans="1:24" ht="15" customHeight="1" x14ac:dyDescent="0.3">
      <c r="A657" s="128" t="str">
        <f>IFERROR(IF(VLOOKUP(C657,Summary!A:B,2,FALSE)&lt;&gt;"C","",MAX($A$2:A656)+1),"")</f>
        <v/>
      </c>
      <c r="B657" s="35">
        <f>IF(Setup!$F$59="Yes",MAX($B$2:B656)+1,"")</f>
        <v>613</v>
      </c>
      <c r="C657" s="28" t="s">
        <v>510</v>
      </c>
      <c r="D657" s="37" t="str">
        <f t="shared" si="73"/>
        <v/>
      </c>
      <c r="E657" s="41">
        <v>7</v>
      </c>
      <c r="F657" s="41">
        <v>27</v>
      </c>
      <c r="G657" s="6">
        <v>6</v>
      </c>
      <c r="H657" s="6">
        <v>0</v>
      </c>
      <c r="I657" s="70">
        <v>0</v>
      </c>
      <c r="J657" s="70">
        <v>0</v>
      </c>
      <c r="K657" s="70">
        <v>0</v>
      </c>
      <c r="L657" s="70">
        <v>0</v>
      </c>
      <c r="M657" s="70">
        <v>0</v>
      </c>
      <c r="N657" s="70">
        <v>0</v>
      </c>
      <c r="O657" s="70">
        <v>0</v>
      </c>
      <c r="P657" s="70">
        <v>0</v>
      </c>
      <c r="Q657" s="70">
        <v>0</v>
      </c>
      <c r="R657" s="10">
        <f t="shared" si="72"/>
        <v>6.95</v>
      </c>
      <c r="T657" s="9" t="str">
        <f t="shared" si="74"/>
        <v>J87</v>
      </c>
      <c r="U657" s="11" t="str">
        <f t="shared" si="75"/>
        <v>Flames of Unrest</v>
      </c>
      <c r="V657" s="11" t="str">
        <f t="shared" si="77"/>
        <v/>
      </c>
      <c r="W657" s="11" t="str">
        <f t="shared" si="76"/>
        <v/>
      </c>
      <c r="X657" s="86" t="str">
        <f>IFERROR(IF(U657="","",IF(COUNTIF('My Played Scenarios'!E:E,T657)&gt;0,"ü","")),"")</f>
        <v/>
      </c>
    </row>
    <row r="658" spans="1:24" ht="15" customHeight="1" x14ac:dyDescent="0.3">
      <c r="A658" s="128" t="str">
        <f>IFERROR(IF(VLOOKUP(C658,Summary!A:B,2,FALSE)&lt;&gt;"C","",MAX($A$2:A657)+1),"")</f>
        <v/>
      </c>
      <c r="B658" s="35">
        <f>IF(Setup!$F$59="Yes",MAX($B$2:B657)+1,"")</f>
        <v>614</v>
      </c>
      <c r="C658" s="28" t="s">
        <v>511</v>
      </c>
      <c r="D658" s="37" t="str">
        <f t="shared" si="73"/>
        <v/>
      </c>
      <c r="E658" s="41">
        <v>7</v>
      </c>
      <c r="F658" s="41">
        <v>26</v>
      </c>
      <c r="G658" s="6">
        <v>2</v>
      </c>
      <c r="H658" s="6">
        <v>0</v>
      </c>
      <c r="I658" s="70">
        <v>0</v>
      </c>
      <c r="J658" s="70">
        <v>0</v>
      </c>
      <c r="K658" s="70">
        <v>0</v>
      </c>
      <c r="L658" s="70">
        <v>0</v>
      </c>
      <c r="M658" s="70">
        <v>0</v>
      </c>
      <c r="N658" s="70">
        <v>0</v>
      </c>
      <c r="O658" s="70">
        <v>0</v>
      </c>
      <c r="P658" s="70">
        <v>0</v>
      </c>
      <c r="Q658" s="70">
        <v>0</v>
      </c>
      <c r="R658" s="10">
        <f t="shared" si="72"/>
        <v>4.9666666666666668</v>
      </c>
      <c r="T658" s="9" t="str">
        <f t="shared" si="74"/>
        <v>J88</v>
      </c>
      <c r="U658" s="11" t="str">
        <f t="shared" si="75"/>
        <v>Escape to Wiltz</v>
      </c>
      <c r="V658" s="11" t="str">
        <f t="shared" si="77"/>
        <v/>
      </c>
      <c r="W658" s="11" t="str">
        <f t="shared" si="76"/>
        <v/>
      </c>
      <c r="X658" s="86" t="str">
        <f>IFERROR(IF(U658="","",IF(COUNTIF('My Played Scenarios'!E:E,T658)&gt;0,"ü","")),"")</f>
        <v/>
      </c>
    </row>
    <row r="659" spans="1:24" ht="15" customHeight="1" x14ac:dyDescent="0.3">
      <c r="A659" s="128" t="str">
        <f>IFERROR(IF(VLOOKUP(C659,Summary!A:B,2,FALSE)&lt;&gt;"C","",MAX($A$2:A658)+1),"")</f>
        <v/>
      </c>
      <c r="B659" s="35">
        <f>IF(Setup!$F$59="Yes",MAX($B$2:B658)+1,"")</f>
        <v>615</v>
      </c>
      <c r="C659" s="28" t="s">
        <v>512</v>
      </c>
      <c r="D659" s="37" t="str">
        <f t="shared" si="73"/>
        <v/>
      </c>
      <c r="E659" s="41">
        <v>8</v>
      </c>
      <c r="F659" s="41">
        <v>57</v>
      </c>
      <c r="G659" s="6">
        <v>6</v>
      </c>
      <c r="H659" s="6">
        <v>4</v>
      </c>
      <c r="I659" s="70">
        <v>0</v>
      </c>
      <c r="J659" s="70">
        <v>0</v>
      </c>
      <c r="K659" s="70">
        <v>0</v>
      </c>
      <c r="L659" s="70">
        <v>0</v>
      </c>
      <c r="M659" s="70">
        <v>0</v>
      </c>
      <c r="N659" s="70">
        <v>0</v>
      </c>
      <c r="O659" s="70">
        <v>0</v>
      </c>
      <c r="P659" s="70">
        <v>1</v>
      </c>
      <c r="Q659" s="70">
        <v>0</v>
      </c>
      <c r="R659" s="10">
        <f t="shared" si="72"/>
        <v>12.333333333333334</v>
      </c>
      <c r="T659" s="9" t="str">
        <f t="shared" si="74"/>
        <v>J89</v>
      </c>
      <c r="U659" s="11" t="str">
        <f t="shared" si="75"/>
        <v>Himmler's House</v>
      </c>
      <c r="V659" s="11" t="str">
        <f t="shared" si="77"/>
        <v>, Dlux</v>
      </c>
      <c r="W659" s="11" t="str">
        <f t="shared" si="76"/>
        <v>Dlux</v>
      </c>
      <c r="X659" s="86" t="str">
        <f>IFERROR(IF(U659="","",IF(COUNTIF('My Played Scenarios'!E:E,T659)&gt;0,"ü","")),"")</f>
        <v/>
      </c>
    </row>
    <row r="660" spans="1:24" ht="15" customHeight="1" x14ac:dyDescent="0.3">
      <c r="A660" s="128" t="str">
        <f>IFERROR(IF(VLOOKUP(C660,Summary!A:B,2,FALSE)&lt;&gt;"C","",MAX($A$2:A659)+1),"")</f>
        <v/>
      </c>
      <c r="B660" s="35">
        <f>IF(Setup!$F$59="Yes",MAX($B$2:B659)+1,"")</f>
        <v>616</v>
      </c>
      <c r="C660" s="28" t="s">
        <v>513</v>
      </c>
      <c r="D660" s="37" t="str">
        <f t="shared" si="73"/>
        <v/>
      </c>
      <c r="E660" s="41">
        <v>7.5</v>
      </c>
      <c r="F660" s="41">
        <v>33</v>
      </c>
      <c r="G660" s="6">
        <v>7</v>
      </c>
      <c r="H660" s="6">
        <v>0</v>
      </c>
      <c r="I660" s="70">
        <v>1</v>
      </c>
      <c r="J660" s="70">
        <v>0</v>
      </c>
      <c r="K660" s="70">
        <v>0</v>
      </c>
      <c r="L660" s="70">
        <v>0</v>
      </c>
      <c r="M660" s="70">
        <v>0</v>
      </c>
      <c r="N660" s="70">
        <v>0</v>
      </c>
      <c r="O660" s="70">
        <v>0</v>
      </c>
      <c r="P660" s="70">
        <v>0</v>
      </c>
      <c r="Q660" s="70">
        <v>0</v>
      </c>
      <c r="R660" s="10">
        <f t="shared" si="72"/>
        <v>8.75</v>
      </c>
      <c r="T660" s="9" t="str">
        <f t="shared" si="74"/>
        <v>J90</v>
      </c>
      <c r="U660" s="11" t="str">
        <f t="shared" si="75"/>
        <v>The Time of Humiliations</v>
      </c>
      <c r="V660" s="11" t="str">
        <f t="shared" si="77"/>
        <v>, PTO</v>
      </c>
      <c r="W660" s="11" t="str">
        <f t="shared" si="76"/>
        <v>PTO</v>
      </c>
      <c r="X660" s="86" t="str">
        <f>IFERROR(IF(U660="","",IF(COUNTIF('My Played Scenarios'!E:E,T660)&gt;0,"ü","")),"")</f>
        <v/>
      </c>
    </row>
    <row r="661" spans="1:24" ht="15" customHeight="1" x14ac:dyDescent="0.3">
      <c r="A661" s="128" t="str">
        <f>IFERROR(IF(VLOOKUP(C661,Summary!A:B,2,FALSE)&lt;&gt;"C","",MAX($A$2:A660)+1),"")</f>
        <v/>
      </c>
      <c r="B661" s="35">
        <f>IF(Setup!$F$59="Yes",MAX($B$2:B660)+1,"")</f>
        <v>617</v>
      </c>
      <c r="C661" s="28" t="s">
        <v>514</v>
      </c>
      <c r="D661" s="37" t="str">
        <f t="shared" si="73"/>
        <v/>
      </c>
      <c r="E661" s="41">
        <v>6.5</v>
      </c>
      <c r="F661" s="41">
        <v>27</v>
      </c>
      <c r="G661" s="6">
        <v>24</v>
      </c>
      <c r="H661" s="6">
        <v>3</v>
      </c>
      <c r="I661" s="70">
        <v>0</v>
      </c>
      <c r="J661" s="70">
        <v>1</v>
      </c>
      <c r="K661" s="70">
        <v>0</v>
      </c>
      <c r="L661" s="70">
        <v>1</v>
      </c>
      <c r="M661" s="70">
        <v>0</v>
      </c>
      <c r="N661" s="70">
        <v>0</v>
      </c>
      <c r="O661" s="70">
        <v>0</v>
      </c>
      <c r="P661" s="70">
        <v>0</v>
      </c>
      <c r="Q661" s="70">
        <v>0</v>
      </c>
      <c r="R661" s="10">
        <f t="shared" si="72"/>
        <v>13.133333333333333</v>
      </c>
      <c r="T661" s="9" t="str">
        <f t="shared" si="74"/>
        <v>J91</v>
      </c>
      <c r="U661" s="11" t="str">
        <f t="shared" si="75"/>
        <v>The Sooner the Better</v>
      </c>
      <c r="V661" s="11" t="str">
        <f t="shared" si="77"/>
        <v>, OBA, Dsrt</v>
      </c>
      <c r="W661" s="11" t="str">
        <f t="shared" si="76"/>
        <v>OBA, Dsrt</v>
      </c>
      <c r="X661" s="86" t="str">
        <f>IFERROR(IF(U661="","",IF(COUNTIF('My Played Scenarios'!E:E,T661)&gt;0,"ü","")),"")</f>
        <v/>
      </c>
    </row>
    <row r="662" spans="1:24" ht="15" customHeight="1" x14ac:dyDescent="0.3">
      <c r="A662" s="128" t="str">
        <f>IFERROR(IF(VLOOKUP(C662,Summary!A:B,2,FALSE)&lt;&gt;"C","",MAX($A$2:A661)+1),"")</f>
        <v/>
      </c>
      <c r="B662" s="35">
        <f>IF(Setup!$F$59="Yes",MAX($B$2:B661)+1,"")</f>
        <v>618</v>
      </c>
      <c r="C662" s="28" t="s">
        <v>515</v>
      </c>
      <c r="D662" s="37" t="str">
        <f t="shared" si="73"/>
        <v/>
      </c>
      <c r="E662" s="41">
        <v>7</v>
      </c>
      <c r="F662" s="41">
        <v>24</v>
      </c>
      <c r="G662" s="6">
        <v>0</v>
      </c>
      <c r="H662" s="6">
        <v>0</v>
      </c>
      <c r="I662" s="70">
        <v>1</v>
      </c>
      <c r="J662" s="70">
        <v>0</v>
      </c>
      <c r="K662" s="70">
        <v>0</v>
      </c>
      <c r="L662" s="70">
        <v>0</v>
      </c>
      <c r="M662" s="70">
        <v>0</v>
      </c>
      <c r="N662" s="70">
        <v>0</v>
      </c>
      <c r="O662" s="70">
        <v>0</v>
      </c>
      <c r="P662" s="70">
        <v>0</v>
      </c>
      <c r="Q662" s="70">
        <v>0</v>
      </c>
      <c r="R662" s="10">
        <f t="shared" si="72"/>
        <v>3.9166666666666665</v>
      </c>
      <c r="T662" s="9" t="str">
        <f t="shared" si="74"/>
        <v>J92</v>
      </c>
      <c r="U662" s="11" t="str">
        <f t="shared" si="75"/>
        <v>Your Turn Now</v>
      </c>
      <c r="V662" s="11" t="str">
        <f t="shared" si="77"/>
        <v>, PTO</v>
      </c>
      <c r="W662" s="11" t="str">
        <f t="shared" si="76"/>
        <v>PTO</v>
      </c>
      <c r="X662" s="86" t="str">
        <f>IFERROR(IF(U662="","",IF(COUNTIF('My Played Scenarios'!E:E,T662)&gt;0,"ü","")),"")</f>
        <v/>
      </c>
    </row>
    <row r="663" spans="1:24" ht="15" customHeight="1" x14ac:dyDescent="0.3">
      <c r="A663" s="128" t="str">
        <f>IFERROR(IF(VLOOKUP(C663,Summary!A:B,2,FALSE)&lt;&gt;"C","",MAX($A$2:A662)+1),"")</f>
        <v/>
      </c>
      <c r="B663" s="35">
        <f>IF(Setup!$F$59="Yes",MAX($B$2:B662)+1,"")</f>
        <v>619</v>
      </c>
      <c r="C663" s="28" t="s">
        <v>516</v>
      </c>
      <c r="D663" s="37" t="str">
        <f t="shared" si="73"/>
        <v/>
      </c>
      <c r="E663" s="41">
        <v>8.5</v>
      </c>
      <c r="F663" s="41">
        <v>84</v>
      </c>
      <c r="G663" s="6">
        <v>19</v>
      </c>
      <c r="H663" s="6">
        <v>4</v>
      </c>
      <c r="I663" s="70">
        <v>0</v>
      </c>
      <c r="J663" s="70">
        <v>0</v>
      </c>
      <c r="K663" s="70">
        <v>0</v>
      </c>
      <c r="L663" s="70">
        <v>0</v>
      </c>
      <c r="M663" s="70">
        <v>1</v>
      </c>
      <c r="N663" s="70">
        <v>0</v>
      </c>
      <c r="O663" s="70">
        <v>0</v>
      </c>
      <c r="P663" s="70">
        <v>0</v>
      </c>
      <c r="Q663" s="70">
        <v>0</v>
      </c>
      <c r="R663" s="10">
        <f t="shared" si="72"/>
        <v>21.824999999999999</v>
      </c>
      <c r="T663" s="9" t="str">
        <f t="shared" si="74"/>
        <v>J93</v>
      </c>
      <c r="U663" s="11" t="str">
        <f t="shared" si="75"/>
        <v>The Porechye Bridgehead</v>
      </c>
      <c r="V663" s="11" t="str">
        <f t="shared" si="77"/>
        <v>, Air</v>
      </c>
      <c r="W663" s="11" t="str">
        <f t="shared" si="76"/>
        <v>Air</v>
      </c>
      <c r="X663" s="86" t="str">
        <f>IFERROR(IF(U663="","",IF(COUNTIF('My Played Scenarios'!E:E,T663)&gt;0,"ü","")),"")</f>
        <v/>
      </c>
    </row>
    <row r="664" spans="1:24" ht="15" customHeight="1" x14ac:dyDescent="0.3">
      <c r="A664" s="128" t="str">
        <f>IFERROR(IF(VLOOKUP(C664,Summary!A:B,2,FALSE)&lt;&gt;"C","",MAX($A$2:A663)+1),"")</f>
        <v/>
      </c>
      <c r="B664" s="35">
        <f>IF(Setup!$F$59="Yes",MAX($B$2:B663)+1,"")</f>
        <v>620</v>
      </c>
      <c r="C664" s="28" t="s">
        <v>517</v>
      </c>
      <c r="D664" s="37" t="str">
        <f t="shared" si="73"/>
        <v/>
      </c>
      <c r="E664" s="41">
        <v>4.5</v>
      </c>
      <c r="F664" s="41">
        <v>13</v>
      </c>
      <c r="G664" s="6">
        <v>3</v>
      </c>
      <c r="H664" s="6">
        <v>1</v>
      </c>
      <c r="I664" s="70">
        <v>0</v>
      </c>
      <c r="J664" s="70">
        <v>0</v>
      </c>
      <c r="K664" s="70">
        <v>0</v>
      </c>
      <c r="L664" s="70">
        <v>0</v>
      </c>
      <c r="M664" s="70">
        <v>0</v>
      </c>
      <c r="N664" s="70">
        <v>0</v>
      </c>
      <c r="O664" s="70">
        <v>0</v>
      </c>
      <c r="P664" s="70">
        <v>0</v>
      </c>
      <c r="Q664" s="70">
        <v>0</v>
      </c>
      <c r="R664" s="10">
        <f t="shared" ref="R664:R727" si="78">IF(E664="","",IFERROR(1+E664*(F664+IF(G664&gt;9,G664*3,G664*4)+H664*1+I664*1+J664*5+K664*9+L664*5+M664*2+N664*2+O664*5+Q664*5)/60,""))</f>
        <v>2.95</v>
      </c>
      <c r="T664" s="9" t="str">
        <f t="shared" si="74"/>
        <v>J94</v>
      </c>
      <c r="U664" s="11" t="str">
        <f t="shared" si="75"/>
        <v>Kempf at Melikhovo</v>
      </c>
      <c r="V664" s="11" t="str">
        <f t="shared" si="77"/>
        <v/>
      </c>
      <c r="W664" s="11" t="str">
        <f t="shared" si="76"/>
        <v/>
      </c>
      <c r="X664" s="86" t="str">
        <f>IFERROR(IF(U664="","",IF(COUNTIF('My Played Scenarios'!E:E,T664)&gt;0,"ü","")),"")</f>
        <v/>
      </c>
    </row>
    <row r="665" spans="1:24" ht="15" customHeight="1" x14ac:dyDescent="0.3">
      <c r="A665" s="128" t="str">
        <f>IFERROR(IF(VLOOKUP(C665,Summary!A:B,2,FALSE)&lt;&gt;"C","",MAX($A$2:A664)+1),"")</f>
        <v/>
      </c>
      <c r="B665" s="35">
        <f>IF(Setup!$F$59="Yes",MAX($B$2:B664)+1,"")</f>
        <v>621</v>
      </c>
      <c r="C665" s="28" t="s">
        <v>518</v>
      </c>
      <c r="D665" s="37" t="str">
        <f t="shared" si="73"/>
        <v/>
      </c>
      <c r="E665" s="41">
        <v>6</v>
      </c>
      <c r="F665" s="41">
        <v>37</v>
      </c>
      <c r="G665" s="6">
        <v>1</v>
      </c>
      <c r="H665" s="6">
        <v>2</v>
      </c>
      <c r="I665" s="70">
        <v>0</v>
      </c>
      <c r="J665" s="70">
        <v>1</v>
      </c>
      <c r="K665" s="70">
        <v>0</v>
      </c>
      <c r="L665" s="70">
        <v>0</v>
      </c>
      <c r="M665" s="70">
        <v>0</v>
      </c>
      <c r="N665" s="70">
        <v>0</v>
      </c>
      <c r="O665" s="70">
        <v>0</v>
      </c>
      <c r="P665" s="70">
        <v>0</v>
      </c>
      <c r="Q665" s="70">
        <v>1</v>
      </c>
      <c r="R665" s="10">
        <f t="shared" si="78"/>
        <v>6.3</v>
      </c>
      <c r="T665" s="9" t="str">
        <f t="shared" si="74"/>
        <v>J95</v>
      </c>
      <c r="U665" s="11" t="str">
        <f t="shared" si="75"/>
        <v>Typical German Response</v>
      </c>
      <c r="V665" s="11" t="str">
        <f t="shared" si="77"/>
        <v>, OBA, SSR</v>
      </c>
      <c r="W665" s="11" t="str">
        <f t="shared" si="76"/>
        <v>OBA, SSR</v>
      </c>
      <c r="X665" s="86" t="str">
        <f>IFERROR(IF(U665="","",IF(COUNTIF('My Played Scenarios'!E:E,T665)&gt;0,"ü","")),"")</f>
        <v/>
      </c>
    </row>
    <row r="666" spans="1:24" ht="15" customHeight="1" x14ac:dyDescent="0.3">
      <c r="A666" s="128" t="str">
        <f>IFERROR(IF(VLOOKUP(C666,Summary!A:B,2,FALSE)&lt;&gt;"C","",MAX($A$2:A665)+1),"")</f>
        <v/>
      </c>
      <c r="B666" s="35">
        <f>IF(Setup!$F$59="Yes",MAX($B$2:B665)+1,"")</f>
        <v>622</v>
      </c>
      <c r="C666" s="28" t="s">
        <v>519</v>
      </c>
      <c r="D666" s="37" t="str">
        <f t="shared" si="73"/>
        <v/>
      </c>
      <c r="E666" s="41">
        <v>6</v>
      </c>
      <c r="F666" s="41">
        <v>16</v>
      </c>
      <c r="G666" s="6">
        <v>4</v>
      </c>
      <c r="H666" s="6">
        <v>2</v>
      </c>
      <c r="I666" s="70">
        <v>0</v>
      </c>
      <c r="J666" s="70">
        <v>1</v>
      </c>
      <c r="K666" s="70">
        <v>0</v>
      </c>
      <c r="L666" s="70">
        <v>0</v>
      </c>
      <c r="M666" s="70">
        <v>0</v>
      </c>
      <c r="N666" s="70">
        <v>0</v>
      </c>
      <c r="O666" s="70">
        <v>0</v>
      </c>
      <c r="P666" s="70">
        <v>0</v>
      </c>
      <c r="Q666" s="70">
        <v>1</v>
      </c>
      <c r="R666" s="10">
        <f t="shared" si="78"/>
        <v>5.4</v>
      </c>
      <c r="T666" s="9" t="str">
        <f t="shared" si="74"/>
        <v>J96</v>
      </c>
      <c r="U666" s="11" t="str">
        <f t="shared" si="75"/>
        <v>Another Bloody Attack</v>
      </c>
      <c r="V666" s="11" t="str">
        <f t="shared" si="77"/>
        <v>, OBA, SSR</v>
      </c>
      <c r="W666" s="11" t="str">
        <f t="shared" si="76"/>
        <v>OBA, SSR</v>
      </c>
      <c r="X666" s="86" t="str">
        <f>IFERROR(IF(U666="","",IF(COUNTIF('My Played Scenarios'!E:E,T666)&gt;0,"ü","")),"")</f>
        <v/>
      </c>
    </row>
    <row r="667" spans="1:24" ht="15" customHeight="1" x14ac:dyDescent="0.3">
      <c r="A667" s="128" t="str">
        <f>IFERROR(IF(VLOOKUP(C667,Summary!A:B,2,FALSE)&lt;&gt;"C","",MAX($A$2:A666)+1),"")</f>
        <v/>
      </c>
      <c r="B667" s="35">
        <f>IF(Setup!$F$59="Yes",MAX($B$2:B666)+1,"")</f>
        <v>623</v>
      </c>
      <c r="C667" s="28" t="s">
        <v>520</v>
      </c>
      <c r="D667" s="37" t="str">
        <f t="shared" si="73"/>
        <v/>
      </c>
      <c r="E667" s="41">
        <v>6.5</v>
      </c>
      <c r="F667" s="41">
        <v>36.5</v>
      </c>
      <c r="G667" s="6">
        <v>5</v>
      </c>
      <c r="H667" s="6">
        <v>3</v>
      </c>
      <c r="I667" s="70">
        <v>0</v>
      </c>
      <c r="J667" s="70">
        <v>0</v>
      </c>
      <c r="K667" s="70">
        <v>0</v>
      </c>
      <c r="L667" s="70">
        <v>0</v>
      </c>
      <c r="M667" s="70">
        <v>0</v>
      </c>
      <c r="N667" s="70">
        <v>0</v>
      </c>
      <c r="O667" s="70">
        <v>0</v>
      </c>
      <c r="P667" s="70">
        <v>0</v>
      </c>
      <c r="Q667" s="70">
        <v>1</v>
      </c>
      <c r="R667" s="10">
        <f t="shared" si="78"/>
        <v>7.9874999999999998</v>
      </c>
      <c r="T667" s="9" t="str">
        <f t="shared" si="74"/>
        <v>J97</v>
      </c>
      <c r="U667" s="11" t="str">
        <f t="shared" si="75"/>
        <v>A Nice Morning for a Ride</v>
      </c>
      <c r="V667" s="11" t="str">
        <f t="shared" si="77"/>
        <v>, SSR</v>
      </c>
      <c r="W667" s="11" t="str">
        <f t="shared" si="76"/>
        <v>SSR</v>
      </c>
      <c r="X667" s="86" t="str">
        <f>IFERROR(IF(U667="","",IF(COUNTIF('My Played Scenarios'!E:E,T667)&gt;0,"ü","")),"")</f>
        <v/>
      </c>
    </row>
    <row r="668" spans="1:24" ht="15" customHeight="1" x14ac:dyDescent="0.3">
      <c r="A668" s="128" t="str">
        <f>IFERROR(IF(VLOOKUP(C668,Summary!A:B,2,FALSE)&lt;&gt;"C","",MAX($A$2:A667)+1),"")</f>
        <v/>
      </c>
      <c r="B668" s="35">
        <f>IF(Setup!$F$59="Yes",MAX($B$2:B667)+1,"")</f>
        <v>624</v>
      </c>
      <c r="C668" s="28" t="s">
        <v>521</v>
      </c>
      <c r="D668" s="37" t="str">
        <f t="shared" si="73"/>
        <v/>
      </c>
      <c r="E668" s="41">
        <v>5.5</v>
      </c>
      <c r="F668" s="41">
        <v>7</v>
      </c>
      <c r="G668" s="6">
        <v>10</v>
      </c>
      <c r="H668" s="6">
        <v>0</v>
      </c>
      <c r="I668" s="70">
        <v>0</v>
      </c>
      <c r="J668" s="70">
        <v>0</v>
      </c>
      <c r="K668" s="70">
        <v>0</v>
      </c>
      <c r="L668" s="70">
        <v>0</v>
      </c>
      <c r="M668" s="70">
        <v>0</v>
      </c>
      <c r="N668" s="70">
        <v>0</v>
      </c>
      <c r="O668" s="70">
        <v>0</v>
      </c>
      <c r="P668" s="70">
        <v>0</v>
      </c>
      <c r="Q668" s="70">
        <v>0</v>
      </c>
      <c r="R668" s="10">
        <f t="shared" si="78"/>
        <v>4.3916666666666666</v>
      </c>
      <c r="T668" s="9" t="str">
        <f t="shared" si="74"/>
        <v>J98</v>
      </c>
      <c r="U668" s="11" t="str">
        <f t="shared" si="75"/>
        <v>Lend-Lease Attack</v>
      </c>
      <c r="V668" s="11" t="str">
        <f t="shared" si="77"/>
        <v/>
      </c>
      <c r="W668" s="11" t="str">
        <f t="shared" si="76"/>
        <v/>
      </c>
      <c r="X668" s="86" t="str">
        <f>IFERROR(IF(U668="","",IF(COUNTIF('My Played Scenarios'!E:E,T668)&gt;0,"ü","")),"")</f>
        <v/>
      </c>
    </row>
    <row r="669" spans="1:24" ht="15" customHeight="1" x14ac:dyDescent="0.3">
      <c r="A669" s="128" t="str">
        <f>IFERROR(IF(VLOOKUP(C669,Summary!A:B,2,FALSE)&lt;&gt;"C","",MAX($A$2:A668)+1),"")</f>
        <v/>
      </c>
      <c r="B669" s="35">
        <f>IF(Setup!$F$59="Yes",MAX($B$2:B668)+1,"")</f>
        <v>625</v>
      </c>
      <c r="C669" s="28" t="s">
        <v>522</v>
      </c>
      <c r="D669" s="37" t="str">
        <f t="shared" si="73"/>
        <v/>
      </c>
      <c r="E669" s="41">
        <v>6.5</v>
      </c>
      <c r="F669" s="41">
        <v>17</v>
      </c>
      <c r="G669" s="6">
        <v>4</v>
      </c>
      <c r="H669" s="6">
        <v>0</v>
      </c>
      <c r="I669" s="70">
        <v>0</v>
      </c>
      <c r="J669" s="70">
        <v>1</v>
      </c>
      <c r="K669" s="70">
        <v>0</v>
      </c>
      <c r="L669" s="70">
        <v>0</v>
      </c>
      <c r="M669" s="70">
        <v>0</v>
      </c>
      <c r="N669" s="70">
        <v>0</v>
      </c>
      <c r="O669" s="70">
        <v>0</v>
      </c>
      <c r="P669" s="70">
        <v>0</v>
      </c>
      <c r="Q669" s="70">
        <v>0</v>
      </c>
      <c r="R669" s="10">
        <f t="shared" si="78"/>
        <v>5.1166666666666663</v>
      </c>
      <c r="T669" s="9" t="str">
        <f t="shared" si="74"/>
        <v>J99</v>
      </c>
      <c r="U669" s="11" t="str">
        <f t="shared" si="75"/>
        <v>On to Florence</v>
      </c>
      <c r="V669" s="11" t="str">
        <f t="shared" si="77"/>
        <v>, OBA</v>
      </c>
      <c r="W669" s="11" t="str">
        <f t="shared" si="76"/>
        <v>OBA</v>
      </c>
      <c r="X669" s="86" t="str">
        <f>IFERROR(IF(U669="","",IF(COUNTIF('My Played Scenarios'!E:E,T669)&gt;0,"ü","")),"")</f>
        <v/>
      </c>
    </row>
    <row r="670" spans="1:24" ht="15" customHeight="1" x14ac:dyDescent="0.3">
      <c r="A670" s="128" t="str">
        <f>IFERROR(IF(VLOOKUP(C670,Summary!A:B,2,FALSE)&lt;&gt;"C","",MAX($A$2:A669)+1),"")</f>
        <v/>
      </c>
      <c r="B670" s="35">
        <f>IF(Setup!$F$59="Yes",MAX($B$2:B669)+1,"")</f>
        <v>626</v>
      </c>
      <c r="C670" s="28" t="s">
        <v>523</v>
      </c>
      <c r="D670" s="37" t="str">
        <f t="shared" si="73"/>
        <v/>
      </c>
      <c r="E670" s="41">
        <v>6.5</v>
      </c>
      <c r="F670" s="41">
        <v>26</v>
      </c>
      <c r="G670" s="6">
        <v>8</v>
      </c>
      <c r="H670" s="6">
        <v>0</v>
      </c>
      <c r="I670" s="70">
        <v>0</v>
      </c>
      <c r="J670" s="70">
        <v>0</v>
      </c>
      <c r="K670" s="70">
        <v>0</v>
      </c>
      <c r="L670" s="70">
        <v>0</v>
      </c>
      <c r="M670" s="70">
        <v>0</v>
      </c>
      <c r="N670" s="70">
        <v>0</v>
      </c>
      <c r="O670" s="70">
        <v>0</v>
      </c>
      <c r="P670" s="70">
        <v>0</v>
      </c>
      <c r="Q670" s="70">
        <v>0</v>
      </c>
      <c r="R670" s="10">
        <f t="shared" si="78"/>
        <v>7.2833333333333332</v>
      </c>
      <c r="T670" s="9" t="str">
        <f t="shared" si="74"/>
        <v>J100</v>
      </c>
      <c r="U670" s="11" t="str">
        <f t="shared" si="75"/>
        <v>For a Few Rounds More</v>
      </c>
      <c r="V670" s="11" t="str">
        <f t="shared" si="77"/>
        <v/>
      </c>
      <c r="W670" s="11" t="str">
        <f t="shared" si="76"/>
        <v/>
      </c>
      <c r="X670" s="86" t="str">
        <f>IFERROR(IF(U670="","",IF(COUNTIF('My Played Scenarios'!E:E,T670)&gt;0,"ü","")),"")</f>
        <v/>
      </c>
    </row>
    <row r="671" spans="1:24" ht="15" customHeight="1" x14ac:dyDescent="0.3">
      <c r="A671" s="128" t="str">
        <f>IFERROR(IF(VLOOKUP(C671,Summary!A:B,2,FALSE)&lt;&gt;"C","",MAX($A$2:A670)+1),"")</f>
        <v/>
      </c>
      <c r="B671" s="35">
        <f>IF(Setup!$F$59="Yes",MAX($B$2:B670)+1,"")</f>
        <v>627</v>
      </c>
      <c r="C671" s="28" t="s">
        <v>524</v>
      </c>
      <c r="D671" s="37" t="str">
        <f t="shared" si="73"/>
        <v/>
      </c>
      <c r="E671" s="41">
        <v>6.5</v>
      </c>
      <c r="F671" s="41">
        <v>31</v>
      </c>
      <c r="G671" s="6">
        <v>0</v>
      </c>
      <c r="H671" s="6">
        <v>0</v>
      </c>
      <c r="I671" s="70">
        <v>1</v>
      </c>
      <c r="J671" s="70">
        <v>1</v>
      </c>
      <c r="K671" s="70">
        <v>0</v>
      </c>
      <c r="L671" s="70">
        <v>0</v>
      </c>
      <c r="M671" s="70">
        <v>0</v>
      </c>
      <c r="N671" s="70">
        <v>0</v>
      </c>
      <c r="O671" s="70">
        <v>0</v>
      </c>
      <c r="P671" s="70">
        <v>0</v>
      </c>
      <c r="Q671" s="70">
        <v>0</v>
      </c>
      <c r="R671" s="10">
        <f t="shared" si="78"/>
        <v>5.0083333333333337</v>
      </c>
      <c r="T671" s="9" t="str">
        <f t="shared" si="74"/>
        <v>J101</v>
      </c>
      <c r="U671" s="11" t="str">
        <f t="shared" si="75"/>
        <v>The Coconut Plantation</v>
      </c>
      <c r="V671" s="11" t="str">
        <f t="shared" si="77"/>
        <v>, PTO, OBA</v>
      </c>
      <c r="W671" s="11" t="str">
        <f t="shared" si="76"/>
        <v>PTO, OBA</v>
      </c>
      <c r="X671" s="86" t="str">
        <f>IFERROR(IF(U671="","",IF(COUNTIF('My Played Scenarios'!E:E,T671)&gt;0,"ü","")),"")</f>
        <v/>
      </c>
    </row>
    <row r="672" spans="1:24" ht="15" customHeight="1" x14ac:dyDescent="0.3">
      <c r="A672" s="128" t="str">
        <f>IFERROR(IF(VLOOKUP(C672,Summary!A:B,2,FALSE)&lt;&gt;"C","",MAX($A$2:A671)+1),"")</f>
        <v/>
      </c>
      <c r="B672" s="35">
        <f>IF(Setup!$F$59="Yes",MAX($B$2:B671)+1,"")</f>
        <v>628</v>
      </c>
      <c r="C672" s="28" t="s">
        <v>525</v>
      </c>
      <c r="D672" s="37" t="str">
        <f t="shared" si="73"/>
        <v/>
      </c>
      <c r="E672" s="41">
        <v>4.5</v>
      </c>
      <c r="F672" s="41">
        <v>20</v>
      </c>
      <c r="G672" s="6">
        <v>4</v>
      </c>
      <c r="H672" s="6">
        <v>1</v>
      </c>
      <c r="I672" s="70">
        <v>0</v>
      </c>
      <c r="J672" s="70">
        <v>0</v>
      </c>
      <c r="K672" s="70">
        <v>0</v>
      </c>
      <c r="L672" s="70">
        <v>0</v>
      </c>
      <c r="M672" s="70">
        <v>0</v>
      </c>
      <c r="N672" s="70">
        <v>0</v>
      </c>
      <c r="O672" s="70">
        <v>0</v>
      </c>
      <c r="P672" s="70">
        <v>0</v>
      </c>
      <c r="Q672" s="70">
        <v>0</v>
      </c>
      <c r="R672" s="10">
        <f t="shared" si="78"/>
        <v>3.7749999999999999</v>
      </c>
      <c r="T672" s="9" t="str">
        <f t="shared" si="74"/>
        <v>J102</v>
      </c>
      <c r="U672" s="11" t="str">
        <f t="shared" si="75"/>
        <v>The Yelnya Bridge</v>
      </c>
      <c r="V672" s="11" t="str">
        <f t="shared" si="77"/>
        <v/>
      </c>
      <c r="W672" s="11" t="str">
        <f t="shared" si="76"/>
        <v/>
      </c>
      <c r="X672" s="86" t="str">
        <f>IFERROR(IF(U672="","",IF(COUNTIF('My Played Scenarios'!E:E,T672)&gt;0,"ü","")),"")</f>
        <v/>
      </c>
    </row>
    <row r="673" spans="1:24" ht="15" customHeight="1" x14ac:dyDescent="0.3">
      <c r="A673" s="128" t="str">
        <f>IFERROR(IF(VLOOKUP(C673,Summary!A:B,2,FALSE)&lt;&gt;"C","",MAX($A$2:A672)+1),"")</f>
        <v/>
      </c>
      <c r="B673" s="35">
        <f>IF(Setup!$F$59="Yes",MAX($B$2:B672)+1,"")</f>
        <v>629</v>
      </c>
      <c r="C673" s="28" t="s">
        <v>526</v>
      </c>
      <c r="D673" s="37" t="str">
        <f t="shared" ref="D673:D769" si="79">IF(OR(C673="",LEFT(C673,2)="--"),"",IF(OR(E673="",F673="",G673="",H673="",I673="",J673="",K673="",L673="",M673="",N673="",O673="",P673="",Q673=""),"*",""))</f>
        <v/>
      </c>
      <c r="E673" s="41">
        <v>6.5</v>
      </c>
      <c r="F673" s="41">
        <v>21</v>
      </c>
      <c r="G673" s="6">
        <v>0</v>
      </c>
      <c r="H673" s="6">
        <v>0</v>
      </c>
      <c r="I673" s="70">
        <v>0</v>
      </c>
      <c r="J673" s="70">
        <v>0</v>
      </c>
      <c r="K673" s="70">
        <v>0</v>
      </c>
      <c r="L673" s="70">
        <v>0</v>
      </c>
      <c r="M673" s="70">
        <v>0</v>
      </c>
      <c r="N673" s="70">
        <v>0</v>
      </c>
      <c r="O673" s="70">
        <v>0</v>
      </c>
      <c r="P673" s="70">
        <v>0</v>
      </c>
      <c r="Q673" s="70">
        <v>0</v>
      </c>
      <c r="R673" s="10">
        <f t="shared" si="78"/>
        <v>3.2749999999999999</v>
      </c>
      <c r="T673" s="9" t="str">
        <f t="shared" ref="T673:T769" si="80">IF(OR(C673="",LEFT(C673,3)="---"),"",IFERROR("ASL"&amp;1*MID(C673,SEARCH("[",C673)+1,LEN(C673)-SEARCH("[",C673)-1),MID(C673,SEARCH("[",C673)+1,LEN(C673)-SEARCH("[",C673)-1)))</f>
        <v>J103</v>
      </c>
      <c r="U673" s="11" t="str">
        <f t="shared" ref="U673:U769" si="81">IF(OR(C673="",LEFT(C673,3)="---"),"",IFERROR(LEFT(C673,LEN(C673)-(LEN(C673)-SEARCH("[",C673)+2)),""))</f>
        <v>Lenin's Sons</v>
      </c>
      <c r="V673" s="11" t="str">
        <f t="shared" si="77"/>
        <v/>
      </c>
      <c r="W673" s="11" t="str">
        <f t="shared" ref="W673:W769" si="82">IF(V673="","",IF(V673="Campaign","Campaign",RIGHT(V673,LEN(V673)-2)))</f>
        <v/>
      </c>
      <c r="X673" s="86" t="str">
        <f>IFERROR(IF(U673="","",IF(COUNTIF('My Played Scenarios'!E:E,T673)&gt;0,"ü","")),"")</f>
        <v/>
      </c>
    </row>
    <row r="674" spans="1:24" ht="15" customHeight="1" x14ac:dyDescent="0.3">
      <c r="A674" s="128" t="str">
        <f>IFERROR(IF(VLOOKUP(C674,Summary!A:B,2,FALSE)&lt;&gt;"C","",MAX($A$2:A673)+1),"")</f>
        <v/>
      </c>
      <c r="B674" s="35">
        <f>IF(Setup!$F$59="Yes",MAX($B$2:B673)+1,"")</f>
        <v>630</v>
      </c>
      <c r="C674" s="28" t="s">
        <v>527</v>
      </c>
      <c r="D674" s="37" t="str">
        <f t="shared" si="79"/>
        <v/>
      </c>
      <c r="E674" s="41">
        <v>6.5</v>
      </c>
      <c r="F674" s="41">
        <v>25</v>
      </c>
      <c r="G674" s="6">
        <v>2</v>
      </c>
      <c r="H674" s="6">
        <v>1</v>
      </c>
      <c r="I674" s="70">
        <v>0</v>
      </c>
      <c r="J674" s="70">
        <v>0</v>
      </c>
      <c r="K674" s="70">
        <v>0</v>
      </c>
      <c r="L674" s="70">
        <v>0</v>
      </c>
      <c r="M674" s="70">
        <v>0</v>
      </c>
      <c r="N674" s="70">
        <v>0</v>
      </c>
      <c r="O674" s="70">
        <v>0</v>
      </c>
      <c r="P674" s="70">
        <v>0</v>
      </c>
      <c r="Q674" s="70">
        <v>0</v>
      </c>
      <c r="R674" s="10">
        <f t="shared" si="78"/>
        <v>4.6833333333333336</v>
      </c>
      <c r="T674" s="9" t="str">
        <f t="shared" si="80"/>
        <v>J104</v>
      </c>
      <c r="U674" s="11" t="str">
        <f t="shared" si="81"/>
        <v>Flanking Flamethrowers</v>
      </c>
      <c r="V674" s="11" t="str">
        <f t="shared" si="77"/>
        <v/>
      </c>
      <c r="W674" s="11" t="str">
        <f t="shared" si="82"/>
        <v/>
      </c>
      <c r="X674" s="86" t="str">
        <f>IFERROR(IF(U674="","",IF(COUNTIF('My Played Scenarios'!E:E,T674)&gt;0,"ü","")),"")</f>
        <v/>
      </c>
    </row>
    <row r="675" spans="1:24" ht="15" customHeight="1" x14ac:dyDescent="0.3">
      <c r="A675" s="128" t="str">
        <f>IFERROR(IF(VLOOKUP(C675,Summary!A:B,2,FALSE)&lt;&gt;"C","",MAX($A$2:A674)+1),"")</f>
        <v/>
      </c>
      <c r="B675" s="35">
        <f>IF(Setup!$F$59="Yes",MAX($B$2:B674)+1,"")</f>
        <v>631</v>
      </c>
      <c r="C675" s="28" t="s">
        <v>528</v>
      </c>
      <c r="D675" s="37" t="str">
        <f t="shared" si="79"/>
        <v/>
      </c>
      <c r="E675" s="41">
        <v>5.5</v>
      </c>
      <c r="F675" s="41">
        <v>29</v>
      </c>
      <c r="G675" s="6">
        <v>2</v>
      </c>
      <c r="H675" s="6">
        <v>0</v>
      </c>
      <c r="I675" s="70">
        <v>0</v>
      </c>
      <c r="J675" s="70">
        <v>0</v>
      </c>
      <c r="K675" s="70">
        <v>0</v>
      </c>
      <c r="L675" s="70">
        <v>0</v>
      </c>
      <c r="M675" s="70">
        <v>0</v>
      </c>
      <c r="N675" s="70">
        <v>0</v>
      </c>
      <c r="O675" s="70">
        <v>0</v>
      </c>
      <c r="P675" s="70">
        <v>0</v>
      </c>
      <c r="Q675" s="70">
        <v>0</v>
      </c>
      <c r="R675" s="10">
        <f t="shared" si="78"/>
        <v>4.3916666666666666</v>
      </c>
      <c r="T675" s="9" t="str">
        <f t="shared" si="80"/>
        <v>J105</v>
      </c>
      <c r="U675" s="11" t="str">
        <f t="shared" si="81"/>
        <v>Borodino Train Station</v>
      </c>
      <c r="V675" s="11" t="str">
        <f t="shared" si="77"/>
        <v/>
      </c>
      <c r="W675" s="11" t="str">
        <f t="shared" si="82"/>
        <v/>
      </c>
      <c r="X675" s="86" t="str">
        <f>IFERROR(IF(U675="","",IF(COUNTIF('My Played Scenarios'!E:E,T675)&gt;0,"ü","")),"")</f>
        <v/>
      </c>
    </row>
    <row r="676" spans="1:24" ht="15" customHeight="1" x14ac:dyDescent="0.3">
      <c r="A676" s="128" t="str">
        <f>IFERROR(IF(VLOOKUP(C676,Summary!A:B,2,FALSE)&lt;&gt;"C","",MAX($A$2:A675)+1),"")</f>
        <v/>
      </c>
      <c r="B676" s="35">
        <f>IF(Setup!$F$59="Yes",MAX($B$2:B675)+1,"")</f>
        <v>632</v>
      </c>
      <c r="C676" s="28" t="s">
        <v>529</v>
      </c>
      <c r="D676" s="37" t="str">
        <f t="shared" si="79"/>
        <v/>
      </c>
      <c r="E676" s="41">
        <v>5.5</v>
      </c>
      <c r="F676" s="41">
        <v>15</v>
      </c>
      <c r="G676" s="6">
        <v>6</v>
      </c>
      <c r="H676" s="6">
        <v>0</v>
      </c>
      <c r="I676" s="70">
        <v>0</v>
      </c>
      <c r="J676" s="70">
        <v>0</v>
      </c>
      <c r="K676" s="70">
        <v>0</v>
      </c>
      <c r="L676" s="70">
        <v>0</v>
      </c>
      <c r="M676" s="70">
        <v>0</v>
      </c>
      <c r="N676" s="70">
        <v>0</v>
      </c>
      <c r="O676" s="70">
        <v>0</v>
      </c>
      <c r="P676" s="70">
        <v>0</v>
      </c>
      <c r="Q676" s="70">
        <v>0</v>
      </c>
      <c r="R676" s="10">
        <f t="shared" si="78"/>
        <v>4.5750000000000002</v>
      </c>
      <c r="T676" s="9" t="str">
        <f t="shared" si="80"/>
        <v>J106</v>
      </c>
      <c r="U676" s="11" t="str">
        <f t="shared" si="81"/>
        <v>Marders Not Martyrs</v>
      </c>
      <c r="V676" s="11" t="str">
        <f t="shared" si="77"/>
        <v/>
      </c>
      <c r="W676" s="11" t="str">
        <f t="shared" si="82"/>
        <v/>
      </c>
      <c r="X676" s="86" t="str">
        <f>IFERROR(IF(U676="","",IF(COUNTIF('My Played Scenarios'!E:E,T676)&gt;0,"ü","")),"")</f>
        <v/>
      </c>
    </row>
    <row r="677" spans="1:24" ht="15" customHeight="1" x14ac:dyDescent="0.3">
      <c r="A677" s="128" t="str">
        <f>IFERROR(IF(VLOOKUP(C677,Summary!A:B,2,FALSE)&lt;&gt;"C","",MAX($A$2:A676)+1),"")</f>
        <v/>
      </c>
      <c r="B677" s="35">
        <f>IF(Setup!$F$59="Yes",MAX($B$2:B676)+1,"")</f>
        <v>633</v>
      </c>
      <c r="C677" s="28" t="s">
        <v>530</v>
      </c>
      <c r="D677" s="37" t="str">
        <f t="shared" si="79"/>
        <v/>
      </c>
      <c r="E677" s="41">
        <v>6.5</v>
      </c>
      <c r="F677" s="41">
        <v>21</v>
      </c>
      <c r="G677" s="6">
        <v>4</v>
      </c>
      <c r="H677" s="6">
        <v>0</v>
      </c>
      <c r="I677" s="70">
        <v>0</v>
      </c>
      <c r="J677" s="70">
        <v>0</v>
      </c>
      <c r="K677" s="70">
        <v>0</v>
      </c>
      <c r="L677" s="70">
        <v>0</v>
      </c>
      <c r="M677" s="70">
        <v>0</v>
      </c>
      <c r="N677" s="70">
        <v>0</v>
      </c>
      <c r="O677" s="70">
        <v>0</v>
      </c>
      <c r="P677" s="70">
        <v>0</v>
      </c>
      <c r="Q677" s="70">
        <v>0</v>
      </c>
      <c r="R677" s="10">
        <f t="shared" si="78"/>
        <v>5.0083333333333337</v>
      </c>
      <c r="T677" s="9" t="str">
        <f t="shared" si="80"/>
        <v>J107</v>
      </c>
      <c r="U677" s="11" t="str">
        <f t="shared" si="81"/>
        <v>Operation Schwarz</v>
      </c>
      <c r="V677" s="11" t="str">
        <f t="shared" si="77"/>
        <v/>
      </c>
      <c r="W677" s="11" t="str">
        <f t="shared" si="82"/>
        <v/>
      </c>
      <c r="X677" s="86" t="str">
        <f>IFERROR(IF(U677="","",IF(COUNTIF('My Played Scenarios'!E:E,T677)&gt;0,"ü","")),"")</f>
        <v/>
      </c>
    </row>
    <row r="678" spans="1:24" ht="15" customHeight="1" x14ac:dyDescent="0.3">
      <c r="A678" s="128" t="str">
        <f>IFERROR(IF(VLOOKUP(C678,Summary!A:B,2,FALSE)&lt;&gt;"C","",MAX($A$2:A677)+1),"")</f>
        <v/>
      </c>
      <c r="B678" s="35">
        <f>IF(Setup!$F$59="Yes",MAX($B$2:B677)+1,"")</f>
        <v>634</v>
      </c>
      <c r="C678" s="28" t="s">
        <v>531</v>
      </c>
      <c r="D678" s="37" t="str">
        <f t="shared" si="79"/>
        <v/>
      </c>
      <c r="E678" s="41">
        <v>5.5</v>
      </c>
      <c r="F678" s="41">
        <v>32</v>
      </c>
      <c r="G678" s="6">
        <v>0</v>
      </c>
      <c r="H678" s="6">
        <v>0</v>
      </c>
      <c r="I678" s="70">
        <v>0</v>
      </c>
      <c r="J678" s="70">
        <v>0</v>
      </c>
      <c r="K678" s="70">
        <v>0</v>
      </c>
      <c r="L678" s="70">
        <v>0</v>
      </c>
      <c r="M678" s="70">
        <v>0</v>
      </c>
      <c r="N678" s="70">
        <v>0</v>
      </c>
      <c r="O678" s="70">
        <v>0</v>
      </c>
      <c r="P678" s="70">
        <v>0</v>
      </c>
      <c r="Q678" s="70">
        <v>0</v>
      </c>
      <c r="R678" s="10">
        <f t="shared" si="78"/>
        <v>3.9333333333333331</v>
      </c>
      <c r="T678" s="9" t="str">
        <f t="shared" si="80"/>
        <v>J108</v>
      </c>
      <c r="U678" s="11" t="str">
        <f t="shared" si="81"/>
        <v>Danica Air</v>
      </c>
      <c r="V678" s="11" t="str">
        <f t="shared" si="77"/>
        <v/>
      </c>
      <c r="W678" s="11" t="str">
        <f t="shared" si="82"/>
        <v/>
      </c>
      <c r="X678" s="86" t="str">
        <f>IFERROR(IF(U678="","",IF(COUNTIF('My Played Scenarios'!E:E,T678)&gt;0,"ü","")),"")</f>
        <v/>
      </c>
    </row>
    <row r="679" spans="1:24" ht="15" customHeight="1" x14ac:dyDescent="0.3">
      <c r="A679" s="128" t="str">
        <f>IFERROR(IF(VLOOKUP(C679,Summary!A:B,2,FALSE)&lt;&gt;"C","",MAX($A$2:A678)+1),"")</f>
        <v/>
      </c>
      <c r="B679" s="35">
        <f>IF(Setup!$F$59="Yes",MAX($B$2:B678)+1,"")</f>
        <v>635</v>
      </c>
      <c r="C679" s="28" t="s">
        <v>532</v>
      </c>
      <c r="D679" s="37" t="str">
        <f t="shared" si="79"/>
        <v/>
      </c>
      <c r="E679" s="41">
        <v>6.5</v>
      </c>
      <c r="F679" s="41">
        <v>22</v>
      </c>
      <c r="G679" s="6">
        <v>0</v>
      </c>
      <c r="H679" s="6">
        <v>0</v>
      </c>
      <c r="I679" s="70">
        <v>0</v>
      </c>
      <c r="J679" s="70">
        <v>0</v>
      </c>
      <c r="K679" s="70">
        <v>0</v>
      </c>
      <c r="L679" s="70">
        <v>0</v>
      </c>
      <c r="M679" s="70">
        <v>0</v>
      </c>
      <c r="N679" s="70">
        <v>0</v>
      </c>
      <c r="O679" s="70">
        <v>0</v>
      </c>
      <c r="P679" s="70">
        <v>0</v>
      </c>
      <c r="Q679" s="70">
        <v>0</v>
      </c>
      <c r="R679" s="10">
        <f t="shared" si="78"/>
        <v>3.3833333333333333</v>
      </c>
      <c r="T679" s="9" t="str">
        <f t="shared" si="80"/>
        <v>J109</v>
      </c>
      <c r="U679" s="11" t="str">
        <f t="shared" si="81"/>
        <v>Break for Hungary</v>
      </c>
      <c r="V679" s="11" t="str">
        <f t="shared" si="77"/>
        <v/>
      </c>
      <c r="W679" s="11" t="str">
        <f t="shared" si="82"/>
        <v/>
      </c>
      <c r="X679" s="86" t="str">
        <f>IFERROR(IF(U679="","",IF(COUNTIF('My Played Scenarios'!E:E,T679)&gt;0,"ü","")),"")</f>
        <v/>
      </c>
    </row>
    <row r="680" spans="1:24" ht="15" customHeight="1" x14ac:dyDescent="0.3">
      <c r="A680" s="128" t="str">
        <f>IFERROR(IF(VLOOKUP(C680,Summary!A:B,2,FALSE)&lt;&gt;"C","",MAX($A$2:A679)+1),"")</f>
        <v/>
      </c>
      <c r="B680" s="35">
        <f>IF(Setup!$F$59="Yes",MAX($B$2:B679)+1,"")</f>
        <v>636</v>
      </c>
      <c r="C680" s="28" t="s">
        <v>533</v>
      </c>
      <c r="D680" s="37" t="str">
        <f t="shared" si="79"/>
        <v/>
      </c>
      <c r="E680" s="41">
        <v>8</v>
      </c>
      <c r="F680" s="41">
        <v>16</v>
      </c>
      <c r="G680" s="6">
        <v>8</v>
      </c>
      <c r="H680" s="6">
        <v>1</v>
      </c>
      <c r="I680" s="70">
        <v>0</v>
      </c>
      <c r="J680" s="70">
        <v>0</v>
      </c>
      <c r="K680" s="70">
        <v>0</v>
      </c>
      <c r="L680" s="70">
        <v>0</v>
      </c>
      <c r="M680" s="70">
        <v>0</v>
      </c>
      <c r="N680" s="70">
        <v>0</v>
      </c>
      <c r="O680" s="70">
        <v>0</v>
      </c>
      <c r="P680" s="70">
        <v>0</v>
      </c>
      <c r="Q680" s="70">
        <v>0</v>
      </c>
      <c r="R680" s="10">
        <f t="shared" si="78"/>
        <v>7.5333333333333332</v>
      </c>
      <c r="T680" s="9" t="str">
        <f t="shared" si="80"/>
        <v>J110</v>
      </c>
      <c r="U680" s="11" t="str">
        <f t="shared" si="81"/>
        <v>The Prelude to Spring</v>
      </c>
      <c r="V680" s="11" t="str">
        <f t="shared" si="77"/>
        <v/>
      </c>
      <c r="W680" s="11" t="str">
        <f t="shared" si="82"/>
        <v/>
      </c>
      <c r="X680" s="86" t="str">
        <f>IFERROR(IF(U680="","",IF(COUNTIF('My Played Scenarios'!E:E,T680)&gt;0,"ü","")),"")</f>
        <v/>
      </c>
    </row>
    <row r="681" spans="1:24" ht="15" customHeight="1" x14ac:dyDescent="0.3">
      <c r="A681" s="128" t="str">
        <f>IFERROR(IF(VLOOKUP(C681,Summary!A:B,2,FALSE)&lt;&gt;"C","",MAX($A$2:A680)+1),"")</f>
        <v/>
      </c>
      <c r="B681" s="35">
        <f>IF(Setup!$F$59="Yes",MAX($B$2:B680)+1,"")</f>
        <v>637</v>
      </c>
      <c r="C681" s="28" t="s">
        <v>534</v>
      </c>
      <c r="D681" s="37" t="str">
        <f t="shared" si="79"/>
        <v/>
      </c>
      <c r="E681" s="41">
        <v>8</v>
      </c>
      <c r="F681" s="41">
        <v>21</v>
      </c>
      <c r="G681" s="6">
        <v>7</v>
      </c>
      <c r="H681" s="6">
        <v>2</v>
      </c>
      <c r="I681" s="70">
        <v>0</v>
      </c>
      <c r="J681" s="70">
        <v>0</v>
      </c>
      <c r="K681" s="70">
        <v>0</v>
      </c>
      <c r="L681" s="70">
        <v>0</v>
      </c>
      <c r="M681" s="70">
        <v>0</v>
      </c>
      <c r="N681" s="70">
        <v>0</v>
      </c>
      <c r="O681" s="70">
        <v>0</v>
      </c>
      <c r="P681" s="70">
        <v>0</v>
      </c>
      <c r="Q681" s="70">
        <v>0</v>
      </c>
      <c r="R681" s="10">
        <f t="shared" si="78"/>
        <v>7.8</v>
      </c>
      <c r="T681" s="9" t="str">
        <f t="shared" si="80"/>
        <v>J111</v>
      </c>
      <c r="U681" s="11" t="str">
        <f t="shared" si="81"/>
        <v>Prussia in Flames</v>
      </c>
      <c r="V681" s="11" t="str">
        <f t="shared" si="77"/>
        <v/>
      </c>
      <c r="W681" s="11" t="str">
        <f t="shared" si="82"/>
        <v/>
      </c>
      <c r="X681" s="86" t="str">
        <f>IFERROR(IF(U681="","",IF(COUNTIF('My Played Scenarios'!E:E,T681)&gt;0,"ü","")),"")</f>
        <v/>
      </c>
    </row>
    <row r="682" spans="1:24" ht="15" customHeight="1" x14ac:dyDescent="0.3">
      <c r="A682" s="128" t="str">
        <f>IFERROR(IF(VLOOKUP(C682,Summary!A:B,2,FALSE)&lt;&gt;"C","",MAX($A$2:A681)+1),"")</f>
        <v/>
      </c>
      <c r="B682" s="35">
        <f>IF(Setup!$F$59="Yes",MAX($B$2:B681)+1,"")</f>
        <v>638</v>
      </c>
      <c r="C682" s="28" t="s">
        <v>535</v>
      </c>
      <c r="D682" s="37" t="str">
        <f t="shared" si="79"/>
        <v/>
      </c>
      <c r="E682" s="41">
        <v>7.5</v>
      </c>
      <c r="F682" s="41">
        <v>33</v>
      </c>
      <c r="G682" s="6">
        <v>0</v>
      </c>
      <c r="H682" s="6">
        <v>0</v>
      </c>
      <c r="I682" s="70">
        <v>0</v>
      </c>
      <c r="J682" s="70">
        <v>0</v>
      </c>
      <c r="K682" s="70">
        <v>0</v>
      </c>
      <c r="L682" s="70">
        <v>0</v>
      </c>
      <c r="M682" s="70">
        <v>0</v>
      </c>
      <c r="N682" s="70">
        <v>0</v>
      </c>
      <c r="O682" s="70">
        <v>0</v>
      </c>
      <c r="P682" s="70">
        <v>0</v>
      </c>
      <c r="Q682" s="70">
        <v>0</v>
      </c>
      <c r="R682" s="10">
        <f t="shared" si="78"/>
        <v>5.125</v>
      </c>
      <c r="T682" s="9" t="str">
        <f t="shared" si="80"/>
        <v>J112</v>
      </c>
      <c r="U682" s="11" t="str">
        <f t="shared" si="81"/>
        <v>Prelude to Dying</v>
      </c>
      <c r="V682" s="11" t="str">
        <f t="shared" si="77"/>
        <v/>
      </c>
      <c r="W682" s="11" t="str">
        <f t="shared" si="82"/>
        <v/>
      </c>
      <c r="X682" s="86" t="str">
        <f>IFERROR(IF(U682="","",IF(COUNTIF('My Played Scenarios'!E:E,T682)&gt;0,"ü","")),"")</f>
        <v/>
      </c>
    </row>
    <row r="683" spans="1:24" ht="15" customHeight="1" x14ac:dyDescent="0.3">
      <c r="A683" s="128" t="str">
        <f>IFERROR(IF(VLOOKUP(C683,Summary!A:B,2,FALSE)&lt;&gt;"C","",MAX($A$2:A682)+1),"")</f>
        <v/>
      </c>
      <c r="B683" s="35">
        <f>IF(Setup!$F$59="Yes",MAX($B$2:B682)+1,"")</f>
        <v>639</v>
      </c>
      <c r="C683" s="28" t="s">
        <v>1010</v>
      </c>
      <c r="D683" s="37" t="str">
        <f t="shared" si="79"/>
        <v/>
      </c>
      <c r="E683" s="41">
        <v>5.5</v>
      </c>
      <c r="F683" s="41">
        <v>19</v>
      </c>
      <c r="G683" s="6">
        <v>16</v>
      </c>
      <c r="H683" s="6">
        <v>0</v>
      </c>
      <c r="I683" s="70">
        <v>0</v>
      </c>
      <c r="J683" s="70">
        <v>0</v>
      </c>
      <c r="K683" s="70">
        <v>0</v>
      </c>
      <c r="L683" s="70">
        <v>0</v>
      </c>
      <c r="M683" s="70">
        <v>0</v>
      </c>
      <c r="N683" s="70">
        <v>0</v>
      </c>
      <c r="O683" s="70">
        <v>0</v>
      </c>
      <c r="P683" s="70">
        <v>0</v>
      </c>
      <c r="Q683" s="70">
        <v>0</v>
      </c>
      <c r="R683" s="10">
        <f t="shared" si="78"/>
        <v>7.1416666666666666</v>
      </c>
      <c r="T683" s="9" t="str">
        <f t="shared" si="80"/>
        <v>J113</v>
      </c>
      <c r="U683" s="11" t="str">
        <f t="shared" si="81"/>
        <v>Maczek Fire Brigade</v>
      </c>
      <c r="V683" s="11" t="str">
        <f t="shared" si="77"/>
        <v/>
      </c>
      <c r="W683" s="11" t="str">
        <f t="shared" si="82"/>
        <v/>
      </c>
      <c r="X683" s="86" t="str">
        <f>IFERROR(IF(U683="","",IF(COUNTIF('My Played Scenarios'!E:E,T683)&gt;0,"ü","")),"")</f>
        <v/>
      </c>
    </row>
    <row r="684" spans="1:24" ht="15" customHeight="1" x14ac:dyDescent="0.3">
      <c r="A684" s="128" t="str">
        <f>IFERROR(IF(VLOOKUP(C684,Summary!A:B,2,FALSE)&lt;&gt;"C","",MAX($A$2:A683)+1),"")</f>
        <v/>
      </c>
      <c r="B684" s="35">
        <f>IF(Setup!$F$59="Yes",MAX($B$2:B683)+1,"")</f>
        <v>640</v>
      </c>
      <c r="C684" s="28" t="s">
        <v>1011</v>
      </c>
      <c r="D684" s="37" t="str">
        <f t="shared" si="79"/>
        <v/>
      </c>
      <c r="E684" s="41">
        <v>7.5</v>
      </c>
      <c r="F684" s="41">
        <v>27.5</v>
      </c>
      <c r="G684" s="6">
        <v>10</v>
      </c>
      <c r="H684" s="6">
        <v>3</v>
      </c>
      <c r="I684" s="70">
        <v>0</v>
      </c>
      <c r="J684" s="70">
        <v>1</v>
      </c>
      <c r="K684" s="70">
        <v>0</v>
      </c>
      <c r="L684" s="70">
        <v>0</v>
      </c>
      <c r="M684" s="70">
        <v>0</v>
      </c>
      <c r="N684" s="70">
        <v>0</v>
      </c>
      <c r="O684" s="70">
        <v>0</v>
      </c>
      <c r="P684" s="70">
        <v>0</v>
      </c>
      <c r="Q684" s="70">
        <v>0</v>
      </c>
      <c r="R684" s="10">
        <f t="shared" si="78"/>
        <v>9.1875</v>
      </c>
      <c r="T684" s="9" t="str">
        <f t="shared" si="80"/>
        <v>J114</v>
      </c>
      <c r="U684" s="11" t="str">
        <f t="shared" si="81"/>
        <v>The Marketplace at Wormhoudt</v>
      </c>
      <c r="V684" s="11" t="str">
        <f t="shared" si="77"/>
        <v>, OBA</v>
      </c>
      <c r="W684" s="11" t="str">
        <f t="shared" si="82"/>
        <v>OBA</v>
      </c>
      <c r="X684" s="86" t="str">
        <f>IFERROR(IF(U684="","",IF(COUNTIF('My Played Scenarios'!E:E,T684)&gt;0,"ü","")),"")</f>
        <v/>
      </c>
    </row>
    <row r="685" spans="1:24" ht="15" customHeight="1" x14ac:dyDescent="0.3">
      <c r="A685" s="128" t="str">
        <f>IFERROR(IF(VLOOKUP(C685,Summary!A:B,2,FALSE)&lt;&gt;"C","",MAX($A$2:A684)+1),"")</f>
        <v/>
      </c>
      <c r="B685" s="35">
        <f>IF(Setup!$F$59="Yes",MAX($B$2:B684)+1,"")</f>
        <v>641</v>
      </c>
      <c r="C685" s="28" t="s">
        <v>1012</v>
      </c>
      <c r="D685" s="37" t="str">
        <f t="shared" si="79"/>
        <v/>
      </c>
      <c r="E685" s="41">
        <v>5.5</v>
      </c>
      <c r="F685" s="41">
        <v>28</v>
      </c>
      <c r="G685" s="6">
        <v>6</v>
      </c>
      <c r="H685" s="6">
        <v>1</v>
      </c>
      <c r="I685" s="70">
        <v>0</v>
      </c>
      <c r="J685" s="70">
        <v>0</v>
      </c>
      <c r="K685" s="70">
        <v>0</v>
      </c>
      <c r="L685" s="70">
        <v>0</v>
      </c>
      <c r="M685" s="70">
        <v>0</v>
      </c>
      <c r="N685" s="70">
        <v>0</v>
      </c>
      <c r="O685" s="70">
        <v>0</v>
      </c>
      <c r="P685" s="70">
        <v>0</v>
      </c>
      <c r="Q685" s="70">
        <v>0</v>
      </c>
      <c r="R685" s="10">
        <f t="shared" si="78"/>
        <v>5.8583333333333334</v>
      </c>
      <c r="T685" s="9" t="str">
        <f t="shared" si="80"/>
        <v>J115</v>
      </c>
      <c r="U685" s="11" t="str">
        <f t="shared" si="81"/>
        <v>Last Push to Mozhaisk</v>
      </c>
      <c r="V685" s="11" t="str">
        <f t="shared" si="77"/>
        <v/>
      </c>
      <c r="W685" s="11" t="str">
        <f t="shared" si="82"/>
        <v/>
      </c>
      <c r="X685" s="86" t="str">
        <f>IFERROR(IF(U685="","",IF(COUNTIF('My Played Scenarios'!E:E,T685)&gt;0,"ü","")),"")</f>
        <v/>
      </c>
    </row>
    <row r="686" spans="1:24" ht="15" customHeight="1" x14ac:dyDescent="0.3">
      <c r="A686" s="128" t="str">
        <f>IFERROR(IF(VLOOKUP(C686,Summary!A:B,2,FALSE)&lt;&gt;"C","",MAX($A$2:A685)+1),"")</f>
        <v/>
      </c>
      <c r="B686" s="35">
        <f>IF(Setup!$F$59="Yes",MAX($B$2:B685)+1,"")</f>
        <v>642</v>
      </c>
      <c r="C686" s="28" t="s">
        <v>1013</v>
      </c>
      <c r="D686" s="37" t="str">
        <f t="shared" si="79"/>
        <v/>
      </c>
      <c r="E686" s="41">
        <v>6.5</v>
      </c>
      <c r="F686" s="41">
        <v>24</v>
      </c>
      <c r="G686" s="6">
        <v>0</v>
      </c>
      <c r="H686" s="6">
        <v>0</v>
      </c>
      <c r="I686" s="70">
        <v>1</v>
      </c>
      <c r="J686" s="70">
        <v>0</v>
      </c>
      <c r="K686" s="70">
        <v>0</v>
      </c>
      <c r="L686" s="70">
        <v>0</v>
      </c>
      <c r="M686" s="70">
        <v>0</v>
      </c>
      <c r="N686" s="70">
        <v>0</v>
      </c>
      <c r="O686" s="70">
        <v>0</v>
      </c>
      <c r="P686" s="70">
        <v>0</v>
      </c>
      <c r="Q686" s="70">
        <v>0</v>
      </c>
      <c r="R686" s="10">
        <f t="shared" si="78"/>
        <v>3.7083333333333335</v>
      </c>
      <c r="T686" s="9" t="str">
        <f t="shared" si="80"/>
        <v>J116</v>
      </c>
      <c r="U686" s="11" t="str">
        <f t="shared" si="81"/>
        <v>Brigade Hill</v>
      </c>
      <c r="V686" s="11" t="str">
        <f t="shared" si="77"/>
        <v>, PTO</v>
      </c>
      <c r="W686" s="11" t="str">
        <f t="shared" si="82"/>
        <v>PTO</v>
      </c>
      <c r="X686" s="86" t="str">
        <f>IFERROR(IF(U686="","",IF(COUNTIF('My Played Scenarios'!E:E,T686)&gt;0,"ü","")),"")</f>
        <v/>
      </c>
    </row>
    <row r="687" spans="1:24" ht="15" customHeight="1" x14ac:dyDescent="0.3">
      <c r="A687" s="128" t="str">
        <f>IFERROR(IF(VLOOKUP(C687,Summary!A:B,2,FALSE)&lt;&gt;"C","",MAX($A$2:A686)+1),"")</f>
        <v/>
      </c>
      <c r="B687" s="35">
        <f>IF(Setup!$F$59="Yes",MAX($B$2:B686)+1,"")</f>
        <v>643</v>
      </c>
      <c r="C687" s="28" t="s">
        <v>1014</v>
      </c>
      <c r="D687" s="37" t="str">
        <f t="shared" si="79"/>
        <v/>
      </c>
      <c r="E687" s="41">
        <v>9</v>
      </c>
      <c r="F687" s="41">
        <v>18</v>
      </c>
      <c r="G687" s="6">
        <v>0</v>
      </c>
      <c r="H687" s="6">
        <v>0</v>
      </c>
      <c r="I687" s="70">
        <v>1</v>
      </c>
      <c r="J687" s="70">
        <v>0</v>
      </c>
      <c r="K687" s="70">
        <v>0</v>
      </c>
      <c r="L687" s="70">
        <v>0</v>
      </c>
      <c r="M687" s="70">
        <v>0</v>
      </c>
      <c r="N687" s="70">
        <v>0</v>
      </c>
      <c r="O687" s="70">
        <v>0</v>
      </c>
      <c r="P687" s="70">
        <v>0</v>
      </c>
      <c r="Q687" s="70">
        <v>0</v>
      </c>
      <c r="R687" s="10">
        <f t="shared" si="78"/>
        <v>3.85</v>
      </c>
      <c r="T687" s="9" t="str">
        <f t="shared" si="80"/>
        <v>J117</v>
      </c>
      <c r="U687" s="11" t="str">
        <f t="shared" si="81"/>
        <v>The Triangle</v>
      </c>
      <c r="V687" s="11" t="str">
        <f t="shared" si="77"/>
        <v>, PTO</v>
      </c>
      <c r="W687" s="11" t="str">
        <f t="shared" si="82"/>
        <v>PTO</v>
      </c>
      <c r="X687" s="86" t="str">
        <f>IFERROR(IF(U687="","",IF(COUNTIF('My Played Scenarios'!E:E,T687)&gt;0,"ü","")),"")</f>
        <v/>
      </c>
    </row>
    <row r="688" spans="1:24" ht="15" customHeight="1" x14ac:dyDescent="0.3">
      <c r="A688" s="128" t="str">
        <f>IFERROR(IF(VLOOKUP(C688,Summary!A:B,2,FALSE)&lt;&gt;"C","",MAX($A$2:A687)+1),"")</f>
        <v/>
      </c>
      <c r="B688" s="35">
        <f>IF(Setup!$F$59="Yes",MAX($B$2:B687)+1,"")</f>
        <v>644</v>
      </c>
      <c r="C688" s="28" t="s">
        <v>1015</v>
      </c>
      <c r="D688" s="37" t="str">
        <f t="shared" si="79"/>
        <v/>
      </c>
      <c r="E688" s="41">
        <v>5.5</v>
      </c>
      <c r="F688" s="41">
        <v>17</v>
      </c>
      <c r="G688" s="6">
        <v>13</v>
      </c>
      <c r="H688" s="6">
        <v>0</v>
      </c>
      <c r="I688" s="70">
        <v>0</v>
      </c>
      <c r="J688" s="70">
        <v>0</v>
      </c>
      <c r="K688" s="70">
        <v>0</v>
      </c>
      <c r="L688" s="70">
        <v>0</v>
      </c>
      <c r="M688" s="70">
        <v>0</v>
      </c>
      <c r="N688" s="70">
        <v>0</v>
      </c>
      <c r="O688" s="70">
        <v>0</v>
      </c>
      <c r="P688" s="70">
        <v>0</v>
      </c>
      <c r="Q688" s="70">
        <v>0</v>
      </c>
      <c r="R688" s="10">
        <f t="shared" si="78"/>
        <v>6.1333333333333337</v>
      </c>
      <c r="T688" s="9" t="str">
        <f t="shared" si="80"/>
        <v>J118</v>
      </c>
      <c r="U688" s="11" t="str">
        <f t="shared" si="81"/>
        <v>Elephants Unleashed</v>
      </c>
      <c r="V688" s="11" t="str">
        <f t="shared" si="77"/>
        <v/>
      </c>
      <c r="W688" s="11" t="str">
        <f t="shared" si="82"/>
        <v/>
      </c>
      <c r="X688" s="86" t="str">
        <f>IFERROR(IF(U688="","",IF(COUNTIF('My Played Scenarios'!E:E,T688)&gt;0,"ü","")),"")</f>
        <v/>
      </c>
    </row>
    <row r="689" spans="1:24" ht="15" customHeight="1" x14ac:dyDescent="0.3">
      <c r="A689" s="128" t="str">
        <f>IFERROR(IF(VLOOKUP(C689,Summary!A:B,2,FALSE)&lt;&gt;"C","",MAX($A$2:A688)+1),"")</f>
        <v/>
      </c>
      <c r="B689" s="35">
        <f>IF(Setup!$F$59="Yes",MAX($B$2:B688)+1,"")</f>
        <v>645</v>
      </c>
      <c r="C689" s="28" t="s">
        <v>1016</v>
      </c>
      <c r="D689" s="37" t="str">
        <f t="shared" si="79"/>
        <v/>
      </c>
      <c r="E689" s="41">
        <v>6</v>
      </c>
      <c r="F689" s="41">
        <v>19.5</v>
      </c>
      <c r="G689" s="6">
        <v>27</v>
      </c>
      <c r="H689" s="6">
        <v>3</v>
      </c>
      <c r="I689" s="70">
        <v>0</v>
      </c>
      <c r="J689" s="70">
        <v>0</v>
      </c>
      <c r="K689" s="70">
        <v>0</v>
      </c>
      <c r="L689" s="70">
        <v>0</v>
      </c>
      <c r="M689" s="70">
        <v>0</v>
      </c>
      <c r="N689" s="70">
        <v>0</v>
      </c>
      <c r="O689" s="70">
        <v>0</v>
      </c>
      <c r="P689" s="70">
        <v>0</v>
      </c>
      <c r="Q689" s="70">
        <v>0</v>
      </c>
      <c r="R689" s="10">
        <f t="shared" si="78"/>
        <v>11.35</v>
      </c>
      <c r="T689" s="9" t="str">
        <f t="shared" si="80"/>
        <v>J119</v>
      </c>
      <c r="U689" s="11" t="str">
        <f t="shared" si="81"/>
        <v>Sovkhoz Haystacks</v>
      </c>
      <c r="V689" s="11" t="str">
        <f t="shared" si="77"/>
        <v/>
      </c>
      <c r="W689" s="11" t="str">
        <f t="shared" si="82"/>
        <v/>
      </c>
      <c r="X689" s="86" t="str">
        <f>IFERROR(IF(U689="","",IF(COUNTIF('My Played Scenarios'!E:E,T689)&gt;0,"ü","")),"")</f>
        <v/>
      </c>
    </row>
    <row r="690" spans="1:24" ht="15" customHeight="1" x14ac:dyDescent="0.3">
      <c r="A690" s="128" t="str">
        <f>IFERROR(IF(VLOOKUP(C690,Summary!A:B,2,FALSE)&lt;&gt;"C","",MAX($A$2:A689)+1),"")</f>
        <v/>
      </c>
      <c r="B690" s="35">
        <f>IF(Setup!$F$59="Yes",MAX($B$2:B689)+1,"")</f>
        <v>646</v>
      </c>
      <c r="C690" s="28" t="s">
        <v>1017</v>
      </c>
      <c r="D690" s="37" t="str">
        <f t="shared" si="79"/>
        <v/>
      </c>
      <c r="E690" s="41">
        <v>6</v>
      </c>
      <c r="F690" s="41">
        <v>17.5</v>
      </c>
      <c r="G690" s="6">
        <v>7</v>
      </c>
      <c r="H690" s="6">
        <v>1</v>
      </c>
      <c r="I690" s="70">
        <v>0</v>
      </c>
      <c r="J690" s="70">
        <v>0</v>
      </c>
      <c r="K690" s="70">
        <v>0</v>
      </c>
      <c r="L690" s="70">
        <v>0</v>
      </c>
      <c r="M690" s="70">
        <v>0</v>
      </c>
      <c r="N690" s="70">
        <v>0</v>
      </c>
      <c r="O690" s="70">
        <v>0</v>
      </c>
      <c r="P690" s="70">
        <v>0</v>
      </c>
      <c r="Q690" s="70">
        <v>0</v>
      </c>
      <c r="R690" s="10">
        <f t="shared" si="78"/>
        <v>5.65</v>
      </c>
      <c r="T690" s="9" t="str">
        <f t="shared" si="80"/>
        <v>J120</v>
      </c>
      <c r="U690" s="11" t="str">
        <f t="shared" si="81"/>
        <v>Ishun Tank Traps</v>
      </c>
      <c r="V690" s="11" t="str">
        <f t="shared" si="77"/>
        <v/>
      </c>
      <c r="W690" s="11" t="str">
        <f t="shared" si="82"/>
        <v/>
      </c>
      <c r="X690" s="86" t="str">
        <f>IFERROR(IF(U690="","",IF(COUNTIF('My Played Scenarios'!E:E,T690)&gt;0,"ü","")),"")</f>
        <v/>
      </c>
    </row>
    <row r="691" spans="1:24" ht="15" customHeight="1" x14ac:dyDescent="0.3">
      <c r="A691" s="128" t="str">
        <f>IFERROR(IF(VLOOKUP(C691,Summary!A:B,2,FALSE)&lt;&gt;"C","",MAX($A$2:A690)+1),"")</f>
        <v/>
      </c>
      <c r="B691" s="35">
        <f>IF(Setup!$F$59="Yes",MAX($B$2:B690)+1,"")</f>
        <v>647</v>
      </c>
      <c r="C691" s="28" t="s">
        <v>1018</v>
      </c>
      <c r="D691" s="37" t="str">
        <f t="shared" si="79"/>
        <v/>
      </c>
      <c r="E691" s="41">
        <v>6.5</v>
      </c>
      <c r="F691" s="41">
        <v>25</v>
      </c>
      <c r="G691" s="6">
        <v>2</v>
      </c>
      <c r="H691" s="6">
        <v>0</v>
      </c>
      <c r="I691" s="70">
        <v>0</v>
      </c>
      <c r="J691" s="70">
        <v>0</v>
      </c>
      <c r="K691" s="70">
        <v>0</v>
      </c>
      <c r="L691" s="70">
        <v>0</v>
      </c>
      <c r="M691" s="70">
        <v>0</v>
      </c>
      <c r="N691" s="70">
        <v>0</v>
      </c>
      <c r="O691" s="70">
        <v>0</v>
      </c>
      <c r="P691" s="70">
        <v>0</v>
      </c>
      <c r="Q691" s="70">
        <v>0</v>
      </c>
      <c r="R691" s="10">
        <f t="shared" si="78"/>
        <v>4.5750000000000002</v>
      </c>
      <c r="T691" s="9" t="str">
        <f t="shared" si="80"/>
        <v>J121</v>
      </c>
      <c r="U691" s="11" t="str">
        <f t="shared" si="81"/>
        <v>Schloss Hemingstein</v>
      </c>
      <c r="V691" s="11" t="str">
        <f t="shared" si="77"/>
        <v/>
      </c>
      <c r="W691" s="11" t="str">
        <f t="shared" si="82"/>
        <v/>
      </c>
      <c r="X691" s="86" t="str">
        <f>IFERROR(IF(U691="","",IF(COUNTIF('My Played Scenarios'!E:E,T691)&gt;0,"ü","")),"")</f>
        <v/>
      </c>
    </row>
    <row r="692" spans="1:24" ht="15" customHeight="1" x14ac:dyDescent="0.3">
      <c r="A692" s="128" t="str">
        <f>IFERROR(IF(VLOOKUP(C692,Summary!A:B,2,FALSE)&lt;&gt;"C","",MAX($A$2:A691)+1),"")</f>
        <v/>
      </c>
      <c r="B692" s="35">
        <f>IF(Setup!$F$59="Yes",MAX($B$2:B691)+1,"")</f>
        <v>648</v>
      </c>
      <c r="C692" s="28" t="s">
        <v>1019</v>
      </c>
      <c r="D692" s="37" t="str">
        <f t="shared" si="79"/>
        <v/>
      </c>
      <c r="E692" s="41">
        <v>5.5</v>
      </c>
      <c r="F692" s="41">
        <v>17</v>
      </c>
      <c r="G692" s="6">
        <v>0</v>
      </c>
      <c r="H692" s="6">
        <v>0</v>
      </c>
      <c r="I692" s="70">
        <v>0</v>
      </c>
      <c r="J692" s="70">
        <v>1</v>
      </c>
      <c r="K692" s="70">
        <v>0</v>
      </c>
      <c r="L692" s="70">
        <v>0</v>
      </c>
      <c r="M692" s="70">
        <v>0</v>
      </c>
      <c r="N692" s="70">
        <v>0</v>
      </c>
      <c r="O692" s="70">
        <v>0</v>
      </c>
      <c r="P692" s="70">
        <v>0</v>
      </c>
      <c r="Q692" s="70">
        <v>0</v>
      </c>
      <c r="R692" s="10">
        <f t="shared" si="78"/>
        <v>3.0166666666666666</v>
      </c>
      <c r="T692" s="9" t="str">
        <f t="shared" si="80"/>
        <v>J122</v>
      </c>
      <c r="U692" s="11" t="str">
        <f t="shared" si="81"/>
        <v>Bloody Bois Jacques</v>
      </c>
      <c r="V692" s="11" t="str">
        <f t="shared" si="77"/>
        <v>, OBA</v>
      </c>
      <c r="W692" s="11" t="str">
        <f t="shared" si="82"/>
        <v>OBA</v>
      </c>
      <c r="X692" s="86" t="str">
        <f>IFERROR(IF(U692="","",IF(COUNTIF('My Played Scenarios'!E:E,T692)&gt;0,"ü","")),"")</f>
        <v/>
      </c>
    </row>
    <row r="693" spans="1:24" ht="15" customHeight="1" x14ac:dyDescent="0.3">
      <c r="A693" s="128" t="str">
        <f>IFERROR(IF(VLOOKUP(C693,Summary!A:B,2,FALSE)&lt;&gt;"C","",MAX($A$2:A692)+1),"")</f>
        <v/>
      </c>
      <c r="B693" s="35">
        <f>IF(Setup!$F$59="Yes",MAX($B$2:B692)+1,"")</f>
        <v>649</v>
      </c>
      <c r="C693" s="28" t="s">
        <v>1020</v>
      </c>
      <c r="D693" s="37" t="str">
        <f t="shared" si="79"/>
        <v/>
      </c>
      <c r="E693" s="41">
        <v>6</v>
      </c>
      <c r="F693" s="41">
        <v>16</v>
      </c>
      <c r="G693" s="6">
        <v>10</v>
      </c>
      <c r="H693" s="6">
        <v>0</v>
      </c>
      <c r="I693" s="70">
        <v>0</v>
      </c>
      <c r="J693" s="70">
        <v>0</v>
      </c>
      <c r="K693" s="70">
        <v>0</v>
      </c>
      <c r="L693" s="70">
        <v>0</v>
      </c>
      <c r="M693" s="70">
        <v>0</v>
      </c>
      <c r="N693" s="70">
        <v>0</v>
      </c>
      <c r="O693" s="70">
        <v>0</v>
      </c>
      <c r="P693" s="70">
        <v>1</v>
      </c>
      <c r="Q693" s="70">
        <v>0</v>
      </c>
      <c r="R693" s="10">
        <f t="shared" si="78"/>
        <v>5.6</v>
      </c>
      <c r="T693" s="9" t="str">
        <f t="shared" si="80"/>
        <v>J123</v>
      </c>
      <c r="U693" s="11" t="str">
        <f t="shared" si="81"/>
        <v>Charging Chaumont</v>
      </c>
      <c r="V693" s="11" t="str">
        <f t="shared" si="77"/>
        <v>, Dlux</v>
      </c>
      <c r="W693" s="11" t="str">
        <f t="shared" si="82"/>
        <v>Dlux</v>
      </c>
      <c r="X693" s="86" t="str">
        <f>IFERROR(IF(U693="","",IF(COUNTIF('My Played Scenarios'!E:E,T693)&gt;0,"ü","")),"")</f>
        <v/>
      </c>
    </row>
    <row r="694" spans="1:24" ht="15" customHeight="1" x14ac:dyDescent="0.3">
      <c r="A694" s="128" t="str">
        <f>IFERROR(IF(VLOOKUP(C694,Summary!A:B,2,FALSE)&lt;&gt;"C","",MAX($A$2:A693)+1),"")</f>
        <v/>
      </c>
      <c r="B694" s="35">
        <f>IF(Setup!$F$59="Yes",MAX($B$2:B693)+1,"")</f>
        <v>650</v>
      </c>
      <c r="C694" s="28" t="s">
        <v>1021</v>
      </c>
      <c r="D694" s="37" t="str">
        <f t="shared" si="79"/>
        <v/>
      </c>
      <c r="E694" s="41">
        <v>5</v>
      </c>
      <c r="F694" s="41">
        <v>25</v>
      </c>
      <c r="G694" s="6">
        <v>13</v>
      </c>
      <c r="H694" s="6">
        <v>2</v>
      </c>
      <c r="I694" s="70">
        <v>0</v>
      </c>
      <c r="J694" s="70">
        <v>0</v>
      </c>
      <c r="K694" s="70">
        <v>0</v>
      </c>
      <c r="L694" s="70">
        <v>0</v>
      </c>
      <c r="M694" s="70">
        <v>0</v>
      </c>
      <c r="N694" s="70">
        <v>0</v>
      </c>
      <c r="O694" s="70">
        <v>0</v>
      </c>
      <c r="P694" s="70">
        <v>1</v>
      </c>
      <c r="Q694" s="70">
        <v>0</v>
      </c>
      <c r="R694" s="10">
        <f t="shared" si="78"/>
        <v>6.5</v>
      </c>
      <c r="T694" s="9" t="str">
        <f t="shared" si="80"/>
        <v>J124</v>
      </c>
      <c r="U694" s="11" t="str">
        <f t="shared" si="81"/>
        <v>Cobra Kings</v>
      </c>
      <c r="V694" s="11" t="str">
        <f t="shared" si="77"/>
        <v>, Dlux</v>
      </c>
      <c r="W694" s="11" t="str">
        <f t="shared" si="82"/>
        <v>Dlux</v>
      </c>
      <c r="X694" s="86" t="str">
        <f>IFERROR(IF(U694="","",IF(COUNTIF('My Played Scenarios'!E:E,T694)&gt;0,"ü","")),"")</f>
        <v/>
      </c>
    </row>
    <row r="695" spans="1:24" ht="15" customHeight="1" x14ac:dyDescent="0.3">
      <c r="A695" s="128" t="str">
        <f>IFERROR(IF(VLOOKUP(C695,Summary!A:B,2,FALSE)&lt;&gt;"C","",MAX($A$2:A694)+1),"")</f>
        <v/>
      </c>
      <c r="B695" s="35">
        <f>IF(Setup!$F$59="Yes",MAX($B$2:B694)+1,"")</f>
        <v>651</v>
      </c>
      <c r="C695" s="28" t="s">
        <v>1022</v>
      </c>
      <c r="D695" s="37" t="str">
        <f t="shared" si="79"/>
        <v/>
      </c>
      <c r="E695" s="41">
        <v>7</v>
      </c>
      <c r="F695" s="41">
        <v>25</v>
      </c>
      <c r="G695" s="6">
        <v>2</v>
      </c>
      <c r="H695" s="6">
        <v>4</v>
      </c>
      <c r="I695" s="70">
        <v>0</v>
      </c>
      <c r="J695" s="70">
        <v>1</v>
      </c>
      <c r="K695" s="70">
        <v>0</v>
      </c>
      <c r="L695" s="70">
        <v>0</v>
      </c>
      <c r="M695" s="70">
        <v>0</v>
      </c>
      <c r="N695" s="70">
        <v>0</v>
      </c>
      <c r="O695" s="70">
        <v>0</v>
      </c>
      <c r="P695" s="70">
        <v>0</v>
      </c>
      <c r="Q695" s="70">
        <v>0</v>
      </c>
      <c r="R695" s="10">
        <f t="shared" si="78"/>
        <v>5.9</v>
      </c>
      <c r="T695" s="9" t="str">
        <f t="shared" si="80"/>
        <v>J125</v>
      </c>
      <c r="U695" s="11" t="str">
        <f t="shared" si="81"/>
        <v>Everything Is Lost</v>
      </c>
      <c r="V695" s="11" t="str">
        <f t="shared" si="77"/>
        <v>, OBA</v>
      </c>
      <c r="W695" s="11" t="str">
        <f t="shared" si="82"/>
        <v>OBA</v>
      </c>
      <c r="X695" s="86" t="str">
        <f>IFERROR(IF(U695="","",IF(COUNTIF('My Played Scenarios'!E:E,T695)&gt;0,"ü","")),"")</f>
        <v/>
      </c>
    </row>
    <row r="696" spans="1:24" ht="15" customHeight="1" x14ac:dyDescent="0.3">
      <c r="A696" s="128" t="str">
        <f>IFERROR(IF(VLOOKUP(C696,Summary!A:B,2,FALSE)&lt;&gt;"C","",MAX($A$2:A695)+1),"")</f>
        <v/>
      </c>
      <c r="B696" s="35">
        <f>IF(Setup!$F$59="Yes",MAX($B$2:B695)+1,"")</f>
        <v>652</v>
      </c>
      <c r="C696" s="28" t="s">
        <v>1023</v>
      </c>
      <c r="D696" s="37" t="str">
        <f t="shared" si="79"/>
        <v/>
      </c>
      <c r="E696" s="41">
        <v>6.5</v>
      </c>
      <c r="F696" s="41">
        <v>27.5</v>
      </c>
      <c r="G696" s="6">
        <v>6</v>
      </c>
      <c r="H696" s="6">
        <v>2</v>
      </c>
      <c r="I696" s="70">
        <v>0</v>
      </c>
      <c r="J696" s="70">
        <v>0</v>
      </c>
      <c r="K696" s="70">
        <v>0</v>
      </c>
      <c r="L696" s="70">
        <v>0</v>
      </c>
      <c r="M696" s="70">
        <v>0</v>
      </c>
      <c r="N696" s="70">
        <v>0</v>
      </c>
      <c r="O696" s="70">
        <v>0</v>
      </c>
      <c r="P696" s="70">
        <v>0</v>
      </c>
      <c r="Q696" s="70">
        <v>0</v>
      </c>
      <c r="R696" s="10">
        <f t="shared" si="78"/>
        <v>6.7958333333333334</v>
      </c>
      <c r="S696" s="10">
        <v>5.9</v>
      </c>
      <c r="T696" s="9" t="str">
        <f t="shared" si="80"/>
        <v>J126</v>
      </c>
      <c r="U696" s="11" t="str">
        <f t="shared" si="81"/>
        <v>Ugly Faces</v>
      </c>
      <c r="V696" s="11" t="str">
        <f t="shared" si="77"/>
        <v/>
      </c>
      <c r="W696" s="11" t="str">
        <f t="shared" si="82"/>
        <v/>
      </c>
      <c r="X696" s="86" t="str">
        <f>IFERROR(IF(U696="","",IF(COUNTIF('My Played Scenarios'!E:E,T696)&gt;0,"ü","")),"")</f>
        <v/>
      </c>
    </row>
    <row r="697" spans="1:24" ht="15" customHeight="1" x14ac:dyDescent="0.3">
      <c r="A697" s="128" t="str">
        <f>IFERROR(IF(VLOOKUP(C697,Summary!A:B,2,FALSE)&lt;&gt;"C","",MAX($A$2:A696)+1),"")</f>
        <v/>
      </c>
      <c r="B697" s="35">
        <f>IF(Setup!$F$59="Yes",MAX($B$2:B696)+1,"")</f>
        <v>653</v>
      </c>
      <c r="C697" s="28" t="s">
        <v>1024</v>
      </c>
      <c r="D697" s="37" t="str">
        <f t="shared" si="79"/>
        <v/>
      </c>
      <c r="E697" s="41">
        <v>5.5</v>
      </c>
      <c r="F697" s="41">
        <v>25.5</v>
      </c>
      <c r="G697" s="6">
        <v>5</v>
      </c>
      <c r="H697" s="6">
        <v>1</v>
      </c>
      <c r="I697" s="70">
        <v>0</v>
      </c>
      <c r="J697" s="70">
        <v>0</v>
      </c>
      <c r="K697" s="70">
        <v>0</v>
      </c>
      <c r="L697" s="70">
        <v>0</v>
      </c>
      <c r="M697" s="70">
        <v>1</v>
      </c>
      <c r="N697" s="70">
        <v>0</v>
      </c>
      <c r="O697" s="70">
        <v>0</v>
      </c>
      <c r="P697" s="70">
        <v>0</v>
      </c>
      <c r="Q697" s="70">
        <v>0</v>
      </c>
      <c r="R697" s="10">
        <f t="shared" si="78"/>
        <v>5.4458333333333337</v>
      </c>
      <c r="T697" s="9" t="str">
        <f t="shared" si="80"/>
        <v>J127</v>
      </c>
      <c r="U697" s="11" t="str">
        <f t="shared" si="81"/>
        <v>Messervy's Men</v>
      </c>
      <c r="V697" s="11" t="str">
        <f t="shared" si="77"/>
        <v>, Air</v>
      </c>
      <c r="W697" s="11" t="str">
        <f t="shared" si="82"/>
        <v>Air</v>
      </c>
      <c r="X697" s="86" t="str">
        <f>IFERROR(IF(U697="","",IF(COUNTIF('My Played Scenarios'!E:E,T697)&gt;0,"ü","")),"")</f>
        <v/>
      </c>
    </row>
    <row r="698" spans="1:24" ht="15" customHeight="1" x14ac:dyDescent="0.3">
      <c r="A698" s="128" t="str">
        <f>IFERROR(IF(VLOOKUP(C698,Summary!A:B,2,FALSE)&lt;&gt;"C","",MAX($A$2:A697)+1),"")</f>
        <v/>
      </c>
      <c r="B698" s="35">
        <f>IF(Setup!$F$59="Yes",MAX($B$2:B697)+1,"")</f>
        <v>654</v>
      </c>
      <c r="C698" s="28" t="s">
        <v>1025</v>
      </c>
      <c r="D698" s="37" t="str">
        <f t="shared" si="79"/>
        <v/>
      </c>
      <c r="E698" s="41">
        <v>6</v>
      </c>
      <c r="F698" s="41">
        <v>20</v>
      </c>
      <c r="G698" s="6">
        <v>4</v>
      </c>
      <c r="H698" s="6">
        <v>0</v>
      </c>
      <c r="I698" s="70">
        <v>1</v>
      </c>
      <c r="J698" s="70">
        <v>0</v>
      </c>
      <c r="K698" s="70">
        <v>0</v>
      </c>
      <c r="L698" s="70">
        <v>0</v>
      </c>
      <c r="M698" s="70">
        <v>0</v>
      </c>
      <c r="N698" s="70">
        <v>0</v>
      </c>
      <c r="O698" s="70">
        <v>0</v>
      </c>
      <c r="P698" s="70">
        <v>0</v>
      </c>
      <c r="Q698" s="70">
        <v>0</v>
      </c>
      <c r="R698" s="10">
        <f t="shared" si="78"/>
        <v>4.7</v>
      </c>
      <c r="T698" s="9" t="str">
        <f t="shared" si="80"/>
        <v>J128</v>
      </c>
      <c r="U698" s="11" t="str">
        <f t="shared" si="81"/>
        <v>Opium Hill</v>
      </c>
      <c r="V698" s="11" t="str">
        <f t="shared" si="77"/>
        <v>, PTO</v>
      </c>
      <c r="W698" s="11" t="str">
        <f t="shared" si="82"/>
        <v>PTO</v>
      </c>
      <c r="X698" s="86" t="str">
        <f>IFERROR(IF(U698="","",IF(COUNTIF('My Played Scenarios'!E:E,T698)&gt;0,"ü","")),"")</f>
        <v/>
      </c>
    </row>
    <row r="699" spans="1:24" ht="15" customHeight="1" x14ac:dyDescent="0.3">
      <c r="A699" s="128" t="str">
        <f>IFERROR(IF(VLOOKUP(C699,Summary!A:B,2,FALSE)&lt;&gt;"C","",MAX($A$2:A698)+1),"")</f>
        <v/>
      </c>
      <c r="B699" s="35">
        <f>IF(Setup!$F$59="Yes",MAX($B$2:B698)+1,"")</f>
        <v>655</v>
      </c>
      <c r="C699" s="28" t="s">
        <v>1026</v>
      </c>
      <c r="D699" s="37" t="str">
        <f t="shared" si="79"/>
        <v/>
      </c>
      <c r="E699" s="41">
        <v>6.5</v>
      </c>
      <c r="F699" s="41">
        <v>31</v>
      </c>
      <c r="G699" s="6">
        <v>2</v>
      </c>
      <c r="H699" s="6">
        <v>4</v>
      </c>
      <c r="I699" s="70">
        <v>0</v>
      </c>
      <c r="J699" s="70">
        <v>0</v>
      </c>
      <c r="K699" s="70">
        <v>0</v>
      </c>
      <c r="L699" s="70">
        <v>0</v>
      </c>
      <c r="M699" s="70">
        <v>0</v>
      </c>
      <c r="N699" s="70">
        <v>0</v>
      </c>
      <c r="O699" s="70">
        <v>0</v>
      </c>
      <c r="P699" s="70">
        <v>0</v>
      </c>
      <c r="Q699" s="70">
        <v>0</v>
      </c>
      <c r="R699" s="10">
        <f t="shared" si="78"/>
        <v>5.6583333333333332</v>
      </c>
      <c r="T699" s="9" t="str">
        <f t="shared" si="80"/>
        <v>J129</v>
      </c>
      <c r="U699" s="11" t="str">
        <f t="shared" si="81"/>
        <v>Mountain Hunters</v>
      </c>
      <c r="V699" s="11" t="str">
        <f t="shared" si="77"/>
        <v/>
      </c>
      <c r="W699" s="11" t="str">
        <f t="shared" si="82"/>
        <v/>
      </c>
      <c r="X699" s="86" t="str">
        <f>IFERROR(IF(U699="","",IF(COUNTIF('My Played Scenarios'!E:E,T699)&gt;0,"ü","")),"")</f>
        <v/>
      </c>
    </row>
    <row r="700" spans="1:24" ht="15" customHeight="1" x14ac:dyDescent="0.3">
      <c r="A700" s="128" t="str">
        <f>IFERROR(IF(VLOOKUP(C700,Summary!A:B,2,FALSE)&lt;&gt;"C","",MAX($A$2:A699)+1),"")</f>
        <v/>
      </c>
      <c r="B700" s="35">
        <f>IF(Setup!$F$59="Yes",MAX($B$2:B699)+1,"")</f>
        <v>656</v>
      </c>
      <c r="C700" s="28" t="s">
        <v>1027</v>
      </c>
      <c r="D700" s="37" t="str">
        <f t="shared" si="79"/>
        <v/>
      </c>
      <c r="E700" s="41">
        <v>7</v>
      </c>
      <c r="F700" s="41">
        <v>25.5</v>
      </c>
      <c r="G700" s="6">
        <v>7</v>
      </c>
      <c r="H700" s="6">
        <v>2</v>
      </c>
      <c r="I700" s="70">
        <v>0</v>
      </c>
      <c r="J700" s="70">
        <v>0</v>
      </c>
      <c r="K700" s="70">
        <v>0</v>
      </c>
      <c r="L700" s="70">
        <v>0</v>
      </c>
      <c r="M700" s="70">
        <v>0</v>
      </c>
      <c r="N700" s="70">
        <v>0</v>
      </c>
      <c r="O700" s="70">
        <v>0</v>
      </c>
      <c r="P700" s="70">
        <v>0</v>
      </c>
      <c r="Q700" s="70">
        <v>0</v>
      </c>
      <c r="R700" s="10">
        <f t="shared" si="78"/>
        <v>7.4749999999999996</v>
      </c>
      <c r="T700" s="9" t="str">
        <f t="shared" si="80"/>
        <v>J130</v>
      </c>
      <c r="U700" s="11" t="str">
        <f t="shared" si="81"/>
        <v>The Art of Dying</v>
      </c>
      <c r="V700" s="11" t="str">
        <f t="shared" si="77"/>
        <v/>
      </c>
      <c r="W700" s="11" t="str">
        <f t="shared" si="82"/>
        <v/>
      </c>
      <c r="X700" s="86" t="str">
        <f>IFERROR(IF(U700="","",IF(COUNTIF('My Played Scenarios'!E:E,T700)&gt;0,"ü","")),"")</f>
        <v/>
      </c>
    </row>
    <row r="701" spans="1:24" ht="15" customHeight="1" x14ac:dyDescent="0.3">
      <c r="A701" s="128" t="str">
        <f>IFERROR(IF(VLOOKUP(C701,Summary!A:B,2,FALSE)&lt;&gt;"C","",MAX($A$2:A700)+1),"")</f>
        <v/>
      </c>
      <c r="B701" s="35">
        <f>IF(Setup!$F$59="Yes",MAX($B$2:B700)+1,"")</f>
        <v>657</v>
      </c>
      <c r="C701" s="28" t="s">
        <v>1028</v>
      </c>
      <c r="D701" s="37" t="str">
        <f t="shared" si="79"/>
        <v/>
      </c>
      <c r="E701" s="41">
        <v>5.5</v>
      </c>
      <c r="F701" s="41">
        <v>16</v>
      </c>
      <c r="G701" s="6">
        <v>0</v>
      </c>
      <c r="H701" s="6">
        <v>0</v>
      </c>
      <c r="I701" s="70">
        <v>1</v>
      </c>
      <c r="J701" s="70">
        <v>1</v>
      </c>
      <c r="K701" s="70">
        <v>0</v>
      </c>
      <c r="L701" s="70">
        <v>0</v>
      </c>
      <c r="M701" s="70">
        <v>0</v>
      </c>
      <c r="N701" s="70">
        <v>0</v>
      </c>
      <c r="O701" s="70">
        <v>0</v>
      </c>
      <c r="P701" s="70">
        <v>0</v>
      </c>
      <c r="Q701" s="70">
        <v>1</v>
      </c>
      <c r="R701" s="10">
        <f t="shared" si="78"/>
        <v>3.4750000000000001</v>
      </c>
      <c r="T701" s="9" t="str">
        <f t="shared" si="80"/>
        <v>J131</v>
      </c>
      <c r="U701" s="11" t="str">
        <f t="shared" si="81"/>
        <v>First Love</v>
      </c>
      <c r="V701" s="11" t="str">
        <f t="shared" si="77"/>
        <v>, PTO, OBA, SSR</v>
      </c>
      <c r="W701" s="11" t="str">
        <f t="shared" si="82"/>
        <v>PTO, OBA, SSR</v>
      </c>
      <c r="X701" s="86" t="str">
        <f>IFERROR(IF(U701="","",IF(COUNTIF('My Played Scenarios'!E:E,T701)&gt;0,"ü","")),"")</f>
        <v/>
      </c>
    </row>
    <row r="702" spans="1:24" ht="15" customHeight="1" x14ac:dyDescent="0.3">
      <c r="A702" s="128" t="str">
        <f>IFERROR(IF(VLOOKUP(C702,Summary!A:B,2,FALSE)&lt;&gt;"C","",MAX($A$2:A701)+1),"")</f>
        <v/>
      </c>
      <c r="B702" s="35">
        <f>IF(Setup!$F$59="Yes",MAX($B$2:B701)+1,"")</f>
        <v>658</v>
      </c>
      <c r="C702" s="28" t="s">
        <v>1029</v>
      </c>
      <c r="D702" s="37" t="str">
        <f t="shared" si="79"/>
        <v/>
      </c>
      <c r="E702" s="41">
        <v>5.5</v>
      </c>
      <c r="F702" s="41">
        <v>13.5</v>
      </c>
      <c r="G702" s="6">
        <v>0</v>
      </c>
      <c r="H702" s="6">
        <v>0</v>
      </c>
      <c r="I702" s="70">
        <v>1</v>
      </c>
      <c r="J702" s="70">
        <v>0</v>
      </c>
      <c r="K702" s="70">
        <v>0</v>
      </c>
      <c r="L702" s="70">
        <v>0</v>
      </c>
      <c r="M702" s="70">
        <v>0</v>
      </c>
      <c r="N702" s="70">
        <v>0</v>
      </c>
      <c r="O702" s="70">
        <v>0</v>
      </c>
      <c r="P702" s="70">
        <v>0</v>
      </c>
      <c r="Q702" s="70">
        <v>1</v>
      </c>
      <c r="R702" s="10">
        <f t="shared" si="78"/>
        <v>2.7875000000000001</v>
      </c>
      <c r="S702" s="10">
        <v>1.7</v>
      </c>
      <c r="T702" s="9" t="str">
        <f t="shared" si="80"/>
        <v>J132</v>
      </c>
      <c r="U702" s="11" t="str">
        <f t="shared" si="81"/>
        <v>Jungle Infiltration</v>
      </c>
      <c r="V702" s="11" t="str">
        <f t="shared" si="77"/>
        <v>, PTO, SSR</v>
      </c>
      <c r="W702" s="11" t="str">
        <f t="shared" si="82"/>
        <v>PTO, SSR</v>
      </c>
      <c r="X702" s="86" t="str">
        <f>IFERROR(IF(U702="","",IF(COUNTIF('My Played Scenarios'!E:E,T702)&gt;0,"ü","")),"")</f>
        <v/>
      </c>
    </row>
    <row r="703" spans="1:24" ht="15" customHeight="1" x14ac:dyDescent="0.3">
      <c r="A703" s="128" t="str">
        <f>IFERROR(IF(VLOOKUP(C703,Summary!A:B,2,FALSE)&lt;&gt;"C","",MAX($A$2:A702)+1),"")</f>
        <v/>
      </c>
      <c r="B703" s="35">
        <f>IF(Setup!$F$59="Yes",MAX($B$2:B702)+1,"")</f>
        <v>659</v>
      </c>
      <c r="C703" s="28" t="s">
        <v>1030</v>
      </c>
      <c r="D703" s="37" t="str">
        <f t="shared" si="79"/>
        <v/>
      </c>
      <c r="E703" s="41">
        <v>7</v>
      </c>
      <c r="F703" s="41">
        <v>32</v>
      </c>
      <c r="G703" s="6">
        <v>2</v>
      </c>
      <c r="H703" s="6">
        <v>0</v>
      </c>
      <c r="I703" s="70">
        <v>1</v>
      </c>
      <c r="J703" s="70">
        <v>1</v>
      </c>
      <c r="K703" s="70">
        <v>1</v>
      </c>
      <c r="L703" s="70">
        <v>0</v>
      </c>
      <c r="M703" s="70">
        <v>0</v>
      </c>
      <c r="N703" s="70">
        <v>0</v>
      </c>
      <c r="O703" s="70">
        <v>0</v>
      </c>
      <c r="P703" s="70">
        <v>0</v>
      </c>
      <c r="Q703" s="70">
        <v>1</v>
      </c>
      <c r="R703" s="10">
        <f t="shared" si="78"/>
        <v>8</v>
      </c>
      <c r="S703" s="10">
        <v>9.4</v>
      </c>
      <c r="T703" s="9" t="str">
        <f t="shared" si="80"/>
        <v>J133</v>
      </c>
      <c r="U703" s="11" t="str">
        <f t="shared" si="81"/>
        <v>One Miserable Night</v>
      </c>
      <c r="V703" s="11" t="str">
        <f t="shared" si="77"/>
        <v>, PTO, OBA, Nght, SSR</v>
      </c>
      <c r="W703" s="11" t="str">
        <f t="shared" si="82"/>
        <v>PTO, OBA, Nght, SSR</v>
      </c>
      <c r="X703" s="86" t="str">
        <f>IFERROR(IF(U703="","",IF(COUNTIF('My Played Scenarios'!E:E,T703)&gt;0,"ü","")),"")</f>
        <v/>
      </c>
    </row>
    <row r="704" spans="1:24" ht="15" customHeight="1" x14ac:dyDescent="0.3">
      <c r="A704" s="128" t="str">
        <f>IFERROR(IF(VLOOKUP(C704,Summary!A:B,2,FALSE)&lt;&gt;"C","",MAX($A$2:A703)+1),"")</f>
        <v/>
      </c>
      <c r="B704" s="35">
        <f>IF(Setup!$F$59="Yes",MAX($B$2:B703)+1,"")</f>
        <v>660</v>
      </c>
      <c r="C704" s="28" t="s">
        <v>1031</v>
      </c>
      <c r="D704" s="37" t="str">
        <f t="shared" si="79"/>
        <v/>
      </c>
      <c r="E704" s="41">
        <v>7</v>
      </c>
      <c r="F704" s="41">
        <v>19</v>
      </c>
      <c r="G704" s="6">
        <v>3</v>
      </c>
      <c r="H704" s="6">
        <v>0</v>
      </c>
      <c r="I704" s="70">
        <v>1</v>
      </c>
      <c r="J704" s="70">
        <v>0</v>
      </c>
      <c r="K704" s="70">
        <v>0</v>
      </c>
      <c r="L704" s="70">
        <v>0</v>
      </c>
      <c r="M704" s="70">
        <v>0</v>
      </c>
      <c r="N704" s="70">
        <v>0</v>
      </c>
      <c r="O704" s="70">
        <v>0</v>
      </c>
      <c r="P704" s="70">
        <v>0</v>
      </c>
      <c r="Q704" s="70">
        <v>1</v>
      </c>
      <c r="R704" s="10">
        <f t="shared" si="78"/>
        <v>5.3166666666666664</v>
      </c>
      <c r="S704" s="10">
        <v>3.9</v>
      </c>
      <c r="T704" s="9" t="str">
        <f t="shared" si="80"/>
        <v>J134</v>
      </c>
      <c r="U704" s="11" t="str">
        <f t="shared" si="81"/>
        <v>Kerry's Crossing</v>
      </c>
      <c r="V704" s="11" t="str">
        <f t="shared" si="77"/>
        <v>, PTO, SSR</v>
      </c>
      <c r="W704" s="11" t="str">
        <f t="shared" si="82"/>
        <v>PTO, SSR</v>
      </c>
      <c r="X704" s="86" t="str">
        <f>IFERROR(IF(U704="","",IF(COUNTIF('My Played Scenarios'!E:E,T704)&gt;0,"ü","")),"")</f>
        <v/>
      </c>
    </row>
    <row r="705" spans="1:24" ht="15" customHeight="1" x14ac:dyDescent="0.3">
      <c r="A705" s="128" t="str">
        <f>IFERROR(IF(VLOOKUP(C705,Summary!A:B,2,FALSE)&lt;&gt;"C","",MAX($A$2:A704)+1),"")</f>
        <v/>
      </c>
      <c r="B705" s="35">
        <f>IF(Setup!$F$59="Yes",MAX($B$2:B704)+1,"")</f>
        <v>661</v>
      </c>
      <c r="C705" s="28" t="s">
        <v>1032</v>
      </c>
      <c r="D705" s="37" t="str">
        <f t="shared" si="79"/>
        <v/>
      </c>
      <c r="E705" s="41">
        <v>5.5</v>
      </c>
      <c r="F705" s="41">
        <v>13</v>
      </c>
      <c r="G705" s="6">
        <v>0</v>
      </c>
      <c r="H705" s="6">
        <v>0</v>
      </c>
      <c r="I705" s="70">
        <v>1</v>
      </c>
      <c r="J705" s="70">
        <v>0</v>
      </c>
      <c r="K705" s="70">
        <v>0</v>
      </c>
      <c r="L705" s="70">
        <v>0</v>
      </c>
      <c r="M705" s="70">
        <v>0</v>
      </c>
      <c r="N705" s="70">
        <v>0</v>
      </c>
      <c r="O705" s="70">
        <v>0</v>
      </c>
      <c r="P705" s="70">
        <v>0</v>
      </c>
      <c r="Q705" s="70">
        <v>1</v>
      </c>
      <c r="R705" s="10">
        <f t="shared" si="78"/>
        <v>2.7416666666666667</v>
      </c>
      <c r="S705" s="10">
        <v>1.6</v>
      </c>
      <c r="T705" s="9" t="str">
        <f t="shared" si="80"/>
        <v>J135</v>
      </c>
      <c r="U705" s="11" t="str">
        <f t="shared" si="81"/>
        <v>Diversion</v>
      </c>
      <c r="V705" s="11" t="str">
        <f t="shared" si="77"/>
        <v>, PTO, SSR</v>
      </c>
      <c r="W705" s="11" t="str">
        <f t="shared" si="82"/>
        <v>PTO, SSR</v>
      </c>
      <c r="X705" s="86" t="str">
        <f>IFERROR(IF(U705="","",IF(COUNTIF('My Played Scenarios'!E:E,T705)&gt;0,"ü","")),"")</f>
        <v/>
      </c>
    </row>
    <row r="706" spans="1:24" ht="15" customHeight="1" x14ac:dyDescent="0.3">
      <c r="A706" s="128" t="str">
        <f>IFERROR(IF(VLOOKUP(C706,Summary!A:B,2,FALSE)&lt;&gt;"C","",MAX($A$2:A705)+1),"")</f>
        <v/>
      </c>
      <c r="B706" s="35">
        <f>IF(Setup!$F$59="Yes",MAX($B$2:B705)+1,"")</f>
        <v>662</v>
      </c>
      <c r="C706" s="28" t="s">
        <v>1033</v>
      </c>
      <c r="D706" s="37" t="str">
        <f t="shared" si="79"/>
        <v/>
      </c>
      <c r="E706" s="41">
        <v>5.5</v>
      </c>
      <c r="F706" s="41">
        <v>38</v>
      </c>
      <c r="G706" s="6">
        <v>6</v>
      </c>
      <c r="H706" s="6">
        <v>4</v>
      </c>
      <c r="I706" s="70">
        <v>1</v>
      </c>
      <c r="J706" s="70">
        <v>1</v>
      </c>
      <c r="K706" s="70">
        <v>0</v>
      </c>
      <c r="L706" s="70">
        <v>0</v>
      </c>
      <c r="M706" s="70">
        <v>0</v>
      </c>
      <c r="N706" s="70">
        <v>0</v>
      </c>
      <c r="O706" s="70">
        <v>0</v>
      </c>
      <c r="P706" s="70">
        <v>0</v>
      </c>
      <c r="Q706" s="70">
        <v>1</v>
      </c>
      <c r="R706" s="10">
        <f t="shared" si="78"/>
        <v>8.0583333333333336</v>
      </c>
      <c r="S706" s="10">
        <v>7.6</v>
      </c>
      <c r="T706" s="9" t="str">
        <f t="shared" si="80"/>
        <v>J136</v>
      </c>
      <c r="U706" s="11" t="str">
        <f t="shared" si="81"/>
        <v>Muddy Mayhem</v>
      </c>
      <c r="V706" s="11" t="str">
        <f t="shared" si="77"/>
        <v>, PTO, OBA, SSR</v>
      </c>
      <c r="W706" s="11" t="str">
        <f t="shared" si="82"/>
        <v>PTO, OBA, SSR</v>
      </c>
      <c r="X706" s="86" t="str">
        <f>IFERROR(IF(U706="","",IF(COUNTIF('My Played Scenarios'!E:E,T706)&gt;0,"ü","")),"")</f>
        <v/>
      </c>
    </row>
    <row r="707" spans="1:24" ht="15" customHeight="1" x14ac:dyDescent="0.3">
      <c r="A707" s="128" t="str">
        <f>IFERROR(IF(VLOOKUP(C707,Summary!A:B,2,FALSE)&lt;&gt;"C","",MAX($A$2:A706)+1),"")</f>
        <v/>
      </c>
      <c r="B707" s="35">
        <f>IF(Setup!$F$59="Yes",MAX($B$2:B706)+1,"")</f>
        <v>663</v>
      </c>
      <c r="C707" s="28" t="s">
        <v>1034</v>
      </c>
      <c r="D707" s="37" t="str">
        <f t="shared" si="79"/>
        <v/>
      </c>
      <c r="E707" s="41">
        <v>5.5</v>
      </c>
      <c r="F707" s="41">
        <v>20</v>
      </c>
      <c r="G707" s="6">
        <v>8</v>
      </c>
      <c r="H707" s="6">
        <v>2</v>
      </c>
      <c r="I707" s="70">
        <v>0</v>
      </c>
      <c r="J707" s="70">
        <v>1</v>
      </c>
      <c r="K707" s="70">
        <v>0</v>
      </c>
      <c r="L707" s="70">
        <v>0</v>
      </c>
      <c r="M707" s="70">
        <v>0</v>
      </c>
      <c r="N707" s="70">
        <v>1</v>
      </c>
      <c r="O707" s="70">
        <v>0</v>
      </c>
      <c r="P707" s="70">
        <v>0</v>
      </c>
      <c r="Q707" s="70">
        <v>0</v>
      </c>
      <c r="R707" s="10">
        <f t="shared" si="78"/>
        <v>6.5916666666666668</v>
      </c>
      <c r="S707" s="10">
        <v>5</v>
      </c>
      <c r="T707" s="9" t="str">
        <f t="shared" si="80"/>
        <v>J137</v>
      </c>
      <c r="U707" s="11" t="str">
        <f t="shared" si="81"/>
        <v>No Mercy In Burcy</v>
      </c>
      <c r="V707" s="11" t="str">
        <f t="shared" si="77"/>
        <v>, OBA, Bcg</v>
      </c>
      <c r="W707" s="11" t="str">
        <f t="shared" si="82"/>
        <v>OBA, Bcg</v>
      </c>
      <c r="X707" s="86" t="str">
        <f>IFERROR(IF(U707="","",IF(COUNTIF('My Played Scenarios'!E:E,T707)&gt;0,"ü","")),"")</f>
        <v/>
      </c>
    </row>
    <row r="708" spans="1:24" ht="15" customHeight="1" x14ac:dyDescent="0.3">
      <c r="A708" s="128" t="str">
        <f>IFERROR(IF(VLOOKUP(C708,Summary!A:B,2,FALSE)&lt;&gt;"C","",MAX($A$2:A707)+1),"")</f>
        <v/>
      </c>
      <c r="B708" s="35">
        <f>IF(Setup!$F$59="Yes",MAX($B$2:B707)+1,"")</f>
        <v>664</v>
      </c>
      <c r="C708" s="28" t="s">
        <v>1035</v>
      </c>
      <c r="D708" s="37" t="str">
        <f t="shared" si="79"/>
        <v/>
      </c>
      <c r="E708" s="41">
        <v>6.5</v>
      </c>
      <c r="F708" s="41">
        <v>24</v>
      </c>
      <c r="G708" s="6">
        <v>3</v>
      </c>
      <c r="H708" s="6">
        <v>4</v>
      </c>
      <c r="I708" s="70">
        <v>0</v>
      </c>
      <c r="J708" s="70">
        <v>1</v>
      </c>
      <c r="K708" s="70">
        <v>0</v>
      </c>
      <c r="L708" s="70">
        <v>0</v>
      </c>
      <c r="M708" s="70">
        <v>0</v>
      </c>
      <c r="N708" s="70">
        <v>0</v>
      </c>
      <c r="O708" s="70">
        <v>0</v>
      </c>
      <c r="P708" s="70">
        <v>0</v>
      </c>
      <c r="Q708" s="70">
        <v>0</v>
      </c>
      <c r="R708" s="10">
        <f t="shared" si="78"/>
        <v>5.875</v>
      </c>
      <c r="S708" s="10">
        <v>5.4</v>
      </c>
      <c r="T708" s="9" t="str">
        <f t="shared" si="80"/>
        <v>J138</v>
      </c>
      <c r="U708" s="11" t="str">
        <f t="shared" si="81"/>
        <v>Point to Make</v>
      </c>
      <c r="V708" s="11" t="str">
        <f t="shared" si="77"/>
        <v>, OBA</v>
      </c>
      <c r="W708" s="11" t="str">
        <f t="shared" si="82"/>
        <v>OBA</v>
      </c>
      <c r="X708" s="86" t="str">
        <f>IFERROR(IF(U708="","",IF(COUNTIF('My Played Scenarios'!E:E,T708)&gt;0,"ü","")),"")</f>
        <v/>
      </c>
    </row>
    <row r="709" spans="1:24" ht="15" customHeight="1" x14ac:dyDescent="0.3">
      <c r="A709" s="128" t="str">
        <f>IFERROR(IF(VLOOKUP(C709,Summary!A:B,2,FALSE)&lt;&gt;"C","",MAX($A$2:A708)+1),"")</f>
        <v/>
      </c>
      <c r="B709" s="35">
        <f>IF(Setup!$F$59="Yes",MAX($B$2:B708)+1,"")</f>
        <v>665</v>
      </c>
      <c r="C709" s="28" t="s">
        <v>1036</v>
      </c>
      <c r="D709" s="37" t="str">
        <f t="shared" si="79"/>
        <v/>
      </c>
      <c r="E709" s="41">
        <v>6.5</v>
      </c>
      <c r="F709" s="41">
        <v>20</v>
      </c>
      <c r="G709" s="6">
        <v>6</v>
      </c>
      <c r="H709" s="6">
        <v>0</v>
      </c>
      <c r="I709" s="70">
        <v>0</v>
      </c>
      <c r="J709" s="70">
        <v>0</v>
      </c>
      <c r="K709" s="70">
        <v>0</v>
      </c>
      <c r="L709" s="70">
        <v>0</v>
      </c>
      <c r="M709" s="70">
        <v>0</v>
      </c>
      <c r="N709" s="70">
        <v>0</v>
      </c>
      <c r="O709" s="70">
        <v>0</v>
      </c>
      <c r="P709" s="70">
        <v>0</v>
      </c>
      <c r="Q709" s="70">
        <v>0</v>
      </c>
      <c r="R709" s="10">
        <f t="shared" si="78"/>
        <v>5.7666666666666666</v>
      </c>
      <c r="S709" s="10">
        <v>4.5</v>
      </c>
      <c r="T709" s="9" t="str">
        <f t="shared" si="80"/>
        <v>J139</v>
      </c>
      <c r="U709" s="11" t="str">
        <f t="shared" si="81"/>
        <v>Light Aid Detached</v>
      </c>
      <c r="V709" s="11" t="str">
        <f t="shared" si="77"/>
        <v/>
      </c>
      <c r="W709" s="11" t="str">
        <f t="shared" si="82"/>
        <v/>
      </c>
      <c r="X709" s="86" t="str">
        <f>IFERROR(IF(U709="","",IF(COUNTIF('My Played Scenarios'!E:E,T709)&gt;0,"ü","")),"")</f>
        <v/>
      </c>
    </row>
    <row r="710" spans="1:24" ht="15" customHeight="1" x14ac:dyDescent="0.3">
      <c r="A710" s="128" t="str">
        <f>IFERROR(IF(VLOOKUP(C710,Summary!A:B,2,FALSE)&lt;&gt;"C","",MAX($A$2:A709)+1),"")</f>
        <v/>
      </c>
      <c r="B710" s="35">
        <f>IF(Setup!$F$59="Yes",MAX($B$2:B709)+1,"")</f>
        <v>666</v>
      </c>
      <c r="C710" s="28" t="s">
        <v>1037</v>
      </c>
      <c r="D710" s="37" t="str">
        <f t="shared" si="79"/>
        <v/>
      </c>
      <c r="E710" s="41">
        <v>5.5</v>
      </c>
      <c r="F710" s="41">
        <v>18</v>
      </c>
      <c r="G710" s="6">
        <v>2</v>
      </c>
      <c r="H710" s="6">
        <v>0</v>
      </c>
      <c r="I710" s="70">
        <v>0</v>
      </c>
      <c r="J710" s="70">
        <v>0</v>
      </c>
      <c r="K710" s="70">
        <v>0</v>
      </c>
      <c r="L710" s="70">
        <v>0</v>
      </c>
      <c r="M710" s="70">
        <v>0</v>
      </c>
      <c r="N710" s="70">
        <v>0</v>
      </c>
      <c r="O710" s="70">
        <v>0</v>
      </c>
      <c r="P710" s="70">
        <v>0</v>
      </c>
      <c r="Q710" s="70">
        <v>0</v>
      </c>
      <c r="R710" s="10">
        <f t="shared" si="78"/>
        <v>3.3833333333333333</v>
      </c>
      <c r="T710" s="9" t="str">
        <f t="shared" si="80"/>
        <v>J140</v>
      </c>
      <c r="U710" s="11" t="str">
        <f t="shared" si="81"/>
        <v>All Down the Line</v>
      </c>
      <c r="V710" s="11" t="str">
        <f t="shared" si="77"/>
        <v/>
      </c>
      <c r="W710" s="11" t="str">
        <f t="shared" si="82"/>
        <v/>
      </c>
      <c r="X710" s="86" t="str">
        <f>IFERROR(IF(U710="","",IF(COUNTIF('My Played Scenarios'!E:E,T710)&gt;0,"ü","")),"")</f>
        <v/>
      </c>
    </row>
    <row r="711" spans="1:24" ht="15" customHeight="1" x14ac:dyDescent="0.3">
      <c r="A711" s="128" t="str">
        <f>IFERROR(IF(VLOOKUP(C711,Summary!A:B,2,FALSE)&lt;&gt;"C","",MAX($A$2:A710)+1),"")</f>
        <v/>
      </c>
      <c r="B711" s="35">
        <f>IF(Setup!$F$59="Yes",MAX($B$2:B710)+1,"")</f>
        <v>667</v>
      </c>
      <c r="C711" s="28" t="s">
        <v>1038</v>
      </c>
      <c r="D711" s="37" t="str">
        <f t="shared" si="79"/>
        <v/>
      </c>
      <c r="E711" s="41">
        <v>6.5</v>
      </c>
      <c r="F711" s="41">
        <v>31</v>
      </c>
      <c r="G711" s="6">
        <v>13</v>
      </c>
      <c r="H711" s="6">
        <v>2</v>
      </c>
      <c r="I711" s="70">
        <v>0</v>
      </c>
      <c r="J711" s="70">
        <v>0</v>
      </c>
      <c r="K711" s="70">
        <v>0</v>
      </c>
      <c r="L711" s="70">
        <v>0</v>
      </c>
      <c r="M711" s="70">
        <v>0</v>
      </c>
      <c r="N711" s="70">
        <v>0</v>
      </c>
      <c r="O711" s="70">
        <v>0</v>
      </c>
      <c r="P711" s="70">
        <v>0</v>
      </c>
      <c r="Q711" s="70">
        <v>0</v>
      </c>
      <c r="R711" s="10">
        <f t="shared" si="78"/>
        <v>8.8000000000000007</v>
      </c>
      <c r="T711" s="9" t="str">
        <f t="shared" si="80"/>
        <v>J141</v>
      </c>
      <c r="U711" s="11" t="str">
        <f t="shared" si="81"/>
        <v>Riding with the King</v>
      </c>
      <c r="V711" s="11" t="str">
        <f t="shared" si="77"/>
        <v/>
      </c>
      <c r="W711" s="11" t="str">
        <f t="shared" si="82"/>
        <v/>
      </c>
      <c r="X711" s="86" t="str">
        <f>IFERROR(IF(U711="","",IF(COUNTIF('My Played Scenarios'!E:E,T711)&gt;0,"ü","")),"")</f>
        <v/>
      </c>
    </row>
    <row r="712" spans="1:24" ht="15" customHeight="1" x14ac:dyDescent="0.3">
      <c r="A712" s="128" t="str">
        <f>IFERROR(IF(VLOOKUP(C712,Summary!A:B,2,FALSE)&lt;&gt;"C","",MAX($A$2:A711)+1),"")</f>
        <v/>
      </c>
      <c r="B712" s="35">
        <f>IF(Setup!$F$59="Yes",MAX($B$2:B711)+1,"")</f>
        <v>668</v>
      </c>
      <c r="C712" s="28" t="s">
        <v>1039</v>
      </c>
      <c r="D712" s="37" t="str">
        <f t="shared" si="79"/>
        <v/>
      </c>
      <c r="E712" s="41">
        <v>8</v>
      </c>
      <c r="F712" s="41">
        <v>41</v>
      </c>
      <c r="G712" s="6">
        <v>5</v>
      </c>
      <c r="H712" s="6">
        <v>5</v>
      </c>
      <c r="I712" s="70">
        <v>0</v>
      </c>
      <c r="J712" s="70">
        <v>0</v>
      </c>
      <c r="K712" s="70">
        <v>0</v>
      </c>
      <c r="L712" s="70">
        <v>0</v>
      </c>
      <c r="M712" s="70">
        <v>0</v>
      </c>
      <c r="N712" s="70">
        <v>0</v>
      </c>
      <c r="O712" s="70">
        <v>0</v>
      </c>
      <c r="P712" s="70">
        <v>0</v>
      </c>
      <c r="Q712" s="70">
        <v>0</v>
      </c>
      <c r="R712" s="10">
        <f t="shared" si="78"/>
        <v>9.8000000000000007</v>
      </c>
      <c r="T712" s="9" t="str">
        <f t="shared" si="80"/>
        <v>J142</v>
      </c>
      <c r="U712" s="11" t="str">
        <f t="shared" si="81"/>
        <v>Penny Packets</v>
      </c>
      <c r="V712" s="11" t="str">
        <f t="shared" si="77"/>
        <v/>
      </c>
      <c r="W712" s="11" t="str">
        <f t="shared" si="82"/>
        <v/>
      </c>
      <c r="X712" s="86" t="str">
        <f>IFERROR(IF(U712="","",IF(COUNTIF('My Played Scenarios'!E:E,T712)&gt;0,"ü","")),"")</f>
        <v/>
      </c>
    </row>
    <row r="713" spans="1:24" ht="15" customHeight="1" x14ac:dyDescent="0.3">
      <c r="A713" s="128" t="str">
        <f>IFERROR(IF(VLOOKUP(C713,Summary!A:B,2,FALSE)&lt;&gt;"C","",MAX($A$2:A712)+1),"")</f>
        <v/>
      </c>
      <c r="B713" s="35">
        <f>IF(Setup!$F$59="Yes",MAX($B$2:B712)+1,"")</f>
        <v>669</v>
      </c>
      <c r="C713" s="28" t="s">
        <v>1040</v>
      </c>
      <c r="D713" s="37" t="str">
        <f t="shared" si="79"/>
        <v/>
      </c>
      <c r="E713" s="41">
        <v>6.5</v>
      </c>
      <c r="F713" s="41">
        <v>17</v>
      </c>
      <c r="G713" s="6">
        <v>13</v>
      </c>
      <c r="H713" s="6">
        <v>3</v>
      </c>
      <c r="I713" s="70">
        <v>0</v>
      </c>
      <c r="J713" s="70">
        <v>0</v>
      </c>
      <c r="K713" s="70">
        <v>0</v>
      </c>
      <c r="L713" s="70">
        <v>0</v>
      </c>
      <c r="M713" s="70">
        <v>0</v>
      </c>
      <c r="N713" s="70">
        <v>0</v>
      </c>
      <c r="O713" s="70">
        <v>0</v>
      </c>
      <c r="P713" s="70">
        <v>0</v>
      </c>
      <c r="Q713" s="70">
        <v>1</v>
      </c>
      <c r="R713" s="10">
        <f t="shared" si="78"/>
        <v>7.9333333333333336</v>
      </c>
      <c r="S713" s="10">
        <v>6.3</v>
      </c>
      <c r="T713" s="9" t="str">
        <f t="shared" si="80"/>
        <v>J143</v>
      </c>
      <c r="U713" s="11" t="str">
        <f t="shared" si="81"/>
        <v>Circle of Doom</v>
      </c>
      <c r="V713" s="11" t="str">
        <f t="shared" si="77"/>
        <v>, SSR</v>
      </c>
      <c r="W713" s="11" t="str">
        <f t="shared" si="82"/>
        <v>SSR</v>
      </c>
      <c r="X713" s="86" t="str">
        <f>IFERROR(IF(U713="","",IF(COUNTIF('My Played Scenarios'!E:E,T713)&gt;0,"ü","")),"")</f>
        <v/>
      </c>
    </row>
    <row r="714" spans="1:24" ht="15" customHeight="1" x14ac:dyDescent="0.3">
      <c r="A714" s="128" t="str">
        <f>IFERROR(IF(VLOOKUP(C714,Summary!A:B,2,FALSE)&lt;&gt;"C","",MAX($A$2:A713)+1),"")</f>
        <v/>
      </c>
      <c r="B714" s="35">
        <f>IF(Setup!$F$59="Yes",MAX($B$2:B713)+1,"")</f>
        <v>670</v>
      </c>
      <c r="C714" s="28" t="s">
        <v>1041</v>
      </c>
      <c r="D714" s="37" t="str">
        <f t="shared" si="79"/>
        <v/>
      </c>
      <c r="E714" s="41">
        <v>7.5</v>
      </c>
      <c r="F714" s="41">
        <v>27.5</v>
      </c>
      <c r="G714" s="6">
        <v>9</v>
      </c>
      <c r="H714" s="6">
        <v>1</v>
      </c>
      <c r="I714" s="70">
        <v>0</v>
      </c>
      <c r="J714" s="70">
        <v>0</v>
      </c>
      <c r="K714" s="70">
        <v>0</v>
      </c>
      <c r="L714" s="70">
        <v>0</v>
      </c>
      <c r="M714" s="70">
        <v>1</v>
      </c>
      <c r="N714" s="70">
        <v>0</v>
      </c>
      <c r="O714" s="70">
        <v>0</v>
      </c>
      <c r="P714" s="70">
        <v>0</v>
      </c>
      <c r="Q714" s="70">
        <v>1</v>
      </c>
      <c r="R714" s="10">
        <f t="shared" si="78"/>
        <v>9.9375</v>
      </c>
      <c r="T714" s="9" t="str">
        <f t="shared" si="80"/>
        <v>J144</v>
      </c>
      <c r="U714" s="11" t="str">
        <f t="shared" si="81"/>
        <v>Three for the Third</v>
      </c>
      <c r="V714" s="11" t="str">
        <f t="shared" si="77"/>
        <v>, Air, SSR</v>
      </c>
      <c r="W714" s="11" t="str">
        <f t="shared" si="82"/>
        <v>Air, SSR</v>
      </c>
      <c r="X714" s="86" t="str">
        <f>IFERROR(IF(U714="","",IF(COUNTIF('My Played Scenarios'!E:E,T714)&gt;0,"ü","")),"")</f>
        <v/>
      </c>
    </row>
    <row r="715" spans="1:24" ht="15" customHeight="1" x14ac:dyDescent="0.3">
      <c r="A715" s="128" t="str">
        <f>IFERROR(IF(VLOOKUP(C715,Summary!A:B,2,FALSE)&lt;&gt;"C","",MAX($A$2:A714)+1),"")</f>
        <v/>
      </c>
      <c r="B715" s="35">
        <f>IF(Setup!$F$59="Yes",MAX($B$2:B714)+1,"")</f>
        <v>671</v>
      </c>
      <c r="C715" s="28" t="s">
        <v>1042</v>
      </c>
      <c r="D715" s="37" t="str">
        <f t="shared" si="79"/>
        <v/>
      </c>
      <c r="E715" s="41">
        <v>10</v>
      </c>
      <c r="F715" s="41">
        <v>34</v>
      </c>
      <c r="G715" s="6">
        <v>37</v>
      </c>
      <c r="H715" s="6">
        <v>2</v>
      </c>
      <c r="I715" s="70">
        <v>0</v>
      </c>
      <c r="J715" s="70">
        <v>1</v>
      </c>
      <c r="K715" s="70">
        <v>0</v>
      </c>
      <c r="L715" s="70">
        <v>0</v>
      </c>
      <c r="M715" s="70">
        <v>0</v>
      </c>
      <c r="N715" s="70">
        <v>0</v>
      </c>
      <c r="O715" s="70">
        <v>0</v>
      </c>
      <c r="P715" s="70">
        <v>0</v>
      </c>
      <c r="Q715" s="70">
        <v>1</v>
      </c>
      <c r="R715" s="10">
        <f t="shared" si="78"/>
        <v>27.166666666666668</v>
      </c>
      <c r="T715" s="9" t="str">
        <f t="shared" si="80"/>
        <v>J145</v>
      </c>
      <c r="U715" s="11" t="str">
        <f t="shared" si="81"/>
        <v>Golden Pheasants</v>
      </c>
      <c r="V715" s="11" t="str">
        <f t="shared" si="77"/>
        <v>, OBA, SSR</v>
      </c>
      <c r="W715" s="11" t="str">
        <f t="shared" si="82"/>
        <v>OBA, SSR</v>
      </c>
      <c r="X715" s="86" t="str">
        <f>IFERROR(IF(U715="","",IF(COUNTIF('My Played Scenarios'!E:E,T715)&gt;0,"ü","")),"")</f>
        <v/>
      </c>
    </row>
    <row r="716" spans="1:24" ht="15" customHeight="1" x14ac:dyDescent="0.3">
      <c r="A716" s="128" t="str">
        <f>IFERROR(IF(VLOOKUP(C716,Summary!A:B,2,FALSE)&lt;&gt;"C","",MAX($A$2:A715)+1),"")</f>
        <v/>
      </c>
      <c r="B716" s="35">
        <f>IF(Setup!$F$59="Yes",MAX($B$2:B715)+1,"")</f>
        <v>672</v>
      </c>
      <c r="C716" s="28" t="s">
        <v>1043</v>
      </c>
      <c r="D716" s="37" t="str">
        <f t="shared" si="79"/>
        <v/>
      </c>
      <c r="E716" s="41">
        <v>5.5</v>
      </c>
      <c r="F716" s="41">
        <v>19</v>
      </c>
      <c r="G716" s="6">
        <v>5</v>
      </c>
      <c r="H716" s="6">
        <v>0</v>
      </c>
      <c r="I716" s="70">
        <v>0</v>
      </c>
      <c r="J716" s="70">
        <v>0</v>
      </c>
      <c r="K716" s="70">
        <v>0</v>
      </c>
      <c r="L716" s="70">
        <v>0</v>
      </c>
      <c r="M716" s="70">
        <v>0</v>
      </c>
      <c r="N716" s="70">
        <v>0</v>
      </c>
      <c r="O716" s="70">
        <v>0</v>
      </c>
      <c r="P716" s="70">
        <v>0</v>
      </c>
      <c r="Q716" s="70">
        <v>0</v>
      </c>
      <c r="R716" s="10">
        <f t="shared" si="78"/>
        <v>4.5750000000000002</v>
      </c>
      <c r="T716" s="9" t="str">
        <f t="shared" si="80"/>
        <v>J146</v>
      </c>
      <c r="U716" s="11" t="str">
        <f t="shared" si="81"/>
        <v>Ragnarök (Ragnarok)</v>
      </c>
      <c r="V716" s="11" t="str">
        <f t="shared" ref="V716:V817" si="83">IF(OR(C716="",LEFT(C716,3)="---"),"",IF(OR(RIGHT(C716,3)="-I]",RIGHT(C716,4)="-II]",RIGHT(C716,5)="-III]",RIGHT(C716,4)="-IV]",RIGHT(C716,3)="-V]",RIGHT(C716,4)="-VI]",RIGHT(C716,5)="-VII]",RIGHT(C716,6)="-VIII]",RIGHT(C716,3)="CG]",MID(C716,LEN(C716)-2,2)="CG",MID(C716,LEN(C716)-4,2)="CG",MID(C716,LEN(C716)-3,2)="CG"),"Campaign",IFERROR(IF(I716=1,", PTO","")&amp;IF(J716=1,", OBA","")&amp;IF(K716=1,", Nght","")&amp;IF(L716=1,", Dsrt","")&amp;IF(M716=1,", Air","")&amp;IF(N716=1,", Bcg","")&amp;IF(O716=1,", Sea","")&amp;IF(P716=1,", Dlux","")&amp;IF(Q716=1,", SSR",""),"")))</f>
        <v/>
      </c>
      <c r="W716" s="11" t="str">
        <f t="shared" si="82"/>
        <v/>
      </c>
      <c r="X716" s="86" t="str">
        <f>IFERROR(IF(U716="","",IF(COUNTIF('My Played Scenarios'!E:E,T716)&gt;0,"ü","")),"")</f>
        <v/>
      </c>
    </row>
    <row r="717" spans="1:24" ht="15" customHeight="1" x14ac:dyDescent="0.3">
      <c r="A717" s="128" t="str">
        <f>IFERROR(IF(VLOOKUP(C717,Summary!A:B,2,FALSE)&lt;&gt;"C","",MAX($A$2:A716)+1),"")</f>
        <v/>
      </c>
      <c r="B717" s="35">
        <f>IF(Setup!$F$59="Yes",MAX($B$2:B716)+1,"")</f>
        <v>673</v>
      </c>
      <c r="C717" s="28" t="s">
        <v>1044</v>
      </c>
      <c r="D717" s="37" t="str">
        <f t="shared" si="79"/>
        <v/>
      </c>
      <c r="E717" s="41">
        <v>6.5</v>
      </c>
      <c r="F717" s="41">
        <v>35</v>
      </c>
      <c r="G717" s="6">
        <v>9</v>
      </c>
      <c r="H717" s="6">
        <v>3</v>
      </c>
      <c r="I717" s="70">
        <v>1</v>
      </c>
      <c r="J717" s="70">
        <v>1</v>
      </c>
      <c r="K717" s="70">
        <v>0</v>
      </c>
      <c r="L717" s="70">
        <v>0</v>
      </c>
      <c r="M717" s="70">
        <v>0</v>
      </c>
      <c r="N717" s="70">
        <v>0</v>
      </c>
      <c r="O717" s="70">
        <v>0</v>
      </c>
      <c r="P717" s="70">
        <v>0</v>
      </c>
      <c r="Q717" s="70">
        <v>0</v>
      </c>
      <c r="R717" s="10">
        <f t="shared" si="78"/>
        <v>9.6666666666666661</v>
      </c>
      <c r="S717" s="10">
        <v>8.5</v>
      </c>
      <c r="T717" s="9" t="str">
        <f t="shared" si="80"/>
        <v>J147</v>
      </c>
      <c r="U717" s="11" t="str">
        <f t="shared" si="81"/>
        <v>Into the Grinding Mill</v>
      </c>
      <c r="V717" s="11" t="str">
        <f t="shared" si="83"/>
        <v>, PTO, OBA</v>
      </c>
      <c r="W717" s="11" t="str">
        <f t="shared" si="82"/>
        <v>PTO, OBA</v>
      </c>
      <c r="X717" s="86" t="str">
        <f>IFERROR(IF(U717="","",IF(COUNTIF('My Played Scenarios'!E:E,T717)&gt;0,"ü","")),"")</f>
        <v/>
      </c>
    </row>
    <row r="718" spans="1:24" ht="15" customHeight="1" x14ac:dyDescent="0.3">
      <c r="A718" s="128" t="str">
        <f>IFERROR(IF(VLOOKUP(C718,Summary!A:B,2,FALSE)&lt;&gt;"C","",MAX($A$2:A717)+1),"")</f>
        <v/>
      </c>
      <c r="B718" s="35">
        <f>IF(Setup!$F$59="Yes",MAX($B$2:B717)+1,"")</f>
        <v>674</v>
      </c>
      <c r="C718" s="28" t="s">
        <v>1045</v>
      </c>
      <c r="D718" s="37" t="str">
        <f t="shared" si="79"/>
        <v/>
      </c>
      <c r="E718" s="41">
        <v>5.5</v>
      </c>
      <c r="F718" s="41">
        <v>31</v>
      </c>
      <c r="G718" s="6">
        <v>5</v>
      </c>
      <c r="H718" s="6">
        <v>2</v>
      </c>
      <c r="I718" s="70">
        <v>0</v>
      </c>
      <c r="J718" s="70">
        <v>1</v>
      </c>
      <c r="K718" s="70">
        <v>0</v>
      </c>
      <c r="L718" s="70">
        <v>0</v>
      </c>
      <c r="M718" s="70">
        <v>1</v>
      </c>
      <c r="N718" s="70">
        <v>0</v>
      </c>
      <c r="O718" s="70">
        <v>0</v>
      </c>
      <c r="P718" s="70">
        <v>0</v>
      </c>
      <c r="Q718" s="70">
        <v>0</v>
      </c>
      <c r="R718" s="10">
        <f t="shared" si="78"/>
        <v>6.5</v>
      </c>
      <c r="T718" s="9" t="str">
        <f t="shared" si="80"/>
        <v>J148</v>
      </c>
      <c r="U718" s="11" t="str">
        <f t="shared" si="81"/>
        <v>Last Minute War</v>
      </c>
      <c r="V718" s="11" t="str">
        <f t="shared" si="83"/>
        <v>, OBA, Air</v>
      </c>
      <c r="W718" s="11" t="str">
        <f t="shared" si="82"/>
        <v>OBA, Air</v>
      </c>
      <c r="X718" s="86" t="str">
        <f>IFERROR(IF(U718="","",IF(COUNTIF('My Played Scenarios'!E:E,T718)&gt;0,"ü","")),"")</f>
        <v/>
      </c>
    </row>
    <row r="719" spans="1:24" ht="15" customHeight="1" x14ac:dyDescent="0.3">
      <c r="A719" s="128" t="str">
        <f>IFERROR(IF(VLOOKUP(C719,Summary!A:B,2,FALSE)&lt;&gt;"C","",MAX($A$2:A718)+1),"")</f>
        <v/>
      </c>
      <c r="B719" s="35">
        <f>IF(Setup!$F$59="Yes",MAX($B$2:B718)+1,"")</f>
        <v>675</v>
      </c>
      <c r="C719" s="28" t="s">
        <v>1046</v>
      </c>
      <c r="D719" s="37" t="str">
        <f t="shared" si="79"/>
        <v/>
      </c>
      <c r="E719" s="41">
        <v>7.5</v>
      </c>
      <c r="F719" s="41">
        <v>43</v>
      </c>
      <c r="G719" s="6">
        <v>16</v>
      </c>
      <c r="H719" s="6">
        <v>1</v>
      </c>
      <c r="I719" s="70">
        <v>1</v>
      </c>
      <c r="J719" s="70">
        <v>0</v>
      </c>
      <c r="K719" s="70">
        <v>0</v>
      </c>
      <c r="L719" s="70">
        <v>0</v>
      </c>
      <c r="M719" s="70">
        <v>0</v>
      </c>
      <c r="N719" s="70">
        <v>0</v>
      </c>
      <c r="O719" s="70">
        <v>0</v>
      </c>
      <c r="P719" s="70">
        <v>0</v>
      </c>
      <c r="Q719" s="70">
        <v>0</v>
      </c>
      <c r="R719" s="10">
        <f t="shared" si="78"/>
        <v>12.625</v>
      </c>
      <c r="S719" s="10">
        <v>18.7</v>
      </c>
      <c r="T719" s="9" t="str">
        <f t="shared" si="80"/>
        <v>J149</v>
      </c>
      <c r="U719" s="11" t="str">
        <f t="shared" si="81"/>
        <v>Taking a Stand at Rosario</v>
      </c>
      <c r="V719" s="11" t="str">
        <f t="shared" si="83"/>
        <v>, PTO</v>
      </c>
      <c r="W719" s="11" t="str">
        <f t="shared" si="82"/>
        <v>PTO</v>
      </c>
      <c r="X719" s="86" t="str">
        <f>IFERROR(IF(U719="","",IF(COUNTIF('My Played Scenarios'!E:E,T719)&gt;0,"ü","")),"")</f>
        <v/>
      </c>
    </row>
    <row r="720" spans="1:24" ht="15" customHeight="1" x14ac:dyDescent="0.3">
      <c r="A720" s="128" t="str">
        <f>IFERROR(IF(VLOOKUP(C720,Summary!A:B,2,FALSE)&lt;&gt;"C","",MAX($A$2:A719)+1),"")</f>
        <v/>
      </c>
      <c r="B720" s="35">
        <f>IF(Setup!$F$59="Yes",MAX($B$2:B719)+1,"")</f>
        <v>676</v>
      </c>
      <c r="C720" s="28" t="s">
        <v>1047</v>
      </c>
      <c r="D720" s="37" t="str">
        <f t="shared" si="79"/>
        <v/>
      </c>
      <c r="E720" s="41">
        <v>5</v>
      </c>
      <c r="F720" s="41">
        <v>25.5</v>
      </c>
      <c r="G720" s="6">
        <v>0</v>
      </c>
      <c r="H720" s="6">
        <v>2</v>
      </c>
      <c r="I720" s="70">
        <v>1</v>
      </c>
      <c r="J720" s="70">
        <v>0</v>
      </c>
      <c r="K720" s="70">
        <v>0</v>
      </c>
      <c r="L720" s="70">
        <v>0</v>
      </c>
      <c r="M720" s="70">
        <v>0</v>
      </c>
      <c r="N720" s="70">
        <v>0</v>
      </c>
      <c r="O720" s="70">
        <v>0</v>
      </c>
      <c r="P720" s="70">
        <v>0</v>
      </c>
      <c r="Q720" s="70">
        <v>0</v>
      </c>
      <c r="R720" s="10">
        <f t="shared" si="78"/>
        <v>3.375</v>
      </c>
      <c r="S720" s="10">
        <v>3.1</v>
      </c>
      <c r="T720" s="9" t="str">
        <f t="shared" si="80"/>
        <v>J150</v>
      </c>
      <c r="U720" s="11" t="str">
        <f t="shared" si="81"/>
        <v>The Shangshak Redemption</v>
      </c>
      <c r="V720" s="11" t="str">
        <f t="shared" si="83"/>
        <v>, PTO</v>
      </c>
      <c r="W720" s="11" t="str">
        <f t="shared" si="82"/>
        <v>PTO</v>
      </c>
      <c r="X720" s="86" t="str">
        <f>IFERROR(IF(U720="","",IF(COUNTIF('My Played Scenarios'!E:E,T720)&gt;0,"ü","")),"")</f>
        <v/>
      </c>
    </row>
    <row r="721" spans="1:24" ht="15" customHeight="1" x14ac:dyDescent="0.3">
      <c r="A721" s="128" t="str">
        <f>IFERROR(IF(VLOOKUP(C721,Summary!A:B,2,FALSE)&lt;&gt;"C","",MAX($A$2:A720)+1),"")</f>
        <v/>
      </c>
      <c r="B721" s="35">
        <f>IF(Setup!$F$59="Yes",MAX($B$2:B720)+1,"")</f>
        <v>677</v>
      </c>
      <c r="C721" s="28" t="s">
        <v>1048</v>
      </c>
      <c r="D721" s="37" t="str">
        <f t="shared" si="79"/>
        <v/>
      </c>
      <c r="E721" s="41">
        <v>7</v>
      </c>
      <c r="F721" s="41">
        <v>22</v>
      </c>
      <c r="G721" s="6">
        <v>4</v>
      </c>
      <c r="H721" s="6">
        <v>4</v>
      </c>
      <c r="I721" s="70">
        <v>1</v>
      </c>
      <c r="J721" s="70">
        <v>0</v>
      </c>
      <c r="K721" s="70">
        <v>0</v>
      </c>
      <c r="L721" s="70">
        <v>0</v>
      </c>
      <c r="M721" s="70">
        <v>0</v>
      </c>
      <c r="N721" s="70">
        <v>0</v>
      </c>
      <c r="O721" s="70">
        <v>0</v>
      </c>
      <c r="P721" s="70">
        <v>0</v>
      </c>
      <c r="Q721" s="70">
        <v>0</v>
      </c>
      <c r="R721" s="10">
        <f t="shared" si="78"/>
        <v>6.0166666666666666</v>
      </c>
      <c r="S721" s="10">
        <v>5.2</v>
      </c>
      <c r="T721" s="9" t="str">
        <f t="shared" si="80"/>
        <v>J151</v>
      </c>
      <c r="U721" s="11" t="str">
        <f t="shared" si="81"/>
        <v>Squeeze Play</v>
      </c>
      <c r="V721" s="11" t="str">
        <f t="shared" si="83"/>
        <v>, PTO</v>
      </c>
      <c r="W721" s="11" t="str">
        <f t="shared" si="82"/>
        <v>PTO</v>
      </c>
      <c r="X721" s="86" t="str">
        <f>IFERROR(IF(U721="","",IF(COUNTIF('My Played Scenarios'!E:E,T721)&gt;0,"ü","")),"")</f>
        <v/>
      </c>
    </row>
    <row r="722" spans="1:24" ht="15" customHeight="1" x14ac:dyDescent="0.3">
      <c r="A722" s="128" t="str">
        <f>IFERROR(IF(VLOOKUP(C722,Summary!A:B,2,FALSE)&lt;&gt;"C","",MAX($A$2:A721)+1),"")</f>
        <v/>
      </c>
      <c r="B722" s="35">
        <f>IF(Setup!$F$59="Yes",MAX($B$2:B721)+1,"")</f>
        <v>678</v>
      </c>
      <c r="C722" s="28" t="s">
        <v>1049</v>
      </c>
      <c r="D722" s="37" t="str">
        <f t="shared" si="79"/>
        <v/>
      </c>
      <c r="E722" s="41">
        <v>5.5</v>
      </c>
      <c r="F722" s="41">
        <v>23.5</v>
      </c>
      <c r="G722" s="6">
        <v>10</v>
      </c>
      <c r="H722" s="6">
        <v>1</v>
      </c>
      <c r="I722" s="70">
        <v>0</v>
      </c>
      <c r="J722" s="70">
        <v>0</v>
      </c>
      <c r="K722" s="70">
        <v>0</v>
      </c>
      <c r="L722" s="70">
        <v>0</v>
      </c>
      <c r="M722" s="70">
        <v>0</v>
      </c>
      <c r="N722" s="70">
        <v>0</v>
      </c>
      <c r="O722" s="70">
        <v>0</v>
      </c>
      <c r="P722" s="70">
        <v>0</v>
      </c>
      <c r="Q722" s="70">
        <v>0</v>
      </c>
      <c r="R722" s="10">
        <f t="shared" si="78"/>
        <v>5.9958333333333336</v>
      </c>
      <c r="T722" s="9" t="str">
        <f t="shared" si="80"/>
        <v>J152</v>
      </c>
      <c r="U722" s="11" t="str">
        <f t="shared" si="81"/>
        <v>Messenger Boys</v>
      </c>
      <c r="V722" s="11" t="str">
        <f t="shared" si="83"/>
        <v/>
      </c>
      <c r="W722" s="11" t="str">
        <f t="shared" si="82"/>
        <v/>
      </c>
      <c r="X722" s="86" t="str">
        <f>IFERROR(IF(U722="","",IF(COUNTIF('My Played Scenarios'!E:E,T722)&gt;0,"ü","")),"")</f>
        <v/>
      </c>
    </row>
    <row r="723" spans="1:24" ht="15" customHeight="1" x14ac:dyDescent="0.3">
      <c r="A723" s="128" t="str">
        <f>IFERROR(IF(VLOOKUP(C723,Summary!A:B,2,FALSE)&lt;&gt;"C","",MAX($A$2:A722)+1),"")</f>
        <v/>
      </c>
      <c r="B723" s="35">
        <f>IF(Setup!$F$59="Yes",MAX($B$2:B722)+1,"")</f>
        <v>679</v>
      </c>
      <c r="C723" s="28" t="s">
        <v>1050</v>
      </c>
      <c r="D723" s="37" t="str">
        <f t="shared" si="79"/>
        <v/>
      </c>
      <c r="E723" s="41">
        <v>6.5</v>
      </c>
      <c r="F723" s="41">
        <v>42</v>
      </c>
      <c r="G723" s="6">
        <v>27</v>
      </c>
      <c r="H723" s="6">
        <v>6</v>
      </c>
      <c r="I723" s="70">
        <v>0</v>
      </c>
      <c r="J723" s="70">
        <v>1</v>
      </c>
      <c r="K723" s="70">
        <v>0</v>
      </c>
      <c r="L723" s="70">
        <v>0</v>
      </c>
      <c r="M723" s="70">
        <v>0</v>
      </c>
      <c r="N723" s="70">
        <v>0</v>
      </c>
      <c r="O723" s="70">
        <v>0</v>
      </c>
      <c r="P723" s="70">
        <v>0</v>
      </c>
      <c r="Q723" s="70">
        <v>0</v>
      </c>
      <c r="R723" s="10">
        <f t="shared" si="78"/>
        <v>15.516666666666667</v>
      </c>
      <c r="T723" s="9" t="str">
        <f t="shared" si="80"/>
        <v>J153</v>
      </c>
      <c r="U723" s="11" t="str">
        <f t="shared" si="81"/>
        <v>Dawn's Early Light</v>
      </c>
      <c r="V723" s="11" t="str">
        <f t="shared" si="83"/>
        <v>, OBA</v>
      </c>
      <c r="W723" s="11" t="str">
        <f t="shared" si="82"/>
        <v>OBA</v>
      </c>
      <c r="X723" s="86" t="str">
        <f>IFERROR(IF(U723="","",IF(COUNTIF('My Played Scenarios'!E:E,T723)&gt;0,"ü","")),"")</f>
        <v/>
      </c>
    </row>
    <row r="724" spans="1:24" ht="15" customHeight="1" x14ac:dyDescent="0.3">
      <c r="A724" s="128" t="str">
        <f>IFERROR(IF(VLOOKUP(C724,Summary!A:B,2,FALSE)&lt;&gt;"C","",MAX($A$2:A723)+1),"")</f>
        <v/>
      </c>
      <c r="B724" s="35">
        <f>IF(Setup!$F$59="Yes",MAX($B$2:B723)+1,"")</f>
        <v>680</v>
      </c>
      <c r="C724" s="28" t="s">
        <v>1051</v>
      </c>
      <c r="D724" s="37" t="str">
        <f t="shared" si="79"/>
        <v/>
      </c>
      <c r="E724" s="41">
        <v>6.5</v>
      </c>
      <c r="F724" s="41">
        <v>33</v>
      </c>
      <c r="G724" s="6">
        <v>12</v>
      </c>
      <c r="H724" s="6">
        <v>2</v>
      </c>
      <c r="I724" s="70">
        <v>0</v>
      </c>
      <c r="J724" s="70">
        <v>0</v>
      </c>
      <c r="K724" s="70">
        <v>0</v>
      </c>
      <c r="L724" s="70">
        <v>0</v>
      </c>
      <c r="M724" s="70">
        <v>0</v>
      </c>
      <c r="N724" s="70">
        <v>0</v>
      </c>
      <c r="O724" s="70">
        <v>0</v>
      </c>
      <c r="P724" s="70">
        <v>0</v>
      </c>
      <c r="Q724" s="70">
        <v>0</v>
      </c>
      <c r="R724" s="10">
        <f t="shared" si="78"/>
        <v>8.6916666666666664</v>
      </c>
      <c r="T724" s="9" t="str">
        <f t="shared" si="80"/>
        <v>J154</v>
      </c>
      <c r="U724" s="11" t="str">
        <f t="shared" si="81"/>
        <v>Cradle to Grave</v>
      </c>
      <c r="V724" s="11" t="str">
        <f t="shared" si="83"/>
        <v/>
      </c>
      <c r="W724" s="11" t="str">
        <f t="shared" si="82"/>
        <v/>
      </c>
      <c r="X724" s="86" t="str">
        <f>IFERROR(IF(U724="","",IF(COUNTIF('My Played Scenarios'!E:E,T724)&gt;0,"ü","")),"")</f>
        <v/>
      </c>
    </row>
    <row r="725" spans="1:24" ht="15" customHeight="1" x14ac:dyDescent="0.3">
      <c r="A725" s="128" t="str">
        <f>IFERROR(IF(VLOOKUP(C725,Summary!A:B,2,FALSE)&lt;&gt;"C","",MAX($A$2:A724)+1),"")</f>
        <v/>
      </c>
      <c r="B725" s="35">
        <f>IF(Setup!$F$59="Yes",MAX($B$2:B724)+1,"")</f>
        <v>681</v>
      </c>
      <c r="C725" s="28" t="s">
        <v>1052</v>
      </c>
      <c r="D725" s="37" t="str">
        <f t="shared" si="79"/>
        <v/>
      </c>
      <c r="E725" s="41">
        <v>5.5</v>
      </c>
      <c r="F725" s="41">
        <v>22</v>
      </c>
      <c r="G725" s="6">
        <v>4</v>
      </c>
      <c r="H725" s="6">
        <v>1</v>
      </c>
      <c r="I725" s="70">
        <v>0</v>
      </c>
      <c r="J725" s="70">
        <v>0</v>
      </c>
      <c r="K725" s="70">
        <v>0</v>
      </c>
      <c r="L725" s="70">
        <v>0</v>
      </c>
      <c r="M725" s="70">
        <v>0</v>
      </c>
      <c r="N725" s="70">
        <v>0</v>
      </c>
      <c r="O725" s="70">
        <v>0</v>
      </c>
      <c r="P725" s="70">
        <v>0</v>
      </c>
      <c r="Q725" s="70">
        <v>0</v>
      </c>
      <c r="R725" s="10">
        <f t="shared" si="78"/>
        <v>4.5750000000000002</v>
      </c>
      <c r="T725" s="9" t="str">
        <f t="shared" si="80"/>
        <v>J155</v>
      </c>
      <c r="U725" s="11" t="str">
        <f t="shared" si="81"/>
        <v>It's Hardly Fair</v>
      </c>
      <c r="V725" s="11" t="str">
        <f t="shared" si="83"/>
        <v/>
      </c>
      <c r="W725" s="11" t="str">
        <f t="shared" si="82"/>
        <v/>
      </c>
      <c r="X725" s="86" t="str">
        <f>IFERROR(IF(U725="","",IF(COUNTIF('My Played Scenarios'!E:E,T725)&gt;0,"ü","")),"")</f>
        <v/>
      </c>
    </row>
    <row r="726" spans="1:24" ht="15" customHeight="1" x14ac:dyDescent="0.3">
      <c r="A726" s="128" t="str">
        <f>IFERROR(IF(VLOOKUP(C726,Summary!A:B,2,FALSE)&lt;&gt;"C","",MAX($A$2:A725)+1),"")</f>
        <v/>
      </c>
      <c r="B726" s="35">
        <f>IF(Setup!$F$59="Yes",MAX($B$2:B725)+1,"")</f>
        <v>682</v>
      </c>
      <c r="C726" s="28" t="s">
        <v>1053</v>
      </c>
      <c r="D726" s="37" t="str">
        <f t="shared" si="79"/>
        <v/>
      </c>
      <c r="E726" s="41">
        <v>6.5</v>
      </c>
      <c r="F726" s="41">
        <v>22</v>
      </c>
      <c r="G726" s="6">
        <v>6</v>
      </c>
      <c r="H726" s="6">
        <v>1</v>
      </c>
      <c r="I726" s="70">
        <v>0</v>
      </c>
      <c r="J726" s="70">
        <v>0</v>
      </c>
      <c r="K726" s="70">
        <v>0</v>
      </c>
      <c r="L726" s="70">
        <v>0</v>
      </c>
      <c r="M726" s="70">
        <v>0</v>
      </c>
      <c r="N726" s="70">
        <v>0</v>
      </c>
      <c r="O726" s="70">
        <v>0</v>
      </c>
      <c r="P726" s="70">
        <v>0</v>
      </c>
      <c r="Q726" s="70">
        <v>0</v>
      </c>
      <c r="R726" s="10">
        <f t="shared" si="78"/>
        <v>6.0916666666666668</v>
      </c>
      <c r="T726" s="9" t="str">
        <f t="shared" si="80"/>
        <v>J156</v>
      </c>
      <c r="U726" s="11" t="str">
        <f t="shared" si="81"/>
        <v>Mageret Mixer</v>
      </c>
      <c r="V726" s="11" t="str">
        <f t="shared" si="83"/>
        <v/>
      </c>
      <c r="W726" s="11" t="str">
        <f t="shared" si="82"/>
        <v/>
      </c>
      <c r="X726" s="86" t="str">
        <f>IFERROR(IF(U726="","",IF(COUNTIF('My Played Scenarios'!E:E,T726)&gt;0,"ü","")),"")</f>
        <v/>
      </c>
    </row>
    <row r="727" spans="1:24" ht="15" customHeight="1" x14ac:dyDescent="0.3">
      <c r="A727" s="128" t="str">
        <f>IFERROR(IF(VLOOKUP(C727,Summary!A:B,2,FALSE)&lt;&gt;"C","",MAX($A$2:A726)+1),"")</f>
        <v/>
      </c>
      <c r="B727" s="35">
        <f>IF(Setup!$F$59="Yes",MAX($B$2:B726)+1,"")</f>
        <v>683</v>
      </c>
      <c r="C727" s="28" t="s">
        <v>1054</v>
      </c>
      <c r="D727" s="37" t="str">
        <f t="shared" si="79"/>
        <v/>
      </c>
      <c r="E727" s="41">
        <v>6.5</v>
      </c>
      <c r="F727" s="41">
        <v>30</v>
      </c>
      <c r="G727" s="6">
        <v>11</v>
      </c>
      <c r="H727" s="6">
        <v>1</v>
      </c>
      <c r="I727" s="70">
        <v>0</v>
      </c>
      <c r="J727" s="70">
        <v>0</v>
      </c>
      <c r="K727" s="70">
        <v>0</v>
      </c>
      <c r="L727" s="70">
        <v>0</v>
      </c>
      <c r="M727" s="70">
        <v>0</v>
      </c>
      <c r="N727" s="70">
        <v>0</v>
      </c>
      <c r="O727" s="70">
        <v>0</v>
      </c>
      <c r="P727" s="70">
        <v>0</v>
      </c>
      <c r="Q727" s="70">
        <v>0</v>
      </c>
      <c r="R727" s="10">
        <f t="shared" si="78"/>
        <v>7.9333333333333336</v>
      </c>
      <c r="T727" s="9" t="str">
        <f t="shared" si="80"/>
        <v>J157</v>
      </c>
      <c r="U727" s="11" t="str">
        <f t="shared" si="81"/>
        <v>Rage Against the Machine</v>
      </c>
      <c r="V727" s="11" t="str">
        <f t="shared" si="83"/>
        <v/>
      </c>
      <c r="W727" s="11" t="str">
        <f t="shared" si="82"/>
        <v/>
      </c>
      <c r="X727" s="86" t="str">
        <f>IFERROR(IF(U727="","",IF(COUNTIF('My Played Scenarios'!E:E,T727)&gt;0,"ü","")),"")</f>
        <v/>
      </c>
    </row>
    <row r="728" spans="1:24" ht="15" customHeight="1" x14ac:dyDescent="0.3">
      <c r="A728" s="128" t="str">
        <f>IFERROR(IF(VLOOKUP(C728,Summary!A:B,2,FALSE)&lt;&gt;"C","",MAX($A$2:A727)+1),"")</f>
        <v/>
      </c>
      <c r="B728" s="35">
        <f>IF(Setup!$F$59="Yes",MAX($B$2:B727)+1,"")</f>
        <v>684</v>
      </c>
      <c r="C728" s="28" t="s">
        <v>1055</v>
      </c>
      <c r="D728" s="37" t="str">
        <f t="shared" si="79"/>
        <v/>
      </c>
      <c r="E728" s="41">
        <v>5.5</v>
      </c>
      <c r="F728" s="41">
        <v>24</v>
      </c>
      <c r="G728" s="6">
        <v>3</v>
      </c>
      <c r="H728" s="6">
        <v>0</v>
      </c>
      <c r="I728" s="70">
        <v>0</v>
      </c>
      <c r="J728" s="70">
        <v>0</v>
      </c>
      <c r="K728" s="70">
        <v>0</v>
      </c>
      <c r="L728" s="70">
        <v>0</v>
      </c>
      <c r="M728" s="70">
        <v>0</v>
      </c>
      <c r="N728" s="70">
        <v>0</v>
      </c>
      <c r="O728" s="70">
        <v>0</v>
      </c>
      <c r="P728" s="70">
        <v>1</v>
      </c>
      <c r="Q728" s="70">
        <v>0</v>
      </c>
      <c r="R728" s="10">
        <f t="shared" ref="R728:R829" si="84">IF(E728="","",IFERROR(1+E728*(F728+IF(G728&gt;9,G728*3,G728*4)+H728*1+I728*1+J728*5+K728*9+L728*5+M728*2+N728*2+O728*5+Q728*5)/60,""))</f>
        <v>4.3</v>
      </c>
      <c r="T728" s="9" t="str">
        <f t="shared" si="80"/>
        <v>J158</v>
      </c>
      <c r="U728" s="11" t="str">
        <f t="shared" si="81"/>
        <v>It Don't Come Easy</v>
      </c>
      <c r="V728" s="11" t="str">
        <f t="shared" si="83"/>
        <v>, Dlux</v>
      </c>
      <c r="W728" s="11" t="str">
        <f t="shared" si="82"/>
        <v>Dlux</v>
      </c>
      <c r="X728" s="86" t="str">
        <f>IFERROR(IF(U728="","",IF(COUNTIF('My Played Scenarios'!E:E,T728)&gt;0,"ü","")),"")</f>
        <v/>
      </c>
    </row>
    <row r="729" spans="1:24" ht="15" customHeight="1" x14ac:dyDescent="0.3">
      <c r="A729" s="128" t="str">
        <f>IFERROR(IF(VLOOKUP(C729,Summary!A:B,2,FALSE)&lt;&gt;"C","",MAX($A$2:A728)+1),"")</f>
        <v/>
      </c>
      <c r="B729" s="35">
        <f>IF(Setup!$F$59="Yes",MAX($B$2:B728)+1,"")</f>
        <v>685</v>
      </c>
      <c r="C729" s="28" t="s">
        <v>1056</v>
      </c>
      <c r="D729" s="37" t="str">
        <f t="shared" si="79"/>
        <v/>
      </c>
      <c r="E729" s="41">
        <v>6.5</v>
      </c>
      <c r="F729" s="41">
        <v>33</v>
      </c>
      <c r="G729" s="6">
        <v>18</v>
      </c>
      <c r="H729" s="6">
        <v>1</v>
      </c>
      <c r="I729" s="70">
        <v>1</v>
      </c>
      <c r="J729" s="70">
        <v>0</v>
      </c>
      <c r="K729" s="70">
        <v>0</v>
      </c>
      <c r="L729" s="70">
        <v>0</v>
      </c>
      <c r="M729" s="70">
        <v>0</v>
      </c>
      <c r="N729" s="70">
        <v>0</v>
      </c>
      <c r="O729" s="70">
        <v>0</v>
      </c>
      <c r="P729" s="70">
        <v>0</v>
      </c>
      <c r="Q729" s="70">
        <v>0</v>
      </c>
      <c r="R729" s="10">
        <f t="shared" si="84"/>
        <v>10.641666666666667</v>
      </c>
      <c r="T729" s="9" t="str">
        <f t="shared" si="80"/>
        <v>J159</v>
      </c>
      <c r="U729" s="11" t="str">
        <f t="shared" si="81"/>
        <v>Tropic Lightning</v>
      </c>
      <c r="V729" s="11" t="str">
        <f t="shared" si="83"/>
        <v>, PTO</v>
      </c>
      <c r="W729" s="11" t="str">
        <f t="shared" si="82"/>
        <v>PTO</v>
      </c>
      <c r="X729" s="86" t="str">
        <f>IFERROR(IF(U729="","",IF(COUNTIF('My Played Scenarios'!E:E,T729)&gt;0,"ü","")),"")</f>
        <v/>
      </c>
    </row>
    <row r="730" spans="1:24" ht="15" customHeight="1" x14ac:dyDescent="0.3">
      <c r="A730" s="128" t="str">
        <f>IFERROR(IF(VLOOKUP(C730,Summary!A:B,2,FALSE)&lt;&gt;"C","",MAX($A$2:A729)+1),"")</f>
        <v/>
      </c>
      <c r="B730" s="35">
        <f>IF(Setup!$F$59="Yes",MAX($B$2:B729)+1,"")</f>
        <v>686</v>
      </c>
      <c r="C730" s="28" t="s">
        <v>1057</v>
      </c>
      <c r="D730" s="37" t="str">
        <f t="shared" si="79"/>
        <v/>
      </c>
      <c r="E730" s="41">
        <v>6.5</v>
      </c>
      <c r="F730" s="41">
        <v>36.5</v>
      </c>
      <c r="G730" s="6">
        <v>10</v>
      </c>
      <c r="H730" s="6">
        <v>0</v>
      </c>
      <c r="I730" s="70">
        <v>0</v>
      </c>
      <c r="J730" s="70">
        <v>1</v>
      </c>
      <c r="K730" s="70">
        <v>0</v>
      </c>
      <c r="L730" s="70">
        <v>0</v>
      </c>
      <c r="M730" s="70">
        <v>0</v>
      </c>
      <c r="N730" s="70">
        <v>0</v>
      </c>
      <c r="O730" s="70">
        <v>0</v>
      </c>
      <c r="P730" s="70">
        <v>0</v>
      </c>
      <c r="Q730" s="70">
        <v>0</v>
      </c>
      <c r="R730" s="10">
        <f t="shared" si="84"/>
        <v>8.7458333333333336</v>
      </c>
      <c r="T730" s="9" t="str">
        <f t="shared" si="80"/>
        <v>J160</v>
      </c>
      <c r="U730" s="11" t="str">
        <f t="shared" si="81"/>
        <v>Bienen Burnout</v>
      </c>
      <c r="V730" s="11" t="str">
        <f t="shared" si="83"/>
        <v>, OBA</v>
      </c>
      <c r="W730" s="11" t="str">
        <f t="shared" si="82"/>
        <v>OBA</v>
      </c>
      <c r="X730" s="86" t="str">
        <f>IFERROR(IF(U730="","",IF(COUNTIF('My Played Scenarios'!E:E,T730)&gt;0,"ü","")),"")</f>
        <v/>
      </c>
    </row>
    <row r="731" spans="1:24" ht="15" customHeight="1" x14ac:dyDescent="0.3">
      <c r="A731" s="128" t="str">
        <f>IFERROR(IF(VLOOKUP(C731,Summary!A:B,2,FALSE)&lt;&gt;"C","",MAX($A$2:A730)+1),"")</f>
        <v/>
      </c>
      <c r="B731" s="35">
        <f>IF(Setup!$F$59="Yes",MAX($B$2:B730)+1,"")</f>
        <v>687</v>
      </c>
      <c r="C731" s="109" t="s">
        <v>1569</v>
      </c>
      <c r="D731" s="37" t="str">
        <f t="shared" si="79"/>
        <v/>
      </c>
      <c r="E731" s="41">
        <v>5.5</v>
      </c>
      <c r="F731" s="41">
        <v>18</v>
      </c>
      <c r="G731" s="6">
        <v>7</v>
      </c>
      <c r="H731" s="6">
        <v>0</v>
      </c>
      <c r="I731" s="70">
        <v>0</v>
      </c>
      <c r="J731" s="70">
        <v>0</v>
      </c>
      <c r="K731" s="70">
        <v>0</v>
      </c>
      <c r="L731" s="70">
        <v>0</v>
      </c>
      <c r="M731" s="70">
        <v>0</v>
      </c>
      <c r="N731" s="70">
        <v>0</v>
      </c>
      <c r="O731" s="70">
        <v>0</v>
      </c>
      <c r="P731" s="70">
        <v>0</v>
      </c>
      <c r="Q731" s="70">
        <v>0</v>
      </c>
      <c r="R731" s="10">
        <f t="shared" ref="R731:R763" si="85">IF(E731="","",IFERROR(1+E731*(F731+IF(G731&gt;9,G731*3,G731*4)+H731*1+I731*1+J731*5+K731*9+L731*5+M731*2+N731*2+O731*5+Q731*5)/60,""))</f>
        <v>5.2166666666666668</v>
      </c>
      <c r="S731" s="10">
        <v>3.8</v>
      </c>
      <c r="T731" s="9" t="str">
        <f t="shared" ref="T731:T763" si="86">IF(OR(C731="",LEFT(C731,3)="---"),"",IFERROR("ASL"&amp;1*MID(C731,SEARCH("[",C731)+1,LEN(C731)-SEARCH("[",C731)-1),MID(C731,SEARCH("[",C731)+1,LEN(C731)-SEARCH("[",C731)-1)))</f>
        <v>J161</v>
      </c>
      <c r="U731" s="11" t="str">
        <f t="shared" ref="U731:U763" si="87">IF(OR(C731="",LEFT(C731,3)="---"),"",IFERROR(LEFT(C731,LEN(C731)-(LEN(C731)-SEARCH("[",C731)+2)),""))</f>
        <v>Riding to the Rescue</v>
      </c>
      <c r="V731" s="11" t="str">
        <f t="shared" ref="V731:V763" si="88">IF(OR(C731="",LEFT(C731,3)="---"),"",IF(OR(RIGHT(C731,3)="-I]",RIGHT(C731,4)="-II]",RIGHT(C731,5)="-III]",RIGHT(C731,4)="-IV]",RIGHT(C731,3)="-V]",RIGHT(C731,4)="-VI]",RIGHT(C731,5)="-VII]",RIGHT(C731,6)="-VIII]",RIGHT(C731,3)="CG]",MID(C731,LEN(C731)-2,2)="CG",MID(C731,LEN(C731)-4,2)="CG",MID(C731,LEN(C731)-3,2)="CG"),"Campaign",IFERROR(IF(I731=1,", PTO","")&amp;IF(J731=1,", OBA","")&amp;IF(K731=1,", Nght","")&amp;IF(L731=1,", Dsrt","")&amp;IF(M731=1,", Air","")&amp;IF(N731=1,", Bcg","")&amp;IF(O731=1,", Sea","")&amp;IF(P731=1,", Dlux","")&amp;IF(Q731=1,", SSR",""),"")))</f>
        <v/>
      </c>
      <c r="W731" s="11" t="str">
        <f t="shared" ref="W731:W763" si="89">IF(V731="","",IF(V731="Campaign","Campaign",RIGHT(V731,LEN(V731)-2)))</f>
        <v/>
      </c>
      <c r="X731" s="86" t="str">
        <f>IFERROR(IF(U731="","",IF(COUNTIF('My Played Scenarios'!E:E,T731)&gt;0,"ü","")),"")</f>
        <v/>
      </c>
    </row>
    <row r="732" spans="1:24" ht="15" customHeight="1" x14ac:dyDescent="0.3">
      <c r="A732" s="128" t="str">
        <f>IFERROR(IF(VLOOKUP(C732,Summary!A:B,2,FALSE)&lt;&gt;"C","",MAX($A$2:A731)+1),"")</f>
        <v/>
      </c>
      <c r="B732" s="35">
        <f>IF(Setup!$F$59="Yes",MAX($B$2:B731)+1,"")</f>
        <v>688</v>
      </c>
      <c r="C732" s="109" t="s">
        <v>1570</v>
      </c>
      <c r="D732" s="37" t="str">
        <f t="shared" si="79"/>
        <v/>
      </c>
      <c r="E732" s="41">
        <v>7</v>
      </c>
      <c r="F732" s="41">
        <v>37</v>
      </c>
      <c r="G732" s="6">
        <v>3</v>
      </c>
      <c r="H732" s="6">
        <v>1</v>
      </c>
      <c r="I732" s="70">
        <v>0</v>
      </c>
      <c r="J732" s="70">
        <v>0</v>
      </c>
      <c r="K732" s="70">
        <v>0</v>
      </c>
      <c r="L732" s="70">
        <v>1</v>
      </c>
      <c r="M732" s="70">
        <v>0</v>
      </c>
      <c r="N732" s="70">
        <v>0</v>
      </c>
      <c r="O732" s="70">
        <v>0</v>
      </c>
      <c r="P732" s="70">
        <v>0</v>
      </c>
      <c r="Q732" s="70">
        <v>0</v>
      </c>
      <c r="R732" s="10">
        <f t="shared" si="85"/>
        <v>7.416666666666667</v>
      </c>
      <c r="S732" s="10">
        <v>7</v>
      </c>
      <c r="T732" s="9" t="str">
        <f t="shared" si="86"/>
        <v>J162</v>
      </c>
      <c r="U732" s="11" t="str">
        <f t="shared" si="87"/>
        <v>African Brothers</v>
      </c>
      <c r="V732" s="11" t="str">
        <f t="shared" si="88"/>
        <v>, Dsrt</v>
      </c>
      <c r="W732" s="11" t="str">
        <f t="shared" si="89"/>
        <v>Dsrt</v>
      </c>
      <c r="X732" s="86" t="str">
        <f>IFERROR(IF(U732="","",IF(COUNTIF('My Played Scenarios'!E:E,T732)&gt;0,"ü","")),"")</f>
        <v/>
      </c>
    </row>
    <row r="733" spans="1:24" ht="15" customHeight="1" x14ac:dyDescent="0.3">
      <c r="A733" s="128" t="str">
        <f>IFERROR(IF(VLOOKUP(C733,Summary!A:B,2,FALSE)&lt;&gt;"C","",MAX($A$2:A732)+1),"")</f>
        <v/>
      </c>
      <c r="B733" s="35">
        <f>IF(Setup!$F$59="Yes",MAX($B$2:B732)+1,"")</f>
        <v>689</v>
      </c>
      <c r="C733" s="109" t="s">
        <v>1571</v>
      </c>
      <c r="D733" s="37" t="str">
        <f t="shared" si="79"/>
        <v/>
      </c>
      <c r="E733" s="41">
        <v>6</v>
      </c>
      <c r="F733" s="41">
        <v>26</v>
      </c>
      <c r="G733" s="6">
        <v>5</v>
      </c>
      <c r="H733" s="6">
        <v>0</v>
      </c>
      <c r="I733" s="70">
        <v>0</v>
      </c>
      <c r="J733" s="70">
        <v>0</v>
      </c>
      <c r="K733" s="70">
        <v>0</v>
      </c>
      <c r="L733" s="70">
        <v>1</v>
      </c>
      <c r="M733" s="70">
        <v>0</v>
      </c>
      <c r="N733" s="70">
        <v>0</v>
      </c>
      <c r="O733" s="70">
        <v>0</v>
      </c>
      <c r="P733" s="70">
        <v>0</v>
      </c>
      <c r="Q733" s="70">
        <v>0</v>
      </c>
      <c r="R733" s="10">
        <f t="shared" si="85"/>
        <v>6.1</v>
      </c>
      <c r="S733" s="10">
        <v>4.8</v>
      </c>
      <c r="T733" s="9" t="str">
        <f t="shared" si="86"/>
        <v>J163</v>
      </c>
      <c r="U733" s="11" t="str">
        <f t="shared" si="87"/>
        <v>Aiding the Local Constabulary (2-player version)</v>
      </c>
      <c r="V733" s="11" t="str">
        <f t="shared" si="88"/>
        <v>, Dsrt</v>
      </c>
      <c r="W733" s="11" t="str">
        <f t="shared" si="89"/>
        <v>Dsrt</v>
      </c>
      <c r="X733" s="86" t="str">
        <f>IFERROR(IF(U733="","",IF(COUNTIF('My Played Scenarios'!E:E,T733)&gt;0,"ü","")),"")</f>
        <v/>
      </c>
    </row>
    <row r="734" spans="1:24" ht="15" customHeight="1" x14ac:dyDescent="0.3">
      <c r="A734" s="128" t="str">
        <f>IFERROR(IF(VLOOKUP(C734,Summary!A:B,2,FALSE)&lt;&gt;"C","",MAX($A$2:A733)+1),"")</f>
        <v/>
      </c>
      <c r="B734" s="35">
        <f>IF(Setup!$F$59="Yes",MAX($B$2:B733)+1,"")</f>
        <v>690</v>
      </c>
      <c r="C734" s="109" t="s">
        <v>1572</v>
      </c>
      <c r="D734" s="37" t="str">
        <f t="shared" si="79"/>
        <v/>
      </c>
      <c r="E734" s="41">
        <v>5</v>
      </c>
      <c r="F734" s="41">
        <v>38</v>
      </c>
      <c r="G734" s="6">
        <v>6</v>
      </c>
      <c r="H734" s="6">
        <v>0</v>
      </c>
      <c r="I734" s="70">
        <v>0</v>
      </c>
      <c r="J734" s="70">
        <v>0</v>
      </c>
      <c r="K734" s="70">
        <v>0</v>
      </c>
      <c r="L734" s="70">
        <v>1</v>
      </c>
      <c r="M734" s="70">
        <v>0</v>
      </c>
      <c r="N734" s="70">
        <v>0</v>
      </c>
      <c r="O734" s="70">
        <v>0</v>
      </c>
      <c r="P734" s="70">
        <v>0</v>
      </c>
      <c r="Q734" s="70">
        <v>0</v>
      </c>
      <c r="R734" s="10">
        <f t="shared" si="85"/>
        <v>6.583333333333333</v>
      </c>
      <c r="S734" s="10">
        <v>5.6</v>
      </c>
      <c r="T734" s="9" t="str">
        <f t="shared" si="86"/>
        <v>J164</v>
      </c>
      <c r="U734" s="11" t="str">
        <f t="shared" si="87"/>
        <v>Aiding the Local Constabulary (3-player version)</v>
      </c>
      <c r="V734" s="11" t="str">
        <f t="shared" si="88"/>
        <v>, Dsrt</v>
      </c>
      <c r="W734" s="11" t="str">
        <f t="shared" si="89"/>
        <v>Dsrt</v>
      </c>
      <c r="X734" s="86" t="str">
        <f>IFERROR(IF(U734="","",IF(COUNTIF('My Played Scenarios'!E:E,T734)&gt;0,"ü","")),"")</f>
        <v/>
      </c>
    </row>
    <row r="735" spans="1:24" ht="15" customHeight="1" x14ac:dyDescent="0.3">
      <c r="A735" s="128" t="str">
        <f>IFERROR(IF(VLOOKUP(C735,Summary!A:B,2,FALSE)&lt;&gt;"C","",MAX($A$2:A734)+1),"")</f>
        <v/>
      </c>
      <c r="B735" s="35">
        <f>IF(Setup!$F$59="Yes",MAX($B$2:B734)+1,"")</f>
        <v>691</v>
      </c>
      <c r="C735" s="109" t="s">
        <v>1573</v>
      </c>
      <c r="D735" s="37" t="str">
        <f t="shared" si="79"/>
        <v/>
      </c>
      <c r="E735" s="41">
        <v>6.5</v>
      </c>
      <c r="F735" s="41">
        <v>37</v>
      </c>
      <c r="G735" s="6">
        <v>2</v>
      </c>
      <c r="H735" s="6">
        <v>1</v>
      </c>
      <c r="I735" s="70">
        <v>0</v>
      </c>
      <c r="J735" s="70">
        <v>1</v>
      </c>
      <c r="K735" s="70">
        <v>0</v>
      </c>
      <c r="L735" s="70">
        <v>1</v>
      </c>
      <c r="M735" s="70">
        <v>1</v>
      </c>
      <c r="N735" s="70">
        <v>0</v>
      </c>
      <c r="O735" s="70">
        <v>0</v>
      </c>
      <c r="P735" s="70">
        <v>0</v>
      </c>
      <c r="Q735" s="70">
        <v>0</v>
      </c>
      <c r="R735" s="10">
        <f t="shared" si="85"/>
        <v>7.2833333333333332</v>
      </c>
      <c r="S735" s="10">
        <v>5.2</v>
      </c>
      <c r="T735" s="9" t="str">
        <f t="shared" si="86"/>
        <v>J165</v>
      </c>
      <c r="U735" s="11" t="str">
        <f t="shared" si="87"/>
        <v>Among the Dead</v>
      </c>
      <c r="V735" s="11" t="str">
        <f t="shared" si="88"/>
        <v>, OBA, Dsrt, Air</v>
      </c>
      <c r="W735" s="11" t="str">
        <f t="shared" si="89"/>
        <v>OBA, Dsrt, Air</v>
      </c>
      <c r="X735" s="86" t="str">
        <f>IFERROR(IF(U735="","",IF(COUNTIF('My Played Scenarios'!E:E,T735)&gt;0,"ü","")),"")</f>
        <v/>
      </c>
    </row>
    <row r="736" spans="1:24" ht="15" customHeight="1" x14ac:dyDescent="0.3">
      <c r="A736" s="128" t="str">
        <f>IFERROR(IF(VLOOKUP(C736,Summary!A:B,2,FALSE)&lt;&gt;"C","",MAX($A$2:A735)+1),"")</f>
        <v/>
      </c>
      <c r="B736" s="35">
        <f>IF(Setup!$F$59="Yes",MAX($B$2:B735)+1,"")</f>
        <v>692</v>
      </c>
      <c r="C736" s="109" t="s">
        <v>1574</v>
      </c>
      <c r="D736" s="37" t="str">
        <f t="shared" si="79"/>
        <v/>
      </c>
      <c r="E736" s="41">
        <v>5</v>
      </c>
      <c r="F736" s="41">
        <v>19</v>
      </c>
      <c r="G736" s="6">
        <v>1</v>
      </c>
      <c r="H736" s="6">
        <v>0</v>
      </c>
      <c r="I736" s="70">
        <v>1</v>
      </c>
      <c r="J736" s="70">
        <v>0</v>
      </c>
      <c r="K736" s="70">
        <v>0</v>
      </c>
      <c r="L736" s="70">
        <v>0</v>
      </c>
      <c r="M736" s="70">
        <v>0</v>
      </c>
      <c r="N736" s="70">
        <v>0</v>
      </c>
      <c r="O736" s="70">
        <v>0</v>
      </c>
      <c r="P736" s="70">
        <v>0</v>
      </c>
      <c r="Q736" s="70">
        <v>0</v>
      </c>
      <c r="R736" s="10">
        <f t="shared" si="85"/>
        <v>3</v>
      </c>
      <c r="S736" s="10">
        <v>2.4</v>
      </c>
      <c r="T736" s="9" t="str">
        <f t="shared" si="86"/>
        <v>J166</v>
      </c>
      <c r="U736" s="11" t="str">
        <f t="shared" si="87"/>
        <v>Maximum Aggression</v>
      </c>
      <c r="V736" s="11" t="str">
        <f t="shared" si="88"/>
        <v>, PTO</v>
      </c>
      <c r="W736" s="11" t="str">
        <f t="shared" si="89"/>
        <v>PTO</v>
      </c>
      <c r="X736" s="86" t="str">
        <f>IFERROR(IF(U736="","",IF(COUNTIF('My Played Scenarios'!E:E,T736)&gt;0,"ü","")),"")</f>
        <v/>
      </c>
    </row>
    <row r="737" spans="1:24" ht="15" customHeight="1" x14ac:dyDescent="0.3">
      <c r="A737" s="128" t="str">
        <f>IFERROR(IF(VLOOKUP(C737,Summary!A:B,2,FALSE)&lt;&gt;"C","",MAX($A$2:A736)+1),"")</f>
        <v/>
      </c>
      <c r="B737" s="35">
        <f>IF(Setup!$F$59="Yes",MAX($B$2:B736)+1,"")</f>
        <v>693</v>
      </c>
      <c r="C737" s="109" t="s">
        <v>1575</v>
      </c>
      <c r="D737" s="37" t="str">
        <f t="shared" si="79"/>
        <v/>
      </c>
      <c r="E737" s="41">
        <v>6</v>
      </c>
      <c r="F737" s="41">
        <v>22.5</v>
      </c>
      <c r="G737" s="6">
        <v>8</v>
      </c>
      <c r="H737" s="6">
        <v>1</v>
      </c>
      <c r="I737" s="70">
        <v>0</v>
      </c>
      <c r="J737" s="70">
        <v>0</v>
      </c>
      <c r="K737" s="70">
        <v>0</v>
      </c>
      <c r="L737" s="70">
        <v>1</v>
      </c>
      <c r="M737" s="70">
        <v>0</v>
      </c>
      <c r="N737" s="70">
        <v>0</v>
      </c>
      <c r="O737" s="70">
        <v>0</v>
      </c>
      <c r="P737" s="70">
        <v>0</v>
      </c>
      <c r="Q737" s="70">
        <v>0</v>
      </c>
      <c r="R737" s="10">
        <f t="shared" si="85"/>
        <v>7.05</v>
      </c>
      <c r="S737" s="10">
        <v>5.0999999999999996</v>
      </c>
      <c r="T737" s="9" t="str">
        <f t="shared" si="86"/>
        <v>J167</v>
      </c>
      <c r="U737" s="11" t="str">
        <f t="shared" si="87"/>
        <v>Hart Attack</v>
      </c>
      <c r="V737" s="11" t="str">
        <f t="shared" si="88"/>
        <v>, Dsrt</v>
      </c>
      <c r="W737" s="11" t="str">
        <f t="shared" si="89"/>
        <v>Dsrt</v>
      </c>
      <c r="X737" s="86" t="str">
        <f>IFERROR(IF(U737="","",IF(COUNTIF('My Played Scenarios'!E:E,T737)&gt;0,"ü","")),"")</f>
        <v/>
      </c>
    </row>
    <row r="738" spans="1:24" ht="15" customHeight="1" x14ac:dyDescent="0.3">
      <c r="A738" s="128" t="str">
        <f>IFERROR(IF(VLOOKUP(C738,Summary!A:B,2,FALSE)&lt;&gt;"C","",MAX($A$2:A737)+1),"")</f>
        <v/>
      </c>
      <c r="B738" s="35">
        <f>IF(Setup!$F$59="Yes",MAX($B$2:B737)+1,"")</f>
        <v>694</v>
      </c>
      <c r="C738" s="109" t="s">
        <v>1576</v>
      </c>
      <c r="D738" s="37" t="str">
        <f t="shared" si="79"/>
        <v/>
      </c>
      <c r="E738" s="41">
        <v>6</v>
      </c>
      <c r="F738" s="41">
        <v>35</v>
      </c>
      <c r="G738" s="6">
        <v>7</v>
      </c>
      <c r="H738" s="6">
        <v>1</v>
      </c>
      <c r="I738" s="70">
        <v>0</v>
      </c>
      <c r="J738" s="70">
        <v>1</v>
      </c>
      <c r="K738" s="70">
        <v>0</v>
      </c>
      <c r="L738" s="70">
        <v>0</v>
      </c>
      <c r="M738" s="70">
        <v>0</v>
      </c>
      <c r="N738" s="70">
        <v>0</v>
      </c>
      <c r="O738" s="70">
        <v>0</v>
      </c>
      <c r="P738" s="70">
        <v>0</v>
      </c>
      <c r="Q738" s="70">
        <v>0</v>
      </c>
      <c r="R738" s="10">
        <f t="shared" si="85"/>
        <v>7.9</v>
      </c>
      <c r="S738" s="10">
        <v>7.2</v>
      </c>
      <c r="T738" s="9" t="str">
        <f t="shared" si="86"/>
        <v>J168</v>
      </c>
      <c r="U738" s="11" t="str">
        <f t="shared" si="87"/>
        <v>Katyusha's Embrace</v>
      </c>
      <c r="V738" s="11" t="str">
        <f t="shared" si="88"/>
        <v>, OBA</v>
      </c>
      <c r="W738" s="11" t="str">
        <f t="shared" si="89"/>
        <v>OBA</v>
      </c>
      <c r="X738" s="86" t="str">
        <f>IFERROR(IF(U738="","",IF(COUNTIF('My Played Scenarios'!E:E,T738)&gt;0,"ü","")),"")</f>
        <v/>
      </c>
    </row>
    <row r="739" spans="1:24" ht="15" customHeight="1" x14ac:dyDescent="0.3">
      <c r="A739" s="128" t="str">
        <f>IFERROR(IF(VLOOKUP(C739,Summary!A:B,2,FALSE)&lt;&gt;"C","",MAX($A$2:A738)+1),"")</f>
        <v/>
      </c>
      <c r="B739" s="35">
        <f>IF(Setup!$F$59="Yes",MAX($B$2:B738)+1,"")</f>
        <v>695</v>
      </c>
      <c r="C739" s="109" t="s">
        <v>1577</v>
      </c>
      <c r="D739" s="37" t="str">
        <f t="shared" si="79"/>
        <v/>
      </c>
      <c r="E739" s="41">
        <v>6</v>
      </c>
      <c r="F739" s="41">
        <v>26</v>
      </c>
      <c r="G739" s="6">
        <v>4</v>
      </c>
      <c r="H739" s="6">
        <v>2</v>
      </c>
      <c r="I739" s="70">
        <v>0</v>
      </c>
      <c r="J739" s="70">
        <v>0</v>
      </c>
      <c r="K739" s="70">
        <v>1</v>
      </c>
      <c r="L739" s="70">
        <v>0</v>
      </c>
      <c r="M739" s="70">
        <v>0</v>
      </c>
      <c r="N739" s="70">
        <v>0</v>
      </c>
      <c r="O739" s="70">
        <v>0</v>
      </c>
      <c r="P739" s="70">
        <v>0</v>
      </c>
      <c r="Q739" s="70">
        <v>0</v>
      </c>
      <c r="R739" s="10">
        <f t="shared" si="85"/>
        <v>6.3</v>
      </c>
      <c r="S739" s="10">
        <v>7.2</v>
      </c>
      <c r="T739" s="9" t="str">
        <f t="shared" si="86"/>
        <v>J169</v>
      </c>
      <c r="U739" s="11" t="str">
        <f t="shared" si="87"/>
        <v>Few and Far Between</v>
      </c>
      <c r="V739" s="11" t="str">
        <f t="shared" si="88"/>
        <v>, Nght</v>
      </c>
      <c r="W739" s="11" t="str">
        <f t="shared" si="89"/>
        <v>Nght</v>
      </c>
      <c r="X739" s="86" t="str">
        <f>IFERROR(IF(U739="","",IF(COUNTIF('My Played Scenarios'!E:E,T739)&gt;0,"ü","")),"")</f>
        <v/>
      </c>
    </row>
    <row r="740" spans="1:24" ht="15" customHeight="1" x14ac:dyDescent="0.3">
      <c r="A740" s="128" t="str">
        <f>IFERROR(IF(VLOOKUP(C740,Summary!A:B,2,FALSE)&lt;&gt;"C","",MAX($A$2:A739)+1),"")</f>
        <v/>
      </c>
      <c r="B740" s="35">
        <f>IF(Setup!$F$59="Yes",MAX($B$2:B739)+1,"")</f>
        <v>696</v>
      </c>
      <c r="C740" s="109" t="s">
        <v>1578</v>
      </c>
      <c r="D740" s="37" t="str">
        <f t="shared" si="79"/>
        <v/>
      </c>
      <c r="E740" s="41">
        <v>6.5</v>
      </c>
      <c r="F740" s="41">
        <v>43</v>
      </c>
      <c r="G740" s="6">
        <v>8</v>
      </c>
      <c r="H740" s="6">
        <v>3</v>
      </c>
      <c r="I740" s="70">
        <v>0</v>
      </c>
      <c r="J740" s="70">
        <v>0</v>
      </c>
      <c r="K740" s="70">
        <v>0</v>
      </c>
      <c r="L740" s="70">
        <v>0</v>
      </c>
      <c r="M740" s="70">
        <v>0</v>
      </c>
      <c r="N740" s="70">
        <v>0</v>
      </c>
      <c r="O740" s="70">
        <v>0</v>
      </c>
      <c r="P740" s="70">
        <v>0</v>
      </c>
      <c r="Q740" s="70">
        <v>0</v>
      </c>
      <c r="R740" s="10">
        <f t="shared" si="85"/>
        <v>9.4499999999999993</v>
      </c>
      <c r="S740" s="10">
        <v>7.4</v>
      </c>
      <c r="T740" s="9" t="str">
        <f t="shared" si="86"/>
        <v>J170</v>
      </c>
      <c r="U740" s="11" t="str">
        <f t="shared" si="87"/>
        <v>Red Churchills</v>
      </c>
      <c r="V740" s="11" t="str">
        <f t="shared" si="88"/>
        <v/>
      </c>
      <c r="W740" s="11" t="str">
        <f t="shared" si="89"/>
        <v/>
      </c>
      <c r="X740" s="86" t="str">
        <f>IFERROR(IF(U740="","",IF(COUNTIF('My Played Scenarios'!E:E,T740)&gt;0,"ü","")),"")</f>
        <v/>
      </c>
    </row>
    <row r="741" spans="1:24" ht="15" customHeight="1" x14ac:dyDescent="0.3">
      <c r="A741" s="128" t="str">
        <f>IFERROR(IF(VLOOKUP(C741,Summary!A:B,2,FALSE)&lt;&gt;"C","",MAX($A$2:A740)+1),"")</f>
        <v/>
      </c>
      <c r="B741" s="35">
        <f>IF(Setup!$F$59="Yes",MAX($B$2:B740)+1,"")</f>
        <v>697</v>
      </c>
      <c r="C741" s="109" t="s">
        <v>1579</v>
      </c>
      <c r="D741" s="37" t="str">
        <f t="shared" si="79"/>
        <v/>
      </c>
      <c r="E741" s="41">
        <v>6</v>
      </c>
      <c r="F741" s="41">
        <v>41.4</v>
      </c>
      <c r="G741" s="6">
        <v>3</v>
      </c>
      <c r="H741" s="6">
        <v>0</v>
      </c>
      <c r="I741" s="70">
        <v>0</v>
      </c>
      <c r="J741" s="70">
        <v>0</v>
      </c>
      <c r="K741" s="70">
        <v>0</v>
      </c>
      <c r="L741" s="70">
        <v>0</v>
      </c>
      <c r="M741" s="70">
        <v>0</v>
      </c>
      <c r="N741" s="70">
        <v>0</v>
      </c>
      <c r="O741" s="70">
        <v>0</v>
      </c>
      <c r="P741" s="70">
        <v>0</v>
      </c>
      <c r="Q741" s="70">
        <v>0</v>
      </c>
      <c r="R741" s="10">
        <f t="shared" si="85"/>
        <v>6.34</v>
      </c>
      <c r="S741" s="10">
        <v>6.5</v>
      </c>
      <c r="T741" s="9" t="str">
        <f t="shared" si="86"/>
        <v>J171</v>
      </c>
      <c r="U741" s="11" t="str">
        <f t="shared" si="87"/>
        <v>Whom Gods Destroy</v>
      </c>
      <c r="V741" s="11" t="str">
        <f t="shared" si="88"/>
        <v/>
      </c>
      <c r="W741" s="11" t="str">
        <f t="shared" si="89"/>
        <v/>
      </c>
      <c r="X741" s="86" t="str">
        <f>IFERROR(IF(U741="","",IF(COUNTIF('My Played Scenarios'!E:E,T741)&gt;0,"ü","")),"")</f>
        <v/>
      </c>
    </row>
    <row r="742" spans="1:24" ht="15" customHeight="1" x14ac:dyDescent="0.3">
      <c r="A742" s="128" t="str">
        <f>IFERROR(IF(VLOOKUP(C742,Summary!A:B,2,FALSE)&lt;&gt;"C","",MAX($A$2:A741)+1),"")</f>
        <v/>
      </c>
      <c r="B742" s="35">
        <f>IF(Setup!$F$59="Yes",MAX($B$2:B741)+1,"")</f>
        <v>698</v>
      </c>
      <c r="C742" s="109" t="s">
        <v>1580</v>
      </c>
      <c r="D742" s="37" t="str">
        <f t="shared" si="79"/>
        <v/>
      </c>
      <c r="E742" s="41">
        <v>7.5</v>
      </c>
      <c r="F742" s="41">
        <v>39</v>
      </c>
      <c r="G742" s="6">
        <v>5</v>
      </c>
      <c r="H742" s="6">
        <v>3</v>
      </c>
      <c r="I742" s="70">
        <v>0</v>
      </c>
      <c r="J742" s="70">
        <v>0</v>
      </c>
      <c r="K742" s="70">
        <v>0</v>
      </c>
      <c r="L742" s="70">
        <v>0</v>
      </c>
      <c r="M742" s="70">
        <v>0</v>
      </c>
      <c r="N742" s="70">
        <v>0</v>
      </c>
      <c r="O742" s="70">
        <v>0</v>
      </c>
      <c r="P742" s="70">
        <v>0</v>
      </c>
      <c r="Q742" s="70">
        <v>0</v>
      </c>
      <c r="R742" s="10">
        <f t="shared" si="85"/>
        <v>8.75</v>
      </c>
      <c r="S742" s="10">
        <v>8.6999999999999993</v>
      </c>
      <c r="T742" s="9" t="str">
        <f t="shared" si="86"/>
        <v>J172</v>
      </c>
      <c r="U742" s="11" t="str">
        <f t="shared" si="87"/>
        <v>Ramcke's Redoubt</v>
      </c>
      <c r="V742" s="11" t="str">
        <f t="shared" si="88"/>
        <v/>
      </c>
      <c r="W742" s="11" t="str">
        <f t="shared" si="89"/>
        <v/>
      </c>
      <c r="X742" s="86" t="str">
        <f>IFERROR(IF(U742="","",IF(COUNTIF('My Played Scenarios'!E:E,T742)&gt;0,"ü","")),"")</f>
        <v/>
      </c>
    </row>
    <row r="743" spans="1:24" ht="15" customHeight="1" x14ac:dyDescent="0.3">
      <c r="A743" s="128" t="str">
        <f>IFERROR(IF(VLOOKUP(C743,Summary!A:B,2,FALSE)&lt;&gt;"C","",MAX($A$2:A742)+1),"")</f>
        <v/>
      </c>
      <c r="B743" s="35">
        <f>IF(Setup!$F$59="Yes",MAX($B$2:B742)+1,"")</f>
        <v>699</v>
      </c>
      <c r="C743" s="109" t="s">
        <v>1581</v>
      </c>
      <c r="D743" s="37" t="str">
        <f t="shared" si="79"/>
        <v/>
      </c>
      <c r="E743" s="41">
        <v>5.5</v>
      </c>
      <c r="F743" s="41">
        <v>33</v>
      </c>
      <c r="G743" s="6">
        <v>7</v>
      </c>
      <c r="H743" s="6">
        <v>1</v>
      </c>
      <c r="I743" s="70">
        <v>0</v>
      </c>
      <c r="J743" s="70">
        <v>0</v>
      </c>
      <c r="K743" s="70">
        <v>0</v>
      </c>
      <c r="L743" s="70">
        <v>0</v>
      </c>
      <c r="M743" s="70">
        <v>0</v>
      </c>
      <c r="N743" s="70">
        <v>0</v>
      </c>
      <c r="O743" s="70">
        <v>0</v>
      </c>
      <c r="P743" s="70">
        <v>0</v>
      </c>
      <c r="Q743" s="70">
        <v>0</v>
      </c>
      <c r="R743" s="10">
        <f t="shared" si="85"/>
        <v>6.6833333333333336</v>
      </c>
      <c r="S743" s="10">
        <v>4.5999999999999996</v>
      </c>
      <c r="T743" s="9" t="str">
        <f t="shared" si="86"/>
        <v>J173</v>
      </c>
      <c r="U743" s="11" t="str">
        <f t="shared" si="87"/>
        <v>Assault on Baerendorf</v>
      </c>
      <c r="V743" s="11" t="str">
        <f t="shared" si="88"/>
        <v/>
      </c>
      <c r="W743" s="11" t="str">
        <f t="shared" si="89"/>
        <v/>
      </c>
      <c r="X743" s="86" t="str">
        <f>IFERROR(IF(U743="","",IF(COUNTIF('My Played Scenarios'!E:E,T743)&gt;0,"ü","")),"")</f>
        <v/>
      </c>
    </row>
    <row r="744" spans="1:24" ht="15" customHeight="1" x14ac:dyDescent="0.3">
      <c r="A744" s="128" t="str">
        <f>IFERROR(IF(VLOOKUP(C744,Summary!A:B,2,FALSE)&lt;&gt;"C","",MAX($A$2:A743)+1),"")</f>
        <v/>
      </c>
      <c r="B744" s="35">
        <f>IF(Setup!$F$59="Yes",MAX($B$2:B743)+1,"")</f>
        <v>700</v>
      </c>
      <c r="C744" s="109" t="s">
        <v>1582</v>
      </c>
      <c r="D744" s="37" t="str">
        <f t="shared" si="79"/>
        <v/>
      </c>
      <c r="E744" s="41">
        <v>5</v>
      </c>
      <c r="F744" s="41">
        <v>25</v>
      </c>
      <c r="G744" s="6">
        <v>3</v>
      </c>
      <c r="H744" s="6">
        <v>0</v>
      </c>
      <c r="I744" s="70">
        <v>0</v>
      </c>
      <c r="J744" s="70">
        <v>0</v>
      </c>
      <c r="K744" s="70">
        <v>0</v>
      </c>
      <c r="L744" s="70">
        <v>0</v>
      </c>
      <c r="M744" s="70">
        <v>1</v>
      </c>
      <c r="N744" s="70">
        <v>0</v>
      </c>
      <c r="O744" s="70">
        <v>0</v>
      </c>
      <c r="P744" s="70">
        <v>0</v>
      </c>
      <c r="Q744" s="70">
        <v>0</v>
      </c>
      <c r="R744" s="10">
        <f t="shared" si="85"/>
        <v>4.25</v>
      </c>
      <c r="S744" s="10">
        <v>3.5</v>
      </c>
      <c r="T744" s="9" t="str">
        <f t="shared" si="86"/>
        <v>J174</v>
      </c>
      <c r="U744" s="11" t="str">
        <f t="shared" si="87"/>
        <v>Heart of Athena</v>
      </c>
      <c r="V744" s="11" t="str">
        <f t="shared" si="88"/>
        <v>, Air</v>
      </c>
      <c r="W744" s="11" t="str">
        <f t="shared" si="89"/>
        <v>Air</v>
      </c>
      <c r="X744" s="86" t="str">
        <f>IFERROR(IF(U744="","",IF(COUNTIF('My Played Scenarios'!E:E,T744)&gt;0,"ü","")),"")</f>
        <v/>
      </c>
    </row>
    <row r="745" spans="1:24" ht="15" customHeight="1" x14ac:dyDescent="0.3">
      <c r="A745" s="128" t="str">
        <f>IFERROR(IF(VLOOKUP(C745,Summary!A:B,2,FALSE)&lt;&gt;"C","",MAX($A$2:A744)+1),"")</f>
        <v/>
      </c>
      <c r="B745" s="35">
        <f>IF(Setup!$F$59="Yes",MAX($B$2:B744)+1,"")</f>
        <v>701</v>
      </c>
      <c r="C745" s="109" t="s">
        <v>1583</v>
      </c>
      <c r="D745" s="37" t="str">
        <f t="shared" si="79"/>
        <v/>
      </c>
      <c r="E745" s="41">
        <v>7</v>
      </c>
      <c r="F745" s="41">
        <v>21</v>
      </c>
      <c r="G745" s="6">
        <v>9</v>
      </c>
      <c r="H745" s="6">
        <v>1</v>
      </c>
      <c r="I745" s="70">
        <v>0</v>
      </c>
      <c r="J745" s="70">
        <v>0</v>
      </c>
      <c r="K745" s="70">
        <v>0</v>
      </c>
      <c r="L745" s="70">
        <v>0</v>
      </c>
      <c r="M745" s="70">
        <v>0</v>
      </c>
      <c r="N745" s="70">
        <v>0</v>
      </c>
      <c r="O745" s="70">
        <v>0</v>
      </c>
      <c r="P745" s="70">
        <v>0</v>
      </c>
      <c r="Q745" s="70">
        <v>0</v>
      </c>
      <c r="R745" s="10">
        <f t="shared" si="85"/>
        <v>7.7666666666666666</v>
      </c>
      <c r="S745" s="10">
        <v>6</v>
      </c>
      <c r="T745" s="9" t="str">
        <f t="shared" si="86"/>
        <v>J175</v>
      </c>
      <c r="U745" s="11" t="str">
        <f t="shared" si="87"/>
        <v>Bedburg Bite</v>
      </c>
      <c r="V745" s="11" t="str">
        <f t="shared" si="88"/>
        <v/>
      </c>
      <c r="W745" s="11" t="str">
        <f t="shared" si="89"/>
        <v/>
      </c>
      <c r="X745" s="86" t="str">
        <f>IFERROR(IF(U745="","",IF(COUNTIF('My Played Scenarios'!E:E,T745)&gt;0,"ü","")),"")</f>
        <v/>
      </c>
    </row>
    <row r="746" spans="1:24" ht="15" customHeight="1" x14ac:dyDescent="0.3">
      <c r="A746" s="128" t="str">
        <f>IFERROR(IF(VLOOKUP(C746,Summary!A:B,2,FALSE)&lt;&gt;"C","",MAX($A$2:A745)+1),"")</f>
        <v/>
      </c>
      <c r="B746" s="35">
        <f>IF(Setup!$F$59="Yes",MAX($B$2:B745)+1,"")</f>
        <v>702</v>
      </c>
      <c r="C746" s="109" t="s">
        <v>1584</v>
      </c>
      <c r="D746" s="37" t="str">
        <f t="shared" si="79"/>
        <v/>
      </c>
      <c r="E746" s="41">
        <v>6</v>
      </c>
      <c r="F746" s="41">
        <v>23</v>
      </c>
      <c r="G746" s="6">
        <v>7</v>
      </c>
      <c r="H746" s="6">
        <v>0</v>
      </c>
      <c r="I746" s="70">
        <v>0</v>
      </c>
      <c r="J746" s="70">
        <v>0</v>
      </c>
      <c r="K746" s="70">
        <v>0</v>
      </c>
      <c r="L746" s="70">
        <v>0</v>
      </c>
      <c r="M746" s="70">
        <v>0</v>
      </c>
      <c r="N746" s="70">
        <v>0</v>
      </c>
      <c r="O746" s="70">
        <v>0</v>
      </c>
      <c r="P746" s="70">
        <v>0</v>
      </c>
      <c r="Q746" s="70">
        <v>0</v>
      </c>
      <c r="R746" s="10">
        <f t="shared" si="85"/>
        <v>6.1</v>
      </c>
      <c r="S746" s="10">
        <v>4.9000000000000004</v>
      </c>
      <c r="T746" s="9" t="str">
        <f t="shared" si="86"/>
        <v>J176</v>
      </c>
      <c r="U746" s="11" t="str">
        <f t="shared" si="87"/>
        <v>Deadly Assumption</v>
      </c>
      <c r="V746" s="11" t="str">
        <f t="shared" si="88"/>
        <v/>
      </c>
      <c r="W746" s="11" t="str">
        <f t="shared" si="89"/>
        <v/>
      </c>
      <c r="X746" s="86" t="str">
        <f>IFERROR(IF(U746="","",IF(COUNTIF('My Played Scenarios'!E:E,T746)&gt;0,"ü","")),"")</f>
        <v/>
      </c>
    </row>
    <row r="747" spans="1:24" ht="15" customHeight="1" x14ac:dyDescent="0.3">
      <c r="A747" s="128" t="str">
        <f>IFERROR(IF(VLOOKUP(C747,Summary!A:B,2,FALSE)&lt;&gt;"C","",MAX($A$2:A746)+1),"")</f>
        <v/>
      </c>
      <c r="B747" s="35">
        <f>IF(Setup!$F$59="Yes",MAX($B$2:B746)+1,"")</f>
        <v>703</v>
      </c>
      <c r="C747" s="109" t="s">
        <v>1585</v>
      </c>
      <c r="D747" s="37" t="str">
        <f t="shared" si="79"/>
        <v/>
      </c>
      <c r="E747" s="41">
        <v>5.5</v>
      </c>
      <c r="F747" s="41">
        <v>18.5</v>
      </c>
      <c r="G747" s="6">
        <v>2</v>
      </c>
      <c r="H747" s="6">
        <v>2</v>
      </c>
      <c r="I747" s="70">
        <v>0</v>
      </c>
      <c r="J747" s="70">
        <v>0</v>
      </c>
      <c r="K747" s="70">
        <v>0</v>
      </c>
      <c r="L747" s="70">
        <v>0</v>
      </c>
      <c r="M747" s="70">
        <v>0</v>
      </c>
      <c r="N747" s="70">
        <v>0</v>
      </c>
      <c r="O747" s="70">
        <v>0</v>
      </c>
      <c r="P747" s="70">
        <v>0</v>
      </c>
      <c r="Q747" s="70">
        <v>0</v>
      </c>
      <c r="R747" s="10">
        <f t="shared" si="85"/>
        <v>3.6124999999999998</v>
      </c>
      <c r="S747" s="10">
        <v>3</v>
      </c>
      <c r="T747" s="9" t="str">
        <f t="shared" si="86"/>
        <v>J177</v>
      </c>
      <c r="U747" s="11" t="str">
        <f t="shared" si="87"/>
        <v>Coup de Main at Hamminkeln</v>
      </c>
      <c r="V747" s="11" t="str">
        <f t="shared" si="88"/>
        <v/>
      </c>
      <c r="W747" s="11" t="str">
        <f t="shared" si="89"/>
        <v/>
      </c>
      <c r="X747" s="86" t="str">
        <f>IFERROR(IF(U747="","",IF(COUNTIF('My Played Scenarios'!E:E,T747)&gt;0,"ü","")),"")</f>
        <v/>
      </c>
    </row>
    <row r="748" spans="1:24" ht="15" customHeight="1" x14ac:dyDescent="0.3">
      <c r="A748" s="128" t="str">
        <f>IFERROR(IF(VLOOKUP(C748,Summary!A:B,2,FALSE)&lt;&gt;"C","",MAX($A$2:A747)+1),"")</f>
        <v/>
      </c>
      <c r="B748" s="35">
        <f>IF(Setup!$F$59="Yes",MAX($B$2:B747)+1,"")</f>
        <v>704</v>
      </c>
      <c r="C748" s="109" t="s">
        <v>1586</v>
      </c>
      <c r="D748" s="37" t="str">
        <f t="shared" si="79"/>
        <v/>
      </c>
      <c r="E748" s="41">
        <v>6.5</v>
      </c>
      <c r="F748" s="41">
        <v>27</v>
      </c>
      <c r="G748" s="6">
        <v>13</v>
      </c>
      <c r="H748" s="6">
        <v>0</v>
      </c>
      <c r="I748" s="70">
        <v>0</v>
      </c>
      <c r="J748" s="70">
        <v>0</v>
      </c>
      <c r="K748" s="70">
        <v>0</v>
      </c>
      <c r="L748" s="70">
        <v>0</v>
      </c>
      <c r="M748" s="70">
        <v>0</v>
      </c>
      <c r="N748" s="70">
        <v>0</v>
      </c>
      <c r="O748" s="70">
        <v>0</v>
      </c>
      <c r="P748" s="70">
        <v>0</v>
      </c>
      <c r="Q748" s="70">
        <v>0</v>
      </c>
      <c r="R748" s="10">
        <f t="shared" si="85"/>
        <v>8.15</v>
      </c>
      <c r="S748" s="10">
        <v>7.4</v>
      </c>
      <c r="T748" s="9" t="str">
        <f t="shared" si="86"/>
        <v>J178</v>
      </c>
      <c r="U748" s="11" t="str">
        <f t="shared" si="87"/>
        <v>Old Friends</v>
      </c>
      <c r="V748" s="11" t="str">
        <f t="shared" si="88"/>
        <v/>
      </c>
      <c r="W748" s="11" t="str">
        <f t="shared" si="89"/>
        <v/>
      </c>
      <c r="X748" s="86" t="str">
        <f>IFERROR(IF(U748="","",IF(COUNTIF('My Played Scenarios'!E:E,T748)&gt;0,"ü","")),"")</f>
        <v/>
      </c>
    </row>
    <row r="749" spans="1:24" ht="15" customHeight="1" x14ac:dyDescent="0.3">
      <c r="A749" s="128" t="str">
        <f>IFERROR(IF(VLOOKUP(C749,Summary!A:B,2,FALSE)&lt;&gt;"C","",MAX($A$2:A748)+1),"")</f>
        <v/>
      </c>
      <c r="B749" s="35">
        <f>IF(Setup!$F$59="Yes",MAX($B$2:B748)+1,"")</f>
        <v>705</v>
      </c>
      <c r="C749" s="109" t="s">
        <v>1587</v>
      </c>
      <c r="D749" s="37" t="str">
        <f t="shared" si="79"/>
        <v/>
      </c>
      <c r="E749" s="41">
        <v>6</v>
      </c>
      <c r="F749" s="41">
        <v>30</v>
      </c>
      <c r="G749" s="6">
        <v>4</v>
      </c>
      <c r="H749" s="6">
        <v>0</v>
      </c>
      <c r="I749" s="70">
        <v>0</v>
      </c>
      <c r="J749" s="70">
        <v>0</v>
      </c>
      <c r="K749" s="70">
        <v>0</v>
      </c>
      <c r="L749" s="70">
        <v>0</v>
      </c>
      <c r="M749" s="70">
        <v>0</v>
      </c>
      <c r="N749" s="70">
        <v>0</v>
      </c>
      <c r="O749" s="70">
        <v>0</v>
      </c>
      <c r="P749" s="70">
        <v>0</v>
      </c>
      <c r="Q749" s="70">
        <v>0</v>
      </c>
      <c r="R749" s="10">
        <f t="shared" si="85"/>
        <v>5.6</v>
      </c>
      <c r="S749" s="10">
        <v>5.0999999999999996</v>
      </c>
      <c r="T749" s="9" t="str">
        <f t="shared" si="86"/>
        <v>J179</v>
      </c>
      <c r="U749" s="11" t="str">
        <f t="shared" si="87"/>
        <v>Resignation Supermen</v>
      </c>
      <c r="V749" s="11" t="str">
        <f t="shared" si="88"/>
        <v/>
      </c>
      <c r="W749" s="11" t="str">
        <f t="shared" si="89"/>
        <v/>
      </c>
      <c r="X749" s="86" t="str">
        <f>IFERROR(IF(U749="","",IF(COUNTIF('My Played Scenarios'!E:E,T749)&gt;0,"ü","")),"")</f>
        <v/>
      </c>
    </row>
    <row r="750" spans="1:24" ht="15" customHeight="1" x14ac:dyDescent="0.3">
      <c r="A750" s="128" t="str">
        <f>IFERROR(IF(VLOOKUP(C750,Summary!A:B,2,FALSE)&lt;&gt;"C","",MAX($A$2:A749)+1),"")</f>
        <v/>
      </c>
      <c r="B750" s="35">
        <f>IF(Setup!$F$59="Yes",MAX($B$2:B749)+1,"")</f>
        <v>706</v>
      </c>
      <c r="C750" s="109" t="s">
        <v>1588</v>
      </c>
      <c r="D750" s="37" t="str">
        <f t="shared" si="79"/>
        <v/>
      </c>
      <c r="E750" s="41">
        <v>9</v>
      </c>
      <c r="F750" s="41">
        <v>17.5</v>
      </c>
      <c r="G750" s="6">
        <v>5</v>
      </c>
      <c r="H750" s="6">
        <v>0</v>
      </c>
      <c r="I750" s="70">
        <v>0</v>
      </c>
      <c r="J750" s="70">
        <v>0</v>
      </c>
      <c r="K750" s="70">
        <v>0</v>
      </c>
      <c r="L750" s="70">
        <v>0</v>
      </c>
      <c r="M750" s="70">
        <v>0</v>
      </c>
      <c r="N750" s="70">
        <v>0</v>
      </c>
      <c r="O750" s="70">
        <v>0</v>
      </c>
      <c r="P750" s="70">
        <v>0</v>
      </c>
      <c r="Q750" s="70">
        <v>0</v>
      </c>
      <c r="R750" s="10">
        <f t="shared" si="85"/>
        <v>6.625</v>
      </c>
      <c r="S750" s="10">
        <v>5.4</v>
      </c>
      <c r="T750" s="9" t="str">
        <f t="shared" si="86"/>
        <v>J180</v>
      </c>
      <c r="U750" s="11" t="str">
        <f t="shared" si="87"/>
        <v>The Hour Zero</v>
      </c>
      <c r="V750" s="11" t="str">
        <f t="shared" si="88"/>
        <v/>
      </c>
      <c r="W750" s="11" t="str">
        <f t="shared" si="89"/>
        <v/>
      </c>
      <c r="X750" s="86" t="str">
        <f>IFERROR(IF(U750="","",IF(COUNTIF('My Played Scenarios'!E:E,T750)&gt;0,"ü","")),"")</f>
        <v/>
      </c>
    </row>
    <row r="751" spans="1:24" ht="15" customHeight="1" x14ac:dyDescent="0.3">
      <c r="A751" s="128" t="str">
        <f>IFERROR(IF(VLOOKUP(C751,Summary!A:B,2,FALSE)&lt;&gt;"C","",MAX($A$2:A750)+1),"")</f>
        <v/>
      </c>
      <c r="B751" s="35">
        <f>IF(Setup!$F$59="Yes",MAX($B$2:B750)+1,"")</f>
        <v>707</v>
      </c>
      <c r="C751" s="109" t="s">
        <v>1589</v>
      </c>
      <c r="D751" s="37" t="str">
        <f t="shared" si="79"/>
        <v/>
      </c>
      <c r="E751" s="41">
        <v>5.5</v>
      </c>
      <c r="F751" s="41">
        <v>17</v>
      </c>
      <c r="G751" s="6">
        <v>12</v>
      </c>
      <c r="H751" s="6">
        <v>2</v>
      </c>
      <c r="I751" s="70">
        <v>1</v>
      </c>
      <c r="J751" s="70">
        <v>0</v>
      </c>
      <c r="K751" s="70">
        <v>0</v>
      </c>
      <c r="L751" s="70">
        <v>0</v>
      </c>
      <c r="M751" s="70">
        <v>0</v>
      </c>
      <c r="N751" s="70">
        <v>0</v>
      </c>
      <c r="O751" s="70">
        <v>0</v>
      </c>
      <c r="P751" s="70">
        <v>0</v>
      </c>
      <c r="Q751" s="70">
        <v>0</v>
      </c>
      <c r="R751" s="10">
        <f t="shared" si="85"/>
        <v>6.1333333333333337</v>
      </c>
      <c r="S751" s="10">
        <v>5</v>
      </c>
      <c r="T751" s="9" t="str">
        <f t="shared" si="86"/>
        <v>J181</v>
      </c>
      <c r="U751" s="11" t="str">
        <f t="shared" si="87"/>
        <v>The Deadly Line</v>
      </c>
      <c r="V751" s="11" t="str">
        <f t="shared" si="88"/>
        <v>, PTO</v>
      </c>
      <c r="W751" s="11" t="str">
        <f t="shared" si="89"/>
        <v>PTO</v>
      </c>
      <c r="X751" s="86" t="str">
        <f>IFERROR(IF(U751="","",IF(COUNTIF('My Played Scenarios'!E:E,T751)&gt;0,"ü","")),"")</f>
        <v/>
      </c>
    </row>
    <row r="752" spans="1:24" ht="15" customHeight="1" x14ac:dyDescent="0.3">
      <c r="A752" s="128" t="str">
        <f>IFERROR(IF(VLOOKUP(C752,Summary!A:B,2,FALSE)&lt;&gt;"C","",MAX($A$2:A751)+1),"")</f>
        <v/>
      </c>
      <c r="B752" s="35">
        <f>IF(Setup!$F$59="Yes",MAX($B$2:B751)+1,"")</f>
        <v>708</v>
      </c>
      <c r="C752" s="109" t="s">
        <v>1590</v>
      </c>
      <c r="D752" s="37" t="str">
        <f t="shared" si="79"/>
        <v/>
      </c>
      <c r="E752" s="41">
        <v>7</v>
      </c>
      <c r="F752" s="41">
        <v>24</v>
      </c>
      <c r="G752" s="6">
        <v>2</v>
      </c>
      <c r="H752" s="6">
        <v>3</v>
      </c>
      <c r="I752" s="70">
        <v>0</v>
      </c>
      <c r="J752" s="70">
        <v>0</v>
      </c>
      <c r="K752" s="70">
        <v>0</v>
      </c>
      <c r="L752" s="70">
        <v>0</v>
      </c>
      <c r="M752" s="70">
        <v>0</v>
      </c>
      <c r="N752" s="70">
        <v>0</v>
      </c>
      <c r="O752" s="70">
        <v>0</v>
      </c>
      <c r="P752" s="70">
        <v>0</v>
      </c>
      <c r="Q752" s="70">
        <v>0</v>
      </c>
      <c r="R752" s="10">
        <f t="shared" si="85"/>
        <v>5.083333333333333</v>
      </c>
      <c r="S752" s="10">
        <v>4.8</v>
      </c>
      <c r="T752" s="9" t="str">
        <f t="shared" si="86"/>
        <v>J182</v>
      </c>
      <c r="U752" s="11" t="str">
        <f t="shared" si="87"/>
        <v>Belgian Blitzkrieg</v>
      </c>
      <c r="V752" s="11" t="str">
        <f t="shared" si="88"/>
        <v/>
      </c>
      <c r="W752" s="11" t="str">
        <f t="shared" si="89"/>
        <v/>
      </c>
      <c r="X752" s="86" t="str">
        <f>IFERROR(IF(U752="","",IF(COUNTIF('My Played Scenarios'!E:E,T752)&gt;0,"ü","")),"")</f>
        <v/>
      </c>
    </row>
    <row r="753" spans="1:24" ht="15" customHeight="1" x14ac:dyDescent="0.3">
      <c r="A753" s="128" t="str">
        <f>IFERROR(IF(VLOOKUP(C753,Summary!A:B,2,FALSE)&lt;&gt;"C","",MAX($A$2:A752)+1),"")</f>
        <v/>
      </c>
      <c r="B753" s="35">
        <f>IF(Setup!$F$59="Yes",MAX($B$2:B752)+1,"")</f>
        <v>709</v>
      </c>
      <c r="C753" s="109" t="s">
        <v>1591</v>
      </c>
      <c r="D753" s="37" t="str">
        <f t="shared" si="79"/>
        <v/>
      </c>
      <c r="E753" s="41">
        <v>4.5</v>
      </c>
      <c r="F753" s="41">
        <v>22</v>
      </c>
      <c r="G753" s="6">
        <v>0</v>
      </c>
      <c r="H753" s="6">
        <v>2</v>
      </c>
      <c r="I753" s="70">
        <v>0</v>
      </c>
      <c r="J753" s="70">
        <v>0</v>
      </c>
      <c r="K753" s="70">
        <v>0</v>
      </c>
      <c r="L753" s="70">
        <v>0</v>
      </c>
      <c r="M753" s="70">
        <v>0</v>
      </c>
      <c r="N753" s="70">
        <v>0</v>
      </c>
      <c r="O753" s="70">
        <v>0</v>
      </c>
      <c r="P753" s="70">
        <v>0</v>
      </c>
      <c r="Q753" s="70">
        <v>0</v>
      </c>
      <c r="R753" s="10">
        <f t="shared" si="85"/>
        <v>2.8</v>
      </c>
      <c r="S753" s="10">
        <v>2.7</v>
      </c>
      <c r="T753" s="9" t="str">
        <f t="shared" si="86"/>
        <v>J183</v>
      </c>
      <c r="U753" s="11" t="str">
        <f t="shared" si="87"/>
        <v>A Real Barn Burner</v>
      </c>
      <c r="V753" s="11" t="str">
        <f t="shared" si="88"/>
        <v/>
      </c>
      <c r="W753" s="11" t="str">
        <f t="shared" si="89"/>
        <v/>
      </c>
      <c r="X753" s="86" t="str">
        <f>IFERROR(IF(U753="","",IF(COUNTIF('My Played Scenarios'!E:E,T753)&gt;0,"ü","")),"")</f>
        <v/>
      </c>
    </row>
    <row r="754" spans="1:24" ht="15" customHeight="1" x14ac:dyDescent="0.3">
      <c r="A754" s="128" t="str">
        <f>IFERROR(IF(VLOOKUP(C754,Summary!A:B,2,FALSE)&lt;&gt;"C","",MAX($A$2:A753)+1),"")</f>
        <v/>
      </c>
      <c r="B754" s="35">
        <f>IF(Setup!$F$59="Yes",MAX($B$2:B753)+1,"")</f>
        <v>710</v>
      </c>
      <c r="C754" s="109" t="s">
        <v>1592</v>
      </c>
      <c r="D754" s="37" t="str">
        <f t="shared" si="79"/>
        <v/>
      </c>
      <c r="E754" s="41">
        <v>5.5</v>
      </c>
      <c r="F754" s="41">
        <v>15.5</v>
      </c>
      <c r="G754" s="6">
        <v>1</v>
      </c>
      <c r="H754" s="6">
        <v>1</v>
      </c>
      <c r="I754" s="70">
        <v>0</v>
      </c>
      <c r="J754" s="70">
        <v>0</v>
      </c>
      <c r="K754" s="70">
        <v>0</v>
      </c>
      <c r="L754" s="70">
        <v>0</v>
      </c>
      <c r="M754" s="70">
        <v>0</v>
      </c>
      <c r="N754" s="70">
        <v>0</v>
      </c>
      <c r="O754" s="70">
        <v>0</v>
      </c>
      <c r="P754" s="70">
        <v>0</v>
      </c>
      <c r="Q754" s="70">
        <v>0</v>
      </c>
      <c r="R754" s="10">
        <f t="shared" si="85"/>
        <v>2.8791666666666664</v>
      </c>
      <c r="S754" s="10">
        <v>2.2999999999999998</v>
      </c>
      <c r="T754" s="9" t="str">
        <f t="shared" si="86"/>
        <v>J184</v>
      </c>
      <c r="U754" s="11" t="str">
        <f t="shared" si="87"/>
        <v>Dayan to Meet You</v>
      </c>
      <c r="V754" s="11" t="str">
        <f t="shared" si="88"/>
        <v/>
      </c>
      <c r="W754" s="11" t="str">
        <f t="shared" si="89"/>
        <v/>
      </c>
      <c r="X754" s="86" t="str">
        <f>IFERROR(IF(U754="","",IF(COUNTIF('My Played Scenarios'!E:E,T754)&gt;0,"ü","")),"")</f>
        <v/>
      </c>
    </row>
    <row r="755" spans="1:24" ht="15" customHeight="1" x14ac:dyDescent="0.3">
      <c r="A755" s="128" t="str">
        <f>IFERROR(IF(VLOOKUP(C755,Summary!A:B,2,FALSE)&lt;&gt;"C","",MAX($A$2:A754)+1),"")</f>
        <v/>
      </c>
      <c r="B755" s="35">
        <f>IF(Setup!$F$59="Yes",MAX($B$2:B754)+1,"")</f>
        <v>711</v>
      </c>
      <c r="C755" s="109" t="s">
        <v>1593</v>
      </c>
      <c r="D755" s="37" t="str">
        <f t="shared" si="79"/>
        <v/>
      </c>
      <c r="E755" s="41">
        <v>6</v>
      </c>
      <c r="F755" s="41">
        <v>22.5</v>
      </c>
      <c r="G755" s="6">
        <v>0</v>
      </c>
      <c r="H755" s="6">
        <v>1</v>
      </c>
      <c r="I755" s="70">
        <v>0</v>
      </c>
      <c r="J755" s="70">
        <v>0</v>
      </c>
      <c r="K755" s="70">
        <v>0</v>
      </c>
      <c r="L755" s="70">
        <v>0</v>
      </c>
      <c r="M755" s="70">
        <v>0</v>
      </c>
      <c r="N755" s="70">
        <v>0</v>
      </c>
      <c r="O755" s="70">
        <v>0</v>
      </c>
      <c r="P755" s="70">
        <v>0</v>
      </c>
      <c r="Q755" s="70">
        <v>0</v>
      </c>
      <c r="R755" s="10">
        <f t="shared" si="85"/>
        <v>3.35</v>
      </c>
      <c r="S755" s="10">
        <v>3.2</v>
      </c>
      <c r="T755" s="9" t="str">
        <f t="shared" si="86"/>
        <v>J185</v>
      </c>
      <c r="U755" s="11" t="str">
        <f t="shared" si="87"/>
        <v>The Haunted Castle</v>
      </c>
      <c r="V755" s="11" t="str">
        <f t="shared" si="88"/>
        <v/>
      </c>
      <c r="W755" s="11" t="str">
        <f t="shared" si="89"/>
        <v/>
      </c>
      <c r="X755" s="86" t="str">
        <f>IFERROR(IF(U755="","",IF(COUNTIF('My Played Scenarios'!E:E,T755)&gt;0,"ü","")),"")</f>
        <v/>
      </c>
    </row>
    <row r="756" spans="1:24" ht="15" customHeight="1" x14ac:dyDescent="0.3">
      <c r="A756" s="128" t="str">
        <f>IFERROR(IF(VLOOKUP(C756,Summary!A:B,2,FALSE)&lt;&gt;"C","",MAX($A$2:A755)+1),"")</f>
        <v/>
      </c>
      <c r="B756" s="35">
        <f>IF(Setup!$F$59="Yes",MAX($B$2:B755)+1,"")</f>
        <v>712</v>
      </c>
      <c r="C756" s="109" t="s">
        <v>1594</v>
      </c>
      <c r="D756" s="37" t="str">
        <f t="shared" si="79"/>
        <v/>
      </c>
      <c r="E756" s="41">
        <v>5.5</v>
      </c>
      <c r="F756" s="41">
        <v>16</v>
      </c>
      <c r="G756" s="6">
        <v>24</v>
      </c>
      <c r="H756" s="6">
        <v>1</v>
      </c>
      <c r="I756" s="70">
        <v>0</v>
      </c>
      <c r="J756" s="70">
        <v>0</v>
      </c>
      <c r="K756" s="70">
        <v>0</v>
      </c>
      <c r="L756" s="70">
        <v>1</v>
      </c>
      <c r="M756" s="70">
        <v>0</v>
      </c>
      <c r="N756" s="70">
        <v>0</v>
      </c>
      <c r="O756" s="70">
        <v>0</v>
      </c>
      <c r="P756" s="70">
        <v>0</v>
      </c>
      <c r="Q756" s="70">
        <v>0</v>
      </c>
      <c r="R756" s="10">
        <f t="shared" si="85"/>
        <v>9.6166666666666671</v>
      </c>
      <c r="S756" s="10">
        <v>7.4</v>
      </c>
      <c r="T756" s="9" t="str">
        <f t="shared" si="86"/>
        <v>J186</v>
      </c>
      <c r="U756" s="11" t="str">
        <f t="shared" si="87"/>
        <v>Castles on the Horizon</v>
      </c>
      <c r="V756" s="11" t="str">
        <f t="shared" si="88"/>
        <v>, Dsrt</v>
      </c>
      <c r="W756" s="11" t="str">
        <f t="shared" si="89"/>
        <v>Dsrt</v>
      </c>
      <c r="X756" s="86" t="str">
        <f>IFERROR(IF(U756="","",IF(COUNTIF('My Played Scenarios'!E:E,T756)&gt;0,"ü","")),"")</f>
        <v/>
      </c>
    </row>
    <row r="757" spans="1:24" ht="15" customHeight="1" x14ac:dyDescent="0.3">
      <c r="A757" s="128" t="str">
        <f>IFERROR(IF(VLOOKUP(C757,Summary!A:B,2,FALSE)&lt;&gt;"C","",MAX($A$2:A756)+1),"")</f>
        <v/>
      </c>
      <c r="B757" s="35">
        <f>IF(Setup!$F$59="Yes",MAX($B$2:B756)+1,"")</f>
        <v>713</v>
      </c>
      <c r="C757" s="109" t="s">
        <v>1595</v>
      </c>
      <c r="D757" s="37" t="str">
        <f t="shared" si="79"/>
        <v/>
      </c>
      <c r="E757" s="41">
        <v>6</v>
      </c>
      <c r="F757" s="41">
        <v>41</v>
      </c>
      <c r="G757" s="6">
        <v>5</v>
      </c>
      <c r="H757" s="6">
        <v>3</v>
      </c>
      <c r="I757" s="70">
        <v>0</v>
      </c>
      <c r="J757" s="70">
        <v>0</v>
      </c>
      <c r="K757" s="70">
        <v>0</v>
      </c>
      <c r="L757" s="70">
        <v>0</v>
      </c>
      <c r="M757" s="70">
        <v>0</v>
      </c>
      <c r="N757" s="70">
        <v>0</v>
      </c>
      <c r="O757" s="70">
        <v>0</v>
      </c>
      <c r="P757" s="70">
        <v>0</v>
      </c>
      <c r="Q757" s="70">
        <v>0</v>
      </c>
      <c r="R757" s="10">
        <f t="shared" si="85"/>
        <v>7.4</v>
      </c>
      <c r="S757" s="10">
        <v>8.6999999999999993</v>
      </c>
      <c r="T757" s="9" t="str">
        <f t="shared" si="86"/>
        <v>J187</v>
      </c>
      <c r="U757" s="11" t="str">
        <f t="shared" si="87"/>
        <v>In Deadly Combat</v>
      </c>
      <c r="V757" s="11" t="str">
        <f t="shared" si="88"/>
        <v/>
      </c>
      <c r="W757" s="11" t="str">
        <f t="shared" si="89"/>
        <v/>
      </c>
      <c r="X757" s="86" t="str">
        <f>IFERROR(IF(U757="","",IF(COUNTIF('My Played Scenarios'!E:E,T757)&gt;0,"ü","")),"")</f>
        <v/>
      </c>
    </row>
    <row r="758" spans="1:24" ht="15" customHeight="1" x14ac:dyDescent="0.3">
      <c r="A758" s="128" t="str">
        <f>IFERROR(IF(VLOOKUP(C758,Summary!A:B,2,FALSE)&lt;&gt;"C","",MAX($A$2:A757)+1),"")</f>
        <v/>
      </c>
      <c r="B758" s="35">
        <f>IF(Setup!$F$59="Yes",MAX($B$2:B757)+1,"")</f>
        <v>714</v>
      </c>
      <c r="C758" s="109" t="s">
        <v>1596</v>
      </c>
      <c r="D758" s="37" t="str">
        <f t="shared" si="79"/>
        <v/>
      </c>
      <c r="E758" s="41">
        <v>7</v>
      </c>
      <c r="F758" s="41">
        <v>34</v>
      </c>
      <c r="G758" s="6">
        <v>2</v>
      </c>
      <c r="H758" s="6">
        <v>1</v>
      </c>
      <c r="I758" s="70">
        <v>0</v>
      </c>
      <c r="J758" s="70">
        <v>0</v>
      </c>
      <c r="K758" s="70">
        <v>0</v>
      </c>
      <c r="L758" s="70">
        <v>0</v>
      </c>
      <c r="M758" s="70">
        <v>0</v>
      </c>
      <c r="N758" s="70">
        <v>0</v>
      </c>
      <c r="O758" s="70">
        <v>0</v>
      </c>
      <c r="P758" s="70">
        <v>0</v>
      </c>
      <c r="Q758" s="70">
        <v>0</v>
      </c>
      <c r="R758" s="10">
        <f t="shared" si="85"/>
        <v>6.0166666666666666</v>
      </c>
      <c r="S758" s="10">
        <v>6.2</v>
      </c>
      <c r="T758" s="9" t="str">
        <f t="shared" si="86"/>
        <v>J188</v>
      </c>
      <c r="U758" s="11" t="str">
        <f t="shared" si="87"/>
        <v>Grab and Go</v>
      </c>
      <c r="V758" s="11" t="str">
        <f t="shared" si="88"/>
        <v/>
      </c>
      <c r="W758" s="11" t="str">
        <f t="shared" si="89"/>
        <v/>
      </c>
      <c r="X758" s="86" t="str">
        <f>IFERROR(IF(U758="","",IF(COUNTIF('My Played Scenarios'!E:E,T758)&gt;0,"ü","")),"")</f>
        <v/>
      </c>
    </row>
    <row r="759" spans="1:24" ht="15" customHeight="1" x14ac:dyDescent="0.3">
      <c r="A759" s="128" t="str">
        <f>IFERROR(IF(VLOOKUP(C759,Summary!A:B,2,FALSE)&lt;&gt;"C","",MAX($A$2:A758)+1),"")</f>
        <v/>
      </c>
      <c r="B759" s="35">
        <f>IF(Setup!$F$59="Yes",MAX($B$2:B758)+1,"")</f>
        <v>715</v>
      </c>
      <c r="C759" s="109" t="s">
        <v>1597</v>
      </c>
      <c r="D759" s="37" t="str">
        <f t="shared" si="79"/>
        <v/>
      </c>
      <c r="E759" s="41">
        <v>6</v>
      </c>
      <c r="F759" s="41">
        <v>18</v>
      </c>
      <c r="G759" s="6">
        <v>1</v>
      </c>
      <c r="H759" s="6">
        <v>1</v>
      </c>
      <c r="I759" s="70">
        <v>1</v>
      </c>
      <c r="J759" s="70">
        <v>0</v>
      </c>
      <c r="K759" s="70">
        <v>0</v>
      </c>
      <c r="L759" s="70">
        <v>0</v>
      </c>
      <c r="M759" s="70">
        <v>0</v>
      </c>
      <c r="N759" s="70">
        <v>0</v>
      </c>
      <c r="O759" s="70">
        <v>0</v>
      </c>
      <c r="P759" s="70">
        <v>0</v>
      </c>
      <c r="Q759" s="70">
        <v>0</v>
      </c>
      <c r="R759" s="10">
        <f t="shared" si="85"/>
        <v>3.4</v>
      </c>
      <c r="S759" s="10">
        <v>2.8</v>
      </c>
      <c r="T759" s="9" t="str">
        <f t="shared" si="86"/>
        <v>J189</v>
      </c>
      <c r="U759" s="11" t="str">
        <f t="shared" si="87"/>
        <v>Buckley's Block</v>
      </c>
      <c r="V759" s="11" t="str">
        <f t="shared" si="88"/>
        <v>, PTO</v>
      </c>
      <c r="W759" s="11" t="str">
        <f t="shared" si="89"/>
        <v>PTO</v>
      </c>
      <c r="X759" s="86" t="str">
        <f>IFERROR(IF(U759="","",IF(COUNTIF('My Played Scenarios'!E:E,T759)&gt;0,"ü","")),"")</f>
        <v/>
      </c>
    </row>
    <row r="760" spans="1:24" ht="15" customHeight="1" x14ac:dyDescent="0.3">
      <c r="A760" s="128" t="str">
        <f>IFERROR(IF(VLOOKUP(C760,Summary!A:B,2,FALSE)&lt;&gt;"C","",MAX($A$2:A759)+1),"")</f>
        <v/>
      </c>
      <c r="B760" s="35">
        <f>IF(Setup!$F$59="Yes",MAX($B$2:B759)+1,"")</f>
        <v>716</v>
      </c>
      <c r="C760" s="109" t="s">
        <v>1598</v>
      </c>
      <c r="D760" s="37" t="str">
        <f t="shared" si="79"/>
        <v/>
      </c>
      <c r="E760" s="41">
        <v>6.5</v>
      </c>
      <c r="F760" s="41">
        <v>20</v>
      </c>
      <c r="G760" s="6">
        <v>4</v>
      </c>
      <c r="H760" s="6">
        <v>1</v>
      </c>
      <c r="I760" s="70">
        <v>0</v>
      </c>
      <c r="J760" s="70">
        <v>0</v>
      </c>
      <c r="K760" s="70">
        <v>0</v>
      </c>
      <c r="L760" s="70">
        <v>0</v>
      </c>
      <c r="M760" s="70">
        <v>0</v>
      </c>
      <c r="N760" s="70">
        <v>0</v>
      </c>
      <c r="O760" s="70">
        <v>0</v>
      </c>
      <c r="P760" s="70">
        <v>0</v>
      </c>
      <c r="Q760" s="70">
        <v>0</v>
      </c>
      <c r="R760" s="10">
        <f t="shared" si="85"/>
        <v>5.0083333333333337</v>
      </c>
      <c r="S760" s="10">
        <v>4.2</v>
      </c>
      <c r="T760" s="9" t="str">
        <f t="shared" si="86"/>
        <v>J190</v>
      </c>
      <c r="U760" s="11" t="str">
        <f t="shared" si="87"/>
        <v>Trial Run</v>
      </c>
      <c r="V760" s="11" t="str">
        <f t="shared" si="88"/>
        <v/>
      </c>
      <c r="W760" s="11" t="str">
        <f t="shared" si="89"/>
        <v/>
      </c>
      <c r="X760" s="86" t="str">
        <f>IFERROR(IF(U760="","",IF(COUNTIF('My Played Scenarios'!E:E,T760)&gt;0,"ü","")),"")</f>
        <v/>
      </c>
    </row>
    <row r="761" spans="1:24" ht="15" customHeight="1" x14ac:dyDescent="0.3">
      <c r="A761" s="128" t="str">
        <f>IFERROR(IF(VLOOKUP(C761,Summary!A:B,2,FALSE)&lt;&gt;"C","",MAX($A$2:A760)+1),"")</f>
        <v/>
      </c>
      <c r="B761" s="35">
        <f>IF(Setup!$F$59="Yes",MAX($B$2:B760)+1,"")</f>
        <v>717</v>
      </c>
      <c r="C761" s="109" t="s">
        <v>1599</v>
      </c>
      <c r="D761" s="37" t="str">
        <f t="shared" si="79"/>
        <v/>
      </c>
      <c r="E761" s="41">
        <v>6.5</v>
      </c>
      <c r="F761" s="41">
        <v>27</v>
      </c>
      <c r="G761" s="6">
        <v>4</v>
      </c>
      <c r="H761" s="6">
        <v>2</v>
      </c>
      <c r="I761" s="70">
        <v>0</v>
      </c>
      <c r="J761" s="70">
        <v>0</v>
      </c>
      <c r="K761" s="70">
        <v>0</v>
      </c>
      <c r="L761" s="70">
        <v>0</v>
      </c>
      <c r="M761" s="70">
        <v>0</v>
      </c>
      <c r="N761" s="70">
        <v>0</v>
      </c>
      <c r="O761" s="70">
        <v>0</v>
      </c>
      <c r="P761" s="70">
        <v>0</v>
      </c>
      <c r="Q761" s="70">
        <v>0</v>
      </c>
      <c r="R761" s="10">
        <f t="shared" si="85"/>
        <v>5.875</v>
      </c>
      <c r="S761" s="10">
        <v>5.3</v>
      </c>
      <c r="T761" s="9" t="str">
        <f t="shared" si="86"/>
        <v>J191</v>
      </c>
      <c r="U761" s="11" t="str">
        <f t="shared" si="87"/>
        <v>Rebels Without a Pause</v>
      </c>
      <c r="V761" s="11" t="str">
        <f t="shared" si="88"/>
        <v/>
      </c>
      <c r="W761" s="11" t="str">
        <f t="shared" si="89"/>
        <v/>
      </c>
      <c r="X761" s="86" t="str">
        <f>IFERROR(IF(U761="","",IF(COUNTIF('My Played Scenarios'!E:E,T761)&gt;0,"ü","")),"")</f>
        <v/>
      </c>
    </row>
    <row r="762" spans="1:24" ht="15" customHeight="1" x14ac:dyDescent="0.3">
      <c r="A762" s="128" t="str">
        <f>IFERROR(IF(VLOOKUP(C762,Summary!A:B,2,FALSE)&lt;&gt;"C","",MAX($A$2:A761)+1),"")</f>
        <v/>
      </c>
      <c r="B762" s="35">
        <f>IF(Setup!$F$59="Yes",MAX($B$2:B761)+1,"")</f>
        <v>718</v>
      </c>
      <c r="C762" s="109" t="s">
        <v>1600</v>
      </c>
      <c r="D762" s="37" t="str">
        <f t="shared" si="79"/>
        <v/>
      </c>
      <c r="E762" s="41">
        <v>5.5</v>
      </c>
      <c r="F762" s="41">
        <v>19.5</v>
      </c>
      <c r="G762" s="6">
        <v>1</v>
      </c>
      <c r="H762" s="6">
        <v>3</v>
      </c>
      <c r="I762" s="70">
        <v>0</v>
      </c>
      <c r="J762" s="70">
        <v>0</v>
      </c>
      <c r="K762" s="70">
        <v>0</v>
      </c>
      <c r="L762" s="70">
        <v>0</v>
      </c>
      <c r="M762" s="70">
        <v>0</v>
      </c>
      <c r="N762" s="70">
        <v>0</v>
      </c>
      <c r="O762" s="70">
        <v>0</v>
      </c>
      <c r="P762" s="70">
        <v>0</v>
      </c>
      <c r="Q762" s="70">
        <v>0</v>
      </c>
      <c r="R762" s="10">
        <f t="shared" si="85"/>
        <v>3.4291666666666667</v>
      </c>
      <c r="S762" s="10">
        <v>3</v>
      </c>
      <c r="T762" s="9" t="str">
        <f t="shared" si="86"/>
        <v>J192</v>
      </c>
      <c r="U762" s="11" t="str">
        <f t="shared" si="87"/>
        <v>Taking Some FlaK</v>
      </c>
      <c r="V762" s="11" t="str">
        <f t="shared" si="88"/>
        <v/>
      </c>
      <c r="W762" s="11" t="str">
        <f t="shared" si="89"/>
        <v/>
      </c>
      <c r="X762" s="86" t="str">
        <f>IFERROR(IF(U762="","",IF(COUNTIF('My Played Scenarios'!E:E,T762)&gt;0,"ü","")),"")</f>
        <v/>
      </c>
    </row>
    <row r="763" spans="1:24" ht="15" customHeight="1" x14ac:dyDescent="0.3">
      <c r="A763" s="128" t="str">
        <f>IFERROR(IF(VLOOKUP(C763,Summary!A:B,2,FALSE)&lt;&gt;"C","",MAX($A$2:A762)+1),"")</f>
        <v/>
      </c>
      <c r="B763" s="35">
        <f>IF(Setup!$F$59="Yes",MAX($B$2:B762)+1,"")</f>
        <v>719</v>
      </c>
      <c r="C763" s="109" t="s">
        <v>1601</v>
      </c>
      <c r="D763" s="37" t="str">
        <f t="shared" si="79"/>
        <v/>
      </c>
      <c r="E763" s="41">
        <v>5.5</v>
      </c>
      <c r="F763" s="41">
        <v>15</v>
      </c>
      <c r="G763" s="6">
        <v>0</v>
      </c>
      <c r="H763" s="6">
        <v>4</v>
      </c>
      <c r="I763" s="70">
        <v>0</v>
      </c>
      <c r="J763" s="70">
        <v>0</v>
      </c>
      <c r="K763" s="70">
        <v>0</v>
      </c>
      <c r="L763" s="70">
        <v>0</v>
      </c>
      <c r="M763" s="70">
        <v>0</v>
      </c>
      <c r="N763" s="70">
        <v>0</v>
      </c>
      <c r="O763" s="70">
        <v>0</v>
      </c>
      <c r="P763" s="70">
        <v>0</v>
      </c>
      <c r="Q763" s="70">
        <v>1</v>
      </c>
      <c r="R763" s="10">
        <f t="shared" si="85"/>
        <v>3.2</v>
      </c>
      <c r="S763" s="10">
        <v>2.2999999999999998</v>
      </c>
      <c r="T763" s="9" t="str">
        <f t="shared" si="86"/>
        <v>J193</v>
      </c>
      <c r="U763" s="11" t="str">
        <f t="shared" si="87"/>
        <v>Raff's Rules</v>
      </c>
      <c r="V763" s="11" t="str">
        <f t="shared" si="88"/>
        <v>, SSR</v>
      </c>
      <c r="W763" s="11" t="str">
        <f t="shared" si="89"/>
        <v>SSR</v>
      </c>
      <c r="X763" s="86" t="str">
        <f>IFERROR(IF(U763="","",IF(COUNTIF('My Played Scenarios'!E:E,T763)&gt;0,"ü","")),"")</f>
        <v/>
      </c>
    </row>
    <row r="764" spans="1:24" ht="15" customHeight="1" x14ac:dyDescent="0.3">
      <c r="A764" s="128" t="str">
        <f>IFERROR(IF(VLOOKUP(C764,Summary!A:B,2,FALSE)&lt;&gt;"C","",MAX($A$2:A763)+1),"")</f>
        <v/>
      </c>
      <c r="B764" s="35">
        <f>IF(Setup!$F$59="Yes",MAX($B$2:B763)+1,"")</f>
        <v>720</v>
      </c>
      <c r="C764" s="28" t="s">
        <v>536</v>
      </c>
      <c r="D764" s="37" t="str">
        <f t="shared" si="79"/>
        <v>*</v>
      </c>
      <c r="E764" s="41"/>
      <c r="F764" s="41"/>
      <c r="I764" s="70"/>
      <c r="J764" s="70"/>
      <c r="K764" s="70"/>
      <c r="L764" s="70"/>
      <c r="M764" s="70"/>
      <c r="N764" s="70"/>
      <c r="O764" s="70"/>
      <c r="P764" s="70"/>
      <c r="Q764" s="70"/>
      <c r="R764" s="10" t="str">
        <f t="shared" si="84"/>
        <v/>
      </c>
      <c r="T764" s="9" t="str">
        <f t="shared" si="80"/>
        <v>J-KURSK-CG</v>
      </c>
      <c r="U764" s="11" t="str">
        <f t="shared" si="81"/>
        <v>Broadway to Prokhorovka</v>
      </c>
      <c r="V764" s="11" t="str">
        <f t="shared" si="83"/>
        <v>Campaign</v>
      </c>
      <c r="W764" s="11" t="str">
        <f t="shared" si="82"/>
        <v>Campaign</v>
      </c>
      <c r="X764" s="86" t="str">
        <f>IFERROR(IF(U764="","",IF(COUNTIF('My Played Scenarios'!E:E,T764)&gt;0,"ü","")),"")</f>
        <v/>
      </c>
    </row>
    <row r="765" spans="1:24" ht="15" customHeight="1" x14ac:dyDescent="0.3">
      <c r="A765" s="128" t="str">
        <f>IFERROR(IF(VLOOKUP(C765,Summary!A:B,2,FALSE)&lt;&gt;"C","",MAX($A$2:A764)+1),"")</f>
        <v/>
      </c>
      <c r="B765" s="35">
        <f>IF(Setup!$F$59="Yes",MAX($B$2:B764)+1,"")</f>
        <v>721</v>
      </c>
      <c r="C765" s="28" t="s">
        <v>1058</v>
      </c>
      <c r="D765" s="37" t="str">
        <f t="shared" si="79"/>
        <v>*</v>
      </c>
      <c r="E765" s="41"/>
      <c r="F765" s="41"/>
      <c r="I765" s="70"/>
      <c r="J765" s="70"/>
      <c r="K765" s="70"/>
      <c r="L765" s="70"/>
      <c r="M765" s="70"/>
      <c r="N765" s="70"/>
      <c r="O765" s="70"/>
      <c r="P765" s="70"/>
      <c r="Q765" s="70"/>
      <c r="R765" s="10" t="str">
        <f t="shared" si="84"/>
        <v/>
      </c>
      <c r="T765" s="9" t="str">
        <f t="shared" si="80"/>
        <v>J-VaN-CG</v>
      </c>
      <c r="U765" s="11" t="str">
        <f t="shared" si="81"/>
        <v>Verdict at Nuremberg</v>
      </c>
      <c r="V765" s="11" t="str">
        <f t="shared" si="83"/>
        <v>Campaign</v>
      </c>
      <c r="W765" s="11" t="str">
        <f t="shared" si="82"/>
        <v>Campaign</v>
      </c>
      <c r="X765" s="86" t="str">
        <f>IFERROR(IF(U765="","",IF(COUNTIF('My Played Scenarios'!E:E,T765)&gt;0,"ü","")),"")</f>
        <v/>
      </c>
    </row>
    <row r="766" spans="1:24" ht="15" customHeight="1" x14ac:dyDescent="0.3">
      <c r="A766" s="128" t="str">
        <f>IFERROR(IF(VLOOKUP(C766,Summary!A:B,2,FALSE)&lt;&gt;"C","",MAX($A$2:A765)+1),"")</f>
        <v/>
      </c>
      <c r="B766" s="35">
        <f>IF(Setup!$F$59="Yes",MAX($B$2:B765)+1,"")</f>
        <v>722</v>
      </c>
      <c r="C766" s="28" t="s">
        <v>537</v>
      </c>
      <c r="D766" s="37" t="str">
        <f t="shared" si="79"/>
        <v>*</v>
      </c>
      <c r="E766" s="41"/>
      <c r="F766" s="41"/>
      <c r="I766" s="70"/>
      <c r="J766" s="70"/>
      <c r="K766" s="70"/>
      <c r="L766" s="70"/>
      <c r="M766" s="70"/>
      <c r="N766" s="70"/>
      <c r="O766" s="70"/>
      <c r="P766" s="70"/>
      <c r="Q766" s="70"/>
      <c r="R766" s="10" t="str">
        <f t="shared" si="84"/>
        <v/>
      </c>
      <c r="T766" s="9" t="str">
        <f t="shared" si="80"/>
        <v>KGP-IV</v>
      </c>
      <c r="U766" s="11" t="str">
        <f t="shared" si="81"/>
        <v>Prayers in the Dark</v>
      </c>
      <c r="V766" s="11" t="str">
        <f t="shared" si="83"/>
        <v>Campaign</v>
      </c>
      <c r="W766" s="11" t="str">
        <f t="shared" si="82"/>
        <v>Campaign</v>
      </c>
      <c r="X766" s="86" t="str">
        <f>IFERROR(IF(U766="","",IF(COUNTIF('My Played Scenarios'!E:E,T766)&gt;0,"ü","")),"")</f>
        <v/>
      </c>
    </row>
    <row r="767" spans="1:24" ht="15" customHeight="1" x14ac:dyDescent="0.3">
      <c r="A767" s="128" t="str">
        <f>IFERROR(IF(VLOOKUP(C767,Summary!A:B,2,FALSE)&lt;&gt;"C","",MAX($A$2:A766)+1),"")</f>
        <v/>
      </c>
      <c r="B767" s="35">
        <f>IF(Setup!$F$59="Yes",MAX($B$2:B766)+1,"")</f>
        <v>723</v>
      </c>
      <c r="C767" s="28" t="s">
        <v>538</v>
      </c>
      <c r="D767" s="37" t="str">
        <f t="shared" si="79"/>
        <v>*</v>
      </c>
      <c r="E767" s="41"/>
      <c r="F767" s="41"/>
      <c r="I767" s="70"/>
      <c r="J767" s="70"/>
      <c r="K767" s="70"/>
      <c r="L767" s="70"/>
      <c r="M767" s="70"/>
      <c r="N767" s="70"/>
      <c r="O767" s="70"/>
      <c r="P767" s="70"/>
      <c r="Q767" s="70"/>
      <c r="R767" s="10" t="str">
        <f t="shared" si="84"/>
        <v/>
      </c>
      <c r="T767" s="9" t="str">
        <f t="shared" si="80"/>
        <v>LitS-CG</v>
      </c>
      <c r="U767" s="11" t="str">
        <f t="shared" si="81"/>
        <v>A Line in the Sand</v>
      </c>
      <c r="V767" s="11" t="str">
        <f t="shared" si="83"/>
        <v>Campaign</v>
      </c>
      <c r="W767" s="11" t="str">
        <f t="shared" si="82"/>
        <v>Campaign</v>
      </c>
      <c r="X767" s="86" t="str">
        <f>IFERROR(IF(U767="","",IF(COUNTIF('My Played Scenarios'!E:E,T767)&gt;0,"ü","")),"")</f>
        <v/>
      </c>
    </row>
    <row r="768" spans="1:24" ht="15" customHeight="1" x14ac:dyDescent="0.3">
      <c r="A768" s="128" t="str">
        <f>IFERROR(IF(VLOOKUP(C768,Summary!A:B,2,FALSE)&lt;&gt;"C","",MAX($A$2:A767)+1),"")</f>
        <v/>
      </c>
      <c r="B768" s="35">
        <f>IF(Setup!$F$59="Yes",MAX($B$2:B767)+1,"")</f>
        <v>724</v>
      </c>
      <c r="C768" s="28" t="s">
        <v>539</v>
      </c>
      <c r="D768" s="37" t="str">
        <f t="shared" si="79"/>
        <v/>
      </c>
      <c r="E768" s="41">
        <v>11.5</v>
      </c>
      <c r="F768" s="41">
        <v>61.5</v>
      </c>
      <c r="G768" s="6">
        <v>22</v>
      </c>
      <c r="H768" s="6">
        <v>1</v>
      </c>
      <c r="I768" s="70">
        <v>0</v>
      </c>
      <c r="J768" s="70">
        <v>0</v>
      </c>
      <c r="K768" s="70">
        <v>0</v>
      </c>
      <c r="L768" s="70">
        <v>0</v>
      </c>
      <c r="M768" s="70">
        <v>0</v>
      </c>
      <c r="N768" s="70">
        <v>0</v>
      </c>
      <c r="O768" s="70">
        <v>0</v>
      </c>
      <c r="P768" s="70">
        <v>0</v>
      </c>
      <c r="Q768" s="70">
        <v>1</v>
      </c>
      <c r="R768" s="10">
        <f t="shared" si="84"/>
        <v>26.587499999999999</v>
      </c>
      <c r="T768" s="9" t="str">
        <f t="shared" si="80"/>
        <v>PB6a</v>
      </c>
      <c r="U768" s="11" t="str">
        <f t="shared" si="81"/>
        <v>It's About Time (ASL Journal #2 variant)</v>
      </c>
      <c r="V768" s="11" t="str">
        <f t="shared" si="83"/>
        <v>, SSR</v>
      </c>
      <c r="W768" s="11" t="str">
        <f t="shared" si="82"/>
        <v>SSR</v>
      </c>
      <c r="X768" s="86" t="str">
        <f>IFERROR(IF(U768="","",IF(COUNTIF('My Played Scenarios'!E:E,T768)&gt;0,"ü","")),"")</f>
        <v/>
      </c>
    </row>
    <row r="769" spans="1:24" ht="15" customHeight="1" x14ac:dyDescent="0.3">
      <c r="A769" s="128" t="str">
        <f>IFERROR(IF(VLOOKUP(C769,Summary!A:B,2,FALSE)&lt;&gt;"C","",MAX($A$2:A768)+1),"")</f>
        <v/>
      </c>
      <c r="B769" s="35">
        <f>IF(Setup!$F$59="Yes",MAX($B$2:B768)+1,"")</f>
        <v>725</v>
      </c>
      <c r="C769" s="28" t="s">
        <v>540</v>
      </c>
      <c r="D769" s="37" t="str">
        <f t="shared" si="79"/>
        <v>*</v>
      </c>
      <c r="E769" s="41"/>
      <c r="F769" s="41"/>
      <c r="I769" s="70"/>
      <c r="J769" s="70"/>
      <c r="K769" s="70"/>
      <c r="L769" s="70"/>
      <c r="M769" s="70"/>
      <c r="N769" s="70"/>
      <c r="O769" s="70"/>
      <c r="P769" s="70"/>
      <c r="Q769" s="70"/>
      <c r="R769" s="10" t="str">
        <f t="shared" si="84"/>
        <v/>
      </c>
      <c r="T769" s="9" t="str">
        <f t="shared" si="80"/>
        <v>PBr-CG1</v>
      </c>
      <c r="U769" s="11" t="str">
        <f t="shared" si="81"/>
        <v>Who are these Devils?</v>
      </c>
      <c r="V769" s="11" t="str">
        <f t="shared" si="83"/>
        <v>Campaign</v>
      </c>
      <c r="W769" s="11" t="str">
        <f t="shared" si="82"/>
        <v>Campaign</v>
      </c>
      <c r="X769" s="86" t="str">
        <f>IFERROR(IF(U769="","",IF(COUNTIF('My Played Scenarios'!E:E,T769)&gt;0,"ü","")),"")</f>
        <v/>
      </c>
    </row>
    <row r="770" spans="1:24" ht="15" customHeight="1" x14ac:dyDescent="0.3">
      <c r="A770" s="128" t="str">
        <f>IFERROR(IF(VLOOKUP(C770,Summary!A:B,2,FALSE)&lt;&gt;"C","",MAX($A$2:A769)+1),"")</f>
        <v/>
      </c>
      <c r="B770" s="35">
        <f>IF(Setup!$F$59="Yes",MAX($B$2:B769)+1,"")</f>
        <v>726</v>
      </c>
      <c r="C770" s="28" t="s">
        <v>541</v>
      </c>
      <c r="D770" s="37" t="str">
        <f t="shared" ref="D770:D838" si="90">IF(OR(C770="",LEFT(C770,2)="--"),"",IF(OR(E770="",F770="",G770="",H770="",I770="",J770="",K770="",L770="",M770="",N770="",O770="",P770="",Q770=""),"*",""))</f>
        <v>*</v>
      </c>
      <c r="E770" s="41"/>
      <c r="F770" s="41"/>
      <c r="I770" s="70"/>
      <c r="J770" s="70"/>
      <c r="K770" s="70"/>
      <c r="L770" s="70"/>
      <c r="M770" s="70"/>
      <c r="N770" s="70"/>
      <c r="O770" s="70"/>
      <c r="P770" s="70"/>
      <c r="Q770" s="70"/>
      <c r="R770" s="10" t="str">
        <f t="shared" si="84"/>
        <v/>
      </c>
      <c r="T770" s="9" t="str">
        <f t="shared" ref="T770:T838" si="91">IF(OR(C770="",LEFT(C770,3)="---"),"",IFERROR("ASL"&amp;1*MID(C770,SEARCH("[",C770)+1,LEN(C770)-SEARCH("[",C770)-1),MID(C770,SEARCH("[",C770)+1,LEN(C770)-SEARCH("[",C770)-1)))</f>
        <v>PBr-CG2</v>
      </c>
      <c r="U770" s="11" t="str">
        <f t="shared" ref="U770:U838" si="92">IF(OR(C770="",LEFT(C770,3)="---"),"",IFERROR(LEFT(C770,LEN(C770)-(LEN(C770)-SEARCH("[",C770)+2)),""))</f>
        <v>Paying the Devil's Bill</v>
      </c>
      <c r="V770" s="11" t="str">
        <f t="shared" si="83"/>
        <v>Campaign</v>
      </c>
      <c r="W770" s="11" t="str">
        <f t="shared" ref="W770:W838" si="93">IF(V770="","",IF(V770="Campaign","Campaign",RIGHT(V770,LEN(V770)-2)))</f>
        <v>Campaign</v>
      </c>
      <c r="X770" s="86" t="str">
        <f>IFERROR(IF(U770="","",IF(COUNTIF('My Played Scenarios'!E:E,T770)&gt;0,"ü","")),"")</f>
        <v/>
      </c>
    </row>
    <row r="771" spans="1:24" ht="15" customHeight="1" x14ac:dyDescent="0.3">
      <c r="A771" s="128" t="str">
        <f>IFERROR(IF(VLOOKUP(C771,Summary!A:B,2,FALSE)&lt;&gt;"C","",MAX($A$2:A770)+1),"")</f>
        <v/>
      </c>
      <c r="B771" s="35">
        <f>IF(Setup!$F$59="Yes",MAX($B$2:B770)+1,"")</f>
        <v>727</v>
      </c>
      <c r="C771" s="28" t="s">
        <v>542</v>
      </c>
      <c r="D771" s="37" t="str">
        <f t="shared" si="90"/>
        <v>*</v>
      </c>
      <c r="E771" s="41"/>
      <c r="F771" s="41"/>
      <c r="I771" s="70"/>
      <c r="J771" s="70"/>
      <c r="K771" s="70"/>
      <c r="L771" s="70"/>
      <c r="M771" s="70"/>
      <c r="N771" s="70"/>
      <c r="O771" s="70"/>
      <c r="P771" s="70"/>
      <c r="Q771" s="70"/>
      <c r="R771" s="10" t="str">
        <f t="shared" si="84"/>
        <v/>
      </c>
      <c r="T771" s="9" t="str">
        <f t="shared" si="91"/>
        <v>PBr-CG3</v>
      </c>
      <c r="U771" s="11" t="str">
        <f t="shared" si="92"/>
        <v>When Devils Collide</v>
      </c>
      <c r="V771" s="11" t="str">
        <f t="shared" si="83"/>
        <v>Campaign</v>
      </c>
      <c r="W771" s="11" t="str">
        <f t="shared" si="93"/>
        <v>Campaign</v>
      </c>
      <c r="X771" s="86" t="str">
        <f>IFERROR(IF(U771="","",IF(COUNTIF('My Played Scenarios'!E:E,T771)&gt;0,"ü","")),"")</f>
        <v/>
      </c>
    </row>
    <row r="772" spans="1:24" ht="15" customHeight="1" x14ac:dyDescent="0.3">
      <c r="A772" s="128" t="str">
        <f>IFERROR(IF(VLOOKUP(C772,Summary!A:B,2,FALSE)&lt;&gt;"C","",MAX($A$2:A771)+1),"")</f>
        <v/>
      </c>
      <c r="B772" s="35">
        <f>IF(Setup!$F$59="Yes",MAX($B$2:B771)+1,"")</f>
        <v>728</v>
      </c>
      <c r="C772" s="28" t="s">
        <v>543</v>
      </c>
      <c r="D772" s="37" t="str">
        <f t="shared" si="90"/>
        <v>*</v>
      </c>
      <c r="E772" s="41"/>
      <c r="F772" s="41"/>
      <c r="I772" s="70"/>
      <c r="J772" s="70"/>
      <c r="K772" s="70"/>
      <c r="L772" s="70"/>
      <c r="M772" s="70"/>
      <c r="N772" s="70"/>
      <c r="O772" s="70"/>
      <c r="P772" s="70"/>
      <c r="Q772" s="70"/>
      <c r="R772" s="10" t="str">
        <f t="shared" si="84"/>
        <v/>
      </c>
      <c r="T772" s="9" t="str">
        <f t="shared" si="91"/>
        <v>RB-IV</v>
      </c>
      <c r="U772" s="11" t="str">
        <f t="shared" si="92"/>
        <v>Bled White</v>
      </c>
      <c r="V772" s="11" t="str">
        <f t="shared" si="83"/>
        <v>Campaign</v>
      </c>
      <c r="W772" s="11" t="str">
        <f t="shared" si="93"/>
        <v>Campaign</v>
      </c>
      <c r="X772" s="86" t="str">
        <f>IFERROR(IF(U772="","",IF(COUNTIF('My Played Scenarios'!E:E,T772)&gt;0,"ü","")),"")</f>
        <v/>
      </c>
    </row>
    <row r="773" spans="1:24" ht="15" customHeight="1" x14ac:dyDescent="0.3">
      <c r="A773" s="128" t="str">
        <f>IFERROR(IF(VLOOKUP(C773,Summary!A:B,2,FALSE)&lt;&gt;"C","",MAX($A$2:A772)+1),"")</f>
        <v/>
      </c>
      <c r="B773" s="35">
        <f>IF(Setup!$F$59="Yes",MAX($B$2:B772)+1,"")</f>
        <v>729</v>
      </c>
      <c r="C773" s="28" t="s">
        <v>1602</v>
      </c>
      <c r="D773" s="37" t="str">
        <f t="shared" ref="D773" si="94">IF(OR(C773="",LEFT(C773,2)="--"),"",IF(OR(E773="",F773="",G773="",H773="",I773="",J773="",K773="",L773="",M773="",N773="",O773="",P773="",Q773=""),"*",""))</f>
        <v>*</v>
      </c>
      <c r="E773" s="41"/>
      <c r="F773" s="41"/>
      <c r="I773" s="70"/>
      <c r="J773" s="70"/>
      <c r="K773" s="70"/>
      <c r="L773" s="70"/>
      <c r="M773" s="70"/>
      <c r="N773" s="70"/>
      <c r="O773" s="70"/>
      <c r="P773" s="70"/>
      <c r="Q773" s="70"/>
      <c r="R773" s="10" t="str">
        <f t="shared" ref="R773" si="95">IF(E773="","",IFERROR(1+E773*(F773+IF(G773&gt;9,G773*3,G773*4)+H773*1+I773*1+J773*5+K773*9+L773*5+M773*2+N773*2+O773*5+Q773*5)/60,""))</f>
        <v/>
      </c>
      <c r="T773" s="9" t="str">
        <f t="shared" ref="T773" si="96">IF(OR(C773="",LEFT(C773,3)="---"),"",IFERROR("ASL"&amp;1*MID(C773,SEARCH("[",C773)+1,LEN(C773)-SEARCH("[",C773)-1),MID(C773,SEARCH("[",C773)+1,LEN(C773)-SEARCH("[",C773)-1)))</f>
        <v>SB4</v>
      </c>
      <c r="U773" s="11" t="str">
        <f t="shared" ref="U773" si="97">IF(OR(C773="",LEFT(C773,3)="---"),"",IFERROR(LEFT(C773,LEN(C773)-(LEN(C773)-SEARCH("[",C773)+2)),""))</f>
        <v>Dismantling 1st DCR</v>
      </c>
      <c r="V773" s="11" t="str">
        <f t="shared" ref="V773" si="98">IF(OR(C773="",LEFT(C773,3)="---"),"",IF(OR(RIGHT(C773,3)="-I]",RIGHT(C773,4)="-II]",RIGHT(C773,5)="-III]",RIGHT(C773,4)="-IV]",RIGHT(C773,3)="-V]",RIGHT(C773,4)="-VI]",RIGHT(C773,5)="-VII]",RIGHT(C773,6)="-VIII]",RIGHT(C773,3)="CG]",MID(C773,LEN(C773)-2,2)="CG",MID(C773,LEN(C773)-4,2)="CG",MID(C773,LEN(C773)-3,2)="CG"),"Campaign",IFERROR(IF(I773=1,", PTO","")&amp;IF(J773=1,", OBA","")&amp;IF(K773=1,", Nght","")&amp;IF(L773=1,", Dsrt","")&amp;IF(M773=1,", Air","")&amp;IF(N773=1,", Bcg","")&amp;IF(O773=1,", Sea","")&amp;IF(P773=1,", Dlux","")&amp;IF(Q773=1,", SSR",""),"")))</f>
        <v/>
      </c>
      <c r="W773" s="11" t="str">
        <f t="shared" ref="W773" si="99">IF(V773="","",IF(V773="Campaign","Campaign",RIGHT(V773,LEN(V773)-2)))</f>
        <v/>
      </c>
      <c r="X773" s="86" t="str">
        <f>IFERROR(IF(U773="","",IF(COUNTIF('My Played Scenarios'!E:E,T773)&gt;0,"ü","")),"")</f>
        <v/>
      </c>
    </row>
    <row r="774" spans="1:24" ht="15" customHeight="1" x14ac:dyDescent="0.3">
      <c r="A774" s="128" t="str">
        <f>IFERROR(IF(VLOOKUP(C774,Summary!A:B,2,FALSE)&lt;&gt;"C","",MAX($A$2:A773)+1),"")</f>
        <v/>
      </c>
      <c r="B774" s="35">
        <f>IF(Setup!$F$59="Yes",MAX($B$2:B773)+1,"")</f>
        <v>730</v>
      </c>
      <c r="C774" s="28" t="s">
        <v>1603</v>
      </c>
      <c r="D774" s="37" t="str">
        <f t="shared" ref="D774:D775" si="100">IF(OR(C774="",LEFT(C774,2)="--"),"",IF(OR(E774="",F774="",G774="",H774="",I774="",J774="",K774="",L774="",M774="",N774="",O774="",P774="",Q774=""),"*",""))</f>
        <v>*</v>
      </c>
      <c r="E774" s="41"/>
      <c r="F774" s="41"/>
      <c r="I774" s="70"/>
      <c r="J774" s="70"/>
      <c r="K774" s="70"/>
      <c r="L774" s="70"/>
      <c r="M774" s="70"/>
      <c r="N774" s="70"/>
      <c r="O774" s="70"/>
      <c r="P774" s="70"/>
      <c r="Q774" s="70"/>
      <c r="R774" s="10" t="str">
        <f t="shared" ref="R774:R775" si="101">IF(E774="","",IFERROR(1+E774*(F774+IF(G774&gt;9,G774*3,G774*4)+H774*1+I774*1+J774*5+K774*9+L774*5+M774*2+N774*2+O774*5+Q774*5)/60,""))</f>
        <v/>
      </c>
      <c r="T774" s="9" t="str">
        <f t="shared" ref="T774:T775" si="102">IF(OR(C774="",LEFT(C774,3)="---"),"",IFERROR("ASL"&amp;1*MID(C774,SEARCH("[",C774)+1,LEN(C774)-SEARCH("[",C774)-1),MID(C774,SEARCH("[",C774)+1,LEN(C774)-SEARCH("[",C774)-1)))</f>
        <v>SB5</v>
      </c>
      <c r="U774" s="11" t="str">
        <f t="shared" ref="U774:U775" si="103">IF(OR(C774="",LEFT(C774,3)="---"),"",IFERROR(LEFT(C774,LEN(C774)-(LEN(C774)-SEARCH("[",C774)+2)),""))</f>
        <v>Stampede of the Wild Buffaloes</v>
      </c>
      <c r="V774" s="11" t="str">
        <f t="shared" ref="V774:V775" si="104">IF(OR(C774="",LEFT(C774,3)="---"),"",IF(OR(RIGHT(C774,3)="-I]",RIGHT(C774,4)="-II]",RIGHT(C774,5)="-III]",RIGHT(C774,4)="-IV]",RIGHT(C774,3)="-V]",RIGHT(C774,4)="-VI]",RIGHT(C774,5)="-VII]",RIGHT(C774,6)="-VIII]",RIGHT(C774,3)="CG]",MID(C774,LEN(C774)-2,2)="CG",MID(C774,LEN(C774)-4,2)="CG",MID(C774,LEN(C774)-3,2)="CG"),"Campaign",IFERROR(IF(I774=1,", PTO","")&amp;IF(J774=1,", OBA","")&amp;IF(K774=1,", Nght","")&amp;IF(L774=1,", Dsrt","")&amp;IF(M774=1,", Air","")&amp;IF(N774=1,", Bcg","")&amp;IF(O774=1,", Sea","")&amp;IF(P774=1,", Dlux","")&amp;IF(Q774=1,", SSR",""),"")))</f>
        <v/>
      </c>
      <c r="W774" s="11" t="str">
        <f t="shared" ref="W774:W775" si="105">IF(V774="","",IF(V774="Campaign","Campaign",RIGHT(V774,LEN(V774)-2)))</f>
        <v/>
      </c>
      <c r="X774" s="86" t="str">
        <f>IFERROR(IF(U774="","",IF(COUNTIF('My Played Scenarios'!E:E,T774)&gt;0,"ü","")),"")</f>
        <v/>
      </c>
    </row>
    <row r="775" spans="1:24" ht="15" customHeight="1" x14ac:dyDescent="0.3">
      <c r="A775" s="128" t="str">
        <f>IFERROR(IF(VLOOKUP(C775,Summary!A:B,2,FALSE)&lt;&gt;"C","",MAX($A$2:A774)+1),"")</f>
        <v/>
      </c>
      <c r="B775" s="35">
        <f>IF(Setup!$F$59="Yes",MAX($B$2:B774)+1,"")</f>
        <v>731</v>
      </c>
      <c r="C775" s="28" t="s">
        <v>1604</v>
      </c>
      <c r="D775" s="37" t="str">
        <f t="shared" si="100"/>
        <v>*</v>
      </c>
      <c r="E775" s="41"/>
      <c r="F775" s="41"/>
      <c r="I775" s="70"/>
      <c r="J775" s="70"/>
      <c r="K775" s="70"/>
      <c r="L775" s="70"/>
      <c r="M775" s="70"/>
      <c r="N775" s="70"/>
      <c r="O775" s="70"/>
      <c r="P775" s="70"/>
      <c r="Q775" s="70"/>
      <c r="R775" s="10" t="str">
        <f t="shared" si="101"/>
        <v/>
      </c>
      <c r="T775" s="9" t="str">
        <f t="shared" si="102"/>
        <v>SB6</v>
      </c>
      <c r="U775" s="11" t="str">
        <f t="shared" si="103"/>
        <v>Eviscerating Vienna</v>
      </c>
      <c r="V775" s="11" t="str">
        <f t="shared" si="104"/>
        <v/>
      </c>
      <c r="W775" s="11" t="str">
        <f t="shared" si="105"/>
        <v/>
      </c>
      <c r="X775" s="86" t="str">
        <f>IFERROR(IF(U775="","",IF(COUNTIF('My Played Scenarios'!E:E,T775)&gt;0,"ü","")),"")</f>
        <v/>
      </c>
    </row>
    <row r="776" spans="1:24" ht="15" customHeight="1" x14ac:dyDescent="0.3">
      <c r="A776" s="128" t="str">
        <f>IFERROR(IF(VLOOKUP(C776,Summary!A:B,2,FALSE)&lt;&gt;"C","",MAX($A$2:A775)+1),"")</f>
        <v/>
      </c>
      <c r="B776" s="35">
        <f>IF(Setup!$F$59="Yes",MAX($B$2:B775)+1,"")</f>
        <v>732</v>
      </c>
      <c r="C776" s="28" t="s">
        <v>1059</v>
      </c>
      <c r="D776" s="37" t="str">
        <f t="shared" si="90"/>
        <v>*</v>
      </c>
      <c r="E776" s="41"/>
      <c r="F776" s="41"/>
      <c r="I776" s="70"/>
      <c r="J776" s="70"/>
      <c r="K776" s="70"/>
      <c r="L776" s="70"/>
      <c r="M776" s="70"/>
      <c r="N776" s="70"/>
      <c r="O776" s="70"/>
      <c r="P776" s="70"/>
      <c r="Q776" s="70"/>
      <c r="R776" s="10" t="str">
        <f t="shared" si="84"/>
        <v/>
      </c>
      <c r="T776" s="9" t="str">
        <f t="shared" si="91"/>
        <v>SC-CG1</v>
      </c>
      <c r="U776" s="11" t="str">
        <f t="shared" si="92"/>
        <v>The Green Inferno</v>
      </c>
      <c r="V776" s="11" t="str">
        <f t="shared" si="83"/>
        <v>Campaign</v>
      </c>
      <c r="W776" s="11" t="str">
        <f t="shared" si="93"/>
        <v>Campaign</v>
      </c>
      <c r="X776" s="86" t="str">
        <f>IFERROR(IF(U776="","",IF(COUNTIF('My Played Scenarios'!E:E,T776)&gt;0,"ü","")),"")</f>
        <v/>
      </c>
    </row>
    <row r="777" spans="1:24" ht="15" customHeight="1" x14ac:dyDescent="0.3">
      <c r="A777" s="128" t="str">
        <f>IFERROR(IF(VLOOKUP(C777,Summary!A:B,2,FALSE)&lt;&gt;"C","",MAX($A$2:A776)+1),"")</f>
        <v/>
      </c>
      <c r="B777" s="35">
        <f>IF(Setup!$F$59="Yes",MAX($B$2:B776)+1,"")</f>
        <v>733</v>
      </c>
      <c r="C777" s="28" t="s">
        <v>1060</v>
      </c>
      <c r="D777" s="37" t="str">
        <f t="shared" si="90"/>
        <v>*</v>
      </c>
      <c r="E777" s="41"/>
      <c r="F777" s="41"/>
      <c r="I777" s="70"/>
      <c r="J777" s="70"/>
      <c r="K777" s="70"/>
      <c r="L777" s="70"/>
      <c r="M777" s="70"/>
      <c r="N777" s="70"/>
      <c r="O777" s="70"/>
      <c r="P777" s="70"/>
      <c r="Q777" s="70"/>
      <c r="R777" s="10" t="str">
        <f t="shared" si="84"/>
        <v/>
      </c>
      <c r="T777" s="9" t="str">
        <f t="shared" si="91"/>
        <v>SoSB1</v>
      </c>
      <c r="U777" s="11" t="str">
        <f t="shared" si="92"/>
        <v>Badanov's Boys</v>
      </c>
      <c r="V777" s="11" t="str">
        <f t="shared" si="83"/>
        <v/>
      </c>
      <c r="W777" s="11" t="str">
        <f t="shared" si="93"/>
        <v/>
      </c>
      <c r="X777" s="86" t="str">
        <f>IFERROR(IF(U777="","",IF(COUNTIF('My Played Scenarios'!E:E,T777)&gt;0,"ü","")),"")</f>
        <v/>
      </c>
    </row>
    <row r="778" spans="1:24" ht="15" customHeight="1" x14ac:dyDescent="0.3">
      <c r="A778" s="128" t="str">
        <f>IFERROR(IF(VLOOKUP(C778,Summary!A:B,2,FALSE)&lt;&gt;"C","",MAX($A$2:A777)+1),"")</f>
        <v/>
      </c>
      <c r="B778" s="35">
        <f>IF(Setup!$F$59="Yes",MAX($B$2:B777)+1,"")</f>
        <v>734</v>
      </c>
      <c r="C778" s="28" t="s">
        <v>1061</v>
      </c>
      <c r="D778" s="37" t="str">
        <f t="shared" si="90"/>
        <v>*</v>
      </c>
      <c r="E778" s="41"/>
      <c r="F778" s="41"/>
      <c r="I778" s="70"/>
      <c r="J778" s="70"/>
      <c r="K778" s="70"/>
      <c r="L778" s="70"/>
      <c r="M778" s="70"/>
      <c r="N778" s="70"/>
      <c r="O778" s="70"/>
      <c r="P778" s="70"/>
      <c r="Q778" s="70"/>
      <c r="R778" s="10" t="str">
        <f t="shared" si="84"/>
        <v/>
      </c>
      <c r="T778" s="9" t="str">
        <f t="shared" si="91"/>
        <v>SoSB2</v>
      </c>
      <c r="U778" s="11" t="str">
        <f t="shared" si="92"/>
        <v>Assaulted at Arras</v>
      </c>
      <c r="V778" s="11" t="str">
        <f t="shared" si="83"/>
        <v/>
      </c>
      <c r="W778" s="11" t="str">
        <f t="shared" si="93"/>
        <v/>
      </c>
      <c r="X778" s="86" t="str">
        <f>IFERROR(IF(U778="","",IF(COUNTIF('My Played Scenarios'!E:E,T778)&gt;0,"ü","")),"")</f>
        <v/>
      </c>
    </row>
    <row r="779" spans="1:24" ht="15" customHeight="1" x14ac:dyDescent="0.3">
      <c r="A779" s="128" t="str">
        <f>IFERROR(IF(VLOOKUP(C779,Summary!A:B,2,FALSE)&lt;&gt;"C","",MAX($A$2:A778)+1),"")</f>
        <v/>
      </c>
      <c r="B779" s="35">
        <f>IF(Setup!$F$59="Yes",MAX($B$2:B778)+1,"")</f>
        <v>735</v>
      </c>
      <c r="C779" s="28" t="s">
        <v>1062</v>
      </c>
      <c r="D779" s="37" t="str">
        <f t="shared" si="90"/>
        <v>*</v>
      </c>
      <c r="E779" s="41"/>
      <c r="F779" s="41"/>
      <c r="I779" s="70"/>
      <c r="J779" s="70"/>
      <c r="K779" s="70"/>
      <c r="L779" s="70"/>
      <c r="M779" s="70"/>
      <c r="N779" s="70"/>
      <c r="O779" s="70"/>
      <c r="P779" s="70"/>
      <c r="Q779" s="70"/>
      <c r="R779" s="10" t="str">
        <f t="shared" si="84"/>
        <v/>
      </c>
      <c r="T779" s="9" t="str">
        <f t="shared" si="91"/>
        <v>SoSB3</v>
      </c>
      <c r="U779" s="11" t="str">
        <f t="shared" si="92"/>
        <v>Marauding Marauders</v>
      </c>
      <c r="V779" s="11" t="str">
        <f t="shared" si="83"/>
        <v/>
      </c>
      <c r="W779" s="11" t="str">
        <f t="shared" si="93"/>
        <v/>
      </c>
      <c r="X779" s="86" t="str">
        <f>IFERROR(IF(U779="","",IF(COUNTIF('My Played Scenarios'!E:E,T779)&gt;0,"ü","")),"")</f>
        <v/>
      </c>
    </row>
    <row r="780" spans="1:24" ht="15" customHeight="1" x14ac:dyDescent="0.3">
      <c r="A780" s="128" t="str">
        <f>IFERROR(IF(VLOOKUP(C780,Summary!A:B,2,FALSE)&lt;&gt;"C","",MAX($A$2:A779)+1),"")</f>
        <v/>
      </c>
      <c r="B780" s="35">
        <f>IF(Setup!$F$59="Yes",MAX($B$2:B779)+1,"")</f>
        <v>736</v>
      </c>
      <c r="C780" s="28" t="s">
        <v>1063</v>
      </c>
      <c r="D780" s="37" t="str">
        <f t="shared" si="90"/>
        <v/>
      </c>
      <c r="E780" s="41">
        <v>5</v>
      </c>
      <c r="F780" s="41">
        <v>18</v>
      </c>
      <c r="G780" s="6">
        <v>0</v>
      </c>
      <c r="H780" s="6">
        <v>1</v>
      </c>
      <c r="I780" s="70">
        <v>0</v>
      </c>
      <c r="J780" s="70">
        <v>0</v>
      </c>
      <c r="K780" s="70">
        <v>0</v>
      </c>
      <c r="L780" s="70">
        <v>0</v>
      </c>
      <c r="M780" s="70">
        <v>0</v>
      </c>
      <c r="N780" s="70">
        <v>0</v>
      </c>
      <c r="O780" s="70">
        <v>0</v>
      </c>
      <c r="P780" s="70">
        <v>0</v>
      </c>
      <c r="Q780" s="70">
        <v>1</v>
      </c>
      <c r="R780" s="10">
        <f t="shared" si="84"/>
        <v>3</v>
      </c>
      <c r="T780" s="9" t="str">
        <f t="shared" si="91"/>
        <v>VotG19</v>
      </c>
      <c r="U780" s="11" t="str">
        <f t="shared" si="92"/>
        <v>Cellar Dwellers</v>
      </c>
      <c r="V780" s="11" t="str">
        <f t="shared" si="83"/>
        <v>, SSR</v>
      </c>
      <c r="W780" s="11" t="str">
        <f t="shared" si="93"/>
        <v>SSR</v>
      </c>
      <c r="X780" s="86" t="str">
        <f>IFERROR(IF(U780="","",IF(COUNTIF('My Played Scenarios'!E:E,T780)&gt;0,"ü","")),"")</f>
        <v/>
      </c>
    </row>
    <row r="781" spans="1:24" ht="15" customHeight="1" x14ac:dyDescent="0.3">
      <c r="A781" s="128" t="str">
        <f>IFERROR(IF(VLOOKUP(C781,Summary!A:B,2,FALSE)&lt;&gt;"C","",MAX($A$2:A780)+1),"")</f>
        <v/>
      </c>
      <c r="B781" s="35">
        <f>IF(Setup!$F$59="Yes",MAX($B$2:B780)+1,"")</f>
        <v>737</v>
      </c>
      <c r="C781" s="28" t="s">
        <v>1064</v>
      </c>
      <c r="D781" s="37" t="str">
        <f t="shared" si="90"/>
        <v/>
      </c>
      <c r="E781" s="41">
        <v>6.5</v>
      </c>
      <c r="F781" s="41">
        <v>30.5</v>
      </c>
      <c r="G781" s="6">
        <v>2</v>
      </c>
      <c r="H781" s="6">
        <v>2</v>
      </c>
      <c r="I781" s="70">
        <v>0</v>
      </c>
      <c r="J781" s="70">
        <v>0</v>
      </c>
      <c r="K781" s="70">
        <v>0</v>
      </c>
      <c r="L781" s="70">
        <v>0</v>
      </c>
      <c r="M781" s="70">
        <v>0</v>
      </c>
      <c r="N781" s="70">
        <v>0</v>
      </c>
      <c r="O781" s="70">
        <v>0</v>
      </c>
      <c r="P781" s="70">
        <v>0</v>
      </c>
      <c r="Q781" s="70">
        <v>1</v>
      </c>
      <c r="R781" s="10">
        <f t="shared" si="84"/>
        <v>5.9291666666666663</v>
      </c>
      <c r="T781" s="9" t="str">
        <f t="shared" si="91"/>
        <v>VotG20</v>
      </c>
      <c r="U781" s="11" t="str">
        <f t="shared" si="92"/>
        <v>Terror at Twilight</v>
      </c>
      <c r="V781" s="11" t="str">
        <f t="shared" si="83"/>
        <v>, SSR</v>
      </c>
      <c r="W781" s="11" t="str">
        <f t="shared" si="93"/>
        <v>SSR</v>
      </c>
      <c r="X781" s="86" t="str">
        <f>IFERROR(IF(U781="","",IF(COUNTIF('My Played Scenarios'!E:E,T781)&gt;0,"ü","")),"")</f>
        <v/>
      </c>
    </row>
    <row r="782" spans="1:24" ht="15" customHeight="1" x14ac:dyDescent="0.3">
      <c r="A782" s="128" t="str">
        <f>IFERROR(IF(VLOOKUP(C782,Summary!A:B,2,FALSE)&lt;&gt;"C","",MAX($A$2:A781)+1),"")</f>
        <v/>
      </c>
      <c r="B782" s="35">
        <f>IF(Setup!$F$59="Yes",MAX($B$2:B781)+1,"")</f>
        <v>738</v>
      </c>
      <c r="C782" s="28" t="s">
        <v>1065</v>
      </c>
      <c r="D782" s="37" t="str">
        <f t="shared" si="90"/>
        <v/>
      </c>
      <c r="E782" s="41">
        <v>9</v>
      </c>
      <c r="F782" s="41">
        <v>20</v>
      </c>
      <c r="G782" s="6">
        <v>0</v>
      </c>
      <c r="H782" s="6">
        <v>0</v>
      </c>
      <c r="I782" s="70">
        <v>0</v>
      </c>
      <c r="J782" s="70">
        <v>0</v>
      </c>
      <c r="K782" s="70">
        <v>0</v>
      </c>
      <c r="L782" s="70">
        <v>0</v>
      </c>
      <c r="M782" s="70">
        <v>0</v>
      </c>
      <c r="N782" s="70">
        <v>0</v>
      </c>
      <c r="O782" s="70">
        <v>0</v>
      </c>
      <c r="P782" s="70">
        <v>0</v>
      </c>
      <c r="Q782" s="70">
        <v>1</v>
      </c>
      <c r="R782" s="10">
        <f t="shared" si="84"/>
        <v>4.75</v>
      </c>
      <c r="T782" s="9" t="str">
        <f t="shared" si="91"/>
        <v>VotG21</v>
      </c>
      <c r="U782" s="11" t="str">
        <f t="shared" si="92"/>
        <v>Defending the Voentorg</v>
      </c>
      <c r="V782" s="11" t="str">
        <f t="shared" si="83"/>
        <v>, SSR</v>
      </c>
      <c r="W782" s="11" t="str">
        <f t="shared" si="93"/>
        <v>SSR</v>
      </c>
      <c r="X782" s="86" t="str">
        <f>IFERROR(IF(U782="","",IF(COUNTIF('My Played Scenarios'!E:E,T782)&gt;0,"ü","")),"")</f>
        <v/>
      </c>
    </row>
    <row r="783" spans="1:24" ht="15" customHeight="1" x14ac:dyDescent="0.3">
      <c r="A783" s="128" t="str">
        <f>IFERROR(IF(VLOOKUP(C783,Summary!A:B,2,FALSE)&lt;&gt;"C","",MAX($A$2:A782)+1),"")</f>
        <v/>
      </c>
      <c r="B783" s="35">
        <f>IF(Setup!$F$59="Yes",MAX($B$2:B782)+1,"")</f>
        <v>739</v>
      </c>
      <c r="C783" s="28" t="s">
        <v>1066</v>
      </c>
      <c r="D783" s="37" t="str">
        <f t="shared" si="90"/>
        <v/>
      </c>
      <c r="E783" s="41">
        <v>4.5</v>
      </c>
      <c r="F783" s="41">
        <v>10</v>
      </c>
      <c r="G783" s="6">
        <v>3</v>
      </c>
      <c r="H783" s="6">
        <v>0</v>
      </c>
      <c r="I783" s="70">
        <v>0</v>
      </c>
      <c r="J783" s="70">
        <v>0</v>
      </c>
      <c r="K783" s="70">
        <v>0</v>
      </c>
      <c r="L783" s="70">
        <v>0</v>
      </c>
      <c r="M783" s="70">
        <v>0</v>
      </c>
      <c r="N783" s="70">
        <v>0</v>
      </c>
      <c r="O783" s="70">
        <v>0</v>
      </c>
      <c r="P783" s="70">
        <v>0</v>
      </c>
      <c r="Q783" s="70">
        <v>1</v>
      </c>
      <c r="R783" s="10">
        <f t="shared" si="84"/>
        <v>3.0249999999999999</v>
      </c>
      <c r="S783" s="10">
        <v>1.7</v>
      </c>
      <c r="T783" s="9" t="str">
        <f t="shared" si="91"/>
        <v>VotG22</v>
      </c>
      <c r="U783" s="11" t="str">
        <f t="shared" si="92"/>
        <v>Bark You Dogs!</v>
      </c>
      <c r="V783" s="11" t="str">
        <f t="shared" si="83"/>
        <v>, SSR</v>
      </c>
      <c r="W783" s="11" t="str">
        <f t="shared" si="93"/>
        <v>SSR</v>
      </c>
      <c r="X783" s="86" t="str">
        <f>IFERROR(IF(U783="","",IF(COUNTIF('My Played Scenarios'!E:E,T783)&gt;0,"ü","")),"")</f>
        <v/>
      </c>
    </row>
    <row r="784" spans="1:24" ht="15" customHeight="1" x14ac:dyDescent="0.3">
      <c r="A784" s="128" t="str">
        <f>IFERROR(IF(VLOOKUP(C784,Summary!A:B,2,FALSE)&lt;&gt;"C","",MAX($A$2:A783)+1),"")</f>
        <v/>
      </c>
      <c r="B784" s="35">
        <f>IF(Setup!$F$59="Yes",MAX($B$2:B783)+1,"")</f>
        <v>740</v>
      </c>
      <c r="C784" s="28" t="s">
        <v>1067</v>
      </c>
      <c r="D784" s="37" t="str">
        <f t="shared" si="90"/>
        <v/>
      </c>
      <c r="E784" s="41">
        <v>5.5</v>
      </c>
      <c r="F784" s="41">
        <v>2.5</v>
      </c>
      <c r="G784" s="6">
        <v>0</v>
      </c>
      <c r="H784" s="6">
        <v>0</v>
      </c>
      <c r="I784" s="70">
        <v>0</v>
      </c>
      <c r="J784" s="70">
        <v>0</v>
      </c>
      <c r="K784" s="70">
        <v>1</v>
      </c>
      <c r="L784" s="70">
        <v>0</v>
      </c>
      <c r="M784" s="70">
        <v>0</v>
      </c>
      <c r="N784" s="70">
        <v>0</v>
      </c>
      <c r="O784" s="70">
        <v>0</v>
      </c>
      <c r="P784" s="70">
        <v>0</v>
      </c>
      <c r="Q784" s="70">
        <v>1</v>
      </c>
      <c r="R784" s="10">
        <f t="shared" si="84"/>
        <v>2.5125000000000002</v>
      </c>
      <c r="T784" s="9" t="str">
        <f t="shared" si="91"/>
        <v>VotG23</v>
      </c>
      <c r="U784" s="11" t="str">
        <f t="shared" si="92"/>
        <v>Heroes of the Soviet Union</v>
      </c>
      <c r="V784" s="11" t="str">
        <f t="shared" si="83"/>
        <v>, Nght, SSR</v>
      </c>
      <c r="W784" s="11" t="str">
        <f t="shared" si="93"/>
        <v>Nght, SSR</v>
      </c>
      <c r="X784" s="86" t="str">
        <f>IFERROR(IF(U784="","",IF(COUNTIF('My Played Scenarios'!E:E,T784)&gt;0,"ü","")),"")</f>
        <v/>
      </c>
    </row>
    <row r="785" spans="1:24" ht="15" customHeight="1" x14ac:dyDescent="0.3">
      <c r="A785" s="128" t="str">
        <f>IFERROR(IF(VLOOKUP(C785,Summary!A:B,2,FALSE)&lt;&gt;"C","",MAX($A$2:A784)+1),"")</f>
        <v/>
      </c>
      <c r="B785" s="35">
        <f>IF(Setup!$F$59="Yes",MAX($B$2:B784)+1,"")</f>
        <v>741</v>
      </c>
      <c r="C785" s="28" t="s">
        <v>1068</v>
      </c>
      <c r="D785" s="37" t="str">
        <f t="shared" si="90"/>
        <v/>
      </c>
      <c r="E785" s="41">
        <v>8</v>
      </c>
      <c r="F785" s="41">
        <v>102</v>
      </c>
      <c r="G785" s="6">
        <v>0</v>
      </c>
      <c r="H785" s="6">
        <v>12</v>
      </c>
      <c r="I785" s="70">
        <v>0</v>
      </c>
      <c r="J785" s="70">
        <v>0</v>
      </c>
      <c r="K785" s="70">
        <v>0</v>
      </c>
      <c r="L785" s="70">
        <v>0</v>
      </c>
      <c r="M785" s="70">
        <v>0</v>
      </c>
      <c r="N785" s="70">
        <v>0</v>
      </c>
      <c r="O785" s="70">
        <v>0</v>
      </c>
      <c r="P785" s="70">
        <v>0</v>
      </c>
      <c r="Q785" s="70">
        <v>1</v>
      </c>
      <c r="R785" s="10">
        <f t="shared" si="84"/>
        <v>16.866666666666667</v>
      </c>
      <c r="S785" s="10">
        <v>20.9</v>
      </c>
      <c r="T785" s="9" t="str">
        <f t="shared" si="91"/>
        <v>VotG24</v>
      </c>
      <c r="U785" s="11" t="str">
        <f t="shared" si="92"/>
        <v>Raid on Rodimtsev</v>
      </c>
      <c r="V785" s="11" t="str">
        <f t="shared" si="83"/>
        <v>, SSR</v>
      </c>
      <c r="W785" s="11" t="str">
        <f t="shared" si="93"/>
        <v>SSR</v>
      </c>
      <c r="X785" s="86" t="str">
        <f>IFERROR(IF(U785="","",IF(COUNTIF('My Played Scenarios'!E:E,T785)&gt;0,"ü","")),"")</f>
        <v/>
      </c>
    </row>
    <row r="786" spans="1:24" ht="15" customHeight="1" x14ac:dyDescent="0.3">
      <c r="A786" s="128" t="str">
        <f>IFERROR(IF(VLOOKUP(C786,Summary!A:B,2,FALSE)&lt;&gt;"C","",MAX($A$2:A785)+1),"")</f>
        <v/>
      </c>
      <c r="B786" s="35">
        <f>IF(Setup!$F$59="Yes",MAX($B$2:B785)+1,"")</f>
        <v>742</v>
      </c>
      <c r="C786" s="28" t="s">
        <v>1069</v>
      </c>
      <c r="D786" s="37" t="str">
        <f t="shared" si="90"/>
        <v/>
      </c>
      <c r="E786" s="41">
        <v>4.5</v>
      </c>
      <c r="F786" s="41">
        <v>9</v>
      </c>
      <c r="G786" s="6">
        <v>2</v>
      </c>
      <c r="H786" s="6">
        <v>0</v>
      </c>
      <c r="I786" s="70">
        <v>0</v>
      </c>
      <c r="J786" s="70">
        <v>0</v>
      </c>
      <c r="K786" s="70">
        <v>1</v>
      </c>
      <c r="L786" s="70">
        <v>0</v>
      </c>
      <c r="M786" s="70">
        <v>0</v>
      </c>
      <c r="N786" s="70">
        <v>0</v>
      </c>
      <c r="O786" s="70">
        <v>0</v>
      </c>
      <c r="P786" s="70">
        <v>0</v>
      </c>
      <c r="Q786" s="70">
        <v>1</v>
      </c>
      <c r="R786" s="10">
        <f t="shared" si="84"/>
        <v>3.3250000000000002</v>
      </c>
      <c r="S786" s="10">
        <v>2.1</v>
      </c>
      <c r="T786" s="9" t="str">
        <f t="shared" si="91"/>
        <v>VotG25</v>
      </c>
      <c r="U786" s="11" t="str">
        <f t="shared" si="92"/>
        <v>Urban Nightmare</v>
      </c>
      <c r="V786" s="11" t="str">
        <f t="shared" si="83"/>
        <v>, Nght, SSR</v>
      </c>
      <c r="W786" s="11" t="str">
        <f t="shared" si="93"/>
        <v>Nght, SSR</v>
      </c>
      <c r="X786" s="86" t="str">
        <f>IFERROR(IF(U786="","",IF(COUNTIF('My Played Scenarios'!E:E,T786)&gt;0,"ü","")),"")</f>
        <v/>
      </c>
    </row>
    <row r="787" spans="1:24" ht="15" customHeight="1" x14ac:dyDescent="0.3">
      <c r="A787" s="128" t="str">
        <f>IFERROR(IF(VLOOKUP(C787,Summary!A:B,2,FALSE)&lt;&gt;"C","",MAX($A$2:A786)+1),"")</f>
        <v/>
      </c>
      <c r="B787" s="35">
        <f>IF(Setup!$F$59="Yes",MAX($B$2:B786)+1,"")</f>
        <v>743</v>
      </c>
      <c r="C787" s="28" t="s">
        <v>1605</v>
      </c>
      <c r="D787" s="37" t="str">
        <f t="shared" ref="D787:D790" si="106">IF(OR(C787="",LEFT(C787,2)="--"),"",IF(OR(E787="",F787="",G787="",H787="",I787="",J787="",K787="",L787="",M787="",N787="",O787="",P787="",Q787=""),"*",""))</f>
        <v/>
      </c>
      <c r="E787" s="41">
        <v>5.5</v>
      </c>
      <c r="F787" s="41">
        <v>17</v>
      </c>
      <c r="G787" s="6">
        <v>6</v>
      </c>
      <c r="H787" s="6">
        <v>0</v>
      </c>
      <c r="I787" s="70">
        <v>0</v>
      </c>
      <c r="J787" s="70">
        <v>0</v>
      </c>
      <c r="K787" s="70">
        <v>0</v>
      </c>
      <c r="L787" s="70">
        <v>0</v>
      </c>
      <c r="M787" s="70">
        <v>0</v>
      </c>
      <c r="N787" s="70">
        <v>0</v>
      </c>
      <c r="O787" s="70">
        <v>0</v>
      </c>
      <c r="P787" s="70">
        <v>0</v>
      </c>
      <c r="Q787" s="70">
        <v>1</v>
      </c>
      <c r="R787" s="10">
        <f t="shared" ref="R787:R790" si="107">IF(E787="","",IFERROR(1+E787*(F787+IF(G787&gt;9,G787*3,G787*4)+H787*1+I787*1+J787*5+K787*9+L787*5+M787*2+N787*2+O787*5+Q787*5)/60,""))</f>
        <v>5.2166666666666668</v>
      </c>
      <c r="S787" s="10">
        <v>3.5</v>
      </c>
      <c r="T787" s="9" t="str">
        <f t="shared" ref="T787:T790" si="108">IF(OR(C787="",LEFT(C787,3)="---"),"",IFERROR("ASL"&amp;1*MID(C787,SEARCH("[",C787)+1,LEN(C787)-SEARCH("[",C787)-1),MID(C787,SEARCH("[",C787)+1,LEN(C787)-SEARCH("[",C787)-1)))</f>
        <v>VotG26</v>
      </c>
      <c r="U787" s="11" t="str">
        <f t="shared" ref="U787:U790" si="109">IF(OR(C787="",LEFT(C787,3)="---"),"",IFERROR(LEFT(C787,LEN(C787)-(LEN(C787)-SEARCH("[",C787)+2)),""))</f>
        <v>Bad Day for the Luftwaffe</v>
      </c>
      <c r="V787" s="11" t="str">
        <f t="shared" ref="V787:V790" si="110">IF(OR(C787="",LEFT(C787,3)="---"),"",IF(OR(RIGHT(C787,3)="-I]",RIGHT(C787,4)="-II]",RIGHT(C787,5)="-III]",RIGHT(C787,4)="-IV]",RIGHT(C787,3)="-V]",RIGHT(C787,4)="-VI]",RIGHT(C787,5)="-VII]",RIGHT(C787,6)="-VIII]",RIGHT(C787,3)="CG]",MID(C787,LEN(C787)-2,2)="CG",MID(C787,LEN(C787)-4,2)="CG",MID(C787,LEN(C787)-3,2)="CG"),"Campaign",IFERROR(IF(I787=1,", PTO","")&amp;IF(J787=1,", OBA","")&amp;IF(K787=1,", Nght","")&amp;IF(L787=1,", Dsrt","")&amp;IF(M787=1,", Air","")&amp;IF(N787=1,", Bcg","")&amp;IF(O787=1,", Sea","")&amp;IF(P787=1,", Dlux","")&amp;IF(Q787=1,", SSR",""),"")))</f>
        <v>, SSR</v>
      </c>
      <c r="W787" s="11" t="str">
        <f t="shared" ref="W787:W790" si="111">IF(V787="","",IF(V787="Campaign","Campaign",RIGHT(V787,LEN(V787)-2)))</f>
        <v>SSR</v>
      </c>
      <c r="X787" s="86" t="str">
        <f>IFERROR(IF(U787="","",IF(COUNTIF('My Played Scenarios'!E:E,T787)&gt;0,"ü","")),"")</f>
        <v/>
      </c>
    </row>
    <row r="788" spans="1:24" ht="15" customHeight="1" x14ac:dyDescent="0.3">
      <c r="A788" s="128" t="str">
        <f>IFERROR(IF(VLOOKUP(C788,Summary!A:B,2,FALSE)&lt;&gt;"C","",MAX($A$2:A787)+1),"")</f>
        <v/>
      </c>
      <c r="B788" s="35">
        <f>IF(Setup!$F$59="Yes",MAX($B$2:B787)+1,"")</f>
        <v>744</v>
      </c>
      <c r="C788" s="28" t="s">
        <v>1606</v>
      </c>
      <c r="D788" s="37" t="str">
        <f t="shared" si="106"/>
        <v/>
      </c>
      <c r="E788" s="41">
        <v>5.5</v>
      </c>
      <c r="F788" s="41">
        <v>19</v>
      </c>
      <c r="G788" s="6">
        <v>4</v>
      </c>
      <c r="H788" s="6">
        <v>1</v>
      </c>
      <c r="I788" s="70">
        <v>0</v>
      </c>
      <c r="J788" s="70">
        <v>0</v>
      </c>
      <c r="K788" s="70">
        <v>0</v>
      </c>
      <c r="L788" s="70">
        <v>0</v>
      </c>
      <c r="M788" s="70">
        <v>0</v>
      </c>
      <c r="N788" s="70">
        <v>0</v>
      </c>
      <c r="O788" s="70">
        <v>0</v>
      </c>
      <c r="P788" s="70">
        <v>0</v>
      </c>
      <c r="Q788" s="70">
        <v>1</v>
      </c>
      <c r="R788" s="10">
        <f t="shared" si="107"/>
        <v>4.7583333333333329</v>
      </c>
      <c r="S788" s="10">
        <v>3.4</v>
      </c>
      <c r="T788" s="9" t="str">
        <f t="shared" si="108"/>
        <v>VotG27</v>
      </c>
      <c r="U788" s="11" t="str">
        <f t="shared" si="109"/>
        <v>Drama, the Park, and Deady Things</v>
      </c>
      <c r="V788" s="11" t="str">
        <f t="shared" si="110"/>
        <v>, SSR</v>
      </c>
      <c r="W788" s="11" t="str">
        <f t="shared" si="111"/>
        <v>SSR</v>
      </c>
      <c r="X788" s="86" t="str">
        <f>IFERROR(IF(U788="","",IF(COUNTIF('My Played Scenarios'!E:E,T788)&gt;0,"ü","")),"")</f>
        <v/>
      </c>
    </row>
    <row r="789" spans="1:24" ht="15" customHeight="1" x14ac:dyDescent="0.3">
      <c r="A789" s="128" t="str">
        <f>IFERROR(IF(VLOOKUP(C789,Summary!A:B,2,FALSE)&lt;&gt;"C","",MAX($A$2:A788)+1),"")</f>
        <v/>
      </c>
      <c r="B789" s="35">
        <f>IF(Setup!$F$59="Yes",MAX($B$2:B788)+1,"")</f>
        <v>745</v>
      </c>
      <c r="C789" s="28"/>
      <c r="D789" s="37" t="str">
        <f t="shared" si="106"/>
        <v/>
      </c>
      <c r="E789" s="41"/>
      <c r="F789" s="41"/>
      <c r="I789" s="70"/>
      <c r="J789" s="70"/>
      <c r="K789" s="70"/>
      <c r="L789" s="70"/>
      <c r="M789" s="70"/>
      <c r="N789" s="70"/>
      <c r="O789" s="70"/>
      <c r="P789" s="70"/>
      <c r="Q789" s="70"/>
      <c r="R789" s="10" t="str">
        <f t="shared" si="107"/>
        <v/>
      </c>
      <c r="T789" s="9" t="str">
        <f t="shared" si="108"/>
        <v/>
      </c>
      <c r="U789" s="11" t="str">
        <f t="shared" si="109"/>
        <v/>
      </c>
      <c r="V789" s="11" t="str">
        <f t="shared" si="110"/>
        <v/>
      </c>
      <c r="W789" s="11" t="str">
        <f t="shared" si="111"/>
        <v/>
      </c>
      <c r="X789" s="86" t="str">
        <f>IFERROR(IF(U789="","",IF(COUNTIF('My Played Scenarios'!E:E,T789)&gt;0,"ü","")),"")</f>
        <v/>
      </c>
    </row>
    <row r="790" spans="1:24" ht="15" customHeight="1" x14ac:dyDescent="0.3">
      <c r="A790" s="128" t="str">
        <f>IFERROR(IF(VLOOKUP(C790,Summary!A:B,2,FALSE)&lt;&gt;"C","",MAX($A$2:A789)+1),"")</f>
        <v/>
      </c>
      <c r="B790" s="35">
        <f>IF(Setup!$F$59="Yes",MAX($B$2:B789)+1,"")</f>
        <v>746</v>
      </c>
      <c r="C790" s="31" t="s">
        <v>1070</v>
      </c>
      <c r="D790" s="37" t="str">
        <f t="shared" si="106"/>
        <v/>
      </c>
      <c r="E790" s="41"/>
      <c r="F790" s="41"/>
      <c r="I790" s="70"/>
      <c r="J790" s="70"/>
      <c r="K790" s="70"/>
      <c r="L790" s="70"/>
      <c r="M790" s="70"/>
      <c r="N790" s="70"/>
      <c r="O790" s="70"/>
      <c r="P790" s="70"/>
      <c r="Q790" s="70"/>
      <c r="R790" s="10" t="str">
        <f t="shared" si="107"/>
        <v/>
      </c>
      <c r="T790" s="9" t="str">
        <f t="shared" si="108"/>
        <v/>
      </c>
      <c r="U790" s="11" t="str">
        <f t="shared" si="109"/>
        <v/>
      </c>
      <c r="V790" s="11" t="str">
        <f t="shared" si="110"/>
        <v/>
      </c>
      <c r="W790" s="11" t="str">
        <f t="shared" si="111"/>
        <v/>
      </c>
      <c r="X790" s="86" t="str">
        <f>IFERROR(IF(U790="","",IF(COUNTIF('My Played Scenarios'!E:E,T790)&gt;0,"ü","")),"")</f>
        <v/>
      </c>
    </row>
    <row r="791" spans="1:24" ht="15" customHeight="1" x14ac:dyDescent="0.3">
      <c r="A791" s="128" t="str">
        <f>IFERROR(IF(VLOOKUP(C791,Summary!A:B,2,FALSE)&lt;&gt;"C","",MAX($A$2:A790)+1),"")</f>
        <v/>
      </c>
      <c r="B791" s="35">
        <f>IF(Setup!$F$60="Yes",MAX($B$2:B790)+1,"")</f>
        <v>747</v>
      </c>
      <c r="C791" s="28" t="s">
        <v>1071</v>
      </c>
      <c r="D791" s="37" t="str">
        <f t="shared" si="90"/>
        <v/>
      </c>
      <c r="E791" s="41">
        <v>5</v>
      </c>
      <c r="F791" s="41">
        <v>23</v>
      </c>
      <c r="G791" s="6">
        <v>0</v>
      </c>
      <c r="H791" s="6">
        <v>0</v>
      </c>
      <c r="I791" s="70">
        <v>0</v>
      </c>
      <c r="J791" s="70">
        <v>0</v>
      </c>
      <c r="K791" s="70">
        <v>0</v>
      </c>
      <c r="L791" s="70">
        <v>0</v>
      </c>
      <c r="M791" s="70">
        <v>0</v>
      </c>
      <c r="N791" s="70">
        <v>0</v>
      </c>
      <c r="O791" s="70">
        <v>0</v>
      </c>
      <c r="P791" s="70">
        <v>0</v>
      </c>
      <c r="Q791" s="70">
        <v>1</v>
      </c>
      <c r="R791" s="10">
        <f t="shared" si="84"/>
        <v>3.3333333333333335</v>
      </c>
      <c r="S791" s="10">
        <v>2.6</v>
      </c>
      <c r="T791" s="9" t="str">
        <f t="shared" si="91"/>
        <v>S1</v>
      </c>
      <c r="U791" s="11" t="str">
        <f t="shared" si="92"/>
        <v>Retaking Vierville</v>
      </c>
      <c r="V791" s="11" t="str">
        <f t="shared" si="83"/>
        <v>, SSR</v>
      </c>
      <c r="W791" s="11" t="str">
        <f t="shared" si="93"/>
        <v>SSR</v>
      </c>
      <c r="X791" s="86" t="str">
        <f>IFERROR(IF(U791="","",IF(COUNTIF('My Played Scenarios'!E:E,T791)&gt;0,"ü","")),"")</f>
        <v/>
      </c>
    </row>
    <row r="792" spans="1:24" ht="15" customHeight="1" x14ac:dyDescent="0.3">
      <c r="A792" s="128" t="str">
        <f>IFERROR(IF(VLOOKUP(C792,Summary!A:B,2,FALSE)&lt;&gt;"C","",MAX($A$2:A791)+1),"")</f>
        <v/>
      </c>
      <c r="B792" s="35">
        <f>IF(Setup!$F$60="Yes",MAX($B$2:B791)+1,"")</f>
        <v>748</v>
      </c>
      <c r="C792" s="28" t="s">
        <v>1072</v>
      </c>
      <c r="D792" s="37" t="str">
        <f t="shared" si="90"/>
        <v/>
      </c>
      <c r="E792" s="41">
        <v>6</v>
      </c>
      <c r="F792" s="41">
        <v>24</v>
      </c>
      <c r="G792" s="6">
        <v>0</v>
      </c>
      <c r="H792" s="6">
        <v>0</v>
      </c>
      <c r="I792" s="70">
        <v>0</v>
      </c>
      <c r="J792" s="70">
        <v>0</v>
      </c>
      <c r="K792" s="70">
        <v>0</v>
      </c>
      <c r="L792" s="70">
        <v>0</v>
      </c>
      <c r="M792" s="70">
        <v>0</v>
      </c>
      <c r="N792" s="70">
        <v>0</v>
      </c>
      <c r="O792" s="70">
        <v>0</v>
      </c>
      <c r="P792" s="70">
        <v>0</v>
      </c>
      <c r="Q792" s="70">
        <v>1</v>
      </c>
      <c r="R792" s="10">
        <f t="shared" si="84"/>
        <v>3.9</v>
      </c>
      <c r="S792" s="10">
        <v>3.3</v>
      </c>
      <c r="T792" s="9" t="str">
        <f t="shared" si="91"/>
        <v>S2</v>
      </c>
      <c r="U792" s="11" t="str">
        <f t="shared" si="92"/>
        <v>War of the Rats</v>
      </c>
      <c r="V792" s="11" t="str">
        <f t="shared" si="83"/>
        <v>, SSR</v>
      </c>
      <c r="W792" s="11" t="str">
        <f t="shared" si="93"/>
        <v>SSR</v>
      </c>
      <c r="X792" s="86" t="str">
        <f>IFERROR(IF(U792="","",IF(COUNTIF('My Played Scenarios'!E:E,T792)&gt;0,"ü","")),"")</f>
        <v/>
      </c>
    </row>
    <row r="793" spans="1:24" ht="15" customHeight="1" x14ac:dyDescent="0.3">
      <c r="A793" s="128" t="str">
        <f>IFERROR(IF(VLOOKUP(C793,Summary!A:B,2,FALSE)&lt;&gt;"C","",MAX($A$2:A792)+1),"")</f>
        <v/>
      </c>
      <c r="B793" s="35">
        <f>IF(Setup!$F$60="Yes",MAX($B$2:B792)+1,"")</f>
        <v>749</v>
      </c>
      <c r="C793" s="28" t="s">
        <v>1073</v>
      </c>
      <c r="D793" s="37" t="str">
        <f t="shared" si="90"/>
        <v/>
      </c>
      <c r="E793" s="41">
        <v>6.5</v>
      </c>
      <c r="F793" s="41">
        <v>26.5</v>
      </c>
      <c r="G793" s="6">
        <v>0</v>
      </c>
      <c r="H793" s="6">
        <v>0</v>
      </c>
      <c r="I793" s="70">
        <v>0</v>
      </c>
      <c r="J793" s="70">
        <v>0</v>
      </c>
      <c r="K793" s="70">
        <v>0</v>
      </c>
      <c r="L793" s="70">
        <v>0</v>
      </c>
      <c r="M793" s="70">
        <v>0</v>
      </c>
      <c r="N793" s="70">
        <v>0</v>
      </c>
      <c r="O793" s="70">
        <v>0</v>
      </c>
      <c r="P793" s="70">
        <v>0</v>
      </c>
      <c r="Q793" s="70">
        <v>1</v>
      </c>
      <c r="R793" s="10">
        <f t="shared" si="84"/>
        <v>4.4124999999999996</v>
      </c>
      <c r="S793" s="10">
        <v>4</v>
      </c>
      <c r="T793" s="9" t="str">
        <f t="shared" si="91"/>
        <v>S3</v>
      </c>
      <c r="U793" s="11" t="str">
        <f t="shared" si="92"/>
        <v>Simple Equation</v>
      </c>
      <c r="V793" s="11" t="str">
        <f t="shared" si="83"/>
        <v>, SSR</v>
      </c>
      <c r="W793" s="11" t="str">
        <f t="shared" si="93"/>
        <v>SSR</v>
      </c>
      <c r="X793" s="86" t="str">
        <f>IFERROR(IF(U793="","",IF(COUNTIF('My Played Scenarios'!E:E,T793)&gt;0,"ü","")),"")</f>
        <v/>
      </c>
    </row>
    <row r="794" spans="1:24" ht="15" customHeight="1" x14ac:dyDescent="0.3">
      <c r="A794" s="128" t="str">
        <f>IFERROR(IF(VLOOKUP(C794,Summary!A:B,2,FALSE)&lt;&gt;"C","",MAX($A$2:A793)+1),"")</f>
        <v/>
      </c>
      <c r="B794" s="35">
        <f>IF(Setup!$F$60="Yes",MAX($B$2:B793)+1,"")</f>
        <v>750</v>
      </c>
      <c r="C794" s="28" t="s">
        <v>1074</v>
      </c>
      <c r="D794" s="37" t="str">
        <f t="shared" si="90"/>
        <v/>
      </c>
      <c r="E794" s="41">
        <v>5.5</v>
      </c>
      <c r="F794" s="41">
        <v>23</v>
      </c>
      <c r="G794" s="6">
        <v>0</v>
      </c>
      <c r="H794" s="6">
        <v>0</v>
      </c>
      <c r="I794" s="70">
        <v>0</v>
      </c>
      <c r="J794" s="70">
        <v>0</v>
      </c>
      <c r="K794" s="70">
        <v>0</v>
      </c>
      <c r="L794" s="70">
        <v>0</v>
      </c>
      <c r="M794" s="70">
        <v>0</v>
      </c>
      <c r="N794" s="70">
        <v>0</v>
      </c>
      <c r="O794" s="70">
        <v>0</v>
      </c>
      <c r="P794" s="70">
        <v>0</v>
      </c>
      <c r="Q794" s="70">
        <v>1</v>
      </c>
      <c r="R794" s="10">
        <f t="shared" si="84"/>
        <v>3.5666666666666669</v>
      </c>
      <c r="S794" s="10">
        <v>2.9</v>
      </c>
      <c r="T794" s="9" t="str">
        <f t="shared" si="91"/>
        <v>S4</v>
      </c>
      <c r="U794" s="11" t="str">
        <f t="shared" si="92"/>
        <v>Welcome Back</v>
      </c>
      <c r="V794" s="11" t="str">
        <f t="shared" si="83"/>
        <v>, SSR</v>
      </c>
      <c r="W794" s="11" t="str">
        <f t="shared" si="93"/>
        <v>SSR</v>
      </c>
      <c r="X794" s="86" t="str">
        <f>IFERROR(IF(U794="","",IF(COUNTIF('My Played Scenarios'!E:E,T794)&gt;0,"ü","")),"")</f>
        <v/>
      </c>
    </row>
    <row r="795" spans="1:24" ht="15" customHeight="1" x14ac:dyDescent="0.3">
      <c r="A795" s="128" t="str">
        <f>IFERROR(IF(VLOOKUP(C795,Summary!A:B,2,FALSE)&lt;&gt;"C","",MAX($A$2:A794)+1),"")</f>
        <v/>
      </c>
      <c r="B795" s="35">
        <f>IF(Setup!$F$60="Yes",MAX($B$2:B794)+1,"")</f>
        <v>751</v>
      </c>
      <c r="C795" s="28" t="s">
        <v>1075</v>
      </c>
      <c r="D795" s="37" t="str">
        <f t="shared" si="90"/>
        <v/>
      </c>
      <c r="E795" s="41">
        <v>5</v>
      </c>
      <c r="F795" s="41">
        <v>24</v>
      </c>
      <c r="G795" s="6">
        <v>0</v>
      </c>
      <c r="H795" s="6">
        <v>0</v>
      </c>
      <c r="I795" s="70">
        <v>0</v>
      </c>
      <c r="J795" s="70">
        <v>0</v>
      </c>
      <c r="K795" s="70">
        <v>0</v>
      </c>
      <c r="L795" s="70">
        <v>0</v>
      </c>
      <c r="M795" s="70">
        <v>0</v>
      </c>
      <c r="N795" s="70">
        <v>0</v>
      </c>
      <c r="O795" s="70">
        <v>0</v>
      </c>
      <c r="P795" s="70">
        <v>0</v>
      </c>
      <c r="Q795" s="70">
        <v>1</v>
      </c>
      <c r="R795" s="10">
        <f t="shared" si="84"/>
        <v>3.4166666666666665</v>
      </c>
      <c r="S795" s="10">
        <v>2.7</v>
      </c>
      <c r="T795" s="9" t="str">
        <f t="shared" si="91"/>
        <v>S5</v>
      </c>
      <c r="U795" s="11" t="str">
        <f t="shared" si="92"/>
        <v>Clearing Colleville</v>
      </c>
      <c r="V795" s="11" t="str">
        <f t="shared" si="83"/>
        <v>, SSR</v>
      </c>
      <c r="W795" s="11" t="str">
        <f t="shared" si="93"/>
        <v>SSR</v>
      </c>
      <c r="X795" s="86" t="str">
        <f>IFERROR(IF(U795="","",IF(COUNTIF('My Played Scenarios'!E:E,T795)&gt;0,"ü","")),"")</f>
        <v/>
      </c>
    </row>
    <row r="796" spans="1:24" ht="15" customHeight="1" x14ac:dyDescent="0.3">
      <c r="A796" s="128" t="str">
        <f>IFERROR(IF(VLOOKUP(C796,Summary!A:B,2,FALSE)&lt;&gt;"C","",MAX($A$2:A795)+1),"")</f>
        <v/>
      </c>
      <c r="B796" s="35">
        <f>IF(Setup!$F$60="Yes",MAX($B$2:B795)+1,"")</f>
        <v>752</v>
      </c>
      <c r="C796" s="28" t="s">
        <v>1076</v>
      </c>
      <c r="D796" s="37" t="str">
        <f t="shared" si="90"/>
        <v/>
      </c>
      <c r="E796" s="41">
        <v>5.5</v>
      </c>
      <c r="F796" s="41">
        <v>23</v>
      </c>
      <c r="G796" s="6">
        <v>0</v>
      </c>
      <c r="H796" s="6">
        <v>0</v>
      </c>
      <c r="I796" s="70">
        <v>0</v>
      </c>
      <c r="J796" s="70">
        <v>0</v>
      </c>
      <c r="K796" s="70">
        <v>0</v>
      </c>
      <c r="L796" s="70">
        <v>0</v>
      </c>
      <c r="M796" s="70">
        <v>0</v>
      </c>
      <c r="N796" s="70">
        <v>0</v>
      </c>
      <c r="O796" s="70">
        <v>0</v>
      </c>
      <c r="P796" s="70">
        <v>0</v>
      </c>
      <c r="Q796" s="70">
        <v>1</v>
      </c>
      <c r="R796" s="10">
        <f t="shared" si="84"/>
        <v>3.5666666666666669</v>
      </c>
      <c r="S796" s="10">
        <v>2.9</v>
      </c>
      <c r="T796" s="9" t="str">
        <f t="shared" si="91"/>
        <v>S6</v>
      </c>
      <c r="U796" s="11" t="str">
        <f t="shared" si="92"/>
        <v>Released from the East</v>
      </c>
      <c r="V796" s="11" t="str">
        <f t="shared" si="83"/>
        <v>, SSR</v>
      </c>
      <c r="W796" s="11" t="str">
        <f t="shared" si="93"/>
        <v>SSR</v>
      </c>
      <c r="X796" s="86" t="str">
        <f>IFERROR(IF(U796="","",IF(COUNTIF('My Played Scenarios'!E:E,T796)&gt;0,"ü","")),"")</f>
        <v/>
      </c>
    </row>
    <row r="797" spans="1:24" ht="15" customHeight="1" x14ac:dyDescent="0.3">
      <c r="A797" s="128" t="str">
        <f>IFERROR(IF(VLOOKUP(C797,Summary!A:B,2,FALSE)&lt;&gt;"C","",MAX($A$2:A796)+1),"")</f>
        <v/>
      </c>
      <c r="B797" s="35">
        <f>IF(Setup!$F$60="Yes",MAX($B$2:B796)+1,"")</f>
        <v>753</v>
      </c>
      <c r="C797" s="28"/>
      <c r="D797" s="37" t="str">
        <f t="shared" si="90"/>
        <v/>
      </c>
      <c r="E797" s="41"/>
      <c r="F797" s="41"/>
      <c r="I797" s="70"/>
      <c r="J797" s="70"/>
      <c r="K797" s="70"/>
      <c r="L797" s="70"/>
      <c r="M797" s="70"/>
      <c r="N797" s="70"/>
      <c r="O797" s="70"/>
      <c r="P797" s="70"/>
      <c r="Q797" s="70"/>
      <c r="R797" s="10" t="str">
        <f t="shared" si="84"/>
        <v/>
      </c>
      <c r="T797" s="9" t="str">
        <f t="shared" si="91"/>
        <v/>
      </c>
      <c r="U797" s="11" t="str">
        <f t="shared" si="92"/>
        <v/>
      </c>
      <c r="V797" s="11" t="str">
        <f t="shared" si="83"/>
        <v/>
      </c>
      <c r="W797" s="11" t="str">
        <f t="shared" si="93"/>
        <v/>
      </c>
      <c r="X797" s="86" t="str">
        <f>IFERROR(IF(U797="","",IF(COUNTIF('My Played Scenarios'!E:E,T797)&gt;0,"ü","")),"")</f>
        <v/>
      </c>
    </row>
    <row r="798" spans="1:24" ht="15" customHeight="1" x14ac:dyDescent="0.3">
      <c r="A798" s="128" t="str">
        <f>IFERROR(IF(VLOOKUP(C798,Summary!A:B,2,FALSE)&lt;&gt;"C","",MAX($A$2:A797)+1),"")</f>
        <v/>
      </c>
      <c r="B798" s="35">
        <f>IF(Setup!$F$60="Yes",MAX($B$2:B797)+1,"")</f>
        <v>754</v>
      </c>
      <c r="C798" s="31" t="s">
        <v>1077</v>
      </c>
      <c r="D798" s="37" t="str">
        <f t="shared" si="90"/>
        <v/>
      </c>
      <c r="E798" s="41"/>
      <c r="F798" s="41"/>
      <c r="I798" s="70"/>
      <c r="J798" s="70"/>
      <c r="K798" s="70"/>
      <c r="L798" s="70"/>
      <c r="M798" s="70"/>
      <c r="N798" s="70"/>
      <c r="O798" s="70"/>
      <c r="P798" s="70"/>
      <c r="Q798" s="70"/>
      <c r="R798" s="10" t="str">
        <f t="shared" si="84"/>
        <v/>
      </c>
      <c r="T798" s="9" t="str">
        <f t="shared" si="91"/>
        <v/>
      </c>
      <c r="U798" s="11" t="str">
        <f t="shared" si="92"/>
        <v/>
      </c>
      <c r="V798" s="11" t="str">
        <f t="shared" si="83"/>
        <v/>
      </c>
      <c r="W798" s="11" t="str">
        <f t="shared" si="93"/>
        <v/>
      </c>
      <c r="X798" s="86" t="str">
        <f>IFERROR(IF(U798="","",IF(COUNTIF('My Played Scenarios'!E:E,T798)&gt;0,"ü","")),"")</f>
        <v/>
      </c>
    </row>
    <row r="799" spans="1:24" ht="15" customHeight="1" x14ac:dyDescent="0.3">
      <c r="A799" s="128" t="str">
        <f>IFERROR(IF(VLOOKUP(C799,Summary!A:B,2,FALSE)&lt;&gt;"C","",MAX($A$2:A798)+1),"")</f>
        <v/>
      </c>
      <c r="B799" s="35">
        <f>IF(Setup!$F$60="Yes",MAX($B$2:B798)+1,"")</f>
        <v>755</v>
      </c>
      <c r="C799" s="28" t="s">
        <v>1078</v>
      </c>
      <c r="D799" s="37" t="str">
        <f t="shared" si="90"/>
        <v/>
      </c>
      <c r="E799" s="41">
        <v>6</v>
      </c>
      <c r="F799" s="41">
        <v>23.5</v>
      </c>
      <c r="G799" s="6">
        <v>0</v>
      </c>
      <c r="H799" s="6">
        <v>0</v>
      </c>
      <c r="I799" s="70">
        <v>0</v>
      </c>
      <c r="J799" s="70">
        <v>0</v>
      </c>
      <c r="K799" s="70">
        <v>0</v>
      </c>
      <c r="L799" s="70">
        <v>0</v>
      </c>
      <c r="M799" s="70">
        <v>0</v>
      </c>
      <c r="N799" s="70">
        <v>0</v>
      </c>
      <c r="O799" s="70">
        <v>0</v>
      </c>
      <c r="P799" s="70">
        <v>0</v>
      </c>
      <c r="Q799" s="70">
        <v>1</v>
      </c>
      <c r="R799" s="10">
        <f t="shared" si="84"/>
        <v>3.85</v>
      </c>
      <c r="S799" s="10">
        <v>3.2</v>
      </c>
      <c r="T799" s="9" t="str">
        <f t="shared" si="91"/>
        <v>S9</v>
      </c>
      <c r="U799" s="11" t="str">
        <f t="shared" si="92"/>
        <v>Ambitious Assault</v>
      </c>
      <c r="V799" s="11" t="str">
        <f t="shared" si="83"/>
        <v>, SSR</v>
      </c>
      <c r="W799" s="11" t="str">
        <f t="shared" si="93"/>
        <v>SSR</v>
      </c>
      <c r="X799" s="86" t="str">
        <f>IFERROR(IF(U799="","",IF(COUNTIF('My Played Scenarios'!E:E,T799)&gt;0,"ü","")),"")</f>
        <v/>
      </c>
    </row>
    <row r="800" spans="1:24" ht="15" customHeight="1" x14ac:dyDescent="0.3">
      <c r="A800" s="128" t="str">
        <f>IFERROR(IF(VLOOKUP(C800,Summary!A:B,2,FALSE)&lt;&gt;"C","",MAX($A$2:A799)+1),"")</f>
        <v/>
      </c>
      <c r="B800" s="35">
        <f>IF(Setup!$F$60="Yes",MAX($B$2:B799)+1,"")</f>
        <v>756</v>
      </c>
      <c r="C800" s="28" t="s">
        <v>1079</v>
      </c>
      <c r="D800" s="37" t="str">
        <f t="shared" si="90"/>
        <v/>
      </c>
      <c r="E800" s="41">
        <v>5.5</v>
      </c>
      <c r="F800" s="41">
        <v>23.5</v>
      </c>
      <c r="G800" s="6">
        <v>0</v>
      </c>
      <c r="H800" s="6">
        <v>0</v>
      </c>
      <c r="I800" s="70">
        <v>0</v>
      </c>
      <c r="J800" s="70">
        <v>0</v>
      </c>
      <c r="K800" s="70">
        <v>0</v>
      </c>
      <c r="L800" s="70">
        <v>0</v>
      </c>
      <c r="M800" s="70">
        <v>0</v>
      </c>
      <c r="N800" s="70">
        <v>0</v>
      </c>
      <c r="O800" s="70">
        <v>0</v>
      </c>
      <c r="P800" s="70">
        <v>0</v>
      </c>
      <c r="Q800" s="70">
        <v>1</v>
      </c>
      <c r="R800" s="10">
        <f t="shared" si="84"/>
        <v>3.6124999999999998</v>
      </c>
      <c r="S800" s="10">
        <v>3</v>
      </c>
      <c r="T800" s="9" t="str">
        <f t="shared" si="91"/>
        <v>S10</v>
      </c>
      <c r="U800" s="11" t="str">
        <f t="shared" si="92"/>
        <v>Paper Army</v>
      </c>
      <c r="V800" s="11" t="str">
        <f t="shared" si="83"/>
        <v>, SSR</v>
      </c>
      <c r="W800" s="11" t="str">
        <f t="shared" si="93"/>
        <v>SSR</v>
      </c>
      <c r="X800" s="86" t="str">
        <f>IFERROR(IF(U800="","",IF(COUNTIF('My Played Scenarios'!E:E,T800)&gt;0,"ü","")),"")</f>
        <v/>
      </c>
    </row>
    <row r="801" spans="1:24" ht="15" customHeight="1" x14ac:dyDescent="0.3">
      <c r="A801" s="128" t="str">
        <f>IFERROR(IF(VLOOKUP(C801,Summary!A:B,2,FALSE)&lt;&gt;"C","",MAX($A$2:A800)+1),"")</f>
        <v/>
      </c>
      <c r="B801" s="35">
        <f>IF(Setup!$F$60="Yes",MAX($B$2:B800)+1,"")</f>
        <v>757</v>
      </c>
      <c r="C801" s="28" t="s">
        <v>1080</v>
      </c>
      <c r="D801" s="37" t="str">
        <f t="shared" si="90"/>
        <v/>
      </c>
      <c r="E801" s="41">
        <v>6.5</v>
      </c>
      <c r="F801" s="41">
        <v>19</v>
      </c>
      <c r="G801" s="6">
        <v>0</v>
      </c>
      <c r="H801" s="6">
        <v>0</v>
      </c>
      <c r="I801" s="70">
        <v>0</v>
      </c>
      <c r="J801" s="70">
        <v>0</v>
      </c>
      <c r="K801" s="70">
        <v>0</v>
      </c>
      <c r="L801" s="70">
        <v>0</v>
      </c>
      <c r="M801" s="70">
        <v>0</v>
      </c>
      <c r="N801" s="70">
        <v>0</v>
      </c>
      <c r="O801" s="70">
        <v>0</v>
      </c>
      <c r="P801" s="70">
        <v>0</v>
      </c>
      <c r="Q801" s="70">
        <v>1</v>
      </c>
      <c r="R801" s="10">
        <f t="shared" si="84"/>
        <v>3.6</v>
      </c>
      <c r="S801" s="10">
        <v>2.8</v>
      </c>
      <c r="T801" s="9" t="str">
        <f t="shared" si="91"/>
        <v>S11</v>
      </c>
      <c r="U801" s="11" t="str">
        <f t="shared" si="92"/>
        <v>A Long Way to Go</v>
      </c>
      <c r="V801" s="11" t="str">
        <f t="shared" si="83"/>
        <v>, SSR</v>
      </c>
      <c r="W801" s="11" t="str">
        <f t="shared" si="93"/>
        <v>SSR</v>
      </c>
      <c r="X801" s="86" t="str">
        <f>IFERROR(IF(U801="","",IF(COUNTIF('My Played Scenarios'!E:E,T801)&gt;0,"ü","")),"")</f>
        <v/>
      </c>
    </row>
    <row r="802" spans="1:24" ht="15" customHeight="1" x14ac:dyDescent="0.3">
      <c r="A802" s="128" t="str">
        <f>IFERROR(IF(VLOOKUP(C802,Summary!A:B,2,FALSE)&lt;&gt;"C","",MAX($A$2:A801)+1),"")</f>
        <v/>
      </c>
      <c r="B802" s="35">
        <f>IF(Setup!$F$60="Yes",MAX($B$2:B801)+1,"")</f>
        <v>758</v>
      </c>
      <c r="C802" s="28" t="s">
        <v>1081</v>
      </c>
      <c r="D802" s="37" t="str">
        <f t="shared" si="90"/>
        <v/>
      </c>
      <c r="E802" s="41">
        <v>6.5</v>
      </c>
      <c r="F802" s="41">
        <v>24</v>
      </c>
      <c r="G802" s="6">
        <v>0</v>
      </c>
      <c r="H802" s="6">
        <v>3</v>
      </c>
      <c r="I802" s="70">
        <v>0</v>
      </c>
      <c r="J802" s="70">
        <v>0</v>
      </c>
      <c r="K802" s="70">
        <v>0</v>
      </c>
      <c r="L802" s="70">
        <v>0</v>
      </c>
      <c r="M802" s="70">
        <v>0</v>
      </c>
      <c r="N802" s="70">
        <v>0</v>
      </c>
      <c r="O802" s="70">
        <v>0</v>
      </c>
      <c r="P802" s="70">
        <v>0</v>
      </c>
      <c r="Q802" s="70">
        <v>1</v>
      </c>
      <c r="R802" s="10">
        <f t="shared" si="84"/>
        <v>4.4666666666666668</v>
      </c>
      <c r="S802" s="10">
        <v>4</v>
      </c>
      <c r="T802" s="9" t="str">
        <f t="shared" si="91"/>
        <v>S12</v>
      </c>
      <c r="U802" s="11" t="str">
        <f t="shared" si="92"/>
        <v>Over Open Sights</v>
      </c>
      <c r="V802" s="11" t="str">
        <f t="shared" si="83"/>
        <v>, SSR</v>
      </c>
      <c r="W802" s="11" t="str">
        <f t="shared" si="93"/>
        <v>SSR</v>
      </c>
      <c r="X802" s="86" t="str">
        <f>IFERROR(IF(U802="","",IF(COUNTIF('My Played Scenarios'!E:E,T802)&gt;0,"ü","")),"")</f>
        <v/>
      </c>
    </row>
    <row r="803" spans="1:24" ht="15" customHeight="1" x14ac:dyDescent="0.3">
      <c r="A803" s="128" t="str">
        <f>IFERROR(IF(VLOOKUP(C803,Summary!A:B,2,FALSE)&lt;&gt;"C","",MAX($A$2:A802)+1),"")</f>
        <v/>
      </c>
      <c r="B803" s="35">
        <f>IF(Setup!$F$60="Yes",MAX($B$2:B802)+1,"")</f>
        <v>759</v>
      </c>
      <c r="C803" s="28" t="s">
        <v>1082</v>
      </c>
      <c r="D803" s="37" t="str">
        <f t="shared" si="90"/>
        <v/>
      </c>
      <c r="E803" s="41">
        <v>6</v>
      </c>
      <c r="F803" s="41">
        <v>19.5</v>
      </c>
      <c r="G803" s="6">
        <v>0</v>
      </c>
      <c r="H803" s="6">
        <v>3</v>
      </c>
      <c r="I803" s="70">
        <v>0</v>
      </c>
      <c r="J803" s="70">
        <v>0</v>
      </c>
      <c r="K803" s="70">
        <v>0</v>
      </c>
      <c r="L803" s="70">
        <v>0</v>
      </c>
      <c r="M803" s="70">
        <v>0</v>
      </c>
      <c r="N803" s="70">
        <v>0</v>
      </c>
      <c r="O803" s="70">
        <v>0</v>
      </c>
      <c r="P803" s="70">
        <v>0</v>
      </c>
      <c r="Q803" s="70">
        <v>1</v>
      </c>
      <c r="R803" s="10">
        <f t="shared" si="84"/>
        <v>3.75</v>
      </c>
      <c r="S803" s="10">
        <v>3</v>
      </c>
      <c r="T803" s="9" t="str">
        <f t="shared" si="91"/>
        <v>S13</v>
      </c>
      <c r="U803" s="11" t="str">
        <f t="shared" si="92"/>
        <v>Priority Target</v>
      </c>
      <c r="V803" s="11" t="str">
        <f t="shared" si="83"/>
        <v>, SSR</v>
      </c>
      <c r="W803" s="11" t="str">
        <f t="shared" si="93"/>
        <v>SSR</v>
      </c>
      <c r="X803" s="86" t="str">
        <f>IFERROR(IF(U803="","",IF(COUNTIF('My Played Scenarios'!E:E,T803)&gt;0,"ü","")),"")</f>
        <v/>
      </c>
    </row>
    <row r="804" spans="1:24" ht="15" customHeight="1" x14ac:dyDescent="0.3">
      <c r="A804" s="128" t="str">
        <f>IFERROR(IF(VLOOKUP(C804,Summary!A:B,2,FALSE)&lt;&gt;"C","",MAX($A$2:A803)+1),"")</f>
        <v/>
      </c>
      <c r="B804" s="35">
        <f>IF(Setup!$F$60="Yes",MAX($B$2:B803)+1,"")</f>
        <v>760</v>
      </c>
      <c r="C804" s="28" t="s">
        <v>1083</v>
      </c>
      <c r="D804" s="37" t="str">
        <f t="shared" si="90"/>
        <v/>
      </c>
      <c r="E804" s="41">
        <v>5.5</v>
      </c>
      <c r="F804" s="41">
        <v>19.5</v>
      </c>
      <c r="G804" s="6">
        <v>0</v>
      </c>
      <c r="H804" s="6">
        <v>2</v>
      </c>
      <c r="I804" s="70">
        <v>0</v>
      </c>
      <c r="J804" s="70">
        <v>0</v>
      </c>
      <c r="K804" s="70">
        <v>0</v>
      </c>
      <c r="L804" s="70">
        <v>0</v>
      </c>
      <c r="M804" s="70">
        <v>0</v>
      </c>
      <c r="N804" s="70">
        <v>0</v>
      </c>
      <c r="O804" s="70">
        <v>0</v>
      </c>
      <c r="P804" s="70">
        <v>0</v>
      </c>
      <c r="Q804" s="70">
        <v>1</v>
      </c>
      <c r="R804" s="10">
        <f t="shared" si="84"/>
        <v>3.4291666666666667</v>
      </c>
      <c r="S804" s="10">
        <v>2.4</v>
      </c>
      <c r="T804" s="9" t="str">
        <f t="shared" si="91"/>
        <v>S14</v>
      </c>
      <c r="U804" s="11" t="str">
        <f t="shared" si="92"/>
        <v>88s at Zon</v>
      </c>
      <c r="V804" s="11" t="str">
        <f t="shared" si="83"/>
        <v>, SSR</v>
      </c>
      <c r="W804" s="11" t="str">
        <f t="shared" si="93"/>
        <v>SSR</v>
      </c>
      <c r="X804" s="86" t="str">
        <f>IFERROR(IF(U804="","",IF(COUNTIF('My Played Scenarios'!E:E,T804)&gt;0,"ü","")),"")</f>
        <v/>
      </c>
    </row>
    <row r="805" spans="1:24" ht="15" customHeight="1" x14ac:dyDescent="0.3">
      <c r="A805" s="128" t="str">
        <f>IFERROR(IF(VLOOKUP(C805,Summary!A:B,2,FALSE)&lt;&gt;"C","",MAX($A$2:A804)+1),"")</f>
        <v/>
      </c>
      <c r="B805" s="35">
        <f>IF(Setup!$F$60="Yes",MAX($B$2:B804)+1,"")</f>
        <v>761</v>
      </c>
      <c r="C805" s="28" t="s">
        <v>1084</v>
      </c>
      <c r="D805" s="37" t="str">
        <f t="shared" si="90"/>
        <v/>
      </c>
      <c r="E805" s="41">
        <v>6.5</v>
      </c>
      <c r="F805" s="41">
        <v>22.5</v>
      </c>
      <c r="G805" s="6">
        <v>0</v>
      </c>
      <c r="H805" s="6">
        <v>3</v>
      </c>
      <c r="I805" s="70">
        <v>0</v>
      </c>
      <c r="J805" s="70">
        <v>0</v>
      </c>
      <c r="K805" s="70">
        <v>0</v>
      </c>
      <c r="L805" s="70">
        <v>0</v>
      </c>
      <c r="M805" s="70">
        <v>0</v>
      </c>
      <c r="N805" s="70">
        <v>0</v>
      </c>
      <c r="O805" s="70">
        <v>0</v>
      </c>
      <c r="P805" s="70">
        <v>0</v>
      </c>
      <c r="Q805" s="70">
        <v>1</v>
      </c>
      <c r="R805" s="10">
        <f t="shared" si="84"/>
        <v>4.3041666666666671</v>
      </c>
      <c r="S805" s="10">
        <v>3.8</v>
      </c>
      <c r="T805" s="9" t="str">
        <f t="shared" si="91"/>
        <v>S15</v>
      </c>
      <c r="U805" s="11" t="str">
        <f t="shared" si="92"/>
        <v>Hammer to the Teeth</v>
      </c>
      <c r="V805" s="11" t="str">
        <f t="shared" si="83"/>
        <v>, SSR</v>
      </c>
      <c r="W805" s="11" t="str">
        <f t="shared" si="93"/>
        <v>SSR</v>
      </c>
      <c r="X805" s="86" t="str">
        <f>IFERROR(IF(U805="","",IF(COUNTIF('My Played Scenarios'!E:E,T805)&gt;0,"ü","")),"")</f>
        <v/>
      </c>
    </row>
    <row r="806" spans="1:24" ht="15" customHeight="1" x14ac:dyDescent="0.3">
      <c r="A806" s="128" t="str">
        <f>IFERROR(IF(VLOOKUP(C806,Summary!A:B,2,FALSE)&lt;&gt;"C","",MAX($A$2:A805)+1),"")</f>
        <v/>
      </c>
      <c r="B806" s="35">
        <f>IF(Setup!$F$60="Yes",MAX($B$2:B805)+1,"")</f>
        <v>762</v>
      </c>
      <c r="C806" s="28" t="s">
        <v>1085</v>
      </c>
      <c r="D806" s="37" t="str">
        <f t="shared" si="90"/>
        <v/>
      </c>
      <c r="E806" s="41">
        <v>6</v>
      </c>
      <c r="F806" s="41">
        <v>20.5</v>
      </c>
      <c r="G806" s="6">
        <v>0</v>
      </c>
      <c r="H806" s="6">
        <v>2</v>
      </c>
      <c r="I806" s="70">
        <v>0</v>
      </c>
      <c r="J806" s="70">
        <v>0</v>
      </c>
      <c r="K806" s="70">
        <v>0</v>
      </c>
      <c r="L806" s="70">
        <v>0</v>
      </c>
      <c r="M806" s="70">
        <v>0</v>
      </c>
      <c r="N806" s="70">
        <v>0</v>
      </c>
      <c r="O806" s="70">
        <v>0</v>
      </c>
      <c r="P806" s="70">
        <v>0</v>
      </c>
      <c r="Q806" s="70">
        <v>1</v>
      </c>
      <c r="R806" s="10">
        <f t="shared" si="84"/>
        <v>3.75</v>
      </c>
      <c r="S806" s="10">
        <v>3.1</v>
      </c>
      <c r="T806" s="9" t="str">
        <f t="shared" si="91"/>
        <v>S16</v>
      </c>
      <c r="U806" s="11" t="str">
        <f t="shared" si="92"/>
        <v>Legio Patria Nostra</v>
      </c>
      <c r="V806" s="11" t="str">
        <f t="shared" si="83"/>
        <v>, SSR</v>
      </c>
      <c r="W806" s="11" t="str">
        <f t="shared" si="93"/>
        <v>SSR</v>
      </c>
      <c r="X806" s="86" t="str">
        <f>IFERROR(IF(U806="","",IF(COUNTIF('My Played Scenarios'!E:E,T806)&gt;0,"ü","")),"")</f>
        <v/>
      </c>
    </row>
    <row r="807" spans="1:24" ht="15" customHeight="1" x14ac:dyDescent="0.3">
      <c r="A807" s="128" t="str">
        <f>IFERROR(IF(VLOOKUP(C807,Summary!A:B,2,FALSE)&lt;&gt;"C","",MAX($A$2:A806)+1),"")</f>
        <v/>
      </c>
      <c r="B807" s="35">
        <f>IF(Setup!$F$60="Yes",MAX($B$2:B806)+1,"")</f>
        <v>763</v>
      </c>
      <c r="C807" s="28"/>
      <c r="D807" s="37" t="str">
        <f t="shared" si="90"/>
        <v/>
      </c>
      <c r="E807" s="41"/>
      <c r="F807" s="41"/>
      <c r="I807" s="70"/>
      <c r="J807" s="70"/>
      <c r="K807" s="70"/>
      <c r="L807" s="70"/>
      <c r="M807" s="70"/>
      <c r="N807" s="70"/>
      <c r="O807" s="70"/>
      <c r="P807" s="70"/>
      <c r="Q807" s="70"/>
      <c r="R807" s="10" t="str">
        <f t="shared" si="84"/>
        <v/>
      </c>
      <c r="T807" s="9" t="str">
        <f t="shared" si="91"/>
        <v/>
      </c>
      <c r="U807" s="11" t="str">
        <f t="shared" si="92"/>
        <v/>
      </c>
      <c r="V807" s="11" t="str">
        <f t="shared" si="83"/>
        <v/>
      </c>
      <c r="W807" s="11" t="str">
        <f t="shared" si="93"/>
        <v/>
      </c>
      <c r="X807" s="86" t="str">
        <f>IFERROR(IF(U807="","",IF(COUNTIF('My Played Scenarios'!E:E,T807)&gt;0,"ü","")),"")</f>
        <v/>
      </c>
    </row>
    <row r="808" spans="1:24" ht="15" customHeight="1" x14ac:dyDescent="0.3">
      <c r="A808" s="128" t="str">
        <f>IFERROR(IF(VLOOKUP(C808,Summary!A:B,2,FALSE)&lt;&gt;"C","",MAX($A$2:A807)+1),"")</f>
        <v/>
      </c>
      <c r="B808" s="35">
        <f>IF(Setup!$F$60="Yes",MAX($B$2:B807)+1,"")</f>
        <v>764</v>
      </c>
      <c r="C808" s="31" t="s">
        <v>1086</v>
      </c>
      <c r="D808" s="37" t="str">
        <f t="shared" si="90"/>
        <v/>
      </c>
      <c r="E808" s="41"/>
      <c r="F808" s="41"/>
      <c r="I808" s="70"/>
      <c r="J808" s="70"/>
      <c r="K808" s="70"/>
      <c r="L808" s="70"/>
      <c r="M808" s="70"/>
      <c r="N808" s="70"/>
      <c r="O808" s="70"/>
      <c r="P808" s="70"/>
      <c r="Q808" s="70"/>
      <c r="R808" s="10" t="str">
        <f t="shared" si="84"/>
        <v/>
      </c>
      <c r="T808" s="9" t="str">
        <f t="shared" si="91"/>
        <v/>
      </c>
      <c r="U808" s="11" t="str">
        <f t="shared" si="92"/>
        <v/>
      </c>
      <c r="V808" s="11" t="str">
        <f t="shared" si="83"/>
        <v/>
      </c>
      <c r="W808" s="11" t="str">
        <f t="shared" si="93"/>
        <v/>
      </c>
      <c r="X808" s="86" t="str">
        <f>IFERROR(IF(U808="","",IF(COUNTIF('My Played Scenarios'!E:E,T808)&gt;0,"ü","")),"")</f>
        <v/>
      </c>
    </row>
    <row r="809" spans="1:24" ht="15" customHeight="1" x14ac:dyDescent="0.3">
      <c r="A809" s="128" t="str">
        <f>IFERROR(IF(VLOOKUP(C809,Summary!A:B,2,FALSE)&lt;&gt;"C","",MAX($A$2:A808)+1),"")</f>
        <v/>
      </c>
      <c r="B809" s="35">
        <f>IF(Setup!$F$60="Yes",MAX($B$2:B808)+1,"")</f>
        <v>765</v>
      </c>
      <c r="C809" s="28" t="s">
        <v>1087</v>
      </c>
      <c r="D809" s="37" t="str">
        <f t="shared" si="90"/>
        <v/>
      </c>
      <c r="E809" s="41">
        <v>7</v>
      </c>
      <c r="F809" s="41">
        <v>31.5</v>
      </c>
      <c r="G809" s="6">
        <v>0</v>
      </c>
      <c r="H809" s="6">
        <v>0</v>
      </c>
      <c r="I809" s="70">
        <v>0</v>
      </c>
      <c r="J809" s="70">
        <v>0</v>
      </c>
      <c r="K809" s="70">
        <v>0</v>
      </c>
      <c r="L809" s="70">
        <v>0</v>
      </c>
      <c r="M809" s="70">
        <v>0</v>
      </c>
      <c r="N809" s="70">
        <v>0</v>
      </c>
      <c r="O809" s="70">
        <v>0</v>
      </c>
      <c r="P809" s="70">
        <v>0</v>
      </c>
      <c r="Q809" s="70">
        <v>1</v>
      </c>
      <c r="R809" s="10">
        <f t="shared" si="84"/>
        <v>5.2583333333333337</v>
      </c>
      <c r="S809" s="10">
        <v>5.0999999999999996</v>
      </c>
      <c r="T809" s="9" t="str">
        <f t="shared" si="91"/>
        <v>S20</v>
      </c>
      <c r="U809" s="11" t="str">
        <f t="shared" si="92"/>
        <v>Joseph 351</v>
      </c>
      <c r="V809" s="11" t="str">
        <f t="shared" si="83"/>
        <v>, SSR</v>
      </c>
      <c r="W809" s="11" t="str">
        <f t="shared" si="93"/>
        <v>SSR</v>
      </c>
      <c r="X809" s="86" t="str">
        <f>IFERROR(IF(U809="","",IF(COUNTIF('My Played Scenarios'!E:E,T809)&gt;0,"ü","")),"")</f>
        <v/>
      </c>
    </row>
    <row r="810" spans="1:24" ht="15" customHeight="1" x14ac:dyDescent="0.3">
      <c r="A810" s="128" t="str">
        <f>IFERROR(IF(VLOOKUP(C810,Summary!A:B,2,FALSE)&lt;&gt;"C","",MAX($A$2:A809)+1),"")</f>
        <v/>
      </c>
      <c r="B810" s="35">
        <f>IF(Setup!$F$60="Yes",MAX($B$2:B809)+1,"")</f>
        <v>766</v>
      </c>
      <c r="C810" s="28" t="s">
        <v>1088</v>
      </c>
      <c r="D810" s="37" t="str">
        <f t="shared" si="90"/>
        <v/>
      </c>
      <c r="E810" s="41">
        <v>5</v>
      </c>
      <c r="F810" s="41">
        <v>0</v>
      </c>
      <c r="G810" s="6">
        <v>16</v>
      </c>
      <c r="H810" s="6">
        <v>0</v>
      </c>
      <c r="I810" s="70">
        <v>0</v>
      </c>
      <c r="J810" s="70">
        <v>0</v>
      </c>
      <c r="K810" s="70">
        <v>0</v>
      </c>
      <c r="L810" s="70">
        <v>0</v>
      </c>
      <c r="M810" s="70">
        <v>0</v>
      </c>
      <c r="N810" s="70">
        <v>0</v>
      </c>
      <c r="O810" s="70">
        <v>0</v>
      </c>
      <c r="P810" s="70">
        <v>0</v>
      </c>
      <c r="Q810" s="70">
        <v>1</v>
      </c>
      <c r="R810" s="10">
        <f t="shared" si="84"/>
        <v>5.416666666666667</v>
      </c>
      <c r="S810" s="10">
        <v>3.2</v>
      </c>
      <c r="T810" s="9" t="str">
        <f t="shared" si="91"/>
        <v>S21</v>
      </c>
      <c r="U810" s="11" t="str">
        <f t="shared" si="92"/>
        <v>Clash at Borisovka</v>
      </c>
      <c r="V810" s="11" t="str">
        <f t="shared" si="83"/>
        <v>, SSR</v>
      </c>
      <c r="W810" s="11" t="str">
        <f t="shared" si="93"/>
        <v>SSR</v>
      </c>
      <c r="X810" s="86" t="str">
        <f>IFERROR(IF(U810="","",IF(COUNTIF('My Played Scenarios'!E:E,T810)&gt;0,"ü","")),"")</f>
        <v/>
      </c>
    </row>
    <row r="811" spans="1:24" ht="15" customHeight="1" x14ac:dyDescent="0.3">
      <c r="A811" s="128" t="str">
        <f>IFERROR(IF(VLOOKUP(C811,Summary!A:B,2,FALSE)&lt;&gt;"C","",MAX($A$2:A810)+1),"")</f>
        <v/>
      </c>
      <c r="B811" s="35">
        <f>IF(Setup!$F$60="Yes",MAX($B$2:B810)+1,"")</f>
        <v>767</v>
      </c>
      <c r="C811" s="28" t="s">
        <v>1089</v>
      </c>
      <c r="D811" s="37" t="str">
        <f t="shared" si="90"/>
        <v/>
      </c>
      <c r="E811" s="41">
        <v>6</v>
      </c>
      <c r="F811" s="41">
        <v>24</v>
      </c>
      <c r="G811" s="6">
        <v>3</v>
      </c>
      <c r="H811" s="6">
        <v>0</v>
      </c>
      <c r="I811" s="70">
        <v>0</v>
      </c>
      <c r="J811" s="70">
        <v>0</v>
      </c>
      <c r="K811" s="70">
        <v>0</v>
      </c>
      <c r="L811" s="70">
        <v>0</v>
      </c>
      <c r="M811" s="70">
        <v>0</v>
      </c>
      <c r="N811" s="70">
        <v>0</v>
      </c>
      <c r="O811" s="70">
        <v>0</v>
      </c>
      <c r="P811" s="70">
        <v>0</v>
      </c>
      <c r="Q811" s="70">
        <v>1</v>
      </c>
      <c r="R811" s="10">
        <f t="shared" si="84"/>
        <v>5.0999999999999996</v>
      </c>
      <c r="S811" s="10">
        <v>4</v>
      </c>
      <c r="T811" s="9" t="str">
        <f t="shared" si="91"/>
        <v>S22</v>
      </c>
      <c r="U811" s="11" t="str">
        <f t="shared" si="92"/>
        <v>Another Summer's Day</v>
      </c>
      <c r="V811" s="11" t="str">
        <f t="shared" si="83"/>
        <v>, SSR</v>
      </c>
      <c r="W811" s="11" t="str">
        <f t="shared" si="93"/>
        <v>SSR</v>
      </c>
      <c r="X811" s="86" t="str">
        <f>IFERROR(IF(U811="","",IF(COUNTIF('My Played Scenarios'!E:E,T811)&gt;0,"ü","")),"")</f>
        <v/>
      </c>
    </row>
    <row r="812" spans="1:24" ht="15" customHeight="1" x14ac:dyDescent="0.3">
      <c r="A812" s="128" t="str">
        <f>IFERROR(IF(VLOOKUP(C812,Summary!A:B,2,FALSE)&lt;&gt;"C","",MAX($A$2:A811)+1),"")</f>
        <v/>
      </c>
      <c r="B812" s="35">
        <f>IF(Setup!$F$60="Yes",MAX($B$2:B811)+1,"")</f>
        <v>768</v>
      </c>
      <c r="C812" s="28" t="s">
        <v>1090</v>
      </c>
      <c r="D812" s="37" t="str">
        <f t="shared" si="90"/>
        <v/>
      </c>
      <c r="E812" s="41">
        <v>4.5</v>
      </c>
      <c r="F812" s="41">
        <v>11.5</v>
      </c>
      <c r="G812" s="6">
        <v>3</v>
      </c>
      <c r="H812" s="6">
        <v>2</v>
      </c>
      <c r="I812" s="70">
        <v>0</v>
      </c>
      <c r="J812" s="70">
        <v>0</v>
      </c>
      <c r="K812" s="70">
        <v>0</v>
      </c>
      <c r="L812" s="70">
        <v>0</v>
      </c>
      <c r="M812" s="70">
        <v>0</v>
      </c>
      <c r="N812" s="70">
        <v>0</v>
      </c>
      <c r="O812" s="70">
        <v>0</v>
      </c>
      <c r="P812" s="70">
        <v>0</v>
      </c>
      <c r="Q812" s="70">
        <v>1</v>
      </c>
      <c r="R812" s="10">
        <f t="shared" si="84"/>
        <v>3.2875000000000001</v>
      </c>
      <c r="S812" s="10">
        <v>2.1</v>
      </c>
      <c r="T812" s="9" t="str">
        <f t="shared" si="91"/>
        <v>S23</v>
      </c>
      <c r="U812" s="11" t="str">
        <f t="shared" si="92"/>
        <v>Monty's Gamble</v>
      </c>
      <c r="V812" s="11" t="str">
        <f t="shared" si="83"/>
        <v>, SSR</v>
      </c>
      <c r="W812" s="11" t="str">
        <f t="shared" si="93"/>
        <v>SSR</v>
      </c>
      <c r="X812" s="86" t="str">
        <f>IFERROR(IF(U812="","",IF(COUNTIF('My Played Scenarios'!E:E,T812)&gt;0,"ü","")),"")</f>
        <v/>
      </c>
    </row>
    <row r="813" spans="1:24" ht="15" customHeight="1" x14ac:dyDescent="0.3">
      <c r="A813" s="128" t="str">
        <f>IFERROR(IF(VLOOKUP(C813,Summary!A:B,2,FALSE)&lt;&gt;"C","",MAX($A$2:A812)+1),"")</f>
        <v/>
      </c>
      <c r="B813" s="35">
        <f>IF(Setup!$F$60="Yes",MAX($B$2:B812)+1,"")</f>
        <v>769</v>
      </c>
      <c r="C813" s="28" t="s">
        <v>1091</v>
      </c>
      <c r="D813" s="37" t="str">
        <f t="shared" si="90"/>
        <v/>
      </c>
      <c r="E813" s="41">
        <v>7</v>
      </c>
      <c r="F813" s="41">
        <v>26.5</v>
      </c>
      <c r="G813" s="6">
        <v>8</v>
      </c>
      <c r="H813" s="6">
        <v>1</v>
      </c>
      <c r="I813" s="70">
        <v>0</v>
      </c>
      <c r="J813" s="70">
        <v>0</v>
      </c>
      <c r="K813" s="70">
        <v>0</v>
      </c>
      <c r="L813" s="70">
        <v>0</v>
      </c>
      <c r="M813" s="70">
        <v>0</v>
      </c>
      <c r="N813" s="70">
        <v>0</v>
      </c>
      <c r="O813" s="70">
        <v>0</v>
      </c>
      <c r="P813" s="70">
        <v>0</v>
      </c>
      <c r="Q813" s="70">
        <v>1</v>
      </c>
      <c r="R813" s="10">
        <f t="shared" si="84"/>
        <v>8.5250000000000004</v>
      </c>
      <c r="S813" s="10">
        <v>6.7</v>
      </c>
      <c r="T813" s="9" t="str">
        <f t="shared" si="91"/>
        <v>S24</v>
      </c>
      <c r="U813" s="11" t="str">
        <f t="shared" si="92"/>
        <v>Sherman Marches West</v>
      </c>
      <c r="V813" s="11" t="str">
        <f t="shared" si="83"/>
        <v>, SSR</v>
      </c>
      <c r="W813" s="11" t="str">
        <f t="shared" si="93"/>
        <v>SSR</v>
      </c>
      <c r="X813" s="86" t="str">
        <f>IFERROR(IF(U813="","",IF(COUNTIF('My Played Scenarios'!E:E,T813)&gt;0,"ü","")),"")</f>
        <v/>
      </c>
    </row>
    <row r="814" spans="1:24" ht="15" customHeight="1" x14ac:dyDescent="0.3">
      <c r="A814" s="128" t="str">
        <f>IFERROR(IF(VLOOKUP(C814,Summary!A:B,2,FALSE)&lt;&gt;"C","",MAX($A$2:A813)+1),"")</f>
        <v/>
      </c>
      <c r="B814" s="35">
        <f>IF(Setup!$F$60="Yes",MAX($B$2:B813)+1,"")</f>
        <v>770</v>
      </c>
      <c r="C814" s="28" t="s">
        <v>1092</v>
      </c>
      <c r="D814" s="37" t="str">
        <f t="shared" si="90"/>
        <v/>
      </c>
      <c r="E814" s="41">
        <v>7</v>
      </c>
      <c r="F814" s="41">
        <v>23</v>
      </c>
      <c r="G814" s="6">
        <v>8</v>
      </c>
      <c r="H814" s="6">
        <v>1</v>
      </c>
      <c r="I814" s="70">
        <v>0</v>
      </c>
      <c r="J814" s="70">
        <v>0</v>
      </c>
      <c r="K814" s="70">
        <v>0</v>
      </c>
      <c r="L814" s="70">
        <v>0</v>
      </c>
      <c r="M814" s="70">
        <v>0</v>
      </c>
      <c r="N814" s="70">
        <v>0</v>
      </c>
      <c r="O814" s="70">
        <v>0</v>
      </c>
      <c r="P814" s="70">
        <v>0</v>
      </c>
      <c r="Q814" s="70">
        <v>1</v>
      </c>
      <c r="R814" s="10">
        <f t="shared" si="84"/>
        <v>8.1166666666666671</v>
      </c>
      <c r="S814" s="10">
        <v>6.1</v>
      </c>
      <c r="T814" s="9" t="str">
        <f t="shared" si="91"/>
        <v>S25</v>
      </c>
      <c r="U814" s="11" t="str">
        <f t="shared" si="92"/>
        <v>Early Battles</v>
      </c>
      <c r="V814" s="11" t="str">
        <f t="shared" si="83"/>
        <v>, SSR</v>
      </c>
      <c r="W814" s="11" t="str">
        <f t="shared" si="93"/>
        <v>SSR</v>
      </c>
      <c r="X814" s="86" t="str">
        <f>IFERROR(IF(U814="","",IF(COUNTIF('My Played Scenarios'!E:E,T814)&gt;0,"ü","")),"")</f>
        <v/>
      </c>
    </row>
    <row r="815" spans="1:24" ht="15" customHeight="1" x14ac:dyDescent="0.3">
      <c r="A815" s="128" t="str">
        <f>IFERROR(IF(VLOOKUP(C815,Summary!A:B,2,FALSE)&lt;&gt;"C","",MAX($A$2:A814)+1),"")</f>
        <v/>
      </c>
      <c r="B815" s="35">
        <f>IF(Setup!$F$60="Yes",MAX($B$2:B814)+1,"")</f>
        <v>771</v>
      </c>
      <c r="C815" s="28" t="s">
        <v>1093</v>
      </c>
      <c r="D815" s="37" t="str">
        <f t="shared" si="90"/>
        <v/>
      </c>
      <c r="E815" s="41">
        <v>6.5</v>
      </c>
      <c r="F815" s="41">
        <v>31.5</v>
      </c>
      <c r="G815" s="6">
        <v>17</v>
      </c>
      <c r="H815" s="6">
        <v>1</v>
      </c>
      <c r="I815" s="70">
        <v>0</v>
      </c>
      <c r="J815" s="70">
        <v>0</v>
      </c>
      <c r="K815" s="70">
        <v>0</v>
      </c>
      <c r="L815" s="70">
        <v>0</v>
      </c>
      <c r="M815" s="70">
        <v>0</v>
      </c>
      <c r="N815" s="70">
        <v>0</v>
      </c>
      <c r="O815" s="70">
        <v>0</v>
      </c>
      <c r="P815" s="70">
        <v>0</v>
      </c>
      <c r="Q815" s="70">
        <v>1</v>
      </c>
      <c r="R815" s="10">
        <f t="shared" si="84"/>
        <v>10.5875</v>
      </c>
      <c r="S815" s="10">
        <v>9.3000000000000007</v>
      </c>
      <c r="T815" s="9" t="str">
        <f t="shared" si="91"/>
        <v>S26</v>
      </c>
      <c r="U815" s="11" t="str">
        <f t="shared" si="92"/>
        <v>Last Ally, Last Victory</v>
      </c>
      <c r="V815" s="11" t="str">
        <f t="shared" si="83"/>
        <v>, SSR</v>
      </c>
      <c r="W815" s="11" t="str">
        <f t="shared" si="93"/>
        <v>SSR</v>
      </c>
      <c r="X815" s="86" t="str">
        <f>IFERROR(IF(U815="","",IF(COUNTIF('My Played Scenarios'!E:E,T815)&gt;0,"ü","")),"")</f>
        <v/>
      </c>
    </row>
    <row r="816" spans="1:24" ht="15" customHeight="1" x14ac:dyDescent="0.3">
      <c r="A816" s="128" t="str">
        <f>IFERROR(IF(VLOOKUP(C816,Summary!A:B,2,FALSE)&lt;&gt;"C","",MAX($A$2:A815)+1),"")</f>
        <v/>
      </c>
      <c r="B816" s="35">
        <f>IF(Setup!$F$60="Yes",MAX($B$2:B815)+1,"")</f>
        <v>772</v>
      </c>
      <c r="C816" s="28" t="s">
        <v>1094</v>
      </c>
      <c r="D816" s="37" t="str">
        <f t="shared" si="90"/>
        <v/>
      </c>
      <c r="E816" s="41">
        <v>7.5</v>
      </c>
      <c r="F816" s="41">
        <v>30</v>
      </c>
      <c r="G816" s="6">
        <v>2</v>
      </c>
      <c r="H816" s="6">
        <v>2</v>
      </c>
      <c r="I816" s="70">
        <v>0</v>
      </c>
      <c r="J816" s="70">
        <v>0</v>
      </c>
      <c r="K816" s="70">
        <v>0</v>
      </c>
      <c r="L816" s="70">
        <v>0</v>
      </c>
      <c r="M816" s="70">
        <v>0</v>
      </c>
      <c r="N816" s="70">
        <v>0</v>
      </c>
      <c r="O816" s="70">
        <v>0</v>
      </c>
      <c r="P816" s="70">
        <v>0</v>
      </c>
      <c r="Q816" s="70">
        <v>1</v>
      </c>
      <c r="R816" s="10">
        <f t="shared" si="84"/>
        <v>6.625</v>
      </c>
      <c r="S816" s="10">
        <v>6.1</v>
      </c>
      <c r="T816" s="9" t="str">
        <f t="shared" si="91"/>
        <v>S27</v>
      </c>
      <c r="U816" s="11" t="str">
        <f t="shared" si="92"/>
        <v>Stand for New Zealand</v>
      </c>
      <c r="V816" s="11" t="str">
        <f t="shared" si="83"/>
        <v>, SSR</v>
      </c>
      <c r="W816" s="11" t="str">
        <f t="shared" si="93"/>
        <v>SSR</v>
      </c>
      <c r="X816" s="86" t="str">
        <f>IFERROR(IF(U816="","",IF(COUNTIF('My Played Scenarios'!E:E,T816)&gt;0,"ü","")),"")</f>
        <v/>
      </c>
    </row>
    <row r="817" spans="1:24" ht="15" customHeight="1" x14ac:dyDescent="0.3">
      <c r="A817" s="128" t="str">
        <f>IFERROR(IF(VLOOKUP(C817,Summary!A:B,2,FALSE)&lt;&gt;"C","",MAX($A$2:A816)+1),"")</f>
        <v/>
      </c>
      <c r="B817" s="35">
        <f>IF(Setup!$F$60="Yes",MAX($B$2:B816)+1,"")</f>
        <v>773</v>
      </c>
      <c r="C817" s="28"/>
      <c r="D817" s="37" t="str">
        <f t="shared" si="90"/>
        <v/>
      </c>
      <c r="E817" s="41"/>
      <c r="F817" s="41"/>
      <c r="I817" s="70"/>
      <c r="J817" s="70"/>
      <c r="K817" s="70"/>
      <c r="L817" s="70"/>
      <c r="M817" s="70"/>
      <c r="N817" s="70"/>
      <c r="O817" s="70"/>
      <c r="P817" s="70"/>
      <c r="Q817" s="70"/>
      <c r="R817" s="10" t="str">
        <f t="shared" si="84"/>
        <v/>
      </c>
      <c r="T817" s="9" t="str">
        <f t="shared" si="91"/>
        <v/>
      </c>
      <c r="U817" s="11" t="str">
        <f t="shared" si="92"/>
        <v/>
      </c>
      <c r="V817" s="11" t="str">
        <f t="shared" si="83"/>
        <v/>
      </c>
      <c r="W817" s="11" t="str">
        <f t="shared" si="93"/>
        <v/>
      </c>
      <c r="X817" s="86" t="str">
        <f>IFERROR(IF(U817="","",IF(COUNTIF('My Played Scenarios'!E:E,T817)&gt;0,"ü","")),"")</f>
        <v/>
      </c>
    </row>
    <row r="818" spans="1:24" ht="15" customHeight="1" x14ac:dyDescent="0.3">
      <c r="A818" s="128" t="str">
        <f>IFERROR(IF(VLOOKUP(C818,Summary!A:B,2,FALSE)&lt;&gt;"C","",MAX($A$2:A817)+1),"")</f>
        <v/>
      </c>
      <c r="B818" s="35">
        <f>IF(Setup!$F$60="Yes",MAX($B$2:B817)+1,"")</f>
        <v>774</v>
      </c>
      <c r="C818" s="31" t="s">
        <v>1381</v>
      </c>
      <c r="D818" s="37" t="str">
        <f t="shared" si="90"/>
        <v/>
      </c>
      <c r="E818" s="41"/>
      <c r="F818" s="41"/>
      <c r="I818" s="70"/>
      <c r="J818" s="70"/>
      <c r="K818" s="70"/>
      <c r="L818" s="70"/>
      <c r="M818" s="70"/>
      <c r="N818" s="70"/>
      <c r="O818" s="70"/>
      <c r="P818" s="70"/>
      <c r="Q818" s="70"/>
      <c r="R818" s="10" t="str">
        <f t="shared" si="84"/>
        <v/>
      </c>
      <c r="T818" s="9" t="str">
        <f t="shared" si="91"/>
        <v/>
      </c>
      <c r="U818" s="11" t="str">
        <f t="shared" si="92"/>
        <v/>
      </c>
      <c r="V818" s="11" t="str">
        <f t="shared" ref="V818:V881" si="112">IF(OR(C818="",LEFT(C818,3)="---"),"",IF(OR(RIGHT(C818,3)="-I]",RIGHT(C818,4)="-II]",RIGHT(C818,5)="-III]",RIGHT(C818,4)="-IV]",RIGHT(C818,3)="-V]",RIGHT(C818,4)="-VI]",RIGHT(C818,5)="-VII]",RIGHT(C818,6)="-VIII]",RIGHT(C818,3)="CG]",MID(C818,LEN(C818)-2,2)="CG",MID(C818,LEN(C818)-4,2)="CG",MID(C818,LEN(C818)-3,2)="CG"),"Campaign",IFERROR(IF(I818=1,", PTO","")&amp;IF(J818=1,", OBA","")&amp;IF(K818=1,", Nght","")&amp;IF(L818=1,", Dsrt","")&amp;IF(M818=1,", Air","")&amp;IF(N818=1,", Bcg","")&amp;IF(O818=1,", Sea","")&amp;IF(P818=1,", Dlux","")&amp;IF(Q818=1,", SSR",""),"")))</f>
        <v/>
      </c>
      <c r="W818" s="11" t="str">
        <f t="shared" si="93"/>
        <v/>
      </c>
      <c r="X818" s="86" t="str">
        <f>IFERROR(IF(U818="","",IF(COUNTIF('My Played Scenarios'!E:E,T818)&gt;0,"ü","")),"")</f>
        <v/>
      </c>
    </row>
    <row r="819" spans="1:24" ht="15" customHeight="1" x14ac:dyDescent="0.3">
      <c r="A819" s="128" t="str">
        <f>IFERROR(IF(VLOOKUP(C819,Summary!A:B,2,FALSE)&lt;&gt;"C","",MAX($A$2:A818)+1),"")</f>
        <v/>
      </c>
      <c r="B819" s="35">
        <f>IF(Setup!$F$60="Yes",MAX($B$2:B818)+1,"")</f>
        <v>775</v>
      </c>
      <c r="C819" s="28" t="s">
        <v>1095</v>
      </c>
      <c r="D819" s="37" t="str">
        <f t="shared" si="90"/>
        <v/>
      </c>
      <c r="E819" s="41">
        <v>5</v>
      </c>
      <c r="F819" s="41">
        <v>13</v>
      </c>
      <c r="G819" s="6">
        <v>0</v>
      </c>
      <c r="H819" s="6">
        <v>0</v>
      </c>
      <c r="I819" s="70">
        <v>0</v>
      </c>
      <c r="J819" s="70">
        <v>0</v>
      </c>
      <c r="K819" s="70">
        <v>0</v>
      </c>
      <c r="L819" s="70">
        <v>0</v>
      </c>
      <c r="M819" s="70">
        <v>0</v>
      </c>
      <c r="N819" s="70">
        <v>0</v>
      </c>
      <c r="O819" s="70">
        <v>0</v>
      </c>
      <c r="P819" s="70">
        <v>0</v>
      </c>
      <c r="Q819" s="70">
        <v>1</v>
      </c>
      <c r="R819" s="10">
        <f t="shared" si="84"/>
        <v>2.5</v>
      </c>
      <c r="S819" s="10">
        <v>1.5</v>
      </c>
      <c r="T819" s="9" t="str">
        <f t="shared" si="91"/>
        <v>S41</v>
      </c>
      <c r="U819" s="11" t="str">
        <f t="shared" si="92"/>
        <v>Sink's Encouragement</v>
      </c>
      <c r="V819" s="11" t="str">
        <f t="shared" si="112"/>
        <v>, SSR</v>
      </c>
      <c r="W819" s="11" t="str">
        <f t="shared" si="93"/>
        <v>SSR</v>
      </c>
      <c r="X819" s="86" t="str">
        <f>IFERROR(IF(U819="","",IF(COUNTIF('My Played Scenarios'!E:E,T819)&gt;0,"ü","")),"")</f>
        <v/>
      </c>
    </row>
    <row r="820" spans="1:24" ht="15" customHeight="1" x14ac:dyDescent="0.3">
      <c r="A820" s="128" t="str">
        <f>IFERROR(IF(VLOOKUP(C820,Summary!A:B,2,FALSE)&lt;&gt;"C","",MAX($A$2:A819)+1),"")</f>
        <v/>
      </c>
      <c r="B820" s="35">
        <f>IF(Setup!$F$60="Yes",MAX($B$2:B819)+1,"")</f>
        <v>776</v>
      </c>
      <c r="C820" s="28" t="s">
        <v>1096</v>
      </c>
      <c r="D820" s="37" t="str">
        <f t="shared" si="90"/>
        <v/>
      </c>
      <c r="E820" s="41">
        <v>5.5</v>
      </c>
      <c r="F820" s="41">
        <v>10.5</v>
      </c>
      <c r="G820" s="6">
        <v>0</v>
      </c>
      <c r="H820" s="6">
        <v>0</v>
      </c>
      <c r="I820" s="70">
        <v>0</v>
      </c>
      <c r="J820" s="70">
        <v>0</v>
      </c>
      <c r="K820" s="70">
        <v>0</v>
      </c>
      <c r="L820" s="70">
        <v>0</v>
      </c>
      <c r="M820" s="70">
        <v>0</v>
      </c>
      <c r="N820" s="70">
        <v>0</v>
      </c>
      <c r="O820" s="70">
        <v>0</v>
      </c>
      <c r="P820" s="70">
        <v>0</v>
      </c>
      <c r="Q820" s="70">
        <v>1</v>
      </c>
      <c r="R820" s="10">
        <f t="shared" si="84"/>
        <v>2.4208333333333334</v>
      </c>
      <c r="S820" s="10">
        <v>1.3</v>
      </c>
      <c r="T820" s="9" t="str">
        <f t="shared" si="91"/>
        <v>S42</v>
      </c>
      <c r="U820" s="11" t="str">
        <f t="shared" si="92"/>
        <v>One More Hedgerow</v>
      </c>
      <c r="V820" s="11" t="str">
        <f t="shared" si="112"/>
        <v>, SSR</v>
      </c>
      <c r="W820" s="11" t="str">
        <f t="shared" si="93"/>
        <v>SSR</v>
      </c>
      <c r="X820" s="86" t="str">
        <f>IFERROR(IF(U820="","",IF(COUNTIF('My Played Scenarios'!E:E,T820)&gt;0,"ü","")),"")</f>
        <v/>
      </c>
    </row>
    <row r="821" spans="1:24" ht="15" customHeight="1" x14ac:dyDescent="0.3">
      <c r="A821" s="128" t="str">
        <f>IFERROR(IF(VLOOKUP(C821,Summary!A:B,2,FALSE)&lt;&gt;"C","",MAX($A$2:A820)+1),"")</f>
        <v/>
      </c>
      <c r="B821" s="35">
        <f>IF(Setup!$F$60="Yes",MAX($B$2:B820)+1,"")</f>
        <v>777</v>
      </c>
      <c r="C821" s="28" t="s">
        <v>1097</v>
      </c>
      <c r="D821" s="37" t="str">
        <f t="shared" si="90"/>
        <v/>
      </c>
      <c r="E821" s="41">
        <v>6</v>
      </c>
      <c r="F821" s="41">
        <v>11.5</v>
      </c>
      <c r="G821" s="6">
        <v>0</v>
      </c>
      <c r="H821" s="6">
        <v>0</v>
      </c>
      <c r="I821" s="70">
        <v>0</v>
      </c>
      <c r="J821" s="70">
        <v>0</v>
      </c>
      <c r="K821" s="70">
        <v>0</v>
      </c>
      <c r="L821" s="70">
        <v>0</v>
      </c>
      <c r="M821" s="70">
        <v>0</v>
      </c>
      <c r="N821" s="70">
        <v>0</v>
      </c>
      <c r="O821" s="70">
        <v>0</v>
      </c>
      <c r="P821" s="70">
        <v>0</v>
      </c>
      <c r="Q821" s="70">
        <v>1</v>
      </c>
      <c r="R821" s="10">
        <f t="shared" si="84"/>
        <v>2.65</v>
      </c>
      <c r="S821" s="10">
        <v>1.6</v>
      </c>
      <c r="T821" s="9" t="str">
        <f t="shared" si="91"/>
        <v>S43</v>
      </c>
      <c r="U821" s="11" t="str">
        <f t="shared" si="92"/>
        <v>Clearing Carentan</v>
      </c>
      <c r="V821" s="11" t="str">
        <f t="shared" si="112"/>
        <v>, SSR</v>
      </c>
      <c r="W821" s="11" t="str">
        <f t="shared" si="93"/>
        <v>SSR</v>
      </c>
      <c r="X821" s="86" t="str">
        <f>IFERROR(IF(U821="","",IF(COUNTIF('My Played Scenarios'!E:E,T821)&gt;0,"ü","")),"")</f>
        <v/>
      </c>
    </row>
    <row r="822" spans="1:24" ht="15" customHeight="1" x14ac:dyDescent="0.3">
      <c r="A822" s="128" t="str">
        <f>IFERROR(IF(VLOOKUP(C822,Summary!A:B,2,FALSE)&lt;&gt;"C","",MAX($A$2:A821)+1),"")</f>
        <v/>
      </c>
      <c r="B822" s="35">
        <f>IF(Setup!$F$60="Yes",MAX($B$2:B821)+1,"")</f>
        <v>778</v>
      </c>
      <c r="C822" s="28"/>
      <c r="D822" s="37" t="str">
        <f t="shared" si="90"/>
        <v/>
      </c>
      <c r="E822" s="41"/>
      <c r="F822" s="41"/>
      <c r="I822" s="70"/>
      <c r="J822" s="70"/>
      <c r="K822" s="70"/>
      <c r="L822" s="70"/>
      <c r="M822" s="70"/>
      <c r="N822" s="70"/>
      <c r="O822" s="70"/>
      <c r="P822" s="70"/>
      <c r="Q822" s="70"/>
      <c r="R822" s="10" t="str">
        <f t="shared" si="84"/>
        <v/>
      </c>
      <c r="T822" s="9" t="str">
        <f t="shared" si="91"/>
        <v/>
      </c>
      <c r="U822" s="11" t="str">
        <f t="shared" si="92"/>
        <v/>
      </c>
      <c r="V822" s="11" t="str">
        <f t="shared" si="112"/>
        <v/>
      </c>
      <c r="W822" s="11" t="str">
        <f t="shared" si="93"/>
        <v/>
      </c>
      <c r="X822" s="86" t="str">
        <f>IFERROR(IF(U822="","",IF(COUNTIF('My Played Scenarios'!E:E,T822)&gt;0,"ü","")),"")</f>
        <v/>
      </c>
    </row>
    <row r="823" spans="1:24" ht="15" customHeight="1" x14ac:dyDescent="0.3">
      <c r="A823" s="128" t="str">
        <f>IFERROR(IF(VLOOKUP(C823,Summary!A:B,2,FALSE)&lt;&gt;"C","",MAX($A$2:A822)+1),"")</f>
        <v/>
      </c>
      <c r="B823" s="35">
        <f>IF(Setup!$F$60="Yes",MAX($B$2:B822)+1,"")</f>
        <v>779</v>
      </c>
      <c r="C823" s="31" t="s">
        <v>1382</v>
      </c>
      <c r="D823" s="37" t="str">
        <f t="shared" si="90"/>
        <v/>
      </c>
      <c r="E823" s="41"/>
      <c r="F823" s="41"/>
      <c r="I823" s="70"/>
      <c r="J823" s="70"/>
      <c r="K823" s="70"/>
      <c r="L823" s="70"/>
      <c r="M823" s="70"/>
      <c r="N823" s="70"/>
      <c r="O823" s="70"/>
      <c r="P823" s="70"/>
      <c r="Q823" s="70"/>
      <c r="R823" s="10" t="str">
        <f t="shared" si="84"/>
        <v/>
      </c>
      <c r="T823" s="9" t="str">
        <f t="shared" si="91"/>
        <v/>
      </c>
      <c r="U823" s="11" t="str">
        <f t="shared" si="92"/>
        <v/>
      </c>
      <c r="V823" s="11" t="str">
        <f t="shared" si="112"/>
        <v/>
      </c>
      <c r="W823" s="11" t="str">
        <f t="shared" si="93"/>
        <v/>
      </c>
      <c r="X823" s="86" t="str">
        <f>IFERROR(IF(U823="","",IF(COUNTIF('My Played Scenarios'!E:E,T823)&gt;0,"ü","")),"")</f>
        <v/>
      </c>
    </row>
    <row r="824" spans="1:24" ht="15" customHeight="1" x14ac:dyDescent="0.3">
      <c r="A824" s="128" t="str">
        <f>IFERROR(IF(VLOOKUP(C824,Summary!A:B,2,FALSE)&lt;&gt;"C","",MAX($A$2:A823)+1),"")</f>
        <v/>
      </c>
      <c r="B824" s="35">
        <f>IF(Setup!$F$60="Yes",MAX($B$2:B823)+1,"")</f>
        <v>780</v>
      </c>
      <c r="C824" s="28" t="s">
        <v>1098</v>
      </c>
      <c r="D824" s="37" t="str">
        <f t="shared" si="90"/>
        <v/>
      </c>
      <c r="E824" s="41">
        <v>5.5</v>
      </c>
      <c r="F824" s="41">
        <v>16</v>
      </c>
      <c r="G824" s="6">
        <v>0</v>
      </c>
      <c r="H824" s="6">
        <v>0</v>
      </c>
      <c r="I824" s="70">
        <v>0</v>
      </c>
      <c r="J824" s="70">
        <v>0</v>
      </c>
      <c r="K824" s="70">
        <v>0</v>
      </c>
      <c r="L824" s="70">
        <v>0</v>
      </c>
      <c r="M824" s="70">
        <v>0</v>
      </c>
      <c r="N824" s="70">
        <v>0</v>
      </c>
      <c r="O824" s="70">
        <v>0</v>
      </c>
      <c r="P824" s="70">
        <v>0</v>
      </c>
      <c r="Q824" s="70">
        <v>1</v>
      </c>
      <c r="R824" s="10">
        <f t="shared" si="84"/>
        <v>2.9249999999999998</v>
      </c>
      <c r="S824" s="10">
        <v>2.9</v>
      </c>
      <c r="T824" s="9" t="str">
        <f t="shared" si="91"/>
        <v>S44</v>
      </c>
      <c r="U824" s="11" t="str">
        <f t="shared" si="92"/>
        <v>Across the Border</v>
      </c>
      <c r="V824" s="11" t="str">
        <f t="shared" si="112"/>
        <v>, SSR</v>
      </c>
      <c r="W824" s="11" t="str">
        <f t="shared" si="93"/>
        <v>SSR</v>
      </c>
      <c r="X824" s="86" t="str">
        <f>IFERROR(IF(U824="","",IF(COUNTIF('My Played Scenarios'!E:E,T824)&gt;0,"ü","")),"")</f>
        <v/>
      </c>
    </row>
    <row r="825" spans="1:24" ht="15" customHeight="1" x14ac:dyDescent="0.3">
      <c r="A825" s="128" t="str">
        <f>IFERROR(IF(VLOOKUP(C825,Summary!A:B,2,FALSE)&lt;&gt;"C","",MAX($A$2:A824)+1),"")</f>
        <v/>
      </c>
      <c r="B825" s="35">
        <f>IF(Setup!$F$60="Yes",MAX($B$2:B824)+1,"")</f>
        <v>781</v>
      </c>
      <c r="C825" s="28" t="s">
        <v>1099</v>
      </c>
      <c r="D825" s="37" t="str">
        <f t="shared" si="90"/>
        <v/>
      </c>
      <c r="E825" s="41">
        <v>6</v>
      </c>
      <c r="F825" s="41">
        <v>21</v>
      </c>
      <c r="G825" s="6">
        <v>0</v>
      </c>
      <c r="H825" s="6">
        <v>1</v>
      </c>
      <c r="I825" s="70">
        <v>0</v>
      </c>
      <c r="J825" s="70">
        <v>0</v>
      </c>
      <c r="K825" s="70">
        <v>0</v>
      </c>
      <c r="L825" s="70">
        <v>0</v>
      </c>
      <c r="M825" s="70">
        <v>0</v>
      </c>
      <c r="N825" s="70">
        <v>0</v>
      </c>
      <c r="O825" s="70">
        <v>0</v>
      </c>
      <c r="P825" s="70">
        <v>0</v>
      </c>
      <c r="Q825" s="70">
        <v>1</v>
      </c>
      <c r="R825" s="10">
        <f t="shared" si="84"/>
        <v>3.7</v>
      </c>
      <c r="S825" s="10">
        <v>3</v>
      </c>
      <c r="T825" s="9" t="str">
        <f t="shared" si="91"/>
        <v>S45</v>
      </c>
      <c r="U825" s="11" t="str">
        <f t="shared" si="92"/>
        <v>Contested Settlement</v>
      </c>
      <c r="V825" s="11" t="str">
        <f t="shared" si="112"/>
        <v>, SSR</v>
      </c>
      <c r="W825" s="11" t="str">
        <f t="shared" si="93"/>
        <v>SSR</v>
      </c>
      <c r="X825" s="86" t="str">
        <f>IFERROR(IF(U825="","",IF(COUNTIF('My Played Scenarios'!E:E,T825)&gt;0,"ü","")),"")</f>
        <v/>
      </c>
    </row>
    <row r="826" spans="1:24" ht="15" customHeight="1" x14ac:dyDescent="0.3">
      <c r="A826" s="128" t="str">
        <f>IFERROR(IF(VLOOKUP(C826,Summary!A:B,2,FALSE)&lt;&gt;"C","",MAX($A$2:A825)+1),"")</f>
        <v/>
      </c>
      <c r="B826" s="35">
        <f>IF(Setup!$F$60="Yes",MAX($B$2:B825)+1,"")</f>
        <v>782</v>
      </c>
      <c r="C826" s="28" t="s">
        <v>1100</v>
      </c>
      <c r="D826" s="37" t="str">
        <f t="shared" si="90"/>
        <v/>
      </c>
      <c r="E826" s="41">
        <v>7.5</v>
      </c>
      <c r="F826" s="41">
        <v>23</v>
      </c>
      <c r="G826" s="6">
        <v>0</v>
      </c>
      <c r="H826" s="6">
        <v>0</v>
      </c>
      <c r="I826" s="70">
        <v>0</v>
      </c>
      <c r="J826" s="70">
        <v>0</v>
      </c>
      <c r="K826" s="70">
        <v>0</v>
      </c>
      <c r="L826" s="70">
        <v>0</v>
      </c>
      <c r="M826" s="70">
        <v>0</v>
      </c>
      <c r="N826" s="70">
        <v>0</v>
      </c>
      <c r="O826" s="70">
        <v>0</v>
      </c>
      <c r="P826" s="70">
        <v>0</v>
      </c>
      <c r="Q826" s="70">
        <v>1</v>
      </c>
      <c r="R826" s="10">
        <f t="shared" si="84"/>
        <v>4.5</v>
      </c>
      <c r="S826" s="10">
        <v>4</v>
      </c>
      <c r="T826" s="9" t="str">
        <f t="shared" si="91"/>
        <v>S46</v>
      </c>
      <c r="U826" s="11" t="str">
        <f t="shared" si="92"/>
        <v>Where the Winter Lingers</v>
      </c>
      <c r="V826" s="11" t="str">
        <f t="shared" si="112"/>
        <v>, SSR</v>
      </c>
      <c r="W826" s="11" t="str">
        <f t="shared" si="93"/>
        <v>SSR</v>
      </c>
      <c r="X826" s="86" t="str">
        <f>IFERROR(IF(U826="","",IF(COUNTIF('My Played Scenarios'!E:E,T826)&gt;0,"ü","")),"")</f>
        <v/>
      </c>
    </row>
    <row r="827" spans="1:24" ht="15" customHeight="1" x14ac:dyDescent="0.3">
      <c r="A827" s="128" t="str">
        <f>IFERROR(IF(VLOOKUP(C827,Summary!A:B,2,FALSE)&lt;&gt;"C","",MAX($A$2:A826)+1),"")</f>
        <v/>
      </c>
      <c r="B827" s="35">
        <f>IF(Setup!$F$60="Yes",MAX($B$2:B826)+1,"")</f>
        <v>783</v>
      </c>
      <c r="C827" s="28" t="s">
        <v>1101</v>
      </c>
      <c r="D827" s="37" t="str">
        <f t="shared" si="90"/>
        <v/>
      </c>
      <c r="E827" s="41">
        <v>5.5</v>
      </c>
      <c r="F827" s="41">
        <v>32</v>
      </c>
      <c r="G827" s="6">
        <v>0</v>
      </c>
      <c r="H827" s="6">
        <v>4</v>
      </c>
      <c r="I827" s="70">
        <v>0</v>
      </c>
      <c r="J827" s="70">
        <v>0</v>
      </c>
      <c r="K827" s="70">
        <v>0</v>
      </c>
      <c r="L827" s="70">
        <v>0</v>
      </c>
      <c r="M827" s="70">
        <v>0</v>
      </c>
      <c r="N827" s="70">
        <v>0</v>
      </c>
      <c r="O827" s="70">
        <v>0</v>
      </c>
      <c r="P827" s="70">
        <v>0</v>
      </c>
      <c r="Q827" s="70">
        <v>1</v>
      </c>
      <c r="R827" s="10">
        <f t="shared" si="84"/>
        <v>4.7583333333333329</v>
      </c>
      <c r="S827" s="10">
        <v>4.5</v>
      </c>
      <c r="T827" s="9" t="str">
        <f t="shared" si="91"/>
        <v>S47</v>
      </c>
      <c r="U827" s="11" t="str">
        <f t="shared" si="92"/>
        <v>Not So Disposed</v>
      </c>
      <c r="V827" s="11" t="str">
        <f t="shared" si="112"/>
        <v>, SSR</v>
      </c>
      <c r="W827" s="11" t="str">
        <f t="shared" si="93"/>
        <v>SSR</v>
      </c>
      <c r="X827" s="86" t="str">
        <f>IFERROR(IF(U827="","",IF(COUNTIF('My Played Scenarios'!E:E,T827)&gt;0,"ü","")),"")</f>
        <v/>
      </c>
    </row>
    <row r="828" spans="1:24" ht="15" customHeight="1" x14ac:dyDescent="0.3">
      <c r="A828" s="128" t="str">
        <f>IFERROR(IF(VLOOKUP(C828,Summary!A:B,2,FALSE)&lt;&gt;"C","",MAX($A$2:A827)+1),"")</f>
        <v/>
      </c>
      <c r="B828" s="35">
        <f>IF(Setup!$F$60="Yes",MAX($B$2:B827)+1,"")</f>
        <v>784</v>
      </c>
      <c r="C828" s="28" t="s">
        <v>1102</v>
      </c>
      <c r="D828" s="37" t="str">
        <f t="shared" si="90"/>
        <v/>
      </c>
      <c r="E828" s="41">
        <v>6</v>
      </c>
      <c r="F828" s="41">
        <v>19</v>
      </c>
      <c r="G828" s="6">
        <v>8</v>
      </c>
      <c r="H828" s="6">
        <v>1</v>
      </c>
      <c r="I828" s="70">
        <v>0</v>
      </c>
      <c r="J828" s="70">
        <v>0</v>
      </c>
      <c r="K828" s="70">
        <v>0</v>
      </c>
      <c r="L828" s="70">
        <v>0</v>
      </c>
      <c r="M828" s="70">
        <v>0</v>
      </c>
      <c r="N828" s="70">
        <v>0</v>
      </c>
      <c r="O828" s="70">
        <v>0</v>
      </c>
      <c r="P828" s="70">
        <v>0</v>
      </c>
      <c r="Q828" s="70">
        <v>1</v>
      </c>
      <c r="R828" s="10">
        <f t="shared" si="84"/>
        <v>6.7</v>
      </c>
      <c r="S828" s="10">
        <v>4.7</v>
      </c>
      <c r="T828" s="9" t="str">
        <f t="shared" si="91"/>
        <v>S48</v>
      </c>
      <c r="U828" s="11" t="str">
        <f t="shared" si="92"/>
        <v>Converging Assaults</v>
      </c>
      <c r="V828" s="11" t="str">
        <f t="shared" si="112"/>
        <v>, SSR</v>
      </c>
      <c r="W828" s="11" t="str">
        <f t="shared" si="93"/>
        <v>SSR</v>
      </c>
      <c r="X828" s="86" t="str">
        <f>IFERROR(IF(U828="","",IF(COUNTIF('My Played Scenarios'!E:E,T828)&gt;0,"ü","")),"")</f>
        <v/>
      </c>
    </row>
    <row r="829" spans="1:24" ht="15" customHeight="1" x14ac:dyDescent="0.3">
      <c r="A829" s="128" t="str">
        <f>IFERROR(IF(VLOOKUP(C829,Summary!A:B,2,FALSE)&lt;&gt;"C","",MAX($A$2:A828)+1),"")</f>
        <v/>
      </c>
      <c r="B829" s="35">
        <f>IF(Setup!$F$60="Yes",MAX($B$2:B828)+1,"")</f>
        <v>785</v>
      </c>
      <c r="C829" s="28" t="s">
        <v>1103</v>
      </c>
      <c r="D829" s="37" t="str">
        <f t="shared" si="90"/>
        <v/>
      </c>
      <c r="E829" s="41">
        <v>7</v>
      </c>
      <c r="F829" s="41">
        <v>24</v>
      </c>
      <c r="G829" s="6">
        <v>5</v>
      </c>
      <c r="H829" s="6">
        <v>1</v>
      </c>
      <c r="I829" s="70">
        <v>0</v>
      </c>
      <c r="J829" s="70">
        <v>0</v>
      </c>
      <c r="K829" s="70">
        <v>0</v>
      </c>
      <c r="L829" s="70">
        <v>0</v>
      </c>
      <c r="M829" s="70">
        <v>0</v>
      </c>
      <c r="N829" s="70">
        <v>0</v>
      </c>
      <c r="O829" s="70">
        <v>0</v>
      </c>
      <c r="P829" s="70">
        <v>0</v>
      </c>
      <c r="Q829" s="70">
        <v>1</v>
      </c>
      <c r="R829" s="10">
        <f t="shared" si="84"/>
        <v>6.833333333333333</v>
      </c>
      <c r="S829" s="10">
        <v>5.4</v>
      </c>
      <c r="T829" s="9" t="str">
        <f t="shared" si="91"/>
        <v>S49</v>
      </c>
      <c r="U829" s="11" t="str">
        <f t="shared" si="92"/>
        <v>Cooks, Clerks, and Bazookas</v>
      </c>
      <c r="V829" s="11" t="str">
        <f t="shared" si="112"/>
        <v>, SSR</v>
      </c>
      <c r="W829" s="11" t="str">
        <f t="shared" si="93"/>
        <v>SSR</v>
      </c>
      <c r="X829" s="86" t="str">
        <f>IFERROR(IF(U829="","",IF(COUNTIF('My Played Scenarios'!E:E,T829)&gt;0,"ü","")),"")</f>
        <v/>
      </c>
    </row>
    <row r="830" spans="1:24" ht="15" customHeight="1" x14ac:dyDescent="0.3">
      <c r="A830" s="128" t="str">
        <f>IFERROR(IF(VLOOKUP(C830,Summary!A:B,2,FALSE)&lt;&gt;"C","",MAX($A$2:A829)+1),"")</f>
        <v/>
      </c>
      <c r="B830" s="35">
        <f>IF(Setup!$F$60="Yes",MAX($B$2:B829)+1,"")</f>
        <v>786</v>
      </c>
      <c r="C830" s="28" t="s">
        <v>1104</v>
      </c>
      <c r="D830" s="37" t="str">
        <f t="shared" si="90"/>
        <v/>
      </c>
      <c r="E830" s="41">
        <v>6</v>
      </c>
      <c r="F830" s="41">
        <v>18</v>
      </c>
      <c r="G830" s="6">
        <v>6</v>
      </c>
      <c r="H830" s="6">
        <v>1</v>
      </c>
      <c r="I830" s="70">
        <v>0</v>
      </c>
      <c r="J830" s="70">
        <v>0</v>
      </c>
      <c r="K830" s="70">
        <v>0</v>
      </c>
      <c r="L830" s="70">
        <v>0</v>
      </c>
      <c r="M830" s="70">
        <v>0</v>
      </c>
      <c r="N830" s="70">
        <v>0</v>
      </c>
      <c r="O830" s="70">
        <v>0</v>
      </c>
      <c r="P830" s="70">
        <v>0</v>
      </c>
      <c r="Q830" s="70">
        <v>1</v>
      </c>
      <c r="R830" s="10">
        <f t="shared" ref="R830:R893" si="113">IF(E830="","",IFERROR(1+E830*(F830+IF(G830&gt;9,G830*3,G830*4)+H830*1+I830*1+J830*5+K830*9+L830*5+M830*2+N830*2+O830*5+Q830*5)/60,""))</f>
        <v>5.8</v>
      </c>
      <c r="S830" s="10">
        <v>4</v>
      </c>
      <c r="T830" s="9" t="str">
        <f t="shared" si="91"/>
        <v>S50</v>
      </c>
      <c r="U830" s="11" t="str">
        <f t="shared" si="92"/>
        <v>N-463</v>
      </c>
      <c r="V830" s="11" t="str">
        <f t="shared" si="112"/>
        <v>, SSR</v>
      </c>
      <c r="W830" s="11" t="str">
        <f t="shared" si="93"/>
        <v>SSR</v>
      </c>
      <c r="X830" s="86" t="str">
        <f>IFERROR(IF(U830="","",IF(COUNTIF('My Played Scenarios'!E:E,T830)&gt;0,"ü","")),"")</f>
        <v/>
      </c>
    </row>
    <row r="831" spans="1:24" ht="15" customHeight="1" x14ac:dyDescent="0.3">
      <c r="A831" s="128" t="str">
        <f>IFERROR(IF(VLOOKUP(C831,Summary!A:B,2,FALSE)&lt;&gt;"C","",MAX($A$2:A830)+1),"")</f>
        <v/>
      </c>
      <c r="B831" s="35">
        <f>IF(Setup!$F$60="Yes",MAX($B$2:B830)+1,"")</f>
        <v>787</v>
      </c>
      <c r="C831" s="28" t="s">
        <v>1105</v>
      </c>
      <c r="D831" s="37" t="str">
        <f t="shared" si="90"/>
        <v/>
      </c>
      <c r="E831" s="41">
        <v>6</v>
      </c>
      <c r="F831" s="41">
        <v>28</v>
      </c>
      <c r="G831" s="6">
        <v>0</v>
      </c>
      <c r="H831" s="6">
        <v>0</v>
      </c>
      <c r="I831" s="70">
        <v>0</v>
      </c>
      <c r="J831" s="70">
        <v>0</v>
      </c>
      <c r="K831" s="70">
        <v>0</v>
      </c>
      <c r="L831" s="70">
        <v>0</v>
      </c>
      <c r="M831" s="70">
        <v>0</v>
      </c>
      <c r="N831" s="70">
        <v>0</v>
      </c>
      <c r="O831" s="70">
        <v>0</v>
      </c>
      <c r="P831" s="70">
        <v>0</v>
      </c>
      <c r="Q831" s="70">
        <v>1</v>
      </c>
      <c r="R831" s="10">
        <f t="shared" si="113"/>
        <v>4.3</v>
      </c>
      <c r="S831" s="10">
        <v>3.9</v>
      </c>
      <c r="T831" s="9" t="str">
        <f t="shared" si="91"/>
        <v>S51</v>
      </c>
      <c r="U831" s="11" t="str">
        <f t="shared" si="92"/>
        <v>Enter the Young</v>
      </c>
      <c r="V831" s="11" t="str">
        <f t="shared" si="112"/>
        <v>, SSR</v>
      </c>
      <c r="W831" s="11" t="str">
        <f t="shared" si="93"/>
        <v>SSR</v>
      </c>
      <c r="X831" s="86" t="str">
        <f>IFERROR(IF(U831="","",IF(COUNTIF('My Played Scenarios'!E:E,T831)&gt;0,"ü","")),"")</f>
        <v/>
      </c>
    </row>
    <row r="832" spans="1:24" ht="15" customHeight="1" x14ac:dyDescent="0.3">
      <c r="A832" s="128" t="str">
        <f>IFERROR(IF(VLOOKUP(C832,Summary!A:B,2,FALSE)&lt;&gt;"C","",MAX($A$2:A831)+1),"")</f>
        <v/>
      </c>
      <c r="B832" s="35">
        <f>IF(Setup!$F$60="Yes",MAX($B$2:B831)+1,"")</f>
        <v>788</v>
      </c>
      <c r="C832" s="28"/>
      <c r="D832" s="37" t="str">
        <f t="shared" si="90"/>
        <v/>
      </c>
      <c r="E832" s="41"/>
      <c r="F832" s="41"/>
      <c r="I832" s="70"/>
      <c r="J832" s="70"/>
      <c r="K832" s="70"/>
      <c r="L832" s="70"/>
      <c r="M832" s="70"/>
      <c r="N832" s="70"/>
      <c r="O832" s="70"/>
      <c r="P832" s="70"/>
      <c r="Q832" s="70"/>
      <c r="R832" s="10" t="str">
        <f t="shared" si="113"/>
        <v/>
      </c>
      <c r="T832" s="9" t="str">
        <f t="shared" si="91"/>
        <v/>
      </c>
      <c r="U832" s="11" t="str">
        <f t="shared" si="92"/>
        <v/>
      </c>
      <c r="V832" s="11" t="str">
        <f t="shared" si="112"/>
        <v/>
      </c>
      <c r="W832" s="11" t="str">
        <f t="shared" si="93"/>
        <v/>
      </c>
      <c r="X832" s="86" t="str">
        <f>IFERROR(IF(U832="","",IF(COUNTIF('My Played Scenarios'!E:E,T832)&gt;0,"ü","")),"")</f>
        <v/>
      </c>
    </row>
    <row r="833" spans="1:24" ht="15" customHeight="1" x14ac:dyDescent="0.3">
      <c r="A833" s="128" t="str">
        <f>IFERROR(IF(VLOOKUP(C833,Summary!A:B,2,FALSE)&lt;&gt;"C","",MAX($A$2:A832)+1),"")</f>
        <v/>
      </c>
      <c r="B833" s="35">
        <f>IF(Setup!$F$61="Yes",MAX($B$2:B832)+1,"")</f>
        <v>789</v>
      </c>
      <c r="C833" s="29" t="s">
        <v>544</v>
      </c>
      <c r="D833" s="37" t="str">
        <f t="shared" si="90"/>
        <v/>
      </c>
      <c r="E833" s="17"/>
      <c r="F833" s="17"/>
      <c r="I833" s="70" t="s">
        <v>1363</v>
      </c>
      <c r="J833" s="70" t="s">
        <v>1363</v>
      </c>
      <c r="K833" s="70" t="s">
        <v>1363</v>
      </c>
      <c r="L833" s="70" t="s">
        <v>1363</v>
      </c>
      <c r="M833" s="70" t="s">
        <v>1363</v>
      </c>
      <c r="N833" s="70" t="s">
        <v>1363</v>
      </c>
      <c r="O833" s="70" t="s">
        <v>1363</v>
      </c>
      <c r="P833" s="70"/>
      <c r="Q833" s="70" t="s">
        <v>1363</v>
      </c>
      <c r="R833" s="10" t="str">
        <f t="shared" si="113"/>
        <v/>
      </c>
      <c r="T833" s="9" t="str">
        <f t="shared" si="91"/>
        <v/>
      </c>
      <c r="U833" s="11" t="str">
        <f t="shared" si="92"/>
        <v/>
      </c>
      <c r="V833" s="11" t="str">
        <f t="shared" si="112"/>
        <v/>
      </c>
      <c r="W833" s="11" t="str">
        <f t="shared" si="93"/>
        <v/>
      </c>
      <c r="X833" s="86" t="str">
        <f>IFERROR(IF(U833="","",IF(COUNTIF('My Played Scenarios'!E:E,T833)&gt;0,"ü","")),"")</f>
        <v/>
      </c>
    </row>
    <row r="834" spans="1:24" ht="15" customHeight="1" x14ac:dyDescent="0.3">
      <c r="A834" s="128" t="str">
        <f>IFERROR(IF(VLOOKUP(C834,Summary!A:B,2,FALSE)&lt;&gt;"C","",MAX($A$2:A833)+1),"")</f>
        <v/>
      </c>
      <c r="B834" s="35">
        <f>IF(Setup!$F$61="Yes",MAX($B$2:B833)+1,"")</f>
        <v>790</v>
      </c>
      <c r="C834" s="28" t="s">
        <v>545</v>
      </c>
      <c r="D834" s="37" t="str">
        <f t="shared" si="90"/>
        <v/>
      </c>
      <c r="E834" s="41">
        <v>12</v>
      </c>
      <c r="F834" s="41">
        <v>48</v>
      </c>
      <c r="G834" s="6">
        <v>17</v>
      </c>
      <c r="H834" s="6">
        <v>1</v>
      </c>
      <c r="I834" s="70">
        <v>0</v>
      </c>
      <c r="J834" s="70">
        <v>1</v>
      </c>
      <c r="K834" s="70">
        <v>0</v>
      </c>
      <c r="L834" s="70">
        <v>0</v>
      </c>
      <c r="M834" s="70">
        <v>0</v>
      </c>
      <c r="N834" s="70">
        <v>0</v>
      </c>
      <c r="O834" s="70">
        <v>0</v>
      </c>
      <c r="P834" s="70">
        <v>0</v>
      </c>
      <c r="Q834" s="70">
        <v>0</v>
      </c>
      <c r="R834" s="10">
        <f t="shared" si="113"/>
        <v>22</v>
      </c>
      <c r="T834" s="9" t="str">
        <f t="shared" si="91"/>
        <v>AP1</v>
      </c>
      <c r="U834" s="11" t="str">
        <f t="shared" si="92"/>
        <v>The Ring</v>
      </c>
      <c r="V834" s="11" t="str">
        <f t="shared" si="112"/>
        <v>, OBA</v>
      </c>
      <c r="W834" s="11" t="str">
        <f t="shared" si="93"/>
        <v>OBA</v>
      </c>
      <c r="X834" s="86" t="str">
        <f>IFERROR(IF(U834="","",IF(COUNTIF('My Played Scenarios'!E:E,T834)&gt;0,"ü","")),"")</f>
        <v/>
      </c>
    </row>
    <row r="835" spans="1:24" ht="15" customHeight="1" x14ac:dyDescent="0.3">
      <c r="A835" s="128" t="str">
        <f>IFERROR(IF(VLOOKUP(C835,Summary!A:B,2,FALSE)&lt;&gt;"C","",MAX($A$2:A834)+1),"")</f>
        <v/>
      </c>
      <c r="B835" s="35">
        <f>IF(Setup!$F$61="Yes",MAX($B$2:B834)+1,"")</f>
        <v>791</v>
      </c>
      <c r="C835" s="28" t="s">
        <v>546</v>
      </c>
      <c r="D835" s="37" t="str">
        <f t="shared" si="90"/>
        <v/>
      </c>
      <c r="E835" s="41">
        <v>10.5</v>
      </c>
      <c r="F835" s="41">
        <v>41</v>
      </c>
      <c r="G835" s="6">
        <v>8</v>
      </c>
      <c r="H835" s="6">
        <v>4</v>
      </c>
      <c r="I835" s="70">
        <v>0</v>
      </c>
      <c r="J835" s="70">
        <v>0</v>
      </c>
      <c r="K835" s="70">
        <v>0</v>
      </c>
      <c r="L835" s="70">
        <v>0</v>
      </c>
      <c r="M835" s="70">
        <v>0</v>
      </c>
      <c r="N835" s="70">
        <v>0</v>
      </c>
      <c r="O835" s="70">
        <v>0</v>
      </c>
      <c r="P835" s="70">
        <v>0</v>
      </c>
      <c r="Q835" s="70">
        <v>0</v>
      </c>
      <c r="R835" s="10">
        <f t="shared" si="113"/>
        <v>14.475</v>
      </c>
      <c r="T835" s="9" t="str">
        <f t="shared" si="91"/>
        <v>AP2</v>
      </c>
      <c r="U835" s="11" t="str">
        <f t="shared" si="92"/>
        <v>Storm of Steel</v>
      </c>
      <c r="V835" s="11" t="str">
        <f t="shared" si="112"/>
        <v/>
      </c>
      <c r="W835" s="11" t="str">
        <f t="shared" si="93"/>
        <v/>
      </c>
      <c r="X835" s="86" t="str">
        <f>IFERROR(IF(U835="","",IF(COUNTIF('My Played Scenarios'!E:E,T835)&gt;0,"ü","")),"")</f>
        <v/>
      </c>
    </row>
    <row r="836" spans="1:24" ht="15" customHeight="1" x14ac:dyDescent="0.3">
      <c r="A836" s="128" t="str">
        <f>IFERROR(IF(VLOOKUP(C836,Summary!A:B,2,FALSE)&lt;&gt;"C","",MAX($A$2:A835)+1),"")</f>
        <v/>
      </c>
      <c r="B836" s="35">
        <f>IF(Setup!$F$61="Yes",MAX($B$2:B835)+1,"")</f>
        <v>792</v>
      </c>
      <c r="C836" s="28" t="s">
        <v>547</v>
      </c>
      <c r="D836" s="37" t="str">
        <f t="shared" si="90"/>
        <v/>
      </c>
      <c r="E836" s="41">
        <v>8.5</v>
      </c>
      <c r="F836" s="41">
        <v>28</v>
      </c>
      <c r="G836" s="6">
        <v>20</v>
      </c>
      <c r="H836" s="6">
        <v>0</v>
      </c>
      <c r="I836" s="70">
        <v>0</v>
      </c>
      <c r="J836" s="70">
        <v>1</v>
      </c>
      <c r="K836" s="70">
        <v>0</v>
      </c>
      <c r="L836" s="70">
        <v>0</v>
      </c>
      <c r="M836" s="70">
        <v>0</v>
      </c>
      <c r="N836" s="70">
        <v>0</v>
      </c>
      <c r="O836" s="70">
        <v>0</v>
      </c>
      <c r="P836" s="70">
        <v>0</v>
      </c>
      <c r="Q836" s="70">
        <v>0</v>
      </c>
      <c r="R836" s="10">
        <f t="shared" si="113"/>
        <v>14.175000000000001</v>
      </c>
      <c r="T836" s="9" t="str">
        <f t="shared" si="91"/>
        <v>AP3</v>
      </c>
      <c r="U836" s="11" t="str">
        <f t="shared" si="92"/>
        <v>A Breezeless Day</v>
      </c>
      <c r="V836" s="11" t="str">
        <f t="shared" si="112"/>
        <v>, OBA</v>
      </c>
      <c r="W836" s="11" t="str">
        <f t="shared" si="93"/>
        <v>OBA</v>
      </c>
      <c r="X836" s="86" t="str">
        <f>IFERROR(IF(U836="","",IF(COUNTIF('My Played Scenarios'!E:E,T836)&gt;0,"ü","")),"")</f>
        <v/>
      </c>
    </row>
    <row r="837" spans="1:24" ht="15" customHeight="1" x14ac:dyDescent="0.3">
      <c r="A837" s="128" t="str">
        <f>IFERROR(IF(VLOOKUP(C837,Summary!A:B,2,FALSE)&lt;&gt;"C","",MAX($A$2:A836)+1),"")</f>
        <v/>
      </c>
      <c r="B837" s="35">
        <f>IF(Setup!$F$61="Yes",MAX($B$2:B836)+1,"")</f>
        <v>793</v>
      </c>
      <c r="C837" s="28" t="s">
        <v>548</v>
      </c>
      <c r="D837" s="37" t="str">
        <f t="shared" si="90"/>
        <v/>
      </c>
      <c r="E837" s="41">
        <v>5.5</v>
      </c>
      <c r="F837" s="41">
        <v>13.5</v>
      </c>
      <c r="G837" s="6">
        <v>2</v>
      </c>
      <c r="H837" s="6">
        <v>2</v>
      </c>
      <c r="I837" s="70">
        <v>0</v>
      </c>
      <c r="J837" s="70">
        <v>0</v>
      </c>
      <c r="K837" s="70">
        <v>0</v>
      </c>
      <c r="L837" s="70">
        <v>0</v>
      </c>
      <c r="M837" s="70">
        <v>0</v>
      </c>
      <c r="N837" s="70">
        <v>1</v>
      </c>
      <c r="O837" s="70">
        <v>0</v>
      </c>
      <c r="P837" s="70">
        <v>0</v>
      </c>
      <c r="Q837" s="70">
        <v>0</v>
      </c>
      <c r="R837" s="10">
        <f t="shared" si="113"/>
        <v>3.3374999999999999</v>
      </c>
      <c r="T837" s="9" t="str">
        <f t="shared" si="91"/>
        <v>AP4</v>
      </c>
      <c r="U837" s="11" t="str">
        <f t="shared" si="92"/>
        <v>L'abbaye blanche (The White Abbey)</v>
      </c>
      <c r="V837" s="11" t="str">
        <f t="shared" si="112"/>
        <v>, Bcg</v>
      </c>
      <c r="W837" s="11" t="str">
        <f t="shared" si="93"/>
        <v>Bcg</v>
      </c>
      <c r="X837" s="86" t="str">
        <f>IFERROR(IF(U837="","",IF(COUNTIF('My Played Scenarios'!E:E,T837)&gt;0,"ü","")),"")</f>
        <v/>
      </c>
    </row>
    <row r="838" spans="1:24" ht="15" customHeight="1" x14ac:dyDescent="0.3">
      <c r="A838" s="128" t="str">
        <f>IFERROR(IF(VLOOKUP(C838,Summary!A:B,2,FALSE)&lt;&gt;"C","",MAX($A$2:A837)+1),"")</f>
        <v/>
      </c>
      <c r="B838" s="35">
        <f>IF(Setup!$F$61="Yes",MAX($B$2:B837)+1,"")</f>
        <v>794</v>
      </c>
      <c r="C838" s="28" t="s">
        <v>549</v>
      </c>
      <c r="D838" s="37" t="str">
        <f t="shared" si="90"/>
        <v/>
      </c>
      <c r="E838" s="41">
        <v>8.5</v>
      </c>
      <c r="F838" s="41">
        <v>45</v>
      </c>
      <c r="G838" s="6">
        <v>10</v>
      </c>
      <c r="H838" s="6">
        <v>3</v>
      </c>
      <c r="I838" s="70">
        <v>1</v>
      </c>
      <c r="J838" s="70">
        <v>0</v>
      </c>
      <c r="K838" s="70">
        <v>0</v>
      </c>
      <c r="L838" s="70">
        <v>0</v>
      </c>
      <c r="M838" s="70">
        <v>0</v>
      </c>
      <c r="N838" s="70">
        <v>0</v>
      </c>
      <c r="O838" s="70">
        <v>0</v>
      </c>
      <c r="P838" s="70">
        <v>0</v>
      </c>
      <c r="Q838" s="70">
        <v>0</v>
      </c>
      <c r="R838" s="10">
        <f t="shared" si="113"/>
        <v>12.191666666666666</v>
      </c>
      <c r="T838" s="9" t="str">
        <f t="shared" si="91"/>
        <v>AP5</v>
      </c>
      <c r="U838" s="11" t="str">
        <f t="shared" si="92"/>
        <v>Invisible Foes</v>
      </c>
      <c r="V838" s="11" t="str">
        <f t="shared" si="112"/>
        <v>, PTO</v>
      </c>
      <c r="W838" s="11" t="str">
        <f t="shared" si="93"/>
        <v>PTO</v>
      </c>
      <c r="X838" s="86" t="str">
        <f>IFERROR(IF(U838="","",IF(COUNTIF('My Played Scenarios'!E:E,T838)&gt;0,"ü","")),"")</f>
        <v/>
      </c>
    </row>
    <row r="839" spans="1:24" ht="15" customHeight="1" x14ac:dyDescent="0.3">
      <c r="A839" s="128" t="str">
        <f>IFERROR(IF(VLOOKUP(C839,Summary!A:B,2,FALSE)&lt;&gt;"C","",MAX($A$2:A838)+1),"")</f>
        <v/>
      </c>
      <c r="B839" s="35">
        <f>IF(Setup!$F$61="Yes",MAX($B$2:B838)+1,"")</f>
        <v>795</v>
      </c>
      <c r="C839" s="28" t="s">
        <v>550</v>
      </c>
      <c r="D839" s="37" t="str">
        <f t="shared" ref="D839:D902" si="114">IF(OR(C839="",LEFT(C839,2)="--"),"",IF(OR(E839="",F839="",G839="",H839="",I839="",J839="",K839="",L839="",M839="",N839="",O839="",P839="",Q839=""),"*",""))</f>
        <v/>
      </c>
      <c r="E839" s="41">
        <v>8</v>
      </c>
      <c r="F839" s="41">
        <v>45</v>
      </c>
      <c r="G839" s="6">
        <v>9</v>
      </c>
      <c r="H839" s="6">
        <v>4</v>
      </c>
      <c r="I839" s="70">
        <v>0</v>
      </c>
      <c r="J839" s="70">
        <v>1</v>
      </c>
      <c r="K839" s="70">
        <v>0</v>
      </c>
      <c r="L839" s="70">
        <v>0</v>
      </c>
      <c r="M839" s="70">
        <v>0</v>
      </c>
      <c r="N839" s="70">
        <v>0</v>
      </c>
      <c r="O839" s="70">
        <v>1</v>
      </c>
      <c r="P839" s="70">
        <v>0</v>
      </c>
      <c r="Q839" s="70">
        <v>0</v>
      </c>
      <c r="R839" s="10">
        <f t="shared" si="113"/>
        <v>13.666666666666666</v>
      </c>
      <c r="T839" s="9" t="str">
        <f t="shared" ref="T839:T902" si="115">IF(OR(C839="",LEFT(C839,3)="---"),"",IFERROR("ASL"&amp;1*MID(C839,SEARCH("[",C839)+1,LEN(C839)-SEARCH("[",C839)-1),MID(C839,SEARCH("[",C839)+1,LEN(C839)-SEARCH("[",C839)-1)))</f>
        <v>AP6</v>
      </c>
      <c r="U839" s="11" t="str">
        <f t="shared" ref="U839:U902" si="116">IF(OR(C839="",LEFT(C839,3)="---"),"",IFERROR(LEFT(C839,LEN(C839)-(LEN(C839)-SEARCH("[",C839)+2)),""))</f>
        <v>Savannah Rain</v>
      </c>
      <c r="V839" s="11" t="str">
        <f t="shared" si="112"/>
        <v>, OBA, Sea</v>
      </c>
      <c r="W839" s="11" t="str">
        <f t="shared" ref="W839:W902" si="117">IF(V839="","",IF(V839="Campaign","Campaign",RIGHT(V839,LEN(V839)-2)))</f>
        <v>OBA, Sea</v>
      </c>
      <c r="X839" s="86" t="str">
        <f>IFERROR(IF(U839="","",IF(COUNTIF('My Played Scenarios'!E:E,T839)&gt;0,"ü","")),"")</f>
        <v/>
      </c>
    </row>
    <row r="840" spans="1:24" ht="15" customHeight="1" x14ac:dyDescent="0.3">
      <c r="A840" s="128" t="str">
        <f>IFERROR(IF(VLOOKUP(C840,Summary!A:B,2,FALSE)&lt;&gt;"C","",MAX($A$2:A839)+1),"")</f>
        <v/>
      </c>
      <c r="B840" s="35">
        <f>IF(Setup!$F$61="Yes",MAX($B$2:B839)+1,"")</f>
        <v>796</v>
      </c>
      <c r="C840" s="28" t="s">
        <v>551</v>
      </c>
      <c r="D840" s="37" t="str">
        <f t="shared" si="114"/>
        <v/>
      </c>
      <c r="E840" s="41">
        <v>6</v>
      </c>
      <c r="F840" s="41">
        <v>10</v>
      </c>
      <c r="G840" s="6">
        <v>38</v>
      </c>
      <c r="H840" s="6">
        <v>0</v>
      </c>
      <c r="I840" s="70">
        <v>0</v>
      </c>
      <c r="J840" s="70">
        <v>0</v>
      </c>
      <c r="K840" s="70">
        <v>0</v>
      </c>
      <c r="L840" s="70">
        <v>0</v>
      </c>
      <c r="M840" s="70">
        <v>0</v>
      </c>
      <c r="N840" s="70">
        <v>0</v>
      </c>
      <c r="O840" s="70">
        <v>0</v>
      </c>
      <c r="P840" s="70">
        <v>0</v>
      </c>
      <c r="Q840" s="70">
        <v>0</v>
      </c>
      <c r="R840" s="10">
        <f t="shared" si="113"/>
        <v>13.4</v>
      </c>
      <c r="T840" s="9" t="str">
        <f t="shared" si="115"/>
        <v>AP7</v>
      </c>
      <c r="U840" s="11" t="str">
        <f t="shared" si="116"/>
        <v>Directive Number Three</v>
      </c>
      <c r="V840" s="11" t="str">
        <f t="shared" si="112"/>
        <v/>
      </c>
      <c r="W840" s="11" t="str">
        <f t="shared" si="117"/>
        <v/>
      </c>
      <c r="X840" s="86" t="str">
        <f>IFERROR(IF(U840="","",IF(COUNTIF('My Played Scenarios'!E:E,T840)&gt;0,"ü","")),"")</f>
        <v/>
      </c>
    </row>
    <row r="841" spans="1:24" ht="15" customHeight="1" x14ac:dyDescent="0.3">
      <c r="A841" s="128" t="str">
        <f>IFERROR(IF(VLOOKUP(C841,Summary!A:B,2,FALSE)&lt;&gt;"C","",MAX($A$2:A840)+1),"")</f>
        <v/>
      </c>
      <c r="B841" s="35">
        <f>IF(Setup!$F$61="Yes",MAX($B$2:B840)+1,"")</f>
        <v>797</v>
      </c>
      <c r="C841" s="28" t="s">
        <v>552</v>
      </c>
      <c r="D841" s="37" t="str">
        <f t="shared" si="114"/>
        <v/>
      </c>
      <c r="E841" s="41">
        <v>7</v>
      </c>
      <c r="F841" s="41">
        <v>21</v>
      </c>
      <c r="G841" s="6">
        <v>0</v>
      </c>
      <c r="H841" s="6">
        <v>0</v>
      </c>
      <c r="I841" s="70">
        <v>0</v>
      </c>
      <c r="J841" s="70">
        <v>0</v>
      </c>
      <c r="K841" s="70">
        <v>0</v>
      </c>
      <c r="L841" s="70">
        <v>0</v>
      </c>
      <c r="M841" s="70">
        <v>0</v>
      </c>
      <c r="N841" s="70">
        <v>0</v>
      </c>
      <c r="O841" s="70">
        <v>0</v>
      </c>
      <c r="P841" s="70">
        <v>0</v>
      </c>
      <c r="Q841" s="70">
        <v>0</v>
      </c>
      <c r="R841" s="10">
        <f t="shared" si="113"/>
        <v>3.45</v>
      </c>
      <c r="T841" s="9" t="str">
        <f t="shared" si="115"/>
        <v>AP8</v>
      </c>
      <c r="U841" s="11" t="str">
        <f t="shared" si="116"/>
        <v>A Bloody Harvest</v>
      </c>
      <c r="V841" s="11" t="str">
        <f t="shared" si="112"/>
        <v/>
      </c>
      <c r="W841" s="11" t="str">
        <f t="shared" si="117"/>
        <v/>
      </c>
      <c r="X841" s="86" t="str">
        <f>IFERROR(IF(U841="","",IF(COUNTIF('My Played Scenarios'!E:E,T841)&gt;0,"ü","")),"")</f>
        <v/>
      </c>
    </row>
    <row r="842" spans="1:24" ht="15" customHeight="1" x14ac:dyDescent="0.3">
      <c r="A842" s="128" t="str">
        <f>IFERROR(IF(VLOOKUP(C842,Summary!A:B,2,FALSE)&lt;&gt;"C","",MAX($A$2:A841)+1),"")</f>
        <v/>
      </c>
      <c r="B842" s="35">
        <f>IF(Setup!$F$61="Yes",MAX($B$2:B841)+1,"")</f>
        <v>798</v>
      </c>
      <c r="C842" s="28"/>
      <c r="D842" s="37" t="str">
        <f t="shared" si="114"/>
        <v/>
      </c>
      <c r="E842" s="41"/>
      <c r="F842" s="41"/>
      <c r="I842" s="70" t="s">
        <v>1363</v>
      </c>
      <c r="J842" s="70" t="s">
        <v>1363</v>
      </c>
      <c r="K842" s="70" t="s">
        <v>1363</v>
      </c>
      <c r="L842" s="70" t="s">
        <v>1363</v>
      </c>
      <c r="M842" s="70" t="s">
        <v>1363</v>
      </c>
      <c r="N842" s="70" t="s">
        <v>1363</v>
      </c>
      <c r="O842" s="70" t="s">
        <v>1363</v>
      </c>
      <c r="P842" s="70"/>
      <c r="Q842" s="70" t="s">
        <v>1363</v>
      </c>
      <c r="R842" s="10" t="str">
        <f t="shared" si="113"/>
        <v/>
      </c>
      <c r="T842" s="9" t="str">
        <f t="shared" si="115"/>
        <v/>
      </c>
      <c r="U842" s="11" t="str">
        <f t="shared" si="116"/>
        <v/>
      </c>
      <c r="V842" s="11" t="str">
        <f t="shared" si="112"/>
        <v/>
      </c>
      <c r="W842" s="11" t="str">
        <f t="shared" si="117"/>
        <v/>
      </c>
      <c r="X842" s="86" t="str">
        <f>IFERROR(IF(U842="","",IF(COUNTIF('My Played Scenarios'!E:E,T842)&gt;0,"ü","")),"")</f>
        <v/>
      </c>
    </row>
    <row r="843" spans="1:24" ht="15" customHeight="1" x14ac:dyDescent="0.3">
      <c r="A843" s="128" t="str">
        <f>IFERROR(IF(VLOOKUP(C843,Summary!A:B,2,FALSE)&lt;&gt;"C","",MAX($A$2:A842)+1),"")</f>
        <v/>
      </c>
      <c r="B843" s="35">
        <f>IF(Setup!$F$61="Yes",MAX($B$2:B842)+1,"")</f>
        <v>799</v>
      </c>
      <c r="C843" s="29" t="s">
        <v>553</v>
      </c>
      <c r="D843" s="37" t="str">
        <f t="shared" si="114"/>
        <v/>
      </c>
      <c r="E843" s="17"/>
      <c r="F843" s="17"/>
      <c r="I843" s="70" t="s">
        <v>1363</v>
      </c>
      <c r="J843" s="70" t="s">
        <v>1363</v>
      </c>
      <c r="K843" s="70" t="s">
        <v>1363</v>
      </c>
      <c r="L843" s="70" t="s">
        <v>1363</v>
      </c>
      <c r="M843" s="70" t="s">
        <v>1363</v>
      </c>
      <c r="N843" s="70" t="s">
        <v>1363</v>
      </c>
      <c r="O843" s="70" t="s">
        <v>1363</v>
      </c>
      <c r="P843" s="70"/>
      <c r="Q843" s="70" t="s">
        <v>1363</v>
      </c>
      <c r="R843" s="10" t="str">
        <f t="shared" si="113"/>
        <v/>
      </c>
      <c r="T843" s="9" t="str">
        <f t="shared" si="115"/>
        <v/>
      </c>
      <c r="U843" s="11" t="str">
        <f t="shared" si="116"/>
        <v/>
      </c>
      <c r="V843" s="11" t="str">
        <f t="shared" si="112"/>
        <v/>
      </c>
      <c r="W843" s="11" t="str">
        <f t="shared" si="117"/>
        <v/>
      </c>
      <c r="X843" s="86" t="str">
        <f>IFERROR(IF(U843="","",IF(COUNTIF('My Played Scenarios'!E:E,T843)&gt;0,"ü","")),"")</f>
        <v/>
      </c>
    </row>
    <row r="844" spans="1:24" ht="15" customHeight="1" x14ac:dyDescent="0.3">
      <c r="A844" s="128" t="str">
        <f>IFERROR(IF(VLOOKUP(C844,Summary!A:B,2,FALSE)&lt;&gt;"C","",MAX($A$2:A843)+1),"")</f>
        <v/>
      </c>
      <c r="B844" s="35">
        <f>IF(Setup!$F$61="Yes",MAX($B$2:B843)+1,"")</f>
        <v>800</v>
      </c>
      <c r="C844" s="28" t="s">
        <v>554</v>
      </c>
      <c r="D844" s="37" t="str">
        <f t="shared" si="114"/>
        <v/>
      </c>
      <c r="E844" s="41">
        <v>10.5</v>
      </c>
      <c r="F844" s="41">
        <v>44</v>
      </c>
      <c r="G844" s="6">
        <v>22</v>
      </c>
      <c r="H844" s="6">
        <v>0</v>
      </c>
      <c r="I844" s="70">
        <v>0</v>
      </c>
      <c r="J844" s="70">
        <v>1</v>
      </c>
      <c r="K844" s="70">
        <v>0</v>
      </c>
      <c r="L844" s="70">
        <v>0</v>
      </c>
      <c r="M844" s="70">
        <v>0</v>
      </c>
      <c r="N844" s="70">
        <v>0</v>
      </c>
      <c r="O844" s="70">
        <v>0</v>
      </c>
      <c r="P844" s="70">
        <v>0</v>
      </c>
      <c r="Q844" s="70">
        <v>0</v>
      </c>
      <c r="R844" s="10">
        <f t="shared" si="113"/>
        <v>21.125</v>
      </c>
      <c r="T844" s="9" t="str">
        <f t="shared" si="115"/>
        <v>AP9</v>
      </c>
      <c r="U844" s="11" t="str">
        <f t="shared" si="116"/>
        <v>Red Storm</v>
      </c>
      <c r="V844" s="11" t="str">
        <f t="shared" si="112"/>
        <v>, OBA</v>
      </c>
      <c r="W844" s="11" t="str">
        <f t="shared" si="117"/>
        <v>OBA</v>
      </c>
      <c r="X844" s="86" t="str">
        <f>IFERROR(IF(U844="","",IF(COUNTIF('My Played Scenarios'!E:E,T844)&gt;0,"ü","")),"")</f>
        <v/>
      </c>
    </row>
    <row r="845" spans="1:24" ht="15" customHeight="1" x14ac:dyDescent="0.3">
      <c r="A845" s="128" t="str">
        <f>IFERROR(IF(VLOOKUP(C845,Summary!A:B,2,FALSE)&lt;&gt;"C","",MAX($A$2:A844)+1),"")</f>
        <v/>
      </c>
      <c r="B845" s="35">
        <f>IF(Setup!$F$61="Yes",MAX($B$2:B844)+1,"")</f>
        <v>801</v>
      </c>
      <c r="C845" s="28" t="s">
        <v>555</v>
      </c>
      <c r="D845" s="37" t="str">
        <f t="shared" si="114"/>
        <v/>
      </c>
      <c r="E845" s="41">
        <v>8.5</v>
      </c>
      <c r="F845" s="41">
        <v>46</v>
      </c>
      <c r="G845" s="6">
        <v>0</v>
      </c>
      <c r="H845" s="6">
        <v>1</v>
      </c>
      <c r="I845" s="70">
        <v>1</v>
      </c>
      <c r="J845" s="70">
        <v>0</v>
      </c>
      <c r="K845" s="70">
        <v>0</v>
      </c>
      <c r="L845" s="70">
        <v>0</v>
      </c>
      <c r="M845" s="70">
        <v>0</v>
      </c>
      <c r="N845" s="70">
        <v>0</v>
      </c>
      <c r="O845" s="70">
        <v>0</v>
      </c>
      <c r="P845" s="70">
        <v>0</v>
      </c>
      <c r="Q845" s="70">
        <v>0</v>
      </c>
      <c r="R845" s="10">
        <f t="shared" si="113"/>
        <v>7.8</v>
      </c>
      <c r="T845" s="9" t="str">
        <f t="shared" si="115"/>
        <v>AP10</v>
      </c>
      <c r="U845" s="11" t="str">
        <f t="shared" si="116"/>
        <v>Closing the Net</v>
      </c>
      <c r="V845" s="11" t="str">
        <f t="shared" si="112"/>
        <v>, PTO</v>
      </c>
      <c r="W845" s="11" t="str">
        <f t="shared" si="117"/>
        <v>PTO</v>
      </c>
      <c r="X845" s="86" t="str">
        <f>IFERROR(IF(U845="","",IF(COUNTIF('My Played Scenarios'!E:E,T845)&gt;0,"ü","")),"")</f>
        <v/>
      </c>
    </row>
    <row r="846" spans="1:24" ht="15" customHeight="1" x14ac:dyDescent="0.3">
      <c r="A846" s="128" t="str">
        <f>IFERROR(IF(VLOOKUP(C846,Summary!A:B,2,FALSE)&lt;&gt;"C","",MAX($A$2:A845)+1),"")</f>
        <v/>
      </c>
      <c r="B846" s="35">
        <f>IF(Setup!$F$61="Yes",MAX($B$2:B845)+1,"")</f>
        <v>802</v>
      </c>
      <c r="C846" s="28" t="s">
        <v>556</v>
      </c>
      <c r="D846" s="37" t="str">
        <f t="shared" si="114"/>
        <v/>
      </c>
      <c r="E846" s="41">
        <v>7.5</v>
      </c>
      <c r="F846" s="41">
        <v>29</v>
      </c>
      <c r="G846" s="6">
        <v>13</v>
      </c>
      <c r="H846" s="6">
        <v>0</v>
      </c>
      <c r="I846" s="70">
        <v>0</v>
      </c>
      <c r="J846" s="70">
        <v>0</v>
      </c>
      <c r="K846" s="70">
        <v>0</v>
      </c>
      <c r="L846" s="70">
        <v>0</v>
      </c>
      <c r="M846" s="70">
        <v>1</v>
      </c>
      <c r="N846" s="70">
        <v>0</v>
      </c>
      <c r="O846" s="70">
        <v>0</v>
      </c>
      <c r="P846" s="70">
        <v>0</v>
      </c>
      <c r="Q846" s="70">
        <v>0</v>
      </c>
      <c r="R846" s="10">
        <f t="shared" si="113"/>
        <v>9.75</v>
      </c>
      <c r="T846" s="9" t="str">
        <f t="shared" si="115"/>
        <v>AP11</v>
      </c>
      <c r="U846" s="11" t="str">
        <f t="shared" si="116"/>
        <v>Swamp Cats</v>
      </c>
      <c r="V846" s="11" t="str">
        <f t="shared" si="112"/>
        <v>, Air</v>
      </c>
      <c r="W846" s="11" t="str">
        <f t="shared" si="117"/>
        <v>Air</v>
      </c>
      <c r="X846" s="86" t="str">
        <f>IFERROR(IF(U846="","",IF(COUNTIF('My Played Scenarios'!E:E,T846)&gt;0,"ü","")),"")</f>
        <v/>
      </c>
    </row>
    <row r="847" spans="1:24" ht="15" customHeight="1" x14ac:dyDescent="0.3">
      <c r="A847" s="128" t="str">
        <f>IFERROR(IF(VLOOKUP(C847,Summary!A:B,2,FALSE)&lt;&gt;"C","",MAX($A$2:A846)+1),"")</f>
        <v/>
      </c>
      <c r="B847" s="35">
        <f>IF(Setup!$F$61="Yes",MAX($B$2:B846)+1,"")</f>
        <v>803</v>
      </c>
      <c r="C847" s="28" t="s">
        <v>557</v>
      </c>
      <c r="D847" s="37" t="str">
        <f t="shared" si="114"/>
        <v/>
      </c>
      <c r="E847" s="41">
        <v>7</v>
      </c>
      <c r="F847" s="41">
        <v>21</v>
      </c>
      <c r="G847" s="6">
        <v>7</v>
      </c>
      <c r="H847" s="6">
        <v>0</v>
      </c>
      <c r="I847" s="70">
        <v>0</v>
      </c>
      <c r="J847" s="70">
        <v>0</v>
      </c>
      <c r="K847" s="70">
        <v>0</v>
      </c>
      <c r="L847" s="70">
        <v>0</v>
      </c>
      <c r="M847" s="70">
        <v>0</v>
      </c>
      <c r="N847" s="70">
        <v>0</v>
      </c>
      <c r="O847" s="70">
        <v>0</v>
      </c>
      <c r="P847" s="70">
        <v>0</v>
      </c>
      <c r="Q847" s="70">
        <v>0</v>
      </c>
      <c r="R847" s="10">
        <f t="shared" si="113"/>
        <v>6.7166666666666668</v>
      </c>
      <c r="T847" s="9" t="str">
        <f t="shared" si="115"/>
        <v>AP12</v>
      </c>
      <c r="U847" s="11" t="str">
        <f t="shared" si="116"/>
        <v>Cream of the Crop</v>
      </c>
      <c r="V847" s="11" t="str">
        <f t="shared" si="112"/>
        <v/>
      </c>
      <c r="W847" s="11" t="str">
        <f t="shared" si="117"/>
        <v/>
      </c>
      <c r="X847" s="86" t="str">
        <f>IFERROR(IF(U847="","",IF(COUNTIF('My Played Scenarios'!E:E,T847)&gt;0,"ü","")),"")</f>
        <v/>
      </c>
    </row>
    <row r="848" spans="1:24" ht="15" customHeight="1" x14ac:dyDescent="0.3">
      <c r="A848" s="128" t="str">
        <f>IFERROR(IF(VLOOKUP(C848,Summary!A:B,2,FALSE)&lt;&gt;"C","",MAX($A$2:A847)+1),"")</f>
        <v/>
      </c>
      <c r="B848" s="35">
        <f>IF(Setup!$F$61="Yes",MAX($B$2:B847)+1,"")</f>
        <v>804</v>
      </c>
      <c r="C848" s="28" t="s">
        <v>558</v>
      </c>
      <c r="D848" s="37" t="str">
        <f t="shared" si="114"/>
        <v/>
      </c>
      <c r="E848" s="41">
        <v>6</v>
      </c>
      <c r="F848" s="41">
        <v>20</v>
      </c>
      <c r="G848" s="6">
        <v>2</v>
      </c>
      <c r="H848" s="6">
        <v>0</v>
      </c>
      <c r="I848" s="70">
        <v>0</v>
      </c>
      <c r="J848" s="70">
        <v>0</v>
      </c>
      <c r="K848" s="70">
        <v>0</v>
      </c>
      <c r="L848" s="70">
        <v>0</v>
      </c>
      <c r="M848" s="70">
        <v>0</v>
      </c>
      <c r="N848" s="70">
        <v>0</v>
      </c>
      <c r="O848" s="70">
        <v>0</v>
      </c>
      <c r="P848" s="70">
        <v>0</v>
      </c>
      <c r="Q848" s="70">
        <v>0</v>
      </c>
      <c r="R848" s="10">
        <f t="shared" si="113"/>
        <v>3.8</v>
      </c>
      <c r="T848" s="9" t="str">
        <f t="shared" si="115"/>
        <v>AP13</v>
      </c>
      <c r="U848" s="11" t="str">
        <f t="shared" si="116"/>
        <v>Shielding Moscow</v>
      </c>
      <c r="V848" s="11" t="str">
        <f t="shared" si="112"/>
        <v/>
      </c>
      <c r="W848" s="11" t="str">
        <f t="shared" si="117"/>
        <v/>
      </c>
      <c r="X848" s="86" t="str">
        <f>IFERROR(IF(U848="","",IF(COUNTIF('My Played Scenarios'!E:E,T848)&gt;0,"ü","")),"")</f>
        <v/>
      </c>
    </row>
    <row r="849" spans="1:24" ht="15" customHeight="1" x14ac:dyDescent="0.3">
      <c r="A849" s="128" t="str">
        <f>IFERROR(IF(VLOOKUP(C849,Summary!A:B,2,FALSE)&lt;&gt;"C","",MAX($A$2:A848)+1),"")</f>
        <v/>
      </c>
      <c r="B849" s="35">
        <f>IF(Setup!$F$61="Yes",MAX($B$2:B848)+1,"")</f>
        <v>805</v>
      </c>
      <c r="C849" s="28" t="s">
        <v>559</v>
      </c>
      <c r="D849" s="37" t="str">
        <f t="shared" si="114"/>
        <v/>
      </c>
      <c r="E849" s="41">
        <v>7.5</v>
      </c>
      <c r="F849" s="41">
        <v>26</v>
      </c>
      <c r="G849" s="6">
        <v>10</v>
      </c>
      <c r="H849" s="6">
        <v>0</v>
      </c>
      <c r="I849" s="70">
        <v>0</v>
      </c>
      <c r="J849" s="70">
        <v>0</v>
      </c>
      <c r="K849" s="70">
        <v>0</v>
      </c>
      <c r="L849" s="70">
        <v>0</v>
      </c>
      <c r="M849" s="70">
        <v>0</v>
      </c>
      <c r="N849" s="70">
        <v>0</v>
      </c>
      <c r="O849" s="70">
        <v>0</v>
      </c>
      <c r="P849" s="70">
        <v>0</v>
      </c>
      <c r="Q849" s="70">
        <v>0</v>
      </c>
      <c r="R849" s="10">
        <f t="shared" si="113"/>
        <v>8</v>
      </c>
      <c r="T849" s="9" t="str">
        <f t="shared" si="115"/>
        <v>AP14</v>
      </c>
      <c r="U849" s="11" t="str">
        <f t="shared" si="116"/>
        <v>Ace in the Hole</v>
      </c>
      <c r="V849" s="11" t="str">
        <f t="shared" si="112"/>
        <v/>
      </c>
      <c r="W849" s="11" t="str">
        <f t="shared" si="117"/>
        <v/>
      </c>
      <c r="X849" s="86" t="str">
        <f>IFERROR(IF(U849="","",IF(COUNTIF('My Played Scenarios'!E:E,T849)&gt;0,"ü","")),"")</f>
        <v/>
      </c>
    </row>
    <row r="850" spans="1:24" ht="15" customHeight="1" x14ac:dyDescent="0.3">
      <c r="A850" s="128" t="str">
        <f>IFERROR(IF(VLOOKUP(C850,Summary!A:B,2,FALSE)&lt;&gt;"C","",MAX($A$2:A849)+1),"")</f>
        <v/>
      </c>
      <c r="B850" s="35">
        <f>IF(Setup!$F$61="Yes",MAX($B$2:B849)+1,"")</f>
        <v>806</v>
      </c>
      <c r="C850" s="28" t="s">
        <v>560</v>
      </c>
      <c r="D850" s="37" t="str">
        <f t="shared" si="114"/>
        <v/>
      </c>
      <c r="E850" s="41">
        <v>7</v>
      </c>
      <c r="F850" s="41">
        <v>20.5</v>
      </c>
      <c r="G850" s="6">
        <v>0</v>
      </c>
      <c r="H850" s="6">
        <v>1</v>
      </c>
      <c r="I850" s="70">
        <v>1</v>
      </c>
      <c r="J850" s="70">
        <v>0</v>
      </c>
      <c r="K850" s="70">
        <v>0</v>
      </c>
      <c r="L850" s="70">
        <v>0</v>
      </c>
      <c r="M850" s="70">
        <v>0</v>
      </c>
      <c r="N850" s="70">
        <v>0</v>
      </c>
      <c r="O850" s="70">
        <v>0</v>
      </c>
      <c r="P850" s="70">
        <v>0</v>
      </c>
      <c r="Q850" s="70">
        <v>0</v>
      </c>
      <c r="R850" s="10">
        <f t="shared" si="113"/>
        <v>3.625</v>
      </c>
      <c r="T850" s="9" t="str">
        <f t="shared" si="115"/>
        <v>AP15</v>
      </c>
      <c r="U850" s="11" t="str">
        <f t="shared" si="116"/>
        <v>Broken Bamboo</v>
      </c>
      <c r="V850" s="11" t="str">
        <f t="shared" si="112"/>
        <v>, PTO</v>
      </c>
      <c r="W850" s="11" t="str">
        <f t="shared" si="117"/>
        <v>PTO</v>
      </c>
      <c r="X850" s="86" t="str">
        <f>IFERROR(IF(U850="","",IF(COUNTIF('My Played Scenarios'!E:E,T850)&gt;0,"ü","")),"")</f>
        <v/>
      </c>
    </row>
    <row r="851" spans="1:24" ht="15" customHeight="1" x14ac:dyDescent="0.3">
      <c r="A851" s="128" t="str">
        <f>IFERROR(IF(VLOOKUP(C851,Summary!A:B,2,FALSE)&lt;&gt;"C","",MAX($A$2:A850)+1),"")</f>
        <v/>
      </c>
      <c r="B851" s="35">
        <f>IF(Setup!$F$61="Yes",MAX($B$2:B850)+1,"")</f>
        <v>807</v>
      </c>
      <c r="C851" s="28" t="s">
        <v>561</v>
      </c>
      <c r="D851" s="37" t="str">
        <f t="shared" si="114"/>
        <v/>
      </c>
      <c r="E851" s="41">
        <v>7</v>
      </c>
      <c r="F851" s="41">
        <v>38</v>
      </c>
      <c r="G851" s="6">
        <v>6</v>
      </c>
      <c r="H851" s="6">
        <v>0</v>
      </c>
      <c r="I851" s="70">
        <v>0</v>
      </c>
      <c r="J851" s="70">
        <v>0</v>
      </c>
      <c r="K851" s="70">
        <v>0</v>
      </c>
      <c r="L851" s="70">
        <v>0</v>
      </c>
      <c r="M851" s="70">
        <v>0</v>
      </c>
      <c r="N851" s="70">
        <v>0</v>
      </c>
      <c r="O851" s="70">
        <v>0</v>
      </c>
      <c r="P851" s="70">
        <v>0</v>
      </c>
      <c r="Q851" s="70">
        <v>0</v>
      </c>
      <c r="R851" s="10">
        <f t="shared" si="113"/>
        <v>8.2333333333333343</v>
      </c>
      <c r="T851" s="9" t="str">
        <f t="shared" si="115"/>
        <v>AP16</v>
      </c>
      <c r="U851" s="11" t="str">
        <f t="shared" si="116"/>
        <v>Danger Forward</v>
      </c>
      <c r="V851" s="11" t="str">
        <f t="shared" si="112"/>
        <v/>
      </c>
      <c r="W851" s="11" t="str">
        <f t="shared" si="117"/>
        <v/>
      </c>
      <c r="X851" s="86" t="str">
        <f>IFERROR(IF(U851="","",IF(COUNTIF('My Played Scenarios'!E:E,T851)&gt;0,"ü","")),"")</f>
        <v/>
      </c>
    </row>
    <row r="852" spans="1:24" ht="15" customHeight="1" x14ac:dyDescent="0.3">
      <c r="A852" s="128" t="str">
        <f>IFERROR(IF(VLOOKUP(C852,Summary!A:B,2,FALSE)&lt;&gt;"C","",MAX($A$2:A851)+1),"")</f>
        <v/>
      </c>
      <c r="B852" s="35">
        <f>IF(Setup!$F$61="Yes",MAX($B$2:B851)+1,"")</f>
        <v>808</v>
      </c>
      <c r="C852" s="28"/>
      <c r="D852" s="37" t="str">
        <f t="shared" si="114"/>
        <v/>
      </c>
      <c r="E852" s="41"/>
      <c r="F852" s="41"/>
      <c r="I852" s="70" t="s">
        <v>1363</v>
      </c>
      <c r="J852" s="70" t="s">
        <v>1363</v>
      </c>
      <c r="K852" s="70" t="s">
        <v>1363</v>
      </c>
      <c r="L852" s="70" t="s">
        <v>1363</v>
      </c>
      <c r="M852" s="70" t="s">
        <v>1363</v>
      </c>
      <c r="N852" s="70" t="s">
        <v>1363</v>
      </c>
      <c r="O852" s="70" t="s">
        <v>1363</v>
      </c>
      <c r="P852" s="70"/>
      <c r="Q852" s="70" t="s">
        <v>1363</v>
      </c>
      <c r="R852" s="10" t="str">
        <f t="shared" si="113"/>
        <v/>
      </c>
      <c r="T852" s="9" t="str">
        <f t="shared" si="115"/>
        <v/>
      </c>
      <c r="U852" s="11" t="str">
        <f t="shared" si="116"/>
        <v/>
      </c>
      <c r="V852" s="11" t="str">
        <f t="shared" si="112"/>
        <v/>
      </c>
      <c r="W852" s="11" t="str">
        <f t="shared" si="117"/>
        <v/>
      </c>
      <c r="X852" s="86" t="str">
        <f>IFERROR(IF(U852="","",IF(COUNTIF('My Played Scenarios'!E:E,T852)&gt;0,"ü","")),"")</f>
        <v/>
      </c>
    </row>
    <row r="853" spans="1:24" ht="15" customHeight="1" x14ac:dyDescent="0.3">
      <c r="A853" s="128" t="str">
        <f>IFERROR(IF(VLOOKUP(C853,Summary!A:B,2,FALSE)&lt;&gt;"C","",MAX($A$2:A852)+1),"")</f>
        <v/>
      </c>
      <c r="B853" s="35">
        <f>IF(Setup!$F$61="Yes",MAX($B$2:B852)+1,"")</f>
        <v>809</v>
      </c>
      <c r="C853" s="29" t="s">
        <v>562</v>
      </c>
      <c r="D853" s="37" t="str">
        <f t="shared" si="114"/>
        <v/>
      </c>
      <c r="E853" s="17"/>
      <c r="F853" s="17"/>
      <c r="I853" s="70" t="s">
        <v>1363</v>
      </c>
      <c r="J853" s="70" t="s">
        <v>1363</v>
      </c>
      <c r="K853" s="70" t="s">
        <v>1363</v>
      </c>
      <c r="L853" s="70" t="s">
        <v>1363</v>
      </c>
      <c r="M853" s="70" t="s">
        <v>1363</v>
      </c>
      <c r="N853" s="70" t="s">
        <v>1363</v>
      </c>
      <c r="O853" s="70" t="s">
        <v>1363</v>
      </c>
      <c r="P853" s="70"/>
      <c r="Q853" s="70" t="s">
        <v>1363</v>
      </c>
      <c r="R853" s="10" t="str">
        <f t="shared" si="113"/>
        <v/>
      </c>
      <c r="T853" s="9" t="str">
        <f t="shared" si="115"/>
        <v/>
      </c>
      <c r="U853" s="11" t="str">
        <f t="shared" si="116"/>
        <v/>
      </c>
      <c r="V853" s="11" t="str">
        <f t="shared" si="112"/>
        <v/>
      </c>
      <c r="W853" s="11" t="str">
        <f t="shared" si="117"/>
        <v/>
      </c>
      <c r="X853" s="86" t="str">
        <f>IFERROR(IF(U853="","",IF(COUNTIF('My Played Scenarios'!E:E,T853)&gt;0,"ü","")),"")</f>
        <v/>
      </c>
    </row>
    <row r="854" spans="1:24" ht="15" customHeight="1" x14ac:dyDescent="0.3">
      <c r="A854" s="128" t="str">
        <f>IFERROR(IF(VLOOKUP(C854,Summary!A:B,2,FALSE)&lt;&gt;"C","",MAX($A$2:A853)+1),"")</f>
        <v/>
      </c>
      <c r="B854" s="35">
        <f>IF(Setup!$F$61="Yes",MAX($B$2:B853)+1,"")</f>
        <v>810</v>
      </c>
      <c r="C854" s="28" t="s">
        <v>563</v>
      </c>
      <c r="D854" s="37" t="str">
        <f t="shared" si="114"/>
        <v/>
      </c>
      <c r="E854" s="41">
        <v>5.5</v>
      </c>
      <c r="F854" s="41">
        <v>33</v>
      </c>
      <c r="G854" s="6">
        <v>2</v>
      </c>
      <c r="H854" s="6">
        <v>4</v>
      </c>
      <c r="I854" s="70">
        <v>0</v>
      </c>
      <c r="J854" s="70">
        <v>0</v>
      </c>
      <c r="K854" s="70">
        <v>0</v>
      </c>
      <c r="L854" s="70">
        <v>0</v>
      </c>
      <c r="M854" s="70">
        <v>0</v>
      </c>
      <c r="N854" s="70">
        <v>0</v>
      </c>
      <c r="O854" s="70">
        <v>0</v>
      </c>
      <c r="P854" s="70">
        <v>0</v>
      </c>
      <c r="Q854" s="70">
        <v>0</v>
      </c>
      <c r="R854" s="10">
        <f t="shared" si="113"/>
        <v>5.125</v>
      </c>
      <c r="T854" s="9" t="str">
        <f t="shared" si="115"/>
        <v>AP17</v>
      </c>
      <c r="U854" s="11" t="str">
        <f t="shared" si="116"/>
        <v>The Valley of Death</v>
      </c>
      <c r="V854" s="11" t="str">
        <f t="shared" si="112"/>
        <v/>
      </c>
      <c r="W854" s="11" t="str">
        <f t="shared" si="117"/>
        <v/>
      </c>
      <c r="X854" s="86" t="str">
        <f>IFERROR(IF(U854="","",IF(COUNTIF('My Played Scenarios'!E:E,T854)&gt;0,"ü","")),"")</f>
        <v/>
      </c>
    </row>
    <row r="855" spans="1:24" ht="15" customHeight="1" x14ac:dyDescent="0.3">
      <c r="A855" s="128" t="str">
        <f>IFERROR(IF(VLOOKUP(C855,Summary!A:B,2,FALSE)&lt;&gt;"C","",MAX($A$2:A854)+1),"")</f>
        <v/>
      </c>
      <c r="B855" s="35">
        <f>IF(Setup!$F$61="Yes",MAX($B$2:B854)+1,"")</f>
        <v>811</v>
      </c>
      <c r="C855" s="28" t="s">
        <v>564</v>
      </c>
      <c r="D855" s="37" t="str">
        <f t="shared" si="114"/>
        <v/>
      </c>
      <c r="E855" s="41">
        <v>4.5</v>
      </c>
      <c r="F855" s="41">
        <v>20.5</v>
      </c>
      <c r="G855" s="6">
        <v>1</v>
      </c>
      <c r="H855" s="6">
        <v>0</v>
      </c>
      <c r="I855" s="70">
        <v>0</v>
      </c>
      <c r="J855" s="70">
        <v>0</v>
      </c>
      <c r="K855" s="70">
        <v>0</v>
      </c>
      <c r="L855" s="70">
        <v>0</v>
      </c>
      <c r="M855" s="70">
        <v>0</v>
      </c>
      <c r="N855" s="70">
        <v>0</v>
      </c>
      <c r="O855" s="70">
        <v>0</v>
      </c>
      <c r="P855" s="70">
        <v>0</v>
      </c>
      <c r="Q855" s="70">
        <v>0</v>
      </c>
      <c r="R855" s="10">
        <f t="shared" si="113"/>
        <v>2.8374999999999999</v>
      </c>
      <c r="T855" s="9" t="str">
        <f t="shared" si="115"/>
        <v>AP18</v>
      </c>
      <c r="U855" s="11" t="str">
        <f t="shared" si="116"/>
        <v>Village of the Damned</v>
      </c>
      <c r="V855" s="11" t="str">
        <f t="shared" si="112"/>
        <v/>
      </c>
      <c r="W855" s="11" t="str">
        <f t="shared" si="117"/>
        <v/>
      </c>
      <c r="X855" s="86" t="str">
        <f>IFERROR(IF(U855="","",IF(COUNTIF('My Played Scenarios'!E:E,T855)&gt;0,"ü","")),"")</f>
        <v/>
      </c>
    </row>
    <row r="856" spans="1:24" ht="15" customHeight="1" x14ac:dyDescent="0.3">
      <c r="A856" s="128" t="str">
        <f>IFERROR(IF(VLOOKUP(C856,Summary!A:B,2,FALSE)&lt;&gt;"C","",MAX($A$2:A855)+1),"")</f>
        <v/>
      </c>
      <c r="B856" s="35">
        <f>IF(Setup!$F$61="Yes",MAX($B$2:B855)+1,"")</f>
        <v>812</v>
      </c>
      <c r="C856" s="28" t="s">
        <v>565</v>
      </c>
      <c r="D856" s="37" t="str">
        <f t="shared" si="114"/>
        <v/>
      </c>
      <c r="E856" s="41">
        <v>7</v>
      </c>
      <c r="F856" s="41">
        <v>28</v>
      </c>
      <c r="G856" s="6">
        <v>7</v>
      </c>
      <c r="H856" s="6">
        <v>3</v>
      </c>
      <c r="I856" s="70">
        <v>0</v>
      </c>
      <c r="J856" s="70">
        <v>0</v>
      </c>
      <c r="K856" s="70">
        <v>0</v>
      </c>
      <c r="L856" s="70">
        <v>0</v>
      </c>
      <c r="M856" s="70">
        <v>0</v>
      </c>
      <c r="N856" s="70">
        <v>0</v>
      </c>
      <c r="O856" s="70">
        <v>0</v>
      </c>
      <c r="P856" s="70">
        <v>0</v>
      </c>
      <c r="Q856" s="70">
        <v>0</v>
      </c>
      <c r="R856" s="10">
        <f t="shared" si="113"/>
        <v>7.8833333333333337</v>
      </c>
      <c r="T856" s="9" t="str">
        <f t="shared" si="115"/>
        <v>AP19</v>
      </c>
      <c r="U856" s="11" t="str">
        <f t="shared" si="116"/>
        <v>Winter of their Discontent</v>
      </c>
      <c r="V856" s="11" t="str">
        <f t="shared" si="112"/>
        <v/>
      </c>
      <c r="W856" s="11" t="str">
        <f t="shared" si="117"/>
        <v/>
      </c>
      <c r="X856" s="86" t="str">
        <f>IFERROR(IF(U856="","",IF(COUNTIF('My Played Scenarios'!E:E,T856)&gt;0,"ü","")),"")</f>
        <v/>
      </c>
    </row>
    <row r="857" spans="1:24" ht="15" customHeight="1" x14ac:dyDescent="0.3">
      <c r="A857" s="128" t="str">
        <f>IFERROR(IF(VLOOKUP(C857,Summary!A:B,2,FALSE)&lt;&gt;"C","",MAX($A$2:A856)+1),"")</f>
        <v/>
      </c>
      <c r="B857" s="35">
        <f>IF(Setup!$F$61="Yes",MAX($B$2:B856)+1,"")</f>
        <v>813</v>
      </c>
      <c r="C857" s="28" t="s">
        <v>566</v>
      </c>
      <c r="D857" s="37" t="str">
        <f t="shared" si="114"/>
        <v/>
      </c>
      <c r="E857" s="41">
        <v>8</v>
      </c>
      <c r="F857" s="41">
        <v>35.5</v>
      </c>
      <c r="G857" s="6">
        <v>7</v>
      </c>
      <c r="H857" s="6">
        <v>0</v>
      </c>
      <c r="I857" s="70">
        <v>0</v>
      </c>
      <c r="J857" s="70">
        <v>0</v>
      </c>
      <c r="K857" s="70">
        <v>0</v>
      </c>
      <c r="L857" s="70">
        <v>0</v>
      </c>
      <c r="M857" s="70">
        <v>0</v>
      </c>
      <c r="N857" s="70">
        <v>0</v>
      </c>
      <c r="O857" s="70">
        <v>0</v>
      </c>
      <c r="P857" s="70">
        <v>0</v>
      </c>
      <c r="Q857" s="70">
        <v>0</v>
      </c>
      <c r="R857" s="10">
        <f t="shared" si="113"/>
        <v>9.4666666666666668</v>
      </c>
      <c r="T857" s="9" t="str">
        <f t="shared" si="115"/>
        <v>AP20</v>
      </c>
      <c r="U857" s="11" t="str">
        <f t="shared" si="116"/>
        <v>Victory is Life</v>
      </c>
      <c r="V857" s="11" t="str">
        <f t="shared" si="112"/>
        <v/>
      </c>
      <c r="W857" s="11" t="str">
        <f t="shared" si="117"/>
        <v/>
      </c>
      <c r="X857" s="86" t="str">
        <f>IFERROR(IF(U857="","",IF(COUNTIF('My Played Scenarios'!E:E,T857)&gt;0,"ü","")),"")</f>
        <v/>
      </c>
    </row>
    <row r="858" spans="1:24" ht="15" customHeight="1" x14ac:dyDescent="0.3">
      <c r="A858" s="128" t="str">
        <f>IFERROR(IF(VLOOKUP(C858,Summary!A:B,2,FALSE)&lt;&gt;"C","",MAX($A$2:A857)+1),"")</f>
        <v/>
      </c>
      <c r="B858" s="35">
        <f>IF(Setup!$F$61="Yes",MAX($B$2:B857)+1,"")</f>
        <v>814</v>
      </c>
      <c r="C858" s="28" t="s">
        <v>567</v>
      </c>
      <c r="D858" s="37" t="str">
        <f t="shared" si="114"/>
        <v/>
      </c>
      <c r="E858" s="41">
        <v>7</v>
      </c>
      <c r="F858" s="41">
        <v>31</v>
      </c>
      <c r="G858" s="6">
        <v>0</v>
      </c>
      <c r="H858" s="6">
        <v>0</v>
      </c>
      <c r="I858" s="70">
        <v>0</v>
      </c>
      <c r="J858" s="70">
        <v>1</v>
      </c>
      <c r="K858" s="70">
        <v>0</v>
      </c>
      <c r="L858" s="70">
        <v>0</v>
      </c>
      <c r="M858" s="70">
        <v>0</v>
      </c>
      <c r="N858" s="70">
        <v>0</v>
      </c>
      <c r="O858" s="70">
        <v>0</v>
      </c>
      <c r="P858" s="70">
        <v>0</v>
      </c>
      <c r="Q858" s="70">
        <v>0</v>
      </c>
      <c r="R858" s="10">
        <f t="shared" si="113"/>
        <v>5.2</v>
      </c>
      <c r="T858" s="9" t="str">
        <f t="shared" si="115"/>
        <v>AP21</v>
      </c>
      <c r="U858" s="11" t="str">
        <f t="shared" si="116"/>
        <v>Red Don</v>
      </c>
      <c r="V858" s="11" t="str">
        <f t="shared" si="112"/>
        <v>, OBA</v>
      </c>
      <c r="W858" s="11" t="str">
        <f t="shared" si="117"/>
        <v>OBA</v>
      </c>
      <c r="X858" s="86" t="str">
        <f>IFERROR(IF(U858="","",IF(COUNTIF('My Played Scenarios'!E:E,T858)&gt;0,"ü","")),"")</f>
        <v/>
      </c>
    </row>
    <row r="859" spans="1:24" ht="15" customHeight="1" x14ac:dyDescent="0.3">
      <c r="A859" s="128" t="str">
        <f>IFERROR(IF(VLOOKUP(C859,Summary!A:B,2,FALSE)&lt;&gt;"C","",MAX($A$2:A858)+1),"")</f>
        <v/>
      </c>
      <c r="B859" s="35">
        <f>IF(Setup!$F$61="Yes",MAX($B$2:B858)+1,"")</f>
        <v>815</v>
      </c>
      <c r="C859" s="28" t="s">
        <v>568</v>
      </c>
      <c r="D859" s="37" t="str">
        <f t="shared" si="114"/>
        <v/>
      </c>
      <c r="E859" s="41">
        <v>6.5</v>
      </c>
      <c r="F859" s="41">
        <v>32</v>
      </c>
      <c r="G859" s="6">
        <v>6</v>
      </c>
      <c r="H859" s="6">
        <v>2</v>
      </c>
      <c r="I859" s="70">
        <v>0</v>
      </c>
      <c r="J859" s="70">
        <v>0</v>
      </c>
      <c r="K859" s="70">
        <v>0</v>
      </c>
      <c r="L859" s="70">
        <v>0</v>
      </c>
      <c r="M859" s="70">
        <v>0</v>
      </c>
      <c r="N859" s="70">
        <v>0</v>
      </c>
      <c r="O859" s="70">
        <v>0</v>
      </c>
      <c r="P859" s="70">
        <v>0</v>
      </c>
      <c r="Q859" s="70">
        <v>0</v>
      </c>
      <c r="R859" s="10">
        <f t="shared" si="113"/>
        <v>7.2833333333333332</v>
      </c>
      <c r="T859" s="9" t="str">
        <f t="shared" si="115"/>
        <v>AP22</v>
      </c>
      <c r="U859" s="11" t="str">
        <f t="shared" si="116"/>
        <v>Ghost Riders</v>
      </c>
      <c r="V859" s="11" t="str">
        <f t="shared" si="112"/>
        <v/>
      </c>
      <c r="W859" s="11" t="str">
        <f t="shared" si="117"/>
        <v/>
      </c>
      <c r="X859" s="86" t="str">
        <f>IFERROR(IF(U859="","",IF(COUNTIF('My Played Scenarios'!E:E,T859)&gt;0,"ü","")),"")</f>
        <v/>
      </c>
    </row>
    <row r="860" spans="1:24" ht="15" customHeight="1" x14ac:dyDescent="0.3">
      <c r="A860" s="128" t="str">
        <f>IFERROR(IF(VLOOKUP(C860,Summary!A:B,2,FALSE)&lt;&gt;"C","",MAX($A$2:A859)+1),"")</f>
        <v/>
      </c>
      <c r="B860" s="35">
        <f>IF(Setup!$F$61="Yes",MAX($B$2:B859)+1,"")</f>
        <v>816</v>
      </c>
      <c r="C860" s="28" t="s">
        <v>569</v>
      </c>
      <c r="D860" s="37" t="str">
        <f t="shared" si="114"/>
        <v/>
      </c>
      <c r="E860" s="41">
        <v>7.5</v>
      </c>
      <c r="F860" s="41">
        <v>34.5</v>
      </c>
      <c r="G860" s="6">
        <v>2</v>
      </c>
      <c r="H860" s="6">
        <v>3</v>
      </c>
      <c r="I860" s="70">
        <v>0</v>
      </c>
      <c r="J860" s="70">
        <v>0</v>
      </c>
      <c r="K860" s="70">
        <v>0</v>
      </c>
      <c r="L860" s="70">
        <v>0</v>
      </c>
      <c r="M860" s="70">
        <v>0</v>
      </c>
      <c r="N860" s="70">
        <v>0</v>
      </c>
      <c r="O860" s="70">
        <v>0</v>
      </c>
      <c r="P860" s="70">
        <v>0</v>
      </c>
      <c r="Q860" s="70">
        <v>0</v>
      </c>
      <c r="R860" s="10">
        <f t="shared" si="113"/>
        <v>6.6875</v>
      </c>
      <c r="T860" s="9" t="str">
        <f t="shared" si="115"/>
        <v>AP23</v>
      </c>
      <c r="U860" s="11" t="str">
        <f t="shared" si="116"/>
        <v>Agony at Arnautovo</v>
      </c>
      <c r="V860" s="11" t="str">
        <f t="shared" si="112"/>
        <v/>
      </c>
      <c r="W860" s="11" t="str">
        <f t="shared" si="117"/>
        <v/>
      </c>
      <c r="X860" s="86" t="str">
        <f>IFERROR(IF(U860="","",IF(COUNTIF('My Played Scenarios'!E:E,T860)&gt;0,"ü","")),"")</f>
        <v/>
      </c>
    </row>
    <row r="861" spans="1:24" ht="15" customHeight="1" x14ac:dyDescent="0.3">
      <c r="A861" s="128" t="str">
        <f>IFERROR(IF(VLOOKUP(C861,Summary!A:B,2,FALSE)&lt;&gt;"C","",MAX($A$2:A860)+1),"")</f>
        <v/>
      </c>
      <c r="B861" s="35">
        <f>IF(Setup!$F$61="Yes",MAX($B$2:B860)+1,"")</f>
        <v>817</v>
      </c>
      <c r="C861" s="28" t="s">
        <v>570</v>
      </c>
      <c r="D861" s="37" t="str">
        <f t="shared" si="114"/>
        <v/>
      </c>
      <c r="E861" s="41">
        <v>8</v>
      </c>
      <c r="F861" s="41">
        <v>34</v>
      </c>
      <c r="G861" s="6">
        <v>6</v>
      </c>
      <c r="H861" s="6">
        <v>2</v>
      </c>
      <c r="I861" s="70">
        <v>0</v>
      </c>
      <c r="J861" s="70">
        <v>1</v>
      </c>
      <c r="K861" s="70">
        <v>0</v>
      </c>
      <c r="L861" s="70">
        <v>0</v>
      </c>
      <c r="M861" s="70">
        <v>1</v>
      </c>
      <c r="N861" s="70">
        <v>0</v>
      </c>
      <c r="O861" s="70">
        <v>0</v>
      </c>
      <c r="P861" s="70">
        <v>0</v>
      </c>
      <c r="Q861" s="70">
        <v>0</v>
      </c>
      <c r="R861" s="10">
        <f t="shared" si="113"/>
        <v>9.9333333333333336</v>
      </c>
      <c r="T861" s="9" t="str">
        <f t="shared" si="115"/>
        <v>AP24</v>
      </c>
      <c r="U861" s="11" t="str">
        <f t="shared" si="116"/>
        <v>Tridentina Avanti!</v>
      </c>
      <c r="V861" s="11" t="str">
        <f t="shared" si="112"/>
        <v>, OBA, Air</v>
      </c>
      <c r="W861" s="11" t="str">
        <f t="shared" si="117"/>
        <v>OBA, Air</v>
      </c>
      <c r="X861" s="86" t="str">
        <f>IFERROR(IF(U861="","",IF(COUNTIF('My Played Scenarios'!E:E,T861)&gt;0,"ü","")),"")</f>
        <v/>
      </c>
    </row>
    <row r="862" spans="1:24" ht="15" customHeight="1" x14ac:dyDescent="0.3">
      <c r="A862" s="128" t="str">
        <f>IFERROR(IF(VLOOKUP(C862,Summary!A:B,2,FALSE)&lt;&gt;"C","",MAX($A$2:A861)+1),"")</f>
        <v/>
      </c>
      <c r="B862" s="35">
        <f>IF(Setup!$F$61="Yes",MAX($B$2:B861)+1,"")</f>
        <v>818</v>
      </c>
      <c r="C862" s="28" t="s">
        <v>571</v>
      </c>
      <c r="D862" s="37" t="str">
        <f t="shared" si="114"/>
        <v/>
      </c>
      <c r="E862" s="41">
        <v>6.5</v>
      </c>
      <c r="F862" s="41">
        <v>34</v>
      </c>
      <c r="G862" s="6">
        <v>2</v>
      </c>
      <c r="H862" s="6">
        <v>0</v>
      </c>
      <c r="I862" s="70">
        <v>0</v>
      </c>
      <c r="J862" s="70">
        <v>0</v>
      </c>
      <c r="K862" s="70">
        <v>0</v>
      </c>
      <c r="L862" s="70">
        <v>0</v>
      </c>
      <c r="M862" s="70">
        <v>0</v>
      </c>
      <c r="N862" s="70">
        <v>0</v>
      </c>
      <c r="O862" s="70">
        <v>0</v>
      </c>
      <c r="P862" s="70">
        <v>0</v>
      </c>
      <c r="Q862" s="70">
        <v>0</v>
      </c>
      <c r="R862" s="10">
        <f t="shared" si="113"/>
        <v>5.55</v>
      </c>
      <c r="T862" s="9" t="str">
        <f t="shared" si="115"/>
        <v>AP25</v>
      </c>
      <c r="U862" s="11" t="str">
        <f t="shared" si="116"/>
        <v>The Last Day of the Cuneense</v>
      </c>
      <c r="V862" s="11" t="str">
        <f t="shared" si="112"/>
        <v/>
      </c>
      <c r="W862" s="11" t="str">
        <f t="shared" si="117"/>
        <v/>
      </c>
      <c r="X862" s="86" t="str">
        <f>IFERROR(IF(U862="","",IF(COUNTIF('My Played Scenarios'!E:E,T862)&gt;0,"ü","")),"")</f>
        <v/>
      </c>
    </row>
    <row r="863" spans="1:24" ht="15" customHeight="1" x14ac:dyDescent="0.3">
      <c r="A863" s="128" t="str">
        <f>IFERROR(IF(VLOOKUP(C863,Summary!A:B,2,FALSE)&lt;&gt;"C","",MAX($A$2:A862)+1),"")</f>
        <v/>
      </c>
      <c r="B863" s="35">
        <f>IF(Setup!$F$61="Yes",MAX($B$2:B862)+1,"")</f>
        <v>819</v>
      </c>
      <c r="C863" s="28" t="s">
        <v>572</v>
      </c>
      <c r="D863" s="37" t="str">
        <f t="shared" si="114"/>
        <v/>
      </c>
      <c r="E863" s="41">
        <v>6</v>
      </c>
      <c r="F863" s="41">
        <v>22</v>
      </c>
      <c r="G863" s="6">
        <v>2</v>
      </c>
      <c r="H863" s="6">
        <v>1</v>
      </c>
      <c r="I863" s="70">
        <v>0</v>
      </c>
      <c r="J863" s="70">
        <v>0</v>
      </c>
      <c r="K863" s="70">
        <v>1</v>
      </c>
      <c r="L863" s="70">
        <v>0</v>
      </c>
      <c r="M863" s="70">
        <v>0</v>
      </c>
      <c r="N863" s="70">
        <v>0</v>
      </c>
      <c r="O863" s="70">
        <v>0</v>
      </c>
      <c r="P863" s="70">
        <v>0</v>
      </c>
      <c r="Q863" s="70">
        <v>0</v>
      </c>
      <c r="R863" s="10">
        <f t="shared" si="113"/>
        <v>5</v>
      </c>
      <c r="T863" s="9" t="str">
        <f t="shared" si="115"/>
        <v>AP26</v>
      </c>
      <c r="U863" s="11" t="str">
        <f t="shared" si="116"/>
        <v>Flea Circus</v>
      </c>
      <c r="V863" s="11" t="str">
        <f t="shared" si="112"/>
        <v>, Nght</v>
      </c>
      <c r="W863" s="11" t="str">
        <f t="shared" si="117"/>
        <v>Nght</v>
      </c>
      <c r="X863" s="86" t="str">
        <f>IFERROR(IF(U863="","",IF(COUNTIF('My Played Scenarios'!E:E,T863)&gt;0,"ü","")),"")</f>
        <v/>
      </c>
    </row>
    <row r="864" spans="1:24" ht="15" customHeight="1" x14ac:dyDescent="0.3">
      <c r="A864" s="128" t="str">
        <f>IFERROR(IF(VLOOKUP(C864,Summary!A:B,2,FALSE)&lt;&gt;"C","",MAX($A$2:A863)+1),"")</f>
        <v/>
      </c>
      <c r="B864" s="35">
        <f>IF(Setup!$F$61="Yes",MAX($B$2:B863)+1,"")</f>
        <v>820</v>
      </c>
      <c r="C864" s="28" t="s">
        <v>573</v>
      </c>
      <c r="D864" s="37" t="str">
        <f t="shared" si="114"/>
        <v/>
      </c>
      <c r="E864" s="41">
        <v>8</v>
      </c>
      <c r="F864" s="41">
        <v>28</v>
      </c>
      <c r="G864" s="6">
        <v>5</v>
      </c>
      <c r="H864" s="6">
        <v>3</v>
      </c>
      <c r="I864" s="70">
        <v>0</v>
      </c>
      <c r="J864" s="70">
        <v>0</v>
      </c>
      <c r="K864" s="70">
        <v>0</v>
      </c>
      <c r="L864" s="70">
        <v>0</v>
      </c>
      <c r="M864" s="70">
        <v>0</v>
      </c>
      <c r="N864" s="70">
        <v>0</v>
      </c>
      <c r="O864" s="70">
        <v>0</v>
      </c>
      <c r="P864" s="70">
        <v>0</v>
      </c>
      <c r="Q864" s="70">
        <v>0</v>
      </c>
      <c r="R864" s="10">
        <f t="shared" si="113"/>
        <v>7.8</v>
      </c>
      <c r="T864" s="9" t="str">
        <f t="shared" si="115"/>
        <v>AP27</v>
      </c>
      <c r="U864" s="11" t="str">
        <f t="shared" si="116"/>
        <v>All Roads Lead to Rome</v>
      </c>
      <c r="V864" s="11" t="str">
        <f t="shared" si="112"/>
        <v/>
      </c>
      <c r="W864" s="11" t="str">
        <f t="shared" si="117"/>
        <v/>
      </c>
      <c r="X864" s="86" t="str">
        <f>IFERROR(IF(U864="","",IF(COUNTIF('My Played Scenarios'!E:E,T864)&gt;0,"ü","")),"")</f>
        <v/>
      </c>
    </row>
    <row r="865" spans="1:24" ht="15" customHeight="1" x14ac:dyDescent="0.3">
      <c r="A865" s="128" t="str">
        <f>IFERROR(IF(VLOOKUP(C865,Summary!A:B,2,FALSE)&lt;&gt;"C","",MAX($A$2:A864)+1),"")</f>
        <v/>
      </c>
      <c r="B865" s="35">
        <f>IF(Setup!$F$61="Yes",MAX($B$2:B864)+1,"")</f>
        <v>821</v>
      </c>
      <c r="C865" s="28" t="s">
        <v>574</v>
      </c>
      <c r="D865" s="37" t="str">
        <f t="shared" si="114"/>
        <v/>
      </c>
      <c r="E865" s="41">
        <v>9</v>
      </c>
      <c r="F865" s="41">
        <v>42</v>
      </c>
      <c r="G865" s="6">
        <v>2</v>
      </c>
      <c r="H865" s="6">
        <v>2</v>
      </c>
      <c r="I865" s="70">
        <v>0</v>
      </c>
      <c r="J865" s="70">
        <v>0</v>
      </c>
      <c r="K865" s="70">
        <v>0</v>
      </c>
      <c r="L865" s="70">
        <v>0</v>
      </c>
      <c r="M865" s="70">
        <v>0</v>
      </c>
      <c r="N865" s="70">
        <v>0</v>
      </c>
      <c r="O865" s="70">
        <v>0</v>
      </c>
      <c r="P865" s="70">
        <v>0</v>
      </c>
      <c r="Q865" s="70">
        <v>0</v>
      </c>
      <c r="R865" s="10">
        <f t="shared" si="113"/>
        <v>8.8000000000000007</v>
      </c>
      <c r="T865" s="9" t="str">
        <f t="shared" si="115"/>
        <v>AP28</v>
      </c>
      <c r="U865" s="11" t="str">
        <f t="shared" si="116"/>
        <v>The Hunters Become the Hunted</v>
      </c>
      <c r="V865" s="11" t="str">
        <f t="shared" si="112"/>
        <v/>
      </c>
      <c r="W865" s="11" t="str">
        <f t="shared" si="117"/>
        <v/>
      </c>
      <c r="X865" s="86" t="str">
        <f>IFERROR(IF(U865="","",IF(COUNTIF('My Played Scenarios'!E:E,T865)&gt;0,"ü","")),"")</f>
        <v/>
      </c>
    </row>
    <row r="866" spans="1:24" ht="15" customHeight="1" x14ac:dyDescent="0.3">
      <c r="A866" s="128" t="str">
        <f>IFERROR(IF(VLOOKUP(C866,Summary!A:B,2,FALSE)&lt;&gt;"C","",MAX($A$2:A865)+1),"")</f>
        <v/>
      </c>
      <c r="B866" s="35">
        <f>IF(Setup!$F$61="Yes",MAX($B$2:B865)+1,"")</f>
        <v>822</v>
      </c>
      <c r="C866" s="28"/>
      <c r="D866" s="37" t="str">
        <f t="shared" si="114"/>
        <v/>
      </c>
      <c r="E866" s="41"/>
      <c r="F866" s="41"/>
      <c r="I866" s="70" t="s">
        <v>1363</v>
      </c>
      <c r="J866" s="70" t="s">
        <v>1363</v>
      </c>
      <c r="K866" s="70" t="s">
        <v>1363</v>
      </c>
      <c r="L866" s="70" t="s">
        <v>1363</v>
      </c>
      <c r="M866" s="70" t="s">
        <v>1363</v>
      </c>
      <c r="N866" s="70" t="s">
        <v>1363</v>
      </c>
      <c r="O866" s="70" t="s">
        <v>1363</v>
      </c>
      <c r="P866" s="70"/>
      <c r="Q866" s="70" t="s">
        <v>1363</v>
      </c>
      <c r="R866" s="10" t="str">
        <f t="shared" si="113"/>
        <v/>
      </c>
      <c r="T866" s="9" t="str">
        <f t="shared" si="115"/>
        <v/>
      </c>
      <c r="U866" s="11" t="str">
        <f t="shared" si="116"/>
        <v/>
      </c>
      <c r="V866" s="11" t="str">
        <f t="shared" si="112"/>
        <v/>
      </c>
      <c r="W866" s="11" t="str">
        <f t="shared" si="117"/>
        <v/>
      </c>
      <c r="X866" s="86" t="str">
        <f>IFERROR(IF(U866="","",IF(COUNTIF('My Played Scenarios'!E:E,T866)&gt;0,"ü","")),"")</f>
        <v/>
      </c>
    </row>
    <row r="867" spans="1:24" ht="15" customHeight="1" x14ac:dyDescent="0.3">
      <c r="A867" s="128" t="str">
        <f>IFERROR(IF(VLOOKUP(C867,Summary!A:B,2,FALSE)&lt;&gt;"C","",MAX($A$2:A866)+1),"")</f>
        <v/>
      </c>
      <c r="B867" s="35">
        <f>IF(Setup!$F$61="Yes",MAX($B$2:B866)+1,"")</f>
        <v>823</v>
      </c>
      <c r="C867" s="29" t="s">
        <v>575</v>
      </c>
      <c r="D867" s="37" t="str">
        <f t="shared" si="114"/>
        <v/>
      </c>
      <c r="E867" s="17"/>
      <c r="F867" s="17"/>
      <c r="I867" s="70" t="s">
        <v>1363</v>
      </c>
      <c r="J867" s="70" t="s">
        <v>1363</v>
      </c>
      <c r="K867" s="70" t="s">
        <v>1363</v>
      </c>
      <c r="L867" s="70" t="s">
        <v>1363</v>
      </c>
      <c r="M867" s="70" t="s">
        <v>1363</v>
      </c>
      <c r="N867" s="70" t="s">
        <v>1363</v>
      </c>
      <c r="O867" s="70" t="s">
        <v>1363</v>
      </c>
      <c r="P867" s="70"/>
      <c r="Q867" s="70" t="s">
        <v>1363</v>
      </c>
      <c r="R867" s="10" t="str">
        <f t="shared" si="113"/>
        <v/>
      </c>
      <c r="T867" s="9" t="str">
        <f t="shared" si="115"/>
        <v/>
      </c>
      <c r="U867" s="11" t="str">
        <f t="shared" si="116"/>
        <v/>
      </c>
      <c r="V867" s="11" t="str">
        <f t="shared" si="112"/>
        <v/>
      </c>
      <c r="W867" s="11" t="str">
        <f t="shared" si="117"/>
        <v/>
      </c>
      <c r="X867" s="86" t="str">
        <f>IFERROR(IF(U867="","",IF(COUNTIF('My Played Scenarios'!E:E,T867)&gt;0,"ü","")),"")</f>
        <v/>
      </c>
    </row>
    <row r="868" spans="1:24" ht="15" customHeight="1" x14ac:dyDescent="0.3">
      <c r="A868" s="128" t="str">
        <f>IFERROR(IF(VLOOKUP(C868,Summary!A:B,2,FALSE)&lt;&gt;"C","",MAX($A$2:A867)+1),"")</f>
        <v/>
      </c>
      <c r="B868" s="35">
        <f>IF(Setup!$F$61="Yes",MAX($B$2:B867)+1,"")</f>
        <v>824</v>
      </c>
      <c r="C868" s="28" t="s">
        <v>576</v>
      </c>
      <c r="D868" s="37" t="str">
        <f t="shared" si="114"/>
        <v/>
      </c>
      <c r="E868" s="41">
        <v>7</v>
      </c>
      <c r="F868" s="41">
        <v>21</v>
      </c>
      <c r="G868" s="6">
        <v>5</v>
      </c>
      <c r="H868" s="6">
        <v>3</v>
      </c>
      <c r="I868" s="70">
        <v>0</v>
      </c>
      <c r="J868" s="70">
        <v>0</v>
      </c>
      <c r="K868" s="70">
        <v>0</v>
      </c>
      <c r="L868" s="70">
        <v>0</v>
      </c>
      <c r="M868" s="70">
        <v>0</v>
      </c>
      <c r="N868" s="70">
        <v>1</v>
      </c>
      <c r="O868" s="70">
        <v>0</v>
      </c>
      <c r="P868" s="70">
        <v>0</v>
      </c>
      <c r="Q868" s="70">
        <v>0</v>
      </c>
      <c r="R868" s="10">
        <f t="shared" si="113"/>
        <v>6.3666666666666663</v>
      </c>
      <c r="T868" s="9" t="str">
        <f t="shared" si="115"/>
        <v>AP29</v>
      </c>
      <c r="U868" s="11" t="str">
        <f t="shared" si="116"/>
        <v>Raff's Dilemma</v>
      </c>
      <c r="V868" s="11" t="str">
        <f t="shared" si="112"/>
        <v>, Bcg</v>
      </c>
      <c r="W868" s="11" t="str">
        <f t="shared" si="117"/>
        <v>Bcg</v>
      </c>
      <c r="X868" s="86" t="str">
        <f>IFERROR(IF(U868="","",IF(COUNTIF('My Played Scenarios'!E:E,T868)&gt;0,"ü","")),"")</f>
        <v/>
      </c>
    </row>
    <row r="869" spans="1:24" ht="15" customHeight="1" x14ac:dyDescent="0.3">
      <c r="A869" s="128" t="str">
        <f>IFERROR(IF(VLOOKUP(C869,Summary!A:B,2,FALSE)&lt;&gt;"C","",MAX($A$2:A868)+1),"")</f>
        <v/>
      </c>
      <c r="B869" s="35">
        <f>IF(Setup!$F$61="Yes",MAX($B$2:B868)+1,"")</f>
        <v>825</v>
      </c>
      <c r="C869" s="28" t="s">
        <v>577</v>
      </c>
      <c r="D869" s="37" t="str">
        <f t="shared" si="114"/>
        <v/>
      </c>
      <c r="E869" s="41">
        <v>8</v>
      </c>
      <c r="F869" s="41">
        <v>42</v>
      </c>
      <c r="G869" s="6">
        <v>15</v>
      </c>
      <c r="H869" s="6">
        <v>1</v>
      </c>
      <c r="I869" s="70">
        <v>0</v>
      </c>
      <c r="J869" s="70">
        <v>0</v>
      </c>
      <c r="K869" s="70">
        <v>0</v>
      </c>
      <c r="L869" s="70">
        <v>0</v>
      </c>
      <c r="M869" s="70">
        <v>0</v>
      </c>
      <c r="N869" s="70">
        <v>1</v>
      </c>
      <c r="O869" s="70">
        <v>0</v>
      </c>
      <c r="P869" s="70">
        <v>0</v>
      </c>
      <c r="Q869" s="70">
        <v>0</v>
      </c>
      <c r="R869" s="10">
        <f t="shared" si="113"/>
        <v>13</v>
      </c>
      <c r="T869" s="9" t="str">
        <f t="shared" si="115"/>
        <v>AP30</v>
      </c>
      <c r="U869" s="11" t="str">
        <f t="shared" si="116"/>
        <v>Not Apt to Drag Feet</v>
      </c>
      <c r="V869" s="11" t="str">
        <f t="shared" si="112"/>
        <v>, Bcg</v>
      </c>
      <c r="W869" s="11" t="str">
        <f t="shared" si="117"/>
        <v>Bcg</v>
      </c>
      <c r="X869" s="86" t="str">
        <f>IFERROR(IF(U869="","",IF(COUNTIF('My Played Scenarios'!E:E,T869)&gt;0,"ü","")),"")</f>
        <v/>
      </c>
    </row>
    <row r="870" spans="1:24" ht="15" customHeight="1" x14ac:dyDescent="0.3">
      <c r="A870" s="128" t="str">
        <f>IFERROR(IF(VLOOKUP(C870,Summary!A:B,2,FALSE)&lt;&gt;"C","",MAX($A$2:A869)+1),"")</f>
        <v/>
      </c>
      <c r="B870" s="35">
        <f>IF(Setup!$F$61="Yes",MAX($B$2:B869)+1,"")</f>
        <v>826</v>
      </c>
      <c r="C870" s="28" t="s">
        <v>578</v>
      </c>
      <c r="D870" s="37" t="str">
        <f t="shared" si="114"/>
        <v/>
      </c>
      <c r="E870" s="41">
        <v>5.5</v>
      </c>
      <c r="F870" s="41">
        <v>13</v>
      </c>
      <c r="G870" s="6">
        <v>7</v>
      </c>
      <c r="H870" s="6">
        <v>1</v>
      </c>
      <c r="I870" s="70">
        <v>0</v>
      </c>
      <c r="J870" s="70">
        <v>0</v>
      </c>
      <c r="K870" s="70">
        <v>0</v>
      </c>
      <c r="L870" s="70">
        <v>0</v>
      </c>
      <c r="M870" s="70">
        <v>0</v>
      </c>
      <c r="N870" s="70">
        <v>1</v>
      </c>
      <c r="O870" s="70">
        <v>0</v>
      </c>
      <c r="P870" s="70">
        <v>0</v>
      </c>
      <c r="Q870" s="70">
        <v>0</v>
      </c>
      <c r="R870" s="10">
        <f t="shared" si="113"/>
        <v>5.0333333333333332</v>
      </c>
      <c r="T870" s="9" t="str">
        <f t="shared" si="115"/>
        <v>AP31</v>
      </c>
      <c r="U870" s="11" t="str">
        <f t="shared" si="116"/>
        <v>First Cristot</v>
      </c>
      <c r="V870" s="11" t="str">
        <f t="shared" si="112"/>
        <v>, Bcg</v>
      </c>
      <c r="W870" s="11" t="str">
        <f t="shared" si="117"/>
        <v>Bcg</v>
      </c>
      <c r="X870" s="86" t="str">
        <f>IFERROR(IF(U870="","",IF(COUNTIF('My Played Scenarios'!E:E,T870)&gt;0,"ü","")),"")</f>
        <v/>
      </c>
    </row>
    <row r="871" spans="1:24" ht="15" customHeight="1" x14ac:dyDescent="0.3">
      <c r="A871" s="128" t="str">
        <f>IFERROR(IF(VLOOKUP(C871,Summary!A:B,2,FALSE)&lt;&gt;"C","",MAX($A$2:A870)+1),"")</f>
        <v/>
      </c>
      <c r="B871" s="35">
        <f>IF(Setup!$F$61="Yes",MAX($B$2:B870)+1,"")</f>
        <v>827</v>
      </c>
      <c r="C871" s="28" t="s">
        <v>579</v>
      </c>
      <c r="D871" s="37" t="str">
        <f t="shared" si="114"/>
        <v/>
      </c>
      <c r="E871" s="41">
        <v>6</v>
      </c>
      <c r="F871" s="41">
        <v>22</v>
      </c>
      <c r="G871" s="6">
        <v>7</v>
      </c>
      <c r="H871" s="6">
        <v>1</v>
      </c>
      <c r="I871" s="70">
        <v>0</v>
      </c>
      <c r="J871" s="70">
        <v>0</v>
      </c>
      <c r="K871" s="70">
        <v>0</v>
      </c>
      <c r="L871" s="70">
        <v>0</v>
      </c>
      <c r="M871" s="70">
        <v>0</v>
      </c>
      <c r="N871" s="70">
        <v>1</v>
      </c>
      <c r="O871" s="70">
        <v>0</v>
      </c>
      <c r="P871" s="70">
        <v>0</v>
      </c>
      <c r="Q871" s="70">
        <v>0</v>
      </c>
      <c r="R871" s="10">
        <f t="shared" si="113"/>
        <v>6.3</v>
      </c>
      <c r="T871" s="9" t="str">
        <f t="shared" si="115"/>
        <v>AP32</v>
      </c>
      <c r="U871" s="11" t="str">
        <f t="shared" si="116"/>
        <v>Second Crack at Caumont</v>
      </c>
      <c r="V871" s="11" t="str">
        <f t="shared" si="112"/>
        <v>, Bcg</v>
      </c>
      <c r="W871" s="11" t="str">
        <f t="shared" si="117"/>
        <v>Bcg</v>
      </c>
      <c r="X871" s="86" t="str">
        <f>IFERROR(IF(U871="","",IF(COUNTIF('My Played Scenarios'!E:E,T871)&gt;0,"ü","")),"")</f>
        <v/>
      </c>
    </row>
    <row r="872" spans="1:24" ht="15" customHeight="1" x14ac:dyDescent="0.3">
      <c r="A872" s="128" t="str">
        <f>IFERROR(IF(VLOOKUP(C872,Summary!A:B,2,FALSE)&lt;&gt;"C","",MAX($A$2:A871)+1),"")</f>
        <v/>
      </c>
      <c r="B872" s="35">
        <f>IF(Setup!$F$61="Yes",MAX($B$2:B871)+1,"")</f>
        <v>828</v>
      </c>
      <c r="C872" s="28" t="s">
        <v>580</v>
      </c>
      <c r="D872" s="37" t="str">
        <f t="shared" si="114"/>
        <v/>
      </c>
      <c r="E872" s="41">
        <v>7.5</v>
      </c>
      <c r="F872" s="41">
        <v>22</v>
      </c>
      <c r="G872" s="6">
        <v>10</v>
      </c>
      <c r="H872" s="6">
        <v>1</v>
      </c>
      <c r="I872" s="70">
        <v>0</v>
      </c>
      <c r="J872" s="70">
        <v>0</v>
      </c>
      <c r="K872" s="70">
        <v>0</v>
      </c>
      <c r="L872" s="70">
        <v>0</v>
      </c>
      <c r="M872" s="70">
        <v>0</v>
      </c>
      <c r="N872" s="70">
        <v>1</v>
      </c>
      <c r="O872" s="70">
        <v>0</v>
      </c>
      <c r="P872" s="70">
        <v>0</v>
      </c>
      <c r="Q872" s="70">
        <v>0</v>
      </c>
      <c r="R872" s="10">
        <f t="shared" si="113"/>
        <v>7.875</v>
      </c>
      <c r="T872" s="9" t="str">
        <f t="shared" si="115"/>
        <v>AP33</v>
      </c>
      <c r="U872" s="11" t="str">
        <f t="shared" si="116"/>
        <v>Second Cristot</v>
      </c>
      <c r="V872" s="11" t="str">
        <f t="shared" si="112"/>
        <v>, Bcg</v>
      </c>
      <c r="W872" s="11" t="str">
        <f t="shared" si="117"/>
        <v>Bcg</v>
      </c>
      <c r="X872" s="86" t="str">
        <f>IFERROR(IF(U872="","",IF(COUNTIF('My Played Scenarios'!E:E,T872)&gt;0,"ü","")),"")</f>
        <v/>
      </c>
    </row>
    <row r="873" spans="1:24" ht="15" customHeight="1" x14ac:dyDescent="0.3">
      <c r="A873" s="128" t="str">
        <f>IFERROR(IF(VLOOKUP(C873,Summary!A:B,2,FALSE)&lt;&gt;"C","",MAX($A$2:A872)+1),"")</f>
        <v/>
      </c>
      <c r="B873" s="35">
        <f>IF(Setup!$F$61="Yes",MAX($B$2:B872)+1,"")</f>
        <v>829</v>
      </c>
      <c r="C873" s="28" t="s">
        <v>581</v>
      </c>
      <c r="D873" s="37" t="str">
        <f t="shared" si="114"/>
        <v/>
      </c>
      <c r="E873" s="41">
        <v>6</v>
      </c>
      <c r="F873" s="41">
        <v>15</v>
      </c>
      <c r="G873" s="6">
        <v>4</v>
      </c>
      <c r="H873" s="6">
        <v>1</v>
      </c>
      <c r="I873" s="70">
        <v>0</v>
      </c>
      <c r="J873" s="70">
        <v>1</v>
      </c>
      <c r="K873" s="70">
        <v>0</v>
      </c>
      <c r="L873" s="70">
        <v>0</v>
      </c>
      <c r="M873" s="70">
        <v>0</v>
      </c>
      <c r="N873" s="70">
        <v>1</v>
      </c>
      <c r="O873" s="70">
        <v>0</v>
      </c>
      <c r="P873" s="70">
        <v>0</v>
      </c>
      <c r="Q873" s="70">
        <v>0</v>
      </c>
      <c r="R873" s="10">
        <f t="shared" si="113"/>
        <v>4.9000000000000004</v>
      </c>
      <c r="T873" s="9" t="str">
        <f t="shared" si="115"/>
        <v>AP34</v>
      </c>
      <c r="U873" s="11" t="str">
        <f t="shared" si="116"/>
        <v>Bocage Blockage</v>
      </c>
      <c r="V873" s="11" t="str">
        <f t="shared" si="112"/>
        <v>, OBA, Bcg</v>
      </c>
      <c r="W873" s="11" t="str">
        <f t="shared" si="117"/>
        <v>OBA, Bcg</v>
      </c>
      <c r="X873" s="86" t="str">
        <f>IFERROR(IF(U873="","",IF(COUNTIF('My Played Scenarios'!E:E,T873)&gt;0,"ü","")),"")</f>
        <v/>
      </c>
    </row>
    <row r="874" spans="1:24" ht="15" customHeight="1" x14ac:dyDescent="0.3">
      <c r="A874" s="128" t="str">
        <f>IFERROR(IF(VLOOKUP(C874,Summary!A:B,2,FALSE)&lt;&gt;"C","",MAX($A$2:A873)+1),"")</f>
        <v/>
      </c>
      <c r="B874" s="35">
        <f>IF(Setup!$F$61="Yes",MAX($B$2:B873)+1,"")</f>
        <v>830</v>
      </c>
      <c r="C874" s="28" t="s">
        <v>582</v>
      </c>
      <c r="D874" s="37" t="str">
        <f t="shared" si="114"/>
        <v/>
      </c>
      <c r="E874" s="41">
        <v>7.5</v>
      </c>
      <c r="F874" s="41">
        <v>26</v>
      </c>
      <c r="G874" s="6">
        <v>25</v>
      </c>
      <c r="H874" s="6">
        <v>1</v>
      </c>
      <c r="I874" s="70">
        <v>0</v>
      </c>
      <c r="J874" s="70">
        <v>0</v>
      </c>
      <c r="K874" s="70">
        <v>0</v>
      </c>
      <c r="L874" s="70">
        <v>0</v>
      </c>
      <c r="M874" s="70">
        <v>0</v>
      </c>
      <c r="N874" s="70">
        <v>1</v>
      </c>
      <c r="O874" s="70">
        <v>0</v>
      </c>
      <c r="P874" s="70">
        <v>0</v>
      </c>
      <c r="Q874" s="70">
        <v>0</v>
      </c>
      <c r="R874" s="10">
        <f t="shared" si="113"/>
        <v>14</v>
      </c>
      <c r="T874" s="9" t="str">
        <f t="shared" si="115"/>
        <v>AP35</v>
      </c>
      <c r="U874" s="11" t="str">
        <f t="shared" si="116"/>
        <v>A Lesson for Lehr</v>
      </c>
      <c r="V874" s="11" t="str">
        <f t="shared" si="112"/>
        <v>, Bcg</v>
      </c>
      <c r="W874" s="11" t="str">
        <f t="shared" si="117"/>
        <v>Bcg</v>
      </c>
      <c r="X874" s="86" t="str">
        <f>IFERROR(IF(U874="","",IF(COUNTIF('My Played Scenarios'!E:E,T874)&gt;0,"ü","")),"")</f>
        <v/>
      </c>
    </row>
    <row r="875" spans="1:24" ht="15" customHeight="1" x14ac:dyDescent="0.3">
      <c r="A875" s="128" t="str">
        <f>IFERROR(IF(VLOOKUP(C875,Summary!A:B,2,FALSE)&lt;&gt;"C","",MAX($A$2:A874)+1),"")</f>
        <v/>
      </c>
      <c r="B875" s="35">
        <f>IF(Setup!$F$61="Yes",MAX($B$2:B874)+1,"")</f>
        <v>831</v>
      </c>
      <c r="C875" s="28" t="s">
        <v>583</v>
      </c>
      <c r="D875" s="37" t="str">
        <f t="shared" si="114"/>
        <v/>
      </c>
      <c r="E875" s="41">
        <v>8</v>
      </c>
      <c r="F875" s="41">
        <v>16</v>
      </c>
      <c r="G875" s="6">
        <v>14</v>
      </c>
      <c r="H875" s="6">
        <v>0</v>
      </c>
      <c r="I875" s="70">
        <v>0</v>
      </c>
      <c r="J875" s="70">
        <v>0</v>
      </c>
      <c r="K875" s="70">
        <v>0</v>
      </c>
      <c r="L875" s="70">
        <v>0</v>
      </c>
      <c r="M875" s="70">
        <v>0</v>
      </c>
      <c r="N875" s="70">
        <v>1</v>
      </c>
      <c r="O875" s="70">
        <v>0</v>
      </c>
      <c r="P875" s="70">
        <v>0</v>
      </c>
      <c r="Q875" s="70">
        <v>0</v>
      </c>
      <c r="R875" s="10">
        <f t="shared" si="113"/>
        <v>9</v>
      </c>
      <c r="T875" s="9" t="str">
        <f t="shared" si="115"/>
        <v>AP36</v>
      </c>
      <c r="U875" s="11" t="str">
        <f t="shared" si="116"/>
        <v>Take a Bath</v>
      </c>
      <c r="V875" s="11" t="str">
        <f t="shared" si="112"/>
        <v>, Bcg</v>
      </c>
      <c r="W875" s="11" t="str">
        <f t="shared" si="117"/>
        <v>Bcg</v>
      </c>
      <c r="X875" s="86" t="str">
        <f>IFERROR(IF(U875="","",IF(COUNTIF('My Played Scenarios'!E:E,T875)&gt;0,"ü","")),"")</f>
        <v/>
      </c>
    </row>
    <row r="876" spans="1:24" ht="15" customHeight="1" x14ac:dyDescent="0.3">
      <c r="A876" s="128" t="str">
        <f>IFERROR(IF(VLOOKUP(C876,Summary!A:B,2,FALSE)&lt;&gt;"C","",MAX($A$2:A875)+1),"")</f>
        <v/>
      </c>
      <c r="B876" s="35">
        <f>IF(Setup!$F$61="Yes",MAX($B$2:B875)+1,"")</f>
        <v>832</v>
      </c>
      <c r="C876" s="28" t="s">
        <v>584</v>
      </c>
      <c r="D876" s="37" t="str">
        <f t="shared" si="114"/>
        <v/>
      </c>
      <c r="E876" s="41">
        <v>6.5</v>
      </c>
      <c r="F876" s="41">
        <v>16</v>
      </c>
      <c r="G876" s="6">
        <v>17</v>
      </c>
      <c r="H876" s="6">
        <v>0</v>
      </c>
      <c r="I876" s="70">
        <v>0</v>
      </c>
      <c r="J876" s="70">
        <v>0</v>
      </c>
      <c r="K876" s="70">
        <v>0</v>
      </c>
      <c r="L876" s="70">
        <v>0</v>
      </c>
      <c r="M876" s="70">
        <v>0</v>
      </c>
      <c r="N876" s="70">
        <v>1</v>
      </c>
      <c r="O876" s="70">
        <v>0</v>
      </c>
      <c r="P876" s="70">
        <v>0</v>
      </c>
      <c r="Q876" s="70">
        <v>0</v>
      </c>
      <c r="R876" s="10">
        <f t="shared" si="113"/>
        <v>8.4749999999999996</v>
      </c>
      <c r="T876" s="9" t="str">
        <f t="shared" si="115"/>
        <v>AP37</v>
      </c>
      <c r="U876" s="11" t="str">
        <f t="shared" si="116"/>
        <v>Apples to Apples</v>
      </c>
      <c r="V876" s="11" t="str">
        <f t="shared" si="112"/>
        <v>, Bcg</v>
      </c>
      <c r="W876" s="11" t="str">
        <f t="shared" si="117"/>
        <v>Bcg</v>
      </c>
      <c r="X876" s="86" t="str">
        <f>IFERROR(IF(U876="","",IF(COUNTIF('My Played Scenarios'!E:E,T876)&gt;0,"ü","")),"")</f>
        <v/>
      </c>
    </row>
    <row r="877" spans="1:24" ht="15" customHeight="1" x14ac:dyDescent="0.3">
      <c r="A877" s="128" t="str">
        <f>IFERROR(IF(VLOOKUP(C877,Summary!A:B,2,FALSE)&lt;&gt;"C","",MAX($A$2:A876)+1),"")</f>
        <v/>
      </c>
      <c r="B877" s="35">
        <f>IF(Setup!$F$61="Yes",MAX($B$2:B876)+1,"")</f>
        <v>833</v>
      </c>
      <c r="C877" s="28" t="s">
        <v>585</v>
      </c>
      <c r="D877" s="37" t="str">
        <f t="shared" si="114"/>
        <v/>
      </c>
      <c r="E877" s="41">
        <v>8</v>
      </c>
      <c r="F877" s="41">
        <v>8</v>
      </c>
      <c r="G877" s="6">
        <v>25</v>
      </c>
      <c r="H877" s="6">
        <v>1</v>
      </c>
      <c r="I877" s="70">
        <v>0</v>
      </c>
      <c r="J877" s="70">
        <v>0</v>
      </c>
      <c r="K877" s="70">
        <v>0</v>
      </c>
      <c r="L877" s="70">
        <v>0</v>
      </c>
      <c r="M877" s="70">
        <v>0</v>
      </c>
      <c r="N877" s="70">
        <v>1</v>
      </c>
      <c r="O877" s="70">
        <v>0</v>
      </c>
      <c r="P877" s="70">
        <v>0</v>
      </c>
      <c r="Q877" s="70">
        <v>0</v>
      </c>
      <c r="R877" s="10">
        <f t="shared" si="113"/>
        <v>12.466666666666667</v>
      </c>
      <c r="T877" s="9" t="str">
        <f t="shared" si="115"/>
        <v>AP38</v>
      </c>
      <c r="U877" s="11" t="str">
        <f t="shared" si="116"/>
        <v>Infiltrators</v>
      </c>
      <c r="V877" s="11" t="str">
        <f t="shared" si="112"/>
        <v>, Bcg</v>
      </c>
      <c r="W877" s="11" t="str">
        <f t="shared" si="117"/>
        <v>Bcg</v>
      </c>
      <c r="X877" s="86" t="str">
        <f>IFERROR(IF(U877="","",IF(COUNTIF('My Played Scenarios'!E:E,T877)&gt;0,"ü","")),"")</f>
        <v/>
      </c>
    </row>
    <row r="878" spans="1:24" ht="15" customHeight="1" x14ac:dyDescent="0.3">
      <c r="A878" s="128" t="str">
        <f>IFERROR(IF(VLOOKUP(C878,Summary!A:B,2,FALSE)&lt;&gt;"C","",MAX($A$2:A877)+1),"")</f>
        <v/>
      </c>
      <c r="B878" s="35">
        <f>IF(Setup!$F$61="Yes",MAX($B$2:B877)+1,"")</f>
        <v>834</v>
      </c>
      <c r="C878" s="28" t="s">
        <v>586</v>
      </c>
      <c r="D878" s="37" t="str">
        <f t="shared" si="114"/>
        <v/>
      </c>
      <c r="E878" s="41">
        <v>7</v>
      </c>
      <c r="F878" s="41">
        <v>21</v>
      </c>
      <c r="G878" s="6">
        <v>4</v>
      </c>
      <c r="H878" s="6">
        <v>1</v>
      </c>
      <c r="I878" s="70">
        <v>0</v>
      </c>
      <c r="J878" s="70">
        <v>0</v>
      </c>
      <c r="K878" s="70">
        <v>1</v>
      </c>
      <c r="L878" s="70">
        <v>0</v>
      </c>
      <c r="M878" s="70">
        <v>0</v>
      </c>
      <c r="N878" s="70">
        <v>1</v>
      </c>
      <c r="O878" s="70">
        <v>0</v>
      </c>
      <c r="P878" s="70">
        <v>0</v>
      </c>
      <c r="Q878" s="70">
        <v>0</v>
      </c>
      <c r="R878" s="10">
        <f t="shared" si="113"/>
        <v>6.7166666666666668</v>
      </c>
      <c r="T878" s="9" t="str">
        <f t="shared" si="115"/>
        <v>AP39</v>
      </c>
      <c r="U878" s="11" t="str">
        <f t="shared" si="116"/>
        <v>Old Hickory</v>
      </c>
      <c r="V878" s="11" t="str">
        <f t="shared" si="112"/>
        <v>, Nght, Bcg</v>
      </c>
      <c r="W878" s="11" t="str">
        <f t="shared" si="117"/>
        <v>Nght, Bcg</v>
      </c>
      <c r="X878" s="86" t="str">
        <f>IFERROR(IF(U878="","",IF(COUNTIF('My Played Scenarios'!E:E,T878)&gt;0,"ü","")),"")</f>
        <v/>
      </c>
    </row>
    <row r="879" spans="1:24" ht="15" customHeight="1" x14ac:dyDescent="0.3">
      <c r="A879" s="128" t="str">
        <f>IFERROR(IF(VLOOKUP(C879,Summary!A:B,2,FALSE)&lt;&gt;"C","",MAX($A$2:A878)+1),"")</f>
        <v/>
      </c>
      <c r="B879" s="35">
        <f>IF(Setup!$F$61="Yes",MAX($B$2:B878)+1,"")</f>
        <v>835</v>
      </c>
      <c r="C879" s="28" t="s">
        <v>587</v>
      </c>
      <c r="D879" s="37" t="str">
        <f t="shared" si="114"/>
        <v/>
      </c>
      <c r="E879" s="41">
        <v>4.5</v>
      </c>
      <c r="F879" s="41">
        <v>42</v>
      </c>
      <c r="G879" s="6">
        <v>19</v>
      </c>
      <c r="H879" s="6">
        <v>2</v>
      </c>
      <c r="I879" s="70">
        <v>0</v>
      </c>
      <c r="J879" s="70">
        <v>0</v>
      </c>
      <c r="K879" s="70">
        <v>0</v>
      </c>
      <c r="L879" s="70">
        <v>0</v>
      </c>
      <c r="M879" s="70">
        <v>0</v>
      </c>
      <c r="N879" s="70">
        <v>1</v>
      </c>
      <c r="O879" s="70">
        <v>0</v>
      </c>
      <c r="P879" s="70">
        <v>0</v>
      </c>
      <c r="Q879" s="70">
        <v>0</v>
      </c>
      <c r="R879" s="10">
        <f t="shared" si="113"/>
        <v>8.7249999999999996</v>
      </c>
      <c r="T879" s="9" t="str">
        <f t="shared" si="115"/>
        <v>AP40</v>
      </c>
      <c r="U879" s="11" t="str">
        <f t="shared" si="116"/>
        <v>The Head of the Mace</v>
      </c>
      <c r="V879" s="11" t="str">
        <f t="shared" si="112"/>
        <v>, Bcg</v>
      </c>
      <c r="W879" s="11" t="str">
        <f t="shared" si="117"/>
        <v>Bcg</v>
      </c>
      <c r="X879" s="86" t="str">
        <f>IFERROR(IF(U879="","",IF(COUNTIF('My Played Scenarios'!E:E,T879)&gt;0,"ü","")),"")</f>
        <v/>
      </c>
    </row>
    <row r="880" spans="1:24" ht="15" customHeight="1" x14ac:dyDescent="0.3">
      <c r="A880" s="128" t="str">
        <f>IFERROR(IF(VLOOKUP(C880,Summary!A:B,2,FALSE)&lt;&gt;"C","",MAX($A$2:A879)+1),"")</f>
        <v/>
      </c>
      <c r="B880" s="35">
        <f>IF(Setup!$F$61="Yes",MAX($B$2:B879)+1,"")</f>
        <v>836</v>
      </c>
      <c r="C880" s="28"/>
      <c r="D880" s="37" t="str">
        <f t="shared" si="114"/>
        <v/>
      </c>
      <c r="E880" s="41"/>
      <c r="F880" s="41"/>
      <c r="I880" s="70" t="s">
        <v>1363</v>
      </c>
      <c r="J880" s="70" t="s">
        <v>1363</v>
      </c>
      <c r="K880" s="70" t="s">
        <v>1363</v>
      </c>
      <c r="L880" s="70" t="s">
        <v>1363</v>
      </c>
      <c r="M880" s="70" t="s">
        <v>1363</v>
      </c>
      <c r="N880" s="70" t="s">
        <v>1363</v>
      </c>
      <c r="O880" s="70" t="s">
        <v>1363</v>
      </c>
      <c r="P880" s="70"/>
      <c r="Q880" s="70" t="s">
        <v>1363</v>
      </c>
      <c r="R880" s="10" t="str">
        <f t="shared" si="113"/>
        <v/>
      </c>
      <c r="T880" s="9" t="str">
        <f t="shared" si="115"/>
        <v/>
      </c>
      <c r="U880" s="11" t="str">
        <f t="shared" si="116"/>
        <v/>
      </c>
      <c r="V880" s="11" t="str">
        <f t="shared" si="112"/>
        <v/>
      </c>
      <c r="W880" s="11" t="str">
        <f t="shared" si="117"/>
        <v/>
      </c>
      <c r="X880" s="86" t="str">
        <f>IFERROR(IF(U880="","",IF(COUNTIF('My Played Scenarios'!E:E,T880)&gt;0,"ü","")),"")</f>
        <v/>
      </c>
    </row>
    <row r="881" spans="1:24" ht="15" customHeight="1" x14ac:dyDescent="0.3">
      <c r="A881" s="128" t="str">
        <f>IFERROR(IF(VLOOKUP(C881,Summary!A:B,2,FALSE)&lt;&gt;"C","",MAX($A$2:A880)+1),"")</f>
        <v/>
      </c>
      <c r="B881" s="35">
        <f>IF(Setup!$F$61="Yes",MAX($B$2:B880)+1,"")</f>
        <v>837</v>
      </c>
      <c r="C881" s="29" t="s">
        <v>588</v>
      </c>
      <c r="D881" s="37" t="str">
        <f t="shared" si="114"/>
        <v/>
      </c>
      <c r="E881" s="17"/>
      <c r="F881" s="17"/>
      <c r="I881" s="70" t="s">
        <v>1363</v>
      </c>
      <c r="J881" s="70" t="s">
        <v>1363</v>
      </c>
      <c r="K881" s="70" t="s">
        <v>1363</v>
      </c>
      <c r="L881" s="70" t="s">
        <v>1363</v>
      </c>
      <c r="M881" s="70" t="s">
        <v>1363</v>
      </c>
      <c r="N881" s="70" t="s">
        <v>1363</v>
      </c>
      <c r="O881" s="70" t="s">
        <v>1363</v>
      </c>
      <c r="P881" s="70"/>
      <c r="Q881" s="70" t="s">
        <v>1363</v>
      </c>
      <c r="R881" s="10" t="str">
        <f t="shared" si="113"/>
        <v/>
      </c>
      <c r="T881" s="9" t="str">
        <f t="shared" si="115"/>
        <v/>
      </c>
      <c r="U881" s="11" t="str">
        <f t="shared" si="116"/>
        <v/>
      </c>
      <c r="V881" s="11" t="str">
        <f t="shared" si="112"/>
        <v/>
      </c>
      <c r="W881" s="11" t="str">
        <f t="shared" si="117"/>
        <v/>
      </c>
      <c r="X881" s="86" t="str">
        <f>IFERROR(IF(U881="","",IF(COUNTIF('My Played Scenarios'!E:E,T881)&gt;0,"ü","")),"")</f>
        <v/>
      </c>
    </row>
    <row r="882" spans="1:24" ht="15" customHeight="1" x14ac:dyDescent="0.3">
      <c r="A882" s="128" t="str">
        <f>IFERROR(IF(VLOOKUP(C882,Summary!A:B,2,FALSE)&lt;&gt;"C","",MAX($A$2:A881)+1),"")</f>
        <v/>
      </c>
      <c r="B882" s="35">
        <f>IF(Setup!$F$61="Yes",MAX($B$2:B881)+1,"")</f>
        <v>838</v>
      </c>
      <c r="C882" s="28" t="s">
        <v>589</v>
      </c>
      <c r="D882" s="37" t="str">
        <f t="shared" si="114"/>
        <v/>
      </c>
      <c r="E882" s="41">
        <v>5</v>
      </c>
      <c r="F882" s="41">
        <v>18</v>
      </c>
      <c r="G882" s="6">
        <v>12</v>
      </c>
      <c r="H882" s="6">
        <v>1</v>
      </c>
      <c r="I882" s="70">
        <v>0</v>
      </c>
      <c r="J882" s="70">
        <v>0</v>
      </c>
      <c r="K882" s="70">
        <v>0</v>
      </c>
      <c r="L882" s="70">
        <v>0</v>
      </c>
      <c r="M882" s="70">
        <v>0</v>
      </c>
      <c r="N882" s="70">
        <v>0</v>
      </c>
      <c r="O882" s="70">
        <v>0</v>
      </c>
      <c r="P882" s="70">
        <v>0</v>
      </c>
      <c r="Q882" s="70">
        <v>0</v>
      </c>
      <c r="R882" s="10">
        <f t="shared" si="113"/>
        <v>5.583333333333333</v>
      </c>
      <c r="T882" s="9" t="str">
        <f t="shared" si="115"/>
        <v>AP41</v>
      </c>
      <c r="U882" s="11" t="str">
        <f t="shared" si="116"/>
        <v>The Meat Grinder</v>
      </c>
      <c r="V882" s="11" t="str">
        <f t="shared" ref="V882:V1006" si="118">IF(OR(C882="",LEFT(C882,3)="---"),"",IF(OR(RIGHT(C882,3)="-I]",RIGHT(C882,4)="-II]",RIGHT(C882,5)="-III]",RIGHT(C882,4)="-IV]",RIGHT(C882,3)="-V]",RIGHT(C882,4)="-VI]",RIGHT(C882,5)="-VII]",RIGHT(C882,6)="-VIII]",RIGHT(C882,3)="CG]",MID(C882,LEN(C882)-2,2)="CG",MID(C882,LEN(C882)-4,2)="CG",MID(C882,LEN(C882)-3,2)="CG"),"Campaign",IFERROR(IF(I882=1,", PTO","")&amp;IF(J882=1,", OBA","")&amp;IF(K882=1,", Nght","")&amp;IF(L882=1,", Dsrt","")&amp;IF(M882=1,", Air","")&amp;IF(N882=1,", Bcg","")&amp;IF(O882=1,", Sea","")&amp;IF(P882=1,", Dlux","")&amp;IF(Q882=1,", SSR",""),"")))</f>
        <v/>
      </c>
      <c r="W882" s="11" t="str">
        <f t="shared" si="117"/>
        <v/>
      </c>
      <c r="X882" s="86" t="str">
        <f>IFERROR(IF(U882="","",IF(COUNTIF('My Played Scenarios'!E:E,T882)&gt;0,"ü","")),"")</f>
        <v/>
      </c>
    </row>
    <row r="883" spans="1:24" ht="15" customHeight="1" x14ac:dyDescent="0.3">
      <c r="A883" s="128" t="str">
        <f>IFERROR(IF(VLOOKUP(C883,Summary!A:B,2,FALSE)&lt;&gt;"C","",MAX($A$2:A882)+1),"")</f>
        <v/>
      </c>
      <c r="B883" s="35">
        <f>IF(Setup!$F$61="Yes",MAX($B$2:B882)+1,"")</f>
        <v>839</v>
      </c>
      <c r="C883" s="28" t="s">
        <v>590</v>
      </c>
      <c r="D883" s="37" t="str">
        <f t="shared" si="114"/>
        <v/>
      </c>
      <c r="E883" s="41">
        <v>6.5</v>
      </c>
      <c r="F883" s="41">
        <v>17</v>
      </c>
      <c r="G883" s="6">
        <v>10</v>
      </c>
      <c r="H883" s="6">
        <v>0</v>
      </c>
      <c r="I883" s="70">
        <v>0</v>
      </c>
      <c r="J883" s="70">
        <v>0</v>
      </c>
      <c r="K883" s="70">
        <v>0</v>
      </c>
      <c r="L883" s="70">
        <v>0</v>
      </c>
      <c r="M883" s="70">
        <v>0</v>
      </c>
      <c r="N883" s="70">
        <v>0</v>
      </c>
      <c r="O883" s="70">
        <v>0</v>
      </c>
      <c r="P883" s="70">
        <v>0</v>
      </c>
      <c r="Q883" s="70">
        <v>0</v>
      </c>
      <c r="R883" s="10">
        <f t="shared" si="113"/>
        <v>6.0916666666666668</v>
      </c>
      <c r="T883" s="9" t="str">
        <f t="shared" si="115"/>
        <v>AP42</v>
      </c>
      <c r="U883" s="11" t="str">
        <f t="shared" si="116"/>
        <v>Frontiers and Pioneers</v>
      </c>
      <c r="V883" s="11" t="str">
        <f t="shared" si="118"/>
        <v/>
      </c>
      <c r="W883" s="11" t="str">
        <f t="shared" si="117"/>
        <v/>
      </c>
      <c r="X883" s="86" t="str">
        <f>IFERROR(IF(U883="","",IF(COUNTIF('My Played Scenarios'!E:E,T883)&gt;0,"ü","")),"")</f>
        <v/>
      </c>
    </row>
    <row r="884" spans="1:24" ht="15" customHeight="1" x14ac:dyDescent="0.3">
      <c r="A884" s="128" t="str">
        <f>IFERROR(IF(VLOOKUP(C884,Summary!A:B,2,FALSE)&lt;&gt;"C","",MAX($A$2:A883)+1),"")</f>
        <v/>
      </c>
      <c r="B884" s="35">
        <f>IF(Setup!$F$61="Yes",MAX($B$2:B883)+1,"")</f>
        <v>840</v>
      </c>
      <c r="C884" s="28" t="s">
        <v>591</v>
      </c>
      <c r="D884" s="37" t="str">
        <f t="shared" si="114"/>
        <v/>
      </c>
      <c r="E884" s="41">
        <v>6</v>
      </c>
      <c r="F884" s="41">
        <v>40</v>
      </c>
      <c r="G884" s="6">
        <v>3</v>
      </c>
      <c r="H884" s="6">
        <v>2</v>
      </c>
      <c r="I884" s="70">
        <v>0</v>
      </c>
      <c r="J884" s="70">
        <v>0</v>
      </c>
      <c r="K884" s="70">
        <v>0</v>
      </c>
      <c r="L884" s="70">
        <v>0</v>
      </c>
      <c r="M884" s="70">
        <v>0</v>
      </c>
      <c r="N884" s="70">
        <v>0</v>
      </c>
      <c r="O884" s="70">
        <v>0</v>
      </c>
      <c r="P884" s="70">
        <v>0</v>
      </c>
      <c r="Q884" s="70">
        <v>0</v>
      </c>
      <c r="R884" s="10">
        <f t="shared" si="113"/>
        <v>6.4</v>
      </c>
      <c r="T884" s="9" t="str">
        <f t="shared" si="115"/>
        <v>AP43</v>
      </c>
      <c r="U884" s="11" t="str">
        <f t="shared" si="116"/>
        <v>Escape from Encirclement</v>
      </c>
      <c r="V884" s="11" t="str">
        <f t="shared" si="118"/>
        <v/>
      </c>
      <c r="W884" s="11" t="str">
        <f t="shared" si="117"/>
        <v/>
      </c>
      <c r="X884" s="86" t="str">
        <f>IFERROR(IF(U884="","",IF(COUNTIF('My Played Scenarios'!E:E,T884)&gt;0,"ü","")),"")</f>
        <v/>
      </c>
    </row>
    <row r="885" spans="1:24" ht="15" customHeight="1" x14ac:dyDescent="0.3">
      <c r="A885" s="128" t="str">
        <f>IFERROR(IF(VLOOKUP(C885,Summary!A:B,2,FALSE)&lt;&gt;"C","",MAX($A$2:A884)+1),"")</f>
        <v/>
      </c>
      <c r="B885" s="35">
        <f>IF(Setup!$F$61="Yes",MAX($B$2:B884)+1,"")</f>
        <v>841</v>
      </c>
      <c r="C885" s="28" t="s">
        <v>592</v>
      </c>
      <c r="D885" s="37" t="str">
        <f t="shared" si="114"/>
        <v/>
      </c>
      <c r="E885" s="41">
        <v>7.5</v>
      </c>
      <c r="F885" s="41">
        <v>32</v>
      </c>
      <c r="G885" s="6">
        <v>0</v>
      </c>
      <c r="H885" s="6">
        <v>2</v>
      </c>
      <c r="I885" s="70">
        <v>0</v>
      </c>
      <c r="J885" s="70">
        <v>1</v>
      </c>
      <c r="K885" s="70">
        <v>0</v>
      </c>
      <c r="L885" s="70">
        <v>0</v>
      </c>
      <c r="M885" s="70">
        <v>1</v>
      </c>
      <c r="N885" s="70">
        <v>0</v>
      </c>
      <c r="O885" s="70">
        <v>0</v>
      </c>
      <c r="P885" s="70">
        <v>0</v>
      </c>
      <c r="Q885" s="70">
        <v>0</v>
      </c>
      <c r="R885" s="10">
        <f t="shared" si="113"/>
        <v>6.125</v>
      </c>
      <c r="T885" s="9" t="str">
        <f t="shared" si="115"/>
        <v>AP44</v>
      </c>
      <c r="U885" s="11" t="str">
        <f t="shared" si="116"/>
        <v>The Burial Mound</v>
      </c>
      <c r="V885" s="11" t="str">
        <f t="shared" si="118"/>
        <v>, OBA, Air</v>
      </c>
      <c r="W885" s="11" t="str">
        <f t="shared" si="117"/>
        <v>OBA, Air</v>
      </c>
      <c r="X885" s="86" t="str">
        <f>IFERROR(IF(U885="","",IF(COUNTIF('My Played Scenarios'!E:E,T885)&gt;0,"ü","")),"")</f>
        <v/>
      </c>
    </row>
    <row r="886" spans="1:24" ht="15" customHeight="1" x14ac:dyDescent="0.3">
      <c r="A886" s="128" t="str">
        <f>IFERROR(IF(VLOOKUP(C886,Summary!A:B,2,FALSE)&lt;&gt;"C","",MAX($A$2:A885)+1),"")</f>
        <v/>
      </c>
      <c r="B886" s="35">
        <f>IF(Setup!$F$61="Yes",MAX($B$2:B885)+1,"")</f>
        <v>842</v>
      </c>
      <c r="C886" s="28" t="s">
        <v>593</v>
      </c>
      <c r="D886" s="37" t="str">
        <f t="shared" si="114"/>
        <v/>
      </c>
      <c r="E886" s="41">
        <v>5.5</v>
      </c>
      <c r="F886" s="41">
        <v>40</v>
      </c>
      <c r="G886" s="6">
        <v>3</v>
      </c>
      <c r="H886" s="6">
        <v>5</v>
      </c>
      <c r="I886" s="70">
        <v>0</v>
      </c>
      <c r="J886" s="70">
        <v>0</v>
      </c>
      <c r="K886" s="70">
        <v>0</v>
      </c>
      <c r="L886" s="70">
        <v>0</v>
      </c>
      <c r="M886" s="70">
        <v>0</v>
      </c>
      <c r="N886" s="70">
        <v>0</v>
      </c>
      <c r="O886" s="70">
        <v>0</v>
      </c>
      <c r="P886" s="70">
        <v>0</v>
      </c>
      <c r="Q886" s="70">
        <v>0</v>
      </c>
      <c r="R886" s="10">
        <f t="shared" si="113"/>
        <v>6.2249999999999996</v>
      </c>
      <c r="T886" s="9" t="str">
        <f t="shared" si="115"/>
        <v>AP45</v>
      </c>
      <c r="U886" s="11" t="str">
        <f t="shared" si="116"/>
        <v>Reaping Rewards</v>
      </c>
      <c r="V886" s="11" t="str">
        <f t="shared" si="118"/>
        <v/>
      </c>
      <c r="W886" s="11" t="str">
        <f t="shared" si="117"/>
        <v/>
      </c>
      <c r="X886" s="86" t="str">
        <f>IFERROR(IF(U886="","",IF(COUNTIF('My Played Scenarios'!E:E,T886)&gt;0,"ü","")),"")</f>
        <v/>
      </c>
    </row>
    <row r="887" spans="1:24" ht="15" customHeight="1" x14ac:dyDescent="0.3">
      <c r="A887" s="128" t="str">
        <f>IFERROR(IF(VLOOKUP(C887,Summary!A:B,2,FALSE)&lt;&gt;"C","",MAX($A$2:A886)+1),"")</f>
        <v/>
      </c>
      <c r="B887" s="35">
        <f>IF(Setup!$F$61="Yes",MAX($B$2:B886)+1,"")</f>
        <v>843</v>
      </c>
      <c r="C887" s="28" t="s">
        <v>594</v>
      </c>
      <c r="D887" s="37" t="str">
        <f t="shared" si="114"/>
        <v/>
      </c>
      <c r="E887" s="41">
        <v>5.5</v>
      </c>
      <c r="F887" s="41">
        <v>10</v>
      </c>
      <c r="G887" s="6">
        <v>5</v>
      </c>
      <c r="H887" s="6">
        <v>1</v>
      </c>
      <c r="I887" s="70">
        <v>0</v>
      </c>
      <c r="J887" s="70">
        <v>1</v>
      </c>
      <c r="K887" s="70">
        <v>0</v>
      </c>
      <c r="L887" s="70">
        <v>0</v>
      </c>
      <c r="M887" s="70">
        <v>0</v>
      </c>
      <c r="N887" s="70">
        <v>0</v>
      </c>
      <c r="O887" s="70">
        <v>0</v>
      </c>
      <c r="P887" s="70">
        <v>0</v>
      </c>
      <c r="Q887" s="70">
        <v>0</v>
      </c>
      <c r="R887" s="10">
        <f t="shared" si="113"/>
        <v>4.3</v>
      </c>
      <c r="T887" s="9" t="str">
        <f t="shared" si="115"/>
        <v>AP46</v>
      </c>
      <c r="U887" s="11" t="str">
        <f t="shared" si="116"/>
        <v>Red Comrades</v>
      </c>
      <c r="V887" s="11" t="str">
        <f t="shared" si="118"/>
        <v>, OBA</v>
      </c>
      <c r="W887" s="11" t="str">
        <f t="shared" si="117"/>
        <v>OBA</v>
      </c>
      <c r="X887" s="86" t="str">
        <f>IFERROR(IF(U887="","",IF(COUNTIF('My Played Scenarios'!E:E,T887)&gt;0,"ü","")),"")</f>
        <v/>
      </c>
    </row>
    <row r="888" spans="1:24" ht="15" customHeight="1" x14ac:dyDescent="0.3">
      <c r="A888" s="128" t="str">
        <f>IFERROR(IF(VLOOKUP(C888,Summary!A:B,2,FALSE)&lt;&gt;"C","",MAX($A$2:A887)+1),"")</f>
        <v/>
      </c>
      <c r="B888" s="35">
        <f>IF(Setup!$F$61="Yes",MAX($B$2:B887)+1,"")</f>
        <v>844</v>
      </c>
      <c r="C888" s="28" t="s">
        <v>595</v>
      </c>
      <c r="D888" s="37" t="str">
        <f t="shared" si="114"/>
        <v/>
      </c>
      <c r="E888" s="41">
        <v>6.5</v>
      </c>
      <c r="F888" s="41">
        <v>31</v>
      </c>
      <c r="G888" s="6">
        <v>25</v>
      </c>
      <c r="H888" s="6">
        <v>3</v>
      </c>
      <c r="I888" s="70">
        <v>0</v>
      </c>
      <c r="J888" s="70">
        <v>0</v>
      </c>
      <c r="K888" s="70">
        <v>0</v>
      </c>
      <c r="L888" s="70">
        <v>0</v>
      </c>
      <c r="M888" s="70">
        <v>0</v>
      </c>
      <c r="N888" s="70">
        <v>0</v>
      </c>
      <c r="O888" s="70">
        <v>0</v>
      </c>
      <c r="P888" s="70">
        <v>0</v>
      </c>
      <c r="Q888" s="70">
        <v>0</v>
      </c>
      <c r="R888" s="10">
        <f t="shared" si="113"/>
        <v>12.808333333333334</v>
      </c>
      <c r="T888" s="9" t="str">
        <f t="shared" si="115"/>
        <v>AP47</v>
      </c>
      <c r="U888" s="11" t="str">
        <f t="shared" si="116"/>
        <v>Insult to Injury</v>
      </c>
      <c r="V888" s="11" t="str">
        <f t="shared" si="118"/>
        <v/>
      </c>
      <c r="W888" s="11" t="str">
        <f t="shared" si="117"/>
        <v/>
      </c>
      <c r="X888" s="86" t="str">
        <f>IFERROR(IF(U888="","",IF(COUNTIF('My Played Scenarios'!E:E,T888)&gt;0,"ü","")),"")</f>
        <v/>
      </c>
    </row>
    <row r="889" spans="1:24" ht="15" customHeight="1" x14ac:dyDescent="0.3">
      <c r="A889" s="128" t="str">
        <f>IFERROR(IF(VLOOKUP(C889,Summary!A:B,2,FALSE)&lt;&gt;"C","",MAX($A$2:A888)+1),"")</f>
        <v/>
      </c>
      <c r="B889" s="35">
        <f>IF(Setup!$F$61="Yes",MAX($B$2:B888)+1,"")</f>
        <v>845</v>
      </c>
      <c r="C889" s="28" t="s">
        <v>596</v>
      </c>
      <c r="D889" s="37" t="str">
        <f t="shared" si="114"/>
        <v/>
      </c>
      <c r="E889" s="41">
        <v>7.5</v>
      </c>
      <c r="F889" s="41">
        <v>22</v>
      </c>
      <c r="G889" s="6">
        <v>16</v>
      </c>
      <c r="H889" s="6">
        <v>1</v>
      </c>
      <c r="I889" s="70">
        <v>0</v>
      </c>
      <c r="J889" s="70">
        <v>1</v>
      </c>
      <c r="K889" s="70">
        <v>0</v>
      </c>
      <c r="L889" s="70">
        <v>0</v>
      </c>
      <c r="M889" s="70">
        <v>0</v>
      </c>
      <c r="N889" s="70">
        <v>0</v>
      </c>
      <c r="O889" s="70">
        <v>0</v>
      </c>
      <c r="P889" s="70">
        <v>0</v>
      </c>
      <c r="Q889" s="70">
        <v>0</v>
      </c>
      <c r="R889" s="10">
        <f t="shared" si="113"/>
        <v>10.5</v>
      </c>
      <c r="T889" s="9" t="str">
        <f t="shared" si="115"/>
        <v>AP48</v>
      </c>
      <c r="U889" s="11" t="str">
        <f t="shared" si="116"/>
        <v>Up Inferno Hill</v>
      </c>
      <c r="V889" s="11" t="str">
        <f t="shared" si="118"/>
        <v>, OBA</v>
      </c>
      <c r="W889" s="11" t="str">
        <f t="shared" si="117"/>
        <v>OBA</v>
      </c>
      <c r="X889" s="86" t="str">
        <f>IFERROR(IF(U889="","",IF(COUNTIF('My Played Scenarios'!E:E,T889)&gt;0,"ü","")),"")</f>
        <v/>
      </c>
    </row>
    <row r="890" spans="1:24" ht="15" customHeight="1" x14ac:dyDescent="0.3">
      <c r="A890" s="128" t="str">
        <f>IFERROR(IF(VLOOKUP(C890,Summary!A:B,2,FALSE)&lt;&gt;"C","",MAX($A$2:A889)+1),"")</f>
        <v/>
      </c>
      <c r="B890" s="35">
        <f>IF(Setup!$F$61="Yes",MAX($B$2:B889)+1,"")</f>
        <v>846</v>
      </c>
      <c r="C890" s="28" t="s">
        <v>597</v>
      </c>
      <c r="D890" s="37" t="str">
        <f t="shared" si="114"/>
        <v/>
      </c>
      <c r="E890" s="41">
        <v>6.5</v>
      </c>
      <c r="F890" s="41">
        <v>26</v>
      </c>
      <c r="G890" s="6">
        <v>9</v>
      </c>
      <c r="H890" s="6">
        <v>2</v>
      </c>
      <c r="I890" s="70">
        <v>0</v>
      </c>
      <c r="J890" s="70">
        <v>0</v>
      </c>
      <c r="K890" s="70">
        <v>0</v>
      </c>
      <c r="L890" s="70">
        <v>0</v>
      </c>
      <c r="M890" s="70">
        <v>0</v>
      </c>
      <c r="N890" s="70">
        <v>0</v>
      </c>
      <c r="O890" s="70">
        <v>0</v>
      </c>
      <c r="P890" s="70">
        <v>0</v>
      </c>
      <c r="Q890" s="70">
        <v>0</v>
      </c>
      <c r="R890" s="10">
        <f t="shared" si="113"/>
        <v>7.9333333333333336</v>
      </c>
      <c r="T890" s="9" t="str">
        <f t="shared" si="115"/>
        <v>AP49</v>
      </c>
      <c r="U890" s="11" t="str">
        <f t="shared" si="116"/>
        <v>Retrained and Rearmed</v>
      </c>
      <c r="V890" s="11" t="str">
        <f t="shared" si="118"/>
        <v/>
      </c>
      <c r="W890" s="11" t="str">
        <f t="shared" si="117"/>
        <v/>
      </c>
      <c r="X890" s="86" t="str">
        <f>IFERROR(IF(U890="","",IF(COUNTIF('My Played Scenarios'!E:E,T890)&gt;0,"ü","")),"")</f>
        <v/>
      </c>
    </row>
    <row r="891" spans="1:24" ht="15" customHeight="1" x14ac:dyDescent="0.3">
      <c r="A891" s="128" t="str">
        <f>IFERROR(IF(VLOOKUP(C891,Summary!A:B,2,FALSE)&lt;&gt;"C","",MAX($A$2:A890)+1),"")</f>
        <v/>
      </c>
      <c r="B891" s="35">
        <f>IF(Setup!$F$61="Yes",MAX($B$2:B890)+1,"")</f>
        <v>847</v>
      </c>
      <c r="C891" s="28" t="s">
        <v>598</v>
      </c>
      <c r="D891" s="37" t="str">
        <f t="shared" si="114"/>
        <v/>
      </c>
      <c r="E891" s="41">
        <v>5.5</v>
      </c>
      <c r="F891" s="41">
        <v>18</v>
      </c>
      <c r="G891" s="6">
        <v>12</v>
      </c>
      <c r="H891" s="6">
        <v>1</v>
      </c>
      <c r="I891" s="70">
        <v>0</v>
      </c>
      <c r="J891" s="70">
        <v>0</v>
      </c>
      <c r="K891" s="70">
        <v>0</v>
      </c>
      <c r="L891" s="70">
        <v>0</v>
      </c>
      <c r="M891" s="70">
        <v>0</v>
      </c>
      <c r="N891" s="70">
        <v>0</v>
      </c>
      <c r="O891" s="70">
        <v>0</v>
      </c>
      <c r="P891" s="70">
        <v>0</v>
      </c>
      <c r="Q891" s="70">
        <v>0</v>
      </c>
      <c r="R891" s="10">
        <f t="shared" si="113"/>
        <v>6.041666666666667</v>
      </c>
      <c r="T891" s="9" t="str">
        <f t="shared" si="115"/>
        <v>AP50</v>
      </c>
      <c r="U891" s="11" t="str">
        <f t="shared" si="116"/>
        <v>Panzergeist</v>
      </c>
      <c r="V891" s="11" t="str">
        <f t="shared" si="118"/>
        <v/>
      </c>
      <c r="W891" s="11" t="str">
        <f t="shared" si="117"/>
        <v/>
      </c>
      <c r="X891" s="86" t="str">
        <f>IFERROR(IF(U891="","",IF(COUNTIF('My Played Scenarios'!E:E,T891)&gt;0,"ü","")),"")</f>
        <v/>
      </c>
    </row>
    <row r="892" spans="1:24" ht="15" customHeight="1" x14ac:dyDescent="0.3">
      <c r="A892" s="128" t="str">
        <f>IFERROR(IF(VLOOKUP(C892,Summary!A:B,2,FALSE)&lt;&gt;"C","",MAX($A$2:A891)+1),"")</f>
        <v/>
      </c>
      <c r="B892" s="35">
        <f>IF(Setup!$F$61="Yes",MAX($B$2:B891)+1,"")</f>
        <v>848</v>
      </c>
      <c r="C892" s="28" t="s">
        <v>599</v>
      </c>
      <c r="D892" s="37" t="str">
        <f t="shared" si="114"/>
        <v/>
      </c>
      <c r="E892" s="41">
        <v>7.5</v>
      </c>
      <c r="F892" s="41">
        <v>26</v>
      </c>
      <c r="G892" s="6">
        <v>5</v>
      </c>
      <c r="H892" s="6">
        <v>3</v>
      </c>
      <c r="I892" s="70">
        <v>0</v>
      </c>
      <c r="J892" s="70">
        <v>1</v>
      </c>
      <c r="K892" s="70">
        <v>0</v>
      </c>
      <c r="L892" s="70">
        <v>0</v>
      </c>
      <c r="M892" s="70">
        <v>1</v>
      </c>
      <c r="N892" s="70">
        <v>0</v>
      </c>
      <c r="O892" s="70">
        <v>0</v>
      </c>
      <c r="P892" s="70">
        <v>0</v>
      </c>
      <c r="Q892" s="70">
        <v>0</v>
      </c>
      <c r="R892" s="10">
        <f t="shared" si="113"/>
        <v>8</v>
      </c>
      <c r="T892" s="9" t="str">
        <f t="shared" si="115"/>
        <v>AP51</v>
      </c>
      <c r="U892" s="11" t="str">
        <f t="shared" si="116"/>
        <v>Something to Prove</v>
      </c>
      <c r="V892" s="11" t="str">
        <f t="shared" si="118"/>
        <v>, OBA, Air</v>
      </c>
      <c r="W892" s="11" t="str">
        <f t="shared" si="117"/>
        <v>OBA, Air</v>
      </c>
      <c r="X892" s="86" t="str">
        <f>IFERROR(IF(U892="","",IF(COUNTIF('My Played Scenarios'!E:E,T892)&gt;0,"ü","")),"")</f>
        <v/>
      </c>
    </row>
    <row r="893" spans="1:24" ht="15" customHeight="1" x14ac:dyDescent="0.3">
      <c r="A893" s="128" t="str">
        <f>IFERROR(IF(VLOOKUP(C893,Summary!A:B,2,FALSE)&lt;&gt;"C","",MAX($A$2:A892)+1),"")</f>
        <v/>
      </c>
      <c r="B893" s="35">
        <f>IF(Setup!$F$61="Yes",MAX($B$2:B892)+1,"")</f>
        <v>849</v>
      </c>
      <c r="C893" s="28" t="s">
        <v>600</v>
      </c>
      <c r="D893" s="37" t="str">
        <f t="shared" si="114"/>
        <v/>
      </c>
      <c r="E893" s="41">
        <v>6</v>
      </c>
      <c r="F893" s="41">
        <v>26</v>
      </c>
      <c r="G893" s="6">
        <v>2</v>
      </c>
      <c r="H893" s="6">
        <v>0</v>
      </c>
      <c r="I893" s="70">
        <v>0</v>
      </c>
      <c r="J893" s="70">
        <v>0</v>
      </c>
      <c r="K893" s="70">
        <v>0</v>
      </c>
      <c r="L893" s="70">
        <v>0</v>
      </c>
      <c r="M893" s="70">
        <v>0</v>
      </c>
      <c r="N893" s="70">
        <v>0</v>
      </c>
      <c r="O893" s="70">
        <v>0</v>
      </c>
      <c r="P893" s="70">
        <v>0</v>
      </c>
      <c r="Q893" s="70">
        <v>0</v>
      </c>
      <c r="R893" s="10">
        <f t="shared" si="113"/>
        <v>4.4000000000000004</v>
      </c>
      <c r="T893" s="9" t="str">
        <f t="shared" si="115"/>
        <v>AP52</v>
      </c>
      <c r="U893" s="11" t="str">
        <f t="shared" si="116"/>
        <v>Into Vienna Woods</v>
      </c>
      <c r="V893" s="11" t="str">
        <f t="shared" si="118"/>
        <v/>
      </c>
      <c r="W893" s="11" t="str">
        <f t="shared" si="117"/>
        <v/>
      </c>
      <c r="X893" s="86" t="str">
        <f>IFERROR(IF(U893="","",IF(COUNTIF('My Played Scenarios'!E:E,T893)&gt;0,"ü","")),"")</f>
        <v/>
      </c>
    </row>
    <row r="894" spans="1:24" ht="15" customHeight="1" x14ac:dyDescent="0.3">
      <c r="A894" s="128" t="str">
        <f>IFERROR(IF(VLOOKUP(C894,Summary!A:B,2,FALSE)&lt;&gt;"C","",MAX($A$2:A893)+1),"")</f>
        <v/>
      </c>
      <c r="B894" s="35">
        <f>IF(Setup!$F$61="Yes",MAX($B$2:B893)+1,"")</f>
        <v>850</v>
      </c>
      <c r="C894" s="28"/>
      <c r="D894" s="37" t="str">
        <f t="shared" si="114"/>
        <v/>
      </c>
      <c r="E894" s="41"/>
      <c r="F894" s="41"/>
      <c r="I894" s="70"/>
      <c r="J894" s="70"/>
      <c r="K894" s="70"/>
      <c r="L894" s="70"/>
      <c r="M894" s="70"/>
      <c r="N894" s="70"/>
      <c r="O894" s="70"/>
      <c r="P894" s="70"/>
      <c r="Q894" s="70"/>
      <c r="R894" s="10" t="str">
        <f t="shared" ref="R894:R1004" si="119">IF(E894="","",IFERROR(1+E894*(F894+IF(G894&gt;9,G894*3,G894*4)+H894*1+I894*1+J894*5+K894*9+L894*5+M894*2+N894*2+O894*5+Q894*5)/60,""))</f>
        <v/>
      </c>
      <c r="T894" s="9" t="str">
        <f t="shared" si="115"/>
        <v/>
      </c>
      <c r="U894" s="11" t="str">
        <f t="shared" si="116"/>
        <v/>
      </c>
      <c r="V894" s="11" t="str">
        <f t="shared" si="118"/>
        <v/>
      </c>
      <c r="W894" s="11" t="str">
        <f t="shared" si="117"/>
        <v/>
      </c>
      <c r="X894" s="86" t="str">
        <f>IFERROR(IF(U894="","",IF(COUNTIF('My Played Scenarios'!E:E,T894)&gt;0,"ü","")),"")</f>
        <v/>
      </c>
    </row>
    <row r="895" spans="1:24" ht="15" customHeight="1" x14ac:dyDescent="0.3">
      <c r="A895" s="128" t="str">
        <f>IFERROR(IF(VLOOKUP(C895,Summary!A:B,2,FALSE)&lt;&gt;"C","",MAX($A$2:A894)+1),"")</f>
        <v/>
      </c>
      <c r="B895" s="35">
        <f>IF(Setup!$F$61="Yes",MAX($B$2:B894)+1,"")</f>
        <v>851</v>
      </c>
      <c r="C895" s="31" t="s">
        <v>1383</v>
      </c>
      <c r="D895" s="37" t="str">
        <f t="shared" si="114"/>
        <v/>
      </c>
      <c r="E895" s="41"/>
      <c r="F895" s="41"/>
      <c r="I895" s="70"/>
      <c r="J895" s="70"/>
      <c r="K895" s="70"/>
      <c r="L895" s="70"/>
      <c r="M895" s="70"/>
      <c r="N895" s="70"/>
      <c r="O895" s="70"/>
      <c r="P895" s="70"/>
      <c r="Q895" s="70"/>
      <c r="R895" s="10" t="str">
        <f t="shared" si="119"/>
        <v/>
      </c>
      <c r="T895" s="9" t="str">
        <f t="shared" si="115"/>
        <v/>
      </c>
      <c r="U895" s="11" t="str">
        <f t="shared" si="116"/>
        <v/>
      </c>
      <c r="V895" s="11" t="str">
        <f t="shared" si="118"/>
        <v/>
      </c>
      <c r="W895" s="11" t="str">
        <f t="shared" si="117"/>
        <v/>
      </c>
      <c r="X895" s="86" t="str">
        <f>IFERROR(IF(U895="","",IF(COUNTIF('My Played Scenarios'!E:E,T895)&gt;0,"ü","")),"")</f>
        <v/>
      </c>
    </row>
    <row r="896" spans="1:24" ht="15" customHeight="1" x14ac:dyDescent="0.3">
      <c r="A896" s="128" t="str">
        <f>IFERROR(IF(VLOOKUP(C896,Summary!A:B,2,FALSE)&lt;&gt;"C","",MAX($A$2:A895)+1),"")</f>
        <v/>
      </c>
      <c r="B896" s="35">
        <f>IF(Setup!$F$61="Yes",MAX($B$2:B895)+1,"")</f>
        <v>852</v>
      </c>
      <c r="C896" s="28" t="s">
        <v>1106</v>
      </c>
      <c r="D896" s="37" t="str">
        <f t="shared" si="114"/>
        <v/>
      </c>
      <c r="E896" s="41">
        <v>7</v>
      </c>
      <c r="F896" s="41">
        <v>39.5</v>
      </c>
      <c r="G896" s="6">
        <v>10</v>
      </c>
      <c r="H896" s="6">
        <v>0</v>
      </c>
      <c r="I896" s="70">
        <v>0</v>
      </c>
      <c r="J896" s="70">
        <v>0</v>
      </c>
      <c r="K896" s="70">
        <v>0</v>
      </c>
      <c r="L896" s="70">
        <v>0</v>
      </c>
      <c r="M896" s="70">
        <v>0</v>
      </c>
      <c r="N896" s="70">
        <v>0</v>
      </c>
      <c r="O896" s="70">
        <v>0</v>
      </c>
      <c r="P896" s="70">
        <v>0</v>
      </c>
      <c r="Q896" s="70">
        <v>0</v>
      </c>
      <c r="R896" s="10">
        <f t="shared" si="119"/>
        <v>9.1083333333333325</v>
      </c>
      <c r="T896" s="9" t="str">
        <f t="shared" si="115"/>
        <v>AP53</v>
      </c>
      <c r="U896" s="11" t="str">
        <f t="shared" si="116"/>
        <v>Far From Home</v>
      </c>
      <c r="V896" s="11" t="str">
        <f t="shared" si="118"/>
        <v/>
      </c>
      <c r="W896" s="11" t="str">
        <f t="shared" si="117"/>
        <v/>
      </c>
      <c r="X896" s="86" t="str">
        <f>IFERROR(IF(U896="","",IF(COUNTIF('My Played Scenarios'!E:E,T896)&gt;0,"ü","")),"")</f>
        <v/>
      </c>
    </row>
    <row r="897" spans="1:24" ht="15" customHeight="1" x14ac:dyDescent="0.3">
      <c r="A897" s="128" t="str">
        <f>IFERROR(IF(VLOOKUP(C897,Summary!A:B,2,FALSE)&lt;&gt;"C","",MAX($A$2:A896)+1),"")</f>
        <v/>
      </c>
      <c r="B897" s="35">
        <f>IF(Setup!$F$61="Yes",MAX($B$2:B896)+1,"")</f>
        <v>853</v>
      </c>
      <c r="C897" s="28" t="s">
        <v>1107</v>
      </c>
      <c r="D897" s="37" t="str">
        <f t="shared" si="114"/>
        <v/>
      </c>
      <c r="E897" s="41">
        <v>5.5</v>
      </c>
      <c r="F897" s="41">
        <v>25.5</v>
      </c>
      <c r="G897" s="6">
        <v>4</v>
      </c>
      <c r="H897" s="6">
        <v>2</v>
      </c>
      <c r="I897" s="70">
        <v>1</v>
      </c>
      <c r="J897" s="70">
        <v>0</v>
      </c>
      <c r="K897" s="70">
        <v>0</v>
      </c>
      <c r="L897" s="70">
        <v>0</v>
      </c>
      <c r="M897" s="70">
        <v>0</v>
      </c>
      <c r="N897" s="70">
        <v>0</v>
      </c>
      <c r="O897" s="70">
        <v>0</v>
      </c>
      <c r="P897" s="70">
        <v>0</v>
      </c>
      <c r="Q897" s="70">
        <v>0</v>
      </c>
      <c r="R897" s="10">
        <f t="shared" si="119"/>
        <v>5.0791666666666666</v>
      </c>
      <c r="T897" s="9" t="str">
        <f t="shared" si="115"/>
        <v>AP54</v>
      </c>
      <c r="U897" s="11" t="str">
        <f t="shared" si="116"/>
        <v>800 Heroes</v>
      </c>
      <c r="V897" s="11" t="str">
        <f t="shared" si="118"/>
        <v>, PTO</v>
      </c>
      <c r="W897" s="11" t="str">
        <f t="shared" si="117"/>
        <v>PTO</v>
      </c>
      <c r="X897" s="86" t="str">
        <f>IFERROR(IF(U897="","",IF(COUNTIF('My Played Scenarios'!E:E,T897)&gt;0,"ü","")),"")</f>
        <v/>
      </c>
    </row>
    <row r="898" spans="1:24" ht="15" customHeight="1" x14ac:dyDescent="0.3">
      <c r="A898" s="128" t="str">
        <f>IFERROR(IF(VLOOKUP(C898,Summary!A:B,2,FALSE)&lt;&gt;"C","",MAX($A$2:A897)+1),"")</f>
        <v/>
      </c>
      <c r="B898" s="35">
        <f>IF(Setup!$F$61="Yes",MAX($B$2:B897)+1,"")</f>
        <v>854</v>
      </c>
      <c r="C898" s="28" t="s">
        <v>1108</v>
      </c>
      <c r="D898" s="37" t="str">
        <f t="shared" si="114"/>
        <v/>
      </c>
      <c r="E898" s="41">
        <v>6.5</v>
      </c>
      <c r="F898" s="41">
        <v>30.5</v>
      </c>
      <c r="G898" s="6">
        <v>18</v>
      </c>
      <c r="H898" s="6">
        <v>5</v>
      </c>
      <c r="I898" s="70">
        <v>1</v>
      </c>
      <c r="J898" s="70">
        <v>0</v>
      </c>
      <c r="K898" s="70">
        <v>0</v>
      </c>
      <c r="L898" s="70">
        <v>0</v>
      </c>
      <c r="M898" s="70">
        <v>1</v>
      </c>
      <c r="N898" s="70">
        <v>0</v>
      </c>
      <c r="O898" s="70">
        <v>0</v>
      </c>
      <c r="P898" s="70">
        <v>0</v>
      </c>
      <c r="Q898" s="70">
        <v>0</v>
      </c>
      <c r="R898" s="10">
        <f t="shared" si="119"/>
        <v>11.020833333333334</v>
      </c>
      <c r="T898" s="9" t="str">
        <f t="shared" si="115"/>
        <v>AP55</v>
      </c>
      <c r="U898" s="11" t="str">
        <f t="shared" si="116"/>
        <v>The Generalissimo's Own</v>
      </c>
      <c r="V898" s="11" t="str">
        <f t="shared" si="118"/>
        <v>, PTO, Air</v>
      </c>
      <c r="W898" s="11" t="str">
        <f t="shared" si="117"/>
        <v>PTO, Air</v>
      </c>
      <c r="X898" s="86" t="str">
        <f>IFERROR(IF(U898="","",IF(COUNTIF('My Played Scenarios'!E:E,T898)&gt;0,"ü","")),"")</f>
        <v/>
      </c>
    </row>
    <row r="899" spans="1:24" ht="15" customHeight="1" x14ac:dyDescent="0.3">
      <c r="A899" s="128" t="str">
        <f>IFERROR(IF(VLOOKUP(C899,Summary!A:B,2,FALSE)&lt;&gt;"C","",MAX($A$2:A898)+1),"")</f>
        <v/>
      </c>
      <c r="B899" s="35">
        <f>IF(Setup!$F$61="Yes",MAX($B$2:B898)+1,"")</f>
        <v>855</v>
      </c>
      <c r="C899" s="28" t="s">
        <v>1109</v>
      </c>
      <c r="D899" s="37" t="str">
        <f t="shared" si="114"/>
        <v/>
      </c>
      <c r="E899" s="41">
        <v>10</v>
      </c>
      <c r="F899" s="41">
        <v>76</v>
      </c>
      <c r="G899" s="6">
        <v>6</v>
      </c>
      <c r="H899" s="6">
        <v>7</v>
      </c>
      <c r="I899" s="70">
        <v>1</v>
      </c>
      <c r="J899" s="70">
        <v>0</v>
      </c>
      <c r="K899" s="70">
        <v>0</v>
      </c>
      <c r="L899" s="70">
        <v>0</v>
      </c>
      <c r="M899" s="70">
        <v>1</v>
      </c>
      <c r="N899" s="70">
        <v>0</v>
      </c>
      <c r="O899" s="70">
        <v>0</v>
      </c>
      <c r="P899" s="70">
        <v>0</v>
      </c>
      <c r="Q899" s="70">
        <v>0</v>
      </c>
      <c r="R899" s="10">
        <f t="shared" si="119"/>
        <v>19.333333333333332</v>
      </c>
      <c r="T899" s="9" t="str">
        <f t="shared" si="115"/>
        <v>AP56</v>
      </c>
      <c r="U899" s="11" t="str">
        <f t="shared" si="116"/>
        <v>Quagmire</v>
      </c>
      <c r="V899" s="11" t="str">
        <f t="shared" si="118"/>
        <v>, PTO, Air</v>
      </c>
      <c r="W899" s="11" t="str">
        <f t="shared" si="117"/>
        <v>PTO, Air</v>
      </c>
      <c r="X899" s="86" t="str">
        <f>IFERROR(IF(U899="","",IF(COUNTIF('My Played Scenarios'!E:E,T899)&gt;0,"ü","")),"")</f>
        <v/>
      </c>
    </row>
    <row r="900" spans="1:24" ht="15" customHeight="1" x14ac:dyDescent="0.3">
      <c r="A900" s="128" t="str">
        <f>IFERROR(IF(VLOOKUP(C900,Summary!A:B,2,FALSE)&lt;&gt;"C","",MAX($A$2:A899)+1),"")</f>
        <v/>
      </c>
      <c r="B900" s="35">
        <f>IF(Setup!$F$61="Yes",MAX($B$2:B899)+1,"")</f>
        <v>856</v>
      </c>
      <c r="C900" s="28" t="s">
        <v>1110</v>
      </c>
      <c r="D900" s="37" t="str">
        <f t="shared" si="114"/>
        <v/>
      </c>
      <c r="E900" s="41">
        <v>9</v>
      </c>
      <c r="F900" s="41">
        <v>38</v>
      </c>
      <c r="G900" s="6">
        <v>18</v>
      </c>
      <c r="H900" s="6">
        <v>4</v>
      </c>
      <c r="I900" s="70">
        <v>0</v>
      </c>
      <c r="J900" s="70">
        <v>0</v>
      </c>
      <c r="K900" s="70">
        <v>0</v>
      </c>
      <c r="L900" s="70">
        <v>0</v>
      </c>
      <c r="M900" s="70">
        <v>0</v>
      </c>
      <c r="N900" s="70">
        <v>0</v>
      </c>
      <c r="O900" s="70">
        <v>0</v>
      </c>
      <c r="P900" s="70">
        <v>0</v>
      </c>
      <c r="Q900" s="70">
        <v>0</v>
      </c>
      <c r="R900" s="10">
        <f t="shared" si="119"/>
        <v>15.4</v>
      </c>
      <c r="T900" s="9" t="str">
        <f t="shared" si="115"/>
        <v>AP57</v>
      </c>
      <c r="U900" s="11" t="str">
        <f t="shared" si="116"/>
        <v>Kleckerweise</v>
      </c>
      <c r="V900" s="11" t="str">
        <f t="shared" si="118"/>
        <v/>
      </c>
      <c r="W900" s="11" t="str">
        <f t="shared" si="117"/>
        <v/>
      </c>
      <c r="X900" s="86" t="str">
        <f>IFERROR(IF(U900="","",IF(COUNTIF('My Played Scenarios'!E:E,T900)&gt;0,"ü","")),"")</f>
        <v/>
      </c>
    </row>
    <row r="901" spans="1:24" ht="15" customHeight="1" x14ac:dyDescent="0.3">
      <c r="A901" s="128" t="str">
        <f>IFERROR(IF(VLOOKUP(C901,Summary!A:B,2,FALSE)&lt;&gt;"C","",MAX($A$2:A900)+1),"")</f>
        <v/>
      </c>
      <c r="B901" s="35">
        <f>IF(Setup!$F$61="Yes",MAX($B$2:B900)+1,"")</f>
        <v>857</v>
      </c>
      <c r="C901" s="28" t="s">
        <v>1111</v>
      </c>
      <c r="D901" s="37" t="str">
        <f t="shared" si="114"/>
        <v/>
      </c>
      <c r="E901" s="41">
        <v>7</v>
      </c>
      <c r="F901" s="41">
        <v>35.5</v>
      </c>
      <c r="G901" s="6">
        <v>0</v>
      </c>
      <c r="H901" s="6">
        <v>2</v>
      </c>
      <c r="I901" s="70">
        <v>1</v>
      </c>
      <c r="J901" s="70">
        <v>1</v>
      </c>
      <c r="K901" s="70">
        <v>0</v>
      </c>
      <c r="L901" s="70">
        <v>0</v>
      </c>
      <c r="M901" s="70">
        <v>0</v>
      </c>
      <c r="N901" s="70">
        <v>0</v>
      </c>
      <c r="O901" s="70">
        <v>0</v>
      </c>
      <c r="P901" s="70">
        <v>0</v>
      </c>
      <c r="Q901" s="70">
        <v>0</v>
      </c>
      <c r="R901" s="10">
        <f t="shared" si="119"/>
        <v>6.0750000000000002</v>
      </c>
      <c r="T901" s="9" t="str">
        <f t="shared" si="115"/>
        <v>AP58</v>
      </c>
      <c r="U901" s="11" t="str">
        <f t="shared" si="116"/>
        <v>Sat Sri Akal!</v>
      </c>
      <c r="V901" s="11" t="str">
        <f t="shared" si="118"/>
        <v>, PTO, OBA</v>
      </c>
      <c r="W901" s="11" t="str">
        <f t="shared" si="117"/>
        <v>PTO, OBA</v>
      </c>
      <c r="X901" s="86" t="str">
        <f>IFERROR(IF(U901="","",IF(COUNTIF('My Played Scenarios'!E:E,T901)&gt;0,"ü","")),"")</f>
        <v/>
      </c>
    </row>
    <row r="902" spans="1:24" ht="15" customHeight="1" x14ac:dyDescent="0.3">
      <c r="A902" s="128" t="str">
        <f>IFERROR(IF(VLOOKUP(C902,Summary!A:B,2,FALSE)&lt;&gt;"C","",MAX($A$2:A901)+1),"")</f>
        <v/>
      </c>
      <c r="B902" s="35">
        <f>IF(Setup!$F$61="Yes",MAX($B$2:B901)+1,"")</f>
        <v>858</v>
      </c>
      <c r="C902" s="28" t="s">
        <v>1112</v>
      </c>
      <c r="D902" s="37" t="str">
        <f t="shared" si="114"/>
        <v/>
      </c>
      <c r="E902" s="41">
        <v>6.5</v>
      </c>
      <c r="F902" s="41">
        <v>29</v>
      </c>
      <c r="G902" s="6">
        <v>2</v>
      </c>
      <c r="H902" s="6">
        <v>1</v>
      </c>
      <c r="I902" s="70">
        <v>1</v>
      </c>
      <c r="J902" s="70">
        <v>0</v>
      </c>
      <c r="K902" s="70">
        <v>0</v>
      </c>
      <c r="L902" s="70">
        <v>0</v>
      </c>
      <c r="M902" s="70">
        <v>0</v>
      </c>
      <c r="N902" s="70">
        <v>0</v>
      </c>
      <c r="O902" s="70">
        <v>0</v>
      </c>
      <c r="P902" s="70">
        <v>0</v>
      </c>
      <c r="Q902" s="70">
        <v>0</v>
      </c>
      <c r="R902" s="10">
        <f t="shared" si="119"/>
        <v>5.2249999999999996</v>
      </c>
      <c r="T902" s="9" t="str">
        <f t="shared" si="115"/>
        <v>AP59</v>
      </c>
      <c r="U902" s="11" t="str">
        <f t="shared" si="116"/>
        <v>Taking Heads</v>
      </c>
      <c r="V902" s="11" t="str">
        <f t="shared" si="118"/>
        <v>, PTO</v>
      </c>
      <c r="W902" s="11" t="str">
        <f t="shared" si="117"/>
        <v>PTO</v>
      </c>
      <c r="X902" s="86" t="str">
        <f>IFERROR(IF(U902="","",IF(COUNTIF('My Played Scenarios'!E:E,T902)&gt;0,"ü","")),"")</f>
        <v/>
      </c>
    </row>
    <row r="903" spans="1:24" ht="15" customHeight="1" x14ac:dyDescent="0.3">
      <c r="A903" s="128" t="str">
        <f>IFERROR(IF(VLOOKUP(C903,Summary!A:B,2,FALSE)&lt;&gt;"C","",MAX($A$2:A902)+1),"")</f>
        <v/>
      </c>
      <c r="B903" s="35">
        <f>IF(Setup!$F$61="Yes",MAX($B$2:B902)+1,"")</f>
        <v>859</v>
      </c>
      <c r="C903" s="28" t="s">
        <v>1113</v>
      </c>
      <c r="D903" s="37" t="str">
        <f t="shared" ref="D903:D1046" si="120">IF(OR(C903="",LEFT(C903,2)="--"),"",IF(OR(E903="",F903="",G903="",H903="",I903="",J903="",K903="",L903="",M903="",N903="",O903="",P903="",Q903=""),"*",""))</f>
        <v/>
      </c>
      <c r="E903" s="41">
        <v>7.5</v>
      </c>
      <c r="F903" s="41">
        <v>39.5</v>
      </c>
      <c r="G903" s="6">
        <v>21</v>
      </c>
      <c r="H903" s="6">
        <v>3</v>
      </c>
      <c r="I903" s="70">
        <v>0</v>
      </c>
      <c r="J903" s="70">
        <v>0</v>
      </c>
      <c r="K903" s="70">
        <v>0</v>
      </c>
      <c r="L903" s="70">
        <v>0</v>
      </c>
      <c r="M903" s="70">
        <v>0</v>
      </c>
      <c r="N903" s="70">
        <v>0</v>
      </c>
      <c r="O903" s="70">
        <v>0</v>
      </c>
      <c r="P903" s="70">
        <v>0</v>
      </c>
      <c r="Q903" s="70">
        <v>0</v>
      </c>
      <c r="R903" s="10">
        <f t="shared" si="119"/>
        <v>14.1875</v>
      </c>
      <c r="T903" s="9" t="str">
        <f t="shared" ref="T903:T1046" si="121">IF(OR(C903="",LEFT(C903,3)="---"),"",IFERROR("ASL"&amp;1*MID(C903,SEARCH("[",C903)+1,LEN(C903)-SEARCH("[",C903)-1),MID(C903,SEARCH("[",C903)+1,LEN(C903)-SEARCH("[",C903)-1)))</f>
        <v>AP60</v>
      </c>
      <c r="U903" s="11" t="str">
        <f t="shared" ref="U903:U1046" si="122">IF(OR(C903="",LEFT(C903,3)="---"),"",IFERROR(LEFT(C903,LEN(C903)-(LEN(C903)-SEARCH("[",C903)+2)),""))</f>
        <v>Nishne, Nyet!</v>
      </c>
      <c r="V903" s="11" t="str">
        <f t="shared" si="118"/>
        <v/>
      </c>
      <c r="W903" s="11" t="str">
        <f t="shared" ref="W903:W1046" si="123">IF(V903="","",IF(V903="Campaign","Campaign",RIGHT(V903,LEN(V903)-2)))</f>
        <v/>
      </c>
      <c r="X903" s="86" t="str">
        <f>IFERROR(IF(U903="","",IF(COUNTIF('My Played Scenarios'!E:E,T903)&gt;0,"ü","")),"")</f>
        <v/>
      </c>
    </row>
    <row r="904" spans="1:24" ht="15" customHeight="1" x14ac:dyDescent="0.3">
      <c r="A904" s="128" t="str">
        <f>IFERROR(IF(VLOOKUP(C904,Summary!A:B,2,FALSE)&lt;&gt;"C","",MAX($A$2:A903)+1),"")</f>
        <v/>
      </c>
      <c r="B904" s="35">
        <f>IF(Setup!$F$61="Yes",MAX($B$2:B903)+1,"")</f>
        <v>860</v>
      </c>
      <c r="C904" s="28" t="s">
        <v>1114</v>
      </c>
      <c r="D904" s="37" t="str">
        <f t="shared" si="120"/>
        <v/>
      </c>
      <c r="E904" s="41">
        <v>7</v>
      </c>
      <c r="F904" s="41">
        <v>29.5</v>
      </c>
      <c r="G904" s="6">
        <v>25</v>
      </c>
      <c r="H904" s="6">
        <v>1</v>
      </c>
      <c r="I904" s="70">
        <v>0</v>
      </c>
      <c r="J904" s="70">
        <v>1</v>
      </c>
      <c r="K904" s="70">
        <v>0</v>
      </c>
      <c r="L904" s="70">
        <v>0</v>
      </c>
      <c r="M904" s="70">
        <v>0</v>
      </c>
      <c r="N904" s="70">
        <v>0</v>
      </c>
      <c r="O904" s="70">
        <v>0</v>
      </c>
      <c r="P904" s="70">
        <v>0</v>
      </c>
      <c r="Q904" s="70">
        <v>0</v>
      </c>
      <c r="R904" s="10">
        <f t="shared" si="119"/>
        <v>13.891666666666667</v>
      </c>
      <c r="T904" s="9" t="str">
        <f t="shared" si="121"/>
        <v>AP61</v>
      </c>
      <c r="U904" s="11" t="str">
        <f t="shared" si="122"/>
        <v>Desobry Defiant</v>
      </c>
      <c r="V904" s="11" t="str">
        <f t="shared" si="118"/>
        <v>, OBA</v>
      </c>
      <c r="W904" s="11" t="str">
        <f t="shared" si="123"/>
        <v>OBA</v>
      </c>
      <c r="X904" s="86" t="str">
        <f>IFERROR(IF(U904="","",IF(COUNTIF('My Played Scenarios'!E:E,T904)&gt;0,"ü","")),"")</f>
        <v/>
      </c>
    </row>
    <row r="905" spans="1:24" ht="15" customHeight="1" x14ac:dyDescent="0.3">
      <c r="A905" s="128" t="str">
        <f>IFERROR(IF(VLOOKUP(C905,Summary!A:B,2,FALSE)&lt;&gt;"C","",MAX($A$2:A904)+1),"")</f>
        <v/>
      </c>
      <c r="B905" s="35">
        <f>IF(Setup!$F$61="Yes",MAX($B$2:B904)+1,"")</f>
        <v>861</v>
      </c>
      <c r="C905" s="28" t="s">
        <v>1115</v>
      </c>
      <c r="D905" s="37" t="str">
        <f t="shared" si="120"/>
        <v/>
      </c>
      <c r="E905" s="41">
        <v>6.5</v>
      </c>
      <c r="F905" s="41">
        <v>27</v>
      </c>
      <c r="G905" s="6">
        <v>11</v>
      </c>
      <c r="H905" s="6">
        <v>3</v>
      </c>
      <c r="I905" s="70">
        <v>0</v>
      </c>
      <c r="J905" s="70">
        <v>0</v>
      </c>
      <c r="K905" s="70">
        <v>0</v>
      </c>
      <c r="L905" s="70">
        <v>0</v>
      </c>
      <c r="M905" s="70">
        <v>0</v>
      </c>
      <c r="N905" s="70">
        <v>0</v>
      </c>
      <c r="O905" s="70">
        <v>0</v>
      </c>
      <c r="P905" s="70">
        <v>0</v>
      </c>
      <c r="Q905" s="70">
        <v>0</v>
      </c>
      <c r="R905" s="10">
        <f t="shared" si="119"/>
        <v>7.8250000000000002</v>
      </c>
      <c r="T905" s="9" t="str">
        <f t="shared" si="121"/>
        <v>AP62</v>
      </c>
      <c r="U905" s="11" t="str">
        <f t="shared" si="122"/>
        <v>Shouting Into the Storm</v>
      </c>
      <c r="V905" s="11" t="str">
        <f t="shared" si="118"/>
        <v/>
      </c>
      <c r="W905" s="11" t="str">
        <f t="shared" si="123"/>
        <v/>
      </c>
      <c r="X905" s="86" t="str">
        <f>IFERROR(IF(U905="","",IF(COUNTIF('My Played Scenarios'!E:E,T905)&gt;0,"ü","")),"")</f>
        <v/>
      </c>
    </row>
    <row r="906" spans="1:24" ht="15" customHeight="1" x14ac:dyDescent="0.3">
      <c r="A906" s="128" t="str">
        <f>IFERROR(IF(VLOOKUP(C906,Summary!A:B,2,FALSE)&lt;&gt;"C","",MAX($A$2:A905)+1),"")</f>
        <v/>
      </c>
      <c r="B906" s="35">
        <f>IF(Setup!$F$61="Yes",MAX($B$2:B905)+1,"")</f>
        <v>862</v>
      </c>
      <c r="C906" s="28"/>
      <c r="D906" s="37" t="str">
        <f t="shared" si="120"/>
        <v/>
      </c>
      <c r="E906" s="41"/>
      <c r="F906" s="41"/>
      <c r="I906" s="70"/>
      <c r="J906" s="70"/>
      <c r="K906" s="70"/>
      <c r="L906" s="70"/>
      <c r="M906" s="70"/>
      <c r="N906" s="70"/>
      <c r="O906" s="70"/>
      <c r="P906" s="70"/>
      <c r="Q906" s="70"/>
      <c r="R906" s="10" t="str">
        <f t="shared" si="119"/>
        <v/>
      </c>
      <c r="T906" s="9" t="str">
        <f t="shared" si="121"/>
        <v/>
      </c>
      <c r="U906" s="11" t="str">
        <f t="shared" si="122"/>
        <v/>
      </c>
      <c r="V906" s="11" t="str">
        <f t="shared" si="118"/>
        <v/>
      </c>
      <c r="W906" s="11" t="str">
        <f t="shared" si="123"/>
        <v/>
      </c>
      <c r="X906" s="86" t="str">
        <f>IFERROR(IF(U906="","",IF(COUNTIF('My Played Scenarios'!E:E,T906)&gt;0,"ü","")),"")</f>
        <v/>
      </c>
    </row>
    <row r="907" spans="1:24" ht="15" customHeight="1" x14ac:dyDescent="0.3">
      <c r="A907" s="128" t="str">
        <f>IFERROR(IF(VLOOKUP(C907,Summary!A:B,2,FALSE)&lt;&gt;"C","",MAX($A$2:A906)+1),"")</f>
        <v/>
      </c>
      <c r="B907" s="35">
        <f>IF(Setup!$F$61="Yes",MAX($B$2:B906)+1,"")</f>
        <v>863</v>
      </c>
      <c r="C907" s="31" t="s">
        <v>1384</v>
      </c>
      <c r="D907" s="37" t="str">
        <f t="shared" si="120"/>
        <v/>
      </c>
      <c r="E907" s="41"/>
      <c r="F907" s="41"/>
      <c r="I907" s="70"/>
      <c r="J907" s="70"/>
      <c r="K907" s="70"/>
      <c r="L907" s="70"/>
      <c r="M907" s="70"/>
      <c r="N907" s="70"/>
      <c r="O907" s="70"/>
      <c r="P907" s="70"/>
      <c r="Q907" s="70"/>
      <c r="R907" s="10" t="str">
        <f t="shared" si="119"/>
        <v/>
      </c>
      <c r="T907" s="9" t="str">
        <f t="shared" si="121"/>
        <v/>
      </c>
      <c r="U907" s="11" t="str">
        <f t="shared" si="122"/>
        <v/>
      </c>
      <c r="V907" s="11" t="str">
        <f t="shared" si="118"/>
        <v/>
      </c>
      <c r="W907" s="11" t="str">
        <f t="shared" si="123"/>
        <v/>
      </c>
      <c r="X907" s="86" t="str">
        <f>IFERROR(IF(U907="","",IF(COUNTIF('My Played Scenarios'!E:E,T907)&gt;0,"ü","")),"")</f>
        <v/>
      </c>
    </row>
    <row r="908" spans="1:24" ht="15" customHeight="1" x14ac:dyDescent="0.3">
      <c r="A908" s="128" t="str">
        <f>IFERROR(IF(VLOOKUP(C908,Summary!A:B,2,FALSE)&lt;&gt;"C","",MAX($A$2:A907)+1),"")</f>
        <v/>
      </c>
      <c r="B908" s="35">
        <f>IF(Setup!$F$61="Yes",MAX($B$2:B907)+1,"")</f>
        <v>864</v>
      </c>
      <c r="C908" s="28" t="s">
        <v>1116</v>
      </c>
      <c r="D908" s="37" t="str">
        <f t="shared" si="120"/>
        <v/>
      </c>
      <c r="E908" s="41">
        <v>5</v>
      </c>
      <c r="F908" s="41">
        <v>26</v>
      </c>
      <c r="G908" s="6">
        <v>9</v>
      </c>
      <c r="H908" s="6">
        <v>3</v>
      </c>
      <c r="I908" s="70">
        <v>0</v>
      </c>
      <c r="J908" s="70">
        <v>0</v>
      </c>
      <c r="K908" s="70">
        <v>0</v>
      </c>
      <c r="L908" s="70">
        <v>0</v>
      </c>
      <c r="M908" s="70">
        <v>0</v>
      </c>
      <c r="N908" s="70">
        <v>0</v>
      </c>
      <c r="O908" s="70">
        <v>0</v>
      </c>
      <c r="P908" s="70">
        <v>0</v>
      </c>
      <c r="Q908" s="70">
        <v>0</v>
      </c>
      <c r="R908" s="10">
        <f t="shared" si="119"/>
        <v>6.416666666666667</v>
      </c>
      <c r="S908" s="10">
        <v>5.0999999999999996</v>
      </c>
      <c r="T908" s="9" t="str">
        <f t="shared" si="121"/>
        <v>AP63</v>
      </c>
      <c r="U908" s="11" t="str">
        <f t="shared" si="122"/>
        <v>The Nutcracker</v>
      </c>
      <c r="V908" s="11" t="str">
        <f t="shared" si="118"/>
        <v/>
      </c>
      <c r="W908" s="11" t="str">
        <f t="shared" si="123"/>
        <v/>
      </c>
      <c r="X908" s="86" t="str">
        <f>IFERROR(IF(U908="","",IF(COUNTIF('My Played Scenarios'!E:E,T908)&gt;0,"ü","")),"")</f>
        <v/>
      </c>
    </row>
    <row r="909" spans="1:24" ht="15" customHeight="1" x14ac:dyDescent="0.3">
      <c r="A909" s="128" t="str">
        <f>IFERROR(IF(VLOOKUP(C909,Summary!A:B,2,FALSE)&lt;&gt;"C","",MAX($A$2:A908)+1),"")</f>
        <v/>
      </c>
      <c r="B909" s="35">
        <f>IF(Setup!$F$61="Yes",MAX($B$2:B908)+1,"")</f>
        <v>865</v>
      </c>
      <c r="C909" s="28" t="s">
        <v>1117</v>
      </c>
      <c r="D909" s="37" t="str">
        <f t="shared" si="120"/>
        <v/>
      </c>
      <c r="E909" s="41">
        <v>5</v>
      </c>
      <c r="F909" s="41">
        <v>25.5</v>
      </c>
      <c r="G909" s="6">
        <v>16</v>
      </c>
      <c r="H909" s="6">
        <v>2</v>
      </c>
      <c r="I909" s="70">
        <v>0</v>
      </c>
      <c r="J909" s="70">
        <v>0</v>
      </c>
      <c r="K909" s="70">
        <v>0</v>
      </c>
      <c r="L909" s="70">
        <v>0</v>
      </c>
      <c r="M909" s="70">
        <v>0</v>
      </c>
      <c r="N909" s="70">
        <v>0</v>
      </c>
      <c r="O909" s="70">
        <v>0</v>
      </c>
      <c r="P909" s="70">
        <v>0</v>
      </c>
      <c r="Q909" s="70">
        <v>0</v>
      </c>
      <c r="R909" s="10">
        <f t="shared" si="119"/>
        <v>7.291666666666667</v>
      </c>
      <c r="S909" s="10">
        <v>6.3</v>
      </c>
      <c r="T909" s="9" t="str">
        <f t="shared" si="121"/>
        <v>AP64</v>
      </c>
      <c r="U909" s="11" t="str">
        <f t="shared" si="122"/>
        <v>A Well-Engineered Ambush</v>
      </c>
      <c r="V909" s="11" t="str">
        <f t="shared" si="118"/>
        <v/>
      </c>
      <c r="W909" s="11" t="str">
        <f t="shared" si="123"/>
        <v/>
      </c>
      <c r="X909" s="86" t="str">
        <f>IFERROR(IF(U909="","",IF(COUNTIF('My Played Scenarios'!E:E,T909)&gt;0,"ü","")),"")</f>
        <v/>
      </c>
    </row>
    <row r="910" spans="1:24" ht="15" customHeight="1" x14ac:dyDescent="0.3">
      <c r="A910" s="128" t="str">
        <f>IFERROR(IF(VLOOKUP(C910,Summary!A:B,2,FALSE)&lt;&gt;"C","",MAX($A$2:A909)+1),"")</f>
        <v/>
      </c>
      <c r="B910" s="35">
        <f>IF(Setup!$F$61="Yes",MAX($B$2:B909)+1,"")</f>
        <v>866</v>
      </c>
      <c r="C910" s="28" t="s">
        <v>1118</v>
      </c>
      <c r="D910" s="37" t="str">
        <f t="shared" si="120"/>
        <v/>
      </c>
      <c r="E910" s="41">
        <v>6</v>
      </c>
      <c r="F910" s="41">
        <v>29</v>
      </c>
      <c r="G910" s="6">
        <v>0</v>
      </c>
      <c r="H910" s="6">
        <v>0</v>
      </c>
      <c r="I910" s="70">
        <v>1</v>
      </c>
      <c r="J910" s="70">
        <v>0</v>
      </c>
      <c r="K910" s="70">
        <v>0</v>
      </c>
      <c r="L910" s="70">
        <v>0</v>
      </c>
      <c r="M910" s="70">
        <v>1</v>
      </c>
      <c r="N910" s="70">
        <v>0</v>
      </c>
      <c r="O910" s="70">
        <v>0</v>
      </c>
      <c r="P910" s="70">
        <v>0</v>
      </c>
      <c r="Q910" s="70">
        <v>0</v>
      </c>
      <c r="R910" s="10">
        <f t="shared" si="119"/>
        <v>4.2</v>
      </c>
      <c r="S910" s="10">
        <v>4</v>
      </c>
      <c r="T910" s="9" t="str">
        <f t="shared" si="121"/>
        <v>AP65</v>
      </c>
      <c r="U910" s="11" t="str">
        <f t="shared" si="122"/>
        <v>Baw Drop</v>
      </c>
      <c r="V910" s="11" t="str">
        <f t="shared" si="118"/>
        <v>, PTO, Air</v>
      </c>
      <c r="W910" s="11" t="str">
        <f t="shared" si="123"/>
        <v>PTO, Air</v>
      </c>
      <c r="X910" s="86" t="str">
        <f>IFERROR(IF(U910="","",IF(COUNTIF('My Played Scenarios'!E:E,T910)&gt;0,"ü","")),"")</f>
        <v/>
      </c>
    </row>
    <row r="911" spans="1:24" ht="15" customHeight="1" x14ac:dyDescent="0.3">
      <c r="A911" s="128" t="str">
        <f>IFERROR(IF(VLOOKUP(C911,Summary!A:B,2,FALSE)&lt;&gt;"C","",MAX($A$2:A910)+1),"")</f>
        <v/>
      </c>
      <c r="B911" s="35">
        <f>IF(Setup!$F$61="Yes",MAX($B$2:B910)+1,"")</f>
        <v>867</v>
      </c>
      <c r="C911" s="28" t="s">
        <v>1119</v>
      </c>
      <c r="D911" s="37" t="str">
        <f t="shared" si="120"/>
        <v/>
      </c>
      <c r="E911" s="41">
        <v>6.5</v>
      </c>
      <c r="F911" s="41">
        <v>38</v>
      </c>
      <c r="G911" s="6">
        <v>18</v>
      </c>
      <c r="H911" s="6">
        <v>2</v>
      </c>
      <c r="I911" s="70">
        <v>0</v>
      </c>
      <c r="J911" s="70">
        <v>1</v>
      </c>
      <c r="K911" s="70">
        <v>0</v>
      </c>
      <c r="L911" s="70">
        <v>0</v>
      </c>
      <c r="M911" s="70">
        <v>0</v>
      </c>
      <c r="N911" s="70">
        <v>0</v>
      </c>
      <c r="O911" s="70">
        <v>0</v>
      </c>
      <c r="P911" s="70">
        <v>0</v>
      </c>
      <c r="Q911" s="70">
        <v>0</v>
      </c>
      <c r="R911" s="10">
        <f t="shared" si="119"/>
        <v>11.725</v>
      </c>
      <c r="S911" s="10">
        <v>11.2</v>
      </c>
      <c r="T911" s="9" t="str">
        <f t="shared" si="121"/>
        <v>AP66</v>
      </c>
      <c r="U911" s="11" t="str">
        <f t="shared" si="122"/>
        <v>Cat's Cradle</v>
      </c>
      <c r="V911" s="11" t="str">
        <f t="shared" si="118"/>
        <v>, OBA</v>
      </c>
      <c r="W911" s="11" t="str">
        <f t="shared" si="123"/>
        <v>OBA</v>
      </c>
      <c r="X911" s="86" t="str">
        <f>IFERROR(IF(U911="","",IF(COUNTIF('My Played Scenarios'!E:E,T911)&gt;0,"ü","")),"")</f>
        <v/>
      </c>
    </row>
    <row r="912" spans="1:24" ht="15" customHeight="1" x14ac:dyDescent="0.3">
      <c r="A912" s="128" t="str">
        <f>IFERROR(IF(VLOOKUP(C912,Summary!A:B,2,FALSE)&lt;&gt;"C","",MAX($A$2:A911)+1),"")</f>
        <v/>
      </c>
      <c r="B912" s="35">
        <f>IF(Setup!$F$61="Yes",MAX($B$2:B911)+1,"")</f>
        <v>868</v>
      </c>
      <c r="C912" s="28" t="s">
        <v>1120</v>
      </c>
      <c r="D912" s="37" t="str">
        <f t="shared" si="120"/>
        <v/>
      </c>
      <c r="E912" s="41">
        <v>7.5</v>
      </c>
      <c r="F912" s="41">
        <v>31</v>
      </c>
      <c r="G912" s="6">
        <v>1</v>
      </c>
      <c r="H912" s="6">
        <v>2</v>
      </c>
      <c r="I912" s="70">
        <v>0</v>
      </c>
      <c r="J912" s="70">
        <v>0</v>
      </c>
      <c r="K912" s="70">
        <v>0</v>
      </c>
      <c r="L912" s="70">
        <v>0</v>
      </c>
      <c r="M912" s="70">
        <v>0</v>
      </c>
      <c r="N912" s="70">
        <v>0</v>
      </c>
      <c r="O912" s="70">
        <v>0</v>
      </c>
      <c r="P912" s="70">
        <v>0</v>
      </c>
      <c r="Q912" s="70">
        <v>0</v>
      </c>
      <c r="R912" s="10">
        <f t="shared" si="119"/>
        <v>5.625</v>
      </c>
      <c r="S912" s="10">
        <v>6</v>
      </c>
      <c r="T912" s="9" t="str">
        <f t="shared" si="121"/>
        <v>AP67</v>
      </c>
      <c r="U912" s="11" t="str">
        <f t="shared" si="122"/>
        <v>Cherry Ripe</v>
      </c>
      <c r="V912" s="11" t="str">
        <f t="shared" si="118"/>
        <v/>
      </c>
      <c r="W912" s="11" t="str">
        <f t="shared" si="123"/>
        <v/>
      </c>
      <c r="X912" s="86" t="str">
        <f>IFERROR(IF(U912="","",IF(COUNTIF('My Played Scenarios'!E:E,T912)&gt;0,"ü","")),"")</f>
        <v/>
      </c>
    </row>
    <row r="913" spans="1:24" ht="15" customHeight="1" x14ac:dyDescent="0.3">
      <c r="A913" s="128" t="str">
        <f>IFERROR(IF(VLOOKUP(C913,Summary!A:B,2,FALSE)&lt;&gt;"C","",MAX($A$2:A912)+1),"")</f>
        <v/>
      </c>
      <c r="B913" s="35">
        <f>IF(Setup!$F$61="Yes",MAX($B$2:B912)+1,"")</f>
        <v>869</v>
      </c>
      <c r="C913" s="28" t="s">
        <v>1121</v>
      </c>
      <c r="D913" s="37" t="str">
        <f t="shared" si="120"/>
        <v/>
      </c>
      <c r="E913" s="41">
        <v>6.5</v>
      </c>
      <c r="F913" s="41">
        <v>21</v>
      </c>
      <c r="G913" s="6">
        <v>0</v>
      </c>
      <c r="H913" s="6">
        <v>1</v>
      </c>
      <c r="I913" s="70">
        <v>0</v>
      </c>
      <c r="J913" s="70">
        <v>0</v>
      </c>
      <c r="K913" s="70">
        <v>0</v>
      </c>
      <c r="L913" s="70">
        <v>0</v>
      </c>
      <c r="M913" s="70">
        <v>1</v>
      </c>
      <c r="N913" s="70">
        <v>0</v>
      </c>
      <c r="O913" s="70">
        <v>0</v>
      </c>
      <c r="P913" s="70">
        <v>0</v>
      </c>
      <c r="Q913" s="70">
        <v>0</v>
      </c>
      <c r="R913" s="10">
        <f t="shared" si="119"/>
        <v>3.6</v>
      </c>
      <c r="S913" s="10">
        <v>3.3</v>
      </c>
      <c r="T913" s="9" t="str">
        <f t="shared" si="121"/>
        <v>AP68</v>
      </c>
      <c r="U913" s="11" t="str">
        <f t="shared" si="122"/>
        <v>Odd Angry Shot</v>
      </c>
      <c r="V913" s="11" t="str">
        <f t="shared" si="118"/>
        <v>, Air</v>
      </c>
      <c r="W913" s="11" t="str">
        <f t="shared" si="123"/>
        <v>Air</v>
      </c>
      <c r="X913" s="86" t="str">
        <f>IFERROR(IF(U913="","",IF(COUNTIF('My Played Scenarios'!E:E,T913)&gt;0,"ü","")),"")</f>
        <v/>
      </c>
    </row>
    <row r="914" spans="1:24" ht="15" customHeight="1" x14ac:dyDescent="0.3">
      <c r="A914" s="128" t="str">
        <f>IFERROR(IF(VLOOKUP(C914,Summary!A:B,2,FALSE)&lt;&gt;"C","",MAX($A$2:A913)+1),"")</f>
        <v/>
      </c>
      <c r="B914" s="35">
        <f>IF(Setup!$F$61="Yes",MAX($B$2:B913)+1,"")</f>
        <v>870</v>
      </c>
      <c r="C914" s="28" t="s">
        <v>1122</v>
      </c>
      <c r="D914" s="37" t="str">
        <f t="shared" si="120"/>
        <v/>
      </c>
      <c r="E914" s="41">
        <v>5.5</v>
      </c>
      <c r="F914" s="41">
        <v>31.5</v>
      </c>
      <c r="G914" s="6">
        <v>6</v>
      </c>
      <c r="H914" s="6">
        <v>2</v>
      </c>
      <c r="I914" s="70">
        <v>1</v>
      </c>
      <c r="J914" s="70">
        <v>0</v>
      </c>
      <c r="K914" s="70">
        <v>0</v>
      </c>
      <c r="L914" s="70">
        <v>0</v>
      </c>
      <c r="M914" s="70">
        <v>0</v>
      </c>
      <c r="N914" s="70">
        <v>0</v>
      </c>
      <c r="O914" s="70">
        <v>0</v>
      </c>
      <c r="P914" s="70">
        <v>0</v>
      </c>
      <c r="Q914" s="70">
        <v>0</v>
      </c>
      <c r="R914" s="10">
        <f t="shared" si="119"/>
        <v>6.3624999999999998</v>
      </c>
      <c r="S914" s="10">
        <v>5.5</v>
      </c>
      <c r="T914" s="9" t="str">
        <f t="shared" si="121"/>
        <v>AP69</v>
      </c>
      <c r="U914" s="11" t="str">
        <f t="shared" si="122"/>
        <v>Uncommon Misery</v>
      </c>
      <c r="V914" s="11" t="str">
        <f t="shared" si="118"/>
        <v>, PTO</v>
      </c>
      <c r="W914" s="11" t="str">
        <f t="shared" si="123"/>
        <v>PTO</v>
      </c>
      <c r="X914" s="86" t="str">
        <f>IFERROR(IF(U914="","",IF(COUNTIF('My Played Scenarios'!E:E,T914)&gt;0,"ü","")),"")</f>
        <v/>
      </c>
    </row>
    <row r="915" spans="1:24" ht="15" customHeight="1" x14ac:dyDescent="0.3">
      <c r="A915" s="128" t="str">
        <f>IFERROR(IF(VLOOKUP(C915,Summary!A:B,2,FALSE)&lt;&gt;"C","",MAX($A$2:A914)+1),"")</f>
        <v/>
      </c>
      <c r="B915" s="35">
        <f>IF(Setup!$F$61="Yes",MAX($B$2:B914)+1,"")</f>
        <v>871</v>
      </c>
      <c r="C915" s="28" t="s">
        <v>1123</v>
      </c>
      <c r="D915" s="37" t="str">
        <f t="shared" si="120"/>
        <v/>
      </c>
      <c r="E915" s="41">
        <v>7.5</v>
      </c>
      <c r="F915" s="41">
        <v>21.5</v>
      </c>
      <c r="G915" s="6">
        <v>9</v>
      </c>
      <c r="H915" s="6">
        <v>1</v>
      </c>
      <c r="I915" s="70">
        <v>0</v>
      </c>
      <c r="J915" s="70">
        <v>0</v>
      </c>
      <c r="K915" s="70">
        <v>0</v>
      </c>
      <c r="L915" s="70">
        <v>0</v>
      </c>
      <c r="M915" s="70">
        <v>0</v>
      </c>
      <c r="N915" s="70">
        <v>0</v>
      </c>
      <c r="O915" s="70">
        <v>0</v>
      </c>
      <c r="P915" s="70">
        <v>0</v>
      </c>
      <c r="Q915" s="70">
        <v>0</v>
      </c>
      <c r="R915" s="10">
        <f t="shared" si="119"/>
        <v>8.3125</v>
      </c>
      <c r="S915" s="10">
        <v>6.6</v>
      </c>
      <c r="T915" s="9" t="str">
        <f t="shared" si="121"/>
        <v>AP70</v>
      </c>
      <c r="U915" s="11" t="str">
        <f t="shared" si="122"/>
        <v>Sons of Slava</v>
      </c>
      <c r="V915" s="11" t="str">
        <f t="shared" si="118"/>
        <v/>
      </c>
      <c r="W915" s="11" t="str">
        <f t="shared" si="123"/>
        <v/>
      </c>
      <c r="X915" s="86" t="str">
        <f>IFERROR(IF(U915="","",IF(COUNTIF('My Played Scenarios'!E:E,T915)&gt;0,"ü","")),"")</f>
        <v/>
      </c>
    </row>
    <row r="916" spans="1:24" ht="15" customHeight="1" x14ac:dyDescent="0.3">
      <c r="A916" s="128" t="str">
        <f>IFERROR(IF(VLOOKUP(C916,Summary!A:B,2,FALSE)&lt;&gt;"C","",MAX($A$2:A915)+1),"")</f>
        <v/>
      </c>
      <c r="B916" s="35">
        <f>IF(Setup!$F$61="Yes",MAX($B$2:B915)+1,"")</f>
        <v>872</v>
      </c>
      <c r="C916" s="28" t="s">
        <v>1124</v>
      </c>
      <c r="D916" s="37" t="str">
        <f t="shared" si="120"/>
        <v/>
      </c>
      <c r="E916" s="41">
        <v>7.5</v>
      </c>
      <c r="F916" s="41">
        <v>17</v>
      </c>
      <c r="G916" s="6">
        <v>2</v>
      </c>
      <c r="H916" s="6">
        <v>0</v>
      </c>
      <c r="I916" s="70">
        <v>0</v>
      </c>
      <c r="J916" s="70">
        <v>0</v>
      </c>
      <c r="K916" s="70">
        <v>0</v>
      </c>
      <c r="L916" s="70">
        <v>0</v>
      </c>
      <c r="M916" s="70">
        <v>0</v>
      </c>
      <c r="N916" s="70">
        <v>0</v>
      </c>
      <c r="O916" s="70">
        <v>0</v>
      </c>
      <c r="P916" s="70">
        <v>0</v>
      </c>
      <c r="Q916" s="70">
        <v>0</v>
      </c>
      <c r="R916" s="10">
        <f t="shared" si="119"/>
        <v>4.125</v>
      </c>
      <c r="S916" s="10">
        <v>3.5</v>
      </c>
      <c r="T916" s="9" t="str">
        <f t="shared" si="121"/>
        <v>AP71</v>
      </c>
      <c r="U916" s="11" t="str">
        <f t="shared" si="122"/>
        <v>Head in the Noose</v>
      </c>
      <c r="V916" s="11" t="str">
        <f t="shared" si="118"/>
        <v/>
      </c>
      <c r="W916" s="11" t="str">
        <f t="shared" si="123"/>
        <v/>
      </c>
      <c r="X916" s="86" t="str">
        <f>IFERROR(IF(U916="","",IF(COUNTIF('My Played Scenarios'!E:E,T916)&gt;0,"ü","")),"")</f>
        <v/>
      </c>
    </row>
    <row r="917" spans="1:24" ht="15" customHeight="1" x14ac:dyDescent="0.3">
      <c r="A917" s="128" t="str">
        <f>IFERROR(IF(VLOOKUP(C917,Summary!A:B,2,FALSE)&lt;&gt;"C","",MAX($A$2:A916)+1),"")</f>
        <v/>
      </c>
      <c r="B917" s="35">
        <f>IF(Setup!$F$61="Yes",MAX($B$2:B916)+1,"")</f>
        <v>873</v>
      </c>
      <c r="C917" s="28" t="s">
        <v>1125</v>
      </c>
      <c r="D917" s="37" t="str">
        <f t="shared" si="120"/>
        <v/>
      </c>
      <c r="E917" s="41">
        <v>6</v>
      </c>
      <c r="F917" s="41">
        <v>30</v>
      </c>
      <c r="G917" s="6">
        <v>9</v>
      </c>
      <c r="H917" s="6">
        <v>2</v>
      </c>
      <c r="I917" s="70">
        <v>0</v>
      </c>
      <c r="J917" s="70">
        <v>0</v>
      </c>
      <c r="K917" s="70">
        <v>0</v>
      </c>
      <c r="L917" s="70">
        <v>0</v>
      </c>
      <c r="M917" s="70">
        <v>0</v>
      </c>
      <c r="N917" s="70">
        <v>0</v>
      </c>
      <c r="O917" s="70">
        <v>0</v>
      </c>
      <c r="P917" s="70">
        <v>0</v>
      </c>
      <c r="Q917" s="70">
        <v>0</v>
      </c>
      <c r="R917" s="10">
        <f t="shared" si="119"/>
        <v>7.8</v>
      </c>
      <c r="S917" s="10">
        <v>6.6</v>
      </c>
      <c r="T917" s="9" t="str">
        <f t="shared" si="121"/>
        <v>AP72</v>
      </c>
      <c r="U917" s="11" t="str">
        <f t="shared" si="122"/>
        <v>Guns For St. Barbara</v>
      </c>
      <c r="V917" s="11" t="str">
        <f t="shared" si="118"/>
        <v/>
      </c>
      <c r="W917" s="11" t="str">
        <f t="shared" si="123"/>
        <v/>
      </c>
      <c r="X917" s="86" t="str">
        <f>IFERROR(IF(U917="","",IF(COUNTIF('My Played Scenarios'!E:E,T917)&gt;0,"ü","")),"")</f>
        <v/>
      </c>
    </row>
    <row r="918" spans="1:24" ht="15" customHeight="1" x14ac:dyDescent="0.3">
      <c r="A918" s="128" t="str">
        <f>IFERROR(IF(VLOOKUP(C918,Summary!A:B,2,FALSE)&lt;&gt;"C","",MAX($A$2:A917)+1),"")</f>
        <v/>
      </c>
      <c r="B918" s="35">
        <f>IF(Setup!$F$61="Yes",MAX($B$2:B917)+1,"")</f>
        <v>874</v>
      </c>
      <c r="C918" s="28"/>
      <c r="D918" s="37" t="str">
        <f t="shared" si="120"/>
        <v/>
      </c>
      <c r="E918" s="41"/>
      <c r="F918" s="41"/>
      <c r="I918" s="70"/>
      <c r="J918" s="70"/>
      <c r="K918" s="70"/>
      <c r="L918" s="70"/>
      <c r="M918" s="70"/>
      <c r="N918" s="70"/>
      <c r="O918" s="70"/>
      <c r="P918" s="70"/>
      <c r="Q918" s="70"/>
      <c r="R918" s="10" t="str">
        <f t="shared" si="119"/>
        <v/>
      </c>
      <c r="T918" s="9" t="str">
        <f t="shared" si="121"/>
        <v/>
      </c>
      <c r="U918" s="11" t="str">
        <f t="shared" si="122"/>
        <v/>
      </c>
      <c r="V918" s="11" t="str">
        <f t="shared" si="118"/>
        <v/>
      </c>
      <c r="W918" s="11" t="str">
        <f t="shared" si="123"/>
        <v/>
      </c>
      <c r="X918" s="86" t="str">
        <f>IFERROR(IF(U918="","",IF(COUNTIF('My Played Scenarios'!E:E,T918)&gt;0,"ü","")),"")</f>
        <v/>
      </c>
    </row>
    <row r="919" spans="1:24" ht="15" customHeight="1" x14ac:dyDescent="0.3">
      <c r="A919" s="128" t="str">
        <f>IFERROR(IF(VLOOKUP(C919,Summary!A:B,2,FALSE)&lt;&gt;"C","",MAX($A$2:A918)+1),"")</f>
        <v/>
      </c>
      <c r="B919" s="35">
        <f>IF(Setup!$F$61="Yes",MAX($B$2:B918)+1,"")</f>
        <v>875</v>
      </c>
      <c r="C919" s="31" t="s">
        <v>1386</v>
      </c>
      <c r="D919" s="37" t="str">
        <f t="shared" si="120"/>
        <v/>
      </c>
      <c r="E919" s="41"/>
      <c r="F919" s="41"/>
      <c r="I919" s="70"/>
      <c r="J919" s="70"/>
      <c r="K919" s="70"/>
      <c r="L919" s="70"/>
      <c r="M919" s="70"/>
      <c r="N919" s="70"/>
      <c r="O919" s="70"/>
      <c r="P919" s="70"/>
      <c r="Q919" s="70"/>
      <c r="R919" s="10" t="str">
        <f t="shared" si="119"/>
        <v/>
      </c>
      <c r="T919" s="9" t="str">
        <f t="shared" si="121"/>
        <v/>
      </c>
      <c r="U919" s="11" t="str">
        <f t="shared" si="122"/>
        <v/>
      </c>
      <c r="V919" s="11" t="str">
        <f t="shared" si="118"/>
        <v/>
      </c>
      <c r="W919" s="11" t="str">
        <f t="shared" si="123"/>
        <v/>
      </c>
      <c r="X919" s="86" t="str">
        <f>IFERROR(IF(U919="","",IF(COUNTIF('My Played Scenarios'!E:E,T919)&gt;0,"ü","")),"")</f>
        <v/>
      </c>
    </row>
    <row r="920" spans="1:24" ht="15" customHeight="1" x14ac:dyDescent="0.3">
      <c r="A920" s="128" t="str">
        <f>IFERROR(IF(VLOOKUP(C920,Summary!A:B,2,FALSE)&lt;&gt;"C","",MAX($A$2:A919)+1),"")</f>
        <v/>
      </c>
      <c r="B920" s="35">
        <f>IF(Setup!$F$61="Yes",MAX($B$2:B919)+1,"")</f>
        <v>876</v>
      </c>
      <c r="C920" s="28" t="s">
        <v>1126</v>
      </c>
      <c r="D920" s="37" t="str">
        <f t="shared" si="120"/>
        <v/>
      </c>
      <c r="E920" s="41">
        <v>6.5</v>
      </c>
      <c r="F920" s="41">
        <v>17.5</v>
      </c>
      <c r="G920" s="6">
        <v>19</v>
      </c>
      <c r="H920" s="6">
        <v>3</v>
      </c>
      <c r="I920" s="70">
        <v>0</v>
      </c>
      <c r="J920" s="70">
        <v>0</v>
      </c>
      <c r="K920" s="70">
        <v>0</v>
      </c>
      <c r="L920" s="70">
        <v>0</v>
      </c>
      <c r="M920" s="70">
        <v>1</v>
      </c>
      <c r="N920" s="70">
        <v>0</v>
      </c>
      <c r="O920" s="70">
        <v>0</v>
      </c>
      <c r="P920" s="70">
        <v>0</v>
      </c>
      <c r="Q920" s="70">
        <v>0</v>
      </c>
      <c r="R920" s="10">
        <f t="shared" si="119"/>
        <v>9.6125000000000007</v>
      </c>
      <c r="S920" s="10">
        <v>7.9</v>
      </c>
      <c r="T920" s="9" t="str">
        <f t="shared" si="121"/>
        <v>AP73</v>
      </c>
      <c r="U920" s="11" t="str">
        <f t="shared" si="122"/>
        <v>Happy Valley</v>
      </c>
      <c r="V920" s="11" t="str">
        <f t="shared" si="118"/>
        <v>, Air</v>
      </c>
      <c r="W920" s="11" t="str">
        <f t="shared" si="123"/>
        <v>Air</v>
      </c>
      <c r="X920" s="86" t="str">
        <f>IFERROR(IF(U920="","",IF(COUNTIF('My Played Scenarios'!E:E,T920)&gt;0,"ü","")),"")</f>
        <v/>
      </c>
    </row>
    <row r="921" spans="1:24" ht="15" customHeight="1" x14ac:dyDescent="0.3">
      <c r="A921" s="128" t="str">
        <f>IFERROR(IF(VLOOKUP(C921,Summary!A:B,2,FALSE)&lt;&gt;"C","",MAX($A$2:A920)+1),"")</f>
        <v/>
      </c>
      <c r="B921" s="35">
        <f>IF(Setup!$F$61="Yes",MAX($B$2:B920)+1,"")</f>
        <v>877</v>
      </c>
      <c r="C921" s="28" t="s">
        <v>1127</v>
      </c>
      <c r="D921" s="37" t="str">
        <f t="shared" si="120"/>
        <v/>
      </c>
      <c r="E921" s="41">
        <v>5.5</v>
      </c>
      <c r="F921" s="41">
        <v>27</v>
      </c>
      <c r="G921" s="6">
        <v>12</v>
      </c>
      <c r="H921" s="6">
        <v>2</v>
      </c>
      <c r="I921" s="70">
        <v>0</v>
      </c>
      <c r="J921" s="70">
        <v>1</v>
      </c>
      <c r="K921" s="70">
        <v>0</v>
      </c>
      <c r="L921" s="70">
        <v>0</v>
      </c>
      <c r="M921" s="70">
        <v>0</v>
      </c>
      <c r="N921" s="70">
        <v>0</v>
      </c>
      <c r="O921" s="70">
        <v>0</v>
      </c>
      <c r="P921" s="70">
        <v>0</v>
      </c>
      <c r="Q921" s="70">
        <v>0</v>
      </c>
      <c r="R921" s="10">
        <f t="shared" si="119"/>
        <v>7.416666666666667</v>
      </c>
      <c r="S921" s="10">
        <v>6.8</v>
      </c>
      <c r="T921" s="9" t="str">
        <f t="shared" si="121"/>
        <v>AP74</v>
      </c>
      <c r="U921" s="11" t="str">
        <f t="shared" si="122"/>
        <v>Batty-P</v>
      </c>
      <c r="V921" s="11" t="str">
        <f t="shared" si="118"/>
        <v>, OBA</v>
      </c>
      <c r="W921" s="11" t="str">
        <f t="shared" si="123"/>
        <v>OBA</v>
      </c>
      <c r="X921" s="86" t="str">
        <f>IFERROR(IF(U921="","",IF(COUNTIF('My Played Scenarios'!E:E,T921)&gt;0,"ü","")),"")</f>
        <v/>
      </c>
    </row>
    <row r="922" spans="1:24" ht="15" customHeight="1" x14ac:dyDescent="0.3">
      <c r="A922" s="128" t="str">
        <f>IFERROR(IF(VLOOKUP(C922,Summary!A:B,2,FALSE)&lt;&gt;"C","",MAX($A$2:A921)+1),"")</f>
        <v/>
      </c>
      <c r="B922" s="35">
        <f>IF(Setup!$F$61="Yes",MAX($B$2:B921)+1,"")</f>
        <v>878</v>
      </c>
      <c r="C922" s="28" t="s">
        <v>1128</v>
      </c>
      <c r="D922" s="37" t="str">
        <f t="shared" si="120"/>
        <v/>
      </c>
      <c r="E922" s="41">
        <v>6.5</v>
      </c>
      <c r="F922" s="41">
        <v>28</v>
      </c>
      <c r="G922" s="6">
        <v>4</v>
      </c>
      <c r="H922" s="6">
        <v>0</v>
      </c>
      <c r="I922" s="70">
        <v>0</v>
      </c>
      <c r="J922" s="70">
        <v>0</v>
      </c>
      <c r="K922" s="70">
        <v>0</v>
      </c>
      <c r="L922" s="70">
        <v>0</v>
      </c>
      <c r="M922" s="70">
        <v>0</v>
      </c>
      <c r="N922" s="70">
        <v>0</v>
      </c>
      <c r="O922" s="70">
        <v>0</v>
      </c>
      <c r="P922" s="70">
        <v>0</v>
      </c>
      <c r="Q922" s="70">
        <v>0</v>
      </c>
      <c r="R922" s="10">
        <f t="shared" si="119"/>
        <v>5.7666666666666666</v>
      </c>
      <c r="S922" s="10">
        <v>5.2</v>
      </c>
      <c r="T922" s="9" t="str">
        <f t="shared" si="121"/>
        <v>AP75</v>
      </c>
      <c r="U922" s="11" t="str">
        <f t="shared" si="122"/>
        <v>Gabriel's Horn</v>
      </c>
      <c r="V922" s="11" t="str">
        <f t="shared" si="118"/>
        <v/>
      </c>
      <c r="W922" s="11" t="str">
        <f t="shared" si="123"/>
        <v/>
      </c>
      <c r="X922" s="86" t="str">
        <f>IFERROR(IF(U922="","",IF(COUNTIF('My Played Scenarios'!E:E,T922)&gt;0,"ü","")),"")</f>
        <v/>
      </c>
    </row>
    <row r="923" spans="1:24" ht="15" customHeight="1" x14ac:dyDescent="0.3">
      <c r="A923" s="128" t="str">
        <f>IFERROR(IF(VLOOKUP(C923,Summary!A:B,2,FALSE)&lt;&gt;"C","",MAX($A$2:A922)+1),"")</f>
        <v/>
      </c>
      <c r="B923" s="35">
        <f>IF(Setup!$F$61="Yes",MAX($B$2:B922)+1,"")</f>
        <v>879</v>
      </c>
      <c r="C923" s="28" t="s">
        <v>1129</v>
      </c>
      <c r="D923" s="37" t="str">
        <f t="shared" si="120"/>
        <v/>
      </c>
      <c r="E923" s="41">
        <v>6.5</v>
      </c>
      <c r="F923" s="41">
        <v>28</v>
      </c>
      <c r="G923" s="6">
        <v>20</v>
      </c>
      <c r="H923" s="6">
        <v>6</v>
      </c>
      <c r="I923" s="70">
        <v>0</v>
      </c>
      <c r="J923" s="70">
        <v>1</v>
      </c>
      <c r="K923" s="70">
        <v>0</v>
      </c>
      <c r="L923" s="70">
        <v>0</v>
      </c>
      <c r="M923" s="70">
        <v>0</v>
      </c>
      <c r="N923" s="70">
        <v>0</v>
      </c>
      <c r="O923" s="70">
        <v>0</v>
      </c>
      <c r="P923" s="70">
        <v>0</v>
      </c>
      <c r="Q923" s="70">
        <v>0</v>
      </c>
      <c r="R923" s="10">
        <f t="shared" si="119"/>
        <v>11.725</v>
      </c>
      <c r="S923" s="10">
        <v>10.7</v>
      </c>
      <c r="T923" s="9" t="str">
        <f t="shared" si="121"/>
        <v>AP76</v>
      </c>
      <c r="U923" s="11" t="str">
        <f t="shared" si="122"/>
        <v>Smoke 'em</v>
      </c>
      <c r="V923" s="11" t="str">
        <f t="shared" si="118"/>
        <v>, OBA</v>
      </c>
      <c r="W923" s="11" t="str">
        <f t="shared" si="123"/>
        <v>OBA</v>
      </c>
      <c r="X923" s="86" t="str">
        <f>IFERROR(IF(U923="","",IF(COUNTIF('My Played Scenarios'!E:E,T923)&gt;0,"ü","")),"")</f>
        <v/>
      </c>
    </row>
    <row r="924" spans="1:24" ht="15" customHeight="1" x14ac:dyDescent="0.3">
      <c r="A924" s="128" t="str">
        <f>IFERROR(IF(VLOOKUP(C924,Summary!A:B,2,FALSE)&lt;&gt;"C","",MAX($A$2:A923)+1),"")</f>
        <v/>
      </c>
      <c r="B924" s="35">
        <f>IF(Setup!$F$61="Yes",MAX($B$2:B923)+1,"")</f>
        <v>880</v>
      </c>
      <c r="C924" s="28" t="s">
        <v>1130</v>
      </c>
      <c r="D924" s="37" t="str">
        <f t="shared" si="120"/>
        <v/>
      </c>
      <c r="E924" s="41">
        <v>10</v>
      </c>
      <c r="F924" s="41">
        <v>81</v>
      </c>
      <c r="G924" s="6">
        <v>39</v>
      </c>
      <c r="H924" s="6">
        <v>8</v>
      </c>
      <c r="I924" s="70">
        <v>0</v>
      </c>
      <c r="J924" s="70">
        <v>1</v>
      </c>
      <c r="K924" s="70">
        <v>0</v>
      </c>
      <c r="L924" s="70">
        <v>0</v>
      </c>
      <c r="M924" s="70">
        <v>0</v>
      </c>
      <c r="N924" s="70">
        <v>0</v>
      </c>
      <c r="O924" s="70">
        <v>0</v>
      </c>
      <c r="P924" s="70">
        <v>0</v>
      </c>
      <c r="Q924" s="70">
        <v>0</v>
      </c>
      <c r="R924" s="10">
        <f t="shared" si="119"/>
        <v>36.166666666666664</v>
      </c>
      <c r="S924" s="10">
        <v>37</v>
      </c>
      <c r="T924" s="9" t="str">
        <f t="shared" si="121"/>
        <v>AP77</v>
      </c>
      <c r="U924" s="11" t="str">
        <f t="shared" si="122"/>
        <v>Texas Flood</v>
      </c>
      <c r="V924" s="11" t="str">
        <f t="shared" si="118"/>
        <v>, OBA</v>
      </c>
      <c r="W924" s="11" t="str">
        <f t="shared" si="123"/>
        <v>OBA</v>
      </c>
      <c r="X924" s="86" t="str">
        <f>IFERROR(IF(U924="","",IF(COUNTIF('My Played Scenarios'!E:E,T924)&gt;0,"ü","")),"")</f>
        <v/>
      </c>
    </row>
    <row r="925" spans="1:24" ht="15" customHeight="1" x14ac:dyDescent="0.3">
      <c r="A925" s="128" t="str">
        <f>IFERROR(IF(VLOOKUP(C925,Summary!A:B,2,FALSE)&lt;&gt;"C","",MAX($A$2:A924)+1),"")</f>
        <v/>
      </c>
      <c r="B925" s="35">
        <f>IF(Setup!$F$61="Yes",MAX($B$2:B924)+1,"")</f>
        <v>881</v>
      </c>
      <c r="C925" s="28" t="s">
        <v>1131</v>
      </c>
      <c r="D925" s="37" t="str">
        <f t="shared" si="120"/>
        <v/>
      </c>
      <c r="E925" s="41">
        <v>4</v>
      </c>
      <c r="F925" s="41">
        <v>31</v>
      </c>
      <c r="G925" s="6">
        <v>6</v>
      </c>
      <c r="H925" s="6">
        <v>7</v>
      </c>
      <c r="I925" s="70">
        <v>0</v>
      </c>
      <c r="J925" s="70">
        <v>0</v>
      </c>
      <c r="K925" s="70">
        <v>0</v>
      </c>
      <c r="L925" s="70">
        <v>0</v>
      </c>
      <c r="M925" s="70">
        <v>0</v>
      </c>
      <c r="N925" s="70">
        <v>0</v>
      </c>
      <c r="O925" s="70">
        <v>0</v>
      </c>
      <c r="P925" s="70">
        <v>0</v>
      </c>
      <c r="Q925" s="70">
        <v>0</v>
      </c>
      <c r="R925" s="10">
        <f t="shared" si="119"/>
        <v>5.1333333333333337</v>
      </c>
      <c r="S925" s="10">
        <v>5.5</v>
      </c>
      <c r="T925" s="9" t="str">
        <f t="shared" si="121"/>
        <v>AP78</v>
      </c>
      <c r="U925" s="11" t="str">
        <f t="shared" si="122"/>
        <v>Crossfire</v>
      </c>
      <c r="V925" s="11" t="str">
        <f t="shared" si="118"/>
        <v/>
      </c>
      <c r="W925" s="11" t="str">
        <f t="shared" si="123"/>
        <v/>
      </c>
      <c r="X925" s="86" t="str">
        <f>IFERROR(IF(U925="","",IF(COUNTIF('My Played Scenarios'!E:E,T925)&gt;0,"ü","")),"")</f>
        <v/>
      </c>
    </row>
    <row r="926" spans="1:24" ht="15" customHeight="1" x14ac:dyDescent="0.3">
      <c r="A926" s="128" t="str">
        <f>IFERROR(IF(VLOOKUP(C926,Summary!A:B,2,FALSE)&lt;&gt;"C","",MAX($A$2:A925)+1),"")</f>
        <v/>
      </c>
      <c r="B926" s="35">
        <f>IF(Setup!$F$61="Yes",MAX($B$2:B925)+1,"")</f>
        <v>882</v>
      </c>
      <c r="C926" s="28" t="s">
        <v>1132</v>
      </c>
      <c r="D926" s="37" t="str">
        <f t="shared" si="120"/>
        <v/>
      </c>
      <c r="E926" s="41">
        <v>4</v>
      </c>
      <c r="F926" s="41">
        <v>22</v>
      </c>
      <c r="G926" s="6">
        <v>5</v>
      </c>
      <c r="H926" s="6">
        <v>2</v>
      </c>
      <c r="I926" s="70">
        <v>0</v>
      </c>
      <c r="J926" s="70">
        <v>0</v>
      </c>
      <c r="K926" s="70">
        <v>0</v>
      </c>
      <c r="L926" s="70">
        <v>0</v>
      </c>
      <c r="M926" s="70">
        <v>0</v>
      </c>
      <c r="N926" s="70">
        <v>0</v>
      </c>
      <c r="O926" s="70">
        <v>0</v>
      </c>
      <c r="P926" s="70">
        <v>0</v>
      </c>
      <c r="Q926" s="70">
        <v>0</v>
      </c>
      <c r="R926" s="10">
        <f t="shared" si="119"/>
        <v>3.9333333333333331</v>
      </c>
      <c r="S926" s="10">
        <v>3.7</v>
      </c>
      <c r="T926" s="9" t="str">
        <f t="shared" si="121"/>
        <v>AP79</v>
      </c>
      <c r="U926" s="11" t="str">
        <f t="shared" si="122"/>
        <v>Rude Mood</v>
      </c>
      <c r="V926" s="11" t="str">
        <f t="shared" si="118"/>
        <v/>
      </c>
      <c r="W926" s="11" t="str">
        <f t="shared" si="123"/>
        <v/>
      </c>
      <c r="X926" s="86" t="str">
        <f>IFERROR(IF(U926="","",IF(COUNTIF('My Played Scenarios'!E:E,T926)&gt;0,"ü","")),"")</f>
        <v/>
      </c>
    </row>
    <row r="927" spans="1:24" ht="15" customHeight="1" x14ac:dyDescent="0.3">
      <c r="A927" s="128" t="str">
        <f>IFERROR(IF(VLOOKUP(C927,Summary!A:B,2,FALSE)&lt;&gt;"C","",MAX($A$2:A926)+1),"")</f>
        <v/>
      </c>
      <c r="B927" s="35">
        <f>IF(Setup!$F$61="Yes",MAX($B$2:B926)+1,"")</f>
        <v>883</v>
      </c>
      <c r="C927" s="28" t="s">
        <v>1133</v>
      </c>
      <c r="D927" s="37" t="str">
        <f t="shared" si="120"/>
        <v/>
      </c>
      <c r="E927" s="41">
        <v>4</v>
      </c>
      <c r="F927" s="41">
        <v>22</v>
      </c>
      <c r="G927" s="6">
        <v>15</v>
      </c>
      <c r="H927" s="6">
        <v>4</v>
      </c>
      <c r="I927" s="70">
        <v>0</v>
      </c>
      <c r="J927" s="70">
        <v>0</v>
      </c>
      <c r="K927" s="70">
        <v>0</v>
      </c>
      <c r="L927" s="70">
        <v>0</v>
      </c>
      <c r="M927" s="70">
        <v>0</v>
      </c>
      <c r="N927" s="70">
        <v>0</v>
      </c>
      <c r="O927" s="70">
        <v>0</v>
      </c>
      <c r="P927" s="70">
        <v>0</v>
      </c>
      <c r="Q927" s="70">
        <v>0</v>
      </c>
      <c r="R927" s="10">
        <f t="shared" si="119"/>
        <v>5.7333333333333334</v>
      </c>
      <c r="S927" s="10">
        <v>5.9</v>
      </c>
      <c r="T927" s="9" t="str">
        <f t="shared" si="121"/>
        <v>AP80</v>
      </c>
      <c r="U927" s="11" t="str">
        <f t="shared" si="122"/>
        <v>A Bloody Waste</v>
      </c>
      <c r="V927" s="11" t="str">
        <f t="shared" si="118"/>
        <v/>
      </c>
      <c r="W927" s="11" t="str">
        <f t="shared" si="123"/>
        <v/>
      </c>
      <c r="X927" s="86" t="str">
        <f>IFERROR(IF(U927="","",IF(COUNTIF('My Played Scenarios'!E:E,T927)&gt;0,"ü","")),"")</f>
        <v/>
      </c>
    </row>
    <row r="928" spans="1:24" ht="15" customHeight="1" x14ac:dyDescent="0.3">
      <c r="A928" s="128" t="str">
        <f>IFERROR(IF(VLOOKUP(C928,Summary!A:B,2,FALSE)&lt;&gt;"C","",MAX($A$2:A927)+1),"")</f>
        <v/>
      </c>
      <c r="B928" s="35">
        <f>IF(Setup!$F$61="Yes",MAX($B$2:B927)+1,"")</f>
        <v>884</v>
      </c>
      <c r="C928" s="28" t="s">
        <v>1134</v>
      </c>
      <c r="D928" s="37" t="str">
        <f t="shared" si="120"/>
        <v/>
      </c>
      <c r="E928" s="41">
        <v>8.5</v>
      </c>
      <c r="F928" s="41">
        <v>33</v>
      </c>
      <c r="G928" s="6">
        <v>26</v>
      </c>
      <c r="H928" s="6">
        <v>4</v>
      </c>
      <c r="I928" s="70">
        <v>0</v>
      </c>
      <c r="J928" s="70">
        <v>0</v>
      </c>
      <c r="K928" s="70">
        <v>0</v>
      </c>
      <c r="L928" s="70">
        <v>0</v>
      </c>
      <c r="M928" s="70">
        <v>0</v>
      </c>
      <c r="N928" s="70">
        <v>0</v>
      </c>
      <c r="O928" s="70">
        <v>0</v>
      </c>
      <c r="P928" s="70">
        <v>0</v>
      </c>
      <c r="Q928" s="70">
        <v>0</v>
      </c>
      <c r="R928" s="10">
        <f t="shared" si="119"/>
        <v>17.291666666666668</v>
      </c>
      <c r="S928" s="10">
        <v>16</v>
      </c>
      <c r="T928" s="9" t="str">
        <f t="shared" si="121"/>
        <v>AP81</v>
      </c>
      <c r="U928" s="11" t="str">
        <f t="shared" si="122"/>
        <v>Lost Highway</v>
      </c>
      <c r="V928" s="11" t="str">
        <f t="shared" si="118"/>
        <v/>
      </c>
      <c r="W928" s="11" t="str">
        <f t="shared" si="123"/>
        <v/>
      </c>
      <c r="X928" s="86" t="str">
        <f>IFERROR(IF(U928="","",IF(COUNTIF('My Played Scenarios'!E:E,T928)&gt;0,"ü","")),"")</f>
        <v/>
      </c>
    </row>
    <row r="929" spans="1:24" ht="15" customHeight="1" x14ac:dyDescent="0.3">
      <c r="A929" s="128" t="str">
        <f>IFERROR(IF(VLOOKUP(C929,Summary!A:B,2,FALSE)&lt;&gt;"C","",MAX($A$2:A928)+1),"")</f>
        <v/>
      </c>
      <c r="B929" s="35">
        <f>IF(Setup!$F$61="Yes",MAX($B$2:B928)+1,"")</f>
        <v>885</v>
      </c>
      <c r="C929" s="28" t="s">
        <v>1135</v>
      </c>
      <c r="D929" s="37" t="str">
        <f t="shared" si="120"/>
        <v/>
      </c>
      <c r="E929" s="41">
        <v>6</v>
      </c>
      <c r="F929" s="41">
        <v>21</v>
      </c>
      <c r="G929" s="6">
        <v>4</v>
      </c>
      <c r="H929" s="6">
        <v>1</v>
      </c>
      <c r="I929" s="70">
        <v>0</v>
      </c>
      <c r="J929" s="70">
        <v>0</v>
      </c>
      <c r="K929" s="70">
        <v>0</v>
      </c>
      <c r="L929" s="70">
        <v>0</v>
      </c>
      <c r="M929" s="70">
        <v>0</v>
      </c>
      <c r="N929" s="70">
        <v>0</v>
      </c>
      <c r="O929" s="70">
        <v>0</v>
      </c>
      <c r="P929" s="70">
        <v>0</v>
      </c>
      <c r="Q929" s="70">
        <v>0</v>
      </c>
      <c r="R929" s="10">
        <f t="shared" si="119"/>
        <v>4.8</v>
      </c>
      <c r="S929" s="10">
        <v>4.0999999999999996</v>
      </c>
      <c r="T929" s="9" t="str">
        <f t="shared" si="121"/>
        <v>AP82</v>
      </c>
      <c r="U929" s="11" t="str">
        <f t="shared" si="122"/>
        <v>Coriano</v>
      </c>
      <c r="V929" s="11" t="str">
        <f t="shared" si="118"/>
        <v/>
      </c>
      <c r="W929" s="11" t="str">
        <f t="shared" si="123"/>
        <v/>
      </c>
      <c r="X929" s="86" t="str">
        <f>IFERROR(IF(U929="","",IF(COUNTIF('My Played Scenarios'!E:E,T929)&gt;0,"ü","")),"")</f>
        <v/>
      </c>
    </row>
    <row r="930" spans="1:24" ht="15" customHeight="1" x14ac:dyDescent="0.3">
      <c r="A930" s="128" t="str">
        <f>IFERROR(IF(VLOOKUP(C930,Summary!A:B,2,FALSE)&lt;&gt;"C","",MAX($A$2:A929)+1),"")</f>
        <v/>
      </c>
      <c r="B930" s="35">
        <f>IF(Setup!$F$61="Yes",MAX($B$2:B929)+1,"")</f>
        <v>886</v>
      </c>
      <c r="C930" s="31"/>
      <c r="D930" s="37" t="str">
        <f t="shared" si="120"/>
        <v/>
      </c>
      <c r="E930" s="41"/>
      <c r="F930" s="41"/>
      <c r="I930" s="70"/>
      <c r="J930" s="70"/>
      <c r="K930" s="70"/>
      <c r="L930" s="70"/>
      <c r="M930" s="70"/>
      <c r="N930" s="70"/>
      <c r="O930" s="70"/>
      <c r="P930" s="70"/>
      <c r="Q930" s="70"/>
      <c r="R930" s="10" t="str">
        <f t="shared" si="119"/>
        <v/>
      </c>
      <c r="T930" s="9" t="str">
        <f t="shared" si="121"/>
        <v/>
      </c>
      <c r="U930" s="11" t="str">
        <f t="shared" si="122"/>
        <v/>
      </c>
      <c r="V930" s="11" t="str">
        <f t="shared" si="118"/>
        <v/>
      </c>
      <c r="W930" s="11" t="str">
        <f t="shared" si="123"/>
        <v/>
      </c>
      <c r="X930" s="86" t="str">
        <f>IFERROR(IF(U930="","",IF(COUNTIF('My Played Scenarios'!E:E,T930)&gt;0,"ü","")),"")</f>
        <v/>
      </c>
    </row>
    <row r="931" spans="1:24" ht="15" customHeight="1" x14ac:dyDescent="0.3">
      <c r="A931" s="128" t="str">
        <f>IFERROR(IF(VLOOKUP(C931,Summary!A:B,2,FALSE)&lt;&gt;"C","",MAX($A$2:A930)+1),"")</f>
        <v/>
      </c>
      <c r="B931" s="35">
        <f>IF(Setup!$F$61="Yes",MAX($B$2:B930)+1,"")</f>
        <v>887</v>
      </c>
      <c r="C931" s="31" t="s">
        <v>1385</v>
      </c>
      <c r="D931" s="37" t="str">
        <f t="shared" si="120"/>
        <v/>
      </c>
      <c r="E931" s="41"/>
      <c r="F931" s="41"/>
      <c r="I931" s="70"/>
      <c r="J931" s="70"/>
      <c r="K931" s="70"/>
      <c r="L931" s="70"/>
      <c r="M931" s="70"/>
      <c r="N931" s="70"/>
      <c r="O931" s="70"/>
      <c r="P931" s="70"/>
      <c r="Q931" s="70"/>
      <c r="R931" s="10" t="str">
        <f t="shared" si="119"/>
        <v/>
      </c>
      <c r="T931" s="9" t="str">
        <f t="shared" si="121"/>
        <v/>
      </c>
      <c r="U931" s="11" t="str">
        <f t="shared" si="122"/>
        <v/>
      </c>
      <c r="V931" s="11" t="str">
        <f t="shared" si="118"/>
        <v/>
      </c>
      <c r="W931" s="11" t="str">
        <f t="shared" si="123"/>
        <v/>
      </c>
      <c r="X931" s="86" t="str">
        <f>IFERROR(IF(U931="","",IF(COUNTIF('My Played Scenarios'!E:E,T931)&gt;0,"ü","")),"")</f>
        <v/>
      </c>
    </row>
    <row r="932" spans="1:24" ht="15" customHeight="1" x14ac:dyDescent="0.3">
      <c r="A932" s="128" t="str">
        <f>IFERROR(IF(VLOOKUP(C932,Summary!A:B,2,FALSE)&lt;&gt;"C","",MAX($A$2:A931)+1),"")</f>
        <v/>
      </c>
      <c r="B932" s="35">
        <f>IF(Setup!$F$61="Yes",MAX($B$2:B931)+1,"")</f>
        <v>888</v>
      </c>
      <c r="C932" s="28" t="s">
        <v>1136</v>
      </c>
      <c r="D932" s="37" t="str">
        <f t="shared" si="120"/>
        <v/>
      </c>
      <c r="E932" s="41">
        <v>6</v>
      </c>
      <c r="F932" s="41">
        <v>25.5</v>
      </c>
      <c r="G932" s="6">
        <v>9</v>
      </c>
      <c r="H932" s="6">
        <v>2</v>
      </c>
      <c r="I932" s="70">
        <v>1</v>
      </c>
      <c r="J932" s="70">
        <v>0</v>
      </c>
      <c r="K932" s="70">
        <v>0</v>
      </c>
      <c r="L932" s="70">
        <v>0</v>
      </c>
      <c r="M932" s="70">
        <v>0</v>
      </c>
      <c r="N932" s="70">
        <v>0</v>
      </c>
      <c r="O932" s="70">
        <v>1</v>
      </c>
      <c r="P932" s="70">
        <v>0</v>
      </c>
      <c r="Q932" s="70">
        <v>0</v>
      </c>
      <c r="R932" s="10">
        <f t="shared" si="119"/>
        <v>7.95</v>
      </c>
      <c r="T932" s="9" t="str">
        <f t="shared" si="121"/>
        <v>AP83</v>
      </c>
      <c r="U932" s="11" t="str">
        <f t="shared" si="122"/>
        <v>Thai Hot</v>
      </c>
      <c r="V932" s="11" t="str">
        <f t="shared" si="118"/>
        <v>, PTO, Sea</v>
      </c>
      <c r="W932" s="11" t="str">
        <f t="shared" si="123"/>
        <v>PTO, Sea</v>
      </c>
      <c r="X932" s="86" t="str">
        <f>IFERROR(IF(U932="","",IF(COUNTIF('My Played Scenarios'!E:E,T932)&gt;0,"ü","")),"")</f>
        <v/>
      </c>
    </row>
    <row r="933" spans="1:24" ht="15" customHeight="1" x14ac:dyDescent="0.3">
      <c r="A933" s="128" t="str">
        <f>IFERROR(IF(VLOOKUP(C933,Summary!A:B,2,FALSE)&lt;&gt;"C","",MAX($A$2:A932)+1),"")</f>
        <v/>
      </c>
      <c r="B933" s="35">
        <f>IF(Setup!$F$61="Yes",MAX($B$2:B932)+1,"")</f>
        <v>889</v>
      </c>
      <c r="C933" s="28" t="s">
        <v>1137</v>
      </c>
      <c r="D933" s="37" t="str">
        <f t="shared" si="120"/>
        <v/>
      </c>
      <c r="E933" s="41">
        <v>5.5</v>
      </c>
      <c r="F933" s="41">
        <v>21.5</v>
      </c>
      <c r="G933" s="6">
        <v>0</v>
      </c>
      <c r="H933" s="6">
        <v>1</v>
      </c>
      <c r="I933" s="70">
        <v>1</v>
      </c>
      <c r="J933" s="70">
        <v>0</v>
      </c>
      <c r="K933" s="70">
        <v>0</v>
      </c>
      <c r="L933" s="70">
        <v>0</v>
      </c>
      <c r="M933" s="70">
        <v>0</v>
      </c>
      <c r="N933" s="70">
        <v>0</v>
      </c>
      <c r="O933" s="70">
        <v>0</v>
      </c>
      <c r="P933" s="70">
        <v>0</v>
      </c>
      <c r="Q933" s="70">
        <v>0</v>
      </c>
      <c r="R933" s="10">
        <f t="shared" si="119"/>
        <v>3.1541666666666668</v>
      </c>
      <c r="S933" s="10">
        <v>2.6</v>
      </c>
      <c r="T933" s="9" t="str">
        <f t="shared" si="121"/>
        <v>AP84</v>
      </c>
      <c r="U933" s="11" t="str">
        <f t="shared" si="122"/>
        <v>Double Trouble</v>
      </c>
      <c r="V933" s="11" t="str">
        <f t="shared" si="118"/>
        <v>, PTO</v>
      </c>
      <c r="W933" s="11" t="str">
        <f t="shared" si="123"/>
        <v>PTO</v>
      </c>
      <c r="X933" s="86" t="str">
        <f>IFERROR(IF(U933="","",IF(COUNTIF('My Played Scenarios'!E:E,T933)&gt;0,"ü","")),"")</f>
        <v/>
      </c>
    </row>
    <row r="934" spans="1:24" ht="15" customHeight="1" x14ac:dyDescent="0.3">
      <c r="A934" s="128" t="str">
        <f>IFERROR(IF(VLOOKUP(C934,Summary!A:B,2,FALSE)&lt;&gt;"C","",MAX($A$2:A933)+1),"")</f>
        <v/>
      </c>
      <c r="B934" s="35">
        <f>IF(Setup!$F$61="Yes",MAX($B$2:B933)+1,"")</f>
        <v>890</v>
      </c>
      <c r="C934" s="28" t="s">
        <v>1138</v>
      </c>
      <c r="D934" s="37" t="str">
        <f t="shared" si="120"/>
        <v/>
      </c>
      <c r="E934" s="41">
        <v>6.5</v>
      </c>
      <c r="F934" s="41">
        <v>25</v>
      </c>
      <c r="G934" s="6">
        <v>2</v>
      </c>
      <c r="H934" s="6">
        <v>1</v>
      </c>
      <c r="I934" s="70">
        <v>1</v>
      </c>
      <c r="J934" s="70">
        <v>0</v>
      </c>
      <c r="K934" s="70">
        <v>0</v>
      </c>
      <c r="L934" s="70">
        <v>0</v>
      </c>
      <c r="M934" s="70">
        <v>0</v>
      </c>
      <c r="N934" s="70">
        <v>0</v>
      </c>
      <c r="O934" s="70">
        <v>0</v>
      </c>
      <c r="P934" s="70">
        <v>0</v>
      </c>
      <c r="Q934" s="70">
        <v>0</v>
      </c>
      <c r="R934" s="10">
        <f t="shared" si="119"/>
        <v>4.7916666666666661</v>
      </c>
      <c r="S934" s="10">
        <v>3.4</v>
      </c>
      <c r="T934" s="9" t="str">
        <f t="shared" si="121"/>
        <v>AP85</v>
      </c>
      <c r="U934" s="11" t="str">
        <f t="shared" si="122"/>
        <v>Slicing the Throat</v>
      </c>
      <c r="V934" s="11" t="str">
        <f t="shared" si="118"/>
        <v>, PTO</v>
      </c>
      <c r="W934" s="11" t="str">
        <f t="shared" si="123"/>
        <v>PTO</v>
      </c>
      <c r="X934" s="86" t="str">
        <f>IFERROR(IF(U934="","",IF(COUNTIF('My Played Scenarios'!E:E,T934)&gt;0,"ü","")),"")</f>
        <v/>
      </c>
    </row>
    <row r="935" spans="1:24" ht="15" customHeight="1" x14ac:dyDescent="0.3">
      <c r="A935" s="128" t="str">
        <f>IFERROR(IF(VLOOKUP(C935,Summary!A:B,2,FALSE)&lt;&gt;"C","",MAX($A$2:A934)+1),"")</f>
        <v/>
      </c>
      <c r="B935" s="35">
        <f>IF(Setup!$F$61="Yes",MAX($B$2:B934)+1,"")</f>
        <v>891</v>
      </c>
      <c r="C935" s="28" t="s">
        <v>1139</v>
      </c>
      <c r="D935" s="37" t="str">
        <f t="shared" si="120"/>
        <v/>
      </c>
      <c r="E935" s="41">
        <v>5.5</v>
      </c>
      <c r="F935" s="41">
        <v>25</v>
      </c>
      <c r="G935" s="6">
        <v>0</v>
      </c>
      <c r="H935" s="6">
        <v>0</v>
      </c>
      <c r="I935" s="70">
        <v>1</v>
      </c>
      <c r="J935" s="70">
        <v>0</v>
      </c>
      <c r="K935" s="70">
        <v>0</v>
      </c>
      <c r="L935" s="70">
        <v>0</v>
      </c>
      <c r="M935" s="70">
        <v>0</v>
      </c>
      <c r="N935" s="70">
        <v>0</v>
      </c>
      <c r="O935" s="70">
        <v>0</v>
      </c>
      <c r="P935" s="70">
        <v>0</v>
      </c>
      <c r="Q935" s="70">
        <v>0</v>
      </c>
      <c r="R935" s="10">
        <f t="shared" si="119"/>
        <v>3.3833333333333333</v>
      </c>
      <c r="S935" s="10">
        <v>2.9</v>
      </c>
      <c r="T935" s="9" t="str">
        <f t="shared" si="121"/>
        <v>AP86</v>
      </c>
      <c r="U935" s="11" t="str">
        <f t="shared" si="122"/>
        <v>Milling About</v>
      </c>
      <c r="V935" s="11" t="str">
        <f t="shared" si="118"/>
        <v>, PTO</v>
      </c>
      <c r="W935" s="11" t="str">
        <f t="shared" si="123"/>
        <v>PTO</v>
      </c>
      <c r="X935" s="86" t="str">
        <f>IFERROR(IF(U935="","",IF(COUNTIF('My Played Scenarios'!E:E,T935)&gt;0,"ü","")),"")</f>
        <v/>
      </c>
    </row>
    <row r="936" spans="1:24" ht="15" customHeight="1" x14ac:dyDescent="0.3">
      <c r="A936" s="128" t="str">
        <f>IFERROR(IF(VLOOKUP(C936,Summary!A:B,2,FALSE)&lt;&gt;"C","",MAX($A$2:A935)+1),"")</f>
        <v/>
      </c>
      <c r="B936" s="35">
        <f>IF(Setup!$F$61="Yes",MAX($B$2:B935)+1,"")</f>
        <v>892</v>
      </c>
      <c r="C936" s="28" t="s">
        <v>1140</v>
      </c>
      <c r="D936" s="37" t="str">
        <f t="shared" si="120"/>
        <v/>
      </c>
      <c r="E936" s="41">
        <v>8</v>
      </c>
      <c r="F936" s="41">
        <v>64</v>
      </c>
      <c r="G936" s="6">
        <v>0</v>
      </c>
      <c r="H936" s="6">
        <v>4</v>
      </c>
      <c r="I936" s="70">
        <v>1</v>
      </c>
      <c r="J936" s="70">
        <v>1</v>
      </c>
      <c r="K936" s="70">
        <v>0</v>
      </c>
      <c r="L936" s="70">
        <v>0</v>
      </c>
      <c r="M936" s="70">
        <v>0</v>
      </c>
      <c r="N936" s="70">
        <v>0</v>
      </c>
      <c r="O936" s="70">
        <v>0</v>
      </c>
      <c r="P936" s="70">
        <v>0</v>
      </c>
      <c r="Q936" s="70">
        <v>0</v>
      </c>
      <c r="R936" s="10">
        <f t="shared" si="119"/>
        <v>10.866666666666667</v>
      </c>
      <c r="S936" s="10">
        <v>11.6</v>
      </c>
      <c r="T936" s="9" t="str">
        <f t="shared" si="121"/>
        <v>AP87</v>
      </c>
      <c r="U936" s="11" t="str">
        <f t="shared" si="122"/>
        <v>Empire's Fall</v>
      </c>
      <c r="V936" s="11" t="str">
        <f t="shared" si="118"/>
        <v>, PTO, OBA</v>
      </c>
      <c r="W936" s="11" t="str">
        <f t="shared" si="123"/>
        <v>PTO, OBA</v>
      </c>
      <c r="X936" s="86" t="str">
        <f>IFERROR(IF(U936="","",IF(COUNTIF('My Played Scenarios'!E:E,T936)&gt;0,"ü","")),"")</f>
        <v/>
      </c>
    </row>
    <row r="937" spans="1:24" ht="15" customHeight="1" x14ac:dyDescent="0.3">
      <c r="A937" s="128" t="str">
        <f>IFERROR(IF(VLOOKUP(C937,Summary!A:B,2,FALSE)&lt;&gt;"C","",MAX($A$2:A936)+1),"")</f>
        <v/>
      </c>
      <c r="B937" s="35">
        <f>IF(Setup!$F$61="Yes",MAX($B$2:B936)+1,"")</f>
        <v>893</v>
      </c>
      <c r="C937" s="28" t="s">
        <v>1141</v>
      </c>
      <c r="D937" s="37" t="str">
        <f t="shared" si="120"/>
        <v/>
      </c>
      <c r="E937" s="41">
        <v>5.5</v>
      </c>
      <c r="F937" s="41">
        <v>23</v>
      </c>
      <c r="G937" s="6">
        <v>0</v>
      </c>
      <c r="H937" s="6">
        <v>0</v>
      </c>
      <c r="I937" s="70">
        <v>1</v>
      </c>
      <c r="J937" s="70">
        <v>0</v>
      </c>
      <c r="K937" s="70">
        <v>1</v>
      </c>
      <c r="L937" s="70">
        <v>0</v>
      </c>
      <c r="M937" s="70">
        <v>0</v>
      </c>
      <c r="N937" s="70">
        <v>0</v>
      </c>
      <c r="O937" s="70">
        <v>0</v>
      </c>
      <c r="P937" s="70">
        <v>0</v>
      </c>
      <c r="Q937" s="70">
        <v>0</v>
      </c>
      <c r="R937" s="10">
        <f t="shared" si="119"/>
        <v>4.0250000000000004</v>
      </c>
      <c r="S937" s="10">
        <v>4</v>
      </c>
      <c r="T937" s="9" t="str">
        <f t="shared" si="121"/>
        <v>AP88</v>
      </c>
      <c r="U937" s="11" t="str">
        <f t="shared" si="122"/>
        <v>Full Moon Madness</v>
      </c>
      <c r="V937" s="11" t="str">
        <f t="shared" si="118"/>
        <v>, PTO, Nght</v>
      </c>
      <c r="W937" s="11" t="str">
        <f t="shared" si="123"/>
        <v>PTO, Nght</v>
      </c>
      <c r="X937" s="86" t="str">
        <f>IFERROR(IF(U937="","",IF(COUNTIF('My Played Scenarios'!E:E,T937)&gt;0,"ü","")),"")</f>
        <v/>
      </c>
    </row>
    <row r="938" spans="1:24" ht="15" customHeight="1" x14ac:dyDescent="0.3">
      <c r="A938" s="128" t="str">
        <f>IFERROR(IF(VLOOKUP(C938,Summary!A:B,2,FALSE)&lt;&gt;"C","",MAX($A$2:A937)+1),"")</f>
        <v/>
      </c>
      <c r="B938" s="35">
        <f>IF(Setup!$F$61="Yes",MAX($B$2:B937)+1,"")</f>
        <v>894</v>
      </c>
      <c r="C938" s="28" t="s">
        <v>1142</v>
      </c>
      <c r="D938" s="37" t="str">
        <f t="shared" si="120"/>
        <v/>
      </c>
      <c r="E938" s="41">
        <v>5</v>
      </c>
      <c r="F938" s="41">
        <v>24.5</v>
      </c>
      <c r="G938" s="6">
        <v>6</v>
      </c>
      <c r="H938" s="6">
        <v>2</v>
      </c>
      <c r="I938" s="70">
        <v>1</v>
      </c>
      <c r="J938" s="70">
        <v>0</v>
      </c>
      <c r="K938" s="70">
        <v>0</v>
      </c>
      <c r="L938" s="70">
        <v>0</v>
      </c>
      <c r="M938" s="70">
        <v>0</v>
      </c>
      <c r="N938" s="70">
        <v>0</v>
      </c>
      <c r="O938" s="70">
        <v>0</v>
      </c>
      <c r="P938" s="70">
        <v>0</v>
      </c>
      <c r="Q938" s="70">
        <v>0</v>
      </c>
      <c r="R938" s="10">
        <f t="shared" si="119"/>
        <v>5.291666666666667</v>
      </c>
      <c r="S938" s="10">
        <v>4.4000000000000004</v>
      </c>
      <c r="T938" s="9" t="str">
        <f t="shared" si="121"/>
        <v>AP89</v>
      </c>
      <c r="U938" s="11" t="str">
        <f t="shared" si="122"/>
        <v>To the Pain</v>
      </c>
      <c r="V938" s="11" t="str">
        <f t="shared" si="118"/>
        <v>, PTO</v>
      </c>
      <c r="W938" s="11" t="str">
        <f t="shared" si="123"/>
        <v>PTO</v>
      </c>
      <c r="X938" s="86" t="str">
        <f>IFERROR(IF(U938="","",IF(COUNTIF('My Played Scenarios'!E:E,T938)&gt;0,"ü","")),"")</f>
        <v/>
      </c>
    </row>
    <row r="939" spans="1:24" ht="15" customHeight="1" x14ac:dyDescent="0.3">
      <c r="A939" s="128" t="str">
        <f>IFERROR(IF(VLOOKUP(C939,Summary!A:B,2,FALSE)&lt;&gt;"C","",MAX($A$2:A938)+1),"")</f>
        <v/>
      </c>
      <c r="B939" s="35">
        <f>IF(Setup!$F$61="Yes",MAX($B$2:B938)+1,"")</f>
        <v>895</v>
      </c>
      <c r="C939" s="28" t="s">
        <v>1143</v>
      </c>
      <c r="D939" s="37" t="str">
        <f t="shared" si="120"/>
        <v/>
      </c>
      <c r="E939" s="41">
        <v>5.5</v>
      </c>
      <c r="F939" s="41">
        <v>21</v>
      </c>
      <c r="G939" s="6">
        <v>5</v>
      </c>
      <c r="H939" s="6">
        <v>1</v>
      </c>
      <c r="I939" s="70">
        <v>1</v>
      </c>
      <c r="J939" s="70">
        <v>0</v>
      </c>
      <c r="K939" s="70">
        <v>0</v>
      </c>
      <c r="L939" s="70">
        <v>0</v>
      </c>
      <c r="M939" s="70">
        <v>0</v>
      </c>
      <c r="N939" s="70">
        <v>0</v>
      </c>
      <c r="O939" s="70">
        <v>0</v>
      </c>
      <c r="P939" s="70">
        <v>0</v>
      </c>
      <c r="Q939" s="70">
        <v>0</v>
      </c>
      <c r="R939" s="10">
        <f t="shared" si="119"/>
        <v>4.9416666666666664</v>
      </c>
      <c r="T939" s="9" t="str">
        <f t="shared" si="121"/>
        <v>AP90</v>
      </c>
      <c r="U939" s="11" t="str">
        <f t="shared" si="122"/>
        <v>Smashing the Hook</v>
      </c>
      <c r="V939" s="11" t="str">
        <f t="shared" si="118"/>
        <v>, PTO</v>
      </c>
      <c r="W939" s="11" t="str">
        <f t="shared" si="123"/>
        <v>PTO</v>
      </c>
      <c r="X939" s="86" t="str">
        <f>IFERROR(IF(U939="","",IF(COUNTIF('My Played Scenarios'!E:E,T939)&gt;0,"ü","")),"")</f>
        <v/>
      </c>
    </row>
    <row r="940" spans="1:24" ht="15" customHeight="1" x14ac:dyDescent="0.3">
      <c r="A940" s="128" t="str">
        <f>IFERROR(IF(VLOOKUP(C940,Summary!A:B,2,FALSE)&lt;&gt;"C","",MAX($A$2:A939)+1),"")</f>
        <v/>
      </c>
      <c r="B940" s="35">
        <f>IF(Setup!$F$61="Yes",MAX($B$2:B939)+1,"")</f>
        <v>896</v>
      </c>
      <c r="C940" s="28" t="s">
        <v>1144</v>
      </c>
      <c r="D940" s="37" t="str">
        <f t="shared" si="120"/>
        <v/>
      </c>
      <c r="E940" s="41">
        <v>6.5</v>
      </c>
      <c r="F940" s="41">
        <v>26</v>
      </c>
      <c r="G940" s="6">
        <v>0</v>
      </c>
      <c r="H940" s="6">
        <v>2</v>
      </c>
      <c r="I940" s="70">
        <v>1</v>
      </c>
      <c r="J940" s="70">
        <v>0</v>
      </c>
      <c r="K940" s="70">
        <v>0</v>
      </c>
      <c r="L940" s="70">
        <v>0</v>
      </c>
      <c r="M940" s="70">
        <v>0</v>
      </c>
      <c r="N940" s="70">
        <v>0</v>
      </c>
      <c r="O940" s="70">
        <v>0</v>
      </c>
      <c r="P940" s="70">
        <v>0</v>
      </c>
      <c r="Q940" s="70">
        <v>0</v>
      </c>
      <c r="R940" s="10">
        <f t="shared" si="119"/>
        <v>4.1416666666666666</v>
      </c>
      <c r="S940" s="10">
        <v>3.2</v>
      </c>
      <c r="T940" s="9" t="str">
        <f t="shared" si="121"/>
        <v>AP91</v>
      </c>
      <c r="U940" s="11" t="str">
        <f t="shared" si="122"/>
        <v>Parting Shots</v>
      </c>
      <c r="V940" s="11" t="str">
        <f t="shared" si="118"/>
        <v>, PTO</v>
      </c>
      <c r="W940" s="11" t="str">
        <f t="shared" si="123"/>
        <v>PTO</v>
      </c>
      <c r="X940" s="86" t="str">
        <f>IFERROR(IF(U940="","",IF(COUNTIF('My Played Scenarios'!E:E,T940)&gt;0,"ü","")),"")</f>
        <v/>
      </c>
    </row>
    <row r="941" spans="1:24" ht="15" customHeight="1" x14ac:dyDescent="0.3">
      <c r="A941" s="128" t="str">
        <f>IFERROR(IF(VLOOKUP(C941,Summary!A:B,2,FALSE)&lt;&gt;"C","",MAX($A$2:A940)+1),"")</f>
        <v/>
      </c>
      <c r="B941" s="35">
        <f>IF(Setup!$F$61="Yes",MAX($B$2:B940)+1,"")</f>
        <v>897</v>
      </c>
      <c r="C941" s="28" t="s">
        <v>1145</v>
      </c>
      <c r="D941" s="37" t="str">
        <f t="shared" si="120"/>
        <v/>
      </c>
      <c r="E941" s="41">
        <v>8.5</v>
      </c>
      <c r="F941" s="41">
        <v>55</v>
      </c>
      <c r="G941" s="6">
        <v>5</v>
      </c>
      <c r="H941" s="6">
        <v>2</v>
      </c>
      <c r="I941" s="70">
        <v>1</v>
      </c>
      <c r="J941" s="70">
        <v>0</v>
      </c>
      <c r="K941" s="70">
        <v>0</v>
      </c>
      <c r="L941" s="70">
        <v>0</v>
      </c>
      <c r="M941" s="70">
        <v>0</v>
      </c>
      <c r="N941" s="70">
        <v>0</v>
      </c>
      <c r="O941" s="70">
        <v>0</v>
      </c>
      <c r="P941" s="70">
        <v>0</v>
      </c>
      <c r="Q941" s="70">
        <v>0</v>
      </c>
      <c r="R941" s="10">
        <f t="shared" si="119"/>
        <v>12.05</v>
      </c>
      <c r="S941" s="10">
        <v>7.6</v>
      </c>
      <c r="T941" s="9" t="str">
        <f t="shared" si="121"/>
        <v>AP92</v>
      </c>
      <c r="U941" s="11" t="str">
        <f t="shared" si="122"/>
        <v>End of the Beginning</v>
      </c>
      <c r="V941" s="11" t="str">
        <f t="shared" si="118"/>
        <v>, PTO</v>
      </c>
      <c r="W941" s="11" t="str">
        <f t="shared" si="123"/>
        <v>PTO</v>
      </c>
      <c r="X941" s="86" t="str">
        <f>IFERROR(IF(U941="","",IF(COUNTIF('My Played Scenarios'!E:E,T941)&gt;0,"ü","")),"")</f>
        <v/>
      </c>
    </row>
    <row r="942" spans="1:24" ht="15" customHeight="1" x14ac:dyDescent="0.3">
      <c r="A942" s="128" t="str">
        <f>IFERROR(IF(VLOOKUP(C942,Summary!A:B,2,FALSE)&lt;&gt;"C","",MAX($A$2:A941)+1),"")</f>
        <v/>
      </c>
      <c r="B942" s="35">
        <f>IF(Setup!$F$61="Yes",MAX($B$2:B941)+1,"")</f>
        <v>898</v>
      </c>
      <c r="C942" s="28"/>
      <c r="D942" s="37" t="str">
        <f t="shared" si="120"/>
        <v/>
      </c>
      <c r="E942" s="41"/>
      <c r="F942" s="41"/>
      <c r="I942" s="70"/>
      <c r="J942" s="70"/>
      <c r="K942" s="70"/>
      <c r="L942" s="70"/>
      <c r="M942" s="70"/>
      <c r="N942" s="70"/>
      <c r="O942" s="70"/>
      <c r="P942" s="70"/>
      <c r="Q942" s="70"/>
      <c r="R942" s="10" t="str">
        <f t="shared" ref="R942:R951" si="124">IF(E942="","",IFERROR(1+E942*(F942+IF(G942&gt;9,G942*3,G942*4)+H942*1+I942*1+J942*5+K942*9+L942*5+M942*2+N942*2+O942*5+Q942*5)/60,""))</f>
        <v/>
      </c>
      <c r="T942" s="9" t="str">
        <f t="shared" ref="T942:T951" si="125">IF(OR(C942="",LEFT(C942,3)="---"),"",IFERROR("ASL"&amp;1*MID(C942,SEARCH("[",C942)+1,LEN(C942)-SEARCH("[",C942)-1),MID(C942,SEARCH("[",C942)+1,LEN(C942)-SEARCH("[",C942)-1)))</f>
        <v/>
      </c>
      <c r="U942" s="11" t="str">
        <f t="shared" ref="U942:U951" si="126">IF(OR(C942="",LEFT(C942,3)="---"),"",IFERROR(LEFT(C942,LEN(C942)-(LEN(C942)-SEARCH("[",C942)+2)),""))</f>
        <v/>
      </c>
      <c r="V942" s="11" t="str">
        <f t="shared" ref="V942:V951" si="127">IF(OR(C942="",LEFT(C942,3)="---"),"",IF(OR(RIGHT(C942,3)="-I]",RIGHT(C942,4)="-II]",RIGHT(C942,5)="-III]",RIGHT(C942,4)="-IV]",RIGHT(C942,3)="-V]",RIGHT(C942,4)="-VI]",RIGHT(C942,5)="-VII]",RIGHT(C942,6)="-VIII]",RIGHT(C942,3)="CG]",MID(C942,LEN(C942)-2,2)="CG",MID(C942,LEN(C942)-4,2)="CG",MID(C942,LEN(C942)-3,2)="CG"),"Campaign",IFERROR(IF(I942=1,", PTO","")&amp;IF(J942=1,", OBA","")&amp;IF(K942=1,", Nght","")&amp;IF(L942=1,", Dsrt","")&amp;IF(M942=1,", Air","")&amp;IF(N942=1,", Bcg","")&amp;IF(O942=1,", Sea","")&amp;IF(P942=1,", Dlux","")&amp;IF(Q942=1,", SSR",""),"")))</f>
        <v/>
      </c>
      <c r="W942" s="11" t="str">
        <f t="shared" ref="W942:W951" si="128">IF(V942="","",IF(V942="Campaign","Campaign",RIGHT(V942,LEN(V942)-2)))</f>
        <v/>
      </c>
      <c r="X942" s="86" t="str">
        <f>IFERROR(IF(U942="","",IF(COUNTIF('My Played Scenarios'!E:E,T942)&gt;0,"ü","")),"")</f>
        <v/>
      </c>
    </row>
    <row r="943" spans="1:24" ht="15" customHeight="1" x14ac:dyDescent="0.3">
      <c r="A943" s="128" t="str">
        <f>IFERROR(IF(VLOOKUP(C943,Summary!A:B,2,FALSE)&lt;&gt;"C","",MAX($A$2:A942)+1),"")</f>
        <v/>
      </c>
      <c r="B943" s="35">
        <f>IF(Setup!$F$61="Yes",MAX($B$2:B942)+1,"")</f>
        <v>899</v>
      </c>
      <c r="C943" s="31" t="s">
        <v>1654</v>
      </c>
      <c r="D943" s="37" t="str">
        <f t="shared" si="120"/>
        <v/>
      </c>
      <c r="E943" s="41"/>
      <c r="F943" s="41"/>
      <c r="I943" s="70"/>
      <c r="J943" s="70"/>
      <c r="K943" s="70"/>
      <c r="L943" s="70"/>
      <c r="M943" s="70"/>
      <c r="N943" s="70"/>
      <c r="O943" s="70"/>
      <c r="P943" s="70"/>
      <c r="Q943" s="70"/>
      <c r="R943" s="10" t="str">
        <f t="shared" si="124"/>
        <v/>
      </c>
      <c r="T943" s="9" t="str">
        <f t="shared" si="125"/>
        <v/>
      </c>
      <c r="U943" s="11" t="str">
        <f t="shared" si="126"/>
        <v/>
      </c>
      <c r="V943" s="11" t="str">
        <f t="shared" si="127"/>
        <v/>
      </c>
      <c r="W943" s="11" t="str">
        <f t="shared" si="128"/>
        <v/>
      </c>
      <c r="X943" s="86" t="str">
        <f>IFERROR(IF(U943="","",IF(COUNTIF('My Played Scenarios'!E:E,T943)&gt;0,"ü","")),"")</f>
        <v/>
      </c>
    </row>
    <row r="944" spans="1:24" ht="15" customHeight="1" x14ac:dyDescent="0.3">
      <c r="A944" s="128" t="str">
        <f>IFERROR(IF(VLOOKUP(C944,Summary!A:B,2,FALSE)&lt;&gt;"C","",MAX($A$2:A943)+1),"")</f>
        <v/>
      </c>
      <c r="B944" s="35">
        <f>IF(Setup!$F$61="Yes",MAX($B$2:B943)+1,"")</f>
        <v>900</v>
      </c>
      <c r="C944" s="109" t="s">
        <v>1498</v>
      </c>
      <c r="D944" s="37" t="str">
        <f t="shared" si="120"/>
        <v/>
      </c>
      <c r="E944" s="41">
        <v>6</v>
      </c>
      <c r="F944" s="41">
        <v>26.5</v>
      </c>
      <c r="G944" s="6">
        <v>7</v>
      </c>
      <c r="H944" s="6">
        <v>1</v>
      </c>
      <c r="I944" s="70">
        <v>0</v>
      </c>
      <c r="J944" s="70">
        <v>0</v>
      </c>
      <c r="K944" s="70">
        <v>0</v>
      </c>
      <c r="L944" s="70">
        <v>0</v>
      </c>
      <c r="M944" s="70">
        <v>0</v>
      </c>
      <c r="N944" s="70">
        <v>0</v>
      </c>
      <c r="O944" s="70">
        <v>0</v>
      </c>
      <c r="P944" s="70">
        <v>0</v>
      </c>
      <c r="Q944" s="70">
        <v>0</v>
      </c>
      <c r="R944" s="10">
        <f t="shared" si="124"/>
        <v>6.55</v>
      </c>
      <c r="S944" s="10">
        <v>5.5</v>
      </c>
      <c r="T944" s="9" t="str">
        <f t="shared" si="125"/>
        <v>AP93</v>
      </c>
      <c r="U944" s="11" t="str">
        <f t="shared" si="126"/>
        <v>Best Think Again</v>
      </c>
      <c r="V944" s="11" t="str">
        <f t="shared" si="127"/>
        <v/>
      </c>
      <c r="W944" s="11" t="str">
        <f t="shared" si="128"/>
        <v/>
      </c>
      <c r="X944" s="86" t="str">
        <f>IFERROR(IF(U944="","",IF(COUNTIF('My Played Scenarios'!E:E,T944)&gt;0,"ü","")),"")</f>
        <v/>
      </c>
    </row>
    <row r="945" spans="1:24" ht="15" customHeight="1" x14ac:dyDescent="0.3">
      <c r="A945" s="128" t="str">
        <f>IFERROR(IF(VLOOKUP(C945,Summary!A:B,2,FALSE)&lt;&gt;"C","",MAX($A$2:A944)+1),"")</f>
        <v/>
      </c>
      <c r="B945" s="35">
        <f>IF(Setup!$F$61="Yes",MAX($B$2:B944)+1,"")</f>
        <v>901</v>
      </c>
      <c r="C945" s="109" t="s">
        <v>1499</v>
      </c>
      <c r="D945" s="37" t="str">
        <f t="shared" si="120"/>
        <v/>
      </c>
      <c r="E945" s="41">
        <v>5.5</v>
      </c>
      <c r="F945" s="41">
        <v>12.5</v>
      </c>
      <c r="G945" s="6">
        <v>15</v>
      </c>
      <c r="H945" s="6">
        <v>1</v>
      </c>
      <c r="I945" s="70">
        <v>0</v>
      </c>
      <c r="J945" s="70">
        <v>0</v>
      </c>
      <c r="K945" s="70">
        <v>0</v>
      </c>
      <c r="L945" s="70">
        <v>0</v>
      </c>
      <c r="M945" s="70">
        <v>0</v>
      </c>
      <c r="N945" s="70">
        <v>0</v>
      </c>
      <c r="O945" s="70">
        <v>0</v>
      </c>
      <c r="P945" s="70">
        <v>0</v>
      </c>
      <c r="Q945" s="70">
        <v>0</v>
      </c>
      <c r="R945" s="10">
        <f t="shared" si="124"/>
        <v>6.3624999999999998</v>
      </c>
      <c r="S945" s="10">
        <v>5</v>
      </c>
      <c r="T945" s="9" t="str">
        <f t="shared" si="125"/>
        <v>AP94</v>
      </c>
      <c r="U945" s="11" t="str">
        <f t="shared" si="126"/>
        <v>Show of Force</v>
      </c>
      <c r="V945" s="11" t="str">
        <f t="shared" si="127"/>
        <v/>
      </c>
      <c r="W945" s="11" t="str">
        <f t="shared" si="128"/>
        <v/>
      </c>
      <c r="X945" s="86" t="str">
        <f>IFERROR(IF(U945="","",IF(COUNTIF('My Played Scenarios'!E:E,T945)&gt;0,"ü","")),"")</f>
        <v/>
      </c>
    </row>
    <row r="946" spans="1:24" ht="15" customHeight="1" x14ac:dyDescent="0.3">
      <c r="A946" s="128" t="str">
        <f>IFERROR(IF(VLOOKUP(C946,Summary!A:B,2,FALSE)&lt;&gt;"C","",MAX($A$2:A945)+1),"")</f>
        <v/>
      </c>
      <c r="B946" s="35">
        <f>IF(Setup!$F$61="Yes",MAX($B$2:B945)+1,"")</f>
        <v>902</v>
      </c>
      <c r="C946" s="109" t="s">
        <v>1500</v>
      </c>
      <c r="D946" s="37" t="str">
        <f t="shared" si="120"/>
        <v/>
      </c>
      <c r="E946" s="41">
        <v>6.5</v>
      </c>
      <c r="F946" s="41">
        <v>24</v>
      </c>
      <c r="G946" s="6">
        <v>12</v>
      </c>
      <c r="H946" s="6">
        <v>2</v>
      </c>
      <c r="I946" s="70">
        <v>0</v>
      </c>
      <c r="J946" s="70">
        <v>0</v>
      </c>
      <c r="K946" s="70">
        <v>0</v>
      </c>
      <c r="L946" s="70">
        <v>0</v>
      </c>
      <c r="M946" s="70">
        <v>0</v>
      </c>
      <c r="N946" s="70">
        <v>0</v>
      </c>
      <c r="O946" s="70">
        <v>0</v>
      </c>
      <c r="P946" s="70">
        <v>0</v>
      </c>
      <c r="Q946" s="70">
        <v>0</v>
      </c>
      <c r="R946" s="10">
        <f t="shared" si="124"/>
        <v>7.7166666666666668</v>
      </c>
      <c r="S946" s="10">
        <v>7</v>
      </c>
      <c r="T946" s="9" t="str">
        <f t="shared" si="125"/>
        <v>AP95</v>
      </c>
      <c r="U946" s="11" t="str">
        <f t="shared" si="126"/>
        <v>Operation Kutuzov</v>
      </c>
      <c r="V946" s="11" t="str">
        <f t="shared" si="127"/>
        <v/>
      </c>
      <c r="W946" s="11" t="str">
        <f t="shared" si="128"/>
        <v/>
      </c>
      <c r="X946" s="86" t="str">
        <f>IFERROR(IF(U946="","",IF(COUNTIF('My Played Scenarios'!E:E,T946)&gt;0,"ü","")),"")</f>
        <v/>
      </c>
    </row>
    <row r="947" spans="1:24" ht="15" customHeight="1" x14ac:dyDescent="0.3">
      <c r="A947" s="128" t="str">
        <f>IFERROR(IF(VLOOKUP(C947,Summary!A:B,2,FALSE)&lt;&gt;"C","",MAX($A$2:A946)+1),"")</f>
        <v/>
      </c>
      <c r="B947" s="35">
        <f>IF(Setup!$F$61="Yes",MAX($B$2:B946)+1,"")</f>
        <v>903</v>
      </c>
      <c r="C947" s="109" t="s">
        <v>1501</v>
      </c>
      <c r="D947" s="37" t="str">
        <f t="shared" si="120"/>
        <v/>
      </c>
      <c r="E947" s="41">
        <v>6</v>
      </c>
      <c r="F947" s="41">
        <v>23</v>
      </c>
      <c r="G947" s="6">
        <v>0</v>
      </c>
      <c r="H947" s="6">
        <v>1</v>
      </c>
      <c r="I947" s="70">
        <v>0</v>
      </c>
      <c r="J947" s="70">
        <v>0</v>
      </c>
      <c r="K947" s="70">
        <v>0</v>
      </c>
      <c r="L947" s="70">
        <v>0</v>
      </c>
      <c r="M947" s="70">
        <v>0</v>
      </c>
      <c r="N947" s="70">
        <v>0</v>
      </c>
      <c r="O947" s="70">
        <v>0</v>
      </c>
      <c r="P947" s="70">
        <v>0</v>
      </c>
      <c r="Q947" s="70">
        <v>0</v>
      </c>
      <c r="R947" s="10">
        <f t="shared" si="124"/>
        <v>3.4</v>
      </c>
      <c r="S947" s="10">
        <v>3.3</v>
      </c>
      <c r="T947" s="9" t="str">
        <f t="shared" si="125"/>
        <v>AP96</v>
      </c>
      <c r="U947" s="11" t="str">
        <f t="shared" si="126"/>
        <v>Food Fight</v>
      </c>
      <c r="V947" s="11" t="str">
        <f t="shared" si="127"/>
        <v/>
      </c>
      <c r="W947" s="11" t="str">
        <f t="shared" si="128"/>
        <v/>
      </c>
      <c r="X947" s="86" t="str">
        <f>IFERROR(IF(U947="","",IF(COUNTIF('My Played Scenarios'!E:E,T947)&gt;0,"ü","")),"")</f>
        <v/>
      </c>
    </row>
    <row r="948" spans="1:24" ht="15" customHeight="1" x14ac:dyDescent="0.3">
      <c r="A948" s="128" t="str">
        <f>IFERROR(IF(VLOOKUP(C948,Summary!A:B,2,FALSE)&lt;&gt;"C","",MAX($A$2:A947)+1),"")</f>
        <v/>
      </c>
      <c r="B948" s="35">
        <f>IF(Setup!$F$61="Yes",MAX($B$2:B947)+1,"")</f>
        <v>904</v>
      </c>
      <c r="C948" s="109" t="s">
        <v>1502</v>
      </c>
      <c r="D948" s="37" t="str">
        <f t="shared" si="120"/>
        <v/>
      </c>
      <c r="E948" s="41">
        <v>6.5</v>
      </c>
      <c r="F948" s="41">
        <v>14</v>
      </c>
      <c r="G948" s="6">
        <v>3</v>
      </c>
      <c r="H948" s="6">
        <v>0</v>
      </c>
      <c r="I948" s="70">
        <v>0</v>
      </c>
      <c r="J948" s="70">
        <v>0</v>
      </c>
      <c r="K948" s="70">
        <v>1</v>
      </c>
      <c r="L948" s="70">
        <v>0</v>
      </c>
      <c r="M948" s="70">
        <v>0</v>
      </c>
      <c r="N948" s="70">
        <v>0</v>
      </c>
      <c r="O948" s="70">
        <v>0</v>
      </c>
      <c r="P948" s="70">
        <v>0</v>
      </c>
      <c r="Q948" s="70">
        <v>0</v>
      </c>
      <c r="R948" s="10">
        <f t="shared" si="124"/>
        <v>4.7916666666666661</v>
      </c>
      <c r="S948" s="10">
        <v>4.3</v>
      </c>
      <c r="T948" s="9" t="str">
        <f t="shared" si="125"/>
        <v>AP97</v>
      </c>
      <c r="U948" s="11" t="str">
        <f t="shared" si="126"/>
        <v>Strike Up the Band</v>
      </c>
      <c r="V948" s="11" t="str">
        <f t="shared" si="127"/>
        <v>, Nght</v>
      </c>
      <c r="W948" s="11" t="str">
        <f t="shared" si="128"/>
        <v>Nght</v>
      </c>
      <c r="X948" s="86" t="str">
        <f>IFERROR(IF(U948="","",IF(COUNTIF('My Played Scenarios'!E:E,T948)&gt;0,"ü","")),"")</f>
        <v/>
      </c>
    </row>
    <row r="949" spans="1:24" ht="15" customHeight="1" x14ac:dyDescent="0.3">
      <c r="A949" s="128" t="str">
        <f>IFERROR(IF(VLOOKUP(C949,Summary!A:B,2,FALSE)&lt;&gt;"C","",MAX($A$2:A948)+1),"")</f>
        <v/>
      </c>
      <c r="B949" s="35">
        <f>IF(Setup!$F$61="Yes",MAX($B$2:B948)+1,"")</f>
        <v>905</v>
      </c>
      <c r="C949" s="109" t="s">
        <v>1503</v>
      </c>
      <c r="D949" s="37" t="str">
        <f t="shared" si="120"/>
        <v/>
      </c>
      <c r="E949" s="41">
        <v>7</v>
      </c>
      <c r="F949" s="41">
        <v>32</v>
      </c>
      <c r="G949" s="6">
        <v>10</v>
      </c>
      <c r="H949" s="6">
        <v>1</v>
      </c>
      <c r="I949" s="70">
        <v>0</v>
      </c>
      <c r="J949" s="70">
        <v>0</v>
      </c>
      <c r="K949" s="70">
        <v>0</v>
      </c>
      <c r="L949" s="70">
        <v>0</v>
      </c>
      <c r="M949" s="70">
        <v>0</v>
      </c>
      <c r="N949" s="70">
        <v>0</v>
      </c>
      <c r="O949" s="70">
        <v>0</v>
      </c>
      <c r="P949" s="70">
        <v>0</v>
      </c>
      <c r="Q949" s="70">
        <v>0</v>
      </c>
      <c r="R949" s="10">
        <f t="shared" si="124"/>
        <v>8.35</v>
      </c>
      <c r="S949" s="10">
        <v>8.1</v>
      </c>
      <c r="T949" s="9" t="str">
        <f t="shared" si="125"/>
        <v>AP98</v>
      </c>
      <c r="U949" s="11" t="str">
        <f t="shared" si="126"/>
        <v>Last Laurels</v>
      </c>
      <c r="V949" s="11" t="str">
        <f t="shared" si="127"/>
        <v/>
      </c>
      <c r="W949" s="11" t="str">
        <f t="shared" si="128"/>
        <v/>
      </c>
      <c r="X949" s="86" t="str">
        <f>IFERROR(IF(U949="","",IF(COUNTIF('My Played Scenarios'!E:E,T949)&gt;0,"ü","")),"")</f>
        <v/>
      </c>
    </row>
    <row r="950" spans="1:24" ht="15" customHeight="1" x14ac:dyDescent="0.3">
      <c r="A950" s="128" t="str">
        <f>IFERROR(IF(VLOOKUP(C950,Summary!A:B,2,FALSE)&lt;&gt;"C","",MAX($A$2:A949)+1),"")</f>
        <v/>
      </c>
      <c r="B950" s="35">
        <f>IF(Setup!$F$61="Yes",MAX($B$2:B949)+1,"")</f>
        <v>906</v>
      </c>
      <c r="C950" s="109" t="s">
        <v>1504</v>
      </c>
      <c r="D950" s="37" t="str">
        <f t="shared" si="120"/>
        <v/>
      </c>
      <c r="E950" s="41">
        <v>6.5</v>
      </c>
      <c r="F950" s="41">
        <v>22</v>
      </c>
      <c r="G950" s="6">
        <v>0</v>
      </c>
      <c r="H950" s="6">
        <v>4</v>
      </c>
      <c r="I950" s="70">
        <v>1</v>
      </c>
      <c r="J950" s="70">
        <v>0</v>
      </c>
      <c r="K950" s="70">
        <v>0</v>
      </c>
      <c r="L950" s="70">
        <v>0</v>
      </c>
      <c r="M950" s="70">
        <v>0</v>
      </c>
      <c r="N950" s="70">
        <v>0</v>
      </c>
      <c r="O950" s="70">
        <v>0</v>
      </c>
      <c r="P950" s="70">
        <v>0</v>
      </c>
      <c r="Q950" s="70">
        <v>0</v>
      </c>
      <c r="R950" s="10">
        <f t="shared" si="124"/>
        <v>3.9249999999999998</v>
      </c>
      <c r="S950" s="10">
        <v>3.8</v>
      </c>
      <c r="T950" s="9" t="str">
        <f t="shared" si="125"/>
        <v>AP99</v>
      </c>
      <c r="U950" s="11" t="str">
        <f t="shared" si="126"/>
        <v>Bare Foot Beating</v>
      </c>
      <c r="V950" s="11" t="str">
        <f t="shared" si="127"/>
        <v>, PTO</v>
      </c>
      <c r="W950" s="11" t="str">
        <f t="shared" si="128"/>
        <v>PTO</v>
      </c>
      <c r="X950" s="86" t="str">
        <f>IFERROR(IF(U950="","",IF(COUNTIF('My Played Scenarios'!E:E,T950)&gt;0,"ü","")),"")</f>
        <v/>
      </c>
    </row>
    <row r="951" spans="1:24" ht="15" customHeight="1" x14ac:dyDescent="0.3">
      <c r="A951" s="128" t="str">
        <f>IFERROR(IF(VLOOKUP(C951,Summary!A:B,2,FALSE)&lt;&gt;"C","",MAX($A$2:A950)+1),"")</f>
        <v/>
      </c>
      <c r="B951" s="35">
        <f>IF(Setup!$F$61="Yes",MAX($B$2:B950)+1,"")</f>
        <v>907</v>
      </c>
      <c r="C951" s="109" t="s">
        <v>1505</v>
      </c>
      <c r="D951" s="37" t="str">
        <f t="shared" si="120"/>
        <v/>
      </c>
      <c r="E951" s="41">
        <v>6</v>
      </c>
      <c r="F951" s="41">
        <v>17.5</v>
      </c>
      <c r="G951" s="6">
        <v>13</v>
      </c>
      <c r="H951" s="6">
        <v>2</v>
      </c>
      <c r="I951" s="70">
        <v>0</v>
      </c>
      <c r="J951" s="70">
        <v>0</v>
      </c>
      <c r="K951" s="70">
        <v>0</v>
      </c>
      <c r="L951" s="70">
        <v>0</v>
      </c>
      <c r="M951" s="70">
        <v>0</v>
      </c>
      <c r="N951" s="70">
        <v>0</v>
      </c>
      <c r="O951" s="70">
        <v>0</v>
      </c>
      <c r="P951" s="70">
        <v>0</v>
      </c>
      <c r="Q951" s="70">
        <v>0</v>
      </c>
      <c r="R951" s="10">
        <f t="shared" si="124"/>
        <v>6.85</v>
      </c>
      <c r="S951" s="10">
        <v>5.8</v>
      </c>
      <c r="T951" s="9" t="str">
        <f t="shared" si="125"/>
        <v>AP100</v>
      </c>
      <c r="U951" s="11" t="str">
        <f t="shared" si="126"/>
        <v>Coal in Their Stockings</v>
      </c>
      <c r="V951" s="11" t="str">
        <f t="shared" si="127"/>
        <v/>
      </c>
      <c r="W951" s="11" t="str">
        <f t="shared" si="128"/>
        <v/>
      </c>
      <c r="X951" s="86" t="str">
        <f>IFERROR(IF(U951="","",IF(COUNTIF('My Played Scenarios'!E:E,T951)&gt;0,"ü","")),"")</f>
        <v/>
      </c>
    </row>
    <row r="952" spans="1:24" ht="15" customHeight="1" x14ac:dyDescent="0.3">
      <c r="A952" s="128" t="str">
        <f>IFERROR(IF(VLOOKUP(C952,Summary!A:B,2,FALSE)&lt;&gt;"C","",MAX($A$2:A951)+1),"")</f>
        <v/>
      </c>
      <c r="B952" s="35">
        <f>IF(Setup!$F$61="Yes",MAX($B$2:B951)+1,"")</f>
        <v>908</v>
      </c>
      <c r="C952" s="28"/>
      <c r="D952" s="37" t="str">
        <f t="shared" si="120"/>
        <v/>
      </c>
      <c r="E952" s="41"/>
      <c r="F952" s="41"/>
      <c r="I952" s="70"/>
      <c r="J952" s="70"/>
      <c r="K952" s="70"/>
      <c r="L952" s="70"/>
      <c r="M952" s="70"/>
      <c r="N952" s="70"/>
      <c r="O952" s="70"/>
      <c r="P952" s="70"/>
      <c r="Q952" s="70"/>
      <c r="R952" s="10" t="str">
        <f t="shared" ref="R952:R990" si="129">IF(E952="","",IFERROR(1+E952*(F952+IF(G952&gt;9,G952*3,G952*4)+H952*1+I952*1+J952*5+K952*9+L952*5+M952*2+N952*2+O952*5+Q952*5)/60,""))</f>
        <v/>
      </c>
      <c r="T952" s="9" t="str">
        <f t="shared" ref="T952:T990" si="130">IF(OR(C952="",LEFT(C952,3)="---"),"",IFERROR("ASL"&amp;1*MID(C952,SEARCH("[",C952)+1,LEN(C952)-SEARCH("[",C952)-1),MID(C952,SEARCH("[",C952)+1,LEN(C952)-SEARCH("[",C952)-1)))</f>
        <v/>
      </c>
      <c r="U952" s="11" t="str">
        <f t="shared" ref="U952:U990" si="131">IF(OR(C952="",LEFT(C952,3)="---"),"",IFERROR(LEFT(C952,LEN(C952)-(LEN(C952)-SEARCH("[",C952)+2)),""))</f>
        <v/>
      </c>
      <c r="V952" s="11" t="str">
        <f t="shared" ref="V952:V990" si="132">IF(OR(C952="",LEFT(C952,3)="---"),"",IF(OR(RIGHT(C952,3)="-I]",RIGHT(C952,4)="-II]",RIGHT(C952,5)="-III]",RIGHT(C952,4)="-IV]",RIGHT(C952,3)="-V]",RIGHT(C952,4)="-VI]",RIGHT(C952,5)="-VII]",RIGHT(C952,6)="-VIII]",RIGHT(C952,3)="CG]",MID(C952,LEN(C952)-2,2)="CG",MID(C952,LEN(C952)-4,2)="CG",MID(C952,LEN(C952)-3,2)="CG"),"Campaign",IFERROR(IF(I952=1,", PTO","")&amp;IF(J952=1,", OBA","")&amp;IF(K952=1,", Nght","")&amp;IF(L952=1,", Dsrt","")&amp;IF(M952=1,", Air","")&amp;IF(N952=1,", Bcg","")&amp;IF(O952=1,", Sea","")&amp;IF(P952=1,", Dlux","")&amp;IF(Q952=1,", SSR",""),"")))</f>
        <v/>
      </c>
      <c r="W952" s="11" t="str">
        <f t="shared" ref="W952:W990" si="133">IF(V952="","",IF(V952="Campaign","Campaign",RIGHT(V952,LEN(V952)-2)))</f>
        <v/>
      </c>
      <c r="X952" s="86" t="str">
        <f>IFERROR(IF(U952="","",IF(COUNTIF('My Played Scenarios'!E:E,T952)&gt;0,"ü","")),"")</f>
        <v/>
      </c>
    </row>
    <row r="953" spans="1:24" ht="15" customHeight="1" x14ac:dyDescent="0.3">
      <c r="A953" s="128" t="str">
        <f>IFERROR(IF(VLOOKUP(C953,Summary!A:B,2,FALSE)&lt;&gt;"C","",MAX($A$2:A952)+1),"")</f>
        <v/>
      </c>
      <c r="B953" s="35">
        <f>IF(Setup!$F$61="Yes",MAX($B$2:B952)+1,"")</f>
        <v>909</v>
      </c>
      <c r="C953" s="31" t="s">
        <v>1655</v>
      </c>
      <c r="D953" s="37" t="str">
        <f t="shared" si="120"/>
        <v/>
      </c>
      <c r="E953" s="41"/>
      <c r="F953" s="41"/>
      <c r="I953" s="70"/>
      <c r="J953" s="70"/>
      <c r="K953" s="70"/>
      <c r="L953" s="70"/>
      <c r="M953" s="70"/>
      <c r="N953" s="70"/>
      <c r="O953" s="70"/>
      <c r="P953" s="70"/>
      <c r="Q953" s="70"/>
      <c r="R953" s="10" t="str">
        <f t="shared" si="129"/>
        <v/>
      </c>
      <c r="T953" s="9" t="str">
        <f t="shared" si="130"/>
        <v/>
      </c>
      <c r="U953" s="11" t="str">
        <f t="shared" si="131"/>
        <v/>
      </c>
      <c r="V953" s="11" t="str">
        <f t="shared" si="132"/>
        <v/>
      </c>
      <c r="W953" s="11" t="str">
        <f t="shared" si="133"/>
        <v/>
      </c>
      <c r="X953" s="86" t="str">
        <f>IFERROR(IF(U953="","",IF(COUNTIF('My Played Scenarios'!E:E,T953)&gt;0,"ü","")),"")</f>
        <v/>
      </c>
    </row>
    <row r="954" spans="1:24" ht="15" customHeight="1" x14ac:dyDescent="0.3">
      <c r="A954" s="128" t="str">
        <f>IFERROR(IF(VLOOKUP(C954,Summary!A:B,2,FALSE)&lt;&gt;"C","",MAX($A$2:A953)+1),"")</f>
        <v/>
      </c>
      <c r="B954" s="35">
        <f>IF(Setup!$F$61="Yes",MAX($B$2:B953)+1,"")</f>
        <v>910</v>
      </c>
      <c r="C954" s="109" t="s">
        <v>1607</v>
      </c>
      <c r="D954" s="37" t="str">
        <f t="shared" si="120"/>
        <v/>
      </c>
      <c r="E954" s="41">
        <v>6.5</v>
      </c>
      <c r="F954" s="41">
        <v>21</v>
      </c>
      <c r="G954" s="6">
        <v>7</v>
      </c>
      <c r="H954" s="6">
        <v>1</v>
      </c>
      <c r="I954" s="70">
        <v>0</v>
      </c>
      <c r="J954" s="70">
        <v>0</v>
      </c>
      <c r="K954" s="70">
        <v>0</v>
      </c>
      <c r="L954" s="70">
        <v>0</v>
      </c>
      <c r="M954" s="70">
        <v>0</v>
      </c>
      <c r="N954" s="70">
        <v>0</v>
      </c>
      <c r="O954" s="70">
        <v>1</v>
      </c>
      <c r="P954" s="70">
        <v>0</v>
      </c>
      <c r="Q954" s="70">
        <v>0</v>
      </c>
      <c r="R954" s="10">
        <f t="shared" si="129"/>
        <v>6.958333333333333</v>
      </c>
      <c r="S954" s="10">
        <v>5.0999999999999996</v>
      </c>
      <c r="T954" s="9" t="str">
        <f t="shared" si="130"/>
        <v>AP101</v>
      </c>
      <c r="U954" s="11" t="str">
        <f t="shared" si="131"/>
        <v>When I Call Roll</v>
      </c>
      <c r="V954" s="11" t="str">
        <f t="shared" si="132"/>
        <v>, Sea</v>
      </c>
      <c r="W954" s="11" t="str">
        <f t="shared" si="133"/>
        <v>Sea</v>
      </c>
      <c r="X954" s="86" t="str">
        <f>IFERROR(IF(U954="","",IF(COUNTIF('My Played Scenarios'!E:E,T954)&gt;0,"ü","")),"")</f>
        <v/>
      </c>
    </row>
    <row r="955" spans="1:24" ht="15" customHeight="1" x14ac:dyDescent="0.3">
      <c r="A955" s="128" t="str">
        <f>IFERROR(IF(VLOOKUP(C955,Summary!A:B,2,FALSE)&lt;&gt;"C","",MAX($A$2:A954)+1),"")</f>
        <v/>
      </c>
      <c r="B955" s="35">
        <f>IF(Setup!$F$61="Yes",MAX($B$2:B954)+1,"")</f>
        <v>911</v>
      </c>
      <c r="C955" s="109" t="s">
        <v>1608</v>
      </c>
      <c r="D955" s="37" t="str">
        <f t="shared" si="120"/>
        <v/>
      </c>
      <c r="E955" s="41">
        <v>7</v>
      </c>
      <c r="F955" s="41">
        <v>37</v>
      </c>
      <c r="G955" s="6">
        <v>4</v>
      </c>
      <c r="H955" s="6">
        <v>6</v>
      </c>
      <c r="I955" s="70">
        <v>0</v>
      </c>
      <c r="J955" s="70">
        <v>0</v>
      </c>
      <c r="K955" s="70">
        <v>0</v>
      </c>
      <c r="L955" s="70">
        <v>0</v>
      </c>
      <c r="M955" s="70">
        <v>0</v>
      </c>
      <c r="N955" s="70">
        <v>0</v>
      </c>
      <c r="O955" s="70">
        <v>0</v>
      </c>
      <c r="P955" s="70">
        <v>0</v>
      </c>
      <c r="Q955" s="70">
        <v>0</v>
      </c>
      <c r="R955" s="10">
        <f t="shared" si="129"/>
        <v>7.8833333333333337</v>
      </c>
      <c r="S955" s="10">
        <v>8</v>
      </c>
      <c r="T955" s="9" t="str">
        <f t="shared" si="130"/>
        <v>AP102</v>
      </c>
      <c r="U955" s="11" t="str">
        <f t="shared" si="131"/>
        <v>Better Late Than Never</v>
      </c>
      <c r="V955" s="11" t="str">
        <f t="shared" si="132"/>
        <v/>
      </c>
      <c r="W955" s="11" t="str">
        <f t="shared" si="133"/>
        <v/>
      </c>
      <c r="X955" s="86" t="str">
        <f>IFERROR(IF(U955="","",IF(COUNTIF('My Played Scenarios'!E:E,T955)&gt;0,"ü","")),"")</f>
        <v/>
      </c>
    </row>
    <row r="956" spans="1:24" ht="15" customHeight="1" x14ac:dyDescent="0.3">
      <c r="A956" s="128" t="str">
        <f>IFERROR(IF(VLOOKUP(C956,Summary!A:B,2,FALSE)&lt;&gt;"C","",MAX($A$2:A955)+1),"")</f>
        <v/>
      </c>
      <c r="B956" s="35">
        <f>IF(Setup!$F$61="Yes",MAX($B$2:B955)+1,"")</f>
        <v>912</v>
      </c>
      <c r="C956" s="109" t="s">
        <v>1609</v>
      </c>
      <c r="D956" s="37" t="str">
        <f t="shared" si="120"/>
        <v/>
      </c>
      <c r="E956" s="41">
        <v>6.5</v>
      </c>
      <c r="F956" s="41">
        <v>38.5</v>
      </c>
      <c r="G956" s="6">
        <v>2</v>
      </c>
      <c r="H956" s="6">
        <v>7</v>
      </c>
      <c r="I956" s="70">
        <v>0</v>
      </c>
      <c r="J956" s="70">
        <v>0</v>
      </c>
      <c r="K956" s="70">
        <v>0</v>
      </c>
      <c r="L956" s="70">
        <v>0</v>
      </c>
      <c r="M956" s="70">
        <v>0</v>
      </c>
      <c r="N956" s="70">
        <v>0</v>
      </c>
      <c r="O956" s="70">
        <v>0</v>
      </c>
      <c r="P956" s="70">
        <v>0</v>
      </c>
      <c r="Q956" s="70">
        <v>0</v>
      </c>
      <c r="R956" s="10">
        <f t="shared" si="129"/>
        <v>6.7958333333333334</v>
      </c>
      <c r="S956" s="10">
        <v>5.7</v>
      </c>
      <c r="T956" s="9" t="str">
        <f t="shared" si="130"/>
        <v>AP103</v>
      </c>
      <c r="U956" s="11" t="str">
        <f t="shared" si="131"/>
        <v>That Damn Bridge</v>
      </c>
      <c r="V956" s="11" t="str">
        <f t="shared" si="132"/>
        <v/>
      </c>
      <c r="W956" s="11" t="str">
        <f t="shared" si="133"/>
        <v/>
      </c>
      <c r="X956" s="86" t="str">
        <f>IFERROR(IF(U956="","",IF(COUNTIF('My Played Scenarios'!E:E,T956)&gt;0,"ü","")),"")</f>
        <v/>
      </c>
    </row>
    <row r="957" spans="1:24" ht="15" customHeight="1" x14ac:dyDescent="0.3">
      <c r="A957" s="128" t="str">
        <f>IFERROR(IF(VLOOKUP(C957,Summary!A:B,2,FALSE)&lt;&gt;"C","",MAX($A$2:A956)+1),"")</f>
        <v/>
      </c>
      <c r="B957" s="35">
        <f>IF(Setup!$F$61="Yes",MAX($B$2:B956)+1,"")</f>
        <v>913</v>
      </c>
      <c r="C957" s="109" t="s">
        <v>1610</v>
      </c>
      <c r="D957" s="37" t="str">
        <f t="shared" si="120"/>
        <v/>
      </c>
      <c r="E957" s="41">
        <v>6.5</v>
      </c>
      <c r="F957" s="41">
        <v>32</v>
      </c>
      <c r="G957" s="6">
        <v>6</v>
      </c>
      <c r="H957" s="6">
        <v>2</v>
      </c>
      <c r="I957" s="70">
        <v>0</v>
      </c>
      <c r="J957" s="70">
        <v>1</v>
      </c>
      <c r="K957" s="70">
        <v>0</v>
      </c>
      <c r="L957" s="70">
        <v>0</v>
      </c>
      <c r="M957" s="70">
        <v>0</v>
      </c>
      <c r="N957" s="70">
        <v>0</v>
      </c>
      <c r="O957" s="70">
        <v>0</v>
      </c>
      <c r="P957" s="70">
        <v>0</v>
      </c>
      <c r="Q957" s="70">
        <v>0</v>
      </c>
      <c r="R957" s="10">
        <f t="shared" si="129"/>
        <v>7.8250000000000002</v>
      </c>
      <c r="S957" s="10">
        <v>7.1</v>
      </c>
      <c r="T957" s="9" t="str">
        <f t="shared" si="130"/>
        <v>AP104</v>
      </c>
      <c r="U957" s="11" t="str">
        <f t="shared" si="131"/>
        <v>Linkup</v>
      </c>
      <c r="V957" s="11" t="str">
        <f t="shared" si="132"/>
        <v>, OBA</v>
      </c>
      <c r="W957" s="11" t="str">
        <f t="shared" si="133"/>
        <v>OBA</v>
      </c>
      <c r="X957" s="86" t="str">
        <f>IFERROR(IF(U957="","",IF(COUNTIF('My Played Scenarios'!E:E,T957)&gt;0,"ü","")),"")</f>
        <v/>
      </c>
    </row>
    <row r="958" spans="1:24" ht="15" customHeight="1" x14ac:dyDescent="0.3">
      <c r="A958" s="128" t="str">
        <f>IFERROR(IF(VLOOKUP(C958,Summary!A:B,2,FALSE)&lt;&gt;"C","",MAX($A$2:A957)+1),"")</f>
        <v/>
      </c>
      <c r="B958" s="35">
        <f>IF(Setup!$F$61="Yes",MAX($B$2:B957)+1,"")</f>
        <v>914</v>
      </c>
      <c r="C958" s="109" t="s">
        <v>1611</v>
      </c>
      <c r="D958" s="37" t="str">
        <f t="shared" si="120"/>
        <v/>
      </c>
      <c r="E958" s="41">
        <v>6</v>
      </c>
      <c r="F958" s="41">
        <v>23</v>
      </c>
      <c r="G958" s="6">
        <v>0</v>
      </c>
      <c r="H958" s="6">
        <v>2</v>
      </c>
      <c r="I958" s="70">
        <v>0</v>
      </c>
      <c r="J958" s="70">
        <v>0</v>
      </c>
      <c r="K958" s="70">
        <v>0</v>
      </c>
      <c r="L958" s="70">
        <v>0</v>
      </c>
      <c r="M958" s="70">
        <v>0</v>
      </c>
      <c r="N958" s="70">
        <v>0</v>
      </c>
      <c r="O958" s="70">
        <v>0</v>
      </c>
      <c r="P958" s="70">
        <v>0</v>
      </c>
      <c r="Q958" s="70">
        <v>0</v>
      </c>
      <c r="R958" s="10">
        <f t="shared" si="129"/>
        <v>3.5</v>
      </c>
      <c r="S958" s="10">
        <v>3.4</v>
      </c>
      <c r="T958" s="9" t="str">
        <f t="shared" si="130"/>
        <v>AP105</v>
      </c>
      <c r="U958" s="11" t="str">
        <f t="shared" si="131"/>
        <v>Cota's Last Stand?</v>
      </c>
      <c r="V958" s="11" t="str">
        <f t="shared" si="132"/>
        <v/>
      </c>
      <c r="W958" s="11" t="str">
        <f t="shared" si="133"/>
        <v/>
      </c>
      <c r="X958" s="86" t="str">
        <f>IFERROR(IF(U958="","",IF(COUNTIF('My Played Scenarios'!E:E,T958)&gt;0,"ü","")),"")</f>
        <v/>
      </c>
    </row>
    <row r="959" spans="1:24" ht="15" customHeight="1" x14ac:dyDescent="0.3">
      <c r="A959" s="128" t="str">
        <f>IFERROR(IF(VLOOKUP(C959,Summary!A:B,2,FALSE)&lt;&gt;"C","",MAX($A$2:A958)+1),"")</f>
        <v/>
      </c>
      <c r="B959" s="35">
        <f>IF(Setup!$F$61="Yes",MAX($B$2:B958)+1,"")</f>
        <v>915</v>
      </c>
      <c r="C959" s="109" t="s">
        <v>1612</v>
      </c>
      <c r="D959" s="37" t="str">
        <f t="shared" si="120"/>
        <v/>
      </c>
      <c r="E959" s="41">
        <v>6</v>
      </c>
      <c r="F959" s="41">
        <v>21</v>
      </c>
      <c r="G959" s="6">
        <v>0</v>
      </c>
      <c r="H959" s="6">
        <v>0</v>
      </c>
      <c r="I959" s="70">
        <v>0</v>
      </c>
      <c r="J959" s="70">
        <v>0</v>
      </c>
      <c r="K959" s="70">
        <v>0</v>
      </c>
      <c r="L959" s="70">
        <v>0</v>
      </c>
      <c r="M959" s="70">
        <v>0</v>
      </c>
      <c r="N959" s="70">
        <v>0</v>
      </c>
      <c r="O959" s="70">
        <v>0</v>
      </c>
      <c r="P959" s="70">
        <v>0</v>
      </c>
      <c r="Q959" s="70">
        <v>0</v>
      </c>
      <c r="R959" s="10">
        <f t="shared" si="129"/>
        <v>3.1</v>
      </c>
      <c r="S959" s="10">
        <v>2.9</v>
      </c>
      <c r="T959" s="9" t="str">
        <f t="shared" si="130"/>
        <v>AP106</v>
      </c>
      <c r="U959" s="11" t="str">
        <f t="shared" si="131"/>
        <v>Helluva Patrol Leader</v>
      </c>
      <c r="V959" s="11" t="str">
        <f t="shared" si="132"/>
        <v/>
      </c>
      <c r="W959" s="11" t="str">
        <f t="shared" si="133"/>
        <v/>
      </c>
      <c r="X959" s="86" t="str">
        <f>IFERROR(IF(U959="","",IF(COUNTIF('My Played Scenarios'!E:E,T959)&gt;0,"ü","")),"")</f>
        <v/>
      </c>
    </row>
    <row r="960" spans="1:24" ht="15" customHeight="1" x14ac:dyDescent="0.3">
      <c r="A960" s="128" t="str">
        <f>IFERROR(IF(VLOOKUP(C960,Summary!A:B,2,FALSE)&lt;&gt;"C","",MAX($A$2:A959)+1),"")</f>
        <v/>
      </c>
      <c r="B960" s="35">
        <f>IF(Setup!$F$61="Yes",MAX($B$2:B959)+1,"")</f>
        <v>916</v>
      </c>
      <c r="C960" s="109" t="s">
        <v>1613</v>
      </c>
      <c r="D960" s="37" t="str">
        <f t="shared" si="120"/>
        <v/>
      </c>
      <c r="E960" s="41">
        <v>6</v>
      </c>
      <c r="F960" s="41">
        <v>32</v>
      </c>
      <c r="G960" s="6">
        <v>0</v>
      </c>
      <c r="H960" s="6">
        <v>3</v>
      </c>
      <c r="I960" s="70">
        <v>0</v>
      </c>
      <c r="J960" s="70">
        <v>0</v>
      </c>
      <c r="K960" s="70">
        <v>0</v>
      </c>
      <c r="L960" s="70">
        <v>0</v>
      </c>
      <c r="M960" s="70">
        <v>0</v>
      </c>
      <c r="N960" s="70">
        <v>0</v>
      </c>
      <c r="O960" s="70">
        <v>0</v>
      </c>
      <c r="P960" s="70">
        <v>0</v>
      </c>
      <c r="Q960" s="70">
        <v>0</v>
      </c>
      <c r="R960" s="10">
        <f t="shared" si="129"/>
        <v>4.5</v>
      </c>
      <c r="S960" s="10">
        <v>4.8</v>
      </c>
      <c r="T960" s="9" t="str">
        <f t="shared" si="130"/>
        <v>AP107</v>
      </c>
      <c r="U960" s="11" t="str">
        <f t="shared" si="131"/>
        <v>Better Fields of Fire</v>
      </c>
      <c r="V960" s="11" t="str">
        <f t="shared" si="132"/>
        <v/>
      </c>
      <c r="W960" s="11" t="str">
        <f t="shared" si="133"/>
        <v/>
      </c>
      <c r="X960" s="86" t="str">
        <f>IFERROR(IF(U960="","",IF(COUNTIF('My Played Scenarios'!E:E,T960)&gt;0,"ü","")),"")</f>
        <v/>
      </c>
    </row>
    <row r="961" spans="1:24" ht="15" customHeight="1" x14ac:dyDescent="0.3">
      <c r="A961" s="128" t="str">
        <f>IFERROR(IF(VLOOKUP(C961,Summary!A:B,2,FALSE)&lt;&gt;"C","",MAX($A$2:A960)+1),"")</f>
        <v/>
      </c>
      <c r="B961" s="35">
        <f>IF(Setup!$F$61="Yes",MAX($B$2:B960)+1,"")</f>
        <v>917</v>
      </c>
      <c r="C961" s="109" t="s">
        <v>1614</v>
      </c>
      <c r="D961" s="37" t="str">
        <f t="shared" si="120"/>
        <v/>
      </c>
      <c r="E961" s="41">
        <v>5.5</v>
      </c>
      <c r="F961" s="41">
        <v>19.5</v>
      </c>
      <c r="G961" s="6">
        <v>3</v>
      </c>
      <c r="H961" s="6">
        <v>1</v>
      </c>
      <c r="I961" s="70">
        <v>0</v>
      </c>
      <c r="J961" s="70">
        <v>0</v>
      </c>
      <c r="K961" s="70">
        <v>0</v>
      </c>
      <c r="L961" s="70">
        <v>0</v>
      </c>
      <c r="M961" s="70">
        <v>0</v>
      </c>
      <c r="N961" s="70">
        <v>0</v>
      </c>
      <c r="O961" s="70">
        <v>0</v>
      </c>
      <c r="P961" s="70">
        <v>0</v>
      </c>
      <c r="Q961" s="70">
        <v>0</v>
      </c>
      <c r="R961" s="10">
        <f t="shared" si="129"/>
        <v>3.9791666666666665</v>
      </c>
      <c r="S961" s="10">
        <v>3.2</v>
      </c>
      <c r="T961" s="9" t="str">
        <f t="shared" si="130"/>
        <v>AP108</v>
      </c>
      <c r="U961" s="11" t="str">
        <f t="shared" si="131"/>
        <v>Yes Sir!</v>
      </c>
      <c r="V961" s="11" t="str">
        <f t="shared" si="132"/>
        <v/>
      </c>
      <c r="W961" s="11" t="str">
        <f t="shared" si="133"/>
        <v/>
      </c>
      <c r="X961" s="86" t="str">
        <f>IFERROR(IF(U961="","",IF(COUNTIF('My Played Scenarios'!E:E,T961)&gt;0,"ü","")),"")</f>
        <v/>
      </c>
    </row>
    <row r="962" spans="1:24" ht="15" customHeight="1" x14ac:dyDescent="0.3">
      <c r="A962" s="128" t="str">
        <f>IFERROR(IF(VLOOKUP(C962,Summary!A:B,2,FALSE)&lt;&gt;"C","",MAX($A$2:A961)+1),"")</f>
        <v/>
      </c>
      <c r="B962" s="35">
        <f>IF(Setup!$F$61="Yes",MAX($B$2:B961)+1,"")</f>
        <v>918</v>
      </c>
      <c r="C962" s="109" t="s">
        <v>1615</v>
      </c>
      <c r="D962" s="37" t="str">
        <f t="shared" si="120"/>
        <v/>
      </c>
      <c r="E962" s="41">
        <v>7.5</v>
      </c>
      <c r="F962" s="41">
        <v>25</v>
      </c>
      <c r="G962" s="6">
        <v>3</v>
      </c>
      <c r="H962" s="6">
        <v>2</v>
      </c>
      <c r="I962" s="70">
        <v>0</v>
      </c>
      <c r="J962" s="70">
        <v>0</v>
      </c>
      <c r="K962" s="70">
        <v>0</v>
      </c>
      <c r="L962" s="70">
        <v>0</v>
      </c>
      <c r="M962" s="70">
        <v>0</v>
      </c>
      <c r="N962" s="70">
        <v>0</v>
      </c>
      <c r="O962" s="70">
        <v>0</v>
      </c>
      <c r="P962" s="70">
        <v>0</v>
      </c>
      <c r="Q962" s="70">
        <v>0</v>
      </c>
      <c r="R962" s="10">
        <f t="shared" si="129"/>
        <v>5.875</v>
      </c>
      <c r="S962" s="10">
        <v>5.5</v>
      </c>
      <c r="T962" s="9" t="str">
        <f t="shared" si="130"/>
        <v>AP109</v>
      </c>
      <c r="U962" s="11" t="str">
        <f t="shared" si="131"/>
        <v>Not Bad For a Lone Croc</v>
      </c>
      <c r="V962" s="11" t="str">
        <f t="shared" si="132"/>
        <v/>
      </c>
      <c r="W962" s="11" t="str">
        <f t="shared" si="133"/>
        <v/>
      </c>
      <c r="X962" s="86" t="str">
        <f>IFERROR(IF(U962="","",IF(COUNTIF('My Played Scenarios'!E:E,T962)&gt;0,"ü","")),"")</f>
        <v/>
      </c>
    </row>
    <row r="963" spans="1:24" ht="15" customHeight="1" x14ac:dyDescent="0.3">
      <c r="A963" s="128" t="str">
        <f>IFERROR(IF(VLOOKUP(C963,Summary!A:B,2,FALSE)&lt;&gt;"C","",MAX($A$2:A962)+1),"")</f>
        <v/>
      </c>
      <c r="B963" s="35">
        <f>IF(Setup!$F$61="Yes",MAX($B$2:B962)+1,"")</f>
        <v>919</v>
      </c>
      <c r="C963" s="109" t="s">
        <v>1616</v>
      </c>
      <c r="D963" s="37" t="str">
        <f t="shared" si="120"/>
        <v/>
      </c>
      <c r="E963" s="41">
        <v>6.5</v>
      </c>
      <c r="F963" s="41">
        <v>29</v>
      </c>
      <c r="G963" s="6">
        <v>7</v>
      </c>
      <c r="H963" s="6">
        <v>0</v>
      </c>
      <c r="I963" s="70">
        <v>0</v>
      </c>
      <c r="J963" s="70">
        <v>0</v>
      </c>
      <c r="K963" s="70">
        <v>0</v>
      </c>
      <c r="L963" s="70">
        <v>0</v>
      </c>
      <c r="M963" s="70">
        <v>0</v>
      </c>
      <c r="N963" s="70">
        <v>0</v>
      </c>
      <c r="O963" s="70">
        <v>0</v>
      </c>
      <c r="P963" s="70">
        <v>0</v>
      </c>
      <c r="Q963" s="70">
        <v>0</v>
      </c>
      <c r="R963" s="10">
        <f t="shared" si="129"/>
        <v>7.1749999999999998</v>
      </c>
      <c r="S963" s="10">
        <v>6.2</v>
      </c>
      <c r="T963" s="9" t="str">
        <f t="shared" si="130"/>
        <v>AP110</v>
      </c>
      <c r="U963" s="11" t="str">
        <f t="shared" si="131"/>
        <v>Display of Enthusiasm</v>
      </c>
      <c r="V963" s="11" t="str">
        <f t="shared" si="132"/>
        <v/>
      </c>
      <c r="W963" s="11" t="str">
        <f t="shared" si="133"/>
        <v/>
      </c>
      <c r="X963" s="86" t="str">
        <f>IFERROR(IF(U963="","",IF(COUNTIF('My Played Scenarios'!E:E,T963)&gt;0,"ü","")),"")</f>
        <v/>
      </c>
    </row>
    <row r="964" spans="1:24" ht="15" customHeight="1" x14ac:dyDescent="0.3">
      <c r="A964" s="128" t="str">
        <f>IFERROR(IF(VLOOKUP(C964,Summary!A:B,2,FALSE)&lt;&gt;"C","",MAX($A$2:A963)+1),"")</f>
        <v/>
      </c>
      <c r="B964" s="35">
        <f>IF(Setup!$F$61="Yes",MAX($B$2:B963)+1,"")</f>
        <v>920</v>
      </c>
      <c r="C964" s="109"/>
      <c r="D964" s="37" t="str">
        <f t="shared" ref="D964:D989" si="134">IF(OR(C964="",LEFT(C964,2)="--"),"",IF(OR(E964="",F964="",G964="",H964="",I964="",J964="",K964="",L964="",M964="",N964="",O964="",P964="",Q964=""),"*",""))</f>
        <v/>
      </c>
      <c r="E964" s="41"/>
      <c r="F964" s="41"/>
      <c r="I964" s="70"/>
      <c r="J964" s="70"/>
      <c r="K964" s="70"/>
      <c r="L964" s="70"/>
      <c r="M964" s="70"/>
      <c r="N964" s="70"/>
      <c r="O964" s="70"/>
      <c r="P964" s="70"/>
      <c r="Q964" s="70"/>
      <c r="R964" s="10" t="str">
        <f t="shared" ref="R964:R989" si="135">IF(E964="","",IFERROR(1+E964*(F964+IF(G964&gt;9,G964*3,G964*4)+H964*1+I964*1+J964*5+K964*9+L964*5+M964*2+N964*2+O964*5+Q964*5)/60,""))</f>
        <v/>
      </c>
      <c r="T964" s="9" t="str">
        <f t="shared" ref="T964:T989" si="136">IF(OR(C964="",LEFT(C964,3)="---"),"",IFERROR("ASL"&amp;1*MID(C964,SEARCH("[",C964)+1,LEN(C964)-SEARCH("[",C964)-1),MID(C964,SEARCH("[",C964)+1,LEN(C964)-SEARCH("[",C964)-1)))</f>
        <v/>
      </c>
      <c r="U964" s="11" t="str">
        <f t="shared" ref="U964:U989" si="137">IF(OR(C964="",LEFT(C964,3)="---"),"",IFERROR(LEFT(C964,LEN(C964)-(LEN(C964)-SEARCH("[",C964)+2)),""))</f>
        <v/>
      </c>
      <c r="V964" s="11" t="str">
        <f t="shared" ref="V964:V989" si="138">IF(OR(C964="",LEFT(C964,3)="---"),"",IF(OR(RIGHT(C964,3)="-I]",RIGHT(C964,4)="-II]",RIGHT(C964,5)="-III]",RIGHT(C964,4)="-IV]",RIGHT(C964,3)="-V]",RIGHT(C964,4)="-VI]",RIGHT(C964,5)="-VII]",RIGHT(C964,6)="-VIII]",RIGHT(C964,3)="CG]",MID(C964,LEN(C964)-2,2)="CG",MID(C964,LEN(C964)-4,2)="CG",MID(C964,LEN(C964)-3,2)="CG"),"Campaign",IFERROR(IF(I964=1,", PTO","")&amp;IF(J964=1,", OBA","")&amp;IF(K964=1,", Nght","")&amp;IF(L964=1,", Dsrt","")&amp;IF(M964=1,", Air","")&amp;IF(N964=1,", Bcg","")&amp;IF(O964=1,", Sea","")&amp;IF(P964=1,", Dlux","")&amp;IF(Q964=1,", SSR",""),"")))</f>
        <v/>
      </c>
      <c r="W964" s="11" t="str">
        <f t="shared" ref="W964:W989" si="139">IF(V964="","",IF(V964="Campaign","Campaign",RIGHT(V964,LEN(V964)-2)))</f>
        <v/>
      </c>
      <c r="X964" s="86" t="str">
        <f>IFERROR(IF(U964="","",IF(COUNTIF('My Played Scenarios'!E:E,T964)&gt;0,"ü","")),"")</f>
        <v/>
      </c>
    </row>
    <row r="965" spans="1:24" ht="15" customHeight="1" x14ac:dyDescent="0.3">
      <c r="A965" s="128" t="str">
        <f>IFERROR(IF(VLOOKUP(C965,Summary!A:B,2,FALSE)&lt;&gt;"C","",MAX($A$2:A964)+1),"")</f>
        <v/>
      </c>
      <c r="B965" s="35">
        <f>IF(Setup!$F$61="Yes",MAX($B$2:B964)+1,"")</f>
        <v>921</v>
      </c>
      <c r="C965" s="31" t="s">
        <v>1617</v>
      </c>
      <c r="D965" s="37" t="str">
        <f t="shared" si="134"/>
        <v/>
      </c>
      <c r="E965" s="41"/>
      <c r="F965" s="41"/>
      <c r="I965" s="70"/>
      <c r="J965" s="70"/>
      <c r="K965" s="70"/>
      <c r="L965" s="70"/>
      <c r="M965" s="70"/>
      <c r="N965" s="70"/>
      <c r="O965" s="70"/>
      <c r="P965" s="70"/>
      <c r="Q965" s="70"/>
      <c r="R965" s="10" t="str">
        <f t="shared" si="135"/>
        <v/>
      </c>
      <c r="T965" s="9" t="str">
        <f t="shared" si="136"/>
        <v/>
      </c>
      <c r="U965" s="11" t="str">
        <f t="shared" si="137"/>
        <v/>
      </c>
      <c r="V965" s="11" t="str">
        <f t="shared" si="138"/>
        <v/>
      </c>
      <c r="W965" s="11" t="str">
        <f t="shared" si="139"/>
        <v/>
      </c>
      <c r="X965" s="86" t="str">
        <f>IFERROR(IF(U965="","",IF(COUNTIF('My Played Scenarios'!E:E,T965)&gt;0,"ü","")),"")</f>
        <v/>
      </c>
    </row>
    <row r="966" spans="1:24" ht="15" customHeight="1" x14ac:dyDescent="0.3">
      <c r="A966" s="128" t="str">
        <f>IFERROR(IF(VLOOKUP(C966,Summary!A:B,2,FALSE)&lt;&gt;"C","",MAX($A$2:A965)+1),"")</f>
        <v/>
      </c>
      <c r="B966" s="35">
        <f>IF(Setup!$F$61="Yes",MAX($B$2:B965)+1,"")</f>
        <v>922</v>
      </c>
      <c r="C966" s="109" t="s">
        <v>1618</v>
      </c>
      <c r="D966" s="37" t="str">
        <f t="shared" si="134"/>
        <v/>
      </c>
      <c r="E966" s="41">
        <v>6.5</v>
      </c>
      <c r="F966" s="41">
        <v>40</v>
      </c>
      <c r="G966" s="6">
        <v>2</v>
      </c>
      <c r="H966" s="6">
        <v>2</v>
      </c>
      <c r="I966" s="70">
        <v>1</v>
      </c>
      <c r="J966" s="70">
        <v>1</v>
      </c>
      <c r="K966" s="70">
        <v>1</v>
      </c>
      <c r="L966" s="70">
        <v>0</v>
      </c>
      <c r="M966" s="70">
        <v>0</v>
      </c>
      <c r="N966" s="70">
        <v>0</v>
      </c>
      <c r="O966" s="70">
        <v>0</v>
      </c>
      <c r="P966" s="70">
        <v>0</v>
      </c>
      <c r="Q966" s="70">
        <v>0</v>
      </c>
      <c r="R966" s="10">
        <f t="shared" si="135"/>
        <v>8.0416666666666679</v>
      </c>
      <c r="S966" s="10">
        <v>11</v>
      </c>
      <c r="T966" s="9" t="str">
        <f t="shared" si="136"/>
        <v>AP111</v>
      </c>
      <c r="U966" s="11" t="str">
        <f t="shared" si="137"/>
        <v>The Katanas Come Out at Night</v>
      </c>
      <c r="V966" s="11" t="str">
        <f t="shared" si="138"/>
        <v>, PTO, OBA, Nght</v>
      </c>
      <c r="W966" s="11" t="str">
        <f t="shared" si="139"/>
        <v>PTO, OBA, Nght</v>
      </c>
      <c r="X966" s="86" t="str">
        <f>IFERROR(IF(U966="","",IF(COUNTIF('My Played Scenarios'!E:E,T966)&gt;0,"ü","")),"")</f>
        <v/>
      </c>
    </row>
    <row r="967" spans="1:24" ht="15" customHeight="1" x14ac:dyDescent="0.3">
      <c r="A967" s="128" t="str">
        <f>IFERROR(IF(VLOOKUP(C967,Summary!A:B,2,FALSE)&lt;&gt;"C","",MAX($A$2:A966)+1),"")</f>
        <v/>
      </c>
      <c r="B967" s="35">
        <f>IF(Setup!$F$61="Yes",MAX($B$2:B966)+1,"")</f>
        <v>923</v>
      </c>
      <c r="C967" s="109" t="s">
        <v>1619</v>
      </c>
      <c r="D967" s="37" t="str">
        <f t="shared" si="134"/>
        <v/>
      </c>
      <c r="E967" s="41">
        <v>7</v>
      </c>
      <c r="F967" s="41">
        <v>22</v>
      </c>
      <c r="G967" s="6">
        <v>0</v>
      </c>
      <c r="H967" s="6">
        <v>0</v>
      </c>
      <c r="I967" s="70">
        <v>0</v>
      </c>
      <c r="J967" s="70">
        <v>1</v>
      </c>
      <c r="K967" s="70">
        <v>0</v>
      </c>
      <c r="L967" s="70">
        <v>0</v>
      </c>
      <c r="M967" s="70">
        <v>0</v>
      </c>
      <c r="N967" s="70">
        <v>0</v>
      </c>
      <c r="O967" s="70">
        <v>0</v>
      </c>
      <c r="P967" s="70">
        <v>0</v>
      </c>
      <c r="Q967" s="70">
        <v>0</v>
      </c>
      <c r="R967" s="10">
        <f t="shared" si="135"/>
        <v>4.1500000000000004</v>
      </c>
      <c r="S967" s="10">
        <v>4</v>
      </c>
      <c r="T967" s="9" t="str">
        <f t="shared" si="136"/>
        <v>AP112</v>
      </c>
      <c r="U967" s="11" t="str">
        <f t="shared" si="137"/>
        <v>First Ally</v>
      </c>
      <c r="V967" s="11" t="str">
        <f t="shared" si="138"/>
        <v>, OBA</v>
      </c>
      <c r="W967" s="11" t="str">
        <f t="shared" si="139"/>
        <v>OBA</v>
      </c>
      <c r="X967" s="86" t="str">
        <f>IFERROR(IF(U967="","",IF(COUNTIF('My Played Scenarios'!E:E,T967)&gt;0,"ü","")),"")</f>
        <v/>
      </c>
    </row>
    <row r="968" spans="1:24" ht="15" customHeight="1" x14ac:dyDescent="0.3">
      <c r="A968" s="128" t="str">
        <f>IFERROR(IF(VLOOKUP(C968,Summary!A:B,2,FALSE)&lt;&gt;"C","",MAX($A$2:A967)+1),"")</f>
        <v/>
      </c>
      <c r="B968" s="35">
        <f>IF(Setup!$F$61="Yes",MAX($B$2:B967)+1,"")</f>
        <v>924</v>
      </c>
      <c r="C968" s="109" t="s">
        <v>1620</v>
      </c>
      <c r="D968" s="37" t="str">
        <f t="shared" si="134"/>
        <v/>
      </c>
      <c r="E968" s="41">
        <v>6</v>
      </c>
      <c r="F968" s="41">
        <v>29</v>
      </c>
      <c r="G968" s="6">
        <v>4</v>
      </c>
      <c r="H968" s="6">
        <v>0</v>
      </c>
      <c r="I968" s="70">
        <v>1</v>
      </c>
      <c r="J968" s="70">
        <v>0</v>
      </c>
      <c r="K968" s="70">
        <v>0</v>
      </c>
      <c r="L968" s="70">
        <v>0</v>
      </c>
      <c r="M968" s="70">
        <v>0</v>
      </c>
      <c r="N968" s="70">
        <v>0</v>
      </c>
      <c r="O968" s="70">
        <v>0</v>
      </c>
      <c r="P968" s="70">
        <v>0</v>
      </c>
      <c r="Q968" s="70">
        <v>0</v>
      </c>
      <c r="R968" s="10">
        <f t="shared" si="135"/>
        <v>5.6</v>
      </c>
      <c r="S968" s="10">
        <v>5</v>
      </c>
      <c r="T968" s="9" t="str">
        <f t="shared" si="136"/>
        <v>AP113</v>
      </c>
      <c r="U968" s="11" t="str">
        <f t="shared" si="137"/>
        <v>Maintaining the Box</v>
      </c>
      <c r="V968" s="11" t="str">
        <f t="shared" si="138"/>
        <v>, PTO</v>
      </c>
      <c r="W968" s="11" t="str">
        <f t="shared" si="139"/>
        <v>PTO</v>
      </c>
      <c r="X968" s="86" t="str">
        <f>IFERROR(IF(U968="","",IF(COUNTIF('My Played Scenarios'!E:E,T968)&gt;0,"ü","")),"")</f>
        <v/>
      </c>
    </row>
    <row r="969" spans="1:24" ht="15" customHeight="1" x14ac:dyDescent="0.3">
      <c r="A969" s="128" t="str">
        <f>IFERROR(IF(VLOOKUP(C969,Summary!A:B,2,FALSE)&lt;&gt;"C","",MAX($A$2:A968)+1),"")</f>
        <v/>
      </c>
      <c r="B969" s="35">
        <f>IF(Setup!$F$61="Yes",MAX($B$2:B968)+1,"")</f>
        <v>925</v>
      </c>
      <c r="C969" s="109" t="s">
        <v>1621</v>
      </c>
      <c r="D969" s="37" t="str">
        <f t="shared" si="134"/>
        <v/>
      </c>
      <c r="E969" s="41">
        <v>6.5</v>
      </c>
      <c r="F969" s="41">
        <v>22</v>
      </c>
      <c r="G969" s="6">
        <v>6</v>
      </c>
      <c r="H969" s="6">
        <v>2</v>
      </c>
      <c r="I969" s="70">
        <v>0</v>
      </c>
      <c r="J969" s="70">
        <v>1</v>
      </c>
      <c r="K969" s="70">
        <v>0</v>
      </c>
      <c r="L969" s="70">
        <v>0</v>
      </c>
      <c r="M969" s="70">
        <v>0</v>
      </c>
      <c r="N969" s="70">
        <v>0</v>
      </c>
      <c r="O969" s="70">
        <v>0</v>
      </c>
      <c r="P969" s="70">
        <v>0</v>
      </c>
      <c r="Q969" s="70">
        <v>0</v>
      </c>
      <c r="R969" s="10">
        <f t="shared" si="135"/>
        <v>6.7416666666666663</v>
      </c>
      <c r="S969" s="10">
        <v>5.6</v>
      </c>
      <c r="T969" s="9" t="str">
        <f t="shared" si="136"/>
        <v>AP114</v>
      </c>
      <c r="U969" s="11" t="str">
        <f t="shared" si="137"/>
        <v>A Lion in the Field</v>
      </c>
      <c r="V969" s="11" t="str">
        <f t="shared" si="138"/>
        <v>, OBA</v>
      </c>
      <c r="W969" s="11" t="str">
        <f t="shared" si="139"/>
        <v>OBA</v>
      </c>
      <c r="X969" s="86" t="str">
        <f>IFERROR(IF(U969="","",IF(COUNTIF('My Played Scenarios'!E:E,T969)&gt;0,"ü","")),"")</f>
        <v/>
      </c>
    </row>
    <row r="970" spans="1:24" ht="15" customHeight="1" x14ac:dyDescent="0.3">
      <c r="A970" s="128" t="str">
        <f>IFERROR(IF(VLOOKUP(C970,Summary!A:B,2,FALSE)&lt;&gt;"C","",MAX($A$2:A969)+1),"")</f>
        <v/>
      </c>
      <c r="B970" s="35">
        <f>IF(Setup!$F$61="Yes",MAX($B$2:B969)+1,"")</f>
        <v>926</v>
      </c>
      <c r="C970" s="109" t="s">
        <v>1622</v>
      </c>
      <c r="D970" s="37" t="str">
        <f t="shared" si="134"/>
        <v/>
      </c>
      <c r="E970" s="41">
        <v>7</v>
      </c>
      <c r="F970" s="41">
        <v>28</v>
      </c>
      <c r="G970" s="6">
        <v>20</v>
      </c>
      <c r="H970" s="6">
        <v>2</v>
      </c>
      <c r="I970" s="70">
        <v>1</v>
      </c>
      <c r="J970" s="70">
        <v>0</v>
      </c>
      <c r="K970" s="70">
        <v>0</v>
      </c>
      <c r="L970" s="70">
        <v>0</v>
      </c>
      <c r="M970" s="70">
        <v>0</v>
      </c>
      <c r="N970" s="70">
        <v>0</v>
      </c>
      <c r="O970" s="70">
        <v>0</v>
      </c>
      <c r="P970" s="70">
        <v>0</v>
      </c>
      <c r="Q970" s="70">
        <v>0</v>
      </c>
      <c r="R970" s="10">
        <f t="shared" si="135"/>
        <v>11.616666666666667</v>
      </c>
      <c r="S970" s="10">
        <v>10.4</v>
      </c>
      <c r="T970" s="9" t="str">
        <f t="shared" si="136"/>
        <v>AP115</v>
      </c>
      <c r="U970" s="11" t="str">
        <f t="shared" si="137"/>
        <v>Bats Outta Hell</v>
      </c>
      <c r="V970" s="11" t="str">
        <f t="shared" si="138"/>
        <v>, PTO</v>
      </c>
      <c r="W970" s="11" t="str">
        <f t="shared" si="139"/>
        <v>PTO</v>
      </c>
      <c r="X970" s="86" t="str">
        <f>IFERROR(IF(U970="","",IF(COUNTIF('My Played Scenarios'!E:E,T970)&gt;0,"ü","")),"")</f>
        <v/>
      </c>
    </row>
    <row r="971" spans="1:24" ht="15" customHeight="1" x14ac:dyDescent="0.3">
      <c r="A971" s="128" t="str">
        <f>IFERROR(IF(VLOOKUP(C971,Summary!A:B,2,FALSE)&lt;&gt;"C","",MAX($A$2:A970)+1),"")</f>
        <v/>
      </c>
      <c r="B971" s="35">
        <f>IF(Setup!$F$61="Yes",MAX($B$2:B970)+1,"")</f>
        <v>927</v>
      </c>
      <c r="C971" s="109" t="s">
        <v>1623</v>
      </c>
      <c r="D971" s="37" t="str">
        <f t="shared" si="134"/>
        <v/>
      </c>
      <c r="E971" s="41">
        <v>6.5</v>
      </c>
      <c r="F971" s="41">
        <v>24</v>
      </c>
      <c r="G971" s="6">
        <v>2</v>
      </c>
      <c r="H971" s="6">
        <v>0</v>
      </c>
      <c r="I971" s="70">
        <v>0</v>
      </c>
      <c r="J971" s="70">
        <v>1</v>
      </c>
      <c r="K971" s="70">
        <v>0</v>
      </c>
      <c r="L971" s="70">
        <v>0</v>
      </c>
      <c r="M971" s="70">
        <v>0</v>
      </c>
      <c r="N971" s="70">
        <v>0</v>
      </c>
      <c r="O971" s="70">
        <v>0</v>
      </c>
      <c r="P971" s="70">
        <v>0</v>
      </c>
      <c r="Q971" s="70">
        <v>0</v>
      </c>
      <c r="R971" s="10">
        <f t="shared" si="135"/>
        <v>5.0083333333333337</v>
      </c>
      <c r="S971" s="10">
        <v>4.5999999999999996</v>
      </c>
      <c r="T971" s="9" t="str">
        <f t="shared" si="136"/>
        <v>AP116</v>
      </c>
      <c r="U971" s="11" t="str">
        <f t="shared" si="137"/>
        <v>Mook Point</v>
      </c>
      <c r="V971" s="11" t="str">
        <f t="shared" si="138"/>
        <v>, OBA</v>
      </c>
      <c r="W971" s="11" t="str">
        <f t="shared" si="139"/>
        <v>OBA</v>
      </c>
      <c r="X971" s="86" t="str">
        <f>IFERROR(IF(U971="","",IF(COUNTIF('My Played Scenarios'!E:E,T971)&gt;0,"ü","")),"")</f>
        <v/>
      </c>
    </row>
    <row r="972" spans="1:24" ht="15" customHeight="1" x14ac:dyDescent="0.3">
      <c r="A972" s="128" t="str">
        <f>IFERROR(IF(VLOOKUP(C972,Summary!A:B,2,FALSE)&lt;&gt;"C","",MAX($A$2:A971)+1),"")</f>
        <v/>
      </c>
      <c r="B972" s="35">
        <f>IF(Setup!$F$61="Yes",MAX($B$2:B971)+1,"")</f>
        <v>928</v>
      </c>
      <c r="C972" s="109" t="s">
        <v>1624</v>
      </c>
      <c r="D972" s="37" t="str">
        <f t="shared" si="134"/>
        <v/>
      </c>
      <c r="E972" s="41">
        <v>7</v>
      </c>
      <c r="F972" s="41">
        <v>29</v>
      </c>
      <c r="G972" s="6">
        <v>8</v>
      </c>
      <c r="H972" s="6">
        <v>1</v>
      </c>
      <c r="I972" s="70">
        <v>0</v>
      </c>
      <c r="J972" s="70">
        <v>0</v>
      </c>
      <c r="K972" s="70">
        <v>0</v>
      </c>
      <c r="L972" s="70">
        <v>0</v>
      </c>
      <c r="M972" s="70">
        <v>0</v>
      </c>
      <c r="N972" s="70">
        <v>0</v>
      </c>
      <c r="O972" s="70">
        <v>0</v>
      </c>
      <c r="P972" s="70">
        <v>0</v>
      </c>
      <c r="Q972" s="70">
        <v>0</v>
      </c>
      <c r="R972" s="10">
        <f t="shared" si="135"/>
        <v>8.2333333333333343</v>
      </c>
      <c r="S972" s="10">
        <v>7.1</v>
      </c>
      <c r="T972" s="9" t="str">
        <f t="shared" si="136"/>
        <v>AP117</v>
      </c>
      <c r="U972" s="11" t="str">
        <f t="shared" si="137"/>
        <v>Second City</v>
      </c>
      <c r="V972" s="11" t="str">
        <f t="shared" si="138"/>
        <v/>
      </c>
      <c r="W972" s="11" t="str">
        <f t="shared" si="139"/>
        <v/>
      </c>
      <c r="X972" s="86" t="str">
        <f>IFERROR(IF(U972="","",IF(COUNTIF('My Played Scenarios'!E:E,T972)&gt;0,"ü","")),"")</f>
        <v/>
      </c>
    </row>
    <row r="973" spans="1:24" ht="15" customHeight="1" x14ac:dyDescent="0.3">
      <c r="A973" s="128" t="str">
        <f>IFERROR(IF(VLOOKUP(C973,Summary!A:B,2,FALSE)&lt;&gt;"C","",MAX($A$2:A972)+1),"")</f>
        <v/>
      </c>
      <c r="B973" s="35">
        <f>IF(Setup!$F$61="Yes",MAX($B$2:B972)+1,"")</f>
        <v>929</v>
      </c>
      <c r="C973" s="109" t="s">
        <v>1625</v>
      </c>
      <c r="D973" s="37" t="str">
        <f t="shared" si="134"/>
        <v/>
      </c>
      <c r="E973" s="41">
        <v>6.5</v>
      </c>
      <c r="F973" s="41">
        <v>19.5</v>
      </c>
      <c r="G973" s="6">
        <v>3</v>
      </c>
      <c r="H973" s="6">
        <v>3</v>
      </c>
      <c r="I973" s="70">
        <v>0</v>
      </c>
      <c r="J973" s="70">
        <v>0</v>
      </c>
      <c r="K973" s="70">
        <v>0</v>
      </c>
      <c r="L973" s="70">
        <v>0</v>
      </c>
      <c r="M973" s="70">
        <v>0</v>
      </c>
      <c r="N973" s="70">
        <v>0</v>
      </c>
      <c r="O973" s="70">
        <v>0</v>
      </c>
      <c r="P973" s="70">
        <v>0</v>
      </c>
      <c r="Q973" s="70">
        <v>0</v>
      </c>
      <c r="R973" s="10">
        <f t="shared" si="135"/>
        <v>4.7374999999999998</v>
      </c>
      <c r="S973" s="10">
        <v>4.0999999999999996</v>
      </c>
      <c r="T973" s="9" t="str">
        <f t="shared" si="136"/>
        <v>AP118</v>
      </c>
      <c r="U973" s="11" t="str">
        <f t="shared" si="137"/>
        <v>Wise's War</v>
      </c>
      <c r="V973" s="11" t="str">
        <f t="shared" si="138"/>
        <v/>
      </c>
      <c r="W973" s="11" t="str">
        <f t="shared" si="139"/>
        <v/>
      </c>
      <c r="X973" s="86" t="str">
        <f>IFERROR(IF(U973="","",IF(COUNTIF('My Played Scenarios'!E:E,T973)&gt;0,"ü","")),"")</f>
        <v/>
      </c>
    </row>
    <row r="974" spans="1:24" ht="15" customHeight="1" x14ac:dyDescent="0.3">
      <c r="A974" s="128" t="str">
        <f>IFERROR(IF(VLOOKUP(C974,Summary!A:B,2,FALSE)&lt;&gt;"C","",MAX($A$2:A973)+1),"")</f>
        <v/>
      </c>
      <c r="B974" s="35">
        <f>IF(Setup!$F$61="Yes",MAX($B$2:B973)+1,"")</f>
        <v>930</v>
      </c>
      <c r="C974" s="109" t="s">
        <v>1626</v>
      </c>
      <c r="D974" s="37" t="str">
        <f t="shared" si="134"/>
        <v/>
      </c>
      <c r="E974" s="41">
        <v>6.5</v>
      </c>
      <c r="F974" s="41">
        <v>35</v>
      </c>
      <c r="G974" s="6">
        <v>11</v>
      </c>
      <c r="H974" s="6">
        <v>9</v>
      </c>
      <c r="I974" s="70">
        <v>0</v>
      </c>
      <c r="J974" s="70">
        <v>0</v>
      </c>
      <c r="K974" s="70">
        <v>0</v>
      </c>
      <c r="L974" s="70">
        <v>0</v>
      </c>
      <c r="M974" s="70">
        <v>0</v>
      </c>
      <c r="N974" s="70">
        <v>0</v>
      </c>
      <c r="O974" s="70">
        <v>0</v>
      </c>
      <c r="P974" s="70">
        <v>0</v>
      </c>
      <c r="Q974" s="70">
        <v>0</v>
      </c>
      <c r="R974" s="10">
        <f t="shared" si="135"/>
        <v>9.3416666666666668</v>
      </c>
      <c r="S974" s="10">
        <v>9.3000000000000007</v>
      </c>
      <c r="T974" s="9" t="str">
        <f t="shared" si="136"/>
        <v>AP119</v>
      </c>
      <c r="U974" s="11" t="str">
        <f t="shared" si="137"/>
        <v>Konev Cross</v>
      </c>
      <c r="V974" s="11" t="str">
        <f t="shared" si="138"/>
        <v/>
      </c>
      <c r="W974" s="11" t="str">
        <f t="shared" si="139"/>
        <v/>
      </c>
      <c r="X974" s="86" t="str">
        <f>IFERROR(IF(U974="","",IF(COUNTIF('My Played Scenarios'!E:E,T974)&gt;0,"ü","")),"")</f>
        <v/>
      </c>
    </row>
    <row r="975" spans="1:24" ht="15" customHeight="1" x14ac:dyDescent="0.3">
      <c r="A975" s="128" t="str">
        <f>IFERROR(IF(VLOOKUP(C975,Summary!A:B,2,FALSE)&lt;&gt;"C","",MAX($A$2:A974)+1),"")</f>
        <v/>
      </c>
      <c r="B975" s="35">
        <f>IF(Setup!$F$61="Yes",MAX($B$2:B974)+1,"")</f>
        <v>931</v>
      </c>
      <c r="C975" s="109" t="s">
        <v>1627</v>
      </c>
      <c r="D975" s="37" t="str">
        <f t="shared" si="134"/>
        <v/>
      </c>
      <c r="E975" s="41">
        <v>9</v>
      </c>
      <c r="F975" s="41">
        <v>38</v>
      </c>
      <c r="G975" s="6">
        <v>0</v>
      </c>
      <c r="H975" s="6">
        <v>1</v>
      </c>
      <c r="I975" s="70">
        <v>0</v>
      </c>
      <c r="J975" s="70">
        <v>1</v>
      </c>
      <c r="K975" s="70">
        <v>1</v>
      </c>
      <c r="L975" s="70">
        <v>0</v>
      </c>
      <c r="M975" s="70">
        <v>0</v>
      </c>
      <c r="N975" s="70">
        <v>0</v>
      </c>
      <c r="O975" s="70">
        <v>0</v>
      </c>
      <c r="P975" s="70">
        <v>0</v>
      </c>
      <c r="Q975" s="70">
        <v>0</v>
      </c>
      <c r="R975" s="10">
        <f t="shared" si="135"/>
        <v>8.9499999999999993</v>
      </c>
      <c r="S975" s="10">
        <v>12.9</v>
      </c>
      <c r="T975" s="9" t="str">
        <f t="shared" si="136"/>
        <v>AP120</v>
      </c>
      <c r="U975" s="11" t="str">
        <f t="shared" si="137"/>
        <v>Kingston of the Hill</v>
      </c>
      <c r="V975" s="11" t="str">
        <f t="shared" si="138"/>
        <v>, OBA, Nght</v>
      </c>
      <c r="W975" s="11" t="str">
        <f t="shared" si="139"/>
        <v>OBA, Nght</v>
      </c>
      <c r="X975" s="86" t="str">
        <f>IFERROR(IF(U975="","",IF(COUNTIF('My Played Scenarios'!E:E,T975)&gt;0,"ü","")),"")</f>
        <v/>
      </c>
    </row>
    <row r="976" spans="1:24" ht="15" customHeight="1" x14ac:dyDescent="0.3">
      <c r="A976" s="128" t="str">
        <f>IFERROR(IF(VLOOKUP(C976,Summary!A:B,2,FALSE)&lt;&gt;"C","",MAX($A$2:A975)+1),"")</f>
        <v/>
      </c>
      <c r="B976" s="35">
        <f>IF(Setup!$F$61="Yes",MAX($B$2:B975)+1,"")</f>
        <v>932</v>
      </c>
      <c r="C976" s="109"/>
      <c r="D976" s="37" t="str">
        <f t="shared" si="134"/>
        <v/>
      </c>
      <c r="E976" s="41"/>
      <c r="F976" s="41"/>
      <c r="I976" s="70"/>
      <c r="J976" s="70"/>
      <c r="K976" s="70"/>
      <c r="L976" s="70"/>
      <c r="M976" s="70"/>
      <c r="N976" s="70"/>
      <c r="O976" s="70"/>
      <c r="P976" s="70"/>
      <c r="Q976" s="70"/>
      <c r="R976" s="10" t="str">
        <f t="shared" si="135"/>
        <v/>
      </c>
      <c r="T976" s="9" t="str">
        <f t="shared" si="136"/>
        <v/>
      </c>
      <c r="U976" s="11" t="str">
        <f t="shared" si="137"/>
        <v/>
      </c>
      <c r="V976" s="11" t="str">
        <f t="shared" si="138"/>
        <v/>
      </c>
      <c r="W976" s="11" t="str">
        <f t="shared" si="139"/>
        <v/>
      </c>
      <c r="X976" s="86" t="str">
        <f>IFERROR(IF(U976="","",IF(COUNTIF('My Played Scenarios'!E:E,T976)&gt;0,"ü","")),"")</f>
        <v/>
      </c>
    </row>
    <row r="977" spans="1:24" ht="15" customHeight="1" x14ac:dyDescent="0.3">
      <c r="A977" s="128" t="str">
        <f>IFERROR(IF(VLOOKUP(C977,Summary!A:B,2,FALSE)&lt;&gt;"C","",MAX($A$2:A976)+1),"")</f>
        <v/>
      </c>
      <c r="B977" s="35">
        <f>IF(Setup!$F$61="Yes",MAX($B$2:B976)+1,"")</f>
        <v>933</v>
      </c>
      <c r="C977" s="31" t="s">
        <v>1628</v>
      </c>
      <c r="D977" s="37" t="str">
        <f t="shared" si="134"/>
        <v/>
      </c>
      <c r="E977" s="41"/>
      <c r="F977" s="41"/>
      <c r="I977" s="70"/>
      <c r="J977" s="70"/>
      <c r="K977" s="70"/>
      <c r="L977" s="70"/>
      <c r="M977" s="70"/>
      <c r="N977" s="70"/>
      <c r="O977" s="70"/>
      <c r="P977" s="70"/>
      <c r="Q977" s="70"/>
      <c r="R977" s="10" t="str">
        <f t="shared" si="135"/>
        <v/>
      </c>
      <c r="T977" s="9" t="str">
        <f t="shared" si="136"/>
        <v/>
      </c>
      <c r="U977" s="11" t="str">
        <f t="shared" si="137"/>
        <v/>
      </c>
      <c r="V977" s="11" t="str">
        <f t="shared" si="138"/>
        <v/>
      </c>
      <c r="W977" s="11" t="str">
        <f t="shared" si="139"/>
        <v/>
      </c>
      <c r="X977" s="86" t="str">
        <f>IFERROR(IF(U977="","",IF(COUNTIF('My Played Scenarios'!E:E,T977)&gt;0,"ü","")),"")</f>
        <v/>
      </c>
    </row>
    <row r="978" spans="1:24" ht="15" customHeight="1" x14ac:dyDescent="0.3">
      <c r="A978" s="128" t="str">
        <f>IFERROR(IF(VLOOKUP(C978,Summary!A:B,2,FALSE)&lt;&gt;"C","",MAX($A$2:A977)+1),"")</f>
        <v/>
      </c>
      <c r="B978" s="35">
        <f>IF(Setup!$F$61="Yes",MAX($B$2:B977)+1,"")</f>
        <v>934</v>
      </c>
      <c r="C978" s="109" t="s">
        <v>1629</v>
      </c>
      <c r="D978" s="37" t="str">
        <f t="shared" si="134"/>
        <v/>
      </c>
      <c r="E978" s="41">
        <v>6.5</v>
      </c>
      <c r="F978" s="41">
        <v>41.5</v>
      </c>
      <c r="G978" s="6">
        <v>2</v>
      </c>
      <c r="H978" s="6">
        <v>2</v>
      </c>
      <c r="I978" s="70">
        <v>0</v>
      </c>
      <c r="J978" s="70">
        <v>1</v>
      </c>
      <c r="K978" s="70">
        <v>0</v>
      </c>
      <c r="L978" s="70">
        <v>0</v>
      </c>
      <c r="M978" s="70">
        <v>0</v>
      </c>
      <c r="N978" s="70">
        <v>0</v>
      </c>
      <c r="O978" s="70">
        <v>0</v>
      </c>
      <c r="P978" s="70">
        <v>0</v>
      </c>
      <c r="Q978" s="70">
        <v>0</v>
      </c>
      <c r="R978" s="10">
        <f t="shared" si="135"/>
        <v>7.1208333333333336</v>
      </c>
      <c r="S978" s="10">
        <v>8</v>
      </c>
      <c r="T978" s="9" t="str">
        <f t="shared" si="136"/>
        <v>AP121</v>
      </c>
      <c r="U978" s="11" t="str">
        <f t="shared" si="137"/>
        <v>Along the Vistula</v>
      </c>
      <c r="V978" s="11" t="str">
        <f t="shared" si="138"/>
        <v>, OBA</v>
      </c>
      <c r="W978" s="11" t="str">
        <f t="shared" si="139"/>
        <v>OBA</v>
      </c>
      <c r="X978" s="86" t="str">
        <f>IFERROR(IF(U978="","",IF(COUNTIF('My Played Scenarios'!E:E,T978)&gt;0,"ü","")),"")</f>
        <v/>
      </c>
    </row>
    <row r="979" spans="1:24" ht="15" customHeight="1" x14ac:dyDescent="0.3">
      <c r="A979" s="128" t="str">
        <f>IFERROR(IF(VLOOKUP(C979,Summary!A:B,2,FALSE)&lt;&gt;"C","",MAX($A$2:A978)+1),"")</f>
        <v/>
      </c>
      <c r="B979" s="35">
        <f>IF(Setup!$F$61="Yes",MAX($B$2:B978)+1,"")</f>
        <v>935</v>
      </c>
      <c r="C979" s="109" t="s">
        <v>1630</v>
      </c>
      <c r="D979" s="37" t="str">
        <f t="shared" si="134"/>
        <v/>
      </c>
      <c r="E979" s="41">
        <v>6.5</v>
      </c>
      <c r="F979" s="41">
        <v>0.5</v>
      </c>
      <c r="G979" s="6">
        <v>23</v>
      </c>
      <c r="H979" s="6">
        <v>0</v>
      </c>
      <c r="I979" s="70">
        <v>0</v>
      </c>
      <c r="J979" s="70">
        <v>0</v>
      </c>
      <c r="K979" s="70">
        <v>0</v>
      </c>
      <c r="L979" s="70">
        <v>0</v>
      </c>
      <c r="M979" s="70">
        <v>0</v>
      </c>
      <c r="N979" s="70">
        <v>0</v>
      </c>
      <c r="O979" s="70">
        <v>0</v>
      </c>
      <c r="P979" s="70">
        <v>0</v>
      </c>
      <c r="Q979" s="70">
        <v>0</v>
      </c>
      <c r="R979" s="10">
        <f t="shared" si="135"/>
        <v>8.5291666666666668</v>
      </c>
      <c r="S979" s="10">
        <v>6</v>
      </c>
      <c r="T979" s="9" t="str">
        <f t="shared" si="136"/>
        <v>AP122</v>
      </c>
      <c r="U979" s="11" t="str">
        <f t="shared" si="137"/>
        <v>Mechanized Sacrifice</v>
      </c>
      <c r="V979" s="11" t="str">
        <f t="shared" si="138"/>
        <v/>
      </c>
      <c r="W979" s="11" t="str">
        <f t="shared" si="139"/>
        <v/>
      </c>
      <c r="X979" s="86" t="str">
        <f>IFERROR(IF(U979="","",IF(COUNTIF('My Played Scenarios'!E:E,T979)&gt;0,"ü","")),"")</f>
        <v/>
      </c>
    </row>
    <row r="980" spans="1:24" ht="15" customHeight="1" x14ac:dyDescent="0.3">
      <c r="A980" s="128" t="str">
        <f>IFERROR(IF(VLOOKUP(C980,Summary!A:B,2,FALSE)&lt;&gt;"C","",MAX($A$2:A979)+1),"")</f>
        <v/>
      </c>
      <c r="B980" s="35">
        <f>IF(Setup!$F$61="Yes",MAX($B$2:B979)+1,"")</f>
        <v>936</v>
      </c>
      <c r="C980" s="109" t="s">
        <v>1631</v>
      </c>
      <c r="D980" s="37" t="str">
        <f t="shared" si="134"/>
        <v/>
      </c>
      <c r="E980" s="41">
        <v>6</v>
      </c>
      <c r="F980" s="41">
        <v>48</v>
      </c>
      <c r="G980" s="6">
        <v>3</v>
      </c>
      <c r="H980" s="6">
        <v>3</v>
      </c>
      <c r="I980" s="70">
        <v>0</v>
      </c>
      <c r="J980" s="70">
        <v>1</v>
      </c>
      <c r="K980" s="70">
        <v>0</v>
      </c>
      <c r="L980" s="70">
        <v>0</v>
      </c>
      <c r="M980" s="70">
        <v>0</v>
      </c>
      <c r="N980" s="70">
        <v>0</v>
      </c>
      <c r="O980" s="70">
        <v>0</v>
      </c>
      <c r="P980" s="70">
        <v>0</v>
      </c>
      <c r="Q980" s="70">
        <v>0</v>
      </c>
      <c r="R980" s="10">
        <f t="shared" si="135"/>
        <v>7.8</v>
      </c>
      <c r="S980" s="10">
        <v>8.1999999999999993</v>
      </c>
      <c r="T980" s="9" t="str">
        <f t="shared" si="136"/>
        <v>AP123</v>
      </c>
      <c r="U980" s="11" t="str">
        <f t="shared" si="137"/>
        <v>Busting in Balta</v>
      </c>
      <c r="V980" s="11" t="str">
        <f t="shared" si="138"/>
        <v>, OBA</v>
      </c>
      <c r="W980" s="11" t="str">
        <f t="shared" si="139"/>
        <v>OBA</v>
      </c>
      <c r="X980" s="86" t="str">
        <f>IFERROR(IF(U980="","",IF(COUNTIF('My Played Scenarios'!E:E,T980)&gt;0,"ü","")),"")</f>
        <v/>
      </c>
    </row>
    <row r="981" spans="1:24" ht="15" customHeight="1" x14ac:dyDescent="0.3">
      <c r="A981" s="128" t="str">
        <f>IFERROR(IF(VLOOKUP(C981,Summary!A:B,2,FALSE)&lt;&gt;"C","",MAX($A$2:A980)+1),"")</f>
        <v/>
      </c>
      <c r="B981" s="35">
        <f>IF(Setup!$F$61="Yes",MAX($B$2:B980)+1,"")</f>
        <v>937</v>
      </c>
      <c r="C981" s="109" t="s">
        <v>1632</v>
      </c>
      <c r="D981" s="37" t="str">
        <f t="shared" si="134"/>
        <v/>
      </c>
      <c r="E981" s="41">
        <v>8</v>
      </c>
      <c r="F981" s="41">
        <v>28.5</v>
      </c>
      <c r="G981" s="6">
        <v>0</v>
      </c>
      <c r="H981" s="6">
        <v>0</v>
      </c>
      <c r="I981" s="70">
        <v>0</v>
      </c>
      <c r="J981" s="70">
        <v>1</v>
      </c>
      <c r="K981" s="70">
        <v>0</v>
      </c>
      <c r="L981" s="70">
        <v>0</v>
      </c>
      <c r="M981" s="70">
        <v>0</v>
      </c>
      <c r="N981" s="70">
        <v>0</v>
      </c>
      <c r="O981" s="70">
        <v>0</v>
      </c>
      <c r="P981" s="70">
        <v>0</v>
      </c>
      <c r="Q981" s="70">
        <v>0</v>
      </c>
      <c r="R981" s="10">
        <f t="shared" si="135"/>
        <v>5.4666666666666668</v>
      </c>
      <c r="S981" s="10">
        <v>5.8</v>
      </c>
      <c r="T981" s="9" t="str">
        <f t="shared" si="136"/>
        <v>AP124</v>
      </c>
      <c r="U981" s="11" t="str">
        <f t="shared" si="137"/>
        <v>Lunch in Luga</v>
      </c>
      <c r="V981" s="11" t="str">
        <f t="shared" si="138"/>
        <v>, OBA</v>
      </c>
      <c r="W981" s="11" t="str">
        <f t="shared" si="139"/>
        <v>OBA</v>
      </c>
      <c r="X981" s="86" t="str">
        <f>IFERROR(IF(U981="","",IF(COUNTIF('My Played Scenarios'!E:E,T981)&gt;0,"ü","")),"")</f>
        <v/>
      </c>
    </row>
    <row r="982" spans="1:24" ht="15" customHeight="1" x14ac:dyDescent="0.3">
      <c r="A982" s="128" t="str">
        <f>IFERROR(IF(VLOOKUP(C982,Summary!A:B,2,FALSE)&lt;&gt;"C","",MAX($A$2:A981)+1),"")</f>
        <v/>
      </c>
      <c r="B982" s="35">
        <f>IF(Setup!$F$61="Yes",MAX($B$2:B981)+1,"")</f>
        <v>938</v>
      </c>
      <c r="C982" s="109" t="s">
        <v>1633</v>
      </c>
      <c r="D982" s="37" t="str">
        <f t="shared" si="134"/>
        <v/>
      </c>
      <c r="E982" s="41">
        <v>6</v>
      </c>
      <c r="F982" s="41">
        <v>24.5</v>
      </c>
      <c r="G982" s="6">
        <v>0</v>
      </c>
      <c r="H982" s="6">
        <v>0</v>
      </c>
      <c r="I982" s="70">
        <v>1</v>
      </c>
      <c r="J982" s="70">
        <v>0</v>
      </c>
      <c r="K982" s="70">
        <v>0</v>
      </c>
      <c r="L982" s="70">
        <v>0</v>
      </c>
      <c r="M982" s="70">
        <v>0</v>
      </c>
      <c r="N982" s="70">
        <v>0</v>
      </c>
      <c r="O982" s="70">
        <v>0</v>
      </c>
      <c r="P982" s="70">
        <v>0</v>
      </c>
      <c r="Q982" s="70">
        <v>0</v>
      </c>
      <c r="R982" s="10">
        <f t="shared" si="135"/>
        <v>3.55</v>
      </c>
      <c r="S982" s="10">
        <v>3.4</v>
      </c>
      <c r="T982" s="9" t="str">
        <f t="shared" si="136"/>
        <v>AP125</v>
      </c>
      <c r="U982" s="11" t="str">
        <f t="shared" si="137"/>
        <v>Ambush on the South Knob</v>
      </c>
      <c r="V982" s="11" t="str">
        <f t="shared" si="138"/>
        <v>, PTO</v>
      </c>
      <c r="W982" s="11" t="str">
        <f t="shared" si="139"/>
        <v>PTO</v>
      </c>
      <c r="X982" s="86" t="str">
        <f>IFERROR(IF(U982="","",IF(COUNTIF('My Played Scenarios'!E:E,T982)&gt;0,"ü","")),"")</f>
        <v/>
      </c>
    </row>
    <row r="983" spans="1:24" ht="15" customHeight="1" x14ac:dyDescent="0.3">
      <c r="A983" s="128" t="str">
        <f>IFERROR(IF(VLOOKUP(C983,Summary!A:B,2,FALSE)&lt;&gt;"C","",MAX($A$2:A982)+1),"")</f>
        <v/>
      </c>
      <c r="B983" s="35">
        <f>IF(Setup!$F$61="Yes",MAX($B$2:B982)+1,"")</f>
        <v>939</v>
      </c>
      <c r="C983" s="109" t="s">
        <v>1634</v>
      </c>
      <c r="D983" s="37" t="str">
        <f t="shared" si="134"/>
        <v/>
      </c>
      <c r="E983" s="41">
        <v>7.5</v>
      </c>
      <c r="F983" s="41">
        <v>23</v>
      </c>
      <c r="G983" s="6">
        <v>0</v>
      </c>
      <c r="H983" s="6">
        <v>1</v>
      </c>
      <c r="I983" s="70">
        <v>1</v>
      </c>
      <c r="J983" s="70">
        <v>1</v>
      </c>
      <c r="K983" s="70">
        <v>0</v>
      </c>
      <c r="L983" s="70">
        <v>0</v>
      </c>
      <c r="M983" s="70">
        <v>0</v>
      </c>
      <c r="N983" s="70">
        <v>0</v>
      </c>
      <c r="O983" s="70">
        <v>0</v>
      </c>
      <c r="P983" s="70">
        <v>0</v>
      </c>
      <c r="Q983" s="70">
        <v>0</v>
      </c>
      <c r="R983" s="10">
        <f t="shared" si="135"/>
        <v>4.75</v>
      </c>
      <c r="S983" s="10">
        <v>4.5999999999999996</v>
      </c>
      <c r="T983" s="9" t="str">
        <f t="shared" si="136"/>
        <v>AP126</v>
      </c>
      <c r="U983" s="11" t="str">
        <f t="shared" si="137"/>
        <v>Maryuma's Stronghold</v>
      </c>
      <c r="V983" s="11" t="str">
        <f t="shared" si="138"/>
        <v>, PTO, OBA</v>
      </c>
      <c r="W983" s="11" t="str">
        <f t="shared" si="139"/>
        <v>PTO, OBA</v>
      </c>
      <c r="X983" s="86" t="str">
        <f>IFERROR(IF(U983="","",IF(COUNTIF('My Played Scenarios'!E:E,T983)&gt;0,"ü","")),"")</f>
        <v/>
      </c>
    </row>
    <row r="984" spans="1:24" ht="15" customHeight="1" x14ac:dyDescent="0.3">
      <c r="A984" s="128" t="str">
        <f>IFERROR(IF(VLOOKUP(C984,Summary!A:B,2,FALSE)&lt;&gt;"C","",MAX($A$2:A983)+1),"")</f>
        <v/>
      </c>
      <c r="B984" s="35">
        <f>IF(Setup!$F$61="Yes",MAX($B$2:B983)+1,"")</f>
        <v>940</v>
      </c>
      <c r="C984" s="109" t="s">
        <v>1635</v>
      </c>
      <c r="D984" s="37" t="str">
        <f t="shared" si="134"/>
        <v/>
      </c>
      <c r="E984" s="41">
        <v>7</v>
      </c>
      <c r="F984" s="41">
        <v>25</v>
      </c>
      <c r="G984" s="6">
        <v>0</v>
      </c>
      <c r="H984" s="6">
        <v>1</v>
      </c>
      <c r="I984" s="70">
        <v>0</v>
      </c>
      <c r="J984" s="70">
        <v>0</v>
      </c>
      <c r="K984" s="70">
        <v>0</v>
      </c>
      <c r="L984" s="70">
        <v>0</v>
      </c>
      <c r="M984" s="70">
        <v>0</v>
      </c>
      <c r="N984" s="70">
        <v>0</v>
      </c>
      <c r="O984" s="70">
        <v>0</v>
      </c>
      <c r="P984" s="70">
        <v>0</v>
      </c>
      <c r="Q984" s="70">
        <v>0</v>
      </c>
      <c r="R984" s="10">
        <f t="shared" si="135"/>
        <v>4.0333333333333332</v>
      </c>
      <c r="S984" s="10">
        <v>4.2</v>
      </c>
      <c r="T984" s="9" t="str">
        <f t="shared" si="136"/>
        <v>AP127</v>
      </c>
      <c r="U984" s="11" t="str">
        <f t="shared" si="137"/>
        <v>The First Virtue</v>
      </c>
      <c r="V984" s="11" t="str">
        <f t="shared" si="138"/>
        <v/>
      </c>
      <c r="W984" s="11" t="str">
        <f t="shared" si="139"/>
        <v/>
      </c>
      <c r="X984" s="86" t="str">
        <f>IFERROR(IF(U984="","",IF(COUNTIF('My Played Scenarios'!E:E,T984)&gt;0,"ü","")),"")</f>
        <v/>
      </c>
    </row>
    <row r="985" spans="1:24" ht="15" customHeight="1" x14ac:dyDescent="0.3">
      <c r="A985" s="128" t="str">
        <f>IFERROR(IF(VLOOKUP(C985,Summary!A:B,2,FALSE)&lt;&gt;"C","",MAX($A$2:A984)+1),"")</f>
        <v/>
      </c>
      <c r="B985" s="35">
        <f>IF(Setup!$F$61="Yes",MAX($B$2:B984)+1,"")</f>
        <v>941</v>
      </c>
      <c r="C985" s="109" t="s">
        <v>1636</v>
      </c>
      <c r="D985" s="37" t="str">
        <f t="shared" si="134"/>
        <v/>
      </c>
      <c r="E985" s="41">
        <v>6.5</v>
      </c>
      <c r="F985" s="41">
        <v>32</v>
      </c>
      <c r="G985" s="6">
        <v>4</v>
      </c>
      <c r="H985" s="6">
        <v>2</v>
      </c>
      <c r="I985" s="70">
        <v>0</v>
      </c>
      <c r="J985" s="70">
        <v>0</v>
      </c>
      <c r="K985" s="70">
        <v>0</v>
      </c>
      <c r="L985" s="70">
        <v>0</v>
      </c>
      <c r="M985" s="70">
        <v>0</v>
      </c>
      <c r="N985" s="70">
        <v>0</v>
      </c>
      <c r="O985" s="70">
        <v>0</v>
      </c>
      <c r="P985" s="70">
        <v>0</v>
      </c>
      <c r="Q985" s="70">
        <v>0</v>
      </c>
      <c r="R985" s="10">
        <f t="shared" si="135"/>
        <v>6.416666666666667</v>
      </c>
      <c r="S985" s="10">
        <v>6.1</v>
      </c>
      <c r="T985" s="9" t="str">
        <f t="shared" si="136"/>
        <v>AP128</v>
      </c>
      <c r="U985" s="11" t="str">
        <f t="shared" si="137"/>
        <v>Flight of Fancy</v>
      </c>
      <c r="V985" s="11" t="str">
        <f t="shared" si="138"/>
        <v/>
      </c>
      <c r="W985" s="11" t="str">
        <f t="shared" si="139"/>
        <v/>
      </c>
      <c r="X985" s="86" t="str">
        <f>IFERROR(IF(U985="","",IF(COUNTIF('My Played Scenarios'!E:E,T985)&gt;0,"ü","")),"")</f>
        <v/>
      </c>
    </row>
    <row r="986" spans="1:24" ht="15" customHeight="1" x14ac:dyDescent="0.3">
      <c r="A986" s="128" t="str">
        <f>IFERROR(IF(VLOOKUP(C986,Summary!A:B,2,FALSE)&lt;&gt;"C","",MAX($A$2:A985)+1),"")</f>
        <v/>
      </c>
      <c r="B986" s="35">
        <f>IF(Setup!$F$61="Yes",MAX($B$2:B985)+1,"")</f>
        <v>942</v>
      </c>
      <c r="C986" s="109" t="s">
        <v>1637</v>
      </c>
      <c r="D986" s="37" t="str">
        <f t="shared" si="134"/>
        <v/>
      </c>
      <c r="E986" s="41">
        <v>7.5</v>
      </c>
      <c r="F986" s="41">
        <v>24.5</v>
      </c>
      <c r="G986" s="6">
        <v>9</v>
      </c>
      <c r="H986" s="6">
        <v>1</v>
      </c>
      <c r="I986" s="70">
        <v>0</v>
      </c>
      <c r="J986" s="70">
        <v>1</v>
      </c>
      <c r="K986" s="70">
        <v>0</v>
      </c>
      <c r="L986" s="70">
        <v>0</v>
      </c>
      <c r="M986" s="70">
        <v>0</v>
      </c>
      <c r="N986" s="70">
        <v>0</v>
      </c>
      <c r="O986" s="70">
        <v>0</v>
      </c>
      <c r="P986" s="70">
        <v>0</v>
      </c>
      <c r="Q986" s="70">
        <v>0</v>
      </c>
      <c r="R986" s="10">
        <f t="shared" si="135"/>
        <v>9.3125</v>
      </c>
      <c r="S986" s="10">
        <v>7.6</v>
      </c>
      <c r="T986" s="9" t="str">
        <f t="shared" si="136"/>
        <v>AP129</v>
      </c>
      <c r="U986" s="11" t="str">
        <f t="shared" si="137"/>
        <v>A Polish Battlefield</v>
      </c>
      <c r="V986" s="11" t="str">
        <f t="shared" si="138"/>
        <v>, OBA</v>
      </c>
      <c r="W986" s="11" t="str">
        <f t="shared" si="139"/>
        <v>OBA</v>
      </c>
      <c r="X986" s="86" t="str">
        <f>IFERROR(IF(U986="","",IF(COUNTIF('My Played Scenarios'!E:E,T986)&gt;0,"ü","")),"")</f>
        <v/>
      </c>
    </row>
    <row r="987" spans="1:24" ht="15" customHeight="1" x14ac:dyDescent="0.3">
      <c r="A987" s="128" t="str">
        <f>IFERROR(IF(VLOOKUP(C987,Summary!A:B,2,FALSE)&lt;&gt;"C","",MAX($A$2:A986)+1),"")</f>
        <v/>
      </c>
      <c r="B987" s="35">
        <f>IF(Setup!$F$61="Yes",MAX($B$2:B986)+1,"")</f>
        <v>943</v>
      </c>
      <c r="C987" s="109" t="s">
        <v>1638</v>
      </c>
      <c r="D987" s="37" t="str">
        <f t="shared" si="134"/>
        <v/>
      </c>
      <c r="E987" s="41">
        <v>7</v>
      </c>
      <c r="F987" s="41">
        <v>22</v>
      </c>
      <c r="G987" s="6">
        <v>13</v>
      </c>
      <c r="H987" s="6">
        <v>0</v>
      </c>
      <c r="I987" s="70">
        <v>0</v>
      </c>
      <c r="J987" s="70">
        <v>0</v>
      </c>
      <c r="K987" s="70">
        <v>0</v>
      </c>
      <c r="L987" s="70">
        <v>0</v>
      </c>
      <c r="M987" s="70">
        <v>0</v>
      </c>
      <c r="N987" s="70">
        <v>0</v>
      </c>
      <c r="O987" s="70">
        <v>0</v>
      </c>
      <c r="P987" s="70">
        <v>0</v>
      </c>
      <c r="Q987" s="70">
        <v>0</v>
      </c>
      <c r="R987" s="10">
        <f t="shared" si="135"/>
        <v>8.1166666666666671</v>
      </c>
      <c r="S987" s="10">
        <v>7.2</v>
      </c>
      <c r="T987" s="9" t="str">
        <f t="shared" si="136"/>
        <v>AP130</v>
      </c>
      <c r="U987" s="11" t="str">
        <f t="shared" si="137"/>
        <v>Mageret Morning</v>
      </c>
      <c r="V987" s="11" t="str">
        <f t="shared" si="138"/>
        <v/>
      </c>
      <c r="W987" s="11" t="str">
        <f t="shared" si="139"/>
        <v/>
      </c>
      <c r="X987" s="86" t="str">
        <f>IFERROR(IF(U987="","",IF(COUNTIF('My Played Scenarios'!E:E,T987)&gt;0,"ü","")),"")</f>
        <v/>
      </c>
    </row>
    <row r="988" spans="1:24" ht="15" customHeight="1" x14ac:dyDescent="0.3">
      <c r="A988" s="128" t="str">
        <f>IFERROR(IF(VLOOKUP(C988,Summary!A:B,2,FALSE)&lt;&gt;"C","",MAX($A$2:A987)+1),"")</f>
        <v/>
      </c>
      <c r="B988" s="35">
        <f>IF(Setup!$F$61="Yes",MAX($B$2:B987)+1,"")</f>
        <v>944</v>
      </c>
      <c r="C988" s="109" t="s">
        <v>1639</v>
      </c>
      <c r="D988" s="37" t="str">
        <f t="shared" si="134"/>
        <v/>
      </c>
      <c r="E988" s="41">
        <v>7</v>
      </c>
      <c r="F988" s="41">
        <v>24</v>
      </c>
      <c r="G988" s="6">
        <v>16</v>
      </c>
      <c r="H988" s="6">
        <v>3</v>
      </c>
      <c r="I988" s="70">
        <v>0</v>
      </c>
      <c r="J988" s="70">
        <v>0</v>
      </c>
      <c r="K988" s="70">
        <v>0</v>
      </c>
      <c r="L988" s="70">
        <v>0</v>
      </c>
      <c r="M988" s="70">
        <v>0</v>
      </c>
      <c r="N988" s="70">
        <v>0</v>
      </c>
      <c r="O988" s="70">
        <v>0</v>
      </c>
      <c r="P988" s="70">
        <v>0</v>
      </c>
      <c r="Q988" s="70">
        <v>0</v>
      </c>
      <c r="R988" s="10">
        <f t="shared" si="135"/>
        <v>9.75</v>
      </c>
      <c r="S988" s="10">
        <v>8.8000000000000007</v>
      </c>
      <c r="T988" s="9" t="str">
        <f t="shared" si="136"/>
        <v>AP131</v>
      </c>
      <c r="U988" s="11" t="str">
        <f t="shared" si="137"/>
        <v>Crickets in Spring</v>
      </c>
      <c r="V988" s="11" t="str">
        <f t="shared" si="138"/>
        <v/>
      </c>
      <c r="W988" s="11" t="str">
        <f t="shared" si="139"/>
        <v/>
      </c>
      <c r="X988" s="86" t="str">
        <f>IFERROR(IF(U988="","",IF(COUNTIF('My Played Scenarios'!E:E,T988)&gt;0,"ü","")),"")</f>
        <v/>
      </c>
    </row>
    <row r="989" spans="1:24" ht="15" customHeight="1" x14ac:dyDescent="0.3">
      <c r="A989" s="128" t="str">
        <f>IFERROR(IF(VLOOKUP(C989,Summary!A:B,2,FALSE)&lt;&gt;"C","",MAX($A$2:A988)+1),"")</f>
        <v/>
      </c>
      <c r="B989" s="35">
        <f>IF(Setup!$F$61="Yes",MAX($B$2:B988)+1,"")</f>
        <v>945</v>
      </c>
      <c r="C989" s="109"/>
      <c r="D989" s="37" t="str">
        <f t="shared" si="134"/>
        <v/>
      </c>
      <c r="E989" s="41"/>
      <c r="F989" s="41"/>
      <c r="I989" s="70"/>
      <c r="J989" s="70"/>
      <c r="K989" s="70"/>
      <c r="L989" s="70"/>
      <c r="M989" s="70"/>
      <c r="N989" s="70"/>
      <c r="O989" s="70"/>
      <c r="P989" s="70"/>
      <c r="Q989" s="70"/>
      <c r="R989" s="10" t="str">
        <f t="shared" si="135"/>
        <v/>
      </c>
      <c r="T989" s="9" t="str">
        <f t="shared" si="136"/>
        <v/>
      </c>
      <c r="U989" s="11" t="str">
        <f t="shared" si="137"/>
        <v/>
      </c>
      <c r="V989" s="11" t="str">
        <f t="shared" si="138"/>
        <v/>
      </c>
      <c r="W989" s="11" t="str">
        <f t="shared" si="139"/>
        <v/>
      </c>
      <c r="X989" s="86" t="str">
        <f>IFERROR(IF(U989="","",IF(COUNTIF('My Played Scenarios'!E:E,T989)&gt;0,"ü","")),"")</f>
        <v/>
      </c>
    </row>
    <row r="990" spans="1:24" ht="15" customHeight="1" x14ac:dyDescent="0.3">
      <c r="A990" s="128" t="str">
        <f>IFERROR(IF(VLOOKUP(C990,Summary!A:B,2,FALSE)&lt;&gt;"C","",MAX($A$2:A989)+1),"")</f>
        <v/>
      </c>
      <c r="B990" s="35">
        <f>IF(Setup!$F$62="Yes",MAX($B$2:B989)+1,"")</f>
        <v>946</v>
      </c>
      <c r="C990" s="31" t="s">
        <v>1464</v>
      </c>
      <c r="D990" s="37" t="str">
        <f t="shared" si="120"/>
        <v/>
      </c>
      <c r="E990" s="41"/>
      <c r="F990" s="41"/>
      <c r="I990" s="70"/>
      <c r="J990" s="70"/>
      <c r="K990" s="70"/>
      <c r="L990" s="70"/>
      <c r="M990" s="70"/>
      <c r="N990" s="70"/>
      <c r="O990" s="70"/>
      <c r="P990" s="70"/>
      <c r="Q990" s="70"/>
      <c r="R990" s="10" t="str">
        <f t="shared" si="129"/>
        <v/>
      </c>
      <c r="T990" s="9" t="str">
        <f t="shared" si="130"/>
        <v/>
      </c>
      <c r="U990" s="11" t="str">
        <f t="shared" si="131"/>
        <v/>
      </c>
      <c r="V990" s="11" t="str">
        <f t="shared" si="132"/>
        <v/>
      </c>
      <c r="W990" s="11" t="str">
        <f t="shared" si="133"/>
        <v/>
      </c>
      <c r="X990" s="86" t="str">
        <f>IFERROR(IF(U990="","",IF(COUNTIF('My Played Scenarios'!E:E,T990)&gt;0,"ü","")),"")</f>
        <v/>
      </c>
    </row>
    <row r="991" spans="1:24" ht="15" customHeight="1" x14ac:dyDescent="0.3">
      <c r="A991" s="128" t="str">
        <f>IFERROR(IF(VLOOKUP(C991,Summary!A:B,2,FALSE)&lt;&gt;"C","",MAX($A$2:A990)+1),"")</f>
        <v/>
      </c>
      <c r="B991" s="35">
        <f>IF(Setup!$F$62="Yes",MAX($B$2:B990)+1,"")</f>
        <v>947</v>
      </c>
      <c r="C991" s="28" t="s">
        <v>1146</v>
      </c>
      <c r="D991" s="37" t="str">
        <f t="shared" si="120"/>
        <v/>
      </c>
      <c r="E991" s="41">
        <v>5</v>
      </c>
      <c r="F991" s="41">
        <v>35</v>
      </c>
      <c r="G991" s="6">
        <v>3</v>
      </c>
      <c r="H991" s="6">
        <v>0</v>
      </c>
      <c r="I991" s="70">
        <v>0</v>
      </c>
      <c r="J991" s="70">
        <v>0</v>
      </c>
      <c r="K991" s="70">
        <v>0</v>
      </c>
      <c r="L991" s="70">
        <v>0</v>
      </c>
      <c r="M991" s="70">
        <v>0</v>
      </c>
      <c r="N991" s="70">
        <v>0</v>
      </c>
      <c r="O991" s="70">
        <v>0</v>
      </c>
      <c r="P991" s="70">
        <v>0</v>
      </c>
      <c r="Q991" s="70">
        <v>0</v>
      </c>
      <c r="R991" s="10">
        <f t="shared" si="119"/>
        <v>4.9166666666666661</v>
      </c>
      <c r="S991" s="10">
        <v>4.5999999999999996</v>
      </c>
      <c r="T991" s="9" t="str">
        <f t="shared" ref="T991:T1004" si="140">IF(OR(C991="",LEFT(C991,3)="---"),"",IFERROR("ASL"&amp;1*MID(C991,SEARCH("[",C991)+1,LEN(C991)-SEARCH("[",C991)-1),MID(C991,SEARCH("[",C991)+1,LEN(C991)-SEARCH("[",C991)-1)))</f>
        <v>BoF1</v>
      </c>
      <c r="U991" s="11" t="str">
        <f t="shared" ref="U991:U1004" si="141">IF(OR(C991="",LEFT(C991,3)="---"),"",IFERROR(LEFT(C991,LEN(C991)-(LEN(C991)-SEARCH("[",C991)+2)),""))</f>
        <v>The Marco Polo Bridge Incident</v>
      </c>
      <c r="V991" s="11" t="str">
        <f t="shared" ref="V991:V1004" si="142">IF(OR(C991="",LEFT(C991,3)="---"),"",IF(OR(RIGHT(C991,3)="-I]",RIGHT(C991,4)="-II]",RIGHT(C991,5)="-III]",RIGHT(C991,4)="-IV]",RIGHT(C991,3)="-V]",RIGHT(C991,4)="-VI]",RIGHT(C991,5)="-VII]",RIGHT(C991,6)="-VIII]",RIGHT(C991,3)="CG]",MID(C991,LEN(C991)-2,2)="CG",MID(C991,LEN(C991)-4,2)="CG",MID(C991,LEN(C991)-3,2)="CG"),"Campaign",IFERROR(IF(I991=1,", PTO","")&amp;IF(J991=1,", OBA","")&amp;IF(K991=1,", Nght","")&amp;IF(L991=1,", Dsrt","")&amp;IF(M991=1,", Air","")&amp;IF(N991=1,", Bcg","")&amp;IF(O991=1,", Sea","")&amp;IF(P991=1,", Dlux","")&amp;IF(Q991=1,", SSR",""),"")))</f>
        <v/>
      </c>
      <c r="W991" s="11" t="str">
        <f t="shared" ref="W991:W1004" si="143">IF(V991="","",IF(V991="Campaign","Campaign",RIGHT(V991,LEN(V991)-2)))</f>
        <v/>
      </c>
      <c r="X991" s="86" t="str">
        <f>IFERROR(IF(U991="","",IF(COUNTIF('My Played Scenarios'!E:E,T991)&gt;0,"ü","")),"")</f>
        <v/>
      </c>
    </row>
    <row r="992" spans="1:24" ht="15" customHeight="1" x14ac:dyDescent="0.3">
      <c r="A992" s="128" t="str">
        <f>IFERROR(IF(VLOOKUP(C992,Summary!A:B,2,FALSE)&lt;&gt;"C","",MAX($A$2:A991)+1),"")</f>
        <v/>
      </c>
      <c r="B992" s="35">
        <f>IF(Setup!$F$62="Yes",MAX($B$2:B991)+1,"")</f>
        <v>948</v>
      </c>
      <c r="C992" s="28" t="s">
        <v>1147</v>
      </c>
      <c r="D992" s="37" t="str">
        <f t="shared" si="120"/>
        <v/>
      </c>
      <c r="E992" s="41">
        <v>6</v>
      </c>
      <c r="F992" s="41">
        <v>20</v>
      </c>
      <c r="G992" s="6">
        <v>15</v>
      </c>
      <c r="H992" s="6">
        <v>0</v>
      </c>
      <c r="I992" s="70">
        <v>0</v>
      </c>
      <c r="J992" s="70">
        <v>0</v>
      </c>
      <c r="K992" s="70">
        <v>0</v>
      </c>
      <c r="L992" s="70">
        <v>0</v>
      </c>
      <c r="M992" s="70">
        <v>0</v>
      </c>
      <c r="N992" s="70">
        <v>0</v>
      </c>
      <c r="O992" s="70">
        <v>0</v>
      </c>
      <c r="P992" s="70">
        <v>0</v>
      </c>
      <c r="Q992" s="70">
        <v>0</v>
      </c>
      <c r="R992" s="10">
        <f t="shared" si="119"/>
        <v>7.5</v>
      </c>
      <c r="S992" s="10">
        <v>6.4</v>
      </c>
      <c r="T992" s="9" t="str">
        <f t="shared" si="140"/>
        <v>BoF2</v>
      </c>
      <c r="U992" s="11" t="str">
        <f t="shared" si="141"/>
        <v>A Polish Requiem</v>
      </c>
      <c r="V992" s="11" t="str">
        <f t="shared" si="142"/>
        <v/>
      </c>
      <c r="W992" s="11" t="str">
        <f t="shared" si="143"/>
        <v/>
      </c>
      <c r="X992" s="86" t="str">
        <f>IFERROR(IF(U992="","",IF(COUNTIF('My Played Scenarios'!E:E,T992)&gt;0,"ü","")),"")</f>
        <v/>
      </c>
    </row>
    <row r="993" spans="1:24" ht="15" customHeight="1" x14ac:dyDescent="0.3">
      <c r="A993" s="128" t="str">
        <f>IFERROR(IF(VLOOKUP(C993,Summary!A:B,2,FALSE)&lt;&gt;"C","",MAX($A$2:A992)+1),"")</f>
        <v/>
      </c>
      <c r="B993" s="35">
        <f>IF(Setup!$F$62="Yes",MAX($B$2:B992)+1,"")</f>
        <v>949</v>
      </c>
      <c r="C993" s="28" t="s">
        <v>1148</v>
      </c>
      <c r="D993" s="37" t="str">
        <f t="shared" si="120"/>
        <v/>
      </c>
      <c r="E993" s="41">
        <v>7</v>
      </c>
      <c r="F993" s="41">
        <v>20.5</v>
      </c>
      <c r="G993" s="6">
        <v>4</v>
      </c>
      <c r="H993" s="6">
        <v>3</v>
      </c>
      <c r="I993" s="70">
        <v>0</v>
      </c>
      <c r="J993" s="70">
        <v>0</v>
      </c>
      <c r="K993" s="70">
        <v>0</v>
      </c>
      <c r="L993" s="70">
        <v>0</v>
      </c>
      <c r="M993" s="70">
        <v>0</v>
      </c>
      <c r="N993" s="70">
        <v>0</v>
      </c>
      <c r="O993" s="70">
        <v>0</v>
      </c>
      <c r="P993" s="70">
        <v>0</v>
      </c>
      <c r="Q993" s="70">
        <v>0</v>
      </c>
      <c r="R993" s="10">
        <f t="shared" si="119"/>
        <v>5.6083333333333334</v>
      </c>
      <c r="S993" s="10">
        <v>4.8</v>
      </c>
      <c r="T993" s="9" t="str">
        <f t="shared" si="140"/>
        <v>BoF3</v>
      </c>
      <c r="U993" s="11" t="str">
        <f t="shared" si="141"/>
        <v>The Abbeville Bridgehead</v>
      </c>
      <c r="V993" s="11" t="str">
        <f t="shared" si="142"/>
        <v/>
      </c>
      <c r="W993" s="11" t="str">
        <f t="shared" si="143"/>
        <v/>
      </c>
      <c r="X993" s="86" t="str">
        <f>IFERROR(IF(U993="","",IF(COUNTIF('My Played Scenarios'!E:E,T993)&gt;0,"ü","")),"")</f>
        <v/>
      </c>
    </row>
    <row r="994" spans="1:24" ht="15" customHeight="1" x14ac:dyDescent="0.3">
      <c r="A994" s="128" t="str">
        <f>IFERROR(IF(VLOOKUP(C994,Summary!A:B,2,FALSE)&lt;&gt;"C","",MAX($A$2:A993)+1),"")</f>
        <v/>
      </c>
      <c r="B994" s="35">
        <f>IF(Setup!$F$62="Yes",MAX($B$2:B993)+1,"")</f>
        <v>950</v>
      </c>
      <c r="C994" s="28" t="s">
        <v>1149</v>
      </c>
      <c r="D994" s="37" t="str">
        <f t="shared" si="120"/>
        <v/>
      </c>
      <c r="E994" s="41">
        <v>7.5</v>
      </c>
      <c r="F994" s="41">
        <v>23</v>
      </c>
      <c r="G994" s="6">
        <v>6</v>
      </c>
      <c r="H994" s="6">
        <v>0</v>
      </c>
      <c r="I994" s="70">
        <v>0</v>
      </c>
      <c r="J994" s="70">
        <v>0</v>
      </c>
      <c r="K994" s="70">
        <v>0</v>
      </c>
      <c r="L994" s="70">
        <v>0</v>
      </c>
      <c r="M994" s="70">
        <v>0</v>
      </c>
      <c r="N994" s="70">
        <v>0</v>
      </c>
      <c r="O994" s="70">
        <v>0</v>
      </c>
      <c r="P994" s="70">
        <v>0</v>
      </c>
      <c r="Q994" s="70">
        <v>0</v>
      </c>
      <c r="R994" s="10">
        <f t="shared" si="119"/>
        <v>6.875</v>
      </c>
      <c r="S994" s="10">
        <v>5.9</v>
      </c>
      <c r="T994" s="9" t="str">
        <f t="shared" si="140"/>
        <v>BoF4</v>
      </c>
      <c r="U994" s="11" t="str">
        <f t="shared" si="141"/>
        <v>About his Shadowy Sides</v>
      </c>
      <c r="V994" s="11" t="str">
        <f t="shared" si="142"/>
        <v/>
      </c>
      <c r="W994" s="11" t="str">
        <f t="shared" si="143"/>
        <v/>
      </c>
      <c r="X994" s="86" t="str">
        <f>IFERROR(IF(U994="","",IF(COUNTIF('My Played Scenarios'!E:E,T994)&gt;0,"ü","")),"")</f>
        <v/>
      </c>
    </row>
    <row r="995" spans="1:24" ht="15" customHeight="1" x14ac:dyDescent="0.3">
      <c r="A995" s="128" t="str">
        <f>IFERROR(IF(VLOOKUP(C995,Summary!A:B,2,FALSE)&lt;&gt;"C","",MAX($A$2:A994)+1),"")</f>
        <v/>
      </c>
      <c r="B995" s="35">
        <f>IF(Setup!$F$62="Yes",MAX($B$2:B994)+1,"")</f>
        <v>951</v>
      </c>
      <c r="C995" s="28" t="s">
        <v>1150</v>
      </c>
      <c r="D995" s="37" t="str">
        <f t="shared" si="120"/>
        <v/>
      </c>
      <c r="E995" s="41">
        <v>6.5</v>
      </c>
      <c r="F995" s="41">
        <v>19</v>
      </c>
      <c r="G995" s="6">
        <v>4</v>
      </c>
      <c r="H995" s="6">
        <v>0</v>
      </c>
      <c r="I995" s="70">
        <v>0</v>
      </c>
      <c r="J995" s="70">
        <v>0</v>
      </c>
      <c r="K995" s="70">
        <v>0</v>
      </c>
      <c r="L995" s="70">
        <v>0</v>
      </c>
      <c r="M995" s="70">
        <v>0</v>
      </c>
      <c r="N995" s="70">
        <v>0</v>
      </c>
      <c r="O995" s="70">
        <v>0</v>
      </c>
      <c r="P995" s="70">
        <v>0</v>
      </c>
      <c r="Q995" s="70">
        <v>0</v>
      </c>
      <c r="R995" s="10">
        <f t="shared" si="119"/>
        <v>4.7916666666666661</v>
      </c>
      <c r="S995" s="10">
        <v>3.9</v>
      </c>
      <c r="T995" s="9" t="str">
        <f t="shared" si="140"/>
        <v>BoF5</v>
      </c>
      <c r="U995" s="11" t="str">
        <f t="shared" si="141"/>
        <v>Adolf's Amateurs</v>
      </c>
      <c r="V995" s="11" t="str">
        <f t="shared" si="142"/>
        <v/>
      </c>
      <c r="W995" s="11" t="str">
        <f t="shared" si="143"/>
        <v/>
      </c>
      <c r="X995" s="86" t="str">
        <f>IFERROR(IF(U995="","",IF(COUNTIF('My Played Scenarios'!E:E,T995)&gt;0,"ü","")),"")</f>
        <v/>
      </c>
    </row>
    <row r="996" spans="1:24" ht="15" customHeight="1" x14ac:dyDescent="0.3">
      <c r="A996" s="128" t="str">
        <f>IFERROR(IF(VLOOKUP(C996,Summary!A:B,2,FALSE)&lt;&gt;"C","",MAX($A$2:A995)+1),"")</f>
        <v/>
      </c>
      <c r="B996" s="35">
        <f>IF(Setup!$F$62="Yes",MAX($B$2:B995)+1,"")</f>
        <v>952</v>
      </c>
      <c r="C996" s="28" t="s">
        <v>1151</v>
      </c>
      <c r="D996" s="37" t="str">
        <f t="shared" si="120"/>
        <v/>
      </c>
      <c r="E996" s="41">
        <v>5.5</v>
      </c>
      <c r="F996" s="41">
        <v>24</v>
      </c>
      <c r="G996" s="6">
        <v>3</v>
      </c>
      <c r="H996" s="6">
        <v>1</v>
      </c>
      <c r="I996" s="70">
        <v>0</v>
      </c>
      <c r="J996" s="70">
        <v>0</v>
      </c>
      <c r="K996" s="70">
        <v>0</v>
      </c>
      <c r="L996" s="70">
        <v>0</v>
      </c>
      <c r="M996" s="70">
        <v>0</v>
      </c>
      <c r="N996" s="70">
        <v>0</v>
      </c>
      <c r="O996" s="70">
        <v>0</v>
      </c>
      <c r="P996" s="70">
        <v>0</v>
      </c>
      <c r="Q996" s="70">
        <v>0</v>
      </c>
      <c r="R996" s="10">
        <f t="shared" si="119"/>
        <v>4.3916666666666666</v>
      </c>
      <c r="S996" s="10">
        <v>3.8</v>
      </c>
      <c r="T996" s="9" t="str">
        <f t="shared" si="140"/>
        <v>BoF6</v>
      </c>
      <c r="U996" s="11" t="str">
        <f t="shared" si="141"/>
        <v>Cavalry Brigade Model</v>
      </c>
      <c r="V996" s="11" t="str">
        <f t="shared" si="142"/>
        <v/>
      </c>
      <c r="W996" s="11" t="str">
        <f t="shared" si="143"/>
        <v/>
      </c>
      <c r="X996" s="86" t="str">
        <f>IFERROR(IF(U996="","",IF(COUNTIF('My Played Scenarios'!E:E,T996)&gt;0,"ü","")),"")</f>
        <v/>
      </c>
    </row>
    <row r="997" spans="1:24" ht="15" customHeight="1" x14ac:dyDescent="0.3">
      <c r="A997" s="128" t="str">
        <f>IFERROR(IF(VLOOKUP(C997,Summary!A:B,2,FALSE)&lt;&gt;"C","",MAX($A$2:A996)+1),"")</f>
        <v/>
      </c>
      <c r="B997" s="35">
        <f>IF(Setup!$F$62="Yes",MAX($B$2:B996)+1,"")</f>
        <v>953</v>
      </c>
      <c r="C997" s="28" t="s">
        <v>1152</v>
      </c>
      <c r="D997" s="37" t="str">
        <f t="shared" si="120"/>
        <v/>
      </c>
      <c r="E997" s="41">
        <v>6.5</v>
      </c>
      <c r="F997" s="41">
        <v>25.5</v>
      </c>
      <c r="G997" s="6">
        <v>12</v>
      </c>
      <c r="H997" s="6">
        <v>2</v>
      </c>
      <c r="I997" s="70">
        <v>0</v>
      </c>
      <c r="J997" s="70">
        <v>0</v>
      </c>
      <c r="K997" s="70">
        <v>0</v>
      </c>
      <c r="L997" s="70">
        <v>0</v>
      </c>
      <c r="M997" s="70">
        <v>0</v>
      </c>
      <c r="N997" s="70">
        <v>0</v>
      </c>
      <c r="O997" s="70">
        <v>0</v>
      </c>
      <c r="P997" s="70">
        <v>0</v>
      </c>
      <c r="Q997" s="70">
        <v>0</v>
      </c>
      <c r="R997" s="10">
        <f t="shared" si="119"/>
        <v>7.8791666666666664</v>
      </c>
      <c r="S997" s="10">
        <v>7.5</v>
      </c>
      <c r="T997" s="9" t="str">
        <f t="shared" si="140"/>
        <v>BoF7</v>
      </c>
      <c r="U997" s="11" t="str">
        <f t="shared" si="141"/>
        <v>The Fields of Black Gold</v>
      </c>
      <c r="V997" s="11" t="str">
        <f t="shared" si="142"/>
        <v/>
      </c>
      <c r="W997" s="11" t="str">
        <f t="shared" si="143"/>
        <v/>
      </c>
      <c r="X997" s="86" t="str">
        <f>IFERROR(IF(U997="","",IF(COUNTIF('My Played Scenarios'!E:E,T997)&gt;0,"ü","")),"")</f>
        <v/>
      </c>
    </row>
    <row r="998" spans="1:24" ht="15" customHeight="1" x14ac:dyDescent="0.3">
      <c r="A998" s="128" t="str">
        <f>IFERROR(IF(VLOOKUP(C998,Summary!A:B,2,FALSE)&lt;&gt;"C","",MAX($A$2:A997)+1),"")</f>
        <v/>
      </c>
      <c r="B998" s="35">
        <f>IF(Setup!$F$62="Yes",MAX($B$2:B997)+1,"")</f>
        <v>954</v>
      </c>
      <c r="C998" s="28" t="s">
        <v>1153</v>
      </c>
      <c r="D998" s="37" t="str">
        <f t="shared" si="120"/>
        <v/>
      </c>
      <c r="E998" s="41">
        <v>6.5</v>
      </c>
      <c r="F998" s="41">
        <v>28</v>
      </c>
      <c r="G998" s="6">
        <v>9</v>
      </c>
      <c r="H998" s="6">
        <v>2</v>
      </c>
      <c r="I998" s="70">
        <v>0</v>
      </c>
      <c r="J998" s="70">
        <v>1</v>
      </c>
      <c r="K998" s="70">
        <v>0</v>
      </c>
      <c r="L998" s="70">
        <v>0</v>
      </c>
      <c r="M998" s="70">
        <v>0</v>
      </c>
      <c r="N998" s="70">
        <v>0</v>
      </c>
      <c r="O998" s="70">
        <v>0</v>
      </c>
      <c r="P998" s="70">
        <v>0</v>
      </c>
      <c r="Q998" s="70">
        <v>0</v>
      </c>
      <c r="R998" s="10">
        <f t="shared" si="119"/>
        <v>8.6916666666666664</v>
      </c>
      <c r="S998" s="10">
        <v>7.5</v>
      </c>
      <c r="T998" s="9" t="str">
        <f t="shared" si="140"/>
        <v>BoF8</v>
      </c>
      <c r="U998" s="11" t="str">
        <f t="shared" si="141"/>
        <v>Sting of the Italian Hornet</v>
      </c>
      <c r="V998" s="11" t="str">
        <f t="shared" si="142"/>
        <v>, OBA</v>
      </c>
      <c r="W998" s="11" t="str">
        <f t="shared" si="143"/>
        <v>OBA</v>
      </c>
      <c r="X998" s="86" t="str">
        <f>IFERROR(IF(U998="","",IF(COUNTIF('My Played Scenarios'!E:E,T998)&gt;0,"ü","")),"")</f>
        <v/>
      </c>
    </row>
    <row r="999" spans="1:24" ht="15" customHeight="1" x14ac:dyDescent="0.3">
      <c r="A999" s="128" t="str">
        <f>IFERROR(IF(VLOOKUP(C999,Summary!A:B,2,FALSE)&lt;&gt;"C","",MAX($A$2:A998)+1),"")</f>
        <v/>
      </c>
      <c r="B999" s="35">
        <f>IF(Setup!$F$62="Yes",MAX($B$2:B998)+1,"")</f>
        <v>955</v>
      </c>
      <c r="C999" s="28" t="s">
        <v>1154</v>
      </c>
      <c r="D999" s="37" t="str">
        <f t="shared" si="120"/>
        <v/>
      </c>
      <c r="E999" s="41">
        <v>6</v>
      </c>
      <c r="F999" s="41">
        <v>18</v>
      </c>
      <c r="G999" s="6">
        <v>8</v>
      </c>
      <c r="H999" s="6">
        <v>2</v>
      </c>
      <c r="I999" s="70">
        <v>0</v>
      </c>
      <c r="J999" s="70">
        <v>0</v>
      </c>
      <c r="K999" s="70">
        <v>0</v>
      </c>
      <c r="L999" s="70">
        <v>0</v>
      </c>
      <c r="M999" s="70">
        <v>0</v>
      </c>
      <c r="N999" s="70">
        <v>0</v>
      </c>
      <c r="O999" s="70">
        <v>0</v>
      </c>
      <c r="P999" s="70">
        <v>0</v>
      </c>
      <c r="Q999" s="70">
        <v>0</v>
      </c>
      <c r="R999" s="10">
        <f t="shared" si="119"/>
        <v>6.2</v>
      </c>
      <c r="S999" s="10">
        <v>7</v>
      </c>
      <c r="T999" s="9" t="str">
        <f t="shared" si="140"/>
        <v>BoF9</v>
      </c>
      <c r="U999" s="11" t="str">
        <f t="shared" si="141"/>
        <v>Pursuing Frank</v>
      </c>
      <c r="V999" s="11" t="str">
        <f t="shared" si="142"/>
        <v/>
      </c>
      <c r="W999" s="11" t="str">
        <f t="shared" si="143"/>
        <v/>
      </c>
      <c r="X999" s="86" t="str">
        <f>IFERROR(IF(U999="","",IF(COUNTIF('My Played Scenarios'!E:E,T999)&gt;0,"ü","")),"")</f>
        <v/>
      </c>
    </row>
    <row r="1000" spans="1:24" ht="15" customHeight="1" x14ac:dyDescent="0.3">
      <c r="A1000" s="128" t="str">
        <f>IFERROR(IF(VLOOKUP(C1000,Summary!A:B,2,FALSE)&lt;&gt;"C","",MAX($A$2:A999)+1),"")</f>
        <v/>
      </c>
      <c r="B1000" s="35">
        <f>IF(Setup!$F$62="Yes",MAX($B$2:B999)+1,"")</f>
        <v>956</v>
      </c>
      <c r="C1000" s="28" t="s">
        <v>1155</v>
      </c>
      <c r="D1000" s="37" t="str">
        <f t="shared" si="120"/>
        <v/>
      </c>
      <c r="E1000" s="41">
        <v>6</v>
      </c>
      <c r="F1000" s="41">
        <v>18.5</v>
      </c>
      <c r="G1000" s="6">
        <v>11</v>
      </c>
      <c r="H1000" s="6">
        <v>0</v>
      </c>
      <c r="I1000" s="70">
        <v>0</v>
      </c>
      <c r="J1000" s="70">
        <v>0</v>
      </c>
      <c r="K1000" s="70">
        <v>0</v>
      </c>
      <c r="L1000" s="70">
        <v>0</v>
      </c>
      <c r="M1000" s="70">
        <v>0</v>
      </c>
      <c r="N1000" s="70">
        <v>0</v>
      </c>
      <c r="O1000" s="70">
        <v>0</v>
      </c>
      <c r="P1000" s="70">
        <v>0</v>
      </c>
      <c r="Q1000" s="70">
        <v>0</v>
      </c>
      <c r="R1000" s="10">
        <f t="shared" si="119"/>
        <v>6.15</v>
      </c>
      <c r="S1000" s="10">
        <v>4.8</v>
      </c>
      <c r="T1000" s="9" t="str">
        <f t="shared" si="140"/>
        <v>BoF10</v>
      </c>
      <c r="U1000" s="11" t="str">
        <f t="shared" si="141"/>
        <v>To Have and to Hold</v>
      </c>
      <c r="V1000" s="11" t="str">
        <f t="shared" si="142"/>
        <v/>
      </c>
      <c r="W1000" s="11" t="str">
        <f t="shared" si="143"/>
        <v/>
      </c>
      <c r="X1000" s="86" t="str">
        <f>IFERROR(IF(U1000="","",IF(COUNTIF('My Played Scenarios'!E:E,T1000)&gt;0,"ü","")),"")</f>
        <v/>
      </c>
    </row>
    <row r="1001" spans="1:24" ht="15" customHeight="1" x14ac:dyDescent="0.3">
      <c r="A1001" s="128" t="str">
        <f>IFERROR(IF(VLOOKUP(C1001,Summary!A:B,2,FALSE)&lt;&gt;"C","",MAX($A$2:A1000)+1),"")</f>
        <v/>
      </c>
      <c r="B1001" s="35">
        <f>IF(Setup!$F$62="Yes",MAX($B$2:B1000)+1,"")</f>
        <v>957</v>
      </c>
      <c r="C1001" s="28" t="s">
        <v>1156</v>
      </c>
      <c r="D1001" s="37" t="str">
        <f t="shared" si="120"/>
        <v/>
      </c>
      <c r="E1001" s="41">
        <v>7</v>
      </c>
      <c r="F1001" s="41">
        <v>20</v>
      </c>
      <c r="G1001" s="6">
        <v>4</v>
      </c>
      <c r="H1001" s="6">
        <v>0</v>
      </c>
      <c r="I1001" s="70">
        <v>0</v>
      </c>
      <c r="J1001" s="70">
        <v>0</v>
      </c>
      <c r="K1001" s="70">
        <v>0</v>
      </c>
      <c r="L1001" s="70">
        <v>0</v>
      </c>
      <c r="M1001" s="70">
        <v>0</v>
      </c>
      <c r="N1001" s="70">
        <v>0</v>
      </c>
      <c r="O1001" s="70">
        <v>0</v>
      </c>
      <c r="P1001" s="70">
        <v>0</v>
      </c>
      <c r="Q1001" s="70">
        <v>0</v>
      </c>
      <c r="R1001" s="10">
        <f t="shared" si="119"/>
        <v>5.2</v>
      </c>
      <c r="S1001" s="10">
        <v>4.3</v>
      </c>
      <c r="T1001" s="9" t="str">
        <f t="shared" si="140"/>
        <v>BoF11</v>
      </c>
      <c r="U1001" s="11" t="str">
        <f t="shared" si="141"/>
        <v>Second Thoughts</v>
      </c>
      <c r="V1001" s="11" t="str">
        <f t="shared" si="142"/>
        <v/>
      </c>
      <c r="W1001" s="11" t="str">
        <f t="shared" si="143"/>
        <v/>
      </c>
      <c r="X1001" s="86" t="str">
        <f>IFERROR(IF(U1001="","",IF(COUNTIF('My Played Scenarios'!E:E,T1001)&gt;0,"ü","")),"")</f>
        <v/>
      </c>
    </row>
    <row r="1002" spans="1:24" ht="15" customHeight="1" x14ac:dyDescent="0.3">
      <c r="A1002" s="128" t="str">
        <f>IFERROR(IF(VLOOKUP(C1002,Summary!A:B,2,FALSE)&lt;&gt;"C","",MAX($A$2:A1001)+1),"")</f>
        <v/>
      </c>
      <c r="B1002" s="35">
        <f>IF(Setup!$F$62="Yes",MAX($B$2:B1001)+1,"")</f>
        <v>958</v>
      </c>
      <c r="C1002" s="28" t="s">
        <v>1157</v>
      </c>
      <c r="D1002" s="37" t="str">
        <f t="shared" si="120"/>
        <v/>
      </c>
      <c r="E1002" s="41">
        <v>6</v>
      </c>
      <c r="F1002" s="41">
        <v>28</v>
      </c>
      <c r="G1002" s="6">
        <v>3</v>
      </c>
      <c r="H1002" s="6">
        <v>1</v>
      </c>
      <c r="I1002" s="70">
        <v>0</v>
      </c>
      <c r="J1002" s="70">
        <v>0</v>
      </c>
      <c r="K1002" s="70">
        <v>0</v>
      </c>
      <c r="L1002" s="70">
        <v>0</v>
      </c>
      <c r="M1002" s="70">
        <v>0</v>
      </c>
      <c r="N1002" s="70">
        <v>0</v>
      </c>
      <c r="O1002" s="70">
        <v>0</v>
      </c>
      <c r="P1002" s="70">
        <v>0</v>
      </c>
      <c r="Q1002" s="70">
        <v>0</v>
      </c>
      <c r="R1002" s="10">
        <f t="shared" si="119"/>
        <v>5.0999999999999996</v>
      </c>
      <c r="S1002" s="10">
        <v>5.3</v>
      </c>
      <c r="T1002" s="9" t="str">
        <f t="shared" si="140"/>
        <v>BoF12</v>
      </c>
      <c r="U1002" s="11" t="str">
        <f t="shared" si="141"/>
        <v>Forging Spetsnaz</v>
      </c>
      <c r="V1002" s="11" t="str">
        <f t="shared" si="142"/>
        <v/>
      </c>
      <c r="W1002" s="11" t="str">
        <f t="shared" si="143"/>
        <v/>
      </c>
      <c r="X1002" s="86" t="str">
        <f>IFERROR(IF(U1002="","",IF(COUNTIF('My Played Scenarios'!E:E,T1002)&gt;0,"ü","")),"")</f>
        <v/>
      </c>
    </row>
    <row r="1003" spans="1:24" ht="15" customHeight="1" x14ac:dyDescent="0.3">
      <c r="A1003" s="128" t="str">
        <f>IFERROR(IF(VLOOKUP(C1003,Summary!A:B,2,FALSE)&lt;&gt;"C","",MAX($A$2:A1002)+1),"")</f>
        <v/>
      </c>
      <c r="B1003" s="35">
        <f>IF(Setup!$F$62="Yes",MAX($B$2:B1002)+1,"")</f>
        <v>959</v>
      </c>
      <c r="C1003" s="28"/>
      <c r="D1003" s="37" t="str">
        <f t="shared" si="120"/>
        <v/>
      </c>
      <c r="E1003" s="41"/>
      <c r="F1003" s="41"/>
      <c r="I1003" s="70"/>
      <c r="J1003" s="70"/>
      <c r="K1003" s="70"/>
      <c r="L1003" s="70"/>
      <c r="M1003" s="70"/>
      <c r="N1003" s="70"/>
      <c r="O1003" s="70"/>
      <c r="P1003" s="70"/>
      <c r="Q1003" s="70"/>
      <c r="R1003" s="10" t="str">
        <f t="shared" si="119"/>
        <v/>
      </c>
      <c r="T1003" s="9" t="str">
        <f t="shared" si="140"/>
        <v/>
      </c>
      <c r="U1003" s="11" t="str">
        <f t="shared" si="141"/>
        <v/>
      </c>
      <c r="V1003" s="11" t="str">
        <f t="shared" si="142"/>
        <v/>
      </c>
      <c r="W1003" s="11" t="str">
        <f t="shared" si="143"/>
        <v/>
      </c>
      <c r="X1003" s="86" t="str">
        <f>IFERROR(IF(U1003="","",IF(COUNTIF('My Played Scenarios'!E:E,T1003)&gt;0,"ü","")),"")</f>
        <v/>
      </c>
    </row>
    <row r="1004" spans="1:24" ht="15" customHeight="1" x14ac:dyDescent="0.3">
      <c r="A1004" s="128" t="str">
        <f>IFERROR(IF(VLOOKUP(C1004,Summary!A:B,2,FALSE)&lt;&gt;"C","",MAX($A$2:A1003)+1),"")</f>
        <v/>
      </c>
      <c r="B1004" s="35" t="str">
        <f>IF(Setup!$F$63="Yes",MAX($B$2:B1003)+1,"")</f>
        <v/>
      </c>
      <c r="C1004" s="31" t="s">
        <v>1158</v>
      </c>
      <c r="D1004" s="37" t="str">
        <f t="shared" si="120"/>
        <v/>
      </c>
      <c r="E1004" s="41"/>
      <c r="F1004" s="41"/>
      <c r="I1004" s="70"/>
      <c r="J1004" s="70"/>
      <c r="K1004" s="70"/>
      <c r="L1004" s="70"/>
      <c r="M1004" s="70"/>
      <c r="N1004" s="70"/>
      <c r="O1004" s="70"/>
      <c r="P1004" s="70"/>
      <c r="Q1004" s="70"/>
      <c r="R1004" s="10" t="str">
        <f t="shared" si="119"/>
        <v/>
      </c>
      <c r="T1004" s="9" t="str">
        <f t="shared" si="140"/>
        <v/>
      </c>
      <c r="U1004" s="11" t="str">
        <f t="shared" si="141"/>
        <v/>
      </c>
      <c r="V1004" s="11" t="str">
        <f t="shared" si="142"/>
        <v/>
      </c>
      <c r="W1004" s="11" t="str">
        <f t="shared" si="143"/>
        <v/>
      </c>
      <c r="X1004" s="86" t="str">
        <f>IFERROR(IF(U1004="","",IF(COUNTIF('My Played Scenarios'!E:E,T1004)&gt;0,"ü","")),"")</f>
        <v/>
      </c>
    </row>
    <row r="1005" spans="1:24" ht="15" customHeight="1" x14ac:dyDescent="0.3">
      <c r="A1005" s="128" t="str">
        <f>IFERROR(IF(VLOOKUP(C1005,Summary!A:B,2,FALSE)&lt;&gt;"C","",MAX($A$2:A1004)+1),"")</f>
        <v/>
      </c>
      <c r="B1005" s="35" t="str">
        <f>IF(Setup!$F$63="Yes",MAX($B$2:B1004)+1,"")</f>
        <v/>
      </c>
      <c r="C1005" s="28" t="s">
        <v>1159</v>
      </c>
      <c r="D1005" s="37" t="str">
        <f t="shared" si="120"/>
        <v/>
      </c>
      <c r="E1005" s="41">
        <v>4.5</v>
      </c>
      <c r="F1005" s="41">
        <v>22</v>
      </c>
      <c r="G1005" s="6">
        <v>5</v>
      </c>
      <c r="H1005" s="6">
        <v>3</v>
      </c>
      <c r="I1005" s="70">
        <v>0</v>
      </c>
      <c r="J1005" s="70">
        <v>0</v>
      </c>
      <c r="K1005" s="70">
        <v>0</v>
      </c>
      <c r="L1005" s="70">
        <v>0</v>
      </c>
      <c r="M1005" s="70">
        <v>0</v>
      </c>
      <c r="N1005" s="70">
        <v>0</v>
      </c>
      <c r="O1005" s="70">
        <v>0</v>
      </c>
      <c r="P1005" s="70">
        <v>0</v>
      </c>
      <c r="Q1005" s="70">
        <v>1</v>
      </c>
      <c r="R1005" s="10">
        <f t="shared" ref="R1005:R1087" si="144">IF(E1005="","",IFERROR(1+E1005*(F1005+IF(G1005&gt;9,G1005*3,G1005*4)+H1005*1+I1005*1+J1005*5+K1005*9+L1005*5+M1005*2+N1005*2+O1005*5+Q1005*5)/60,""))</f>
        <v>4.75</v>
      </c>
      <c r="S1005" s="10">
        <v>3.7</v>
      </c>
      <c r="T1005" s="9" t="str">
        <f t="shared" si="121"/>
        <v>FB1</v>
      </c>
      <c r="U1005" s="11" t="str">
        <f t="shared" si="122"/>
        <v>Uncles and Pups</v>
      </c>
      <c r="V1005" s="11" t="str">
        <f t="shared" si="118"/>
        <v>, SSR</v>
      </c>
      <c r="W1005" s="11" t="str">
        <f t="shared" si="123"/>
        <v>SSR</v>
      </c>
      <c r="X1005" s="86" t="str">
        <f>IFERROR(IF(U1005="","",IF(COUNTIF('My Played Scenarios'!E:E,T1005)&gt;0,"ü","")),"")</f>
        <v/>
      </c>
    </row>
    <row r="1006" spans="1:24" ht="15" customHeight="1" x14ac:dyDescent="0.3">
      <c r="A1006" s="128" t="str">
        <f>IFERROR(IF(VLOOKUP(C1006,Summary!A:B,2,FALSE)&lt;&gt;"C","",MAX($A$2:A1005)+1),"")</f>
        <v/>
      </c>
      <c r="B1006" s="35" t="str">
        <f>IF(Setup!$F$63="Yes",MAX($B$2:B1005)+1,"")</f>
        <v/>
      </c>
      <c r="C1006" s="28" t="s">
        <v>1160</v>
      </c>
      <c r="D1006" s="37" t="str">
        <f t="shared" si="120"/>
        <v/>
      </c>
      <c r="E1006" s="41">
        <v>7</v>
      </c>
      <c r="F1006" s="41">
        <v>36</v>
      </c>
      <c r="G1006" s="6">
        <v>5</v>
      </c>
      <c r="H1006" s="6">
        <v>3</v>
      </c>
      <c r="I1006" s="70">
        <v>0</v>
      </c>
      <c r="J1006" s="70">
        <v>1</v>
      </c>
      <c r="K1006" s="70">
        <v>0</v>
      </c>
      <c r="L1006" s="70">
        <v>0</v>
      </c>
      <c r="M1006" s="70">
        <v>0</v>
      </c>
      <c r="N1006" s="70">
        <v>0</v>
      </c>
      <c r="O1006" s="70">
        <v>0</v>
      </c>
      <c r="P1006" s="70">
        <v>0</v>
      </c>
      <c r="Q1006" s="70">
        <v>1</v>
      </c>
      <c r="R1006" s="10">
        <f t="shared" si="144"/>
        <v>9.0500000000000007</v>
      </c>
      <c r="S1006" s="10">
        <v>8.1999999999999993</v>
      </c>
      <c r="T1006" s="9" t="str">
        <f t="shared" si="121"/>
        <v>FB2</v>
      </c>
      <c r="U1006" s="11" t="str">
        <f t="shared" si="122"/>
        <v>The Devil's Free to Have a Try</v>
      </c>
      <c r="V1006" s="11" t="str">
        <f t="shared" si="118"/>
        <v>, OBA, SSR</v>
      </c>
      <c r="W1006" s="11" t="str">
        <f t="shared" si="123"/>
        <v>OBA, SSR</v>
      </c>
      <c r="X1006" s="86" t="str">
        <f>IFERROR(IF(U1006="","",IF(COUNTIF('My Played Scenarios'!E:E,T1006)&gt;0,"ü","")),"")</f>
        <v/>
      </c>
    </row>
    <row r="1007" spans="1:24" ht="15" customHeight="1" x14ac:dyDescent="0.3">
      <c r="A1007" s="128" t="str">
        <f>IFERROR(IF(VLOOKUP(C1007,Summary!A:B,2,FALSE)&lt;&gt;"C","",MAX($A$2:A1006)+1),"")</f>
        <v/>
      </c>
      <c r="B1007" s="35" t="str">
        <f>IF(Setup!$F$63="Yes",MAX($B$2:B1006)+1,"")</f>
        <v/>
      </c>
      <c r="C1007" s="28" t="s">
        <v>1161</v>
      </c>
      <c r="D1007" s="37" t="str">
        <f t="shared" si="120"/>
        <v/>
      </c>
      <c r="E1007" s="41">
        <v>6.5</v>
      </c>
      <c r="F1007" s="41">
        <v>29</v>
      </c>
      <c r="G1007" s="6">
        <v>5</v>
      </c>
      <c r="H1007" s="6">
        <v>1</v>
      </c>
      <c r="I1007" s="70">
        <v>0</v>
      </c>
      <c r="J1007" s="70">
        <v>0</v>
      </c>
      <c r="K1007" s="70">
        <v>1</v>
      </c>
      <c r="L1007" s="70">
        <v>0</v>
      </c>
      <c r="M1007" s="70">
        <v>0</v>
      </c>
      <c r="N1007" s="70">
        <v>0</v>
      </c>
      <c r="O1007" s="70">
        <v>0</v>
      </c>
      <c r="P1007" s="70">
        <v>0</v>
      </c>
      <c r="Q1007" s="70">
        <v>1</v>
      </c>
      <c r="R1007" s="10">
        <f t="shared" si="144"/>
        <v>7.9333333333333336</v>
      </c>
      <c r="S1007" s="10">
        <v>8.6999999999999993</v>
      </c>
      <c r="T1007" s="9" t="str">
        <f t="shared" si="121"/>
        <v>FB3</v>
      </c>
      <c r="U1007" s="11" t="str">
        <f t="shared" si="122"/>
        <v>Furor Hungaricus</v>
      </c>
      <c r="V1007" s="11" t="str">
        <f t="shared" ref="V1007:V1089" si="145">IF(OR(C1007="",LEFT(C1007,3)="---"),"",IF(OR(RIGHT(C1007,3)="-I]",RIGHT(C1007,4)="-II]",RIGHT(C1007,5)="-III]",RIGHT(C1007,4)="-IV]",RIGHT(C1007,3)="-V]",RIGHT(C1007,4)="-VI]",RIGHT(C1007,5)="-VII]",RIGHT(C1007,6)="-VIII]",RIGHT(C1007,3)="CG]",MID(C1007,LEN(C1007)-2,2)="CG",MID(C1007,LEN(C1007)-4,2)="CG",MID(C1007,LEN(C1007)-3,2)="CG"),"Campaign",IFERROR(IF(I1007=1,", PTO","")&amp;IF(J1007=1,", OBA","")&amp;IF(K1007=1,", Nght","")&amp;IF(L1007=1,", Dsrt","")&amp;IF(M1007=1,", Air","")&amp;IF(N1007=1,", Bcg","")&amp;IF(O1007=1,", Sea","")&amp;IF(P1007=1,", Dlux","")&amp;IF(Q1007=1,", SSR",""),"")))</f>
        <v>, Nght, SSR</v>
      </c>
      <c r="W1007" s="11" t="str">
        <f t="shared" si="123"/>
        <v>Nght, SSR</v>
      </c>
      <c r="X1007" s="86" t="str">
        <f>IFERROR(IF(U1007="","",IF(COUNTIF('My Played Scenarios'!E:E,T1007)&gt;0,"ü","")),"")</f>
        <v/>
      </c>
    </row>
    <row r="1008" spans="1:24" ht="15" customHeight="1" x14ac:dyDescent="0.3">
      <c r="A1008" s="128" t="str">
        <f>IFERROR(IF(VLOOKUP(C1008,Summary!A:B,2,FALSE)&lt;&gt;"C","",MAX($A$2:A1007)+1),"")</f>
        <v/>
      </c>
      <c r="B1008" s="35" t="str">
        <f>IF(Setup!$F$63="Yes",MAX($B$2:B1007)+1,"")</f>
        <v/>
      </c>
      <c r="C1008" s="28" t="s">
        <v>1162</v>
      </c>
      <c r="D1008" s="37" t="str">
        <f t="shared" si="120"/>
        <v/>
      </c>
      <c r="E1008" s="41">
        <v>6.5</v>
      </c>
      <c r="F1008" s="41">
        <v>27</v>
      </c>
      <c r="G1008" s="6">
        <v>0</v>
      </c>
      <c r="H1008" s="6">
        <v>0</v>
      </c>
      <c r="I1008" s="70">
        <v>0</v>
      </c>
      <c r="J1008" s="70">
        <v>0</v>
      </c>
      <c r="K1008" s="70">
        <v>0</v>
      </c>
      <c r="L1008" s="70">
        <v>0</v>
      </c>
      <c r="M1008" s="70">
        <v>0</v>
      </c>
      <c r="N1008" s="70">
        <v>0</v>
      </c>
      <c r="O1008" s="70">
        <v>0</v>
      </c>
      <c r="P1008" s="70">
        <v>0</v>
      </c>
      <c r="Q1008" s="70">
        <v>1</v>
      </c>
      <c r="R1008" s="10">
        <f t="shared" si="144"/>
        <v>4.4666666666666668</v>
      </c>
      <c r="S1008" s="10">
        <v>4</v>
      </c>
      <c r="T1008" s="9" t="str">
        <f t="shared" si="121"/>
        <v>FB4</v>
      </c>
      <c r="U1008" s="11" t="str">
        <f t="shared" si="122"/>
        <v>HKL 259</v>
      </c>
      <c r="V1008" s="11" t="str">
        <f t="shared" si="145"/>
        <v>, SSR</v>
      </c>
      <c r="W1008" s="11" t="str">
        <f t="shared" si="123"/>
        <v>SSR</v>
      </c>
      <c r="X1008" s="86" t="str">
        <f>IFERROR(IF(U1008="","",IF(COUNTIF('My Played Scenarios'!E:E,T1008)&gt;0,"ü","")),"")</f>
        <v/>
      </c>
    </row>
    <row r="1009" spans="1:24" ht="15" customHeight="1" x14ac:dyDescent="0.3">
      <c r="A1009" s="128" t="str">
        <f>IFERROR(IF(VLOOKUP(C1009,Summary!A:B,2,FALSE)&lt;&gt;"C","",MAX($A$2:A1008)+1),"")</f>
        <v/>
      </c>
      <c r="B1009" s="35" t="str">
        <f>IF(Setup!$F$63="Yes",MAX($B$2:B1008)+1,"")</f>
        <v/>
      </c>
      <c r="C1009" s="28" t="s">
        <v>1163</v>
      </c>
      <c r="D1009" s="37" t="str">
        <f t="shared" si="120"/>
        <v/>
      </c>
      <c r="E1009" s="41">
        <v>6</v>
      </c>
      <c r="F1009" s="41">
        <v>18</v>
      </c>
      <c r="G1009" s="6">
        <v>0</v>
      </c>
      <c r="H1009" s="6">
        <v>0</v>
      </c>
      <c r="I1009" s="70">
        <v>0</v>
      </c>
      <c r="J1009" s="70">
        <v>0</v>
      </c>
      <c r="K1009" s="70">
        <v>0</v>
      </c>
      <c r="L1009" s="70">
        <v>0</v>
      </c>
      <c r="M1009" s="70">
        <v>0</v>
      </c>
      <c r="N1009" s="70">
        <v>0</v>
      </c>
      <c r="O1009" s="70">
        <v>0</v>
      </c>
      <c r="P1009" s="70">
        <v>0</v>
      </c>
      <c r="Q1009" s="70">
        <v>1</v>
      </c>
      <c r="R1009" s="10">
        <f t="shared" si="144"/>
        <v>3.3</v>
      </c>
      <c r="S1009" s="10">
        <v>2.1</v>
      </c>
      <c r="T1009" s="9" t="str">
        <f t="shared" si="121"/>
        <v>FB5</v>
      </c>
      <c r="U1009" s="11" t="str">
        <f t="shared" si="122"/>
        <v>Siesta Time</v>
      </c>
      <c r="V1009" s="11" t="str">
        <f t="shared" si="145"/>
        <v>, SSR</v>
      </c>
      <c r="W1009" s="11" t="str">
        <f t="shared" si="123"/>
        <v>SSR</v>
      </c>
      <c r="X1009" s="86" t="str">
        <f>IFERROR(IF(U1009="","",IF(COUNTIF('My Played Scenarios'!E:E,T1009)&gt;0,"ü","")),"")</f>
        <v/>
      </c>
    </row>
    <row r="1010" spans="1:24" ht="15" customHeight="1" x14ac:dyDescent="0.3">
      <c r="A1010" s="128" t="str">
        <f>IFERROR(IF(VLOOKUP(C1010,Summary!A:B,2,FALSE)&lt;&gt;"C","",MAX($A$2:A1009)+1),"")</f>
        <v/>
      </c>
      <c r="B1010" s="35" t="str">
        <f>IF(Setup!$F$63="Yes",MAX($B$2:B1009)+1,"")</f>
        <v/>
      </c>
      <c r="C1010" s="28" t="s">
        <v>1164</v>
      </c>
      <c r="D1010" s="37" t="str">
        <f t="shared" si="120"/>
        <v/>
      </c>
      <c r="E1010" s="41">
        <v>6.5</v>
      </c>
      <c r="F1010" s="41">
        <v>27.5</v>
      </c>
      <c r="G1010" s="6">
        <v>3</v>
      </c>
      <c r="H1010" s="6">
        <v>1</v>
      </c>
      <c r="I1010" s="70">
        <v>0</v>
      </c>
      <c r="J1010" s="70">
        <v>0</v>
      </c>
      <c r="K1010" s="70">
        <v>0</v>
      </c>
      <c r="L1010" s="70">
        <v>0</v>
      </c>
      <c r="M1010" s="70">
        <v>0</v>
      </c>
      <c r="N1010" s="70">
        <v>0</v>
      </c>
      <c r="O1010" s="70">
        <v>0</v>
      </c>
      <c r="P1010" s="70">
        <v>0</v>
      </c>
      <c r="Q1010" s="70">
        <v>1</v>
      </c>
      <c r="R1010" s="10">
        <f t="shared" si="144"/>
        <v>5.9291666666666663</v>
      </c>
      <c r="S1010" s="10">
        <v>5</v>
      </c>
      <c r="T1010" s="9" t="str">
        <f t="shared" si="121"/>
        <v>FB6</v>
      </c>
      <c r="U1010" s="11" t="str">
        <f t="shared" si="122"/>
        <v>Came Tumbling After</v>
      </c>
      <c r="V1010" s="11" t="str">
        <f t="shared" si="145"/>
        <v>, SSR</v>
      </c>
      <c r="W1010" s="11" t="str">
        <f t="shared" si="123"/>
        <v>SSR</v>
      </c>
      <c r="X1010" s="86" t="str">
        <f>IFERROR(IF(U1010="","",IF(COUNTIF('My Played Scenarios'!E:E,T1010)&gt;0,"ü","")),"")</f>
        <v/>
      </c>
    </row>
    <row r="1011" spans="1:24" ht="15" customHeight="1" x14ac:dyDescent="0.3">
      <c r="A1011" s="128" t="str">
        <f>IFERROR(IF(VLOOKUP(C1011,Summary!A:B,2,FALSE)&lt;&gt;"C","",MAX($A$2:A1010)+1),"")</f>
        <v/>
      </c>
      <c r="B1011" s="35" t="str">
        <f>IF(Setup!$F$63="Yes",MAX($B$2:B1010)+1,"")</f>
        <v/>
      </c>
      <c r="C1011" s="28" t="s">
        <v>1165</v>
      </c>
      <c r="D1011" s="37" t="str">
        <f t="shared" si="120"/>
        <v/>
      </c>
      <c r="E1011" s="41">
        <v>9</v>
      </c>
      <c r="F1011" s="41">
        <v>24</v>
      </c>
      <c r="G1011" s="6">
        <v>2</v>
      </c>
      <c r="H1011" s="6">
        <v>0</v>
      </c>
      <c r="I1011" s="70">
        <v>0</v>
      </c>
      <c r="J1011" s="70">
        <v>0</v>
      </c>
      <c r="K1011" s="70">
        <v>0</v>
      </c>
      <c r="L1011" s="70">
        <v>0</v>
      </c>
      <c r="M1011" s="70">
        <v>0</v>
      </c>
      <c r="N1011" s="70">
        <v>0</v>
      </c>
      <c r="O1011" s="70">
        <v>0</v>
      </c>
      <c r="P1011" s="70">
        <v>0</v>
      </c>
      <c r="Q1011" s="70">
        <v>1</v>
      </c>
      <c r="R1011" s="10">
        <f t="shared" si="144"/>
        <v>6.55</v>
      </c>
      <c r="S1011" s="10">
        <v>5.7</v>
      </c>
      <c r="T1011" s="9" t="str">
        <f t="shared" si="121"/>
        <v>FB7</v>
      </c>
      <c r="U1011" s="11" t="str">
        <f t="shared" si="122"/>
        <v>The Terror of the Castle</v>
      </c>
      <c r="V1011" s="11" t="str">
        <f t="shared" si="145"/>
        <v>, SSR</v>
      </c>
      <c r="W1011" s="11" t="str">
        <f t="shared" si="123"/>
        <v>SSR</v>
      </c>
      <c r="X1011" s="86" t="str">
        <f>IFERROR(IF(U1011="","",IF(COUNTIF('My Played Scenarios'!E:E,T1011)&gt;0,"ü","")),"")</f>
        <v/>
      </c>
    </row>
    <row r="1012" spans="1:24" ht="15" customHeight="1" x14ac:dyDescent="0.3">
      <c r="A1012" s="128" t="str">
        <f>IFERROR(IF(VLOOKUP(C1012,Summary!A:B,2,FALSE)&lt;&gt;"C","",MAX($A$2:A1011)+1),"")</f>
        <v/>
      </c>
      <c r="B1012" s="35" t="str">
        <f>IF(Setup!$F$63="Yes",MAX($B$2:B1011)+1,"")</f>
        <v/>
      </c>
      <c r="C1012" s="28" t="s">
        <v>1166</v>
      </c>
      <c r="D1012" s="37" t="str">
        <f t="shared" si="120"/>
        <v/>
      </c>
      <c r="E1012" s="41">
        <v>6</v>
      </c>
      <c r="F1012" s="41">
        <v>19</v>
      </c>
      <c r="G1012" s="6">
        <v>0</v>
      </c>
      <c r="H1012" s="6">
        <v>0</v>
      </c>
      <c r="I1012" s="70">
        <v>0</v>
      </c>
      <c r="J1012" s="70">
        <v>0</v>
      </c>
      <c r="K1012" s="70">
        <v>1</v>
      </c>
      <c r="L1012" s="70">
        <v>0</v>
      </c>
      <c r="M1012" s="70">
        <v>0</v>
      </c>
      <c r="N1012" s="70">
        <v>0</v>
      </c>
      <c r="O1012" s="70">
        <v>0</v>
      </c>
      <c r="P1012" s="70">
        <v>0</v>
      </c>
      <c r="Q1012" s="70">
        <v>1</v>
      </c>
      <c r="R1012" s="10">
        <f t="shared" si="144"/>
        <v>4.3</v>
      </c>
      <c r="S1012" s="10">
        <v>3.9</v>
      </c>
      <c r="T1012" s="9" t="str">
        <f t="shared" si="121"/>
        <v>FB8</v>
      </c>
      <c r="U1012" s="11" t="str">
        <f t="shared" si="122"/>
        <v>For Want of Either Crust or Crumb</v>
      </c>
      <c r="V1012" s="11" t="str">
        <f t="shared" si="145"/>
        <v>, Nght, SSR</v>
      </c>
      <c r="W1012" s="11" t="str">
        <f t="shared" si="123"/>
        <v>Nght, SSR</v>
      </c>
      <c r="X1012" s="86" t="str">
        <f>IFERROR(IF(U1012="","",IF(COUNTIF('My Played Scenarios'!E:E,T1012)&gt;0,"ü","")),"")</f>
        <v/>
      </c>
    </row>
    <row r="1013" spans="1:24" ht="15" customHeight="1" x14ac:dyDescent="0.3">
      <c r="A1013" s="128" t="str">
        <f>IFERROR(IF(VLOOKUP(C1013,Summary!A:B,2,FALSE)&lt;&gt;"C","",MAX($A$2:A1012)+1),"")</f>
        <v/>
      </c>
      <c r="B1013" s="35" t="str">
        <f>IF(Setup!$F$63="Yes",MAX($B$2:B1012)+1,"")</f>
        <v/>
      </c>
      <c r="C1013" s="28" t="s">
        <v>1167</v>
      </c>
      <c r="D1013" s="37" t="str">
        <f t="shared" si="120"/>
        <v/>
      </c>
      <c r="E1013" s="41">
        <v>7</v>
      </c>
      <c r="F1013" s="41">
        <v>24.5</v>
      </c>
      <c r="G1013" s="6">
        <v>5</v>
      </c>
      <c r="H1013" s="6">
        <v>2</v>
      </c>
      <c r="I1013" s="70">
        <v>0</v>
      </c>
      <c r="J1013" s="70">
        <v>1</v>
      </c>
      <c r="K1013" s="70">
        <v>0</v>
      </c>
      <c r="L1013" s="70">
        <v>0</v>
      </c>
      <c r="M1013" s="70">
        <v>0</v>
      </c>
      <c r="N1013" s="70">
        <v>0</v>
      </c>
      <c r="O1013" s="70">
        <v>0</v>
      </c>
      <c r="P1013" s="70">
        <v>0</v>
      </c>
      <c r="Q1013" s="70">
        <v>1</v>
      </c>
      <c r="R1013" s="10">
        <f t="shared" si="144"/>
        <v>7.5916666666666668</v>
      </c>
      <c r="S1013" s="10">
        <v>6.1</v>
      </c>
      <c r="T1013" s="9" t="str">
        <f t="shared" si="121"/>
        <v>FB9</v>
      </c>
      <c r="U1013" s="11" t="str">
        <f t="shared" si="122"/>
        <v>The Shooting Gallery</v>
      </c>
      <c r="V1013" s="11" t="str">
        <f t="shared" si="145"/>
        <v>, OBA, SSR</v>
      </c>
      <c r="W1013" s="11" t="str">
        <f t="shared" si="123"/>
        <v>OBA, SSR</v>
      </c>
      <c r="X1013" s="86" t="str">
        <f>IFERROR(IF(U1013="","",IF(COUNTIF('My Played Scenarios'!E:E,T1013)&gt;0,"ü","")),"")</f>
        <v/>
      </c>
    </row>
    <row r="1014" spans="1:24" ht="15" customHeight="1" x14ac:dyDescent="0.3">
      <c r="A1014" s="128" t="str">
        <f>IFERROR(IF(VLOOKUP(C1014,Summary!A:B,2,FALSE)&lt;&gt;"C","",MAX($A$2:A1013)+1),"")</f>
        <v/>
      </c>
      <c r="B1014" s="35" t="str">
        <f>IF(Setup!$F$63="Yes",MAX($B$2:B1013)+1,"")</f>
        <v/>
      </c>
      <c r="C1014" s="28" t="s">
        <v>1168</v>
      </c>
      <c r="D1014" s="37" t="str">
        <f t="shared" si="120"/>
        <v/>
      </c>
      <c r="E1014" s="41">
        <v>6.5</v>
      </c>
      <c r="F1014" s="41">
        <v>34.5</v>
      </c>
      <c r="G1014" s="6">
        <v>13</v>
      </c>
      <c r="H1014" s="6">
        <v>3</v>
      </c>
      <c r="I1014" s="70">
        <v>0</v>
      </c>
      <c r="J1014" s="70">
        <v>0</v>
      </c>
      <c r="K1014" s="70">
        <v>0</v>
      </c>
      <c r="L1014" s="70">
        <v>0</v>
      </c>
      <c r="M1014" s="70">
        <v>0</v>
      </c>
      <c r="N1014" s="70">
        <v>0</v>
      </c>
      <c r="O1014" s="70">
        <v>0</v>
      </c>
      <c r="P1014" s="70">
        <v>0</v>
      </c>
      <c r="Q1014" s="70">
        <v>1</v>
      </c>
      <c r="R1014" s="10">
        <f t="shared" si="144"/>
        <v>9.8291666666666675</v>
      </c>
      <c r="S1014" s="10">
        <v>9</v>
      </c>
      <c r="T1014" s="9" t="str">
        <f t="shared" si="121"/>
        <v>FB10</v>
      </c>
      <c r="U1014" s="11" t="str">
        <f t="shared" si="122"/>
        <v>Return of the Black Company</v>
      </c>
      <c r="V1014" s="11" t="str">
        <f t="shared" si="145"/>
        <v>, SSR</v>
      </c>
      <c r="W1014" s="11" t="str">
        <f t="shared" si="123"/>
        <v>SSR</v>
      </c>
      <c r="X1014" s="86" t="str">
        <f>IFERROR(IF(U1014="","",IF(COUNTIF('My Played Scenarios'!E:E,T1014)&gt;0,"ü","")),"")</f>
        <v/>
      </c>
    </row>
    <row r="1015" spans="1:24" ht="15" customHeight="1" x14ac:dyDescent="0.3">
      <c r="A1015" s="128" t="str">
        <f>IFERROR(IF(VLOOKUP(C1015,Summary!A:B,2,FALSE)&lt;&gt;"C","",MAX($A$2:A1014)+1),"")</f>
        <v/>
      </c>
      <c r="B1015" s="35" t="str">
        <f>IF(Setup!$F$63="Yes",MAX($B$2:B1014)+1,"")</f>
        <v/>
      </c>
      <c r="C1015" s="28" t="s">
        <v>1169</v>
      </c>
      <c r="D1015" s="37" t="str">
        <f t="shared" si="120"/>
        <v/>
      </c>
      <c r="E1015" s="41">
        <v>6.5</v>
      </c>
      <c r="F1015" s="41">
        <v>22</v>
      </c>
      <c r="G1015" s="6">
        <v>4</v>
      </c>
      <c r="H1015" s="6">
        <v>2</v>
      </c>
      <c r="I1015" s="70">
        <v>0</v>
      </c>
      <c r="J1015" s="70">
        <v>1</v>
      </c>
      <c r="K1015" s="70">
        <v>0</v>
      </c>
      <c r="L1015" s="70">
        <v>0</v>
      </c>
      <c r="M1015" s="70">
        <v>0</v>
      </c>
      <c r="N1015" s="70">
        <v>0</v>
      </c>
      <c r="O1015" s="70">
        <v>0</v>
      </c>
      <c r="P1015" s="70">
        <v>0</v>
      </c>
      <c r="Q1015" s="70">
        <v>1</v>
      </c>
      <c r="R1015" s="10">
        <f t="shared" si="144"/>
        <v>6.416666666666667</v>
      </c>
      <c r="S1015" s="10">
        <v>6.6</v>
      </c>
      <c r="T1015" s="9" t="str">
        <f t="shared" si="121"/>
        <v>FB11</v>
      </c>
      <c r="U1015" s="11" t="str">
        <f t="shared" si="122"/>
        <v>Boy Soldier</v>
      </c>
      <c r="V1015" s="11" t="str">
        <f t="shared" si="145"/>
        <v>, OBA, SSR</v>
      </c>
      <c r="W1015" s="11" t="str">
        <f t="shared" si="123"/>
        <v>OBA, SSR</v>
      </c>
      <c r="X1015" s="86" t="str">
        <f>IFERROR(IF(U1015="","",IF(COUNTIF('My Played Scenarios'!E:E,T1015)&gt;0,"ü","")),"")</f>
        <v/>
      </c>
    </row>
    <row r="1016" spans="1:24" ht="15" customHeight="1" x14ac:dyDescent="0.3">
      <c r="A1016" s="128" t="str">
        <f>IFERROR(IF(VLOOKUP(C1016,Summary!A:B,2,FALSE)&lt;&gt;"C","",MAX($A$2:A1015)+1),"")</f>
        <v/>
      </c>
      <c r="B1016" s="35" t="str">
        <f>IF(Setup!$F$63="Yes",MAX($B$2:B1015)+1,"")</f>
        <v/>
      </c>
      <c r="C1016" s="28" t="s">
        <v>1170</v>
      </c>
      <c r="D1016" s="37" t="str">
        <f t="shared" si="120"/>
        <v/>
      </c>
      <c r="E1016" s="41">
        <v>5</v>
      </c>
      <c r="F1016" s="41">
        <v>18</v>
      </c>
      <c r="G1016" s="6">
        <v>6</v>
      </c>
      <c r="H1016" s="6">
        <v>2</v>
      </c>
      <c r="I1016" s="70">
        <v>0</v>
      </c>
      <c r="J1016" s="70">
        <v>0</v>
      </c>
      <c r="K1016" s="70">
        <v>0</v>
      </c>
      <c r="L1016" s="70">
        <v>0</v>
      </c>
      <c r="M1016" s="70">
        <v>0</v>
      </c>
      <c r="N1016" s="70">
        <v>0</v>
      </c>
      <c r="O1016" s="70">
        <v>0</v>
      </c>
      <c r="P1016" s="70">
        <v>0</v>
      </c>
      <c r="Q1016" s="70">
        <v>1</v>
      </c>
      <c r="R1016" s="10">
        <f t="shared" si="144"/>
        <v>5.083333333333333</v>
      </c>
      <c r="S1016" s="10">
        <v>3.5</v>
      </c>
      <c r="T1016" s="9" t="str">
        <f t="shared" si="121"/>
        <v>FB12</v>
      </c>
      <c r="U1016" s="11" t="str">
        <f t="shared" si="122"/>
        <v>The Black Ravens Are Flying</v>
      </c>
      <c r="V1016" s="11" t="str">
        <f t="shared" si="145"/>
        <v>, SSR</v>
      </c>
      <c r="W1016" s="11" t="str">
        <f t="shared" si="123"/>
        <v>SSR</v>
      </c>
      <c r="X1016" s="86" t="str">
        <f>IFERROR(IF(U1016="","",IF(COUNTIF('My Played Scenarios'!E:E,T1016)&gt;0,"ü","")),"")</f>
        <v/>
      </c>
    </row>
    <row r="1017" spans="1:24" ht="15" customHeight="1" x14ac:dyDescent="0.3">
      <c r="A1017" s="128" t="str">
        <f>IFERROR(IF(VLOOKUP(C1017,Summary!A:B,2,FALSE)&lt;&gt;"C","",MAX($A$2:A1016)+1),"")</f>
        <v/>
      </c>
      <c r="B1017" s="35" t="str">
        <f>IF(Setup!$F$63="Yes",MAX($B$2:B1016)+1,"")</f>
        <v/>
      </c>
      <c r="C1017" s="28" t="s">
        <v>1171</v>
      </c>
      <c r="D1017" s="37" t="str">
        <f t="shared" si="120"/>
        <v/>
      </c>
      <c r="E1017" s="41">
        <v>7</v>
      </c>
      <c r="F1017" s="41">
        <v>34.5</v>
      </c>
      <c r="G1017" s="6">
        <v>3</v>
      </c>
      <c r="H1017" s="6">
        <v>0</v>
      </c>
      <c r="I1017" s="70">
        <v>0</v>
      </c>
      <c r="J1017" s="70">
        <v>0</v>
      </c>
      <c r="K1017" s="70">
        <v>0</v>
      </c>
      <c r="L1017" s="70">
        <v>0</v>
      </c>
      <c r="M1017" s="70">
        <v>0</v>
      </c>
      <c r="N1017" s="70">
        <v>0</v>
      </c>
      <c r="O1017" s="70">
        <v>0</v>
      </c>
      <c r="P1017" s="70">
        <v>0</v>
      </c>
      <c r="Q1017" s="70">
        <v>1</v>
      </c>
      <c r="R1017" s="10">
        <f t="shared" si="144"/>
        <v>7.0083333333333337</v>
      </c>
      <c r="S1017" s="10">
        <v>6.4</v>
      </c>
      <c r="T1017" s="9" t="str">
        <f t="shared" si="121"/>
        <v>FB13</v>
      </c>
      <c r="U1017" s="11" t="str">
        <f t="shared" si="122"/>
        <v>Don't Economize</v>
      </c>
      <c r="V1017" s="11" t="str">
        <f t="shared" si="145"/>
        <v>, SSR</v>
      </c>
      <c r="W1017" s="11" t="str">
        <f t="shared" si="123"/>
        <v>SSR</v>
      </c>
      <c r="X1017" s="86" t="str">
        <f>IFERROR(IF(U1017="","",IF(COUNTIF('My Played Scenarios'!E:E,T1017)&gt;0,"ü","")),"")</f>
        <v/>
      </c>
    </row>
    <row r="1018" spans="1:24" ht="15" customHeight="1" x14ac:dyDescent="0.3">
      <c r="A1018" s="128" t="str">
        <f>IFERROR(IF(VLOOKUP(C1018,Summary!A:B,2,FALSE)&lt;&gt;"C","",MAX($A$2:A1017)+1),"")</f>
        <v/>
      </c>
      <c r="B1018" s="35" t="str">
        <f>IF(Setup!$F$63="Yes",MAX($B$2:B1017)+1,"")</f>
        <v/>
      </c>
      <c r="C1018" s="28" t="s">
        <v>1172</v>
      </c>
      <c r="D1018" s="37" t="str">
        <f t="shared" si="120"/>
        <v/>
      </c>
      <c r="E1018" s="41">
        <v>5</v>
      </c>
      <c r="F1018" s="41">
        <v>38</v>
      </c>
      <c r="G1018" s="6">
        <v>3</v>
      </c>
      <c r="H1018" s="6">
        <v>0</v>
      </c>
      <c r="I1018" s="70">
        <v>0</v>
      </c>
      <c r="J1018" s="70">
        <v>0</v>
      </c>
      <c r="K1018" s="70">
        <v>0</v>
      </c>
      <c r="L1018" s="70">
        <v>0</v>
      </c>
      <c r="M1018" s="70">
        <v>0</v>
      </c>
      <c r="N1018" s="70">
        <v>0</v>
      </c>
      <c r="O1018" s="70">
        <v>0</v>
      </c>
      <c r="P1018" s="70">
        <v>0</v>
      </c>
      <c r="Q1018" s="70">
        <v>1</v>
      </c>
      <c r="R1018" s="10">
        <f t="shared" si="144"/>
        <v>5.583333333333333</v>
      </c>
      <c r="S1018" s="10">
        <v>5</v>
      </c>
      <c r="T1018" s="9" t="str">
        <f t="shared" si="121"/>
        <v>FB14</v>
      </c>
      <c r="U1018" s="11" t="str">
        <f t="shared" si="122"/>
        <v>At the Narrow Passage</v>
      </c>
      <c r="V1018" s="11" t="str">
        <f t="shared" si="145"/>
        <v>, SSR</v>
      </c>
      <c r="W1018" s="11" t="str">
        <f t="shared" si="123"/>
        <v>SSR</v>
      </c>
      <c r="X1018" s="86" t="str">
        <f>IFERROR(IF(U1018="","",IF(COUNTIF('My Played Scenarios'!E:E,T1018)&gt;0,"ü","")),"")</f>
        <v/>
      </c>
    </row>
    <row r="1019" spans="1:24" ht="15" customHeight="1" x14ac:dyDescent="0.3">
      <c r="A1019" s="128" t="str">
        <f>IFERROR(IF(VLOOKUP(C1019,Summary!A:B,2,FALSE)&lt;&gt;"C","",MAX($A$2:A1018)+1),"")</f>
        <v/>
      </c>
      <c r="B1019" s="35" t="str">
        <f>IF(Setup!$F$63="Yes",MAX($B$2:B1018)+1,"")</f>
        <v/>
      </c>
      <c r="C1019" s="28" t="s">
        <v>1173</v>
      </c>
      <c r="D1019" s="37" t="str">
        <f t="shared" si="120"/>
        <v/>
      </c>
      <c r="E1019" s="41">
        <v>6.5</v>
      </c>
      <c r="F1019" s="41">
        <v>37</v>
      </c>
      <c r="G1019" s="6">
        <v>8</v>
      </c>
      <c r="H1019" s="6">
        <v>4</v>
      </c>
      <c r="I1019" s="70">
        <v>0</v>
      </c>
      <c r="J1019" s="70">
        <v>1</v>
      </c>
      <c r="K1019" s="70">
        <v>0</v>
      </c>
      <c r="L1019" s="70">
        <v>0</v>
      </c>
      <c r="M1019" s="70">
        <v>0</v>
      </c>
      <c r="N1019" s="70">
        <v>0</v>
      </c>
      <c r="O1019" s="70">
        <v>0</v>
      </c>
      <c r="P1019" s="70">
        <v>0</v>
      </c>
      <c r="Q1019" s="70">
        <v>1</v>
      </c>
      <c r="R1019" s="10">
        <f t="shared" si="144"/>
        <v>9.9916666666666671</v>
      </c>
      <c r="S1019" s="10">
        <v>8.6999999999999993</v>
      </c>
      <c r="T1019" s="9" t="str">
        <f t="shared" si="121"/>
        <v>FB15</v>
      </c>
      <c r="U1019" s="11" t="str">
        <f t="shared" si="122"/>
        <v>The Taking of Object 59</v>
      </c>
      <c r="V1019" s="11" t="str">
        <f t="shared" si="145"/>
        <v>, OBA, SSR</v>
      </c>
      <c r="W1019" s="11" t="str">
        <f t="shared" si="123"/>
        <v>OBA, SSR</v>
      </c>
      <c r="X1019" s="86" t="str">
        <f>IFERROR(IF(U1019="","",IF(COUNTIF('My Played Scenarios'!E:E,T1019)&gt;0,"ü","")),"")</f>
        <v/>
      </c>
    </row>
    <row r="1020" spans="1:24" ht="15" customHeight="1" x14ac:dyDescent="0.3">
      <c r="A1020" s="128" t="str">
        <f>IFERROR(IF(VLOOKUP(C1020,Summary!A:B,2,FALSE)&lt;&gt;"C","",MAX($A$2:A1019)+1),"")</f>
        <v/>
      </c>
      <c r="B1020" s="35" t="str">
        <f>IF(Setup!$F$63="Yes",MAX($B$2:B1019)+1,"")</f>
        <v/>
      </c>
      <c r="C1020" s="28" t="s">
        <v>1174</v>
      </c>
      <c r="D1020" s="37" t="str">
        <f t="shared" si="120"/>
        <v/>
      </c>
      <c r="E1020" s="41">
        <v>6</v>
      </c>
      <c r="F1020" s="41">
        <v>33</v>
      </c>
      <c r="G1020" s="6">
        <v>3</v>
      </c>
      <c r="H1020" s="6">
        <v>3</v>
      </c>
      <c r="I1020" s="70">
        <v>0</v>
      </c>
      <c r="J1020" s="70">
        <v>0</v>
      </c>
      <c r="K1020" s="70">
        <v>0</v>
      </c>
      <c r="L1020" s="70">
        <v>0</v>
      </c>
      <c r="M1020" s="70">
        <v>0</v>
      </c>
      <c r="N1020" s="70">
        <v>0</v>
      </c>
      <c r="O1020" s="70">
        <v>0</v>
      </c>
      <c r="P1020" s="70">
        <v>0</v>
      </c>
      <c r="Q1020" s="70">
        <v>1</v>
      </c>
      <c r="R1020" s="10">
        <f t="shared" si="144"/>
        <v>6.3</v>
      </c>
      <c r="S1020" s="10">
        <v>5.7</v>
      </c>
      <c r="T1020" s="9" t="str">
        <f t="shared" si="121"/>
        <v>FB16</v>
      </c>
      <c r="U1020" s="11" t="str">
        <f t="shared" si="122"/>
        <v>Crossing the Bloody Meadow</v>
      </c>
      <c r="V1020" s="11" t="str">
        <f t="shared" si="145"/>
        <v>, SSR</v>
      </c>
      <c r="W1020" s="11" t="str">
        <f t="shared" si="123"/>
        <v>SSR</v>
      </c>
      <c r="X1020" s="86" t="str">
        <f>IFERROR(IF(U1020="","",IF(COUNTIF('My Played Scenarios'!E:E,T1020)&gt;0,"ü","")),"")</f>
        <v/>
      </c>
    </row>
    <row r="1021" spans="1:24" ht="15" customHeight="1" x14ac:dyDescent="0.3">
      <c r="A1021" s="128" t="str">
        <f>IFERROR(IF(VLOOKUP(C1021,Summary!A:B,2,FALSE)&lt;&gt;"C","",MAX($A$2:A1020)+1),"")</f>
        <v/>
      </c>
      <c r="B1021" s="35" t="str">
        <f>IF(Setup!$F$63="Yes",MAX($B$2:B1020)+1,"")</f>
        <v/>
      </c>
      <c r="C1021" s="28" t="s">
        <v>1175</v>
      </c>
      <c r="D1021" s="37" t="str">
        <f t="shared" si="120"/>
        <v/>
      </c>
      <c r="E1021" s="41">
        <v>5.5</v>
      </c>
      <c r="F1021" s="41">
        <v>22.5</v>
      </c>
      <c r="G1021" s="6">
        <v>4</v>
      </c>
      <c r="H1021" s="6">
        <v>1</v>
      </c>
      <c r="I1021" s="70">
        <v>0</v>
      </c>
      <c r="J1021" s="70">
        <v>1</v>
      </c>
      <c r="K1021" s="70">
        <v>0</v>
      </c>
      <c r="L1021" s="70">
        <v>0</v>
      </c>
      <c r="M1021" s="70">
        <v>0</v>
      </c>
      <c r="N1021" s="70">
        <v>0</v>
      </c>
      <c r="O1021" s="70">
        <v>0</v>
      </c>
      <c r="P1021" s="70">
        <v>0</v>
      </c>
      <c r="Q1021" s="70">
        <v>1</v>
      </c>
      <c r="R1021" s="10">
        <f t="shared" si="144"/>
        <v>5.5374999999999996</v>
      </c>
      <c r="S1021" s="10">
        <v>4.3</v>
      </c>
      <c r="T1021" s="9" t="str">
        <f t="shared" si="121"/>
        <v>FB17</v>
      </c>
      <c r="U1021" s="11" t="str">
        <f t="shared" si="122"/>
        <v>Stalingrad Redux</v>
      </c>
      <c r="V1021" s="11" t="str">
        <f t="shared" si="145"/>
        <v>, OBA, SSR</v>
      </c>
      <c r="W1021" s="11" t="str">
        <f t="shared" si="123"/>
        <v>OBA, SSR</v>
      </c>
      <c r="X1021" s="86" t="str">
        <f>IFERROR(IF(U1021="","",IF(COUNTIF('My Played Scenarios'!E:E,T1021)&gt;0,"ü","")),"")</f>
        <v/>
      </c>
    </row>
    <row r="1022" spans="1:24" ht="15" customHeight="1" x14ac:dyDescent="0.3">
      <c r="A1022" s="128" t="str">
        <f>IFERROR(IF(VLOOKUP(C1022,Summary!A:B,2,FALSE)&lt;&gt;"C","",MAX($A$2:A1021)+1),"")</f>
        <v/>
      </c>
      <c r="B1022" s="35" t="str">
        <f>IF(Setup!$F$63="Yes",MAX($B$2:B1021)+1,"")</f>
        <v/>
      </c>
      <c r="C1022" s="28" t="s">
        <v>1176</v>
      </c>
      <c r="D1022" s="37" t="str">
        <f t="shared" si="120"/>
        <v>*</v>
      </c>
      <c r="E1022" s="41"/>
      <c r="F1022" s="41"/>
      <c r="I1022" s="70"/>
      <c r="J1022" s="70"/>
      <c r="K1022" s="70"/>
      <c r="L1022" s="70"/>
      <c r="M1022" s="70"/>
      <c r="N1022" s="70"/>
      <c r="O1022" s="70"/>
      <c r="P1022" s="70"/>
      <c r="Q1022" s="70"/>
      <c r="R1022" s="10" t="str">
        <f t="shared" si="144"/>
        <v/>
      </c>
      <c r="T1022" s="9" t="str">
        <f t="shared" si="121"/>
        <v>FB-CG1</v>
      </c>
      <c r="U1022" s="11" t="str">
        <f t="shared" si="122"/>
        <v>Pearl of the Danube</v>
      </c>
      <c r="V1022" s="11" t="str">
        <f t="shared" si="145"/>
        <v>Campaign</v>
      </c>
      <c r="W1022" s="11" t="str">
        <f t="shared" si="123"/>
        <v>Campaign</v>
      </c>
      <c r="X1022" s="86" t="str">
        <f>IFERROR(IF(U1022="","",IF(COUNTIF('My Played Scenarios'!E:E,T1022)&gt;0,"ü","")),"")</f>
        <v/>
      </c>
    </row>
    <row r="1023" spans="1:24" ht="15" customHeight="1" x14ac:dyDescent="0.3">
      <c r="A1023" s="128" t="str">
        <f>IFERROR(IF(VLOOKUP(C1023,Summary!A:B,2,FALSE)&lt;&gt;"C","",MAX($A$2:A1022)+1),"")</f>
        <v/>
      </c>
      <c r="B1023" s="35" t="str">
        <f>IF(Setup!$F$63="Yes",MAX($B$2:B1022)+1,"")</f>
        <v/>
      </c>
      <c r="C1023" s="28" t="s">
        <v>1177</v>
      </c>
      <c r="D1023" s="37" t="str">
        <f t="shared" si="120"/>
        <v>*</v>
      </c>
      <c r="E1023" s="41"/>
      <c r="F1023" s="41"/>
      <c r="I1023" s="70"/>
      <c r="J1023" s="70"/>
      <c r="K1023" s="70"/>
      <c r="L1023" s="70"/>
      <c r="M1023" s="70"/>
      <c r="N1023" s="70"/>
      <c r="O1023" s="70"/>
      <c r="P1023" s="70"/>
      <c r="Q1023" s="70"/>
      <c r="R1023" s="10" t="str">
        <f t="shared" si="144"/>
        <v/>
      </c>
      <c r="T1023" s="9" t="str">
        <f t="shared" si="121"/>
        <v>FB-CG2</v>
      </c>
      <c r="U1023" s="11" t="str">
        <f t="shared" si="122"/>
        <v>The Swept Away City</v>
      </c>
      <c r="V1023" s="11" t="str">
        <f t="shared" si="145"/>
        <v>Campaign</v>
      </c>
      <c r="W1023" s="11" t="str">
        <f t="shared" si="123"/>
        <v>Campaign</v>
      </c>
      <c r="X1023" s="86" t="str">
        <f>IFERROR(IF(U1023="","",IF(COUNTIF('My Played Scenarios'!E:E,T1023)&gt;0,"ü","")),"")</f>
        <v/>
      </c>
    </row>
    <row r="1024" spans="1:24" ht="15" customHeight="1" x14ac:dyDescent="0.3">
      <c r="A1024" s="128" t="str">
        <f>IFERROR(IF(VLOOKUP(C1024,Summary!A:B,2,FALSE)&lt;&gt;"C","",MAX($A$2:A1023)+1),"")</f>
        <v/>
      </c>
      <c r="B1024" s="35" t="str">
        <f>IF(Setup!$F$63="Yes",MAX($B$2:B1023)+1,"")</f>
        <v/>
      </c>
      <c r="C1024" s="28" t="s">
        <v>1178</v>
      </c>
      <c r="D1024" s="37" t="str">
        <f t="shared" si="120"/>
        <v>*</v>
      </c>
      <c r="E1024" s="41"/>
      <c r="F1024" s="41"/>
      <c r="I1024" s="70"/>
      <c r="J1024" s="70"/>
      <c r="K1024" s="70"/>
      <c r="L1024" s="70"/>
      <c r="M1024" s="70"/>
      <c r="N1024" s="70"/>
      <c r="O1024" s="70"/>
      <c r="P1024" s="70"/>
      <c r="Q1024" s="70"/>
      <c r="R1024" s="10" t="str">
        <f t="shared" si="144"/>
        <v/>
      </c>
      <c r="T1024" s="9" t="str">
        <f t="shared" si="121"/>
        <v>FB-CG3</v>
      </c>
      <c r="U1024" s="11" t="str">
        <f t="shared" si="122"/>
        <v>City of Eternal Heroes</v>
      </c>
      <c r="V1024" s="11" t="str">
        <f t="shared" si="145"/>
        <v>Campaign</v>
      </c>
      <c r="W1024" s="11" t="str">
        <f t="shared" si="123"/>
        <v>Campaign</v>
      </c>
      <c r="X1024" s="86" t="str">
        <f>IFERROR(IF(U1024="","",IF(COUNTIF('My Played Scenarios'!E:E,T1024)&gt;0,"ü","")),"")</f>
        <v/>
      </c>
    </row>
    <row r="1025" spans="1:24" ht="15" customHeight="1" x14ac:dyDescent="0.3">
      <c r="A1025" s="128" t="str">
        <f>IFERROR(IF(VLOOKUP(C1025,Summary!A:B,2,FALSE)&lt;&gt;"C","",MAX($A$2:A1024)+1),"")</f>
        <v/>
      </c>
      <c r="B1025" s="35" t="str">
        <f>IF(Setup!$F$63="Yes",MAX($B$2:B1024)+1,"")</f>
        <v/>
      </c>
      <c r="C1025" s="28"/>
      <c r="D1025" s="37" t="str">
        <f t="shared" si="120"/>
        <v/>
      </c>
      <c r="E1025" s="41"/>
      <c r="F1025" s="41"/>
      <c r="I1025" s="70"/>
      <c r="J1025" s="70"/>
      <c r="K1025" s="70"/>
      <c r="L1025" s="70"/>
      <c r="M1025" s="70"/>
      <c r="N1025" s="70"/>
      <c r="O1025" s="70"/>
      <c r="P1025" s="70"/>
      <c r="Q1025" s="70"/>
      <c r="R1025" s="10" t="str">
        <f t="shared" ref="R1025:R1045" si="146">IF(E1025="","",IFERROR(1+E1025*(F1025+IF(G1025&gt;9,G1025*3,G1025*4)+H1025*1+I1025*1+J1025*5+K1025*9+L1025*5+M1025*2+N1025*2+O1025*5+Q1025*5)/60,""))</f>
        <v/>
      </c>
      <c r="T1025" s="9" t="str">
        <f t="shared" ref="T1025:T1045" si="147">IF(OR(C1025="",LEFT(C1025,3)="---"),"",IFERROR("ASL"&amp;1*MID(C1025,SEARCH("[",C1025)+1,LEN(C1025)-SEARCH("[",C1025)-1),MID(C1025,SEARCH("[",C1025)+1,LEN(C1025)-SEARCH("[",C1025)-1)))</f>
        <v/>
      </c>
      <c r="U1025" s="11" t="str">
        <f t="shared" ref="U1025:U1045" si="148">IF(OR(C1025="",LEFT(C1025,3)="---"),"",IFERROR(LEFT(C1025,LEN(C1025)-(LEN(C1025)-SEARCH("[",C1025)+2)),""))</f>
        <v/>
      </c>
      <c r="V1025" s="11" t="str">
        <f t="shared" ref="V1025:V1045" si="149">IF(OR(C1025="",LEFT(C1025,3)="---"),"",IF(OR(RIGHT(C1025,3)="-I]",RIGHT(C1025,4)="-II]",RIGHT(C1025,5)="-III]",RIGHT(C1025,4)="-IV]",RIGHT(C1025,3)="-V]",RIGHT(C1025,4)="-VI]",RIGHT(C1025,5)="-VII]",RIGHT(C1025,6)="-VIII]",RIGHT(C1025,3)="CG]",MID(C1025,LEN(C1025)-2,2)="CG",MID(C1025,LEN(C1025)-4,2)="CG",MID(C1025,LEN(C1025)-3,2)="CG"),"Campaign",IFERROR(IF(I1025=1,", PTO","")&amp;IF(J1025=1,", OBA","")&amp;IF(K1025=1,", Nght","")&amp;IF(L1025=1,", Dsrt","")&amp;IF(M1025=1,", Air","")&amp;IF(N1025=1,", Bcg","")&amp;IF(O1025=1,", Sea","")&amp;IF(P1025=1,", Dlux","")&amp;IF(Q1025=1,", SSR",""),"")))</f>
        <v/>
      </c>
      <c r="W1025" s="11" t="str">
        <f t="shared" ref="W1025:W1045" si="150">IF(V1025="","",IF(V1025="Campaign","Campaign",RIGHT(V1025,LEN(V1025)-2)))</f>
        <v/>
      </c>
      <c r="X1025" s="86" t="str">
        <f>IFERROR(IF(U1025="","",IF(COUNTIF('My Played Scenarios'!E:E,T1025)&gt;0,"ü","")),"")</f>
        <v/>
      </c>
    </row>
    <row r="1026" spans="1:24" ht="15" customHeight="1" x14ac:dyDescent="0.3">
      <c r="A1026" s="128" t="str">
        <f>IFERROR(IF(VLOOKUP(C1026,Summary!A:B,2,FALSE)&lt;&gt;"C","",MAX($A$2:A1025)+1),"")</f>
        <v/>
      </c>
      <c r="B1026" s="35">
        <f>IF(Setup!$J$48="Yes",MAX($B$2:B1025)+1,"")</f>
        <v>960</v>
      </c>
      <c r="C1026" s="31" t="s">
        <v>1506</v>
      </c>
      <c r="D1026" s="37" t="str">
        <f t="shared" si="120"/>
        <v/>
      </c>
      <c r="E1026" s="41"/>
      <c r="F1026" s="41"/>
      <c r="I1026" s="70"/>
      <c r="J1026" s="70"/>
      <c r="K1026" s="70"/>
      <c r="L1026" s="70"/>
      <c r="M1026" s="70"/>
      <c r="N1026" s="70"/>
      <c r="O1026" s="70"/>
      <c r="P1026" s="70"/>
      <c r="Q1026" s="70"/>
      <c r="R1026" s="10" t="str">
        <f t="shared" si="146"/>
        <v/>
      </c>
      <c r="T1026" s="9" t="str">
        <f t="shared" si="147"/>
        <v/>
      </c>
      <c r="U1026" s="11" t="str">
        <f t="shared" si="148"/>
        <v/>
      </c>
      <c r="V1026" s="11" t="str">
        <f t="shared" si="149"/>
        <v/>
      </c>
      <c r="W1026" s="11" t="str">
        <f t="shared" si="150"/>
        <v/>
      </c>
      <c r="X1026" s="86" t="str">
        <f>IFERROR(IF(U1026="","",IF(COUNTIF('My Played Scenarios'!E:E,T1026)&gt;0,"ü","")),"")</f>
        <v/>
      </c>
    </row>
    <row r="1027" spans="1:24" ht="15" customHeight="1" x14ac:dyDescent="0.3">
      <c r="A1027" s="128" t="str">
        <f>IFERROR(IF(VLOOKUP(C1027,Summary!A:B,2,FALSE)&lt;&gt;"C","",MAX($A$2:A1026)+1),"")</f>
        <v/>
      </c>
      <c r="B1027" s="35">
        <f>IF(Setup!$J$48="Yes",MAX($B$2:B1026)+1,"")</f>
        <v>961</v>
      </c>
      <c r="C1027" s="116" t="s">
        <v>1507</v>
      </c>
      <c r="D1027" s="37" t="str">
        <f t="shared" si="120"/>
        <v/>
      </c>
      <c r="E1027" s="41">
        <v>9</v>
      </c>
      <c r="F1027" s="41">
        <v>32</v>
      </c>
      <c r="G1027" s="6">
        <v>0</v>
      </c>
      <c r="H1027" s="6">
        <v>3</v>
      </c>
      <c r="I1027" s="70">
        <v>0</v>
      </c>
      <c r="J1027" s="70">
        <v>0</v>
      </c>
      <c r="K1027" s="70">
        <v>1</v>
      </c>
      <c r="L1027" s="70">
        <v>0</v>
      </c>
      <c r="M1027" s="70">
        <v>0</v>
      </c>
      <c r="N1027" s="70">
        <v>0</v>
      </c>
      <c r="O1027" s="70">
        <v>0</v>
      </c>
      <c r="P1027" s="70">
        <v>0</v>
      </c>
      <c r="Q1027" s="70">
        <v>0</v>
      </c>
      <c r="R1027" s="10">
        <f t="shared" si="146"/>
        <v>7.6</v>
      </c>
      <c r="S1027" s="10">
        <v>10.8</v>
      </c>
      <c r="T1027" s="9" t="str">
        <f t="shared" si="147"/>
        <v>ASL161</v>
      </c>
      <c r="U1027" s="11" t="str">
        <f t="shared" si="148"/>
        <v>Arctic Crossroads</v>
      </c>
      <c r="V1027" s="11" t="str">
        <f t="shared" si="149"/>
        <v>, Nght</v>
      </c>
      <c r="W1027" s="11" t="str">
        <f t="shared" si="150"/>
        <v>Nght</v>
      </c>
      <c r="X1027" s="86" t="str">
        <f>IFERROR(IF(U1027="","",IF(COUNTIF('My Played Scenarios'!E:E,T1027)&gt;0,"ü","")),"")</f>
        <v/>
      </c>
    </row>
    <row r="1028" spans="1:24" ht="15" customHeight="1" x14ac:dyDescent="0.3">
      <c r="A1028" s="128" t="str">
        <f>IFERROR(IF(VLOOKUP(C1028,Summary!A:B,2,FALSE)&lt;&gt;"C","",MAX($A$2:A1027)+1),"")</f>
        <v/>
      </c>
      <c r="B1028" s="35">
        <f>IF(Setup!$J$48="Yes",MAX($B$2:B1027)+1,"")</f>
        <v>962</v>
      </c>
      <c r="C1028" s="116" t="s">
        <v>1508</v>
      </c>
      <c r="D1028" s="37" t="str">
        <f t="shared" si="120"/>
        <v/>
      </c>
      <c r="E1028" s="41">
        <v>6.5</v>
      </c>
      <c r="F1028" s="41">
        <v>11</v>
      </c>
      <c r="G1028" s="6">
        <v>1</v>
      </c>
      <c r="H1028" s="6">
        <v>0</v>
      </c>
      <c r="I1028" s="70">
        <v>0</v>
      </c>
      <c r="J1028" s="70">
        <v>0</v>
      </c>
      <c r="K1028" s="70">
        <v>0</v>
      </c>
      <c r="L1028" s="70">
        <v>0</v>
      </c>
      <c r="M1028" s="70">
        <v>0</v>
      </c>
      <c r="N1028" s="70">
        <v>0</v>
      </c>
      <c r="O1028" s="70">
        <v>0</v>
      </c>
      <c r="P1028" s="70">
        <v>0</v>
      </c>
      <c r="Q1028" s="70">
        <v>0</v>
      </c>
      <c r="R1028" s="10">
        <f t="shared" si="146"/>
        <v>2.625</v>
      </c>
      <c r="S1028" s="10">
        <v>1.9</v>
      </c>
      <c r="T1028" s="9" t="str">
        <f t="shared" si="147"/>
        <v>ASL162</v>
      </c>
      <c r="U1028" s="11" t="str">
        <f t="shared" si="148"/>
        <v>Armored Car Savikurki</v>
      </c>
      <c r="V1028" s="11" t="str">
        <f t="shared" si="149"/>
        <v/>
      </c>
      <c r="W1028" s="11" t="str">
        <f t="shared" si="150"/>
        <v/>
      </c>
      <c r="X1028" s="86" t="str">
        <f>IFERROR(IF(U1028="","",IF(COUNTIF('My Played Scenarios'!E:E,T1028)&gt;0,"ü","")),"")</f>
        <v/>
      </c>
    </row>
    <row r="1029" spans="1:24" ht="15" customHeight="1" x14ac:dyDescent="0.3">
      <c r="A1029" s="128" t="str">
        <f>IFERROR(IF(VLOOKUP(C1029,Summary!A:B,2,FALSE)&lt;&gt;"C","",MAX($A$2:A1028)+1),"")</f>
        <v/>
      </c>
      <c r="B1029" s="35">
        <f>IF(Setup!$J$48="Yes",MAX($B$2:B1028)+1,"")</f>
        <v>963</v>
      </c>
      <c r="C1029" s="116" t="s">
        <v>1509</v>
      </c>
      <c r="D1029" s="37" t="str">
        <f t="shared" si="120"/>
        <v/>
      </c>
      <c r="E1029" s="41">
        <v>6.5</v>
      </c>
      <c r="F1029" s="41">
        <v>34</v>
      </c>
      <c r="G1029" s="6">
        <v>6</v>
      </c>
      <c r="H1029" s="6">
        <v>0</v>
      </c>
      <c r="I1029" s="70">
        <v>0</v>
      </c>
      <c r="J1029" s="70">
        <v>0</v>
      </c>
      <c r="K1029" s="70">
        <v>0</v>
      </c>
      <c r="L1029" s="70">
        <v>0</v>
      </c>
      <c r="M1029" s="70">
        <v>0</v>
      </c>
      <c r="N1029" s="70">
        <v>0</v>
      </c>
      <c r="O1029" s="70">
        <v>0</v>
      </c>
      <c r="P1029" s="70">
        <v>0</v>
      </c>
      <c r="Q1029" s="70">
        <v>0</v>
      </c>
      <c r="R1029" s="10">
        <f t="shared" si="146"/>
        <v>7.2833333333333332</v>
      </c>
      <c r="S1029" s="10">
        <v>6.7</v>
      </c>
      <c r="T1029" s="9" t="str">
        <f t="shared" si="147"/>
        <v>ASL163</v>
      </c>
      <c r="U1029" s="11" t="str">
        <f t="shared" si="148"/>
        <v>Stopped Cold</v>
      </c>
      <c r="V1029" s="11" t="str">
        <f t="shared" si="149"/>
        <v/>
      </c>
      <c r="W1029" s="11" t="str">
        <f t="shared" si="150"/>
        <v/>
      </c>
      <c r="X1029" s="86" t="str">
        <f>IFERROR(IF(U1029="","",IF(COUNTIF('My Played Scenarios'!E:E,T1029)&gt;0,"ü","")),"")</f>
        <v/>
      </c>
    </row>
    <row r="1030" spans="1:24" ht="15" customHeight="1" x14ac:dyDescent="0.3">
      <c r="A1030" s="128" t="str">
        <f>IFERROR(IF(VLOOKUP(C1030,Summary!A:B,2,FALSE)&lt;&gt;"C","",MAX($A$2:A1029)+1),"")</f>
        <v/>
      </c>
      <c r="B1030" s="35">
        <f>IF(Setup!$J$48="Yes",MAX($B$2:B1029)+1,"")</f>
        <v>964</v>
      </c>
      <c r="C1030" s="116" t="s">
        <v>1510</v>
      </c>
      <c r="D1030" s="37" t="str">
        <f t="shared" si="120"/>
        <v/>
      </c>
      <c r="E1030" s="41">
        <v>8</v>
      </c>
      <c r="F1030" s="41">
        <v>50.5</v>
      </c>
      <c r="G1030" s="6">
        <v>3</v>
      </c>
      <c r="H1030" s="6">
        <v>0</v>
      </c>
      <c r="I1030" s="70">
        <v>0</v>
      </c>
      <c r="J1030" s="70">
        <v>0</v>
      </c>
      <c r="K1030" s="70">
        <v>0</v>
      </c>
      <c r="L1030" s="70">
        <v>0</v>
      </c>
      <c r="M1030" s="70">
        <v>0</v>
      </c>
      <c r="N1030" s="70">
        <v>0</v>
      </c>
      <c r="O1030" s="70">
        <v>0</v>
      </c>
      <c r="P1030" s="70">
        <v>0</v>
      </c>
      <c r="Q1030" s="70">
        <v>0</v>
      </c>
      <c r="R1030" s="10">
        <f t="shared" si="146"/>
        <v>9.3333333333333339</v>
      </c>
      <c r="S1030" s="10">
        <v>10.7</v>
      </c>
      <c r="T1030" s="9" t="str">
        <f t="shared" si="147"/>
        <v>ASL164</v>
      </c>
      <c r="U1030" s="11" t="str">
        <f t="shared" si="148"/>
        <v>Torment at Tormua</v>
      </c>
      <c r="V1030" s="11" t="str">
        <f t="shared" si="149"/>
        <v/>
      </c>
      <c r="W1030" s="11" t="str">
        <f t="shared" si="150"/>
        <v/>
      </c>
      <c r="X1030" s="86" t="str">
        <f>IFERROR(IF(U1030="","",IF(COUNTIF('My Played Scenarios'!E:E,T1030)&gt;0,"ü","")),"")</f>
        <v/>
      </c>
    </row>
    <row r="1031" spans="1:24" ht="15" customHeight="1" x14ac:dyDescent="0.3">
      <c r="A1031" s="128" t="str">
        <f>IFERROR(IF(VLOOKUP(C1031,Summary!A:B,2,FALSE)&lt;&gt;"C","",MAX($A$2:A1030)+1),"")</f>
        <v/>
      </c>
      <c r="B1031" s="35">
        <f>IF(Setup!$J$48="Yes",MAX($B$2:B1030)+1,"")</f>
        <v>965</v>
      </c>
      <c r="C1031" s="116" t="s">
        <v>1511</v>
      </c>
      <c r="D1031" s="37" t="str">
        <f t="shared" si="120"/>
        <v/>
      </c>
      <c r="E1031" s="41">
        <v>7</v>
      </c>
      <c r="F1031" s="41">
        <v>40.5</v>
      </c>
      <c r="G1031" s="6">
        <v>10</v>
      </c>
      <c r="H1031" s="6">
        <v>1</v>
      </c>
      <c r="I1031" s="70">
        <v>0</v>
      </c>
      <c r="J1031" s="70">
        <v>1</v>
      </c>
      <c r="K1031" s="70">
        <v>0</v>
      </c>
      <c r="L1031" s="70">
        <v>0</v>
      </c>
      <c r="M1031" s="70">
        <v>0</v>
      </c>
      <c r="N1031" s="70">
        <v>0</v>
      </c>
      <c r="O1031" s="70">
        <v>0</v>
      </c>
      <c r="P1031" s="70">
        <v>0</v>
      </c>
      <c r="Q1031" s="70">
        <v>0</v>
      </c>
      <c r="R1031" s="10">
        <f t="shared" si="146"/>
        <v>9.9250000000000007</v>
      </c>
      <c r="S1031" s="10">
        <v>10</v>
      </c>
      <c r="T1031" s="9" t="str">
        <f t="shared" si="147"/>
        <v>ASL165</v>
      </c>
      <c r="U1031" s="11" t="str">
        <f t="shared" si="148"/>
        <v>Nothing But Courage</v>
      </c>
      <c r="V1031" s="11" t="str">
        <f t="shared" si="149"/>
        <v>, OBA</v>
      </c>
      <c r="W1031" s="11" t="str">
        <f t="shared" si="150"/>
        <v>OBA</v>
      </c>
      <c r="X1031" s="86" t="str">
        <f>IFERROR(IF(U1031="","",IF(COUNTIF('My Played Scenarios'!E:E,T1031)&gt;0,"ü","")),"")</f>
        <v/>
      </c>
    </row>
    <row r="1032" spans="1:24" ht="15" customHeight="1" x14ac:dyDescent="0.3">
      <c r="A1032" s="128" t="str">
        <f>IFERROR(IF(VLOOKUP(C1032,Summary!A:B,2,FALSE)&lt;&gt;"C","",MAX($A$2:A1031)+1),"")</f>
        <v/>
      </c>
      <c r="B1032" s="35">
        <f>IF(Setup!$J$48="Yes",MAX($B$2:B1031)+1,"")</f>
        <v>966</v>
      </c>
      <c r="C1032" s="116" t="s">
        <v>1512</v>
      </c>
      <c r="D1032" s="37" t="str">
        <f t="shared" si="120"/>
        <v/>
      </c>
      <c r="E1032" s="41">
        <v>7</v>
      </c>
      <c r="F1032" s="41">
        <v>29</v>
      </c>
      <c r="G1032" s="6">
        <v>5</v>
      </c>
      <c r="H1032" s="6">
        <v>1</v>
      </c>
      <c r="I1032" s="70">
        <v>0</v>
      </c>
      <c r="J1032" s="70">
        <v>0</v>
      </c>
      <c r="K1032" s="70">
        <v>0</v>
      </c>
      <c r="L1032" s="70">
        <v>0</v>
      </c>
      <c r="M1032" s="70">
        <v>0</v>
      </c>
      <c r="N1032" s="70">
        <v>0</v>
      </c>
      <c r="O1032" s="70">
        <v>0</v>
      </c>
      <c r="P1032" s="70">
        <v>0</v>
      </c>
      <c r="Q1032" s="70">
        <v>0</v>
      </c>
      <c r="R1032" s="10">
        <f t="shared" si="146"/>
        <v>6.833333333333333</v>
      </c>
      <c r="S1032" s="10">
        <v>6.2</v>
      </c>
      <c r="T1032" s="9" t="str">
        <f t="shared" si="147"/>
        <v>ASL166</v>
      </c>
      <c r="U1032" s="11" t="str">
        <f t="shared" si="148"/>
        <v>Skiing in Lapland</v>
      </c>
      <c r="V1032" s="11" t="str">
        <f t="shared" si="149"/>
        <v/>
      </c>
      <c r="W1032" s="11" t="str">
        <f t="shared" si="150"/>
        <v/>
      </c>
      <c r="X1032" s="86" t="str">
        <f>IFERROR(IF(U1032="","",IF(COUNTIF('My Played Scenarios'!E:E,T1032)&gt;0,"ü","")),"")</f>
        <v/>
      </c>
    </row>
    <row r="1033" spans="1:24" ht="15" customHeight="1" x14ac:dyDescent="0.3">
      <c r="A1033" s="128" t="str">
        <f>IFERROR(IF(VLOOKUP(C1033,Summary!A:B,2,FALSE)&lt;&gt;"C","",MAX($A$2:A1032)+1),"")</f>
        <v/>
      </c>
      <c r="B1033" s="35">
        <f>IF(Setup!$J$48="Yes",MAX($B$2:B1032)+1,"")</f>
        <v>967</v>
      </c>
      <c r="C1033" s="116" t="s">
        <v>1513</v>
      </c>
      <c r="D1033" s="37" t="str">
        <f t="shared" si="120"/>
        <v/>
      </c>
      <c r="E1033" s="41">
        <v>10</v>
      </c>
      <c r="F1033" s="41">
        <v>40</v>
      </c>
      <c r="G1033" s="6">
        <v>1</v>
      </c>
      <c r="H1033" s="6">
        <v>0</v>
      </c>
      <c r="I1033" s="70">
        <v>0</v>
      </c>
      <c r="J1033" s="70">
        <v>0</v>
      </c>
      <c r="K1033" s="70">
        <v>0</v>
      </c>
      <c r="L1033" s="70">
        <v>0</v>
      </c>
      <c r="M1033" s="70">
        <v>0</v>
      </c>
      <c r="N1033" s="70">
        <v>0</v>
      </c>
      <c r="O1033" s="70">
        <v>0</v>
      </c>
      <c r="P1033" s="70">
        <v>0</v>
      </c>
      <c r="Q1033" s="70">
        <v>0</v>
      </c>
      <c r="R1033" s="10">
        <f t="shared" si="146"/>
        <v>8.3333333333333321</v>
      </c>
      <c r="S1033" s="10">
        <v>9.6999999999999993</v>
      </c>
      <c r="T1033" s="9" t="str">
        <f t="shared" si="147"/>
        <v>ASL167</v>
      </c>
      <c r="U1033" s="11" t="str">
        <f t="shared" si="148"/>
        <v>Breakout from Prääzä</v>
      </c>
      <c r="V1033" s="11" t="str">
        <f t="shared" si="149"/>
        <v/>
      </c>
      <c r="W1033" s="11" t="str">
        <f t="shared" si="150"/>
        <v/>
      </c>
      <c r="X1033" s="86" t="str">
        <f>IFERROR(IF(U1033="","",IF(COUNTIF('My Played Scenarios'!E:E,T1033)&gt;0,"ü","")),"")</f>
        <v/>
      </c>
    </row>
    <row r="1034" spans="1:24" ht="15" customHeight="1" x14ac:dyDescent="0.3">
      <c r="A1034" s="128" t="str">
        <f>IFERROR(IF(VLOOKUP(C1034,Summary!A:B,2,FALSE)&lt;&gt;"C","",MAX($A$2:A1033)+1),"")</f>
        <v/>
      </c>
      <c r="B1034" s="35">
        <f>IF(Setup!$J$48="Yes",MAX($B$2:B1033)+1,"")</f>
        <v>968</v>
      </c>
      <c r="C1034" s="116" t="s">
        <v>1514</v>
      </c>
      <c r="D1034" s="37" t="str">
        <f t="shared" si="120"/>
        <v/>
      </c>
      <c r="E1034" s="41">
        <v>8</v>
      </c>
      <c r="F1034" s="41">
        <v>28</v>
      </c>
      <c r="G1034" s="6">
        <v>0</v>
      </c>
      <c r="H1034" s="6">
        <v>0</v>
      </c>
      <c r="I1034" s="70">
        <v>0</v>
      </c>
      <c r="J1034" s="70">
        <v>1</v>
      </c>
      <c r="K1034" s="70">
        <v>0</v>
      </c>
      <c r="L1034" s="70">
        <v>0</v>
      </c>
      <c r="M1034" s="70">
        <v>0</v>
      </c>
      <c r="N1034" s="70">
        <v>0</v>
      </c>
      <c r="O1034" s="70">
        <v>0</v>
      </c>
      <c r="P1034" s="70">
        <v>0</v>
      </c>
      <c r="Q1034" s="70">
        <v>0</v>
      </c>
      <c r="R1034" s="10">
        <f t="shared" si="146"/>
        <v>5.4</v>
      </c>
      <c r="S1034" s="10">
        <v>5.7</v>
      </c>
      <c r="T1034" s="9" t="str">
        <f t="shared" si="147"/>
        <v>ASL168</v>
      </c>
      <c r="U1034" s="11" t="str">
        <f t="shared" si="148"/>
        <v>Forest Bastion</v>
      </c>
      <c r="V1034" s="11" t="str">
        <f t="shared" si="149"/>
        <v>, OBA</v>
      </c>
      <c r="W1034" s="11" t="str">
        <f t="shared" si="150"/>
        <v>OBA</v>
      </c>
      <c r="X1034" s="86" t="str">
        <f>IFERROR(IF(U1034="","",IF(COUNTIF('My Played Scenarios'!E:E,T1034)&gt;0,"ü","")),"")</f>
        <v/>
      </c>
    </row>
    <row r="1035" spans="1:24" ht="15" customHeight="1" x14ac:dyDescent="0.3">
      <c r="A1035" s="128" t="str">
        <f>IFERROR(IF(VLOOKUP(C1035,Summary!A:B,2,FALSE)&lt;&gt;"C","",MAX($A$2:A1034)+1),"")</f>
        <v/>
      </c>
      <c r="B1035" s="35">
        <f>IF(Setup!$J$48="Yes",MAX($B$2:B1034)+1,"")</f>
        <v>969</v>
      </c>
      <c r="C1035" s="116" t="s">
        <v>1515</v>
      </c>
      <c r="D1035" s="37" t="str">
        <f t="shared" si="120"/>
        <v/>
      </c>
      <c r="E1035" s="41">
        <v>6</v>
      </c>
      <c r="F1035" s="41">
        <v>21</v>
      </c>
      <c r="G1035" s="6">
        <v>9</v>
      </c>
      <c r="H1035" s="6">
        <v>0</v>
      </c>
      <c r="I1035" s="70">
        <v>0</v>
      </c>
      <c r="J1035" s="70">
        <v>0</v>
      </c>
      <c r="K1035" s="70">
        <v>1</v>
      </c>
      <c r="L1035" s="70">
        <v>0</v>
      </c>
      <c r="M1035" s="70">
        <v>0</v>
      </c>
      <c r="N1035" s="70">
        <v>0</v>
      </c>
      <c r="O1035" s="70">
        <v>0</v>
      </c>
      <c r="P1035" s="70">
        <v>0</v>
      </c>
      <c r="Q1035" s="70">
        <v>0</v>
      </c>
      <c r="R1035" s="10">
        <f t="shared" si="146"/>
        <v>7.6</v>
      </c>
      <c r="S1035" s="10">
        <v>7.6</v>
      </c>
      <c r="T1035" s="9" t="str">
        <f t="shared" si="147"/>
        <v>ASL169</v>
      </c>
      <c r="U1035" s="11" t="str">
        <f t="shared" si="148"/>
        <v>Night Fans</v>
      </c>
      <c r="V1035" s="11" t="str">
        <f t="shared" si="149"/>
        <v>, Nght</v>
      </c>
      <c r="W1035" s="11" t="str">
        <f t="shared" si="150"/>
        <v>Nght</v>
      </c>
      <c r="X1035" s="86" t="str">
        <f>IFERROR(IF(U1035="","",IF(COUNTIF('My Played Scenarios'!E:E,T1035)&gt;0,"ü","")),"")</f>
        <v/>
      </c>
    </row>
    <row r="1036" spans="1:24" ht="15" customHeight="1" x14ac:dyDescent="0.3">
      <c r="A1036" s="128" t="str">
        <f>IFERROR(IF(VLOOKUP(C1036,Summary!A:B,2,FALSE)&lt;&gt;"C","",MAX($A$2:A1035)+1),"")</f>
        <v/>
      </c>
      <c r="B1036" s="35">
        <f>IF(Setup!$J$48="Yes",MAX($B$2:B1035)+1,"")</f>
        <v>970</v>
      </c>
      <c r="C1036" s="116" t="s">
        <v>1516</v>
      </c>
      <c r="D1036" s="37" t="str">
        <f t="shared" si="120"/>
        <v/>
      </c>
      <c r="E1036" s="41">
        <v>6</v>
      </c>
      <c r="F1036" s="41">
        <v>13.5</v>
      </c>
      <c r="G1036" s="6">
        <v>2</v>
      </c>
      <c r="H1036" s="6">
        <v>0</v>
      </c>
      <c r="I1036" s="70">
        <v>0</v>
      </c>
      <c r="J1036" s="70">
        <v>0</v>
      </c>
      <c r="K1036" s="70">
        <v>0</v>
      </c>
      <c r="L1036" s="70">
        <v>0</v>
      </c>
      <c r="M1036" s="70">
        <v>0</v>
      </c>
      <c r="N1036" s="70">
        <v>0</v>
      </c>
      <c r="O1036" s="70">
        <v>0</v>
      </c>
      <c r="P1036" s="70">
        <v>0</v>
      </c>
      <c r="Q1036" s="70">
        <v>0</v>
      </c>
      <c r="R1036" s="10">
        <f t="shared" si="146"/>
        <v>3.15</v>
      </c>
      <c r="S1036" s="10">
        <v>2.2999999999999998</v>
      </c>
      <c r="T1036" s="9" t="str">
        <f t="shared" si="147"/>
        <v>ASL170</v>
      </c>
      <c r="U1036" s="11" t="str">
        <f t="shared" si="148"/>
        <v>11th Company Counterattack</v>
      </c>
      <c r="V1036" s="11" t="str">
        <f t="shared" si="149"/>
        <v/>
      </c>
      <c r="W1036" s="11" t="str">
        <f t="shared" si="150"/>
        <v/>
      </c>
      <c r="X1036" s="86" t="str">
        <f>IFERROR(IF(U1036="","",IF(COUNTIF('My Played Scenarios'!E:E,T1036)&gt;0,"ü","")),"")</f>
        <v/>
      </c>
    </row>
    <row r="1037" spans="1:24" ht="15" customHeight="1" x14ac:dyDescent="0.3">
      <c r="A1037" s="128" t="str">
        <f>IFERROR(IF(VLOOKUP(C1037,Summary!A:B,2,FALSE)&lt;&gt;"C","",MAX($A$2:A1036)+1),"")</f>
        <v/>
      </c>
      <c r="B1037" s="35">
        <f>IF(Setup!$J$48="Yes",MAX($B$2:B1036)+1,"")</f>
        <v>971</v>
      </c>
      <c r="C1037" s="116" t="s">
        <v>1517</v>
      </c>
      <c r="D1037" s="37" t="str">
        <f t="shared" si="120"/>
        <v/>
      </c>
      <c r="E1037" s="41">
        <v>11</v>
      </c>
      <c r="F1037" s="41">
        <v>42</v>
      </c>
      <c r="G1037" s="6">
        <v>17</v>
      </c>
      <c r="H1037" s="6">
        <v>1</v>
      </c>
      <c r="I1037" s="70">
        <v>0</v>
      </c>
      <c r="J1037" s="70">
        <v>1</v>
      </c>
      <c r="K1037" s="70">
        <v>0</v>
      </c>
      <c r="L1037" s="70">
        <v>0</v>
      </c>
      <c r="M1037" s="70">
        <v>0</v>
      </c>
      <c r="N1037" s="70">
        <v>0</v>
      </c>
      <c r="O1037" s="70">
        <v>0</v>
      </c>
      <c r="P1037" s="70">
        <v>0</v>
      </c>
      <c r="Q1037" s="70">
        <v>0</v>
      </c>
      <c r="R1037" s="10">
        <f t="shared" si="146"/>
        <v>19.149999999999999</v>
      </c>
      <c r="S1037" s="10">
        <v>18.899999999999999</v>
      </c>
      <c r="T1037" s="9" t="str">
        <f t="shared" si="147"/>
        <v>ASL171</v>
      </c>
      <c r="U1037" s="11" t="str">
        <f t="shared" si="148"/>
        <v>Retaking the VKT Line</v>
      </c>
      <c r="V1037" s="11" t="str">
        <f t="shared" si="149"/>
        <v>, OBA</v>
      </c>
      <c r="W1037" s="11" t="str">
        <f t="shared" si="150"/>
        <v>OBA</v>
      </c>
      <c r="X1037" s="86" t="str">
        <f>IFERROR(IF(U1037="","",IF(COUNTIF('My Played Scenarios'!E:E,T1037)&gt;0,"ü","")),"")</f>
        <v/>
      </c>
    </row>
    <row r="1038" spans="1:24" ht="15" customHeight="1" x14ac:dyDescent="0.3">
      <c r="A1038" s="128" t="str">
        <f>IFERROR(IF(VLOOKUP(C1038,Summary!A:B,2,FALSE)&lt;&gt;"C","",MAX($A$2:A1037)+1),"")</f>
        <v/>
      </c>
      <c r="B1038" s="35">
        <f>IF(Setup!$J$48="Yes",MAX($B$2:B1037)+1,"")</f>
        <v>972</v>
      </c>
      <c r="C1038" s="116" t="s">
        <v>1518</v>
      </c>
      <c r="D1038" s="37" t="str">
        <f t="shared" si="120"/>
        <v/>
      </c>
      <c r="E1038" s="41">
        <v>8</v>
      </c>
      <c r="F1038" s="41">
        <v>36.5</v>
      </c>
      <c r="G1038" s="6">
        <v>5</v>
      </c>
      <c r="H1038" s="6">
        <v>3</v>
      </c>
      <c r="I1038" s="70">
        <v>0</v>
      </c>
      <c r="J1038" s="70">
        <v>0</v>
      </c>
      <c r="K1038" s="70">
        <v>0</v>
      </c>
      <c r="L1038" s="70">
        <v>0</v>
      </c>
      <c r="M1038" s="70">
        <v>0</v>
      </c>
      <c r="N1038" s="70">
        <v>0</v>
      </c>
      <c r="O1038" s="70">
        <v>0</v>
      </c>
      <c r="P1038" s="70">
        <v>0</v>
      </c>
      <c r="Q1038" s="70">
        <v>0</v>
      </c>
      <c r="R1038" s="10">
        <f t="shared" si="146"/>
        <v>8.9333333333333336</v>
      </c>
      <c r="S1038" s="10">
        <v>8.8000000000000007</v>
      </c>
      <c r="T1038" s="9" t="str">
        <f t="shared" si="147"/>
        <v>ASL172</v>
      </c>
      <c r="U1038" s="11" t="str">
        <f t="shared" si="148"/>
        <v>The Last Attack</v>
      </c>
      <c r="V1038" s="11" t="str">
        <f t="shared" si="149"/>
        <v/>
      </c>
      <c r="W1038" s="11" t="str">
        <f t="shared" si="150"/>
        <v/>
      </c>
      <c r="X1038" s="86" t="str">
        <f>IFERROR(IF(U1038="","",IF(COUNTIF('My Played Scenarios'!E:E,T1038)&gt;0,"ü","")),"")</f>
        <v/>
      </c>
    </row>
    <row r="1039" spans="1:24" ht="15" customHeight="1" x14ac:dyDescent="0.3">
      <c r="A1039" s="128" t="str">
        <f>IFERROR(IF(VLOOKUP(C1039,Summary!A:B,2,FALSE)&lt;&gt;"C","",MAX($A$2:A1038)+1),"")</f>
        <v/>
      </c>
      <c r="B1039" s="35">
        <f>IF(Setup!$J$48="Yes",MAX($B$2:B1038)+1,"")</f>
        <v>973</v>
      </c>
      <c r="C1039" s="116" t="s">
        <v>1519</v>
      </c>
      <c r="D1039" s="37" t="str">
        <f t="shared" si="120"/>
        <v/>
      </c>
      <c r="E1039" s="41">
        <v>5.5</v>
      </c>
      <c r="F1039" s="41">
        <v>10</v>
      </c>
      <c r="G1039" s="6">
        <v>11</v>
      </c>
      <c r="H1039" s="6">
        <v>0</v>
      </c>
      <c r="I1039" s="70">
        <v>0</v>
      </c>
      <c r="J1039" s="70">
        <v>0</v>
      </c>
      <c r="K1039" s="70">
        <v>0</v>
      </c>
      <c r="L1039" s="70">
        <v>0</v>
      </c>
      <c r="M1039" s="70">
        <v>0</v>
      </c>
      <c r="N1039" s="70">
        <v>0</v>
      </c>
      <c r="O1039" s="70">
        <v>0</v>
      </c>
      <c r="P1039" s="70">
        <v>0</v>
      </c>
      <c r="Q1039" s="70">
        <v>0</v>
      </c>
      <c r="R1039" s="10">
        <f t="shared" si="146"/>
        <v>4.9416666666666664</v>
      </c>
      <c r="S1039" s="10">
        <v>3.7</v>
      </c>
      <c r="T1039" s="9" t="str">
        <f t="shared" si="147"/>
        <v>ASL173</v>
      </c>
      <c r="U1039" s="11" t="str">
        <f t="shared" si="148"/>
        <v>Father Sunshine</v>
      </c>
      <c r="V1039" s="11" t="str">
        <f t="shared" si="149"/>
        <v/>
      </c>
      <c r="W1039" s="11" t="str">
        <f t="shared" si="150"/>
        <v/>
      </c>
      <c r="X1039" s="86" t="str">
        <f>IFERROR(IF(U1039="","",IF(COUNTIF('My Played Scenarios'!E:E,T1039)&gt;0,"ü","")),"")</f>
        <v/>
      </c>
    </row>
    <row r="1040" spans="1:24" ht="15" customHeight="1" x14ac:dyDescent="0.3">
      <c r="A1040" s="128" t="str">
        <f>IFERROR(IF(VLOOKUP(C1040,Summary!A:B,2,FALSE)&lt;&gt;"C","",MAX($A$2:A1039)+1),"")</f>
        <v/>
      </c>
      <c r="B1040" s="35">
        <f>IF(Setup!$J$48="Yes",MAX($B$2:B1039)+1,"")</f>
        <v>974</v>
      </c>
      <c r="C1040" s="116" t="s">
        <v>1520</v>
      </c>
      <c r="D1040" s="37" t="str">
        <f t="shared" si="120"/>
        <v/>
      </c>
      <c r="E1040" s="41">
        <v>6.5</v>
      </c>
      <c r="F1040" s="41">
        <v>24</v>
      </c>
      <c r="G1040" s="6">
        <v>6</v>
      </c>
      <c r="H1040" s="6">
        <v>1</v>
      </c>
      <c r="I1040" s="70">
        <v>0</v>
      </c>
      <c r="J1040" s="70">
        <v>0</v>
      </c>
      <c r="K1040" s="70">
        <v>0</v>
      </c>
      <c r="L1040" s="70">
        <v>0</v>
      </c>
      <c r="M1040" s="70">
        <v>0</v>
      </c>
      <c r="N1040" s="70">
        <v>0</v>
      </c>
      <c r="O1040" s="70">
        <v>0</v>
      </c>
      <c r="P1040" s="70">
        <v>0</v>
      </c>
      <c r="Q1040" s="70">
        <v>0</v>
      </c>
      <c r="R1040" s="10">
        <f t="shared" si="146"/>
        <v>6.3083333333333336</v>
      </c>
      <c r="S1040" s="10">
        <v>5.3</v>
      </c>
      <c r="T1040" s="9" t="str">
        <f t="shared" si="147"/>
        <v>ASL174</v>
      </c>
      <c r="U1040" s="11" t="str">
        <f t="shared" si="148"/>
        <v>Lagus Assault Guns</v>
      </c>
      <c r="V1040" s="11" t="str">
        <f t="shared" si="149"/>
        <v/>
      </c>
      <c r="W1040" s="11" t="str">
        <f t="shared" si="150"/>
        <v/>
      </c>
      <c r="X1040" s="86" t="str">
        <f>IFERROR(IF(U1040="","",IF(COUNTIF('My Played Scenarios'!E:E,T1040)&gt;0,"ü","")),"")</f>
        <v/>
      </c>
    </row>
    <row r="1041" spans="1:24" ht="15" customHeight="1" x14ac:dyDescent="0.3">
      <c r="A1041" s="128" t="str">
        <f>IFERROR(IF(VLOOKUP(C1041,Summary!A:B,2,FALSE)&lt;&gt;"C","",MAX($A$2:A1040)+1),"")</f>
        <v/>
      </c>
      <c r="B1041" s="35">
        <f>IF(Setup!$J$48="Yes",MAX($B$2:B1040)+1,"")</f>
        <v>975</v>
      </c>
      <c r="C1041" s="116" t="s">
        <v>1521</v>
      </c>
      <c r="D1041" s="37" t="str">
        <f t="shared" si="120"/>
        <v/>
      </c>
      <c r="E1041" s="41">
        <v>7.5</v>
      </c>
      <c r="F1041" s="41">
        <v>28</v>
      </c>
      <c r="G1041" s="6">
        <v>5</v>
      </c>
      <c r="H1041" s="6">
        <v>2</v>
      </c>
      <c r="I1041" s="70">
        <v>0</v>
      </c>
      <c r="J1041" s="70">
        <v>1</v>
      </c>
      <c r="K1041" s="70">
        <v>0</v>
      </c>
      <c r="L1041" s="70">
        <v>0</v>
      </c>
      <c r="M1041" s="70">
        <v>0</v>
      </c>
      <c r="N1041" s="70">
        <v>0</v>
      </c>
      <c r="O1041" s="70">
        <v>0</v>
      </c>
      <c r="P1041" s="70">
        <v>0</v>
      </c>
      <c r="Q1041" s="70">
        <v>0</v>
      </c>
      <c r="R1041" s="10">
        <f t="shared" si="146"/>
        <v>7.875</v>
      </c>
      <c r="S1041" s="10">
        <v>7.2</v>
      </c>
      <c r="T1041" s="9" t="str">
        <f t="shared" si="147"/>
        <v>ASL175</v>
      </c>
      <c r="U1041" s="11" t="str">
        <f t="shared" si="148"/>
        <v>Hunters at YLimaa</v>
      </c>
      <c r="V1041" s="11" t="str">
        <f t="shared" si="149"/>
        <v>, OBA</v>
      </c>
      <c r="W1041" s="11" t="str">
        <f t="shared" si="150"/>
        <v>OBA</v>
      </c>
      <c r="X1041" s="86" t="str">
        <f>IFERROR(IF(U1041="","",IF(COUNTIF('My Played Scenarios'!E:E,T1041)&gt;0,"ü","")),"")</f>
        <v/>
      </c>
    </row>
    <row r="1042" spans="1:24" ht="15" customHeight="1" x14ac:dyDescent="0.3">
      <c r="A1042" s="128" t="str">
        <f>IFERROR(IF(VLOOKUP(C1042,Summary!A:B,2,FALSE)&lt;&gt;"C","",MAX($A$2:A1041)+1),"")</f>
        <v/>
      </c>
      <c r="B1042" s="35">
        <f>IF(Setup!$J$48="Yes",MAX($B$2:B1041)+1,"")</f>
        <v>976</v>
      </c>
      <c r="C1042" s="116" t="s">
        <v>1522</v>
      </c>
      <c r="D1042" s="37" t="str">
        <f t="shared" si="120"/>
        <v/>
      </c>
      <c r="E1042" s="41">
        <v>10</v>
      </c>
      <c r="F1042" s="41">
        <v>35</v>
      </c>
      <c r="G1042" s="6">
        <v>0</v>
      </c>
      <c r="H1042" s="6">
        <v>1</v>
      </c>
      <c r="I1042" s="70">
        <v>0</v>
      </c>
      <c r="J1042" s="70">
        <v>0</v>
      </c>
      <c r="K1042" s="70">
        <v>0</v>
      </c>
      <c r="L1042" s="70">
        <v>0</v>
      </c>
      <c r="M1042" s="70">
        <v>0</v>
      </c>
      <c r="N1042" s="70">
        <v>0</v>
      </c>
      <c r="O1042" s="70">
        <v>0</v>
      </c>
      <c r="P1042" s="70">
        <v>0</v>
      </c>
      <c r="Q1042" s="70">
        <v>0</v>
      </c>
      <c r="R1042" s="10">
        <f t="shared" si="146"/>
        <v>7</v>
      </c>
      <c r="S1042" s="10">
        <v>8.3000000000000007</v>
      </c>
      <c r="T1042" s="9" t="str">
        <f t="shared" si="147"/>
        <v>ASL176</v>
      </c>
      <c r="U1042" s="11" t="str">
        <f t="shared" si="148"/>
        <v>The Only Way Out</v>
      </c>
      <c r="V1042" s="11" t="str">
        <f t="shared" si="149"/>
        <v/>
      </c>
      <c r="W1042" s="11" t="str">
        <f t="shared" si="150"/>
        <v/>
      </c>
      <c r="X1042" s="86" t="str">
        <f>IFERROR(IF(U1042="","",IF(COUNTIF('My Played Scenarios'!E:E,T1042)&gt;0,"ü","")),"")</f>
        <v/>
      </c>
    </row>
    <row r="1043" spans="1:24" ht="15" customHeight="1" x14ac:dyDescent="0.3">
      <c r="A1043" s="128" t="str">
        <f>IFERROR(IF(VLOOKUP(C1043,Summary!A:B,2,FALSE)&lt;&gt;"C","",MAX($A$2:A1042)+1),"")</f>
        <v/>
      </c>
      <c r="B1043" s="35">
        <f>IF(Setup!$J$48="Yes",MAX($B$2:B1042)+1,"")</f>
        <v>977</v>
      </c>
      <c r="C1043" s="116" t="s">
        <v>1523</v>
      </c>
      <c r="D1043" s="37" t="str">
        <f t="shared" si="120"/>
        <v/>
      </c>
      <c r="E1043" s="41">
        <v>7.5</v>
      </c>
      <c r="F1043" s="41">
        <v>37</v>
      </c>
      <c r="G1043" s="6">
        <v>0</v>
      </c>
      <c r="H1043" s="6">
        <v>0</v>
      </c>
      <c r="I1043" s="70">
        <v>0</v>
      </c>
      <c r="J1043" s="70">
        <v>1</v>
      </c>
      <c r="K1043" s="70">
        <v>1</v>
      </c>
      <c r="L1043" s="70">
        <v>0</v>
      </c>
      <c r="M1043" s="70">
        <v>0</v>
      </c>
      <c r="N1043" s="70">
        <v>0</v>
      </c>
      <c r="O1043" s="70">
        <v>0</v>
      </c>
      <c r="P1043" s="70">
        <v>0</v>
      </c>
      <c r="Q1043" s="70">
        <v>0</v>
      </c>
      <c r="R1043" s="10">
        <f t="shared" si="146"/>
        <v>7.375</v>
      </c>
      <c r="S1043" s="10">
        <v>10.4</v>
      </c>
      <c r="T1043" s="9" t="str">
        <f t="shared" si="147"/>
        <v>ASL177</v>
      </c>
      <c r="U1043" s="11" t="str">
        <f t="shared" si="148"/>
        <v>Anabasis</v>
      </c>
      <c r="V1043" s="11" t="str">
        <f t="shared" si="149"/>
        <v>, OBA, Nght</v>
      </c>
      <c r="W1043" s="11" t="str">
        <f t="shared" si="150"/>
        <v>OBA, Nght</v>
      </c>
      <c r="X1043" s="86" t="str">
        <f>IFERROR(IF(U1043="","",IF(COUNTIF('My Played Scenarios'!E:E,T1043)&gt;0,"ü","")),"")</f>
        <v/>
      </c>
    </row>
    <row r="1044" spans="1:24" ht="15" customHeight="1" x14ac:dyDescent="0.3">
      <c r="A1044" s="128" t="str">
        <f>IFERROR(IF(VLOOKUP(C1044,Summary!A:B,2,FALSE)&lt;&gt;"C","",MAX($A$2:A1043)+1),"")</f>
        <v/>
      </c>
      <c r="B1044" s="35">
        <f>IF(Setup!$J$48="Yes",MAX($B$2:B1043)+1,"")</f>
        <v>978</v>
      </c>
      <c r="C1044" s="28"/>
      <c r="D1044" s="37" t="str">
        <f t="shared" si="120"/>
        <v/>
      </c>
      <c r="E1044" s="41"/>
      <c r="F1044" s="41"/>
      <c r="I1044" s="70"/>
      <c r="J1044" s="70"/>
      <c r="K1044" s="70"/>
      <c r="L1044" s="70"/>
      <c r="M1044" s="70"/>
      <c r="N1044" s="70"/>
      <c r="O1044" s="70"/>
      <c r="P1044" s="70"/>
      <c r="Q1044" s="70"/>
      <c r="R1044" s="10" t="str">
        <f t="shared" si="146"/>
        <v/>
      </c>
      <c r="T1044" s="9" t="str">
        <f t="shared" si="147"/>
        <v/>
      </c>
      <c r="U1044" s="11" t="str">
        <f t="shared" si="148"/>
        <v/>
      </c>
      <c r="V1044" s="11" t="str">
        <f t="shared" si="149"/>
        <v/>
      </c>
      <c r="W1044" s="11" t="str">
        <f t="shared" si="150"/>
        <v/>
      </c>
      <c r="X1044" s="86" t="str">
        <f>IFERROR(IF(U1044="","",IF(COUNTIF('My Played Scenarios'!E:E,T1044)&gt;0,"ü","")),"")</f>
        <v/>
      </c>
    </row>
    <row r="1045" spans="1:24" ht="15" customHeight="1" x14ac:dyDescent="0.3">
      <c r="A1045" s="128" t="str">
        <f>IFERROR(IF(VLOOKUP(C1045,Summary!A:B,2,FALSE)&lt;&gt;"C","",MAX($A$2:A1044)+1),"")</f>
        <v/>
      </c>
      <c r="B1045" s="35">
        <f>IF(Setup!$J$49="Yes",MAX($B$2:B1044)+1,"")</f>
        <v>979</v>
      </c>
      <c r="C1045" s="29" t="s">
        <v>601</v>
      </c>
      <c r="D1045" s="37" t="str">
        <f t="shared" si="120"/>
        <v/>
      </c>
      <c r="E1045" s="17"/>
      <c r="F1045" s="17"/>
      <c r="I1045" s="70" t="s">
        <v>1363</v>
      </c>
      <c r="J1045" s="70" t="s">
        <v>1363</v>
      </c>
      <c r="K1045" s="70" t="s">
        <v>1363</v>
      </c>
      <c r="L1045" s="70" t="s">
        <v>1363</v>
      </c>
      <c r="M1045" s="70" t="s">
        <v>1363</v>
      </c>
      <c r="N1045" s="70" t="s">
        <v>1363</v>
      </c>
      <c r="O1045" s="70" t="s">
        <v>1363</v>
      </c>
      <c r="P1045" s="70"/>
      <c r="Q1045" s="70" t="s">
        <v>1363</v>
      </c>
      <c r="R1045" s="10" t="str">
        <f t="shared" si="146"/>
        <v/>
      </c>
      <c r="T1045" s="9" t="str">
        <f t="shared" si="147"/>
        <v/>
      </c>
      <c r="U1045" s="11" t="str">
        <f t="shared" si="148"/>
        <v/>
      </c>
      <c r="V1045" s="11" t="str">
        <f t="shared" si="149"/>
        <v/>
      </c>
      <c r="W1045" s="11" t="str">
        <f t="shared" si="150"/>
        <v/>
      </c>
      <c r="X1045" s="86" t="str">
        <f>IFERROR(IF(U1045="","",IF(COUNTIF('My Played Scenarios'!E:E,T1045)&gt;0,"ü","")),"")</f>
        <v/>
      </c>
    </row>
    <row r="1046" spans="1:24" ht="15" customHeight="1" x14ac:dyDescent="0.3">
      <c r="A1046" s="128" t="str">
        <f>IFERROR(IF(VLOOKUP(C1046,Summary!A:B,2,FALSE)&lt;&gt;"C","",MAX($A$2:A1045)+1),"")</f>
        <v/>
      </c>
      <c r="B1046" s="35">
        <f>IF(Setup!$J$49="Yes",MAX($B$2:B1045)+1,"")</f>
        <v>980</v>
      </c>
      <c r="C1046" s="28" t="s">
        <v>602</v>
      </c>
      <c r="D1046" s="37" t="str">
        <f t="shared" si="120"/>
        <v/>
      </c>
      <c r="E1046" s="41">
        <v>5</v>
      </c>
      <c r="F1046" s="41">
        <v>10.5</v>
      </c>
      <c r="G1046" s="6">
        <v>7</v>
      </c>
      <c r="H1046" s="6">
        <v>0</v>
      </c>
      <c r="I1046" s="70">
        <v>0</v>
      </c>
      <c r="J1046" s="70">
        <v>0</v>
      </c>
      <c r="K1046" s="70">
        <v>0</v>
      </c>
      <c r="L1046" s="70">
        <v>0</v>
      </c>
      <c r="M1046" s="70">
        <v>0</v>
      </c>
      <c r="N1046" s="70">
        <v>0</v>
      </c>
      <c r="O1046" s="70">
        <v>0</v>
      </c>
      <c r="P1046" s="70">
        <v>0</v>
      </c>
      <c r="Q1046" s="70">
        <v>1</v>
      </c>
      <c r="R1046" s="10">
        <f t="shared" si="144"/>
        <v>4.625</v>
      </c>
      <c r="S1046" s="10">
        <v>2.8</v>
      </c>
      <c r="T1046" s="9" t="str">
        <f t="shared" si="121"/>
        <v>FF1</v>
      </c>
      <c r="U1046" s="11" t="str">
        <f t="shared" si="122"/>
        <v>Rabka-Mszana Road</v>
      </c>
      <c r="V1046" s="11" t="str">
        <f t="shared" si="145"/>
        <v>, SSR</v>
      </c>
      <c r="W1046" s="11" t="str">
        <f t="shared" si="123"/>
        <v>SSR</v>
      </c>
      <c r="X1046" s="86" t="str">
        <f>IFERROR(IF(U1046="","",IF(COUNTIF('My Played Scenarios'!E:E,T1046)&gt;0,"ü","")),"")</f>
        <v/>
      </c>
    </row>
    <row r="1047" spans="1:24" ht="15" customHeight="1" x14ac:dyDescent="0.3">
      <c r="A1047" s="128" t="str">
        <f>IFERROR(IF(VLOOKUP(C1047,Summary!A:B,2,FALSE)&lt;&gt;"C","",MAX($A$2:A1046)+1),"")</f>
        <v/>
      </c>
      <c r="B1047" s="35">
        <f>IF(Setup!$J$49="Yes",MAX($B$2:B1046)+1,"")</f>
        <v>981</v>
      </c>
      <c r="C1047" s="28" t="s">
        <v>603</v>
      </c>
      <c r="D1047" s="37" t="str">
        <f t="shared" ref="D1047:D1132" si="151">IF(OR(C1047="",LEFT(C1047,2)="--"),"",IF(OR(E1047="",F1047="",G1047="",H1047="",I1047="",J1047="",K1047="",L1047="",M1047="",N1047="",O1047="",P1047="",Q1047=""),"*",""))</f>
        <v/>
      </c>
      <c r="E1047" s="41">
        <v>5</v>
      </c>
      <c r="F1047" s="41">
        <v>13.5</v>
      </c>
      <c r="G1047" s="6">
        <v>0</v>
      </c>
      <c r="H1047" s="6">
        <v>0</v>
      </c>
      <c r="I1047" s="70">
        <v>0</v>
      </c>
      <c r="J1047" s="70">
        <v>0</v>
      </c>
      <c r="K1047" s="70">
        <v>0</v>
      </c>
      <c r="L1047" s="70">
        <v>0</v>
      </c>
      <c r="M1047" s="70">
        <v>0</v>
      </c>
      <c r="N1047" s="70">
        <v>0</v>
      </c>
      <c r="O1047" s="70">
        <v>0</v>
      </c>
      <c r="P1047" s="70">
        <v>0</v>
      </c>
      <c r="Q1047" s="70">
        <v>1</v>
      </c>
      <c r="R1047" s="10">
        <f t="shared" si="144"/>
        <v>2.541666666666667</v>
      </c>
      <c r="S1047" s="10">
        <v>1.9</v>
      </c>
      <c r="T1047" s="9" t="str">
        <f t="shared" ref="T1047:T1132" si="152">IF(OR(C1047="",LEFT(C1047,3)="---"),"",IFERROR("ASL"&amp;1*MID(C1047,SEARCH("[",C1047)+1,LEN(C1047)-SEARCH("[",C1047)-1),MID(C1047,SEARCH("[",C1047)+1,LEN(C1047)-SEARCH("[",C1047)-1)))</f>
        <v>FF2</v>
      </c>
      <c r="U1047" s="11" t="str">
        <f t="shared" ref="U1047:U1132" si="153">IF(OR(C1047="",LEFT(C1047,3)="---"),"",IFERROR(LEFT(C1047,LEN(C1047)-(LEN(C1047)-SEARCH("[",C1047)+2)),""))</f>
        <v>Defiant Confrontation</v>
      </c>
      <c r="V1047" s="11" t="str">
        <f t="shared" si="145"/>
        <v>, SSR</v>
      </c>
      <c r="W1047" s="11" t="str">
        <f t="shared" ref="W1047:W1132" si="154">IF(V1047="","",IF(V1047="Campaign","Campaign",RIGHT(V1047,LEN(V1047)-2)))</f>
        <v>SSR</v>
      </c>
      <c r="X1047" s="86" t="str">
        <f>IFERROR(IF(U1047="","",IF(COUNTIF('My Played Scenarios'!E:E,T1047)&gt;0,"ü","")),"")</f>
        <v/>
      </c>
    </row>
    <row r="1048" spans="1:24" ht="15" customHeight="1" x14ac:dyDescent="0.3">
      <c r="A1048" s="128" t="str">
        <f>IFERROR(IF(VLOOKUP(C1048,Summary!A:B,2,FALSE)&lt;&gt;"C","",MAX($A$2:A1047)+1),"")</f>
        <v/>
      </c>
      <c r="B1048" s="35">
        <f>IF(Setup!$J$49="Yes",MAX($B$2:B1047)+1,"")</f>
        <v>982</v>
      </c>
      <c r="C1048" s="28" t="s">
        <v>604</v>
      </c>
      <c r="D1048" s="37" t="str">
        <f t="shared" si="151"/>
        <v/>
      </c>
      <c r="E1048" s="41">
        <v>5</v>
      </c>
      <c r="F1048" s="41">
        <v>5</v>
      </c>
      <c r="G1048" s="6">
        <v>19</v>
      </c>
      <c r="H1048" s="6">
        <v>1</v>
      </c>
      <c r="I1048" s="70">
        <v>0</v>
      </c>
      <c r="J1048" s="70">
        <v>0</v>
      </c>
      <c r="K1048" s="70">
        <v>0</v>
      </c>
      <c r="L1048" s="70">
        <v>0</v>
      </c>
      <c r="M1048" s="70">
        <v>0</v>
      </c>
      <c r="N1048" s="70">
        <v>0</v>
      </c>
      <c r="O1048" s="70">
        <v>0</v>
      </c>
      <c r="P1048" s="70">
        <v>0</v>
      </c>
      <c r="Q1048" s="70">
        <v>1</v>
      </c>
      <c r="R1048" s="10">
        <f t="shared" si="144"/>
        <v>6.666666666666667</v>
      </c>
      <c r="S1048" s="10">
        <v>3.1</v>
      </c>
      <c r="T1048" s="9" t="str">
        <f t="shared" si="152"/>
        <v>FF3</v>
      </c>
      <c r="U1048" s="11" t="str">
        <f t="shared" si="153"/>
        <v>Armor Clash</v>
      </c>
      <c r="V1048" s="11" t="str">
        <f t="shared" si="145"/>
        <v>, SSR</v>
      </c>
      <c r="W1048" s="11" t="str">
        <f t="shared" si="154"/>
        <v>SSR</v>
      </c>
      <c r="X1048" s="86" t="str">
        <f>IFERROR(IF(U1048="","",IF(COUNTIF('My Played Scenarios'!E:E,T1048)&gt;0,"ü","")),"")</f>
        <v/>
      </c>
    </row>
    <row r="1049" spans="1:24" ht="15" customHeight="1" x14ac:dyDescent="0.3">
      <c r="A1049" s="128" t="str">
        <f>IFERROR(IF(VLOOKUP(C1049,Summary!A:B,2,FALSE)&lt;&gt;"C","",MAX($A$2:A1048)+1),"")</f>
        <v/>
      </c>
      <c r="B1049" s="35">
        <f>IF(Setup!$J$49="Yes",MAX($B$2:B1048)+1,"")</f>
        <v>983</v>
      </c>
      <c r="C1049" s="28" t="s">
        <v>605</v>
      </c>
      <c r="D1049" s="37" t="str">
        <f t="shared" si="151"/>
        <v/>
      </c>
      <c r="E1049" s="41">
        <v>5</v>
      </c>
      <c r="F1049" s="41">
        <v>17.5</v>
      </c>
      <c r="G1049" s="6">
        <v>0</v>
      </c>
      <c r="H1049" s="6">
        <v>0</v>
      </c>
      <c r="I1049" s="70">
        <v>0</v>
      </c>
      <c r="J1049" s="70">
        <v>0</v>
      </c>
      <c r="K1049" s="70">
        <v>0</v>
      </c>
      <c r="L1049" s="70">
        <v>0</v>
      </c>
      <c r="M1049" s="70">
        <v>0</v>
      </c>
      <c r="N1049" s="70">
        <v>0</v>
      </c>
      <c r="O1049" s="70">
        <v>0</v>
      </c>
      <c r="P1049" s="70">
        <v>0</v>
      </c>
      <c r="Q1049" s="70">
        <v>1</v>
      </c>
      <c r="R1049" s="10">
        <f t="shared" si="144"/>
        <v>2.875</v>
      </c>
      <c r="S1049" s="10">
        <v>1.6</v>
      </c>
      <c r="T1049" s="9" t="str">
        <f t="shared" si="152"/>
        <v>FF4</v>
      </c>
      <c r="U1049" s="11" t="str">
        <f t="shared" si="153"/>
        <v>Walk in the Woods</v>
      </c>
      <c r="V1049" s="11" t="str">
        <f t="shared" si="145"/>
        <v>, SSR</v>
      </c>
      <c r="W1049" s="11" t="str">
        <f t="shared" si="154"/>
        <v>SSR</v>
      </c>
      <c r="X1049" s="86" t="str">
        <f>IFERROR(IF(U1049="","",IF(COUNTIF('My Played Scenarios'!E:E,T1049)&gt;0,"ü","")),"")</f>
        <v/>
      </c>
    </row>
    <row r="1050" spans="1:24" ht="15" customHeight="1" x14ac:dyDescent="0.3">
      <c r="A1050" s="128" t="str">
        <f>IFERROR(IF(VLOOKUP(C1050,Summary!A:B,2,FALSE)&lt;&gt;"C","",MAX($A$2:A1049)+1),"")</f>
        <v/>
      </c>
      <c r="B1050" s="35">
        <f>IF(Setup!$J$49="Yes",MAX($B$2:B1049)+1,"")</f>
        <v>984</v>
      </c>
      <c r="C1050" s="28" t="s">
        <v>606</v>
      </c>
      <c r="D1050" s="37" t="str">
        <f t="shared" si="151"/>
        <v/>
      </c>
      <c r="E1050" s="41">
        <v>5</v>
      </c>
      <c r="F1050" s="41">
        <v>15</v>
      </c>
      <c r="G1050" s="6">
        <v>4</v>
      </c>
      <c r="H1050" s="6">
        <v>2</v>
      </c>
      <c r="I1050" s="70">
        <v>0</v>
      </c>
      <c r="J1050" s="70">
        <v>0</v>
      </c>
      <c r="K1050" s="70">
        <v>0</v>
      </c>
      <c r="L1050" s="70">
        <v>0</v>
      </c>
      <c r="M1050" s="70">
        <v>0</v>
      </c>
      <c r="N1050" s="70">
        <v>0</v>
      </c>
      <c r="O1050" s="70">
        <v>0</v>
      </c>
      <c r="P1050" s="70">
        <v>0</v>
      </c>
      <c r="Q1050" s="70">
        <v>1</v>
      </c>
      <c r="R1050" s="10">
        <f t="shared" si="144"/>
        <v>4.1666666666666661</v>
      </c>
      <c r="S1050" s="10">
        <v>3.4</v>
      </c>
      <c r="T1050" s="9" t="str">
        <f t="shared" si="152"/>
        <v>FF5</v>
      </c>
      <c r="U1050" s="11" t="str">
        <f t="shared" si="153"/>
        <v>The Sound of the Guns</v>
      </c>
      <c r="V1050" s="11" t="str">
        <f t="shared" si="145"/>
        <v>, SSR</v>
      </c>
      <c r="W1050" s="11" t="str">
        <f t="shared" si="154"/>
        <v>SSR</v>
      </c>
      <c r="X1050" s="86" t="str">
        <f>IFERROR(IF(U1050="","",IF(COUNTIF('My Played Scenarios'!E:E,T1050)&gt;0,"ü","")),"")</f>
        <v/>
      </c>
    </row>
    <row r="1051" spans="1:24" ht="15" customHeight="1" x14ac:dyDescent="0.3">
      <c r="A1051" s="128" t="str">
        <f>IFERROR(IF(VLOOKUP(C1051,Summary!A:B,2,FALSE)&lt;&gt;"C","",MAX($A$2:A1050)+1),"")</f>
        <v/>
      </c>
      <c r="B1051" s="35">
        <f>IF(Setup!$J$49="Yes",MAX($B$2:B1050)+1,"")</f>
        <v>985</v>
      </c>
      <c r="C1051" s="28" t="s">
        <v>607</v>
      </c>
      <c r="D1051" s="37" t="str">
        <f t="shared" si="151"/>
        <v/>
      </c>
      <c r="E1051" s="41">
        <v>5</v>
      </c>
      <c r="F1051" s="41">
        <v>16</v>
      </c>
      <c r="G1051" s="6">
        <v>0</v>
      </c>
      <c r="H1051" s="6">
        <v>0</v>
      </c>
      <c r="I1051" s="70">
        <v>1</v>
      </c>
      <c r="J1051" s="70">
        <v>0</v>
      </c>
      <c r="K1051" s="70">
        <v>1</v>
      </c>
      <c r="L1051" s="70">
        <v>0</v>
      </c>
      <c r="M1051" s="70">
        <v>0</v>
      </c>
      <c r="N1051" s="70">
        <v>0</v>
      </c>
      <c r="O1051" s="70">
        <v>0</v>
      </c>
      <c r="P1051" s="70">
        <v>0</v>
      </c>
      <c r="Q1051" s="70">
        <v>1</v>
      </c>
      <c r="R1051" s="10">
        <f t="shared" si="144"/>
        <v>3.5833333333333335</v>
      </c>
      <c r="S1051" s="10">
        <v>2.4</v>
      </c>
      <c r="T1051" s="9" t="str">
        <f t="shared" si="152"/>
        <v>FF6</v>
      </c>
      <c r="U1051" s="11" t="str">
        <f t="shared" si="153"/>
        <v>Night Ferry</v>
      </c>
      <c r="V1051" s="11" t="str">
        <f t="shared" si="145"/>
        <v>, PTO, Nght, SSR</v>
      </c>
      <c r="W1051" s="11" t="str">
        <f t="shared" si="154"/>
        <v>PTO, Nght, SSR</v>
      </c>
      <c r="X1051" s="86" t="str">
        <f>IFERROR(IF(U1051="","",IF(COUNTIF('My Played Scenarios'!E:E,T1051)&gt;0,"ü","")),"")</f>
        <v/>
      </c>
    </row>
    <row r="1052" spans="1:24" ht="15" customHeight="1" x14ac:dyDescent="0.3">
      <c r="A1052" s="128" t="str">
        <f>IFERROR(IF(VLOOKUP(C1052,Summary!A:B,2,FALSE)&lt;&gt;"C","",MAX($A$2:A1051)+1),"")</f>
        <v/>
      </c>
      <c r="B1052" s="35">
        <f>IF(Setup!$J$49="Yes",MAX($B$2:B1051)+1,"")</f>
        <v>986</v>
      </c>
      <c r="C1052" s="28"/>
      <c r="D1052" s="37" t="str">
        <f t="shared" si="151"/>
        <v/>
      </c>
      <c r="E1052" s="41"/>
      <c r="F1052" s="41"/>
      <c r="I1052" s="70" t="s">
        <v>1363</v>
      </c>
      <c r="J1052" s="70" t="s">
        <v>1363</v>
      </c>
      <c r="K1052" s="70" t="s">
        <v>1363</v>
      </c>
      <c r="L1052" s="70" t="s">
        <v>1363</v>
      </c>
      <c r="M1052" s="70" t="s">
        <v>1363</v>
      </c>
      <c r="N1052" s="70" t="s">
        <v>1363</v>
      </c>
      <c r="O1052" s="70" t="s">
        <v>1363</v>
      </c>
      <c r="P1052" s="70"/>
      <c r="Q1052" s="70" t="s">
        <v>1363</v>
      </c>
      <c r="R1052" s="10" t="str">
        <f t="shared" si="144"/>
        <v/>
      </c>
      <c r="T1052" s="9" t="str">
        <f t="shared" si="152"/>
        <v/>
      </c>
      <c r="U1052" s="11" t="str">
        <f t="shared" si="153"/>
        <v/>
      </c>
      <c r="V1052" s="11" t="str">
        <f t="shared" si="145"/>
        <v/>
      </c>
      <c r="W1052" s="11" t="str">
        <f t="shared" si="154"/>
        <v/>
      </c>
      <c r="X1052" s="86" t="str">
        <f>IFERROR(IF(U1052="","",IF(COUNTIF('My Played Scenarios'!E:E,T1052)&gt;0,"ü","")),"")</f>
        <v/>
      </c>
    </row>
    <row r="1053" spans="1:24" ht="15" customHeight="1" x14ac:dyDescent="0.3">
      <c r="A1053" s="128" t="str">
        <f>IFERROR(IF(VLOOKUP(C1053,Summary!A:B,2,FALSE)&lt;&gt;"C","",MAX($A$2:A1052)+1),"")</f>
        <v/>
      </c>
      <c r="B1053" s="35">
        <f>IF(Setup!$J$49="Yes",MAX($B$2:B1052)+1,"")</f>
        <v>987</v>
      </c>
      <c r="C1053" s="29" t="s">
        <v>608</v>
      </c>
      <c r="D1053" s="37" t="str">
        <f t="shared" si="151"/>
        <v/>
      </c>
      <c r="E1053" s="17"/>
      <c r="F1053" s="17"/>
      <c r="I1053" s="70" t="s">
        <v>1363</v>
      </c>
      <c r="J1053" s="70" t="s">
        <v>1363</v>
      </c>
      <c r="K1053" s="70" t="s">
        <v>1363</v>
      </c>
      <c r="L1053" s="70" t="s">
        <v>1363</v>
      </c>
      <c r="M1053" s="70" t="s">
        <v>1363</v>
      </c>
      <c r="N1053" s="70" t="s">
        <v>1363</v>
      </c>
      <c r="O1053" s="70" t="s">
        <v>1363</v>
      </c>
      <c r="P1053" s="70"/>
      <c r="Q1053" s="70" t="s">
        <v>1363</v>
      </c>
      <c r="R1053" s="10" t="str">
        <f t="shared" si="144"/>
        <v/>
      </c>
      <c r="T1053" s="9" t="str">
        <f t="shared" si="152"/>
        <v/>
      </c>
      <c r="U1053" s="11" t="str">
        <f t="shared" si="153"/>
        <v/>
      </c>
      <c r="V1053" s="11" t="str">
        <f t="shared" si="145"/>
        <v/>
      </c>
      <c r="W1053" s="11" t="str">
        <f t="shared" si="154"/>
        <v/>
      </c>
      <c r="X1053" s="86" t="str">
        <f>IFERROR(IF(U1053="","",IF(COUNTIF('My Played Scenarios'!E:E,T1053)&gt;0,"ü","")),"")</f>
        <v/>
      </c>
    </row>
    <row r="1054" spans="1:24" ht="15" customHeight="1" x14ac:dyDescent="0.3">
      <c r="A1054" s="128" t="str">
        <f>IFERROR(IF(VLOOKUP(C1054,Summary!A:B,2,FALSE)&lt;&gt;"C","",MAX($A$2:A1053)+1),"")</f>
        <v/>
      </c>
      <c r="B1054" s="35">
        <f>IF(Setup!$J$49="Yes",MAX($B$2:B1053)+1,"")</f>
        <v>988</v>
      </c>
      <c r="C1054" s="28" t="s">
        <v>609</v>
      </c>
      <c r="D1054" s="37" t="str">
        <f t="shared" si="151"/>
        <v/>
      </c>
      <c r="E1054" s="41">
        <v>5</v>
      </c>
      <c r="F1054" s="41">
        <v>16.5</v>
      </c>
      <c r="G1054" s="6">
        <v>9</v>
      </c>
      <c r="H1054" s="6">
        <v>0</v>
      </c>
      <c r="I1054" s="70">
        <v>0</v>
      </c>
      <c r="J1054" s="70">
        <v>0</v>
      </c>
      <c r="K1054" s="70">
        <v>0</v>
      </c>
      <c r="L1054" s="70">
        <v>0</v>
      </c>
      <c r="M1054" s="70">
        <v>0</v>
      </c>
      <c r="N1054" s="70">
        <v>0</v>
      </c>
      <c r="O1054" s="70">
        <v>0</v>
      </c>
      <c r="P1054" s="70">
        <v>0</v>
      </c>
      <c r="Q1054" s="70">
        <v>1</v>
      </c>
      <c r="R1054" s="10">
        <f t="shared" si="144"/>
        <v>5.791666666666667</v>
      </c>
      <c r="S1054" s="10">
        <v>3.7</v>
      </c>
      <c r="T1054" s="9" t="str">
        <f t="shared" si="152"/>
        <v>FF10</v>
      </c>
      <c r="U1054" s="11" t="str">
        <f t="shared" si="153"/>
        <v>Castle Keep</v>
      </c>
      <c r="V1054" s="11" t="str">
        <f t="shared" si="145"/>
        <v>, SSR</v>
      </c>
      <c r="W1054" s="11" t="str">
        <f t="shared" si="154"/>
        <v>SSR</v>
      </c>
      <c r="X1054" s="86" t="str">
        <f>IFERROR(IF(U1054="","",IF(COUNTIF('My Played Scenarios'!E:E,T1054)&gt;0,"ü","")),"")</f>
        <v/>
      </c>
    </row>
    <row r="1055" spans="1:24" ht="15" customHeight="1" x14ac:dyDescent="0.3">
      <c r="A1055" s="128" t="str">
        <f>IFERROR(IF(VLOOKUP(C1055,Summary!A:B,2,FALSE)&lt;&gt;"C","",MAX($A$2:A1054)+1),"")</f>
        <v/>
      </c>
      <c r="B1055" s="35">
        <f>IF(Setup!$J$49="Yes",MAX($B$2:B1054)+1,"")</f>
        <v>989</v>
      </c>
      <c r="C1055" s="28" t="s">
        <v>610</v>
      </c>
      <c r="D1055" s="37" t="str">
        <f t="shared" si="151"/>
        <v/>
      </c>
      <c r="E1055" s="41">
        <v>5</v>
      </c>
      <c r="F1055" s="41">
        <v>9.5</v>
      </c>
      <c r="G1055" s="6">
        <v>1</v>
      </c>
      <c r="H1055" s="6">
        <v>1</v>
      </c>
      <c r="I1055" s="70">
        <v>0</v>
      </c>
      <c r="J1055" s="70">
        <v>0</v>
      </c>
      <c r="K1055" s="70">
        <v>0</v>
      </c>
      <c r="L1055" s="70">
        <v>0</v>
      </c>
      <c r="M1055" s="70">
        <v>0</v>
      </c>
      <c r="N1055" s="70">
        <v>0</v>
      </c>
      <c r="O1055" s="70">
        <v>0</v>
      </c>
      <c r="P1055" s="70">
        <v>0</v>
      </c>
      <c r="Q1055" s="70">
        <v>1</v>
      </c>
      <c r="R1055" s="10">
        <f t="shared" si="144"/>
        <v>2.625</v>
      </c>
      <c r="S1055" s="10">
        <v>1.2</v>
      </c>
      <c r="T1055" s="9" t="str">
        <f t="shared" si="152"/>
        <v>FF11</v>
      </c>
      <c r="U1055" s="11" t="str">
        <f t="shared" si="153"/>
        <v>Out of Ethiopia</v>
      </c>
      <c r="V1055" s="11" t="str">
        <f t="shared" si="145"/>
        <v>, SSR</v>
      </c>
      <c r="W1055" s="11" t="str">
        <f t="shared" si="154"/>
        <v>SSR</v>
      </c>
      <c r="X1055" s="86" t="str">
        <f>IFERROR(IF(U1055="","",IF(COUNTIF('My Played Scenarios'!E:E,T1055)&gt;0,"ü","")),"")</f>
        <v/>
      </c>
    </row>
    <row r="1056" spans="1:24" ht="15" customHeight="1" x14ac:dyDescent="0.3">
      <c r="A1056" s="128" t="str">
        <f>IFERROR(IF(VLOOKUP(C1056,Summary!A:B,2,FALSE)&lt;&gt;"C","",MAX($A$2:A1055)+1),"")</f>
        <v/>
      </c>
      <c r="B1056" s="35">
        <f>IF(Setup!$J$49="Yes",MAX($B$2:B1055)+1,"")</f>
        <v>990</v>
      </c>
      <c r="C1056" s="28" t="s">
        <v>611</v>
      </c>
      <c r="D1056" s="37" t="str">
        <f t="shared" si="151"/>
        <v/>
      </c>
      <c r="E1056" s="41">
        <v>5</v>
      </c>
      <c r="F1056" s="41">
        <v>28</v>
      </c>
      <c r="G1056" s="6">
        <v>0</v>
      </c>
      <c r="H1056" s="6">
        <v>4</v>
      </c>
      <c r="I1056" s="70">
        <v>0</v>
      </c>
      <c r="J1056" s="70">
        <v>0</v>
      </c>
      <c r="K1056" s="70">
        <v>0</v>
      </c>
      <c r="L1056" s="70">
        <v>0</v>
      </c>
      <c r="M1056" s="70">
        <v>0</v>
      </c>
      <c r="N1056" s="70">
        <v>0</v>
      </c>
      <c r="O1056" s="70">
        <v>0</v>
      </c>
      <c r="P1056" s="70">
        <v>0</v>
      </c>
      <c r="Q1056" s="70">
        <v>1</v>
      </c>
      <c r="R1056" s="10">
        <f t="shared" si="144"/>
        <v>4.0833333333333339</v>
      </c>
      <c r="S1056" s="10">
        <v>3.6</v>
      </c>
      <c r="T1056" s="9" t="str">
        <f t="shared" si="152"/>
        <v>FF12</v>
      </c>
      <c r="U1056" s="11" t="str">
        <f t="shared" si="153"/>
        <v>Easy Out</v>
      </c>
      <c r="V1056" s="11" t="str">
        <f t="shared" si="145"/>
        <v>, SSR</v>
      </c>
      <c r="W1056" s="11" t="str">
        <f t="shared" si="154"/>
        <v>SSR</v>
      </c>
      <c r="X1056" s="86" t="str">
        <f>IFERROR(IF(U1056="","",IF(COUNTIF('My Played Scenarios'!E:E,T1056)&gt;0,"ü","")),"")</f>
        <v/>
      </c>
    </row>
    <row r="1057" spans="1:24" ht="15" customHeight="1" x14ac:dyDescent="0.3">
      <c r="A1057" s="128" t="str">
        <f>IFERROR(IF(VLOOKUP(C1057,Summary!A:B,2,FALSE)&lt;&gt;"C","",MAX($A$2:A1056)+1),"")</f>
        <v/>
      </c>
      <c r="B1057" s="35">
        <f>IF(Setup!$J$49="Yes",MAX($B$2:B1056)+1,"")</f>
        <v>991</v>
      </c>
      <c r="C1057" s="28" t="s">
        <v>612</v>
      </c>
      <c r="D1057" s="37" t="str">
        <f t="shared" si="151"/>
        <v/>
      </c>
      <c r="E1057" s="41">
        <v>4.5</v>
      </c>
      <c r="F1057" s="41">
        <v>12</v>
      </c>
      <c r="G1057" s="6">
        <v>0</v>
      </c>
      <c r="H1057" s="6">
        <v>1</v>
      </c>
      <c r="I1057" s="70">
        <v>0</v>
      </c>
      <c r="J1057" s="70">
        <v>0</v>
      </c>
      <c r="K1057" s="70">
        <v>0</v>
      </c>
      <c r="L1057" s="70">
        <v>0</v>
      </c>
      <c r="M1057" s="70">
        <v>0</v>
      </c>
      <c r="N1057" s="70">
        <v>0</v>
      </c>
      <c r="O1057" s="70">
        <v>0</v>
      </c>
      <c r="P1057" s="70">
        <v>0</v>
      </c>
      <c r="Q1057" s="70">
        <v>1</v>
      </c>
      <c r="R1057" s="10">
        <f t="shared" si="144"/>
        <v>2.35</v>
      </c>
      <c r="S1057" s="10">
        <v>1.4</v>
      </c>
      <c r="T1057" s="9" t="str">
        <f t="shared" si="152"/>
        <v>FF13</v>
      </c>
      <c r="U1057" s="11" t="str">
        <f t="shared" si="153"/>
        <v>Fire on the Mountain</v>
      </c>
      <c r="V1057" s="11" t="str">
        <f t="shared" si="145"/>
        <v>, SSR</v>
      </c>
      <c r="W1057" s="11" t="str">
        <f t="shared" si="154"/>
        <v>SSR</v>
      </c>
      <c r="X1057" s="86" t="str">
        <f>IFERROR(IF(U1057="","",IF(COUNTIF('My Played Scenarios'!E:E,T1057)&gt;0,"ü","")),"")</f>
        <v/>
      </c>
    </row>
    <row r="1058" spans="1:24" ht="15" customHeight="1" x14ac:dyDescent="0.3">
      <c r="A1058" s="128" t="str">
        <f>IFERROR(IF(VLOOKUP(C1058,Summary!A:B,2,FALSE)&lt;&gt;"C","",MAX($A$2:A1057)+1),"")</f>
        <v/>
      </c>
      <c r="B1058" s="35">
        <f>IF(Setup!$J$49="Yes",MAX($B$2:B1057)+1,"")</f>
        <v>992</v>
      </c>
      <c r="C1058" s="28" t="s">
        <v>613</v>
      </c>
      <c r="D1058" s="37" t="str">
        <f t="shared" si="151"/>
        <v/>
      </c>
      <c r="E1058" s="41">
        <v>5</v>
      </c>
      <c r="F1058" s="41">
        <v>10.5</v>
      </c>
      <c r="G1058" s="6">
        <v>0</v>
      </c>
      <c r="H1058" s="6">
        <v>0</v>
      </c>
      <c r="I1058" s="70">
        <v>0</v>
      </c>
      <c r="J1058" s="70">
        <v>0</v>
      </c>
      <c r="K1058" s="70">
        <v>0</v>
      </c>
      <c r="L1058" s="70">
        <v>0</v>
      </c>
      <c r="M1058" s="70">
        <v>0</v>
      </c>
      <c r="N1058" s="70">
        <v>0</v>
      </c>
      <c r="O1058" s="70">
        <v>0</v>
      </c>
      <c r="P1058" s="70">
        <v>0</v>
      </c>
      <c r="Q1058" s="70">
        <v>1</v>
      </c>
      <c r="R1058" s="10">
        <f t="shared" si="144"/>
        <v>2.291666666666667</v>
      </c>
      <c r="S1058" s="10">
        <v>1.2</v>
      </c>
      <c r="T1058" s="9" t="str">
        <f t="shared" si="152"/>
        <v>FF14</v>
      </c>
      <c r="U1058" s="11" t="str">
        <f t="shared" si="153"/>
        <v>The Hunted</v>
      </c>
      <c r="V1058" s="11" t="str">
        <f t="shared" si="145"/>
        <v>, SSR</v>
      </c>
      <c r="W1058" s="11" t="str">
        <f t="shared" si="154"/>
        <v>SSR</v>
      </c>
      <c r="X1058" s="86" t="str">
        <f>IFERROR(IF(U1058="","",IF(COUNTIF('My Played Scenarios'!E:E,T1058)&gt;0,"ü","")),"")</f>
        <v/>
      </c>
    </row>
    <row r="1059" spans="1:24" ht="15" customHeight="1" x14ac:dyDescent="0.3">
      <c r="A1059" s="128" t="str">
        <f>IFERROR(IF(VLOOKUP(C1059,Summary!A:B,2,FALSE)&lt;&gt;"C","",MAX($A$2:A1058)+1),"")</f>
        <v/>
      </c>
      <c r="B1059" s="35">
        <f>IF(Setup!$J$49="Yes",MAX($B$2:B1058)+1,"")</f>
        <v>993</v>
      </c>
      <c r="C1059" s="28" t="s">
        <v>614</v>
      </c>
      <c r="D1059" s="37" t="str">
        <f t="shared" si="151"/>
        <v/>
      </c>
      <c r="E1059" s="41">
        <v>5</v>
      </c>
      <c r="F1059" s="41">
        <v>7.5</v>
      </c>
      <c r="G1059" s="6">
        <v>0</v>
      </c>
      <c r="H1059" s="6">
        <v>0</v>
      </c>
      <c r="I1059" s="70">
        <v>0</v>
      </c>
      <c r="J1059" s="70">
        <v>0</v>
      </c>
      <c r="K1059" s="70">
        <v>0</v>
      </c>
      <c r="L1059" s="70">
        <v>0</v>
      </c>
      <c r="M1059" s="70">
        <v>0</v>
      </c>
      <c r="N1059" s="70">
        <v>0</v>
      </c>
      <c r="O1059" s="70">
        <v>0</v>
      </c>
      <c r="P1059" s="70">
        <v>0</v>
      </c>
      <c r="Q1059" s="70">
        <v>1</v>
      </c>
      <c r="R1059" s="10">
        <f t="shared" si="144"/>
        <v>2.041666666666667</v>
      </c>
      <c r="S1059" s="10">
        <v>0.8</v>
      </c>
      <c r="T1059" s="9" t="str">
        <f t="shared" si="152"/>
        <v>FF15</v>
      </c>
      <c r="U1059" s="11" t="str">
        <f t="shared" si="153"/>
        <v>Dragoons Returned</v>
      </c>
      <c r="V1059" s="11" t="str">
        <f t="shared" si="145"/>
        <v>, SSR</v>
      </c>
      <c r="W1059" s="11" t="str">
        <f t="shared" si="154"/>
        <v>SSR</v>
      </c>
      <c r="X1059" s="86" t="str">
        <f>IFERROR(IF(U1059="","",IF(COUNTIF('My Played Scenarios'!E:E,T1059)&gt;0,"ü","")),"")</f>
        <v/>
      </c>
    </row>
    <row r="1060" spans="1:24" ht="15" customHeight="1" x14ac:dyDescent="0.3">
      <c r="A1060" s="128" t="str">
        <f>IFERROR(IF(VLOOKUP(C1060,Summary!A:B,2,FALSE)&lt;&gt;"C","",MAX($A$2:A1059)+1),"")</f>
        <v/>
      </c>
      <c r="B1060" s="35">
        <f>IF(Setup!$J$49="Yes",MAX($B$2:B1059)+1,"")</f>
        <v>994</v>
      </c>
      <c r="C1060" s="28"/>
      <c r="D1060" s="37" t="str">
        <f t="shared" si="151"/>
        <v/>
      </c>
      <c r="E1060" s="41"/>
      <c r="F1060" s="41"/>
      <c r="I1060" s="70" t="s">
        <v>1363</v>
      </c>
      <c r="J1060" s="70" t="s">
        <v>1363</v>
      </c>
      <c r="K1060" s="70" t="s">
        <v>1363</v>
      </c>
      <c r="L1060" s="70" t="s">
        <v>1363</v>
      </c>
      <c r="M1060" s="70" t="s">
        <v>1363</v>
      </c>
      <c r="N1060" s="70" t="s">
        <v>1363</v>
      </c>
      <c r="O1060" s="70" t="s">
        <v>1363</v>
      </c>
      <c r="P1060" s="70"/>
      <c r="Q1060" s="70" t="s">
        <v>1363</v>
      </c>
      <c r="R1060" s="10" t="str">
        <f t="shared" si="144"/>
        <v/>
      </c>
      <c r="T1060" s="9" t="str">
        <f t="shared" si="152"/>
        <v/>
      </c>
      <c r="U1060" s="11" t="str">
        <f t="shared" si="153"/>
        <v/>
      </c>
      <c r="V1060" s="11" t="str">
        <f t="shared" si="145"/>
        <v/>
      </c>
      <c r="W1060" s="11" t="str">
        <f t="shared" si="154"/>
        <v/>
      </c>
      <c r="X1060" s="86" t="str">
        <f>IFERROR(IF(U1060="","",IF(COUNTIF('My Played Scenarios'!E:E,T1060)&gt;0,"ü","")),"")</f>
        <v/>
      </c>
    </row>
    <row r="1061" spans="1:24" ht="15" customHeight="1" x14ac:dyDescent="0.3">
      <c r="A1061" s="128" t="str">
        <f>IFERROR(IF(VLOOKUP(C1061,Summary!A:B,2,FALSE)&lt;&gt;"C","",MAX($A$2:A1060)+1),"")</f>
        <v/>
      </c>
      <c r="B1061" s="35">
        <f>IF(Setup!$J$50="Yes",MAX($B$2:B1060)+1,"")</f>
        <v>995</v>
      </c>
      <c r="C1061" s="29" t="s">
        <v>615</v>
      </c>
      <c r="D1061" s="37" t="str">
        <f t="shared" si="151"/>
        <v/>
      </c>
      <c r="E1061" s="17"/>
      <c r="F1061" s="17"/>
      <c r="I1061" s="70" t="s">
        <v>1363</v>
      </c>
      <c r="J1061" s="70" t="s">
        <v>1363</v>
      </c>
      <c r="K1061" s="70" t="s">
        <v>1363</v>
      </c>
      <c r="L1061" s="70" t="s">
        <v>1363</v>
      </c>
      <c r="M1061" s="70" t="s">
        <v>1363</v>
      </c>
      <c r="N1061" s="70" t="s">
        <v>1363</v>
      </c>
      <c r="O1061" s="70" t="s">
        <v>1363</v>
      </c>
      <c r="P1061" s="70"/>
      <c r="Q1061" s="70" t="s">
        <v>1363</v>
      </c>
      <c r="R1061" s="10" t="str">
        <f t="shared" si="144"/>
        <v/>
      </c>
      <c r="T1061" s="9" t="str">
        <f t="shared" si="152"/>
        <v/>
      </c>
      <c r="U1061" s="11" t="str">
        <f t="shared" si="153"/>
        <v/>
      </c>
      <c r="V1061" s="11" t="str">
        <f t="shared" si="145"/>
        <v/>
      </c>
      <c r="W1061" s="11" t="str">
        <f t="shared" si="154"/>
        <v/>
      </c>
      <c r="X1061" s="86" t="str">
        <f>IFERROR(IF(U1061="","",IF(COUNTIF('My Played Scenarios'!E:E,T1061)&gt;0,"ü","")),"")</f>
        <v/>
      </c>
    </row>
    <row r="1062" spans="1:24" ht="15" customHeight="1" x14ac:dyDescent="0.3">
      <c r="A1062" s="128" t="str">
        <f>IFERROR(IF(VLOOKUP(C1062,Summary!A:B,2,FALSE)&lt;&gt;"C","",MAX($A$2:A1061)+1),"")</f>
        <v/>
      </c>
      <c r="B1062" s="35">
        <f>IF(Setup!$J$50="Yes",MAX($B$2:B1061)+1,"")</f>
        <v>996</v>
      </c>
      <c r="C1062" s="28" t="s">
        <v>616</v>
      </c>
      <c r="D1062" s="37" t="str">
        <f t="shared" si="151"/>
        <v/>
      </c>
      <c r="E1062" s="41">
        <v>8.5</v>
      </c>
      <c r="F1062" s="41">
        <v>40</v>
      </c>
      <c r="G1062" s="6">
        <v>3</v>
      </c>
      <c r="H1062" s="6">
        <v>4</v>
      </c>
      <c r="I1062" s="70">
        <v>0</v>
      </c>
      <c r="J1062" s="70">
        <v>1</v>
      </c>
      <c r="K1062" s="70">
        <v>0</v>
      </c>
      <c r="L1062" s="70">
        <v>0</v>
      </c>
      <c r="M1062" s="70">
        <v>0</v>
      </c>
      <c r="N1062" s="70">
        <v>0</v>
      </c>
      <c r="O1062" s="70">
        <v>0</v>
      </c>
      <c r="P1062" s="70">
        <v>0</v>
      </c>
      <c r="Q1062" s="70">
        <v>0</v>
      </c>
      <c r="R1062" s="10">
        <f t="shared" si="144"/>
        <v>9.6416666666666675</v>
      </c>
      <c r="T1062" s="9" t="str">
        <f t="shared" si="152"/>
        <v>U1</v>
      </c>
      <c r="U1062" s="11" t="str">
        <f t="shared" si="153"/>
        <v>The French Decide to Fight</v>
      </c>
      <c r="V1062" s="11" t="str">
        <f t="shared" si="145"/>
        <v>, OBA</v>
      </c>
      <c r="W1062" s="11" t="str">
        <f t="shared" si="154"/>
        <v>OBA</v>
      </c>
      <c r="X1062" s="86" t="str">
        <f>IFERROR(IF(U1062="","",IF(COUNTIF('My Played Scenarios'!E:E,T1062)&gt;0,"ü","")),"")</f>
        <v/>
      </c>
    </row>
    <row r="1063" spans="1:24" ht="15" customHeight="1" x14ac:dyDescent="0.3">
      <c r="A1063" s="128" t="str">
        <f>IFERROR(IF(VLOOKUP(C1063,Summary!A:B,2,FALSE)&lt;&gt;"C","",MAX($A$2:A1062)+1),"")</f>
        <v/>
      </c>
      <c r="B1063" s="35">
        <f>IF(Setup!$J$50="Yes",MAX($B$2:B1062)+1,"")</f>
        <v>997</v>
      </c>
      <c r="C1063" s="28" t="s">
        <v>617</v>
      </c>
      <c r="D1063" s="37" t="str">
        <f t="shared" si="151"/>
        <v/>
      </c>
      <c r="E1063" s="41">
        <v>8</v>
      </c>
      <c r="F1063" s="41">
        <v>44</v>
      </c>
      <c r="G1063" s="6">
        <v>16</v>
      </c>
      <c r="H1063" s="6">
        <v>3</v>
      </c>
      <c r="I1063" s="70">
        <v>0</v>
      </c>
      <c r="J1063" s="70">
        <v>1</v>
      </c>
      <c r="K1063" s="70">
        <v>0</v>
      </c>
      <c r="L1063" s="70">
        <v>0</v>
      </c>
      <c r="M1063" s="70">
        <v>0</v>
      </c>
      <c r="N1063" s="70">
        <v>0</v>
      </c>
      <c r="O1063" s="70">
        <v>0</v>
      </c>
      <c r="P1063" s="70">
        <v>0</v>
      </c>
      <c r="Q1063" s="70">
        <v>0</v>
      </c>
      <c r="R1063" s="10">
        <f t="shared" si="144"/>
        <v>14.333333333333334</v>
      </c>
      <c r="T1063" s="9" t="str">
        <f t="shared" si="152"/>
        <v>U2</v>
      </c>
      <c r="U1063" s="11" t="str">
        <f t="shared" si="153"/>
        <v>Sweep for Bordj Toum Bridge</v>
      </c>
      <c r="V1063" s="11" t="str">
        <f t="shared" si="145"/>
        <v>, OBA</v>
      </c>
      <c r="W1063" s="11" t="str">
        <f t="shared" si="154"/>
        <v>OBA</v>
      </c>
      <c r="X1063" s="86" t="str">
        <f>IFERROR(IF(U1063="","",IF(COUNTIF('My Played Scenarios'!E:E,T1063)&gt;0,"ü","")),"")</f>
        <v/>
      </c>
    </row>
    <row r="1064" spans="1:24" ht="15" customHeight="1" x14ac:dyDescent="0.3">
      <c r="A1064" s="128" t="str">
        <f>IFERROR(IF(VLOOKUP(C1064,Summary!A:B,2,FALSE)&lt;&gt;"C","",MAX($A$2:A1063)+1),"")</f>
        <v/>
      </c>
      <c r="B1064" s="35">
        <f>IF(Setup!$J$50="Yes",MAX($B$2:B1063)+1,"")</f>
        <v>998</v>
      </c>
      <c r="C1064" s="28" t="s">
        <v>618</v>
      </c>
      <c r="D1064" s="37" t="str">
        <f t="shared" si="151"/>
        <v/>
      </c>
      <c r="E1064" s="41">
        <v>9</v>
      </c>
      <c r="F1064" s="41">
        <v>34</v>
      </c>
      <c r="G1064" s="6">
        <v>4</v>
      </c>
      <c r="H1064" s="6">
        <v>2</v>
      </c>
      <c r="I1064" s="70">
        <v>0</v>
      </c>
      <c r="J1064" s="70">
        <v>1</v>
      </c>
      <c r="K1064" s="70">
        <v>0</v>
      </c>
      <c r="L1064" s="70">
        <v>0</v>
      </c>
      <c r="M1064" s="70">
        <v>0</v>
      </c>
      <c r="N1064" s="70">
        <v>0</v>
      </c>
      <c r="O1064" s="70">
        <v>0</v>
      </c>
      <c r="P1064" s="70">
        <v>0</v>
      </c>
      <c r="Q1064" s="70">
        <v>0</v>
      </c>
      <c r="R1064" s="10">
        <f t="shared" si="144"/>
        <v>9.5500000000000007</v>
      </c>
      <c r="T1064" s="9" t="str">
        <f t="shared" si="152"/>
        <v>U3</v>
      </c>
      <c r="U1064" s="11" t="str">
        <f t="shared" si="153"/>
        <v>The Factory</v>
      </c>
      <c r="V1064" s="11" t="str">
        <f t="shared" si="145"/>
        <v>, OBA</v>
      </c>
      <c r="W1064" s="11" t="str">
        <f t="shared" si="154"/>
        <v>OBA</v>
      </c>
      <c r="X1064" s="86" t="str">
        <f>IFERROR(IF(U1064="","",IF(COUNTIF('My Played Scenarios'!E:E,T1064)&gt;0,"ü","")),"")</f>
        <v/>
      </c>
    </row>
    <row r="1065" spans="1:24" ht="15" customHeight="1" x14ac:dyDescent="0.3">
      <c r="A1065" s="128" t="str">
        <f>IFERROR(IF(VLOOKUP(C1065,Summary!A:B,2,FALSE)&lt;&gt;"C","",MAX($A$2:A1064)+1),"")</f>
        <v/>
      </c>
      <c r="B1065" s="35">
        <f>IF(Setup!$J$50="Yes",MAX($B$2:B1064)+1,"")</f>
        <v>999</v>
      </c>
      <c r="C1065" s="28" t="s">
        <v>619</v>
      </c>
      <c r="D1065" s="37" t="str">
        <f t="shared" si="151"/>
        <v/>
      </c>
      <c r="E1065" s="41">
        <v>9.5</v>
      </c>
      <c r="F1065" s="41">
        <v>32</v>
      </c>
      <c r="G1065" s="6">
        <v>6</v>
      </c>
      <c r="H1065" s="6">
        <v>4</v>
      </c>
      <c r="I1065" s="70">
        <v>0</v>
      </c>
      <c r="J1065" s="70">
        <v>1</v>
      </c>
      <c r="K1065" s="70">
        <v>0</v>
      </c>
      <c r="L1065" s="70">
        <v>0</v>
      </c>
      <c r="M1065" s="70">
        <v>0</v>
      </c>
      <c r="N1065" s="70">
        <v>0</v>
      </c>
      <c r="O1065" s="70">
        <v>0</v>
      </c>
      <c r="P1065" s="70">
        <v>0</v>
      </c>
      <c r="Q1065" s="70">
        <v>0</v>
      </c>
      <c r="R1065" s="10">
        <f t="shared" si="144"/>
        <v>11.291666666666666</v>
      </c>
      <c r="T1065" s="9" t="str">
        <f t="shared" si="152"/>
        <v>U4</v>
      </c>
      <c r="U1065" s="11" t="str">
        <f t="shared" si="153"/>
        <v>Climax at Nijmegen Bridge</v>
      </c>
      <c r="V1065" s="11" t="str">
        <f t="shared" si="145"/>
        <v>, OBA</v>
      </c>
      <c r="W1065" s="11" t="str">
        <f t="shared" si="154"/>
        <v>OBA</v>
      </c>
      <c r="X1065" s="86" t="str">
        <f>IFERROR(IF(U1065="","",IF(COUNTIF('My Played Scenarios'!E:E,T1065)&gt;0,"ü","")),"")</f>
        <v/>
      </c>
    </row>
    <row r="1066" spans="1:24" ht="15" customHeight="1" x14ac:dyDescent="0.3">
      <c r="A1066" s="128" t="str">
        <f>IFERROR(IF(VLOOKUP(C1066,Summary!A:B,2,FALSE)&lt;&gt;"C","",MAX($A$2:A1065)+1),"")</f>
        <v/>
      </c>
      <c r="B1066" s="35">
        <f>IF(Setup!$J$50="Yes",MAX($B$2:B1065)+1,"")</f>
        <v>1000</v>
      </c>
      <c r="C1066" s="28" t="s">
        <v>620</v>
      </c>
      <c r="D1066" s="37" t="str">
        <f t="shared" si="151"/>
        <v/>
      </c>
      <c r="E1066" s="41">
        <v>6</v>
      </c>
      <c r="F1066" s="41">
        <v>10</v>
      </c>
      <c r="G1066" s="6">
        <v>6</v>
      </c>
      <c r="H1066" s="6">
        <v>0</v>
      </c>
      <c r="I1066" s="70">
        <v>0</v>
      </c>
      <c r="J1066" s="70">
        <v>0</v>
      </c>
      <c r="K1066" s="70">
        <v>0</v>
      </c>
      <c r="L1066" s="70">
        <v>0</v>
      </c>
      <c r="M1066" s="70">
        <v>0</v>
      </c>
      <c r="N1066" s="70">
        <v>0</v>
      </c>
      <c r="O1066" s="70">
        <v>0</v>
      </c>
      <c r="P1066" s="70">
        <v>0</v>
      </c>
      <c r="Q1066" s="70">
        <v>0</v>
      </c>
      <c r="R1066" s="10">
        <f t="shared" si="144"/>
        <v>4.4000000000000004</v>
      </c>
      <c r="T1066" s="9" t="str">
        <f t="shared" si="152"/>
        <v>U5</v>
      </c>
      <c r="U1066" s="11" t="str">
        <f t="shared" si="153"/>
        <v>Point d'Appui</v>
      </c>
      <c r="V1066" s="11" t="str">
        <f t="shared" si="145"/>
        <v/>
      </c>
      <c r="W1066" s="11" t="str">
        <f t="shared" si="154"/>
        <v/>
      </c>
      <c r="X1066" s="86" t="str">
        <f>IFERROR(IF(U1066="","",IF(COUNTIF('My Played Scenarios'!E:E,T1066)&gt;0,"ü","")),"")</f>
        <v/>
      </c>
    </row>
    <row r="1067" spans="1:24" ht="15" customHeight="1" x14ac:dyDescent="0.3">
      <c r="A1067" s="128" t="str">
        <f>IFERROR(IF(VLOOKUP(C1067,Summary!A:B,2,FALSE)&lt;&gt;"C","",MAX($A$2:A1066)+1),"")</f>
        <v/>
      </c>
      <c r="B1067" s="35">
        <f>IF(Setup!$J$50="Yes",MAX($B$2:B1066)+1,"")</f>
        <v>1001</v>
      </c>
      <c r="C1067" s="28" t="s">
        <v>621</v>
      </c>
      <c r="D1067" s="37" t="str">
        <f t="shared" si="151"/>
        <v/>
      </c>
      <c r="E1067" s="41">
        <v>9</v>
      </c>
      <c r="F1067" s="41">
        <v>30</v>
      </c>
      <c r="G1067" s="6">
        <v>8</v>
      </c>
      <c r="H1067" s="6">
        <v>1</v>
      </c>
      <c r="I1067" s="70">
        <v>0</v>
      </c>
      <c r="J1067" s="70">
        <v>1</v>
      </c>
      <c r="K1067" s="70">
        <v>0</v>
      </c>
      <c r="L1067" s="70">
        <v>0</v>
      </c>
      <c r="M1067" s="70">
        <v>1</v>
      </c>
      <c r="N1067" s="70">
        <v>0</v>
      </c>
      <c r="O1067" s="70">
        <v>0</v>
      </c>
      <c r="P1067" s="70">
        <v>0</v>
      </c>
      <c r="Q1067" s="70">
        <v>0</v>
      </c>
      <c r="R1067" s="10">
        <f t="shared" si="144"/>
        <v>11.5</v>
      </c>
      <c r="T1067" s="9" t="str">
        <f t="shared" si="152"/>
        <v>U6</v>
      </c>
      <c r="U1067" s="11" t="str">
        <f t="shared" si="153"/>
        <v>Action at Kommerscheidt</v>
      </c>
      <c r="V1067" s="11" t="str">
        <f t="shared" si="145"/>
        <v>, OBA, Air</v>
      </c>
      <c r="W1067" s="11" t="str">
        <f t="shared" si="154"/>
        <v>OBA, Air</v>
      </c>
      <c r="X1067" s="86" t="str">
        <f>IFERROR(IF(U1067="","",IF(COUNTIF('My Played Scenarios'!E:E,T1067)&gt;0,"ü","")),"")</f>
        <v/>
      </c>
    </row>
    <row r="1068" spans="1:24" ht="15" customHeight="1" x14ac:dyDescent="0.3">
      <c r="A1068" s="128" t="str">
        <f>IFERROR(IF(VLOOKUP(C1068,Summary!A:B,2,FALSE)&lt;&gt;"C","",MAX($A$2:A1067)+1),"")</f>
        <v/>
      </c>
      <c r="B1068" s="35">
        <f>IF(Setup!$J$50="Yes",MAX($B$2:B1067)+1,"")</f>
        <v>1002</v>
      </c>
      <c r="C1068" s="28" t="s">
        <v>622</v>
      </c>
      <c r="D1068" s="37" t="str">
        <f t="shared" si="151"/>
        <v/>
      </c>
      <c r="E1068" s="41">
        <v>6.5</v>
      </c>
      <c r="F1068" s="41">
        <v>13</v>
      </c>
      <c r="G1068" s="6">
        <v>8</v>
      </c>
      <c r="H1068" s="6">
        <v>0</v>
      </c>
      <c r="I1068" s="70">
        <v>0</v>
      </c>
      <c r="J1068" s="70">
        <v>1</v>
      </c>
      <c r="K1068" s="70">
        <v>0</v>
      </c>
      <c r="L1068" s="70">
        <v>0</v>
      </c>
      <c r="M1068" s="70">
        <v>0</v>
      </c>
      <c r="N1068" s="70">
        <v>0</v>
      </c>
      <c r="O1068" s="70">
        <v>0</v>
      </c>
      <c r="P1068" s="70">
        <v>0</v>
      </c>
      <c r="Q1068" s="70">
        <v>0</v>
      </c>
      <c r="R1068" s="10">
        <f t="shared" si="144"/>
        <v>6.416666666666667</v>
      </c>
      <c r="T1068" s="9" t="str">
        <f t="shared" si="152"/>
        <v>U7</v>
      </c>
      <c r="U1068" s="11" t="str">
        <f t="shared" si="153"/>
        <v>Han-Sur-Neid</v>
      </c>
      <c r="V1068" s="11" t="str">
        <f t="shared" si="145"/>
        <v>, OBA</v>
      </c>
      <c r="W1068" s="11" t="str">
        <f t="shared" si="154"/>
        <v>OBA</v>
      </c>
      <c r="X1068" s="86" t="str">
        <f>IFERROR(IF(U1068="","",IF(COUNTIF('My Played Scenarios'!E:E,T1068)&gt;0,"ü","")),"")</f>
        <v/>
      </c>
    </row>
    <row r="1069" spans="1:24" ht="15" customHeight="1" x14ac:dyDescent="0.3">
      <c r="A1069" s="128" t="str">
        <f>IFERROR(IF(VLOOKUP(C1069,Summary!A:B,2,FALSE)&lt;&gt;"C","",MAX($A$2:A1068)+1),"")</f>
        <v/>
      </c>
      <c r="B1069" s="35">
        <f>IF(Setup!$J$50="Yes",MAX($B$2:B1068)+1,"")</f>
        <v>1003</v>
      </c>
      <c r="C1069" s="28" t="s">
        <v>623</v>
      </c>
      <c r="D1069" s="37" t="str">
        <f t="shared" si="151"/>
        <v/>
      </c>
      <c r="E1069" s="41">
        <v>9</v>
      </c>
      <c r="F1069" s="41">
        <v>41</v>
      </c>
      <c r="G1069" s="6">
        <v>4</v>
      </c>
      <c r="H1069" s="6">
        <v>0</v>
      </c>
      <c r="I1069" s="70">
        <v>0</v>
      </c>
      <c r="J1069" s="70">
        <v>0</v>
      </c>
      <c r="K1069" s="70">
        <v>0</v>
      </c>
      <c r="L1069" s="70">
        <v>0</v>
      </c>
      <c r="M1069" s="70">
        <v>0</v>
      </c>
      <c r="N1069" s="70">
        <v>0</v>
      </c>
      <c r="O1069" s="70">
        <v>0</v>
      </c>
      <c r="P1069" s="70">
        <v>0</v>
      </c>
      <c r="Q1069" s="70">
        <v>0</v>
      </c>
      <c r="R1069" s="10">
        <f t="shared" si="144"/>
        <v>9.5500000000000007</v>
      </c>
      <c r="T1069" s="9" t="str">
        <f t="shared" si="152"/>
        <v>U8</v>
      </c>
      <c r="U1069" s="11" t="str">
        <f t="shared" si="153"/>
        <v>Weissnhof Crossroads</v>
      </c>
      <c r="V1069" s="11" t="str">
        <f t="shared" si="145"/>
        <v/>
      </c>
      <c r="W1069" s="11" t="str">
        <f t="shared" si="154"/>
        <v/>
      </c>
      <c r="X1069" s="86" t="str">
        <f>IFERROR(IF(U1069="","",IF(COUNTIF('My Played Scenarios'!E:E,T1069)&gt;0,"ü","")),"")</f>
        <v/>
      </c>
    </row>
    <row r="1070" spans="1:24" ht="15" customHeight="1" x14ac:dyDescent="0.3">
      <c r="A1070" s="128" t="str">
        <f>IFERROR(IF(VLOOKUP(C1070,Summary!A:B,2,FALSE)&lt;&gt;"C","",MAX($A$2:A1069)+1),"")</f>
        <v/>
      </c>
      <c r="B1070" s="35">
        <f>IF(Setup!$J$50="Yes",MAX($B$2:B1069)+1,"")</f>
        <v>1004</v>
      </c>
      <c r="C1070" s="28" t="s">
        <v>624</v>
      </c>
      <c r="D1070" s="37" t="str">
        <f t="shared" si="151"/>
        <v/>
      </c>
      <c r="E1070" s="41">
        <v>8</v>
      </c>
      <c r="F1070" s="41">
        <v>36</v>
      </c>
      <c r="G1070" s="6">
        <v>2</v>
      </c>
      <c r="H1070" s="6">
        <v>1</v>
      </c>
      <c r="I1070" s="70">
        <v>0</v>
      </c>
      <c r="J1070" s="70">
        <v>0</v>
      </c>
      <c r="K1070" s="70">
        <v>0</v>
      </c>
      <c r="L1070" s="70">
        <v>0</v>
      </c>
      <c r="M1070" s="70">
        <v>1</v>
      </c>
      <c r="N1070" s="70">
        <v>0</v>
      </c>
      <c r="O1070" s="70">
        <v>0</v>
      </c>
      <c r="P1070" s="70">
        <v>0</v>
      </c>
      <c r="Q1070" s="70">
        <v>0</v>
      </c>
      <c r="R1070" s="10">
        <f t="shared" si="144"/>
        <v>7.2666666666666666</v>
      </c>
      <c r="T1070" s="9" t="str">
        <f t="shared" si="152"/>
        <v>U9</v>
      </c>
      <c r="U1070" s="11" t="str">
        <f t="shared" si="153"/>
        <v>A Belated Christmas</v>
      </c>
      <c r="V1070" s="11" t="str">
        <f t="shared" si="145"/>
        <v>, Air</v>
      </c>
      <c r="W1070" s="11" t="str">
        <f t="shared" si="154"/>
        <v>Air</v>
      </c>
      <c r="X1070" s="86" t="str">
        <f>IFERROR(IF(U1070="","",IF(COUNTIF('My Played Scenarios'!E:E,T1070)&gt;0,"ü","")),"")</f>
        <v/>
      </c>
    </row>
    <row r="1071" spans="1:24" ht="15" customHeight="1" x14ac:dyDescent="0.3">
      <c r="A1071" s="128" t="str">
        <f>IFERROR(IF(VLOOKUP(C1071,Summary!A:B,2,FALSE)&lt;&gt;"C","",MAX($A$2:A1070)+1),"")</f>
        <v/>
      </c>
      <c r="B1071" s="35">
        <f>IF(Setup!$J$50="Yes",MAX($B$2:B1070)+1,"")</f>
        <v>1005</v>
      </c>
      <c r="C1071" s="28" t="s">
        <v>625</v>
      </c>
      <c r="D1071" s="37" t="str">
        <f t="shared" si="151"/>
        <v/>
      </c>
      <c r="E1071" s="41">
        <v>9</v>
      </c>
      <c r="F1071" s="41">
        <v>21</v>
      </c>
      <c r="G1071" s="6">
        <v>6</v>
      </c>
      <c r="H1071" s="6">
        <v>0</v>
      </c>
      <c r="I1071" s="70">
        <v>0</v>
      </c>
      <c r="J1071" s="70">
        <v>1</v>
      </c>
      <c r="K1071" s="70">
        <v>0</v>
      </c>
      <c r="L1071" s="70">
        <v>0</v>
      </c>
      <c r="M1071" s="70">
        <v>0</v>
      </c>
      <c r="N1071" s="70">
        <v>0</v>
      </c>
      <c r="O1071" s="70">
        <v>0</v>
      </c>
      <c r="P1071" s="70">
        <v>0</v>
      </c>
      <c r="Q1071" s="70">
        <v>0</v>
      </c>
      <c r="R1071" s="10">
        <f t="shared" si="144"/>
        <v>8.5</v>
      </c>
      <c r="T1071" s="9" t="str">
        <f t="shared" si="152"/>
        <v>U10</v>
      </c>
      <c r="U1071" s="11" t="str">
        <f t="shared" si="153"/>
        <v>Trial by Combat</v>
      </c>
      <c r="V1071" s="11" t="str">
        <f t="shared" si="145"/>
        <v>, OBA</v>
      </c>
      <c r="W1071" s="11" t="str">
        <f t="shared" si="154"/>
        <v>OBA</v>
      </c>
      <c r="X1071" s="86" t="str">
        <f>IFERROR(IF(U1071="","",IF(COUNTIF('My Played Scenarios'!E:E,T1071)&gt;0,"ü","")),"")</f>
        <v/>
      </c>
    </row>
    <row r="1072" spans="1:24" ht="15" customHeight="1" x14ac:dyDescent="0.3">
      <c r="A1072" s="128" t="str">
        <f>IFERROR(IF(VLOOKUP(C1072,Summary!A:B,2,FALSE)&lt;&gt;"C","",MAX($A$2:A1071)+1),"")</f>
        <v/>
      </c>
      <c r="B1072" s="35">
        <f>IF(Setup!$J$50="Yes",MAX($B$2:B1071)+1,"")</f>
        <v>1006</v>
      </c>
      <c r="C1072" s="28" t="s">
        <v>626</v>
      </c>
      <c r="D1072" s="37" t="str">
        <f t="shared" si="151"/>
        <v/>
      </c>
      <c r="E1072" s="41">
        <v>5.5</v>
      </c>
      <c r="F1072" s="41">
        <v>20</v>
      </c>
      <c r="G1072" s="6">
        <v>1</v>
      </c>
      <c r="H1072" s="6">
        <v>1</v>
      </c>
      <c r="I1072" s="70">
        <v>0</v>
      </c>
      <c r="J1072" s="70">
        <v>1</v>
      </c>
      <c r="K1072" s="70">
        <v>0</v>
      </c>
      <c r="L1072" s="70">
        <v>0</v>
      </c>
      <c r="M1072" s="70">
        <v>0</v>
      </c>
      <c r="N1072" s="70">
        <v>0</v>
      </c>
      <c r="O1072" s="70">
        <v>0</v>
      </c>
      <c r="P1072" s="70">
        <v>0</v>
      </c>
      <c r="Q1072" s="70">
        <v>0</v>
      </c>
      <c r="R1072" s="10">
        <f t="shared" si="144"/>
        <v>3.75</v>
      </c>
      <c r="T1072" s="9" t="str">
        <f t="shared" si="152"/>
        <v>U11</v>
      </c>
      <c r="U1072" s="11" t="str">
        <f t="shared" si="153"/>
        <v>Thrust and Parry</v>
      </c>
      <c r="V1072" s="11" t="str">
        <f t="shared" si="145"/>
        <v>, OBA</v>
      </c>
      <c r="W1072" s="11" t="str">
        <f t="shared" si="154"/>
        <v>OBA</v>
      </c>
      <c r="X1072" s="86" t="str">
        <f>IFERROR(IF(U1072="","",IF(COUNTIF('My Played Scenarios'!E:E,T1072)&gt;0,"ü","")),"")</f>
        <v/>
      </c>
    </row>
    <row r="1073" spans="1:24" ht="15" customHeight="1" x14ac:dyDescent="0.3">
      <c r="A1073" s="128" t="str">
        <f>IFERROR(IF(VLOOKUP(C1073,Summary!A:B,2,FALSE)&lt;&gt;"C","",MAX($A$2:A1072)+1),"")</f>
        <v/>
      </c>
      <c r="B1073" s="35">
        <f>IF(Setup!$J$50="Yes",MAX($B$2:B1072)+1,"")</f>
        <v>1007</v>
      </c>
      <c r="C1073" s="28" t="s">
        <v>627</v>
      </c>
      <c r="D1073" s="37" t="str">
        <f t="shared" si="151"/>
        <v/>
      </c>
      <c r="E1073" s="41">
        <v>6</v>
      </c>
      <c r="F1073" s="41">
        <v>24</v>
      </c>
      <c r="G1073" s="6">
        <v>2</v>
      </c>
      <c r="H1073" s="6">
        <v>1</v>
      </c>
      <c r="I1073" s="70">
        <v>0</v>
      </c>
      <c r="J1073" s="70">
        <v>1</v>
      </c>
      <c r="K1073" s="70">
        <v>0</v>
      </c>
      <c r="L1073" s="70">
        <v>0</v>
      </c>
      <c r="M1073" s="70">
        <v>0</v>
      </c>
      <c r="N1073" s="70">
        <v>0</v>
      </c>
      <c r="O1073" s="70">
        <v>0</v>
      </c>
      <c r="P1073" s="70">
        <v>0</v>
      </c>
      <c r="Q1073" s="70">
        <v>0</v>
      </c>
      <c r="R1073" s="10">
        <f t="shared" si="144"/>
        <v>4.8</v>
      </c>
      <c r="T1073" s="9" t="str">
        <f t="shared" si="152"/>
        <v>U12</v>
      </c>
      <c r="U1073" s="11" t="str">
        <f t="shared" si="153"/>
        <v>Riposte</v>
      </c>
      <c r="V1073" s="11" t="str">
        <f t="shared" si="145"/>
        <v>, OBA</v>
      </c>
      <c r="W1073" s="11" t="str">
        <f t="shared" si="154"/>
        <v>OBA</v>
      </c>
      <c r="X1073" s="86" t="str">
        <f>IFERROR(IF(U1073="","",IF(COUNTIF('My Played Scenarios'!E:E,T1073)&gt;0,"ü","")),"")</f>
        <v/>
      </c>
    </row>
    <row r="1074" spans="1:24" ht="15" customHeight="1" x14ac:dyDescent="0.3">
      <c r="A1074" s="128" t="str">
        <f>IFERROR(IF(VLOOKUP(C1074,Summary!A:B,2,FALSE)&lt;&gt;"C","",MAX($A$2:A1073)+1),"")</f>
        <v/>
      </c>
      <c r="B1074" s="35">
        <f>IF(Setup!$J$50="Yes",MAX($B$2:B1073)+1,"")</f>
        <v>1008</v>
      </c>
      <c r="C1074" s="28" t="s">
        <v>628</v>
      </c>
      <c r="D1074" s="37" t="str">
        <f t="shared" si="151"/>
        <v/>
      </c>
      <c r="E1074" s="41">
        <v>6</v>
      </c>
      <c r="F1074" s="41">
        <v>44</v>
      </c>
      <c r="G1074" s="6">
        <v>3</v>
      </c>
      <c r="H1074" s="6">
        <v>2</v>
      </c>
      <c r="I1074" s="70">
        <v>0</v>
      </c>
      <c r="J1074" s="70">
        <v>1</v>
      </c>
      <c r="K1074" s="70">
        <v>0</v>
      </c>
      <c r="L1074" s="70">
        <v>0</v>
      </c>
      <c r="M1074" s="70">
        <v>0</v>
      </c>
      <c r="N1074" s="70">
        <v>0</v>
      </c>
      <c r="O1074" s="70">
        <v>0</v>
      </c>
      <c r="P1074" s="70">
        <v>0</v>
      </c>
      <c r="Q1074" s="70">
        <v>0</v>
      </c>
      <c r="R1074" s="10">
        <f t="shared" si="144"/>
        <v>7.3</v>
      </c>
      <c r="T1074" s="9" t="str">
        <f t="shared" si="152"/>
        <v>U13</v>
      </c>
      <c r="U1074" s="11" t="str">
        <f t="shared" si="153"/>
        <v>The Duel</v>
      </c>
      <c r="V1074" s="11" t="str">
        <f t="shared" si="145"/>
        <v>, OBA</v>
      </c>
      <c r="W1074" s="11" t="str">
        <f t="shared" si="154"/>
        <v>OBA</v>
      </c>
      <c r="X1074" s="86" t="str">
        <f>IFERROR(IF(U1074="","",IF(COUNTIF('My Played Scenarios'!E:E,T1074)&gt;0,"ü","")),"")</f>
        <v/>
      </c>
    </row>
    <row r="1075" spans="1:24" ht="15" customHeight="1" x14ac:dyDescent="0.3">
      <c r="A1075" s="128" t="str">
        <f>IFERROR(IF(VLOOKUP(C1075,Summary!A:B,2,FALSE)&lt;&gt;"C","",MAX($A$2:A1074)+1),"")</f>
        <v/>
      </c>
      <c r="B1075" s="35">
        <f>IF(Setup!$J$50="Yes",MAX($B$2:B1074)+1,"")</f>
        <v>1009</v>
      </c>
      <c r="C1075" s="28"/>
      <c r="D1075" s="37" t="str">
        <f t="shared" si="151"/>
        <v/>
      </c>
      <c r="E1075" s="41"/>
      <c r="F1075" s="41"/>
      <c r="I1075" s="70"/>
      <c r="J1075" s="70"/>
      <c r="K1075" s="70"/>
      <c r="L1075" s="70"/>
      <c r="M1075" s="70"/>
      <c r="N1075" s="70"/>
      <c r="O1075" s="70"/>
      <c r="P1075" s="70"/>
      <c r="Q1075" s="70"/>
      <c r="R1075" s="10" t="str">
        <f t="shared" si="144"/>
        <v/>
      </c>
      <c r="T1075" s="9" t="str">
        <f t="shared" ref="T1075:T1098" si="155">IF(OR(C1075="",LEFT(C1075,3)="---"),"",IFERROR("ASL"&amp;1*MID(C1075,SEARCH("[",C1075)+1,LEN(C1075)-SEARCH("[",C1075)-1),MID(C1075,SEARCH("[",C1075)+1,LEN(C1075)-SEARCH("[",C1075)-1)))</f>
        <v/>
      </c>
      <c r="U1075" s="11" t="str">
        <f t="shared" ref="U1075:U1098" si="156">IF(OR(C1075="",LEFT(C1075,3)="---"),"",IFERROR(LEFT(C1075,LEN(C1075)-(LEN(C1075)-SEARCH("[",C1075)+2)),""))</f>
        <v/>
      </c>
      <c r="V1075" s="11" t="str">
        <f t="shared" si="145"/>
        <v/>
      </c>
      <c r="W1075" s="11" t="str">
        <f t="shared" si="154"/>
        <v/>
      </c>
      <c r="X1075" s="86" t="str">
        <f>IFERROR(IF(U1075="","",IF(COUNTIF('My Played Scenarios'!E:E,T1075)&gt;0,"ü","")),"")</f>
        <v/>
      </c>
    </row>
    <row r="1076" spans="1:24" ht="15" customHeight="1" x14ac:dyDescent="0.3">
      <c r="A1076" s="128" t="str">
        <f>IFERROR(IF(VLOOKUP(C1076,Summary!A:B,2,FALSE)&lt;&gt;"C","",MAX($A$2:A1075)+1),"")</f>
        <v/>
      </c>
      <c r="B1076" s="35">
        <f>IF(Setup!$J$51="Yes",MAX($B$2:B1075)+1,"")</f>
        <v>1010</v>
      </c>
      <c r="C1076" s="31" t="s">
        <v>1305</v>
      </c>
      <c r="D1076" s="37" t="str">
        <f t="shared" si="151"/>
        <v/>
      </c>
      <c r="E1076" s="41"/>
      <c r="F1076" s="41"/>
      <c r="I1076" s="70"/>
      <c r="J1076" s="70"/>
      <c r="K1076" s="70"/>
      <c r="L1076" s="70"/>
      <c r="M1076" s="70"/>
      <c r="N1076" s="70"/>
      <c r="O1076" s="70"/>
      <c r="P1076" s="70"/>
      <c r="Q1076" s="70"/>
      <c r="R1076" s="10" t="str">
        <f t="shared" si="144"/>
        <v/>
      </c>
      <c r="T1076" s="9" t="str">
        <f t="shared" si="155"/>
        <v/>
      </c>
      <c r="U1076" s="11" t="str">
        <f t="shared" si="156"/>
        <v/>
      </c>
      <c r="V1076" s="11" t="str">
        <f t="shared" si="145"/>
        <v/>
      </c>
      <c r="W1076" s="11" t="str">
        <f t="shared" si="154"/>
        <v/>
      </c>
      <c r="X1076" s="86" t="str">
        <f>IFERROR(IF(U1076="","",IF(COUNTIF('My Played Scenarios'!E:E,T1076)&gt;0,"ü","")),"")</f>
        <v/>
      </c>
    </row>
    <row r="1077" spans="1:24" ht="15" customHeight="1" x14ac:dyDescent="0.3">
      <c r="A1077" s="128" t="str">
        <f>IFERROR(IF(VLOOKUP(C1077,Summary!A:B,2,FALSE)&lt;&gt;"C","",MAX($A$2:A1076)+1),"")</f>
        <v/>
      </c>
      <c r="B1077" s="35">
        <f>IF(Setup!$J$51="Yes",MAX($B$2:B1076)+1,"")</f>
        <v>1011</v>
      </c>
      <c r="C1077" s="28" t="s">
        <v>1306</v>
      </c>
      <c r="D1077" s="37" t="str">
        <f t="shared" si="151"/>
        <v/>
      </c>
      <c r="E1077" s="41">
        <v>9</v>
      </c>
      <c r="F1077" s="41">
        <v>30</v>
      </c>
      <c r="G1077" s="6">
        <v>22</v>
      </c>
      <c r="H1077" s="6">
        <v>2</v>
      </c>
      <c r="I1077" s="70">
        <v>0</v>
      </c>
      <c r="J1077" s="70">
        <v>0</v>
      </c>
      <c r="K1077" s="70">
        <v>0</v>
      </c>
      <c r="L1077" s="70">
        <v>0</v>
      </c>
      <c r="M1077" s="70">
        <v>0</v>
      </c>
      <c r="N1077" s="70">
        <v>0</v>
      </c>
      <c r="O1077" s="70">
        <v>0</v>
      </c>
      <c r="P1077" s="70">
        <v>0</v>
      </c>
      <c r="Q1077" s="70">
        <v>0</v>
      </c>
      <c r="R1077" s="10">
        <f t="shared" si="144"/>
        <v>15.7</v>
      </c>
      <c r="T1077" s="9" t="str">
        <f t="shared" si="155"/>
        <v>U14</v>
      </c>
      <c r="U1077" s="11" t="str">
        <f t="shared" si="156"/>
        <v>Sacrifice of Polish Armor</v>
      </c>
      <c r="V1077" s="11" t="str">
        <f t="shared" si="145"/>
        <v/>
      </c>
      <c r="W1077" s="11" t="str">
        <f t="shared" si="154"/>
        <v/>
      </c>
      <c r="X1077" s="86" t="str">
        <f>IFERROR(IF(U1077="","",IF(COUNTIF('My Played Scenarios'!E:E,T1077)&gt;0,"ü","")),"")</f>
        <v/>
      </c>
    </row>
    <row r="1078" spans="1:24" ht="15" customHeight="1" x14ac:dyDescent="0.3">
      <c r="A1078" s="128" t="str">
        <f>IFERROR(IF(VLOOKUP(C1078,Summary!A:B,2,FALSE)&lt;&gt;"C","",MAX($A$2:A1077)+1),"")</f>
        <v/>
      </c>
      <c r="B1078" s="35">
        <f>IF(Setup!$J$51="Yes",MAX($B$2:B1077)+1,"")</f>
        <v>1012</v>
      </c>
      <c r="C1078" s="28" t="s">
        <v>1307</v>
      </c>
      <c r="D1078" s="37" t="str">
        <f t="shared" si="151"/>
        <v/>
      </c>
      <c r="E1078" s="41">
        <v>7.5</v>
      </c>
      <c r="F1078" s="41">
        <v>29.5</v>
      </c>
      <c r="G1078" s="6">
        <v>3</v>
      </c>
      <c r="H1078" s="6">
        <v>1</v>
      </c>
      <c r="I1078" s="70">
        <v>0</v>
      </c>
      <c r="J1078" s="70">
        <v>1</v>
      </c>
      <c r="K1078" s="70">
        <v>0</v>
      </c>
      <c r="L1078" s="70">
        <v>0</v>
      </c>
      <c r="M1078" s="70">
        <v>0</v>
      </c>
      <c r="N1078" s="70">
        <v>0</v>
      </c>
      <c r="O1078" s="70">
        <v>0</v>
      </c>
      <c r="P1078" s="70">
        <v>0</v>
      </c>
      <c r="Q1078" s="70">
        <v>0</v>
      </c>
      <c r="R1078" s="10">
        <f t="shared" si="144"/>
        <v>6.9375</v>
      </c>
      <c r="T1078" s="9" t="str">
        <f t="shared" si="155"/>
        <v>U15</v>
      </c>
      <c r="U1078" s="11" t="str">
        <f t="shared" si="156"/>
        <v>Battle for the Warta Line</v>
      </c>
      <c r="V1078" s="11" t="str">
        <f t="shared" si="145"/>
        <v>, OBA</v>
      </c>
      <c r="W1078" s="11" t="str">
        <f t="shared" si="154"/>
        <v>OBA</v>
      </c>
      <c r="X1078" s="86" t="str">
        <f>IFERROR(IF(U1078="","",IF(COUNTIF('My Played Scenarios'!E:E,T1078)&gt;0,"ü","")),"")</f>
        <v/>
      </c>
    </row>
    <row r="1079" spans="1:24" ht="15" customHeight="1" x14ac:dyDescent="0.3">
      <c r="A1079" s="128" t="str">
        <f>IFERROR(IF(VLOOKUP(C1079,Summary!A:B,2,FALSE)&lt;&gt;"C","",MAX($A$2:A1078)+1),"")</f>
        <v/>
      </c>
      <c r="B1079" s="35">
        <f>IF(Setup!$J$51="Yes",MAX($B$2:B1078)+1,"")</f>
        <v>1013</v>
      </c>
      <c r="C1079" s="28" t="s">
        <v>1308</v>
      </c>
      <c r="D1079" s="37" t="str">
        <f t="shared" si="151"/>
        <v/>
      </c>
      <c r="E1079" s="41">
        <v>9</v>
      </c>
      <c r="F1079" s="41">
        <v>32</v>
      </c>
      <c r="G1079" s="6">
        <v>0</v>
      </c>
      <c r="H1079" s="6">
        <v>0</v>
      </c>
      <c r="I1079" s="70">
        <v>0</v>
      </c>
      <c r="J1079" s="70">
        <v>0</v>
      </c>
      <c r="K1079" s="70">
        <v>1</v>
      </c>
      <c r="L1079" s="70">
        <v>0</v>
      </c>
      <c r="M1079" s="70">
        <v>0</v>
      </c>
      <c r="N1079" s="70">
        <v>0</v>
      </c>
      <c r="O1079" s="70">
        <v>0</v>
      </c>
      <c r="P1079" s="70">
        <v>0</v>
      </c>
      <c r="Q1079" s="70">
        <v>0</v>
      </c>
      <c r="R1079" s="10">
        <f t="shared" si="144"/>
        <v>7.15</v>
      </c>
      <c r="T1079" s="9" t="str">
        <f t="shared" si="155"/>
        <v>U16</v>
      </c>
      <c r="U1079" s="11" t="str">
        <f t="shared" si="156"/>
        <v>Under Cover of Darkness</v>
      </c>
      <c r="V1079" s="11" t="str">
        <f t="shared" si="145"/>
        <v>, Nght</v>
      </c>
      <c r="W1079" s="11" t="str">
        <f t="shared" si="154"/>
        <v>Nght</v>
      </c>
      <c r="X1079" s="86" t="str">
        <f>IFERROR(IF(U1079="","",IF(COUNTIF('My Played Scenarios'!E:E,T1079)&gt;0,"ü","")),"")</f>
        <v/>
      </c>
    </row>
    <row r="1080" spans="1:24" ht="15" customHeight="1" x14ac:dyDescent="0.3">
      <c r="A1080" s="128" t="str">
        <f>IFERROR(IF(VLOOKUP(C1080,Summary!A:B,2,FALSE)&lt;&gt;"C","",MAX($A$2:A1079)+1),"")</f>
        <v/>
      </c>
      <c r="B1080" s="35">
        <f>IF(Setup!$J$51="Yes",MAX($B$2:B1079)+1,"")</f>
        <v>1014</v>
      </c>
      <c r="C1080" s="28" t="s">
        <v>1309</v>
      </c>
      <c r="D1080" s="37" t="str">
        <f t="shared" si="151"/>
        <v/>
      </c>
      <c r="E1080" s="41">
        <v>8</v>
      </c>
      <c r="F1080" s="41">
        <v>20</v>
      </c>
      <c r="G1080" s="6">
        <v>0</v>
      </c>
      <c r="H1080" s="6">
        <v>0</v>
      </c>
      <c r="I1080" s="70">
        <v>0</v>
      </c>
      <c r="J1080" s="70">
        <v>0</v>
      </c>
      <c r="K1080" s="70">
        <v>0</v>
      </c>
      <c r="L1080" s="70">
        <v>0</v>
      </c>
      <c r="M1080" s="70">
        <v>0</v>
      </c>
      <c r="N1080" s="70">
        <v>0</v>
      </c>
      <c r="O1080" s="70">
        <v>0</v>
      </c>
      <c r="P1080" s="70">
        <v>0</v>
      </c>
      <c r="Q1080" s="70">
        <v>0</v>
      </c>
      <c r="R1080" s="10">
        <f t="shared" si="144"/>
        <v>3.6666666666666665</v>
      </c>
      <c r="T1080" s="9" t="str">
        <f t="shared" si="155"/>
        <v>U17</v>
      </c>
      <c r="U1080" s="11" t="str">
        <f t="shared" si="156"/>
        <v>Resistance at Chabrehez</v>
      </c>
      <c r="V1080" s="11" t="str">
        <f t="shared" si="145"/>
        <v/>
      </c>
      <c r="W1080" s="11" t="str">
        <f t="shared" si="154"/>
        <v/>
      </c>
      <c r="X1080" s="86" t="str">
        <f>IFERROR(IF(U1080="","",IF(COUNTIF('My Played Scenarios'!E:E,T1080)&gt;0,"ü","")),"")</f>
        <v/>
      </c>
    </row>
    <row r="1081" spans="1:24" ht="15" customHeight="1" x14ac:dyDescent="0.3">
      <c r="A1081" s="128" t="str">
        <f>IFERROR(IF(VLOOKUP(C1081,Summary!A:B,2,FALSE)&lt;&gt;"C","",MAX($A$2:A1080)+1),"")</f>
        <v/>
      </c>
      <c r="B1081" s="35">
        <f>IF(Setup!$J$51="Yes",MAX($B$2:B1080)+1,"")</f>
        <v>1015</v>
      </c>
      <c r="C1081" s="28" t="s">
        <v>1310</v>
      </c>
      <c r="D1081" s="37" t="str">
        <f t="shared" si="151"/>
        <v/>
      </c>
      <c r="E1081" s="41">
        <v>9.5</v>
      </c>
      <c r="F1081" s="41">
        <v>16.5</v>
      </c>
      <c r="G1081" s="6">
        <v>1</v>
      </c>
      <c r="H1081" s="6">
        <v>0</v>
      </c>
      <c r="I1081" s="70">
        <v>0</v>
      </c>
      <c r="J1081" s="70">
        <v>0</v>
      </c>
      <c r="K1081" s="70">
        <v>0</v>
      </c>
      <c r="L1081" s="70">
        <v>0</v>
      </c>
      <c r="M1081" s="70">
        <v>0</v>
      </c>
      <c r="N1081" s="70">
        <v>0</v>
      </c>
      <c r="O1081" s="70">
        <v>0</v>
      </c>
      <c r="P1081" s="70">
        <v>0</v>
      </c>
      <c r="Q1081" s="70">
        <v>0</v>
      </c>
      <c r="R1081" s="10">
        <f t="shared" si="144"/>
        <v>4.2458333333333336</v>
      </c>
      <c r="T1081" s="9" t="str">
        <f t="shared" si="155"/>
        <v>U18</v>
      </c>
      <c r="U1081" s="11" t="str">
        <f t="shared" si="156"/>
        <v>Assault on a Queen</v>
      </c>
      <c r="V1081" s="11" t="str">
        <f t="shared" si="145"/>
        <v/>
      </c>
      <c r="W1081" s="11" t="str">
        <f t="shared" si="154"/>
        <v/>
      </c>
      <c r="X1081" s="86" t="str">
        <f>IFERROR(IF(U1081="","",IF(COUNTIF('My Played Scenarios'!E:E,T1081)&gt;0,"ü","")),"")</f>
        <v/>
      </c>
    </row>
    <row r="1082" spans="1:24" ht="15" customHeight="1" x14ac:dyDescent="0.3">
      <c r="A1082" s="128" t="str">
        <f>IFERROR(IF(VLOOKUP(C1082,Summary!A:B,2,FALSE)&lt;&gt;"C","",MAX($A$2:A1081)+1),"")</f>
        <v/>
      </c>
      <c r="B1082" s="35">
        <f>IF(Setup!$J$51="Yes",MAX($B$2:B1081)+1,"")</f>
        <v>1016</v>
      </c>
      <c r="C1082" s="28" t="s">
        <v>1311</v>
      </c>
      <c r="D1082" s="37" t="str">
        <f t="shared" si="151"/>
        <v/>
      </c>
      <c r="E1082" s="41">
        <v>9</v>
      </c>
      <c r="F1082" s="41">
        <v>24.5</v>
      </c>
      <c r="G1082" s="6">
        <v>34</v>
      </c>
      <c r="H1082" s="6">
        <v>3</v>
      </c>
      <c r="I1082" s="70">
        <v>0</v>
      </c>
      <c r="J1082" s="70">
        <v>0</v>
      </c>
      <c r="K1082" s="70">
        <v>0</v>
      </c>
      <c r="L1082" s="70">
        <v>0</v>
      </c>
      <c r="M1082" s="70">
        <v>0</v>
      </c>
      <c r="N1082" s="70">
        <v>0</v>
      </c>
      <c r="O1082" s="70">
        <v>0</v>
      </c>
      <c r="P1082" s="70">
        <v>0</v>
      </c>
      <c r="Q1082" s="70">
        <v>0</v>
      </c>
      <c r="R1082" s="10">
        <f t="shared" si="144"/>
        <v>20.425000000000001</v>
      </c>
      <c r="T1082" s="9" t="str">
        <f t="shared" si="155"/>
        <v>U19</v>
      </c>
      <c r="U1082" s="11" t="str">
        <f t="shared" si="156"/>
        <v>Hasty Pudding</v>
      </c>
      <c r="V1082" s="11" t="str">
        <f t="shared" si="145"/>
        <v/>
      </c>
      <c r="W1082" s="11" t="str">
        <f t="shared" si="154"/>
        <v/>
      </c>
      <c r="X1082" s="86" t="str">
        <f>IFERROR(IF(U1082="","",IF(COUNTIF('My Played Scenarios'!E:E,T1082)&gt;0,"ü","")),"")</f>
        <v/>
      </c>
    </row>
    <row r="1083" spans="1:24" ht="15" customHeight="1" x14ac:dyDescent="0.3">
      <c r="A1083" s="128" t="str">
        <f>IFERROR(IF(VLOOKUP(C1083,Summary!A:B,2,FALSE)&lt;&gt;"C","",MAX($A$2:A1082)+1),"")</f>
        <v/>
      </c>
      <c r="B1083" s="35">
        <f>IF(Setup!$J$51="Yes",MAX($B$2:B1082)+1,"")</f>
        <v>1017</v>
      </c>
      <c r="C1083" s="28" t="s">
        <v>1312</v>
      </c>
      <c r="D1083" s="37" t="str">
        <f t="shared" si="151"/>
        <v/>
      </c>
      <c r="E1083" s="41">
        <v>9</v>
      </c>
      <c r="F1083" s="41">
        <v>25.5</v>
      </c>
      <c r="G1083" s="6">
        <v>1</v>
      </c>
      <c r="H1083" s="6">
        <v>1</v>
      </c>
      <c r="I1083" s="70">
        <v>0</v>
      </c>
      <c r="J1083" s="70">
        <v>0</v>
      </c>
      <c r="K1083" s="70">
        <v>0</v>
      </c>
      <c r="L1083" s="70">
        <v>0</v>
      </c>
      <c r="M1083" s="70">
        <v>0</v>
      </c>
      <c r="N1083" s="70">
        <v>0</v>
      </c>
      <c r="O1083" s="70">
        <v>0</v>
      </c>
      <c r="P1083" s="70">
        <v>0</v>
      </c>
      <c r="Q1083" s="70">
        <v>0</v>
      </c>
      <c r="R1083" s="10">
        <f t="shared" si="144"/>
        <v>5.5750000000000002</v>
      </c>
      <c r="T1083" s="9" t="str">
        <f t="shared" si="155"/>
        <v>U20</v>
      </c>
      <c r="U1083" s="11" t="str">
        <f t="shared" si="156"/>
        <v>Fighting at the World's Edge</v>
      </c>
      <c r="V1083" s="11" t="str">
        <f t="shared" si="145"/>
        <v/>
      </c>
      <c r="W1083" s="11" t="str">
        <f t="shared" si="154"/>
        <v/>
      </c>
      <c r="X1083" s="86" t="str">
        <f>IFERROR(IF(U1083="","",IF(COUNTIF('My Played Scenarios'!E:E,T1083)&gt;0,"ü","")),"")</f>
        <v/>
      </c>
    </row>
    <row r="1084" spans="1:24" ht="15" customHeight="1" x14ac:dyDescent="0.3">
      <c r="A1084" s="128" t="str">
        <f>IFERROR(IF(VLOOKUP(C1084,Summary!A:B,2,FALSE)&lt;&gt;"C","",MAX($A$2:A1083)+1),"")</f>
        <v/>
      </c>
      <c r="B1084" s="35">
        <f>IF(Setup!$J$51="Yes",MAX($B$2:B1083)+1,"")</f>
        <v>1018</v>
      </c>
      <c r="C1084" s="28" t="s">
        <v>1313</v>
      </c>
      <c r="D1084" s="37" t="str">
        <f t="shared" si="151"/>
        <v/>
      </c>
      <c r="E1084" s="41">
        <v>11</v>
      </c>
      <c r="F1084" s="41">
        <v>29</v>
      </c>
      <c r="G1084" s="6">
        <v>4</v>
      </c>
      <c r="H1084" s="6">
        <v>4</v>
      </c>
      <c r="I1084" s="70">
        <v>0</v>
      </c>
      <c r="J1084" s="70">
        <v>0</v>
      </c>
      <c r="K1084" s="70">
        <v>0</v>
      </c>
      <c r="L1084" s="70">
        <v>0</v>
      </c>
      <c r="M1084" s="70">
        <v>0</v>
      </c>
      <c r="N1084" s="70">
        <v>0</v>
      </c>
      <c r="O1084" s="70">
        <v>0</v>
      </c>
      <c r="P1084" s="70">
        <v>0</v>
      </c>
      <c r="Q1084" s="70">
        <v>0</v>
      </c>
      <c r="R1084" s="10">
        <f t="shared" si="144"/>
        <v>9.9833333333333325</v>
      </c>
      <c r="T1084" s="9" t="str">
        <f t="shared" si="155"/>
        <v>U21</v>
      </c>
      <c r="U1084" s="11" t="str">
        <f t="shared" si="156"/>
        <v>The French Perimeter</v>
      </c>
      <c r="V1084" s="11" t="str">
        <f t="shared" si="145"/>
        <v/>
      </c>
      <c r="W1084" s="11" t="str">
        <f t="shared" si="154"/>
        <v/>
      </c>
      <c r="X1084" s="86" t="str">
        <f>IFERROR(IF(U1084="","",IF(COUNTIF('My Played Scenarios'!E:E,T1084)&gt;0,"ü","")),"")</f>
        <v/>
      </c>
    </row>
    <row r="1085" spans="1:24" ht="15" customHeight="1" x14ac:dyDescent="0.3">
      <c r="A1085" s="128" t="str">
        <f>IFERROR(IF(VLOOKUP(C1085,Summary!A:B,2,FALSE)&lt;&gt;"C","",MAX($A$2:A1084)+1),"")</f>
        <v/>
      </c>
      <c r="B1085" s="35">
        <f>IF(Setup!$J$51="Yes",MAX($B$2:B1084)+1,"")</f>
        <v>1019</v>
      </c>
      <c r="C1085" s="28" t="s">
        <v>1314</v>
      </c>
      <c r="D1085" s="37" t="str">
        <f t="shared" si="151"/>
        <v/>
      </c>
      <c r="E1085" s="41">
        <v>13</v>
      </c>
      <c r="F1085" s="41">
        <v>30.5</v>
      </c>
      <c r="G1085" s="6">
        <v>26</v>
      </c>
      <c r="H1085" s="6">
        <v>3</v>
      </c>
      <c r="I1085" s="70">
        <v>0</v>
      </c>
      <c r="J1085" s="70">
        <v>0</v>
      </c>
      <c r="K1085" s="70">
        <v>0</v>
      </c>
      <c r="L1085" s="70">
        <v>0</v>
      </c>
      <c r="M1085" s="70">
        <v>0</v>
      </c>
      <c r="N1085" s="70">
        <v>0</v>
      </c>
      <c r="O1085" s="70">
        <v>0</v>
      </c>
      <c r="P1085" s="70">
        <v>0</v>
      </c>
      <c r="Q1085" s="70">
        <v>0</v>
      </c>
      <c r="R1085" s="10">
        <f t="shared" si="144"/>
        <v>25.158333333333335</v>
      </c>
      <c r="T1085" s="9" t="str">
        <f t="shared" si="155"/>
        <v>U22</v>
      </c>
      <c r="U1085" s="11" t="str">
        <f t="shared" si="156"/>
        <v>Road to Kozani Pass</v>
      </c>
      <c r="V1085" s="11" t="str">
        <f t="shared" si="145"/>
        <v/>
      </c>
      <c r="W1085" s="11" t="str">
        <f t="shared" si="154"/>
        <v/>
      </c>
      <c r="X1085" s="86" t="str">
        <f>IFERROR(IF(U1085="","",IF(COUNTIF('My Played Scenarios'!E:E,T1085)&gt;0,"ü","")),"")</f>
        <v/>
      </c>
    </row>
    <row r="1086" spans="1:24" ht="15" customHeight="1" x14ac:dyDescent="0.3">
      <c r="A1086" s="128" t="str">
        <f>IFERROR(IF(VLOOKUP(C1086,Summary!A:B,2,FALSE)&lt;&gt;"C","",MAX($A$2:A1085)+1),"")</f>
        <v/>
      </c>
      <c r="B1086" s="35">
        <f>IF(Setup!$J$51="Yes",MAX($B$2:B1085)+1,"")</f>
        <v>1020</v>
      </c>
      <c r="C1086" s="28" t="s">
        <v>1315</v>
      </c>
      <c r="D1086" s="37" t="str">
        <f t="shared" si="151"/>
        <v/>
      </c>
      <c r="E1086" s="41">
        <v>10</v>
      </c>
      <c r="F1086" s="41">
        <v>68.5</v>
      </c>
      <c r="G1086" s="6">
        <v>15</v>
      </c>
      <c r="H1086" s="6">
        <v>5</v>
      </c>
      <c r="I1086" s="70">
        <v>0</v>
      </c>
      <c r="J1086" s="70">
        <v>0</v>
      </c>
      <c r="K1086" s="70">
        <v>0</v>
      </c>
      <c r="L1086" s="70">
        <v>0</v>
      </c>
      <c r="M1086" s="70">
        <v>1</v>
      </c>
      <c r="N1086" s="70">
        <v>0</v>
      </c>
      <c r="O1086" s="70">
        <v>0</v>
      </c>
      <c r="P1086" s="70">
        <v>0</v>
      </c>
      <c r="Q1086" s="70">
        <v>0</v>
      </c>
      <c r="R1086" s="10">
        <f t="shared" si="144"/>
        <v>21.083333333333332</v>
      </c>
      <c r="T1086" s="9" t="str">
        <f t="shared" si="155"/>
        <v>U23</v>
      </c>
      <c r="U1086" s="11" t="str">
        <f t="shared" si="156"/>
        <v>Rehearsal for Crete</v>
      </c>
      <c r="V1086" s="11" t="str">
        <f t="shared" si="145"/>
        <v>, Air</v>
      </c>
      <c r="W1086" s="11" t="str">
        <f t="shared" si="154"/>
        <v>Air</v>
      </c>
      <c r="X1086" s="86" t="str">
        <f>IFERROR(IF(U1086="","",IF(COUNTIF('My Played Scenarios'!E:E,T1086)&gt;0,"ü","")),"")</f>
        <v/>
      </c>
    </row>
    <row r="1087" spans="1:24" ht="15" customHeight="1" x14ac:dyDescent="0.3">
      <c r="A1087" s="128" t="str">
        <f>IFERROR(IF(VLOOKUP(C1087,Summary!A:B,2,FALSE)&lt;&gt;"C","",MAX($A$2:A1086)+1),"")</f>
        <v/>
      </c>
      <c r="B1087" s="35">
        <f>IF(Setup!$J$51="Yes",MAX($B$2:B1086)+1,"")</f>
        <v>1021</v>
      </c>
      <c r="C1087" s="28" t="s">
        <v>1316</v>
      </c>
      <c r="D1087" s="37" t="str">
        <f t="shared" si="151"/>
        <v/>
      </c>
      <c r="E1087" s="41">
        <v>5</v>
      </c>
      <c r="F1087" s="41">
        <v>0</v>
      </c>
      <c r="G1087" s="6">
        <v>9</v>
      </c>
      <c r="H1087" s="6">
        <v>0</v>
      </c>
      <c r="I1087" s="70">
        <v>0</v>
      </c>
      <c r="J1087" s="70">
        <v>0</v>
      </c>
      <c r="K1087" s="70">
        <v>0</v>
      </c>
      <c r="L1087" s="70">
        <v>0</v>
      </c>
      <c r="M1087" s="70">
        <v>0</v>
      </c>
      <c r="N1087" s="70">
        <v>0</v>
      </c>
      <c r="O1087" s="70">
        <v>0</v>
      </c>
      <c r="P1087" s="70">
        <v>0</v>
      </c>
      <c r="Q1087" s="70">
        <v>0</v>
      </c>
      <c r="R1087" s="10">
        <f t="shared" si="144"/>
        <v>4</v>
      </c>
      <c r="T1087" s="9" t="str">
        <f t="shared" si="155"/>
        <v>U24</v>
      </c>
      <c r="U1087" s="11" t="str">
        <f t="shared" si="156"/>
        <v>Traverse Right...Fire!</v>
      </c>
      <c r="V1087" s="11" t="str">
        <f t="shared" si="145"/>
        <v/>
      </c>
      <c r="W1087" s="11" t="str">
        <f t="shared" si="154"/>
        <v/>
      </c>
      <c r="X1087" s="86" t="str">
        <f>IFERROR(IF(U1087="","",IF(COUNTIF('My Played Scenarios'!E:E,T1087)&gt;0,"ü","")),"")</f>
        <v/>
      </c>
    </row>
    <row r="1088" spans="1:24" ht="15" customHeight="1" x14ac:dyDescent="0.3">
      <c r="A1088" s="128" t="str">
        <f>IFERROR(IF(VLOOKUP(C1088,Summary!A:B,2,FALSE)&lt;&gt;"C","",MAX($A$2:A1087)+1),"")</f>
        <v/>
      </c>
      <c r="B1088" s="35">
        <f>IF(Setup!$J$51="Yes",MAX($B$2:B1087)+1,"")</f>
        <v>1022</v>
      </c>
      <c r="C1088" s="28" t="s">
        <v>1317</v>
      </c>
      <c r="D1088" s="37" t="str">
        <f t="shared" si="151"/>
        <v/>
      </c>
      <c r="E1088" s="41">
        <v>10</v>
      </c>
      <c r="F1088" s="41">
        <v>79.5</v>
      </c>
      <c r="G1088" s="6">
        <v>32</v>
      </c>
      <c r="H1088" s="6">
        <v>3</v>
      </c>
      <c r="I1088" s="70">
        <v>0</v>
      </c>
      <c r="J1088" s="70">
        <v>1</v>
      </c>
      <c r="K1088" s="70">
        <v>0</v>
      </c>
      <c r="L1088" s="70">
        <v>0</v>
      </c>
      <c r="M1088" s="70">
        <v>1</v>
      </c>
      <c r="N1088" s="70">
        <v>0</v>
      </c>
      <c r="O1088" s="70">
        <v>0</v>
      </c>
      <c r="P1088" s="70">
        <v>0</v>
      </c>
      <c r="Q1088" s="70">
        <v>0</v>
      </c>
      <c r="R1088" s="10">
        <f t="shared" ref="R1088:R1151" si="157">IF(E1088="","",IFERROR(1+E1088*(F1088+IF(G1088&gt;9,G1088*3,G1088*4)+H1088*1+I1088*1+J1088*5+K1088*9+L1088*5+M1088*2+N1088*2+O1088*5+Q1088*5)/60,""))</f>
        <v>31.916666666666668</v>
      </c>
      <c r="T1088" s="9" t="str">
        <f t="shared" si="155"/>
        <v>U25</v>
      </c>
      <c r="U1088" s="11" t="str">
        <f t="shared" si="156"/>
        <v>Breakout from Borisov</v>
      </c>
      <c r="V1088" s="11" t="str">
        <f t="shared" si="145"/>
        <v>, OBA, Air</v>
      </c>
      <c r="W1088" s="11" t="str">
        <f t="shared" si="154"/>
        <v>OBA, Air</v>
      </c>
      <c r="X1088" s="86" t="str">
        <f>IFERROR(IF(U1088="","",IF(COUNTIF('My Played Scenarios'!E:E,T1088)&gt;0,"ü","")),"")</f>
        <v/>
      </c>
    </row>
    <row r="1089" spans="1:24" ht="15" customHeight="1" x14ac:dyDescent="0.3">
      <c r="A1089" s="128" t="str">
        <f>IFERROR(IF(VLOOKUP(C1089,Summary!A:B,2,FALSE)&lt;&gt;"C","",MAX($A$2:A1088)+1),"")</f>
        <v/>
      </c>
      <c r="B1089" s="35">
        <f>IF(Setup!$J$51="Yes",MAX($B$2:B1088)+1,"")</f>
        <v>1023</v>
      </c>
      <c r="C1089" s="28" t="s">
        <v>1318</v>
      </c>
      <c r="D1089" s="37" t="str">
        <f t="shared" si="151"/>
        <v/>
      </c>
      <c r="E1089" s="41">
        <v>10</v>
      </c>
      <c r="F1089" s="41">
        <v>31.5</v>
      </c>
      <c r="G1089" s="6">
        <v>14</v>
      </c>
      <c r="H1089" s="6">
        <v>5</v>
      </c>
      <c r="I1089" s="70">
        <v>0</v>
      </c>
      <c r="J1089" s="70">
        <v>1</v>
      </c>
      <c r="K1089" s="70">
        <v>0</v>
      </c>
      <c r="L1089" s="70">
        <v>0</v>
      </c>
      <c r="M1089" s="70">
        <v>1</v>
      </c>
      <c r="N1089" s="70">
        <v>0</v>
      </c>
      <c r="O1089" s="70">
        <v>0</v>
      </c>
      <c r="P1089" s="70">
        <v>0</v>
      </c>
      <c r="Q1089" s="70">
        <v>0</v>
      </c>
      <c r="R1089" s="10">
        <f t="shared" si="157"/>
        <v>15.25</v>
      </c>
      <c r="T1089" s="9" t="str">
        <f t="shared" si="155"/>
        <v>U26</v>
      </c>
      <c r="U1089" s="11" t="str">
        <f t="shared" si="156"/>
        <v>Bald Hill</v>
      </c>
      <c r="V1089" s="11" t="str">
        <f t="shared" si="145"/>
        <v>, OBA, Air</v>
      </c>
      <c r="W1089" s="11" t="str">
        <f t="shared" si="154"/>
        <v>OBA, Air</v>
      </c>
      <c r="X1089" s="86" t="str">
        <f>IFERROR(IF(U1089="","",IF(COUNTIF('My Played Scenarios'!E:E,T1089)&gt;0,"ü","")),"")</f>
        <v/>
      </c>
    </row>
    <row r="1090" spans="1:24" ht="15" customHeight="1" x14ac:dyDescent="0.3">
      <c r="A1090" s="128" t="str">
        <f>IFERROR(IF(VLOOKUP(C1090,Summary!A:B,2,FALSE)&lt;&gt;"C","",MAX($A$2:A1089)+1),"")</f>
        <v/>
      </c>
      <c r="B1090" s="35">
        <f>IF(Setup!$J$51="Yes",MAX($B$2:B1089)+1,"")</f>
        <v>1024</v>
      </c>
      <c r="C1090" s="28" t="s">
        <v>1319</v>
      </c>
      <c r="D1090" s="37" t="str">
        <f t="shared" si="151"/>
        <v/>
      </c>
      <c r="E1090" s="41">
        <v>10</v>
      </c>
      <c r="F1090" s="41">
        <v>54</v>
      </c>
      <c r="G1090" s="6">
        <v>3</v>
      </c>
      <c r="H1090" s="6">
        <v>0</v>
      </c>
      <c r="I1090" s="70">
        <v>0</v>
      </c>
      <c r="J1090" s="70">
        <v>0</v>
      </c>
      <c r="K1090" s="70">
        <v>0</v>
      </c>
      <c r="L1090" s="70">
        <v>0</v>
      </c>
      <c r="M1090" s="70">
        <v>0</v>
      </c>
      <c r="N1090" s="70">
        <v>0</v>
      </c>
      <c r="O1090" s="70">
        <v>0</v>
      </c>
      <c r="P1090" s="70">
        <v>0</v>
      </c>
      <c r="Q1090" s="70">
        <v>0</v>
      </c>
      <c r="R1090" s="10">
        <f t="shared" si="157"/>
        <v>12</v>
      </c>
      <c r="T1090" s="9" t="str">
        <f t="shared" si="155"/>
        <v>U27</v>
      </c>
      <c r="U1090" s="11" t="str">
        <f t="shared" si="156"/>
        <v>A Winter Melee</v>
      </c>
      <c r="V1090" s="11" t="str">
        <f t="shared" ref="V1090:V1153" si="158">IF(OR(C1090="",LEFT(C1090,3)="---"),"",IF(OR(RIGHT(C1090,3)="-I]",RIGHT(C1090,4)="-II]",RIGHT(C1090,5)="-III]",RIGHT(C1090,4)="-IV]",RIGHT(C1090,3)="-V]",RIGHT(C1090,4)="-VI]",RIGHT(C1090,5)="-VII]",RIGHT(C1090,6)="-VIII]",RIGHT(C1090,3)="CG]",MID(C1090,LEN(C1090)-2,2)="CG",MID(C1090,LEN(C1090)-4,2)="CG",MID(C1090,LEN(C1090)-3,2)="CG"),"Campaign",IFERROR(IF(I1090=1,", PTO","")&amp;IF(J1090=1,", OBA","")&amp;IF(K1090=1,", Nght","")&amp;IF(L1090=1,", Dsrt","")&amp;IF(M1090=1,", Air","")&amp;IF(N1090=1,", Bcg","")&amp;IF(O1090=1,", Sea","")&amp;IF(P1090=1,", Dlux","")&amp;IF(Q1090=1,", SSR",""),"")))</f>
        <v/>
      </c>
      <c r="W1090" s="11" t="str">
        <f t="shared" si="154"/>
        <v/>
      </c>
      <c r="X1090" s="86" t="str">
        <f>IFERROR(IF(U1090="","",IF(COUNTIF('My Played Scenarios'!E:E,T1090)&gt;0,"ü","")),"")</f>
        <v/>
      </c>
    </row>
    <row r="1091" spans="1:24" ht="15" customHeight="1" x14ac:dyDescent="0.3">
      <c r="A1091" s="128" t="str">
        <f>IFERROR(IF(VLOOKUP(C1091,Summary!A:B,2,FALSE)&lt;&gt;"C","",MAX($A$2:A1090)+1),"")</f>
        <v/>
      </c>
      <c r="B1091" s="35">
        <f>IF(Setup!$J$51="Yes",MAX($B$2:B1090)+1,"")</f>
        <v>1025</v>
      </c>
      <c r="C1091" s="28" t="s">
        <v>1320</v>
      </c>
      <c r="D1091" s="37" t="str">
        <f t="shared" si="151"/>
        <v/>
      </c>
      <c r="E1091" s="41">
        <v>10</v>
      </c>
      <c r="F1091" s="41">
        <v>47</v>
      </c>
      <c r="G1091" s="6">
        <v>44</v>
      </c>
      <c r="H1091" s="6">
        <v>3</v>
      </c>
      <c r="I1091" s="70">
        <v>0</v>
      </c>
      <c r="J1091" s="70">
        <v>1</v>
      </c>
      <c r="K1091" s="70">
        <v>0</v>
      </c>
      <c r="L1091" s="70">
        <v>0</v>
      </c>
      <c r="M1091" s="70">
        <v>0</v>
      </c>
      <c r="N1091" s="70">
        <v>0</v>
      </c>
      <c r="O1091" s="70">
        <v>0</v>
      </c>
      <c r="P1091" s="70">
        <v>0</v>
      </c>
      <c r="Q1091" s="70">
        <v>0</v>
      </c>
      <c r="R1091" s="10">
        <f t="shared" si="157"/>
        <v>32.166666666666671</v>
      </c>
      <c r="T1091" s="9" t="str">
        <f t="shared" si="155"/>
        <v>U28</v>
      </c>
      <c r="U1091" s="11" t="str">
        <f t="shared" si="156"/>
        <v>Sowchos 79</v>
      </c>
      <c r="V1091" s="11" t="str">
        <f t="shared" si="158"/>
        <v>, OBA</v>
      </c>
      <c r="W1091" s="11" t="str">
        <f t="shared" si="154"/>
        <v>OBA</v>
      </c>
      <c r="X1091" s="86" t="str">
        <f>IFERROR(IF(U1091="","",IF(COUNTIF('My Played Scenarios'!E:E,T1091)&gt;0,"ü","")),"")</f>
        <v/>
      </c>
    </row>
    <row r="1092" spans="1:24" ht="15" customHeight="1" x14ac:dyDescent="0.3">
      <c r="A1092" s="128" t="str">
        <f>IFERROR(IF(VLOOKUP(C1092,Summary!A:B,2,FALSE)&lt;&gt;"C","",MAX($A$2:A1091)+1),"")</f>
        <v/>
      </c>
      <c r="B1092" s="35">
        <f>IF(Setup!$J$51="Yes",MAX($B$2:B1091)+1,"")</f>
        <v>1026</v>
      </c>
      <c r="C1092" s="28" t="s">
        <v>1321</v>
      </c>
      <c r="D1092" s="37" t="str">
        <f t="shared" si="151"/>
        <v/>
      </c>
      <c r="E1092" s="41">
        <v>8</v>
      </c>
      <c r="F1092" s="41">
        <v>25</v>
      </c>
      <c r="G1092" s="6">
        <v>12</v>
      </c>
      <c r="H1092" s="6">
        <v>0</v>
      </c>
      <c r="I1092" s="70">
        <v>0</v>
      </c>
      <c r="J1092" s="70">
        <v>0</v>
      </c>
      <c r="K1092" s="70">
        <v>1</v>
      </c>
      <c r="L1092" s="70">
        <v>0</v>
      </c>
      <c r="M1092" s="70">
        <v>0</v>
      </c>
      <c r="N1092" s="70">
        <v>0</v>
      </c>
      <c r="O1092" s="70">
        <v>0</v>
      </c>
      <c r="P1092" s="70">
        <v>0</v>
      </c>
      <c r="Q1092" s="70">
        <v>0</v>
      </c>
      <c r="R1092" s="10">
        <f t="shared" si="157"/>
        <v>10.333333333333334</v>
      </c>
      <c r="T1092" s="9" t="str">
        <f t="shared" si="155"/>
        <v>U29</v>
      </c>
      <c r="U1092" s="11" t="str">
        <f t="shared" si="156"/>
        <v>Night Battle at Noromaryevka</v>
      </c>
      <c r="V1092" s="11" t="str">
        <f t="shared" si="158"/>
        <v>, Nght</v>
      </c>
      <c r="W1092" s="11" t="str">
        <f t="shared" si="154"/>
        <v>Nght</v>
      </c>
      <c r="X1092" s="86" t="str">
        <f>IFERROR(IF(U1092="","",IF(COUNTIF('My Played Scenarios'!E:E,T1092)&gt;0,"ü","")),"")</f>
        <v/>
      </c>
    </row>
    <row r="1093" spans="1:24" ht="15" customHeight="1" x14ac:dyDescent="0.3">
      <c r="A1093" s="128" t="str">
        <f>IFERROR(IF(VLOOKUP(C1093,Summary!A:B,2,FALSE)&lt;&gt;"C","",MAX($A$2:A1092)+1),"")</f>
        <v/>
      </c>
      <c r="B1093" s="35">
        <f>IF(Setup!$J$51="Yes",MAX($B$2:B1092)+1,"")</f>
        <v>1027</v>
      </c>
      <c r="C1093" s="28" t="s">
        <v>1322</v>
      </c>
      <c r="D1093" s="37" t="str">
        <f t="shared" si="151"/>
        <v/>
      </c>
      <c r="E1093" s="41">
        <v>10</v>
      </c>
      <c r="F1093" s="41">
        <v>33.5</v>
      </c>
      <c r="G1093" s="6">
        <v>5</v>
      </c>
      <c r="H1093" s="6">
        <v>1</v>
      </c>
      <c r="I1093" s="70">
        <v>0</v>
      </c>
      <c r="J1093" s="70">
        <v>0</v>
      </c>
      <c r="K1093" s="70">
        <v>0</v>
      </c>
      <c r="L1093" s="70">
        <v>0</v>
      </c>
      <c r="M1093" s="70">
        <v>0</v>
      </c>
      <c r="N1093" s="70">
        <v>0</v>
      </c>
      <c r="O1093" s="70">
        <v>0</v>
      </c>
      <c r="P1093" s="70">
        <v>0</v>
      </c>
      <c r="Q1093" s="70">
        <v>0</v>
      </c>
      <c r="R1093" s="10">
        <f t="shared" si="157"/>
        <v>10.083333333333334</v>
      </c>
      <c r="T1093" s="9" t="str">
        <f t="shared" si="155"/>
        <v>U30</v>
      </c>
      <c r="U1093" s="11" t="str">
        <f t="shared" si="156"/>
        <v>Swatting at Tigers</v>
      </c>
      <c r="V1093" s="11" t="str">
        <f t="shared" si="158"/>
        <v/>
      </c>
      <c r="W1093" s="11" t="str">
        <f t="shared" si="154"/>
        <v/>
      </c>
      <c r="X1093" s="86" t="str">
        <f>IFERROR(IF(U1093="","",IF(COUNTIF('My Played Scenarios'!E:E,T1093)&gt;0,"ü","")),"")</f>
        <v/>
      </c>
    </row>
    <row r="1094" spans="1:24" ht="15" customHeight="1" x14ac:dyDescent="0.3">
      <c r="A1094" s="128" t="str">
        <f>IFERROR(IF(VLOOKUP(C1094,Summary!A:B,2,FALSE)&lt;&gt;"C","",MAX($A$2:A1093)+1),"")</f>
        <v/>
      </c>
      <c r="B1094" s="35">
        <f>IF(Setup!$J$51="Yes",MAX($B$2:B1093)+1,"")</f>
        <v>1028</v>
      </c>
      <c r="C1094" s="28" t="s">
        <v>1323</v>
      </c>
      <c r="D1094" s="37" t="str">
        <f t="shared" si="151"/>
        <v/>
      </c>
      <c r="E1094" s="41">
        <v>4</v>
      </c>
      <c r="F1094" s="41">
        <v>13</v>
      </c>
      <c r="G1094" s="6">
        <v>0</v>
      </c>
      <c r="H1094" s="6">
        <v>0</v>
      </c>
      <c r="I1094" s="70">
        <v>0</v>
      </c>
      <c r="J1094" s="70">
        <v>0</v>
      </c>
      <c r="K1094" s="70">
        <v>0</v>
      </c>
      <c r="L1094" s="70">
        <v>0</v>
      </c>
      <c r="M1094" s="70">
        <v>0</v>
      </c>
      <c r="N1094" s="70">
        <v>0</v>
      </c>
      <c r="O1094" s="70">
        <v>0</v>
      </c>
      <c r="P1094" s="70">
        <v>0</v>
      </c>
      <c r="Q1094" s="70">
        <v>0</v>
      </c>
      <c r="R1094" s="10">
        <f t="shared" si="157"/>
        <v>1.8666666666666667</v>
      </c>
      <c r="T1094" s="9" t="str">
        <f t="shared" si="155"/>
        <v>U31</v>
      </c>
      <c r="U1094" s="11" t="str">
        <f t="shared" si="156"/>
        <v>The Front in Flames</v>
      </c>
      <c r="V1094" s="11" t="str">
        <f t="shared" si="158"/>
        <v/>
      </c>
      <c r="W1094" s="11" t="str">
        <f t="shared" si="154"/>
        <v/>
      </c>
      <c r="X1094" s="86" t="str">
        <f>IFERROR(IF(U1094="","",IF(COUNTIF('My Played Scenarios'!E:E,T1094)&gt;0,"ü","")),"")</f>
        <v/>
      </c>
    </row>
    <row r="1095" spans="1:24" ht="15" customHeight="1" x14ac:dyDescent="0.3">
      <c r="A1095" s="128" t="str">
        <f>IFERROR(IF(VLOOKUP(C1095,Summary!A:B,2,FALSE)&lt;&gt;"C","",MAX($A$2:A1094)+1),"")</f>
        <v/>
      </c>
      <c r="B1095" s="35">
        <f>IF(Setup!$J$51="Yes",MAX($B$2:B1094)+1,"")</f>
        <v>1029</v>
      </c>
      <c r="C1095" s="28" t="s">
        <v>1324</v>
      </c>
      <c r="D1095" s="37" t="str">
        <f t="shared" si="151"/>
        <v/>
      </c>
      <c r="E1095" s="41">
        <v>8.5</v>
      </c>
      <c r="F1095" s="41">
        <v>46</v>
      </c>
      <c r="G1095" s="6">
        <v>12</v>
      </c>
      <c r="H1095" s="6">
        <v>0</v>
      </c>
      <c r="I1095" s="70">
        <v>0</v>
      </c>
      <c r="J1095" s="70">
        <v>0</v>
      </c>
      <c r="K1095" s="70">
        <v>1</v>
      </c>
      <c r="L1095" s="70">
        <v>0</v>
      </c>
      <c r="M1095" s="70">
        <v>1</v>
      </c>
      <c r="N1095" s="70">
        <v>0</v>
      </c>
      <c r="O1095" s="70">
        <v>0</v>
      </c>
      <c r="P1095" s="70">
        <v>0</v>
      </c>
      <c r="Q1095" s="70">
        <v>0</v>
      </c>
      <c r="R1095" s="10">
        <f t="shared" si="157"/>
        <v>14.175000000000001</v>
      </c>
      <c r="T1095" s="9" t="str">
        <f t="shared" si="155"/>
        <v>U32</v>
      </c>
      <c r="U1095" s="11" t="str">
        <f t="shared" si="156"/>
        <v>Disaster on the Dnieper Loop</v>
      </c>
      <c r="V1095" s="11" t="str">
        <f t="shared" si="158"/>
        <v>, Nght, Air</v>
      </c>
      <c r="W1095" s="11" t="str">
        <f t="shared" si="154"/>
        <v>Nght, Air</v>
      </c>
      <c r="X1095" s="86" t="str">
        <f>IFERROR(IF(U1095="","",IF(COUNTIF('My Played Scenarios'!E:E,T1095)&gt;0,"ü","")),"")</f>
        <v/>
      </c>
    </row>
    <row r="1096" spans="1:24" ht="15" customHeight="1" x14ac:dyDescent="0.3">
      <c r="A1096" s="128" t="str">
        <f>IFERROR(IF(VLOOKUP(C1096,Summary!A:B,2,FALSE)&lt;&gt;"C","",MAX($A$2:A1095)+1),"")</f>
        <v/>
      </c>
      <c r="B1096" s="35">
        <f>IF(Setup!$J$51="Yes",MAX($B$2:B1095)+1,"")</f>
        <v>1030</v>
      </c>
      <c r="C1096" s="28" t="s">
        <v>1325</v>
      </c>
      <c r="D1096" s="37" t="str">
        <f t="shared" si="151"/>
        <v/>
      </c>
      <c r="E1096" s="41">
        <v>9.5</v>
      </c>
      <c r="F1096" s="41">
        <v>33.5</v>
      </c>
      <c r="G1096" s="6">
        <v>13</v>
      </c>
      <c r="H1096" s="6">
        <v>5</v>
      </c>
      <c r="I1096" s="70">
        <v>0</v>
      </c>
      <c r="J1096" s="70">
        <v>1</v>
      </c>
      <c r="K1096" s="70">
        <v>0</v>
      </c>
      <c r="L1096" s="70">
        <v>0</v>
      </c>
      <c r="M1096" s="70">
        <v>0</v>
      </c>
      <c r="N1096" s="70">
        <v>0</v>
      </c>
      <c r="O1096" s="70">
        <v>0</v>
      </c>
      <c r="P1096" s="70">
        <v>0</v>
      </c>
      <c r="Q1096" s="70">
        <v>0</v>
      </c>
      <c r="R1096" s="10">
        <f t="shared" si="157"/>
        <v>14.0625</v>
      </c>
      <c r="T1096" s="9" t="str">
        <f t="shared" si="155"/>
        <v>U33</v>
      </c>
      <c r="U1096" s="11" t="str">
        <f t="shared" si="156"/>
        <v>The Bukrin Bridgehead</v>
      </c>
      <c r="V1096" s="11" t="str">
        <f t="shared" si="158"/>
        <v>, OBA</v>
      </c>
      <c r="W1096" s="11" t="str">
        <f t="shared" si="154"/>
        <v>OBA</v>
      </c>
      <c r="X1096" s="86" t="str">
        <f>IFERROR(IF(U1096="","",IF(COUNTIF('My Played Scenarios'!E:E,T1096)&gt;0,"ü","")),"")</f>
        <v/>
      </c>
    </row>
    <row r="1097" spans="1:24" ht="15" customHeight="1" x14ac:dyDescent="0.3">
      <c r="A1097" s="128" t="str">
        <f>IFERROR(IF(VLOOKUP(C1097,Summary!A:B,2,FALSE)&lt;&gt;"C","",MAX($A$2:A1096)+1),"")</f>
        <v/>
      </c>
      <c r="B1097" s="35">
        <f>IF(Setup!$J$51="Yes",MAX($B$2:B1096)+1,"")</f>
        <v>1031</v>
      </c>
      <c r="C1097" s="28"/>
      <c r="D1097" s="37" t="str">
        <f t="shared" si="151"/>
        <v/>
      </c>
      <c r="E1097" s="41"/>
      <c r="F1097" s="41"/>
      <c r="I1097" s="70" t="s">
        <v>1363</v>
      </c>
      <c r="J1097" s="70" t="s">
        <v>1363</v>
      </c>
      <c r="K1097" s="70" t="s">
        <v>1363</v>
      </c>
      <c r="L1097" s="70" t="s">
        <v>1363</v>
      </c>
      <c r="M1097" s="70" t="s">
        <v>1363</v>
      </c>
      <c r="N1097" s="70" t="s">
        <v>1363</v>
      </c>
      <c r="O1097" s="70" t="s">
        <v>1363</v>
      </c>
      <c r="P1097" s="70"/>
      <c r="Q1097" s="70" t="s">
        <v>1363</v>
      </c>
      <c r="R1097" s="10" t="str">
        <f t="shared" si="157"/>
        <v/>
      </c>
      <c r="T1097" s="9" t="str">
        <f t="shared" si="155"/>
        <v/>
      </c>
      <c r="U1097" s="11" t="str">
        <f t="shared" si="156"/>
        <v/>
      </c>
      <c r="V1097" s="11" t="str">
        <f t="shared" si="158"/>
        <v/>
      </c>
      <c r="W1097" s="11" t="str">
        <f t="shared" si="154"/>
        <v/>
      </c>
      <c r="X1097" s="86" t="str">
        <f>IFERROR(IF(U1097="","",IF(COUNTIF('My Played Scenarios'!E:E,T1097)&gt;0,"ü","")),"")</f>
        <v/>
      </c>
    </row>
    <row r="1098" spans="1:24" ht="15" customHeight="1" x14ac:dyDescent="0.3">
      <c r="A1098" s="128" t="str">
        <f>IFERROR(IF(VLOOKUP(C1098,Summary!A:B,2,FALSE)&lt;&gt;"C","",MAX($A$2:A1097)+1),"")</f>
        <v/>
      </c>
      <c r="B1098" s="35" t="str">
        <f>IF(Setup!$J$52="Yes",MAX($B$2:B1097)+1,"")</f>
        <v/>
      </c>
      <c r="C1098" s="29" t="s">
        <v>629</v>
      </c>
      <c r="D1098" s="37" t="str">
        <f t="shared" si="151"/>
        <v/>
      </c>
      <c r="E1098" s="17"/>
      <c r="F1098" s="17"/>
      <c r="I1098" s="70" t="s">
        <v>1363</v>
      </c>
      <c r="J1098" s="70" t="s">
        <v>1363</v>
      </c>
      <c r="K1098" s="70" t="s">
        <v>1363</v>
      </c>
      <c r="L1098" s="70" t="s">
        <v>1363</v>
      </c>
      <c r="M1098" s="70" t="s">
        <v>1363</v>
      </c>
      <c r="N1098" s="70" t="s">
        <v>1363</v>
      </c>
      <c r="O1098" s="70" t="s">
        <v>1363</v>
      </c>
      <c r="P1098" s="70"/>
      <c r="Q1098" s="70" t="s">
        <v>1363</v>
      </c>
      <c r="R1098" s="10" t="str">
        <f t="shared" si="157"/>
        <v/>
      </c>
      <c r="T1098" s="9" t="str">
        <f t="shared" si="155"/>
        <v/>
      </c>
      <c r="U1098" s="11" t="str">
        <f t="shared" si="156"/>
        <v/>
      </c>
      <c r="V1098" s="11" t="str">
        <f t="shared" si="158"/>
        <v/>
      </c>
      <c r="W1098" s="11" t="str">
        <f t="shared" si="154"/>
        <v/>
      </c>
      <c r="X1098" s="86" t="str">
        <f>IFERROR(IF(U1098="","",IF(COUNTIF('My Played Scenarios'!E:E,T1098)&gt;0,"ü","")),"")</f>
        <v/>
      </c>
    </row>
    <row r="1099" spans="1:24" ht="15" customHeight="1" x14ac:dyDescent="0.3">
      <c r="A1099" s="128" t="str">
        <f>IFERROR(IF(VLOOKUP(C1099,Summary!A:B,2,FALSE)&lt;&gt;"C","",MAX($A$2:A1098)+1),"")</f>
        <v/>
      </c>
      <c r="B1099" s="35" t="str">
        <f>IF(Setup!$J$52="Yes",MAX($B$2:B1098)+1,"")</f>
        <v/>
      </c>
      <c r="C1099" s="28" t="s">
        <v>630</v>
      </c>
      <c r="D1099" s="37" t="str">
        <f t="shared" si="151"/>
        <v/>
      </c>
      <c r="E1099" s="41">
        <v>8</v>
      </c>
      <c r="F1099" s="41">
        <v>28</v>
      </c>
      <c r="G1099" s="6">
        <v>0</v>
      </c>
      <c r="H1099" s="6">
        <v>1</v>
      </c>
      <c r="I1099" s="70">
        <v>0</v>
      </c>
      <c r="J1099" s="70">
        <v>0</v>
      </c>
      <c r="K1099" s="70">
        <v>0</v>
      </c>
      <c r="L1099" s="70">
        <v>0</v>
      </c>
      <c r="M1099" s="70">
        <v>0</v>
      </c>
      <c r="N1099" s="70">
        <v>0</v>
      </c>
      <c r="O1099" s="70">
        <v>0</v>
      </c>
      <c r="P1099" s="70">
        <v>0</v>
      </c>
      <c r="Q1099" s="70">
        <v>1</v>
      </c>
      <c r="R1099" s="10">
        <f t="shared" si="157"/>
        <v>5.5333333333333332</v>
      </c>
      <c r="S1099" s="10">
        <v>5.3</v>
      </c>
      <c r="T1099" s="9" t="str">
        <f t="shared" si="152"/>
        <v>OB1</v>
      </c>
      <c r="U1099" s="11" t="str">
        <f t="shared" si="153"/>
        <v>Down in a Hole</v>
      </c>
      <c r="V1099" s="11" t="str">
        <f t="shared" si="158"/>
        <v>, SSR</v>
      </c>
      <c r="W1099" s="11" t="str">
        <f t="shared" si="154"/>
        <v>SSR</v>
      </c>
      <c r="X1099" s="86" t="str">
        <f>IFERROR(IF(U1099="","",IF(COUNTIF('My Played Scenarios'!E:E,T1099)&gt;0,"ü","")),"")</f>
        <v/>
      </c>
    </row>
    <row r="1100" spans="1:24" ht="15" customHeight="1" x14ac:dyDescent="0.3">
      <c r="A1100" s="128" t="str">
        <f>IFERROR(IF(VLOOKUP(C1100,Summary!A:B,2,FALSE)&lt;&gt;"C","",MAX($A$2:A1099)+1),"")</f>
        <v/>
      </c>
      <c r="B1100" s="35" t="str">
        <f>IF(Setup!$J$52="Yes",MAX($B$2:B1099)+1,"")</f>
        <v/>
      </c>
      <c r="C1100" s="28" t="s">
        <v>631</v>
      </c>
      <c r="D1100" s="37" t="str">
        <f t="shared" si="151"/>
        <v/>
      </c>
      <c r="E1100" s="41">
        <v>8</v>
      </c>
      <c r="F1100" s="41">
        <v>31</v>
      </c>
      <c r="G1100" s="6">
        <v>17</v>
      </c>
      <c r="H1100" s="6">
        <v>4</v>
      </c>
      <c r="I1100" s="70">
        <v>0</v>
      </c>
      <c r="J1100" s="70">
        <v>0</v>
      </c>
      <c r="K1100" s="70">
        <v>0</v>
      </c>
      <c r="L1100" s="70">
        <v>0</v>
      </c>
      <c r="M1100" s="70">
        <v>0</v>
      </c>
      <c r="N1100" s="70">
        <v>0</v>
      </c>
      <c r="O1100" s="70">
        <v>0</v>
      </c>
      <c r="P1100" s="70">
        <v>0</v>
      </c>
      <c r="Q1100" s="70">
        <v>1</v>
      </c>
      <c r="R1100" s="10">
        <f t="shared" si="157"/>
        <v>13.133333333333333</v>
      </c>
      <c r="S1100" s="10">
        <v>11.8</v>
      </c>
      <c r="T1100" s="9" t="str">
        <f t="shared" si="152"/>
        <v>OB2</v>
      </c>
      <c r="U1100" s="11" t="str">
        <f t="shared" si="153"/>
        <v>Hornet's Nest</v>
      </c>
      <c r="V1100" s="11" t="str">
        <f t="shared" si="158"/>
        <v>, SSR</v>
      </c>
      <c r="W1100" s="11" t="str">
        <f t="shared" si="154"/>
        <v>SSR</v>
      </c>
      <c r="X1100" s="86" t="str">
        <f>IFERROR(IF(U1100="","",IF(COUNTIF('My Played Scenarios'!E:E,T1100)&gt;0,"ü","")),"")</f>
        <v/>
      </c>
    </row>
    <row r="1101" spans="1:24" ht="15" customHeight="1" x14ac:dyDescent="0.3">
      <c r="A1101" s="128" t="str">
        <f>IFERROR(IF(VLOOKUP(C1101,Summary!A:B,2,FALSE)&lt;&gt;"C","",MAX($A$2:A1100)+1),"")</f>
        <v/>
      </c>
      <c r="B1101" s="35" t="str">
        <f>IF(Setup!$J$52="Yes",MAX($B$2:B1100)+1,"")</f>
        <v/>
      </c>
      <c r="C1101" s="28" t="s">
        <v>632</v>
      </c>
      <c r="D1101" s="37" t="str">
        <f t="shared" si="151"/>
        <v/>
      </c>
      <c r="E1101" s="41">
        <v>6.5</v>
      </c>
      <c r="F1101" s="41">
        <v>18.5</v>
      </c>
      <c r="G1101" s="6">
        <v>7</v>
      </c>
      <c r="H1101" s="6">
        <v>1</v>
      </c>
      <c r="I1101" s="70">
        <v>0</v>
      </c>
      <c r="J1101" s="70">
        <v>0</v>
      </c>
      <c r="K1101" s="70">
        <v>0</v>
      </c>
      <c r="L1101" s="70">
        <v>0</v>
      </c>
      <c r="M1101" s="70">
        <v>0</v>
      </c>
      <c r="N1101" s="70">
        <v>0</v>
      </c>
      <c r="O1101" s="70">
        <v>0</v>
      </c>
      <c r="P1101" s="70">
        <v>0</v>
      </c>
      <c r="Q1101" s="70">
        <v>1</v>
      </c>
      <c r="R1101" s="10">
        <f t="shared" si="157"/>
        <v>6.6875</v>
      </c>
      <c r="S1101" s="10">
        <v>4.7</v>
      </c>
      <c r="T1101" s="9" t="str">
        <f t="shared" si="152"/>
        <v>OB3</v>
      </c>
      <c r="U1101" s="11" t="str">
        <f t="shared" si="153"/>
        <v>Close Quarters</v>
      </c>
      <c r="V1101" s="11" t="str">
        <f t="shared" si="158"/>
        <v>, SSR</v>
      </c>
      <c r="W1101" s="11" t="str">
        <f t="shared" si="154"/>
        <v>SSR</v>
      </c>
      <c r="X1101" s="86" t="str">
        <f>IFERROR(IF(U1101="","",IF(COUNTIF('My Played Scenarios'!E:E,T1101)&gt;0,"ü","")),"")</f>
        <v/>
      </c>
    </row>
    <row r="1102" spans="1:24" ht="15" customHeight="1" x14ac:dyDescent="0.3">
      <c r="A1102" s="128" t="str">
        <f>IFERROR(IF(VLOOKUP(C1102,Summary!A:B,2,FALSE)&lt;&gt;"C","",MAX($A$2:A1101)+1),"")</f>
        <v/>
      </c>
      <c r="B1102" s="35" t="str">
        <f>IF(Setup!$J$52="Yes",MAX($B$2:B1101)+1,"")</f>
        <v/>
      </c>
      <c r="C1102" s="28" t="s">
        <v>633</v>
      </c>
      <c r="D1102" s="37" t="str">
        <f t="shared" si="151"/>
        <v/>
      </c>
      <c r="E1102" s="41">
        <v>5.5</v>
      </c>
      <c r="F1102" s="41">
        <v>18</v>
      </c>
      <c r="G1102" s="6">
        <v>4</v>
      </c>
      <c r="H1102" s="6">
        <v>1</v>
      </c>
      <c r="I1102" s="70">
        <v>0</v>
      </c>
      <c r="J1102" s="70">
        <v>0</v>
      </c>
      <c r="K1102" s="70">
        <v>0</v>
      </c>
      <c r="L1102" s="70">
        <v>0</v>
      </c>
      <c r="M1102" s="70">
        <v>0</v>
      </c>
      <c r="N1102" s="70">
        <v>0</v>
      </c>
      <c r="O1102" s="70">
        <v>0</v>
      </c>
      <c r="P1102" s="70">
        <v>0</v>
      </c>
      <c r="Q1102" s="70">
        <v>1</v>
      </c>
      <c r="R1102" s="10">
        <f t="shared" si="157"/>
        <v>4.6666666666666661</v>
      </c>
      <c r="S1102" s="10">
        <v>3.3</v>
      </c>
      <c r="T1102" s="9" t="str">
        <f t="shared" si="152"/>
        <v>OB4</v>
      </c>
      <c r="U1102" s="11" t="str">
        <f t="shared" si="153"/>
        <v>Motoring to Mogilev</v>
      </c>
      <c r="V1102" s="11" t="str">
        <f t="shared" si="158"/>
        <v>, SSR</v>
      </c>
      <c r="W1102" s="11" t="str">
        <f t="shared" si="154"/>
        <v>SSR</v>
      </c>
      <c r="X1102" s="86" t="str">
        <f>IFERROR(IF(U1102="","",IF(COUNTIF('My Played Scenarios'!E:E,T1102)&gt;0,"ü","")),"")</f>
        <v/>
      </c>
    </row>
    <row r="1103" spans="1:24" ht="15" customHeight="1" x14ac:dyDescent="0.3">
      <c r="A1103" s="128" t="str">
        <f>IFERROR(IF(VLOOKUP(C1103,Summary!A:B,2,FALSE)&lt;&gt;"C","",MAX($A$2:A1102)+1),"")</f>
        <v/>
      </c>
      <c r="B1103" s="35" t="str">
        <f>IF(Setup!$J$52="Yes",MAX($B$2:B1102)+1,"")</f>
        <v/>
      </c>
      <c r="C1103" s="28" t="s">
        <v>634</v>
      </c>
      <c r="D1103" s="37" t="str">
        <f t="shared" si="151"/>
        <v/>
      </c>
      <c r="E1103" s="41">
        <v>8</v>
      </c>
      <c r="F1103" s="41">
        <v>26</v>
      </c>
      <c r="G1103" s="6">
        <v>14</v>
      </c>
      <c r="H1103" s="6">
        <v>4</v>
      </c>
      <c r="I1103" s="70">
        <v>0</v>
      </c>
      <c r="J1103" s="70">
        <v>0</v>
      </c>
      <c r="K1103" s="70">
        <v>0</v>
      </c>
      <c r="L1103" s="70">
        <v>0</v>
      </c>
      <c r="M1103" s="70">
        <v>0</v>
      </c>
      <c r="N1103" s="70">
        <v>0</v>
      </c>
      <c r="O1103" s="70">
        <v>0</v>
      </c>
      <c r="P1103" s="70">
        <v>0</v>
      </c>
      <c r="Q1103" s="70">
        <v>1</v>
      </c>
      <c r="R1103" s="10">
        <f t="shared" si="157"/>
        <v>11.266666666666667</v>
      </c>
      <c r="S1103" s="10">
        <v>9.9</v>
      </c>
      <c r="T1103" s="9" t="str">
        <f t="shared" si="152"/>
        <v>OB5</v>
      </c>
      <c r="U1103" s="11" t="str">
        <f t="shared" si="153"/>
        <v>Tangle at Tolochin</v>
      </c>
      <c r="V1103" s="11" t="str">
        <f t="shared" si="158"/>
        <v>, SSR</v>
      </c>
      <c r="W1103" s="11" t="str">
        <f t="shared" si="154"/>
        <v>SSR</v>
      </c>
      <c r="X1103" s="86" t="str">
        <f>IFERROR(IF(U1103="","",IF(COUNTIF('My Played Scenarios'!E:E,T1103)&gt;0,"ü","")),"")</f>
        <v/>
      </c>
    </row>
    <row r="1104" spans="1:24" ht="15" customHeight="1" x14ac:dyDescent="0.3">
      <c r="A1104" s="128" t="str">
        <f>IFERROR(IF(VLOOKUP(C1104,Summary!A:B,2,FALSE)&lt;&gt;"C","",MAX($A$2:A1103)+1),"")</f>
        <v/>
      </c>
      <c r="B1104" s="35" t="str">
        <f>IF(Setup!$J$52="Yes",MAX($B$2:B1103)+1,"")</f>
        <v/>
      </c>
      <c r="C1104" s="28" t="s">
        <v>635</v>
      </c>
      <c r="D1104" s="37" t="str">
        <f t="shared" si="151"/>
        <v/>
      </c>
      <c r="E1104" s="41">
        <v>7.5</v>
      </c>
      <c r="F1104" s="41">
        <v>28.5</v>
      </c>
      <c r="G1104" s="6">
        <v>21</v>
      </c>
      <c r="H1104" s="6">
        <v>0</v>
      </c>
      <c r="I1104" s="70">
        <v>0</v>
      </c>
      <c r="J1104" s="70">
        <v>0</v>
      </c>
      <c r="K1104" s="70">
        <v>0</v>
      </c>
      <c r="L1104" s="70">
        <v>0</v>
      </c>
      <c r="M1104" s="70">
        <v>0</v>
      </c>
      <c r="N1104" s="70">
        <v>0</v>
      </c>
      <c r="O1104" s="70">
        <v>0</v>
      </c>
      <c r="P1104" s="70">
        <v>0</v>
      </c>
      <c r="Q1104" s="70">
        <v>1</v>
      </c>
      <c r="R1104" s="10">
        <f t="shared" si="157"/>
        <v>13.0625</v>
      </c>
      <c r="S1104" s="10">
        <v>11.2</v>
      </c>
      <c r="T1104" s="9" t="str">
        <f t="shared" si="152"/>
        <v>OB6</v>
      </c>
      <c r="U1104" s="11" t="str">
        <f t="shared" si="153"/>
        <v>Hoffmeister's Charge</v>
      </c>
      <c r="V1104" s="11" t="str">
        <f t="shared" si="158"/>
        <v>, SSR</v>
      </c>
      <c r="W1104" s="11" t="str">
        <f t="shared" si="154"/>
        <v>SSR</v>
      </c>
      <c r="X1104" s="86" t="str">
        <f>IFERROR(IF(U1104="","",IF(COUNTIF('My Played Scenarios'!E:E,T1104)&gt;0,"ü","")),"")</f>
        <v/>
      </c>
    </row>
    <row r="1105" spans="1:24" ht="15" customHeight="1" x14ac:dyDescent="0.3">
      <c r="A1105" s="128" t="str">
        <f>IFERROR(IF(VLOOKUP(C1105,Summary!A:B,2,FALSE)&lt;&gt;"C","",MAX($A$2:A1104)+1),"")</f>
        <v/>
      </c>
      <c r="B1105" s="35" t="str">
        <f>IF(Setup!$J$52="Yes",MAX($B$2:B1104)+1,"")</f>
        <v/>
      </c>
      <c r="C1105" s="28" t="s">
        <v>636</v>
      </c>
      <c r="D1105" s="37" t="str">
        <f t="shared" si="151"/>
        <v/>
      </c>
      <c r="E1105" s="41">
        <v>7.5</v>
      </c>
      <c r="F1105" s="41">
        <v>22.5</v>
      </c>
      <c r="G1105" s="6">
        <v>9</v>
      </c>
      <c r="H1105" s="6">
        <v>1</v>
      </c>
      <c r="I1105" s="70">
        <v>0</v>
      </c>
      <c r="J1105" s="70">
        <v>0</v>
      </c>
      <c r="K1105" s="70">
        <v>0</v>
      </c>
      <c r="L1105" s="70">
        <v>0</v>
      </c>
      <c r="M1105" s="70">
        <v>0</v>
      </c>
      <c r="N1105" s="70">
        <v>0</v>
      </c>
      <c r="O1105" s="70">
        <v>0</v>
      </c>
      <c r="P1105" s="70">
        <v>0</v>
      </c>
      <c r="Q1105" s="70">
        <v>1</v>
      </c>
      <c r="R1105" s="10">
        <f t="shared" si="157"/>
        <v>9.0625</v>
      </c>
      <c r="S1105" s="10">
        <v>6.7</v>
      </c>
      <c r="T1105" s="9" t="str">
        <f t="shared" si="152"/>
        <v>OB7</v>
      </c>
      <c r="U1105" s="11" t="str">
        <f t="shared" si="153"/>
        <v>Where's the Beef?</v>
      </c>
      <c r="V1105" s="11" t="str">
        <f t="shared" si="158"/>
        <v>, SSR</v>
      </c>
      <c r="W1105" s="11" t="str">
        <f t="shared" si="154"/>
        <v>SSR</v>
      </c>
      <c r="X1105" s="86" t="str">
        <f>IFERROR(IF(U1105="","",IF(COUNTIF('My Played Scenarios'!E:E,T1105)&gt;0,"ü","")),"")</f>
        <v/>
      </c>
    </row>
    <row r="1106" spans="1:24" ht="15" customHeight="1" x14ac:dyDescent="0.3">
      <c r="A1106" s="128" t="str">
        <f>IFERROR(IF(VLOOKUP(C1106,Summary!A:B,2,FALSE)&lt;&gt;"C","",MAX($A$2:A1105)+1),"")</f>
        <v/>
      </c>
      <c r="B1106" s="35" t="str">
        <f>IF(Setup!$J$52="Yes",MAX($B$2:B1105)+1,"")</f>
        <v/>
      </c>
      <c r="C1106" s="28" t="s">
        <v>637</v>
      </c>
      <c r="D1106" s="37" t="str">
        <f t="shared" si="151"/>
        <v/>
      </c>
      <c r="E1106" s="41">
        <v>8.5</v>
      </c>
      <c r="F1106" s="41">
        <v>38</v>
      </c>
      <c r="G1106" s="6">
        <v>16</v>
      </c>
      <c r="H1106" s="6">
        <v>4</v>
      </c>
      <c r="I1106" s="70">
        <v>0</v>
      </c>
      <c r="J1106" s="70">
        <v>0</v>
      </c>
      <c r="K1106" s="70">
        <v>0</v>
      </c>
      <c r="L1106" s="70">
        <v>0</v>
      </c>
      <c r="M1106" s="70">
        <v>0</v>
      </c>
      <c r="N1106" s="70">
        <v>0</v>
      </c>
      <c r="O1106" s="70">
        <v>0</v>
      </c>
      <c r="P1106" s="70">
        <v>0</v>
      </c>
      <c r="Q1106" s="70">
        <v>1</v>
      </c>
      <c r="R1106" s="10">
        <f t="shared" si="157"/>
        <v>14.458333333333334</v>
      </c>
      <c r="S1106" s="10">
        <v>13.6</v>
      </c>
      <c r="T1106" s="9" t="str">
        <f t="shared" si="152"/>
        <v>OB8</v>
      </c>
      <c r="U1106" s="11" t="str">
        <f t="shared" si="153"/>
        <v>Bloody Bobruisk</v>
      </c>
      <c r="V1106" s="11" t="str">
        <f t="shared" si="158"/>
        <v>, SSR</v>
      </c>
      <c r="W1106" s="11" t="str">
        <f t="shared" si="154"/>
        <v>SSR</v>
      </c>
      <c r="X1106" s="86" t="str">
        <f>IFERROR(IF(U1106="","",IF(COUNTIF('My Played Scenarios'!E:E,T1106)&gt;0,"ü","")),"")</f>
        <v/>
      </c>
    </row>
    <row r="1107" spans="1:24" ht="15" customHeight="1" x14ac:dyDescent="0.3">
      <c r="A1107" s="128" t="str">
        <f>IFERROR(IF(VLOOKUP(C1107,Summary!A:B,2,FALSE)&lt;&gt;"C","",MAX($A$2:A1106)+1),"")</f>
        <v/>
      </c>
      <c r="B1107" s="35" t="str">
        <f>IF(Setup!$J$52="Yes",MAX($B$2:B1106)+1,"")</f>
        <v/>
      </c>
      <c r="C1107" s="28" t="s">
        <v>638</v>
      </c>
      <c r="D1107" s="37" t="str">
        <f t="shared" si="151"/>
        <v/>
      </c>
      <c r="E1107" s="41">
        <v>6</v>
      </c>
      <c r="F1107" s="41">
        <v>26.5</v>
      </c>
      <c r="G1107" s="6">
        <v>5</v>
      </c>
      <c r="H1107" s="6">
        <v>1</v>
      </c>
      <c r="I1107" s="70">
        <v>0</v>
      </c>
      <c r="J1107" s="70">
        <v>0</v>
      </c>
      <c r="K1107" s="70">
        <v>0</v>
      </c>
      <c r="L1107" s="70">
        <v>0</v>
      </c>
      <c r="M1107" s="70">
        <v>0</v>
      </c>
      <c r="N1107" s="70">
        <v>0</v>
      </c>
      <c r="O1107" s="70">
        <v>0</v>
      </c>
      <c r="P1107" s="70">
        <v>0</v>
      </c>
      <c r="Q1107" s="70">
        <v>1</v>
      </c>
      <c r="R1107" s="10">
        <f t="shared" si="157"/>
        <v>6.25</v>
      </c>
      <c r="S1107" s="10">
        <v>5</v>
      </c>
      <c r="T1107" s="9" t="str">
        <f t="shared" si="152"/>
        <v>OB9</v>
      </c>
      <c r="U1107" s="11" t="str">
        <f t="shared" si="153"/>
        <v>Oriola Force</v>
      </c>
      <c r="V1107" s="11" t="str">
        <f t="shared" si="158"/>
        <v>, SSR</v>
      </c>
      <c r="W1107" s="11" t="str">
        <f t="shared" si="154"/>
        <v>SSR</v>
      </c>
      <c r="X1107" s="86" t="str">
        <f>IFERROR(IF(U1107="","",IF(COUNTIF('My Played Scenarios'!E:E,T1107)&gt;0,"ü","")),"")</f>
        <v/>
      </c>
    </row>
    <row r="1108" spans="1:24" ht="15" customHeight="1" x14ac:dyDescent="0.3">
      <c r="A1108" s="128" t="str">
        <f>IFERROR(IF(VLOOKUP(C1108,Summary!A:B,2,FALSE)&lt;&gt;"C","",MAX($A$2:A1107)+1),"")</f>
        <v/>
      </c>
      <c r="B1108" s="35" t="str">
        <f>IF(Setup!$J$52="Yes",MAX($B$2:B1107)+1,"")</f>
        <v/>
      </c>
      <c r="C1108" s="28" t="s">
        <v>639</v>
      </c>
      <c r="D1108" s="37" t="str">
        <f t="shared" si="151"/>
        <v/>
      </c>
      <c r="E1108" s="41">
        <v>7</v>
      </c>
      <c r="F1108" s="41">
        <v>25.5</v>
      </c>
      <c r="G1108" s="6">
        <v>15</v>
      </c>
      <c r="H1108" s="6">
        <v>2</v>
      </c>
      <c r="I1108" s="70">
        <v>0</v>
      </c>
      <c r="J1108" s="70">
        <v>0</v>
      </c>
      <c r="K1108" s="70">
        <v>0</v>
      </c>
      <c r="L1108" s="70">
        <v>0</v>
      </c>
      <c r="M1108" s="70">
        <v>0</v>
      </c>
      <c r="N1108" s="70">
        <v>0</v>
      </c>
      <c r="O1108" s="70">
        <v>0</v>
      </c>
      <c r="P1108" s="70">
        <v>0</v>
      </c>
      <c r="Q1108" s="70">
        <v>1</v>
      </c>
      <c r="R1108" s="10">
        <f t="shared" si="157"/>
        <v>10.041666666666666</v>
      </c>
      <c r="S1108" s="10">
        <v>8.6</v>
      </c>
      <c r="T1108" s="9" t="str">
        <f t="shared" si="152"/>
        <v>OB10</v>
      </c>
      <c r="U1108" s="11" t="str">
        <f t="shared" si="153"/>
        <v>Lapitschi Fit</v>
      </c>
      <c r="V1108" s="11" t="str">
        <f t="shared" si="158"/>
        <v>, SSR</v>
      </c>
      <c r="W1108" s="11" t="str">
        <f t="shared" si="154"/>
        <v>SSR</v>
      </c>
      <c r="X1108" s="86" t="str">
        <f>IFERROR(IF(U1108="","",IF(COUNTIF('My Played Scenarios'!E:E,T1108)&gt;0,"ü","")),"")</f>
        <v/>
      </c>
    </row>
    <row r="1109" spans="1:24" ht="15" customHeight="1" x14ac:dyDescent="0.3">
      <c r="A1109" s="128" t="str">
        <f>IFERROR(IF(VLOOKUP(C1109,Summary!A:B,2,FALSE)&lt;&gt;"C","",MAX($A$2:A1108)+1),"")</f>
        <v/>
      </c>
      <c r="B1109" s="35" t="str">
        <f>IF(Setup!$J$52="Yes",MAX($B$2:B1108)+1,"")</f>
        <v/>
      </c>
      <c r="C1109" s="28" t="s">
        <v>640</v>
      </c>
      <c r="D1109" s="37" t="str">
        <f t="shared" si="151"/>
        <v/>
      </c>
      <c r="E1109" s="41">
        <v>8</v>
      </c>
      <c r="F1109" s="41">
        <v>48</v>
      </c>
      <c r="G1109" s="6">
        <v>10</v>
      </c>
      <c r="H1109" s="6">
        <v>4</v>
      </c>
      <c r="I1109" s="70">
        <v>0</v>
      </c>
      <c r="J1109" s="70">
        <v>0</v>
      </c>
      <c r="K1109" s="70">
        <v>0</v>
      </c>
      <c r="L1109" s="70">
        <v>0</v>
      </c>
      <c r="M1109" s="70">
        <v>0</v>
      </c>
      <c r="N1109" s="70">
        <v>0</v>
      </c>
      <c r="O1109" s="70">
        <v>0</v>
      </c>
      <c r="P1109" s="70">
        <v>0</v>
      </c>
      <c r="Q1109" s="70">
        <v>1</v>
      </c>
      <c r="R1109" s="10">
        <f t="shared" si="157"/>
        <v>12.6</v>
      </c>
      <c r="S1109" s="10">
        <v>12.7</v>
      </c>
      <c r="T1109" s="9" t="str">
        <f t="shared" si="152"/>
        <v>OB11</v>
      </c>
      <c r="U1109" s="11" t="str">
        <f t="shared" si="153"/>
        <v>Shootout at Slutsk</v>
      </c>
      <c r="V1109" s="11" t="str">
        <f t="shared" si="158"/>
        <v>, SSR</v>
      </c>
      <c r="W1109" s="11" t="str">
        <f t="shared" si="154"/>
        <v>SSR</v>
      </c>
      <c r="X1109" s="86" t="str">
        <f>IFERROR(IF(U1109="","",IF(COUNTIF('My Played Scenarios'!E:E,T1109)&gt;0,"ü","")),"")</f>
        <v/>
      </c>
    </row>
    <row r="1110" spans="1:24" ht="15" customHeight="1" x14ac:dyDescent="0.3">
      <c r="A1110" s="128" t="str">
        <f>IFERROR(IF(VLOOKUP(C1110,Summary!A:B,2,FALSE)&lt;&gt;"C","",MAX($A$2:A1109)+1),"")</f>
        <v/>
      </c>
      <c r="B1110" s="35" t="str">
        <f>IF(Setup!$J$52="Yes",MAX($B$2:B1109)+1,"")</f>
        <v/>
      </c>
      <c r="C1110" s="28" t="s">
        <v>641</v>
      </c>
      <c r="D1110" s="37" t="str">
        <f t="shared" si="151"/>
        <v/>
      </c>
      <c r="E1110" s="41">
        <v>8.5</v>
      </c>
      <c r="F1110" s="41">
        <v>29.5</v>
      </c>
      <c r="G1110" s="6">
        <v>4</v>
      </c>
      <c r="H1110" s="6">
        <v>0</v>
      </c>
      <c r="I1110" s="70">
        <v>0</v>
      </c>
      <c r="J1110" s="70">
        <v>0</v>
      </c>
      <c r="K1110" s="70">
        <v>0</v>
      </c>
      <c r="L1110" s="70">
        <v>0</v>
      </c>
      <c r="M1110" s="70">
        <v>0</v>
      </c>
      <c r="N1110" s="70">
        <v>0</v>
      </c>
      <c r="O1110" s="70">
        <v>0</v>
      </c>
      <c r="P1110" s="70">
        <v>0</v>
      </c>
      <c r="Q1110" s="70">
        <v>1</v>
      </c>
      <c r="R1110" s="10">
        <f t="shared" si="157"/>
        <v>8.1541666666666668</v>
      </c>
      <c r="S1110" s="10">
        <v>7.2</v>
      </c>
      <c r="T1110" s="9" t="str">
        <f t="shared" si="152"/>
        <v>OB12</v>
      </c>
      <c r="U1110" s="11" t="str">
        <f t="shared" si="153"/>
        <v>Bridgehead on the Berezina</v>
      </c>
      <c r="V1110" s="11" t="str">
        <f t="shared" si="158"/>
        <v>, SSR</v>
      </c>
      <c r="W1110" s="11" t="str">
        <f t="shared" si="154"/>
        <v>SSR</v>
      </c>
      <c r="X1110" s="86" t="str">
        <f>IFERROR(IF(U1110="","",IF(COUNTIF('My Played Scenarios'!E:E,T1110)&gt;0,"ü","")),"")</f>
        <v/>
      </c>
    </row>
    <row r="1111" spans="1:24" ht="15" customHeight="1" x14ac:dyDescent="0.3">
      <c r="A1111" s="128" t="str">
        <f>IFERROR(IF(VLOOKUP(C1111,Summary!A:B,2,FALSE)&lt;&gt;"C","",MAX($A$2:A1110)+1),"")</f>
        <v/>
      </c>
      <c r="B1111" s="35" t="str">
        <f>IF(Setup!$J$52="Yes",MAX($B$2:B1110)+1,"")</f>
        <v/>
      </c>
      <c r="C1111" s="28" t="s">
        <v>642</v>
      </c>
      <c r="D1111" s="37" t="str">
        <f t="shared" si="151"/>
        <v/>
      </c>
      <c r="E1111" s="41">
        <v>7.5</v>
      </c>
      <c r="F1111" s="41">
        <v>29.5</v>
      </c>
      <c r="G1111" s="6">
        <v>19</v>
      </c>
      <c r="H1111" s="6">
        <v>1</v>
      </c>
      <c r="I1111" s="70">
        <v>0</v>
      </c>
      <c r="J1111" s="70">
        <v>0</v>
      </c>
      <c r="K1111" s="70">
        <v>0</v>
      </c>
      <c r="L1111" s="70">
        <v>0</v>
      </c>
      <c r="M1111" s="70">
        <v>0</v>
      </c>
      <c r="N1111" s="70">
        <v>0</v>
      </c>
      <c r="O1111" s="70">
        <v>0</v>
      </c>
      <c r="P1111" s="70">
        <v>0</v>
      </c>
      <c r="Q1111" s="70">
        <v>1</v>
      </c>
      <c r="R1111" s="10">
        <f t="shared" si="157"/>
        <v>12.5625</v>
      </c>
      <c r="S1111" s="10">
        <v>11</v>
      </c>
      <c r="T1111" s="9" t="str">
        <f t="shared" si="152"/>
        <v>OB13</v>
      </c>
      <c r="U1111" s="11" t="str">
        <f t="shared" si="153"/>
        <v>The Cat's Lair</v>
      </c>
      <c r="V1111" s="11" t="str">
        <f t="shared" si="158"/>
        <v>, SSR</v>
      </c>
      <c r="W1111" s="11" t="str">
        <f t="shared" si="154"/>
        <v>SSR</v>
      </c>
      <c r="X1111" s="86" t="str">
        <f>IFERROR(IF(U1111="","",IF(COUNTIF('My Played Scenarios'!E:E,T1111)&gt;0,"ü","")),"")</f>
        <v/>
      </c>
    </row>
    <row r="1112" spans="1:24" ht="15" customHeight="1" x14ac:dyDescent="0.3">
      <c r="A1112" s="128" t="str">
        <f>IFERROR(IF(VLOOKUP(C1112,Summary!A:B,2,FALSE)&lt;&gt;"C","",MAX($A$2:A1111)+1),"")</f>
        <v/>
      </c>
      <c r="B1112" s="35" t="str">
        <f>IF(Setup!$J$52="Yes",MAX($B$2:B1111)+1,"")</f>
        <v/>
      </c>
      <c r="C1112" s="28" t="s">
        <v>643</v>
      </c>
      <c r="D1112" s="37" t="str">
        <f t="shared" si="151"/>
        <v/>
      </c>
      <c r="E1112" s="41">
        <v>7.5</v>
      </c>
      <c r="F1112" s="41">
        <v>30</v>
      </c>
      <c r="G1112" s="6">
        <v>6</v>
      </c>
      <c r="H1112" s="6">
        <v>2</v>
      </c>
      <c r="I1112" s="70">
        <v>0</v>
      </c>
      <c r="J1112" s="70">
        <v>0</v>
      </c>
      <c r="K1112" s="70">
        <v>0</v>
      </c>
      <c r="L1112" s="70">
        <v>0</v>
      </c>
      <c r="M1112" s="70">
        <v>0</v>
      </c>
      <c r="N1112" s="70">
        <v>0</v>
      </c>
      <c r="O1112" s="70">
        <v>0</v>
      </c>
      <c r="P1112" s="70">
        <v>0</v>
      </c>
      <c r="Q1112" s="70">
        <v>1</v>
      </c>
      <c r="R1112" s="10">
        <f t="shared" si="157"/>
        <v>8.625</v>
      </c>
      <c r="S1112" s="10">
        <v>7.3</v>
      </c>
      <c r="T1112" s="9" t="str">
        <f t="shared" si="152"/>
        <v>OB14</v>
      </c>
      <c r="U1112" s="11" t="str">
        <f t="shared" si="153"/>
        <v>Berated at Baranovichi</v>
      </c>
      <c r="V1112" s="11" t="str">
        <f t="shared" si="158"/>
        <v>, SSR</v>
      </c>
      <c r="W1112" s="11" t="str">
        <f t="shared" si="154"/>
        <v>SSR</v>
      </c>
      <c r="X1112" s="86" t="str">
        <f>IFERROR(IF(U1112="","",IF(COUNTIF('My Played Scenarios'!E:E,T1112)&gt;0,"ü","")),"")</f>
        <v/>
      </c>
    </row>
    <row r="1113" spans="1:24" ht="15" customHeight="1" x14ac:dyDescent="0.3">
      <c r="A1113" s="128" t="str">
        <f>IFERROR(IF(VLOOKUP(C1113,Summary!A:B,2,FALSE)&lt;&gt;"C","",MAX($A$2:A1112)+1),"")</f>
        <v/>
      </c>
      <c r="B1113" s="35" t="str">
        <f>IF(Setup!$J$52="Yes",MAX($B$2:B1112)+1,"")</f>
        <v/>
      </c>
      <c r="C1113" s="28" t="s">
        <v>644</v>
      </c>
      <c r="D1113" s="37" t="str">
        <f t="shared" si="151"/>
        <v/>
      </c>
      <c r="E1113" s="41">
        <v>8.5</v>
      </c>
      <c r="F1113" s="41">
        <v>81.5</v>
      </c>
      <c r="G1113" s="6">
        <v>37</v>
      </c>
      <c r="H1113" s="6">
        <v>8</v>
      </c>
      <c r="I1113" s="70">
        <v>0</v>
      </c>
      <c r="J1113" s="70">
        <v>0</v>
      </c>
      <c r="K1113" s="70">
        <v>0</v>
      </c>
      <c r="L1113" s="70">
        <v>0</v>
      </c>
      <c r="M1113" s="70">
        <v>0</v>
      </c>
      <c r="N1113" s="70">
        <v>0</v>
      </c>
      <c r="O1113" s="70">
        <v>0</v>
      </c>
      <c r="P1113" s="70">
        <v>0</v>
      </c>
      <c r="Q1113" s="70">
        <v>1</v>
      </c>
      <c r="R1113" s="10">
        <f t="shared" si="157"/>
        <v>30.112500000000001</v>
      </c>
      <c r="S1113" s="10">
        <v>30.1</v>
      </c>
      <c r="T1113" s="9" t="str">
        <f t="shared" si="152"/>
        <v>OTO1</v>
      </c>
      <c r="U1113" s="11" t="str">
        <f t="shared" si="153"/>
        <v>Funnel of Death</v>
      </c>
      <c r="V1113" s="11" t="str">
        <f t="shared" si="158"/>
        <v>, SSR</v>
      </c>
      <c r="W1113" s="11" t="str">
        <f t="shared" si="154"/>
        <v>SSR</v>
      </c>
      <c r="X1113" s="86" t="str">
        <f>IFERROR(IF(U1113="","",IF(COUNTIF('My Played Scenarios'!E:E,T1113)&gt;0,"ü","")),"")</f>
        <v/>
      </c>
    </row>
    <row r="1114" spans="1:24" ht="15" customHeight="1" x14ac:dyDescent="0.3">
      <c r="A1114" s="128" t="str">
        <f>IFERROR(IF(VLOOKUP(C1114,Summary!A:B,2,FALSE)&lt;&gt;"C","",MAX($A$2:A1113)+1),"")</f>
        <v/>
      </c>
      <c r="B1114" s="35" t="str">
        <f>IF(Setup!$J$52="Yes",MAX($B$2:B1113)+1,"")</f>
        <v/>
      </c>
      <c r="C1114" s="28" t="s">
        <v>645</v>
      </c>
      <c r="D1114" s="37" t="str">
        <f t="shared" si="151"/>
        <v/>
      </c>
      <c r="E1114" s="41">
        <v>5.5</v>
      </c>
      <c r="F1114" s="41">
        <v>21.5</v>
      </c>
      <c r="G1114" s="6">
        <v>6</v>
      </c>
      <c r="H1114" s="6">
        <v>1</v>
      </c>
      <c r="I1114" s="70">
        <v>0</v>
      </c>
      <c r="J1114" s="70">
        <v>0</v>
      </c>
      <c r="K1114" s="70">
        <v>0</v>
      </c>
      <c r="L1114" s="70">
        <v>0</v>
      </c>
      <c r="M1114" s="70">
        <v>0</v>
      </c>
      <c r="N1114" s="70">
        <v>0</v>
      </c>
      <c r="O1114" s="70">
        <v>0</v>
      </c>
      <c r="P1114" s="70">
        <v>0</v>
      </c>
      <c r="Q1114" s="70">
        <v>1</v>
      </c>
      <c r="R1114" s="10">
        <f t="shared" si="157"/>
        <v>5.7208333333333332</v>
      </c>
      <c r="S1114" s="10">
        <v>4.0999999999999996</v>
      </c>
      <c r="T1114" s="9" t="str">
        <f t="shared" si="152"/>
        <v>OTO2</v>
      </c>
      <c r="U1114" s="11" t="str">
        <f t="shared" si="153"/>
        <v>Bunker Burning</v>
      </c>
      <c r="V1114" s="11" t="str">
        <f t="shared" si="158"/>
        <v>, SSR</v>
      </c>
      <c r="W1114" s="11" t="str">
        <f t="shared" si="154"/>
        <v>SSR</v>
      </c>
      <c r="X1114" s="86" t="str">
        <f>IFERROR(IF(U1114="","",IF(COUNTIF('My Played Scenarios'!E:E,T1114)&gt;0,"ü","")),"")</f>
        <v/>
      </c>
    </row>
    <row r="1115" spans="1:24" ht="15" customHeight="1" x14ac:dyDescent="0.3">
      <c r="A1115" s="128" t="str">
        <f>IFERROR(IF(VLOOKUP(C1115,Summary!A:B,2,FALSE)&lt;&gt;"C","",MAX($A$2:A1114)+1),"")</f>
        <v/>
      </c>
      <c r="B1115" s="35" t="str">
        <f>IF(Setup!$J$52="Yes",MAX($B$2:B1114)+1,"")</f>
        <v/>
      </c>
      <c r="C1115" s="28" t="s">
        <v>646</v>
      </c>
      <c r="D1115" s="37" t="str">
        <f t="shared" si="151"/>
        <v/>
      </c>
      <c r="E1115" s="41">
        <v>6</v>
      </c>
      <c r="F1115" s="41">
        <v>25.5</v>
      </c>
      <c r="G1115" s="6">
        <v>6</v>
      </c>
      <c r="H1115" s="6">
        <v>1</v>
      </c>
      <c r="I1115" s="70">
        <v>0</v>
      </c>
      <c r="J1115" s="70">
        <v>0</v>
      </c>
      <c r="K1115" s="70">
        <v>0</v>
      </c>
      <c r="L1115" s="70">
        <v>0</v>
      </c>
      <c r="M1115" s="70">
        <v>0</v>
      </c>
      <c r="N1115" s="70">
        <v>0</v>
      </c>
      <c r="O1115" s="70">
        <v>0</v>
      </c>
      <c r="P1115" s="70">
        <v>0</v>
      </c>
      <c r="Q1115" s="70">
        <v>1</v>
      </c>
      <c r="R1115" s="10">
        <f t="shared" si="157"/>
        <v>6.55</v>
      </c>
      <c r="S1115" s="10">
        <v>5.0999999999999996</v>
      </c>
      <c r="T1115" s="9" t="str">
        <f t="shared" si="152"/>
        <v>OTO3</v>
      </c>
      <c r="U1115" s="11" t="str">
        <f t="shared" si="153"/>
        <v>Fire from the Hole</v>
      </c>
      <c r="V1115" s="11" t="str">
        <f t="shared" si="158"/>
        <v>, SSR</v>
      </c>
      <c r="W1115" s="11" t="str">
        <f t="shared" si="154"/>
        <v>SSR</v>
      </c>
      <c r="X1115" s="86" t="str">
        <f>IFERROR(IF(U1115="","",IF(COUNTIF('My Played Scenarios'!E:E,T1115)&gt;0,"ü","")),"")</f>
        <v/>
      </c>
    </row>
    <row r="1116" spans="1:24" ht="15" customHeight="1" x14ac:dyDescent="0.3">
      <c r="A1116" s="128" t="str">
        <f>IFERROR(IF(VLOOKUP(C1116,Summary!A:B,2,FALSE)&lt;&gt;"C","",MAX($A$2:A1115)+1),"")</f>
        <v/>
      </c>
      <c r="B1116" s="35" t="str">
        <f>IF(Setup!$J$52="Yes",MAX($B$2:B1115)+1,"")</f>
        <v/>
      </c>
      <c r="C1116" s="28" t="s">
        <v>647</v>
      </c>
      <c r="D1116" s="37" t="str">
        <f t="shared" si="151"/>
        <v/>
      </c>
      <c r="E1116" s="41">
        <v>6</v>
      </c>
      <c r="F1116" s="41">
        <v>49</v>
      </c>
      <c r="G1116" s="6">
        <v>12</v>
      </c>
      <c r="H1116" s="6">
        <v>2</v>
      </c>
      <c r="I1116" s="70">
        <v>0</v>
      </c>
      <c r="J1116" s="70">
        <v>0</v>
      </c>
      <c r="K1116" s="70">
        <v>0</v>
      </c>
      <c r="L1116" s="70">
        <v>0</v>
      </c>
      <c r="M1116" s="70">
        <v>0</v>
      </c>
      <c r="N1116" s="70">
        <v>0</v>
      </c>
      <c r="O1116" s="70">
        <v>0</v>
      </c>
      <c r="P1116" s="70">
        <v>0</v>
      </c>
      <c r="Q1116" s="70">
        <v>1</v>
      </c>
      <c r="R1116" s="10">
        <f t="shared" si="157"/>
        <v>10.199999999999999</v>
      </c>
      <c r="S1116" s="10">
        <v>9.9</v>
      </c>
      <c r="T1116" s="9" t="str">
        <f t="shared" si="152"/>
        <v>OTO4</v>
      </c>
      <c r="U1116" s="11" t="str">
        <f t="shared" si="153"/>
        <v>The Orsha Plain</v>
      </c>
      <c r="V1116" s="11" t="str">
        <f t="shared" si="158"/>
        <v>, SSR</v>
      </c>
      <c r="W1116" s="11" t="str">
        <f t="shared" si="154"/>
        <v>SSR</v>
      </c>
      <c r="X1116" s="86" t="str">
        <f>IFERROR(IF(U1116="","",IF(COUNTIF('My Played Scenarios'!E:E,T1116)&gt;0,"ü","")),"")</f>
        <v/>
      </c>
    </row>
    <row r="1117" spans="1:24" ht="15" customHeight="1" x14ac:dyDescent="0.3">
      <c r="A1117" s="128" t="str">
        <f>IFERROR(IF(VLOOKUP(C1117,Summary!A:B,2,FALSE)&lt;&gt;"C","",MAX($A$2:A1116)+1),"")</f>
        <v/>
      </c>
      <c r="B1117" s="35" t="str">
        <f>IF(Setup!$J$52="Yes",MAX($B$2:B1116)+1,"")</f>
        <v/>
      </c>
      <c r="C1117" s="28" t="s">
        <v>648</v>
      </c>
      <c r="D1117" s="37" t="str">
        <f t="shared" si="151"/>
        <v/>
      </c>
      <c r="E1117" s="41">
        <v>8</v>
      </c>
      <c r="F1117" s="41">
        <v>61</v>
      </c>
      <c r="G1117" s="6">
        <v>20</v>
      </c>
      <c r="H1117" s="6">
        <v>9</v>
      </c>
      <c r="I1117" s="70">
        <v>0</v>
      </c>
      <c r="J1117" s="70">
        <v>0</v>
      </c>
      <c r="K1117" s="70">
        <v>0</v>
      </c>
      <c r="L1117" s="70">
        <v>0</v>
      </c>
      <c r="M1117" s="70">
        <v>0</v>
      </c>
      <c r="N1117" s="70">
        <v>0</v>
      </c>
      <c r="O1117" s="70">
        <v>0</v>
      </c>
      <c r="P1117" s="70">
        <v>0</v>
      </c>
      <c r="Q1117" s="70">
        <v>1</v>
      </c>
      <c r="R1117" s="10">
        <f t="shared" si="157"/>
        <v>19</v>
      </c>
      <c r="S1117" s="10">
        <v>19.2</v>
      </c>
      <c r="T1117" s="9" t="str">
        <f t="shared" si="152"/>
        <v>OTO5</v>
      </c>
      <c r="U1117" s="11" t="str">
        <f t="shared" si="153"/>
        <v>Another Bloody Morning</v>
      </c>
      <c r="V1117" s="11" t="str">
        <f t="shared" si="158"/>
        <v>, SSR</v>
      </c>
      <c r="W1117" s="11" t="str">
        <f t="shared" si="154"/>
        <v>SSR</v>
      </c>
      <c r="X1117" s="86" t="str">
        <f>IFERROR(IF(U1117="","",IF(COUNTIF('My Played Scenarios'!E:E,T1117)&gt;0,"ü","")),"")</f>
        <v/>
      </c>
    </row>
    <row r="1118" spans="1:24" ht="15" customHeight="1" x14ac:dyDescent="0.3">
      <c r="A1118" s="128" t="str">
        <f>IFERROR(IF(VLOOKUP(C1118,Summary!A:B,2,FALSE)&lt;&gt;"C","",MAX($A$2:A1117)+1),"")</f>
        <v/>
      </c>
      <c r="B1118" s="35" t="str">
        <f>IF(Setup!$J$52="Yes",MAX($B$2:B1117)+1,"")</f>
        <v/>
      </c>
      <c r="C1118" s="28" t="s">
        <v>649</v>
      </c>
      <c r="D1118" s="37" t="str">
        <f t="shared" si="151"/>
        <v/>
      </c>
      <c r="E1118" s="41">
        <v>6</v>
      </c>
      <c r="F1118" s="41">
        <v>27.5</v>
      </c>
      <c r="G1118" s="6">
        <v>0</v>
      </c>
      <c r="H1118" s="6">
        <v>1</v>
      </c>
      <c r="I1118" s="70">
        <v>0</v>
      </c>
      <c r="J1118" s="70">
        <v>0</v>
      </c>
      <c r="K1118" s="70">
        <v>0</v>
      </c>
      <c r="L1118" s="70">
        <v>0</v>
      </c>
      <c r="M1118" s="70">
        <v>0</v>
      </c>
      <c r="N1118" s="70">
        <v>0</v>
      </c>
      <c r="O1118" s="70">
        <v>0</v>
      </c>
      <c r="P1118" s="70">
        <v>0</v>
      </c>
      <c r="Q1118" s="70">
        <v>1</v>
      </c>
      <c r="R1118" s="10">
        <f t="shared" si="157"/>
        <v>4.3499999999999996</v>
      </c>
      <c r="S1118" s="10">
        <v>3.9</v>
      </c>
      <c r="T1118" s="9" t="str">
        <f t="shared" si="152"/>
        <v>OTO6</v>
      </c>
      <c r="U1118" s="11" t="str">
        <f t="shared" si="153"/>
        <v>Sparkplug</v>
      </c>
      <c r="V1118" s="11" t="str">
        <f t="shared" si="158"/>
        <v>, SSR</v>
      </c>
      <c r="W1118" s="11" t="str">
        <f t="shared" si="154"/>
        <v>SSR</v>
      </c>
      <c r="X1118" s="86" t="str">
        <f>IFERROR(IF(U1118="","",IF(COUNTIF('My Played Scenarios'!E:E,T1118)&gt;0,"ü","")),"")</f>
        <v/>
      </c>
    </row>
    <row r="1119" spans="1:24" ht="15" customHeight="1" x14ac:dyDescent="0.3">
      <c r="A1119" s="128" t="str">
        <f>IFERROR(IF(VLOOKUP(C1119,Summary!A:B,2,FALSE)&lt;&gt;"C","",MAX($A$2:A1118)+1),"")</f>
        <v/>
      </c>
      <c r="B1119" s="35" t="str">
        <f>IF(Setup!$J$52="Yes",MAX($B$2:B1118)+1,"")</f>
        <v/>
      </c>
      <c r="C1119" s="28" t="s">
        <v>650</v>
      </c>
      <c r="D1119" s="37" t="str">
        <f t="shared" si="151"/>
        <v/>
      </c>
      <c r="E1119" s="41">
        <v>6</v>
      </c>
      <c r="F1119" s="41">
        <v>20</v>
      </c>
      <c r="G1119" s="6">
        <v>2</v>
      </c>
      <c r="H1119" s="6">
        <v>1</v>
      </c>
      <c r="I1119" s="70">
        <v>0</v>
      </c>
      <c r="J1119" s="70">
        <v>0</v>
      </c>
      <c r="K1119" s="70">
        <v>0</v>
      </c>
      <c r="L1119" s="70">
        <v>0</v>
      </c>
      <c r="M1119" s="70">
        <v>0</v>
      </c>
      <c r="N1119" s="70">
        <v>0</v>
      </c>
      <c r="O1119" s="70">
        <v>0</v>
      </c>
      <c r="P1119" s="70">
        <v>0</v>
      </c>
      <c r="Q1119" s="70">
        <v>1</v>
      </c>
      <c r="R1119" s="10">
        <f t="shared" si="157"/>
        <v>4.4000000000000004</v>
      </c>
      <c r="S1119" s="10">
        <v>3.4</v>
      </c>
      <c r="T1119" s="9" t="str">
        <f t="shared" si="152"/>
        <v>OTO7</v>
      </c>
      <c r="U1119" s="11" t="str">
        <f t="shared" si="153"/>
        <v>Falling Like Dominos</v>
      </c>
      <c r="V1119" s="11" t="str">
        <f t="shared" si="158"/>
        <v>, SSR</v>
      </c>
      <c r="W1119" s="11" t="str">
        <f t="shared" si="154"/>
        <v>SSR</v>
      </c>
      <c r="X1119" s="86" t="str">
        <f>IFERROR(IF(U1119="","",IF(COUNTIF('My Played Scenarios'!E:E,T1119)&gt;0,"ü","")),"")</f>
        <v/>
      </c>
    </row>
    <row r="1120" spans="1:24" ht="15" customHeight="1" x14ac:dyDescent="0.3">
      <c r="A1120" s="128" t="str">
        <f>IFERROR(IF(VLOOKUP(C1120,Summary!A:B,2,FALSE)&lt;&gt;"C","",MAX($A$2:A1119)+1),"")</f>
        <v/>
      </c>
      <c r="B1120" s="35" t="str">
        <f>IF(Setup!$J$52="Yes",MAX($B$2:B1119)+1,"")</f>
        <v/>
      </c>
      <c r="C1120" s="28" t="s">
        <v>651</v>
      </c>
      <c r="D1120" s="37" t="str">
        <f t="shared" si="151"/>
        <v/>
      </c>
      <c r="E1120" s="41">
        <v>7</v>
      </c>
      <c r="F1120" s="41">
        <v>41</v>
      </c>
      <c r="G1120" s="6">
        <v>8</v>
      </c>
      <c r="H1120" s="6">
        <v>7</v>
      </c>
      <c r="I1120" s="70">
        <v>0</v>
      </c>
      <c r="J1120" s="70">
        <v>0</v>
      </c>
      <c r="K1120" s="70">
        <v>0</v>
      </c>
      <c r="L1120" s="70">
        <v>0</v>
      </c>
      <c r="M1120" s="70">
        <v>0</v>
      </c>
      <c r="N1120" s="70">
        <v>0</v>
      </c>
      <c r="O1120" s="70">
        <v>0</v>
      </c>
      <c r="P1120" s="70">
        <v>0</v>
      </c>
      <c r="Q1120" s="70">
        <v>1</v>
      </c>
      <c r="R1120" s="10">
        <f t="shared" si="157"/>
        <v>10.916666666666666</v>
      </c>
      <c r="S1120" s="10">
        <v>9.9</v>
      </c>
      <c r="T1120" s="9" t="str">
        <f t="shared" si="152"/>
        <v>OTO8</v>
      </c>
      <c r="U1120" s="11" t="str">
        <f t="shared" si="153"/>
        <v>Tooth and Nail</v>
      </c>
      <c r="V1120" s="11" t="str">
        <f t="shared" si="158"/>
        <v>, SSR</v>
      </c>
      <c r="W1120" s="11" t="str">
        <f t="shared" si="154"/>
        <v>SSR</v>
      </c>
      <c r="X1120" s="86" t="str">
        <f>IFERROR(IF(U1120="","",IF(COUNTIF('My Played Scenarios'!E:E,T1120)&gt;0,"ü","")),"")</f>
        <v/>
      </c>
    </row>
    <row r="1121" spans="1:24" ht="15" customHeight="1" x14ac:dyDescent="0.3">
      <c r="A1121" s="128" t="str">
        <f>IFERROR(IF(VLOOKUP(C1121,Summary!A:B,2,FALSE)&lt;&gt;"C","",MAX($A$2:A1120)+1),"")</f>
        <v/>
      </c>
      <c r="B1121" s="35" t="str">
        <f>IF(Setup!$J$52="Yes",MAX($B$2:B1120)+1,"")</f>
        <v/>
      </c>
      <c r="C1121" s="28" t="s">
        <v>652</v>
      </c>
      <c r="D1121" s="37" t="str">
        <f t="shared" si="151"/>
        <v>*</v>
      </c>
      <c r="E1121" s="41"/>
      <c r="F1121" s="41"/>
      <c r="I1121" s="70" t="s">
        <v>1363</v>
      </c>
      <c r="J1121" s="70" t="s">
        <v>1363</v>
      </c>
      <c r="K1121" s="70" t="s">
        <v>1363</v>
      </c>
      <c r="L1121" s="70" t="s">
        <v>1363</v>
      </c>
      <c r="M1121" s="70" t="s">
        <v>1363</v>
      </c>
      <c r="N1121" s="70" t="s">
        <v>1363</v>
      </c>
      <c r="O1121" s="70" t="s">
        <v>1363</v>
      </c>
      <c r="P1121" s="70"/>
      <c r="Q1121" s="70" t="s">
        <v>1363</v>
      </c>
      <c r="R1121" s="10" t="str">
        <f t="shared" si="157"/>
        <v/>
      </c>
      <c r="T1121" s="9" t="str">
        <f t="shared" si="152"/>
        <v>OTO-CG</v>
      </c>
      <c r="U1121" s="11" t="str">
        <f t="shared" si="153"/>
        <v>On Track to Orsha</v>
      </c>
      <c r="V1121" s="11" t="str">
        <f t="shared" si="158"/>
        <v>Campaign</v>
      </c>
      <c r="W1121" s="11" t="str">
        <f t="shared" si="154"/>
        <v>Campaign</v>
      </c>
      <c r="X1121" s="86" t="str">
        <f>IFERROR(IF(U1121="","",IF(COUNTIF('My Played Scenarios'!E:E,T1121)&gt;0,"ü","")),"")</f>
        <v/>
      </c>
    </row>
    <row r="1122" spans="1:24" ht="15" customHeight="1" x14ac:dyDescent="0.3">
      <c r="A1122" s="128" t="str">
        <f>IFERROR(IF(VLOOKUP(C1122,Summary!A:B,2,FALSE)&lt;&gt;"C","",MAX($A$2:A1121)+1),"")</f>
        <v/>
      </c>
      <c r="B1122" s="35" t="str">
        <f>IF(Setup!$J$52="Yes",MAX($B$2:B1121)+1,"")</f>
        <v/>
      </c>
      <c r="C1122" s="28"/>
      <c r="D1122" s="37" t="str">
        <f t="shared" si="151"/>
        <v/>
      </c>
      <c r="E1122" s="41"/>
      <c r="F1122" s="41"/>
      <c r="I1122" s="70"/>
      <c r="J1122" s="70"/>
      <c r="K1122" s="70"/>
      <c r="L1122" s="70"/>
      <c r="M1122" s="70"/>
      <c r="N1122" s="70"/>
      <c r="O1122" s="70"/>
      <c r="P1122" s="70"/>
      <c r="Q1122" s="70"/>
      <c r="R1122" s="10" t="str">
        <f t="shared" si="157"/>
        <v/>
      </c>
      <c r="T1122" s="9" t="str">
        <f t="shared" si="152"/>
        <v/>
      </c>
      <c r="U1122" s="11" t="str">
        <f t="shared" si="153"/>
        <v/>
      </c>
      <c r="V1122" s="11" t="str">
        <f t="shared" si="158"/>
        <v/>
      </c>
      <c r="W1122" s="11" t="str">
        <f t="shared" si="154"/>
        <v/>
      </c>
      <c r="X1122" s="86" t="str">
        <f>IFERROR(IF(U1122="","",IF(COUNTIF('My Played Scenarios'!E:E,T1122)&gt;0,"ü","")),"")</f>
        <v/>
      </c>
    </row>
    <row r="1123" spans="1:24" ht="15" customHeight="1" x14ac:dyDescent="0.3">
      <c r="A1123" s="128" t="str">
        <f>IFERROR(IF(VLOOKUP(C1123,Summary!A:B,2,FALSE)&lt;&gt;"C","",MAX($A$2:A1122)+1),"")</f>
        <v/>
      </c>
      <c r="B1123" s="35" t="str">
        <f>IF(Setup!$J$53="Yes",MAX($B$2:B1122)+1,"")</f>
        <v/>
      </c>
      <c r="C1123" s="29" t="s">
        <v>671</v>
      </c>
      <c r="D1123" s="37" t="str">
        <f t="shared" si="151"/>
        <v/>
      </c>
      <c r="E1123" s="71"/>
      <c r="F1123" s="71"/>
      <c r="I1123" s="70" t="s">
        <v>1363</v>
      </c>
      <c r="J1123" s="70" t="s">
        <v>1363</v>
      </c>
      <c r="K1123" s="70" t="s">
        <v>1363</v>
      </c>
      <c r="L1123" s="70" t="s">
        <v>1363</v>
      </c>
      <c r="M1123" s="70" t="s">
        <v>1363</v>
      </c>
      <c r="N1123" s="70" t="s">
        <v>1363</v>
      </c>
      <c r="O1123" s="70" t="s">
        <v>1363</v>
      </c>
      <c r="P1123" s="70"/>
      <c r="Q1123" s="70" t="s">
        <v>1363</v>
      </c>
      <c r="R1123" s="10" t="str">
        <f t="shared" si="157"/>
        <v/>
      </c>
      <c r="T1123" s="9" t="str">
        <f t="shared" si="152"/>
        <v/>
      </c>
      <c r="U1123" s="11" t="str">
        <f t="shared" si="153"/>
        <v/>
      </c>
      <c r="V1123" s="11" t="str">
        <f t="shared" si="158"/>
        <v/>
      </c>
      <c r="W1123" s="11" t="str">
        <f t="shared" si="154"/>
        <v/>
      </c>
      <c r="X1123" s="86" t="str">
        <f>IFERROR(IF(U1123="","",IF(COUNTIF('My Played Scenarios'!E:E,T1123)&gt;0,"ü","")),"")</f>
        <v/>
      </c>
    </row>
    <row r="1124" spans="1:24" ht="15" customHeight="1" x14ac:dyDescent="0.3">
      <c r="A1124" s="128" t="str">
        <f>IFERROR(IF(VLOOKUP(C1124,Summary!A:B,2,FALSE)&lt;&gt;"C","",MAX($A$2:A1123)+1),"")</f>
        <v/>
      </c>
      <c r="B1124" s="35" t="str">
        <f>IF(Setup!$J$53="Yes",MAX($B$2:B1123)+1,"")</f>
        <v/>
      </c>
      <c r="C1124" s="28" t="s">
        <v>672</v>
      </c>
      <c r="D1124" s="37" t="str">
        <f t="shared" si="151"/>
        <v>*</v>
      </c>
      <c r="E1124" s="41"/>
      <c r="F1124" s="41"/>
      <c r="I1124" s="70" t="s">
        <v>1363</v>
      </c>
      <c r="J1124" s="70" t="s">
        <v>1363</v>
      </c>
      <c r="K1124" s="70" t="s">
        <v>1363</v>
      </c>
      <c r="L1124" s="70" t="s">
        <v>1363</v>
      </c>
      <c r="M1124" s="70" t="s">
        <v>1363</v>
      </c>
      <c r="N1124" s="70" t="s">
        <v>1363</v>
      </c>
      <c r="O1124" s="70" t="s">
        <v>1363</v>
      </c>
      <c r="P1124" s="70"/>
      <c r="Q1124" s="70" t="s">
        <v>1363</v>
      </c>
      <c r="R1124" s="10" t="str">
        <f t="shared" si="157"/>
        <v/>
      </c>
      <c r="T1124" s="9" t="str">
        <f t="shared" si="152"/>
        <v>ER CG</v>
      </c>
      <c r="U1124" s="11" t="str">
        <f t="shared" si="153"/>
        <v>Bloody Ridge</v>
      </c>
      <c r="V1124" s="11" t="str">
        <f t="shared" si="158"/>
        <v>Campaign</v>
      </c>
      <c r="W1124" s="11" t="str">
        <f t="shared" si="154"/>
        <v>Campaign</v>
      </c>
      <c r="X1124" s="86" t="str">
        <f>IFERROR(IF(U1124="","",IF(COUNTIF('My Played Scenarios'!E:E,T1124)&gt;0,"ü","")),"")</f>
        <v/>
      </c>
    </row>
    <row r="1125" spans="1:24" ht="15" customHeight="1" x14ac:dyDescent="0.3">
      <c r="A1125" s="128" t="str">
        <f>IFERROR(IF(VLOOKUP(C1125,Summary!A:B,2,FALSE)&lt;&gt;"C","",MAX($A$2:A1124)+1),"")</f>
        <v/>
      </c>
      <c r="B1125" s="35" t="str">
        <f>IF(Setup!$J$53="Yes",MAX($B$2:B1124)+1,"")</f>
        <v/>
      </c>
      <c r="C1125" s="28" t="s">
        <v>673</v>
      </c>
      <c r="D1125" s="37" t="str">
        <f t="shared" si="151"/>
        <v/>
      </c>
      <c r="E1125" s="41">
        <v>7</v>
      </c>
      <c r="F1125" s="41">
        <v>25</v>
      </c>
      <c r="G1125" s="6">
        <v>0</v>
      </c>
      <c r="H1125" s="6">
        <v>0</v>
      </c>
      <c r="I1125" s="70">
        <v>1</v>
      </c>
      <c r="J1125" s="70">
        <v>0</v>
      </c>
      <c r="K1125" s="70">
        <v>0</v>
      </c>
      <c r="L1125" s="70">
        <v>0</v>
      </c>
      <c r="M1125" s="70">
        <v>0</v>
      </c>
      <c r="N1125" s="70">
        <v>0</v>
      </c>
      <c r="O1125" s="70">
        <v>0</v>
      </c>
      <c r="P1125" s="70">
        <v>0</v>
      </c>
      <c r="Q1125" s="70">
        <v>1</v>
      </c>
      <c r="R1125" s="10">
        <f t="shared" si="157"/>
        <v>4.6166666666666671</v>
      </c>
      <c r="S1125" s="10">
        <v>4</v>
      </c>
      <c r="T1125" s="9" t="str">
        <f t="shared" si="152"/>
        <v>HS1</v>
      </c>
      <c r="U1125" s="11" t="str">
        <f t="shared" si="153"/>
        <v>First Matanikau</v>
      </c>
      <c r="V1125" s="11" t="str">
        <f t="shared" si="158"/>
        <v>, PTO, SSR</v>
      </c>
      <c r="W1125" s="11" t="str">
        <f t="shared" si="154"/>
        <v>PTO, SSR</v>
      </c>
      <c r="X1125" s="86" t="str">
        <f>IFERROR(IF(U1125="","",IF(COUNTIF('My Played Scenarios'!E:E,T1125)&gt;0,"ü","")),"")</f>
        <v/>
      </c>
    </row>
    <row r="1126" spans="1:24" ht="15" customHeight="1" x14ac:dyDescent="0.3">
      <c r="A1126" s="128" t="str">
        <f>IFERROR(IF(VLOOKUP(C1126,Summary!A:B,2,FALSE)&lt;&gt;"C","",MAX($A$2:A1125)+1),"")</f>
        <v/>
      </c>
      <c r="B1126" s="35" t="str">
        <f>IF(Setup!$J$53="Yes",MAX($B$2:B1125)+1,"")</f>
        <v/>
      </c>
      <c r="C1126" s="28" t="s">
        <v>674</v>
      </c>
      <c r="D1126" s="37" t="str">
        <f t="shared" si="151"/>
        <v/>
      </c>
      <c r="E1126" s="41">
        <v>9</v>
      </c>
      <c r="F1126" s="41">
        <v>43</v>
      </c>
      <c r="G1126" s="6">
        <v>4</v>
      </c>
      <c r="H1126" s="6">
        <v>2</v>
      </c>
      <c r="I1126" s="70">
        <v>1</v>
      </c>
      <c r="J1126" s="70">
        <v>0</v>
      </c>
      <c r="K1126" s="70">
        <v>0</v>
      </c>
      <c r="L1126" s="70">
        <v>0</v>
      </c>
      <c r="M1126" s="70">
        <v>1</v>
      </c>
      <c r="N1126" s="70">
        <v>0</v>
      </c>
      <c r="O1126" s="70">
        <v>0</v>
      </c>
      <c r="P1126" s="70">
        <v>0</v>
      </c>
      <c r="Q1126" s="70">
        <v>1</v>
      </c>
      <c r="R1126" s="10">
        <f t="shared" si="157"/>
        <v>11.35</v>
      </c>
      <c r="S1126" s="10">
        <v>9.6</v>
      </c>
      <c r="T1126" s="9" t="str">
        <f t="shared" si="152"/>
        <v>HS2</v>
      </c>
      <c r="U1126" s="11" t="str">
        <f t="shared" si="153"/>
        <v>War Without Quarter</v>
      </c>
      <c r="V1126" s="11" t="str">
        <f t="shared" si="158"/>
        <v>, PTO, Air, SSR</v>
      </c>
      <c r="W1126" s="11" t="str">
        <f t="shared" si="154"/>
        <v>PTO, Air, SSR</v>
      </c>
      <c r="X1126" s="86" t="str">
        <f>IFERROR(IF(U1126="","",IF(COUNTIF('My Played Scenarios'!E:E,T1126)&gt;0,"ü","")),"")</f>
        <v/>
      </c>
    </row>
    <row r="1127" spans="1:24" ht="15" customHeight="1" x14ac:dyDescent="0.3">
      <c r="A1127" s="128" t="str">
        <f>IFERROR(IF(VLOOKUP(C1127,Summary!A:B,2,FALSE)&lt;&gt;"C","",MAX($A$2:A1126)+1),"")</f>
        <v/>
      </c>
      <c r="B1127" s="35" t="str">
        <f>IF(Setup!$J$53="Yes",MAX($B$2:B1126)+1,"")</f>
        <v/>
      </c>
      <c r="C1127" s="28" t="s">
        <v>675</v>
      </c>
      <c r="D1127" s="37" t="str">
        <f t="shared" si="151"/>
        <v/>
      </c>
      <c r="E1127" s="41">
        <v>8.5</v>
      </c>
      <c r="F1127" s="41">
        <v>32</v>
      </c>
      <c r="G1127" s="6">
        <v>0</v>
      </c>
      <c r="H1127" s="6">
        <v>3</v>
      </c>
      <c r="I1127" s="70">
        <v>1</v>
      </c>
      <c r="J1127" s="70">
        <v>0</v>
      </c>
      <c r="K1127" s="70">
        <v>0</v>
      </c>
      <c r="L1127" s="70">
        <v>0</v>
      </c>
      <c r="M1127" s="70">
        <v>1</v>
      </c>
      <c r="N1127" s="70">
        <v>0</v>
      </c>
      <c r="O1127" s="70">
        <v>0</v>
      </c>
      <c r="P1127" s="70">
        <v>0</v>
      </c>
      <c r="Q1127" s="70">
        <v>1</v>
      </c>
      <c r="R1127" s="10">
        <f t="shared" si="157"/>
        <v>7.0916666666666668</v>
      </c>
      <c r="S1127" s="10">
        <v>6.8</v>
      </c>
      <c r="T1127" s="9" t="str">
        <f t="shared" si="152"/>
        <v>HS3</v>
      </c>
      <c r="U1127" s="11" t="str">
        <f t="shared" si="153"/>
        <v>Tasimboko Raid (rev. A97)</v>
      </c>
      <c r="V1127" s="11" t="str">
        <f t="shared" si="158"/>
        <v>, PTO, Air, SSR</v>
      </c>
      <c r="W1127" s="11" t="str">
        <f t="shared" si="154"/>
        <v>PTO, Air, SSR</v>
      </c>
      <c r="X1127" s="86" t="str">
        <f>IFERROR(IF(U1127="","",IF(COUNTIF('My Played Scenarios'!E:E,T1127)&gt;0,"ü","")),"")</f>
        <v/>
      </c>
    </row>
    <row r="1128" spans="1:24" ht="15" customHeight="1" x14ac:dyDescent="0.3">
      <c r="A1128" s="128" t="str">
        <f>IFERROR(IF(VLOOKUP(C1128,Summary!A:B,2,FALSE)&lt;&gt;"C","",MAX($A$2:A1127)+1),"")</f>
        <v/>
      </c>
      <c r="B1128" s="35" t="str">
        <f>IF(Setup!$J$53="Yes",MAX($B$2:B1127)+1,"")</f>
        <v/>
      </c>
      <c r="C1128" s="28" t="s">
        <v>676</v>
      </c>
      <c r="D1128" s="37" t="str">
        <f t="shared" si="151"/>
        <v/>
      </c>
      <c r="E1128" s="41">
        <v>7</v>
      </c>
      <c r="F1128" s="41">
        <v>42.5</v>
      </c>
      <c r="G1128" s="6">
        <v>0</v>
      </c>
      <c r="H1128" s="6">
        <v>0</v>
      </c>
      <c r="I1128" s="70">
        <v>1</v>
      </c>
      <c r="J1128" s="70">
        <v>1</v>
      </c>
      <c r="K1128" s="70">
        <v>1</v>
      </c>
      <c r="L1128" s="70">
        <v>0</v>
      </c>
      <c r="M1128" s="70">
        <v>0</v>
      </c>
      <c r="N1128" s="70">
        <v>0</v>
      </c>
      <c r="O1128" s="70">
        <v>0</v>
      </c>
      <c r="P1128" s="70">
        <v>0</v>
      </c>
      <c r="Q1128" s="70">
        <v>1</v>
      </c>
      <c r="R1128" s="10">
        <f t="shared" si="157"/>
        <v>8.2916666666666679</v>
      </c>
      <c r="S1128" s="10">
        <v>11.9</v>
      </c>
      <c r="T1128" s="9" t="str">
        <f t="shared" si="152"/>
        <v>HS4</v>
      </c>
      <c r="U1128" s="11" t="str">
        <f t="shared" si="153"/>
        <v>High Water Mark</v>
      </c>
      <c r="V1128" s="11" t="str">
        <f t="shared" si="158"/>
        <v>, PTO, OBA, Nght, SSR</v>
      </c>
      <c r="W1128" s="11" t="str">
        <f t="shared" si="154"/>
        <v>PTO, OBA, Nght, SSR</v>
      </c>
      <c r="X1128" s="86" t="str">
        <f>IFERROR(IF(U1128="","",IF(COUNTIF('My Played Scenarios'!E:E,T1128)&gt;0,"ü","")),"")</f>
        <v/>
      </c>
    </row>
    <row r="1129" spans="1:24" ht="15" customHeight="1" x14ac:dyDescent="0.3">
      <c r="A1129" s="128" t="str">
        <f>IFERROR(IF(VLOOKUP(C1129,Summary!A:B,2,FALSE)&lt;&gt;"C","",MAX($A$2:A1128)+1),"")</f>
        <v/>
      </c>
      <c r="B1129" s="35" t="str">
        <f>IF(Setup!$J$53="Yes",MAX($B$2:B1128)+1,"")</f>
        <v/>
      </c>
      <c r="C1129" s="28" t="s">
        <v>677</v>
      </c>
      <c r="D1129" s="37" t="str">
        <f t="shared" si="151"/>
        <v/>
      </c>
      <c r="E1129" s="41">
        <v>4.5</v>
      </c>
      <c r="F1129" s="41">
        <v>22.5</v>
      </c>
      <c r="G1129" s="6">
        <v>0</v>
      </c>
      <c r="H1129" s="6">
        <v>0</v>
      </c>
      <c r="I1129" s="70">
        <v>1</v>
      </c>
      <c r="J1129" s="70">
        <v>0</v>
      </c>
      <c r="K1129" s="70">
        <v>0</v>
      </c>
      <c r="L1129" s="70">
        <v>0</v>
      </c>
      <c r="M1129" s="70">
        <v>0</v>
      </c>
      <c r="N1129" s="70">
        <v>0</v>
      </c>
      <c r="O1129" s="70">
        <v>0</v>
      </c>
      <c r="P1129" s="70">
        <v>0</v>
      </c>
      <c r="Q1129" s="70">
        <v>1</v>
      </c>
      <c r="R1129" s="10">
        <f t="shared" si="157"/>
        <v>3.1375000000000002</v>
      </c>
      <c r="S1129" s="10">
        <v>2.6</v>
      </c>
      <c r="T1129" s="9" t="str">
        <f t="shared" si="152"/>
        <v>HS5</v>
      </c>
      <c r="U1129" s="11" t="str">
        <f t="shared" si="153"/>
        <v>Restoration</v>
      </c>
      <c r="V1129" s="11" t="str">
        <f t="shared" si="158"/>
        <v>, PTO, SSR</v>
      </c>
      <c r="W1129" s="11" t="str">
        <f t="shared" si="154"/>
        <v>PTO, SSR</v>
      </c>
      <c r="X1129" s="86" t="str">
        <f>IFERROR(IF(U1129="","",IF(COUNTIF('My Played Scenarios'!E:E,T1129)&gt;0,"ü","")),"")</f>
        <v/>
      </c>
    </row>
    <row r="1130" spans="1:24" ht="15" customHeight="1" x14ac:dyDescent="0.3">
      <c r="A1130" s="128" t="str">
        <f>IFERROR(IF(VLOOKUP(C1130,Summary!A:B,2,FALSE)&lt;&gt;"C","",MAX($A$2:A1129)+1),"")</f>
        <v/>
      </c>
      <c r="B1130" s="35" t="str">
        <f>IF(Setup!$J$53="Yes",MAX($B$2:B1129)+1,"")</f>
        <v/>
      </c>
      <c r="C1130" s="28" t="s">
        <v>678</v>
      </c>
      <c r="D1130" s="37" t="str">
        <f t="shared" si="151"/>
        <v/>
      </c>
      <c r="E1130" s="41">
        <v>6.5</v>
      </c>
      <c r="F1130" s="41">
        <v>24</v>
      </c>
      <c r="G1130" s="6">
        <v>0</v>
      </c>
      <c r="H1130" s="6">
        <v>0</v>
      </c>
      <c r="I1130" s="70">
        <v>1</v>
      </c>
      <c r="J1130" s="70">
        <v>0</v>
      </c>
      <c r="K1130" s="70">
        <v>1</v>
      </c>
      <c r="L1130" s="70">
        <v>0</v>
      </c>
      <c r="M1130" s="70">
        <v>0</v>
      </c>
      <c r="N1130" s="70">
        <v>0</v>
      </c>
      <c r="O1130" s="70">
        <v>0</v>
      </c>
      <c r="P1130" s="70">
        <v>0</v>
      </c>
      <c r="Q1130" s="70">
        <v>1</v>
      </c>
      <c r="R1130" s="10">
        <f t="shared" si="157"/>
        <v>5.2249999999999996</v>
      </c>
      <c r="S1130" s="10">
        <v>5.4</v>
      </c>
      <c r="T1130" s="9" t="str">
        <f t="shared" si="152"/>
        <v>HS6</v>
      </c>
      <c r="U1130" s="11" t="str">
        <f t="shared" si="153"/>
        <v>Just Fighting Through</v>
      </c>
      <c r="V1130" s="11" t="str">
        <f t="shared" si="158"/>
        <v>, PTO, Nght, SSR</v>
      </c>
      <c r="W1130" s="11" t="str">
        <f t="shared" si="154"/>
        <v>PTO, Nght, SSR</v>
      </c>
      <c r="X1130" s="86" t="str">
        <f>IFERROR(IF(U1130="","",IF(COUNTIF('My Played Scenarios'!E:E,T1130)&gt;0,"ü","")),"")</f>
        <v/>
      </c>
    </row>
    <row r="1131" spans="1:24" ht="15" customHeight="1" x14ac:dyDescent="0.3">
      <c r="A1131" s="128" t="str">
        <f>IFERROR(IF(VLOOKUP(C1131,Summary!A:B,2,FALSE)&lt;&gt;"C","",MAX($A$2:A1130)+1),"")</f>
        <v/>
      </c>
      <c r="B1131" s="35" t="str">
        <f>IF(Setup!$J$53="Yes",MAX($B$2:B1130)+1,"")</f>
        <v/>
      </c>
      <c r="C1131" s="28" t="s">
        <v>679</v>
      </c>
      <c r="D1131" s="37" t="str">
        <f t="shared" si="151"/>
        <v/>
      </c>
      <c r="E1131" s="41">
        <v>7</v>
      </c>
      <c r="F1131" s="41">
        <v>2</v>
      </c>
      <c r="G1131" s="6">
        <v>6</v>
      </c>
      <c r="H1131" s="6">
        <v>2</v>
      </c>
      <c r="I1131" s="70">
        <v>1</v>
      </c>
      <c r="J1131" s="70">
        <v>0</v>
      </c>
      <c r="K1131" s="70">
        <v>0</v>
      </c>
      <c r="L1131" s="70">
        <v>0</v>
      </c>
      <c r="M1131" s="70">
        <v>0</v>
      </c>
      <c r="N1131" s="70">
        <v>0</v>
      </c>
      <c r="O1131" s="70">
        <v>0</v>
      </c>
      <c r="P1131" s="70">
        <v>0</v>
      </c>
      <c r="Q1131" s="70">
        <v>1</v>
      </c>
      <c r="R1131" s="10">
        <f t="shared" si="157"/>
        <v>4.9666666666666668</v>
      </c>
      <c r="S1131" s="10">
        <v>2.2000000000000002</v>
      </c>
      <c r="T1131" s="9" t="str">
        <f t="shared" si="152"/>
        <v>HS7</v>
      </c>
      <c r="U1131" s="11" t="str">
        <f t="shared" si="153"/>
        <v>We Know Where They Are</v>
      </c>
      <c r="V1131" s="11" t="str">
        <f t="shared" si="158"/>
        <v>, PTO, SSR</v>
      </c>
      <c r="W1131" s="11" t="str">
        <f t="shared" si="154"/>
        <v>PTO, SSR</v>
      </c>
      <c r="X1131" s="86" t="str">
        <f>IFERROR(IF(U1131="","",IF(COUNTIF('My Played Scenarios'!E:E,T1131)&gt;0,"ü","")),"")</f>
        <v/>
      </c>
    </row>
    <row r="1132" spans="1:24" ht="15" customHeight="1" x14ac:dyDescent="0.3">
      <c r="A1132" s="128" t="str">
        <f>IFERROR(IF(VLOOKUP(C1132,Summary!A:B,2,FALSE)&lt;&gt;"C","",MAX($A$2:A1131)+1),"")</f>
        <v/>
      </c>
      <c r="B1132" s="35" t="str">
        <f>IF(Setup!$J$53="Yes",MAX($B$2:B1131)+1,"")</f>
        <v/>
      </c>
      <c r="C1132" s="28" t="s">
        <v>680</v>
      </c>
      <c r="D1132" s="37" t="str">
        <f t="shared" si="151"/>
        <v/>
      </c>
      <c r="E1132" s="41">
        <v>7.5</v>
      </c>
      <c r="F1132" s="41">
        <v>20</v>
      </c>
      <c r="G1132" s="6">
        <v>0</v>
      </c>
      <c r="H1132" s="6">
        <v>0</v>
      </c>
      <c r="I1132" s="70">
        <v>1</v>
      </c>
      <c r="J1132" s="70">
        <v>0</v>
      </c>
      <c r="K1132" s="70">
        <v>0</v>
      </c>
      <c r="L1132" s="70">
        <v>0</v>
      </c>
      <c r="M1132" s="70">
        <v>0</v>
      </c>
      <c r="N1132" s="70">
        <v>0</v>
      </c>
      <c r="O1132" s="70">
        <v>0</v>
      </c>
      <c r="P1132" s="70">
        <v>0</v>
      </c>
      <c r="Q1132" s="70">
        <v>1</v>
      </c>
      <c r="R1132" s="10">
        <f t="shared" si="157"/>
        <v>4.25</v>
      </c>
      <c r="S1132" s="10">
        <v>3.5</v>
      </c>
      <c r="T1132" s="9" t="str">
        <f t="shared" si="152"/>
        <v>HS8</v>
      </c>
      <c r="U1132" s="11" t="str">
        <f t="shared" si="153"/>
        <v>Bailey's Demise</v>
      </c>
      <c r="V1132" s="11" t="str">
        <f t="shared" si="158"/>
        <v>, PTO, SSR</v>
      </c>
      <c r="W1132" s="11" t="str">
        <f t="shared" si="154"/>
        <v>PTO, SSR</v>
      </c>
      <c r="X1132" s="86" t="str">
        <f>IFERROR(IF(U1132="","",IF(COUNTIF('My Played Scenarios'!E:E,T1132)&gt;0,"ü","")),"")</f>
        <v/>
      </c>
    </row>
    <row r="1133" spans="1:24" ht="15" customHeight="1" x14ac:dyDescent="0.3">
      <c r="A1133" s="128" t="str">
        <f>IFERROR(IF(VLOOKUP(C1133,Summary!A:B,2,FALSE)&lt;&gt;"C","",MAX($A$2:A1132)+1),"")</f>
        <v/>
      </c>
      <c r="B1133" s="35" t="str">
        <f>IF(Setup!$J$53="Yes",MAX($B$2:B1132)+1,"")</f>
        <v/>
      </c>
      <c r="C1133" s="28" t="s">
        <v>681</v>
      </c>
      <c r="D1133" s="37" t="str">
        <f t="shared" ref="D1133:D1212" si="159">IF(OR(C1133="",LEFT(C1133,2)="--"),"",IF(OR(E1133="",F1133="",G1133="",H1133="",I1133="",J1133="",K1133="",L1133="",M1133="",N1133="",O1133="",P1133="",Q1133=""),"*",""))</f>
        <v/>
      </c>
      <c r="E1133" s="41">
        <v>12</v>
      </c>
      <c r="F1133" s="41">
        <v>23</v>
      </c>
      <c r="G1133" s="6">
        <v>0</v>
      </c>
      <c r="H1133" s="6">
        <v>0</v>
      </c>
      <c r="I1133" s="70">
        <v>1</v>
      </c>
      <c r="J1133" s="70">
        <v>1</v>
      </c>
      <c r="K1133" s="70">
        <v>0</v>
      </c>
      <c r="L1133" s="70">
        <v>0</v>
      </c>
      <c r="M1133" s="70">
        <v>1</v>
      </c>
      <c r="N1133" s="70">
        <v>0</v>
      </c>
      <c r="O1133" s="70">
        <v>1</v>
      </c>
      <c r="P1133" s="70">
        <v>0</v>
      </c>
      <c r="Q1133" s="70">
        <v>1</v>
      </c>
      <c r="R1133" s="10">
        <f t="shared" si="157"/>
        <v>9.1999999999999993</v>
      </c>
      <c r="S1133" s="10">
        <v>9.8000000000000007</v>
      </c>
      <c r="T1133" s="9" t="str">
        <f t="shared" ref="T1133:T1195" si="160">IF(OR(C1133="",LEFT(C1133,3)="---"),"",IFERROR("ASL"&amp;1*MID(C1133,SEARCH("[",C1133)+1,LEN(C1133)-SEARCH("[",C1133)-1),MID(C1133,SEARCH("[",C1133)+1,LEN(C1133)-SEARCH("[",C1133)-1)))</f>
        <v>HS9</v>
      </c>
      <c r="U1133" s="11" t="str">
        <f t="shared" ref="U1133:U1195" si="161">IF(OR(C1133="",LEFT(C1133,3)="---"),"",IFERROR(LEFT(C1133,LEN(C1133)-(LEN(C1133)-SEARCH("[",C1133)+2)),""))</f>
        <v>Ambitious Plans (rev. BB16)</v>
      </c>
      <c r="V1133" s="11" t="str">
        <f t="shared" si="158"/>
        <v>, PTO, OBA, Air, Sea, SSR</v>
      </c>
      <c r="W1133" s="11" t="str">
        <f t="shared" ref="W1133:W1195" si="162">IF(V1133="","",IF(V1133="Campaign","Campaign",RIGHT(V1133,LEN(V1133)-2)))</f>
        <v>PTO, OBA, Air, Sea, SSR</v>
      </c>
      <c r="X1133" s="86" t="str">
        <f>IFERROR(IF(U1133="","",IF(COUNTIF('My Played Scenarios'!E:E,T1133)&gt;0,"ü","")),"")</f>
        <v/>
      </c>
    </row>
    <row r="1134" spans="1:24" ht="15" customHeight="1" x14ac:dyDescent="0.3">
      <c r="A1134" s="128" t="str">
        <f>IFERROR(IF(VLOOKUP(C1134,Summary!A:B,2,FALSE)&lt;&gt;"C","",MAX($A$2:A1133)+1),"")</f>
        <v/>
      </c>
      <c r="B1134" s="35" t="str">
        <f>IF(Setup!$J$53="Yes",MAX($B$2:B1133)+1,"")</f>
        <v/>
      </c>
      <c r="C1134" s="28" t="s">
        <v>682</v>
      </c>
      <c r="D1134" s="37" t="str">
        <f t="shared" si="159"/>
        <v/>
      </c>
      <c r="E1134" s="41">
        <v>10</v>
      </c>
      <c r="F1134" s="41">
        <v>34</v>
      </c>
      <c r="G1134" s="6">
        <v>0</v>
      </c>
      <c r="H1134" s="6">
        <v>0</v>
      </c>
      <c r="I1134" s="70">
        <v>1</v>
      </c>
      <c r="J1134" s="70">
        <v>1</v>
      </c>
      <c r="K1134" s="70">
        <v>0</v>
      </c>
      <c r="L1134" s="70">
        <v>0</v>
      </c>
      <c r="M1134" s="70">
        <v>0</v>
      </c>
      <c r="N1134" s="70">
        <v>0</v>
      </c>
      <c r="O1134" s="70">
        <v>0</v>
      </c>
      <c r="P1134" s="70">
        <v>0</v>
      </c>
      <c r="Q1134" s="70">
        <v>1</v>
      </c>
      <c r="R1134" s="10">
        <f t="shared" si="157"/>
        <v>8.5</v>
      </c>
      <c r="S1134" s="10">
        <v>8.4</v>
      </c>
      <c r="T1134" s="9" t="str">
        <f t="shared" si="160"/>
        <v>HS10</v>
      </c>
      <c r="U1134" s="11" t="str">
        <f t="shared" si="161"/>
        <v>Government Property</v>
      </c>
      <c r="V1134" s="11" t="str">
        <f t="shared" si="158"/>
        <v>, PTO, OBA, SSR</v>
      </c>
      <c r="W1134" s="11" t="str">
        <f t="shared" si="162"/>
        <v>PTO, OBA, SSR</v>
      </c>
      <c r="X1134" s="86" t="str">
        <f>IFERROR(IF(U1134="","",IF(COUNTIF('My Played Scenarios'!E:E,T1134)&gt;0,"ü","")),"")</f>
        <v/>
      </c>
    </row>
    <row r="1135" spans="1:24" ht="15" customHeight="1" x14ac:dyDescent="0.3">
      <c r="A1135" s="128" t="str">
        <f>IFERROR(IF(VLOOKUP(C1135,Summary!A:B,2,FALSE)&lt;&gt;"C","",MAX($A$2:A1134)+1),"")</f>
        <v/>
      </c>
      <c r="B1135" s="35" t="str">
        <f>IF(Setup!$J$53="Yes",MAX($B$2:B1134)+1,"")</f>
        <v/>
      </c>
      <c r="C1135" s="28" t="s">
        <v>683</v>
      </c>
      <c r="D1135" s="37" t="str">
        <f t="shared" si="159"/>
        <v/>
      </c>
      <c r="E1135" s="41">
        <v>6</v>
      </c>
      <c r="F1135" s="41">
        <v>26</v>
      </c>
      <c r="G1135" s="6">
        <v>10</v>
      </c>
      <c r="H1135" s="6">
        <v>2</v>
      </c>
      <c r="I1135" s="70">
        <v>1</v>
      </c>
      <c r="J1135" s="70">
        <v>1</v>
      </c>
      <c r="K1135" s="70">
        <v>1</v>
      </c>
      <c r="L1135" s="70">
        <v>0</v>
      </c>
      <c r="M1135" s="70">
        <v>0</v>
      </c>
      <c r="N1135" s="70">
        <v>0</v>
      </c>
      <c r="O1135" s="70">
        <v>0</v>
      </c>
      <c r="P1135" s="70">
        <v>0</v>
      </c>
      <c r="Q1135" s="70">
        <v>1</v>
      </c>
      <c r="R1135" s="10">
        <f t="shared" si="157"/>
        <v>8.8000000000000007</v>
      </c>
      <c r="S1135" s="10">
        <v>10.1</v>
      </c>
      <c r="T1135" s="9" t="str">
        <f t="shared" si="160"/>
        <v>HS11</v>
      </c>
      <c r="U1135" s="11" t="str">
        <f t="shared" si="161"/>
        <v>The Sand Spit</v>
      </c>
      <c r="V1135" s="11" t="str">
        <f t="shared" si="158"/>
        <v>, PTO, OBA, Nght, SSR</v>
      </c>
      <c r="W1135" s="11" t="str">
        <f t="shared" si="162"/>
        <v>PTO, OBA, Nght, SSR</v>
      </c>
      <c r="X1135" s="86" t="str">
        <f>IFERROR(IF(U1135="","",IF(COUNTIF('My Played Scenarios'!E:E,T1135)&gt;0,"ü","")),"")</f>
        <v/>
      </c>
    </row>
    <row r="1136" spans="1:24" ht="15" customHeight="1" x14ac:dyDescent="0.3">
      <c r="A1136" s="128" t="str">
        <f>IFERROR(IF(VLOOKUP(C1136,Summary!A:B,2,FALSE)&lt;&gt;"C","",MAX($A$2:A1135)+1),"")</f>
        <v/>
      </c>
      <c r="B1136" s="35" t="str">
        <f>IF(Setup!$J$53="Yes",MAX($B$2:B1135)+1,"")</f>
        <v/>
      </c>
      <c r="C1136" s="28" t="s">
        <v>684</v>
      </c>
      <c r="D1136" s="37" t="str">
        <f t="shared" si="159"/>
        <v/>
      </c>
      <c r="E1136" s="41">
        <v>7</v>
      </c>
      <c r="F1136" s="41">
        <v>29</v>
      </c>
      <c r="G1136" s="6">
        <v>0</v>
      </c>
      <c r="H1136" s="6">
        <v>0</v>
      </c>
      <c r="I1136" s="70">
        <v>1</v>
      </c>
      <c r="J1136" s="70">
        <v>0</v>
      </c>
      <c r="K1136" s="70">
        <v>1</v>
      </c>
      <c r="L1136" s="70">
        <v>0</v>
      </c>
      <c r="M1136" s="70">
        <v>0</v>
      </c>
      <c r="N1136" s="70">
        <v>0</v>
      </c>
      <c r="O1136" s="70">
        <v>0</v>
      </c>
      <c r="P1136" s="70">
        <v>0</v>
      </c>
      <c r="Q1136" s="70">
        <v>1</v>
      </c>
      <c r="R1136" s="10">
        <f t="shared" si="157"/>
        <v>6.1333333333333337</v>
      </c>
      <c r="S1136" s="10">
        <v>7.1</v>
      </c>
      <c r="T1136" s="9" t="str">
        <f t="shared" si="160"/>
        <v>HS12</v>
      </c>
      <c r="U1136" s="11" t="str">
        <f t="shared" si="161"/>
        <v>Chesty's Turn</v>
      </c>
      <c r="V1136" s="11" t="str">
        <f t="shared" si="158"/>
        <v>, PTO, Nght, SSR</v>
      </c>
      <c r="W1136" s="11" t="str">
        <f t="shared" si="162"/>
        <v>PTO, Nght, SSR</v>
      </c>
      <c r="X1136" s="86" t="str">
        <f>IFERROR(IF(U1136="","",IF(COUNTIF('My Played Scenarios'!E:E,T1136)&gt;0,"ü","")),"")</f>
        <v/>
      </c>
    </row>
    <row r="1137" spans="1:24" ht="15" customHeight="1" x14ac:dyDescent="0.3">
      <c r="A1137" s="128" t="str">
        <f>IFERROR(IF(VLOOKUP(C1137,Summary!A:B,2,FALSE)&lt;&gt;"C","",MAX($A$2:A1136)+1),"")</f>
        <v/>
      </c>
      <c r="B1137" s="35" t="str">
        <f>IF(Setup!$J$53="Yes",MAX($B$2:B1136)+1,"")</f>
        <v/>
      </c>
      <c r="C1137" s="28" t="s">
        <v>685</v>
      </c>
      <c r="D1137" s="37" t="str">
        <f t="shared" si="159"/>
        <v/>
      </c>
      <c r="E1137" s="41">
        <v>7</v>
      </c>
      <c r="F1137" s="41">
        <v>36</v>
      </c>
      <c r="G1137" s="6">
        <v>0</v>
      </c>
      <c r="H1137" s="6">
        <v>2</v>
      </c>
      <c r="I1137" s="70">
        <v>1</v>
      </c>
      <c r="J1137" s="70">
        <v>1</v>
      </c>
      <c r="K1137" s="70">
        <v>0</v>
      </c>
      <c r="L1137" s="70">
        <v>0</v>
      </c>
      <c r="M1137" s="70">
        <v>0</v>
      </c>
      <c r="N1137" s="70">
        <v>0</v>
      </c>
      <c r="O1137" s="70">
        <v>1</v>
      </c>
      <c r="P1137" s="70">
        <v>0</v>
      </c>
      <c r="Q1137" s="70">
        <v>1</v>
      </c>
      <c r="R1137" s="10">
        <f t="shared" si="157"/>
        <v>7.3</v>
      </c>
      <c r="S1137" s="10">
        <v>6.6</v>
      </c>
      <c r="T1137" s="9" t="str">
        <f t="shared" si="160"/>
        <v>HS13</v>
      </c>
      <c r="U1137" s="11" t="str">
        <f t="shared" si="161"/>
        <v>The Ravine</v>
      </c>
      <c r="V1137" s="11" t="str">
        <f t="shared" si="158"/>
        <v>, PTO, OBA, Sea, SSR</v>
      </c>
      <c r="W1137" s="11" t="str">
        <f t="shared" si="162"/>
        <v>PTO, OBA, Sea, SSR</v>
      </c>
      <c r="X1137" s="86" t="str">
        <f>IFERROR(IF(U1137="","",IF(COUNTIF('My Played Scenarios'!E:E,T1137)&gt;0,"ü","")),"")</f>
        <v/>
      </c>
    </row>
    <row r="1138" spans="1:24" ht="15" customHeight="1" x14ac:dyDescent="0.3">
      <c r="A1138" s="128" t="str">
        <f>IFERROR(IF(VLOOKUP(C1138,Summary!A:B,2,FALSE)&lt;&gt;"C","",MAX($A$2:A1137)+1),"")</f>
        <v/>
      </c>
      <c r="B1138" s="35" t="str">
        <f>IF(Setup!$J$53="Yes",MAX($B$2:B1137)+1,"")</f>
        <v/>
      </c>
      <c r="C1138" s="28" t="s">
        <v>686</v>
      </c>
      <c r="D1138" s="37" t="str">
        <f t="shared" si="159"/>
        <v/>
      </c>
      <c r="E1138" s="41">
        <v>7</v>
      </c>
      <c r="F1138" s="41">
        <v>27</v>
      </c>
      <c r="G1138" s="6">
        <v>0</v>
      </c>
      <c r="H1138" s="6">
        <v>0</v>
      </c>
      <c r="I1138" s="70">
        <v>1</v>
      </c>
      <c r="J1138" s="70">
        <v>0</v>
      </c>
      <c r="K1138" s="70">
        <v>0</v>
      </c>
      <c r="L1138" s="70">
        <v>0</v>
      </c>
      <c r="M1138" s="70">
        <v>0</v>
      </c>
      <c r="N1138" s="70">
        <v>0</v>
      </c>
      <c r="O1138" s="70">
        <v>0</v>
      </c>
      <c r="P1138" s="70">
        <v>0</v>
      </c>
      <c r="Q1138" s="70">
        <v>1</v>
      </c>
      <c r="R1138" s="10">
        <f t="shared" si="157"/>
        <v>4.8499999999999996</v>
      </c>
      <c r="S1138" s="10">
        <v>4.9000000000000004</v>
      </c>
      <c r="T1138" s="9" t="str">
        <f t="shared" si="160"/>
        <v>HS14</v>
      </c>
      <c r="U1138" s="11" t="str">
        <f t="shared" si="161"/>
        <v>The Christmas Gifu</v>
      </c>
      <c r="V1138" s="11" t="str">
        <f t="shared" si="158"/>
        <v>, PTO, SSR</v>
      </c>
      <c r="W1138" s="11" t="str">
        <f t="shared" si="162"/>
        <v>PTO, SSR</v>
      </c>
      <c r="X1138" s="86" t="str">
        <f>IFERROR(IF(U1138="","",IF(COUNTIF('My Played Scenarios'!E:E,T1138)&gt;0,"ü","")),"")</f>
        <v/>
      </c>
    </row>
    <row r="1139" spans="1:24" ht="15" customHeight="1" x14ac:dyDescent="0.3">
      <c r="A1139" s="128" t="str">
        <f>IFERROR(IF(VLOOKUP(C1139,Summary!A:B,2,FALSE)&lt;&gt;"C","",MAX($A$2:A1138)+1),"")</f>
        <v/>
      </c>
      <c r="B1139" s="35" t="str">
        <f>IF(Setup!$J$53="Yes",MAX($B$2:B1138)+1,"")</f>
        <v/>
      </c>
      <c r="C1139" s="28" t="s">
        <v>687</v>
      </c>
      <c r="D1139" s="37" t="str">
        <f t="shared" si="159"/>
        <v/>
      </c>
      <c r="E1139" s="41">
        <v>6</v>
      </c>
      <c r="F1139" s="41">
        <v>24</v>
      </c>
      <c r="G1139" s="6">
        <v>0</v>
      </c>
      <c r="H1139" s="6">
        <v>0</v>
      </c>
      <c r="I1139" s="70">
        <v>1</v>
      </c>
      <c r="J1139" s="70">
        <v>0</v>
      </c>
      <c r="K1139" s="70">
        <v>0</v>
      </c>
      <c r="L1139" s="70">
        <v>0</v>
      </c>
      <c r="M1139" s="70">
        <v>0</v>
      </c>
      <c r="N1139" s="70">
        <v>0</v>
      </c>
      <c r="O1139" s="70">
        <v>0</v>
      </c>
      <c r="P1139" s="70">
        <v>0</v>
      </c>
      <c r="Q1139" s="70">
        <v>1</v>
      </c>
      <c r="R1139" s="10">
        <f t="shared" si="157"/>
        <v>4</v>
      </c>
      <c r="S1139" s="10">
        <v>3.3</v>
      </c>
      <c r="T1139" s="9" t="str">
        <f t="shared" si="160"/>
        <v>HS15</v>
      </c>
      <c r="U1139" s="11" t="str">
        <f t="shared" si="161"/>
        <v>Hill 27</v>
      </c>
      <c r="V1139" s="11" t="str">
        <f t="shared" si="158"/>
        <v>, PTO, SSR</v>
      </c>
      <c r="W1139" s="11" t="str">
        <f t="shared" si="162"/>
        <v>PTO, SSR</v>
      </c>
      <c r="X1139" s="86" t="str">
        <f>IFERROR(IF(U1139="","",IF(COUNTIF('My Played Scenarios'!E:E,T1139)&gt;0,"ü","")),"")</f>
        <v/>
      </c>
    </row>
    <row r="1140" spans="1:24" ht="15" customHeight="1" x14ac:dyDescent="0.3">
      <c r="A1140" s="128" t="str">
        <f>IFERROR(IF(VLOOKUP(C1140,Summary!A:B,2,FALSE)&lt;&gt;"C","",MAX($A$2:A1139)+1),"")</f>
        <v/>
      </c>
      <c r="B1140" s="35" t="str">
        <f>IF(Setup!$J$53="Yes",MAX($B$2:B1139)+1,"")</f>
        <v/>
      </c>
      <c r="C1140" s="28" t="s">
        <v>688</v>
      </c>
      <c r="D1140" s="37" t="str">
        <f t="shared" si="159"/>
        <v/>
      </c>
      <c r="E1140" s="41">
        <v>6.5</v>
      </c>
      <c r="F1140" s="41">
        <v>18</v>
      </c>
      <c r="G1140" s="6">
        <v>0</v>
      </c>
      <c r="H1140" s="6">
        <v>0</v>
      </c>
      <c r="I1140" s="70">
        <v>1</v>
      </c>
      <c r="J1140" s="70">
        <v>0</v>
      </c>
      <c r="K1140" s="70">
        <v>0</v>
      </c>
      <c r="L1140" s="70">
        <v>0</v>
      </c>
      <c r="M1140" s="70">
        <v>0</v>
      </c>
      <c r="N1140" s="70">
        <v>0</v>
      </c>
      <c r="O1140" s="70">
        <v>0</v>
      </c>
      <c r="P1140" s="70">
        <v>0</v>
      </c>
      <c r="Q1140" s="70">
        <v>1</v>
      </c>
      <c r="R1140" s="10">
        <f t="shared" si="157"/>
        <v>3.6</v>
      </c>
      <c r="S1140" s="10">
        <v>2.7</v>
      </c>
      <c r="T1140" s="9" t="str">
        <f t="shared" si="160"/>
        <v>HS16</v>
      </c>
      <c r="U1140" s="11" t="str">
        <f t="shared" si="161"/>
        <v>Sims' Ridge</v>
      </c>
      <c r="V1140" s="11" t="str">
        <f t="shared" si="158"/>
        <v>, PTO, SSR</v>
      </c>
      <c r="W1140" s="11" t="str">
        <f t="shared" si="162"/>
        <v>PTO, SSR</v>
      </c>
      <c r="X1140" s="86" t="str">
        <f>IFERROR(IF(U1140="","",IF(COUNTIF('My Played Scenarios'!E:E,T1140)&gt;0,"ü","")),"")</f>
        <v/>
      </c>
    </row>
    <row r="1141" spans="1:24" ht="15" customHeight="1" x14ac:dyDescent="0.3">
      <c r="A1141" s="128" t="str">
        <f>IFERROR(IF(VLOOKUP(C1141,Summary!A:B,2,FALSE)&lt;&gt;"C","",MAX($A$2:A1140)+1),"")</f>
        <v/>
      </c>
      <c r="B1141" s="35" t="str">
        <f>IF(Setup!$J$53="Yes",MAX($B$2:B1140)+1,"")</f>
        <v/>
      </c>
      <c r="C1141" s="28"/>
      <c r="D1141" s="37" t="str">
        <f t="shared" si="159"/>
        <v/>
      </c>
      <c r="E1141" s="41"/>
      <c r="F1141" s="41"/>
      <c r="I1141" s="70" t="s">
        <v>1363</v>
      </c>
      <c r="J1141" s="70" t="s">
        <v>1363</v>
      </c>
      <c r="K1141" s="70" t="s">
        <v>1363</v>
      </c>
      <c r="L1141" s="70" t="s">
        <v>1363</v>
      </c>
      <c r="M1141" s="70" t="s">
        <v>1363</v>
      </c>
      <c r="N1141" s="70" t="s">
        <v>1363</v>
      </c>
      <c r="O1141" s="70" t="s">
        <v>1363</v>
      </c>
      <c r="P1141" s="70"/>
      <c r="Q1141" s="70" t="s">
        <v>1363</v>
      </c>
      <c r="R1141" s="10" t="str">
        <f t="shared" si="157"/>
        <v/>
      </c>
      <c r="T1141" s="9" t="str">
        <f t="shared" si="160"/>
        <v/>
      </c>
      <c r="U1141" s="11" t="str">
        <f t="shared" si="161"/>
        <v/>
      </c>
      <c r="V1141" s="11" t="str">
        <f t="shared" si="158"/>
        <v/>
      </c>
      <c r="W1141" s="11" t="str">
        <f t="shared" si="162"/>
        <v/>
      </c>
      <c r="X1141" s="86" t="str">
        <f>IFERROR(IF(U1141="","",IF(COUNTIF('My Played Scenarios'!E:E,T1141)&gt;0,"ü","")),"")</f>
        <v/>
      </c>
    </row>
    <row r="1142" spans="1:24" ht="15" customHeight="1" x14ac:dyDescent="0.3">
      <c r="A1142" s="128" t="str">
        <f>IFERROR(IF(VLOOKUP(C1142,Summary!A:B,2,FALSE)&lt;&gt;"C","",MAX($A$2:A1141)+1),"")</f>
        <v/>
      </c>
      <c r="B1142" s="35">
        <f>IF(Setup!$J$54="Yes",MAX($B$2:B1141)+1,"")</f>
        <v>1032</v>
      </c>
      <c r="C1142" s="29" t="s">
        <v>653</v>
      </c>
      <c r="D1142" s="37" t="str">
        <f t="shared" si="159"/>
        <v/>
      </c>
      <c r="E1142" s="17"/>
      <c r="F1142" s="17"/>
      <c r="I1142" s="70" t="s">
        <v>1363</v>
      </c>
      <c r="J1142" s="70" t="s">
        <v>1363</v>
      </c>
      <c r="K1142" s="70" t="s">
        <v>1363</v>
      </c>
      <c r="L1142" s="70" t="s">
        <v>1363</v>
      </c>
      <c r="M1142" s="70" t="s">
        <v>1363</v>
      </c>
      <c r="N1142" s="70" t="s">
        <v>1363</v>
      </c>
      <c r="O1142" s="70" t="s">
        <v>1363</v>
      </c>
      <c r="P1142" s="70"/>
      <c r="Q1142" s="70" t="s">
        <v>1363</v>
      </c>
      <c r="R1142" s="10" t="str">
        <f t="shared" si="157"/>
        <v/>
      </c>
      <c r="T1142" s="9" t="str">
        <f t="shared" si="160"/>
        <v/>
      </c>
      <c r="U1142" s="11" t="str">
        <f t="shared" si="161"/>
        <v/>
      </c>
      <c r="V1142" s="11" t="str">
        <f t="shared" si="158"/>
        <v/>
      </c>
      <c r="W1142" s="11" t="str">
        <f t="shared" si="162"/>
        <v/>
      </c>
      <c r="X1142" s="86" t="str">
        <f>IFERROR(IF(U1142="","",IF(COUNTIF('My Played Scenarios'!E:E,T1142)&gt;0,"ü","")),"")</f>
        <v/>
      </c>
    </row>
    <row r="1143" spans="1:24" ht="15" customHeight="1" x14ac:dyDescent="0.3">
      <c r="A1143" s="128" t="str">
        <f>IFERROR(IF(VLOOKUP(C1143,Summary!A:B,2,FALSE)&lt;&gt;"C","",MAX($A$2:A1142)+1),"")</f>
        <v/>
      </c>
      <c r="B1143" s="35">
        <f>IF(Setup!$J$54="Yes",MAX($B$2:B1142)+1,"")</f>
        <v>1033</v>
      </c>
      <c r="C1143" s="28" t="s">
        <v>654</v>
      </c>
      <c r="D1143" s="37" t="str">
        <f t="shared" si="159"/>
        <v>*</v>
      </c>
      <c r="E1143" s="41"/>
      <c r="F1143" s="41"/>
      <c r="I1143" s="70" t="s">
        <v>1363</v>
      </c>
      <c r="J1143" s="70" t="s">
        <v>1363</v>
      </c>
      <c r="K1143" s="70" t="s">
        <v>1363</v>
      </c>
      <c r="L1143" s="70" t="s">
        <v>1363</v>
      </c>
      <c r="M1143" s="70" t="s">
        <v>1363</v>
      </c>
      <c r="N1143" s="70" t="s">
        <v>1363</v>
      </c>
      <c r="O1143" s="70" t="s">
        <v>1363</v>
      </c>
      <c r="P1143" s="70"/>
      <c r="Q1143" s="70" t="s">
        <v>1363</v>
      </c>
      <c r="R1143" s="10" t="str">
        <f t="shared" si="157"/>
        <v/>
      </c>
      <c r="T1143" s="9" t="str">
        <f t="shared" si="160"/>
        <v>CG1</v>
      </c>
      <c r="U1143" s="11" t="str">
        <f t="shared" si="161"/>
        <v>Riley's Road CG "Milk Factory"</v>
      </c>
      <c r="V1143" s="11" t="str">
        <f t="shared" si="158"/>
        <v>Campaign</v>
      </c>
      <c r="W1143" s="11" t="str">
        <f t="shared" si="162"/>
        <v>Campaign</v>
      </c>
      <c r="X1143" s="86" t="str">
        <f>IFERROR(IF(U1143="","",IF(COUNTIF('My Played Scenarios'!E:E,T1143)&gt;0,"ü","")),"")</f>
        <v/>
      </c>
    </row>
    <row r="1144" spans="1:24" ht="15" customHeight="1" x14ac:dyDescent="0.3">
      <c r="A1144" s="128" t="str">
        <f>IFERROR(IF(VLOOKUP(C1144,Summary!A:B,2,FALSE)&lt;&gt;"C","",MAX($A$2:A1143)+1),"")</f>
        <v/>
      </c>
      <c r="B1144" s="35">
        <f>IF(Setup!$J$54="Yes",MAX($B$2:B1143)+1,"")</f>
        <v>1034</v>
      </c>
      <c r="C1144" s="28" t="s">
        <v>655</v>
      </c>
      <c r="D1144" s="37" t="str">
        <f t="shared" si="159"/>
        <v/>
      </c>
      <c r="E1144" s="41">
        <v>6</v>
      </c>
      <c r="F1144" s="41">
        <v>22</v>
      </c>
      <c r="G1144" s="6">
        <v>8</v>
      </c>
      <c r="H1144" s="6">
        <v>1</v>
      </c>
      <c r="I1144" s="70">
        <v>0</v>
      </c>
      <c r="J1144" s="70">
        <v>0</v>
      </c>
      <c r="K1144" s="70">
        <v>1</v>
      </c>
      <c r="L1144" s="70">
        <v>0</v>
      </c>
      <c r="M1144" s="70">
        <v>0</v>
      </c>
      <c r="N1144" s="70">
        <v>0</v>
      </c>
      <c r="O1144" s="70">
        <v>1</v>
      </c>
      <c r="P1144" s="70">
        <v>0</v>
      </c>
      <c r="Q1144" s="70">
        <v>0</v>
      </c>
      <c r="R1144" s="10">
        <f t="shared" si="157"/>
        <v>7.9</v>
      </c>
      <c r="T1144" s="9" t="str">
        <f t="shared" si="160"/>
        <v>HS17</v>
      </c>
      <c r="U1144" s="11" t="str">
        <f t="shared" si="161"/>
        <v>Water Foul</v>
      </c>
      <c r="V1144" s="11" t="str">
        <f t="shared" si="158"/>
        <v>, Nght, Sea</v>
      </c>
      <c r="W1144" s="11" t="str">
        <f t="shared" si="162"/>
        <v>Nght, Sea</v>
      </c>
      <c r="X1144" s="86" t="str">
        <f>IFERROR(IF(U1144="","",IF(COUNTIF('My Played Scenarios'!E:E,T1144)&gt;0,"ü","")),"")</f>
        <v/>
      </c>
    </row>
    <row r="1145" spans="1:24" ht="15" customHeight="1" x14ac:dyDescent="0.3">
      <c r="A1145" s="128" t="str">
        <f>IFERROR(IF(VLOOKUP(C1145,Summary!A:B,2,FALSE)&lt;&gt;"C","",MAX($A$2:A1144)+1),"")</f>
        <v/>
      </c>
      <c r="B1145" s="35">
        <f>IF(Setup!$J$54="Yes",MAX($B$2:B1144)+1,"")</f>
        <v>1035</v>
      </c>
      <c r="C1145" s="28" t="s">
        <v>656</v>
      </c>
      <c r="D1145" s="37" t="str">
        <f t="shared" si="159"/>
        <v/>
      </c>
      <c r="E1145" s="41">
        <v>7</v>
      </c>
      <c r="F1145" s="41">
        <v>23</v>
      </c>
      <c r="G1145" s="6">
        <v>9</v>
      </c>
      <c r="H1145" s="6">
        <v>0</v>
      </c>
      <c r="I1145" s="70">
        <v>0</v>
      </c>
      <c r="J1145" s="70">
        <v>0</v>
      </c>
      <c r="K1145" s="70">
        <v>0</v>
      </c>
      <c r="L1145" s="70">
        <v>0</v>
      </c>
      <c r="M1145" s="70">
        <v>0</v>
      </c>
      <c r="N1145" s="70">
        <v>0</v>
      </c>
      <c r="O1145" s="70">
        <v>0</v>
      </c>
      <c r="P1145" s="70">
        <v>0</v>
      </c>
      <c r="Q1145" s="70">
        <v>0</v>
      </c>
      <c r="R1145" s="10">
        <f t="shared" si="157"/>
        <v>7.8833333333333337</v>
      </c>
      <c r="T1145" s="9" t="str">
        <f t="shared" si="160"/>
        <v>HS18</v>
      </c>
      <c r="U1145" s="11" t="str">
        <f t="shared" si="161"/>
        <v>To the Matter Born</v>
      </c>
      <c r="V1145" s="11" t="str">
        <f t="shared" si="158"/>
        <v/>
      </c>
      <c r="W1145" s="11" t="str">
        <f t="shared" si="162"/>
        <v/>
      </c>
      <c r="X1145" s="86" t="str">
        <f>IFERROR(IF(U1145="","",IF(COUNTIF('My Played Scenarios'!E:E,T1145)&gt;0,"ü","")),"")</f>
        <v/>
      </c>
    </row>
    <row r="1146" spans="1:24" ht="15" customHeight="1" x14ac:dyDescent="0.3">
      <c r="A1146" s="128" t="str">
        <f>IFERROR(IF(VLOOKUP(C1146,Summary!A:B,2,FALSE)&lt;&gt;"C","",MAX($A$2:A1145)+1),"")</f>
        <v/>
      </c>
      <c r="B1146" s="35">
        <f>IF(Setup!$J$54="Yes",MAX($B$2:B1145)+1,"")</f>
        <v>1036</v>
      </c>
      <c r="C1146" s="28" t="s">
        <v>657</v>
      </c>
      <c r="D1146" s="37" t="str">
        <f t="shared" si="159"/>
        <v/>
      </c>
      <c r="E1146" s="41">
        <v>6</v>
      </c>
      <c r="F1146" s="41">
        <v>17.5</v>
      </c>
      <c r="G1146" s="6">
        <v>2</v>
      </c>
      <c r="H1146" s="6">
        <v>1</v>
      </c>
      <c r="I1146" s="70">
        <v>0</v>
      </c>
      <c r="J1146" s="70">
        <v>0</v>
      </c>
      <c r="K1146" s="70">
        <v>0</v>
      </c>
      <c r="L1146" s="70">
        <v>0</v>
      </c>
      <c r="M1146" s="70">
        <v>0</v>
      </c>
      <c r="N1146" s="70">
        <v>0</v>
      </c>
      <c r="O1146" s="70">
        <v>0</v>
      </c>
      <c r="P1146" s="70">
        <v>0</v>
      </c>
      <c r="Q1146" s="70">
        <v>0</v>
      </c>
      <c r="R1146" s="10">
        <f t="shared" si="157"/>
        <v>3.65</v>
      </c>
      <c r="T1146" s="9" t="str">
        <f t="shared" si="160"/>
        <v>HS19</v>
      </c>
      <c r="U1146" s="11" t="str">
        <f t="shared" si="161"/>
        <v>Bewildered and Belligerent</v>
      </c>
      <c r="V1146" s="11" t="str">
        <f t="shared" si="158"/>
        <v/>
      </c>
      <c r="W1146" s="11" t="str">
        <f t="shared" si="162"/>
        <v/>
      </c>
      <c r="X1146" s="86" t="str">
        <f>IFERROR(IF(U1146="","",IF(COUNTIF('My Played Scenarios'!E:E,T1146)&gt;0,"ü","")),"")</f>
        <v/>
      </c>
    </row>
    <row r="1147" spans="1:24" ht="15" customHeight="1" x14ac:dyDescent="0.3">
      <c r="A1147" s="128" t="str">
        <f>IFERROR(IF(VLOOKUP(C1147,Summary!A:B,2,FALSE)&lt;&gt;"C","",MAX($A$2:A1146)+1),"")</f>
        <v/>
      </c>
      <c r="B1147" s="35">
        <f>IF(Setup!$J$54="Yes",MAX($B$2:B1146)+1,"")</f>
        <v>1037</v>
      </c>
      <c r="C1147" s="28" t="s">
        <v>658</v>
      </c>
      <c r="D1147" s="37" t="str">
        <f t="shared" si="159"/>
        <v/>
      </c>
      <c r="E1147" s="41">
        <v>9.5</v>
      </c>
      <c r="F1147" s="41">
        <v>29.5</v>
      </c>
      <c r="G1147" s="6">
        <v>8</v>
      </c>
      <c r="H1147" s="6">
        <v>0</v>
      </c>
      <c r="I1147" s="70">
        <v>0</v>
      </c>
      <c r="J1147" s="70">
        <v>0</v>
      </c>
      <c r="K1147" s="70">
        <v>0</v>
      </c>
      <c r="L1147" s="70">
        <v>0</v>
      </c>
      <c r="M1147" s="70">
        <v>0</v>
      </c>
      <c r="N1147" s="70">
        <v>0</v>
      </c>
      <c r="O1147" s="70">
        <v>0</v>
      </c>
      <c r="P1147" s="70">
        <v>0</v>
      </c>
      <c r="Q1147" s="70">
        <v>0</v>
      </c>
      <c r="R1147" s="10">
        <f t="shared" si="157"/>
        <v>10.737500000000001</v>
      </c>
      <c r="T1147" s="9" t="str">
        <f t="shared" si="160"/>
        <v>HS20</v>
      </c>
      <c r="U1147" s="11" t="str">
        <f t="shared" si="161"/>
        <v>Married Up</v>
      </c>
      <c r="V1147" s="11" t="str">
        <f t="shared" si="158"/>
        <v/>
      </c>
      <c r="W1147" s="11" t="str">
        <f t="shared" si="162"/>
        <v/>
      </c>
      <c r="X1147" s="86" t="str">
        <f>IFERROR(IF(U1147="","",IF(COUNTIF('My Played Scenarios'!E:E,T1147)&gt;0,"ü","")),"")</f>
        <v/>
      </c>
    </row>
    <row r="1148" spans="1:24" ht="15" customHeight="1" x14ac:dyDescent="0.3">
      <c r="A1148" s="128" t="str">
        <f>IFERROR(IF(VLOOKUP(C1148,Summary!A:B,2,FALSE)&lt;&gt;"C","",MAX($A$2:A1147)+1),"")</f>
        <v/>
      </c>
      <c r="B1148" s="35">
        <f>IF(Setup!$J$54="Yes",MAX($B$2:B1147)+1,"")</f>
        <v>1038</v>
      </c>
      <c r="C1148" s="28" t="s">
        <v>659</v>
      </c>
      <c r="D1148" s="37" t="str">
        <f t="shared" si="159"/>
        <v/>
      </c>
      <c r="E1148" s="41">
        <v>6.5</v>
      </c>
      <c r="F1148" s="41">
        <v>28.5</v>
      </c>
      <c r="G1148" s="6">
        <v>6</v>
      </c>
      <c r="H1148" s="6">
        <v>3</v>
      </c>
      <c r="I1148" s="70">
        <v>0</v>
      </c>
      <c r="J1148" s="70">
        <v>1</v>
      </c>
      <c r="K1148" s="70">
        <v>0</v>
      </c>
      <c r="L1148" s="70">
        <v>0</v>
      </c>
      <c r="M1148" s="70">
        <v>0</v>
      </c>
      <c r="N1148" s="70">
        <v>0</v>
      </c>
      <c r="O1148" s="70">
        <v>0</v>
      </c>
      <c r="P1148" s="70">
        <v>0</v>
      </c>
      <c r="Q1148" s="70">
        <v>0</v>
      </c>
      <c r="R1148" s="10">
        <f t="shared" si="157"/>
        <v>7.5541666666666663</v>
      </c>
      <c r="T1148" s="9" t="str">
        <f t="shared" si="160"/>
        <v>HS21</v>
      </c>
      <c r="U1148" s="11" t="str">
        <f t="shared" si="161"/>
        <v>Hervorst Hell</v>
      </c>
      <c r="V1148" s="11" t="str">
        <f t="shared" si="158"/>
        <v>, OBA</v>
      </c>
      <c r="W1148" s="11" t="str">
        <f t="shared" si="162"/>
        <v>OBA</v>
      </c>
      <c r="X1148" s="86" t="str">
        <f>IFERROR(IF(U1148="","",IF(COUNTIF('My Played Scenarios'!E:E,T1148)&gt;0,"ü","")),"")</f>
        <v/>
      </c>
    </row>
    <row r="1149" spans="1:24" ht="15" customHeight="1" x14ac:dyDescent="0.3">
      <c r="A1149" s="128" t="str">
        <f>IFERROR(IF(VLOOKUP(C1149,Summary!A:B,2,FALSE)&lt;&gt;"C","",MAX($A$2:A1148)+1),"")</f>
        <v/>
      </c>
      <c r="B1149" s="35">
        <f>IF(Setup!$J$54="Yes",MAX($B$2:B1148)+1,"")</f>
        <v>1039</v>
      </c>
      <c r="C1149" s="28" t="s">
        <v>660</v>
      </c>
      <c r="D1149" s="37" t="str">
        <f t="shared" si="159"/>
        <v/>
      </c>
      <c r="E1149" s="41">
        <v>5.5</v>
      </c>
      <c r="F1149" s="41">
        <v>18</v>
      </c>
      <c r="G1149" s="6">
        <v>6</v>
      </c>
      <c r="H1149" s="6">
        <v>0</v>
      </c>
      <c r="I1149" s="70">
        <v>0</v>
      </c>
      <c r="J1149" s="70">
        <v>0</v>
      </c>
      <c r="K1149" s="70">
        <v>0</v>
      </c>
      <c r="L1149" s="70">
        <v>0</v>
      </c>
      <c r="M1149" s="70">
        <v>0</v>
      </c>
      <c r="N1149" s="70">
        <v>0</v>
      </c>
      <c r="O1149" s="70">
        <v>0</v>
      </c>
      <c r="P1149" s="70">
        <v>0</v>
      </c>
      <c r="Q1149" s="70">
        <v>0</v>
      </c>
      <c r="R1149" s="10">
        <f t="shared" si="157"/>
        <v>4.8499999999999996</v>
      </c>
      <c r="T1149" s="9" t="str">
        <f t="shared" si="160"/>
        <v>HS22</v>
      </c>
      <c r="U1149" s="11" t="str">
        <f t="shared" si="161"/>
        <v>Goch Ya</v>
      </c>
      <c r="V1149" s="11" t="str">
        <f t="shared" si="158"/>
        <v/>
      </c>
      <c r="W1149" s="11" t="str">
        <f t="shared" si="162"/>
        <v/>
      </c>
      <c r="X1149" s="86" t="str">
        <f>IFERROR(IF(U1149="","",IF(COUNTIF('My Played Scenarios'!E:E,T1149)&gt;0,"ü","")),"")</f>
        <v/>
      </c>
    </row>
    <row r="1150" spans="1:24" ht="15" customHeight="1" x14ac:dyDescent="0.3">
      <c r="A1150" s="128" t="str">
        <f>IFERROR(IF(VLOOKUP(C1150,Summary!A:B,2,FALSE)&lt;&gt;"C","",MAX($A$2:A1149)+1),"")</f>
        <v/>
      </c>
      <c r="B1150" s="35">
        <f>IF(Setup!$J$54="Yes",MAX($B$2:B1149)+1,"")</f>
        <v>1040</v>
      </c>
      <c r="C1150" s="28" t="s">
        <v>661</v>
      </c>
      <c r="D1150" s="37" t="str">
        <f t="shared" si="159"/>
        <v/>
      </c>
      <c r="E1150" s="41">
        <v>6</v>
      </c>
      <c r="F1150" s="41">
        <v>23</v>
      </c>
      <c r="G1150" s="6">
        <v>4</v>
      </c>
      <c r="H1150" s="6">
        <v>2</v>
      </c>
      <c r="I1150" s="70">
        <v>0</v>
      </c>
      <c r="J1150" s="70">
        <v>0</v>
      </c>
      <c r="K1150" s="70">
        <v>0</v>
      </c>
      <c r="L1150" s="70">
        <v>0</v>
      </c>
      <c r="M1150" s="70">
        <v>0</v>
      </c>
      <c r="N1150" s="70">
        <v>0</v>
      </c>
      <c r="O1150" s="70">
        <v>0</v>
      </c>
      <c r="P1150" s="70">
        <v>0</v>
      </c>
      <c r="Q1150" s="70">
        <v>0</v>
      </c>
      <c r="R1150" s="10">
        <f t="shared" si="157"/>
        <v>5.0999999999999996</v>
      </c>
      <c r="T1150" s="9" t="str">
        <f t="shared" si="160"/>
        <v>HS23</v>
      </c>
      <c r="U1150" s="11" t="str">
        <f t="shared" si="161"/>
        <v>Tussle at Tomashof</v>
      </c>
      <c r="V1150" s="11" t="str">
        <f t="shared" si="158"/>
        <v/>
      </c>
      <c r="W1150" s="11" t="str">
        <f t="shared" si="162"/>
        <v/>
      </c>
      <c r="X1150" s="86" t="str">
        <f>IFERROR(IF(U1150="","",IF(COUNTIF('My Played Scenarios'!E:E,T1150)&gt;0,"ü","")),"")</f>
        <v/>
      </c>
    </row>
    <row r="1151" spans="1:24" ht="15" customHeight="1" x14ac:dyDescent="0.3">
      <c r="A1151" s="128" t="str">
        <f>IFERROR(IF(VLOOKUP(C1151,Summary!A:B,2,FALSE)&lt;&gt;"C","",MAX($A$2:A1150)+1),"")</f>
        <v/>
      </c>
      <c r="B1151" s="35">
        <f>IF(Setup!$J$54="Yes",MAX($B$2:B1150)+1,"")</f>
        <v>1041</v>
      </c>
      <c r="C1151" s="28" t="s">
        <v>662</v>
      </c>
      <c r="D1151" s="37" t="str">
        <f t="shared" si="159"/>
        <v/>
      </c>
      <c r="E1151" s="41">
        <v>8</v>
      </c>
      <c r="F1151" s="41">
        <v>20.5</v>
      </c>
      <c r="G1151" s="6">
        <v>0</v>
      </c>
      <c r="H1151" s="6">
        <v>0</v>
      </c>
      <c r="I1151" s="70">
        <v>0</v>
      </c>
      <c r="J1151" s="70">
        <v>0</v>
      </c>
      <c r="K1151" s="70">
        <v>1</v>
      </c>
      <c r="L1151" s="70">
        <v>0</v>
      </c>
      <c r="M1151" s="70">
        <v>0</v>
      </c>
      <c r="N1151" s="70">
        <v>0</v>
      </c>
      <c r="O1151" s="70">
        <v>0</v>
      </c>
      <c r="P1151" s="70">
        <v>0</v>
      </c>
      <c r="Q1151" s="70">
        <v>1</v>
      </c>
      <c r="R1151" s="10">
        <f t="shared" si="157"/>
        <v>5.6</v>
      </c>
      <c r="T1151" s="9" t="str">
        <f t="shared" si="160"/>
        <v>HS24</v>
      </c>
      <c r="U1151" s="11" t="str">
        <f t="shared" si="161"/>
        <v>Tickling the Ivories</v>
      </c>
      <c r="V1151" s="11" t="str">
        <f t="shared" si="158"/>
        <v>, Nght, SSR</v>
      </c>
      <c r="W1151" s="11" t="str">
        <f t="shared" si="162"/>
        <v>Nght, SSR</v>
      </c>
      <c r="X1151" s="86" t="str">
        <f>IFERROR(IF(U1151="","",IF(COUNTIF('My Played Scenarios'!E:E,T1151)&gt;0,"ü","")),"")</f>
        <v/>
      </c>
    </row>
    <row r="1152" spans="1:24" ht="15" customHeight="1" x14ac:dyDescent="0.3">
      <c r="A1152" s="128" t="str">
        <f>IFERROR(IF(VLOOKUP(C1152,Summary!A:B,2,FALSE)&lt;&gt;"C","",MAX($A$2:A1151)+1),"")</f>
        <v/>
      </c>
      <c r="B1152" s="35">
        <f>IF(Setup!$J$54="Yes",MAX($B$2:B1151)+1,"")</f>
        <v>1042</v>
      </c>
      <c r="C1152" s="28" t="s">
        <v>663</v>
      </c>
      <c r="D1152" s="37" t="str">
        <f t="shared" si="159"/>
        <v/>
      </c>
      <c r="E1152" s="41">
        <v>5.5</v>
      </c>
      <c r="F1152" s="41">
        <v>19</v>
      </c>
      <c r="G1152" s="6">
        <v>5</v>
      </c>
      <c r="H1152" s="6">
        <v>1</v>
      </c>
      <c r="I1152" s="70">
        <v>0</v>
      </c>
      <c r="J1152" s="70">
        <v>1</v>
      </c>
      <c r="K1152" s="70">
        <v>0</v>
      </c>
      <c r="L1152" s="70">
        <v>0</v>
      </c>
      <c r="M1152" s="70">
        <v>0</v>
      </c>
      <c r="N1152" s="70">
        <v>0</v>
      </c>
      <c r="O1152" s="70">
        <v>0</v>
      </c>
      <c r="P1152" s="70">
        <v>0</v>
      </c>
      <c r="Q1152" s="70">
        <v>1</v>
      </c>
      <c r="R1152" s="10">
        <f t="shared" ref="R1152:R1215" si="163">IF(E1152="","",IFERROR(1+E1152*(F1152+IF(G1152&gt;9,G1152*3,G1152*4)+H1152*1+I1152*1+J1152*5+K1152*9+L1152*5+M1152*2+N1152*2+O1152*5+Q1152*5)/60,""))</f>
        <v>5.583333333333333</v>
      </c>
      <c r="T1152" s="9" t="str">
        <f t="shared" si="160"/>
        <v>HS25</v>
      </c>
      <c r="U1152" s="11" t="str">
        <f t="shared" si="161"/>
        <v>Lambs Led to Slaughter</v>
      </c>
      <c r="V1152" s="11" t="str">
        <f t="shared" si="158"/>
        <v>, OBA, SSR</v>
      </c>
      <c r="W1152" s="11" t="str">
        <f t="shared" si="162"/>
        <v>OBA, SSR</v>
      </c>
      <c r="X1152" s="86" t="str">
        <f>IFERROR(IF(U1152="","",IF(COUNTIF('My Played Scenarios'!E:E,T1152)&gt;0,"ü","")),"")</f>
        <v/>
      </c>
    </row>
    <row r="1153" spans="1:24" ht="15" customHeight="1" x14ac:dyDescent="0.3">
      <c r="A1153" s="128" t="str">
        <f>IFERROR(IF(VLOOKUP(C1153,Summary!A:B,2,FALSE)&lt;&gt;"C","",MAX($A$2:A1152)+1),"")</f>
        <v/>
      </c>
      <c r="B1153" s="35">
        <f>IF(Setup!$J$54="Yes",MAX($B$2:B1152)+1,"")</f>
        <v>1043</v>
      </c>
      <c r="C1153" s="28" t="s">
        <v>664</v>
      </c>
      <c r="D1153" s="37" t="str">
        <f t="shared" si="159"/>
        <v/>
      </c>
      <c r="E1153" s="41">
        <v>8</v>
      </c>
      <c r="F1153" s="41">
        <v>30</v>
      </c>
      <c r="G1153" s="6">
        <v>23</v>
      </c>
      <c r="H1153" s="6">
        <v>3</v>
      </c>
      <c r="I1153" s="70">
        <v>0</v>
      </c>
      <c r="J1153" s="70">
        <v>1</v>
      </c>
      <c r="K1153" s="70">
        <v>0</v>
      </c>
      <c r="L1153" s="70">
        <v>0</v>
      </c>
      <c r="M1153" s="70">
        <v>0</v>
      </c>
      <c r="N1153" s="70">
        <v>0</v>
      </c>
      <c r="O1153" s="70">
        <v>0</v>
      </c>
      <c r="P1153" s="70">
        <v>0</v>
      </c>
      <c r="Q1153" s="70">
        <v>1</v>
      </c>
      <c r="R1153" s="10">
        <f t="shared" si="163"/>
        <v>15.933333333333334</v>
      </c>
      <c r="T1153" s="9" t="str">
        <f t="shared" si="160"/>
        <v>HS26</v>
      </c>
      <c r="U1153" s="11" t="str">
        <f t="shared" si="161"/>
        <v>Got Milk?</v>
      </c>
      <c r="V1153" s="11" t="str">
        <f t="shared" si="158"/>
        <v>, OBA, SSR</v>
      </c>
      <c r="W1153" s="11" t="str">
        <f t="shared" si="162"/>
        <v>OBA, SSR</v>
      </c>
      <c r="X1153" s="86" t="str">
        <f>IFERROR(IF(U1153="","",IF(COUNTIF('My Played Scenarios'!E:E,T1153)&gt;0,"ü","")),"")</f>
        <v/>
      </c>
    </row>
    <row r="1154" spans="1:24" ht="15" customHeight="1" x14ac:dyDescent="0.3">
      <c r="A1154" s="128" t="str">
        <f>IFERROR(IF(VLOOKUP(C1154,Summary!A:B,2,FALSE)&lt;&gt;"C","",MAX($A$2:A1153)+1),"")</f>
        <v/>
      </c>
      <c r="B1154" s="35">
        <f>IF(Setup!$J$54="Yes",MAX($B$2:B1153)+1,"")</f>
        <v>1044</v>
      </c>
      <c r="C1154" s="28" t="s">
        <v>665</v>
      </c>
      <c r="D1154" s="37" t="str">
        <f t="shared" si="159"/>
        <v/>
      </c>
      <c r="E1154" s="41">
        <v>10.5</v>
      </c>
      <c r="F1154" s="41">
        <v>35</v>
      </c>
      <c r="G1154" s="6">
        <v>12</v>
      </c>
      <c r="H1154" s="6">
        <v>2</v>
      </c>
      <c r="I1154" s="70">
        <v>0</v>
      </c>
      <c r="J1154" s="70">
        <v>1</v>
      </c>
      <c r="K1154" s="70">
        <v>0</v>
      </c>
      <c r="L1154" s="70">
        <v>0</v>
      </c>
      <c r="M1154" s="70">
        <v>0</v>
      </c>
      <c r="N1154" s="70">
        <v>0</v>
      </c>
      <c r="O1154" s="70">
        <v>0</v>
      </c>
      <c r="P1154" s="70">
        <v>0</v>
      </c>
      <c r="Q1154" s="70">
        <v>1</v>
      </c>
      <c r="R1154" s="10">
        <f t="shared" si="163"/>
        <v>15.525</v>
      </c>
      <c r="T1154" s="9" t="str">
        <f t="shared" si="160"/>
        <v>HS27</v>
      </c>
      <c r="U1154" s="11" t="str">
        <f t="shared" si="161"/>
        <v>Lawless Ways</v>
      </c>
      <c r="V1154" s="11" t="str">
        <f t="shared" ref="V1154:V1269" si="164">IF(OR(C1154="",LEFT(C1154,3)="---"),"",IF(OR(RIGHT(C1154,3)="-I]",RIGHT(C1154,4)="-II]",RIGHT(C1154,5)="-III]",RIGHT(C1154,4)="-IV]",RIGHT(C1154,3)="-V]",RIGHT(C1154,4)="-VI]",RIGHT(C1154,5)="-VII]",RIGHT(C1154,6)="-VIII]",RIGHT(C1154,3)="CG]",MID(C1154,LEN(C1154)-2,2)="CG",MID(C1154,LEN(C1154)-4,2)="CG",MID(C1154,LEN(C1154)-3,2)="CG"),"Campaign",IFERROR(IF(I1154=1,", PTO","")&amp;IF(J1154=1,", OBA","")&amp;IF(K1154=1,", Nght","")&amp;IF(L1154=1,", Dsrt","")&amp;IF(M1154=1,", Air","")&amp;IF(N1154=1,", Bcg","")&amp;IF(O1154=1,", Sea","")&amp;IF(P1154=1,", Dlux","")&amp;IF(Q1154=1,", SSR",""),"")))</f>
        <v>, OBA, SSR</v>
      </c>
      <c r="W1154" s="11" t="str">
        <f t="shared" si="162"/>
        <v>OBA, SSR</v>
      </c>
      <c r="X1154" s="86" t="str">
        <f>IFERROR(IF(U1154="","",IF(COUNTIF('My Played Scenarios'!E:E,T1154)&gt;0,"ü","")),"")</f>
        <v/>
      </c>
    </row>
    <row r="1155" spans="1:24" ht="15" customHeight="1" x14ac:dyDescent="0.3">
      <c r="A1155" s="128" t="str">
        <f>IFERROR(IF(VLOOKUP(C1155,Summary!A:B,2,FALSE)&lt;&gt;"C","",MAX($A$2:A1154)+1),"")</f>
        <v/>
      </c>
      <c r="B1155" s="35">
        <f>IF(Setup!$J$54="Yes",MAX($B$2:B1154)+1,"")</f>
        <v>1045</v>
      </c>
      <c r="C1155" s="28" t="s">
        <v>666</v>
      </c>
      <c r="D1155" s="37" t="str">
        <f t="shared" si="159"/>
        <v/>
      </c>
      <c r="E1155" s="41">
        <v>6.5</v>
      </c>
      <c r="F1155" s="41">
        <v>26</v>
      </c>
      <c r="G1155" s="6">
        <v>1</v>
      </c>
      <c r="H1155" s="6">
        <v>0</v>
      </c>
      <c r="I1155" s="70">
        <v>0</v>
      </c>
      <c r="J1155" s="70">
        <v>0</v>
      </c>
      <c r="K1155" s="70">
        <v>1</v>
      </c>
      <c r="L1155" s="70">
        <v>0</v>
      </c>
      <c r="M1155" s="70">
        <v>0</v>
      </c>
      <c r="N1155" s="70">
        <v>0</v>
      </c>
      <c r="O1155" s="70">
        <v>0</v>
      </c>
      <c r="P1155" s="70">
        <v>0</v>
      </c>
      <c r="Q1155" s="70">
        <v>0</v>
      </c>
      <c r="R1155" s="10">
        <f t="shared" si="163"/>
        <v>5.2249999999999996</v>
      </c>
      <c r="T1155" s="9" t="str">
        <f t="shared" si="160"/>
        <v>HS28</v>
      </c>
      <c r="U1155" s="11" t="str">
        <f t="shared" si="161"/>
        <v>Battered Remnants</v>
      </c>
      <c r="V1155" s="11" t="str">
        <f t="shared" si="164"/>
        <v>, Nght</v>
      </c>
      <c r="W1155" s="11" t="str">
        <f t="shared" si="162"/>
        <v>Nght</v>
      </c>
      <c r="X1155" s="86" t="str">
        <f>IFERROR(IF(U1155="","",IF(COUNTIF('My Played Scenarios'!E:E,T1155)&gt;0,"ü","")),"")</f>
        <v/>
      </c>
    </row>
    <row r="1156" spans="1:24" ht="15" customHeight="1" x14ac:dyDescent="0.3">
      <c r="A1156" s="128" t="str">
        <f>IFERROR(IF(VLOOKUP(C1156,Summary!A:B,2,FALSE)&lt;&gt;"C","",MAX($A$2:A1155)+1),"")</f>
        <v/>
      </c>
      <c r="B1156" s="35">
        <f>IF(Setup!$J$54="Yes",MAX($B$2:B1155)+1,"")</f>
        <v>1046</v>
      </c>
      <c r="C1156" s="28" t="s">
        <v>667</v>
      </c>
      <c r="D1156" s="37" t="str">
        <f t="shared" si="159"/>
        <v/>
      </c>
      <c r="E1156" s="41">
        <v>5.5</v>
      </c>
      <c r="F1156" s="41">
        <v>15</v>
      </c>
      <c r="G1156" s="6">
        <v>5</v>
      </c>
      <c r="H1156" s="6">
        <v>0</v>
      </c>
      <c r="I1156" s="70">
        <v>0</v>
      </c>
      <c r="J1156" s="70">
        <v>1</v>
      </c>
      <c r="K1156" s="70">
        <v>1</v>
      </c>
      <c r="L1156" s="70">
        <v>0</v>
      </c>
      <c r="M1156" s="70">
        <v>0</v>
      </c>
      <c r="N1156" s="70">
        <v>0</v>
      </c>
      <c r="O1156" s="70">
        <v>0</v>
      </c>
      <c r="P1156" s="70">
        <v>0</v>
      </c>
      <c r="Q1156" s="70">
        <v>1</v>
      </c>
      <c r="R1156" s="10">
        <f t="shared" si="163"/>
        <v>5.95</v>
      </c>
      <c r="T1156" s="9" t="str">
        <f t="shared" si="160"/>
        <v>HS29</v>
      </c>
      <c r="U1156" s="11" t="str">
        <f t="shared" si="161"/>
        <v>Obstinate Canadians</v>
      </c>
      <c r="V1156" s="11" t="str">
        <f t="shared" si="164"/>
        <v>, OBA, Nght, SSR</v>
      </c>
      <c r="W1156" s="11" t="str">
        <f t="shared" si="162"/>
        <v>OBA, Nght, SSR</v>
      </c>
      <c r="X1156" s="86" t="str">
        <f>IFERROR(IF(U1156="","",IF(COUNTIF('My Played Scenarios'!E:E,T1156)&gt;0,"ü","")),"")</f>
        <v/>
      </c>
    </row>
    <row r="1157" spans="1:24" ht="15" customHeight="1" x14ac:dyDescent="0.3">
      <c r="A1157" s="128" t="str">
        <f>IFERROR(IF(VLOOKUP(C1157,Summary!A:B,2,FALSE)&lt;&gt;"C","",MAX($A$2:A1156)+1),"")</f>
        <v/>
      </c>
      <c r="B1157" s="35">
        <f>IF(Setup!$J$54="Yes",MAX($B$2:B1156)+1,"")</f>
        <v>1047</v>
      </c>
      <c r="C1157" s="28" t="s">
        <v>668</v>
      </c>
      <c r="D1157" s="37" t="str">
        <f t="shared" si="159"/>
        <v/>
      </c>
      <c r="E1157" s="41">
        <v>5.5</v>
      </c>
      <c r="F1157" s="41">
        <v>22.5</v>
      </c>
      <c r="G1157" s="6">
        <v>5</v>
      </c>
      <c r="H1157" s="6">
        <v>1</v>
      </c>
      <c r="I1157" s="70">
        <v>0</v>
      </c>
      <c r="J1157" s="70">
        <v>0</v>
      </c>
      <c r="K1157" s="70">
        <v>0</v>
      </c>
      <c r="L1157" s="70">
        <v>0</v>
      </c>
      <c r="M1157" s="70">
        <v>0</v>
      </c>
      <c r="N1157" s="70">
        <v>0</v>
      </c>
      <c r="O1157" s="70">
        <v>0</v>
      </c>
      <c r="P1157" s="70">
        <v>1</v>
      </c>
      <c r="Q1157" s="70">
        <v>0</v>
      </c>
      <c r="R1157" s="10">
        <f t="shared" si="163"/>
        <v>4.9874999999999998</v>
      </c>
      <c r="T1157" s="9" t="str">
        <f t="shared" si="160"/>
        <v>HS30</v>
      </c>
      <c r="U1157" s="11" t="str">
        <f t="shared" si="161"/>
        <v>The Good Shepherd</v>
      </c>
      <c r="V1157" s="11" t="str">
        <f t="shared" si="164"/>
        <v>, Dlux</v>
      </c>
      <c r="W1157" s="11" t="str">
        <f t="shared" si="162"/>
        <v>Dlux</v>
      </c>
      <c r="X1157" s="86" t="str">
        <f>IFERROR(IF(U1157="","",IF(COUNTIF('My Played Scenarios'!E:E,T1157)&gt;0,"ü","")),"")</f>
        <v/>
      </c>
    </row>
    <row r="1158" spans="1:24" ht="15" customHeight="1" x14ac:dyDescent="0.3">
      <c r="A1158" s="128" t="str">
        <f>IFERROR(IF(VLOOKUP(C1158,Summary!A:B,2,FALSE)&lt;&gt;"C","",MAX($A$2:A1157)+1),"")</f>
        <v/>
      </c>
      <c r="B1158" s="35">
        <f>IF(Setup!$J$54="Yes",MAX($B$2:B1157)+1,"")</f>
        <v>1048</v>
      </c>
      <c r="C1158" s="28" t="s">
        <v>669</v>
      </c>
      <c r="D1158" s="37" t="str">
        <f t="shared" si="159"/>
        <v/>
      </c>
      <c r="E1158" s="41">
        <v>7.5</v>
      </c>
      <c r="F1158" s="41">
        <v>31.5</v>
      </c>
      <c r="G1158" s="6">
        <v>24</v>
      </c>
      <c r="H1158" s="6">
        <v>3</v>
      </c>
      <c r="I1158" s="70">
        <v>0</v>
      </c>
      <c r="J1158" s="70">
        <v>0</v>
      </c>
      <c r="K1158" s="70">
        <v>0</v>
      </c>
      <c r="L1158" s="70">
        <v>0</v>
      </c>
      <c r="M1158" s="70">
        <v>0</v>
      </c>
      <c r="N1158" s="70">
        <v>0</v>
      </c>
      <c r="O1158" s="70">
        <v>0</v>
      </c>
      <c r="P1158" s="70">
        <v>0</v>
      </c>
      <c r="Q1158" s="70">
        <v>0</v>
      </c>
      <c r="R1158" s="10">
        <f t="shared" si="163"/>
        <v>14.3125</v>
      </c>
      <c r="T1158" s="9" t="str">
        <f t="shared" si="160"/>
        <v>HS31</v>
      </c>
      <c r="U1158" s="11" t="str">
        <f t="shared" si="161"/>
        <v>Protesting the Speculative</v>
      </c>
      <c r="V1158" s="11" t="str">
        <f t="shared" si="164"/>
        <v/>
      </c>
      <c r="W1158" s="11" t="str">
        <f t="shared" si="162"/>
        <v/>
      </c>
      <c r="X1158" s="86" t="str">
        <f>IFERROR(IF(U1158="","",IF(COUNTIF('My Played Scenarios'!E:E,T1158)&gt;0,"ü","")),"")</f>
        <v/>
      </c>
    </row>
    <row r="1159" spans="1:24" ht="15" customHeight="1" x14ac:dyDescent="0.3">
      <c r="A1159" s="128" t="str">
        <f>IFERROR(IF(VLOOKUP(C1159,Summary!A:B,2,FALSE)&lt;&gt;"C","",MAX($A$2:A1158)+1),"")</f>
        <v/>
      </c>
      <c r="B1159" s="35">
        <f>IF(Setup!$J$54="Yes",MAX($B$2:B1158)+1,"")</f>
        <v>1049</v>
      </c>
      <c r="C1159" s="28" t="s">
        <v>670</v>
      </c>
      <c r="D1159" s="37" t="str">
        <f t="shared" si="159"/>
        <v/>
      </c>
      <c r="E1159" s="41">
        <v>7.5</v>
      </c>
      <c r="F1159" s="41">
        <v>21.5</v>
      </c>
      <c r="G1159" s="6">
        <v>3</v>
      </c>
      <c r="H1159" s="6">
        <v>1</v>
      </c>
      <c r="I1159" s="70">
        <v>0</v>
      </c>
      <c r="J1159" s="70">
        <v>0</v>
      </c>
      <c r="K1159" s="70">
        <v>0</v>
      </c>
      <c r="L1159" s="70">
        <v>0</v>
      </c>
      <c r="M1159" s="70">
        <v>0</v>
      </c>
      <c r="N1159" s="70">
        <v>0</v>
      </c>
      <c r="O1159" s="70">
        <v>0</v>
      </c>
      <c r="P1159" s="70">
        <v>0</v>
      </c>
      <c r="Q1159" s="70">
        <v>0</v>
      </c>
      <c r="R1159" s="10">
        <f t="shared" si="163"/>
        <v>5.3125</v>
      </c>
      <c r="T1159" s="9" t="str">
        <f t="shared" si="160"/>
        <v>HS32</v>
      </c>
      <c r="U1159" s="11" t="str">
        <f t="shared" si="161"/>
        <v>A Few Rounds</v>
      </c>
      <c r="V1159" s="11" t="str">
        <f t="shared" si="164"/>
        <v/>
      </c>
      <c r="W1159" s="11" t="str">
        <f t="shared" si="162"/>
        <v/>
      </c>
      <c r="X1159" s="86" t="str">
        <f>IFERROR(IF(U1159="","",IF(COUNTIF('My Played Scenarios'!E:E,T1159)&gt;0,"ü","")),"")</f>
        <v/>
      </c>
    </row>
    <row r="1160" spans="1:24" ht="15" customHeight="1" x14ac:dyDescent="0.3">
      <c r="A1160" s="128" t="str">
        <f>IFERROR(IF(VLOOKUP(C1160,Summary!A:B,2,FALSE)&lt;&gt;"C","",MAX($A$2:A1159)+1),"")</f>
        <v/>
      </c>
      <c r="B1160" s="35">
        <f>IF(Setup!$J$54="Yes",MAX($B$2:B1159)+1,"")</f>
        <v>1050</v>
      </c>
      <c r="C1160" s="28"/>
      <c r="D1160" s="37" t="str">
        <f t="shared" si="159"/>
        <v/>
      </c>
      <c r="E1160" s="41"/>
      <c r="F1160" s="41"/>
      <c r="I1160" s="70" t="s">
        <v>1363</v>
      </c>
      <c r="J1160" s="70" t="s">
        <v>1363</v>
      </c>
      <c r="K1160" s="70" t="s">
        <v>1363</v>
      </c>
      <c r="L1160" s="70" t="s">
        <v>1363</v>
      </c>
      <c r="M1160" s="70" t="s">
        <v>1363</v>
      </c>
      <c r="N1160" s="70" t="s">
        <v>1363</v>
      </c>
      <c r="O1160" s="70" t="s">
        <v>1363</v>
      </c>
      <c r="P1160" s="70"/>
      <c r="Q1160" s="70" t="s">
        <v>1363</v>
      </c>
      <c r="R1160" s="10" t="str">
        <f t="shared" si="163"/>
        <v/>
      </c>
      <c r="T1160" s="9" t="str">
        <f t="shared" si="160"/>
        <v/>
      </c>
      <c r="U1160" s="11" t="str">
        <f t="shared" si="161"/>
        <v/>
      </c>
      <c r="V1160" s="11" t="str">
        <f t="shared" si="164"/>
        <v/>
      </c>
      <c r="W1160" s="11" t="str">
        <f t="shared" si="162"/>
        <v/>
      </c>
      <c r="X1160" s="86" t="str">
        <f>IFERROR(IF(U1160="","",IF(COUNTIF('My Played Scenarios'!E:E,T1160)&gt;0,"ü","")),"")</f>
        <v/>
      </c>
    </row>
    <row r="1161" spans="1:24" ht="15" customHeight="1" x14ac:dyDescent="0.3">
      <c r="A1161" s="128" t="str">
        <f>IFERROR(IF(VLOOKUP(C1161,Summary!A:B,2,FALSE)&lt;&gt;"C","",MAX($A$2:A1160)+1),"")</f>
        <v/>
      </c>
      <c r="B1161" s="35">
        <f>IF(Setup!$J$55="Yes",MAX($B$2:B1160)+1,"")</f>
        <v>1051</v>
      </c>
      <c r="C1161" s="29" t="s">
        <v>689</v>
      </c>
      <c r="D1161" s="37" t="str">
        <f t="shared" si="159"/>
        <v/>
      </c>
      <c r="E1161" s="17"/>
      <c r="F1161" s="17"/>
      <c r="I1161" s="70" t="s">
        <v>1363</v>
      </c>
      <c r="J1161" s="70" t="s">
        <v>1363</v>
      </c>
      <c r="K1161" s="70" t="s">
        <v>1363</v>
      </c>
      <c r="L1161" s="70" t="s">
        <v>1363</v>
      </c>
      <c r="M1161" s="70" t="s">
        <v>1363</v>
      </c>
      <c r="N1161" s="70" t="s">
        <v>1363</v>
      </c>
      <c r="O1161" s="70" t="s">
        <v>1363</v>
      </c>
      <c r="P1161" s="70"/>
      <c r="Q1161" s="70" t="s">
        <v>1363</v>
      </c>
      <c r="R1161" s="10" t="str">
        <f t="shared" si="163"/>
        <v/>
      </c>
      <c r="T1161" s="9" t="str">
        <f t="shared" si="160"/>
        <v/>
      </c>
      <c r="U1161" s="11" t="str">
        <f t="shared" si="161"/>
        <v/>
      </c>
      <c r="V1161" s="11" t="str">
        <f t="shared" si="164"/>
        <v/>
      </c>
      <c r="W1161" s="11" t="str">
        <f t="shared" si="162"/>
        <v/>
      </c>
      <c r="X1161" s="86" t="str">
        <f>IFERROR(IF(U1161="","",IF(COUNTIF('My Played Scenarios'!E:E,T1161)&gt;0,"ü","")),"")</f>
        <v/>
      </c>
    </row>
    <row r="1162" spans="1:24" ht="15" customHeight="1" x14ac:dyDescent="0.3">
      <c r="A1162" s="128" t="str">
        <f>IFERROR(IF(VLOOKUP(C1162,Summary!A:B,2,FALSE)&lt;&gt;"C","",MAX($A$2:A1161)+1),"")</f>
        <v/>
      </c>
      <c r="B1162" s="35">
        <f>IF(Setup!$J$55="Yes",MAX($B$2:B1161)+1,"")</f>
        <v>1052</v>
      </c>
      <c r="C1162" s="28" t="s">
        <v>690</v>
      </c>
      <c r="D1162" s="37" t="str">
        <f t="shared" si="159"/>
        <v/>
      </c>
      <c r="E1162" s="41">
        <v>6</v>
      </c>
      <c r="F1162" s="41">
        <v>20.5</v>
      </c>
      <c r="G1162" s="6">
        <v>3</v>
      </c>
      <c r="H1162" s="6">
        <v>0</v>
      </c>
      <c r="I1162" s="70">
        <v>0</v>
      </c>
      <c r="J1162" s="70">
        <v>0</v>
      </c>
      <c r="K1162" s="70">
        <v>0</v>
      </c>
      <c r="L1162" s="70">
        <v>0</v>
      </c>
      <c r="M1162" s="70">
        <v>0</v>
      </c>
      <c r="N1162" s="70">
        <v>1</v>
      </c>
      <c r="O1162" s="70">
        <v>0</v>
      </c>
      <c r="P1162" s="70">
        <v>1</v>
      </c>
      <c r="Q1162" s="70">
        <v>0</v>
      </c>
      <c r="R1162" s="10">
        <f t="shared" si="163"/>
        <v>4.45</v>
      </c>
      <c r="T1162" s="9" t="str">
        <f t="shared" si="160"/>
        <v>OA1</v>
      </c>
      <c r="U1162" s="11" t="str">
        <f t="shared" si="161"/>
        <v>The Road To St. Lo</v>
      </c>
      <c r="V1162" s="11" t="str">
        <f t="shared" si="164"/>
        <v>, Bcg, Dlux</v>
      </c>
      <c r="W1162" s="11" t="str">
        <f t="shared" si="162"/>
        <v>Bcg, Dlux</v>
      </c>
      <c r="X1162" s="86" t="str">
        <f>IFERROR(IF(U1162="","",IF(COUNTIF('My Played Scenarios'!E:E,T1162)&gt;0,"ü","")),"")</f>
        <v/>
      </c>
    </row>
    <row r="1163" spans="1:24" ht="15" customHeight="1" x14ac:dyDescent="0.3">
      <c r="A1163" s="128" t="str">
        <f>IFERROR(IF(VLOOKUP(C1163,Summary!A:B,2,FALSE)&lt;&gt;"C","",MAX($A$2:A1162)+1),"")</f>
        <v/>
      </c>
      <c r="B1163" s="35">
        <f>IF(Setup!$J$55="Yes",MAX($B$2:B1162)+1,"")</f>
        <v>1053</v>
      </c>
      <c r="C1163" s="28" t="s">
        <v>691</v>
      </c>
      <c r="D1163" s="37" t="str">
        <f t="shared" si="159"/>
        <v/>
      </c>
      <c r="E1163" s="41">
        <v>7</v>
      </c>
      <c r="F1163" s="41">
        <v>14</v>
      </c>
      <c r="G1163" s="6">
        <v>3</v>
      </c>
      <c r="H1163" s="6">
        <v>1</v>
      </c>
      <c r="I1163" s="70">
        <v>0</v>
      </c>
      <c r="J1163" s="70">
        <v>0</v>
      </c>
      <c r="K1163" s="70">
        <v>0</v>
      </c>
      <c r="L1163" s="70">
        <v>0</v>
      </c>
      <c r="M1163" s="70">
        <v>0</v>
      </c>
      <c r="N1163" s="70">
        <v>0</v>
      </c>
      <c r="O1163" s="70">
        <v>0</v>
      </c>
      <c r="P1163" s="70">
        <v>0</v>
      </c>
      <c r="Q1163" s="70">
        <v>0</v>
      </c>
      <c r="R1163" s="10">
        <f t="shared" si="163"/>
        <v>4.1500000000000004</v>
      </c>
      <c r="T1163" s="9" t="str">
        <f t="shared" si="160"/>
        <v>OA2</v>
      </c>
      <c r="U1163" s="11" t="str">
        <f t="shared" si="161"/>
        <v>Skirmish In The Snow</v>
      </c>
      <c r="V1163" s="11" t="str">
        <f t="shared" si="164"/>
        <v/>
      </c>
      <c r="W1163" s="11" t="str">
        <f t="shared" si="162"/>
        <v/>
      </c>
      <c r="X1163" s="86" t="str">
        <f>IFERROR(IF(U1163="","",IF(COUNTIF('My Played Scenarios'!E:E,T1163)&gt;0,"ü","")),"")</f>
        <v/>
      </c>
    </row>
    <row r="1164" spans="1:24" ht="15" customHeight="1" x14ac:dyDescent="0.3">
      <c r="A1164" s="128" t="str">
        <f>IFERROR(IF(VLOOKUP(C1164,Summary!A:B,2,FALSE)&lt;&gt;"C","",MAX($A$2:A1163)+1),"")</f>
        <v/>
      </c>
      <c r="B1164" s="35">
        <f>IF(Setup!$J$55="Yes",MAX($B$2:B1163)+1,"")</f>
        <v>1054</v>
      </c>
      <c r="C1164" s="28" t="s">
        <v>692</v>
      </c>
      <c r="D1164" s="37" t="str">
        <f t="shared" si="159"/>
        <v/>
      </c>
      <c r="E1164" s="41">
        <v>6</v>
      </c>
      <c r="F1164" s="41">
        <v>26</v>
      </c>
      <c r="G1164" s="6">
        <v>2</v>
      </c>
      <c r="H1164" s="6">
        <v>0</v>
      </c>
      <c r="I1164" s="70">
        <v>0</v>
      </c>
      <c r="J1164" s="70">
        <v>0</v>
      </c>
      <c r="K1164" s="70">
        <v>0</v>
      </c>
      <c r="L1164" s="70">
        <v>1</v>
      </c>
      <c r="M1164" s="70">
        <v>0</v>
      </c>
      <c r="N1164" s="70">
        <v>0</v>
      </c>
      <c r="O1164" s="70">
        <v>0</v>
      </c>
      <c r="P1164" s="70">
        <v>0</v>
      </c>
      <c r="Q1164" s="70">
        <v>0</v>
      </c>
      <c r="R1164" s="10">
        <f t="shared" si="163"/>
        <v>4.9000000000000004</v>
      </c>
      <c r="T1164" s="9" t="str">
        <f t="shared" si="160"/>
        <v>OA3</v>
      </c>
      <c r="U1164" s="11" t="str">
        <f t="shared" si="161"/>
        <v>Waiting For Fredendall</v>
      </c>
      <c r="V1164" s="11" t="str">
        <f t="shared" si="164"/>
        <v>, Dsrt</v>
      </c>
      <c r="W1164" s="11" t="str">
        <f t="shared" si="162"/>
        <v>Dsrt</v>
      </c>
      <c r="X1164" s="86" t="str">
        <f>IFERROR(IF(U1164="","",IF(COUNTIF('My Played Scenarios'!E:E,T1164)&gt;0,"ü","")),"")</f>
        <v/>
      </c>
    </row>
    <row r="1165" spans="1:24" ht="15" customHeight="1" x14ac:dyDescent="0.3">
      <c r="A1165" s="128" t="str">
        <f>IFERROR(IF(VLOOKUP(C1165,Summary!A:B,2,FALSE)&lt;&gt;"C","",MAX($A$2:A1164)+1),"")</f>
        <v/>
      </c>
      <c r="B1165" s="35">
        <f>IF(Setup!$J$55="Yes",MAX($B$2:B1164)+1,"")</f>
        <v>1055</v>
      </c>
      <c r="C1165" s="28" t="s">
        <v>693</v>
      </c>
      <c r="D1165" s="37" t="str">
        <f t="shared" si="159"/>
        <v/>
      </c>
      <c r="E1165" s="41">
        <v>0</v>
      </c>
      <c r="F1165" s="41">
        <v>0</v>
      </c>
      <c r="G1165" s="6">
        <v>0</v>
      </c>
      <c r="H1165" s="6">
        <v>0</v>
      </c>
      <c r="I1165" s="70">
        <v>0</v>
      </c>
      <c r="J1165" s="70">
        <v>0</v>
      </c>
      <c r="K1165" s="70">
        <v>0</v>
      </c>
      <c r="L1165" s="70">
        <v>0</v>
      </c>
      <c r="M1165" s="70">
        <v>0</v>
      </c>
      <c r="N1165" s="70">
        <v>1</v>
      </c>
      <c r="O1165" s="70">
        <v>0</v>
      </c>
      <c r="P1165" s="70">
        <v>1</v>
      </c>
      <c r="Q1165" s="70">
        <v>0</v>
      </c>
      <c r="R1165" s="10">
        <f t="shared" si="163"/>
        <v>1</v>
      </c>
      <c r="T1165" s="9" t="str">
        <f t="shared" si="160"/>
        <v>OA4</v>
      </c>
      <c r="U1165" s="11" t="str">
        <f t="shared" si="161"/>
        <v>Hell on Wheels</v>
      </c>
      <c r="V1165" s="11" t="str">
        <f t="shared" si="164"/>
        <v>, Bcg, Dlux</v>
      </c>
      <c r="W1165" s="11" t="str">
        <f t="shared" si="162"/>
        <v>Bcg, Dlux</v>
      </c>
      <c r="X1165" s="86" t="str">
        <f>IFERROR(IF(U1165="","",IF(COUNTIF('My Played Scenarios'!E:E,T1165)&gt;0,"ü","")),"")</f>
        <v/>
      </c>
    </row>
    <row r="1166" spans="1:24" ht="15" customHeight="1" x14ac:dyDescent="0.3">
      <c r="A1166" s="128" t="str">
        <f>IFERROR(IF(VLOOKUP(C1166,Summary!A:B,2,FALSE)&lt;&gt;"C","",MAX($A$2:A1165)+1),"")</f>
        <v/>
      </c>
      <c r="B1166" s="35">
        <f>IF(Setup!$J$55="Yes",MAX($B$2:B1165)+1,"")</f>
        <v>1056</v>
      </c>
      <c r="C1166" s="28" t="s">
        <v>694</v>
      </c>
      <c r="D1166" s="37" t="str">
        <f t="shared" si="159"/>
        <v/>
      </c>
      <c r="E1166" s="41">
        <v>9</v>
      </c>
      <c r="F1166" s="41">
        <v>17.5</v>
      </c>
      <c r="G1166" s="6">
        <v>13</v>
      </c>
      <c r="H1166" s="6">
        <v>2</v>
      </c>
      <c r="I1166" s="70">
        <v>0</v>
      </c>
      <c r="J1166" s="70">
        <v>1</v>
      </c>
      <c r="K1166" s="70">
        <v>0</v>
      </c>
      <c r="L1166" s="70">
        <v>0</v>
      </c>
      <c r="M1166" s="70">
        <v>0</v>
      </c>
      <c r="N1166" s="70">
        <v>0</v>
      </c>
      <c r="O1166" s="70">
        <v>0</v>
      </c>
      <c r="P1166" s="70">
        <v>0</v>
      </c>
      <c r="Q1166" s="70">
        <v>0</v>
      </c>
      <c r="R1166" s="10">
        <f t="shared" si="163"/>
        <v>10.525</v>
      </c>
      <c r="T1166" s="9" t="str">
        <f t="shared" si="160"/>
        <v>OA5</v>
      </c>
      <c r="U1166" s="11" t="str">
        <f t="shared" si="161"/>
        <v>Rear Area Defenders</v>
      </c>
      <c r="V1166" s="11" t="str">
        <f t="shared" si="164"/>
        <v>, OBA</v>
      </c>
      <c r="W1166" s="11" t="str">
        <f t="shared" si="162"/>
        <v>OBA</v>
      </c>
      <c r="X1166" s="86" t="str">
        <f>IFERROR(IF(U1166="","",IF(COUNTIF('My Played Scenarios'!E:E,T1166)&gt;0,"ü","")),"")</f>
        <v/>
      </c>
    </row>
    <row r="1167" spans="1:24" ht="15" customHeight="1" x14ac:dyDescent="0.3">
      <c r="A1167" s="128" t="str">
        <f>IFERROR(IF(VLOOKUP(C1167,Summary!A:B,2,FALSE)&lt;&gt;"C","",MAX($A$2:A1166)+1),"")</f>
        <v/>
      </c>
      <c r="B1167" s="35">
        <f>IF(Setup!$J$55="Yes",MAX($B$2:B1166)+1,"")</f>
        <v>1057</v>
      </c>
      <c r="C1167" s="28" t="s">
        <v>695</v>
      </c>
      <c r="D1167" s="37" t="str">
        <f t="shared" si="159"/>
        <v/>
      </c>
      <c r="E1167" s="41">
        <v>5.5</v>
      </c>
      <c r="F1167" s="41">
        <v>22</v>
      </c>
      <c r="G1167" s="6">
        <v>4</v>
      </c>
      <c r="H1167" s="6">
        <v>0</v>
      </c>
      <c r="I1167" s="70">
        <v>0</v>
      </c>
      <c r="J1167" s="70">
        <v>0</v>
      </c>
      <c r="K1167" s="70">
        <v>0</v>
      </c>
      <c r="L1167" s="70">
        <v>0</v>
      </c>
      <c r="M1167" s="70">
        <v>0</v>
      </c>
      <c r="N1167" s="70">
        <v>0</v>
      </c>
      <c r="O1167" s="70">
        <v>0</v>
      </c>
      <c r="P1167" s="70">
        <v>0</v>
      </c>
      <c r="Q1167" s="70">
        <v>0</v>
      </c>
      <c r="R1167" s="10">
        <f t="shared" si="163"/>
        <v>4.4833333333333334</v>
      </c>
      <c r="T1167" s="9" t="str">
        <f t="shared" si="160"/>
        <v>OA6</v>
      </c>
      <c r="U1167" s="11" t="str">
        <f t="shared" si="161"/>
        <v>Mounted Extraction</v>
      </c>
      <c r="V1167" s="11" t="str">
        <f t="shared" si="164"/>
        <v/>
      </c>
      <c r="W1167" s="11" t="str">
        <f t="shared" si="162"/>
        <v/>
      </c>
      <c r="X1167" s="86" t="str">
        <f>IFERROR(IF(U1167="","",IF(COUNTIF('My Played Scenarios'!E:E,T1167)&gt;0,"ü","")),"")</f>
        <v/>
      </c>
    </row>
    <row r="1168" spans="1:24" ht="15" customHeight="1" x14ac:dyDescent="0.3">
      <c r="A1168" s="128" t="str">
        <f>IFERROR(IF(VLOOKUP(C1168,Summary!A:B,2,FALSE)&lt;&gt;"C","",MAX($A$2:A1167)+1),"")</f>
        <v/>
      </c>
      <c r="B1168" s="35">
        <f>IF(Setup!$J$55="Yes",MAX($B$2:B1167)+1,"")</f>
        <v>1058</v>
      </c>
      <c r="C1168" s="28" t="s">
        <v>696</v>
      </c>
      <c r="D1168" s="37" t="str">
        <f t="shared" si="159"/>
        <v/>
      </c>
      <c r="E1168" s="41">
        <v>7</v>
      </c>
      <c r="F1168" s="41">
        <v>8</v>
      </c>
      <c r="G1168" s="6">
        <v>17</v>
      </c>
      <c r="H1168" s="6">
        <v>0</v>
      </c>
      <c r="I1168" s="70">
        <v>0</v>
      </c>
      <c r="J1168" s="70">
        <v>0</v>
      </c>
      <c r="K1168" s="70">
        <v>0</v>
      </c>
      <c r="L1168" s="70">
        <v>0</v>
      </c>
      <c r="M1168" s="70">
        <v>0</v>
      </c>
      <c r="N1168" s="70">
        <v>0</v>
      </c>
      <c r="O1168" s="70">
        <v>0</v>
      </c>
      <c r="P1168" s="70">
        <v>0</v>
      </c>
      <c r="Q1168" s="70">
        <v>0</v>
      </c>
      <c r="R1168" s="10">
        <f t="shared" si="163"/>
        <v>7.8833333333333337</v>
      </c>
      <c r="T1168" s="9" t="str">
        <f t="shared" si="160"/>
        <v>OA7</v>
      </c>
      <c r="U1168" s="11" t="str">
        <f t="shared" si="161"/>
        <v>Celles Melee</v>
      </c>
      <c r="V1168" s="11" t="str">
        <f t="shared" si="164"/>
        <v/>
      </c>
      <c r="W1168" s="11" t="str">
        <f t="shared" si="162"/>
        <v/>
      </c>
      <c r="X1168" s="86" t="str">
        <f>IFERROR(IF(U1168="","",IF(COUNTIF('My Played Scenarios'!E:E,T1168)&gt;0,"ü","")),"")</f>
        <v/>
      </c>
    </row>
    <row r="1169" spans="1:24" ht="15" customHeight="1" x14ac:dyDescent="0.3">
      <c r="A1169" s="128" t="str">
        <f>IFERROR(IF(VLOOKUP(C1169,Summary!A:B,2,FALSE)&lt;&gt;"C","",MAX($A$2:A1168)+1),"")</f>
        <v/>
      </c>
      <c r="B1169" s="35">
        <f>IF(Setup!$J$55="Yes",MAX($B$2:B1168)+1,"")</f>
        <v>1059</v>
      </c>
      <c r="C1169" s="28" t="s">
        <v>697</v>
      </c>
      <c r="D1169" s="37" t="str">
        <f t="shared" si="159"/>
        <v/>
      </c>
      <c r="E1169" s="41">
        <v>9</v>
      </c>
      <c r="F1169" s="41">
        <v>21</v>
      </c>
      <c r="G1169" s="6">
        <v>27</v>
      </c>
      <c r="H1169" s="6">
        <v>2</v>
      </c>
      <c r="I1169" s="70">
        <v>0</v>
      </c>
      <c r="J1169" s="70">
        <v>1</v>
      </c>
      <c r="K1169" s="70">
        <v>0</v>
      </c>
      <c r="L1169" s="70">
        <v>0</v>
      </c>
      <c r="M1169" s="70">
        <v>0</v>
      </c>
      <c r="N1169" s="70">
        <v>0</v>
      </c>
      <c r="O1169" s="70">
        <v>0</v>
      </c>
      <c r="P1169" s="70">
        <v>0</v>
      </c>
      <c r="Q1169" s="70">
        <v>0</v>
      </c>
      <c r="R1169" s="10">
        <f t="shared" si="163"/>
        <v>17.350000000000001</v>
      </c>
      <c r="T1169" s="9" t="str">
        <f t="shared" si="160"/>
        <v>OA8</v>
      </c>
      <c r="U1169" s="11" t="str">
        <f t="shared" si="161"/>
        <v>A Parting Blow</v>
      </c>
      <c r="V1169" s="11" t="str">
        <f t="shared" si="164"/>
        <v>, OBA</v>
      </c>
      <c r="W1169" s="11" t="str">
        <f t="shared" si="162"/>
        <v>OBA</v>
      </c>
      <c r="X1169" s="86" t="str">
        <f>IFERROR(IF(U1169="","",IF(COUNTIF('My Played Scenarios'!E:E,T1169)&gt;0,"ü","")),"")</f>
        <v/>
      </c>
    </row>
    <row r="1170" spans="1:24" ht="15" customHeight="1" x14ac:dyDescent="0.3">
      <c r="A1170" s="128" t="str">
        <f>IFERROR(IF(VLOOKUP(C1170,Summary!A:B,2,FALSE)&lt;&gt;"C","",MAX($A$2:A1169)+1),"")</f>
        <v/>
      </c>
      <c r="B1170" s="35">
        <f>IF(Setup!$J$55="Yes",MAX($B$2:B1169)+1,"")</f>
        <v>1060</v>
      </c>
      <c r="C1170" s="28" t="s">
        <v>698</v>
      </c>
      <c r="D1170" s="37" t="str">
        <f t="shared" si="159"/>
        <v/>
      </c>
      <c r="E1170" s="41">
        <v>7.5</v>
      </c>
      <c r="F1170" s="41">
        <v>11</v>
      </c>
      <c r="G1170" s="6">
        <v>7</v>
      </c>
      <c r="H1170" s="6">
        <v>0</v>
      </c>
      <c r="I1170" s="70">
        <v>0</v>
      </c>
      <c r="J1170" s="70">
        <v>1</v>
      </c>
      <c r="K1170" s="70">
        <v>0</v>
      </c>
      <c r="L1170" s="70">
        <v>0</v>
      </c>
      <c r="M1170" s="70">
        <v>0</v>
      </c>
      <c r="N1170" s="70">
        <v>0</v>
      </c>
      <c r="O1170" s="70">
        <v>0</v>
      </c>
      <c r="P1170" s="70">
        <v>0</v>
      </c>
      <c r="Q1170" s="70">
        <v>0</v>
      </c>
      <c r="R1170" s="10">
        <f t="shared" si="163"/>
        <v>6.5</v>
      </c>
      <c r="T1170" s="9" t="str">
        <f t="shared" si="160"/>
        <v>OA9</v>
      </c>
      <c r="U1170" s="11" t="str">
        <f t="shared" si="161"/>
        <v>Tyranny's End</v>
      </c>
      <c r="V1170" s="11" t="str">
        <f t="shared" si="164"/>
        <v>, OBA</v>
      </c>
      <c r="W1170" s="11" t="str">
        <f t="shared" si="162"/>
        <v>OBA</v>
      </c>
      <c r="X1170" s="86" t="str">
        <f>IFERROR(IF(U1170="","",IF(COUNTIF('My Played Scenarios'!E:E,T1170)&gt;0,"ü","")),"")</f>
        <v/>
      </c>
    </row>
    <row r="1171" spans="1:24" ht="15" customHeight="1" x14ac:dyDescent="0.3">
      <c r="A1171" s="128" t="str">
        <f>IFERROR(IF(VLOOKUP(C1171,Summary!A:B,2,FALSE)&lt;&gt;"C","",MAX($A$2:A1170)+1),"")</f>
        <v/>
      </c>
      <c r="B1171" s="35">
        <f>IF(Setup!$J$55="Yes",MAX($B$2:B1170)+1,"")</f>
        <v>1061</v>
      </c>
      <c r="C1171" s="28" t="s">
        <v>699</v>
      </c>
      <c r="D1171" s="37" t="str">
        <f t="shared" si="159"/>
        <v/>
      </c>
      <c r="E1171" s="41">
        <v>7</v>
      </c>
      <c r="F1171" s="41">
        <v>22</v>
      </c>
      <c r="G1171" s="6">
        <v>0</v>
      </c>
      <c r="H1171" s="6">
        <v>0</v>
      </c>
      <c r="I1171" s="70">
        <v>0</v>
      </c>
      <c r="J1171" s="70">
        <v>1</v>
      </c>
      <c r="K1171" s="70">
        <v>0</v>
      </c>
      <c r="L1171" s="70">
        <v>0</v>
      </c>
      <c r="M1171" s="70">
        <v>0</v>
      </c>
      <c r="N1171" s="70">
        <v>0</v>
      </c>
      <c r="O1171" s="70">
        <v>0</v>
      </c>
      <c r="P1171" s="70">
        <v>0</v>
      </c>
      <c r="Q1171" s="70">
        <v>0</v>
      </c>
      <c r="R1171" s="10">
        <f t="shared" si="163"/>
        <v>4.1500000000000004</v>
      </c>
      <c r="T1171" s="9" t="str">
        <f t="shared" si="160"/>
        <v>OA10</v>
      </c>
      <c r="U1171" s="11" t="str">
        <f t="shared" si="161"/>
        <v>Monty's Mess</v>
      </c>
      <c r="V1171" s="11" t="str">
        <f t="shared" si="164"/>
        <v>, OBA</v>
      </c>
      <c r="W1171" s="11" t="str">
        <f t="shared" si="162"/>
        <v>OBA</v>
      </c>
      <c r="X1171" s="86" t="str">
        <f>IFERROR(IF(U1171="","",IF(COUNTIF('My Played Scenarios'!E:E,T1171)&gt;0,"ü","")),"")</f>
        <v/>
      </c>
    </row>
    <row r="1172" spans="1:24" ht="15" customHeight="1" x14ac:dyDescent="0.3">
      <c r="A1172" s="128" t="str">
        <f>IFERROR(IF(VLOOKUP(C1172,Summary!A:B,2,FALSE)&lt;&gt;"C","",MAX($A$2:A1171)+1),"")</f>
        <v/>
      </c>
      <c r="B1172" s="35">
        <f>IF(Setup!$J$55="Yes",MAX($B$2:B1171)+1,"")</f>
        <v>1062</v>
      </c>
      <c r="C1172" s="28" t="s">
        <v>700</v>
      </c>
      <c r="D1172" s="37" t="str">
        <f t="shared" si="159"/>
        <v/>
      </c>
      <c r="E1172" s="41">
        <v>8</v>
      </c>
      <c r="F1172" s="41">
        <v>24</v>
      </c>
      <c r="G1172" s="6">
        <v>3</v>
      </c>
      <c r="H1172" s="6">
        <v>0</v>
      </c>
      <c r="I1172" s="70">
        <v>0</v>
      </c>
      <c r="J1172" s="70">
        <v>1</v>
      </c>
      <c r="K1172" s="70">
        <v>0</v>
      </c>
      <c r="L1172" s="70">
        <v>0</v>
      </c>
      <c r="M1172" s="70">
        <v>0</v>
      </c>
      <c r="N1172" s="70">
        <v>0</v>
      </c>
      <c r="O1172" s="70">
        <v>0</v>
      </c>
      <c r="P1172" s="70">
        <v>0</v>
      </c>
      <c r="Q1172" s="70">
        <v>0</v>
      </c>
      <c r="R1172" s="10">
        <f t="shared" si="163"/>
        <v>6.4666666666666668</v>
      </c>
      <c r="T1172" s="9" t="str">
        <f t="shared" si="160"/>
        <v>OA11</v>
      </c>
      <c r="U1172" s="11" t="str">
        <f t="shared" si="161"/>
        <v>Crocodile Rock</v>
      </c>
      <c r="V1172" s="11" t="str">
        <f t="shared" si="164"/>
        <v>, OBA</v>
      </c>
      <c r="W1172" s="11" t="str">
        <f t="shared" si="162"/>
        <v>OBA</v>
      </c>
      <c r="X1172" s="86" t="str">
        <f>IFERROR(IF(U1172="","",IF(COUNTIF('My Played Scenarios'!E:E,T1172)&gt;0,"ü","")),"")</f>
        <v/>
      </c>
    </row>
    <row r="1173" spans="1:24" ht="15" customHeight="1" x14ac:dyDescent="0.3">
      <c r="A1173" s="128" t="str">
        <f>IFERROR(IF(VLOOKUP(C1173,Summary!A:B,2,FALSE)&lt;&gt;"C","",MAX($A$2:A1172)+1),"")</f>
        <v/>
      </c>
      <c r="B1173" s="35">
        <f>IF(Setup!$J$55="Yes",MAX($B$2:B1172)+1,"")</f>
        <v>1063</v>
      </c>
      <c r="C1173" s="28" t="s">
        <v>701</v>
      </c>
      <c r="D1173" s="37" t="str">
        <f t="shared" si="159"/>
        <v/>
      </c>
      <c r="E1173" s="41">
        <v>0</v>
      </c>
      <c r="F1173" s="41">
        <v>0</v>
      </c>
      <c r="G1173" s="6">
        <v>0</v>
      </c>
      <c r="H1173" s="6">
        <v>0</v>
      </c>
      <c r="I1173" s="70">
        <v>0</v>
      </c>
      <c r="J1173" s="70">
        <v>0</v>
      </c>
      <c r="K1173" s="70">
        <v>1</v>
      </c>
      <c r="L1173" s="70">
        <v>0</v>
      </c>
      <c r="M1173" s="70">
        <v>0</v>
      </c>
      <c r="N1173" s="70">
        <v>0</v>
      </c>
      <c r="O1173" s="70">
        <v>0</v>
      </c>
      <c r="P1173" s="70">
        <v>1</v>
      </c>
      <c r="Q1173" s="70">
        <v>0</v>
      </c>
      <c r="R1173" s="10">
        <f t="shared" si="163"/>
        <v>1</v>
      </c>
      <c r="T1173" s="9" t="str">
        <f t="shared" si="160"/>
        <v>OA12</v>
      </c>
      <c r="U1173" s="11" t="str">
        <f t="shared" si="161"/>
        <v>Sicilian Midnight</v>
      </c>
      <c r="V1173" s="11" t="str">
        <f t="shared" si="164"/>
        <v>, Nght, Dlux</v>
      </c>
      <c r="W1173" s="11" t="str">
        <f t="shared" si="162"/>
        <v>Nght, Dlux</v>
      </c>
      <c r="X1173" s="86" t="str">
        <f>IFERROR(IF(U1173="","",IF(COUNTIF('My Played Scenarios'!E:E,T1173)&gt;0,"ü","")),"")</f>
        <v/>
      </c>
    </row>
    <row r="1174" spans="1:24" ht="15" customHeight="1" x14ac:dyDescent="0.3">
      <c r="A1174" s="128" t="str">
        <f>IFERROR(IF(VLOOKUP(C1174,Summary!A:B,2,FALSE)&lt;&gt;"C","",MAX($A$2:A1173)+1),"")</f>
        <v/>
      </c>
      <c r="B1174" s="35">
        <f>IF(Setup!$J$55="Yes",MAX($B$2:B1173)+1,"")</f>
        <v>1064</v>
      </c>
      <c r="C1174" s="28" t="s">
        <v>702</v>
      </c>
      <c r="D1174" s="37" t="str">
        <f t="shared" si="159"/>
        <v/>
      </c>
      <c r="E1174" s="41">
        <v>6</v>
      </c>
      <c r="F1174" s="41">
        <v>16.5</v>
      </c>
      <c r="G1174" s="6">
        <v>0</v>
      </c>
      <c r="H1174" s="6">
        <v>0</v>
      </c>
      <c r="I1174" s="70">
        <v>0</v>
      </c>
      <c r="J1174" s="70">
        <v>0</v>
      </c>
      <c r="K1174" s="70">
        <v>0</v>
      </c>
      <c r="L1174" s="70">
        <v>0</v>
      </c>
      <c r="M1174" s="70">
        <v>0</v>
      </c>
      <c r="N1174" s="70">
        <v>0</v>
      </c>
      <c r="O1174" s="70">
        <v>0</v>
      </c>
      <c r="P1174" s="70">
        <v>0</v>
      </c>
      <c r="Q1174" s="70">
        <v>0</v>
      </c>
      <c r="R1174" s="10">
        <f t="shared" si="163"/>
        <v>2.65</v>
      </c>
      <c r="T1174" s="9" t="str">
        <f t="shared" si="160"/>
        <v>OA13</v>
      </c>
      <c r="U1174" s="11" t="str">
        <f t="shared" si="161"/>
        <v>Brief Breakfast</v>
      </c>
      <c r="V1174" s="11" t="str">
        <f t="shared" si="164"/>
        <v/>
      </c>
      <c r="W1174" s="11" t="str">
        <f t="shared" si="162"/>
        <v/>
      </c>
      <c r="X1174" s="86" t="str">
        <f>IFERROR(IF(U1174="","",IF(COUNTIF('My Played Scenarios'!E:E,T1174)&gt;0,"ü","")),"")</f>
        <v/>
      </c>
    </row>
    <row r="1175" spans="1:24" ht="15" customHeight="1" x14ac:dyDescent="0.3">
      <c r="A1175" s="128" t="str">
        <f>IFERROR(IF(VLOOKUP(C1175,Summary!A:B,2,FALSE)&lt;&gt;"C","",MAX($A$2:A1174)+1),"")</f>
        <v/>
      </c>
      <c r="B1175" s="35">
        <f>IF(Setup!$J$55="Yes",MAX($B$2:B1174)+1,"")</f>
        <v>1065</v>
      </c>
      <c r="C1175" s="28" t="s">
        <v>703</v>
      </c>
      <c r="D1175" s="37" t="str">
        <f t="shared" si="159"/>
        <v/>
      </c>
      <c r="E1175" s="41">
        <v>7</v>
      </c>
      <c r="F1175" s="41">
        <v>7</v>
      </c>
      <c r="G1175" s="6">
        <v>26</v>
      </c>
      <c r="H1175" s="6">
        <v>2</v>
      </c>
      <c r="I1175" s="70">
        <v>0</v>
      </c>
      <c r="J1175" s="70">
        <v>0</v>
      </c>
      <c r="K1175" s="70">
        <v>0</v>
      </c>
      <c r="L1175" s="70">
        <v>0</v>
      </c>
      <c r="M1175" s="70">
        <v>0</v>
      </c>
      <c r="N1175" s="70">
        <v>0</v>
      </c>
      <c r="O1175" s="70">
        <v>0</v>
      </c>
      <c r="P1175" s="70">
        <v>0</v>
      </c>
      <c r="Q1175" s="70">
        <v>0</v>
      </c>
      <c r="R1175" s="10">
        <f t="shared" si="163"/>
        <v>11.15</v>
      </c>
      <c r="T1175" s="9" t="str">
        <f t="shared" si="160"/>
        <v>OA14</v>
      </c>
      <c r="U1175" s="11" t="str">
        <f t="shared" si="161"/>
        <v>Across the Aisne and into Freineux</v>
      </c>
      <c r="V1175" s="11" t="str">
        <f t="shared" si="164"/>
        <v/>
      </c>
      <c r="W1175" s="11" t="str">
        <f t="shared" si="162"/>
        <v/>
      </c>
      <c r="X1175" s="86" t="str">
        <f>IFERROR(IF(U1175="","",IF(COUNTIF('My Played Scenarios'!E:E,T1175)&gt;0,"ü","")),"")</f>
        <v/>
      </c>
    </row>
    <row r="1176" spans="1:24" ht="15" customHeight="1" x14ac:dyDescent="0.3">
      <c r="A1176" s="128" t="str">
        <f>IFERROR(IF(VLOOKUP(C1176,Summary!A:B,2,FALSE)&lt;&gt;"C","",MAX($A$2:A1175)+1),"")</f>
        <v/>
      </c>
      <c r="B1176" s="35">
        <f>IF(Setup!$J$55="Yes",MAX($B$2:B1175)+1,"")</f>
        <v>1066</v>
      </c>
      <c r="C1176" s="28" t="s">
        <v>704</v>
      </c>
      <c r="D1176" s="37" t="str">
        <f t="shared" si="159"/>
        <v/>
      </c>
      <c r="E1176" s="41">
        <v>7</v>
      </c>
      <c r="F1176" s="41">
        <v>46</v>
      </c>
      <c r="G1176" s="6">
        <v>7</v>
      </c>
      <c r="H1176" s="6">
        <v>1</v>
      </c>
      <c r="I1176" s="70">
        <v>0</v>
      </c>
      <c r="J1176" s="70">
        <v>0</v>
      </c>
      <c r="K1176" s="70">
        <v>0</v>
      </c>
      <c r="L1176" s="70">
        <v>0</v>
      </c>
      <c r="M1176" s="70">
        <v>0</v>
      </c>
      <c r="N1176" s="70">
        <v>0</v>
      </c>
      <c r="O1176" s="70">
        <v>0</v>
      </c>
      <c r="P1176" s="70">
        <v>0</v>
      </c>
      <c r="Q1176" s="70">
        <v>0</v>
      </c>
      <c r="R1176" s="10">
        <f t="shared" si="163"/>
        <v>9.75</v>
      </c>
      <c r="T1176" s="9" t="str">
        <f t="shared" si="160"/>
        <v>OA15</v>
      </c>
      <c r="U1176" s="11" t="str">
        <f t="shared" si="161"/>
        <v>Shattering the Line</v>
      </c>
      <c r="V1176" s="11" t="str">
        <f t="shared" si="164"/>
        <v/>
      </c>
      <c r="W1176" s="11" t="str">
        <f t="shared" si="162"/>
        <v/>
      </c>
      <c r="X1176" s="86" t="str">
        <f>IFERROR(IF(U1176="","",IF(COUNTIF('My Played Scenarios'!E:E,T1176)&gt;0,"ü","")),"")</f>
        <v/>
      </c>
    </row>
    <row r="1177" spans="1:24" ht="15" customHeight="1" x14ac:dyDescent="0.3">
      <c r="A1177" s="128" t="str">
        <f>IFERROR(IF(VLOOKUP(C1177,Summary!A:B,2,FALSE)&lt;&gt;"C","",MAX($A$2:A1176)+1),"")</f>
        <v/>
      </c>
      <c r="B1177" s="35">
        <f>IF(Setup!$J$55="Yes",MAX($B$2:B1176)+1,"")</f>
        <v>1067</v>
      </c>
      <c r="C1177" s="28" t="s">
        <v>705</v>
      </c>
      <c r="D1177" s="37" t="str">
        <f t="shared" si="159"/>
        <v/>
      </c>
      <c r="E1177" s="41">
        <v>4.5</v>
      </c>
      <c r="F1177" s="41">
        <v>9</v>
      </c>
      <c r="G1177" s="6">
        <v>2</v>
      </c>
      <c r="H1177" s="6">
        <v>0</v>
      </c>
      <c r="I1177" s="70">
        <v>0</v>
      </c>
      <c r="J1177" s="70">
        <v>0</v>
      </c>
      <c r="K1177" s="70">
        <v>0</v>
      </c>
      <c r="L1177" s="70">
        <v>0</v>
      </c>
      <c r="M1177" s="70">
        <v>0</v>
      </c>
      <c r="N1177" s="70">
        <v>0</v>
      </c>
      <c r="O1177" s="70">
        <v>0</v>
      </c>
      <c r="P1177" s="70">
        <v>0</v>
      </c>
      <c r="Q1177" s="70">
        <v>0</v>
      </c>
      <c r="R1177" s="10">
        <f t="shared" si="163"/>
        <v>2.2749999999999999</v>
      </c>
      <c r="T1177" s="9" t="str">
        <f t="shared" si="160"/>
        <v>OA16</v>
      </c>
      <c r="U1177" s="11" t="str">
        <f t="shared" si="161"/>
        <v>Surrender Or Die</v>
      </c>
      <c r="V1177" s="11" t="str">
        <f t="shared" si="164"/>
        <v/>
      </c>
      <c r="W1177" s="11" t="str">
        <f t="shared" si="162"/>
        <v/>
      </c>
      <c r="X1177" s="86" t="str">
        <f>IFERROR(IF(U1177="","",IF(COUNTIF('My Played Scenarios'!E:E,T1177)&gt;0,"ü","")),"")</f>
        <v/>
      </c>
    </row>
    <row r="1178" spans="1:24" ht="15" customHeight="1" x14ac:dyDescent="0.3">
      <c r="A1178" s="128" t="str">
        <f>IFERROR(IF(VLOOKUP(C1178,Summary!A:B,2,FALSE)&lt;&gt;"C","",MAX($A$2:A1177)+1),"")</f>
        <v/>
      </c>
      <c r="B1178" s="35">
        <f>IF(Setup!$J$55="Yes",MAX($B$2:B1177)+1,"")</f>
        <v>1068</v>
      </c>
      <c r="C1178" s="28"/>
      <c r="D1178" s="37" t="str">
        <f t="shared" si="159"/>
        <v/>
      </c>
      <c r="E1178" s="41"/>
      <c r="F1178" s="41"/>
      <c r="I1178" s="70"/>
      <c r="J1178" s="70"/>
      <c r="K1178" s="70"/>
      <c r="L1178" s="70"/>
      <c r="M1178" s="70"/>
      <c r="N1178" s="70"/>
      <c r="O1178" s="70"/>
      <c r="P1178" s="70"/>
      <c r="Q1178" s="70"/>
      <c r="R1178" s="10" t="str">
        <f t="shared" si="163"/>
        <v/>
      </c>
      <c r="T1178" s="9" t="str">
        <f t="shared" si="160"/>
        <v/>
      </c>
      <c r="U1178" s="11" t="str">
        <f t="shared" si="161"/>
        <v/>
      </c>
      <c r="V1178" s="11" t="str">
        <f t="shared" si="164"/>
        <v/>
      </c>
      <c r="W1178" s="11" t="str">
        <f t="shared" si="162"/>
        <v/>
      </c>
      <c r="X1178" s="86" t="str">
        <f>IFERROR(IF(U1178="","",IF(COUNTIF('My Played Scenarios'!E:E,T1178)&gt;0,"ü","")),"")</f>
        <v/>
      </c>
    </row>
    <row r="1179" spans="1:24" ht="15" customHeight="1" x14ac:dyDescent="0.3">
      <c r="A1179" s="128" t="str">
        <f>IFERROR(IF(VLOOKUP(C1179,Summary!A:B,2,FALSE)&lt;&gt;"C","",MAX($A$2:A1178)+1),"")</f>
        <v/>
      </c>
      <c r="B1179" s="35">
        <f>IF(Setup!$J$55="Yes",MAX($B$2:B1178)+1,"")</f>
        <v>1069</v>
      </c>
      <c r="C1179" s="31" t="s">
        <v>1179</v>
      </c>
      <c r="D1179" s="37" t="str">
        <f t="shared" si="159"/>
        <v/>
      </c>
      <c r="E1179" s="41"/>
      <c r="F1179" s="41"/>
      <c r="I1179" s="70"/>
      <c r="J1179" s="70"/>
      <c r="K1179" s="70"/>
      <c r="L1179" s="70"/>
      <c r="M1179" s="70"/>
      <c r="N1179" s="70"/>
      <c r="O1179" s="70"/>
      <c r="P1179" s="70"/>
      <c r="Q1179" s="70"/>
      <c r="R1179" s="10" t="str">
        <f t="shared" si="163"/>
        <v/>
      </c>
      <c r="T1179" s="9" t="str">
        <f t="shared" si="160"/>
        <v/>
      </c>
      <c r="U1179" s="11" t="str">
        <f t="shared" si="161"/>
        <v/>
      </c>
      <c r="V1179" s="11" t="str">
        <f t="shared" si="164"/>
        <v/>
      </c>
      <c r="W1179" s="11" t="str">
        <f t="shared" si="162"/>
        <v/>
      </c>
      <c r="X1179" s="86" t="str">
        <f>IFERROR(IF(U1179="","",IF(COUNTIF('My Played Scenarios'!E:E,T1179)&gt;0,"ü","")),"")</f>
        <v/>
      </c>
    </row>
    <row r="1180" spans="1:24" ht="15" customHeight="1" x14ac:dyDescent="0.3">
      <c r="A1180" s="128" t="str">
        <f>IFERROR(IF(VLOOKUP(C1180,Summary!A:B,2,FALSE)&lt;&gt;"C","",MAX($A$2:A1179)+1),"")</f>
        <v/>
      </c>
      <c r="B1180" s="35">
        <f>IF(Setup!$J$55="Yes",MAX($B$2:B1179)+1,"")</f>
        <v>1070</v>
      </c>
      <c r="C1180" s="28" t="s">
        <v>1180</v>
      </c>
      <c r="D1180" s="37" t="str">
        <f t="shared" si="159"/>
        <v/>
      </c>
      <c r="E1180" s="41">
        <v>6.5</v>
      </c>
      <c r="F1180" s="41">
        <v>17.5</v>
      </c>
      <c r="G1180" s="6">
        <v>8</v>
      </c>
      <c r="H1180" s="6">
        <v>3</v>
      </c>
      <c r="I1180" s="70">
        <v>0</v>
      </c>
      <c r="J1180" s="70">
        <v>0</v>
      </c>
      <c r="K1180" s="70">
        <v>0</v>
      </c>
      <c r="L1180" s="70">
        <v>0</v>
      </c>
      <c r="M1180" s="70">
        <v>0</v>
      </c>
      <c r="N1180" s="70">
        <v>0</v>
      </c>
      <c r="O1180" s="70">
        <v>0</v>
      </c>
      <c r="P1180" s="70">
        <v>0</v>
      </c>
      <c r="Q1180" s="70">
        <v>0</v>
      </c>
      <c r="R1180" s="10">
        <f t="shared" si="163"/>
        <v>6.6875</v>
      </c>
      <c r="T1180" s="9" t="str">
        <f t="shared" si="160"/>
        <v>OA17</v>
      </c>
      <c r="U1180" s="11" t="str">
        <f t="shared" si="161"/>
        <v>Panzers Forward!</v>
      </c>
      <c r="V1180" s="11" t="str">
        <f t="shared" si="164"/>
        <v/>
      </c>
      <c r="W1180" s="11" t="str">
        <f t="shared" si="162"/>
        <v/>
      </c>
      <c r="X1180" s="86" t="str">
        <f>IFERROR(IF(U1180="","",IF(COUNTIF('My Played Scenarios'!E:E,T1180)&gt;0,"ü","")),"")</f>
        <v/>
      </c>
    </row>
    <row r="1181" spans="1:24" ht="15" customHeight="1" x14ac:dyDescent="0.3">
      <c r="A1181" s="128" t="str">
        <f>IFERROR(IF(VLOOKUP(C1181,Summary!A:B,2,FALSE)&lt;&gt;"C","",MAX($A$2:A1180)+1),"")</f>
        <v/>
      </c>
      <c r="B1181" s="35">
        <f>IF(Setup!$J$55="Yes",MAX($B$2:B1180)+1,"")</f>
        <v>1071</v>
      </c>
      <c r="C1181" s="28" t="s">
        <v>1181</v>
      </c>
      <c r="D1181" s="37" t="str">
        <f t="shared" si="159"/>
        <v/>
      </c>
      <c r="E1181" s="41">
        <v>5.5</v>
      </c>
      <c r="F1181" s="41">
        <v>18</v>
      </c>
      <c r="G1181" s="6">
        <v>14</v>
      </c>
      <c r="H1181" s="6">
        <v>1</v>
      </c>
      <c r="I1181" s="70">
        <v>0</v>
      </c>
      <c r="J1181" s="70">
        <v>0</v>
      </c>
      <c r="K1181" s="70">
        <v>0</v>
      </c>
      <c r="L1181" s="70">
        <v>0</v>
      </c>
      <c r="M1181" s="70">
        <v>0</v>
      </c>
      <c r="N1181" s="70">
        <v>0</v>
      </c>
      <c r="O1181" s="70">
        <v>0</v>
      </c>
      <c r="P1181" s="70">
        <v>0</v>
      </c>
      <c r="Q1181" s="70">
        <v>0</v>
      </c>
      <c r="R1181" s="10">
        <f t="shared" si="163"/>
        <v>6.5916666666666668</v>
      </c>
      <c r="T1181" s="9" t="str">
        <f t="shared" si="160"/>
        <v>OA18</v>
      </c>
      <c r="U1181" s="11" t="str">
        <f t="shared" si="161"/>
        <v>Parry and Strike</v>
      </c>
      <c r="V1181" s="11" t="str">
        <f t="shared" si="164"/>
        <v/>
      </c>
      <c r="W1181" s="11" t="str">
        <f t="shared" si="162"/>
        <v/>
      </c>
      <c r="X1181" s="86" t="str">
        <f>IFERROR(IF(U1181="","",IF(COUNTIF('My Played Scenarios'!E:E,T1181)&gt;0,"ü","")),"")</f>
        <v/>
      </c>
    </row>
    <row r="1182" spans="1:24" ht="15" customHeight="1" x14ac:dyDescent="0.3">
      <c r="A1182" s="128" t="str">
        <f>IFERROR(IF(VLOOKUP(C1182,Summary!A:B,2,FALSE)&lt;&gt;"C","",MAX($A$2:A1181)+1),"")</f>
        <v/>
      </c>
      <c r="B1182" s="35">
        <f>IF(Setup!$J$55="Yes",MAX($B$2:B1181)+1,"")</f>
        <v>1072</v>
      </c>
      <c r="C1182" s="28" t="s">
        <v>1182</v>
      </c>
      <c r="D1182" s="37" t="str">
        <f t="shared" si="159"/>
        <v/>
      </c>
      <c r="E1182" s="41">
        <v>4.5</v>
      </c>
      <c r="F1182" s="41">
        <v>14</v>
      </c>
      <c r="G1182" s="6">
        <v>0</v>
      </c>
      <c r="H1182" s="6">
        <v>2</v>
      </c>
      <c r="I1182" s="70">
        <v>0</v>
      </c>
      <c r="J1182" s="70">
        <v>0</v>
      </c>
      <c r="K1182" s="70">
        <v>0</v>
      </c>
      <c r="L1182" s="70">
        <v>0</v>
      </c>
      <c r="M1182" s="70">
        <v>0</v>
      </c>
      <c r="N1182" s="70">
        <v>0</v>
      </c>
      <c r="O1182" s="70">
        <v>0</v>
      </c>
      <c r="P1182" s="70">
        <v>0</v>
      </c>
      <c r="Q1182" s="70">
        <v>0</v>
      </c>
      <c r="R1182" s="10">
        <f t="shared" si="163"/>
        <v>2.2000000000000002</v>
      </c>
      <c r="T1182" s="9" t="str">
        <f t="shared" si="160"/>
        <v>OA19</v>
      </c>
      <c r="U1182" s="11" t="str">
        <f t="shared" si="161"/>
        <v>The Queen's Prequel</v>
      </c>
      <c r="V1182" s="11" t="str">
        <f t="shared" si="164"/>
        <v/>
      </c>
      <c r="W1182" s="11" t="str">
        <f t="shared" si="162"/>
        <v/>
      </c>
      <c r="X1182" s="86" t="str">
        <f>IFERROR(IF(U1182="","",IF(COUNTIF('My Played Scenarios'!E:E,T1182)&gt;0,"ü","")),"")</f>
        <v/>
      </c>
    </row>
    <row r="1183" spans="1:24" ht="15" customHeight="1" x14ac:dyDescent="0.3">
      <c r="A1183" s="128" t="str">
        <f>IFERROR(IF(VLOOKUP(C1183,Summary!A:B,2,FALSE)&lt;&gt;"C","",MAX($A$2:A1182)+1),"")</f>
        <v/>
      </c>
      <c r="B1183" s="35">
        <f>IF(Setup!$J$55="Yes",MAX($B$2:B1182)+1,"")</f>
        <v>1073</v>
      </c>
      <c r="C1183" s="28" t="s">
        <v>1183</v>
      </c>
      <c r="D1183" s="37" t="str">
        <f t="shared" si="159"/>
        <v/>
      </c>
      <c r="E1183" s="41">
        <v>4.5</v>
      </c>
      <c r="F1183" s="41">
        <v>14</v>
      </c>
      <c r="G1183" s="6">
        <v>3</v>
      </c>
      <c r="H1183" s="6">
        <v>1</v>
      </c>
      <c r="I1183" s="70">
        <v>0</v>
      </c>
      <c r="J1183" s="70">
        <v>0</v>
      </c>
      <c r="K1183" s="70">
        <v>0</v>
      </c>
      <c r="L1183" s="70">
        <v>0</v>
      </c>
      <c r="M1183" s="70">
        <v>0</v>
      </c>
      <c r="N1183" s="70">
        <v>0</v>
      </c>
      <c r="O1183" s="70">
        <v>0</v>
      </c>
      <c r="P1183" s="70">
        <v>0</v>
      </c>
      <c r="Q1183" s="70">
        <v>0</v>
      </c>
      <c r="R1183" s="10">
        <f t="shared" si="163"/>
        <v>3.0249999999999999</v>
      </c>
      <c r="T1183" s="9" t="str">
        <f t="shared" si="160"/>
        <v>OA20</v>
      </c>
      <c r="U1183" s="11" t="str">
        <f t="shared" si="161"/>
        <v>The Revenge of the Greys</v>
      </c>
      <c r="V1183" s="11" t="str">
        <f t="shared" si="164"/>
        <v/>
      </c>
      <c r="W1183" s="11" t="str">
        <f t="shared" si="162"/>
        <v/>
      </c>
      <c r="X1183" s="86" t="str">
        <f>IFERROR(IF(U1183="","",IF(COUNTIF('My Played Scenarios'!E:E,T1183)&gt;0,"ü","")),"")</f>
        <v/>
      </c>
    </row>
    <row r="1184" spans="1:24" ht="15" customHeight="1" x14ac:dyDescent="0.3">
      <c r="A1184" s="128" t="str">
        <f>IFERROR(IF(VLOOKUP(C1184,Summary!A:B,2,FALSE)&lt;&gt;"C","",MAX($A$2:A1183)+1),"")</f>
        <v/>
      </c>
      <c r="B1184" s="35">
        <f>IF(Setup!$J$55="Yes",MAX($B$2:B1183)+1,"")</f>
        <v>1074</v>
      </c>
      <c r="C1184" s="28" t="s">
        <v>1184</v>
      </c>
      <c r="D1184" s="37" t="str">
        <f t="shared" si="159"/>
        <v/>
      </c>
      <c r="E1184" s="41">
        <v>4.5</v>
      </c>
      <c r="F1184" s="41">
        <v>11.5</v>
      </c>
      <c r="G1184" s="6">
        <v>5</v>
      </c>
      <c r="H1184" s="6">
        <v>0</v>
      </c>
      <c r="I1184" s="70">
        <v>0</v>
      </c>
      <c r="J1184" s="70">
        <v>0</v>
      </c>
      <c r="K1184" s="70">
        <v>0</v>
      </c>
      <c r="L1184" s="70">
        <v>0</v>
      </c>
      <c r="M1184" s="70">
        <v>0</v>
      </c>
      <c r="N1184" s="70">
        <v>0</v>
      </c>
      <c r="O1184" s="70">
        <v>0</v>
      </c>
      <c r="P1184" s="70">
        <v>0</v>
      </c>
      <c r="Q1184" s="70">
        <v>0</v>
      </c>
      <c r="R1184" s="10">
        <f t="shared" si="163"/>
        <v>3.3624999999999998</v>
      </c>
      <c r="T1184" s="9" t="str">
        <f t="shared" si="160"/>
        <v>OA21</v>
      </c>
      <c r="U1184" s="11" t="str">
        <f t="shared" si="161"/>
        <v>Gunter Strikes Back</v>
      </c>
      <c r="V1184" s="11" t="str">
        <f t="shared" si="164"/>
        <v/>
      </c>
      <c r="W1184" s="11" t="str">
        <f t="shared" si="162"/>
        <v/>
      </c>
      <c r="X1184" s="86" t="str">
        <f>IFERROR(IF(U1184="","",IF(COUNTIF('My Played Scenarios'!E:E,T1184)&gt;0,"ü","")),"")</f>
        <v/>
      </c>
    </row>
    <row r="1185" spans="1:24" ht="15" customHeight="1" x14ac:dyDescent="0.3">
      <c r="A1185" s="128" t="str">
        <f>IFERROR(IF(VLOOKUP(C1185,Summary!A:B,2,FALSE)&lt;&gt;"C","",MAX($A$2:A1184)+1),"")</f>
        <v/>
      </c>
      <c r="B1185" s="35">
        <f>IF(Setup!$J$55="Yes",MAX($B$2:B1184)+1,"")</f>
        <v>1075</v>
      </c>
      <c r="C1185" s="28" t="s">
        <v>1185</v>
      </c>
      <c r="D1185" s="37" t="str">
        <f t="shared" si="159"/>
        <v/>
      </c>
      <c r="E1185" s="41">
        <v>6.5</v>
      </c>
      <c r="F1185" s="41">
        <v>33</v>
      </c>
      <c r="G1185" s="6">
        <v>16</v>
      </c>
      <c r="H1185" s="6">
        <v>2</v>
      </c>
      <c r="I1185" s="70">
        <v>0</v>
      </c>
      <c r="J1185" s="70">
        <v>0</v>
      </c>
      <c r="K1185" s="70">
        <v>0</v>
      </c>
      <c r="L1185" s="70">
        <v>0</v>
      </c>
      <c r="M1185" s="70">
        <v>0</v>
      </c>
      <c r="N1185" s="70">
        <v>0</v>
      </c>
      <c r="O1185" s="70">
        <v>0</v>
      </c>
      <c r="P1185" s="70">
        <v>0</v>
      </c>
      <c r="Q1185" s="70">
        <v>0</v>
      </c>
      <c r="R1185" s="10">
        <f t="shared" si="163"/>
        <v>9.9916666666666671</v>
      </c>
      <c r="T1185" s="9" t="str">
        <f t="shared" si="160"/>
        <v>OA22</v>
      </c>
      <c r="U1185" s="11" t="str">
        <f t="shared" si="161"/>
        <v>After the Disaster</v>
      </c>
      <c r="V1185" s="11" t="str">
        <f t="shared" si="164"/>
        <v/>
      </c>
      <c r="W1185" s="11" t="str">
        <f t="shared" si="162"/>
        <v/>
      </c>
      <c r="X1185" s="86" t="str">
        <f>IFERROR(IF(U1185="","",IF(COUNTIF('My Played Scenarios'!E:E,T1185)&gt;0,"ü","")),"")</f>
        <v/>
      </c>
    </row>
    <row r="1186" spans="1:24" ht="15" customHeight="1" x14ac:dyDescent="0.3">
      <c r="A1186" s="128" t="str">
        <f>IFERROR(IF(VLOOKUP(C1186,Summary!A:B,2,FALSE)&lt;&gt;"C","",MAX($A$2:A1185)+1),"")</f>
        <v/>
      </c>
      <c r="B1186" s="35">
        <f>IF(Setup!$J$55="Yes",MAX($B$2:B1185)+1,"")</f>
        <v>1076</v>
      </c>
      <c r="C1186" s="28" t="s">
        <v>1186</v>
      </c>
      <c r="D1186" s="37" t="str">
        <f t="shared" si="159"/>
        <v/>
      </c>
      <c r="E1186" s="41">
        <v>6.5</v>
      </c>
      <c r="F1186" s="41">
        <v>18.5</v>
      </c>
      <c r="G1186" s="6">
        <v>0</v>
      </c>
      <c r="H1186" s="6">
        <v>0</v>
      </c>
      <c r="I1186" s="70">
        <v>0</v>
      </c>
      <c r="J1186" s="70">
        <v>0</v>
      </c>
      <c r="K1186" s="70">
        <v>1</v>
      </c>
      <c r="L1186" s="70">
        <v>0</v>
      </c>
      <c r="M1186" s="70">
        <v>0</v>
      </c>
      <c r="N1186" s="70">
        <v>0</v>
      </c>
      <c r="O1186" s="70">
        <v>0</v>
      </c>
      <c r="P1186" s="70">
        <v>0</v>
      </c>
      <c r="Q1186" s="70">
        <v>0</v>
      </c>
      <c r="R1186" s="10">
        <f t="shared" si="163"/>
        <v>3.9791666666666665</v>
      </c>
      <c r="T1186" s="9" t="str">
        <f t="shared" si="160"/>
        <v>OA23</v>
      </c>
      <c r="U1186" s="11" t="str">
        <f t="shared" si="161"/>
        <v>A Midnight Clear</v>
      </c>
      <c r="V1186" s="11" t="str">
        <f t="shared" si="164"/>
        <v>, Nght</v>
      </c>
      <c r="W1186" s="11" t="str">
        <f t="shared" si="162"/>
        <v>Nght</v>
      </c>
      <c r="X1186" s="86" t="str">
        <f>IFERROR(IF(U1186="","",IF(COUNTIF('My Played Scenarios'!E:E,T1186)&gt;0,"ü","")),"")</f>
        <v/>
      </c>
    </row>
    <row r="1187" spans="1:24" ht="15" customHeight="1" x14ac:dyDescent="0.3">
      <c r="A1187" s="128" t="str">
        <f>IFERROR(IF(VLOOKUP(C1187,Summary!A:B,2,FALSE)&lt;&gt;"C","",MAX($A$2:A1186)+1),"")</f>
        <v/>
      </c>
      <c r="B1187" s="35">
        <f>IF(Setup!$J$55="Yes",MAX($B$2:B1186)+1,"")</f>
        <v>1077</v>
      </c>
      <c r="C1187" s="28" t="s">
        <v>1187</v>
      </c>
      <c r="D1187" s="37" t="str">
        <f t="shared" si="159"/>
        <v/>
      </c>
      <c r="E1187" s="41">
        <v>6.5</v>
      </c>
      <c r="F1187" s="41">
        <v>16</v>
      </c>
      <c r="G1187" s="6">
        <v>9</v>
      </c>
      <c r="H1187" s="6">
        <v>0</v>
      </c>
      <c r="I1187" s="70">
        <v>0</v>
      </c>
      <c r="J1187" s="70">
        <v>0</v>
      </c>
      <c r="K1187" s="70">
        <v>0</v>
      </c>
      <c r="L1187" s="70">
        <v>0</v>
      </c>
      <c r="M1187" s="70">
        <v>0</v>
      </c>
      <c r="N1187" s="70">
        <v>0</v>
      </c>
      <c r="O1187" s="70">
        <v>0</v>
      </c>
      <c r="P1187" s="70">
        <v>0</v>
      </c>
      <c r="Q1187" s="70">
        <v>0</v>
      </c>
      <c r="R1187" s="10">
        <f t="shared" si="163"/>
        <v>6.6333333333333337</v>
      </c>
      <c r="T1187" s="9" t="str">
        <f t="shared" si="160"/>
        <v>OA24</v>
      </c>
      <c r="U1187" s="11" t="str">
        <f t="shared" si="161"/>
        <v>Buying Time</v>
      </c>
      <c r="V1187" s="11" t="str">
        <f t="shared" si="164"/>
        <v/>
      </c>
      <c r="W1187" s="11" t="str">
        <f t="shared" si="162"/>
        <v/>
      </c>
      <c r="X1187" s="86" t="str">
        <f>IFERROR(IF(U1187="","",IF(COUNTIF('My Played Scenarios'!E:E,T1187)&gt;0,"ü","")),"")</f>
        <v/>
      </c>
    </row>
    <row r="1188" spans="1:24" ht="15" customHeight="1" x14ac:dyDescent="0.3">
      <c r="A1188" s="128" t="str">
        <f>IFERROR(IF(VLOOKUP(C1188,Summary!A:B,2,FALSE)&lt;&gt;"C","",MAX($A$2:A1187)+1),"")</f>
        <v/>
      </c>
      <c r="B1188" s="35">
        <f>IF(Setup!$J$55="Yes",MAX($B$2:B1187)+1,"")</f>
        <v>1078</v>
      </c>
      <c r="C1188" s="28" t="s">
        <v>1188</v>
      </c>
      <c r="D1188" s="37" t="str">
        <f t="shared" si="159"/>
        <v/>
      </c>
      <c r="E1188" s="41">
        <v>6.5</v>
      </c>
      <c r="F1188" s="41">
        <v>28</v>
      </c>
      <c r="G1188" s="6">
        <v>0</v>
      </c>
      <c r="H1188" s="6">
        <v>3</v>
      </c>
      <c r="I1188" s="70">
        <v>0</v>
      </c>
      <c r="J1188" s="70">
        <v>0</v>
      </c>
      <c r="K1188" s="70">
        <v>0</v>
      </c>
      <c r="L1188" s="70">
        <v>0</v>
      </c>
      <c r="M1188" s="70">
        <v>1</v>
      </c>
      <c r="N1188" s="70">
        <v>0</v>
      </c>
      <c r="O1188" s="70">
        <v>0</v>
      </c>
      <c r="P1188" s="70">
        <v>0</v>
      </c>
      <c r="Q1188" s="70">
        <v>0</v>
      </c>
      <c r="R1188" s="10">
        <f t="shared" si="163"/>
        <v>4.5750000000000002</v>
      </c>
      <c r="T1188" s="9" t="str">
        <f t="shared" si="160"/>
        <v>OA25</v>
      </c>
      <c r="U1188" s="11" t="str">
        <f t="shared" si="161"/>
        <v>Side by Side</v>
      </c>
      <c r="V1188" s="11" t="str">
        <f t="shared" si="164"/>
        <v>, Air</v>
      </c>
      <c r="W1188" s="11" t="str">
        <f t="shared" si="162"/>
        <v>Air</v>
      </c>
      <c r="X1188" s="86" t="str">
        <f>IFERROR(IF(U1188="","",IF(COUNTIF('My Played Scenarios'!E:E,T1188)&gt;0,"ü","")),"")</f>
        <v/>
      </c>
    </row>
    <row r="1189" spans="1:24" ht="15" customHeight="1" x14ac:dyDescent="0.3">
      <c r="A1189" s="128" t="str">
        <f>IFERROR(IF(VLOOKUP(C1189,Summary!A:B,2,FALSE)&lt;&gt;"C","",MAX($A$2:A1188)+1),"")</f>
        <v/>
      </c>
      <c r="B1189" s="35">
        <f>IF(Setup!$J$55="Yes",MAX($B$2:B1188)+1,"")</f>
        <v>1079</v>
      </c>
      <c r="C1189" s="28" t="s">
        <v>1189</v>
      </c>
      <c r="D1189" s="37" t="str">
        <f t="shared" si="159"/>
        <v/>
      </c>
      <c r="E1189" s="41">
        <v>6.5</v>
      </c>
      <c r="F1189" s="41">
        <v>19</v>
      </c>
      <c r="G1189" s="6">
        <v>3</v>
      </c>
      <c r="H1189" s="6">
        <v>0</v>
      </c>
      <c r="I1189" s="70">
        <v>0</v>
      </c>
      <c r="J1189" s="70">
        <v>1</v>
      </c>
      <c r="K1189" s="70">
        <v>0</v>
      </c>
      <c r="L1189" s="70">
        <v>0</v>
      </c>
      <c r="M1189" s="70">
        <v>0</v>
      </c>
      <c r="N1189" s="70">
        <v>0</v>
      </c>
      <c r="O1189" s="70">
        <v>0</v>
      </c>
      <c r="P1189" s="70">
        <v>0</v>
      </c>
      <c r="Q1189" s="70">
        <v>0</v>
      </c>
      <c r="R1189" s="10">
        <f t="shared" si="163"/>
        <v>4.9000000000000004</v>
      </c>
      <c r="T1189" s="9" t="str">
        <f t="shared" si="160"/>
        <v>OA26</v>
      </c>
      <c r="U1189" s="11" t="str">
        <f t="shared" si="161"/>
        <v>Vogt's Ritterkreuz</v>
      </c>
      <c r="V1189" s="11" t="str">
        <f t="shared" si="164"/>
        <v>, OBA</v>
      </c>
      <c r="W1189" s="11" t="str">
        <f t="shared" si="162"/>
        <v>OBA</v>
      </c>
      <c r="X1189" s="86" t="str">
        <f>IFERROR(IF(U1189="","",IF(COUNTIF('My Played Scenarios'!E:E,T1189)&gt;0,"ü","")),"")</f>
        <v/>
      </c>
    </row>
    <row r="1190" spans="1:24" ht="15" customHeight="1" x14ac:dyDescent="0.3">
      <c r="A1190" s="128" t="str">
        <f>IFERROR(IF(VLOOKUP(C1190,Summary!A:B,2,FALSE)&lt;&gt;"C","",MAX($A$2:A1189)+1),"")</f>
        <v/>
      </c>
      <c r="B1190" s="35">
        <f>IF(Setup!$J$55="Yes",MAX($B$2:B1189)+1,"")</f>
        <v>1080</v>
      </c>
      <c r="C1190" s="28" t="s">
        <v>1190</v>
      </c>
      <c r="D1190" s="37" t="str">
        <f t="shared" si="159"/>
        <v/>
      </c>
      <c r="E1190" s="41">
        <v>6</v>
      </c>
      <c r="F1190" s="41">
        <v>14</v>
      </c>
      <c r="G1190" s="6">
        <v>11</v>
      </c>
      <c r="H1190" s="6">
        <v>0</v>
      </c>
      <c r="I1190" s="70">
        <v>0</v>
      </c>
      <c r="J1190" s="70">
        <v>0</v>
      </c>
      <c r="K1190" s="70">
        <v>0</v>
      </c>
      <c r="L1190" s="70">
        <v>0</v>
      </c>
      <c r="M1190" s="70">
        <v>0</v>
      </c>
      <c r="N1190" s="70">
        <v>0</v>
      </c>
      <c r="O1190" s="70">
        <v>0</v>
      </c>
      <c r="P1190" s="70">
        <v>0</v>
      </c>
      <c r="Q1190" s="70">
        <v>0</v>
      </c>
      <c r="R1190" s="10">
        <f t="shared" si="163"/>
        <v>5.7</v>
      </c>
      <c r="T1190" s="9" t="str">
        <f t="shared" si="160"/>
        <v>OA27</v>
      </c>
      <c r="U1190" s="11" t="str">
        <f t="shared" si="161"/>
        <v>Long Range Recon</v>
      </c>
      <c r="V1190" s="11" t="str">
        <f t="shared" si="164"/>
        <v/>
      </c>
      <c r="W1190" s="11" t="str">
        <f t="shared" si="162"/>
        <v/>
      </c>
      <c r="X1190" s="86" t="str">
        <f>IFERROR(IF(U1190="","",IF(COUNTIF('My Played Scenarios'!E:E,T1190)&gt;0,"ü","")),"")</f>
        <v/>
      </c>
    </row>
    <row r="1191" spans="1:24" ht="15" customHeight="1" x14ac:dyDescent="0.3">
      <c r="A1191" s="128" t="str">
        <f>IFERROR(IF(VLOOKUP(C1191,Summary!A:B,2,FALSE)&lt;&gt;"C","",MAX($A$2:A1190)+1),"")</f>
        <v/>
      </c>
      <c r="B1191" s="35">
        <f>IF(Setup!$J$55="Yes",MAX($B$2:B1190)+1,"")</f>
        <v>1081</v>
      </c>
      <c r="C1191" s="28" t="s">
        <v>1191</v>
      </c>
      <c r="D1191" s="37" t="str">
        <f t="shared" si="159"/>
        <v/>
      </c>
      <c r="E1191" s="41">
        <v>5.5</v>
      </c>
      <c r="F1191" s="41">
        <v>37</v>
      </c>
      <c r="G1191" s="6">
        <v>11</v>
      </c>
      <c r="H1191" s="6">
        <v>1</v>
      </c>
      <c r="I1191" s="70">
        <v>0</v>
      </c>
      <c r="J1191" s="70">
        <v>0</v>
      </c>
      <c r="K1191" s="70">
        <v>0</v>
      </c>
      <c r="L1191" s="70">
        <v>0</v>
      </c>
      <c r="M1191" s="70">
        <v>0</v>
      </c>
      <c r="N1191" s="70">
        <v>0</v>
      </c>
      <c r="O1191" s="70">
        <v>0</v>
      </c>
      <c r="P1191" s="70">
        <v>0</v>
      </c>
      <c r="Q1191" s="70">
        <v>0</v>
      </c>
      <c r="R1191" s="10">
        <f t="shared" si="163"/>
        <v>7.5083333333333337</v>
      </c>
      <c r="T1191" s="9" t="str">
        <f t="shared" si="160"/>
        <v>OA28</v>
      </c>
      <c r="U1191" s="11" t="str">
        <f t="shared" si="161"/>
        <v>Where Iron Crosses Grow</v>
      </c>
      <c r="V1191" s="11" t="str">
        <f t="shared" si="164"/>
        <v/>
      </c>
      <c r="W1191" s="11" t="str">
        <f t="shared" si="162"/>
        <v/>
      </c>
      <c r="X1191" s="86" t="str">
        <f>IFERROR(IF(U1191="","",IF(COUNTIF('My Played Scenarios'!E:E,T1191)&gt;0,"ü","")),"")</f>
        <v/>
      </c>
    </row>
    <row r="1192" spans="1:24" ht="15" customHeight="1" x14ac:dyDescent="0.3">
      <c r="A1192" s="128" t="str">
        <f>IFERROR(IF(VLOOKUP(C1192,Summary!A:B,2,FALSE)&lt;&gt;"C","",MAX($A$2:A1191)+1),"")</f>
        <v/>
      </c>
      <c r="B1192" s="35">
        <f>IF(Setup!$J$55="Yes",MAX($B$2:B1191)+1,"")</f>
        <v>1082</v>
      </c>
      <c r="C1192" s="28" t="s">
        <v>1192</v>
      </c>
      <c r="D1192" s="37" t="str">
        <f t="shared" si="159"/>
        <v/>
      </c>
      <c r="E1192" s="41">
        <v>5.5</v>
      </c>
      <c r="F1192" s="41">
        <v>14.5</v>
      </c>
      <c r="G1192" s="6">
        <v>7</v>
      </c>
      <c r="H1192" s="6">
        <v>1</v>
      </c>
      <c r="I1192" s="70">
        <v>0</v>
      </c>
      <c r="J1192" s="70">
        <v>0</v>
      </c>
      <c r="K1192" s="70">
        <v>0</v>
      </c>
      <c r="L1192" s="70">
        <v>0</v>
      </c>
      <c r="M1192" s="70">
        <v>0</v>
      </c>
      <c r="N1192" s="70">
        <v>0</v>
      </c>
      <c r="O1192" s="70">
        <v>0</v>
      </c>
      <c r="P1192" s="70">
        <v>0</v>
      </c>
      <c r="Q1192" s="70">
        <v>0</v>
      </c>
      <c r="R1192" s="10">
        <f t="shared" si="163"/>
        <v>4.9874999999999998</v>
      </c>
      <c r="T1192" s="9" t="str">
        <f t="shared" si="160"/>
        <v>OA29</v>
      </c>
      <c r="U1192" s="11" t="str">
        <f t="shared" si="161"/>
        <v>The Amy H</v>
      </c>
      <c r="V1192" s="11" t="str">
        <f t="shared" si="164"/>
        <v/>
      </c>
      <c r="W1192" s="11" t="str">
        <f t="shared" si="162"/>
        <v/>
      </c>
      <c r="X1192" s="86" t="str">
        <f>IFERROR(IF(U1192="","",IF(COUNTIF('My Played Scenarios'!E:E,T1192)&gt;0,"ü","")),"")</f>
        <v/>
      </c>
    </row>
    <row r="1193" spans="1:24" ht="15" customHeight="1" x14ac:dyDescent="0.3">
      <c r="A1193" s="128" t="str">
        <f>IFERROR(IF(VLOOKUP(C1193,Summary!A:B,2,FALSE)&lt;&gt;"C","",MAX($A$2:A1192)+1),"")</f>
        <v/>
      </c>
      <c r="B1193" s="35">
        <f>IF(Setup!$J$55="Yes",MAX($B$2:B1192)+1,"")</f>
        <v>1083</v>
      </c>
      <c r="C1193" s="28" t="s">
        <v>1193</v>
      </c>
      <c r="D1193" s="37" t="str">
        <f t="shared" si="159"/>
        <v/>
      </c>
      <c r="E1193" s="41">
        <v>7.5</v>
      </c>
      <c r="F1193" s="41">
        <v>12.5</v>
      </c>
      <c r="G1193" s="6">
        <v>0</v>
      </c>
      <c r="H1193" s="6">
        <v>0</v>
      </c>
      <c r="I1193" s="70">
        <v>1</v>
      </c>
      <c r="J1193" s="70">
        <v>0</v>
      </c>
      <c r="K1193" s="70">
        <v>0</v>
      </c>
      <c r="L1193" s="70">
        <v>0</v>
      </c>
      <c r="M1193" s="70">
        <v>0</v>
      </c>
      <c r="N1193" s="70">
        <v>0</v>
      </c>
      <c r="O1193" s="70">
        <v>0</v>
      </c>
      <c r="P1193" s="70">
        <v>0</v>
      </c>
      <c r="Q1193" s="70">
        <v>0</v>
      </c>
      <c r="R1193" s="10">
        <f t="shared" si="163"/>
        <v>2.6875</v>
      </c>
      <c r="T1193" s="9" t="str">
        <f t="shared" si="160"/>
        <v>OA30</v>
      </c>
      <c r="U1193" s="11" t="str">
        <f t="shared" si="161"/>
        <v>Raider Ridge</v>
      </c>
      <c r="V1193" s="11" t="str">
        <f t="shared" si="164"/>
        <v>, PTO</v>
      </c>
      <c r="W1193" s="11" t="str">
        <f t="shared" si="162"/>
        <v>PTO</v>
      </c>
      <c r="X1193" s="86" t="str">
        <f>IFERROR(IF(U1193="","",IF(COUNTIF('My Played Scenarios'!E:E,T1193)&gt;0,"ü","")),"")</f>
        <v/>
      </c>
    </row>
    <row r="1194" spans="1:24" ht="15" customHeight="1" x14ac:dyDescent="0.3">
      <c r="A1194" s="128" t="str">
        <f>IFERROR(IF(VLOOKUP(C1194,Summary!A:B,2,FALSE)&lt;&gt;"C","",MAX($A$2:A1193)+1),"")</f>
        <v/>
      </c>
      <c r="B1194" s="35">
        <f>IF(Setup!$J$55="Yes",MAX($B$2:B1193)+1,"")</f>
        <v>1084</v>
      </c>
      <c r="C1194" s="28" t="s">
        <v>1194</v>
      </c>
      <c r="D1194" s="37" t="str">
        <f t="shared" si="159"/>
        <v/>
      </c>
      <c r="E1194" s="41">
        <v>5.5</v>
      </c>
      <c r="F1194" s="41">
        <v>18</v>
      </c>
      <c r="G1194" s="6">
        <v>4</v>
      </c>
      <c r="H1194" s="6">
        <v>4</v>
      </c>
      <c r="I1194" s="70">
        <v>0</v>
      </c>
      <c r="J1194" s="70">
        <v>0</v>
      </c>
      <c r="K1194" s="70">
        <v>0</v>
      </c>
      <c r="L1194" s="70">
        <v>0</v>
      </c>
      <c r="M1194" s="70">
        <v>0</v>
      </c>
      <c r="N1194" s="70">
        <v>0</v>
      </c>
      <c r="O1194" s="70">
        <v>0</v>
      </c>
      <c r="P1194" s="70">
        <v>0</v>
      </c>
      <c r="Q1194" s="70">
        <v>0</v>
      </c>
      <c r="R1194" s="10">
        <f t="shared" si="163"/>
        <v>4.4833333333333334</v>
      </c>
      <c r="T1194" s="9" t="str">
        <f t="shared" si="160"/>
        <v>OA31</v>
      </c>
      <c r="U1194" s="11" t="str">
        <f t="shared" si="161"/>
        <v>With Friends Like These</v>
      </c>
      <c r="V1194" s="11" t="str">
        <f t="shared" si="164"/>
        <v/>
      </c>
      <c r="W1194" s="11" t="str">
        <f t="shared" si="162"/>
        <v/>
      </c>
      <c r="X1194" s="86" t="str">
        <f>IFERROR(IF(U1194="","",IF(COUNTIF('My Played Scenarios'!E:E,T1194)&gt;0,"ü","")),"")</f>
        <v/>
      </c>
    </row>
    <row r="1195" spans="1:24" ht="15" customHeight="1" x14ac:dyDescent="0.3">
      <c r="A1195" s="128" t="str">
        <f>IFERROR(IF(VLOOKUP(C1195,Summary!A:B,2,FALSE)&lt;&gt;"C","",MAX($A$2:A1194)+1),"")</f>
        <v/>
      </c>
      <c r="B1195" s="35">
        <f>IF(Setup!$J$55="Yes",MAX($B$2:B1194)+1,"")</f>
        <v>1085</v>
      </c>
      <c r="C1195" s="28" t="s">
        <v>1195</v>
      </c>
      <c r="D1195" s="37" t="str">
        <f t="shared" si="159"/>
        <v/>
      </c>
      <c r="E1195" s="41">
        <v>6</v>
      </c>
      <c r="F1195" s="41">
        <v>9.5</v>
      </c>
      <c r="G1195" s="6">
        <v>10</v>
      </c>
      <c r="H1195" s="6">
        <v>0</v>
      </c>
      <c r="I1195" s="70">
        <v>0</v>
      </c>
      <c r="J1195" s="70">
        <v>0</v>
      </c>
      <c r="K1195" s="70">
        <v>0</v>
      </c>
      <c r="L1195" s="70">
        <v>0</v>
      </c>
      <c r="M1195" s="70">
        <v>0</v>
      </c>
      <c r="N1195" s="70">
        <v>0</v>
      </c>
      <c r="O1195" s="70">
        <v>0</v>
      </c>
      <c r="P1195" s="70">
        <v>0</v>
      </c>
      <c r="Q1195" s="70">
        <v>0</v>
      </c>
      <c r="R1195" s="10">
        <f t="shared" si="163"/>
        <v>4.95</v>
      </c>
      <c r="T1195" s="9" t="str">
        <f t="shared" si="160"/>
        <v>OA32</v>
      </c>
      <c r="U1195" s="11" t="str">
        <f t="shared" si="161"/>
        <v>The Riley Shuffle</v>
      </c>
      <c r="V1195" s="11" t="str">
        <f t="shared" si="164"/>
        <v/>
      </c>
      <c r="W1195" s="11" t="str">
        <f t="shared" si="162"/>
        <v/>
      </c>
      <c r="X1195" s="86" t="str">
        <f>IFERROR(IF(U1195="","",IF(COUNTIF('My Played Scenarios'!E:E,T1195)&gt;0,"ü","")),"")</f>
        <v/>
      </c>
    </row>
    <row r="1196" spans="1:24" ht="15" customHeight="1" x14ac:dyDescent="0.3">
      <c r="A1196" s="128" t="str">
        <f>IFERROR(IF(VLOOKUP(C1196,Summary!A:B,2,FALSE)&lt;&gt;"C","",MAX($A$2:A1195)+1),"")</f>
        <v/>
      </c>
      <c r="B1196" s="35">
        <f>IF(Setup!$J$55="Yes",MAX($B$2:B1195)+1,"")</f>
        <v>1086</v>
      </c>
      <c r="C1196" s="28"/>
      <c r="D1196" s="37" t="str">
        <f t="shared" si="159"/>
        <v/>
      </c>
      <c r="E1196" s="41"/>
      <c r="F1196" s="41"/>
      <c r="I1196" s="70"/>
      <c r="J1196" s="70"/>
      <c r="K1196" s="70"/>
      <c r="L1196" s="70"/>
      <c r="M1196" s="70"/>
      <c r="N1196" s="70"/>
      <c r="O1196" s="70"/>
      <c r="P1196" s="70"/>
      <c r="Q1196" s="70"/>
      <c r="R1196" s="10" t="str">
        <f t="shared" si="163"/>
        <v/>
      </c>
      <c r="T1196" s="9" t="str">
        <f t="shared" ref="T1196:T1213" si="165">IF(OR(C1196="",LEFT(C1196,3)="---"),"",IFERROR("ASL"&amp;1*MID(C1196,SEARCH("[",C1196)+1,LEN(C1196)-SEARCH("[",C1196)-1),MID(C1196,SEARCH("[",C1196)+1,LEN(C1196)-SEARCH("[",C1196)-1)))</f>
        <v/>
      </c>
      <c r="U1196" s="11" t="str">
        <f t="shared" ref="U1196:U1213" si="166">IF(OR(C1196="",LEFT(C1196,3)="---"),"",IFERROR(LEFT(C1196,LEN(C1196)-(LEN(C1196)-SEARCH("[",C1196)+2)),""))</f>
        <v/>
      </c>
      <c r="V1196" s="11" t="str">
        <f t="shared" ref="V1196:V1213" si="167">IF(OR(C1196="",LEFT(C1196,3)="---"),"",IF(OR(RIGHT(C1196,3)="-I]",RIGHT(C1196,4)="-II]",RIGHT(C1196,5)="-III]",RIGHT(C1196,4)="-IV]",RIGHT(C1196,3)="-V]",RIGHT(C1196,4)="-VI]",RIGHT(C1196,5)="-VII]",RIGHT(C1196,6)="-VIII]",RIGHT(C1196,3)="CG]",MID(C1196,LEN(C1196)-2,2)="CG",MID(C1196,LEN(C1196)-4,2)="CG",MID(C1196,LEN(C1196)-3,2)="CG"),"Campaign",IFERROR(IF(I1196=1,", PTO","")&amp;IF(J1196=1,", OBA","")&amp;IF(K1196=1,", Nght","")&amp;IF(L1196=1,", Dsrt","")&amp;IF(M1196=1,", Air","")&amp;IF(N1196=1,", Bcg","")&amp;IF(O1196=1,", Sea","")&amp;IF(P1196=1,", Dlux","")&amp;IF(Q1196=1,", SSR",""),"")))</f>
        <v/>
      </c>
      <c r="W1196" s="11" t="str">
        <f t="shared" ref="W1196:W1213" si="168">IF(V1196="","",IF(V1196="Campaign","Campaign",RIGHT(V1196,LEN(V1196)-2)))</f>
        <v/>
      </c>
      <c r="X1196" s="86" t="str">
        <f>IFERROR(IF(U1196="","",IF(COUNTIF('My Played Scenarios'!E:E,T1196)&gt;0,"ü","")),"")</f>
        <v/>
      </c>
    </row>
    <row r="1197" spans="1:24" ht="15" customHeight="1" x14ac:dyDescent="0.3">
      <c r="A1197" s="128" t="str">
        <f>IFERROR(IF(VLOOKUP(C1197,Summary!A:B,2,FALSE)&lt;&gt;"C","",MAX($A$2:A1196)+1),"")</f>
        <v/>
      </c>
      <c r="B1197" s="35">
        <f>IF(Setup!$J$56="Yes",MAX($B$2:B1196)+1,"")</f>
        <v>1087</v>
      </c>
      <c r="C1197" s="31" t="s">
        <v>1196</v>
      </c>
      <c r="D1197" s="37" t="str">
        <f t="shared" si="159"/>
        <v/>
      </c>
      <c r="E1197" s="41"/>
      <c r="F1197" s="41"/>
      <c r="I1197" s="70"/>
      <c r="J1197" s="70"/>
      <c r="K1197" s="70"/>
      <c r="L1197" s="70"/>
      <c r="M1197" s="70"/>
      <c r="N1197" s="70"/>
      <c r="O1197" s="70"/>
      <c r="P1197" s="70"/>
      <c r="Q1197" s="70"/>
      <c r="R1197" s="10" t="str">
        <f t="shared" si="163"/>
        <v/>
      </c>
      <c r="T1197" s="9" t="str">
        <f t="shared" si="165"/>
        <v/>
      </c>
      <c r="U1197" s="11" t="str">
        <f t="shared" si="166"/>
        <v/>
      </c>
      <c r="V1197" s="11" t="str">
        <f t="shared" si="167"/>
        <v/>
      </c>
      <c r="W1197" s="11" t="str">
        <f t="shared" si="168"/>
        <v/>
      </c>
      <c r="X1197" s="86" t="str">
        <f>IFERROR(IF(U1197="","",IF(COUNTIF('My Played Scenarios'!E:E,T1197)&gt;0,"ü","")),"")</f>
        <v/>
      </c>
    </row>
    <row r="1198" spans="1:24" ht="15" customHeight="1" x14ac:dyDescent="0.3">
      <c r="A1198" s="128" t="str">
        <f>IFERROR(IF(VLOOKUP(C1198,Summary!A:B,2,FALSE)&lt;&gt;"C","",MAX($A$2:A1197)+1),"")</f>
        <v/>
      </c>
      <c r="B1198" s="35">
        <f>IF(Setup!$J$56="Yes",MAX($B$2:B1197)+1,"")</f>
        <v>1088</v>
      </c>
      <c r="C1198" s="28" t="s">
        <v>1197</v>
      </c>
      <c r="D1198" s="37" t="str">
        <f t="shared" si="159"/>
        <v/>
      </c>
      <c r="E1198" s="41">
        <v>6.5</v>
      </c>
      <c r="F1198" s="41">
        <v>20</v>
      </c>
      <c r="G1198" s="6">
        <v>0</v>
      </c>
      <c r="H1198" s="6">
        <v>0</v>
      </c>
      <c r="I1198" s="70">
        <v>0</v>
      </c>
      <c r="J1198" s="70">
        <v>0</v>
      </c>
      <c r="K1198" s="70">
        <v>0</v>
      </c>
      <c r="L1198" s="70">
        <v>0</v>
      </c>
      <c r="M1198" s="70">
        <v>0</v>
      </c>
      <c r="N1198" s="70">
        <v>0</v>
      </c>
      <c r="O1198" s="70">
        <v>0</v>
      </c>
      <c r="P1198" s="70">
        <v>0</v>
      </c>
      <c r="Q1198" s="70">
        <v>0</v>
      </c>
      <c r="R1198" s="10">
        <f t="shared" si="163"/>
        <v>3.1666666666666665</v>
      </c>
      <c r="S1198" s="10">
        <v>3</v>
      </c>
      <c r="T1198" s="9" t="str">
        <f t="shared" si="165"/>
        <v>OB1</v>
      </c>
      <c r="U1198" s="11" t="str">
        <f t="shared" si="166"/>
        <v>Riding the Coattails</v>
      </c>
      <c r="V1198" s="11" t="str">
        <f t="shared" si="167"/>
        <v/>
      </c>
      <c r="W1198" s="11" t="str">
        <f t="shared" si="168"/>
        <v/>
      </c>
      <c r="X1198" s="86" t="str">
        <f>IFERROR(IF(U1198="","",IF(COUNTIF('My Played Scenarios'!E:E,T1198)&gt;0,"ü","")),"")</f>
        <v/>
      </c>
    </row>
    <row r="1199" spans="1:24" ht="15" customHeight="1" x14ac:dyDescent="0.3">
      <c r="A1199" s="128" t="str">
        <f>IFERROR(IF(VLOOKUP(C1199,Summary!A:B,2,FALSE)&lt;&gt;"C","",MAX($A$2:A1198)+1),"")</f>
        <v/>
      </c>
      <c r="B1199" s="35">
        <f>IF(Setup!$J$56="Yes",MAX($B$2:B1198)+1,"")</f>
        <v>1089</v>
      </c>
      <c r="C1199" s="28" t="s">
        <v>1198</v>
      </c>
      <c r="D1199" s="37" t="str">
        <f t="shared" si="159"/>
        <v/>
      </c>
      <c r="E1199" s="41">
        <v>7.5</v>
      </c>
      <c r="F1199" s="41">
        <v>25</v>
      </c>
      <c r="G1199" s="6">
        <v>0</v>
      </c>
      <c r="H1199" s="6">
        <v>1</v>
      </c>
      <c r="I1199" s="70">
        <v>0</v>
      </c>
      <c r="J1199" s="70">
        <v>0</v>
      </c>
      <c r="K1199" s="70">
        <v>0</v>
      </c>
      <c r="L1199" s="70">
        <v>0</v>
      </c>
      <c r="M1199" s="70">
        <v>0</v>
      </c>
      <c r="N1199" s="70">
        <v>0</v>
      </c>
      <c r="O1199" s="70">
        <v>0</v>
      </c>
      <c r="P1199" s="70">
        <v>0</v>
      </c>
      <c r="Q1199" s="70">
        <v>0</v>
      </c>
      <c r="R1199" s="10">
        <f t="shared" si="163"/>
        <v>4.25</v>
      </c>
      <c r="S1199" s="10">
        <v>4.5</v>
      </c>
      <c r="T1199" s="9" t="str">
        <f t="shared" si="165"/>
        <v>OB2</v>
      </c>
      <c r="U1199" s="11" t="str">
        <f t="shared" si="166"/>
        <v>Point 247</v>
      </c>
      <c r="V1199" s="11" t="str">
        <f t="shared" si="167"/>
        <v/>
      </c>
      <c r="W1199" s="11" t="str">
        <f t="shared" si="168"/>
        <v/>
      </c>
      <c r="X1199" s="86" t="str">
        <f>IFERROR(IF(U1199="","",IF(COUNTIF('My Played Scenarios'!E:E,T1199)&gt;0,"ü","")),"")</f>
        <v/>
      </c>
    </row>
    <row r="1200" spans="1:24" ht="15" customHeight="1" x14ac:dyDescent="0.3">
      <c r="A1200" s="128" t="str">
        <f>IFERROR(IF(VLOOKUP(C1200,Summary!A:B,2,FALSE)&lt;&gt;"C","",MAX($A$2:A1199)+1),"")</f>
        <v/>
      </c>
      <c r="B1200" s="35">
        <f>IF(Setup!$J$56="Yes",MAX($B$2:B1199)+1,"")</f>
        <v>1090</v>
      </c>
      <c r="C1200" s="28" t="s">
        <v>1199</v>
      </c>
      <c r="D1200" s="37" t="str">
        <f t="shared" si="159"/>
        <v/>
      </c>
      <c r="E1200" s="41">
        <v>5</v>
      </c>
      <c r="F1200" s="41">
        <v>11.5</v>
      </c>
      <c r="G1200" s="6">
        <v>2</v>
      </c>
      <c r="H1200" s="6">
        <v>0</v>
      </c>
      <c r="I1200" s="70">
        <v>0</v>
      </c>
      <c r="J1200" s="70">
        <v>0</v>
      </c>
      <c r="K1200" s="70">
        <v>0</v>
      </c>
      <c r="L1200" s="70">
        <v>0</v>
      </c>
      <c r="M1200" s="70">
        <v>0</v>
      </c>
      <c r="N1200" s="70">
        <v>0</v>
      </c>
      <c r="O1200" s="70">
        <v>0</v>
      </c>
      <c r="P1200" s="70">
        <v>0</v>
      </c>
      <c r="Q1200" s="70">
        <v>0</v>
      </c>
      <c r="R1200" s="10">
        <f t="shared" si="163"/>
        <v>2.625</v>
      </c>
      <c r="S1200" s="10">
        <v>1.7</v>
      </c>
      <c r="T1200" s="9" t="str">
        <f t="shared" si="165"/>
        <v>OB3</v>
      </c>
      <c r="U1200" s="11" t="str">
        <f t="shared" si="166"/>
        <v>Brasche Encounter</v>
      </c>
      <c r="V1200" s="11" t="str">
        <f t="shared" si="167"/>
        <v/>
      </c>
      <c r="W1200" s="11" t="str">
        <f t="shared" si="168"/>
        <v/>
      </c>
      <c r="X1200" s="86" t="str">
        <f>IFERROR(IF(U1200="","",IF(COUNTIF('My Played Scenarios'!E:E,T1200)&gt;0,"ü","")),"")</f>
        <v/>
      </c>
    </row>
    <row r="1201" spans="1:24" ht="15" customHeight="1" x14ac:dyDescent="0.3">
      <c r="A1201" s="128" t="str">
        <f>IFERROR(IF(VLOOKUP(C1201,Summary!A:B,2,FALSE)&lt;&gt;"C","",MAX($A$2:A1200)+1),"")</f>
        <v/>
      </c>
      <c r="B1201" s="35">
        <f>IF(Setup!$J$56="Yes",MAX($B$2:B1200)+1,"")</f>
        <v>1091</v>
      </c>
      <c r="C1201" s="28" t="s">
        <v>1200</v>
      </c>
      <c r="D1201" s="37" t="str">
        <f t="shared" si="159"/>
        <v/>
      </c>
      <c r="E1201" s="41">
        <v>6</v>
      </c>
      <c r="F1201" s="41">
        <v>31.5</v>
      </c>
      <c r="G1201" s="6">
        <v>0</v>
      </c>
      <c r="H1201" s="6">
        <v>1</v>
      </c>
      <c r="I1201" s="70">
        <v>0</v>
      </c>
      <c r="J1201" s="70">
        <v>0</v>
      </c>
      <c r="K1201" s="70">
        <v>0</v>
      </c>
      <c r="L1201" s="70">
        <v>0</v>
      </c>
      <c r="M1201" s="70">
        <v>1</v>
      </c>
      <c r="N1201" s="70">
        <v>0</v>
      </c>
      <c r="O1201" s="70">
        <v>0</v>
      </c>
      <c r="P1201" s="70">
        <v>1</v>
      </c>
      <c r="Q1201" s="70">
        <v>0</v>
      </c>
      <c r="R1201" s="10">
        <f t="shared" si="163"/>
        <v>4.45</v>
      </c>
      <c r="S1201" s="10">
        <v>4.5</v>
      </c>
      <c r="T1201" s="9" t="str">
        <f t="shared" si="165"/>
        <v>OB4</v>
      </c>
      <c r="U1201" s="11" t="str">
        <f t="shared" si="166"/>
        <v>Headhunting for Bloody Huns</v>
      </c>
      <c r="V1201" s="11" t="str">
        <f t="shared" si="167"/>
        <v>, Air, Dlux</v>
      </c>
      <c r="W1201" s="11" t="str">
        <f t="shared" si="168"/>
        <v>Air, Dlux</v>
      </c>
      <c r="X1201" s="86" t="str">
        <f>IFERROR(IF(U1201="","",IF(COUNTIF('My Played Scenarios'!E:E,T1201)&gt;0,"ü","")),"")</f>
        <v/>
      </c>
    </row>
    <row r="1202" spans="1:24" ht="15" customHeight="1" x14ac:dyDescent="0.3">
      <c r="A1202" s="128" t="str">
        <f>IFERROR(IF(VLOOKUP(C1202,Summary!A:B,2,FALSE)&lt;&gt;"C","",MAX($A$2:A1201)+1),"")</f>
        <v/>
      </c>
      <c r="B1202" s="35">
        <f>IF(Setup!$J$56="Yes",MAX($B$2:B1201)+1,"")</f>
        <v>1092</v>
      </c>
      <c r="C1202" s="28" t="s">
        <v>1201</v>
      </c>
      <c r="D1202" s="37" t="str">
        <f t="shared" si="159"/>
        <v/>
      </c>
      <c r="E1202" s="41">
        <v>7.5</v>
      </c>
      <c r="F1202" s="41">
        <v>40.5</v>
      </c>
      <c r="G1202" s="6">
        <v>5</v>
      </c>
      <c r="H1202" s="6">
        <v>5</v>
      </c>
      <c r="I1202" s="70">
        <v>0</v>
      </c>
      <c r="J1202" s="70">
        <v>1</v>
      </c>
      <c r="K1202" s="70">
        <v>0</v>
      </c>
      <c r="L1202" s="70">
        <v>0</v>
      </c>
      <c r="M1202" s="70">
        <v>0</v>
      </c>
      <c r="N1202" s="70">
        <v>0</v>
      </c>
      <c r="O1202" s="70">
        <v>0</v>
      </c>
      <c r="P1202" s="70">
        <v>0</v>
      </c>
      <c r="Q1202" s="70">
        <v>0</v>
      </c>
      <c r="R1202" s="10">
        <f t="shared" si="163"/>
        <v>9.8125</v>
      </c>
      <c r="S1202" s="10">
        <v>9.3000000000000007</v>
      </c>
      <c r="T1202" s="9" t="str">
        <f t="shared" si="165"/>
        <v>OB5</v>
      </c>
      <c r="U1202" s="11" t="str">
        <f t="shared" si="166"/>
        <v>Clearing Kamienka</v>
      </c>
      <c r="V1202" s="11" t="str">
        <f t="shared" si="167"/>
        <v>, OBA</v>
      </c>
      <c r="W1202" s="11" t="str">
        <f t="shared" si="168"/>
        <v>OBA</v>
      </c>
      <c r="X1202" s="86" t="str">
        <f>IFERROR(IF(U1202="","",IF(COUNTIF('My Played Scenarios'!E:E,T1202)&gt;0,"ü","")),"")</f>
        <v/>
      </c>
    </row>
    <row r="1203" spans="1:24" ht="15" customHeight="1" x14ac:dyDescent="0.3">
      <c r="A1203" s="128" t="str">
        <f>IFERROR(IF(VLOOKUP(C1203,Summary!A:B,2,FALSE)&lt;&gt;"C","",MAX($A$2:A1202)+1),"")</f>
        <v/>
      </c>
      <c r="B1203" s="35">
        <f>IF(Setup!$J$56="Yes",MAX($B$2:B1202)+1,"")</f>
        <v>1093</v>
      </c>
      <c r="C1203" s="28" t="s">
        <v>1202</v>
      </c>
      <c r="D1203" s="37" t="str">
        <f t="shared" si="159"/>
        <v/>
      </c>
      <c r="E1203" s="41">
        <v>4.5</v>
      </c>
      <c r="F1203" s="41">
        <v>22.5</v>
      </c>
      <c r="G1203" s="6">
        <v>12</v>
      </c>
      <c r="H1203" s="6">
        <v>4</v>
      </c>
      <c r="I1203" s="70">
        <v>0</v>
      </c>
      <c r="J1203" s="70">
        <v>0</v>
      </c>
      <c r="K1203" s="70">
        <v>0</v>
      </c>
      <c r="L1203" s="70">
        <v>1</v>
      </c>
      <c r="M1203" s="70">
        <v>0</v>
      </c>
      <c r="N1203" s="70">
        <v>0</v>
      </c>
      <c r="O1203" s="70">
        <v>0</v>
      </c>
      <c r="P1203" s="70">
        <v>0</v>
      </c>
      <c r="Q1203" s="70">
        <v>0</v>
      </c>
      <c r="R1203" s="10">
        <f t="shared" si="163"/>
        <v>6.0625</v>
      </c>
      <c r="T1203" s="9" t="str">
        <f t="shared" si="165"/>
        <v>OB6</v>
      </c>
      <c r="U1203" s="11" t="str">
        <f t="shared" si="166"/>
        <v>First Clash in Tunisia</v>
      </c>
      <c r="V1203" s="11" t="str">
        <f t="shared" si="167"/>
        <v>, Dsrt</v>
      </c>
      <c r="W1203" s="11" t="str">
        <f t="shared" si="168"/>
        <v>Dsrt</v>
      </c>
      <c r="X1203" s="86" t="str">
        <f>IFERROR(IF(U1203="","",IF(COUNTIF('My Played Scenarios'!E:E,T1203)&gt;0,"ü","")),"")</f>
        <v/>
      </c>
    </row>
    <row r="1204" spans="1:24" ht="15" customHeight="1" x14ac:dyDescent="0.3">
      <c r="A1204" s="128" t="str">
        <f>IFERROR(IF(VLOOKUP(C1204,Summary!A:B,2,FALSE)&lt;&gt;"C","",MAX($A$2:A1203)+1),"")</f>
        <v/>
      </c>
      <c r="B1204" s="35">
        <f>IF(Setup!$J$56="Yes",MAX($B$2:B1203)+1,"")</f>
        <v>1094</v>
      </c>
      <c r="C1204" s="28" t="s">
        <v>1203</v>
      </c>
      <c r="D1204" s="37" t="str">
        <f t="shared" si="159"/>
        <v/>
      </c>
      <c r="E1204" s="41">
        <v>11.5</v>
      </c>
      <c r="F1204" s="41">
        <v>66</v>
      </c>
      <c r="G1204" s="6">
        <v>26</v>
      </c>
      <c r="H1204" s="6">
        <v>7</v>
      </c>
      <c r="I1204" s="70">
        <v>0</v>
      </c>
      <c r="J1204" s="70">
        <v>1</v>
      </c>
      <c r="K1204" s="70">
        <v>0</v>
      </c>
      <c r="L1204" s="70">
        <v>1</v>
      </c>
      <c r="M1204" s="70">
        <v>0</v>
      </c>
      <c r="N1204" s="70">
        <v>0</v>
      </c>
      <c r="O1204" s="70">
        <v>0</v>
      </c>
      <c r="P1204" s="70">
        <v>0</v>
      </c>
      <c r="Q1204" s="70">
        <v>0</v>
      </c>
      <c r="R1204" s="10">
        <f t="shared" si="163"/>
        <v>31.858333333333334</v>
      </c>
      <c r="S1204" s="10">
        <v>32.200000000000003</v>
      </c>
      <c r="T1204" s="9" t="str">
        <f t="shared" si="165"/>
        <v>OB7</v>
      </c>
      <c r="U1204" s="11" t="str">
        <f t="shared" si="166"/>
        <v>Crisis at Kasserine</v>
      </c>
      <c r="V1204" s="11" t="str">
        <f t="shared" si="167"/>
        <v>, OBA, Dsrt</v>
      </c>
      <c r="W1204" s="11" t="str">
        <f t="shared" si="168"/>
        <v>OBA, Dsrt</v>
      </c>
      <c r="X1204" s="86" t="str">
        <f>IFERROR(IF(U1204="","",IF(COUNTIF('My Played Scenarios'!E:E,T1204)&gt;0,"ü","")),"")</f>
        <v/>
      </c>
    </row>
    <row r="1205" spans="1:24" ht="15" customHeight="1" x14ac:dyDescent="0.3">
      <c r="A1205" s="128" t="str">
        <f>IFERROR(IF(VLOOKUP(C1205,Summary!A:B,2,FALSE)&lt;&gt;"C","",MAX($A$2:A1204)+1),"")</f>
        <v/>
      </c>
      <c r="B1205" s="35">
        <f>IF(Setup!$J$56="Yes",MAX($B$2:B1204)+1,"")</f>
        <v>1095</v>
      </c>
      <c r="C1205" s="28" t="s">
        <v>1204</v>
      </c>
      <c r="D1205" s="37" t="str">
        <f t="shared" si="159"/>
        <v/>
      </c>
      <c r="E1205" s="41">
        <v>5</v>
      </c>
      <c r="F1205" s="41">
        <v>29</v>
      </c>
      <c r="G1205" s="6">
        <v>0</v>
      </c>
      <c r="H1205" s="6">
        <v>0</v>
      </c>
      <c r="I1205" s="70">
        <v>1</v>
      </c>
      <c r="J1205" s="70">
        <v>0</v>
      </c>
      <c r="K1205" s="70">
        <v>0</v>
      </c>
      <c r="L1205" s="70">
        <v>0</v>
      </c>
      <c r="M1205" s="70">
        <v>0</v>
      </c>
      <c r="N1205" s="70">
        <v>0</v>
      </c>
      <c r="O1205" s="70">
        <v>0</v>
      </c>
      <c r="P1205" s="70">
        <v>0</v>
      </c>
      <c r="Q1205" s="70">
        <v>0</v>
      </c>
      <c r="R1205" s="10">
        <f t="shared" si="163"/>
        <v>3.5</v>
      </c>
      <c r="S1205" s="10">
        <v>3.3</v>
      </c>
      <c r="T1205" s="9" t="str">
        <f t="shared" si="165"/>
        <v>OB8</v>
      </c>
      <c r="U1205" s="11" t="str">
        <f t="shared" si="166"/>
        <v>Unhappy Trails</v>
      </c>
      <c r="V1205" s="11" t="str">
        <f t="shared" si="167"/>
        <v>, PTO</v>
      </c>
      <c r="W1205" s="11" t="str">
        <f t="shared" si="168"/>
        <v>PTO</v>
      </c>
      <c r="X1205" s="86" t="str">
        <f>IFERROR(IF(U1205="","",IF(COUNTIF('My Played Scenarios'!E:E,T1205)&gt;0,"ü","")),"")</f>
        <v/>
      </c>
    </row>
    <row r="1206" spans="1:24" ht="15" customHeight="1" x14ac:dyDescent="0.3">
      <c r="A1206" s="128" t="str">
        <f>IFERROR(IF(VLOOKUP(C1206,Summary!A:B,2,FALSE)&lt;&gt;"C","",MAX($A$2:A1205)+1),"")</f>
        <v/>
      </c>
      <c r="B1206" s="35">
        <f>IF(Setup!$J$56="Yes",MAX($B$2:B1205)+1,"")</f>
        <v>1096</v>
      </c>
      <c r="C1206" s="28" t="s">
        <v>1205</v>
      </c>
      <c r="D1206" s="37" t="str">
        <f t="shared" si="159"/>
        <v/>
      </c>
      <c r="E1206" s="41">
        <v>6.5</v>
      </c>
      <c r="F1206" s="41">
        <v>23</v>
      </c>
      <c r="G1206" s="6">
        <v>0</v>
      </c>
      <c r="H1206" s="6">
        <v>2</v>
      </c>
      <c r="I1206" s="70">
        <v>1</v>
      </c>
      <c r="J1206" s="70">
        <v>0</v>
      </c>
      <c r="K1206" s="70">
        <v>0</v>
      </c>
      <c r="L1206" s="70">
        <v>0</v>
      </c>
      <c r="M1206" s="70">
        <v>0</v>
      </c>
      <c r="N1206" s="70">
        <v>0</v>
      </c>
      <c r="O1206" s="70">
        <v>0</v>
      </c>
      <c r="P1206" s="70">
        <v>0</v>
      </c>
      <c r="Q1206" s="70">
        <v>0</v>
      </c>
      <c r="R1206" s="10">
        <f t="shared" si="163"/>
        <v>3.8166666666666669</v>
      </c>
      <c r="S1206" s="10">
        <v>3.7</v>
      </c>
      <c r="T1206" s="9" t="str">
        <f t="shared" si="165"/>
        <v>OB9</v>
      </c>
      <c r="U1206" s="11" t="str">
        <f t="shared" si="166"/>
        <v>First Crack at Hellzapoppin' Ridge</v>
      </c>
      <c r="V1206" s="11" t="str">
        <f t="shared" si="167"/>
        <v>, PTO</v>
      </c>
      <c r="W1206" s="11" t="str">
        <f t="shared" si="168"/>
        <v>PTO</v>
      </c>
      <c r="X1206" s="86" t="str">
        <f>IFERROR(IF(U1206="","",IF(COUNTIF('My Played Scenarios'!E:E,T1206)&gt;0,"ü","")),"")</f>
        <v/>
      </c>
    </row>
    <row r="1207" spans="1:24" ht="15" customHeight="1" x14ac:dyDescent="0.3">
      <c r="A1207" s="128" t="str">
        <f>IFERROR(IF(VLOOKUP(C1207,Summary!A:B,2,FALSE)&lt;&gt;"C","",MAX($A$2:A1206)+1),"")</f>
        <v/>
      </c>
      <c r="B1207" s="35">
        <f>IF(Setup!$J$56="Yes",MAX($B$2:B1206)+1,"")</f>
        <v>1097</v>
      </c>
      <c r="C1207" s="28" t="s">
        <v>1206</v>
      </c>
      <c r="D1207" s="37" t="str">
        <f t="shared" si="159"/>
        <v/>
      </c>
      <c r="E1207" s="41">
        <v>4.5</v>
      </c>
      <c r="F1207" s="41">
        <v>14</v>
      </c>
      <c r="G1207" s="6">
        <v>3</v>
      </c>
      <c r="H1207" s="6">
        <v>0</v>
      </c>
      <c r="I1207" s="70">
        <v>0</v>
      </c>
      <c r="J1207" s="70">
        <v>0</v>
      </c>
      <c r="K1207" s="70">
        <v>0</v>
      </c>
      <c r="L1207" s="70">
        <v>0</v>
      </c>
      <c r="M1207" s="70">
        <v>0</v>
      </c>
      <c r="N1207" s="70">
        <v>0</v>
      </c>
      <c r="O1207" s="70">
        <v>0</v>
      </c>
      <c r="P1207" s="70">
        <v>1</v>
      </c>
      <c r="Q1207" s="70">
        <v>1</v>
      </c>
      <c r="R1207" s="10">
        <f t="shared" si="163"/>
        <v>3.3250000000000002</v>
      </c>
      <c r="S1207" s="10">
        <v>2.2000000000000002</v>
      </c>
      <c r="T1207" s="9" t="str">
        <f t="shared" si="165"/>
        <v>OB10</v>
      </c>
      <c r="U1207" s="11" t="str">
        <f t="shared" si="166"/>
        <v>The Men from Zadig</v>
      </c>
      <c r="V1207" s="11" t="str">
        <f t="shared" si="167"/>
        <v>, Dlux, SSR</v>
      </c>
      <c r="W1207" s="11" t="str">
        <f t="shared" si="168"/>
        <v>Dlux, SSR</v>
      </c>
      <c r="X1207" s="86" t="str">
        <f>IFERROR(IF(U1207="","",IF(COUNTIF('My Played Scenarios'!E:E,T1207)&gt;0,"ü","")),"")</f>
        <v/>
      </c>
    </row>
    <row r="1208" spans="1:24" ht="15" customHeight="1" x14ac:dyDescent="0.3">
      <c r="A1208" s="128" t="str">
        <f>IFERROR(IF(VLOOKUP(C1208,Summary!A:B,2,FALSE)&lt;&gt;"C","",MAX($A$2:A1207)+1),"")</f>
        <v/>
      </c>
      <c r="B1208" s="35">
        <f>IF(Setup!$J$56="Yes",MAX($B$2:B1207)+1,"")</f>
        <v>1098</v>
      </c>
      <c r="C1208" s="28" t="s">
        <v>1207</v>
      </c>
      <c r="D1208" s="37" t="str">
        <f t="shared" si="159"/>
        <v/>
      </c>
      <c r="E1208" s="41">
        <v>5.5</v>
      </c>
      <c r="F1208" s="41">
        <v>11</v>
      </c>
      <c r="G1208" s="6">
        <v>2</v>
      </c>
      <c r="H1208" s="6">
        <v>1</v>
      </c>
      <c r="I1208" s="70">
        <v>0</v>
      </c>
      <c r="J1208" s="70">
        <v>0</v>
      </c>
      <c r="K1208" s="70">
        <v>0</v>
      </c>
      <c r="L1208" s="70">
        <v>0</v>
      </c>
      <c r="M1208" s="70">
        <v>0</v>
      </c>
      <c r="N1208" s="70">
        <v>0</v>
      </c>
      <c r="O1208" s="70">
        <v>0</v>
      </c>
      <c r="P1208" s="70">
        <v>0</v>
      </c>
      <c r="Q1208" s="70">
        <v>0</v>
      </c>
      <c r="R1208" s="10">
        <f t="shared" si="163"/>
        <v>2.833333333333333</v>
      </c>
      <c r="S1208" s="10">
        <v>1.9</v>
      </c>
      <c r="T1208" s="9" t="str">
        <f t="shared" si="165"/>
        <v>OB11</v>
      </c>
      <c r="U1208" s="11" t="str">
        <f t="shared" si="166"/>
        <v>Avril Action</v>
      </c>
      <c r="V1208" s="11" t="str">
        <f t="shared" si="167"/>
        <v/>
      </c>
      <c r="W1208" s="11" t="str">
        <f t="shared" si="168"/>
        <v/>
      </c>
      <c r="X1208" s="86" t="str">
        <f>IFERROR(IF(U1208="","",IF(COUNTIF('My Played Scenarios'!E:E,T1208)&gt;0,"ü","")),"")</f>
        <v/>
      </c>
    </row>
    <row r="1209" spans="1:24" ht="15" customHeight="1" x14ac:dyDescent="0.3">
      <c r="A1209" s="128" t="str">
        <f>IFERROR(IF(VLOOKUP(C1209,Summary!A:B,2,FALSE)&lt;&gt;"C","",MAX($A$2:A1208)+1),"")</f>
        <v/>
      </c>
      <c r="B1209" s="35">
        <f>IF(Setup!$J$56="Yes",MAX($B$2:B1208)+1,"")</f>
        <v>1099</v>
      </c>
      <c r="C1209" s="28" t="s">
        <v>1208</v>
      </c>
      <c r="D1209" s="37" t="str">
        <f t="shared" si="159"/>
        <v/>
      </c>
      <c r="E1209" s="41">
        <v>7.5</v>
      </c>
      <c r="F1209" s="41">
        <v>23</v>
      </c>
      <c r="G1209" s="6">
        <v>2</v>
      </c>
      <c r="H1209" s="6">
        <v>0</v>
      </c>
      <c r="I1209" s="70">
        <v>0</v>
      </c>
      <c r="J1209" s="70">
        <v>0</v>
      </c>
      <c r="K1209" s="70">
        <v>0</v>
      </c>
      <c r="L1209" s="70">
        <v>0</v>
      </c>
      <c r="M1209" s="70">
        <v>0</v>
      </c>
      <c r="N1209" s="70">
        <v>0</v>
      </c>
      <c r="O1209" s="70">
        <v>0</v>
      </c>
      <c r="P1209" s="70">
        <v>0</v>
      </c>
      <c r="Q1209" s="70">
        <v>0</v>
      </c>
      <c r="R1209" s="10">
        <f t="shared" si="163"/>
        <v>4.875</v>
      </c>
      <c r="S1209" s="10">
        <v>4.5999999999999996</v>
      </c>
      <c r="T1209" s="9" t="str">
        <f t="shared" si="165"/>
        <v>OB12</v>
      </c>
      <c r="U1209" s="11" t="str">
        <f t="shared" si="166"/>
        <v>Block at Ville-sur-Illon</v>
      </c>
      <c r="V1209" s="11" t="str">
        <f t="shared" si="167"/>
        <v/>
      </c>
      <c r="W1209" s="11" t="str">
        <f t="shared" si="168"/>
        <v/>
      </c>
      <c r="X1209" s="86" t="str">
        <f>IFERROR(IF(U1209="","",IF(COUNTIF('My Played Scenarios'!E:E,T1209)&gt;0,"ü","")),"")</f>
        <v/>
      </c>
    </row>
    <row r="1210" spans="1:24" ht="15" customHeight="1" x14ac:dyDescent="0.3">
      <c r="A1210" s="128" t="str">
        <f>IFERROR(IF(VLOOKUP(C1210,Summary!A:B,2,FALSE)&lt;&gt;"C","",MAX($A$2:A1209)+1),"")</f>
        <v/>
      </c>
      <c r="B1210" s="35">
        <f>IF(Setup!$J$56="Yes",MAX($B$2:B1209)+1,"")</f>
        <v>1100</v>
      </c>
      <c r="C1210" s="28" t="s">
        <v>1209</v>
      </c>
      <c r="D1210" s="37" t="str">
        <f t="shared" si="159"/>
        <v/>
      </c>
      <c r="E1210" s="41">
        <v>5.5</v>
      </c>
      <c r="F1210" s="41">
        <v>21.5</v>
      </c>
      <c r="G1210" s="6">
        <v>10</v>
      </c>
      <c r="H1210" s="6">
        <v>0</v>
      </c>
      <c r="I1210" s="70">
        <v>0</v>
      </c>
      <c r="J1210" s="70">
        <v>0</v>
      </c>
      <c r="K1210" s="70">
        <v>0</v>
      </c>
      <c r="L1210" s="70">
        <v>0</v>
      </c>
      <c r="M1210" s="70">
        <v>0</v>
      </c>
      <c r="N1210" s="70">
        <v>0</v>
      </c>
      <c r="O1210" s="70">
        <v>0</v>
      </c>
      <c r="P1210" s="70">
        <v>0</v>
      </c>
      <c r="Q1210" s="70">
        <v>0</v>
      </c>
      <c r="R1210" s="10">
        <f t="shared" si="163"/>
        <v>5.7208333333333332</v>
      </c>
      <c r="T1210" s="9" t="str">
        <f t="shared" si="165"/>
        <v>OB13</v>
      </c>
      <c r="U1210" s="11" t="str">
        <f t="shared" si="166"/>
        <v>A Hotly Contested Crossroads</v>
      </c>
      <c r="V1210" s="11" t="str">
        <f t="shared" si="167"/>
        <v/>
      </c>
      <c r="W1210" s="11" t="str">
        <f t="shared" si="168"/>
        <v/>
      </c>
      <c r="X1210" s="86" t="str">
        <f>IFERROR(IF(U1210="","",IF(COUNTIF('My Played Scenarios'!E:E,T1210)&gt;0,"ü","")),"")</f>
        <v/>
      </c>
    </row>
    <row r="1211" spans="1:24" ht="15" customHeight="1" x14ac:dyDescent="0.3">
      <c r="A1211" s="128" t="str">
        <f>IFERROR(IF(VLOOKUP(C1211,Summary!A:B,2,FALSE)&lt;&gt;"C","",MAX($A$2:A1210)+1),"")</f>
        <v/>
      </c>
      <c r="B1211" s="35">
        <f>IF(Setup!$J$56="Yes",MAX($B$2:B1210)+1,"")</f>
        <v>1101</v>
      </c>
      <c r="C1211" s="28" t="s">
        <v>1210</v>
      </c>
      <c r="D1211" s="37" t="str">
        <f t="shared" si="159"/>
        <v/>
      </c>
      <c r="E1211" s="41">
        <v>6.5</v>
      </c>
      <c r="F1211" s="41">
        <v>21</v>
      </c>
      <c r="G1211" s="6">
        <v>0</v>
      </c>
      <c r="H1211" s="6">
        <v>0</v>
      </c>
      <c r="I1211" s="70">
        <v>1</v>
      </c>
      <c r="J1211" s="70">
        <v>0</v>
      </c>
      <c r="K1211" s="70">
        <v>0</v>
      </c>
      <c r="L1211" s="70">
        <v>0</v>
      </c>
      <c r="M1211" s="70">
        <v>0</v>
      </c>
      <c r="N1211" s="70">
        <v>0</v>
      </c>
      <c r="O1211" s="70">
        <v>0</v>
      </c>
      <c r="P1211" s="70">
        <v>0</v>
      </c>
      <c r="Q1211" s="70">
        <v>0</v>
      </c>
      <c r="R1211" s="10">
        <f t="shared" si="163"/>
        <v>3.3833333333333333</v>
      </c>
      <c r="S1211" s="10">
        <v>3.1</v>
      </c>
      <c r="T1211" s="9" t="str">
        <f t="shared" si="165"/>
        <v>OB14</v>
      </c>
      <c r="U1211" s="11" t="str">
        <f t="shared" si="166"/>
        <v>Pursuing Kobayashi</v>
      </c>
      <c r="V1211" s="11" t="str">
        <f t="shared" si="167"/>
        <v>, PTO</v>
      </c>
      <c r="W1211" s="11" t="str">
        <f t="shared" si="168"/>
        <v>PTO</v>
      </c>
      <c r="X1211" s="86" t="str">
        <f>IFERROR(IF(U1211="","",IF(COUNTIF('My Played Scenarios'!E:E,T1211)&gt;0,"ü","")),"")</f>
        <v/>
      </c>
    </row>
    <row r="1212" spans="1:24" ht="15" customHeight="1" x14ac:dyDescent="0.3">
      <c r="A1212" s="128" t="str">
        <f>IFERROR(IF(VLOOKUP(C1212,Summary!A:B,2,FALSE)&lt;&gt;"C","",MAX($A$2:A1211)+1),"")</f>
        <v/>
      </c>
      <c r="B1212" s="35">
        <f>IF(Setup!$J$56="Yes",MAX($B$2:B1211)+1,"")</f>
        <v>1102</v>
      </c>
      <c r="C1212" s="28"/>
      <c r="D1212" s="37" t="str">
        <f t="shared" si="159"/>
        <v/>
      </c>
      <c r="E1212" s="41"/>
      <c r="F1212" s="41"/>
      <c r="I1212" s="70" t="s">
        <v>1363</v>
      </c>
      <c r="J1212" s="70" t="s">
        <v>1363</v>
      </c>
      <c r="K1212" s="70" t="s">
        <v>1363</v>
      </c>
      <c r="L1212" s="70" t="s">
        <v>1363</v>
      </c>
      <c r="M1212" s="70" t="s">
        <v>1363</v>
      </c>
      <c r="N1212" s="70" t="s">
        <v>1363</v>
      </c>
      <c r="O1212" s="70" t="s">
        <v>1363</v>
      </c>
      <c r="P1212" s="70"/>
      <c r="Q1212" s="70" t="s">
        <v>1363</v>
      </c>
      <c r="R1212" s="10" t="str">
        <f t="shared" si="163"/>
        <v/>
      </c>
      <c r="T1212" s="9" t="str">
        <f t="shared" si="165"/>
        <v/>
      </c>
      <c r="U1212" s="11" t="str">
        <f t="shared" si="166"/>
        <v/>
      </c>
      <c r="V1212" s="11" t="str">
        <f t="shared" si="167"/>
        <v/>
      </c>
      <c r="W1212" s="11" t="str">
        <f t="shared" si="168"/>
        <v/>
      </c>
      <c r="X1212" s="86" t="str">
        <f>IFERROR(IF(U1212="","",IF(COUNTIF('My Played Scenarios'!E:E,T1212)&gt;0,"ü","")),"")</f>
        <v/>
      </c>
    </row>
    <row r="1213" spans="1:24" ht="15" customHeight="1" x14ac:dyDescent="0.3">
      <c r="A1213" s="128" t="str">
        <f>IFERROR(IF(VLOOKUP(C1213,Summary!A:B,2,FALSE)&lt;&gt;"C","",MAX($A$2:A1212)+1),"")</f>
        <v/>
      </c>
      <c r="B1213" s="35">
        <f>IF(Setup!$J$57="Yes",MAX($B$2:B1212)+1,"")</f>
        <v>1103</v>
      </c>
      <c r="C1213" s="29" t="s">
        <v>706</v>
      </c>
      <c r="D1213" s="37" t="str">
        <f t="shared" ref="D1213:D1262" si="169">IF(OR(C1213="",LEFT(C1213,2)="--"),"",IF(OR(E1213="",F1213="",G1213="",H1213="",I1213="",J1213="",K1213="",L1213="",M1213="",N1213="",O1213="",P1213="",Q1213=""),"*",""))</f>
        <v/>
      </c>
      <c r="E1213" s="17"/>
      <c r="F1213" s="17"/>
      <c r="I1213" s="70" t="s">
        <v>1363</v>
      </c>
      <c r="J1213" s="70" t="s">
        <v>1363</v>
      </c>
      <c r="K1213" s="70" t="s">
        <v>1363</v>
      </c>
      <c r="L1213" s="70" t="s">
        <v>1363</v>
      </c>
      <c r="M1213" s="70" t="s">
        <v>1363</v>
      </c>
      <c r="N1213" s="70" t="s">
        <v>1363</v>
      </c>
      <c r="O1213" s="70" t="s">
        <v>1363</v>
      </c>
      <c r="P1213" s="70"/>
      <c r="Q1213" s="70" t="s">
        <v>1363</v>
      </c>
      <c r="R1213" s="10" t="str">
        <f t="shared" si="163"/>
        <v/>
      </c>
      <c r="T1213" s="9" t="str">
        <f t="shared" si="165"/>
        <v/>
      </c>
      <c r="U1213" s="11" t="str">
        <f t="shared" si="166"/>
        <v/>
      </c>
      <c r="V1213" s="11" t="str">
        <f t="shared" si="167"/>
        <v/>
      </c>
      <c r="W1213" s="11" t="str">
        <f t="shared" si="168"/>
        <v/>
      </c>
      <c r="X1213" s="86" t="str">
        <f>IFERROR(IF(U1213="","",IF(COUNTIF('My Played Scenarios'!E:E,T1213)&gt;0,"ü","")),"")</f>
        <v/>
      </c>
    </row>
    <row r="1214" spans="1:24" ht="15" customHeight="1" x14ac:dyDescent="0.3">
      <c r="A1214" s="128" t="str">
        <f>IFERROR(IF(VLOOKUP(C1214,Summary!A:B,2,FALSE)&lt;&gt;"C","",MAX($A$2:A1213)+1),"")</f>
        <v/>
      </c>
      <c r="B1214" s="35">
        <f>IF(Setup!$J$57="Yes",MAX($B$2:B1213)+1,"")</f>
        <v>1104</v>
      </c>
      <c r="C1214" s="28" t="s">
        <v>707</v>
      </c>
      <c r="D1214" s="37" t="str">
        <f t="shared" si="169"/>
        <v/>
      </c>
      <c r="E1214" s="41">
        <v>6</v>
      </c>
      <c r="F1214" s="41">
        <v>22.5</v>
      </c>
      <c r="G1214" s="6">
        <v>11</v>
      </c>
      <c r="H1214" s="6">
        <v>3</v>
      </c>
      <c r="I1214" s="70">
        <v>0</v>
      </c>
      <c r="J1214" s="70">
        <v>0</v>
      </c>
      <c r="K1214" s="70">
        <v>0</v>
      </c>
      <c r="L1214" s="70">
        <v>0</v>
      </c>
      <c r="M1214" s="70">
        <v>0</v>
      </c>
      <c r="N1214" s="70">
        <v>0</v>
      </c>
      <c r="O1214" s="70">
        <v>0</v>
      </c>
      <c r="P1214" s="70">
        <v>0</v>
      </c>
      <c r="Q1214" s="70">
        <v>0</v>
      </c>
      <c r="R1214" s="10">
        <f t="shared" si="163"/>
        <v>6.85</v>
      </c>
      <c r="T1214" s="9" t="str">
        <f t="shared" ref="T1214:T1312" si="170">IF(OR(C1214="",LEFT(C1214,3)="---"),"",IFERROR("ASL"&amp;1*MID(C1214,SEARCH("[",C1214)+1,LEN(C1214)-SEARCH("[",C1214)-1),MID(C1214,SEARCH("[",C1214)+1,LEN(C1214)-SEARCH("[",C1214)-1)))</f>
        <v>PP1</v>
      </c>
      <c r="U1214" s="11" t="str">
        <f t="shared" ref="U1214:U1312" si="171">IF(OR(C1214="",LEFT(C1214,3)="---"),"",IFERROR(LEFT(C1214,LEN(C1214)-(LEN(C1214)-SEARCH("[",C1214)+2)),""))</f>
        <v>Cut the Road to Marseille</v>
      </c>
      <c r="V1214" s="11" t="str">
        <f t="shared" si="164"/>
        <v/>
      </c>
      <c r="W1214" s="11" t="str">
        <f t="shared" ref="W1214:W1312" si="172">IF(V1214="","",IF(V1214="Campaign","Campaign",RIGHT(V1214,LEN(V1214)-2)))</f>
        <v/>
      </c>
      <c r="X1214" s="86" t="str">
        <f>IFERROR(IF(U1214="","",IF(COUNTIF('My Played Scenarios'!E:E,T1214)&gt;0,"ü","")),"")</f>
        <v/>
      </c>
    </row>
    <row r="1215" spans="1:24" ht="15" customHeight="1" x14ac:dyDescent="0.3">
      <c r="A1215" s="128" t="str">
        <f>IFERROR(IF(VLOOKUP(C1215,Summary!A:B,2,FALSE)&lt;&gt;"C","",MAX($A$2:A1214)+1),"")</f>
        <v/>
      </c>
      <c r="B1215" s="35">
        <f>IF(Setup!$J$57="Yes",MAX($B$2:B1214)+1,"")</f>
        <v>1105</v>
      </c>
      <c r="C1215" s="28" t="s">
        <v>708</v>
      </c>
      <c r="D1215" s="37" t="str">
        <f t="shared" si="169"/>
        <v/>
      </c>
      <c r="E1215" s="41">
        <v>7.5</v>
      </c>
      <c r="F1215" s="41">
        <v>29</v>
      </c>
      <c r="G1215" s="6">
        <v>3</v>
      </c>
      <c r="H1215" s="6">
        <v>4</v>
      </c>
      <c r="I1215" s="70">
        <v>0</v>
      </c>
      <c r="J1215" s="70">
        <v>0</v>
      </c>
      <c r="K1215" s="70">
        <v>0</v>
      </c>
      <c r="L1215" s="70">
        <v>0</v>
      </c>
      <c r="M1215" s="70">
        <v>0</v>
      </c>
      <c r="N1215" s="70">
        <v>0</v>
      </c>
      <c r="O1215" s="70">
        <v>0</v>
      </c>
      <c r="P1215" s="70">
        <v>0</v>
      </c>
      <c r="Q1215" s="70">
        <v>0</v>
      </c>
      <c r="R1215" s="10">
        <f t="shared" si="163"/>
        <v>6.625</v>
      </c>
      <c r="T1215" s="9" t="str">
        <f t="shared" si="170"/>
        <v>PP2</v>
      </c>
      <c r="U1215" s="11" t="str">
        <f t="shared" si="171"/>
        <v>Supply Detail</v>
      </c>
      <c r="V1215" s="11" t="str">
        <f t="shared" si="164"/>
        <v/>
      </c>
      <c r="W1215" s="11" t="str">
        <f t="shared" si="172"/>
        <v/>
      </c>
      <c r="X1215" s="86" t="str">
        <f>IFERROR(IF(U1215="","",IF(COUNTIF('My Played Scenarios'!E:E,T1215)&gt;0,"ü","")),"")</f>
        <v/>
      </c>
    </row>
    <row r="1216" spans="1:24" ht="15" customHeight="1" x14ac:dyDescent="0.3">
      <c r="A1216" s="128" t="str">
        <f>IFERROR(IF(VLOOKUP(C1216,Summary!A:B,2,FALSE)&lt;&gt;"C","",MAX($A$2:A1215)+1),"")</f>
        <v/>
      </c>
      <c r="B1216" s="35">
        <f>IF(Setup!$J$57="Yes",MAX($B$2:B1215)+1,"")</f>
        <v>1106</v>
      </c>
      <c r="C1216" s="28" t="s">
        <v>709</v>
      </c>
      <c r="D1216" s="37" t="str">
        <f t="shared" si="169"/>
        <v/>
      </c>
      <c r="E1216" s="41">
        <v>7</v>
      </c>
      <c r="F1216" s="41">
        <v>41.5</v>
      </c>
      <c r="G1216" s="6">
        <v>0</v>
      </c>
      <c r="H1216" s="6">
        <v>1</v>
      </c>
      <c r="I1216" s="70">
        <v>0</v>
      </c>
      <c r="J1216" s="70">
        <v>0</v>
      </c>
      <c r="K1216" s="70">
        <v>0</v>
      </c>
      <c r="L1216" s="70">
        <v>0</v>
      </c>
      <c r="M1216" s="70">
        <v>0</v>
      </c>
      <c r="N1216" s="70">
        <v>0</v>
      </c>
      <c r="O1216" s="70">
        <v>0</v>
      </c>
      <c r="P1216" s="70">
        <v>0</v>
      </c>
      <c r="Q1216" s="70">
        <v>0</v>
      </c>
      <c r="R1216" s="10">
        <f t="shared" ref="R1216:R1315" si="173">IF(E1216="","",IFERROR(1+E1216*(F1216+IF(G1216&gt;9,G1216*3,G1216*4)+H1216*1+I1216*1+J1216*5+K1216*9+L1216*5+M1216*2+N1216*2+O1216*5+Q1216*5)/60,""))</f>
        <v>5.958333333333333</v>
      </c>
      <c r="T1216" s="9" t="str">
        <f t="shared" si="170"/>
        <v>PP3</v>
      </c>
      <c r="U1216" s="11" t="str">
        <f t="shared" si="171"/>
        <v>le viet relief</v>
      </c>
      <c r="V1216" s="11" t="str">
        <f t="shared" si="164"/>
        <v/>
      </c>
      <c r="W1216" s="11" t="str">
        <f t="shared" si="172"/>
        <v/>
      </c>
      <c r="X1216" s="86" t="str">
        <f>IFERROR(IF(U1216="","",IF(COUNTIF('My Played Scenarios'!E:E,T1216)&gt;0,"ü","")),"")</f>
        <v/>
      </c>
    </row>
    <row r="1217" spans="1:24" ht="15" customHeight="1" x14ac:dyDescent="0.3">
      <c r="A1217" s="128" t="str">
        <f>IFERROR(IF(VLOOKUP(C1217,Summary!A:B,2,FALSE)&lt;&gt;"C","",MAX($A$2:A1216)+1),"")</f>
        <v/>
      </c>
      <c r="B1217" s="35">
        <f>IF(Setup!$J$57="Yes",MAX($B$2:B1216)+1,"")</f>
        <v>1107</v>
      </c>
      <c r="C1217" s="28" t="s">
        <v>710</v>
      </c>
      <c r="D1217" s="37" t="str">
        <f t="shared" si="169"/>
        <v/>
      </c>
      <c r="E1217" s="41">
        <v>4.5</v>
      </c>
      <c r="F1217" s="41">
        <v>35</v>
      </c>
      <c r="G1217" s="6">
        <v>7</v>
      </c>
      <c r="H1217" s="6">
        <v>2</v>
      </c>
      <c r="I1217" s="70">
        <v>0</v>
      </c>
      <c r="J1217" s="70">
        <v>1</v>
      </c>
      <c r="K1217" s="70">
        <v>0</v>
      </c>
      <c r="L1217" s="70">
        <v>0</v>
      </c>
      <c r="M1217" s="70">
        <v>0</v>
      </c>
      <c r="N1217" s="70">
        <v>0</v>
      </c>
      <c r="O1217" s="70">
        <v>0</v>
      </c>
      <c r="P1217" s="70">
        <v>0</v>
      </c>
      <c r="Q1217" s="70">
        <v>0</v>
      </c>
      <c r="R1217" s="10">
        <f t="shared" si="173"/>
        <v>6.25</v>
      </c>
      <c r="T1217" s="9" t="str">
        <f t="shared" si="170"/>
        <v>PP4</v>
      </c>
      <c r="U1217" s="11" t="str">
        <f t="shared" si="171"/>
        <v>Peak Hour at the Golf-Hotel</v>
      </c>
      <c r="V1217" s="11" t="str">
        <f t="shared" si="164"/>
        <v>, OBA</v>
      </c>
      <c r="W1217" s="11" t="str">
        <f t="shared" si="172"/>
        <v>OBA</v>
      </c>
      <c r="X1217" s="86" t="str">
        <f>IFERROR(IF(U1217="","",IF(COUNTIF('My Played Scenarios'!E:E,T1217)&gt;0,"ü","")),"")</f>
        <v/>
      </c>
    </row>
    <row r="1218" spans="1:24" ht="15" customHeight="1" x14ac:dyDescent="0.3">
      <c r="A1218" s="128" t="str">
        <f>IFERROR(IF(VLOOKUP(C1218,Summary!A:B,2,FALSE)&lt;&gt;"C","",MAX($A$2:A1217)+1),"")</f>
        <v/>
      </c>
      <c r="B1218" s="35">
        <f>IF(Setup!$J$57="Yes",MAX($B$2:B1217)+1,"")</f>
        <v>1108</v>
      </c>
      <c r="C1218" s="28" t="s">
        <v>711</v>
      </c>
      <c r="D1218" s="37" t="str">
        <f t="shared" si="169"/>
        <v/>
      </c>
      <c r="E1218" s="41">
        <v>7</v>
      </c>
      <c r="F1218" s="41">
        <v>46</v>
      </c>
      <c r="G1218" s="6">
        <v>12</v>
      </c>
      <c r="H1218" s="6">
        <v>5</v>
      </c>
      <c r="I1218" s="70">
        <v>0</v>
      </c>
      <c r="J1218" s="70">
        <v>0</v>
      </c>
      <c r="K1218" s="70">
        <v>0</v>
      </c>
      <c r="L1218" s="70">
        <v>0</v>
      </c>
      <c r="M1218" s="70">
        <v>0</v>
      </c>
      <c r="N1218" s="70">
        <v>0</v>
      </c>
      <c r="O1218" s="70">
        <v>0</v>
      </c>
      <c r="P1218" s="70">
        <v>0</v>
      </c>
      <c r="Q1218" s="70">
        <v>0</v>
      </c>
      <c r="R1218" s="10">
        <f t="shared" si="173"/>
        <v>11.15</v>
      </c>
      <c r="T1218" s="9" t="str">
        <f t="shared" si="170"/>
        <v>PP5</v>
      </c>
      <c r="U1218" s="11" t="str">
        <f t="shared" si="171"/>
        <v>Today We Take Hyeres</v>
      </c>
      <c r="V1218" s="11" t="str">
        <f t="shared" si="164"/>
        <v/>
      </c>
      <c r="W1218" s="11" t="str">
        <f t="shared" si="172"/>
        <v/>
      </c>
      <c r="X1218" s="86" t="str">
        <f>IFERROR(IF(U1218="","",IF(COUNTIF('My Played Scenarios'!E:E,T1218)&gt;0,"ü","")),"")</f>
        <v/>
      </c>
    </row>
    <row r="1219" spans="1:24" ht="15" customHeight="1" x14ac:dyDescent="0.3">
      <c r="A1219" s="128" t="str">
        <f>IFERROR(IF(VLOOKUP(C1219,Summary!A:B,2,FALSE)&lt;&gt;"C","",MAX($A$2:A1218)+1),"")</f>
        <v/>
      </c>
      <c r="B1219" s="35">
        <f>IF(Setup!$J$57="Yes",MAX($B$2:B1218)+1,"")</f>
        <v>1109</v>
      </c>
      <c r="C1219" s="28" t="s">
        <v>712</v>
      </c>
      <c r="D1219" s="37" t="str">
        <f t="shared" si="169"/>
        <v/>
      </c>
      <c r="E1219" s="41">
        <v>7</v>
      </c>
      <c r="F1219" s="41">
        <v>27.5</v>
      </c>
      <c r="G1219" s="6">
        <v>0</v>
      </c>
      <c r="H1219" s="6">
        <v>0</v>
      </c>
      <c r="I1219" s="70">
        <v>0</v>
      </c>
      <c r="J1219" s="70">
        <v>1</v>
      </c>
      <c r="K1219" s="70">
        <v>0</v>
      </c>
      <c r="L1219" s="70">
        <v>0</v>
      </c>
      <c r="M1219" s="70">
        <v>0</v>
      </c>
      <c r="N1219" s="70">
        <v>0</v>
      </c>
      <c r="O1219" s="70">
        <v>0</v>
      </c>
      <c r="P1219" s="70">
        <v>0</v>
      </c>
      <c r="Q1219" s="70">
        <v>0</v>
      </c>
      <c r="R1219" s="10">
        <f t="shared" si="173"/>
        <v>4.7916666666666661</v>
      </c>
      <c r="T1219" s="9" t="str">
        <f t="shared" si="170"/>
        <v>PP6</v>
      </c>
      <c r="U1219" s="11" t="str">
        <f t="shared" si="171"/>
        <v>Under a Sky of Lead</v>
      </c>
      <c r="V1219" s="11" t="str">
        <f t="shared" si="164"/>
        <v>, OBA</v>
      </c>
      <c r="W1219" s="11" t="str">
        <f t="shared" si="172"/>
        <v>OBA</v>
      </c>
      <c r="X1219" s="86" t="str">
        <f>IFERROR(IF(U1219="","",IF(COUNTIF('My Played Scenarios'!E:E,T1219)&gt;0,"ü","")),"")</f>
        <v/>
      </c>
    </row>
    <row r="1220" spans="1:24" ht="15" customHeight="1" x14ac:dyDescent="0.3">
      <c r="A1220" s="128" t="str">
        <f>IFERROR(IF(VLOOKUP(C1220,Summary!A:B,2,FALSE)&lt;&gt;"C","",MAX($A$2:A1219)+1),"")</f>
        <v/>
      </c>
      <c r="B1220" s="35">
        <f>IF(Setup!$J$57="Yes",MAX($B$2:B1219)+1,"")</f>
        <v>1110</v>
      </c>
      <c r="C1220" s="28" t="s">
        <v>713</v>
      </c>
      <c r="D1220" s="37" t="str">
        <f t="shared" si="169"/>
        <v/>
      </c>
      <c r="E1220" s="41">
        <v>8.5</v>
      </c>
      <c r="F1220" s="41">
        <v>19.5</v>
      </c>
      <c r="G1220" s="6">
        <v>14</v>
      </c>
      <c r="H1220" s="6">
        <v>0</v>
      </c>
      <c r="I1220" s="70">
        <v>0</v>
      </c>
      <c r="J1220" s="70">
        <v>0</v>
      </c>
      <c r="K1220" s="70">
        <v>0</v>
      </c>
      <c r="L1220" s="70">
        <v>0</v>
      </c>
      <c r="M1220" s="70">
        <v>0</v>
      </c>
      <c r="N1220" s="70">
        <v>0</v>
      </c>
      <c r="O1220" s="70">
        <v>0</v>
      </c>
      <c r="P1220" s="70">
        <v>0</v>
      </c>
      <c r="Q1220" s="70">
        <v>0</v>
      </c>
      <c r="R1220" s="10">
        <f t="shared" si="173"/>
        <v>9.7125000000000004</v>
      </c>
      <c r="T1220" s="9" t="str">
        <f t="shared" si="170"/>
        <v>PP7</v>
      </c>
      <c r="U1220" s="11" t="str">
        <f t="shared" si="171"/>
        <v>A Hunter in a Hurry</v>
      </c>
      <c r="V1220" s="11" t="str">
        <f t="shared" si="164"/>
        <v/>
      </c>
      <c r="W1220" s="11" t="str">
        <f t="shared" si="172"/>
        <v/>
      </c>
      <c r="X1220" s="86" t="str">
        <f>IFERROR(IF(U1220="","",IF(COUNTIF('My Played Scenarios'!E:E,T1220)&gt;0,"ü","")),"")</f>
        <v/>
      </c>
    </row>
    <row r="1221" spans="1:24" ht="15" customHeight="1" x14ac:dyDescent="0.3">
      <c r="A1221" s="128" t="str">
        <f>IFERROR(IF(VLOOKUP(C1221,Summary!A:B,2,FALSE)&lt;&gt;"C","",MAX($A$2:A1220)+1),"")</f>
        <v/>
      </c>
      <c r="B1221" s="35">
        <f>IF(Setup!$J$57="Yes",MAX($B$2:B1220)+1,"")</f>
        <v>1111</v>
      </c>
      <c r="C1221" s="28" t="s">
        <v>714</v>
      </c>
      <c r="D1221" s="37" t="str">
        <f t="shared" si="169"/>
        <v/>
      </c>
      <c r="E1221" s="41">
        <v>5.5</v>
      </c>
      <c r="F1221" s="41">
        <v>36</v>
      </c>
      <c r="G1221" s="6">
        <v>4</v>
      </c>
      <c r="H1221" s="6">
        <v>1</v>
      </c>
      <c r="I1221" s="70">
        <v>0</v>
      </c>
      <c r="J1221" s="70">
        <v>0</v>
      </c>
      <c r="K1221" s="70">
        <v>0</v>
      </c>
      <c r="L1221" s="70">
        <v>0</v>
      </c>
      <c r="M1221" s="70">
        <v>0</v>
      </c>
      <c r="N1221" s="70">
        <v>0</v>
      </c>
      <c r="O1221" s="70">
        <v>0</v>
      </c>
      <c r="P1221" s="70">
        <v>0</v>
      </c>
      <c r="Q1221" s="70">
        <v>0</v>
      </c>
      <c r="R1221" s="10">
        <f t="shared" si="173"/>
        <v>5.8583333333333334</v>
      </c>
      <c r="T1221" s="9" t="str">
        <f t="shared" si="170"/>
        <v>PP8</v>
      </c>
      <c r="U1221" s="11" t="str">
        <f t="shared" si="171"/>
        <v>A Little Bit Closer to Heaven</v>
      </c>
      <c r="V1221" s="11" t="str">
        <f t="shared" si="164"/>
        <v/>
      </c>
      <c r="W1221" s="11" t="str">
        <f t="shared" si="172"/>
        <v/>
      </c>
      <c r="X1221" s="86" t="str">
        <f>IFERROR(IF(U1221="","",IF(COUNTIF('My Played Scenarios'!E:E,T1221)&gt;0,"ü","")),"")</f>
        <v/>
      </c>
    </row>
    <row r="1222" spans="1:24" ht="15" customHeight="1" x14ac:dyDescent="0.3">
      <c r="A1222" s="128" t="str">
        <f>IFERROR(IF(VLOOKUP(C1222,Summary!A:B,2,FALSE)&lt;&gt;"C","",MAX($A$2:A1221)+1),"")</f>
        <v/>
      </c>
      <c r="B1222" s="35">
        <f>IF(Setup!$J$57="Yes",MAX($B$2:B1221)+1,"")</f>
        <v>1112</v>
      </c>
      <c r="C1222" s="28" t="s">
        <v>715</v>
      </c>
      <c r="D1222" s="37" t="str">
        <f t="shared" si="169"/>
        <v/>
      </c>
      <c r="E1222" s="41">
        <v>8</v>
      </c>
      <c r="F1222" s="41">
        <v>27.5</v>
      </c>
      <c r="G1222" s="6">
        <v>2</v>
      </c>
      <c r="H1222" s="6">
        <v>0</v>
      </c>
      <c r="I1222" s="70">
        <v>0</v>
      </c>
      <c r="J1222" s="70">
        <v>0</v>
      </c>
      <c r="K1222" s="70">
        <v>1</v>
      </c>
      <c r="L1222" s="70">
        <v>0</v>
      </c>
      <c r="M1222" s="70">
        <v>0</v>
      </c>
      <c r="N1222" s="70">
        <v>0</v>
      </c>
      <c r="O1222" s="70">
        <v>0</v>
      </c>
      <c r="P1222" s="70">
        <v>0</v>
      </c>
      <c r="Q1222" s="70">
        <v>0</v>
      </c>
      <c r="R1222" s="10">
        <f t="shared" si="173"/>
        <v>6.9333333333333336</v>
      </c>
      <c r="T1222" s="9" t="str">
        <f t="shared" si="170"/>
        <v>PP9</v>
      </c>
      <c r="U1222" s="11" t="str">
        <f t="shared" si="171"/>
        <v>Night Hotchpotch</v>
      </c>
      <c r="V1222" s="11" t="str">
        <f t="shared" si="164"/>
        <v>, Nght</v>
      </c>
      <c r="W1222" s="11" t="str">
        <f t="shared" si="172"/>
        <v>Nght</v>
      </c>
      <c r="X1222" s="86" t="str">
        <f>IFERROR(IF(U1222="","",IF(COUNTIF('My Played Scenarios'!E:E,T1222)&gt;0,"ü","")),"")</f>
        <v/>
      </c>
    </row>
    <row r="1223" spans="1:24" ht="15" customHeight="1" x14ac:dyDescent="0.3">
      <c r="A1223" s="128" t="str">
        <f>IFERROR(IF(VLOOKUP(C1223,Summary!A:B,2,FALSE)&lt;&gt;"C","",MAX($A$2:A1222)+1),"")</f>
        <v/>
      </c>
      <c r="B1223" s="35">
        <f>IF(Setup!$J$57="Yes",MAX($B$2:B1222)+1,"")</f>
        <v>1113</v>
      </c>
      <c r="C1223" s="28" t="s">
        <v>716</v>
      </c>
      <c r="D1223" s="37" t="str">
        <f t="shared" si="169"/>
        <v/>
      </c>
      <c r="E1223" s="41">
        <v>6.5</v>
      </c>
      <c r="F1223" s="41">
        <v>40</v>
      </c>
      <c r="G1223" s="6">
        <v>6</v>
      </c>
      <c r="H1223" s="6">
        <v>2</v>
      </c>
      <c r="I1223" s="70">
        <v>0</v>
      </c>
      <c r="J1223" s="70">
        <v>0</v>
      </c>
      <c r="K1223" s="70">
        <v>0</v>
      </c>
      <c r="L1223" s="70">
        <v>0</v>
      </c>
      <c r="M1223" s="70">
        <v>0</v>
      </c>
      <c r="N1223" s="70">
        <v>0</v>
      </c>
      <c r="O1223" s="70">
        <v>0</v>
      </c>
      <c r="P1223" s="70">
        <v>0</v>
      </c>
      <c r="Q1223" s="70">
        <v>0</v>
      </c>
      <c r="R1223" s="10">
        <f t="shared" si="173"/>
        <v>8.15</v>
      </c>
      <c r="T1223" s="9" t="str">
        <f t="shared" si="170"/>
        <v>PP10</v>
      </c>
      <c r="U1223" s="11" t="str">
        <f t="shared" si="171"/>
        <v>A Cab for Sainte-Anne</v>
      </c>
      <c r="V1223" s="11" t="str">
        <f t="shared" si="164"/>
        <v/>
      </c>
      <c r="W1223" s="11" t="str">
        <f t="shared" si="172"/>
        <v/>
      </c>
      <c r="X1223" s="86" t="str">
        <f>IFERROR(IF(U1223="","",IF(COUNTIF('My Played Scenarios'!E:E,T1223)&gt;0,"ü","")),"")</f>
        <v/>
      </c>
    </row>
    <row r="1224" spans="1:24" ht="15" customHeight="1" x14ac:dyDescent="0.3">
      <c r="A1224" s="128" t="str">
        <f>IFERROR(IF(VLOOKUP(C1224,Summary!A:B,2,FALSE)&lt;&gt;"C","",MAX($A$2:A1223)+1),"")</f>
        <v/>
      </c>
      <c r="B1224" s="35">
        <f>IF(Setup!$J$57="Yes",MAX($B$2:B1223)+1,"")</f>
        <v>1114</v>
      </c>
      <c r="C1224" s="28"/>
      <c r="D1224" s="37" t="str">
        <f t="shared" si="169"/>
        <v/>
      </c>
      <c r="E1224" s="41"/>
      <c r="F1224" s="41"/>
      <c r="I1224" s="70" t="s">
        <v>1363</v>
      </c>
      <c r="J1224" s="70" t="s">
        <v>1363</v>
      </c>
      <c r="K1224" s="70" t="s">
        <v>1363</v>
      </c>
      <c r="L1224" s="70" t="s">
        <v>1363</v>
      </c>
      <c r="M1224" s="70" t="s">
        <v>1363</v>
      </c>
      <c r="N1224" s="70" t="s">
        <v>1363</v>
      </c>
      <c r="O1224" s="70" t="s">
        <v>1363</v>
      </c>
      <c r="P1224" s="70"/>
      <c r="Q1224" s="70" t="s">
        <v>1363</v>
      </c>
      <c r="R1224" s="10" t="str">
        <f t="shared" ref="R1224:R1261" si="174">IF(E1224="","",IFERROR(1+E1224*(F1224+IF(G1224&gt;9,G1224*3,G1224*4)+H1224*1+I1224*1+J1224*5+K1224*9+L1224*5+M1224*2+N1224*2+O1224*5+Q1224*5)/60,""))</f>
        <v/>
      </c>
      <c r="T1224" s="9" t="str">
        <f t="shared" ref="T1224:T1261" si="175">IF(OR(C1224="",LEFT(C1224,3)="---"),"",IFERROR("ASL"&amp;1*MID(C1224,SEARCH("[",C1224)+1,LEN(C1224)-SEARCH("[",C1224)-1),MID(C1224,SEARCH("[",C1224)+1,LEN(C1224)-SEARCH("[",C1224)-1)))</f>
        <v/>
      </c>
      <c r="U1224" s="11" t="str">
        <f t="shared" ref="U1224:U1261" si="176">IF(OR(C1224="",LEFT(C1224,3)="---"),"",IFERROR(LEFT(C1224,LEN(C1224)-(LEN(C1224)-SEARCH("[",C1224)+2)),""))</f>
        <v/>
      </c>
      <c r="V1224" s="11" t="str">
        <f t="shared" ref="V1224:V1261" si="177">IF(OR(C1224="",LEFT(C1224,3)="---"),"",IF(OR(RIGHT(C1224,3)="-I]",RIGHT(C1224,4)="-II]",RIGHT(C1224,5)="-III]",RIGHT(C1224,4)="-IV]",RIGHT(C1224,3)="-V]",RIGHT(C1224,4)="-VI]",RIGHT(C1224,5)="-VII]",RIGHT(C1224,6)="-VIII]",RIGHT(C1224,3)="CG]",MID(C1224,LEN(C1224)-2,2)="CG",MID(C1224,LEN(C1224)-4,2)="CG",MID(C1224,LEN(C1224)-3,2)="CG"),"Campaign",IFERROR(IF(I1224=1,", PTO","")&amp;IF(J1224=1,", OBA","")&amp;IF(K1224=1,", Nght","")&amp;IF(L1224=1,", Dsrt","")&amp;IF(M1224=1,", Air","")&amp;IF(N1224=1,", Bcg","")&amp;IF(O1224=1,", Sea","")&amp;IF(P1224=1,", Dlux","")&amp;IF(Q1224=1,", SSR",""),"")))</f>
        <v/>
      </c>
      <c r="W1224" s="11" t="str">
        <f t="shared" ref="W1224:W1261" si="178">IF(V1224="","",IF(V1224="Campaign","Campaign",RIGHT(V1224,LEN(V1224)-2)))</f>
        <v/>
      </c>
      <c r="X1224" s="86" t="str">
        <f>IFERROR(IF(U1224="","",IF(COUNTIF('My Played Scenarios'!E:E,T1224)&gt;0,"ü","")),"")</f>
        <v/>
      </c>
    </row>
    <row r="1225" spans="1:24" ht="15" customHeight="1" x14ac:dyDescent="0.3">
      <c r="A1225" s="128" t="str">
        <f>IFERROR(IF(VLOOKUP(C1225,Summary!A:B,2,FALSE)&lt;&gt;"C","",MAX($A$2:A1224)+1),"")</f>
        <v/>
      </c>
      <c r="B1225" s="35">
        <f>IF(Setup!$J$58="Yes",MAX($B$2:B1224)+1,"")</f>
        <v>1115</v>
      </c>
      <c r="C1225" s="31" t="s">
        <v>1468</v>
      </c>
      <c r="D1225" s="37" t="str">
        <f t="shared" si="169"/>
        <v/>
      </c>
      <c r="E1225" s="41"/>
      <c r="F1225" s="41"/>
      <c r="I1225" s="70"/>
      <c r="J1225" s="70"/>
      <c r="K1225" s="70"/>
      <c r="L1225" s="70"/>
      <c r="M1225" s="70"/>
      <c r="N1225" s="70"/>
      <c r="O1225" s="70"/>
      <c r="P1225" s="70"/>
      <c r="Q1225" s="70"/>
      <c r="R1225" s="10" t="str">
        <f t="shared" si="174"/>
        <v/>
      </c>
      <c r="T1225" s="9" t="str">
        <f t="shared" si="175"/>
        <v/>
      </c>
      <c r="U1225" s="11" t="str">
        <f t="shared" si="176"/>
        <v/>
      </c>
      <c r="V1225" s="11" t="str">
        <f t="shared" si="177"/>
        <v/>
      </c>
      <c r="W1225" s="11" t="str">
        <f t="shared" si="178"/>
        <v/>
      </c>
      <c r="X1225" s="86" t="str">
        <f>IFERROR(IF(U1225="","",IF(COUNTIF('My Played Scenarios'!E:E,T1225)&gt;0,"ü","")),"")</f>
        <v/>
      </c>
    </row>
    <row r="1226" spans="1:24" ht="15" customHeight="1" x14ac:dyDescent="0.3">
      <c r="A1226" s="128" t="str">
        <f>IFERROR(IF(VLOOKUP(C1226,Summary!A:B,2,FALSE)&lt;&gt;"C","",MAX($A$2:A1225)+1),"")</f>
        <v/>
      </c>
      <c r="B1226" s="35">
        <f>IF(Setup!$J$58="Yes",MAX($B$2:B1225)+1,"")</f>
        <v>1116</v>
      </c>
      <c r="C1226" s="28" t="s">
        <v>1211</v>
      </c>
      <c r="D1226" s="37" t="str">
        <f t="shared" si="169"/>
        <v/>
      </c>
      <c r="E1226" s="41">
        <v>4.5</v>
      </c>
      <c r="F1226" s="41">
        <v>22</v>
      </c>
      <c r="G1226" s="6">
        <v>0</v>
      </c>
      <c r="H1226" s="6">
        <v>0</v>
      </c>
      <c r="I1226" s="70">
        <v>0</v>
      </c>
      <c r="J1226" s="70">
        <v>0</v>
      </c>
      <c r="K1226" s="70">
        <v>0</v>
      </c>
      <c r="L1226" s="70">
        <v>0</v>
      </c>
      <c r="M1226" s="70">
        <v>0</v>
      </c>
      <c r="N1226" s="70">
        <v>0</v>
      </c>
      <c r="O1226" s="70">
        <v>0</v>
      </c>
      <c r="P1226" s="70">
        <v>0</v>
      </c>
      <c r="Q1226" s="70">
        <v>0</v>
      </c>
      <c r="R1226" s="10">
        <f t="shared" si="174"/>
        <v>2.65</v>
      </c>
      <c r="S1226" s="10">
        <v>2.5</v>
      </c>
      <c r="T1226" s="9" t="str">
        <f t="shared" si="175"/>
        <v>RPT1</v>
      </c>
      <c r="U1226" s="11" t="str">
        <f t="shared" si="176"/>
        <v>Ferenc Józef Barracks</v>
      </c>
      <c r="V1226" s="11" t="str">
        <f t="shared" si="177"/>
        <v/>
      </c>
      <c r="W1226" s="11" t="str">
        <f t="shared" si="178"/>
        <v/>
      </c>
      <c r="X1226" s="86" t="str">
        <f>IFERROR(IF(U1226="","",IF(COUNTIF('My Played Scenarios'!E:E,T1226)&gt;0,"ü","")),"")</f>
        <v/>
      </c>
    </row>
    <row r="1227" spans="1:24" ht="15" customHeight="1" x14ac:dyDescent="0.3">
      <c r="A1227" s="128" t="str">
        <f>IFERROR(IF(VLOOKUP(C1227,Summary!A:B,2,FALSE)&lt;&gt;"C","",MAX($A$2:A1226)+1),"")</f>
        <v/>
      </c>
      <c r="B1227" s="35">
        <f>IF(Setup!$J$58="Yes",MAX($B$2:B1226)+1,"")</f>
        <v>1117</v>
      </c>
      <c r="C1227" s="28" t="s">
        <v>1212</v>
      </c>
      <c r="D1227" s="37" t="str">
        <f t="shared" si="169"/>
        <v/>
      </c>
      <c r="E1227" s="41">
        <v>4.5</v>
      </c>
      <c r="F1227" s="41">
        <v>21</v>
      </c>
      <c r="G1227" s="6">
        <v>5</v>
      </c>
      <c r="H1227" s="6">
        <v>0</v>
      </c>
      <c r="I1227" s="70">
        <v>0</v>
      </c>
      <c r="J1227" s="70">
        <v>0</v>
      </c>
      <c r="K1227" s="70">
        <v>0</v>
      </c>
      <c r="L1227" s="70">
        <v>0</v>
      </c>
      <c r="M1227" s="70">
        <v>0</v>
      </c>
      <c r="N1227" s="70">
        <v>0</v>
      </c>
      <c r="O1227" s="70">
        <v>0</v>
      </c>
      <c r="P1227" s="70">
        <v>0</v>
      </c>
      <c r="Q1227" s="70">
        <v>0</v>
      </c>
      <c r="R1227" s="10">
        <f t="shared" si="174"/>
        <v>4.0750000000000002</v>
      </c>
      <c r="S1227" s="10">
        <v>3.4</v>
      </c>
      <c r="T1227" s="9" t="str">
        <f t="shared" si="175"/>
        <v>RPT2</v>
      </c>
      <c r="U1227" s="11" t="str">
        <f t="shared" si="176"/>
        <v>Kerepesi Cemetery</v>
      </c>
      <c r="V1227" s="11" t="str">
        <f t="shared" si="177"/>
        <v/>
      </c>
      <c r="W1227" s="11" t="str">
        <f t="shared" si="178"/>
        <v/>
      </c>
      <c r="X1227" s="86" t="str">
        <f>IFERROR(IF(U1227="","",IF(COUNTIF('My Played Scenarios'!E:E,T1227)&gt;0,"ü","")),"")</f>
        <v/>
      </c>
    </row>
    <row r="1228" spans="1:24" ht="15" customHeight="1" x14ac:dyDescent="0.3">
      <c r="A1228" s="128" t="str">
        <f>IFERROR(IF(VLOOKUP(C1228,Summary!A:B,2,FALSE)&lt;&gt;"C","",MAX($A$2:A1227)+1),"")</f>
        <v/>
      </c>
      <c r="B1228" s="35">
        <f>IF(Setup!$J$58="Yes",MAX($B$2:B1227)+1,"")</f>
        <v>1118</v>
      </c>
      <c r="C1228" s="28" t="s">
        <v>1213</v>
      </c>
      <c r="D1228" s="37" t="str">
        <f t="shared" si="169"/>
        <v/>
      </c>
      <c r="E1228" s="41">
        <v>5.5</v>
      </c>
      <c r="F1228" s="41">
        <v>33</v>
      </c>
      <c r="G1228" s="6">
        <v>5</v>
      </c>
      <c r="H1228" s="6">
        <v>0</v>
      </c>
      <c r="I1228" s="70">
        <v>0</v>
      </c>
      <c r="J1228" s="70">
        <v>0</v>
      </c>
      <c r="K1228" s="70">
        <v>0</v>
      </c>
      <c r="L1228" s="70">
        <v>0</v>
      </c>
      <c r="M1228" s="70">
        <v>0</v>
      </c>
      <c r="N1228" s="70">
        <v>0</v>
      </c>
      <c r="O1228" s="70">
        <v>0</v>
      </c>
      <c r="P1228" s="70">
        <v>0</v>
      </c>
      <c r="Q1228" s="70">
        <v>0</v>
      </c>
      <c r="R1228" s="10">
        <f t="shared" si="174"/>
        <v>5.8583333333333334</v>
      </c>
      <c r="S1228" s="10">
        <v>5.3</v>
      </c>
      <c r="T1228" s="9" t="str">
        <f t="shared" si="175"/>
        <v>RPT3</v>
      </c>
      <c r="U1228" s="11" t="str">
        <f t="shared" si="176"/>
        <v>Városmajor Grange</v>
      </c>
      <c r="V1228" s="11" t="str">
        <f t="shared" si="177"/>
        <v/>
      </c>
      <c r="W1228" s="11" t="str">
        <f t="shared" si="178"/>
        <v/>
      </c>
      <c r="X1228" s="86" t="str">
        <f>IFERROR(IF(U1228="","",IF(COUNTIF('My Played Scenarios'!E:E,T1228)&gt;0,"ü","")),"")</f>
        <v/>
      </c>
    </row>
    <row r="1229" spans="1:24" ht="15" customHeight="1" x14ac:dyDescent="0.3">
      <c r="A1229" s="128" t="str">
        <f>IFERROR(IF(VLOOKUP(C1229,Summary!A:B,2,FALSE)&lt;&gt;"C","",MAX($A$2:A1228)+1),"")</f>
        <v/>
      </c>
      <c r="B1229" s="35">
        <f>IF(Setup!$J$58="Yes",MAX($B$2:B1228)+1,"")</f>
        <v>1119</v>
      </c>
      <c r="C1229" s="28" t="s">
        <v>1214</v>
      </c>
      <c r="D1229" s="37" t="str">
        <f t="shared" si="169"/>
        <v/>
      </c>
      <c r="E1229" s="41">
        <v>5.5</v>
      </c>
      <c r="F1229" s="41">
        <v>17</v>
      </c>
      <c r="G1229" s="6">
        <v>6</v>
      </c>
      <c r="H1229" s="6">
        <v>0</v>
      </c>
      <c r="I1229" s="70">
        <v>0</v>
      </c>
      <c r="J1229" s="70">
        <v>0</v>
      </c>
      <c r="K1229" s="70">
        <v>0</v>
      </c>
      <c r="L1229" s="70">
        <v>0</v>
      </c>
      <c r="M1229" s="70">
        <v>0</v>
      </c>
      <c r="N1229" s="70">
        <v>0</v>
      </c>
      <c r="O1229" s="70">
        <v>0</v>
      </c>
      <c r="P1229" s="70">
        <v>0</v>
      </c>
      <c r="Q1229" s="70">
        <v>0</v>
      </c>
      <c r="R1229" s="10">
        <f t="shared" si="174"/>
        <v>4.7583333333333329</v>
      </c>
      <c r="S1229" s="10">
        <v>3.5</v>
      </c>
      <c r="T1229" s="9" t="str">
        <f t="shared" si="175"/>
        <v>RPT4</v>
      </c>
      <c r="U1229" s="11" t="str">
        <f t="shared" si="176"/>
        <v>Transylvania 6-5000</v>
      </c>
      <c r="V1229" s="11" t="str">
        <f t="shared" si="177"/>
        <v/>
      </c>
      <c r="W1229" s="11" t="str">
        <f t="shared" si="178"/>
        <v/>
      </c>
      <c r="X1229" s="86" t="str">
        <f>IFERROR(IF(U1229="","",IF(COUNTIF('My Played Scenarios'!E:E,T1229)&gt;0,"ü","")),"")</f>
        <v/>
      </c>
    </row>
    <row r="1230" spans="1:24" ht="15" customHeight="1" x14ac:dyDescent="0.3">
      <c r="A1230" s="128" t="str">
        <f>IFERROR(IF(VLOOKUP(C1230,Summary!A:B,2,FALSE)&lt;&gt;"C","",MAX($A$2:A1229)+1),"")</f>
        <v/>
      </c>
      <c r="B1230" s="35">
        <f>IF(Setup!$J$58="Yes",MAX($B$2:B1229)+1,"")</f>
        <v>1120</v>
      </c>
      <c r="C1230" s="28" t="s">
        <v>1215</v>
      </c>
      <c r="D1230" s="37" t="str">
        <f t="shared" si="169"/>
        <v/>
      </c>
      <c r="E1230" s="41">
        <v>5.5</v>
      </c>
      <c r="F1230" s="41">
        <v>22</v>
      </c>
      <c r="G1230" s="6">
        <v>9</v>
      </c>
      <c r="H1230" s="6">
        <v>0</v>
      </c>
      <c r="I1230" s="70">
        <v>0</v>
      </c>
      <c r="J1230" s="70">
        <v>0</v>
      </c>
      <c r="K1230" s="70">
        <v>0</v>
      </c>
      <c r="L1230" s="70">
        <v>0</v>
      </c>
      <c r="M1230" s="70">
        <v>0</v>
      </c>
      <c r="N1230" s="70">
        <v>0</v>
      </c>
      <c r="O1230" s="70">
        <v>0</v>
      </c>
      <c r="P1230" s="70">
        <v>0</v>
      </c>
      <c r="Q1230" s="70">
        <v>0</v>
      </c>
      <c r="R1230" s="10">
        <f t="shared" si="174"/>
        <v>6.3166666666666664</v>
      </c>
      <c r="S1230" s="10">
        <v>4.8</v>
      </c>
      <c r="T1230" s="9" t="str">
        <f t="shared" si="175"/>
        <v>RPT5</v>
      </c>
      <c r="U1230" s="11" t="str">
        <f t="shared" si="176"/>
        <v>The Horváth Interlude</v>
      </c>
      <c r="V1230" s="11" t="str">
        <f t="shared" si="177"/>
        <v/>
      </c>
      <c r="W1230" s="11" t="str">
        <f t="shared" si="178"/>
        <v/>
      </c>
      <c r="X1230" s="86" t="str">
        <f>IFERROR(IF(U1230="","",IF(COUNTIF('My Played Scenarios'!E:E,T1230)&gt;0,"ü","")),"")</f>
        <v/>
      </c>
    </row>
    <row r="1231" spans="1:24" ht="15" customHeight="1" x14ac:dyDescent="0.3">
      <c r="A1231" s="128" t="str">
        <f>IFERROR(IF(VLOOKUP(C1231,Summary!A:B,2,FALSE)&lt;&gt;"C","",MAX($A$2:A1230)+1),"")</f>
        <v/>
      </c>
      <c r="B1231" s="35">
        <f>IF(Setup!$J$58="Yes",MAX($B$2:B1230)+1,"")</f>
        <v>1121</v>
      </c>
      <c r="C1231" s="28" t="s">
        <v>1216</v>
      </c>
      <c r="D1231" s="37" t="str">
        <f t="shared" si="169"/>
        <v/>
      </c>
      <c r="E1231" s="41">
        <v>6</v>
      </c>
      <c r="F1231" s="41">
        <v>24</v>
      </c>
      <c r="G1231" s="6">
        <v>5</v>
      </c>
      <c r="H1231" s="6">
        <v>2</v>
      </c>
      <c r="I1231" s="70">
        <v>0</v>
      </c>
      <c r="J1231" s="70">
        <v>0</v>
      </c>
      <c r="K1231" s="70">
        <v>0</v>
      </c>
      <c r="L1231" s="70">
        <v>0</v>
      </c>
      <c r="M1231" s="70">
        <v>0</v>
      </c>
      <c r="N1231" s="70">
        <v>0</v>
      </c>
      <c r="O1231" s="70">
        <v>0</v>
      </c>
      <c r="P1231" s="70">
        <v>0</v>
      </c>
      <c r="Q1231" s="70">
        <v>0</v>
      </c>
      <c r="R1231" s="10">
        <f t="shared" si="174"/>
        <v>5.6</v>
      </c>
      <c r="S1231" s="10">
        <v>4.7</v>
      </c>
      <c r="T1231" s="9" t="str">
        <f t="shared" si="175"/>
        <v>RPT6</v>
      </c>
      <c r="U1231" s="11" t="str">
        <f t="shared" si="176"/>
        <v>Cadets and Cadre</v>
      </c>
      <c r="V1231" s="11" t="str">
        <f t="shared" si="177"/>
        <v/>
      </c>
      <c r="W1231" s="11" t="str">
        <f t="shared" si="178"/>
        <v/>
      </c>
      <c r="X1231" s="86" t="str">
        <f>IFERROR(IF(U1231="","",IF(COUNTIF('My Played Scenarios'!E:E,T1231)&gt;0,"ü","")),"")</f>
        <v/>
      </c>
    </row>
    <row r="1232" spans="1:24" ht="15" customHeight="1" x14ac:dyDescent="0.3">
      <c r="A1232" s="128" t="str">
        <f>IFERROR(IF(VLOOKUP(C1232,Summary!A:B,2,FALSE)&lt;&gt;"C","",MAX($A$2:A1231)+1),"")</f>
        <v/>
      </c>
      <c r="B1232" s="35">
        <f>IF(Setup!$J$58="Yes",MAX($B$2:B1231)+1,"")</f>
        <v>1122</v>
      </c>
      <c r="C1232" s="28" t="s">
        <v>1217</v>
      </c>
      <c r="D1232" s="37" t="str">
        <f t="shared" si="169"/>
        <v/>
      </c>
      <c r="E1232" s="41">
        <v>5.5</v>
      </c>
      <c r="F1232" s="41">
        <v>21</v>
      </c>
      <c r="G1232" s="6">
        <v>4</v>
      </c>
      <c r="H1232" s="6">
        <v>0</v>
      </c>
      <c r="I1232" s="70">
        <v>0</v>
      </c>
      <c r="J1232" s="70">
        <v>0</v>
      </c>
      <c r="K1232" s="70">
        <v>0</v>
      </c>
      <c r="L1232" s="70">
        <v>0</v>
      </c>
      <c r="M1232" s="70">
        <v>0</v>
      </c>
      <c r="N1232" s="70">
        <v>0</v>
      </c>
      <c r="O1232" s="70">
        <v>0</v>
      </c>
      <c r="P1232" s="70">
        <v>0</v>
      </c>
      <c r="Q1232" s="70">
        <v>0</v>
      </c>
      <c r="R1232" s="10">
        <f t="shared" si="174"/>
        <v>4.3916666666666666</v>
      </c>
      <c r="S1232" s="10">
        <v>3.5</v>
      </c>
      <c r="T1232" s="9" t="str">
        <f t="shared" si="175"/>
        <v>RPT7</v>
      </c>
      <c r="U1232" s="11" t="str">
        <f t="shared" si="176"/>
        <v>Romanian Hammers</v>
      </c>
      <c r="V1232" s="11" t="str">
        <f t="shared" si="177"/>
        <v/>
      </c>
      <c r="W1232" s="11" t="str">
        <f t="shared" si="178"/>
        <v/>
      </c>
      <c r="X1232" s="86" t="str">
        <f>IFERROR(IF(U1232="","",IF(COUNTIF('My Played Scenarios'!E:E,T1232)&gt;0,"ü","")),"")</f>
        <v/>
      </c>
    </row>
    <row r="1233" spans="1:24" ht="15" customHeight="1" x14ac:dyDescent="0.3">
      <c r="A1233" s="128" t="str">
        <f>IFERROR(IF(VLOOKUP(C1233,Summary!A:B,2,FALSE)&lt;&gt;"C","",MAX($A$2:A1232)+1),"")</f>
        <v/>
      </c>
      <c r="B1233" s="35">
        <f>IF(Setup!$J$58="Yes",MAX($B$2:B1232)+1,"")</f>
        <v>1123</v>
      </c>
      <c r="C1233" s="28" t="s">
        <v>1218</v>
      </c>
      <c r="D1233" s="37" t="str">
        <f t="shared" si="169"/>
        <v/>
      </c>
      <c r="E1233" s="41">
        <v>5.5</v>
      </c>
      <c r="F1233" s="41">
        <v>27</v>
      </c>
      <c r="G1233" s="6">
        <v>10</v>
      </c>
      <c r="H1233" s="6">
        <v>1</v>
      </c>
      <c r="I1233" s="70">
        <v>0</v>
      </c>
      <c r="J1233" s="70">
        <v>0</v>
      </c>
      <c r="K1233" s="70">
        <v>0</v>
      </c>
      <c r="L1233" s="70">
        <v>0</v>
      </c>
      <c r="M1233" s="70">
        <v>0</v>
      </c>
      <c r="N1233" s="70">
        <v>0</v>
      </c>
      <c r="O1233" s="70">
        <v>0</v>
      </c>
      <c r="P1233" s="70">
        <v>0</v>
      </c>
      <c r="Q1233" s="70">
        <v>0</v>
      </c>
      <c r="R1233" s="10">
        <f t="shared" si="174"/>
        <v>6.3166666666666664</v>
      </c>
      <c r="S1233" s="10">
        <v>5.7</v>
      </c>
      <c r="T1233" s="9" t="str">
        <f t="shared" si="175"/>
        <v>RPT8</v>
      </c>
      <c r="U1233" s="11" t="str">
        <f t="shared" si="176"/>
        <v>Well Taught</v>
      </c>
      <c r="V1233" s="11" t="str">
        <f t="shared" si="177"/>
        <v/>
      </c>
      <c r="W1233" s="11" t="str">
        <f t="shared" si="178"/>
        <v/>
      </c>
      <c r="X1233" s="86" t="str">
        <f>IFERROR(IF(U1233="","",IF(COUNTIF('My Played Scenarios'!E:E,T1233)&gt;0,"ü","")),"")</f>
        <v/>
      </c>
    </row>
    <row r="1234" spans="1:24" ht="15" customHeight="1" x14ac:dyDescent="0.3">
      <c r="A1234" s="128" t="str">
        <f>IFERROR(IF(VLOOKUP(C1234,Summary!A:B,2,FALSE)&lt;&gt;"C","",MAX($A$2:A1233)+1),"")</f>
        <v/>
      </c>
      <c r="B1234" s="35">
        <f>IF(Setup!$J$58="Yes",MAX($B$2:B1233)+1,"")</f>
        <v>1124</v>
      </c>
      <c r="C1234" s="28" t="s">
        <v>1219</v>
      </c>
      <c r="D1234" s="37" t="str">
        <f t="shared" si="169"/>
        <v/>
      </c>
      <c r="E1234" s="41">
        <v>6.5</v>
      </c>
      <c r="F1234" s="41">
        <v>22.5</v>
      </c>
      <c r="G1234" s="6">
        <v>5</v>
      </c>
      <c r="H1234" s="6">
        <v>1</v>
      </c>
      <c r="I1234" s="70">
        <v>0</v>
      </c>
      <c r="J1234" s="70">
        <v>0</v>
      </c>
      <c r="K1234" s="70">
        <v>0</v>
      </c>
      <c r="L1234" s="70">
        <v>0</v>
      </c>
      <c r="M1234" s="70">
        <v>0</v>
      </c>
      <c r="N1234" s="70">
        <v>0</v>
      </c>
      <c r="O1234" s="70">
        <v>0</v>
      </c>
      <c r="P1234" s="70">
        <v>0</v>
      </c>
      <c r="Q1234" s="70">
        <v>0</v>
      </c>
      <c r="R1234" s="10">
        <f t="shared" si="174"/>
        <v>5.7125000000000004</v>
      </c>
      <c r="S1234" s="10">
        <v>4.8</v>
      </c>
      <c r="T1234" s="9" t="str">
        <f t="shared" si="175"/>
        <v>RPT9</v>
      </c>
      <c r="U1234" s="11" t="str">
        <f t="shared" si="176"/>
        <v>Shelling the Sivash</v>
      </c>
      <c r="V1234" s="11" t="str">
        <f t="shared" si="177"/>
        <v/>
      </c>
      <c r="W1234" s="11" t="str">
        <f t="shared" si="178"/>
        <v/>
      </c>
      <c r="X1234" s="86" t="str">
        <f>IFERROR(IF(U1234="","",IF(COUNTIF('My Played Scenarios'!E:E,T1234)&gt;0,"ü","")),"")</f>
        <v/>
      </c>
    </row>
    <row r="1235" spans="1:24" ht="15" customHeight="1" x14ac:dyDescent="0.3">
      <c r="A1235" s="128" t="str">
        <f>IFERROR(IF(VLOOKUP(C1235,Summary!A:B,2,FALSE)&lt;&gt;"C","",MAX($A$2:A1234)+1),"")</f>
        <v/>
      </c>
      <c r="B1235" s="35">
        <f>IF(Setup!$J$58="Yes",MAX($B$2:B1234)+1,"")</f>
        <v>1125</v>
      </c>
      <c r="C1235" s="28" t="s">
        <v>1220</v>
      </c>
      <c r="D1235" s="37" t="str">
        <f t="shared" si="169"/>
        <v/>
      </c>
      <c r="E1235" s="41">
        <v>6</v>
      </c>
      <c r="F1235" s="41">
        <v>22</v>
      </c>
      <c r="G1235" s="6">
        <v>4</v>
      </c>
      <c r="H1235" s="6">
        <v>0</v>
      </c>
      <c r="I1235" s="70">
        <v>0</v>
      </c>
      <c r="J1235" s="70">
        <v>0</v>
      </c>
      <c r="K1235" s="70">
        <v>0</v>
      </c>
      <c r="L1235" s="70">
        <v>0</v>
      </c>
      <c r="M1235" s="70">
        <v>0</v>
      </c>
      <c r="N1235" s="70">
        <v>0</v>
      </c>
      <c r="O1235" s="70">
        <v>0</v>
      </c>
      <c r="P1235" s="70">
        <v>0</v>
      </c>
      <c r="Q1235" s="70">
        <v>0</v>
      </c>
      <c r="R1235" s="10">
        <f t="shared" si="174"/>
        <v>4.8</v>
      </c>
      <c r="S1235" s="10">
        <v>4</v>
      </c>
      <c r="T1235" s="9" t="str">
        <f t="shared" si="175"/>
        <v>RPT10</v>
      </c>
      <c r="U1235" s="11" t="str">
        <f t="shared" si="176"/>
        <v>Slovak Salvation</v>
      </c>
      <c r="V1235" s="11" t="str">
        <f t="shared" si="177"/>
        <v/>
      </c>
      <c r="W1235" s="11" t="str">
        <f t="shared" si="178"/>
        <v/>
      </c>
      <c r="X1235" s="86" t="str">
        <f>IFERROR(IF(U1235="","",IF(COUNTIF('My Played Scenarios'!E:E,T1235)&gt;0,"ü","")),"")</f>
        <v/>
      </c>
    </row>
    <row r="1236" spans="1:24" ht="15" customHeight="1" x14ac:dyDescent="0.3">
      <c r="A1236" s="128" t="str">
        <f>IFERROR(IF(VLOOKUP(C1236,Summary!A:B,2,FALSE)&lt;&gt;"C","",MAX($A$2:A1235)+1),"")</f>
        <v/>
      </c>
      <c r="B1236" s="35">
        <f>IF(Setup!$J$58="Yes",MAX($B$2:B1235)+1,"")</f>
        <v>1126</v>
      </c>
      <c r="C1236" s="28"/>
      <c r="D1236" s="37" t="str">
        <f t="shared" si="169"/>
        <v/>
      </c>
      <c r="E1236" s="41"/>
      <c r="F1236" s="41"/>
      <c r="I1236" s="70"/>
      <c r="J1236" s="70"/>
      <c r="K1236" s="70"/>
      <c r="L1236" s="70"/>
      <c r="M1236" s="70"/>
      <c r="N1236" s="70"/>
      <c r="O1236" s="70"/>
      <c r="P1236" s="70"/>
      <c r="Q1236" s="70"/>
      <c r="R1236" s="10" t="str">
        <f t="shared" si="174"/>
        <v/>
      </c>
      <c r="T1236" s="9" t="str">
        <f t="shared" si="175"/>
        <v/>
      </c>
      <c r="U1236" s="11" t="str">
        <f t="shared" si="176"/>
        <v/>
      </c>
      <c r="V1236" s="11" t="str">
        <f t="shared" si="177"/>
        <v/>
      </c>
      <c r="W1236" s="11" t="str">
        <f t="shared" si="178"/>
        <v/>
      </c>
      <c r="X1236" s="86" t="str">
        <f>IFERROR(IF(U1236="","",IF(COUNTIF('My Played Scenarios'!E:E,T1236)&gt;0,"ü","")),"")</f>
        <v/>
      </c>
    </row>
    <row r="1237" spans="1:24" ht="15" customHeight="1" x14ac:dyDescent="0.3">
      <c r="A1237" s="128" t="str">
        <f>IFERROR(IF(VLOOKUP(C1237,Summary!A:B,2,FALSE)&lt;&gt;"C","",MAX($A$2:A1236)+1),"")</f>
        <v/>
      </c>
      <c r="B1237" s="35">
        <f>IF(Setup!$J$58="Yes",MAX($B$2:B1236)+1,"")</f>
        <v>1127</v>
      </c>
      <c r="C1237" s="31" t="s">
        <v>1469</v>
      </c>
      <c r="D1237" s="37" t="str">
        <f t="shared" si="169"/>
        <v/>
      </c>
      <c r="E1237" s="41"/>
      <c r="F1237" s="41"/>
      <c r="I1237" s="70"/>
      <c r="J1237" s="70"/>
      <c r="K1237" s="70"/>
      <c r="L1237" s="70"/>
      <c r="M1237" s="70"/>
      <c r="N1237" s="70"/>
      <c r="O1237" s="70"/>
      <c r="P1237" s="70"/>
      <c r="Q1237" s="70"/>
      <c r="R1237" s="10" t="str">
        <f t="shared" si="174"/>
        <v/>
      </c>
      <c r="T1237" s="9" t="str">
        <f t="shared" si="175"/>
        <v/>
      </c>
      <c r="U1237" s="11" t="str">
        <f t="shared" si="176"/>
        <v/>
      </c>
      <c r="V1237" s="11" t="str">
        <f t="shared" si="177"/>
        <v/>
      </c>
      <c r="W1237" s="11" t="str">
        <f t="shared" si="178"/>
        <v/>
      </c>
      <c r="X1237" s="86" t="str">
        <f>IFERROR(IF(U1237="","",IF(COUNTIF('My Played Scenarios'!E:E,T1237)&gt;0,"ü","")),"")</f>
        <v/>
      </c>
    </row>
    <row r="1238" spans="1:24" ht="15" customHeight="1" x14ac:dyDescent="0.3">
      <c r="A1238" s="128" t="str">
        <f>IFERROR(IF(VLOOKUP(C1238,Summary!A:B,2,FALSE)&lt;&gt;"C","",MAX($A$2:A1237)+1),"")</f>
        <v/>
      </c>
      <c r="B1238" s="35">
        <f>IF(Setup!$J$58="Yes",MAX($B$2:B1237)+1,"")</f>
        <v>1128</v>
      </c>
      <c r="C1238" s="28" t="s">
        <v>1221</v>
      </c>
      <c r="D1238" s="37" t="str">
        <f t="shared" si="169"/>
        <v/>
      </c>
      <c r="E1238" s="41">
        <v>5.5</v>
      </c>
      <c r="F1238" s="41">
        <v>9</v>
      </c>
      <c r="G1238" s="6">
        <v>0</v>
      </c>
      <c r="H1238" s="6">
        <v>0</v>
      </c>
      <c r="I1238" s="70">
        <v>0</v>
      </c>
      <c r="J1238" s="70">
        <v>0</v>
      </c>
      <c r="K1238" s="70">
        <v>0</v>
      </c>
      <c r="L1238" s="70">
        <v>0</v>
      </c>
      <c r="M1238" s="70">
        <v>0</v>
      </c>
      <c r="N1238" s="70">
        <v>0</v>
      </c>
      <c r="O1238" s="70">
        <v>0</v>
      </c>
      <c r="P1238" s="70">
        <v>0</v>
      </c>
      <c r="Q1238" s="70">
        <v>0</v>
      </c>
      <c r="R1238" s="10">
        <f t="shared" si="174"/>
        <v>1.825</v>
      </c>
      <c r="S1238" s="10">
        <v>1.1000000000000001</v>
      </c>
      <c r="T1238" s="9" t="str">
        <f t="shared" si="175"/>
        <v>RPT11</v>
      </c>
      <c r="U1238" s="11" t="str">
        <f t="shared" si="176"/>
        <v>Butchers and Bakers</v>
      </c>
      <c r="V1238" s="11" t="str">
        <f t="shared" si="177"/>
        <v/>
      </c>
      <c r="W1238" s="11" t="str">
        <f t="shared" si="178"/>
        <v/>
      </c>
      <c r="X1238" s="86" t="str">
        <f>IFERROR(IF(U1238="","",IF(COUNTIF('My Played Scenarios'!E:E,T1238)&gt;0,"ü","")),"")</f>
        <v/>
      </c>
    </row>
    <row r="1239" spans="1:24" ht="15" customHeight="1" x14ac:dyDescent="0.3">
      <c r="A1239" s="128" t="str">
        <f>IFERROR(IF(VLOOKUP(C1239,Summary!A:B,2,FALSE)&lt;&gt;"C","",MAX($A$2:A1238)+1),"")</f>
        <v/>
      </c>
      <c r="B1239" s="35">
        <f>IF(Setup!$J$58="Yes",MAX($B$2:B1238)+1,"")</f>
        <v>1129</v>
      </c>
      <c r="C1239" s="28" t="s">
        <v>1222</v>
      </c>
      <c r="D1239" s="37" t="str">
        <f t="shared" si="169"/>
        <v/>
      </c>
      <c r="E1239" s="41">
        <v>5.5</v>
      </c>
      <c r="F1239" s="41">
        <v>29</v>
      </c>
      <c r="G1239" s="6">
        <v>5</v>
      </c>
      <c r="H1239" s="6">
        <v>1</v>
      </c>
      <c r="I1239" s="70">
        <v>0</v>
      </c>
      <c r="J1239" s="70">
        <v>0</v>
      </c>
      <c r="K1239" s="70">
        <v>0</v>
      </c>
      <c r="L1239" s="70">
        <v>0</v>
      </c>
      <c r="M1239" s="70">
        <v>0</v>
      </c>
      <c r="N1239" s="70">
        <v>0</v>
      </c>
      <c r="O1239" s="70">
        <v>0</v>
      </c>
      <c r="P1239" s="70">
        <v>0</v>
      </c>
      <c r="Q1239" s="70">
        <v>0</v>
      </c>
      <c r="R1239" s="10">
        <f t="shared" si="174"/>
        <v>5.583333333333333</v>
      </c>
      <c r="S1239" s="10">
        <v>4.9000000000000004</v>
      </c>
      <c r="T1239" s="9" t="str">
        <f t="shared" si="175"/>
        <v>RPT12</v>
      </c>
      <c r="U1239" s="11" t="str">
        <f t="shared" si="176"/>
        <v>Retreat from Bairak</v>
      </c>
      <c r="V1239" s="11" t="str">
        <f t="shared" si="177"/>
        <v/>
      </c>
      <c r="W1239" s="11" t="str">
        <f t="shared" si="178"/>
        <v/>
      </c>
      <c r="X1239" s="86" t="str">
        <f>IFERROR(IF(U1239="","",IF(COUNTIF('My Played Scenarios'!E:E,T1239)&gt;0,"ü","")),"")</f>
        <v/>
      </c>
    </row>
    <row r="1240" spans="1:24" ht="15" customHeight="1" x14ac:dyDescent="0.3">
      <c r="A1240" s="128" t="str">
        <f>IFERROR(IF(VLOOKUP(C1240,Summary!A:B,2,FALSE)&lt;&gt;"C","",MAX($A$2:A1239)+1),"")</f>
        <v/>
      </c>
      <c r="B1240" s="35">
        <f>IF(Setup!$J$58="Yes",MAX($B$2:B1239)+1,"")</f>
        <v>1130</v>
      </c>
      <c r="C1240" s="28" t="s">
        <v>1223</v>
      </c>
      <c r="D1240" s="37" t="str">
        <f t="shared" si="169"/>
        <v/>
      </c>
      <c r="E1240" s="41">
        <v>4.5</v>
      </c>
      <c r="F1240" s="41">
        <v>17</v>
      </c>
      <c r="G1240" s="6">
        <v>0</v>
      </c>
      <c r="H1240" s="6">
        <v>0</v>
      </c>
      <c r="I1240" s="70">
        <v>0</v>
      </c>
      <c r="J1240" s="70">
        <v>0</v>
      </c>
      <c r="K1240" s="70">
        <v>0</v>
      </c>
      <c r="L1240" s="70">
        <v>0</v>
      </c>
      <c r="M1240" s="70">
        <v>0</v>
      </c>
      <c r="N1240" s="70">
        <v>0</v>
      </c>
      <c r="O1240" s="70">
        <v>0</v>
      </c>
      <c r="P1240" s="70">
        <v>0</v>
      </c>
      <c r="Q1240" s="70">
        <v>0</v>
      </c>
      <c r="R1240" s="10">
        <f t="shared" si="174"/>
        <v>2.2749999999999999</v>
      </c>
      <c r="S1240" s="10">
        <v>1.9</v>
      </c>
      <c r="T1240" s="9" t="str">
        <f t="shared" si="175"/>
        <v>RPT13</v>
      </c>
      <c r="U1240" s="11" t="str">
        <f t="shared" si="176"/>
        <v>A Handful of Howdy</v>
      </c>
      <c r="V1240" s="11" t="str">
        <f t="shared" si="177"/>
        <v/>
      </c>
      <c r="W1240" s="11" t="str">
        <f t="shared" si="178"/>
        <v/>
      </c>
      <c r="X1240" s="86" t="str">
        <f>IFERROR(IF(U1240="","",IF(COUNTIF('My Played Scenarios'!E:E,T1240)&gt;0,"ü","")),"")</f>
        <v/>
      </c>
    </row>
    <row r="1241" spans="1:24" ht="15" customHeight="1" x14ac:dyDescent="0.3">
      <c r="A1241" s="128" t="str">
        <f>IFERROR(IF(VLOOKUP(C1241,Summary!A:B,2,FALSE)&lt;&gt;"C","",MAX($A$2:A1240)+1),"")</f>
        <v/>
      </c>
      <c r="B1241" s="35">
        <f>IF(Setup!$J$58="Yes",MAX($B$2:B1240)+1,"")</f>
        <v>1131</v>
      </c>
      <c r="C1241" s="28" t="s">
        <v>1224</v>
      </c>
      <c r="D1241" s="37" t="str">
        <f t="shared" si="169"/>
        <v/>
      </c>
      <c r="E1241" s="41">
        <v>4.5</v>
      </c>
      <c r="F1241" s="41">
        <v>17</v>
      </c>
      <c r="G1241" s="6">
        <v>3</v>
      </c>
      <c r="H1241" s="6">
        <v>0</v>
      </c>
      <c r="I1241" s="70">
        <v>0</v>
      </c>
      <c r="J1241" s="70">
        <v>0</v>
      </c>
      <c r="K1241" s="70">
        <v>0</v>
      </c>
      <c r="L1241" s="70">
        <v>0</v>
      </c>
      <c r="M1241" s="70">
        <v>0</v>
      </c>
      <c r="N1241" s="70">
        <v>0</v>
      </c>
      <c r="O1241" s="70">
        <v>0</v>
      </c>
      <c r="P1241" s="70">
        <v>0</v>
      </c>
      <c r="Q1241" s="70">
        <v>0</v>
      </c>
      <c r="R1241" s="10">
        <f t="shared" si="174"/>
        <v>3.1749999999999998</v>
      </c>
      <c r="S1241" s="10">
        <v>2.5</v>
      </c>
      <c r="T1241" s="9" t="str">
        <f t="shared" si="175"/>
        <v>RPT14</v>
      </c>
      <c r="U1241" s="11" t="str">
        <f t="shared" si="176"/>
        <v>Keitel and Cox</v>
      </c>
      <c r="V1241" s="11" t="str">
        <f t="shared" si="177"/>
        <v/>
      </c>
      <c r="W1241" s="11" t="str">
        <f t="shared" si="178"/>
        <v/>
      </c>
      <c r="X1241" s="86" t="str">
        <f>IFERROR(IF(U1241="","",IF(COUNTIF('My Played Scenarios'!E:E,T1241)&gt;0,"ü","")),"")</f>
        <v/>
      </c>
    </row>
    <row r="1242" spans="1:24" ht="15" customHeight="1" x14ac:dyDescent="0.3">
      <c r="A1242" s="128" t="str">
        <f>IFERROR(IF(VLOOKUP(C1242,Summary!A:B,2,FALSE)&lt;&gt;"C","",MAX($A$2:A1241)+1),"")</f>
        <v/>
      </c>
      <c r="B1242" s="35">
        <f>IF(Setup!$J$58="Yes",MAX($B$2:B1241)+1,"")</f>
        <v>1132</v>
      </c>
      <c r="C1242" s="28" t="s">
        <v>1225</v>
      </c>
      <c r="D1242" s="37" t="str">
        <f t="shared" si="169"/>
        <v/>
      </c>
      <c r="E1242" s="41">
        <v>6.5</v>
      </c>
      <c r="F1242" s="41">
        <v>26</v>
      </c>
      <c r="G1242" s="6">
        <v>6</v>
      </c>
      <c r="H1242" s="6">
        <v>1</v>
      </c>
      <c r="I1242" s="70">
        <v>0</v>
      </c>
      <c r="J1242" s="70">
        <v>0</v>
      </c>
      <c r="K1242" s="70">
        <v>0</v>
      </c>
      <c r="L1242" s="70">
        <v>0</v>
      </c>
      <c r="M1242" s="70">
        <v>0</v>
      </c>
      <c r="N1242" s="70">
        <v>0</v>
      </c>
      <c r="O1242" s="70">
        <v>0</v>
      </c>
      <c r="P1242" s="70">
        <v>0</v>
      </c>
      <c r="Q1242" s="70">
        <v>0</v>
      </c>
      <c r="R1242" s="10">
        <f t="shared" si="174"/>
        <v>6.5250000000000004</v>
      </c>
      <c r="S1242" s="10">
        <v>5.6</v>
      </c>
      <c r="T1242" s="9" t="str">
        <f t="shared" si="175"/>
        <v>RPT15</v>
      </c>
      <c r="U1242" s="11" t="str">
        <f t="shared" si="176"/>
        <v>Comrade Klimenkov</v>
      </c>
      <c r="V1242" s="11" t="str">
        <f t="shared" si="177"/>
        <v/>
      </c>
      <c r="W1242" s="11" t="str">
        <f t="shared" si="178"/>
        <v/>
      </c>
      <c r="X1242" s="86" t="str">
        <f>IFERROR(IF(U1242="","",IF(COUNTIF('My Played Scenarios'!E:E,T1242)&gt;0,"ü","")),"")</f>
        <v/>
      </c>
    </row>
    <row r="1243" spans="1:24" ht="15" customHeight="1" x14ac:dyDescent="0.3">
      <c r="A1243" s="128" t="str">
        <f>IFERROR(IF(VLOOKUP(C1243,Summary!A:B,2,FALSE)&lt;&gt;"C","",MAX($A$2:A1242)+1),"")</f>
        <v/>
      </c>
      <c r="B1243" s="35">
        <f>IF(Setup!$J$58="Yes",MAX($B$2:B1242)+1,"")</f>
        <v>1133</v>
      </c>
      <c r="C1243" s="28" t="s">
        <v>1226</v>
      </c>
      <c r="D1243" s="37" t="str">
        <f t="shared" si="169"/>
        <v/>
      </c>
      <c r="E1243" s="41">
        <v>6.5</v>
      </c>
      <c r="F1243" s="41">
        <v>37</v>
      </c>
      <c r="G1243" s="6">
        <v>8</v>
      </c>
      <c r="H1243" s="6">
        <v>4</v>
      </c>
      <c r="I1243" s="70">
        <v>0</v>
      </c>
      <c r="J1243" s="70">
        <v>0</v>
      </c>
      <c r="K1243" s="70">
        <v>0</v>
      </c>
      <c r="L1243" s="70">
        <v>0</v>
      </c>
      <c r="M1243" s="70">
        <v>0</v>
      </c>
      <c r="N1243" s="70">
        <v>0</v>
      </c>
      <c r="O1243" s="70">
        <v>0</v>
      </c>
      <c r="P1243" s="70">
        <v>0</v>
      </c>
      <c r="Q1243" s="70">
        <v>0</v>
      </c>
      <c r="R1243" s="10">
        <f t="shared" si="174"/>
        <v>8.9083333333333332</v>
      </c>
      <c r="S1243" s="10">
        <v>8.1999999999999993</v>
      </c>
      <c r="T1243" s="9" t="str">
        <f t="shared" si="175"/>
        <v>RPT16</v>
      </c>
      <c r="U1243" s="11" t="str">
        <f t="shared" si="176"/>
        <v>Miracle at Sinagoga</v>
      </c>
      <c r="V1243" s="11" t="str">
        <f t="shared" si="177"/>
        <v/>
      </c>
      <c r="W1243" s="11" t="str">
        <f t="shared" si="178"/>
        <v/>
      </c>
      <c r="X1243" s="86" t="str">
        <f>IFERROR(IF(U1243="","",IF(COUNTIF('My Played Scenarios'!E:E,T1243)&gt;0,"ü","")),"")</f>
        <v/>
      </c>
    </row>
    <row r="1244" spans="1:24" ht="15" customHeight="1" x14ac:dyDescent="0.3">
      <c r="A1244" s="128" t="str">
        <f>IFERROR(IF(VLOOKUP(C1244,Summary!A:B,2,FALSE)&lt;&gt;"C","",MAX($A$2:A1243)+1),"")</f>
        <v/>
      </c>
      <c r="B1244" s="35">
        <f>IF(Setup!$J$58="Yes",MAX($B$2:B1243)+1,"")</f>
        <v>1134</v>
      </c>
      <c r="C1244" s="28" t="s">
        <v>1227</v>
      </c>
      <c r="D1244" s="37" t="str">
        <f t="shared" si="169"/>
        <v/>
      </c>
      <c r="E1244" s="41">
        <v>5.5</v>
      </c>
      <c r="F1244" s="41">
        <v>20</v>
      </c>
      <c r="G1244" s="6">
        <v>4</v>
      </c>
      <c r="H1244" s="6">
        <v>0</v>
      </c>
      <c r="I1244" s="70">
        <v>0</v>
      </c>
      <c r="J1244" s="70">
        <v>0</v>
      </c>
      <c r="K1244" s="70">
        <v>0</v>
      </c>
      <c r="L1244" s="70">
        <v>0</v>
      </c>
      <c r="M1244" s="70">
        <v>0</v>
      </c>
      <c r="N1244" s="70">
        <v>0</v>
      </c>
      <c r="O1244" s="70">
        <v>0</v>
      </c>
      <c r="P1244" s="70">
        <v>0</v>
      </c>
      <c r="Q1244" s="70">
        <v>0</v>
      </c>
      <c r="R1244" s="10">
        <f t="shared" si="174"/>
        <v>4.3</v>
      </c>
      <c r="S1244" s="10">
        <v>3.4</v>
      </c>
      <c r="T1244" s="9" t="str">
        <f t="shared" si="175"/>
        <v>RPT17</v>
      </c>
      <c r="U1244" s="11" t="str">
        <f t="shared" si="176"/>
        <v>Hetzer Hunters</v>
      </c>
      <c r="V1244" s="11" t="str">
        <f t="shared" si="177"/>
        <v/>
      </c>
      <c r="W1244" s="11" t="str">
        <f t="shared" si="178"/>
        <v/>
      </c>
      <c r="X1244" s="86" t="str">
        <f>IFERROR(IF(U1244="","",IF(COUNTIF('My Played Scenarios'!E:E,T1244)&gt;0,"ü","")),"")</f>
        <v/>
      </c>
    </row>
    <row r="1245" spans="1:24" ht="15" customHeight="1" x14ac:dyDescent="0.3">
      <c r="A1245" s="128" t="str">
        <f>IFERROR(IF(VLOOKUP(C1245,Summary!A:B,2,FALSE)&lt;&gt;"C","",MAX($A$2:A1244)+1),"")</f>
        <v/>
      </c>
      <c r="B1245" s="35">
        <f>IF(Setup!$J$58="Yes",MAX($B$2:B1244)+1,"")</f>
        <v>1135</v>
      </c>
      <c r="C1245" s="28" t="s">
        <v>1228</v>
      </c>
      <c r="D1245" s="37" t="str">
        <f t="shared" si="169"/>
        <v/>
      </c>
      <c r="E1245" s="41">
        <v>5.5</v>
      </c>
      <c r="F1245" s="41">
        <v>20</v>
      </c>
      <c r="G1245" s="6">
        <v>1</v>
      </c>
      <c r="H1245" s="6">
        <v>1</v>
      </c>
      <c r="I1245" s="70">
        <v>0</v>
      </c>
      <c r="J1245" s="70">
        <v>0</v>
      </c>
      <c r="K1245" s="70">
        <v>0</v>
      </c>
      <c r="L1245" s="70">
        <v>0</v>
      </c>
      <c r="M1245" s="70">
        <v>0</v>
      </c>
      <c r="N1245" s="70">
        <v>0</v>
      </c>
      <c r="O1245" s="70">
        <v>0</v>
      </c>
      <c r="P1245" s="70">
        <v>0</v>
      </c>
      <c r="Q1245" s="70">
        <v>0</v>
      </c>
      <c r="R1245" s="10">
        <f t="shared" si="174"/>
        <v>3.2916666666666665</v>
      </c>
      <c r="S1245" s="10">
        <v>2.8</v>
      </c>
      <c r="T1245" s="9" t="str">
        <f t="shared" si="175"/>
        <v>RPT18</v>
      </c>
      <c r="U1245" s="11" t="str">
        <f t="shared" si="176"/>
        <v>Worker's Settlement No. 8</v>
      </c>
      <c r="V1245" s="11" t="str">
        <f t="shared" si="177"/>
        <v/>
      </c>
      <c r="W1245" s="11" t="str">
        <f t="shared" si="178"/>
        <v/>
      </c>
      <c r="X1245" s="86" t="str">
        <f>IFERROR(IF(U1245="","",IF(COUNTIF('My Played Scenarios'!E:E,T1245)&gt;0,"ü","")),"")</f>
        <v/>
      </c>
    </row>
    <row r="1246" spans="1:24" ht="15" customHeight="1" x14ac:dyDescent="0.3">
      <c r="A1246" s="128" t="str">
        <f>IFERROR(IF(VLOOKUP(C1246,Summary!A:B,2,FALSE)&lt;&gt;"C","",MAX($A$2:A1245)+1),"")</f>
        <v/>
      </c>
      <c r="B1246" s="35">
        <f>IF(Setup!$J$58="Yes",MAX($B$2:B1245)+1,"")</f>
        <v>1136</v>
      </c>
      <c r="C1246" s="28" t="s">
        <v>1229</v>
      </c>
      <c r="D1246" s="37" t="str">
        <f t="shared" si="169"/>
        <v/>
      </c>
      <c r="E1246" s="41">
        <v>6.5</v>
      </c>
      <c r="F1246" s="41">
        <v>31</v>
      </c>
      <c r="G1246" s="6">
        <v>0</v>
      </c>
      <c r="H1246" s="6">
        <v>0</v>
      </c>
      <c r="I1246" s="70">
        <v>0</v>
      </c>
      <c r="J1246" s="70">
        <v>0</v>
      </c>
      <c r="K1246" s="70">
        <v>0</v>
      </c>
      <c r="L1246" s="70">
        <v>0</v>
      </c>
      <c r="M1246" s="70">
        <v>0</v>
      </c>
      <c r="N1246" s="70">
        <v>0</v>
      </c>
      <c r="O1246" s="70">
        <v>0</v>
      </c>
      <c r="P1246" s="70">
        <v>0</v>
      </c>
      <c r="Q1246" s="70">
        <v>0</v>
      </c>
      <c r="R1246" s="10">
        <f t="shared" si="174"/>
        <v>4.3583333333333334</v>
      </c>
      <c r="S1246" s="10">
        <v>4.7</v>
      </c>
      <c r="T1246" s="9" t="str">
        <f t="shared" si="175"/>
        <v>RPT19</v>
      </c>
      <c r="U1246" s="11" t="str">
        <f t="shared" si="176"/>
        <v>Mercury Rising</v>
      </c>
      <c r="V1246" s="11" t="str">
        <f t="shared" si="177"/>
        <v/>
      </c>
      <c r="W1246" s="11" t="str">
        <f t="shared" si="178"/>
        <v/>
      </c>
      <c r="X1246" s="86" t="str">
        <f>IFERROR(IF(U1246="","",IF(COUNTIF('My Played Scenarios'!E:E,T1246)&gt;0,"ü","")),"")</f>
        <v/>
      </c>
    </row>
    <row r="1247" spans="1:24" ht="15" customHeight="1" x14ac:dyDescent="0.3">
      <c r="A1247" s="128" t="str">
        <f>IFERROR(IF(VLOOKUP(C1247,Summary!A:B,2,FALSE)&lt;&gt;"C","",MAX($A$2:A1246)+1),"")</f>
        <v/>
      </c>
      <c r="B1247" s="35">
        <f>IF(Setup!$J$58="Yes",MAX($B$2:B1246)+1,"")</f>
        <v>1137</v>
      </c>
      <c r="C1247" s="28" t="s">
        <v>1230</v>
      </c>
      <c r="D1247" s="37" t="str">
        <f t="shared" si="169"/>
        <v/>
      </c>
      <c r="E1247" s="41">
        <v>8.5</v>
      </c>
      <c r="F1247" s="41">
        <v>23</v>
      </c>
      <c r="G1247" s="6">
        <v>11</v>
      </c>
      <c r="H1247" s="6">
        <v>2</v>
      </c>
      <c r="I1247" s="70">
        <v>0</v>
      </c>
      <c r="J1247" s="70">
        <v>0</v>
      </c>
      <c r="K1247" s="70">
        <v>0</v>
      </c>
      <c r="L1247" s="70">
        <v>0</v>
      </c>
      <c r="M1247" s="70">
        <v>0</v>
      </c>
      <c r="N1247" s="70">
        <v>0</v>
      </c>
      <c r="O1247" s="70">
        <v>0</v>
      </c>
      <c r="P1247" s="70">
        <v>0</v>
      </c>
      <c r="Q1247" s="70">
        <v>0</v>
      </c>
      <c r="R1247" s="10">
        <f t="shared" si="174"/>
        <v>9.2166666666666668</v>
      </c>
      <c r="S1247" s="10">
        <v>8.6</v>
      </c>
      <c r="T1247" s="9" t="str">
        <f t="shared" si="175"/>
        <v>RPT20</v>
      </c>
      <c r="U1247" s="11" t="str">
        <f t="shared" si="176"/>
        <v>The Trouble with Tigers</v>
      </c>
      <c r="V1247" s="11" t="str">
        <f t="shared" si="177"/>
        <v/>
      </c>
      <c r="W1247" s="11" t="str">
        <f t="shared" si="178"/>
        <v/>
      </c>
      <c r="X1247" s="86" t="str">
        <f>IFERROR(IF(U1247="","",IF(COUNTIF('My Played Scenarios'!E:E,T1247)&gt;0,"ü","")),"")</f>
        <v/>
      </c>
    </row>
    <row r="1248" spans="1:24" ht="15" customHeight="1" x14ac:dyDescent="0.3">
      <c r="A1248" s="128" t="str">
        <f>IFERROR(IF(VLOOKUP(C1248,Summary!A:B,2,FALSE)&lt;&gt;"C","",MAX($A$2:A1247)+1),"")</f>
        <v/>
      </c>
      <c r="B1248" s="35">
        <f>IF(Setup!$J$58="Yes",MAX($B$2:B1247)+1,"")</f>
        <v>1138</v>
      </c>
      <c r="C1248" s="28"/>
      <c r="D1248" s="37" t="str">
        <f t="shared" si="169"/>
        <v/>
      </c>
      <c r="E1248" s="41"/>
      <c r="F1248" s="41"/>
      <c r="I1248" s="70"/>
      <c r="J1248" s="70"/>
      <c r="K1248" s="70"/>
      <c r="L1248" s="70"/>
      <c r="M1248" s="70"/>
      <c r="N1248" s="70"/>
      <c r="O1248" s="70"/>
      <c r="P1248" s="70"/>
      <c r="Q1248" s="70"/>
      <c r="R1248" s="10" t="str">
        <f t="shared" si="174"/>
        <v/>
      </c>
      <c r="T1248" s="9" t="str">
        <f t="shared" si="175"/>
        <v/>
      </c>
      <c r="U1248" s="11" t="str">
        <f t="shared" si="176"/>
        <v/>
      </c>
      <c r="V1248" s="11" t="str">
        <f t="shared" si="177"/>
        <v/>
      </c>
      <c r="W1248" s="11" t="str">
        <f t="shared" si="178"/>
        <v/>
      </c>
      <c r="X1248" s="86" t="str">
        <f>IFERROR(IF(U1248="","",IF(COUNTIF('My Played Scenarios'!E:E,T1248)&gt;0,"ü","")),"")</f>
        <v/>
      </c>
    </row>
    <row r="1249" spans="1:24" ht="15" customHeight="1" x14ac:dyDescent="0.3">
      <c r="A1249" s="128" t="str">
        <f>IFERROR(IF(VLOOKUP(C1249,Summary!A:B,2,FALSE)&lt;&gt;"C","",MAX($A$2:A1248)+1),"")</f>
        <v/>
      </c>
      <c r="B1249" s="35">
        <f>IF(Setup!$J$58="Yes",MAX($B$2:B1248)+1,"")</f>
        <v>1139</v>
      </c>
      <c r="C1249" s="31" t="s">
        <v>1470</v>
      </c>
      <c r="D1249" s="37" t="str">
        <f t="shared" si="169"/>
        <v/>
      </c>
      <c r="E1249" s="41"/>
      <c r="F1249" s="41"/>
      <c r="I1249" s="70"/>
      <c r="J1249" s="70"/>
      <c r="K1249" s="70"/>
      <c r="L1249" s="70"/>
      <c r="M1249" s="70"/>
      <c r="N1249" s="70"/>
      <c r="O1249" s="70"/>
      <c r="P1249" s="70"/>
      <c r="Q1249" s="70"/>
      <c r="R1249" s="10" t="str">
        <f t="shared" si="174"/>
        <v/>
      </c>
      <c r="T1249" s="9" t="str">
        <f t="shared" si="175"/>
        <v/>
      </c>
      <c r="U1249" s="11" t="str">
        <f t="shared" si="176"/>
        <v/>
      </c>
      <c r="V1249" s="11" t="str">
        <f t="shared" si="177"/>
        <v/>
      </c>
      <c r="W1249" s="11" t="str">
        <f t="shared" si="178"/>
        <v/>
      </c>
      <c r="X1249" s="86" t="str">
        <f>IFERROR(IF(U1249="","",IF(COUNTIF('My Played Scenarios'!E:E,T1249)&gt;0,"ü","")),"")</f>
        <v/>
      </c>
    </row>
    <row r="1250" spans="1:24" ht="15" customHeight="1" x14ac:dyDescent="0.3">
      <c r="A1250" s="128" t="str">
        <f>IFERROR(IF(VLOOKUP(C1250,Summary!A:B,2,FALSE)&lt;&gt;"C","",MAX($A$2:A1249)+1),"")</f>
        <v/>
      </c>
      <c r="B1250" s="35">
        <f>IF(Setup!$J$58="Yes",MAX($B$2:B1249)+1,"")</f>
        <v>1140</v>
      </c>
      <c r="C1250" s="28" t="s">
        <v>1231</v>
      </c>
      <c r="D1250" s="37" t="str">
        <f t="shared" si="169"/>
        <v/>
      </c>
      <c r="E1250" s="41">
        <v>4.5</v>
      </c>
      <c r="F1250" s="41">
        <v>14</v>
      </c>
      <c r="G1250" s="6">
        <v>14</v>
      </c>
      <c r="H1250" s="6">
        <v>0</v>
      </c>
      <c r="I1250" s="70">
        <v>0</v>
      </c>
      <c r="J1250" s="70">
        <v>0</v>
      </c>
      <c r="K1250" s="70">
        <v>0</v>
      </c>
      <c r="L1250" s="70">
        <v>0</v>
      </c>
      <c r="M1250" s="70">
        <v>0</v>
      </c>
      <c r="N1250" s="70">
        <v>0</v>
      </c>
      <c r="O1250" s="70">
        <v>0</v>
      </c>
      <c r="P1250" s="70">
        <v>0</v>
      </c>
      <c r="Q1250" s="70">
        <v>0</v>
      </c>
      <c r="R1250" s="10">
        <f t="shared" si="174"/>
        <v>5.2</v>
      </c>
      <c r="S1250" s="10">
        <v>4.4000000000000004</v>
      </c>
      <c r="T1250" s="9" t="str">
        <f t="shared" si="175"/>
        <v>RPT21</v>
      </c>
      <c r="U1250" s="11" t="str">
        <f t="shared" si="176"/>
        <v>Gotterdammerung!</v>
      </c>
      <c r="V1250" s="11" t="str">
        <f t="shared" si="177"/>
        <v/>
      </c>
      <c r="W1250" s="11" t="str">
        <f t="shared" si="178"/>
        <v/>
      </c>
      <c r="X1250" s="86" t="str">
        <f>IFERROR(IF(U1250="","",IF(COUNTIF('My Played Scenarios'!E:E,T1250)&gt;0,"ü","")),"")</f>
        <v/>
      </c>
    </row>
    <row r="1251" spans="1:24" ht="15" customHeight="1" x14ac:dyDescent="0.3">
      <c r="A1251" s="128" t="str">
        <f>IFERROR(IF(VLOOKUP(C1251,Summary!A:B,2,FALSE)&lt;&gt;"C","",MAX($A$2:A1250)+1),"")</f>
        <v/>
      </c>
      <c r="B1251" s="35">
        <f>IF(Setup!$J$58="Yes",MAX($B$2:B1250)+1,"")</f>
        <v>1141</v>
      </c>
      <c r="C1251" s="28" t="s">
        <v>1232</v>
      </c>
      <c r="D1251" s="37" t="str">
        <f t="shared" si="169"/>
        <v/>
      </c>
      <c r="E1251" s="41">
        <v>4.5</v>
      </c>
      <c r="F1251" s="41">
        <v>12</v>
      </c>
      <c r="G1251" s="6">
        <v>5</v>
      </c>
      <c r="H1251" s="6">
        <v>1</v>
      </c>
      <c r="I1251" s="70">
        <v>0</v>
      </c>
      <c r="J1251" s="70">
        <v>0</v>
      </c>
      <c r="K1251" s="70">
        <v>0</v>
      </c>
      <c r="L1251" s="70">
        <v>0</v>
      </c>
      <c r="M1251" s="70">
        <v>0</v>
      </c>
      <c r="N1251" s="70">
        <v>0</v>
      </c>
      <c r="O1251" s="70">
        <v>0</v>
      </c>
      <c r="P1251" s="70">
        <v>0</v>
      </c>
      <c r="Q1251" s="70">
        <v>0</v>
      </c>
      <c r="R1251" s="10">
        <f t="shared" si="174"/>
        <v>3.4750000000000001</v>
      </c>
      <c r="S1251" s="10">
        <v>2.4</v>
      </c>
      <c r="T1251" s="9" t="str">
        <f t="shared" si="175"/>
        <v>RPT22</v>
      </c>
      <c r="U1251" s="11" t="str">
        <f t="shared" si="176"/>
        <v>Convente Beato Sante</v>
      </c>
      <c r="V1251" s="11" t="str">
        <f t="shared" si="177"/>
        <v/>
      </c>
      <c r="W1251" s="11" t="str">
        <f t="shared" si="178"/>
        <v/>
      </c>
      <c r="X1251" s="86" t="str">
        <f>IFERROR(IF(U1251="","",IF(COUNTIF('My Played Scenarios'!E:E,T1251)&gt;0,"ü","")),"")</f>
        <v/>
      </c>
    </row>
    <row r="1252" spans="1:24" ht="15" customHeight="1" x14ac:dyDescent="0.3">
      <c r="A1252" s="128" t="str">
        <f>IFERROR(IF(VLOOKUP(C1252,Summary!A:B,2,FALSE)&lt;&gt;"C","",MAX($A$2:A1251)+1),"")</f>
        <v/>
      </c>
      <c r="B1252" s="35">
        <f>IF(Setup!$J$58="Yes",MAX($B$2:B1251)+1,"")</f>
        <v>1142</v>
      </c>
      <c r="C1252" s="28" t="s">
        <v>1233</v>
      </c>
      <c r="D1252" s="37" t="str">
        <f t="shared" si="169"/>
        <v/>
      </c>
      <c r="E1252" s="41">
        <v>4.5</v>
      </c>
      <c r="F1252" s="41">
        <v>9</v>
      </c>
      <c r="G1252" s="6">
        <v>0</v>
      </c>
      <c r="H1252" s="6">
        <v>4</v>
      </c>
      <c r="I1252" s="70">
        <v>0</v>
      </c>
      <c r="J1252" s="70">
        <v>0</v>
      </c>
      <c r="K1252" s="70">
        <v>0</v>
      </c>
      <c r="L1252" s="70">
        <v>0</v>
      </c>
      <c r="M1252" s="70">
        <v>0</v>
      </c>
      <c r="N1252" s="70">
        <v>0</v>
      </c>
      <c r="O1252" s="70">
        <v>0</v>
      </c>
      <c r="P1252" s="70">
        <v>0</v>
      </c>
      <c r="Q1252" s="70">
        <v>0</v>
      </c>
      <c r="R1252" s="10">
        <f t="shared" si="174"/>
        <v>1.9750000000000001</v>
      </c>
      <c r="S1252" s="10">
        <v>1.4</v>
      </c>
      <c r="T1252" s="9" t="str">
        <f t="shared" si="175"/>
        <v>RPT23</v>
      </c>
      <c r="U1252" s="11" t="str">
        <f t="shared" si="176"/>
        <v>The Bavent Recce</v>
      </c>
      <c r="V1252" s="11" t="str">
        <f t="shared" si="177"/>
        <v/>
      </c>
      <c r="W1252" s="11" t="str">
        <f t="shared" si="178"/>
        <v/>
      </c>
      <c r="X1252" s="86" t="str">
        <f>IFERROR(IF(U1252="","",IF(COUNTIF('My Played Scenarios'!E:E,T1252)&gt;0,"ü","")),"")</f>
        <v/>
      </c>
    </row>
    <row r="1253" spans="1:24" ht="15" customHeight="1" x14ac:dyDescent="0.3">
      <c r="A1253" s="128" t="str">
        <f>IFERROR(IF(VLOOKUP(C1253,Summary!A:B,2,FALSE)&lt;&gt;"C","",MAX($A$2:A1252)+1),"")</f>
        <v/>
      </c>
      <c r="B1253" s="35">
        <f>IF(Setup!$J$58="Yes",MAX($B$2:B1252)+1,"")</f>
        <v>1143</v>
      </c>
      <c r="C1253" s="28" t="s">
        <v>1234</v>
      </c>
      <c r="D1253" s="37" t="str">
        <f t="shared" si="169"/>
        <v/>
      </c>
      <c r="E1253" s="41">
        <v>5</v>
      </c>
      <c r="F1253" s="41">
        <v>15</v>
      </c>
      <c r="G1253" s="6">
        <v>1</v>
      </c>
      <c r="H1253" s="6">
        <v>1</v>
      </c>
      <c r="I1253" s="70">
        <v>0</v>
      </c>
      <c r="J1253" s="70">
        <v>0</v>
      </c>
      <c r="K1253" s="70">
        <v>0</v>
      </c>
      <c r="L1253" s="70">
        <v>0</v>
      </c>
      <c r="M1253" s="70">
        <v>0</v>
      </c>
      <c r="N1253" s="70">
        <v>0</v>
      </c>
      <c r="O1253" s="70">
        <v>0</v>
      </c>
      <c r="P1253" s="70">
        <v>0</v>
      </c>
      <c r="Q1253" s="70">
        <v>0</v>
      </c>
      <c r="R1253" s="10">
        <f t="shared" si="174"/>
        <v>2.666666666666667</v>
      </c>
      <c r="S1253" s="10">
        <v>2</v>
      </c>
      <c r="T1253" s="9" t="str">
        <f t="shared" si="175"/>
        <v>RPT24</v>
      </c>
      <c r="U1253" s="11" t="str">
        <f t="shared" si="176"/>
        <v>Farmyard Affray</v>
      </c>
      <c r="V1253" s="11" t="str">
        <f t="shared" si="177"/>
        <v/>
      </c>
      <c r="W1253" s="11" t="str">
        <f t="shared" si="178"/>
        <v/>
      </c>
      <c r="X1253" s="86" t="str">
        <f>IFERROR(IF(U1253="","",IF(COUNTIF('My Played Scenarios'!E:E,T1253)&gt;0,"ü","")),"")</f>
        <v/>
      </c>
    </row>
    <row r="1254" spans="1:24" ht="15" customHeight="1" x14ac:dyDescent="0.3">
      <c r="A1254" s="128" t="str">
        <f>IFERROR(IF(VLOOKUP(C1254,Summary!A:B,2,FALSE)&lt;&gt;"C","",MAX($A$2:A1253)+1),"")</f>
        <v/>
      </c>
      <c r="B1254" s="35">
        <f>IF(Setup!$J$58="Yes",MAX($B$2:B1253)+1,"")</f>
        <v>1144</v>
      </c>
      <c r="C1254" s="28" t="s">
        <v>1524</v>
      </c>
      <c r="D1254" s="37" t="str">
        <f t="shared" si="169"/>
        <v/>
      </c>
      <c r="E1254" s="41">
        <v>4.5</v>
      </c>
      <c r="F1254" s="41">
        <v>13</v>
      </c>
      <c r="G1254" s="6">
        <v>7</v>
      </c>
      <c r="H1254" s="6">
        <v>2</v>
      </c>
      <c r="I1254" s="70">
        <v>0</v>
      </c>
      <c r="J1254" s="70">
        <v>0</v>
      </c>
      <c r="K1254" s="70">
        <v>0</v>
      </c>
      <c r="L1254" s="70">
        <v>0</v>
      </c>
      <c r="M1254" s="70">
        <v>0</v>
      </c>
      <c r="N1254" s="70">
        <v>0</v>
      </c>
      <c r="O1254" s="70">
        <v>0</v>
      </c>
      <c r="P1254" s="70">
        <v>0</v>
      </c>
      <c r="Q1254" s="70">
        <v>0</v>
      </c>
      <c r="R1254" s="10">
        <f t="shared" si="174"/>
        <v>4.2249999999999996</v>
      </c>
      <c r="S1254" s="10">
        <v>3.1</v>
      </c>
      <c r="T1254" s="9" t="str">
        <f t="shared" si="175"/>
        <v>RPT25</v>
      </c>
      <c r="U1254" s="11" t="str">
        <f t="shared" si="176"/>
        <v>Cornwalls' Rum Ration</v>
      </c>
      <c r="V1254" s="11" t="str">
        <f t="shared" si="177"/>
        <v/>
      </c>
      <c r="W1254" s="11" t="str">
        <f t="shared" si="178"/>
        <v/>
      </c>
      <c r="X1254" s="86" t="str">
        <f>IFERROR(IF(U1254="","",IF(COUNTIF('My Played Scenarios'!E:E,T1254)&gt;0,"ü","")),"")</f>
        <v/>
      </c>
    </row>
    <row r="1255" spans="1:24" ht="15" customHeight="1" x14ac:dyDescent="0.3">
      <c r="A1255" s="128" t="str">
        <f>IFERROR(IF(VLOOKUP(C1255,Summary!A:B,2,FALSE)&lt;&gt;"C","",MAX($A$2:A1254)+1),"")</f>
        <v/>
      </c>
      <c r="B1255" s="35">
        <f>IF(Setup!$J$58="Yes",MAX($B$2:B1254)+1,"")</f>
        <v>1145</v>
      </c>
      <c r="C1255" s="28" t="s">
        <v>1235</v>
      </c>
      <c r="D1255" s="37" t="str">
        <f t="shared" si="169"/>
        <v/>
      </c>
      <c r="E1255" s="41">
        <v>6.5</v>
      </c>
      <c r="F1255" s="41">
        <v>32</v>
      </c>
      <c r="G1255" s="6">
        <v>13</v>
      </c>
      <c r="H1255" s="6">
        <v>2</v>
      </c>
      <c r="I1255" s="70">
        <v>0</v>
      </c>
      <c r="J1255" s="70">
        <v>0</v>
      </c>
      <c r="K1255" s="70">
        <v>0</v>
      </c>
      <c r="L1255" s="70">
        <v>0</v>
      </c>
      <c r="M1255" s="70">
        <v>0</v>
      </c>
      <c r="N1255" s="70">
        <v>0</v>
      </c>
      <c r="O1255" s="70">
        <v>0</v>
      </c>
      <c r="P1255" s="70">
        <v>0</v>
      </c>
      <c r="Q1255" s="70">
        <v>0</v>
      </c>
      <c r="R1255" s="10">
        <f t="shared" si="174"/>
        <v>8.9083333333333332</v>
      </c>
      <c r="S1255" s="10">
        <v>8.4</v>
      </c>
      <c r="T1255" s="9" t="str">
        <f t="shared" si="175"/>
        <v>RPT26</v>
      </c>
      <c r="U1255" s="11" t="str">
        <f t="shared" si="176"/>
        <v>A Cross in Gold</v>
      </c>
      <c r="V1255" s="11" t="str">
        <f t="shared" si="177"/>
        <v/>
      </c>
      <c r="W1255" s="11" t="str">
        <f t="shared" si="178"/>
        <v/>
      </c>
      <c r="X1255" s="86" t="str">
        <f>IFERROR(IF(U1255="","",IF(COUNTIF('My Played Scenarios'!E:E,T1255)&gt;0,"ü","")),"")</f>
        <v/>
      </c>
    </row>
    <row r="1256" spans="1:24" ht="15" customHeight="1" x14ac:dyDescent="0.3">
      <c r="A1256" s="128" t="str">
        <f>IFERROR(IF(VLOOKUP(C1256,Summary!A:B,2,FALSE)&lt;&gt;"C","",MAX($A$2:A1255)+1),"")</f>
        <v/>
      </c>
      <c r="B1256" s="35">
        <f>IF(Setup!$J$58="Yes",MAX($B$2:B1255)+1,"")</f>
        <v>1146</v>
      </c>
      <c r="C1256" s="28" t="s">
        <v>1236</v>
      </c>
      <c r="D1256" s="37" t="str">
        <f t="shared" si="169"/>
        <v/>
      </c>
      <c r="E1256" s="41">
        <v>5.5</v>
      </c>
      <c r="F1256" s="41">
        <v>23</v>
      </c>
      <c r="G1256" s="6">
        <v>1</v>
      </c>
      <c r="H1256" s="6">
        <v>3</v>
      </c>
      <c r="I1256" s="70">
        <v>1</v>
      </c>
      <c r="J1256" s="70">
        <v>0</v>
      </c>
      <c r="K1256" s="70">
        <v>0</v>
      </c>
      <c r="L1256" s="70">
        <v>0</v>
      </c>
      <c r="M1256" s="70">
        <v>0</v>
      </c>
      <c r="N1256" s="70">
        <v>0</v>
      </c>
      <c r="O1256" s="70">
        <v>0</v>
      </c>
      <c r="P1256" s="70">
        <v>0</v>
      </c>
      <c r="Q1256" s="70">
        <v>0</v>
      </c>
      <c r="R1256" s="10">
        <f t="shared" si="174"/>
        <v>3.8416666666666668</v>
      </c>
      <c r="S1256" s="10">
        <v>3.5</v>
      </c>
      <c r="T1256" s="9" t="str">
        <f t="shared" si="175"/>
        <v>RPT27</v>
      </c>
      <c r="U1256" s="11" t="str">
        <f t="shared" si="176"/>
        <v>Sycamore and Succotash</v>
      </c>
      <c r="V1256" s="11" t="str">
        <f t="shared" si="177"/>
        <v>, PTO</v>
      </c>
      <c r="W1256" s="11" t="str">
        <f t="shared" si="178"/>
        <v>PTO</v>
      </c>
      <c r="X1256" s="86" t="str">
        <f>IFERROR(IF(U1256="","",IF(COUNTIF('My Played Scenarios'!E:E,T1256)&gt;0,"ü","")),"")</f>
        <v/>
      </c>
    </row>
    <row r="1257" spans="1:24" ht="15" customHeight="1" x14ac:dyDescent="0.3">
      <c r="A1257" s="128" t="str">
        <f>IFERROR(IF(VLOOKUP(C1257,Summary!A:B,2,FALSE)&lt;&gt;"C","",MAX($A$2:A1256)+1),"")</f>
        <v/>
      </c>
      <c r="B1257" s="35">
        <f>IF(Setup!$J$58="Yes",MAX($B$2:B1256)+1,"")</f>
        <v>1147</v>
      </c>
      <c r="C1257" s="28" t="s">
        <v>1237</v>
      </c>
      <c r="D1257" s="37" t="str">
        <f t="shared" si="169"/>
        <v/>
      </c>
      <c r="E1257" s="41">
        <v>5.5</v>
      </c>
      <c r="F1257" s="41">
        <v>17</v>
      </c>
      <c r="G1257" s="6">
        <v>16</v>
      </c>
      <c r="H1257" s="6">
        <v>0</v>
      </c>
      <c r="I1257" s="70">
        <v>0</v>
      </c>
      <c r="J1257" s="70">
        <v>0</v>
      </c>
      <c r="K1257" s="70">
        <v>0</v>
      </c>
      <c r="L1257" s="70">
        <v>0</v>
      </c>
      <c r="M1257" s="70">
        <v>0</v>
      </c>
      <c r="N1257" s="70">
        <v>0</v>
      </c>
      <c r="O1257" s="70">
        <v>0</v>
      </c>
      <c r="P1257" s="70">
        <v>0</v>
      </c>
      <c r="Q1257" s="70">
        <v>0</v>
      </c>
      <c r="R1257" s="10">
        <f t="shared" si="174"/>
        <v>6.958333333333333</v>
      </c>
      <c r="S1257" s="10">
        <v>5.7</v>
      </c>
      <c r="T1257" s="9" t="str">
        <f t="shared" si="175"/>
        <v>RPT28</v>
      </c>
      <c r="U1257" s="11" t="str">
        <f t="shared" si="176"/>
        <v>The Polozkov Push</v>
      </c>
      <c r="V1257" s="11" t="str">
        <f t="shared" si="177"/>
        <v/>
      </c>
      <c r="W1257" s="11" t="str">
        <f t="shared" si="178"/>
        <v/>
      </c>
      <c r="X1257" s="86" t="str">
        <f>IFERROR(IF(U1257="","",IF(COUNTIF('My Played Scenarios'!E:E,T1257)&gt;0,"ü","")),"")</f>
        <v/>
      </c>
    </row>
    <row r="1258" spans="1:24" ht="15" customHeight="1" x14ac:dyDescent="0.3">
      <c r="A1258" s="128" t="str">
        <f>IFERROR(IF(VLOOKUP(C1258,Summary!A:B,2,FALSE)&lt;&gt;"C","",MAX($A$2:A1257)+1),"")</f>
        <v/>
      </c>
      <c r="B1258" s="35">
        <f>IF(Setup!$J$58="Yes",MAX($B$2:B1257)+1,"")</f>
        <v>1148</v>
      </c>
      <c r="C1258" s="28" t="s">
        <v>1238</v>
      </c>
      <c r="D1258" s="37" t="str">
        <f t="shared" si="169"/>
        <v/>
      </c>
      <c r="E1258" s="41">
        <v>6.5</v>
      </c>
      <c r="F1258" s="41">
        <v>19</v>
      </c>
      <c r="G1258" s="6">
        <v>0</v>
      </c>
      <c r="H1258" s="6">
        <v>1</v>
      </c>
      <c r="I1258" s="70">
        <v>0</v>
      </c>
      <c r="J1258" s="70">
        <v>0</v>
      </c>
      <c r="K1258" s="70">
        <v>0</v>
      </c>
      <c r="L1258" s="70">
        <v>0</v>
      </c>
      <c r="M1258" s="70">
        <v>0</v>
      </c>
      <c r="N1258" s="70">
        <v>0</v>
      </c>
      <c r="O1258" s="70">
        <v>0</v>
      </c>
      <c r="P1258" s="70">
        <v>0</v>
      </c>
      <c r="Q1258" s="70">
        <v>0</v>
      </c>
      <c r="R1258" s="10">
        <f t="shared" si="174"/>
        <v>3.1666666666666665</v>
      </c>
      <c r="S1258" s="10">
        <v>3</v>
      </c>
      <c r="T1258" s="9" t="str">
        <f t="shared" si="175"/>
        <v>RPT29</v>
      </c>
      <c r="U1258" s="11" t="str">
        <f t="shared" si="176"/>
        <v>The Sound of Hoof Beats</v>
      </c>
      <c r="V1258" s="11" t="str">
        <f t="shared" si="177"/>
        <v/>
      </c>
      <c r="W1258" s="11" t="str">
        <f t="shared" si="178"/>
        <v/>
      </c>
      <c r="X1258" s="86" t="str">
        <f>IFERROR(IF(U1258="","",IF(COUNTIF('My Played Scenarios'!E:E,T1258)&gt;0,"ü","")),"")</f>
        <v/>
      </c>
    </row>
    <row r="1259" spans="1:24" ht="15" customHeight="1" x14ac:dyDescent="0.3">
      <c r="A1259" s="128" t="str">
        <f>IFERROR(IF(VLOOKUP(C1259,Summary!A:B,2,FALSE)&lt;&gt;"C","",MAX($A$2:A1258)+1),"")</f>
        <v/>
      </c>
      <c r="B1259" s="35">
        <f>IF(Setup!$J$58="Yes",MAX($B$2:B1258)+1,"")</f>
        <v>1149</v>
      </c>
      <c r="C1259" s="28" t="s">
        <v>1239</v>
      </c>
      <c r="D1259" s="37" t="str">
        <f t="shared" si="169"/>
        <v/>
      </c>
      <c r="E1259" s="41">
        <v>5.5</v>
      </c>
      <c r="F1259" s="41">
        <v>19</v>
      </c>
      <c r="G1259" s="6">
        <v>6</v>
      </c>
      <c r="H1259" s="6">
        <v>1</v>
      </c>
      <c r="I1259" s="70">
        <v>0</v>
      </c>
      <c r="J1259" s="70">
        <v>0</v>
      </c>
      <c r="K1259" s="70">
        <v>0</v>
      </c>
      <c r="L1259" s="70">
        <v>0</v>
      </c>
      <c r="M1259" s="70">
        <v>0</v>
      </c>
      <c r="N1259" s="70">
        <v>0</v>
      </c>
      <c r="O1259" s="70">
        <v>0</v>
      </c>
      <c r="P1259" s="70">
        <v>0</v>
      </c>
      <c r="Q1259" s="70">
        <v>0</v>
      </c>
      <c r="R1259" s="10">
        <f t="shared" si="174"/>
        <v>5.0333333333333332</v>
      </c>
      <c r="S1259" s="10">
        <v>3.8</v>
      </c>
      <c r="T1259" s="9" t="str">
        <f t="shared" si="175"/>
        <v>RPT30</v>
      </c>
      <c r="U1259" s="11" t="str">
        <f t="shared" si="176"/>
        <v>Knocking on the Front Door</v>
      </c>
      <c r="V1259" s="11" t="str">
        <f t="shared" si="177"/>
        <v/>
      </c>
      <c r="W1259" s="11" t="str">
        <f t="shared" si="178"/>
        <v/>
      </c>
      <c r="X1259" s="86" t="str">
        <f>IFERROR(IF(U1259="","",IF(COUNTIF('My Played Scenarios'!E:E,T1259)&gt;0,"ü","")),"")</f>
        <v/>
      </c>
    </row>
    <row r="1260" spans="1:24" ht="15" customHeight="1" x14ac:dyDescent="0.3">
      <c r="A1260" s="128" t="str">
        <f>IFERROR(IF(VLOOKUP(C1260,Summary!A:B,2,FALSE)&lt;&gt;"C","",MAX($A$2:A1259)+1),"")</f>
        <v/>
      </c>
      <c r="B1260" s="35">
        <f>IF(Setup!$J$58="Yes",MAX($B$2:B1259)+1,"")</f>
        <v>1150</v>
      </c>
      <c r="C1260" s="28"/>
      <c r="D1260" s="37" t="str">
        <f t="shared" si="169"/>
        <v/>
      </c>
      <c r="E1260" s="41"/>
      <c r="F1260" s="41"/>
      <c r="I1260" s="70"/>
      <c r="J1260" s="70"/>
      <c r="K1260" s="70"/>
      <c r="L1260" s="70"/>
      <c r="M1260" s="70"/>
      <c r="N1260" s="70"/>
      <c r="O1260" s="70"/>
      <c r="P1260" s="70"/>
      <c r="Q1260" s="70"/>
      <c r="R1260" s="10" t="str">
        <f t="shared" si="174"/>
        <v/>
      </c>
      <c r="T1260" s="9" t="str">
        <f t="shared" si="175"/>
        <v/>
      </c>
      <c r="U1260" s="11" t="str">
        <f t="shared" si="176"/>
        <v/>
      </c>
      <c r="V1260" s="11" t="str">
        <f t="shared" si="177"/>
        <v/>
      </c>
      <c r="W1260" s="11" t="str">
        <f t="shared" si="178"/>
        <v/>
      </c>
      <c r="X1260" s="86" t="str">
        <f>IFERROR(IF(U1260="","",IF(COUNTIF('My Played Scenarios'!E:E,T1260)&gt;0,"ü","")),"")</f>
        <v/>
      </c>
    </row>
    <row r="1261" spans="1:24" ht="15" customHeight="1" x14ac:dyDescent="0.3">
      <c r="A1261" s="128" t="str">
        <f>IFERROR(IF(VLOOKUP(C1261,Summary!A:B,2,FALSE)&lt;&gt;"C","",MAX($A$2:A1260)+1),"")</f>
        <v/>
      </c>
      <c r="B1261" s="35">
        <f>IF(Setup!$J$59="Yes",MAX($B$2:B1260)+1,"")</f>
        <v>1151</v>
      </c>
      <c r="C1261" s="29" t="s">
        <v>717</v>
      </c>
      <c r="D1261" s="37" t="str">
        <f t="shared" si="169"/>
        <v/>
      </c>
      <c r="E1261" s="17"/>
      <c r="F1261" s="17"/>
      <c r="I1261" s="70" t="s">
        <v>1363</v>
      </c>
      <c r="J1261" s="70" t="s">
        <v>1363</v>
      </c>
      <c r="K1261" s="70" t="s">
        <v>1363</v>
      </c>
      <c r="L1261" s="70" t="s">
        <v>1363</v>
      </c>
      <c r="M1261" s="70" t="s">
        <v>1363</v>
      </c>
      <c r="N1261" s="70" t="s">
        <v>1363</v>
      </c>
      <c r="O1261" s="70" t="s">
        <v>1363</v>
      </c>
      <c r="P1261" s="70"/>
      <c r="Q1261" s="70" t="s">
        <v>1363</v>
      </c>
      <c r="R1261" s="10" t="str">
        <f t="shared" si="174"/>
        <v/>
      </c>
      <c r="T1261" s="9" t="str">
        <f t="shared" si="175"/>
        <v/>
      </c>
      <c r="U1261" s="11" t="str">
        <f t="shared" si="176"/>
        <v/>
      </c>
      <c r="V1261" s="11" t="str">
        <f t="shared" si="177"/>
        <v/>
      </c>
      <c r="W1261" s="11" t="str">
        <f t="shared" si="178"/>
        <v/>
      </c>
      <c r="X1261" s="86" t="str">
        <f>IFERROR(IF(U1261="","",IF(COUNTIF('My Played Scenarios'!E:E,T1261)&gt;0,"ü","")),"")</f>
        <v/>
      </c>
    </row>
    <row r="1262" spans="1:24" ht="15" customHeight="1" x14ac:dyDescent="0.3">
      <c r="A1262" s="128" t="str">
        <f>IFERROR(IF(VLOOKUP(C1262,Summary!A:B,2,FALSE)&lt;&gt;"C","",MAX($A$2:A1261)+1),"")</f>
        <v/>
      </c>
      <c r="B1262" s="35">
        <f>IF(Setup!$J$59="Yes",MAX($B$2:B1261)+1,"")</f>
        <v>1152</v>
      </c>
      <c r="C1262" s="28" t="s">
        <v>718</v>
      </c>
      <c r="D1262" s="37" t="str">
        <f t="shared" si="169"/>
        <v/>
      </c>
      <c r="E1262" s="41">
        <v>5.5</v>
      </c>
      <c r="F1262" s="41">
        <v>8</v>
      </c>
      <c r="G1262" s="6">
        <v>0</v>
      </c>
      <c r="H1262" s="6">
        <v>0</v>
      </c>
      <c r="I1262" s="70">
        <v>1</v>
      </c>
      <c r="J1262" s="70">
        <v>0</v>
      </c>
      <c r="K1262" s="70">
        <v>0</v>
      </c>
      <c r="L1262" s="70">
        <v>0</v>
      </c>
      <c r="M1262" s="70">
        <v>0</v>
      </c>
      <c r="N1262" s="70">
        <v>0</v>
      </c>
      <c r="O1262" s="70">
        <v>0</v>
      </c>
      <c r="P1262" s="70">
        <v>0</v>
      </c>
      <c r="Q1262" s="70">
        <v>0</v>
      </c>
      <c r="R1262" s="10">
        <f t="shared" si="173"/>
        <v>1.825</v>
      </c>
      <c r="T1262" s="9" t="str">
        <f t="shared" si="170"/>
        <v>SP1</v>
      </c>
      <c r="U1262" s="11" t="str">
        <f t="shared" si="171"/>
        <v>Raiders at Regi</v>
      </c>
      <c r="V1262" s="11" t="str">
        <f t="shared" si="164"/>
        <v>, PTO</v>
      </c>
      <c r="W1262" s="11" t="str">
        <f t="shared" si="172"/>
        <v>PTO</v>
      </c>
      <c r="X1262" s="86" t="str">
        <f>IFERROR(IF(U1262="","",IF(COUNTIF('My Played Scenarios'!E:E,T1262)&gt;0,"ü","")),"")</f>
        <v/>
      </c>
    </row>
    <row r="1263" spans="1:24" ht="15" customHeight="1" x14ac:dyDescent="0.3">
      <c r="A1263" s="128" t="str">
        <f>IFERROR(IF(VLOOKUP(C1263,Summary!A:B,2,FALSE)&lt;&gt;"C","",MAX($A$2:A1262)+1),"")</f>
        <v/>
      </c>
      <c r="B1263" s="35">
        <f>IF(Setup!$J$59="Yes",MAX($B$2:B1262)+1,"")</f>
        <v>1153</v>
      </c>
      <c r="C1263" s="28" t="s">
        <v>719</v>
      </c>
      <c r="D1263" s="37" t="str">
        <f t="shared" ref="D1263:D1312" si="179">IF(OR(C1263="",LEFT(C1263,2)="--"),"",IF(OR(E1263="",F1263="",G1263="",H1263="",I1263="",J1263="",K1263="",L1263="",M1263="",N1263="",O1263="",P1263="",Q1263=""),"*",""))</f>
        <v/>
      </c>
      <c r="E1263" s="41">
        <v>6</v>
      </c>
      <c r="F1263" s="41">
        <v>15</v>
      </c>
      <c r="G1263" s="6">
        <v>9</v>
      </c>
      <c r="H1263" s="6">
        <v>2</v>
      </c>
      <c r="I1263" s="70">
        <v>0</v>
      </c>
      <c r="J1263" s="70">
        <v>0</v>
      </c>
      <c r="K1263" s="70">
        <v>0</v>
      </c>
      <c r="L1263" s="70">
        <v>0</v>
      </c>
      <c r="M1263" s="70">
        <v>0</v>
      </c>
      <c r="N1263" s="70">
        <v>0</v>
      </c>
      <c r="O1263" s="70">
        <v>0</v>
      </c>
      <c r="P1263" s="70">
        <v>0</v>
      </c>
      <c r="Q1263" s="70">
        <v>0</v>
      </c>
      <c r="R1263" s="10">
        <f t="shared" si="173"/>
        <v>6.3</v>
      </c>
      <c r="T1263" s="9" t="str">
        <f t="shared" si="170"/>
        <v>SP2</v>
      </c>
      <c r="U1263" s="11" t="str">
        <f t="shared" si="171"/>
        <v>Holding the Hotton Bridge</v>
      </c>
      <c r="V1263" s="11" t="str">
        <f t="shared" si="164"/>
        <v/>
      </c>
      <c r="W1263" s="11" t="str">
        <f t="shared" si="172"/>
        <v/>
      </c>
      <c r="X1263" s="86" t="str">
        <f>IFERROR(IF(U1263="","",IF(COUNTIF('My Played Scenarios'!E:E,T1263)&gt;0,"ü","")),"")</f>
        <v/>
      </c>
    </row>
    <row r="1264" spans="1:24" ht="15" customHeight="1" x14ac:dyDescent="0.3">
      <c r="A1264" s="128" t="str">
        <f>IFERROR(IF(VLOOKUP(C1264,Summary!A:B,2,FALSE)&lt;&gt;"C","",MAX($A$2:A1263)+1),"")</f>
        <v/>
      </c>
      <c r="B1264" s="35">
        <f>IF(Setup!$J$59="Yes",MAX($B$2:B1263)+1,"")</f>
        <v>1154</v>
      </c>
      <c r="C1264" s="28" t="s">
        <v>720</v>
      </c>
      <c r="D1264" s="37" t="str">
        <f t="shared" si="179"/>
        <v/>
      </c>
      <c r="E1264" s="41">
        <v>5.5</v>
      </c>
      <c r="F1264" s="41">
        <v>6.5</v>
      </c>
      <c r="G1264" s="6">
        <v>12</v>
      </c>
      <c r="H1264" s="6">
        <v>0</v>
      </c>
      <c r="I1264" s="70">
        <v>0</v>
      </c>
      <c r="J1264" s="70">
        <v>0</v>
      </c>
      <c r="K1264" s="70">
        <v>0</v>
      </c>
      <c r="L1264" s="70">
        <v>0</v>
      </c>
      <c r="M1264" s="70">
        <v>0</v>
      </c>
      <c r="N1264" s="70">
        <v>0</v>
      </c>
      <c r="O1264" s="70">
        <v>0</v>
      </c>
      <c r="P1264" s="70">
        <v>0</v>
      </c>
      <c r="Q1264" s="70">
        <v>0</v>
      </c>
      <c r="R1264" s="10">
        <f t="shared" si="173"/>
        <v>4.8958333333333339</v>
      </c>
      <c r="T1264" s="9" t="str">
        <f t="shared" si="170"/>
        <v>SP3</v>
      </c>
      <c r="U1264" s="11" t="str">
        <f t="shared" si="171"/>
        <v>Duel at Reuler</v>
      </c>
      <c r="V1264" s="11" t="str">
        <f t="shared" si="164"/>
        <v/>
      </c>
      <c r="W1264" s="11" t="str">
        <f t="shared" si="172"/>
        <v/>
      </c>
      <c r="X1264" s="86" t="str">
        <f>IFERROR(IF(U1264="","",IF(COUNTIF('My Played Scenarios'!E:E,T1264)&gt;0,"ü","")),"")</f>
        <v/>
      </c>
    </row>
    <row r="1265" spans="1:24" ht="15" customHeight="1" x14ac:dyDescent="0.3">
      <c r="A1265" s="128" t="str">
        <f>IFERROR(IF(VLOOKUP(C1265,Summary!A:B,2,FALSE)&lt;&gt;"C","",MAX($A$2:A1264)+1),"")</f>
        <v/>
      </c>
      <c r="B1265" s="35">
        <f>IF(Setup!$J$59="Yes",MAX($B$2:B1264)+1,"")</f>
        <v>1155</v>
      </c>
      <c r="C1265" s="28" t="s">
        <v>721</v>
      </c>
      <c r="D1265" s="37" t="str">
        <f t="shared" si="179"/>
        <v/>
      </c>
      <c r="E1265" s="41">
        <v>5.5</v>
      </c>
      <c r="F1265" s="41">
        <v>28</v>
      </c>
      <c r="G1265" s="6">
        <v>0</v>
      </c>
      <c r="H1265" s="6">
        <v>0</v>
      </c>
      <c r="I1265" s="70">
        <v>0</v>
      </c>
      <c r="J1265" s="70">
        <v>1</v>
      </c>
      <c r="K1265" s="70">
        <v>0</v>
      </c>
      <c r="L1265" s="70">
        <v>0</v>
      </c>
      <c r="M1265" s="70">
        <v>0</v>
      </c>
      <c r="N1265" s="70">
        <v>0</v>
      </c>
      <c r="O1265" s="70">
        <v>0</v>
      </c>
      <c r="P1265" s="70">
        <v>0</v>
      </c>
      <c r="Q1265" s="70">
        <v>0</v>
      </c>
      <c r="R1265" s="10">
        <f t="shared" si="173"/>
        <v>4.0250000000000004</v>
      </c>
      <c r="T1265" s="9" t="str">
        <f t="shared" si="170"/>
        <v>SP4</v>
      </c>
      <c r="U1265" s="11" t="str">
        <f t="shared" si="171"/>
        <v>Point 270</v>
      </c>
      <c r="V1265" s="11" t="str">
        <f t="shared" si="164"/>
        <v>, OBA</v>
      </c>
      <c r="W1265" s="11" t="str">
        <f t="shared" si="172"/>
        <v>OBA</v>
      </c>
      <c r="X1265" s="86" t="str">
        <f>IFERROR(IF(U1265="","",IF(COUNTIF('My Played Scenarios'!E:E,T1265)&gt;0,"ü","")),"")</f>
        <v/>
      </c>
    </row>
    <row r="1266" spans="1:24" ht="15" customHeight="1" x14ac:dyDescent="0.3">
      <c r="A1266" s="128" t="str">
        <f>IFERROR(IF(VLOOKUP(C1266,Summary!A:B,2,FALSE)&lt;&gt;"C","",MAX($A$2:A1265)+1),"")</f>
        <v/>
      </c>
      <c r="B1266" s="35">
        <f>IF(Setup!$J$59="Yes",MAX($B$2:B1265)+1,"")</f>
        <v>1156</v>
      </c>
      <c r="C1266" s="28" t="s">
        <v>722</v>
      </c>
      <c r="D1266" s="37" t="str">
        <f t="shared" si="179"/>
        <v/>
      </c>
      <c r="E1266" s="41">
        <v>4.5</v>
      </c>
      <c r="F1266" s="41">
        <v>14</v>
      </c>
      <c r="G1266" s="6">
        <v>5</v>
      </c>
      <c r="H1266" s="6">
        <v>0</v>
      </c>
      <c r="I1266" s="70">
        <v>0</v>
      </c>
      <c r="J1266" s="70">
        <v>0</v>
      </c>
      <c r="K1266" s="70">
        <v>0</v>
      </c>
      <c r="L1266" s="70">
        <v>0</v>
      </c>
      <c r="M1266" s="70">
        <v>0</v>
      </c>
      <c r="N1266" s="70">
        <v>1</v>
      </c>
      <c r="O1266" s="70">
        <v>0</v>
      </c>
      <c r="P1266" s="70">
        <v>0</v>
      </c>
      <c r="Q1266" s="70">
        <v>0</v>
      </c>
      <c r="R1266" s="10">
        <f t="shared" si="173"/>
        <v>3.7</v>
      </c>
      <c r="T1266" s="9" t="str">
        <f t="shared" si="170"/>
        <v>SP5</v>
      </c>
      <c r="U1266" s="11" t="str">
        <f t="shared" si="171"/>
        <v>The Hornet of Cloville</v>
      </c>
      <c r="V1266" s="11" t="str">
        <f t="shared" si="164"/>
        <v>, Bcg</v>
      </c>
      <c r="W1266" s="11" t="str">
        <f t="shared" si="172"/>
        <v>Bcg</v>
      </c>
      <c r="X1266" s="86" t="str">
        <f>IFERROR(IF(U1266="","",IF(COUNTIF('My Played Scenarios'!E:E,T1266)&gt;0,"ü","")),"")</f>
        <v/>
      </c>
    </row>
    <row r="1267" spans="1:24" ht="15" customHeight="1" x14ac:dyDescent="0.3">
      <c r="A1267" s="128" t="str">
        <f>IFERROR(IF(VLOOKUP(C1267,Summary!A:B,2,FALSE)&lt;&gt;"C","",MAX($A$2:A1266)+1),"")</f>
        <v/>
      </c>
      <c r="B1267" s="35">
        <f>IF(Setup!$J$59="Yes",MAX($B$2:B1266)+1,"")</f>
        <v>1157</v>
      </c>
      <c r="C1267" s="28" t="s">
        <v>723</v>
      </c>
      <c r="D1267" s="37" t="str">
        <f t="shared" si="179"/>
        <v/>
      </c>
      <c r="E1267" s="41">
        <v>3.5</v>
      </c>
      <c r="F1267" s="41">
        <v>10</v>
      </c>
      <c r="G1267" s="6">
        <v>0</v>
      </c>
      <c r="H1267" s="6">
        <v>0</v>
      </c>
      <c r="I1267" s="70">
        <v>0</v>
      </c>
      <c r="J1267" s="70">
        <v>0</v>
      </c>
      <c r="K1267" s="70">
        <v>0</v>
      </c>
      <c r="L1267" s="70">
        <v>0</v>
      </c>
      <c r="M1267" s="70">
        <v>0</v>
      </c>
      <c r="N1267" s="70">
        <v>0</v>
      </c>
      <c r="O1267" s="70">
        <v>0</v>
      </c>
      <c r="P1267" s="70">
        <v>0</v>
      </c>
      <c r="Q1267" s="70">
        <v>0</v>
      </c>
      <c r="R1267" s="10">
        <f t="shared" si="173"/>
        <v>1.5833333333333335</v>
      </c>
      <c r="T1267" s="9" t="str">
        <f t="shared" si="170"/>
        <v>SP6</v>
      </c>
      <c r="U1267" s="11" t="str">
        <f t="shared" si="171"/>
        <v>Udarnik Bridgehead</v>
      </c>
      <c r="V1267" s="11" t="str">
        <f t="shared" si="164"/>
        <v/>
      </c>
      <c r="W1267" s="11" t="str">
        <f t="shared" si="172"/>
        <v/>
      </c>
      <c r="X1267" s="86" t="str">
        <f>IFERROR(IF(U1267="","",IF(COUNTIF('My Played Scenarios'!E:E,T1267)&gt;0,"ü","")),"")</f>
        <v/>
      </c>
    </row>
    <row r="1268" spans="1:24" ht="15" customHeight="1" x14ac:dyDescent="0.3">
      <c r="A1268" s="128" t="str">
        <f>IFERROR(IF(VLOOKUP(C1268,Summary!A:B,2,FALSE)&lt;&gt;"C","",MAX($A$2:A1267)+1),"")</f>
        <v/>
      </c>
      <c r="B1268" s="35">
        <f>IF(Setup!$J$59="Yes",MAX($B$2:B1267)+1,"")</f>
        <v>1158</v>
      </c>
      <c r="C1268" s="28" t="s">
        <v>724</v>
      </c>
      <c r="D1268" s="37" t="str">
        <f t="shared" si="179"/>
        <v/>
      </c>
      <c r="E1268" s="41">
        <v>5.5</v>
      </c>
      <c r="F1268" s="41">
        <v>10</v>
      </c>
      <c r="G1268" s="6">
        <v>2</v>
      </c>
      <c r="H1268" s="6">
        <v>1</v>
      </c>
      <c r="I1268" s="70">
        <v>0</v>
      </c>
      <c r="J1268" s="70">
        <v>0</v>
      </c>
      <c r="K1268" s="70">
        <v>0</v>
      </c>
      <c r="L1268" s="70">
        <v>0</v>
      </c>
      <c r="M1268" s="70">
        <v>0</v>
      </c>
      <c r="N1268" s="70">
        <v>0</v>
      </c>
      <c r="O1268" s="70">
        <v>0</v>
      </c>
      <c r="P1268" s="70">
        <v>0</v>
      </c>
      <c r="Q1268" s="70">
        <v>0</v>
      </c>
      <c r="R1268" s="10">
        <f t="shared" si="173"/>
        <v>2.7416666666666667</v>
      </c>
      <c r="T1268" s="9" t="str">
        <f t="shared" si="170"/>
        <v>SP7</v>
      </c>
      <c r="U1268" s="11" t="str">
        <f t="shared" si="171"/>
        <v>Delayed on Tiger Route</v>
      </c>
      <c r="V1268" s="11" t="str">
        <f t="shared" si="164"/>
        <v/>
      </c>
      <c r="W1268" s="11" t="str">
        <f t="shared" si="172"/>
        <v/>
      </c>
      <c r="X1268" s="86" t="str">
        <f>IFERROR(IF(U1268="","",IF(COUNTIF('My Played Scenarios'!E:E,T1268)&gt;0,"ü","")),"")</f>
        <v/>
      </c>
    </row>
    <row r="1269" spans="1:24" ht="15" customHeight="1" x14ac:dyDescent="0.3">
      <c r="A1269" s="128" t="str">
        <f>IFERROR(IF(VLOOKUP(C1269,Summary!A:B,2,FALSE)&lt;&gt;"C","",MAX($A$2:A1268)+1),"")</f>
        <v/>
      </c>
      <c r="B1269" s="35">
        <f>IF(Setup!$J$59="Yes",MAX($B$2:B1268)+1,"")</f>
        <v>1159</v>
      </c>
      <c r="C1269" s="28" t="s">
        <v>725</v>
      </c>
      <c r="D1269" s="37" t="str">
        <f t="shared" si="179"/>
        <v/>
      </c>
      <c r="E1269" s="41">
        <v>4</v>
      </c>
      <c r="F1269" s="41">
        <v>8.5</v>
      </c>
      <c r="G1269" s="6">
        <v>6</v>
      </c>
      <c r="H1269" s="6">
        <v>1</v>
      </c>
      <c r="I1269" s="70">
        <v>0</v>
      </c>
      <c r="J1269" s="70">
        <v>0</v>
      </c>
      <c r="K1269" s="70">
        <v>0</v>
      </c>
      <c r="L1269" s="70">
        <v>0</v>
      </c>
      <c r="M1269" s="70">
        <v>0</v>
      </c>
      <c r="N1269" s="70">
        <v>0</v>
      </c>
      <c r="O1269" s="70">
        <v>0</v>
      </c>
      <c r="P1269" s="70">
        <v>0</v>
      </c>
      <c r="Q1269" s="70">
        <v>0</v>
      </c>
      <c r="R1269" s="10">
        <f t="shared" si="173"/>
        <v>3.2333333333333334</v>
      </c>
      <c r="T1269" s="9" t="str">
        <f t="shared" si="170"/>
        <v>SP8</v>
      </c>
      <c r="U1269" s="11" t="str">
        <f t="shared" si="171"/>
        <v>The Getaway</v>
      </c>
      <c r="V1269" s="11" t="str">
        <f t="shared" si="164"/>
        <v/>
      </c>
      <c r="W1269" s="11" t="str">
        <f t="shared" si="172"/>
        <v/>
      </c>
      <c r="X1269" s="86" t="str">
        <f>IFERROR(IF(U1269="","",IF(COUNTIF('My Played Scenarios'!E:E,T1269)&gt;0,"ü","")),"")</f>
        <v/>
      </c>
    </row>
    <row r="1270" spans="1:24" ht="15" customHeight="1" x14ac:dyDescent="0.3">
      <c r="A1270" s="128" t="str">
        <f>IFERROR(IF(VLOOKUP(C1270,Summary!A:B,2,FALSE)&lt;&gt;"C","",MAX($A$2:A1269)+1),"")</f>
        <v/>
      </c>
      <c r="B1270" s="35">
        <f>IF(Setup!$J$59="Yes",MAX($B$2:B1269)+1,"")</f>
        <v>1160</v>
      </c>
      <c r="C1270" s="28" t="s">
        <v>726</v>
      </c>
      <c r="D1270" s="37" t="str">
        <f t="shared" si="179"/>
        <v/>
      </c>
      <c r="E1270" s="41">
        <v>6.5</v>
      </c>
      <c r="F1270" s="41">
        <v>15</v>
      </c>
      <c r="G1270" s="6">
        <v>0</v>
      </c>
      <c r="H1270" s="6">
        <v>1</v>
      </c>
      <c r="I1270" s="70">
        <v>1</v>
      </c>
      <c r="J1270" s="70">
        <v>1</v>
      </c>
      <c r="K1270" s="70">
        <v>0</v>
      </c>
      <c r="L1270" s="70">
        <v>0</v>
      </c>
      <c r="M1270" s="70">
        <v>0</v>
      </c>
      <c r="N1270" s="70">
        <v>0</v>
      </c>
      <c r="O1270" s="70">
        <v>0</v>
      </c>
      <c r="P1270" s="70">
        <v>0</v>
      </c>
      <c r="Q1270" s="70">
        <v>0</v>
      </c>
      <c r="R1270" s="10">
        <f t="shared" si="173"/>
        <v>3.3833333333333333</v>
      </c>
      <c r="T1270" s="9" t="str">
        <f t="shared" si="170"/>
        <v>SP9</v>
      </c>
      <c r="U1270" s="11" t="str">
        <f t="shared" si="171"/>
        <v>Gun Copse</v>
      </c>
      <c r="V1270" s="11" t="str">
        <f t="shared" ref="V1270:V1333" si="180">IF(OR(C1270="",LEFT(C1270,3)="---"),"",IF(OR(RIGHT(C1270,3)="-I]",RIGHT(C1270,4)="-II]",RIGHT(C1270,5)="-III]",RIGHT(C1270,4)="-IV]",RIGHT(C1270,3)="-V]",RIGHT(C1270,4)="-VI]",RIGHT(C1270,5)="-VII]",RIGHT(C1270,6)="-VIII]",RIGHT(C1270,3)="CG]",MID(C1270,LEN(C1270)-2,2)="CG",MID(C1270,LEN(C1270)-4,2)="CG",MID(C1270,LEN(C1270)-3,2)="CG"),"Campaign",IFERROR(IF(I1270=1,", PTO","")&amp;IF(J1270=1,", OBA","")&amp;IF(K1270=1,", Nght","")&amp;IF(L1270=1,", Dsrt","")&amp;IF(M1270=1,", Air","")&amp;IF(N1270=1,", Bcg","")&amp;IF(O1270=1,", Sea","")&amp;IF(P1270=1,", Dlux","")&amp;IF(Q1270=1,", SSR",""),"")))</f>
        <v>, PTO, OBA</v>
      </c>
      <c r="W1270" s="11" t="str">
        <f t="shared" si="172"/>
        <v>PTO, OBA</v>
      </c>
      <c r="X1270" s="86" t="str">
        <f>IFERROR(IF(U1270="","",IF(COUNTIF('My Played Scenarios'!E:E,T1270)&gt;0,"ü","")),"")</f>
        <v/>
      </c>
    </row>
    <row r="1271" spans="1:24" ht="15" customHeight="1" x14ac:dyDescent="0.3">
      <c r="A1271" s="128" t="str">
        <f>IFERROR(IF(VLOOKUP(C1271,Summary!A:B,2,FALSE)&lt;&gt;"C","",MAX($A$2:A1270)+1),"")</f>
        <v/>
      </c>
      <c r="B1271" s="35">
        <f>IF(Setup!$J$59="Yes",MAX($B$2:B1270)+1,"")</f>
        <v>1161</v>
      </c>
      <c r="C1271" s="28" t="s">
        <v>727</v>
      </c>
      <c r="D1271" s="37" t="str">
        <f t="shared" si="179"/>
        <v/>
      </c>
      <c r="E1271" s="41">
        <v>5</v>
      </c>
      <c r="F1271" s="41">
        <v>13</v>
      </c>
      <c r="G1271" s="6">
        <v>7</v>
      </c>
      <c r="H1271" s="6">
        <v>0</v>
      </c>
      <c r="I1271" s="70">
        <v>0</v>
      </c>
      <c r="J1271" s="70">
        <v>0</v>
      </c>
      <c r="K1271" s="70">
        <v>0</v>
      </c>
      <c r="L1271" s="70">
        <v>0</v>
      </c>
      <c r="M1271" s="70">
        <v>0</v>
      </c>
      <c r="N1271" s="70">
        <v>0</v>
      </c>
      <c r="O1271" s="70">
        <v>0</v>
      </c>
      <c r="P1271" s="70">
        <v>0</v>
      </c>
      <c r="Q1271" s="70">
        <v>0</v>
      </c>
      <c r="R1271" s="10">
        <f t="shared" si="173"/>
        <v>4.4166666666666661</v>
      </c>
      <c r="T1271" s="9" t="str">
        <f t="shared" si="170"/>
        <v>SP10</v>
      </c>
      <c r="U1271" s="11" t="str">
        <f t="shared" si="171"/>
        <v>Bring Up the Boys</v>
      </c>
      <c r="V1271" s="11" t="str">
        <f t="shared" si="180"/>
        <v/>
      </c>
      <c r="W1271" s="11" t="str">
        <f t="shared" si="172"/>
        <v/>
      </c>
      <c r="X1271" s="86" t="str">
        <f>IFERROR(IF(U1271="","",IF(COUNTIF('My Played Scenarios'!E:E,T1271)&gt;0,"ü","")),"")</f>
        <v/>
      </c>
    </row>
    <row r="1272" spans="1:24" ht="15" customHeight="1" x14ac:dyDescent="0.3">
      <c r="A1272" s="128" t="str">
        <f>IFERROR(IF(VLOOKUP(C1272,Summary!A:B,2,FALSE)&lt;&gt;"C","",MAX($A$2:A1271)+1),"")</f>
        <v/>
      </c>
      <c r="B1272" s="35">
        <f>IF(Setup!$J$59="Yes",MAX($B$2:B1271)+1,"")</f>
        <v>1162</v>
      </c>
      <c r="C1272" s="28" t="s">
        <v>728</v>
      </c>
      <c r="D1272" s="37" t="str">
        <f t="shared" si="179"/>
        <v/>
      </c>
      <c r="E1272" s="41">
        <v>7.5</v>
      </c>
      <c r="F1272" s="41">
        <v>18.5</v>
      </c>
      <c r="G1272" s="6">
        <v>8</v>
      </c>
      <c r="H1272" s="6">
        <v>1</v>
      </c>
      <c r="I1272" s="70">
        <v>0</v>
      </c>
      <c r="J1272" s="70">
        <v>0</v>
      </c>
      <c r="K1272" s="70">
        <v>0</v>
      </c>
      <c r="L1272" s="70">
        <v>0</v>
      </c>
      <c r="M1272" s="70">
        <v>0</v>
      </c>
      <c r="N1272" s="70">
        <v>0</v>
      </c>
      <c r="O1272" s="70">
        <v>0</v>
      </c>
      <c r="P1272" s="70">
        <v>0</v>
      </c>
      <c r="Q1272" s="70">
        <v>0</v>
      </c>
      <c r="R1272" s="10">
        <f t="shared" si="173"/>
        <v>7.4375</v>
      </c>
      <c r="T1272" s="9" t="str">
        <f t="shared" si="170"/>
        <v>SP11</v>
      </c>
      <c r="U1272" s="11" t="str">
        <f t="shared" si="171"/>
        <v>Pomeranian Tigers</v>
      </c>
      <c r="V1272" s="11" t="str">
        <f t="shared" si="180"/>
        <v/>
      </c>
      <c r="W1272" s="11" t="str">
        <f t="shared" si="172"/>
        <v/>
      </c>
      <c r="X1272" s="86" t="str">
        <f>IFERROR(IF(U1272="","",IF(COUNTIF('My Played Scenarios'!E:E,T1272)&gt;0,"ü","")),"")</f>
        <v/>
      </c>
    </row>
    <row r="1273" spans="1:24" ht="15" customHeight="1" x14ac:dyDescent="0.3">
      <c r="A1273" s="128" t="str">
        <f>IFERROR(IF(VLOOKUP(C1273,Summary!A:B,2,FALSE)&lt;&gt;"C","",MAX($A$2:A1272)+1),"")</f>
        <v/>
      </c>
      <c r="B1273" s="35">
        <f>IF(Setup!$J$59="Yes",MAX($B$2:B1272)+1,"")</f>
        <v>1163</v>
      </c>
      <c r="C1273" s="28" t="s">
        <v>729</v>
      </c>
      <c r="D1273" s="37" t="str">
        <f t="shared" si="179"/>
        <v/>
      </c>
      <c r="E1273" s="41">
        <v>4.5</v>
      </c>
      <c r="F1273" s="41">
        <v>11.5</v>
      </c>
      <c r="G1273" s="6">
        <v>0</v>
      </c>
      <c r="H1273" s="6">
        <v>0</v>
      </c>
      <c r="I1273" s="70">
        <v>0</v>
      </c>
      <c r="J1273" s="70">
        <v>0</v>
      </c>
      <c r="K1273" s="70">
        <v>0</v>
      </c>
      <c r="L1273" s="70">
        <v>0</v>
      </c>
      <c r="M1273" s="70">
        <v>0</v>
      </c>
      <c r="N1273" s="70">
        <v>0</v>
      </c>
      <c r="O1273" s="70">
        <v>0</v>
      </c>
      <c r="P1273" s="70">
        <v>0</v>
      </c>
      <c r="Q1273" s="70">
        <v>0</v>
      </c>
      <c r="R1273" s="10">
        <f t="shared" si="173"/>
        <v>1.8625</v>
      </c>
      <c r="T1273" s="9" t="str">
        <f t="shared" si="170"/>
        <v>SP12</v>
      </c>
      <c r="U1273" s="11" t="str">
        <f t="shared" si="171"/>
        <v>Piano Lupo</v>
      </c>
      <c r="V1273" s="11" t="str">
        <f t="shared" si="180"/>
        <v/>
      </c>
      <c r="W1273" s="11" t="str">
        <f t="shared" si="172"/>
        <v/>
      </c>
      <c r="X1273" s="86" t="str">
        <f>IFERROR(IF(U1273="","",IF(COUNTIF('My Played Scenarios'!E:E,T1273)&gt;0,"ü","")),"")</f>
        <v/>
      </c>
    </row>
    <row r="1274" spans="1:24" ht="15" customHeight="1" x14ac:dyDescent="0.3">
      <c r="A1274" s="128" t="str">
        <f>IFERROR(IF(VLOOKUP(C1274,Summary!A:B,2,FALSE)&lt;&gt;"C","",MAX($A$2:A1273)+1),"")</f>
        <v/>
      </c>
      <c r="B1274" s="35">
        <f>IF(Setup!$J$59="Yes",MAX($B$2:B1273)+1,"")</f>
        <v>1164</v>
      </c>
      <c r="C1274" s="28"/>
      <c r="D1274" s="37" t="str">
        <f t="shared" si="179"/>
        <v/>
      </c>
      <c r="E1274" s="41"/>
      <c r="F1274" s="41"/>
      <c r="I1274" s="70" t="s">
        <v>1363</v>
      </c>
      <c r="J1274" s="70" t="s">
        <v>1363</v>
      </c>
      <c r="K1274" s="70" t="s">
        <v>1363</v>
      </c>
      <c r="L1274" s="70" t="s">
        <v>1363</v>
      </c>
      <c r="M1274" s="70" t="s">
        <v>1363</v>
      </c>
      <c r="N1274" s="70" t="s">
        <v>1363</v>
      </c>
      <c r="O1274" s="70" t="s">
        <v>1363</v>
      </c>
      <c r="P1274" s="70"/>
      <c r="Q1274" s="70" t="s">
        <v>1363</v>
      </c>
      <c r="R1274" s="10" t="str">
        <f t="shared" si="173"/>
        <v/>
      </c>
      <c r="T1274" s="9" t="str">
        <f t="shared" si="170"/>
        <v/>
      </c>
      <c r="U1274" s="11" t="str">
        <f t="shared" si="171"/>
        <v/>
      </c>
      <c r="V1274" s="11" t="str">
        <f t="shared" si="180"/>
        <v/>
      </c>
      <c r="W1274" s="11" t="str">
        <f t="shared" si="172"/>
        <v/>
      </c>
      <c r="X1274" s="86" t="str">
        <f>IFERROR(IF(U1274="","",IF(COUNTIF('My Played Scenarios'!E:E,T1274)&gt;0,"ü","")),"")</f>
        <v/>
      </c>
    </row>
    <row r="1275" spans="1:24" ht="15" customHeight="1" x14ac:dyDescent="0.3">
      <c r="A1275" s="128" t="str">
        <f>IFERROR(IF(VLOOKUP(C1275,Summary!A:B,2,FALSE)&lt;&gt;"C","",MAX($A$2:A1274)+1),"")</f>
        <v/>
      </c>
      <c r="B1275" s="35">
        <f>IF(Setup!$J$59="Yes",MAX($B$2:B1274)+1,"")</f>
        <v>1165</v>
      </c>
      <c r="C1275" s="29" t="s">
        <v>730</v>
      </c>
      <c r="D1275" s="37" t="str">
        <f t="shared" si="179"/>
        <v/>
      </c>
      <c r="E1275" s="17"/>
      <c r="F1275" s="17"/>
      <c r="I1275" s="70" t="s">
        <v>1363</v>
      </c>
      <c r="J1275" s="70" t="s">
        <v>1363</v>
      </c>
      <c r="K1275" s="70" t="s">
        <v>1363</v>
      </c>
      <c r="L1275" s="70" t="s">
        <v>1363</v>
      </c>
      <c r="M1275" s="70" t="s">
        <v>1363</v>
      </c>
      <c r="N1275" s="70" t="s">
        <v>1363</v>
      </c>
      <c r="O1275" s="70" t="s">
        <v>1363</v>
      </c>
      <c r="P1275" s="70"/>
      <c r="Q1275" s="70" t="s">
        <v>1363</v>
      </c>
      <c r="R1275" s="10" t="str">
        <f t="shared" si="173"/>
        <v/>
      </c>
      <c r="T1275" s="9" t="str">
        <f t="shared" si="170"/>
        <v/>
      </c>
      <c r="U1275" s="11" t="str">
        <f t="shared" si="171"/>
        <v/>
      </c>
      <c r="V1275" s="11" t="str">
        <f t="shared" si="180"/>
        <v/>
      </c>
      <c r="W1275" s="11" t="str">
        <f t="shared" si="172"/>
        <v/>
      </c>
      <c r="X1275" s="86" t="str">
        <f>IFERROR(IF(U1275="","",IF(COUNTIF('My Played Scenarios'!E:E,T1275)&gt;0,"ü","")),"")</f>
        <v/>
      </c>
    </row>
    <row r="1276" spans="1:24" ht="15" customHeight="1" x14ac:dyDescent="0.3">
      <c r="A1276" s="128" t="str">
        <f>IFERROR(IF(VLOOKUP(C1276,Summary!A:B,2,FALSE)&lt;&gt;"C","",MAX($A$2:A1275)+1),"")</f>
        <v/>
      </c>
      <c r="B1276" s="35">
        <f>IF(Setup!$J$59="Yes",MAX($B$2:B1275)+1,"")</f>
        <v>1166</v>
      </c>
      <c r="C1276" s="28" t="s">
        <v>731</v>
      </c>
      <c r="D1276" s="37" t="str">
        <f t="shared" si="179"/>
        <v/>
      </c>
      <c r="E1276" s="41">
        <v>6.5</v>
      </c>
      <c r="F1276" s="41">
        <v>24</v>
      </c>
      <c r="G1276" s="6">
        <v>1</v>
      </c>
      <c r="H1276" s="6">
        <v>0</v>
      </c>
      <c r="I1276" s="70">
        <v>0</v>
      </c>
      <c r="J1276" s="70">
        <v>0</v>
      </c>
      <c r="K1276" s="70">
        <v>0</v>
      </c>
      <c r="L1276" s="70">
        <v>0</v>
      </c>
      <c r="M1276" s="70">
        <v>0</v>
      </c>
      <c r="N1276" s="70">
        <v>0</v>
      </c>
      <c r="O1276" s="70">
        <v>0</v>
      </c>
      <c r="P1276" s="70">
        <v>0</v>
      </c>
      <c r="Q1276" s="70">
        <v>0</v>
      </c>
      <c r="R1276" s="10">
        <f t="shared" si="173"/>
        <v>4.0333333333333332</v>
      </c>
      <c r="T1276" s="9" t="str">
        <f t="shared" si="170"/>
        <v>SP13</v>
      </c>
      <c r="U1276" s="11" t="str">
        <f t="shared" si="171"/>
        <v>Stopped Cold</v>
      </c>
      <c r="V1276" s="11" t="str">
        <f t="shared" si="180"/>
        <v/>
      </c>
      <c r="W1276" s="11" t="str">
        <f t="shared" si="172"/>
        <v/>
      </c>
      <c r="X1276" s="86" t="str">
        <f>IFERROR(IF(U1276="","",IF(COUNTIF('My Played Scenarios'!E:E,T1276)&gt;0,"ü","")),"")</f>
        <v/>
      </c>
    </row>
    <row r="1277" spans="1:24" ht="15" customHeight="1" x14ac:dyDescent="0.3">
      <c r="A1277" s="128" t="str">
        <f>IFERROR(IF(VLOOKUP(C1277,Summary!A:B,2,FALSE)&lt;&gt;"C","",MAX($A$2:A1276)+1),"")</f>
        <v/>
      </c>
      <c r="B1277" s="35">
        <f>IF(Setup!$J$59="Yes",MAX($B$2:B1276)+1,"")</f>
        <v>1167</v>
      </c>
      <c r="C1277" s="28" t="s">
        <v>732</v>
      </c>
      <c r="D1277" s="37" t="str">
        <f t="shared" si="179"/>
        <v/>
      </c>
      <c r="E1277" s="41">
        <v>5</v>
      </c>
      <c r="F1277" s="41">
        <v>20</v>
      </c>
      <c r="G1277" s="6">
        <v>3</v>
      </c>
      <c r="H1277" s="6">
        <v>0</v>
      </c>
      <c r="I1277" s="70">
        <v>1</v>
      </c>
      <c r="J1277" s="70">
        <v>0</v>
      </c>
      <c r="K1277" s="70">
        <v>0</v>
      </c>
      <c r="L1277" s="70">
        <v>0</v>
      </c>
      <c r="M1277" s="70">
        <v>0</v>
      </c>
      <c r="N1277" s="70">
        <v>0</v>
      </c>
      <c r="O1277" s="70">
        <v>0</v>
      </c>
      <c r="P1277" s="70">
        <v>0</v>
      </c>
      <c r="Q1277" s="70">
        <v>0</v>
      </c>
      <c r="R1277" s="10">
        <f t="shared" si="173"/>
        <v>3.75</v>
      </c>
      <c r="T1277" s="9" t="str">
        <f t="shared" si="170"/>
        <v>SP14</v>
      </c>
      <c r="U1277" s="11" t="str">
        <f t="shared" si="171"/>
        <v>The Green House</v>
      </c>
      <c r="V1277" s="11" t="str">
        <f t="shared" si="180"/>
        <v>, PTO</v>
      </c>
      <c r="W1277" s="11" t="str">
        <f t="shared" si="172"/>
        <v>PTO</v>
      </c>
      <c r="X1277" s="86" t="str">
        <f>IFERROR(IF(U1277="","",IF(COUNTIF('My Played Scenarios'!E:E,T1277)&gt;0,"ü","")),"")</f>
        <v/>
      </c>
    </row>
    <row r="1278" spans="1:24" ht="15" customHeight="1" x14ac:dyDescent="0.3">
      <c r="A1278" s="128" t="str">
        <f>IFERROR(IF(VLOOKUP(C1278,Summary!A:B,2,FALSE)&lt;&gt;"C","",MAX($A$2:A1277)+1),"")</f>
        <v/>
      </c>
      <c r="B1278" s="35">
        <f>IF(Setup!$J$59="Yes",MAX($B$2:B1277)+1,"")</f>
        <v>1168</v>
      </c>
      <c r="C1278" s="28" t="s">
        <v>733</v>
      </c>
      <c r="D1278" s="37" t="str">
        <f t="shared" si="179"/>
        <v/>
      </c>
      <c r="E1278" s="41">
        <v>6.5</v>
      </c>
      <c r="F1278" s="41">
        <v>32</v>
      </c>
      <c r="G1278" s="6">
        <v>12</v>
      </c>
      <c r="H1278" s="6">
        <v>2</v>
      </c>
      <c r="I1278" s="70">
        <v>0</v>
      </c>
      <c r="J1278" s="70">
        <v>1</v>
      </c>
      <c r="K1278" s="70">
        <v>0</v>
      </c>
      <c r="L1278" s="70">
        <v>0</v>
      </c>
      <c r="M1278" s="70">
        <v>0</v>
      </c>
      <c r="N1278" s="70">
        <v>0</v>
      </c>
      <c r="O1278" s="70">
        <v>0</v>
      </c>
      <c r="P1278" s="70">
        <v>0</v>
      </c>
      <c r="Q1278" s="70">
        <v>0</v>
      </c>
      <c r="R1278" s="10">
        <f t="shared" si="173"/>
        <v>9.125</v>
      </c>
      <c r="T1278" s="9" t="str">
        <f t="shared" si="170"/>
        <v>SP15</v>
      </c>
      <c r="U1278" s="11" t="str">
        <f t="shared" si="171"/>
        <v>Tabacchificio Fiocche</v>
      </c>
      <c r="V1278" s="11" t="str">
        <f t="shared" si="180"/>
        <v>, OBA</v>
      </c>
      <c r="W1278" s="11" t="str">
        <f t="shared" si="172"/>
        <v>OBA</v>
      </c>
      <c r="X1278" s="86" t="str">
        <f>IFERROR(IF(U1278="","",IF(COUNTIF('My Played Scenarios'!E:E,T1278)&gt;0,"ü","")),"")</f>
        <v/>
      </c>
    </row>
    <row r="1279" spans="1:24" ht="15" customHeight="1" x14ac:dyDescent="0.3">
      <c r="A1279" s="128" t="str">
        <f>IFERROR(IF(VLOOKUP(C1279,Summary!A:B,2,FALSE)&lt;&gt;"C","",MAX($A$2:A1278)+1),"")</f>
        <v/>
      </c>
      <c r="B1279" s="35">
        <f>IF(Setup!$J$59="Yes",MAX($B$2:B1278)+1,"")</f>
        <v>1169</v>
      </c>
      <c r="C1279" s="28" t="s">
        <v>734</v>
      </c>
      <c r="D1279" s="37" t="str">
        <f t="shared" si="179"/>
        <v/>
      </c>
      <c r="E1279" s="41">
        <v>5.5</v>
      </c>
      <c r="F1279" s="41">
        <v>20</v>
      </c>
      <c r="G1279" s="6">
        <v>10</v>
      </c>
      <c r="H1279" s="6">
        <v>0</v>
      </c>
      <c r="I1279" s="70">
        <v>0</v>
      </c>
      <c r="J1279" s="70">
        <v>0</v>
      </c>
      <c r="K1279" s="70">
        <v>0</v>
      </c>
      <c r="L1279" s="70">
        <v>0</v>
      </c>
      <c r="M1279" s="70">
        <v>0</v>
      </c>
      <c r="N1279" s="70">
        <v>0</v>
      </c>
      <c r="O1279" s="70">
        <v>0</v>
      </c>
      <c r="P1279" s="70">
        <v>0</v>
      </c>
      <c r="Q1279" s="70">
        <v>0</v>
      </c>
      <c r="R1279" s="10">
        <f t="shared" si="173"/>
        <v>5.583333333333333</v>
      </c>
      <c r="T1279" s="9" t="str">
        <f t="shared" si="170"/>
        <v>SP16</v>
      </c>
      <c r="U1279" s="11" t="str">
        <f t="shared" si="171"/>
        <v>Hilfe Kommt</v>
      </c>
      <c r="V1279" s="11" t="str">
        <f t="shared" si="180"/>
        <v/>
      </c>
      <c r="W1279" s="11" t="str">
        <f t="shared" si="172"/>
        <v/>
      </c>
      <c r="X1279" s="86" t="str">
        <f>IFERROR(IF(U1279="","",IF(COUNTIF('My Played Scenarios'!E:E,T1279)&gt;0,"ü","")),"")</f>
        <v/>
      </c>
    </row>
    <row r="1280" spans="1:24" ht="15" customHeight="1" x14ac:dyDescent="0.3">
      <c r="A1280" s="128" t="str">
        <f>IFERROR(IF(VLOOKUP(C1280,Summary!A:B,2,FALSE)&lt;&gt;"C","",MAX($A$2:A1279)+1),"")</f>
        <v/>
      </c>
      <c r="B1280" s="35">
        <f>IF(Setup!$J$59="Yes",MAX($B$2:B1279)+1,"")</f>
        <v>1170</v>
      </c>
      <c r="C1280" s="28" t="s">
        <v>735</v>
      </c>
      <c r="D1280" s="37" t="str">
        <f t="shared" si="179"/>
        <v/>
      </c>
      <c r="E1280" s="41">
        <v>5.5</v>
      </c>
      <c r="F1280" s="41">
        <v>29</v>
      </c>
      <c r="G1280" s="6">
        <v>13</v>
      </c>
      <c r="H1280" s="6">
        <v>2</v>
      </c>
      <c r="I1280" s="70">
        <v>0</v>
      </c>
      <c r="J1280" s="70">
        <v>1</v>
      </c>
      <c r="K1280" s="70">
        <v>0</v>
      </c>
      <c r="L1280" s="70">
        <v>0</v>
      </c>
      <c r="M1280" s="70">
        <v>0</v>
      </c>
      <c r="N1280" s="70">
        <v>0</v>
      </c>
      <c r="O1280" s="70">
        <v>0</v>
      </c>
      <c r="P1280" s="70">
        <v>0</v>
      </c>
      <c r="Q1280" s="70">
        <v>0</v>
      </c>
      <c r="R1280" s="10">
        <f t="shared" si="173"/>
        <v>7.875</v>
      </c>
      <c r="T1280" s="9" t="str">
        <f t="shared" si="170"/>
        <v>SP17</v>
      </c>
      <c r="U1280" s="11" t="str">
        <f t="shared" si="171"/>
        <v>Cross of Lorraine</v>
      </c>
      <c r="V1280" s="11" t="str">
        <f t="shared" si="180"/>
        <v>, OBA</v>
      </c>
      <c r="W1280" s="11" t="str">
        <f t="shared" si="172"/>
        <v>OBA</v>
      </c>
      <c r="X1280" s="86" t="str">
        <f>IFERROR(IF(U1280="","",IF(COUNTIF('My Played Scenarios'!E:E,T1280)&gt;0,"ü","")),"")</f>
        <v/>
      </c>
    </row>
    <row r="1281" spans="1:24" ht="15" customHeight="1" x14ac:dyDescent="0.3">
      <c r="A1281" s="128" t="str">
        <f>IFERROR(IF(VLOOKUP(C1281,Summary!A:B,2,FALSE)&lt;&gt;"C","",MAX($A$2:A1280)+1),"")</f>
        <v/>
      </c>
      <c r="B1281" s="35">
        <f>IF(Setup!$J$59="Yes",MAX($B$2:B1280)+1,"")</f>
        <v>1171</v>
      </c>
      <c r="C1281" s="28" t="s">
        <v>736</v>
      </c>
      <c r="D1281" s="37" t="str">
        <f t="shared" si="179"/>
        <v/>
      </c>
      <c r="E1281" s="41">
        <v>4.5</v>
      </c>
      <c r="F1281" s="41">
        <v>10.5</v>
      </c>
      <c r="G1281" s="6">
        <v>0</v>
      </c>
      <c r="H1281" s="6">
        <v>1</v>
      </c>
      <c r="I1281" s="70">
        <v>0</v>
      </c>
      <c r="J1281" s="70">
        <v>0</v>
      </c>
      <c r="K1281" s="70">
        <v>0</v>
      </c>
      <c r="L1281" s="70">
        <v>0</v>
      </c>
      <c r="M1281" s="70">
        <v>0</v>
      </c>
      <c r="N1281" s="70">
        <v>0</v>
      </c>
      <c r="O1281" s="70">
        <v>0</v>
      </c>
      <c r="P1281" s="70">
        <v>0</v>
      </c>
      <c r="Q1281" s="70">
        <v>0</v>
      </c>
      <c r="R1281" s="10">
        <f t="shared" si="173"/>
        <v>1.8625</v>
      </c>
      <c r="T1281" s="9" t="str">
        <f t="shared" si="170"/>
        <v>SP18</v>
      </c>
      <c r="U1281" s="11" t="str">
        <f t="shared" si="171"/>
        <v>An Arm and a Leg</v>
      </c>
      <c r="V1281" s="11" t="str">
        <f t="shared" si="180"/>
        <v/>
      </c>
      <c r="W1281" s="11" t="str">
        <f t="shared" si="172"/>
        <v/>
      </c>
      <c r="X1281" s="86" t="str">
        <f>IFERROR(IF(U1281="","",IF(COUNTIF('My Played Scenarios'!E:E,T1281)&gt;0,"ü","")),"")</f>
        <v/>
      </c>
    </row>
    <row r="1282" spans="1:24" ht="15" customHeight="1" x14ac:dyDescent="0.3">
      <c r="A1282" s="128" t="str">
        <f>IFERROR(IF(VLOOKUP(C1282,Summary!A:B,2,FALSE)&lt;&gt;"C","",MAX($A$2:A1281)+1),"")</f>
        <v/>
      </c>
      <c r="B1282" s="35">
        <f>IF(Setup!$J$59="Yes",MAX($B$2:B1281)+1,"")</f>
        <v>1172</v>
      </c>
      <c r="C1282" s="28" t="s">
        <v>737</v>
      </c>
      <c r="D1282" s="37" t="str">
        <f t="shared" si="179"/>
        <v/>
      </c>
      <c r="E1282" s="41">
        <v>8</v>
      </c>
      <c r="F1282" s="41">
        <v>35</v>
      </c>
      <c r="G1282" s="6">
        <v>0</v>
      </c>
      <c r="H1282" s="6">
        <v>0</v>
      </c>
      <c r="I1282" s="70">
        <v>1</v>
      </c>
      <c r="J1282" s="70">
        <v>1</v>
      </c>
      <c r="K1282" s="70">
        <v>0</v>
      </c>
      <c r="L1282" s="70">
        <v>0</v>
      </c>
      <c r="M1282" s="70">
        <v>0</v>
      </c>
      <c r="N1282" s="70">
        <v>0</v>
      </c>
      <c r="O1282" s="70">
        <v>0</v>
      </c>
      <c r="P1282" s="70">
        <v>0</v>
      </c>
      <c r="Q1282" s="70">
        <v>0</v>
      </c>
      <c r="R1282" s="10">
        <f t="shared" si="173"/>
        <v>6.4666666666666668</v>
      </c>
      <c r="T1282" s="9" t="str">
        <f t="shared" si="170"/>
        <v>SP19</v>
      </c>
      <c r="U1282" s="11" t="str">
        <f t="shared" si="171"/>
        <v>Men From Mars</v>
      </c>
      <c r="V1282" s="11" t="str">
        <f t="shared" si="180"/>
        <v>, PTO, OBA</v>
      </c>
      <c r="W1282" s="11" t="str">
        <f t="shared" si="172"/>
        <v>PTO, OBA</v>
      </c>
      <c r="X1282" s="86" t="str">
        <f>IFERROR(IF(U1282="","",IF(COUNTIF('My Played Scenarios'!E:E,T1282)&gt;0,"ü","")),"")</f>
        <v/>
      </c>
    </row>
    <row r="1283" spans="1:24" ht="15" customHeight="1" x14ac:dyDescent="0.3">
      <c r="A1283" s="128" t="str">
        <f>IFERROR(IF(VLOOKUP(C1283,Summary!A:B,2,FALSE)&lt;&gt;"C","",MAX($A$2:A1282)+1),"")</f>
        <v/>
      </c>
      <c r="B1283" s="35">
        <f>IF(Setup!$J$59="Yes",MAX($B$2:B1282)+1,"")</f>
        <v>1173</v>
      </c>
      <c r="C1283" s="28" t="s">
        <v>738</v>
      </c>
      <c r="D1283" s="37" t="str">
        <f t="shared" si="179"/>
        <v/>
      </c>
      <c r="E1283" s="41">
        <v>6</v>
      </c>
      <c r="F1283" s="41">
        <v>19</v>
      </c>
      <c r="G1283" s="6">
        <v>12</v>
      </c>
      <c r="H1283" s="6">
        <v>2</v>
      </c>
      <c r="I1283" s="70">
        <v>0</v>
      </c>
      <c r="J1283" s="70">
        <v>0</v>
      </c>
      <c r="K1283" s="70">
        <v>0</v>
      </c>
      <c r="L1283" s="70">
        <v>0</v>
      </c>
      <c r="M1283" s="70">
        <v>0</v>
      </c>
      <c r="N1283" s="70">
        <v>0</v>
      </c>
      <c r="O1283" s="70">
        <v>0</v>
      </c>
      <c r="P1283" s="70">
        <v>0</v>
      </c>
      <c r="Q1283" s="70">
        <v>0</v>
      </c>
      <c r="R1283" s="10">
        <f t="shared" si="173"/>
        <v>6.7</v>
      </c>
      <c r="T1283" s="9" t="str">
        <f t="shared" si="170"/>
        <v>SP20</v>
      </c>
      <c r="U1283" s="11" t="str">
        <f t="shared" si="171"/>
        <v>The Slaughter at Krutik</v>
      </c>
      <c r="V1283" s="11" t="str">
        <f t="shared" si="180"/>
        <v/>
      </c>
      <c r="W1283" s="11" t="str">
        <f t="shared" si="172"/>
        <v/>
      </c>
      <c r="X1283" s="86" t="str">
        <f>IFERROR(IF(U1283="","",IF(COUNTIF('My Played Scenarios'!E:E,T1283)&gt;0,"ü","")),"")</f>
        <v/>
      </c>
    </row>
    <row r="1284" spans="1:24" ht="15" customHeight="1" x14ac:dyDescent="0.3">
      <c r="A1284" s="128" t="str">
        <f>IFERROR(IF(VLOOKUP(C1284,Summary!A:B,2,FALSE)&lt;&gt;"C","",MAX($A$2:A1283)+1),"")</f>
        <v/>
      </c>
      <c r="B1284" s="35">
        <f>IF(Setup!$J$59="Yes",MAX($B$2:B1283)+1,"")</f>
        <v>1174</v>
      </c>
      <c r="C1284" s="28" t="s">
        <v>739</v>
      </c>
      <c r="D1284" s="37" t="str">
        <f t="shared" si="179"/>
        <v/>
      </c>
      <c r="E1284" s="41">
        <v>7.5</v>
      </c>
      <c r="F1284" s="41">
        <v>31.5</v>
      </c>
      <c r="G1284" s="6">
        <v>3</v>
      </c>
      <c r="H1284" s="6">
        <v>0</v>
      </c>
      <c r="I1284" s="70">
        <v>0</v>
      </c>
      <c r="J1284" s="70">
        <v>1</v>
      </c>
      <c r="K1284" s="70">
        <v>0</v>
      </c>
      <c r="L1284" s="70">
        <v>0</v>
      </c>
      <c r="M1284" s="70">
        <v>0</v>
      </c>
      <c r="N1284" s="70">
        <v>0</v>
      </c>
      <c r="O1284" s="70">
        <v>0</v>
      </c>
      <c r="P1284" s="70">
        <v>0</v>
      </c>
      <c r="Q1284" s="70">
        <v>0</v>
      </c>
      <c r="R1284" s="10">
        <f t="shared" si="173"/>
        <v>7.0625</v>
      </c>
      <c r="T1284" s="9" t="str">
        <f t="shared" si="170"/>
        <v>SP21</v>
      </c>
      <c r="U1284" s="11" t="str">
        <f t="shared" si="171"/>
        <v>Johnny One</v>
      </c>
      <c r="V1284" s="11" t="str">
        <f t="shared" si="180"/>
        <v>, OBA</v>
      </c>
      <c r="W1284" s="11" t="str">
        <f t="shared" si="172"/>
        <v>OBA</v>
      </c>
      <c r="X1284" s="86" t="str">
        <f>IFERROR(IF(U1284="","",IF(COUNTIF('My Played Scenarios'!E:E,T1284)&gt;0,"ü","")),"")</f>
        <v/>
      </c>
    </row>
    <row r="1285" spans="1:24" ht="15" customHeight="1" x14ac:dyDescent="0.3">
      <c r="A1285" s="128" t="str">
        <f>IFERROR(IF(VLOOKUP(C1285,Summary!A:B,2,FALSE)&lt;&gt;"C","",MAX($A$2:A1284)+1),"")</f>
        <v/>
      </c>
      <c r="B1285" s="35">
        <f>IF(Setup!$J$59="Yes",MAX($B$2:B1284)+1,"")</f>
        <v>1175</v>
      </c>
      <c r="C1285" s="28" t="s">
        <v>740</v>
      </c>
      <c r="D1285" s="37" t="str">
        <f t="shared" si="179"/>
        <v/>
      </c>
      <c r="E1285" s="41">
        <v>5</v>
      </c>
      <c r="F1285" s="41">
        <v>16.5</v>
      </c>
      <c r="G1285" s="6">
        <v>3</v>
      </c>
      <c r="H1285" s="6">
        <v>0</v>
      </c>
      <c r="I1285" s="70">
        <v>0</v>
      </c>
      <c r="J1285" s="70">
        <v>0</v>
      </c>
      <c r="K1285" s="70">
        <v>0</v>
      </c>
      <c r="L1285" s="70">
        <v>0</v>
      </c>
      <c r="M1285" s="70">
        <v>0</v>
      </c>
      <c r="N1285" s="70">
        <v>0</v>
      </c>
      <c r="O1285" s="70">
        <v>0</v>
      </c>
      <c r="P1285" s="70">
        <v>0</v>
      </c>
      <c r="Q1285" s="70">
        <v>0</v>
      </c>
      <c r="R1285" s="10">
        <f t="shared" si="173"/>
        <v>3.375</v>
      </c>
      <c r="T1285" s="9" t="str">
        <f t="shared" si="170"/>
        <v>SP22</v>
      </c>
      <c r="U1285" s="11" t="str">
        <f t="shared" si="171"/>
        <v>Tod's Last Stand</v>
      </c>
      <c r="V1285" s="11" t="str">
        <f t="shared" si="180"/>
        <v/>
      </c>
      <c r="W1285" s="11" t="str">
        <f t="shared" si="172"/>
        <v/>
      </c>
      <c r="X1285" s="86" t="str">
        <f>IFERROR(IF(U1285="","",IF(COUNTIF('My Played Scenarios'!E:E,T1285)&gt;0,"ü","")),"")</f>
        <v/>
      </c>
    </row>
    <row r="1286" spans="1:24" ht="15" customHeight="1" x14ac:dyDescent="0.3">
      <c r="A1286" s="128" t="str">
        <f>IFERROR(IF(VLOOKUP(C1286,Summary!A:B,2,FALSE)&lt;&gt;"C","",MAX($A$2:A1285)+1),"")</f>
        <v/>
      </c>
      <c r="B1286" s="35">
        <f>IF(Setup!$J$59="Yes",MAX($B$2:B1285)+1,"")</f>
        <v>1176</v>
      </c>
      <c r="C1286" s="28" t="s">
        <v>741</v>
      </c>
      <c r="D1286" s="37" t="str">
        <f t="shared" si="179"/>
        <v/>
      </c>
      <c r="E1286" s="41">
        <v>6</v>
      </c>
      <c r="F1286" s="41">
        <v>27</v>
      </c>
      <c r="G1286" s="6">
        <v>3</v>
      </c>
      <c r="H1286" s="6">
        <v>0</v>
      </c>
      <c r="I1286" s="70">
        <v>0</v>
      </c>
      <c r="J1286" s="70">
        <v>0</v>
      </c>
      <c r="K1286" s="70">
        <v>0</v>
      </c>
      <c r="L1286" s="70">
        <v>0</v>
      </c>
      <c r="M1286" s="70">
        <v>0</v>
      </c>
      <c r="N1286" s="70">
        <v>0</v>
      </c>
      <c r="O1286" s="70">
        <v>0</v>
      </c>
      <c r="P1286" s="70">
        <v>0</v>
      </c>
      <c r="Q1286" s="70">
        <v>0</v>
      </c>
      <c r="R1286" s="10">
        <f t="shared" si="173"/>
        <v>4.9000000000000004</v>
      </c>
      <c r="T1286" s="9" t="str">
        <f t="shared" si="170"/>
        <v>SP23</v>
      </c>
      <c r="U1286" s="11" t="str">
        <f t="shared" si="171"/>
        <v>Assault on the Hotel Continental</v>
      </c>
      <c r="V1286" s="11" t="str">
        <f t="shared" si="180"/>
        <v/>
      </c>
      <c r="W1286" s="11" t="str">
        <f t="shared" si="172"/>
        <v/>
      </c>
      <c r="X1286" s="86" t="str">
        <f>IFERROR(IF(U1286="","",IF(COUNTIF('My Played Scenarios'!E:E,T1286)&gt;0,"ü","")),"")</f>
        <v/>
      </c>
    </row>
    <row r="1287" spans="1:24" ht="15" customHeight="1" x14ac:dyDescent="0.3">
      <c r="A1287" s="128" t="str">
        <f>IFERROR(IF(VLOOKUP(C1287,Summary!A:B,2,FALSE)&lt;&gt;"C","",MAX($A$2:A1286)+1),"")</f>
        <v/>
      </c>
      <c r="B1287" s="35">
        <f>IF(Setup!$J$59="Yes",MAX($B$2:B1286)+1,"")</f>
        <v>1177</v>
      </c>
      <c r="C1287" s="28" t="s">
        <v>742</v>
      </c>
      <c r="D1287" s="37" t="str">
        <f t="shared" si="179"/>
        <v/>
      </c>
      <c r="E1287" s="41">
        <v>6</v>
      </c>
      <c r="F1287" s="41">
        <v>17</v>
      </c>
      <c r="G1287" s="6">
        <v>0</v>
      </c>
      <c r="H1287" s="6">
        <v>2</v>
      </c>
      <c r="I1287" s="70">
        <v>0</v>
      </c>
      <c r="J1287" s="70">
        <v>0</v>
      </c>
      <c r="K1287" s="70">
        <v>0</v>
      </c>
      <c r="L1287" s="70">
        <v>0</v>
      </c>
      <c r="M1287" s="70">
        <v>0</v>
      </c>
      <c r="N1287" s="70">
        <v>0</v>
      </c>
      <c r="O1287" s="70">
        <v>0</v>
      </c>
      <c r="P1287" s="70">
        <v>0</v>
      </c>
      <c r="Q1287" s="70">
        <v>0</v>
      </c>
      <c r="R1287" s="10">
        <f t="shared" si="173"/>
        <v>2.9</v>
      </c>
      <c r="T1287" s="9" t="str">
        <f t="shared" si="170"/>
        <v>SP24</v>
      </c>
      <c r="U1287" s="11" t="str">
        <f t="shared" si="171"/>
        <v>Forest Fighting in Latvia</v>
      </c>
      <c r="V1287" s="11" t="str">
        <f t="shared" si="180"/>
        <v/>
      </c>
      <c r="W1287" s="11" t="str">
        <f t="shared" si="172"/>
        <v/>
      </c>
      <c r="X1287" s="86" t="str">
        <f>IFERROR(IF(U1287="","",IF(COUNTIF('My Played Scenarios'!E:E,T1287)&gt;0,"ü","")),"")</f>
        <v/>
      </c>
    </row>
    <row r="1288" spans="1:24" ht="15" customHeight="1" x14ac:dyDescent="0.3">
      <c r="A1288" s="128" t="str">
        <f>IFERROR(IF(VLOOKUP(C1288,Summary!A:B,2,FALSE)&lt;&gt;"C","",MAX($A$2:A1287)+1),"")</f>
        <v/>
      </c>
      <c r="B1288" s="35">
        <f>IF(Setup!$J$59="Yes",MAX($B$2:B1287)+1,"")</f>
        <v>1178</v>
      </c>
      <c r="C1288" s="28"/>
      <c r="D1288" s="37" t="str">
        <f t="shared" si="179"/>
        <v/>
      </c>
      <c r="E1288" s="41"/>
      <c r="F1288" s="41"/>
      <c r="I1288" s="70" t="s">
        <v>1363</v>
      </c>
      <c r="J1288" s="70" t="s">
        <v>1363</v>
      </c>
      <c r="K1288" s="70" t="s">
        <v>1363</v>
      </c>
      <c r="L1288" s="70" t="s">
        <v>1363</v>
      </c>
      <c r="M1288" s="70" t="s">
        <v>1363</v>
      </c>
      <c r="N1288" s="70" t="s">
        <v>1363</v>
      </c>
      <c r="O1288" s="70" t="s">
        <v>1363</v>
      </c>
      <c r="P1288" s="70"/>
      <c r="Q1288" s="70" t="s">
        <v>1363</v>
      </c>
      <c r="R1288" s="10" t="str">
        <f t="shared" si="173"/>
        <v/>
      </c>
      <c r="T1288" s="9" t="str">
        <f t="shared" si="170"/>
        <v/>
      </c>
      <c r="U1288" s="11" t="str">
        <f t="shared" si="171"/>
        <v/>
      </c>
      <c r="V1288" s="11" t="str">
        <f t="shared" si="180"/>
        <v/>
      </c>
      <c r="W1288" s="11" t="str">
        <f t="shared" si="172"/>
        <v/>
      </c>
      <c r="X1288" s="86" t="str">
        <f>IFERROR(IF(U1288="","",IF(COUNTIF('My Played Scenarios'!E:E,T1288)&gt;0,"ü","")),"")</f>
        <v/>
      </c>
    </row>
    <row r="1289" spans="1:24" ht="15" customHeight="1" x14ac:dyDescent="0.3">
      <c r="A1289" s="128" t="str">
        <f>IFERROR(IF(VLOOKUP(C1289,Summary!A:B,2,FALSE)&lt;&gt;"C","",MAX($A$2:A1288)+1),"")</f>
        <v/>
      </c>
      <c r="B1289" s="35">
        <f>IF(Setup!$J$59="Yes",MAX($B$2:B1288)+1,"")</f>
        <v>1179</v>
      </c>
      <c r="C1289" s="29" t="s">
        <v>743</v>
      </c>
      <c r="D1289" s="37" t="str">
        <f t="shared" si="179"/>
        <v/>
      </c>
      <c r="E1289" s="17"/>
      <c r="F1289" s="17"/>
      <c r="I1289" s="70" t="s">
        <v>1363</v>
      </c>
      <c r="J1289" s="70" t="s">
        <v>1363</v>
      </c>
      <c r="K1289" s="70" t="s">
        <v>1363</v>
      </c>
      <c r="L1289" s="70" t="s">
        <v>1363</v>
      </c>
      <c r="M1289" s="70" t="s">
        <v>1363</v>
      </c>
      <c r="N1289" s="70" t="s">
        <v>1363</v>
      </c>
      <c r="O1289" s="70" t="s">
        <v>1363</v>
      </c>
      <c r="P1289" s="70"/>
      <c r="Q1289" s="70" t="s">
        <v>1363</v>
      </c>
      <c r="R1289" s="10" t="str">
        <f t="shared" si="173"/>
        <v/>
      </c>
      <c r="T1289" s="9" t="str">
        <f t="shared" si="170"/>
        <v/>
      </c>
      <c r="U1289" s="11" t="str">
        <f t="shared" si="171"/>
        <v/>
      </c>
      <c r="V1289" s="11" t="str">
        <f t="shared" si="180"/>
        <v/>
      </c>
      <c r="W1289" s="11" t="str">
        <f t="shared" si="172"/>
        <v/>
      </c>
      <c r="X1289" s="86" t="str">
        <f>IFERROR(IF(U1289="","",IF(COUNTIF('My Played Scenarios'!E:E,T1289)&gt;0,"ü","")),"")</f>
        <v/>
      </c>
    </row>
    <row r="1290" spans="1:24" ht="15" customHeight="1" x14ac:dyDescent="0.3">
      <c r="A1290" s="128" t="str">
        <f>IFERROR(IF(VLOOKUP(C1290,Summary!A:B,2,FALSE)&lt;&gt;"C","",MAX($A$2:A1289)+1),"")</f>
        <v/>
      </c>
      <c r="B1290" s="35">
        <f>IF(Setup!$J$59="Yes",MAX($B$2:B1289)+1,"")</f>
        <v>1180</v>
      </c>
      <c r="C1290" s="28" t="s">
        <v>744</v>
      </c>
      <c r="D1290" s="37" t="str">
        <f t="shared" si="179"/>
        <v/>
      </c>
      <c r="E1290" s="41">
        <v>5</v>
      </c>
      <c r="F1290" s="41">
        <v>5</v>
      </c>
      <c r="G1290" s="6">
        <v>21</v>
      </c>
      <c r="H1290" s="6">
        <v>0</v>
      </c>
      <c r="I1290" s="70">
        <v>0</v>
      </c>
      <c r="J1290" s="70">
        <v>0</v>
      </c>
      <c r="K1290" s="70">
        <v>0</v>
      </c>
      <c r="L1290" s="70">
        <v>1</v>
      </c>
      <c r="M1290" s="70">
        <v>0</v>
      </c>
      <c r="N1290" s="70">
        <v>0</v>
      </c>
      <c r="O1290" s="70">
        <v>0</v>
      </c>
      <c r="P1290" s="70">
        <v>0</v>
      </c>
      <c r="Q1290" s="70">
        <v>0</v>
      </c>
      <c r="R1290" s="10">
        <f t="shared" si="173"/>
        <v>7.083333333333333</v>
      </c>
      <c r="T1290" s="9" t="str">
        <f t="shared" si="170"/>
        <v>SP25</v>
      </c>
      <c r="U1290" s="11" t="str">
        <f t="shared" si="171"/>
        <v>Two Pounds in Return</v>
      </c>
      <c r="V1290" s="11" t="str">
        <f t="shared" si="180"/>
        <v>, Dsrt</v>
      </c>
      <c r="W1290" s="11" t="str">
        <f t="shared" si="172"/>
        <v>Dsrt</v>
      </c>
      <c r="X1290" s="86" t="str">
        <f>IFERROR(IF(U1290="","",IF(COUNTIF('My Played Scenarios'!E:E,T1290)&gt;0,"ü","")),"")</f>
        <v/>
      </c>
    </row>
    <row r="1291" spans="1:24" ht="15" customHeight="1" x14ac:dyDescent="0.3">
      <c r="A1291" s="128" t="str">
        <f>IFERROR(IF(VLOOKUP(C1291,Summary!A:B,2,FALSE)&lt;&gt;"C","",MAX($A$2:A1290)+1),"")</f>
        <v/>
      </c>
      <c r="B1291" s="35">
        <f>IF(Setup!$J$59="Yes",MAX($B$2:B1290)+1,"")</f>
        <v>1181</v>
      </c>
      <c r="C1291" s="28" t="s">
        <v>745</v>
      </c>
      <c r="D1291" s="37" t="str">
        <f t="shared" si="179"/>
        <v/>
      </c>
      <c r="E1291" s="41">
        <v>6.5</v>
      </c>
      <c r="F1291" s="41">
        <v>20</v>
      </c>
      <c r="G1291" s="6">
        <v>13</v>
      </c>
      <c r="H1291" s="6">
        <v>2</v>
      </c>
      <c r="I1291" s="70">
        <v>0</v>
      </c>
      <c r="J1291" s="70">
        <v>1</v>
      </c>
      <c r="K1291" s="70">
        <v>0</v>
      </c>
      <c r="L1291" s="70">
        <v>0</v>
      </c>
      <c r="M1291" s="70">
        <v>0</v>
      </c>
      <c r="N1291" s="70">
        <v>0</v>
      </c>
      <c r="O1291" s="70">
        <v>0</v>
      </c>
      <c r="P1291" s="70">
        <v>0</v>
      </c>
      <c r="Q1291" s="70">
        <v>0</v>
      </c>
      <c r="R1291" s="10">
        <f t="shared" si="173"/>
        <v>8.15</v>
      </c>
      <c r="T1291" s="9" t="str">
        <f t="shared" si="170"/>
        <v>SP26</v>
      </c>
      <c r="U1291" s="11" t="str">
        <f t="shared" si="171"/>
        <v>Wollerscheim!</v>
      </c>
      <c r="V1291" s="11" t="str">
        <f t="shared" si="180"/>
        <v>, OBA</v>
      </c>
      <c r="W1291" s="11" t="str">
        <f t="shared" si="172"/>
        <v>OBA</v>
      </c>
      <c r="X1291" s="86" t="str">
        <f>IFERROR(IF(U1291="","",IF(COUNTIF('My Played Scenarios'!E:E,T1291)&gt;0,"ü","")),"")</f>
        <v/>
      </c>
    </row>
    <row r="1292" spans="1:24" ht="15" customHeight="1" x14ac:dyDescent="0.3">
      <c r="A1292" s="128" t="str">
        <f>IFERROR(IF(VLOOKUP(C1292,Summary!A:B,2,FALSE)&lt;&gt;"C","",MAX($A$2:A1291)+1),"")</f>
        <v/>
      </c>
      <c r="B1292" s="35">
        <f>IF(Setup!$J$59="Yes",MAX($B$2:B1291)+1,"")</f>
        <v>1182</v>
      </c>
      <c r="C1292" s="28" t="s">
        <v>746</v>
      </c>
      <c r="D1292" s="37" t="str">
        <f t="shared" si="179"/>
        <v/>
      </c>
      <c r="E1292" s="41">
        <v>4.5</v>
      </c>
      <c r="F1292" s="41">
        <v>0</v>
      </c>
      <c r="G1292" s="6">
        <v>13</v>
      </c>
      <c r="H1292" s="6">
        <v>0</v>
      </c>
      <c r="I1292" s="70">
        <v>0</v>
      </c>
      <c r="J1292" s="70">
        <v>0</v>
      </c>
      <c r="K1292" s="70">
        <v>0</v>
      </c>
      <c r="L1292" s="70">
        <v>0</v>
      </c>
      <c r="M1292" s="70">
        <v>0</v>
      </c>
      <c r="N1292" s="70">
        <v>0</v>
      </c>
      <c r="O1292" s="70">
        <v>0</v>
      </c>
      <c r="P1292" s="70">
        <v>0</v>
      </c>
      <c r="Q1292" s="70">
        <v>0</v>
      </c>
      <c r="R1292" s="10">
        <f t="shared" si="173"/>
        <v>3.9249999999999998</v>
      </c>
      <c r="T1292" s="9" t="str">
        <f t="shared" si="170"/>
        <v>SP27</v>
      </c>
      <c r="U1292" s="11" t="str">
        <f t="shared" si="171"/>
        <v>Sudden Fury</v>
      </c>
      <c r="V1292" s="11" t="str">
        <f t="shared" si="180"/>
        <v/>
      </c>
      <c r="W1292" s="11" t="str">
        <f t="shared" si="172"/>
        <v/>
      </c>
      <c r="X1292" s="86" t="str">
        <f>IFERROR(IF(U1292="","",IF(COUNTIF('My Played Scenarios'!E:E,T1292)&gt;0,"ü","")),"")</f>
        <v/>
      </c>
    </row>
    <row r="1293" spans="1:24" ht="15" customHeight="1" x14ac:dyDescent="0.3">
      <c r="A1293" s="128" t="str">
        <f>IFERROR(IF(VLOOKUP(C1293,Summary!A:B,2,FALSE)&lt;&gt;"C","",MAX($A$2:A1292)+1),"")</f>
        <v/>
      </c>
      <c r="B1293" s="35">
        <f>IF(Setup!$J$59="Yes",MAX($B$2:B1292)+1,"")</f>
        <v>1183</v>
      </c>
      <c r="C1293" s="28" t="s">
        <v>747</v>
      </c>
      <c r="D1293" s="37" t="str">
        <f t="shared" si="179"/>
        <v/>
      </c>
      <c r="E1293" s="41">
        <v>6.5</v>
      </c>
      <c r="F1293" s="41">
        <v>22</v>
      </c>
      <c r="G1293" s="6">
        <v>13</v>
      </c>
      <c r="H1293" s="6">
        <v>0</v>
      </c>
      <c r="I1293" s="70">
        <v>0</v>
      </c>
      <c r="J1293" s="70">
        <v>1</v>
      </c>
      <c r="K1293" s="70">
        <v>0</v>
      </c>
      <c r="L1293" s="70">
        <v>0</v>
      </c>
      <c r="M1293" s="70">
        <v>0</v>
      </c>
      <c r="N1293" s="70">
        <v>0</v>
      </c>
      <c r="O1293" s="70">
        <v>0</v>
      </c>
      <c r="P1293" s="70">
        <v>0</v>
      </c>
      <c r="Q1293" s="70">
        <v>0</v>
      </c>
      <c r="R1293" s="10">
        <f t="shared" si="173"/>
        <v>8.15</v>
      </c>
      <c r="T1293" s="9" t="str">
        <f t="shared" si="170"/>
        <v>SP28</v>
      </c>
      <c r="U1293" s="11" t="str">
        <f t="shared" si="171"/>
        <v>Clearing Qualberg</v>
      </c>
      <c r="V1293" s="11" t="str">
        <f t="shared" si="180"/>
        <v>, OBA</v>
      </c>
      <c r="W1293" s="11" t="str">
        <f t="shared" si="172"/>
        <v>OBA</v>
      </c>
      <c r="X1293" s="86" t="str">
        <f>IFERROR(IF(U1293="","",IF(COUNTIF('My Played Scenarios'!E:E,T1293)&gt;0,"ü","")),"")</f>
        <v/>
      </c>
    </row>
    <row r="1294" spans="1:24" ht="15" customHeight="1" x14ac:dyDescent="0.3">
      <c r="A1294" s="128" t="str">
        <f>IFERROR(IF(VLOOKUP(C1294,Summary!A:B,2,FALSE)&lt;&gt;"C","",MAX($A$2:A1293)+1),"")</f>
        <v/>
      </c>
      <c r="B1294" s="35">
        <f>IF(Setup!$J$59="Yes",MAX($B$2:B1293)+1,"")</f>
        <v>1184</v>
      </c>
      <c r="C1294" s="28" t="s">
        <v>748</v>
      </c>
      <c r="D1294" s="37" t="str">
        <f t="shared" si="179"/>
        <v/>
      </c>
      <c r="E1294" s="41">
        <v>4.5</v>
      </c>
      <c r="F1294" s="41">
        <v>11.5</v>
      </c>
      <c r="G1294" s="6">
        <v>1</v>
      </c>
      <c r="H1294" s="6">
        <v>0</v>
      </c>
      <c r="I1294" s="70">
        <v>0</v>
      </c>
      <c r="J1294" s="70">
        <v>0</v>
      </c>
      <c r="K1294" s="70">
        <v>0</v>
      </c>
      <c r="L1294" s="70">
        <v>0</v>
      </c>
      <c r="M1294" s="70">
        <v>0</v>
      </c>
      <c r="N1294" s="70">
        <v>0</v>
      </c>
      <c r="O1294" s="70">
        <v>0</v>
      </c>
      <c r="P1294" s="70">
        <v>0</v>
      </c>
      <c r="Q1294" s="70">
        <v>0</v>
      </c>
      <c r="R1294" s="10">
        <f t="shared" si="173"/>
        <v>2.1625000000000001</v>
      </c>
      <c r="T1294" s="9" t="str">
        <f t="shared" si="170"/>
        <v>SP29</v>
      </c>
      <c r="U1294" s="11" t="str">
        <f t="shared" si="171"/>
        <v>Schloss Bübingen</v>
      </c>
      <c r="V1294" s="11" t="str">
        <f t="shared" si="180"/>
        <v/>
      </c>
      <c r="W1294" s="11" t="str">
        <f t="shared" si="172"/>
        <v/>
      </c>
      <c r="X1294" s="86" t="str">
        <f>IFERROR(IF(U1294="","",IF(COUNTIF('My Played Scenarios'!E:E,T1294)&gt;0,"ü","")),"")</f>
        <v/>
      </c>
    </row>
    <row r="1295" spans="1:24" ht="15" customHeight="1" x14ac:dyDescent="0.3">
      <c r="A1295" s="128" t="str">
        <f>IFERROR(IF(VLOOKUP(C1295,Summary!A:B,2,FALSE)&lt;&gt;"C","",MAX($A$2:A1294)+1),"")</f>
        <v/>
      </c>
      <c r="B1295" s="35">
        <f>IF(Setup!$J$59="Yes",MAX($B$2:B1294)+1,"")</f>
        <v>1185</v>
      </c>
      <c r="C1295" s="28" t="s">
        <v>749</v>
      </c>
      <c r="D1295" s="37" t="str">
        <f t="shared" si="179"/>
        <v/>
      </c>
      <c r="E1295" s="41">
        <v>7.5</v>
      </c>
      <c r="F1295" s="41">
        <v>37.5</v>
      </c>
      <c r="G1295" s="6">
        <v>4</v>
      </c>
      <c r="H1295" s="6">
        <v>3</v>
      </c>
      <c r="I1295" s="70">
        <v>0</v>
      </c>
      <c r="J1295" s="70">
        <v>0</v>
      </c>
      <c r="K1295" s="70">
        <v>0</v>
      </c>
      <c r="L1295" s="70">
        <v>0</v>
      </c>
      <c r="M1295" s="70">
        <v>0</v>
      </c>
      <c r="N1295" s="70">
        <v>0</v>
      </c>
      <c r="O1295" s="70">
        <v>0</v>
      </c>
      <c r="P1295" s="70">
        <v>0</v>
      </c>
      <c r="Q1295" s="70">
        <v>0</v>
      </c>
      <c r="R1295" s="10">
        <f t="shared" si="173"/>
        <v>8.0625</v>
      </c>
      <c r="T1295" s="9" t="str">
        <f t="shared" si="170"/>
        <v>SP30</v>
      </c>
      <c r="U1295" s="11" t="str">
        <f t="shared" si="171"/>
        <v>Evicting Yamagishi</v>
      </c>
      <c r="V1295" s="11" t="str">
        <f t="shared" si="180"/>
        <v/>
      </c>
      <c r="W1295" s="11" t="str">
        <f t="shared" si="172"/>
        <v/>
      </c>
      <c r="X1295" s="86" t="str">
        <f>IFERROR(IF(U1295="","",IF(COUNTIF('My Played Scenarios'!E:E,T1295)&gt;0,"ü","")),"")</f>
        <v/>
      </c>
    </row>
    <row r="1296" spans="1:24" ht="15" customHeight="1" x14ac:dyDescent="0.3">
      <c r="A1296" s="128" t="str">
        <f>IFERROR(IF(VLOOKUP(C1296,Summary!A:B,2,FALSE)&lt;&gt;"C","",MAX($A$2:A1295)+1),"")</f>
        <v/>
      </c>
      <c r="B1296" s="35">
        <f>IF(Setup!$J$59="Yes",MAX($B$2:B1295)+1,"")</f>
        <v>1186</v>
      </c>
      <c r="C1296" s="28" t="s">
        <v>750</v>
      </c>
      <c r="D1296" s="37" t="str">
        <f t="shared" si="179"/>
        <v/>
      </c>
      <c r="E1296" s="41">
        <v>5.5</v>
      </c>
      <c r="F1296" s="41">
        <v>48.5</v>
      </c>
      <c r="G1296" s="6">
        <v>15</v>
      </c>
      <c r="H1296" s="6">
        <v>5</v>
      </c>
      <c r="I1296" s="70">
        <v>0</v>
      </c>
      <c r="J1296" s="70">
        <v>1</v>
      </c>
      <c r="K1296" s="70">
        <v>0</v>
      </c>
      <c r="L1296" s="70">
        <v>0</v>
      </c>
      <c r="M1296" s="70">
        <v>0</v>
      </c>
      <c r="N1296" s="70">
        <v>0</v>
      </c>
      <c r="O1296" s="70">
        <v>0</v>
      </c>
      <c r="P1296" s="70">
        <v>0</v>
      </c>
      <c r="Q1296" s="70">
        <v>0</v>
      </c>
      <c r="R1296" s="10">
        <f t="shared" si="173"/>
        <v>10.487500000000001</v>
      </c>
      <c r="T1296" s="9" t="str">
        <f t="shared" si="170"/>
        <v>SP31</v>
      </c>
      <c r="U1296" s="11" t="str">
        <f t="shared" si="171"/>
        <v>The Hills of Lagonovo</v>
      </c>
      <c r="V1296" s="11" t="str">
        <f t="shared" si="180"/>
        <v>, OBA</v>
      </c>
      <c r="W1296" s="11" t="str">
        <f t="shared" si="172"/>
        <v>OBA</v>
      </c>
      <c r="X1296" s="86" t="str">
        <f>IFERROR(IF(U1296="","",IF(COUNTIF('My Played Scenarios'!E:E,T1296)&gt;0,"ü","")),"")</f>
        <v/>
      </c>
    </row>
    <row r="1297" spans="1:24" ht="15" customHeight="1" x14ac:dyDescent="0.3">
      <c r="A1297" s="128" t="str">
        <f>IFERROR(IF(VLOOKUP(C1297,Summary!A:B,2,FALSE)&lt;&gt;"C","",MAX($A$2:A1296)+1),"")</f>
        <v/>
      </c>
      <c r="B1297" s="35">
        <f>IF(Setup!$J$59="Yes",MAX($B$2:B1296)+1,"")</f>
        <v>1187</v>
      </c>
      <c r="C1297" s="28" t="s">
        <v>751</v>
      </c>
      <c r="D1297" s="37" t="str">
        <f t="shared" si="179"/>
        <v/>
      </c>
      <c r="E1297" s="41">
        <v>3</v>
      </c>
      <c r="F1297" s="41">
        <v>8.5</v>
      </c>
      <c r="G1297" s="6">
        <v>0</v>
      </c>
      <c r="H1297" s="6">
        <v>3</v>
      </c>
      <c r="I1297" s="70">
        <v>0</v>
      </c>
      <c r="J1297" s="70">
        <v>0</v>
      </c>
      <c r="K1297" s="70">
        <v>0</v>
      </c>
      <c r="L1297" s="70">
        <v>1</v>
      </c>
      <c r="M1297" s="70">
        <v>0</v>
      </c>
      <c r="N1297" s="70">
        <v>0</v>
      </c>
      <c r="O1297" s="70">
        <v>0</v>
      </c>
      <c r="P1297" s="70">
        <v>0</v>
      </c>
      <c r="Q1297" s="70">
        <v>0</v>
      </c>
      <c r="R1297" s="10">
        <f t="shared" si="173"/>
        <v>1.825</v>
      </c>
      <c r="T1297" s="9" t="str">
        <f t="shared" si="170"/>
        <v>SP32</v>
      </c>
      <c r="U1297" s="11" t="str">
        <f t="shared" si="171"/>
        <v>Over Open Sights</v>
      </c>
      <c r="V1297" s="11" t="str">
        <f t="shared" si="180"/>
        <v>, Dsrt</v>
      </c>
      <c r="W1297" s="11" t="str">
        <f t="shared" si="172"/>
        <v>Dsrt</v>
      </c>
      <c r="X1297" s="86" t="str">
        <f>IFERROR(IF(U1297="","",IF(COUNTIF('My Played Scenarios'!E:E,T1297)&gt;0,"ü","")),"")</f>
        <v/>
      </c>
    </row>
    <row r="1298" spans="1:24" ht="15" customHeight="1" x14ac:dyDescent="0.3">
      <c r="A1298" s="128" t="str">
        <f>IFERROR(IF(VLOOKUP(C1298,Summary!A:B,2,FALSE)&lt;&gt;"C","",MAX($A$2:A1297)+1),"")</f>
        <v/>
      </c>
      <c r="B1298" s="35">
        <f>IF(Setup!$J$59="Yes",MAX($B$2:B1297)+1,"")</f>
        <v>1188</v>
      </c>
      <c r="C1298" s="28" t="s">
        <v>752</v>
      </c>
      <c r="D1298" s="37" t="str">
        <f t="shared" si="179"/>
        <v/>
      </c>
      <c r="E1298" s="41">
        <v>8.5</v>
      </c>
      <c r="F1298" s="41">
        <v>30</v>
      </c>
      <c r="G1298" s="6">
        <v>32</v>
      </c>
      <c r="H1298" s="6">
        <v>2</v>
      </c>
      <c r="I1298" s="70">
        <v>0</v>
      </c>
      <c r="J1298" s="70">
        <v>1</v>
      </c>
      <c r="K1298" s="70">
        <v>0</v>
      </c>
      <c r="L1298" s="70">
        <v>0</v>
      </c>
      <c r="M1298" s="70">
        <v>0</v>
      </c>
      <c r="N1298" s="70">
        <v>0</v>
      </c>
      <c r="O1298" s="70">
        <v>0</v>
      </c>
      <c r="P1298" s="70">
        <v>0</v>
      </c>
      <c r="Q1298" s="70">
        <v>0</v>
      </c>
      <c r="R1298" s="10">
        <f t="shared" si="173"/>
        <v>19.841666666666665</v>
      </c>
      <c r="T1298" s="9" t="str">
        <f t="shared" si="170"/>
        <v>SP33</v>
      </c>
      <c r="U1298" s="11" t="str">
        <f t="shared" si="171"/>
        <v>The Eternal City</v>
      </c>
      <c r="V1298" s="11" t="str">
        <f t="shared" si="180"/>
        <v>, OBA</v>
      </c>
      <c r="W1298" s="11" t="str">
        <f t="shared" si="172"/>
        <v>OBA</v>
      </c>
      <c r="X1298" s="86" t="str">
        <f>IFERROR(IF(U1298="","",IF(COUNTIF('My Played Scenarios'!E:E,T1298)&gt;0,"ü","")),"")</f>
        <v/>
      </c>
    </row>
    <row r="1299" spans="1:24" ht="15" customHeight="1" x14ac:dyDescent="0.3">
      <c r="A1299" s="128" t="str">
        <f>IFERROR(IF(VLOOKUP(C1299,Summary!A:B,2,FALSE)&lt;&gt;"C","",MAX($A$2:A1298)+1),"")</f>
        <v/>
      </c>
      <c r="B1299" s="35">
        <f>IF(Setup!$J$59="Yes",MAX($B$2:B1298)+1,"")</f>
        <v>1189</v>
      </c>
      <c r="C1299" s="28" t="s">
        <v>753</v>
      </c>
      <c r="D1299" s="37" t="str">
        <f t="shared" si="179"/>
        <v/>
      </c>
      <c r="E1299" s="41">
        <v>6.5</v>
      </c>
      <c r="F1299" s="41">
        <v>18.5</v>
      </c>
      <c r="G1299" s="6">
        <v>7</v>
      </c>
      <c r="H1299" s="6">
        <v>3</v>
      </c>
      <c r="I1299" s="70">
        <v>0</v>
      </c>
      <c r="J1299" s="70">
        <v>0</v>
      </c>
      <c r="K1299" s="70">
        <v>0</v>
      </c>
      <c r="L1299" s="70">
        <v>0</v>
      </c>
      <c r="M1299" s="70">
        <v>0</v>
      </c>
      <c r="N1299" s="70">
        <v>0</v>
      </c>
      <c r="O1299" s="70">
        <v>0</v>
      </c>
      <c r="P1299" s="70">
        <v>0</v>
      </c>
      <c r="Q1299" s="70">
        <v>0</v>
      </c>
      <c r="R1299" s="10">
        <f t="shared" si="173"/>
        <v>6.3624999999999998</v>
      </c>
      <c r="T1299" s="9" t="str">
        <f t="shared" si="170"/>
        <v>SP34</v>
      </c>
      <c r="U1299" s="11" t="str">
        <f t="shared" si="171"/>
        <v>Frankforce</v>
      </c>
      <c r="V1299" s="11" t="str">
        <f t="shared" si="180"/>
        <v/>
      </c>
      <c r="W1299" s="11" t="str">
        <f t="shared" si="172"/>
        <v/>
      </c>
      <c r="X1299" s="86" t="str">
        <f>IFERROR(IF(U1299="","",IF(COUNTIF('My Played Scenarios'!E:E,T1299)&gt;0,"ü","")),"")</f>
        <v/>
      </c>
    </row>
    <row r="1300" spans="1:24" ht="15" customHeight="1" x14ac:dyDescent="0.3">
      <c r="A1300" s="128" t="str">
        <f>IFERROR(IF(VLOOKUP(C1300,Summary!A:B,2,FALSE)&lt;&gt;"C","",MAX($A$2:A1299)+1),"")</f>
        <v/>
      </c>
      <c r="B1300" s="35">
        <f>IF(Setup!$J$59="Yes",MAX($B$2:B1299)+1,"")</f>
        <v>1190</v>
      </c>
      <c r="C1300" s="28" t="s">
        <v>754</v>
      </c>
      <c r="D1300" s="37" t="str">
        <f t="shared" si="179"/>
        <v/>
      </c>
      <c r="E1300" s="41">
        <v>5.5</v>
      </c>
      <c r="F1300" s="41">
        <v>23.5</v>
      </c>
      <c r="G1300" s="6">
        <v>8</v>
      </c>
      <c r="H1300" s="6">
        <v>0</v>
      </c>
      <c r="I1300" s="70">
        <v>1</v>
      </c>
      <c r="J1300" s="70">
        <v>0</v>
      </c>
      <c r="K1300" s="70">
        <v>0</v>
      </c>
      <c r="L1300" s="70">
        <v>0</v>
      </c>
      <c r="M1300" s="70">
        <v>0</v>
      </c>
      <c r="N1300" s="70">
        <v>0</v>
      </c>
      <c r="O1300" s="70">
        <v>0</v>
      </c>
      <c r="P1300" s="70">
        <v>0</v>
      </c>
      <c r="Q1300" s="70">
        <v>0</v>
      </c>
      <c r="R1300" s="10">
        <f t="shared" si="173"/>
        <v>6.1791666666666663</v>
      </c>
      <c r="T1300" s="9" t="str">
        <f t="shared" si="170"/>
        <v>SP35</v>
      </c>
      <c r="U1300" s="11" t="str">
        <f t="shared" si="171"/>
        <v>The Jungleers</v>
      </c>
      <c r="V1300" s="11" t="str">
        <f t="shared" si="180"/>
        <v>, PTO</v>
      </c>
      <c r="W1300" s="11" t="str">
        <f t="shared" si="172"/>
        <v>PTO</v>
      </c>
      <c r="X1300" s="86" t="str">
        <f>IFERROR(IF(U1300="","",IF(COUNTIF('My Played Scenarios'!E:E,T1300)&gt;0,"ü","")),"")</f>
        <v/>
      </c>
    </row>
    <row r="1301" spans="1:24" ht="15" customHeight="1" x14ac:dyDescent="0.3">
      <c r="A1301" s="128" t="str">
        <f>IFERROR(IF(VLOOKUP(C1301,Summary!A:B,2,FALSE)&lt;&gt;"C","",MAX($A$2:A1300)+1),"")</f>
        <v/>
      </c>
      <c r="B1301" s="35">
        <f>IF(Setup!$J$59="Yes",MAX($B$2:B1300)+1,"")</f>
        <v>1191</v>
      </c>
      <c r="C1301" s="28" t="s">
        <v>755</v>
      </c>
      <c r="D1301" s="37" t="str">
        <f t="shared" si="179"/>
        <v/>
      </c>
      <c r="E1301" s="41">
        <v>5.5</v>
      </c>
      <c r="F1301" s="41">
        <v>12</v>
      </c>
      <c r="G1301" s="6">
        <v>6</v>
      </c>
      <c r="H1301" s="6">
        <v>2</v>
      </c>
      <c r="I1301" s="70">
        <v>0</v>
      </c>
      <c r="J1301" s="70">
        <v>0</v>
      </c>
      <c r="K1301" s="70">
        <v>0</v>
      </c>
      <c r="L1301" s="70">
        <v>0</v>
      </c>
      <c r="M1301" s="70">
        <v>0</v>
      </c>
      <c r="N1301" s="70">
        <v>0</v>
      </c>
      <c r="O1301" s="70">
        <v>0</v>
      </c>
      <c r="P1301" s="70">
        <v>0</v>
      </c>
      <c r="Q1301" s="70">
        <v>0</v>
      </c>
      <c r="R1301" s="10">
        <f t="shared" si="173"/>
        <v>4.4833333333333334</v>
      </c>
      <c r="T1301" s="9" t="str">
        <f t="shared" si="170"/>
        <v>SP36</v>
      </c>
      <c r="U1301" s="11" t="str">
        <f t="shared" si="171"/>
        <v>Desantniki</v>
      </c>
      <c r="V1301" s="11" t="str">
        <f t="shared" si="180"/>
        <v/>
      </c>
      <c r="W1301" s="11" t="str">
        <f t="shared" si="172"/>
        <v/>
      </c>
      <c r="X1301" s="86" t="str">
        <f>IFERROR(IF(U1301="","",IF(COUNTIF('My Played Scenarios'!E:E,T1301)&gt;0,"ü","")),"")</f>
        <v/>
      </c>
    </row>
    <row r="1302" spans="1:24" ht="15" customHeight="1" x14ac:dyDescent="0.3">
      <c r="A1302" s="128" t="str">
        <f>IFERROR(IF(VLOOKUP(C1302,Summary!A:B,2,FALSE)&lt;&gt;"C","",MAX($A$2:A1301)+1),"")</f>
        <v/>
      </c>
      <c r="B1302" s="35">
        <f>IF(Setup!$J$59="Yes",MAX($B$2:B1301)+1,"")</f>
        <v>1192</v>
      </c>
      <c r="C1302" s="28"/>
      <c r="D1302" s="37" t="str">
        <f t="shared" si="179"/>
        <v/>
      </c>
      <c r="E1302" s="41"/>
      <c r="F1302" s="41"/>
      <c r="I1302" s="70" t="s">
        <v>1363</v>
      </c>
      <c r="J1302" s="70" t="s">
        <v>1363</v>
      </c>
      <c r="K1302" s="70" t="s">
        <v>1363</v>
      </c>
      <c r="L1302" s="70" t="s">
        <v>1363</v>
      </c>
      <c r="M1302" s="70" t="s">
        <v>1363</v>
      </c>
      <c r="N1302" s="70" t="s">
        <v>1363</v>
      </c>
      <c r="O1302" s="70" t="s">
        <v>1363</v>
      </c>
      <c r="P1302" s="70"/>
      <c r="Q1302" s="70" t="s">
        <v>1363</v>
      </c>
      <c r="R1302" s="10" t="str">
        <f t="shared" si="173"/>
        <v/>
      </c>
      <c r="T1302" s="9" t="str">
        <f t="shared" si="170"/>
        <v/>
      </c>
      <c r="U1302" s="11" t="str">
        <f t="shared" si="171"/>
        <v/>
      </c>
      <c r="V1302" s="11" t="str">
        <f t="shared" si="180"/>
        <v/>
      </c>
      <c r="W1302" s="11" t="str">
        <f t="shared" si="172"/>
        <v/>
      </c>
      <c r="X1302" s="86" t="str">
        <f>IFERROR(IF(U1302="","",IF(COUNTIF('My Played Scenarios'!E:E,T1302)&gt;0,"ü","")),"")</f>
        <v/>
      </c>
    </row>
    <row r="1303" spans="1:24" ht="15" customHeight="1" x14ac:dyDescent="0.3">
      <c r="A1303" s="128" t="str">
        <f>IFERROR(IF(VLOOKUP(C1303,Summary!A:B,2,FALSE)&lt;&gt;"C","",MAX($A$2:A1302)+1),"")</f>
        <v/>
      </c>
      <c r="B1303" s="35">
        <f>IF(Setup!$J$59="Yes",MAX($B$2:B1302)+1,"")</f>
        <v>1193</v>
      </c>
      <c r="C1303" s="29" t="s">
        <v>756</v>
      </c>
      <c r="D1303" s="37" t="str">
        <f t="shared" si="179"/>
        <v/>
      </c>
      <c r="E1303" s="17"/>
      <c r="F1303" s="17"/>
      <c r="I1303" s="70" t="s">
        <v>1363</v>
      </c>
      <c r="J1303" s="70" t="s">
        <v>1363</v>
      </c>
      <c r="K1303" s="70" t="s">
        <v>1363</v>
      </c>
      <c r="L1303" s="70" t="s">
        <v>1363</v>
      </c>
      <c r="M1303" s="70" t="s">
        <v>1363</v>
      </c>
      <c r="N1303" s="70" t="s">
        <v>1363</v>
      </c>
      <c r="O1303" s="70" t="s">
        <v>1363</v>
      </c>
      <c r="P1303" s="70"/>
      <c r="Q1303" s="70" t="s">
        <v>1363</v>
      </c>
      <c r="R1303" s="10" t="str">
        <f t="shared" si="173"/>
        <v/>
      </c>
      <c r="T1303" s="9" t="str">
        <f t="shared" si="170"/>
        <v/>
      </c>
      <c r="U1303" s="11" t="str">
        <f t="shared" si="171"/>
        <v/>
      </c>
      <c r="V1303" s="11" t="str">
        <f t="shared" si="180"/>
        <v/>
      </c>
      <c r="W1303" s="11" t="str">
        <f t="shared" si="172"/>
        <v/>
      </c>
      <c r="X1303" s="86" t="str">
        <f>IFERROR(IF(U1303="","",IF(COUNTIF('My Played Scenarios'!E:E,T1303)&gt;0,"ü","")),"")</f>
        <v/>
      </c>
    </row>
    <row r="1304" spans="1:24" ht="15" customHeight="1" x14ac:dyDescent="0.3">
      <c r="A1304" s="128" t="str">
        <f>IFERROR(IF(VLOOKUP(C1304,Summary!A:B,2,FALSE)&lt;&gt;"C","",MAX($A$2:A1303)+1),"")</f>
        <v/>
      </c>
      <c r="B1304" s="35">
        <f>IF(Setup!$J$59="Yes",MAX($B$2:B1303)+1,"")</f>
        <v>1194</v>
      </c>
      <c r="C1304" s="28" t="s">
        <v>757</v>
      </c>
      <c r="D1304" s="37" t="str">
        <f t="shared" si="179"/>
        <v/>
      </c>
      <c r="E1304" s="41">
        <v>7.5</v>
      </c>
      <c r="F1304" s="41">
        <v>62</v>
      </c>
      <c r="G1304" s="6">
        <v>7</v>
      </c>
      <c r="H1304" s="6">
        <v>0</v>
      </c>
      <c r="I1304" s="70">
        <v>0</v>
      </c>
      <c r="J1304" s="70">
        <v>1</v>
      </c>
      <c r="K1304" s="70">
        <v>0</v>
      </c>
      <c r="L1304" s="70">
        <v>0</v>
      </c>
      <c r="M1304" s="70">
        <v>0</v>
      </c>
      <c r="N1304" s="70">
        <v>0</v>
      </c>
      <c r="O1304" s="70">
        <v>0</v>
      </c>
      <c r="P1304" s="70">
        <v>0</v>
      </c>
      <c r="Q1304" s="70">
        <v>0</v>
      </c>
      <c r="R1304" s="10">
        <f t="shared" si="173"/>
        <v>12.875</v>
      </c>
      <c r="T1304" s="9" t="str">
        <f t="shared" si="170"/>
        <v>SP37</v>
      </c>
      <c r="U1304" s="11" t="str">
        <f t="shared" si="171"/>
        <v>Last Stand at Iserlon</v>
      </c>
      <c r="V1304" s="11" t="str">
        <f t="shared" si="180"/>
        <v>, OBA</v>
      </c>
      <c r="W1304" s="11" t="str">
        <f t="shared" si="172"/>
        <v>OBA</v>
      </c>
      <c r="X1304" s="86" t="str">
        <f>IFERROR(IF(U1304="","",IF(COUNTIF('My Played Scenarios'!E:E,T1304)&gt;0,"ü","")),"")</f>
        <v/>
      </c>
    </row>
    <row r="1305" spans="1:24" ht="15" customHeight="1" x14ac:dyDescent="0.3">
      <c r="A1305" s="128" t="str">
        <f>IFERROR(IF(VLOOKUP(C1305,Summary!A:B,2,FALSE)&lt;&gt;"C","",MAX($A$2:A1304)+1),"")</f>
        <v/>
      </c>
      <c r="B1305" s="35">
        <f>IF(Setup!$J$59="Yes",MAX($B$2:B1304)+1,"")</f>
        <v>1195</v>
      </c>
      <c r="C1305" s="28" t="s">
        <v>758</v>
      </c>
      <c r="D1305" s="37" t="str">
        <f t="shared" si="179"/>
        <v/>
      </c>
      <c r="E1305" s="41">
        <v>6</v>
      </c>
      <c r="F1305" s="41">
        <v>18.5</v>
      </c>
      <c r="G1305" s="6">
        <v>2</v>
      </c>
      <c r="H1305" s="6">
        <v>0</v>
      </c>
      <c r="I1305" s="70">
        <v>0</v>
      </c>
      <c r="J1305" s="70">
        <v>0</v>
      </c>
      <c r="K1305" s="70">
        <v>0</v>
      </c>
      <c r="L1305" s="70">
        <v>0</v>
      </c>
      <c r="M1305" s="70">
        <v>0</v>
      </c>
      <c r="N1305" s="70">
        <v>0</v>
      </c>
      <c r="O1305" s="70">
        <v>0</v>
      </c>
      <c r="P1305" s="70">
        <v>0</v>
      </c>
      <c r="Q1305" s="70">
        <v>0</v>
      </c>
      <c r="R1305" s="10">
        <f t="shared" si="173"/>
        <v>3.65</v>
      </c>
      <c r="T1305" s="9" t="str">
        <f t="shared" si="170"/>
        <v>SP38</v>
      </c>
      <c r="U1305" s="11" t="str">
        <f t="shared" si="171"/>
        <v>Led to the Slaughter</v>
      </c>
      <c r="V1305" s="11" t="str">
        <f t="shared" si="180"/>
        <v/>
      </c>
      <c r="W1305" s="11" t="str">
        <f t="shared" si="172"/>
        <v/>
      </c>
      <c r="X1305" s="86" t="str">
        <f>IFERROR(IF(U1305="","",IF(COUNTIF('My Played Scenarios'!E:E,T1305)&gt;0,"ü","")),"")</f>
        <v/>
      </c>
    </row>
    <row r="1306" spans="1:24" ht="15" customHeight="1" x14ac:dyDescent="0.3">
      <c r="A1306" s="128" t="str">
        <f>IFERROR(IF(VLOOKUP(C1306,Summary!A:B,2,FALSE)&lt;&gt;"C","",MAX($A$2:A1305)+1),"")</f>
        <v/>
      </c>
      <c r="B1306" s="35">
        <f>IF(Setup!$J$59="Yes",MAX($B$2:B1305)+1,"")</f>
        <v>1196</v>
      </c>
      <c r="C1306" s="28" t="s">
        <v>759</v>
      </c>
      <c r="D1306" s="37" t="str">
        <f t="shared" si="179"/>
        <v/>
      </c>
      <c r="E1306" s="41">
        <v>6.5</v>
      </c>
      <c r="F1306" s="41">
        <v>33</v>
      </c>
      <c r="G1306" s="6">
        <v>3</v>
      </c>
      <c r="H1306" s="6">
        <v>2</v>
      </c>
      <c r="I1306" s="70">
        <v>1</v>
      </c>
      <c r="J1306" s="70">
        <v>0</v>
      </c>
      <c r="K1306" s="70">
        <v>0</v>
      </c>
      <c r="L1306" s="70">
        <v>0</v>
      </c>
      <c r="M1306" s="70">
        <v>0</v>
      </c>
      <c r="N1306" s="70">
        <v>0</v>
      </c>
      <c r="O1306" s="70">
        <v>0</v>
      </c>
      <c r="P1306" s="70">
        <v>0</v>
      </c>
      <c r="Q1306" s="70">
        <v>0</v>
      </c>
      <c r="R1306" s="10">
        <f t="shared" si="173"/>
        <v>6.2</v>
      </c>
      <c r="T1306" s="9" t="str">
        <f t="shared" si="170"/>
        <v>SP39</v>
      </c>
      <c r="U1306" s="11" t="str">
        <f t="shared" si="171"/>
        <v>Down the Manipur Road</v>
      </c>
      <c r="V1306" s="11" t="str">
        <f t="shared" si="180"/>
        <v>, PTO</v>
      </c>
      <c r="W1306" s="11" t="str">
        <f t="shared" si="172"/>
        <v>PTO</v>
      </c>
      <c r="X1306" s="86" t="str">
        <f>IFERROR(IF(U1306="","",IF(COUNTIF('My Played Scenarios'!E:E,T1306)&gt;0,"ü","")),"")</f>
        <v/>
      </c>
    </row>
    <row r="1307" spans="1:24" ht="15" customHeight="1" x14ac:dyDescent="0.3">
      <c r="A1307" s="128" t="str">
        <f>IFERROR(IF(VLOOKUP(C1307,Summary!A:B,2,FALSE)&lt;&gt;"C","",MAX($A$2:A1306)+1),"")</f>
        <v/>
      </c>
      <c r="B1307" s="35">
        <f>IF(Setup!$J$59="Yes",MAX($B$2:B1306)+1,"")</f>
        <v>1197</v>
      </c>
      <c r="C1307" s="28" t="s">
        <v>760</v>
      </c>
      <c r="D1307" s="37" t="str">
        <f t="shared" si="179"/>
        <v/>
      </c>
      <c r="E1307" s="41">
        <v>5.5</v>
      </c>
      <c r="F1307" s="41">
        <v>21</v>
      </c>
      <c r="G1307" s="6">
        <v>13</v>
      </c>
      <c r="H1307" s="6">
        <v>2</v>
      </c>
      <c r="I1307" s="70">
        <v>0</v>
      </c>
      <c r="J1307" s="70">
        <v>0</v>
      </c>
      <c r="K1307" s="70">
        <v>0</v>
      </c>
      <c r="L1307" s="70">
        <v>0</v>
      </c>
      <c r="M1307" s="70">
        <v>0</v>
      </c>
      <c r="N1307" s="70">
        <v>0</v>
      </c>
      <c r="O1307" s="70">
        <v>0</v>
      </c>
      <c r="P1307" s="70">
        <v>0</v>
      </c>
      <c r="Q1307" s="70">
        <v>0</v>
      </c>
      <c r="R1307" s="10">
        <f t="shared" si="173"/>
        <v>6.6833333333333336</v>
      </c>
      <c r="T1307" s="9" t="str">
        <f t="shared" si="170"/>
        <v>SP40</v>
      </c>
      <c r="U1307" s="11" t="str">
        <f t="shared" si="171"/>
        <v>Stand at Festubert</v>
      </c>
      <c r="V1307" s="11" t="str">
        <f t="shared" si="180"/>
        <v/>
      </c>
      <c r="W1307" s="11" t="str">
        <f t="shared" si="172"/>
        <v/>
      </c>
      <c r="X1307" s="86" t="str">
        <f>IFERROR(IF(U1307="","",IF(COUNTIF('My Played Scenarios'!E:E,T1307)&gt;0,"ü","")),"")</f>
        <v/>
      </c>
    </row>
    <row r="1308" spans="1:24" ht="15" customHeight="1" x14ac:dyDescent="0.3">
      <c r="A1308" s="128" t="str">
        <f>IFERROR(IF(VLOOKUP(C1308,Summary!A:B,2,FALSE)&lt;&gt;"C","",MAX($A$2:A1307)+1),"")</f>
        <v/>
      </c>
      <c r="B1308" s="35">
        <f>IF(Setup!$J$59="Yes",MAX($B$2:B1307)+1,"")</f>
        <v>1198</v>
      </c>
      <c r="C1308" s="28" t="s">
        <v>761</v>
      </c>
      <c r="D1308" s="37" t="str">
        <f t="shared" si="179"/>
        <v/>
      </c>
      <c r="E1308" s="41">
        <v>4.5</v>
      </c>
      <c r="F1308" s="41">
        <v>21</v>
      </c>
      <c r="G1308" s="6">
        <v>3</v>
      </c>
      <c r="H1308" s="6">
        <v>0</v>
      </c>
      <c r="I1308" s="70">
        <v>0</v>
      </c>
      <c r="J1308" s="70">
        <v>1</v>
      </c>
      <c r="K1308" s="70">
        <v>0</v>
      </c>
      <c r="L1308" s="70">
        <v>0</v>
      </c>
      <c r="M1308" s="70">
        <v>0</v>
      </c>
      <c r="N1308" s="70">
        <v>0</v>
      </c>
      <c r="O1308" s="70">
        <v>0</v>
      </c>
      <c r="P1308" s="70">
        <v>0</v>
      </c>
      <c r="Q1308" s="70">
        <v>0</v>
      </c>
      <c r="R1308" s="10">
        <f t="shared" si="173"/>
        <v>3.85</v>
      </c>
      <c r="T1308" s="9" t="str">
        <f t="shared" si="170"/>
        <v>SP41</v>
      </c>
      <c r="U1308" s="11" t="str">
        <f t="shared" si="171"/>
        <v>Bloody Gulch</v>
      </c>
      <c r="V1308" s="11" t="str">
        <f t="shared" si="180"/>
        <v>, OBA</v>
      </c>
      <c r="W1308" s="11" t="str">
        <f t="shared" si="172"/>
        <v>OBA</v>
      </c>
      <c r="X1308" s="86" t="str">
        <f>IFERROR(IF(U1308="","",IF(COUNTIF('My Played Scenarios'!E:E,T1308)&gt;0,"ü","")),"")</f>
        <v/>
      </c>
    </row>
    <row r="1309" spans="1:24" ht="15" customHeight="1" x14ac:dyDescent="0.3">
      <c r="A1309" s="128" t="str">
        <f>IFERROR(IF(VLOOKUP(C1309,Summary!A:B,2,FALSE)&lt;&gt;"C","",MAX($A$2:A1308)+1),"")</f>
        <v/>
      </c>
      <c r="B1309" s="35">
        <f>IF(Setup!$J$59="Yes",MAX($B$2:B1308)+1,"")</f>
        <v>1199</v>
      </c>
      <c r="C1309" s="28" t="s">
        <v>762</v>
      </c>
      <c r="D1309" s="37" t="str">
        <f t="shared" si="179"/>
        <v/>
      </c>
      <c r="E1309" s="41">
        <v>5.5</v>
      </c>
      <c r="F1309" s="41">
        <v>29</v>
      </c>
      <c r="G1309" s="6">
        <v>0</v>
      </c>
      <c r="H1309" s="6">
        <v>0</v>
      </c>
      <c r="I1309" s="70">
        <v>0</v>
      </c>
      <c r="J1309" s="70">
        <v>0</v>
      </c>
      <c r="K1309" s="70">
        <v>0</v>
      </c>
      <c r="L1309" s="70">
        <v>0</v>
      </c>
      <c r="M1309" s="70">
        <v>0</v>
      </c>
      <c r="N1309" s="70">
        <v>0</v>
      </c>
      <c r="O1309" s="70">
        <v>0</v>
      </c>
      <c r="P1309" s="70">
        <v>0</v>
      </c>
      <c r="Q1309" s="70">
        <v>0</v>
      </c>
      <c r="R1309" s="10">
        <f t="shared" si="173"/>
        <v>3.6583333333333332</v>
      </c>
      <c r="T1309" s="9" t="str">
        <f t="shared" si="170"/>
        <v>SP42</v>
      </c>
      <c r="U1309" s="11" t="str">
        <f t="shared" si="171"/>
        <v>Hot in Kot</v>
      </c>
      <c r="V1309" s="11" t="str">
        <f t="shared" si="180"/>
        <v/>
      </c>
      <c r="W1309" s="11" t="str">
        <f t="shared" si="172"/>
        <v/>
      </c>
      <c r="X1309" s="86" t="str">
        <f>IFERROR(IF(U1309="","",IF(COUNTIF('My Played Scenarios'!E:E,T1309)&gt;0,"ü","")),"")</f>
        <v/>
      </c>
    </row>
    <row r="1310" spans="1:24" ht="15" customHeight="1" x14ac:dyDescent="0.3">
      <c r="A1310" s="128" t="str">
        <f>IFERROR(IF(VLOOKUP(C1310,Summary!A:B,2,FALSE)&lt;&gt;"C","",MAX($A$2:A1309)+1),"")</f>
        <v/>
      </c>
      <c r="B1310" s="35">
        <f>IF(Setup!$J$59="Yes",MAX($B$2:B1309)+1,"")</f>
        <v>1200</v>
      </c>
      <c r="C1310" s="28" t="s">
        <v>763</v>
      </c>
      <c r="D1310" s="37" t="str">
        <f t="shared" si="179"/>
        <v/>
      </c>
      <c r="E1310" s="41">
        <v>4.5</v>
      </c>
      <c r="F1310" s="41">
        <v>13.5</v>
      </c>
      <c r="G1310" s="6">
        <v>4</v>
      </c>
      <c r="H1310" s="6">
        <v>0</v>
      </c>
      <c r="I1310" s="70">
        <v>0</v>
      </c>
      <c r="J1310" s="70">
        <v>0</v>
      </c>
      <c r="K1310" s="70">
        <v>0</v>
      </c>
      <c r="L1310" s="70">
        <v>0</v>
      </c>
      <c r="M1310" s="70">
        <v>0</v>
      </c>
      <c r="N1310" s="70">
        <v>0</v>
      </c>
      <c r="O1310" s="70">
        <v>0</v>
      </c>
      <c r="P1310" s="70">
        <v>0</v>
      </c>
      <c r="Q1310" s="70">
        <v>0</v>
      </c>
      <c r="R1310" s="10">
        <f t="shared" si="173"/>
        <v>3.2124999999999999</v>
      </c>
      <c r="T1310" s="9" t="str">
        <f t="shared" si="170"/>
        <v>SP43</v>
      </c>
      <c r="U1310" s="11" t="str">
        <f t="shared" si="171"/>
        <v>Deadeye Smoyer</v>
      </c>
      <c r="V1310" s="11" t="str">
        <f t="shared" si="180"/>
        <v/>
      </c>
      <c r="W1310" s="11" t="str">
        <f t="shared" si="172"/>
        <v/>
      </c>
      <c r="X1310" s="86" t="str">
        <f>IFERROR(IF(U1310="","",IF(COUNTIF('My Played Scenarios'!E:E,T1310)&gt;0,"ü","")),"")</f>
        <v/>
      </c>
    </row>
    <row r="1311" spans="1:24" ht="15" customHeight="1" x14ac:dyDescent="0.3">
      <c r="A1311" s="128" t="str">
        <f>IFERROR(IF(VLOOKUP(C1311,Summary!A:B,2,FALSE)&lt;&gt;"C","",MAX($A$2:A1310)+1),"")</f>
        <v/>
      </c>
      <c r="B1311" s="35">
        <f>IF(Setup!$J$59="Yes",MAX($B$2:B1310)+1,"")</f>
        <v>1201</v>
      </c>
      <c r="C1311" s="28" t="s">
        <v>764</v>
      </c>
      <c r="D1311" s="37" t="str">
        <f t="shared" si="179"/>
        <v/>
      </c>
      <c r="E1311" s="41">
        <v>5.5</v>
      </c>
      <c r="F1311" s="41">
        <v>20</v>
      </c>
      <c r="G1311" s="6">
        <v>0</v>
      </c>
      <c r="H1311" s="6">
        <v>0</v>
      </c>
      <c r="I1311" s="70">
        <v>0</v>
      </c>
      <c r="J1311" s="70">
        <v>0</v>
      </c>
      <c r="K1311" s="70">
        <v>0</v>
      </c>
      <c r="L1311" s="70">
        <v>0</v>
      </c>
      <c r="M1311" s="70">
        <v>1</v>
      </c>
      <c r="N1311" s="70">
        <v>0</v>
      </c>
      <c r="O1311" s="70">
        <v>0</v>
      </c>
      <c r="P1311" s="70">
        <v>0</v>
      </c>
      <c r="Q1311" s="70">
        <v>0</v>
      </c>
      <c r="R1311" s="10">
        <f t="shared" si="173"/>
        <v>3.0166666666666666</v>
      </c>
      <c r="T1311" s="9" t="str">
        <f t="shared" si="170"/>
        <v>SP44</v>
      </c>
      <c r="U1311" s="11" t="str">
        <f t="shared" si="171"/>
        <v>Sufferin' Sudfrankreich</v>
      </c>
      <c r="V1311" s="11" t="str">
        <f t="shared" si="180"/>
        <v>, Air</v>
      </c>
      <c r="W1311" s="11" t="str">
        <f t="shared" si="172"/>
        <v>Air</v>
      </c>
      <c r="X1311" s="86" t="str">
        <f>IFERROR(IF(U1311="","",IF(COUNTIF('My Played Scenarios'!E:E,T1311)&gt;0,"ü","")),"")</f>
        <v/>
      </c>
    </row>
    <row r="1312" spans="1:24" ht="15" customHeight="1" x14ac:dyDescent="0.3">
      <c r="A1312" s="128" t="str">
        <f>IFERROR(IF(VLOOKUP(C1312,Summary!A:B,2,FALSE)&lt;&gt;"C","",MAX($A$2:A1311)+1),"")</f>
        <v/>
      </c>
      <c r="B1312" s="35">
        <f>IF(Setup!$J$59="Yes",MAX($B$2:B1311)+1,"")</f>
        <v>1202</v>
      </c>
      <c r="C1312" s="28" t="s">
        <v>765</v>
      </c>
      <c r="D1312" s="37" t="str">
        <f t="shared" si="179"/>
        <v/>
      </c>
      <c r="E1312" s="41">
        <v>6</v>
      </c>
      <c r="F1312" s="41">
        <v>30</v>
      </c>
      <c r="G1312" s="6">
        <v>7</v>
      </c>
      <c r="H1312" s="6">
        <v>1</v>
      </c>
      <c r="I1312" s="70">
        <v>0</v>
      </c>
      <c r="J1312" s="70">
        <v>0</v>
      </c>
      <c r="K1312" s="70">
        <v>0</v>
      </c>
      <c r="L1312" s="70">
        <v>0</v>
      </c>
      <c r="M1312" s="70">
        <v>0</v>
      </c>
      <c r="N1312" s="70">
        <v>0</v>
      </c>
      <c r="O1312" s="70">
        <v>0</v>
      </c>
      <c r="P1312" s="70">
        <v>0</v>
      </c>
      <c r="Q1312" s="70">
        <v>0</v>
      </c>
      <c r="R1312" s="10">
        <f t="shared" si="173"/>
        <v>6.9</v>
      </c>
      <c r="T1312" s="9" t="str">
        <f t="shared" si="170"/>
        <v>SP45</v>
      </c>
      <c r="U1312" s="11" t="str">
        <f t="shared" si="171"/>
        <v>A Stroke of Luck</v>
      </c>
      <c r="V1312" s="11" t="str">
        <f t="shared" si="180"/>
        <v/>
      </c>
      <c r="W1312" s="11" t="str">
        <f t="shared" si="172"/>
        <v/>
      </c>
      <c r="X1312" s="86" t="str">
        <f>IFERROR(IF(U1312="","",IF(COUNTIF('My Played Scenarios'!E:E,T1312)&gt;0,"ü","")),"")</f>
        <v/>
      </c>
    </row>
    <row r="1313" spans="1:24" ht="15" customHeight="1" x14ac:dyDescent="0.3">
      <c r="A1313" s="128" t="str">
        <f>IFERROR(IF(VLOOKUP(C1313,Summary!A:B,2,FALSE)&lt;&gt;"C","",MAX($A$2:A1312)+1),"")</f>
        <v/>
      </c>
      <c r="B1313" s="35">
        <f>IF(Setup!$J$59="Yes",MAX($B$2:B1312)+1,"")</f>
        <v>1203</v>
      </c>
      <c r="C1313" s="28" t="s">
        <v>766</v>
      </c>
      <c r="D1313" s="37" t="str">
        <f t="shared" ref="D1313:D1376" si="181">IF(OR(C1313="",LEFT(C1313,2)="--"),"",IF(OR(E1313="",F1313="",G1313="",H1313="",I1313="",J1313="",K1313="",L1313="",M1313="",N1313="",O1313="",P1313="",Q1313=""),"*",""))</f>
        <v/>
      </c>
      <c r="E1313" s="41">
        <v>5.5</v>
      </c>
      <c r="F1313" s="41">
        <v>31.5</v>
      </c>
      <c r="G1313" s="6">
        <v>0</v>
      </c>
      <c r="H1313" s="6">
        <v>3</v>
      </c>
      <c r="I1313" s="70">
        <v>0</v>
      </c>
      <c r="J1313" s="70">
        <v>1</v>
      </c>
      <c r="K1313" s="70">
        <v>0</v>
      </c>
      <c r="L1313" s="70">
        <v>1</v>
      </c>
      <c r="M1313" s="70">
        <v>0</v>
      </c>
      <c r="N1313" s="70">
        <v>0</v>
      </c>
      <c r="O1313" s="70">
        <v>0</v>
      </c>
      <c r="P1313" s="70">
        <v>0</v>
      </c>
      <c r="Q1313" s="70">
        <v>0</v>
      </c>
      <c r="R1313" s="10">
        <f t="shared" si="173"/>
        <v>5.0791666666666666</v>
      </c>
      <c r="T1313" s="9" t="str">
        <f t="shared" ref="T1313:T1376" si="182">IF(OR(C1313="",LEFT(C1313,3)="---"),"",IFERROR("ASL"&amp;1*MID(C1313,SEARCH("[",C1313)+1,LEN(C1313)-SEARCH("[",C1313)-1),MID(C1313,SEARCH("[",C1313)+1,LEN(C1313)-SEARCH("[",C1313)-1)))</f>
        <v>SP46</v>
      </c>
      <c r="U1313" s="11" t="str">
        <f t="shared" ref="U1313:U1376" si="183">IF(OR(C1313="",LEFT(C1313,3)="---"),"",IFERROR(LEFT(C1313,LEN(C1313)-(LEN(C1313)-SEARCH("[",C1313)+2)),""))</f>
        <v>Give Then Some Steel!</v>
      </c>
      <c r="V1313" s="11" t="str">
        <f t="shared" si="180"/>
        <v>, OBA, Dsrt</v>
      </c>
      <c r="W1313" s="11" t="str">
        <f t="shared" ref="W1313:W1376" si="184">IF(V1313="","",IF(V1313="Campaign","Campaign",RIGHT(V1313,LEN(V1313)-2)))</f>
        <v>OBA, Dsrt</v>
      </c>
      <c r="X1313" s="86" t="str">
        <f>IFERROR(IF(U1313="","",IF(COUNTIF('My Played Scenarios'!E:E,T1313)&gt;0,"ü","")),"")</f>
        <v/>
      </c>
    </row>
    <row r="1314" spans="1:24" ht="15" customHeight="1" x14ac:dyDescent="0.3">
      <c r="A1314" s="128" t="str">
        <f>IFERROR(IF(VLOOKUP(C1314,Summary!A:B,2,FALSE)&lt;&gt;"C","",MAX($A$2:A1313)+1),"")</f>
        <v/>
      </c>
      <c r="B1314" s="35">
        <f>IF(Setup!$J$59="Yes",MAX($B$2:B1313)+1,"")</f>
        <v>1204</v>
      </c>
      <c r="C1314" s="28" t="s">
        <v>767</v>
      </c>
      <c r="D1314" s="37" t="str">
        <f t="shared" si="181"/>
        <v/>
      </c>
      <c r="E1314" s="41">
        <v>6.5</v>
      </c>
      <c r="F1314" s="41">
        <v>55.5</v>
      </c>
      <c r="G1314" s="6">
        <v>13</v>
      </c>
      <c r="H1314" s="6">
        <v>4</v>
      </c>
      <c r="I1314" s="70">
        <v>0</v>
      </c>
      <c r="J1314" s="70">
        <v>1</v>
      </c>
      <c r="K1314" s="70">
        <v>0</v>
      </c>
      <c r="L1314" s="70">
        <v>0</v>
      </c>
      <c r="M1314" s="70">
        <v>1</v>
      </c>
      <c r="N1314" s="70">
        <v>0</v>
      </c>
      <c r="O1314" s="70">
        <v>0</v>
      </c>
      <c r="P1314" s="70">
        <v>0</v>
      </c>
      <c r="Q1314" s="70">
        <v>0</v>
      </c>
      <c r="R1314" s="10">
        <f t="shared" si="173"/>
        <v>12.429166666666667</v>
      </c>
      <c r="T1314" s="9" t="str">
        <f t="shared" si="182"/>
        <v>SP47</v>
      </c>
      <c r="U1314" s="11" t="str">
        <f t="shared" si="183"/>
        <v>Key to the Gate</v>
      </c>
      <c r="V1314" s="11" t="str">
        <f t="shared" si="180"/>
        <v>, OBA, Air</v>
      </c>
      <c r="W1314" s="11" t="str">
        <f t="shared" si="184"/>
        <v>OBA, Air</v>
      </c>
      <c r="X1314" s="86" t="str">
        <f>IFERROR(IF(U1314="","",IF(COUNTIF('My Played Scenarios'!E:E,T1314)&gt;0,"ü","")),"")</f>
        <v/>
      </c>
    </row>
    <row r="1315" spans="1:24" ht="15" customHeight="1" x14ac:dyDescent="0.3">
      <c r="A1315" s="128" t="str">
        <f>IFERROR(IF(VLOOKUP(C1315,Summary!A:B,2,FALSE)&lt;&gt;"C","",MAX($A$2:A1314)+1),"")</f>
        <v/>
      </c>
      <c r="B1315" s="35">
        <f>IF(Setup!$J$59="Yes",MAX($B$2:B1314)+1,"")</f>
        <v>1205</v>
      </c>
      <c r="C1315" s="28" t="s">
        <v>768</v>
      </c>
      <c r="D1315" s="37" t="str">
        <f t="shared" si="181"/>
        <v/>
      </c>
      <c r="E1315" s="41">
        <v>5.5</v>
      </c>
      <c r="F1315" s="41">
        <v>24</v>
      </c>
      <c r="G1315" s="6">
        <v>15</v>
      </c>
      <c r="H1315" s="6">
        <v>4</v>
      </c>
      <c r="I1315" s="70">
        <v>0</v>
      </c>
      <c r="J1315" s="70">
        <v>1</v>
      </c>
      <c r="K1315" s="70">
        <v>0</v>
      </c>
      <c r="L1315" s="70">
        <v>0</v>
      </c>
      <c r="M1315" s="70">
        <v>0</v>
      </c>
      <c r="N1315" s="70">
        <v>0</v>
      </c>
      <c r="O1315" s="70">
        <v>0</v>
      </c>
      <c r="P1315" s="70">
        <v>0</v>
      </c>
      <c r="Q1315" s="70">
        <v>0</v>
      </c>
      <c r="R1315" s="10">
        <f t="shared" si="173"/>
        <v>8.15</v>
      </c>
      <c r="T1315" s="9" t="str">
        <f t="shared" si="182"/>
        <v>SP48</v>
      </c>
      <c r="U1315" s="11" t="str">
        <f t="shared" si="183"/>
        <v>Orlik and the Uhlans</v>
      </c>
      <c r="V1315" s="11" t="str">
        <f t="shared" si="180"/>
        <v>, OBA</v>
      </c>
      <c r="W1315" s="11" t="str">
        <f t="shared" si="184"/>
        <v>OBA</v>
      </c>
      <c r="X1315" s="86" t="str">
        <f>IFERROR(IF(U1315="","",IF(COUNTIF('My Played Scenarios'!E:E,T1315)&gt;0,"ü","")),"")</f>
        <v/>
      </c>
    </row>
    <row r="1316" spans="1:24" ht="15" customHeight="1" x14ac:dyDescent="0.3">
      <c r="A1316" s="128" t="str">
        <f>IFERROR(IF(VLOOKUP(C1316,Summary!A:B,2,FALSE)&lt;&gt;"C","",MAX($A$2:A1315)+1),"")</f>
        <v/>
      </c>
      <c r="B1316" s="35">
        <f>IF(Setup!$J$59="Yes",MAX($B$2:B1315)+1,"")</f>
        <v>1206</v>
      </c>
      <c r="C1316" s="28"/>
      <c r="D1316" s="37" t="str">
        <f t="shared" si="181"/>
        <v/>
      </c>
      <c r="E1316" s="41"/>
      <c r="F1316" s="41"/>
      <c r="I1316" s="70" t="s">
        <v>1363</v>
      </c>
      <c r="J1316" s="70" t="s">
        <v>1363</v>
      </c>
      <c r="K1316" s="70" t="s">
        <v>1363</v>
      </c>
      <c r="L1316" s="70" t="s">
        <v>1363</v>
      </c>
      <c r="M1316" s="70" t="s">
        <v>1363</v>
      </c>
      <c r="N1316" s="70" t="s">
        <v>1363</v>
      </c>
      <c r="O1316" s="70" t="s">
        <v>1363</v>
      </c>
      <c r="P1316" s="70"/>
      <c r="Q1316" s="70" t="s">
        <v>1363</v>
      </c>
      <c r="R1316" s="10" t="str">
        <f t="shared" ref="R1316:R1379" si="185">IF(E1316="","",IFERROR(1+E1316*(F1316+IF(G1316&gt;9,G1316*3,G1316*4)+H1316*1+I1316*1+J1316*5+K1316*9+L1316*5+M1316*2+N1316*2+O1316*5+Q1316*5)/60,""))</f>
        <v/>
      </c>
      <c r="T1316" s="9" t="str">
        <f t="shared" si="182"/>
        <v/>
      </c>
      <c r="U1316" s="11" t="str">
        <f t="shared" si="183"/>
        <v/>
      </c>
      <c r="V1316" s="11" t="str">
        <f t="shared" si="180"/>
        <v/>
      </c>
      <c r="W1316" s="11" t="str">
        <f t="shared" si="184"/>
        <v/>
      </c>
      <c r="X1316" s="86" t="str">
        <f>IFERROR(IF(U1316="","",IF(COUNTIF('My Played Scenarios'!E:E,T1316)&gt;0,"ü","")),"")</f>
        <v/>
      </c>
    </row>
    <row r="1317" spans="1:24" ht="15" customHeight="1" x14ac:dyDescent="0.3">
      <c r="A1317" s="128" t="str">
        <f>IFERROR(IF(VLOOKUP(C1317,Summary!A:B,2,FALSE)&lt;&gt;"C","",MAX($A$2:A1316)+1),"")</f>
        <v/>
      </c>
      <c r="B1317" s="35">
        <f>IF(Setup!$J$59="Yes",MAX($B$2:B1316)+1,"")</f>
        <v>1207</v>
      </c>
      <c r="C1317" s="29" t="s">
        <v>769</v>
      </c>
      <c r="D1317" s="37" t="str">
        <f t="shared" si="181"/>
        <v/>
      </c>
      <c r="E1317" s="17"/>
      <c r="F1317" s="17"/>
      <c r="I1317" s="70" t="s">
        <v>1363</v>
      </c>
      <c r="J1317" s="70" t="s">
        <v>1363</v>
      </c>
      <c r="K1317" s="70" t="s">
        <v>1363</v>
      </c>
      <c r="L1317" s="70" t="s">
        <v>1363</v>
      </c>
      <c r="M1317" s="70" t="s">
        <v>1363</v>
      </c>
      <c r="N1317" s="70" t="s">
        <v>1363</v>
      </c>
      <c r="O1317" s="70" t="s">
        <v>1363</v>
      </c>
      <c r="P1317" s="70"/>
      <c r="Q1317" s="70" t="s">
        <v>1363</v>
      </c>
      <c r="R1317" s="10" t="str">
        <f t="shared" si="185"/>
        <v/>
      </c>
      <c r="T1317" s="9" t="str">
        <f t="shared" si="182"/>
        <v/>
      </c>
      <c r="U1317" s="11" t="str">
        <f t="shared" si="183"/>
        <v/>
      </c>
      <c r="V1317" s="11" t="str">
        <f t="shared" si="180"/>
        <v/>
      </c>
      <c r="W1317" s="11" t="str">
        <f t="shared" si="184"/>
        <v/>
      </c>
      <c r="X1317" s="86" t="str">
        <f>IFERROR(IF(U1317="","",IF(COUNTIF('My Played Scenarios'!E:E,T1317)&gt;0,"ü","")),"")</f>
        <v/>
      </c>
    </row>
    <row r="1318" spans="1:24" ht="15" customHeight="1" x14ac:dyDescent="0.3">
      <c r="A1318" s="128" t="str">
        <f>IFERROR(IF(VLOOKUP(C1318,Summary!A:B,2,FALSE)&lt;&gt;"C","",MAX($A$2:A1317)+1),"")</f>
        <v/>
      </c>
      <c r="B1318" s="35">
        <f>IF(Setup!$J$59="Yes",MAX($B$2:B1317)+1,"")</f>
        <v>1208</v>
      </c>
      <c r="C1318" s="28" t="s">
        <v>770</v>
      </c>
      <c r="D1318" s="37" t="str">
        <f t="shared" si="181"/>
        <v/>
      </c>
      <c r="E1318" s="41">
        <v>5.5</v>
      </c>
      <c r="F1318" s="41">
        <v>27</v>
      </c>
      <c r="G1318" s="6">
        <v>8</v>
      </c>
      <c r="H1318" s="6">
        <v>0</v>
      </c>
      <c r="I1318" s="70">
        <v>0</v>
      </c>
      <c r="J1318" s="70">
        <v>1</v>
      </c>
      <c r="K1318" s="70">
        <v>0</v>
      </c>
      <c r="L1318" s="70">
        <v>0</v>
      </c>
      <c r="M1318" s="70">
        <v>0</v>
      </c>
      <c r="N1318" s="70">
        <v>0</v>
      </c>
      <c r="O1318" s="70">
        <v>0</v>
      </c>
      <c r="P1318" s="70">
        <v>0</v>
      </c>
      <c r="Q1318" s="70">
        <v>0</v>
      </c>
      <c r="R1318" s="10">
        <f t="shared" si="185"/>
        <v>6.8666666666666663</v>
      </c>
      <c r="S1318" s="10">
        <v>5.9</v>
      </c>
      <c r="T1318" s="9" t="str">
        <f t="shared" si="182"/>
        <v>SP49</v>
      </c>
      <c r="U1318" s="11" t="str">
        <f t="shared" si="183"/>
        <v>Audie Murphy</v>
      </c>
      <c r="V1318" s="11" t="str">
        <f t="shared" si="180"/>
        <v>, OBA</v>
      </c>
      <c r="W1318" s="11" t="str">
        <f t="shared" si="184"/>
        <v>OBA</v>
      </c>
      <c r="X1318" s="86" t="str">
        <f>IFERROR(IF(U1318="","",IF(COUNTIF('My Played Scenarios'!E:E,T1318)&gt;0,"ü","")),"")</f>
        <v/>
      </c>
    </row>
    <row r="1319" spans="1:24" ht="15" customHeight="1" x14ac:dyDescent="0.3">
      <c r="A1319" s="128" t="str">
        <f>IFERROR(IF(VLOOKUP(C1319,Summary!A:B,2,FALSE)&lt;&gt;"C","",MAX($A$2:A1318)+1),"")</f>
        <v/>
      </c>
      <c r="B1319" s="35">
        <f>IF(Setup!$J$59="Yes",MAX($B$2:B1318)+1,"")</f>
        <v>1209</v>
      </c>
      <c r="C1319" s="28" t="s">
        <v>771</v>
      </c>
      <c r="D1319" s="37" t="str">
        <f t="shared" si="181"/>
        <v/>
      </c>
      <c r="E1319" s="41">
        <v>6.5</v>
      </c>
      <c r="F1319" s="41">
        <v>28.5</v>
      </c>
      <c r="G1319" s="6">
        <v>0</v>
      </c>
      <c r="H1319" s="6">
        <v>3</v>
      </c>
      <c r="I1319" s="70">
        <v>1</v>
      </c>
      <c r="J1319" s="70">
        <v>0</v>
      </c>
      <c r="K1319" s="70">
        <v>0</v>
      </c>
      <c r="L1319" s="70">
        <v>0</v>
      </c>
      <c r="M1319" s="70">
        <v>0</v>
      </c>
      <c r="N1319" s="70">
        <v>0</v>
      </c>
      <c r="O1319" s="70">
        <v>0</v>
      </c>
      <c r="P1319" s="70">
        <v>0</v>
      </c>
      <c r="Q1319" s="70">
        <v>0</v>
      </c>
      <c r="R1319" s="10">
        <f t="shared" si="185"/>
        <v>4.5208333333333339</v>
      </c>
      <c r="S1319" s="10">
        <v>4.3</v>
      </c>
      <c r="T1319" s="9" t="str">
        <f t="shared" si="182"/>
        <v>SP50</v>
      </c>
      <c r="U1319" s="11" t="str">
        <f t="shared" si="183"/>
        <v>Paco Station</v>
      </c>
      <c r="V1319" s="11" t="str">
        <f t="shared" si="180"/>
        <v>, PTO</v>
      </c>
      <c r="W1319" s="11" t="str">
        <f t="shared" si="184"/>
        <v>PTO</v>
      </c>
      <c r="X1319" s="86" t="str">
        <f>IFERROR(IF(U1319="","",IF(COUNTIF('My Played Scenarios'!E:E,T1319)&gt;0,"ü","")),"")</f>
        <v/>
      </c>
    </row>
    <row r="1320" spans="1:24" ht="15" customHeight="1" x14ac:dyDescent="0.3">
      <c r="A1320" s="128" t="str">
        <f>IFERROR(IF(VLOOKUP(C1320,Summary!A:B,2,FALSE)&lt;&gt;"C","",MAX($A$2:A1319)+1),"")</f>
        <v/>
      </c>
      <c r="B1320" s="35">
        <f>IF(Setup!$J$59="Yes",MAX($B$2:B1319)+1,"")</f>
        <v>1210</v>
      </c>
      <c r="C1320" s="28" t="s">
        <v>772</v>
      </c>
      <c r="D1320" s="37" t="str">
        <f t="shared" si="181"/>
        <v/>
      </c>
      <c r="E1320" s="41">
        <v>5.5</v>
      </c>
      <c r="F1320" s="41">
        <v>16</v>
      </c>
      <c r="G1320" s="6">
        <v>0</v>
      </c>
      <c r="H1320" s="6">
        <v>4</v>
      </c>
      <c r="I1320" s="70">
        <v>0</v>
      </c>
      <c r="J1320" s="70">
        <v>0</v>
      </c>
      <c r="K1320" s="70">
        <v>0</v>
      </c>
      <c r="L1320" s="70">
        <v>0</v>
      </c>
      <c r="M1320" s="70">
        <v>0</v>
      </c>
      <c r="N1320" s="70">
        <v>0</v>
      </c>
      <c r="O1320" s="70">
        <v>0</v>
      </c>
      <c r="P1320" s="70">
        <v>0</v>
      </c>
      <c r="Q1320" s="70">
        <v>0</v>
      </c>
      <c r="R1320" s="10">
        <f t="shared" si="185"/>
        <v>2.833333333333333</v>
      </c>
      <c r="S1320" s="10">
        <v>2.2000000000000002</v>
      </c>
      <c r="T1320" s="9" t="str">
        <f t="shared" si="182"/>
        <v>SP51</v>
      </c>
      <c r="U1320" s="11" t="str">
        <f t="shared" si="183"/>
        <v>Stryker's Charge</v>
      </c>
      <c r="V1320" s="11" t="str">
        <f t="shared" si="180"/>
        <v/>
      </c>
      <c r="W1320" s="11" t="str">
        <f t="shared" si="184"/>
        <v/>
      </c>
      <c r="X1320" s="86" t="str">
        <f>IFERROR(IF(U1320="","",IF(COUNTIF('My Played Scenarios'!E:E,T1320)&gt;0,"ü","")),"")</f>
        <v/>
      </c>
    </row>
    <row r="1321" spans="1:24" ht="15" customHeight="1" x14ac:dyDescent="0.3">
      <c r="A1321" s="128" t="str">
        <f>IFERROR(IF(VLOOKUP(C1321,Summary!A:B,2,FALSE)&lt;&gt;"C","",MAX($A$2:A1320)+1),"")</f>
        <v/>
      </c>
      <c r="B1321" s="35">
        <f>IF(Setup!$J$59="Yes",MAX($B$2:B1320)+1,"")</f>
        <v>1211</v>
      </c>
      <c r="C1321" s="28" t="s">
        <v>773</v>
      </c>
      <c r="D1321" s="37" t="str">
        <f t="shared" si="181"/>
        <v/>
      </c>
      <c r="E1321" s="41">
        <v>6.5</v>
      </c>
      <c r="F1321" s="41">
        <v>14.5</v>
      </c>
      <c r="G1321" s="6">
        <v>2</v>
      </c>
      <c r="H1321" s="6">
        <v>0</v>
      </c>
      <c r="I1321" s="70">
        <v>0</v>
      </c>
      <c r="J1321" s="70">
        <v>0</v>
      </c>
      <c r="K1321" s="70">
        <v>0</v>
      </c>
      <c r="L1321" s="70">
        <v>0</v>
      </c>
      <c r="M1321" s="70">
        <v>0</v>
      </c>
      <c r="N1321" s="70">
        <v>0</v>
      </c>
      <c r="O1321" s="70">
        <v>0</v>
      </c>
      <c r="P1321" s="70">
        <v>0</v>
      </c>
      <c r="Q1321" s="70">
        <v>0</v>
      </c>
      <c r="R1321" s="10">
        <f t="shared" si="185"/>
        <v>3.4375</v>
      </c>
      <c r="S1321" s="10">
        <v>2.7</v>
      </c>
      <c r="T1321" s="9" t="str">
        <f t="shared" si="182"/>
        <v>SP52</v>
      </c>
      <c r="U1321" s="11" t="str">
        <f t="shared" si="183"/>
        <v>The Amazing Tominac</v>
      </c>
      <c r="V1321" s="11" t="str">
        <f t="shared" si="180"/>
        <v/>
      </c>
      <c r="W1321" s="11" t="str">
        <f t="shared" si="184"/>
        <v/>
      </c>
      <c r="X1321" s="86" t="str">
        <f>IFERROR(IF(U1321="","",IF(COUNTIF('My Played Scenarios'!E:E,T1321)&gt;0,"ü","")),"")</f>
        <v/>
      </c>
    </row>
    <row r="1322" spans="1:24" ht="15" customHeight="1" x14ac:dyDescent="0.3">
      <c r="A1322" s="128" t="str">
        <f>IFERROR(IF(VLOOKUP(C1322,Summary!A:B,2,FALSE)&lt;&gt;"C","",MAX($A$2:A1321)+1),"")</f>
        <v/>
      </c>
      <c r="B1322" s="35">
        <f>IF(Setup!$J$59="Yes",MAX($B$2:B1321)+1,"")</f>
        <v>1212</v>
      </c>
      <c r="C1322" s="28" t="s">
        <v>774</v>
      </c>
      <c r="D1322" s="37" t="str">
        <f t="shared" si="181"/>
        <v/>
      </c>
      <c r="E1322" s="41">
        <v>4.5</v>
      </c>
      <c r="F1322" s="41">
        <v>9.5</v>
      </c>
      <c r="G1322" s="6">
        <v>3</v>
      </c>
      <c r="H1322" s="6">
        <v>0</v>
      </c>
      <c r="I1322" s="70">
        <v>0</v>
      </c>
      <c r="J1322" s="70">
        <v>0</v>
      </c>
      <c r="K1322" s="70">
        <v>0</v>
      </c>
      <c r="L1322" s="70">
        <v>0</v>
      </c>
      <c r="M1322" s="70">
        <v>0</v>
      </c>
      <c r="N1322" s="70">
        <v>0</v>
      </c>
      <c r="O1322" s="70">
        <v>0</v>
      </c>
      <c r="P1322" s="70">
        <v>0</v>
      </c>
      <c r="Q1322" s="70">
        <v>0</v>
      </c>
      <c r="R1322" s="10">
        <f t="shared" si="185"/>
        <v>2.6124999999999998</v>
      </c>
      <c r="S1322" s="10">
        <v>1.7</v>
      </c>
      <c r="T1322" s="9" t="str">
        <f t="shared" si="182"/>
        <v>SP53</v>
      </c>
      <c r="U1322" s="11" t="str">
        <f t="shared" si="183"/>
        <v>Thorne in your Side</v>
      </c>
      <c r="V1322" s="11" t="str">
        <f t="shared" si="180"/>
        <v/>
      </c>
      <c r="W1322" s="11" t="str">
        <f t="shared" si="184"/>
        <v/>
      </c>
      <c r="X1322" s="86" t="str">
        <f>IFERROR(IF(U1322="","",IF(COUNTIF('My Played Scenarios'!E:E,T1322)&gt;0,"ü","")),"")</f>
        <v/>
      </c>
    </row>
    <row r="1323" spans="1:24" ht="15" customHeight="1" x14ac:dyDescent="0.3">
      <c r="A1323" s="128" t="str">
        <f>IFERROR(IF(VLOOKUP(C1323,Summary!A:B,2,FALSE)&lt;&gt;"C","",MAX($A$2:A1322)+1),"")</f>
        <v/>
      </c>
      <c r="B1323" s="35">
        <f>IF(Setup!$J$59="Yes",MAX($B$2:B1322)+1,"")</f>
        <v>1213</v>
      </c>
      <c r="C1323" s="28" t="s">
        <v>775</v>
      </c>
      <c r="D1323" s="37" t="str">
        <f t="shared" si="181"/>
        <v/>
      </c>
      <c r="E1323" s="41">
        <v>7.5</v>
      </c>
      <c r="F1323" s="41">
        <v>19.5</v>
      </c>
      <c r="G1323" s="6">
        <v>0</v>
      </c>
      <c r="H1323" s="6">
        <v>0</v>
      </c>
      <c r="I1323" s="70">
        <v>1</v>
      </c>
      <c r="J1323" s="70">
        <v>0</v>
      </c>
      <c r="K1323" s="70">
        <v>0</v>
      </c>
      <c r="L1323" s="70">
        <v>0</v>
      </c>
      <c r="M1323" s="70">
        <v>0</v>
      </c>
      <c r="N1323" s="70">
        <v>0</v>
      </c>
      <c r="O1323" s="70">
        <v>0</v>
      </c>
      <c r="P1323" s="70">
        <v>0</v>
      </c>
      <c r="Q1323" s="70">
        <v>0</v>
      </c>
      <c r="R1323" s="10">
        <f t="shared" si="185"/>
        <v>3.5625</v>
      </c>
      <c r="S1323" s="10">
        <v>5.0999999999999996</v>
      </c>
      <c r="T1323" s="9" t="str">
        <f t="shared" si="182"/>
        <v>SP54</v>
      </c>
      <c r="U1323" s="11" t="str">
        <f t="shared" si="183"/>
        <v>Manila John</v>
      </c>
      <c r="V1323" s="11" t="str">
        <f t="shared" si="180"/>
        <v>, PTO</v>
      </c>
      <c r="W1323" s="11" t="str">
        <f t="shared" si="184"/>
        <v>PTO</v>
      </c>
      <c r="X1323" s="86" t="str">
        <f>IFERROR(IF(U1323="","",IF(COUNTIF('My Played Scenarios'!E:E,T1323)&gt;0,"ü","")),"")</f>
        <v/>
      </c>
    </row>
    <row r="1324" spans="1:24" ht="15" customHeight="1" x14ac:dyDescent="0.3">
      <c r="A1324" s="128" t="str">
        <f>IFERROR(IF(VLOOKUP(C1324,Summary!A:B,2,FALSE)&lt;&gt;"C","",MAX($A$2:A1323)+1),"")</f>
        <v/>
      </c>
      <c r="B1324" s="35">
        <f>IF(Setup!$J$59="Yes",MAX($B$2:B1323)+1,"")</f>
        <v>1214</v>
      </c>
      <c r="C1324" s="28" t="s">
        <v>776</v>
      </c>
      <c r="D1324" s="37" t="str">
        <f t="shared" si="181"/>
        <v/>
      </c>
      <c r="E1324" s="41">
        <v>4.5</v>
      </c>
      <c r="F1324" s="41">
        <v>17</v>
      </c>
      <c r="G1324" s="6">
        <v>4</v>
      </c>
      <c r="H1324" s="6">
        <v>4</v>
      </c>
      <c r="I1324" s="70">
        <v>0</v>
      </c>
      <c r="J1324" s="70">
        <v>0</v>
      </c>
      <c r="K1324" s="70">
        <v>0</v>
      </c>
      <c r="L1324" s="70">
        <v>0</v>
      </c>
      <c r="M1324" s="70">
        <v>0</v>
      </c>
      <c r="N1324" s="70">
        <v>0</v>
      </c>
      <c r="O1324" s="70">
        <v>0</v>
      </c>
      <c r="P1324" s="70">
        <v>0</v>
      </c>
      <c r="Q1324" s="70">
        <v>0</v>
      </c>
      <c r="R1324" s="10">
        <f t="shared" si="185"/>
        <v>3.7749999999999999</v>
      </c>
      <c r="S1324" s="10">
        <v>2.9</v>
      </c>
      <c r="T1324" s="9" t="str">
        <f t="shared" si="182"/>
        <v>SP55</v>
      </c>
      <c r="U1324" s="11" t="str">
        <f t="shared" si="183"/>
        <v>Batterie du Port</v>
      </c>
      <c r="V1324" s="11" t="str">
        <f t="shared" si="180"/>
        <v/>
      </c>
      <c r="W1324" s="11" t="str">
        <f t="shared" si="184"/>
        <v/>
      </c>
      <c r="X1324" s="86" t="str">
        <f>IFERROR(IF(U1324="","",IF(COUNTIF('My Played Scenarios'!E:E,T1324)&gt;0,"ü","")),"")</f>
        <v/>
      </c>
    </row>
    <row r="1325" spans="1:24" ht="15" customHeight="1" x14ac:dyDescent="0.3">
      <c r="A1325" s="128" t="str">
        <f>IFERROR(IF(VLOOKUP(C1325,Summary!A:B,2,FALSE)&lt;&gt;"C","",MAX($A$2:A1324)+1),"")</f>
        <v/>
      </c>
      <c r="B1325" s="35">
        <f>IF(Setup!$J$59="Yes",MAX($B$2:B1324)+1,"")</f>
        <v>1215</v>
      </c>
      <c r="C1325" s="28" t="s">
        <v>777</v>
      </c>
      <c r="D1325" s="37" t="str">
        <f t="shared" si="181"/>
        <v/>
      </c>
      <c r="E1325" s="41">
        <v>4.5</v>
      </c>
      <c r="F1325" s="41">
        <v>15</v>
      </c>
      <c r="G1325" s="6">
        <v>0</v>
      </c>
      <c r="H1325" s="6">
        <v>0</v>
      </c>
      <c r="I1325" s="70">
        <v>1</v>
      </c>
      <c r="J1325" s="70">
        <v>1</v>
      </c>
      <c r="K1325" s="70">
        <v>1</v>
      </c>
      <c r="L1325" s="70">
        <v>0</v>
      </c>
      <c r="M1325" s="70">
        <v>0</v>
      </c>
      <c r="N1325" s="70">
        <v>0</v>
      </c>
      <c r="O1325" s="70">
        <v>0</v>
      </c>
      <c r="P1325" s="70">
        <v>0</v>
      </c>
      <c r="Q1325" s="70">
        <v>0</v>
      </c>
      <c r="R1325" s="10">
        <f t="shared" si="185"/>
        <v>3.25</v>
      </c>
      <c r="S1325" s="10">
        <v>3.3</v>
      </c>
      <c r="T1325" s="9" t="str">
        <f t="shared" si="182"/>
        <v>SP56</v>
      </c>
      <c r="U1325" s="11" t="str">
        <f t="shared" si="183"/>
        <v>No Good Reason</v>
      </c>
      <c r="V1325" s="11" t="str">
        <f t="shared" si="180"/>
        <v>, PTO, OBA, Nght</v>
      </c>
      <c r="W1325" s="11" t="str">
        <f t="shared" si="184"/>
        <v>PTO, OBA, Nght</v>
      </c>
      <c r="X1325" s="86" t="str">
        <f>IFERROR(IF(U1325="","",IF(COUNTIF('My Played Scenarios'!E:E,T1325)&gt;0,"ü","")),"")</f>
        <v/>
      </c>
    </row>
    <row r="1326" spans="1:24" ht="15" customHeight="1" x14ac:dyDescent="0.3">
      <c r="A1326" s="128" t="str">
        <f>IFERROR(IF(VLOOKUP(C1326,Summary!A:B,2,FALSE)&lt;&gt;"C","",MAX($A$2:A1325)+1),"")</f>
        <v/>
      </c>
      <c r="B1326" s="35">
        <f>IF(Setup!$J$59="Yes",MAX($B$2:B1325)+1,"")</f>
        <v>1216</v>
      </c>
      <c r="C1326" s="28" t="s">
        <v>778</v>
      </c>
      <c r="D1326" s="37" t="str">
        <f t="shared" si="181"/>
        <v/>
      </c>
      <c r="E1326" s="41">
        <v>5.5</v>
      </c>
      <c r="F1326" s="41">
        <v>8</v>
      </c>
      <c r="G1326" s="6">
        <v>3</v>
      </c>
      <c r="H1326" s="6">
        <v>0</v>
      </c>
      <c r="I1326" s="70">
        <v>1</v>
      </c>
      <c r="J1326" s="70">
        <v>0</v>
      </c>
      <c r="K1326" s="70">
        <v>0</v>
      </c>
      <c r="L1326" s="70">
        <v>0</v>
      </c>
      <c r="M1326" s="70">
        <v>0</v>
      </c>
      <c r="N1326" s="70">
        <v>0</v>
      </c>
      <c r="O1326" s="70">
        <v>0</v>
      </c>
      <c r="P1326" s="70">
        <v>0</v>
      </c>
      <c r="Q1326" s="70">
        <v>0</v>
      </c>
      <c r="R1326" s="10">
        <f t="shared" si="185"/>
        <v>2.9249999999999998</v>
      </c>
      <c r="S1326" s="10">
        <v>1.6</v>
      </c>
      <c r="T1326" s="9" t="str">
        <f t="shared" si="182"/>
        <v>SP57</v>
      </c>
      <c r="U1326" s="11" t="str">
        <f t="shared" si="183"/>
        <v>Big Tuol Pocket</v>
      </c>
      <c r="V1326" s="11" t="str">
        <f t="shared" si="180"/>
        <v>, PTO</v>
      </c>
      <c r="W1326" s="11" t="str">
        <f t="shared" si="184"/>
        <v>PTO</v>
      </c>
      <c r="X1326" s="86" t="str">
        <f>IFERROR(IF(U1326="","",IF(COUNTIF('My Played Scenarios'!E:E,T1326)&gt;0,"ü","")),"")</f>
        <v/>
      </c>
    </row>
    <row r="1327" spans="1:24" ht="15" customHeight="1" x14ac:dyDescent="0.3">
      <c r="A1327" s="128" t="str">
        <f>IFERROR(IF(VLOOKUP(C1327,Summary!A:B,2,FALSE)&lt;&gt;"C","",MAX($A$2:A1326)+1),"")</f>
        <v/>
      </c>
      <c r="B1327" s="35">
        <f>IF(Setup!$J$59="Yes",MAX($B$2:B1326)+1,"")</f>
        <v>1217</v>
      </c>
      <c r="C1327" s="28" t="s">
        <v>779</v>
      </c>
      <c r="D1327" s="37" t="str">
        <f t="shared" si="181"/>
        <v/>
      </c>
      <c r="E1327" s="41">
        <v>7.5</v>
      </c>
      <c r="F1327" s="41">
        <v>23</v>
      </c>
      <c r="G1327" s="6">
        <v>0</v>
      </c>
      <c r="H1327" s="6">
        <v>3</v>
      </c>
      <c r="I1327" s="70">
        <v>1</v>
      </c>
      <c r="J1327" s="70">
        <v>0</v>
      </c>
      <c r="K1327" s="70">
        <v>0</v>
      </c>
      <c r="L1327" s="70">
        <v>0</v>
      </c>
      <c r="M1327" s="70">
        <v>0</v>
      </c>
      <c r="N1327" s="70">
        <v>0</v>
      </c>
      <c r="O1327" s="70">
        <v>0</v>
      </c>
      <c r="P1327" s="70">
        <v>0</v>
      </c>
      <c r="Q1327" s="70">
        <v>0</v>
      </c>
      <c r="R1327" s="10">
        <f t="shared" si="185"/>
        <v>4.375</v>
      </c>
      <c r="S1327" s="10">
        <v>4.2</v>
      </c>
      <c r="T1327" s="9" t="str">
        <f t="shared" si="182"/>
        <v>SP58</v>
      </c>
      <c r="U1327" s="11" t="str">
        <f t="shared" si="183"/>
        <v>Mars' Last Fight</v>
      </c>
      <c r="V1327" s="11" t="str">
        <f t="shared" si="180"/>
        <v>, PTO</v>
      </c>
      <c r="W1327" s="11" t="str">
        <f t="shared" si="184"/>
        <v>PTO</v>
      </c>
      <c r="X1327" s="86" t="str">
        <f>IFERROR(IF(U1327="","",IF(COUNTIF('My Played Scenarios'!E:E,T1327)&gt;0,"ü","")),"")</f>
        <v/>
      </c>
    </row>
    <row r="1328" spans="1:24" ht="15" customHeight="1" x14ac:dyDescent="0.3">
      <c r="A1328" s="128" t="str">
        <f>IFERROR(IF(VLOOKUP(C1328,Summary!A:B,2,FALSE)&lt;&gt;"C","",MAX($A$2:A1327)+1),"")</f>
        <v/>
      </c>
      <c r="B1328" s="35">
        <f>IF(Setup!$J$59="Yes",MAX($B$2:B1327)+1,"")</f>
        <v>1218</v>
      </c>
      <c r="C1328" s="28" t="s">
        <v>780</v>
      </c>
      <c r="D1328" s="37" t="str">
        <f t="shared" si="181"/>
        <v/>
      </c>
      <c r="E1328" s="41">
        <v>5.5</v>
      </c>
      <c r="F1328" s="41">
        <v>10.5</v>
      </c>
      <c r="G1328" s="6">
        <v>7</v>
      </c>
      <c r="H1328" s="6">
        <v>3</v>
      </c>
      <c r="I1328" s="70">
        <v>0</v>
      </c>
      <c r="J1328" s="70">
        <v>0</v>
      </c>
      <c r="K1328" s="70">
        <v>0</v>
      </c>
      <c r="L1328" s="70">
        <v>0</v>
      </c>
      <c r="M1328" s="70">
        <v>0</v>
      </c>
      <c r="N1328" s="70">
        <v>0</v>
      </c>
      <c r="O1328" s="70">
        <v>0</v>
      </c>
      <c r="P1328" s="70">
        <v>0</v>
      </c>
      <c r="Q1328" s="70">
        <v>0</v>
      </c>
      <c r="R1328" s="10">
        <f t="shared" si="185"/>
        <v>4.8041666666666671</v>
      </c>
      <c r="S1328" s="10">
        <v>3</v>
      </c>
      <c r="T1328" s="9" t="str">
        <f t="shared" si="182"/>
        <v>SP59</v>
      </c>
      <c r="U1328" s="11" t="str">
        <f t="shared" si="183"/>
        <v>Rivers' End</v>
      </c>
      <c r="V1328" s="11" t="str">
        <f t="shared" si="180"/>
        <v/>
      </c>
      <c r="W1328" s="11" t="str">
        <f t="shared" si="184"/>
        <v/>
      </c>
      <c r="X1328" s="86" t="str">
        <f>IFERROR(IF(U1328="","",IF(COUNTIF('My Played Scenarios'!E:E,T1328)&gt;0,"ü","")),"")</f>
        <v/>
      </c>
    </row>
    <row r="1329" spans="1:24" ht="15" customHeight="1" x14ac:dyDescent="0.3">
      <c r="A1329" s="128" t="str">
        <f>IFERROR(IF(VLOOKUP(C1329,Summary!A:B,2,FALSE)&lt;&gt;"C","",MAX($A$2:A1328)+1),"")</f>
        <v/>
      </c>
      <c r="B1329" s="35">
        <f>IF(Setup!$J$59="Yes",MAX($B$2:B1328)+1,"")</f>
        <v>1219</v>
      </c>
      <c r="C1329" s="28" t="s">
        <v>781</v>
      </c>
      <c r="D1329" s="37" t="str">
        <f t="shared" si="181"/>
        <v/>
      </c>
      <c r="E1329" s="41">
        <v>7</v>
      </c>
      <c r="F1329" s="41">
        <v>36.5</v>
      </c>
      <c r="G1329" s="6">
        <v>24</v>
      </c>
      <c r="H1329" s="6">
        <v>1</v>
      </c>
      <c r="I1329" s="70">
        <v>0</v>
      </c>
      <c r="J1329" s="70">
        <v>1</v>
      </c>
      <c r="K1329" s="70">
        <v>0</v>
      </c>
      <c r="L1329" s="70">
        <v>0</v>
      </c>
      <c r="M1329" s="70">
        <v>0</v>
      </c>
      <c r="N1329" s="70">
        <v>0</v>
      </c>
      <c r="O1329" s="70">
        <v>0</v>
      </c>
      <c r="P1329" s="70">
        <v>0</v>
      </c>
      <c r="Q1329" s="70">
        <v>0</v>
      </c>
      <c r="R1329" s="10">
        <f t="shared" si="185"/>
        <v>14.358333333333333</v>
      </c>
      <c r="S1329" s="10">
        <v>12.6</v>
      </c>
      <c r="T1329" s="9" t="str">
        <f t="shared" si="182"/>
        <v>SP60</v>
      </c>
      <c r="U1329" s="11" t="str">
        <f t="shared" si="183"/>
        <v>Commando Kelly</v>
      </c>
      <c r="V1329" s="11" t="str">
        <f t="shared" si="180"/>
        <v>, OBA</v>
      </c>
      <c r="W1329" s="11" t="str">
        <f t="shared" si="184"/>
        <v>OBA</v>
      </c>
      <c r="X1329" s="86" t="str">
        <f>IFERROR(IF(U1329="","",IF(COUNTIF('My Played Scenarios'!E:E,T1329)&gt;0,"ü","")),"")</f>
        <v/>
      </c>
    </row>
    <row r="1330" spans="1:24" ht="15" customHeight="1" x14ac:dyDescent="0.3">
      <c r="A1330" s="128" t="str">
        <f>IFERROR(IF(VLOOKUP(C1330,Summary!A:B,2,FALSE)&lt;&gt;"C","",MAX($A$2:A1329)+1),"")</f>
        <v/>
      </c>
      <c r="B1330" s="35">
        <f>IF(Setup!$J$59="Yes",MAX($B$2:B1329)+1,"")</f>
        <v>1220</v>
      </c>
      <c r="C1330" s="28"/>
      <c r="D1330" s="37" t="str">
        <f t="shared" si="181"/>
        <v/>
      </c>
      <c r="E1330" s="41"/>
      <c r="F1330" s="41"/>
      <c r="I1330" s="70" t="s">
        <v>1363</v>
      </c>
      <c r="J1330" s="70" t="s">
        <v>1363</v>
      </c>
      <c r="K1330" s="70" t="s">
        <v>1363</v>
      </c>
      <c r="L1330" s="70" t="s">
        <v>1363</v>
      </c>
      <c r="M1330" s="70" t="s">
        <v>1363</v>
      </c>
      <c r="N1330" s="70" t="s">
        <v>1363</v>
      </c>
      <c r="O1330" s="70" t="s">
        <v>1363</v>
      </c>
      <c r="P1330" s="70"/>
      <c r="Q1330" s="70" t="s">
        <v>1363</v>
      </c>
      <c r="R1330" s="10" t="str">
        <f t="shared" si="185"/>
        <v/>
      </c>
      <c r="T1330" s="9" t="str">
        <f t="shared" si="182"/>
        <v/>
      </c>
      <c r="U1330" s="11" t="str">
        <f t="shared" si="183"/>
        <v/>
      </c>
      <c r="V1330" s="11" t="str">
        <f t="shared" si="180"/>
        <v/>
      </c>
      <c r="W1330" s="11" t="str">
        <f t="shared" si="184"/>
        <v/>
      </c>
      <c r="X1330" s="86" t="str">
        <f>IFERROR(IF(U1330="","",IF(COUNTIF('My Played Scenarios'!E:E,T1330)&gt;0,"ü","")),"")</f>
        <v/>
      </c>
    </row>
    <row r="1331" spans="1:24" ht="15" customHeight="1" x14ac:dyDescent="0.3">
      <c r="A1331" s="128" t="str">
        <f>IFERROR(IF(VLOOKUP(C1331,Summary!A:B,2,FALSE)&lt;&gt;"C","",MAX($A$2:A1330)+1),"")</f>
        <v/>
      </c>
      <c r="B1331" s="35">
        <f>IF(Setup!$J$59="Yes",MAX($B$2:B1330)+1,"")</f>
        <v>1221</v>
      </c>
      <c r="C1331" s="29" t="s">
        <v>782</v>
      </c>
      <c r="D1331" s="37" t="str">
        <f t="shared" si="181"/>
        <v/>
      </c>
      <c r="E1331" s="17"/>
      <c r="F1331" s="17"/>
      <c r="I1331" s="70" t="s">
        <v>1363</v>
      </c>
      <c r="J1331" s="70" t="s">
        <v>1363</v>
      </c>
      <c r="K1331" s="70" t="s">
        <v>1363</v>
      </c>
      <c r="L1331" s="70" t="s">
        <v>1363</v>
      </c>
      <c r="M1331" s="70" t="s">
        <v>1363</v>
      </c>
      <c r="N1331" s="70" t="s">
        <v>1363</v>
      </c>
      <c r="O1331" s="70" t="s">
        <v>1363</v>
      </c>
      <c r="P1331" s="70"/>
      <c r="Q1331" s="70" t="s">
        <v>1363</v>
      </c>
      <c r="R1331" s="10" t="str">
        <f t="shared" si="185"/>
        <v/>
      </c>
      <c r="T1331" s="9" t="str">
        <f t="shared" si="182"/>
        <v/>
      </c>
      <c r="U1331" s="11" t="str">
        <f t="shared" si="183"/>
        <v/>
      </c>
      <c r="V1331" s="11" t="str">
        <f t="shared" si="180"/>
        <v/>
      </c>
      <c r="W1331" s="11" t="str">
        <f t="shared" si="184"/>
        <v/>
      </c>
      <c r="X1331" s="86" t="str">
        <f>IFERROR(IF(U1331="","",IF(COUNTIF('My Played Scenarios'!E:E,T1331)&gt;0,"ü","")),"")</f>
        <v/>
      </c>
    </row>
    <row r="1332" spans="1:24" ht="15" customHeight="1" x14ac:dyDescent="0.3">
      <c r="A1332" s="128" t="str">
        <f>IFERROR(IF(VLOOKUP(C1332,Summary!A:B,2,FALSE)&lt;&gt;"C","",MAX($A$2:A1331)+1),"")</f>
        <v/>
      </c>
      <c r="B1332" s="35">
        <f>IF(Setup!$J$59="Yes",MAX($B$2:B1331)+1,"")</f>
        <v>1222</v>
      </c>
      <c r="C1332" s="28" t="s">
        <v>783</v>
      </c>
      <c r="D1332" s="37" t="str">
        <f t="shared" si="181"/>
        <v/>
      </c>
      <c r="E1332" s="41">
        <v>4.5</v>
      </c>
      <c r="F1332" s="41">
        <v>12.5</v>
      </c>
      <c r="G1332" s="6">
        <v>0</v>
      </c>
      <c r="H1332" s="6">
        <v>0</v>
      </c>
      <c r="I1332" s="70">
        <v>0</v>
      </c>
      <c r="J1332" s="70">
        <v>0</v>
      </c>
      <c r="K1332" s="70">
        <v>0</v>
      </c>
      <c r="L1332" s="70">
        <v>0</v>
      </c>
      <c r="M1332" s="70">
        <v>0</v>
      </c>
      <c r="N1332" s="70">
        <v>0</v>
      </c>
      <c r="O1332" s="70">
        <v>0</v>
      </c>
      <c r="P1332" s="70">
        <v>0</v>
      </c>
      <c r="Q1332" s="70">
        <v>0</v>
      </c>
      <c r="R1332" s="10">
        <f t="shared" si="185"/>
        <v>1.9375</v>
      </c>
      <c r="S1332" s="10">
        <v>1.2</v>
      </c>
      <c r="T1332" s="9" t="str">
        <f t="shared" si="182"/>
        <v>SP61</v>
      </c>
      <c r="U1332" s="11" t="str">
        <f t="shared" si="183"/>
        <v>Objective Exodus</v>
      </c>
      <c r="V1332" s="11" t="str">
        <f t="shared" si="180"/>
        <v/>
      </c>
      <c r="W1332" s="11" t="str">
        <f t="shared" si="184"/>
        <v/>
      </c>
      <c r="X1332" s="86" t="str">
        <f>IFERROR(IF(U1332="","",IF(COUNTIF('My Played Scenarios'!E:E,T1332)&gt;0,"ü","")),"")</f>
        <v/>
      </c>
    </row>
    <row r="1333" spans="1:24" ht="15" customHeight="1" x14ac:dyDescent="0.3">
      <c r="A1333" s="128" t="str">
        <f>IFERROR(IF(VLOOKUP(C1333,Summary!A:B,2,FALSE)&lt;&gt;"C","",MAX($A$2:A1332)+1),"")</f>
        <v/>
      </c>
      <c r="B1333" s="35">
        <f>IF(Setup!$J$59="Yes",MAX($B$2:B1332)+1,"")</f>
        <v>1223</v>
      </c>
      <c r="C1333" s="28" t="s">
        <v>784</v>
      </c>
      <c r="D1333" s="37" t="str">
        <f t="shared" si="181"/>
        <v/>
      </c>
      <c r="E1333" s="41">
        <v>7</v>
      </c>
      <c r="F1333" s="41">
        <v>18.5</v>
      </c>
      <c r="G1333" s="6">
        <v>9</v>
      </c>
      <c r="H1333" s="6">
        <v>1</v>
      </c>
      <c r="I1333" s="70">
        <v>0</v>
      </c>
      <c r="J1333" s="70">
        <v>0</v>
      </c>
      <c r="K1333" s="70">
        <v>0</v>
      </c>
      <c r="L1333" s="70">
        <v>0</v>
      </c>
      <c r="M1333" s="70">
        <v>0</v>
      </c>
      <c r="N1333" s="70">
        <v>0</v>
      </c>
      <c r="O1333" s="70">
        <v>0</v>
      </c>
      <c r="P1333" s="70">
        <v>0</v>
      </c>
      <c r="Q1333" s="70">
        <v>0</v>
      </c>
      <c r="R1333" s="10">
        <f t="shared" si="185"/>
        <v>7.4749999999999996</v>
      </c>
      <c r="S1333" s="10">
        <v>6.2</v>
      </c>
      <c r="T1333" s="9" t="str">
        <f t="shared" si="182"/>
        <v>SP62</v>
      </c>
      <c r="U1333" s="11" t="str">
        <f t="shared" si="183"/>
        <v>ils ne passeront pas</v>
      </c>
      <c r="V1333" s="11" t="str">
        <f t="shared" si="180"/>
        <v/>
      </c>
      <c r="W1333" s="11" t="str">
        <f t="shared" si="184"/>
        <v/>
      </c>
      <c r="X1333" s="86" t="str">
        <f>IFERROR(IF(U1333="","",IF(COUNTIF('My Played Scenarios'!E:E,T1333)&gt;0,"ü","")),"")</f>
        <v/>
      </c>
    </row>
    <row r="1334" spans="1:24" ht="15" customHeight="1" x14ac:dyDescent="0.3">
      <c r="A1334" s="128" t="str">
        <f>IFERROR(IF(VLOOKUP(C1334,Summary!A:B,2,FALSE)&lt;&gt;"C","",MAX($A$2:A1333)+1),"")</f>
        <v/>
      </c>
      <c r="B1334" s="35">
        <f>IF(Setup!$J$59="Yes",MAX($B$2:B1333)+1,"")</f>
        <v>1224</v>
      </c>
      <c r="C1334" s="28" t="s">
        <v>785</v>
      </c>
      <c r="D1334" s="37" t="str">
        <f t="shared" si="181"/>
        <v/>
      </c>
      <c r="E1334" s="41">
        <v>5.5</v>
      </c>
      <c r="F1334" s="41">
        <v>29</v>
      </c>
      <c r="G1334" s="6">
        <v>6</v>
      </c>
      <c r="H1334" s="6">
        <v>2</v>
      </c>
      <c r="I1334" s="70">
        <v>0</v>
      </c>
      <c r="J1334" s="70">
        <v>0</v>
      </c>
      <c r="K1334" s="70">
        <v>0</v>
      </c>
      <c r="L1334" s="70">
        <v>1</v>
      </c>
      <c r="M1334" s="70">
        <v>0</v>
      </c>
      <c r="N1334" s="70">
        <v>0</v>
      </c>
      <c r="O1334" s="70">
        <v>0</v>
      </c>
      <c r="P1334" s="70">
        <v>0</v>
      </c>
      <c r="Q1334" s="70">
        <v>0</v>
      </c>
      <c r="R1334" s="10">
        <f t="shared" si="185"/>
        <v>6.5</v>
      </c>
      <c r="S1334" s="10">
        <v>4.2</v>
      </c>
      <c r="T1334" s="9" t="str">
        <f t="shared" si="182"/>
        <v>SP63</v>
      </c>
      <c r="U1334" s="11" t="str">
        <f t="shared" si="183"/>
        <v>Upham's Bar</v>
      </c>
      <c r="V1334" s="11" t="str">
        <f t="shared" ref="V1334:V1397" si="186">IF(OR(C1334="",LEFT(C1334,3)="---"),"",IF(OR(RIGHT(C1334,3)="-I]",RIGHT(C1334,4)="-II]",RIGHT(C1334,5)="-III]",RIGHT(C1334,4)="-IV]",RIGHT(C1334,3)="-V]",RIGHT(C1334,4)="-VI]",RIGHT(C1334,5)="-VII]",RIGHT(C1334,6)="-VIII]",RIGHT(C1334,3)="CG]",MID(C1334,LEN(C1334)-2,2)="CG",MID(C1334,LEN(C1334)-4,2)="CG",MID(C1334,LEN(C1334)-3,2)="CG"),"Campaign",IFERROR(IF(I1334=1,", PTO","")&amp;IF(J1334=1,", OBA","")&amp;IF(K1334=1,", Nght","")&amp;IF(L1334=1,", Dsrt","")&amp;IF(M1334=1,", Air","")&amp;IF(N1334=1,", Bcg","")&amp;IF(O1334=1,", Sea","")&amp;IF(P1334=1,", Dlux","")&amp;IF(Q1334=1,", SSR",""),"")))</f>
        <v>, Dsrt</v>
      </c>
      <c r="W1334" s="11" t="str">
        <f t="shared" si="184"/>
        <v>Dsrt</v>
      </c>
      <c r="X1334" s="86" t="str">
        <f>IFERROR(IF(U1334="","",IF(COUNTIF('My Played Scenarios'!E:E,T1334)&gt;0,"ü","")),"")</f>
        <v/>
      </c>
    </row>
    <row r="1335" spans="1:24" ht="15" customHeight="1" x14ac:dyDescent="0.3">
      <c r="A1335" s="128" t="str">
        <f>IFERROR(IF(VLOOKUP(C1335,Summary!A:B,2,FALSE)&lt;&gt;"C","",MAX($A$2:A1334)+1),"")</f>
        <v/>
      </c>
      <c r="B1335" s="35">
        <f>IF(Setup!$J$59="Yes",MAX($B$2:B1334)+1,"")</f>
        <v>1225</v>
      </c>
      <c r="C1335" s="28" t="s">
        <v>786</v>
      </c>
      <c r="D1335" s="37" t="str">
        <f t="shared" si="181"/>
        <v/>
      </c>
      <c r="E1335" s="41">
        <v>5</v>
      </c>
      <c r="F1335" s="41">
        <v>19.5</v>
      </c>
      <c r="G1335" s="6">
        <v>0</v>
      </c>
      <c r="H1335" s="6">
        <v>1</v>
      </c>
      <c r="I1335" s="70">
        <v>0</v>
      </c>
      <c r="J1335" s="70">
        <v>0</v>
      </c>
      <c r="K1335" s="70">
        <v>0</v>
      </c>
      <c r="L1335" s="70">
        <v>0</v>
      </c>
      <c r="M1335" s="70">
        <v>0</v>
      </c>
      <c r="N1335" s="70">
        <v>0</v>
      </c>
      <c r="O1335" s="70">
        <v>0</v>
      </c>
      <c r="P1335" s="70">
        <v>0</v>
      </c>
      <c r="Q1335" s="70">
        <v>0</v>
      </c>
      <c r="R1335" s="10">
        <f t="shared" si="185"/>
        <v>2.708333333333333</v>
      </c>
      <c r="S1335" s="10">
        <v>2.2999999999999998</v>
      </c>
      <c r="T1335" s="9" t="str">
        <f t="shared" si="182"/>
        <v>SP64</v>
      </c>
      <c r="U1335" s="11" t="str">
        <f t="shared" si="183"/>
        <v>Valour on the Bou</v>
      </c>
      <c r="V1335" s="11" t="str">
        <f t="shared" si="186"/>
        <v/>
      </c>
      <c r="W1335" s="11" t="str">
        <f t="shared" si="184"/>
        <v/>
      </c>
      <c r="X1335" s="86" t="str">
        <f>IFERROR(IF(U1335="","",IF(COUNTIF('My Played Scenarios'!E:E,T1335)&gt;0,"ü","")),"")</f>
        <v/>
      </c>
    </row>
    <row r="1336" spans="1:24" ht="15" customHeight="1" x14ac:dyDescent="0.3">
      <c r="A1336" s="128" t="str">
        <f>IFERROR(IF(VLOOKUP(C1336,Summary!A:B,2,FALSE)&lt;&gt;"C","",MAX($A$2:A1335)+1),"")</f>
        <v/>
      </c>
      <c r="B1336" s="35">
        <f>IF(Setup!$J$59="Yes",MAX($B$2:B1335)+1,"")</f>
        <v>1226</v>
      </c>
      <c r="C1336" s="28" t="s">
        <v>787</v>
      </c>
      <c r="D1336" s="37" t="str">
        <f t="shared" si="181"/>
        <v/>
      </c>
      <c r="E1336" s="41">
        <v>5.5</v>
      </c>
      <c r="F1336" s="41">
        <v>14.5</v>
      </c>
      <c r="G1336" s="6">
        <v>0</v>
      </c>
      <c r="H1336" s="6">
        <v>0</v>
      </c>
      <c r="I1336" s="70">
        <v>1</v>
      </c>
      <c r="J1336" s="70">
        <v>0</v>
      </c>
      <c r="K1336" s="70">
        <v>0</v>
      </c>
      <c r="L1336" s="70">
        <v>0</v>
      </c>
      <c r="M1336" s="70">
        <v>0</v>
      </c>
      <c r="N1336" s="70">
        <v>0</v>
      </c>
      <c r="O1336" s="70">
        <v>0</v>
      </c>
      <c r="P1336" s="70">
        <v>0</v>
      </c>
      <c r="Q1336" s="70">
        <v>0</v>
      </c>
      <c r="R1336" s="10">
        <f t="shared" si="185"/>
        <v>2.4208333333333334</v>
      </c>
      <c r="S1336" s="10">
        <v>1.8</v>
      </c>
      <c r="T1336" s="9" t="str">
        <f t="shared" si="182"/>
        <v>SP65</v>
      </c>
      <c r="U1336" s="11" t="str">
        <f t="shared" si="183"/>
        <v>Ayo Gurkhali!</v>
      </c>
      <c r="V1336" s="11" t="str">
        <f t="shared" si="186"/>
        <v>, PTO</v>
      </c>
      <c r="W1336" s="11" t="str">
        <f t="shared" si="184"/>
        <v>PTO</v>
      </c>
      <c r="X1336" s="86" t="str">
        <f>IFERROR(IF(U1336="","",IF(COUNTIF('My Played Scenarios'!E:E,T1336)&gt;0,"ü","")),"")</f>
        <v/>
      </c>
    </row>
    <row r="1337" spans="1:24" ht="15" customHeight="1" x14ac:dyDescent="0.3">
      <c r="A1337" s="128" t="str">
        <f>IFERROR(IF(VLOOKUP(C1337,Summary!A:B,2,FALSE)&lt;&gt;"C","",MAX($A$2:A1336)+1),"")</f>
        <v/>
      </c>
      <c r="B1337" s="35">
        <f>IF(Setup!$J$59="Yes",MAX($B$2:B1336)+1,"")</f>
        <v>1227</v>
      </c>
      <c r="C1337" s="28" t="s">
        <v>788</v>
      </c>
      <c r="D1337" s="37" t="str">
        <f t="shared" si="181"/>
        <v/>
      </c>
      <c r="E1337" s="41">
        <v>7.5</v>
      </c>
      <c r="F1337" s="41">
        <v>25</v>
      </c>
      <c r="G1337" s="6">
        <v>3</v>
      </c>
      <c r="H1337" s="6">
        <v>0</v>
      </c>
      <c r="I1337" s="70">
        <v>0</v>
      </c>
      <c r="J1337" s="70">
        <v>0</v>
      </c>
      <c r="K1337" s="70">
        <v>0</v>
      </c>
      <c r="L1337" s="70">
        <v>0</v>
      </c>
      <c r="M1337" s="70">
        <v>0</v>
      </c>
      <c r="N1337" s="70">
        <v>0</v>
      </c>
      <c r="O1337" s="70">
        <v>0</v>
      </c>
      <c r="P1337" s="70">
        <v>0</v>
      </c>
      <c r="Q1337" s="70">
        <v>0</v>
      </c>
      <c r="R1337" s="10">
        <f t="shared" si="185"/>
        <v>5.625</v>
      </c>
      <c r="S1337" s="10">
        <v>4.7</v>
      </c>
      <c r="T1337" s="9" t="str">
        <f t="shared" si="182"/>
        <v>SP66</v>
      </c>
      <c r="U1337" s="11" t="str">
        <f t="shared" si="183"/>
        <v>Nicholls and Nash</v>
      </c>
      <c r="V1337" s="11" t="str">
        <f t="shared" si="186"/>
        <v/>
      </c>
      <c r="W1337" s="11" t="str">
        <f t="shared" si="184"/>
        <v/>
      </c>
      <c r="X1337" s="86" t="str">
        <f>IFERROR(IF(U1337="","",IF(COUNTIF('My Played Scenarios'!E:E,T1337)&gt;0,"ü","")),"")</f>
        <v/>
      </c>
    </row>
    <row r="1338" spans="1:24" ht="15" customHeight="1" x14ac:dyDescent="0.3">
      <c r="A1338" s="128" t="str">
        <f>IFERROR(IF(VLOOKUP(C1338,Summary!A:B,2,FALSE)&lt;&gt;"C","",MAX($A$2:A1337)+1),"")</f>
        <v/>
      </c>
      <c r="B1338" s="35">
        <f>IF(Setup!$J$59="Yes",MAX($B$2:B1337)+1,"")</f>
        <v>1228</v>
      </c>
      <c r="C1338" s="28" t="s">
        <v>789</v>
      </c>
      <c r="D1338" s="37" t="str">
        <f t="shared" si="181"/>
        <v/>
      </c>
      <c r="E1338" s="41">
        <v>7.5</v>
      </c>
      <c r="F1338" s="41">
        <v>30</v>
      </c>
      <c r="G1338" s="6">
        <v>2</v>
      </c>
      <c r="H1338" s="6">
        <v>18</v>
      </c>
      <c r="I1338" s="70">
        <v>0</v>
      </c>
      <c r="J1338" s="70">
        <v>1</v>
      </c>
      <c r="K1338" s="70">
        <v>0</v>
      </c>
      <c r="L1338" s="70">
        <v>0</v>
      </c>
      <c r="M1338" s="70">
        <v>0</v>
      </c>
      <c r="N1338" s="70">
        <v>0</v>
      </c>
      <c r="O1338" s="70">
        <v>0</v>
      </c>
      <c r="P1338" s="70">
        <v>0</v>
      </c>
      <c r="Q1338" s="70">
        <v>0</v>
      </c>
      <c r="R1338" s="10">
        <f t="shared" si="185"/>
        <v>8.625</v>
      </c>
      <c r="S1338" s="10">
        <v>11.7</v>
      </c>
      <c r="T1338" s="9" t="str">
        <f t="shared" si="182"/>
        <v>SP67</v>
      </c>
      <c r="U1338" s="11" t="str">
        <f t="shared" si="183"/>
        <v>Backs to the Orne</v>
      </c>
      <c r="V1338" s="11" t="str">
        <f t="shared" si="186"/>
        <v>, OBA</v>
      </c>
      <c r="W1338" s="11" t="str">
        <f t="shared" si="184"/>
        <v>OBA</v>
      </c>
      <c r="X1338" s="86" t="str">
        <f>IFERROR(IF(U1338="","",IF(COUNTIF('My Played Scenarios'!E:E,T1338)&gt;0,"ü","")),"")</f>
        <v/>
      </c>
    </row>
    <row r="1339" spans="1:24" ht="15" customHeight="1" x14ac:dyDescent="0.3">
      <c r="A1339" s="128" t="str">
        <f>IFERROR(IF(VLOOKUP(C1339,Summary!A:B,2,FALSE)&lt;&gt;"C","",MAX($A$2:A1338)+1),"")</f>
        <v/>
      </c>
      <c r="B1339" s="35">
        <f>IF(Setup!$J$59="Yes",MAX($B$2:B1338)+1,"")</f>
        <v>1229</v>
      </c>
      <c r="C1339" s="28" t="s">
        <v>790</v>
      </c>
      <c r="D1339" s="37" t="str">
        <f t="shared" si="181"/>
        <v/>
      </c>
      <c r="E1339" s="41">
        <v>6.5</v>
      </c>
      <c r="F1339" s="41">
        <v>0</v>
      </c>
      <c r="G1339" s="6">
        <v>22</v>
      </c>
      <c r="H1339" s="6">
        <v>0</v>
      </c>
      <c r="I1339" s="70">
        <v>0</v>
      </c>
      <c r="J1339" s="70">
        <v>0</v>
      </c>
      <c r="K1339" s="70">
        <v>0</v>
      </c>
      <c r="L1339" s="70">
        <v>1</v>
      </c>
      <c r="M1339" s="70">
        <v>0</v>
      </c>
      <c r="N1339" s="70">
        <v>0</v>
      </c>
      <c r="O1339" s="70">
        <v>0</v>
      </c>
      <c r="P1339" s="70">
        <v>0</v>
      </c>
      <c r="Q1339" s="70">
        <v>0</v>
      </c>
      <c r="R1339" s="10">
        <f t="shared" si="185"/>
        <v>8.6916666666666664</v>
      </c>
      <c r="S1339" s="10">
        <v>5.7</v>
      </c>
      <c r="T1339" s="9" t="str">
        <f t="shared" si="182"/>
        <v>SP68</v>
      </c>
      <c r="U1339" s="11" t="str">
        <f t="shared" si="183"/>
        <v>Foote-ing the Bill</v>
      </c>
      <c r="V1339" s="11" t="str">
        <f t="shared" si="186"/>
        <v>, Dsrt</v>
      </c>
      <c r="W1339" s="11" t="str">
        <f t="shared" si="184"/>
        <v>Dsrt</v>
      </c>
      <c r="X1339" s="86" t="str">
        <f>IFERROR(IF(U1339="","",IF(COUNTIF('My Played Scenarios'!E:E,T1339)&gt;0,"ü","")),"")</f>
        <v/>
      </c>
    </row>
    <row r="1340" spans="1:24" ht="15" customHeight="1" x14ac:dyDescent="0.3">
      <c r="A1340" s="128" t="str">
        <f>IFERROR(IF(VLOOKUP(C1340,Summary!A:B,2,FALSE)&lt;&gt;"C","",MAX($A$2:A1339)+1),"")</f>
        <v/>
      </c>
      <c r="B1340" s="35">
        <f>IF(Setup!$J$59="Yes",MAX($B$2:B1339)+1,"")</f>
        <v>1230</v>
      </c>
      <c r="C1340" s="28" t="s">
        <v>791</v>
      </c>
      <c r="D1340" s="37" t="str">
        <f t="shared" si="181"/>
        <v/>
      </c>
      <c r="E1340" s="41">
        <v>5.5</v>
      </c>
      <c r="F1340" s="41">
        <v>15.5</v>
      </c>
      <c r="G1340" s="6">
        <v>1</v>
      </c>
      <c r="H1340" s="6">
        <v>0</v>
      </c>
      <c r="I1340" s="70">
        <v>1</v>
      </c>
      <c r="J1340" s="70">
        <v>0</v>
      </c>
      <c r="K1340" s="70">
        <v>0</v>
      </c>
      <c r="L1340" s="70">
        <v>0</v>
      </c>
      <c r="M1340" s="70">
        <v>0</v>
      </c>
      <c r="N1340" s="70">
        <v>0</v>
      </c>
      <c r="O1340" s="70">
        <v>0</v>
      </c>
      <c r="P1340" s="70">
        <v>0</v>
      </c>
      <c r="Q1340" s="70">
        <v>0</v>
      </c>
      <c r="R1340" s="10">
        <f t="shared" si="185"/>
        <v>2.8791666666666664</v>
      </c>
      <c r="S1340" s="10">
        <v>2.1</v>
      </c>
      <c r="T1340" s="9" t="str">
        <f t="shared" si="182"/>
        <v>SP69</v>
      </c>
      <c r="U1340" s="11" t="str">
        <f t="shared" si="183"/>
        <v>Meiktila Break-in</v>
      </c>
      <c r="V1340" s="11" t="str">
        <f t="shared" si="186"/>
        <v>, PTO</v>
      </c>
      <c r="W1340" s="11" t="str">
        <f t="shared" si="184"/>
        <v>PTO</v>
      </c>
      <c r="X1340" s="86" t="str">
        <f>IFERROR(IF(U1340="","",IF(COUNTIF('My Played Scenarios'!E:E,T1340)&gt;0,"ü","")),"")</f>
        <v/>
      </c>
    </row>
    <row r="1341" spans="1:24" ht="15" customHeight="1" x14ac:dyDescent="0.3">
      <c r="A1341" s="128" t="str">
        <f>IFERROR(IF(VLOOKUP(C1341,Summary!A:B,2,FALSE)&lt;&gt;"C","",MAX($A$2:A1340)+1),"")</f>
        <v/>
      </c>
      <c r="B1341" s="35">
        <f>IF(Setup!$J$59="Yes",MAX($B$2:B1340)+1,"")</f>
        <v>1231</v>
      </c>
      <c r="C1341" s="28" t="s">
        <v>792</v>
      </c>
      <c r="D1341" s="37" t="str">
        <f t="shared" si="181"/>
        <v/>
      </c>
      <c r="E1341" s="41">
        <v>6.5</v>
      </c>
      <c r="F1341" s="41">
        <v>30.5</v>
      </c>
      <c r="G1341" s="6">
        <v>3</v>
      </c>
      <c r="H1341" s="6">
        <v>1</v>
      </c>
      <c r="I1341" s="70">
        <v>1</v>
      </c>
      <c r="J1341" s="70">
        <v>0</v>
      </c>
      <c r="K1341" s="70">
        <v>0</v>
      </c>
      <c r="L1341" s="70">
        <v>0</v>
      </c>
      <c r="M1341" s="70">
        <v>0</v>
      </c>
      <c r="N1341" s="70">
        <v>0</v>
      </c>
      <c r="O1341" s="70">
        <v>0</v>
      </c>
      <c r="P1341" s="70">
        <v>0</v>
      </c>
      <c r="Q1341" s="70">
        <v>0</v>
      </c>
      <c r="R1341" s="10">
        <f t="shared" si="185"/>
        <v>5.8208333333333337</v>
      </c>
      <c r="S1341" s="10">
        <v>5.6</v>
      </c>
      <c r="T1341" s="9" t="str">
        <f t="shared" si="182"/>
        <v>SP70</v>
      </c>
      <c r="U1341" s="11" t="str">
        <f t="shared" si="183"/>
        <v>Weston's War</v>
      </c>
      <c r="V1341" s="11" t="str">
        <f t="shared" si="186"/>
        <v>, PTO</v>
      </c>
      <c r="W1341" s="11" t="str">
        <f t="shared" si="184"/>
        <v>PTO</v>
      </c>
      <c r="X1341" s="86" t="str">
        <f>IFERROR(IF(U1341="","",IF(COUNTIF('My Played Scenarios'!E:E,T1341)&gt;0,"ü","")),"")</f>
        <v/>
      </c>
    </row>
    <row r="1342" spans="1:24" ht="15" customHeight="1" x14ac:dyDescent="0.3">
      <c r="A1342" s="128" t="str">
        <f>IFERROR(IF(VLOOKUP(C1342,Summary!A:B,2,FALSE)&lt;&gt;"C","",MAX($A$2:A1341)+1),"")</f>
        <v/>
      </c>
      <c r="B1342" s="35">
        <f>IF(Setup!$J$59="Yes",MAX($B$2:B1341)+1,"")</f>
        <v>1232</v>
      </c>
      <c r="C1342" s="28" t="s">
        <v>793</v>
      </c>
      <c r="D1342" s="37" t="str">
        <f t="shared" si="181"/>
        <v/>
      </c>
      <c r="E1342" s="41">
        <v>6</v>
      </c>
      <c r="F1342" s="41">
        <v>29</v>
      </c>
      <c r="G1342" s="6">
        <v>4</v>
      </c>
      <c r="H1342" s="6">
        <v>0</v>
      </c>
      <c r="I1342" s="70">
        <v>0</v>
      </c>
      <c r="J1342" s="70">
        <v>1</v>
      </c>
      <c r="K1342" s="70">
        <v>0</v>
      </c>
      <c r="L1342" s="70">
        <v>0</v>
      </c>
      <c r="M1342" s="70">
        <v>0</v>
      </c>
      <c r="N1342" s="70">
        <v>0</v>
      </c>
      <c r="O1342" s="70">
        <v>0</v>
      </c>
      <c r="P1342" s="70">
        <v>0</v>
      </c>
      <c r="Q1342" s="70">
        <v>0</v>
      </c>
      <c r="R1342" s="10">
        <f t="shared" si="185"/>
        <v>6</v>
      </c>
      <c r="S1342" s="10">
        <v>5.5</v>
      </c>
      <c r="T1342" s="9" t="str">
        <f t="shared" si="182"/>
        <v>SP71</v>
      </c>
      <c r="U1342" s="11" t="str">
        <f t="shared" si="183"/>
        <v>Cutler's Cross</v>
      </c>
      <c r="V1342" s="11" t="str">
        <f t="shared" si="186"/>
        <v>, OBA</v>
      </c>
      <c r="W1342" s="11" t="str">
        <f t="shared" si="184"/>
        <v>OBA</v>
      </c>
      <c r="X1342" s="86" t="str">
        <f>IFERROR(IF(U1342="","",IF(COUNTIF('My Played Scenarios'!E:E,T1342)&gt;0,"ü","")),"")</f>
        <v/>
      </c>
    </row>
    <row r="1343" spans="1:24" ht="15" customHeight="1" x14ac:dyDescent="0.3">
      <c r="A1343" s="128" t="str">
        <f>IFERROR(IF(VLOOKUP(C1343,Summary!A:B,2,FALSE)&lt;&gt;"C","",MAX($A$2:A1342)+1),"")</f>
        <v/>
      </c>
      <c r="B1343" s="35">
        <f>IF(Setup!$J$59="Yes",MAX($B$2:B1342)+1,"")</f>
        <v>1233</v>
      </c>
      <c r="C1343" s="28" t="s">
        <v>794</v>
      </c>
      <c r="D1343" s="37" t="str">
        <f t="shared" si="181"/>
        <v/>
      </c>
      <c r="E1343" s="41">
        <v>7.5</v>
      </c>
      <c r="F1343" s="41">
        <v>31.5</v>
      </c>
      <c r="G1343" s="6">
        <v>16</v>
      </c>
      <c r="H1343" s="6">
        <v>3</v>
      </c>
      <c r="I1343" s="70">
        <v>0</v>
      </c>
      <c r="J1343" s="70">
        <v>0</v>
      </c>
      <c r="K1343" s="70">
        <v>0</v>
      </c>
      <c r="L1343" s="70">
        <v>0</v>
      </c>
      <c r="M1343" s="70">
        <v>0</v>
      </c>
      <c r="N1343" s="70">
        <v>0</v>
      </c>
      <c r="O1343" s="70">
        <v>0</v>
      </c>
      <c r="P1343" s="70">
        <v>0</v>
      </c>
      <c r="Q1343" s="70">
        <v>0</v>
      </c>
      <c r="R1343" s="10">
        <f t="shared" si="185"/>
        <v>11.3125</v>
      </c>
      <c r="S1343" s="10">
        <v>10.5</v>
      </c>
      <c r="T1343" s="9" t="str">
        <f t="shared" si="182"/>
        <v>SP72</v>
      </c>
      <c r="U1343" s="11" t="str">
        <f t="shared" si="183"/>
        <v>One Tough Canuck</v>
      </c>
      <c r="V1343" s="11" t="str">
        <f t="shared" si="186"/>
        <v/>
      </c>
      <c r="W1343" s="11" t="str">
        <f t="shared" si="184"/>
        <v/>
      </c>
      <c r="X1343" s="86" t="str">
        <f>IFERROR(IF(U1343="","",IF(COUNTIF('My Played Scenarios'!E:E,T1343)&gt;0,"ü","")),"")</f>
        <v/>
      </c>
    </row>
    <row r="1344" spans="1:24" ht="15" customHeight="1" x14ac:dyDescent="0.3">
      <c r="A1344" s="128" t="str">
        <f>IFERROR(IF(VLOOKUP(C1344,Summary!A:B,2,FALSE)&lt;&gt;"C","",MAX($A$2:A1343)+1),"")</f>
        <v/>
      </c>
      <c r="B1344" s="35">
        <f>IF(Setup!$J$59="Yes",MAX($B$2:B1343)+1,"")</f>
        <v>1234</v>
      </c>
      <c r="C1344" s="28"/>
      <c r="D1344" s="37" t="str">
        <f t="shared" si="181"/>
        <v/>
      </c>
      <c r="E1344" s="41"/>
      <c r="F1344" s="41"/>
      <c r="I1344" s="70" t="s">
        <v>1363</v>
      </c>
      <c r="J1344" s="70" t="s">
        <v>1363</v>
      </c>
      <c r="K1344" s="70" t="s">
        <v>1363</v>
      </c>
      <c r="L1344" s="70" t="s">
        <v>1363</v>
      </c>
      <c r="M1344" s="70" t="s">
        <v>1363</v>
      </c>
      <c r="N1344" s="70" t="s">
        <v>1363</v>
      </c>
      <c r="O1344" s="70" t="s">
        <v>1363</v>
      </c>
      <c r="P1344" s="70"/>
      <c r="Q1344" s="70" t="s">
        <v>1363</v>
      </c>
      <c r="R1344" s="10" t="str">
        <f t="shared" si="185"/>
        <v/>
      </c>
      <c r="T1344" s="9" t="str">
        <f t="shared" si="182"/>
        <v/>
      </c>
      <c r="U1344" s="11" t="str">
        <f t="shared" si="183"/>
        <v/>
      </c>
      <c r="V1344" s="11" t="str">
        <f t="shared" si="186"/>
        <v/>
      </c>
      <c r="W1344" s="11" t="str">
        <f t="shared" si="184"/>
        <v/>
      </c>
      <c r="X1344" s="86" t="str">
        <f>IFERROR(IF(U1344="","",IF(COUNTIF('My Played Scenarios'!E:E,T1344)&gt;0,"ü","")),"")</f>
        <v/>
      </c>
    </row>
    <row r="1345" spans="1:24" ht="15" customHeight="1" x14ac:dyDescent="0.3">
      <c r="A1345" s="128" t="str">
        <f>IFERROR(IF(VLOOKUP(C1345,Summary!A:B,2,FALSE)&lt;&gt;"C","",MAX($A$2:A1344)+1),"")</f>
        <v/>
      </c>
      <c r="B1345" s="35">
        <f>IF(Setup!$J$59="Yes",MAX($B$2:B1344)+1,"")</f>
        <v>1235</v>
      </c>
      <c r="C1345" s="29" t="s">
        <v>795</v>
      </c>
      <c r="D1345" s="37" t="str">
        <f t="shared" si="181"/>
        <v/>
      </c>
      <c r="E1345" s="17"/>
      <c r="F1345" s="17"/>
      <c r="I1345" s="70" t="s">
        <v>1363</v>
      </c>
      <c r="J1345" s="70" t="s">
        <v>1363</v>
      </c>
      <c r="K1345" s="70" t="s">
        <v>1363</v>
      </c>
      <c r="L1345" s="70" t="s">
        <v>1363</v>
      </c>
      <c r="M1345" s="70" t="s">
        <v>1363</v>
      </c>
      <c r="N1345" s="70" t="s">
        <v>1363</v>
      </c>
      <c r="O1345" s="70" t="s">
        <v>1363</v>
      </c>
      <c r="P1345" s="70"/>
      <c r="Q1345" s="70" t="s">
        <v>1363</v>
      </c>
      <c r="R1345" s="10" t="str">
        <f t="shared" si="185"/>
        <v/>
      </c>
      <c r="T1345" s="9" t="str">
        <f t="shared" si="182"/>
        <v/>
      </c>
      <c r="U1345" s="11" t="str">
        <f t="shared" si="183"/>
        <v/>
      </c>
      <c r="V1345" s="11" t="str">
        <f t="shared" si="186"/>
        <v/>
      </c>
      <c r="W1345" s="11" t="str">
        <f t="shared" si="184"/>
        <v/>
      </c>
      <c r="X1345" s="86" t="str">
        <f>IFERROR(IF(U1345="","",IF(COUNTIF('My Played Scenarios'!E:E,T1345)&gt;0,"ü","")),"")</f>
        <v/>
      </c>
    </row>
    <row r="1346" spans="1:24" ht="15" customHeight="1" x14ac:dyDescent="0.3">
      <c r="A1346" s="128" t="str">
        <f>IFERROR(IF(VLOOKUP(C1346,Summary!A:B,2,FALSE)&lt;&gt;"C","",MAX($A$2:A1345)+1),"")</f>
        <v/>
      </c>
      <c r="B1346" s="35">
        <f>IF(Setup!$J$59="Yes",MAX($B$2:B1345)+1,"")</f>
        <v>1236</v>
      </c>
      <c r="C1346" s="28" t="s">
        <v>796</v>
      </c>
      <c r="D1346" s="37" t="str">
        <f t="shared" si="181"/>
        <v/>
      </c>
      <c r="E1346" s="41">
        <v>6.5</v>
      </c>
      <c r="F1346" s="41">
        <v>29</v>
      </c>
      <c r="G1346" s="6">
        <v>26</v>
      </c>
      <c r="H1346" s="6">
        <v>0</v>
      </c>
      <c r="I1346" s="70">
        <v>0</v>
      </c>
      <c r="J1346" s="70">
        <v>1</v>
      </c>
      <c r="K1346" s="70">
        <v>0</v>
      </c>
      <c r="L1346" s="70">
        <v>0</v>
      </c>
      <c r="M1346" s="70">
        <v>0</v>
      </c>
      <c r="N1346" s="70">
        <v>0</v>
      </c>
      <c r="O1346" s="70">
        <v>0</v>
      </c>
      <c r="P1346" s="70">
        <v>0</v>
      </c>
      <c r="Q1346" s="70">
        <v>0</v>
      </c>
      <c r="R1346" s="10">
        <f t="shared" si="185"/>
        <v>13.133333333333333</v>
      </c>
      <c r="S1346" s="10">
        <v>12.1</v>
      </c>
      <c r="T1346" s="9" t="str">
        <f t="shared" si="182"/>
        <v>SP73</v>
      </c>
      <c r="U1346" s="11" t="str">
        <f t="shared" si="183"/>
        <v>Seregelyes Slug-out</v>
      </c>
      <c r="V1346" s="11" t="str">
        <f t="shared" si="186"/>
        <v>, OBA</v>
      </c>
      <c r="W1346" s="11" t="str">
        <f t="shared" si="184"/>
        <v>OBA</v>
      </c>
      <c r="X1346" s="86" t="str">
        <f>IFERROR(IF(U1346="","",IF(COUNTIF('My Played Scenarios'!E:E,T1346)&gt;0,"ü","")),"")</f>
        <v/>
      </c>
    </row>
    <row r="1347" spans="1:24" ht="15" customHeight="1" x14ac:dyDescent="0.3">
      <c r="A1347" s="128" t="str">
        <f>IFERROR(IF(VLOOKUP(C1347,Summary!A:B,2,FALSE)&lt;&gt;"C","",MAX($A$2:A1346)+1),"")</f>
        <v/>
      </c>
      <c r="B1347" s="35">
        <f>IF(Setup!$J$59="Yes",MAX($B$2:B1346)+1,"")</f>
        <v>1237</v>
      </c>
      <c r="C1347" s="28" t="s">
        <v>797</v>
      </c>
      <c r="D1347" s="37" t="str">
        <f t="shared" si="181"/>
        <v/>
      </c>
      <c r="E1347" s="41">
        <v>6</v>
      </c>
      <c r="F1347" s="41">
        <v>19</v>
      </c>
      <c r="G1347" s="6">
        <v>11</v>
      </c>
      <c r="H1347" s="6">
        <v>0</v>
      </c>
      <c r="I1347" s="70">
        <v>0</v>
      </c>
      <c r="J1347" s="70">
        <v>0</v>
      </c>
      <c r="K1347" s="70">
        <v>0</v>
      </c>
      <c r="L1347" s="70">
        <v>0</v>
      </c>
      <c r="M1347" s="70">
        <v>0</v>
      </c>
      <c r="N1347" s="70">
        <v>0</v>
      </c>
      <c r="O1347" s="70">
        <v>0</v>
      </c>
      <c r="P1347" s="70">
        <v>0</v>
      </c>
      <c r="Q1347" s="70">
        <v>0</v>
      </c>
      <c r="R1347" s="10">
        <f t="shared" si="185"/>
        <v>6.2</v>
      </c>
      <c r="S1347" s="10">
        <v>5.3</v>
      </c>
      <c r="T1347" s="9" t="str">
        <f t="shared" si="182"/>
        <v>SP74</v>
      </c>
      <c r="U1347" s="11" t="str">
        <f t="shared" si="183"/>
        <v>The Last Tiger</v>
      </c>
      <c r="V1347" s="11" t="str">
        <f t="shared" si="186"/>
        <v/>
      </c>
      <c r="W1347" s="11" t="str">
        <f t="shared" si="184"/>
        <v/>
      </c>
      <c r="X1347" s="86" t="str">
        <f>IFERROR(IF(U1347="","",IF(COUNTIF('My Played Scenarios'!E:E,T1347)&gt;0,"ü","")),"")</f>
        <v/>
      </c>
    </row>
    <row r="1348" spans="1:24" ht="15" customHeight="1" x14ac:dyDescent="0.3">
      <c r="A1348" s="128" t="str">
        <f>IFERROR(IF(VLOOKUP(C1348,Summary!A:B,2,FALSE)&lt;&gt;"C","",MAX($A$2:A1347)+1),"")</f>
        <v/>
      </c>
      <c r="B1348" s="35">
        <f>IF(Setup!$J$59="Yes",MAX($B$2:B1347)+1,"")</f>
        <v>1238</v>
      </c>
      <c r="C1348" s="28" t="s">
        <v>798</v>
      </c>
      <c r="D1348" s="37" t="str">
        <f t="shared" si="181"/>
        <v/>
      </c>
      <c r="E1348" s="41">
        <v>6.5</v>
      </c>
      <c r="F1348" s="41">
        <v>21</v>
      </c>
      <c r="G1348" s="6">
        <v>12</v>
      </c>
      <c r="H1348" s="6">
        <v>0</v>
      </c>
      <c r="I1348" s="70">
        <v>0</v>
      </c>
      <c r="J1348" s="70">
        <v>0</v>
      </c>
      <c r="K1348" s="70">
        <v>0</v>
      </c>
      <c r="L1348" s="70">
        <v>0</v>
      </c>
      <c r="M1348" s="70">
        <v>0</v>
      </c>
      <c r="N1348" s="70">
        <v>0</v>
      </c>
      <c r="O1348" s="70">
        <v>0</v>
      </c>
      <c r="P1348" s="70">
        <v>0</v>
      </c>
      <c r="Q1348" s="70">
        <v>0</v>
      </c>
      <c r="R1348" s="10">
        <f t="shared" si="185"/>
        <v>7.1749999999999998</v>
      </c>
      <c r="S1348" s="10">
        <v>6.3</v>
      </c>
      <c r="T1348" s="9" t="str">
        <f t="shared" si="182"/>
        <v>SP75</v>
      </c>
      <c r="U1348" s="11" t="str">
        <f t="shared" si="183"/>
        <v>Taurus Pursuant</v>
      </c>
      <c r="V1348" s="11" t="str">
        <f t="shared" si="186"/>
        <v/>
      </c>
      <c r="W1348" s="11" t="str">
        <f t="shared" si="184"/>
        <v/>
      </c>
      <c r="X1348" s="86" t="str">
        <f>IFERROR(IF(U1348="","",IF(COUNTIF('My Played Scenarios'!E:E,T1348)&gt;0,"ü","")),"")</f>
        <v/>
      </c>
    </row>
    <row r="1349" spans="1:24" ht="15" customHeight="1" x14ac:dyDescent="0.3">
      <c r="A1349" s="128" t="str">
        <f>IFERROR(IF(VLOOKUP(C1349,Summary!A:B,2,FALSE)&lt;&gt;"C","",MAX($A$2:A1348)+1),"")</f>
        <v/>
      </c>
      <c r="B1349" s="35">
        <f>IF(Setup!$J$59="Yes",MAX($B$2:B1348)+1,"")</f>
        <v>1239</v>
      </c>
      <c r="C1349" s="28" t="s">
        <v>799</v>
      </c>
      <c r="D1349" s="37" t="str">
        <f t="shared" si="181"/>
        <v/>
      </c>
      <c r="E1349" s="41">
        <v>4.5</v>
      </c>
      <c r="F1349" s="41">
        <v>21</v>
      </c>
      <c r="G1349" s="6">
        <v>9</v>
      </c>
      <c r="H1349" s="6">
        <v>2</v>
      </c>
      <c r="I1349" s="70">
        <v>0</v>
      </c>
      <c r="J1349" s="70">
        <v>0</v>
      </c>
      <c r="K1349" s="70">
        <v>0</v>
      </c>
      <c r="L1349" s="70">
        <v>0</v>
      </c>
      <c r="M1349" s="70">
        <v>0</v>
      </c>
      <c r="N1349" s="70">
        <v>0</v>
      </c>
      <c r="O1349" s="70">
        <v>0</v>
      </c>
      <c r="P1349" s="70">
        <v>0</v>
      </c>
      <c r="Q1349" s="70">
        <v>0</v>
      </c>
      <c r="R1349" s="10">
        <f t="shared" si="185"/>
        <v>5.4249999999999998</v>
      </c>
      <c r="S1349" s="10">
        <v>4.4000000000000004</v>
      </c>
      <c r="T1349" s="9" t="str">
        <f t="shared" si="182"/>
        <v>SP76</v>
      </c>
      <c r="U1349" s="11" t="str">
        <f t="shared" si="183"/>
        <v>Flaming of the Guard</v>
      </c>
      <c r="V1349" s="11" t="str">
        <f t="shared" si="186"/>
        <v/>
      </c>
      <c r="W1349" s="11" t="str">
        <f t="shared" si="184"/>
        <v/>
      </c>
      <c r="X1349" s="86" t="str">
        <f>IFERROR(IF(U1349="","",IF(COUNTIF('My Played Scenarios'!E:E,T1349)&gt;0,"ü","")),"")</f>
        <v/>
      </c>
    </row>
    <row r="1350" spans="1:24" ht="15" customHeight="1" x14ac:dyDescent="0.3">
      <c r="A1350" s="128" t="str">
        <f>IFERROR(IF(VLOOKUP(C1350,Summary!A:B,2,FALSE)&lt;&gt;"C","",MAX($A$2:A1349)+1),"")</f>
        <v/>
      </c>
      <c r="B1350" s="35">
        <f>IF(Setup!$J$59="Yes",MAX($B$2:B1349)+1,"")</f>
        <v>1240</v>
      </c>
      <c r="C1350" s="28" t="s">
        <v>800</v>
      </c>
      <c r="D1350" s="37" t="str">
        <f t="shared" si="181"/>
        <v/>
      </c>
      <c r="E1350" s="41">
        <v>5.5</v>
      </c>
      <c r="F1350" s="41">
        <v>12</v>
      </c>
      <c r="G1350" s="6">
        <v>8</v>
      </c>
      <c r="H1350" s="6">
        <v>0</v>
      </c>
      <c r="I1350" s="70">
        <v>0</v>
      </c>
      <c r="J1350" s="70">
        <v>0</v>
      </c>
      <c r="K1350" s="70">
        <v>0</v>
      </c>
      <c r="L1350" s="70">
        <v>0</v>
      </c>
      <c r="M1350" s="70">
        <v>0</v>
      </c>
      <c r="N1350" s="70">
        <v>0</v>
      </c>
      <c r="O1350" s="70">
        <v>0</v>
      </c>
      <c r="P1350" s="70">
        <v>0</v>
      </c>
      <c r="Q1350" s="70">
        <v>0</v>
      </c>
      <c r="R1350" s="10">
        <f t="shared" si="185"/>
        <v>5.0333333333333332</v>
      </c>
      <c r="S1350" s="10">
        <v>3.3</v>
      </c>
      <c r="T1350" s="9" t="str">
        <f t="shared" si="182"/>
        <v>SP77</v>
      </c>
      <c r="U1350" s="11" t="str">
        <f t="shared" si="183"/>
        <v>Green Jackets' Bridge</v>
      </c>
      <c r="V1350" s="11" t="str">
        <f t="shared" si="186"/>
        <v/>
      </c>
      <c r="W1350" s="11" t="str">
        <f t="shared" si="184"/>
        <v/>
      </c>
      <c r="X1350" s="86" t="str">
        <f>IFERROR(IF(U1350="","",IF(COUNTIF('My Played Scenarios'!E:E,T1350)&gt;0,"ü","")),"")</f>
        <v/>
      </c>
    </row>
    <row r="1351" spans="1:24" ht="15" customHeight="1" x14ac:dyDescent="0.3">
      <c r="A1351" s="128" t="str">
        <f>IFERROR(IF(VLOOKUP(C1351,Summary!A:B,2,FALSE)&lt;&gt;"C","",MAX($A$2:A1350)+1),"")</f>
        <v/>
      </c>
      <c r="B1351" s="35">
        <f>IF(Setup!$J$59="Yes",MAX($B$2:B1350)+1,"")</f>
        <v>1241</v>
      </c>
      <c r="C1351" s="28" t="s">
        <v>801</v>
      </c>
      <c r="D1351" s="37" t="str">
        <f t="shared" si="181"/>
        <v/>
      </c>
      <c r="E1351" s="41">
        <v>5.5</v>
      </c>
      <c r="F1351" s="41">
        <v>18</v>
      </c>
      <c r="G1351" s="6">
        <v>8</v>
      </c>
      <c r="H1351" s="6">
        <v>0</v>
      </c>
      <c r="I1351" s="70">
        <v>0</v>
      </c>
      <c r="J1351" s="70">
        <v>0</v>
      </c>
      <c r="K1351" s="70">
        <v>0</v>
      </c>
      <c r="L1351" s="70">
        <v>0</v>
      </c>
      <c r="M1351" s="70">
        <v>0</v>
      </c>
      <c r="N1351" s="70">
        <v>0</v>
      </c>
      <c r="O1351" s="70">
        <v>0</v>
      </c>
      <c r="P1351" s="70">
        <v>0</v>
      </c>
      <c r="Q1351" s="70">
        <v>0</v>
      </c>
      <c r="R1351" s="10">
        <f t="shared" si="185"/>
        <v>5.583333333333333</v>
      </c>
      <c r="S1351" s="10">
        <v>4.7</v>
      </c>
      <c r="T1351" s="9" t="str">
        <f t="shared" si="182"/>
        <v>SP78</v>
      </c>
      <c r="U1351" s="11" t="str">
        <f t="shared" si="183"/>
        <v>The Golovchino Breakout</v>
      </c>
      <c r="V1351" s="11" t="str">
        <f t="shared" si="186"/>
        <v/>
      </c>
      <c r="W1351" s="11" t="str">
        <f t="shared" si="184"/>
        <v/>
      </c>
      <c r="X1351" s="86" t="str">
        <f>IFERROR(IF(U1351="","",IF(COUNTIF('My Played Scenarios'!E:E,T1351)&gt;0,"ü","")),"")</f>
        <v/>
      </c>
    </row>
    <row r="1352" spans="1:24" ht="15" customHeight="1" x14ac:dyDescent="0.3">
      <c r="A1352" s="128" t="str">
        <f>IFERROR(IF(VLOOKUP(C1352,Summary!A:B,2,FALSE)&lt;&gt;"C","",MAX($A$2:A1351)+1),"")</f>
        <v/>
      </c>
      <c r="B1352" s="35">
        <f>IF(Setup!$J$59="Yes",MAX($B$2:B1351)+1,"")</f>
        <v>1242</v>
      </c>
      <c r="C1352" s="28" t="s">
        <v>802</v>
      </c>
      <c r="D1352" s="37" t="str">
        <f t="shared" si="181"/>
        <v/>
      </c>
      <c r="E1352" s="41">
        <v>6.5</v>
      </c>
      <c r="F1352" s="41">
        <v>29</v>
      </c>
      <c r="G1352" s="6">
        <v>11</v>
      </c>
      <c r="H1352" s="6">
        <v>1</v>
      </c>
      <c r="I1352" s="70">
        <v>0</v>
      </c>
      <c r="J1352" s="70">
        <v>0</v>
      </c>
      <c r="K1352" s="70">
        <v>0</v>
      </c>
      <c r="L1352" s="70">
        <v>0</v>
      </c>
      <c r="M1352" s="70">
        <v>0</v>
      </c>
      <c r="N1352" s="70">
        <v>0</v>
      </c>
      <c r="O1352" s="70">
        <v>0</v>
      </c>
      <c r="P1352" s="70">
        <v>0</v>
      </c>
      <c r="Q1352" s="70">
        <v>0</v>
      </c>
      <c r="R1352" s="10">
        <f t="shared" si="185"/>
        <v>7.8250000000000002</v>
      </c>
      <c r="S1352" s="10">
        <v>7.3</v>
      </c>
      <c r="T1352" s="9" t="str">
        <f t="shared" si="182"/>
        <v>SP79</v>
      </c>
      <c r="U1352" s="11" t="str">
        <f t="shared" si="183"/>
        <v>The Mius Trap</v>
      </c>
      <c r="V1352" s="11" t="str">
        <f t="shared" si="186"/>
        <v/>
      </c>
      <c r="W1352" s="11" t="str">
        <f t="shared" si="184"/>
        <v/>
      </c>
      <c r="X1352" s="86" t="str">
        <f>IFERROR(IF(U1352="","",IF(COUNTIF('My Played Scenarios'!E:E,T1352)&gt;0,"ü","")),"")</f>
        <v/>
      </c>
    </row>
    <row r="1353" spans="1:24" ht="15" customHeight="1" x14ac:dyDescent="0.3">
      <c r="A1353" s="128" t="str">
        <f>IFERROR(IF(VLOOKUP(C1353,Summary!A:B,2,FALSE)&lt;&gt;"C","",MAX($A$2:A1352)+1),"")</f>
        <v/>
      </c>
      <c r="B1353" s="35">
        <f>IF(Setup!$J$59="Yes",MAX($B$2:B1352)+1,"")</f>
        <v>1243</v>
      </c>
      <c r="C1353" s="28" t="s">
        <v>803</v>
      </c>
      <c r="D1353" s="37" t="str">
        <f t="shared" si="181"/>
        <v/>
      </c>
      <c r="E1353" s="41">
        <v>5.5</v>
      </c>
      <c r="F1353" s="41">
        <v>40</v>
      </c>
      <c r="G1353" s="6">
        <v>0</v>
      </c>
      <c r="H1353" s="6">
        <v>4</v>
      </c>
      <c r="I1353" s="70">
        <v>1</v>
      </c>
      <c r="J1353" s="70">
        <v>0</v>
      </c>
      <c r="K1353" s="70">
        <v>0</v>
      </c>
      <c r="L1353" s="70">
        <v>0</v>
      </c>
      <c r="M1353" s="70">
        <v>0</v>
      </c>
      <c r="N1353" s="70">
        <v>0</v>
      </c>
      <c r="O1353" s="70">
        <v>0</v>
      </c>
      <c r="P1353" s="70">
        <v>0</v>
      </c>
      <c r="Q1353" s="70">
        <v>0</v>
      </c>
      <c r="R1353" s="10">
        <f t="shared" si="185"/>
        <v>5.125</v>
      </c>
      <c r="S1353" s="10">
        <v>5.5</v>
      </c>
      <c r="T1353" s="9" t="str">
        <f t="shared" si="182"/>
        <v>SP80</v>
      </c>
      <c r="U1353" s="11" t="str">
        <f t="shared" si="183"/>
        <v>Die Gurkha Die!</v>
      </c>
      <c r="V1353" s="11" t="str">
        <f t="shared" si="186"/>
        <v>, PTO</v>
      </c>
      <c r="W1353" s="11" t="str">
        <f t="shared" si="184"/>
        <v>PTO</v>
      </c>
      <c r="X1353" s="86" t="str">
        <f>IFERROR(IF(U1353="","",IF(COUNTIF('My Played Scenarios'!E:E,T1353)&gt;0,"ü","")),"")</f>
        <v/>
      </c>
    </row>
    <row r="1354" spans="1:24" ht="15" customHeight="1" x14ac:dyDescent="0.3">
      <c r="A1354" s="128" t="str">
        <f>IFERROR(IF(VLOOKUP(C1354,Summary!A:B,2,FALSE)&lt;&gt;"C","",MAX($A$2:A1353)+1),"")</f>
        <v/>
      </c>
      <c r="B1354" s="35">
        <f>IF(Setup!$J$59="Yes",MAX($B$2:B1353)+1,"")</f>
        <v>1244</v>
      </c>
      <c r="C1354" s="28" t="s">
        <v>804</v>
      </c>
      <c r="D1354" s="37" t="str">
        <f t="shared" si="181"/>
        <v/>
      </c>
      <c r="E1354" s="41">
        <v>6.5</v>
      </c>
      <c r="F1354" s="41">
        <v>18.5</v>
      </c>
      <c r="G1354" s="6">
        <v>0</v>
      </c>
      <c r="H1354" s="6">
        <v>0</v>
      </c>
      <c r="I1354" s="70">
        <v>0</v>
      </c>
      <c r="J1354" s="70">
        <v>0</v>
      </c>
      <c r="K1354" s="70">
        <v>0</v>
      </c>
      <c r="L1354" s="70">
        <v>0</v>
      </c>
      <c r="M1354" s="70">
        <v>0</v>
      </c>
      <c r="N1354" s="70">
        <v>0</v>
      </c>
      <c r="O1354" s="70">
        <v>0</v>
      </c>
      <c r="P1354" s="70">
        <v>0</v>
      </c>
      <c r="Q1354" s="70">
        <v>0</v>
      </c>
      <c r="R1354" s="10">
        <f t="shared" si="185"/>
        <v>3.0041666666666669</v>
      </c>
      <c r="S1354" s="10">
        <v>2.8</v>
      </c>
      <c r="T1354" s="9" t="str">
        <f t="shared" si="182"/>
        <v>SP81</v>
      </c>
      <c r="U1354" s="11" t="str">
        <f t="shared" si="183"/>
        <v>Betje Wolf Plein</v>
      </c>
      <c r="V1354" s="11" t="str">
        <f t="shared" si="186"/>
        <v/>
      </c>
      <c r="W1354" s="11" t="str">
        <f t="shared" si="184"/>
        <v/>
      </c>
      <c r="X1354" s="86" t="str">
        <f>IFERROR(IF(U1354="","",IF(COUNTIF('My Played Scenarios'!E:E,T1354)&gt;0,"ü","")),"")</f>
        <v/>
      </c>
    </row>
    <row r="1355" spans="1:24" ht="15" customHeight="1" x14ac:dyDescent="0.3">
      <c r="A1355" s="128" t="str">
        <f>IFERROR(IF(VLOOKUP(C1355,Summary!A:B,2,FALSE)&lt;&gt;"C","",MAX($A$2:A1354)+1),"")</f>
        <v/>
      </c>
      <c r="B1355" s="35">
        <f>IF(Setup!$J$59="Yes",MAX($B$2:B1354)+1,"")</f>
        <v>1245</v>
      </c>
      <c r="C1355" s="28" t="s">
        <v>805</v>
      </c>
      <c r="D1355" s="37" t="str">
        <f t="shared" si="181"/>
        <v/>
      </c>
      <c r="E1355" s="41">
        <v>5.5</v>
      </c>
      <c r="F1355" s="41">
        <v>17.5</v>
      </c>
      <c r="G1355" s="6">
        <v>0</v>
      </c>
      <c r="H1355" s="6">
        <v>0</v>
      </c>
      <c r="I1355" s="70">
        <v>0</v>
      </c>
      <c r="J1355" s="70">
        <v>0</v>
      </c>
      <c r="K1355" s="70">
        <v>0</v>
      </c>
      <c r="L1355" s="70">
        <v>0</v>
      </c>
      <c r="M1355" s="70">
        <v>0</v>
      </c>
      <c r="N1355" s="70">
        <v>0</v>
      </c>
      <c r="O1355" s="70">
        <v>0</v>
      </c>
      <c r="P1355" s="70">
        <v>0</v>
      </c>
      <c r="Q1355" s="70">
        <v>0</v>
      </c>
      <c r="R1355" s="10">
        <f t="shared" si="185"/>
        <v>2.604166666666667</v>
      </c>
      <c r="S1355" s="10">
        <v>2.2000000000000002</v>
      </c>
      <c r="T1355" s="9" t="str">
        <f t="shared" si="182"/>
        <v>SP82</v>
      </c>
      <c r="U1355" s="11" t="str">
        <f t="shared" si="183"/>
        <v>Norway in Half</v>
      </c>
      <c r="V1355" s="11" t="str">
        <f t="shared" si="186"/>
        <v/>
      </c>
      <c r="W1355" s="11" t="str">
        <f t="shared" si="184"/>
        <v/>
      </c>
      <c r="X1355" s="86" t="str">
        <f>IFERROR(IF(U1355="","",IF(COUNTIF('My Played Scenarios'!E:E,T1355)&gt;0,"ü","")),"")</f>
        <v/>
      </c>
    </row>
    <row r="1356" spans="1:24" ht="15" customHeight="1" x14ac:dyDescent="0.3">
      <c r="A1356" s="128" t="str">
        <f>IFERROR(IF(VLOOKUP(C1356,Summary!A:B,2,FALSE)&lt;&gt;"C","",MAX($A$2:A1355)+1),"")</f>
        <v/>
      </c>
      <c r="B1356" s="35">
        <f>IF(Setup!$J$59="Yes",MAX($B$2:B1355)+1,"")</f>
        <v>1246</v>
      </c>
      <c r="C1356" s="28" t="s">
        <v>806</v>
      </c>
      <c r="D1356" s="37" t="str">
        <f t="shared" si="181"/>
        <v/>
      </c>
      <c r="E1356" s="41">
        <v>6.5</v>
      </c>
      <c r="F1356" s="41">
        <v>20.5</v>
      </c>
      <c r="G1356" s="6">
        <v>11</v>
      </c>
      <c r="H1356" s="6">
        <v>4</v>
      </c>
      <c r="I1356" s="70">
        <v>0</v>
      </c>
      <c r="J1356" s="70">
        <v>0</v>
      </c>
      <c r="K1356" s="70">
        <v>0</v>
      </c>
      <c r="L1356" s="70">
        <v>0</v>
      </c>
      <c r="M1356" s="70">
        <v>0</v>
      </c>
      <c r="N1356" s="70">
        <v>0</v>
      </c>
      <c r="O1356" s="70">
        <v>0</v>
      </c>
      <c r="P1356" s="70">
        <v>0</v>
      </c>
      <c r="Q1356" s="70">
        <v>0</v>
      </c>
      <c r="R1356" s="10">
        <f t="shared" si="185"/>
        <v>7.229166666666667</v>
      </c>
      <c r="S1356" s="10">
        <v>6.4</v>
      </c>
      <c r="T1356" s="9" t="str">
        <f t="shared" si="182"/>
        <v>SP83</v>
      </c>
      <c r="U1356" s="11" t="str">
        <f t="shared" si="183"/>
        <v>Boeinked</v>
      </c>
      <c r="V1356" s="11" t="str">
        <f t="shared" si="186"/>
        <v/>
      </c>
      <c r="W1356" s="11" t="str">
        <f t="shared" si="184"/>
        <v/>
      </c>
      <c r="X1356" s="86" t="str">
        <f>IFERROR(IF(U1356="","",IF(COUNTIF('My Played Scenarios'!E:E,T1356)&gt;0,"ü","")),"")</f>
        <v/>
      </c>
    </row>
    <row r="1357" spans="1:24" ht="15" customHeight="1" x14ac:dyDescent="0.3">
      <c r="A1357" s="128" t="str">
        <f>IFERROR(IF(VLOOKUP(C1357,Summary!A:B,2,FALSE)&lt;&gt;"C","",MAX($A$2:A1356)+1),"")</f>
        <v/>
      </c>
      <c r="B1357" s="35">
        <f>IF(Setup!$J$59="Yes",MAX($B$2:B1356)+1,"")</f>
        <v>1247</v>
      </c>
      <c r="C1357" s="28" t="s">
        <v>807</v>
      </c>
      <c r="D1357" s="37" t="str">
        <f t="shared" si="181"/>
        <v/>
      </c>
      <c r="E1357" s="41">
        <v>6.5</v>
      </c>
      <c r="F1357" s="41">
        <v>22.5</v>
      </c>
      <c r="G1357" s="6">
        <v>12</v>
      </c>
      <c r="H1357" s="6">
        <v>3</v>
      </c>
      <c r="I1357" s="70">
        <v>0</v>
      </c>
      <c r="J1357" s="70">
        <v>0</v>
      </c>
      <c r="K1357" s="70">
        <v>0</v>
      </c>
      <c r="L1357" s="70">
        <v>0</v>
      </c>
      <c r="M1357" s="70">
        <v>0</v>
      </c>
      <c r="N1357" s="70">
        <v>0</v>
      </c>
      <c r="O1357" s="70">
        <v>0</v>
      </c>
      <c r="P1357" s="70">
        <v>0</v>
      </c>
      <c r="Q1357" s="70">
        <v>0</v>
      </c>
      <c r="R1357" s="10">
        <f t="shared" si="185"/>
        <v>7.6624999999999996</v>
      </c>
      <c r="S1357" s="10">
        <v>6.9</v>
      </c>
      <c r="T1357" s="9" t="str">
        <f t="shared" si="182"/>
        <v>SP84</v>
      </c>
      <c r="U1357" s="11" t="str">
        <f t="shared" si="183"/>
        <v>von Bodenhausen's Ride</v>
      </c>
      <c r="V1357" s="11" t="str">
        <f t="shared" si="186"/>
        <v/>
      </c>
      <c r="W1357" s="11" t="str">
        <f t="shared" si="184"/>
        <v/>
      </c>
      <c r="X1357" s="86" t="str">
        <f>IFERROR(IF(U1357="","",IF(COUNTIF('My Played Scenarios'!E:E,T1357)&gt;0,"ü","")),"")</f>
        <v/>
      </c>
    </row>
    <row r="1358" spans="1:24" ht="15" customHeight="1" x14ac:dyDescent="0.3">
      <c r="A1358" s="128" t="str">
        <f>IFERROR(IF(VLOOKUP(C1358,Summary!A:B,2,FALSE)&lt;&gt;"C","",MAX($A$2:A1357)+1),"")</f>
        <v/>
      </c>
      <c r="B1358" s="35">
        <f>IF(Setup!$J$59="Yes",MAX($B$2:B1357)+1,"")</f>
        <v>1248</v>
      </c>
      <c r="C1358" s="28"/>
      <c r="D1358" s="37" t="str">
        <f t="shared" si="181"/>
        <v/>
      </c>
      <c r="E1358" s="41"/>
      <c r="F1358" s="41"/>
      <c r="I1358" s="70" t="s">
        <v>1363</v>
      </c>
      <c r="J1358" s="70" t="s">
        <v>1363</v>
      </c>
      <c r="K1358" s="70" t="s">
        <v>1363</v>
      </c>
      <c r="L1358" s="70" t="s">
        <v>1363</v>
      </c>
      <c r="M1358" s="70" t="s">
        <v>1363</v>
      </c>
      <c r="N1358" s="70" t="s">
        <v>1363</v>
      </c>
      <c r="O1358" s="70" t="s">
        <v>1363</v>
      </c>
      <c r="P1358" s="70"/>
      <c r="Q1358" s="70" t="s">
        <v>1363</v>
      </c>
      <c r="R1358" s="10" t="str">
        <f t="shared" si="185"/>
        <v/>
      </c>
      <c r="T1358" s="9" t="str">
        <f t="shared" si="182"/>
        <v/>
      </c>
      <c r="U1358" s="11" t="str">
        <f t="shared" si="183"/>
        <v/>
      </c>
      <c r="V1358" s="11" t="str">
        <f t="shared" si="186"/>
        <v/>
      </c>
      <c r="W1358" s="11" t="str">
        <f t="shared" si="184"/>
        <v/>
      </c>
      <c r="X1358" s="86" t="str">
        <f>IFERROR(IF(U1358="","",IF(COUNTIF('My Played Scenarios'!E:E,T1358)&gt;0,"ü","")),"")</f>
        <v/>
      </c>
    </row>
    <row r="1359" spans="1:24" ht="15" customHeight="1" x14ac:dyDescent="0.3">
      <c r="A1359" s="128" t="str">
        <f>IFERROR(IF(VLOOKUP(C1359,Summary!A:B,2,FALSE)&lt;&gt;"C","",MAX($A$2:A1358)+1),"")</f>
        <v/>
      </c>
      <c r="B1359" s="35" t="str">
        <f>IF(Setup!$J$60="Yes",MAX($B$2:B1358)+1,"")</f>
        <v/>
      </c>
      <c r="C1359" s="29" t="s">
        <v>808</v>
      </c>
      <c r="D1359" s="37" t="str">
        <f t="shared" si="181"/>
        <v/>
      </c>
      <c r="E1359" s="17"/>
      <c r="F1359" s="17"/>
      <c r="I1359" s="70" t="s">
        <v>1363</v>
      </c>
      <c r="J1359" s="70" t="s">
        <v>1363</v>
      </c>
      <c r="K1359" s="70" t="s">
        <v>1363</v>
      </c>
      <c r="L1359" s="70" t="s">
        <v>1363</v>
      </c>
      <c r="M1359" s="70" t="s">
        <v>1363</v>
      </c>
      <c r="N1359" s="70" t="s">
        <v>1363</v>
      </c>
      <c r="O1359" s="70" t="s">
        <v>1363</v>
      </c>
      <c r="P1359" s="70"/>
      <c r="Q1359" s="70" t="s">
        <v>1363</v>
      </c>
      <c r="R1359" s="10" t="str">
        <f t="shared" si="185"/>
        <v/>
      </c>
      <c r="T1359" s="9" t="str">
        <f t="shared" si="182"/>
        <v/>
      </c>
      <c r="U1359" s="11" t="str">
        <f t="shared" si="183"/>
        <v/>
      </c>
      <c r="V1359" s="11" t="str">
        <f t="shared" si="186"/>
        <v/>
      </c>
      <c r="W1359" s="11" t="str">
        <f t="shared" si="184"/>
        <v/>
      </c>
      <c r="X1359" s="86" t="str">
        <f>IFERROR(IF(U1359="","",IF(COUNTIF('My Played Scenarios'!E:E,T1359)&gt;0,"ü","")),"")</f>
        <v/>
      </c>
    </row>
    <row r="1360" spans="1:24" ht="15" customHeight="1" x14ac:dyDescent="0.3">
      <c r="A1360" s="128" t="str">
        <f>IFERROR(IF(VLOOKUP(C1360,Summary!A:B,2,FALSE)&lt;&gt;"C","",MAX($A$2:A1359)+1),"")</f>
        <v/>
      </c>
      <c r="B1360" s="35" t="str">
        <f>IF(Setup!$J$60="Yes",MAX($B$2:B1359)+1,"")</f>
        <v/>
      </c>
      <c r="C1360" s="28" t="s">
        <v>809</v>
      </c>
      <c r="D1360" s="37" t="str">
        <f t="shared" si="181"/>
        <v>*</v>
      </c>
      <c r="E1360" s="41"/>
      <c r="F1360" s="41"/>
      <c r="I1360" s="70" t="s">
        <v>1363</v>
      </c>
      <c r="J1360" s="70" t="s">
        <v>1363</v>
      </c>
      <c r="K1360" s="70" t="s">
        <v>1363</v>
      </c>
      <c r="L1360" s="70" t="s">
        <v>1363</v>
      </c>
      <c r="M1360" s="70" t="s">
        <v>1363</v>
      </c>
      <c r="N1360" s="70" t="s">
        <v>1363</v>
      </c>
      <c r="O1360" s="70" t="s">
        <v>1363</v>
      </c>
      <c r="P1360" s="70"/>
      <c r="Q1360" s="70" t="s">
        <v>1363</v>
      </c>
      <c r="R1360" s="10" t="str">
        <f t="shared" si="185"/>
        <v/>
      </c>
      <c r="T1360" s="9" t="str">
        <f t="shared" si="182"/>
        <v>SP85</v>
      </c>
      <c r="U1360" s="11" t="str">
        <f t="shared" si="183"/>
        <v>The McCown Encounter</v>
      </c>
      <c r="V1360" s="11" t="str">
        <f t="shared" si="186"/>
        <v/>
      </c>
      <c r="W1360" s="11" t="str">
        <f t="shared" si="184"/>
        <v/>
      </c>
      <c r="X1360" s="86" t="str">
        <f>IFERROR(IF(U1360="","",IF(COUNTIF('My Played Scenarios'!E:E,T1360)&gt;0,"ü","")),"")</f>
        <v/>
      </c>
    </row>
    <row r="1361" spans="1:24" ht="15" customHeight="1" x14ac:dyDescent="0.3">
      <c r="A1361" s="128" t="str">
        <f>IFERROR(IF(VLOOKUP(C1361,Summary!A:B,2,FALSE)&lt;&gt;"C","",MAX($A$2:A1360)+1),"")</f>
        <v/>
      </c>
      <c r="B1361" s="35" t="str">
        <f>IF(Setup!$J$60="Yes",MAX($B$2:B1360)+1,"")</f>
        <v/>
      </c>
      <c r="C1361" s="28" t="s">
        <v>810</v>
      </c>
      <c r="D1361" s="37" t="str">
        <f t="shared" si="181"/>
        <v>*</v>
      </c>
      <c r="E1361" s="41"/>
      <c r="F1361" s="41"/>
      <c r="I1361" s="70" t="s">
        <v>1363</v>
      </c>
      <c r="J1361" s="70" t="s">
        <v>1363</v>
      </c>
      <c r="K1361" s="70" t="s">
        <v>1363</v>
      </c>
      <c r="L1361" s="70" t="s">
        <v>1363</v>
      </c>
      <c r="M1361" s="70" t="s">
        <v>1363</v>
      </c>
      <c r="N1361" s="70" t="s">
        <v>1363</v>
      </c>
      <c r="O1361" s="70" t="s">
        <v>1363</v>
      </c>
      <c r="P1361" s="70"/>
      <c r="Q1361" s="70" t="s">
        <v>1363</v>
      </c>
      <c r="R1361" s="10" t="str">
        <f t="shared" si="185"/>
        <v/>
      </c>
      <c r="T1361" s="9" t="str">
        <f t="shared" si="182"/>
        <v>SP86</v>
      </c>
      <c r="U1361" s="11" t="str">
        <f t="shared" si="183"/>
        <v>Bridge at Stavelot</v>
      </c>
      <c r="V1361" s="11" t="str">
        <f t="shared" si="186"/>
        <v/>
      </c>
      <c r="W1361" s="11" t="str">
        <f t="shared" si="184"/>
        <v/>
      </c>
      <c r="X1361" s="86" t="str">
        <f>IFERROR(IF(U1361="","",IF(COUNTIF('My Played Scenarios'!E:E,T1361)&gt;0,"ü","")),"")</f>
        <v/>
      </c>
    </row>
    <row r="1362" spans="1:24" ht="15" customHeight="1" x14ac:dyDescent="0.3">
      <c r="A1362" s="128" t="str">
        <f>IFERROR(IF(VLOOKUP(C1362,Summary!A:B,2,FALSE)&lt;&gt;"C","",MAX($A$2:A1361)+1),"")</f>
        <v/>
      </c>
      <c r="B1362" s="35" t="str">
        <f>IF(Setup!$J$60="Yes",MAX($B$2:B1361)+1,"")</f>
        <v/>
      </c>
      <c r="C1362" s="28" t="s">
        <v>811</v>
      </c>
      <c r="D1362" s="37" t="str">
        <f t="shared" si="181"/>
        <v>*</v>
      </c>
      <c r="E1362" s="41"/>
      <c r="F1362" s="41"/>
      <c r="I1362" s="70" t="s">
        <v>1363</v>
      </c>
      <c r="J1362" s="70" t="s">
        <v>1363</v>
      </c>
      <c r="K1362" s="70" t="s">
        <v>1363</v>
      </c>
      <c r="L1362" s="70" t="s">
        <v>1363</v>
      </c>
      <c r="M1362" s="70" t="s">
        <v>1363</v>
      </c>
      <c r="N1362" s="70" t="s">
        <v>1363</v>
      </c>
      <c r="O1362" s="70" t="s">
        <v>1363</v>
      </c>
      <c r="P1362" s="70"/>
      <c r="Q1362" s="70" t="s">
        <v>1363</v>
      </c>
      <c r="R1362" s="10" t="str">
        <f t="shared" si="185"/>
        <v/>
      </c>
      <c r="T1362" s="9" t="str">
        <f t="shared" si="182"/>
        <v>SP87</v>
      </c>
      <c r="U1362" s="11" t="str">
        <f t="shared" si="183"/>
        <v>Fangs of the Tiger</v>
      </c>
      <c r="V1362" s="11" t="str">
        <f t="shared" si="186"/>
        <v/>
      </c>
      <c r="W1362" s="11" t="str">
        <f t="shared" si="184"/>
        <v/>
      </c>
      <c r="X1362" s="86" t="str">
        <f>IFERROR(IF(U1362="","",IF(COUNTIF('My Played Scenarios'!E:E,T1362)&gt;0,"ü","")),"")</f>
        <v/>
      </c>
    </row>
    <row r="1363" spans="1:24" ht="15" customHeight="1" x14ac:dyDescent="0.3">
      <c r="A1363" s="128" t="str">
        <f>IFERROR(IF(VLOOKUP(C1363,Summary!A:B,2,FALSE)&lt;&gt;"C","",MAX($A$2:A1362)+1),"")</f>
        <v/>
      </c>
      <c r="B1363" s="35" t="str">
        <f>IF(Setup!$J$60="Yes",MAX($B$2:B1362)+1,"")</f>
        <v/>
      </c>
      <c r="C1363" s="28" t="s">
        <v>812</v>
      </c>
      <c r="D1363" s="37" t="str">
        <f t="shared" si="181"/>
        <v>*</v>
      </c>
      <c r="E1363" s="41"/>
      <c r="F1363" s="41"/>
      <c r="I1363" s="70" t="s">
        <v>1363</v>
      </c>
      <c r="J1363" s="70" t="s">
        <v>1363</v>
      </c>
      <c r="K1363" s="70" t="s">
        <v>1363</v>
      </c>
      <c r="L1363" s="70" t="s">
        <v>1363</v>
      </c>
      <c r="M1363" s="70" t="s">
        <v>1363</v>
      </c>
      <c r="N1363" s="70" t="s">
        <v>1363</v>
      </c>
      <c r="O1363" s="70" t="s">
        <v>1363</v>
      </c>
      <c r="P1363" s="70"/>
      <c r="Q1363" s="70" t="s">
        <v>1363</v>
      </c>
      <c r="R1363" s="10" t="str">
        <f t="shared" si="185"/>
        <v/>
      </c>
      <c r="T1363" s="9" t="str">
        <f t="shared" si="182"/>
        <v>SP88</v>
      </c>
      <c r="U1363" s="11" t="str">
        <f t="shared" si="183"/>
        <v>Race for the Sarvis</v>
      </c>
      <c r="V1363" s="11" t="str">
        <f t="shared" si="186"/>
        <v/>
      </c>
      <c r="W1363" s="11" t="str">
        <f t="shared" si="184"/>
        <v/>
      </c>
      <c r="X1363" s="86" t="str">
        <f>IFERROR(IF(U1363="","",IF(COUNTIF('My Played Scenarios'!E:E,T1363)&gt;0,"ü","")),"")</f>
        <v/>
      </c>
    </row>
    <row r="1364" spans="1:24" ht="15" customHeight="1" x14ac:dyDescent="0.3">
      <c r="A1364" s="128" t="str">
        <f>IFERROR(IF(VLOOKUP(C1364,Summary!A:B,2,FALSE)&lt;&gt;"C","",MAX($A$2:A1363)+1),"")</f>
        <v/>
      </c>
      <c r="B1364" s="35" t="str">
        <f>IF(Setup!$J$60="Yes",MAX($B$2:B1363)+1,"")</f>
        <v/>
      </c>
      <c r="C1364" s="28" t="s">
        <v>813</v>
      </c>
      <c r="D1364" s="37" t="str">
        <f t="shared" si="181"/>
        <v>*</v>
      </c>
      <c r="E1364" s="41"/>
      <c r="F1364" s="41"/>
      <c r="I1364" s="70" t="s">
        <v>1363</v>
      </c>
      <c r="J1364" s="70" t="s">
        <v>1363</v>
      </c>
      <c r="K1364" s="70" t="s">
        <v>1363</v>
      </c>
      <c r="L1364" s="70" t="s">
        <v>1363</v>
      </c>
      <c r="M1364" s="70" t="s">
        <v>1363</v>
      </c>
      <c r="N1364" s="70" t="s">
        <v>1363</v>
      </c>
      <c r="O1364" s="70" t="s">
        <v>1363</v>
      </c>
      <c r="P1364" s="70"/>
      <c r="Q1364" s="70" t="s">
        <v>1363</v>
      </c>
      <c r="R1364" s="10" t="str">
        <f t="shared" si="185"/>
        <v/>
      </c>
      <c r="T1364" s="9" t="str">
        <f t="shared" si="182"/>
        <v>SP89</v>
      </c>
      <c r="U1364" s="11" t="str">
        <f t="shared" si="183"/>
        <v>Assaulting Tes</v>
      </c>
      <c r="V1364" s="11" t="str">
        <f t="shared" si="186"/>
        <v/>
      </c>
      <c r="W1364" s="11" t="str">
        <f t="shared" si="184"/>
        <v/>
      </c>
      <c r="X1364" s="86" t="str">
        <f>IFERROR(IF(U1364="","",IF(COUNTIF('My Played Scenarios'!E:E,T1364)&gt;0,"ü","")),"")</f>
        <v/>
      </c>
    </row>
    <row r="1365" spans="1:24" ht="15" customHeight="1" x14ac:dyDescent="0.3">
      <c r="A1365" s="128" t="str">
        <f>IFERROR(IF(VLOOKUP(C1365,Summary!A:B,2,FALSE)&lt;&gt;"C","",MAX($A$2:A1364)+1),"")</f>
        <v/>
      </c>
      <c r="B1365" s="35" t="str">
        <f>IF(Setup!$J$60="Yes",MAX($B$2:B1364)+1,"")</f>
        <v/>
      </c>
      <c r="C1365" s="28" t="s">
        <v>814</v>
      </c>
      <c r="D1365" s="37" t="str">
        <f t="shared" si="181"/>
        <v>*</v>
      </c>
      <c r="E1365" s="41"/>
      <c r="F1365" s="41"/>
      <c r="I1365" s="70" t="s">
        <v>1363</v>
      </c>
      <c r="J1365" s="70" t="s">
        <v>1363</v>
      </c>
      <c r="K1365" s="70" t="s">
        <v>1363</v>
      </c>
      <c r="L1365" s="70" t="s">
        <v>1363</v>
      </c>
      <c r="M1365" s="70" t="s">
        <v>1363</v>
      </c>
      <c r="N1365" s="70" t="s">
        <v>1363</v>
      </c>
      <c r="O1365" s="70" t="s">
        <v>1363</v>
      </c>
      <c r="P1365" s="70"/>
      <c r="Q1365" s="70" t="s">
        <v>1363</v>
      </c>
      <c r="R1365" s="10" t="str">
        <f t="shared" si="185"/>
        <v/>
      </c>
      <c r="T1365" s="9" t="str">
        <f t="shared" si="182"/>
        <v>SP90</v>
      </c>
      <c r="U1365" s="11" t="str">
        <f t="shared" si="183"/>
        <v>Skirting the Mace</v>
      </c>
      <c r="V1365" s="11" t="str">
        <f t="shared" si="186"/>
        <v/>
      </c>
      <c r="W1365" s="11" t="str">
        <f t="shared" si="184"/>
        <v/>
      </c>
      <c r="X1365" s="86" t="str">
        <f>IFERROR(IF(U1365="","",IF(COUNTIF('My Played Scenarios'!E:E,T1365)&gt;0,"ü","")),"")</f>
        <v/>
      </c>
    </row>
    <row r="1366" spans="1:24" ht="15" customHeight="1" x14ac:dyDescent="0.3">
      <c r="A1366" s="128" t="str">
        <f>IFERROR(IF(VLOOKUP(C1366,Summary!A:B,2,FALSE)&lt;&gt;"C","",MAX($A$2:A1365)+1),"")</f>
        <v/>
      </c>
      <c r="B1366" s="35" t="str">
        <f>IF(Setup!$J$60="Yes",MAX($B$2:B1365)+1,"")</f>
        <v/>
      </c>
      <c r="C1366" s="28" t="s">
        <v>815</v>
      </c>
      <c r="D1366" s="37" t="str">
        <f t="shared" si="181"/>
        <v>*</v>
      </c>
      <c r="E1366" s="41"/>
      <c r="F1366" s="41"/>
      <c r="I1366" s="70" t="s">
        <v>1363</v>
      </c>
      <c r="J1366" s="70" t="s">
        <v>1363</v>
      </c>
      <c r="K1366" s="70" t="s">
        <v>1363</v>
      </c>
      <c r="L1366" s="70" t="s">
        <v>1363</v>
      </c>
      <c r="M1366" s="70" t="s">
        <v>1363</v>
      </c>
      <c r="N1366" s="70" t="s">
        <v>1363</v>
      </c>
      <c r="O1366" s="70" t="s">
        <v>1363</v>
      </c>
      <c r="P1366" s="70"/>
      <c r="Q1366" s="70" t="s">
        <v>1363</v>
      </c>
      <c r="R1366" s="10" t="str">
        <f t="shared" si="185"/>
        <v/>
      </c>
      <c r="T1366" s="9" t="str">
        <f t="shared" si="182"/>
        <v>SP91</v>
      </c>
      <c r="U1366" s="11" t="str">
        <f t="shared" si="183"/>
        <v>Show a Little Guts!</v>
      </c>
      <c r="V1366" s="11" t="str">
        <f t="shared" si="186"/>
        <v/>
      </c>
      <c r="W1366" s="11" t="str">
        <f t="shared" si="184"/>
        <v/>
      </c>
      <c r="X1366" s="86" t="str">
        <f>IFERROR(IF(U1366="","",IF(COUNTIF('My Played Scenarios'!E:E,T1366)&gt;0,"ü","")),"")</f>
        <v/>
      </c>
    </row>
    <row r="1367" spans="1:24" ht="15" customHeight="1" x14ac:dyDescent="0.3">
      <c r="A1367" s="128" t="str">
        <f>IFERROR(IF(VLOOKUP(C1367,Summary!A:B,2,FALSE)&lt;&gt;"C","",MAX($A$2:A1366)+1),"")</f>
        <v/>
      </c>
      <c r="B1367" s="35" t="str">
        <f>IF(Setup!$J$60="Yes",MAX($B$2:B1366)+1,"")</f>
        <v/>
      </c>
      <c r="C1367" s="28" t="s">
        <v>816</v>
      </c>
      <c r="D1367" s="37" t="str">
        <f t="shared" si="181"/>
        <v>*</v>
      </c>
      <c r="E1367" s="41"/>
      <c r="F1367" s="41"/>
      <c r="I1367" s="70" t="s">
        <v>1363</v>
      </c>
      <c r="J1367" s="70" t="s">
        <v>1363</v>
      </c>
      <c r="K1367" s="70" t="s">
        <v>1363</v>
      </c>
      <c r="L1367" s="70" t="s">
        <v>1363</v>
      </c>
      <c r="M1367" s="70" t="s">
        <v>1363</v>
      </c>
      <c r="N1367" s="70" t="s">
        <v>1363</v>
      </c>
      <c r="O1367" s="70" t="s">
        <v>1363</v>
      </c>
      <c r="P1367" s="70"/>
      <c r="Q1367" s="70" t="s">
        <v>1363</v>
      </c>
      <c r="R1367" s="10" t="str">
        <f t="shared" si="185"/>
        <v/>
      </c>
      <c r="T1367" s="9" t="str">
        <f t="shared" si="182"/>
        <v>SP92</v>
      </c>
      <c r="U1367" s="11" t="str">
        <f t="shared" si="183"/>
        <v>Seelow Seesaw</v>
      </c>
      <c r="V1367" s="11" t="str">
        <f t="shared" si="186"/>
        <v/>
      </c>
      <c r="W1367" s="11" t="str">
        <f t="shared" si="184"/>
        <v/>
      </c>
      <c r="X1367" s="86" t="str">
        <f>IFERROR(IF(U1367="","",IF(COUNTIF('My Played Scenarios'!E:E,T1367)&gt;0,"ü","")),"")</f>
        <v/>
      </c>
    </row>
    <row r="1368" spans="1:24" ht="15" customHeight="1" x14ac:dyDescent="0.3">
      <c r="A1368" s="128" t="str">
        <f>IFERROR(IF(VLOOKUP(C1368,Summary!A:B,2,FALSE)&lt;&gt;"C","",MAX($A$2:A1367)+1),"")</f>
        <v/>
      </c>
      <c r="B1368" s="35" t="str">
        <f>IF(Setup!$J$60="Yes",MAX($B$2:B1367)+1,"")</f>
        <v/>
      </c>
      <c r="C1368" s="28" t="s">
        <v>817</v>
      </c>
      <c r="D1368" s="37" t="str">
        <f t="shared" si="181"/>
        <v>*</v>
      </c>
      <c r="E1368" s="41"/>
      <c r="F1368" s="41"/>
      <c r="I1368" s="70" t="s">
        <v>1363</v>
      </c>
      <c r="J1368" s="70" t="s">
        <v>1363</v>
      </c>
      <c r="K1368" s="70" t="s">
        <v>1363</v>
      </c>
      <c r="L1368" s="70" t="s">
        <v>1363</v>
      </c>
      <c r="M1368" s="70" t="s">
        <v>1363</v>
      </c>
      <c r="N1368" s="70" t="s">
        <v>1363</v>
      </c>
      <c r="O1368" s="70" t="s">
        <v>1363</v>
      </c>
      <c r="P1368" s="70"/>
      <c r="Q1368" s="70" t="s">
        <v>1363</v>
      </c>
      <c r="R1368" s="10" t="str">
        <f t="shared" si="185"/>
        <v/>
      </c>
      <c r="T1368" s="9" t="str">
        <f t="shared" si="182"/>
        <v>SP93</v>
      </c>
      <c r="U1368" s="11" t="str">
        <f t="shared" si="183"/>
        <v>Oder Bound</v>
      </c>
      <c r="V1368" s="11" t="str">
        <f t="shared" si="186"/>
        <v/>
      </c>
      <c r="W1368" s="11" t="str">
        <f t="shared" si="184"/>
        <v/>
      </c>
      <c r="X1368" s="86" t="str">
        <f>IFERROR(IF(U1368="","",IF(COUNTIF('My Played Scenarios'!E:E,T1368)&gt;0,"ü","")),"")</f>
        <v/>
      </c>
    </row>
    <row r="1369" spans="1:24" ht="15" customHeight="1" x14ac:dyDescent="0.3">
      <c r="A1369" s="128" t="str">
        <f>IFERROR(IF(VLOOKUP(C1369,Summary!A:B,2,FALSE)&lt;&gt;"C","",MAX($A$2:A1368)+1),"")</f>
        <v/>
      </c>
      <c r="B1369" s="35" t="str">
        <f>IF(Setup!$J$60="Yes",MAX($B$2:B1368)+1,"")</f>
        <v/>
      </c>
      <c r="C1369" s="28" t="s">
        <v>818</v>
      </c>
      <c r="D1369" s="37" t="str">
        <f t="shared" si="181"/>
        <v>*</v>
      </c>
      <c r="E1369" s="41"/>
      <c r="F1369" s="41"/>
      <c r="I1369" s="70" t="s">
        <v>1363</v>
      </c>
      <c r="J1369" s="70" t="s">
        <v>1363</v>
      </c>
      <c r="K1369" s="70" t="s">
        <v>1363</v>
      </c>
      <c r="L1369" s="70" t="s">
        <v>1363</v>
      </c>
      <c r="M1369" s="70" t="s">
        <v>1363</v>
      </c>
      <c r="N1369" s="70" t="s">
        <v>1363</v>
      </c>
      <c r="O1369" s="70" t="s">
        <v>1363</v>
      </c>
      <c r="P1369" s="70"/>
      <c r="Q1369" s="70" t="s">
        <v>1363</v>
      </c>
      <c r="R1369" s="10" t="str">
        <f t="shared" si="185"/>
        <v/>
      </c>
      <c r="T1369" s="9" t="str">
        <f t="shared" si="182"/>
        <v>SP94</v>
      </c>
      <c r="U1369" s="11" t="str">
        <f t="shared" si="183"/>
        <v>Out of Order</v>
      </c>
      <c r="V1369" s="11" t="str">
        <f t="shared" si="186"/>
        <v/>
      </c>
      <c r="W1369" s="11" t="str">
        <f t="shared" si="184"/>
        <v/>
      </c>
      <c r="X1369" s="86" t="str">
        <f>IFERROR(IF(U1369="","",IF(COUNTIF('My Played Scenarios'!E:E,T1369)&gt;0,"ü","")),"")</f>
        <v/>
      </c>
    </row>
    <row r="1370" spans="1:24" ht="15" customHeight="1" x14ac:dyDescent="0.3">
      <c r="A1370" s="128" t="str">
        <f>IFERROR(IF(VLOOKUP(C1370,Summary!A:B,2,FALSE)&lt;&gt;"C","",MAX($A$2:A1369)+1),"")</f>
        <v/>
      </c>
      <c r="B1370" s="35" t="str">
        <f>IF(Setup!$J$60="Yes",MAX($B$2:B1369)+1,"")</f>
        <v/>
      </c>
      <c r="C1370" s="28" t="s">
        <v>819</v>
      </c>
      <c r="D1370" s="37" t="str">
        <f t="shared" si="181"/>
        <v>*</v>
      </c>
      <c r="E1370" s="41"/>
      <c r="F1370" s="41"/>
      <c r="I1370" s="70" t="s">
        <v>1363</v>
      </c>
      <c r="J1370" s="70" t="s">
        <v>1363</v>
      </c>
      <c r="K1370" s="70" t="s">
        <v>1363</v>
      </c>
      <c r="L1370" s="70" t="s">
        <v>1363</v>
      </c>
      <c r="M1370" s="70" t="s">
        <v>1363</v>
      </c>
      <c r="N1370" s="70" t="s">
        <v>1363</v>
      </c>
      <c r="O1370" s="70" t="s">
        <v>1363</v>
      </c>
      <c r="P1370" s="70"/>
      <c r="Q1370" s="70" t="s">
        <v>1363</v>
      </c>
      <c r="R1370" s="10" t="str">
        <f t="shared" si="185"/>
        <v/>
      </c>
      <c r="T1370" s="9" t="str">
        <f t="shared" si="182"/>
        <v>SP95</v>
      </c>
      <c r="U1370" s="11" t="str">
        <f t="shared" si="183"/>
        <v>Burn Gurkha Burn!</v>
      </c>
      <c r="V1370" s="11" t="str">
        <f t="shared" si="186"/>
        <v/>
      </c>
      <c r="W1370" s="11" t="str">
        <f t="shared" si="184"/>
        <v/>
      </c>
      <c r="X1370" s="86" t="str">
        <f>IFERROR(IF(U1370="","",IF(COUNTIF('My Played Scenarios'!E:E,T1370)&gt;0,"ü","")),"")</f>
        <v/>
      </c>
    </row>
    <row r="1371" spans="1:24" ht="15" customHeight="1" x14ac:dyDescent="0.3">
      <c r="A1371" s="128" t="str">
        <f>IFERROR(IF(VLOOKUP(C1371,Summary!A:B,2,FALSE)&lt;&gt;"C","",MAX($A$2:A1370)+1),"")</f>
        <v/>
      </c>
      <c r="B1371" s="35" t="str">
        <f>IF(Setup!$J$60="Yes",MAX($B$2:B1370)+1,"")</f>
        <v/>
      </c>
      <c r="C1371" s="28" t="s">
        <v>820</v>
      </c>
      <c r="D1371" s="37" t="str">
        <f t="shared" si="181"/>
        <v>*</v>
      </c>
      <c r="E1371" s="41"/>
      <c r="F1371" s="41"/>
      <c r="I1371" s="70" t="s">
        <v>1363</v>
      </c>
      <c r="J1371" s="70" t="s">
        <v>1363</v>
      </c>
      <c r="K1371" s="70" t="s">
        <v>1363</v>
      </c>
      <c r="L1371" s="70" t="s">
        <v>1363</v>
      </c>
      <c r="M1371" s="70" t="s">
        <v>1363</v>
      </c>
      <c r="N1371" s="70" t="s">
        <v>1363</v>
      </c>
      <c r="O1371" s="70" t="s">
        <v>1363</v>
      </c>
      <c r="P1371" s="70"/>
      <c r="Q1371" s="70" t="s">
        <v>1363</v>
      </c>
      <c r="R1371" s="10" t="str">
        <f t="shared" si="185"/>
        <v/>
      </c>
      <c r="T1371" s="9" t="str">
        <f t="shared" si="182"/>
        <v>SP96</v>
      </c>
      <c r="U1371" s="11" t="str">
        <f t="shared" si="183"/>
        <v>Husum Hotfoot</v>
      </c>
      <c r="V1371" s="11" t="str">
        <f t="shared" si="186"/>
        <v/>
      </c>
      <c r="W1371" s="11" t="str">
        <f t="shared" si="184"/>
        <v/>
      </c>
      <c r="X1371" s="86" t="str">
        <f>IFERROR(IF(U1371="","",IF(COUNTIF('My Played Scenarios'!E:E,T1371)&gt;0,"ü","")),"")</f>
        <v/>
      </c>
    </row>
    <row r="1372" spans="1:24" ht="15" customHeight="1" x14ac:dyDescent="0.3">
      <c r="A1372" s="128" t="str">
        <f>IFERROR(IF(VLOOKUP(C1372,Summary!A:B,2,FALSE)&lt;&gt;"C","",MAX($A$2:A1371)+1),"")</f>
        <v/>
      </c>
      <c r="B1372" s="35" t="str">
        <f>IF(Setup!$J$60="Yes",MAX($B$2:B1371)+1,"")</f>
        <v/>
      </c>
      <c r="C1372" s="28"/>
      <c r="D1372" s="37" t="str">
        <f t="shared" si="181"/>
        <v/>
      </c>
      <c r="E1372" s="41"/>
      <c r="F1372" s="41"/>
      <c r="I1372" s="70" t="s">
        <v>1363</v>
      </c>
      <c r="J1372" s="70" t="s">
        <v>1363</v>
      </c>
      <c r="K1372" s="70" t="s">
        <v>1363</v>
      </c>
      <c r="L1372" s="70" t="s">
        <v>1363</v>
      </c>
      <c r="M1372" s="70" t="s">
        <v>1363</v>
      </c>
      <c r="N1372" s="70" t="s">
        <v>1363</v>
      </c>
      <c r="O1372" s="70" t="s">
        <v>1363</v>
      </c>
      <c r="P1372" s="70"/>
      <c r="Q1372" s="70" t="s">
        <v>1363</v>
      </c>
      <c r="R1372" s="10" t="str">
        <f t="shared" si="185"/>
        <v/>
      </c>
      <c r="T1372" s="9" t="str">
        <f t="shared" si="182"/>
        <v/>
      </c>
      <c r="U1372" s="11" t="str">
        <f t="shared" si="183"/>
        <v/>
      </c>
      <c r="V1372" s="11" t="str">
        <f t="shared" si="186"/>
        <v/>
      </c>
      <c r="W1372" s="11" t="str">
        <f t="shared" si="184"/>
        <v/>
      </c>
      <c r="X1372" s="86" t="str">
        <f>IFERROR(IF(U1372="","",IF(COUNTIF('My Played Scenarios'!E:E,T1372)&gt;0,"ü","")),"")</f>
        <v/>
      </c>
    </row>
    <row r="1373" spans="1:24" ht="15" customHeight="1" x14ac:dyDescent="0.3">
      <c r="A1373" s="128" t="str">
        <f>IFERROR(IF(VLOOKUP(C1373,Summary!A:B,2,FALSE)&lt;&gt;"C","",MAX($A$2:A1372)+1),"")</f>
        <v/>
      </c>
      <c r="B1373" s="35" t="str">
        <f>IF(Setup!$J$60="Yes",MAX($B$2:B1372)+1,"")</f>
        <v/>
      </c>
      <c r="C1373" s="29" t="s">
        <v>821</v>
      </c>
      <c r="D1373" s="37" t="str">
        <f t="shared" si="181"/>
        <v/>
      </c>
      <c r="E1373" s="17"/>
      <c r="F1373" s="17"/>
      <c r="I1373" s="70" t="s">
        <v>1363</v>
      </c>
      <c r="J1373" s="70" t="s">
        <v>1363</v>
      </c>
      <c r="K1373" s="70" t="s">
        <v>1363</v>
      </c>
      <c r="L1373" s="70" t="s">
        <v>1363</v>
      </c>
      <c r="M1373" s="70" t="s">
        <v>1363</v>
      </c>
      <c r="N1373" s="70" t="s">
        <v>1363</v>
      </c>
      <c r="O1373" s="70" t="s">
        <v>1363</v>
      </c>
      <c r="P1373" s="70"/>
      <c r="Q1373" s="70" t="s">
        <v>1363</v>
      </c>
      <c r="R1373" s="10" t="str">
        <f t="shared" si="185"/>
        <v/>
      </c>
      <c r="T1373" s="9" t="str">
        <f t="shared" si="182"/>
        <v/>
      </c>
      <c r="U1373" s="11" t="str">
        <f t="shared" si="183"/>
        <v/>
      </c>
      <c r="V1373" s="11" t="str">
        <f t="shared" si="186"/>
        <v/>
      </c>
      <c r="W1373" s="11" t="str">
        <f t="shared" si="184"/>
        <v/>
      </c>
      <c r="X1373" s="86" t="str">
        <f>IFERROR(IF(U1373="","",IF(COUNTIF('My Played Scenarios'!E:E,T1373)&gt;0,"ü","")),"")</f>
        <v/>
      </c>
    </row>
    <row r="1374" spans="1:24" ht="15" customHeight="1" x14ac:dyDescent="0.3">
      <c r="A1374" s="128" t="str">
        <f>IFERROR(IF(VLOOKUP(C1374,Summary!A:B,2,FALSE)&lt;&gt;"C","",MAX($A$2:A1373)+1),"")</f>
        <v/>
      </c>
      <c r="B1374" s="35" t="str">
        <f>IF(Setup!$J$60="Yes",MAX($B$2:B1373)+1,"")</f>
        <v/>
      </c>
      <c r="C1374" s="28" t="s">
        <v>822</v>
      </c>
      <c r="D1374" s="37" t="str">
        <f t="shared" si="181"/>
        <v>*</v>
      </c>
      <c r="E1374" s="41"/>
      <c r="F1374" s="41"/>
      <c r="I1374" s="70" t="s">
        <v>1363</v>
      </c>
      <c r="J1374" s="70" t="s">
        <v>1363</v>
      </c>
      <c r="K1374" s="70" t="s">
        <v>1363</v>
      </c>
      <c r="L1374" s="70" t="s">
        <v>1363</v>
      </c>
      <c r="M1374" s="70" t="s">
        <v>1363</v>
      </c>
      <c r="N1374" s="70" t="s">
        <v>1363</v>
      </c>
      <c r="O1374" s="70" t="s">
        <v>1363</v>
      </c>
      <c r="P1374" s="70"/>
      <c r="Q1374" s="70" t="s">
        <v>1363</v>
      </c>
      <c r="R1374" s="10" t="str">
        <f t="shared" si="185"/>
        <v/>
      </c>
      <c r="T1374" s="9" t="str">
        <f t="shared" si="182"/>
        <v>SP97</v>
      </c>
      <c r="U1374" s="11" t="str">
        <f t="shared" si="183"/>
        <v>Twilight of the Reich</v>
      </c>
      <c r="V1374" s="11" t="str">
        <f t="shared" si="186"/>
        <v/>
      </c>
      <c r="W1374" s="11" t="str">
        <f t="shared" si="184"/>
        <v/>
      </c>
      <c r="X1374" s="86" t="str">
        <f>IFERROR(IF(U1374="","",IF(COUNTIF('My Played Scenarios'!E:E,T1374)&gt;0,"ü","")),"")</f>
        <v/>
      </c>
    </row>
    <row r="1375" spans="1:24" ht="15" customHeight="1" x14ac:dyDescent="0.3">
      <c r="A1375" s="128" t="str">
        <f>IFERROR(IF(VLOOKUP(C1375,Summary!A:B,2,FALSE)&lt;&gt;"C","",MAX($A$2:A1374)+1),"")</f>
        <v/>
      </c>
      <c r="B1375" s="35" t="str">
        <f>IF(Setup!$J$60="Yes",MAX($B$2:B1374)+1,"")</f>
        <v/>
      </c>
      <c r="C1375" s="28" t="s">
        <v>823</v>
      </c>
      <c r="D1375" s="37" t="str">
        <f t="shared" si="181"/>
        <v>*</v>
      </c>
      <c r="E1375" s="41"/>
      <c r="F1375" s="41"/>
      <c r="I1375" s="70" t="s">
        <v>1363</v>
      </c>
      <c r="J1375" s="70" t="s">
        <v>1363</v>
      </c>
      <c r="K1375" s="70" t="s">
        <v>1363</v>
      </c>
      <c r="L1375" s="70" t="s">
        <v>1363</v>
      </c>
      <c r="M1375" s="70" t="s">
        <v>1363</v>
      </c>
      <c r="N1375" s="70" t="s">
        <v>1363</v>
      </c>
      <c r="O1375" s="70" t="s">
        <v>1363</v>
      </c>
      <c r="P1375" s="70"/>
      <c r="Q1375" s="70" t="s">
        <v>1363</v>
      </c>
      <c r="R1375" s="10" t="str">
        <f t="shared" si="185"/>
        <v/>
      </c>
      <c r="T1375" s="9" t="str">
        <f t="shared" si="182"/>
        <v>SP98</v>
      </c>
      <c r="U1375" s="11" t="str">
        <f t="shared" si="183"/>
        <v>Pesky Pachyderms</v>
      </c>
      <c r="V1375" s="11" t="str">
        <f t="shared" si="186"/>
        <v/>
      </c>
      <c r="W1375" s="11" t="str">
        <f t="shared" si="184"/>
        <v/>
      </c>
      <c r="X1375" s="86" t="str">
        <f>IFERROR(IF(U1375="","",IF(COUNTIF('My Played Scenarios'!E:E,T1375)&gt;0,"ü","")),"")</f>
        <v/>
      </c>
    </row>
    <row r="1376" spans="1:24" ht="15" customHeight="1" x14ac:dyDescent="0.3">
      <c r="A1376" s="128" t="str">
        <f>IFERROR(IF(VLOOKUP(C1376,Summary!A:B,2,FALSE)&lt;&gt;"C","",MAX($A$2:A1375)+1),"")</f>
        <v/>
      </c>
      <c r="B1376" s="35" t="str">
        <f>IF(Setup!$J$60="Yes",MAX($B$2:B1375)+1,"")</f>
        <v/>
      </c>
      <c r="C1376" s="28" t="s">
        <v>824</v>
      </c>
      <c r="D1376" s="37" t="str">
        <f t="shared" si="181"/>
        <v>*</v>
      </c>
      <c r="E1376" s="41"/>
      <c r="F1376" s="41"/>
      <c r="I1376" s="70" t="s">
        <v>1363</v>
      </c>
      <c r="J1376" s="70" t="s">
        <v>1363</v>
      </c>
      <c r="K1376" s="70" t="s">
        <v>1363</v>
      </c>
      <c r="L1376" s="70" t="s">
        <v>1363</v>
      </c>
      <c r="M1376" s="70" t="s">
        <v>1363</v>
      </c>
      <c r="N1376" s="70" t="s">
        <v>1363</v>
      </c>
      <c r="O1376" s="70" t="s">
        <v>1363</v>
      </c>
      <c r="P1376" s="70"/>
      <c r="Q1376" s="70" t="s">
        <v>1363</v>
      </c>
      <c r="R1376" s="10" t="str">
        <f t="shared" si="185"/>
        <v/>
      </c>
      <c r="T1376" s="9" t="str">
        <f t="shared" si="182"/>
        <v>SP99</v>
      </c>
      <c r="U1376" s="11" t="str">
        <f t="shared" si="183"/>
        <v>The Feineisen Factor</v>
      </c>
      <c r="V1376" s="11" t="str">
        <f t="shared" si="186"/>
        <v/>
      </c>
      <c r="W1376" s="11" t="str">
        <f t="shared" si="184"/>
        <v/>
      </c>
      <c r="X1376" s="86" t="str">
        <f>IFERROR(IF(U1376="","",IF(COUNTIF('My Played Scenarios'!E:E,T1376)&gt;0,"ü","")),"")</f>
        <v/>
      </c>
    </row>
    <row r="1377" spans="1:24" ht="15" customHeight="1" x14ac:dyDescent="0.3">
      <c r="A1377" s="128" t="str">
        <f>IFERROR(IF(VLOOKUP(C1377,Summary!A:B,2,FALSE)&lt;&gt;"C","",MAX($A$2:A1376)+1),"")</f>
        <v/>
      </c>
      <c r="B1377" s="35" t="str">
        <f>IF(Setup!$J$60="Yes",MAX($B$2:B1376)+1,"")</f>
        <v/>
      </c>
      <c r="C1377" s="28" t="s">
        <v>825</v>
      </c>
      <c r="D1377" s="37" t="str">
        <f t="shared" ref="D1377:D1440" si="187">IF(OR(C1377="",LEFT(C1377,2)="--"),"",IF(OR(E1377="",F1377="",G1377="",H1377="",I1377="",J1377="",K1377="",L1377="",M1377="",N1377="",O1377="",P1377="",Q1377=""),"*",""))</f>
        <v>*</v>
      </c>
      <c r="E1377" s="41"/>
      <c r="F1377" s="41"/>
      <c r="I1377" s="70" t="s">
        <v>1363</v>
      </c>
      <c r="J1377" s="70" t="s">
        <v>1363</v>
      </c>
      <c r="K1377" s="70" t="s">
        <v>1363</v>
      </c>
      <c r="L1377" s="70" t="s">
        <v>1363</v>
      </c>
      <c r="M1377" s="70" t="s">
        <v>1363</v>
      </c>
      <c r="N1377" s="70" t="s">
        <v>1363</v>
      </c>
      <c r="O1377" s="70" t="s">
        <v>1363</v>
      </c>
      <c r="P1377" s="70"/>
      <c r="Q1377" s="70" t="s">
        <v>1363</v>
      </c>
      <c r="R1377" s="10" t="str">
        <f t="shared" si="185"/>
        <v/>
      </c>
      <c r="T1377" s="9" t="str">
        <f t="shared" ref="T1377:T1440" si="188">IF(OR(C1377="",LEFT(C1377,3)="---"),"",IFERROR("ASL"&amp;1*MID(C1377,SEARCH("[",C1377)+1,LEN(C1377)-SEARCH("[",C1377)-1),MID(C1377,SEARCH("[",C1377)+1,LEN(C1377)-SEARCH("[",C1377)-1)))</f>
        <v>SP100</v>
      </c>
      <c r="U1377" s="11" t="str">
        <f t="shared" ref="U1377:U1440" si="189">IF(OR(C1377="",LEFT(C1377,3)="---"),"",IFERROR(LEFT(C1377,LEN(C1377)-(LEN(C1377)-SEARCH("[",C1377)+2)),""))</f>
        <v>The Attu Climb</v>
      </c>
      <c r="V1377" s="11" t="str">
        <f t="shared" si="186"/>
        <v/>
      </c>
      <c r="W1377" s="11" t="str">
        <f t="shared" ref="W1377:W1440" si="190">IF(V1377="","",IF(V1377="Campaign","Campaign",RIGHT(V1377,LEN(V1377)-2)))</f>
        <v/>
      </c>
      <c r="X1377" s="86" t="str">
        <f>IFERROR(IF(U1377="","",IF(COUNTIF('My Played Scenarios'!E:E,T1377)&gt;0,"ü","")),"")</f>
        <v/>
      </c>
    </row>
    <row r="1378" spans="1:24" ht="15" customHeight="1" x14ac:dyDescent="0.3">
      <c r="A1378" s="128" t="str">
        <f>IFERROR(IF(VLOOKUP(C1378,Summary!A:B,2,FALSE)&lt;&gt;"C","",MAX($A$2:A1377)+1),"")</f>
        <v/>
      </c>
      <c r="B1378" s="35" t="str">
        <f>IF(Setup!$J$60="Yes",MAX($B$2:B1377)+1,"")</f>
        <v/>
      </c>
      <c r="C1378" s="28" t="s">
        <v>826</v>
      </c>
      <c r="D1378" s="37" t="str">
        <f t="shared" si="187"/>
        <v>*</v>
      </c>
      <c r="E1378" s="41"/>
      <c r="F1378" s="41"/>
      <c r="I1378" s="70" t="s">
        <v>1363</v>
      </c>
      <c r="J1378" s="70" t="s">
        <v>1363</v>
      </c>
      <c r="K1378" s="70" t="s">
        <v>1363</v>
      </c>
      <c r="L1378" s="70" t="s">
        <v>1363</v>
      </c>
      <c r="M1378" s="70" t="s">
        <v>1363</v>
      </c>
      <c r="N1378" s="70" t="s">
        <v>1363</v>
      </c>
      <c r="O1378" s="70" t="s">
        <v>1363</v>
      </c>
      <c r="P1378" s="70"/>
      <c r="Q1378" s="70" t="s">
        <v>1363</v>
      </c>
      <c r="R1378" s="10" t="str">
        <f t="shared" si="185"/>
        <v/>
      </c>
      <c r="T1378" s="9" t="str">
        <f t="shared" si="188"/>
        <v>SP101</v>
      </c>
      <c r="U1378" s="11" t="str">
        <f t="shared" si="189"/>
        <v>Jura Juggernaut</v>
      </c>
      <c r="V1378" s="11" t="str">
        <f t="shared" si="186"/>
        <v/>
      </c>
      <c r="W1378" s="11" t="str">
        <f t="shared" si="190"/>
        <v/>
      </c>
      <c r="X1378" s="86" t="str">
        <f>IFERROR(IF(U1378="","",IF(COUNTIF('My Played Scenarios'!E:E,T1378)&gt;0,"ü","")),"")</f>
        <v/>
      </c>
    </row>
    <row r="1379" spans="1:24" ht="15" customHeight="1" x14ac:dyDescent="0.3">
      <c r="A1379" s="128" t="str">
        <f>IFERROR(IF(VLOOKUP(C1379,Summary!A:B,2,FALSE)&lt;&gt;"C","",MAX($A$2:A1378)+1),"")</f>
        <v/>
      </c>
      <c r="B1379" s="35" t="str">
        <f>IF(Setup!$J$60="Yes",MAX($B$2:B1378)+1,"")</f>
        <v/>
      </c>
      <c r="C1379" s="28" t="s">
        <v>827</v>
      </c>
      <c r="D1379" s="37" t="str">
        <f t="shared" si="187"/>
        <v>*</v>
      </c>
      <c r="E1379" s="41"/>
      <c r="F1379" s="41"/>
      <c r="I1379" s="70" t="s">
        <v>1363</v>
      </c>
      <c r="J1379" s="70" t="s">
        <v>1363</v>
      </c>
      <c r="K1379" s="70" t="s">
        <v>1363</v>
      </c>
      <c r="L1379" s="70" t="s">
        <v>1363</v>
      </c>
      <c r="M1379" s="70" t="s">
        <v>1363</v>
      </c>
      <c r="N1379" s="70" t="s">
        <v>1363</v>
      </c>
      <c r="O1379" s="70" t="s">
        <v>1363</v>
      </c>
      <c r="P1379" s="70"/>
      <c r="Q1379" s="70" t="s">
        <v>1363</v>
      </c>
      <c r="R1379" s="10" t="str">
        <f t="shared" si="185"/>
        <v/>
      </c>
      <c r="T1379" s="9" t="str">
        <f t="shared" si="188"/>
        <v>SP102</v>
      </c>
      <c r="U1379" s="11" t="str">
        <f t="shared" si="189"/>
        <v>le diable noir</v>
      </c>
      <c r="V1379" s="11" t="str">
        <f t="shared" si="186"/>
        <v/>
      </c>
      <c r="W1379" s="11" t="str">
        <f t="shared" si="190"/>
        <v/>
      </c>
      <c r="X1379" s="86" t="str">
        <f>IFERROR(IF(U1379="","",IF(COUNTIF('My Played Scenarios'!E:E,T1379)&gt;0,"ü","")),"")</f>
        <v/>
      </c>
    </row>
    <row r="1380" spans="1:24" ht="15" customHeight="1" x14ac:dyDescent="0.3">
      <c r="A1380" s="128" t="str">
        <f>IFERROR(IF(VLOOKUP(C1380,Summary!A:B,2,FALSE)&lt;&gt;"C","",MAX($A$2:A1379)+1),"")</f>
        <v/>
      </c>
      <c r="B1380" s="35" t="str">
        <f>IF(Setup!$J$60="Yes",MAX($B$2:B1379)+1,"")</f>
        <v/>
      </c>
      <c r="C1380" s="28" t="s">
        <v>828</v>
      </c>
      <c r="D1380" s="37" t="str">
        <f t="shared" si="187"/>
        <v>*</v>
      </c>
      <c r="E1380" s="41"/>
      <c r="F1380" s="41"/>
      <c r="I1380" s="70" t="s">
        <v>1363</v>
      </c>
      <c r="J1380" s="70" t="s">
        <v>1363</v>
      </c>
      <c r="K1380" s="70" t="s">
        <v>1363</v>
      </c>
      <c r="L1380" s="70" t="s">
        <v>1363</v>
      </c>
      <c r="M1380" s="70" t="s">
        <v>1363</v>
      </c>
      <c r="N1380" s="70" t="s">
        <v>1363</v>
      </c>
      <c r="O1380" s="70" t="s">
        <v>1363</v>
      </c>
      <c r="P1380" s="70"/>
      <c r="Q1380" s="70" t="s">
        <v>1363</v>
      </c>
      <c r="R1380" s="10" t="str">
        <f t="shared" ref="R1380:R1443" si="191">IF(E1380="","",IFERROR(1+E1380*(F1380+IF(G1380&gt;9,G1380*3,G1380*4)+H1380*1+I1380*1+J1380*5+K1380*9+L1380*5+M1380*2+N1380*2+O1380*5+Q1380*5)/60,""))</f>
        <v/>
      </c>
      <c r="T1380" s="9" t="str">
        <f t="shared" si="188"/>
        <v>SP103</v>
      </c>
      <c r="U1380" s="11" t="str">
        <f t="shared" si="189"/>
        <v>For Whom the Bells Toll</v>
      </c>
      <c r="V1380" s="11" t="str">
        <f t="shared" si="186"/>
        <v/>
      </c>
      <c r="W1380" s="11" t="str">
        <f t="shared" si="190"/>
        <v/>
      </c>
      <c r="X1380" s="86" t="str">
        <f>IFERROR(IF(U1380="","",IF(COUNTIF('My Played Scenarios'!E:E,T1380)&gt;0,"ü","")),"")</f>
        <v/>
      </c>
    </row>
    <row r="1381" spans="1:24" ht="15" customHeight="1" x14ac:dyDescent="0.3">
      <c r="A1381" s="128" t="str">
        <f>IFERROR(IF(VLOOKUP(C1381,Summary!A:B,2,FALSE)&lt;&gt;"C","",MAX($A$2:A1380)+1),"")</f>
        <v/>
      </c>
      <c r="B1381" s="35" t="str">
        <f>IF(Setup!$J$60="Yes",MAX($B$2:B1380)+1,"")</f>
        <v/>
      </c>
      <c r="C1381" s="28" t="s">
        <v>829</v>
      </c>
      <c r="D1381" s="37" t="str">
        <f t="shared" si="187"/>
        <v>*</v>
      </c>
      <c r="E1381" s="41"/>
      <c r="F1381" s="41"/>
      <c r="I1381" s="70" t="s">
        <v>1363</v>
      </c>
      <c r="J1381" s="70" t="s">
        <v>1363</v>
      </c>
      <c r="K1381" s="70" t="s">
        <v>1363</v>
      </c>
      <c r="L1381" s="70" t="s">
        <v>1363</v>
      </c>
      <c r="M1381" s="70" t="s">
        <v>1363</v>
      </c>
      <c r="N1381" s="70" t="s">
        <v>1363</v>
      </c>
      <c r="O1381" s="70" t="s">
        <v>1363</v>
      </c>
      <c r="P1381" s="70"/>
      <c r="Q1381" s="70" t="s">
        <v>1363</v>
      </c>
      <c r="R1381" s="10" t="str">
        <f t="shared" si="191"/>
        <v/>
      </c>
      <c r="T1381" s="9" t="str">
        <f t="shared" si="188"/>
        <v>SP104</v>
      </c>
      <c r="U1381" s="11" t="str">
        <f t="shared" si="189"/>
        <v>Easy's Bridge</v>
      </c>
      <c r="V1381" s="11" t="str">
        <f t="shared" si="186"/>
        <v/>
      </c>
      <c r="W1381" s="11" t="str">
        <f t="shared" si="190"/>
        <v/>
      </c>
      <c r="X1381" s="86" t="str">
        <f>IFERROR(IF(U1381="","",IF(COUNTIF('My Played Scenarios'!E:E,T1381)&gt;0,"ü","")),"")</f>
        <v/>
      </c>
    </row>
    <row r="1382" spans="1:24" ht="15" customHeight="1" x14ac:dyDescent="0.3">
      <c r="A1382" s="128" t="str">
        <f>IFERROR(IF(VLOOKUP(C1382,Summary!A:B,2,FALSE)&lt;&gt;"C","",MAX($A$2:A1381)+1),"")</f>
        <v/>
      </c>
      <c r="B1382" s="35" t="str">
        <f>IF(Setup!$J$60="Yes",MAX($B$2:B1381)+1,"")</f>
        <v/>
      </c>
      <c r="C1382" s="28" t="s">
        <v>830</v>
      </c>
      <c r="D1382" s="37" t="str">
        <f t="shared" si="187"/>
        <v>*</v>
      </c>
      <c r="E1382" s="41"/>
      <c r="F1382" s="41"/>
      <c r="I1382" s="70" t="s">
        <v>1363</v>
      </c>
      <c r="J1382" s="70" t="s">
        <v>1363</v>
      </c>
      <c r="K1382" s="70" t="s">
        <v>1363</v>
      </c>
      <c r="L1382" s="70" t="s">
        <v>1363</v>
      </c>
      <c r="M1382" s="70" t="s">
        <v>1363</v>
      </c>
      <c r="N1382" s="70" t="s">
        <v>1363</v>
      </c>
      <c r="O1382" s="70" t="s">
        <v>1363</v>
      </c>
      <c r="P1382" s="70"/>
      <c r="Q1382" s="70" t="s">
        <v>1363</v>
      </c>
      <c r="R1382" s="10" t="str">
        <f t="shared" si="191"/>
        <v/>
      </c>
      <c r="T1382" s="9" t="str">
        <f t="shared" si="188"/>
        <v>SP105</v>
      </c>
      <c r="U1382" s="11" t="str">
        <f t="shared" si="189"/>
        <v>Black Monday</v>
      </c>
      <c r="V1382" s="11" t="str">
        <f t="shared" si="186"/>
        <v/>
      </c>
      <c r="W1382" s="11" t="str">
        <f t="shared" si="190"/>
        <v/>
      </c>
      <c r="X1382" s="86" t="str">
        <f>IFERROR(IF(U1382="","",IF(COUNTIF('My Played Scenarios'!E:E,T1382)&gt;0,"ü","")),"")</f>
        <v/>
      </c>
    </row>
    <row r="1383" spans="1:24" ht="15" customHeight="1" x14ac:dyDescent="0.3">
      <c r="A1383" s="128" t="str">
        <f>IFERROR(IF(VLOOKUP(C1383,Summary!A:B,2,FALSE)&lt;&gt;"C","",MAX($A$2:A1382)+1),"")</f>
        <v/>
      </c>
      <c r="B1383" s="35" t="str">
        <f>IF(Setup!$J$60="Yes",MAX($B$2:B1382)+1,"")</f>
        <v/>
      </c>
      <c r="C1383" s="28" t="s">
        <v>831</v>
      </c>
      <c r="D1383" s="37" t="str">
        <f t="shared" si="187"/>
        <v>*</v>
      </c>
      <c r="E1383" s="41"/>
      <c r="F1383" s="41"/>
      <c r="I1383" s="70" t="s">
        <v>1363</v>
      </c>
      <c r="J1383" s="70" t="s">
        <v>1363</v>
      </c>
      <c r="K1383" s="70" t="s">
        <v>1363</v>
      </c>
      <c r="L1383" s="70" t="s">
        <v>1363</v>
      </c>
      <c r="M1383" s="70" t="s">
        <v>1363</v>
      </c>
      <c r="N1383" s="70" t="s">
        <v>1363</v>
      </c>
      <c r="O1383" s="70" t="s">
        <v>1363</v>
      </c>
      <c r="P1383" s="70"/>
      <c r="Q1383" s="70" t="s">
        <v>1363</v>
      </c>
      <c r="R1383" s="10" t="str">
        <f t="shared" si="191"/>
        <v/>
      </c>
      <c r="T1383" s="9" t="str">
        <f t="shared" si="188"/>
        <v>SP106</v>
      </c>
      <c r="U1383" s="11" t="str">
        <f t="shared" si="189"/>
        <v>After the Tea Break</v>
      </c>
      <c r="V1383" s="11" t="str">
        <f t="shared" si="186"/>
        <v/>
      </c>
      <c r="W1383" s="11" t="str">
        <f t="shared" si="190"/>
        <v/>
      </c>
      <c r="X1383" s="86" t="str">
        <f>IFERROR(IF(U1383="","",IF(COUNTIF('My Played Scenarios'!E:E,T1383)&gt;0,"ü","")),"")</f>
        <v/>
      </c>
    </row>
    <row r="1384" spans="1:24" ht="15" customHeight="1" x14ac:dyDescent="0.3">
      <c r="A1384" s="128" t="str">
        <f>IFERROR(IF(VLOOKUP(C1384,Summary!A:B,2,FALSE)&lt;&gt;"C","",MAX($A$2:A1383)+1),"")</f>
        <v/>
      </c>
      <c r="B1384" s="35" t="str">
        <f>IF(Setup!$J$60="Yes",MAX($B$2:B1383)+1,"")</f>
        <v/>
      </c>
      <c r="C1384" s="28" t="s">
        <v>832</v>
      </c>
      <c r="D1384" s="37" t="str">
        <f t="shared" si="187"/>
        <v>*</v>
      </c>
      <c r="E1384" s="41"/>
      <c r="F1384" s="41"/>
      <c r="I1384" s="70" t="s">
        <v>1363</v>
      </c>
      <c r="J1384" s="70" t="s">
        <v>1363</v>
      </c>
      <c r="K1384" s="70" t="s">
        <v>1363</v>
      </c>
      <c r="L1384" s="70" t="s">
        <v>1363</v>
      </c>
      <c r="M1384" s="70" t="s">
        <v>1363</v>
      </c>
      <c r="N1384" s="70" t="s">
        <v>1363</v>
      </c>
      <c r="O1384" s="70" t="s">
        <v>1363</v>
      </c>
      <c r="P1384" s="70"/>
      <c r="Q1384" s="70" t="s">
        <v>1363</v>
      </c>
      <c r="R1384" s="10" t="str">
        <f t="shared" si="191"/>
        <v/>
      </c>
      <c r="T1384" s="9" t="str">
        <f t="shared" si="188"/>
        <v>SP107</v>
      </c>
      <c r="U1384" s="11" t="str">
        <f t="shared" si="189"/>
        <v>The Sawmill</v>
      </c>
      <c r="V1384" s="11" t="str">
        <f t="shared" si="186"/>
        <v/>
      </c>
      <c r="W1384" s="11" t="str">
        <f t="shared" si="190"/>
        <v/>
      </c>
      <c r="X1384" s="86" t="str">
        <f>IFERROR(IF(U1384="","",IF(COUNTIF('My Played Scenarios'!E:E,T1384)&gt;0,"ü","")),"")</f>
        <v/>
      </c>
    </row>
    <row r="1385" spans="1:24" ht="15" customHeight="1" x14ac:dyDescent="0.3">
      <c r="A1385" s="128" t="str">
        <f>IFERROR(IF(VLOOKUP(C1385,Summary!A:B,2,FALSE)&lt;&gt;"C","",MAX($A$2:A1384)+1),"")</f>
        <v/>
      </c>
      <c r="B1385" s="35" t="str">
        <f>IF(Setup!$J$60="Yes",MAX($B$2:B1384)+1,"")</f>
        <v/>
      </c>
      <c r="C1385" s="28" t="s">
        <v>833</v>
      </c>
      <c r="D1385" s="37" t="str">
        <f t="shared" si="187"/>
        <v>*</v>
      </c>
      <c r="E1385" s="41"/>
      <c r="F1385" s="41"/>
      <c r="I1385" s="70" t="s">
        <v>1363</v>
      </c>
      <c r="J1385" s="70" t="s">
        <v>1363</v>
      </c>
      <c r="K1385" s="70" t="s">
        <v>1363</v>
      </c>
      <c r="L1385" s="70" t="s">
        <v>1363</v>
      </c>
      <c r="M1385" s="70" t="s">
        <v>1363</v>
      </c>
      <c r="N1385" s="70" t="s">
        <v>1363</v>
      </c>
      <c r="O1385" s="70" t="s">
        <v>1363</v>
      </c>
      <c r="P1385" s="70"/>
      <c r="Q1385" s="70" t="s">
        <v>1363</v>
      </c>
      <c r="R1385" s="10" t="str">
        <f t="shared" si="191"/>
        <v/>
      </c>
      <c r="T1385" s="9" t="str">
        <f t="shared" si="188"/>
        <v>SP108</v>
      </c>
      <c r="U1385" s="11" t="str">
        <f t="shared" si="189"/>
        <v>Searing Soltau</v>
      </c>
      <c r="V1385" s="11" t="str">
        <f t="shared" si="186"/>
        <v/>
      </c>
      <c r="W1385" s="11" t="str">
        <f t="shared" si="190"/>
        <v/>
      </c>
      <c r="X1385" s="86" t="str">
        <f>IFERROR(IF(U1385="","",IF(COUNTIF('My Played Scenarios'!E:E,T1385)&gt;0,"ü","")),"")</f>
        <v/>
      </c>
    </row>
    <row r="1386" spans="1:24" ht="15" customHeight="1" x14ac:dyDescent="0.3">
      <c r="A1386" s="128" t="str">
        <f>IFERROR(IF(VLOOKUP(C1386,Summary!A:B,2,FALSE)&lt;&gt;"C","",MAX($A$2:A1385)+1),"")</f>
        <v/>
      </c>
      <c r="B1386" s="35" t="str">
        <f>IF(Setup!$J$60="Yes",MAX($B$2:B1385)+1,"")</f>
        <v/>
      </c>
      <c r="C1386" s="28"/>
      <c r="D1386" s="37" t="str">
        <f t="shared" si="187"/>
        <v/>
      </c>
      <c r="E1386" s="41"/>
      <c r="F1386" s="41"/>
      <c r="I1386" s="70" t="s">
        <v>1363</v>
      </c>
      <c r="J1386" s="70" t="s">
        <v>1363</v>
      </c>
      <c r="K1386" s="70" t="s">
        <v>1363</v>
      </c>
      <c r="L1386" s="70" t="s">
        <v>1363</v>
      </c>
      <c r="M1386" s="70" t="s">
        <v>1363</v>
      </c>
      <c r="N1386" s="70" t="s">
        <v>1363</v>
      </c>
      <c r="O1386" s="70" t="s">
        <v>1363</v>
      </c>
      <c r="P1386" s="70"/>
      <c r="Q1386" s="70" t="s">
        <v>1363</v>
      </c>
      <c r="R1386" s="10" t="str">
        <f t="shared" si="191"/>
        <v/>
      </c>
      <c r="T1386" s="9" t="str">
        <f t="shared" si="188"/>
        <v/>
      </c>
      <c r="U1386" s="11" t="str">
        <f t="shared" si="189"/>
        <v/>
      </c>
      <c r="V1386" s="11" t="str">
        <f t="shared" si="186"/>
        <v/>
      </c>
      <c r="W1386" s="11" t="str">
        <f t="shared" si="190"/>
        <v/>
      </c>
      <c r="X1386" s="86" t="str">
        <f>IFERROR(IF(U1386="","",IF(COUNTIF('My Played Scenarios'!E:E,T1386)&gt;0,"ü","")),"")</f>
        <v/>
      </c>
    </row>
    <row r="1387" spans="1:24" ht="15" customHeight="1" x14ac:dyDescent="0.3">
      <c r="A1387" s="128" t="str">
        <f>IFERROR(IF(VLOOKUP(C1387,Summary!A:B,2,FALSE)&lt;&gt;"C","",MAX($A$2:A1386)+1),"")</f>
        <v/>
      </c>
      <c r="B1387" s="35" t="str">
        <f>IF(Setup!$J$60="Yes",MAX($B$2:B1386)+1,"")</f>
        <v/>
      </c>
      <c r="C1387" s="29" t="s">
        <v>834</v>
      </c>
      <c r="D1387" s="37" t="str">
        <f t="shared" si="187"/>
        <v/>
      </c>
      <c r="E1387" s="17"/>
      <c r="F1387" s="17"/>
      <c r="I1387" s="70" t="s">
        <v>1363</v>
      </c>
      <c r="J1387" s="70" t="s">
        <v>1363</v>
      </c>
      <c r="K1387" s="70" t="s">
        <v>1363</v>
      </c>
      <c r="L1387" s="70" t="s">
        <v>1363</v>
      </c>
      <c r="M1387" s="70" t="s">
        <v>1363</v>
      </c>
      <c r="N1387" s="70" t="s">
        <v>1363</v>
      </c>
      <c r="O1387" s="70" t="s">
        <v>1363</v>
      </c>
      <c r="P1387" s="70"/>
      <c r="Q1387" s="70" t="s">
        <v>1363</v>
      </c>
      <c r="R1387" s="10" t="str">
        <f t="shared" si="191"/>
        <v/>
      </c>
      <c r="T1387" s="9" t="str">
        <f t="shared" si="188"/>
        <v/>
      </c>
      <c r="U1387" s="11" t="str">
        <f t="shared" si="189"/>
        <v/>
      </c>
      <c r="V1387" s="11" t="str">
        <f t="shared" si="186"/>
        <v/>
      </c>
      <c r="W1387" s="11" t="str">
        <f t="shared" si="190"/>
        <v/>
      </c>
      <c r="X1387" s="86" t="str">
        <f>IFERROR(IF(U1387="","",IF(COUNTIF('My Played Scenarios'!E:E,T1387)&gt;0,"ü","")),"")</f>
        <v/>
      </c>
    </row>
    <row r="1388" spans="1:24" ht="15" customHeight="1" x14ac:dyDescent="0.3">
      <c r="A1388" s="128" t="str">
        <f>IFERROR(IF(VLOOKUP(C1388,Summary!A:B,2,FALSE)&lt;&gt;"C","",MAX($A$2:A1387)+1),"")</f>
        <v/>
      </c>
      <c r="B1388" s="35" t="str">
        <f>IF(Setup!$J$60="Yes",MAX($B$2:B1387)+1,"")</f>
        <v/>
      </c>
      <c r="C1388" s="28" t="s">
        <v>835</v>
      </c>
      <c r="D1388" s="37" t="str">
        <f t="shared" si="187"/>
        <v>*</v>
      </c>
      <c r="E1388" s="41"/>
      <c r="F1388" s="41"/>
      <c r="I1388" s="70" t="s">
        <v>1363</v>
      </c>
      <c r="J1388" s="70" t="s">
        <v>1363</v>
      </c>
      <c r="K1388" s="70" t="s">
        <v>1363</v>
      </c>
      <c r="L1388" s="70" t="s">
        <v>1363</v>
      </c>
      <c r="M1388" s="70" t="s">
        <v>1363</v>
      </c>
      <c r="N1388" s="70" t="s">
        <v>1363</v>
      </c>
      <c r="O1388" s="70" t="s">
        <v>1363</v>
      </c>
      <c r="P1388" s="70"/>
      <c r="Q1388" s="70" t="s">
        <v>1363</v>
      </c>
      <c r="R1388" s="10" t="str">
        <f t="shared" si="191"/>
        <v/>
      </c>
      <c r="T1388" s="9" t="str">
        <f t="shared" si="188"/>
        <v>SP109</v>
      </c>
      <c r="U1388" s="11" t="str">
        <f t="shared" si="189"/>
        <v>Olboeter's Escape</v>
      </c>
      <c r="V1388" s="11" t="str">
        <f t="shared" si="186"/>
        <v/>
      </c>
      <c r="W1388" s="11" t="str">
        <f t="shared" si="190"/>
        <v/>
      </c>
      <c r="X1388" s="86" t="str">
        <f>IFERROR(IF(U1388="","",IF(COUNTIF('My Played Scenarios'!E:E,T1388)&gt;0,"ü","")),"")</f>
        <v/>
      </c>
    </row>
    <row r="1389" spans="1:24" ht="15" customHeight="1" x14ac:dyDescent="0.3">
      <c r="A1389" s="128" t="str">
        <f>IFERROR(IF(VLOOKUP(C1389,Summary!A:B,2,FALSE)&lt;&gt;"C","",MAX($A$2:A1388)+1),"")</f>
        <v/>
      </c>
      <c r="B1389" s="35" t="str">
        <f>IF(Setup!$J$60="Yes",MAX($B$2:B1388)+1,"")</f>
        <v/>
      </c>
      <c r="C1389" s="28" t="s">
        <v>836</v>
      </c>
      <c r="D1389" s="37" t="str">
        <f t="shared" si="187"/>
        <v>*</v>
      </c>
      <c r="E1389" s="41"/>
      <c r="F1389" s="41"/>
      <c r="I1389" s="70" t="s">
        <v>1363</v>
      </c>
      <c r="J1389" s="70" t="s">
        <v>1363</v>
      </c>
      <c r="K1389" s="70" t="s">
        <v>1363</v>
      </c>
      <c r="L1389" s="70" t="s">
        <v>1363</v>
      </c>
      <c r="M1389" s="70" t="s">
        <v>1363</v>
      </c>
      <c r="N1389" s="70" t="s">
        <v>1363</v>
      </c>
      <c r="O1389" s="70" t="s">
        <v>1363</v>
      </c>
      <c r="P1389" s="70"/>
      <c r="Q1389" s="70" t="s">
        <v>1363</v>
      </c>
      <c r="R1389" s="10" t="str">
        <f t="shared" si="191"/>
        <v/>
      </c>
      <c r="T1389" s="9" t="str">
        <f t="shared" si="188"/>
        <v>SP110</v>
      </c>
      <c r="U1389" s="11" t="str">
        <f t="shared" si="189"/>
        <v>The Chernichivo Shuffle</v>
      </c>
      <c r="V1389" s="11" t="str">
        <f t="shared" si="186"/>
        <v/>
      </c>
      <c r="W1389" s="11" t="str">
        <f t="shared" si="190"/>
        <v/>
      </c>
      <c r="X1389" s="86" t="str">
        <f>IFERROR(IF(U1389="","",IF(COUNTIF('My Played Scenarios'!E:E,T1389)&gt;0,"ü","")),"")</f>
        <v/>
      </c>
    </row>
    <row r="1390" spans="1:24" ht="15" customHeight="1" x14ac:dyDescent="0.3">
      <c r="A1390" s="128" t="str">
        <f>IFERROR(IF(VLOOKUP(C1390,Summary!A:B,2,FALSE)&lt;&gt;"C","",MAX($A$2:A1389)+1),"")</f>
        <v/>
      </c>
      <c r="B1390" s="35" t="str">
        <f>IF(Setup!$J$60="Yes",MAX($B$2:B1389)+1,"")</f>
        <v/>
      </c>
      <c r="C1390" s="28" t="s">
        <v>837</v>
      </c>
      <c r="D1390" s="37" t="str">
        <f t="shared" si="187"/>
        <v>*</v>
      </c>
      <c r="E1390" s="41"/>
      <c r="F1390" s="41"/>
      <c r="I1390" s="70" t="s">
        <v>1363</v>
      </c>
      <c r="J1390" s="70" t="s">
        <v>1363</v>
      </c>
      <c r="K1390" s="70" t="s">
        <v>1363</v>
      </c>
      <c r="L1390" s="70" t="s">
        <v>1363</v>
      </c>
      <c r="M1390" s="70" t="s">
        <v>1363</v>
      </c>
      <c r="N1390" s="70" t="s">
        <v>1363</v>
      </c>
      <c r="O1390" s="70" t="s">
        <v>1363</v>
      </c>
      <c r="P1390" s="70"/>
      <c r="Q1390" s="70" t="s">
        <v>1363</v>
      </c>
      <c r="R1390" s="10" t="str">
        <f t="shared" si="191"/>
        <v/>
      </c>
      <c r="T1390" s="9" t="str">
        <f t="shared" si="188"/>
        <v>SP111</v>
      </c>
      <c r="U1390" s="11" t="str">
        <f t="shared" si="189"/>
        <v>Why at Erp</v>
      </c>
      <c r="V1390" s="11" t="str">
        <f t="shared" si="186"/>
        <v/>
      </c>
      <c r="W1390" s="11" t="str">
        <f t="shared" si="190"/>
        <v/>
      </c>
      <c r="X1390" s="86" t="str">
        <f>IFERROR(IF(U1390="","",IF(COUNTIF('My Played Scenarios'!E:E,T1390)&gt;0,"ü","")),"")</f>
        <v/>
      </c>
    </row>
    <row r="1391" spans="1:24" ht="15" customHeight="1" x14ac:dyDescent="0.3">
      <c r="A1391" s="128" t="str">
        <f>IFERROR(IF(VLOOKUP(C1391,Summary!A:B,2,FALSE)&lt;&gt;"C","",MAX($A$2:A1390)+1),"")</f>
        <v/>
      </c>
      <c r="B1391" s="35" t="str">
        <f>IF(Setup!$J$60="Yes",MAX($B$2:B1390)+1,"")</f>
        <v/>
      </c>
      <c r="C1391" s="28" t="s">
        <v>838</v>
      </c>
      <c r="D1391" s="37" t="str">
        <f t="shared" si="187"/>
        <v>*</v>
      </c>
      <c r="E1391" s="41"/>
      <c r="F1391" s="41"/>
      <c r="I1391" s="70" t="s">
        <v>1363</v>
      </c>
      <c r="J1391" s="70" t="s">
        <v>1363</v>
      </c>
      <c r="K1391" s="70" t="s">
        <v>1363</v>
      </c>
      <c r="L1391" s="70" t="s">
        <v>1363</v>
      </c>
      <c r="M1391" s="70" t="s">
        <v>1363</v>
      </c>
      <c r="N1391" s="70" t="s">
        <v>1363</v>
      </c>
      <c r="O1391" s="70" t="s">
        <v>1363</v>
      </c>
      <c r="P1391" s="70"/>
      <c r="Q1391" s="70" t="s">
        <v>1363</v>
      </c>
      <c r="R1391" s="10" t="str">
        <f t="shared" si="191"/>
        <v/>
      </c>
      <c r="T1391" s="9" t="str">
        <f t="shared" si="188"/>
        <v>SP112</v>
      </c>
      <c r="U1391" s="11" t="str">
        <f t="shared" si="189"/>
        <v>Foreshadowing Silvertop</v>
      </c>
      <c r="V1391" s="11" t="str">
        <f t="shared" si="186"/>
        <v/>
      </c>
      <c r="W1391" s="11" t="str">
        <f t="shared" si="190"/>
        <v/>
      </c>
      <c r="X1391" s="86" t="str">
        <f>IFERROR(IF(U1391="","",IF(COUNTIF('My Played Scenarios'!E:E,T1391)&gt;0,"ü","")),"")</f>
        <v/>
      </c>
    </row>
    <row r="1392" spans="1:24" ht="15" customHeight="1" x14ac:dyDescent="0.3">
      <c r="A1392" s="128" t="str">
        <f>IFERROR(IF(VLOOKUP(C1392,Summary!A:B,2,FALSE)&lt;&gt;"C","",MAX($A$2:A1391)+1),"")</f>
        <v/>
      </c>
      <c r="B1392" s="35" t="str">
        <f>IF(Setup!$J$60="Yes",MAX($B$2:B1391)+1,"")</f>
        <v/>
      </c>
      <c r="C1392" s="28" t="s">
        <v>839</v>
      </c>
      <c r="D1392" s="37" t="str">
        <f t="shared" si="187"/>
        <v>*</v>
      </c>
      <c r="E1392" s="41"/>
      <c r="F1392" s="41"/>
      <c r="I1392" s="70" t="s">
        <v>1363</v>
      </c>
      <c r="J1392" s="70" t="s">
        <v>1363</v>
      </c>
      <c r="K1392" s="70" t="s">
        <v>1363</v>
      </c>
      <c r="L1392" s="70" t="s">
        <v>1363</v>
      </c>
      <c r="M1392" s="70" t="s">
        <v>1363</v>
      </c>
      <c r="N1392" s="70" t="s">
        <v>1363</v>
      </c>
      <c r="O1392" s="70" t="s">
        <v>1363</v>
      </c>
      <c r="P1392" s="70"/>
      <c r="Q1392" s="70" t="s">
        <v>1363</v>
      </c>
      <c r="R1392" s="10" t="str">
        <f t="shared" si="191"/>
        <v/>
      </c>
      <c r="T1392" s="9" t="str">
        <f t="shared" si="188"/>
        <v>SP113</v>
      </c>
      <c r="U1392" s="11" t="str">
        <f t="shared" si="189"/>
        <v>The Tigers Wrecked 'Em</v>
      </c>
      <c r="V1392" s="11" t="str">
        <f t="shared" si="186"/>
        <v/>
      </c>
      <c r="W1392" s="11" t="str">
        <f t="shared" si="190"/>
        <v/>
      </c>
      <c r="X1392" s="86" t="str">
        <f>IFERROR(IF(U1392="","",IF(COUNTIF('My Played Scenarios'!E:E,T1392)&gt;0,"ü","")),"")</f>
        <v/>
      </c>
    </row>
    <row r="1393" spans="1:24" ht="15" customHeight="1" x14ac:dyDescent="0.3">
      <c r="A1393" s="128" t="str">
        <f>IFERROR(IF(VLOOKUP(C1393,Summary!A:B,2,FALSE)&lt;&gt;"C","",MAX($A$2:A1392)+1),"")</f>
        <v/>
      </c>
      <c r="B1393" s="35" t="str">
        <f>IF(Setup!$J$60="Yes",MAX($B$2:B1392)+1,"")</f>
        <v/>
      </c>
      <c r="C1393" s="28" t="s">
        <v>840</v>
      </c>
      <c r="D1393" s="37" t="str">
        <f t="shared" si="187"/>
        <v>*</v>
      </c>
      <c r="E1393" s="41"/>
      <c r="F1393" s="41"/>
      <c r="I1393" s="70" t="s">
        <v>1363</v>
      </c>
      <c r="J1393" s="70" t="s">
        <v>1363</v>
      </c>
      <c r="K1393" s="70" t="s">
        <v>1363</v>
      </c>
      <c r="L1393" s="70" t="s">
        <v>1363</v>
      </c>
      <c r="M1393" s="70" t="s">
        <v>1363</v>
      </c>
      <c r="N1393" s="70" t="s">
        <v>1363</v>
      </c>
      <c r="O1393" s="70" t="s">
        <v>1363</v>
      </c>
      <c r="P1393" s="70"/>
      <c r="Q1393" s="70" t="s">
        <v>1363</v>
      </c>
      <c r="R1393" s="10" t="str">
        <f t="shared" si="191"/>
        <v/>
      </c>
      <c r="T1393" s="9" t="str">
        <f t="shared" si="188"/>
        <v>SP114</v>
      </c>
      <c r="U1393" s="11" t="str">
        <f t="shared" si="189"/>
        <v>Seizing Gyulamajor</v>
      </c>
      <c r="V1393" s="11" t="str">
        <f t="shared" si="186"/>
        <v/>
      </c>
      <c r="W1393" s="11" t="str">
        <f t="shared" si="190"/>
        <v/>
      </c>
      <c r="X1393" s="86" t="str">
        <f>IFERROR(IF(U1393="","",IF(COUNTIF('My Played Scenarios'!E:E,T1393)&gt;0,"ü","")),"")</f>
        <v/>
      </c>
    </row>
    <row r="1394" spans="1:24" ht="15" customHeight="1" x14ac:dyDescent="0.3">
      <c r="A1394" s="128" t="str">
        <f>IFERROR(IF(VLOOKUP(C1394,Summary!A:B,2,FALSE)&lt;&gt;"C","",MAX($A$2:A1393)+1),"")</f>
        <v/>
      </c>
      <c r="B1394" s="35" t="str">
        <f>IF(Setup!$J$60="Yes",MAX($B$2:B1393)+1,"")</f>
        <v/>
      </c>
      <c r="C1394" s="28" t="s">
        <v>841</v>
      </c>
      <c r="D1394" s="37" t="str">
        <f t="shared" si="187"/>
        <v>*</v>
      </c>
      <c r="E1394" s="41"/>
      <c r="F1394" s="41"/>
      <c r="I1394" s="70" t="s">
        <v>1363</v>
      </c>
      <c r="J1394" s="70" t="s">
        <v>1363</v>
      </c>
      <c r="K1394" s="70" t="s">
        <v>1363</v>
      </c>
      <c r="L1394" s="70" t="s">
        <v>1363</v>
      </c>
      <c r="M1394" s="70" t="s">
        <v>1363</v>
      </c>
      <c r="N1394" s="70" t="s">
        <v>1363</v>
      </c>
      <c r="O1394" s="70" t="s">
        <v>1363</v>
      </c>
      <c r="P1394" s="70"/>
      <c r="Q1394" s="70" t="s">
        <v>1363</v>
      </c>
      <c r="R1394" s="10" t="str">
        <f t="shared" si="191"/>
        <v/>
      </c>
      <c r="T1394" s="9" t="str">
        <f t="shared" si="188"/>
        <v>SP115</v>
      </c>
      <c r="U1394" s="11" t="str">
        <f t="shared" si="189"/>
        <v>The Five Pound Prize</v>
      </c>
      <c r="V1394" s="11" t="str">
        <f t="shared" si="186"/>
        <v/>
      </c>
      <c r="W1394" s="11" t="str">
        <f t="shared" si="190"/>
        <v/>
      </c>
      <c r="X1394" s="86" t="str">
        <f>IFERROR(IF(U1394="","",IF(COUNTIF('My Played Scenarios'!E:E,T1394)&gt;0,"ü","")),"")</f>
        <v/>
      </c>
    </row>
    <row r="1395" spans="1:24" ht="15" customHeight="1" x14ac:dyDescent="0.3">
      <c r="A1395" s="128" t="str">
        <f>IFERROR(IF(VLOOKUP(C1395,Summary!A:B,2,FALSE)&lt;&gt;"C","",MAX($A$2:A1394)+1),"")</f>
        <v/>
      </c>
      <c r="B1395" s="35" t="str">
        <f>IF(Setup!$J$60="Yes",MAX($B$2:B1394)+1,"")</f>
        <v/>
      </c>
      <c r="C1395" s="28" t="s">
        <v>842</v>
      </c>
      <c r="D1395" s="37" t="str">
        <f t="shared" si="187"/>
        <v>*</v>
      </c>
      <c r="E1395" s="41"/>
      <c r="F1395" s="41"/>
      <c r="I1395" s="70" t="s">
        <v>1363</v>
      </c>
      <c r="J1395" s="70" t="s">
        <v>1363</v>
      </c>
      <c r="K1395" s="70" t="s">
        <v>1363</v>
      </c>
      <c r="L1395" s="70" t="s">
        <v>1363</v>
      </c>
      <c r="M1395" s="70" t="s">
        <v>1363</v>
      </c>
      <c r="N1395" s="70" t="s">
        <v>1363</v>
      </c>
      <c r="O1395" s="70" t="s">
        <v>1363</v>
      </c>
      <c r="P1395" s="70"/>
      <c r="Q1395" s="70" t="s">
        <v>1363</v>
      </c>
      <c r="R1395" s="10" t="str">
        <f t="shared" si="191"/>
        <v/>
      </c>
      <c r="T1395" s="9" t="str">
        <f t="shared" si="188"/>
        <v>SP116</v>
      </c>
      <c r="U1395" s="11" t="str">
        <f t="shared" si="189"/>
        <v>Loonies and Leicesters</v>
      </c>
      <c r="V1395" s="11" t="str">
        <f t="shared" si="186"/>
        <v/>
      </c>
      <c r="W1395" s="11" t="str">
        <f t="shared" si="190"/>
        <v/>
      </c>
      <c r="X1395" s="86" t="str">
        <f>IFERROR(IF(U1395="","",IF(COUNTIF('My Played Scenarios'!E:E,T1395)&gt;0,"ü","")),"")</f>
        <v/>
      </c>
    </row>
    <row r="1396" spans="1:24" ht="15" customHeight="1" x14ac:dyDescent="0.3">
      <c r="A1396" s="128" t="str">
        <f>IFERROR(IF(VLOOKUP(C1396,Summary!A:B,2,FALSE)&lt;&gt;"C","",MAX($A$2:A1395)+1),"")</f>
        <v/>
      </c>
      <c r="B1396" s="35" t="str">
        <f>IF(Setup!$J$60="Yes",MAX($B$2:B1395)+1,"")</f>
        <v/>
      </c>
      <c r="C1396" s="28" t="s">
        <v>843</v>
      </c>
      <c r="D1396" s="37" t="str">
        <f t="shared" si="187"/>
        <v>*</v>
      </c>
      <c r="E1396" s="41"/>
      <c r="F1396" s="41"/>
      <c r="I1396" s="70" t="s">
        <v>1363</v>
      </c>
      <c r="J1396" s="70" t="s">
        <v>1363</v>
      </c>
      <c r="K1396" s="70" t="s">
        <v>1363</v>
      </c>
      <c r="L1396" s="70" t="s">
        <v>1363</v>
      </c>
      <c r="M1396" s="70" t="s">
        <v>1363</v>
      </c>
      <c r="N1396" s="70" t="s">
        <v>1363</v>
      </c>
      <c r="O1396" s="70" t="s">
        <v>1363</v>
      </c>
      <c r="P1396" s="70"/>
      <c r="Q1396" s="70" t="s">
        <v>1363</v>
      </c>
      <c r="R1396" s="10" t="str">
        <f t="shared" si="191"/>
        <v/>
      </c>
      <c r="T1396" s="9" t="str">
        <f t="shared" si="188"/>
        <v>SP117</v>
      </c>
      <c r="U1396" s="11" t="str">
        <f t="shared" si="189"/>
        <v>Stranded Cats</v>
      </c>
      <c r="V1396" s="11" t="str">
        <f t="shared" si="186"/>
        <v/>
      </c>
      <c r="W1396" s="11" t="str">
        <f t="shared" si="190"/>
        <v/>
      </c>
      <c r="X1396" s="86" t="str">
        <f>IFERROR(IF(U1396="","",IF(COUNTIF('My Played Scenarios'!E:E,T1396)&gt;0,"ü","")),"")</f>
        <v/>
      </c>
    </row>
    <row r="1397" spans="1:24" ht="15" customHeight="1" x14ac:dyDescent="0.3">
      <c r="A1397" s="128" t="str">
        <f>IFERROR(IF(VLOOKUP(C1397,Summary!A:B,2,FALSE)&lt;&gt;"C","",MAX($A$2:A1396)+1),"")</f>
        <v/>
      </c>
      <c r="B1397" s="35" t="str">
        <f>IF(Setup!$J$60="Yes",MAX($B$2:B1396)+1,"")</f>
        <v/>
      </c>
      <c r="C1397" s="28" t="s">
        <v>844</v>
      </c>
      <c r="D1397" s="37" t="str">
        <f t="shared" si="187"/>
        <v>*</v>
      </c>
      <c r="E1397" s="41"/>
      <c r="F1397" s="41"/>
      <c r="I1397" s="70" t="s">
        <v>1363</v>
      </c>
      <c r="J1397" s="70" t="s">
        <v>1363</v>
      </c>
      <c r="K1397" s="70" t="s">
        <v>1363</v>
      </c>
      <c r="L1397" s="70" t="s">
        <v>1363</v>
      </c>
      <c r="M1397" s="70" t="s">
        <v>1363</v>
      </c>
      <c r="N1397" s="70" t="s">
        <v>1363</v>
      </c>
      <c r="O1397" s="70" t="s">
        <v>1363</v>
      </c>
      <c r="P1397" s="70"/>
      <c r="Q1397" s="70" t="s">
        <v>1363</v>
      </c>
      <c r="R1397" s="10" t="str">
        <f t="shared" si="191"/>
        <v/>
      </c>
      <c r="T1397" s="9" t="str">
        <f t="shared" si="188"/>
        <v>SP118</v>
      </c>
      <c r="U1397" s="11" t="str">
        <f t="shared" si="189"/>
        <v>Seizing the Sittang Bridge</v>
      </c>
      <c r="V1397" s="11" t="str">
        <f t="shared" si="186"/>
        <v/>
      </c>
      <c r="W1397" s="11" t="str">
        <f t="shared" si="190"/>
        <v/>
      </c>
      <c r="X1397" s="86" t="str">
        <f>IFERROR(IF(U1397="","",IF(COUNTIF('My Played Scenarios'!E:E,T1397)&gt;0,"ü","")),"")</f>
        <v/>
      </c>
    </row>
    <row r="1398" spans="1:24" ht="15" customHeight="1" x14ac:dyDescent="0.3">
      <c r="A1398" s="128" t="str">
        <f>IFERROR(IF(VLOOKUP(C1398,Summary!A:B,2,FALSE)&lt;&gt;"C","",MAX($A$2:A1397)+1),"")</f>
        <v/>
      </c>
      <c r="B1398" s="35" t="str">
        <f>IF(Setup!$J$60="Yes",MAX($B$2:B1397)+1,"")</f>
        <v/>
      </c>
      <c r="C1398" s="28" t="s">
        <v>845</v>
      </c>
      <c r="D1398" s="37" t="str">
        <f t="shared" si="187"/>
        <v>*</v>
      </c>
      <c r="E1398" s="41"/>
      <c r="F1398" s="41"/>
      <c r="I1398" s="70" t="s">
        <v>1363</v>
      </c>
      <c r="J1398" s="70" t="s">
        <v>1363</v>
      </c>
      <c r="K1398" s="70" t="s">
        <v>1363</v>
      </c>
      <c r="L1398" s="70" t="s">
        <v>1363</v>
      </c>
      <c r="M1398" s="70" t="s">
        <v>1363</v>
      </c>
      <c r="N1398" s="70" t="s">
        <v>1363</v>
      </c>
      <c r="O1398" s="70" t="s">
        <v>1363</v>
      </c>
      <c r="P1398" s="70"/>
      <c r="Q1398" s="70" t="s">
        <v>1363</v>
      </c>
      <c r="R1398" s="10" t="str">
        <f t="shared" si="191"/>
        <v/>
      </c>
      <c r="T1398" s="9" t="str">
        <f t="shared" si="188"/>
        <v>SP119</v>
      </c>
      <c r="U1398" s="11" t="str">
        <f t="shared" si="189"/>
        <v>Captain Lambert's Factory</v>
      </c>
      <c r="V1398" s="11" t="str">
        <f t="shared" ref="V1398:V1461" si="192">IF(OR(C1398="",LEFT(C1398,3)="---"),"",IF(OR(RIGHT(C1398,3)="-I]",RIGHT(C1398,4)="-II]",RIGHT(C1398,5)="-III]",RIGHT(C1398,4)="-IV]",RIGHT(C1398,3)="-V]",RIGHT(C1398,4)="-VI]",RIGHT(C1398,5)="-VII]",RIGHT(C1398,6)="-VIII]",RIGHT(C1398,3)="CG]",MID(C1398,LEN(C1398)-2,2)="CG",MID(C1398,LEN(C1398)-4,2)="CG",MID(C1398,LEN(C1398)-3,2)="CG"),"Campaign",IFERROR(IF(I1398=1,", PTO","")&amp;IF(J1398=1,", OBA","")&amp;IF(K1398=1,", Nght","")&amp;IF(L1398=1,", Dsrt","")&amp;IF(M1398=1,", Air","")&amp;IF(N1398=1,", Bcg","")&amp;IF(O1398=1,", Sea","")&amp;IF(P1398=1,", Dlux","")&amp;IF(Q1398=1,", SSR",""),"")))</f>
        <v/>
      </c>
      <c r="W1398" s="11" t="str">
        <f t="shared" si="190"/>
        <v/>
      </c>
      <c r="X1398" s="86" t="str">
        <f>IFERROR(IF(U1398="","",IF(COUNTIF('My Played Scenarios'!E:E,T1398)&gt;0,"ü","")),"")</f>
        <v/>
      </c>
    </row>
    <row r="1399" spans="1:24" ht="15" customHeight="1" x14ac:dyDescent="0.3">
      <c r="A1399" s="128" t="str">
        <f>IFERROR(IF(VLOOKUP(C1399,Summary!A:B,2,FALSE)&lt;&gt;"C","",MAX($A$2:A1398)+1),"")</f>
        <v/>
      </c>
      <c r="B1399" s="35" t="str">
        <f>IF(Setup!$J$60="Yes",MAX($B$2:B1398)+1,"")</f>
        <v/>
      </c>
      <c r="C1399" s="28" t="s">
        <v>846</v>
      </c>
      <c r="D1399" s="37" t="str">
        <f t="shared" si="187"/>
        <v>*</v>
      </c>
      <c r="E1399" s="41"/>
      <c r="F1399" s="41"/>
      <c r="I1399" s="70" t="s">
        <v>1363</v>
      </c>
      <c r="J1399" s="70" t="s">
        <v>1363</v>
      </c>
      <c r="K1399" s="70" t="s">
        <v>1363</v>
      </c>
      <c r="L1399" s="70" t="s">
        <v>1363</v>
      </c>
      <c r="M1399" s="70" t="s">
        <v>1363</v>
      </c>
      <c r="N1399" s="70" t="s">
        <v>1363</v>
      </c>
      <c r="O1399" s="70" t="s">
        <v>1363</v>
      </c>
      <c r="P1399" s="70"/>
      <c r="Q1399" s="70" t="s">
        <v>1363</v>
      </c>
      <c r="R1399" s="10" t="str">
        <f t="shared" si="191"/>
        <v/>
      </c>
      <c r="T1399" s="9" t="str">
        <f t="shared" si="188"/>
        <v>SP120</v>
      </c>
      <c r="U1399" s="11" t="str">
        <f t="shared" si="189"/>
        <v>Kettlehut to the Rescue</v>
      </c>
      <c r="V1399" s="11" t="str">
        <f t="shared" si="192"/>
        <v/>
      </c>
      <c r="W1399" s="11" t="str">
        <f t="shared" si="190"/>
        <v/>
      </c>
      <c r="X1399" s="86" t="str">
        <f>IFERROR(IF(U1399="","",IF(COUNTIF('My Played Scenarios'!E:E,T1399)&gt;0,"ü","")),"")</f>
        <v/>
      </c>
    </row>
    <row r="1400" spans="1:24" ht="15" customHeight="1" x14ac:dyDescent="0.3">
      <c r="A1400" s="128" t="str">
        <f>IFERROR(IF(VLOOKUP(C1400,Summary!A:B,2,FALSE)&lt;&gt;"C","",MAX($A$2:A1399)+1),"")</f>
        <v/>
      </c>
      <c r="B1400" s="35" t="str">
        <f>IF(Setup!$J$60="Yes",MAX($B$2:B1399)+1,"")</f>
        <v/>
      </c>
      <c r="C1400" s="28"/>
      <c r="D1400" s="37" t="str">
        <f t="shared" si="187"/>
        <v/>
      </c>
      <c r="E1400" s="41"/>
      <c r="F1400" s="41"/>
      <c r="I1400" s="70" t="s">
        <v>1363</v>
      </c>
      <c r="J1400" s="70" t="s">
        <v>1363</v>
      </c>
      <c r="K1400" s="70" t="s">
        <v>1363</v>
      </c>
      <c r="L1400" s="70" t="s">
        <v>1363</v>
      </c>
      <c r="M1400" s="70" t="s">
        <v>1363</v>
      </c>
      <c r="N1400" s="70" t="s">
        <v>1363</v>
      </c>
      <c r="O1400" s="70" t="s">
        <v>1363</v>
      </c>
      <c r="P1400" s="70"/>
      <c r="Q1400" s="70" t="s">
        <v>1363</v>
      </c>
      <c r="R1400" s="10" t="str">
        <f t="shared" si="191"/>
        <v/>
      </c>
      <c r="T1400" s="9" t="str">
        <f t="shared" si="188"/>
        <v/>
      </c>
      <c r="U1400" s="11" t="str">
        <f t="shared" si="189"/>
        <v/>
      </c>
      <c r="V1400" s="11" t="str">
        <f t="shared" si="192"/>
        <v/>
      </c>
      <c r="W1400" s="11" t="str">
        <f t="shared" si="190"/>
        <v/>
      </c>
      <c r="X1400" s="86" t="str">
        <f>IFERROR(IF(U1400="","",IF(COUNTIF('My Played Scenarios'!E:E,T1400)&gt;0,"ü","")),"")</f>
        <v/>
      </c>
    </row>
    <row r="1401" spans="1:24" ht="15" customHeight="1" x14ac:dyDescent="0.3">
      <c r="A1401" s="128" t="str">
        <f>IFERROR(IF(VLOOKUP(C1401,Summary!A:B,2,FALSE)&lt;&gt;"C","",MAX($A$2:A1400)+1),"")</f>
        <v/>
      </c>
      <c r="B1401" s="35" t="str">
        <f>IF(Setup!$J$60="Yes",MAX($B$2:B1400)+1,"")</f>
        <v/>
      </c>
      <c r="C1401" s="29" t="s">
        <v>847</v>
      </c>
      <c r="D1401" s="37" t="str">
        <f t="shared" si="187"/>
        <v/>
      </c>
      <c r="E1401" s="71"/>
      <c r="F1401" s="71"/>
      <c r="I1401" s="70" t="s">
        <v>1363</v>
      </c>
      <c r="J1401" s="70" t="s">
        <v>1363</v>
      </c>
      <c r="K1401" s="70" t="s">
        <v>1363</v>
      </c>
      <c r="L1401" s="70" t="s">
        <v>1363</v>
      </c>
      <c r="M1401" s="70" t="s">
        <v>1363</v>
      </c>
      <c r="N1401" s="70" t="s">
        <v>1363</v>
      </c>
      <c r="O1401" s="70" t="s">
        <v>1363</v>
      </c>
      <c r="P1401" s="70"/>
      <c r="Q1401" s="70" t="s">
        <v>1363</v>
      </c>
      <c r="R1401" s="10" t="str">
        <f t="shared" si="191"/>
        <v/>
      </c>
      <c r="T1401" s="9" t="str">
        <f t="shared" si="188"/>
        <v/>
      </c>
      <c r="U1401" s="11" t="str">
        <f t="shared" si="189"/>
        <v/>
      </c>
      <c r="V1401" s="11" t="str">
        <f t="shared" si="192"/>
        <v/>
      </c>
      <c r="W1401" s="11" t="str">
        <f t="shared" si="190"/>
        <v/>
      </c>
      <c r="X1401" s="86" t="str">
        <f>IFERROR(IF(U1401="","",IF(COUNTIF('My Played Scenarios'!E:E,T1401)&gt;0,"ü","")),"")</f>
        <v/>
      </c>
    </row>
    <row r="1402" spans="1:24" ht="15" customHeight="1" x14ac:dyDescent="0.3">
      <c r="A1402" s="128" t="str">
        <f>IFERROR(IF(VLOOKUP(C1402,Summary!A:B,2,FALSE)&lt;&gt;"C","",MAX($A$2:A1401)+1),"")</f>
        <v/>
      </c>
      <c r="B1402" s="35" t="str">
        <f>IF(Setup!$J$60="Yes",MAX($B$2:B1401)+1,"")</f>
        <v/>
      </c>
      <c r="C1402" s="28" t="s">
        <v>848</v>
      </c>
      <c r="D1402" s="37" t="str">
        <f t="shared" si="187"/>
        <v>*</v>
      </c>
      <c r="E1402" s="41"/>
      <c r="F1402" s="41"/>
      <c r="I1402" s="70" t="s">
        <v>1363</v>
      </c>
      <c r="J1402" s="70" t="s">
        <v>1363</v>
      </c>
      <c r="K1402" s="70" t="s">
        <v>1363</v>
      </c>
      <c r="L1402" s="70" t="s">
        <v>1363</v>
      </c>
      <c r="M1402" s="70" t="s">
        <v>1363</v>
      </c>
      <c r="N1402" s="70" t="s">
        <v>1363</v>
      </c>
      <c r="O1402" s="70" t="s">
        <v>1363</v>
      </c>
      <c r="P1402" s="70"/>
      <c r="Q1402" s="70" t="s">
        <v>1363</v>
      </c>
      <c r="R1402" s="10" t="str">
        <f t="shared" si="191"/>
        <v/>
      </c>
      <c r="T1402" s="9" t="str">
        <f t="shared" si="188"/>
        <v>SP121</v>
      </c>
      <c r="U1402" s="11" t="str">
        <f t="shared" si="189"/>
        <v>Danger Close!</v>
      </c>
      <c r="V1402" s="11" t="str">
        <f t="shared" si="192"/>
        <v/>
      </c>
      <c r="W1402" s="11" t="str">
        <f t="shared" si="190"/>
        <v/>
      </c>
      <c r="X1402" s="86" t="str">
        <f>IFERROR(IF(U1402="","",IF(COUNTIF('My Played Scenarios'!E:E,T1402)&gt;0,"ü","")),"")</f>
        <v/>
      </c>
    </row>
    <row r="1403" spans="1:24" ht="15" customHeight="1" x14ac:dyDescent="0.3">
      <c r="A1403" s="128" t="str">
        <f>IFERROR(IF(VLOOKUP(C1403,Summary!A:B,2,FALSE)&lt;&gt;"C","",MAX($A$2:A1402)+1),"")</f>
        <v/>
      </c>
      <c r="B1403" s="35" t="str">
        <f>IF(Setup!$J$60="Yes",MAX($B$2:B1402)+1,"")</f>
        <v/>
      </c>
      <c r="C1403" s="28" t="s">
        <v>849</v>
      </c>
      <c r="D1403" s="37" t="str">
        <f t="shared" si="187"/>
        <v>*</v>
      </c>
      <c r="E1403" s="41"/>
      <c r="F1403" s="41"/>
      <c r="I1403" s="70" t="s">
        <v>1363</v>
      </c>
      <c r="J1403" s="70" t="s">
        <v>1363</v>
      </c>
      <c r="K1403" s="70" t="s">
        <v>1363</v>
      </c>
      <c r="L1403" s="70" t="s">
        <v>1363</v>
      </c>
      <c r="M1403" s="70" t="s">
        <v>1363</v>
      </c>
      <c r="N1403" s="70" t="s">
        <v>1363</v>
      </c>
      <c r="O1403" s="70" t="s">
        <v>1363</v>
      </c>
      <c r="P1403" s="70"/>
      <c r="Q1403" s="70" t="s">
        <v>1363</v>
      </c>
      <c r="R1403" s="10" t="str">
        <f t="shared" si="191"/>
        <v/>
      </c>
      <c r="T1403" s="9" t="str">
        <f t="shared" si="188"/>
        <v>SP122</v>
      </c>
      <c r="U1403" s="11" t="str">
        <f t="shared" si="189"/>
        <v>Constant Sorrow</v>
      </c>
      <c r="V1403" s="11" t="str">
        <f t="shared" si="192"/>
        <v/>
      </c>
      <c r="W1403" s="11" t="str">
        <f t="shared" si="190"/>
        <v/>
      </c>
      <c r="X1403" s="86" t="str">
        <f>IFERROR(IF(U1403="","",IF(COUNTIF('My Played Scenarios'!E:E,T1403)&gt;0,"ü","")),"")</f>
        <v/>
      </c>
    </row>
    <row r="1404" spans="1:24" ht="15" customHeight="1" x14ac:dyDescent="0.3">
      <c r="A1404" s="128" t="str">
        <f>IFERROR(IF(VLOOKUP(C1404,Summary!A:B,2,FALSE)&lt;&gt;"C","",MAX($A$2:A1403)+1),"")</f>
        <v/>
      </c>
      <c r="B1404" s="35" t="str">
        <f>IF(Setup!$J$60="Yes",MAX($B$2:B1403)+1,"")</f>
        <v/>
      </c>
      <c r="C1404" s="28" t="s">
        <v>850</v>
      </c>
      <c r="D1404" s="37" t="str">
        <f t="shared" si="187"/>
        <v>*</v>
      </c>
      <c r="E1404" s="41"/>
      <c r="F1404" s="41"/>
      <c r="I1404" s="70" t="s">
        <v>1363</v>
      </c>
      <c r="J1404" s="70" t="s">
        <v>1363</v>
      </c>
      <c r="K1404" s="70" t="s">
        <v>1363</v>
      </c>
      <c r="L1404" s="70" t="s">
        <v>1363</v>
      </c>
      <c r="M1404" s="70" t="s">
        <v>1363</v>
      </c>
      <c r="N1404" s="70" t="s">
        <v>1363</v>
      </c>
      <c r="O1404" s="70" t="s">
        <v>1363</v>
      </c>
      <c r="P1404" s="70"/>
      <c r="Q1404" s="70" t="s">
        <v>1363</v>
      </c>
      <c r="R1404" s="10" t="str">
        <f t="shared" si="191"/>
        <v/>
      </c>
      <c r="T1404" s="9" t="str">
        <f t="shared" si="188"/>
        <v>SP123</v>
      </c>
      <c r="U1404" s="11" t="str">
        <f t="shared" si="189"/>
        <v>The Badger's Breath</v>
      </c>
      <c r="V1404" s="11" t="str">
        <f t="shared" si="192"/>
        <v/>
      </c>
      <c r="W1404" s="11" t="str">
        <f t="shared" si="190"/>
        <v/>
      </c>
      <c r="X1404" s="86" t="str">
        <f>IFERROR(IF(U1404="","",IF(COUNTIF('My Played Scenarios'!E:E,T1404)&gt;0,"ü","")),"")</f>
        <v/>
      </c>
    </row>
    <row r="1405" spans="1:24" ht="15" customHeight="1" x14ac:dyDescent="0.3">
      <c r="A1405" s="128" t="str">
        <f>IFERROR(IF(VLOOKUP(C1405,Summary!A:B,2,FALSE)&lt;&gt;"C","",MAX($A$2:A1404)+1),"")</f>
        <v/>
      </c>
      <c r="B1405" s="35" t="str">
        <f>IF(Setup!$J$60="Yes",MAX($B$2:B1404)+1,"")</f>
        <v/>
      </c>
      <c r="C1405" s="28" t="s">
        <v>851</v>
      </c>
      <c r="D1405" s="37" t="str">
        <f t="shared" si="187"/>
        <v>*</v>
      </c>
      <c r="E1405" s="41"/>
      <c r="F1405" s="41"/>
      <c r="I1405" s="70" t="s">
        <v>1363</v>
      </c>
      <c r="J1405" s="70" t="s">
        <v>1363</v>
      </c>
      <c r="K1405" s="70" t="s">
        <v>1363</v>
      </c>
      <c r="L1405" s="70" t="s">
        <v>1363</v>
      </c>
      <c r="M1405" s="70" t="s">
        <v>1363</v>
      </c>
      <c r="N1405" s="70" t="s">
        <v>1363</v>
      </c>
      <c r="O1405" s="70" t="s">
        <v>1363</v>
      </c>
      <c r="P1405" s="70"/>
      <c r="Q1405" s="70" t="s">
        <v>1363</v>
      </c>
      <c r="R1405" s="10" t="str">
        <f t="shared" si="191"/>
        <v/>
      </c>
      <c r="T1405" s="9" t="str">
        <f t="shared" si="188"/>
        <v>SP124</v>
      </c>
      <c r="U1405" s="11" t="str">
        <f t="shared" si="189"/>
        <v>Expelling the Guards</v>
      </c>
      <c r="V1405" s="11" t="str">
        <f t="shared" si="192"/>
        <v/>
      </c>
      <c r="W1405" s="11" t="str">
        <f t="shared" si="190"/>
        <v/>
      </c>
      <c r="X1405" s="86" t="str">
        <f>IFERROR(IF(U1405="","",IF(COUNTIF('My Played Scenarios'!E:E,T1405)&gt;0,"ü","")),"")</f>
        <v/>
      </c>
    </row>
    <row r="1406" spans="1:24" ht="15" customHeight="1" x14ac:dyDescent="0.3">
      <c r="A1406" s="128" t="str">
        <f>IFERROR(IF(VLOOKUP(C1406,Summary!A:B,2,FALSE)&lt;&gt;"C","",MAX($A$2:A1405)+1),"")</f>
        <v/>
      </c>
      <c r="B1406" s="35" t="str">
        <f>IF(Setup!$J$60="Yes",MAX($B$2:B1405)+1,"")</f>
        <v/>
      </c>
      <c r="C1406" s="28" t="s">
        <v>852</v>
      </c>
      <c r="D1406" s="37" t="str">
        <f t="shared" si="187"/>
        <v>*</v>
      </c>
      <c r="E1406" s="41"/>
      <c r="F1406" s="41"/>
      <c r="I1406" s="70" t="s">
        <v>1363</v>
      </c>
      <c r="J1406" s="70" t="s">
        <v>1363</v>
      </c>
      <c r="K1406" s="70" t="s">
        <v>1363</v>
      </c>
      <c r="L1406" s="70" t="s">
        <v>1363</v>
      </c>
      <c r="M1406" s="70" t="s">
        <v>1363</v>
      </c>
      <c r="N1406" s="70" t="s">
        <v>1363</v>
      </c>
      <c r="O1406" s="70" t="s">
        <v>1363</v>
      </c>
      <c r="P1406" s="70"/>
      <c r="Q1406" s="70" t="s">
        <v>1363</v>
      </c>
      <c r="R1406" s="10" t="str">
        <f t="shared" si="191"/>
        <v/>
      </c>
      <c r="T1406" s="9" t="str">
        <f t="shared" si="188"/>
        <v>SP125</v>
      </c>
      <c r="U1406" s="11" t="str">
        <f t="shared" si="189"/>
        <v>Nunshigum</v>
      </c>
      <c r="V1406" s="11" t="str">
        <f t="shared" si="192"/>
        <v/>
      </c>
      <c r="W1406" s="11" t="str">
        <f t="shared" si="190"/>
        <v/>
      </c>
      <c r="X1406" s="86" t="str">
        <f>IFERROR(IF(U1406="","",IF(COUNTIF('My Played Scenarios'!E:E,T1406)&gt;0,"ü","")),"")</f>
        <v/>
      </c>
    </row>
    <row r="1407" spans="1:24" ht="15" customHeight="1" x14ac:dyDescent="0.3">
      <c r="A1407" s="128" t="str">
        <f>IFERROR(IF(VLOOKUP(C1407,Summary!A:B,2,FALSE)&lt;&gt;"C","",MAX($A$2:A1406)+1),"")</f>
        <v/>
      </c>
      <c r="B1407" s="35" t="str">
        <f>IF(Setup!$J$60="Yes",MAX($B$2:B1406)+1,"")</f>
        <v/>
      </c>
      <c r="C1407" s="28" t="s">
        <v>853</v>
      </c>
      <c r="D1407" s="37" t="str">
        <f t="shared" si="187"/>
        <v>*</v>
      </c>
      <c r="E1407" s="41"/>
      <c r="F1407" s="41"/>
      <c r="I1407" s="70" t="s">
        <v>1363</v>
      </c>
      <c r="J1407" s="70" t="s">
        <v>1363</v>
      </c>
      <c r="K1407" s="70" t="s">
        <v>1363</v>
      </c>
      <c r="L1407" s="70" t="s">
        <v>1363</v>
      </c>
      <c r="M1407" s="70" t="s">
        <v>1363</v>
      </c>
      <c r="N1407" s="70" t="s">
        <v>1363</v>
      </c>
      <c r="O1407" s="70" t="s">
        <v>1363</v>
      </c>
      <c r="P1407" s="70"/>
      <c r="Q1407" s="70" t="s">
        <v>1363</v>
      </c>
      <c r="R1407" s="10" t="str">
        <f t="shared" si="191"/>
        <v/>
      </c>
      <c r="T1407" s="9" t="str">
        <f t="shared" si="188"/>
        <v>SP126</v>
      </c>
      <c r="U1407" s="11" t="str">
        <f t="shared" si="189"/>
        <v>Malignant Mahrattas</v>
      </c>
      <c r="V1407" s="11" t="str">
        <f t="shared" si="192"/>
        <v/>
      </c>
      <c r="W1407" s="11" t="str">
        <f t="shared" si="190"/>
        <v/>
      </c>
      <c r="X1407" s="86" t="str">
        <f>IFERROR(IF(U1407="","",IF(COUNTIF('My Played Scenarios'!E:E,T1407)&gt;0,"ü","")),"")</f>
        <v/>
      </c>
    </row>
    <row r="1408" spans="1:24" ht="15" customHeight="1" x14ac:dyDescent="0.3">
      <c r="A1408" s="128" t="str">
        <f>IFERROR(IF(VLOOKUP(C1408,Summary!A:B,2,FALSE)&lt;&gt;"C","",MAX($A$2:A1407)+1),"")</f>
        <v/>
      </c>
      <c r="B1408" s="35" t="str">
        <f>IF(Setup!$J$60="Yes",MAX($B$2:B1407)+1,"")</f>
        <v/>
      </c>
      <c r="C1408" s="28" t="s">
        <v>854</v>
      </c>
      <c r="D1408" s="37" t="str">
        <f t="shared" si="187"/>
        <v>*</v>
      </c>
      <c r="E1408" s="41"/>
      <c r="F1408" s="41"/>
      <c r="I1408" s="70" t="s">
        <v>1363</v>
      </c>
      <c r="J1408" s="70" t="s">
        <v>1363</v>
      </c>
      <c r="K1408" s="70" t="s">
        <v>1363</v>
      </c>
      <c r="L1408" s="70" t="s">
        <v>1363</v>
      </c>
      <c r="M1408" s="70" t="s">
        <v>1363</v>
      </c>
      <c r="N1408" s="70" t="s">
        <v>1363</v>
      </c>
      <c r="O1408" s="70" t="s">
        <v>1363</v>
      </c>
      <c r="P1408" s="70"/>
      <c r="Q1408" s="70" t="s">
        <v>1363</v>
      </c>
      <c r="R1408" s="10" t="str">
        <f t="shared" si="191"/>
        <v/>
      </c>
      <c r="T1408" s="9" t="str">
        <f t="shared" si="188"/>
        <v>SP127</v>
      </c>
      <c r="U1408" s="11" t="str">
        <f t="shared" si="189"/>
        <v>Bleed Gurkha Bleed!</v>
      </c>
      <c r="V1408" s="11" t="str">
        <f t="shared" si="192"/>
        <v/>
      </c>
      <c r="W1408" s="11" t="str">
        <f t="shared" si="190"/>
        <v/>
      </c>
      <c r="X1408" s="86" t="str">
        <f>IFERROR(IF(U1408="","",IF(COUNTIF('My Played Scenarios'!E:E,T1408)&gt;0,"ü","")),"")</f>
        <v/>
      </c>
    </row>
    <row r="1409" spans="1:24" ht="15" customHeight="1" x14ac:dyDescent="0.3">
      <c r="A1409" s="128" t="str">
        <f>IFERROR(IF(VLOOKUP(C1409,Summary!A:B,2,FALSE)&lt;&gt;"C","",MAX($A$2:A1408)+1),"")</f>
        <v/>
      </c>
      <c r="B1409" s="35" t="str">
        <f>IF(Setup!$J$60="Yes",MAX($B$2:B1408)+1,"")</f>
        <v/>
      </c>
      <c r="C1409" s="28" t="s">
        <v>855</v>
      </c>
      <c r="D1409" s="37" t="str">
        <f t="shared" si="187"/>
        <v>*</v>
      </c>
      <c r="E1409" s="41"/>
      <c r="F1409" s="41"/>
      <c r="I1409" s="70" t="s">
        <v>1363</v>
      </c>
      <c r="J1409" s="70" t="s">
        <v>1363</v>
      </c>
      <c r="K1409" s="70" t="s">
        <v>1363</v>
      </c>
      <c r="L1409" s="70" t="s">
        <v>1363</v>
      </c>
      <c r="M1409" s="70" t="s">
        <v>1363</v>
      </c>
      <c r="N1409" s="70" t="s">
        <v>1363</v>
      </c>
      <c r="O1409" s="70" t="s">
        <v>1363</v>
      </c>
      <c r="P1409" s="70"/>
      <c r="Q1409" s="70" t="s">
        <v>1363</v>
      </c>
      <c r="R1409" s="10" t="str">
        <f t="shared" si="191"/>
        <v/>
      </c>
      <c r="T1409" s="9" t="str">
        <f t="shared" si="188"/>
        <v>SP128</v>
      </c>
      <c r="U1409" s="11" t="str">
        <f t="shared" si="189"/>
        <v>Rupee Reward</v>
      </c>
      <c r="V1409" s="11" t="str">
        <f t="shared" si="192"/>
        <v/>
      </c>
      <c r="W1409" s="11" t="str">
        <f t="shared" si="190"/>
        <v/>
      </c>
      <c r="X1409" s="86" t="str">
        <f>IFERROR(IF(U1409="","",IF(COUNTIF('My Played Scenarios'!E:E,T1409)&gt;0,"ü","")),"")</f>
        <v/>
      </c>
    </row>
    <row r="1410" spans="1:24" ht="15" customHeight="1" x14ac:dyDescent="0.3">
      <c r="A1410" s="128" t="str">
        <f>IFERROR(IF(VLOOKUP(C1410,Summary!A:B,2,FALSE)&lt;&gt;"C","",MAX($A$2:A1409)+1),"")</f>
        <v/>
      </c>
      <c r="B1410" s="35" t="str">
        <f>IF(Setup!$J$60="Yes",MAX($B$2:B1409)+1,"")</f>
        <v/>
      </c>
      <c r="C1410" s="28" t="s">
        <v>856</v>
      </c>
      <c r="D1410" s="37" t="str">
        <f t="shared" si="187"/>
        <v>*</v>
      </c>
      <c r="E1410" s="41"/>
      <c r="F1410" s="41"/>
      <c r="I1410" s="70" t="s">
        <v>1363</v>
      </c>
      <c r="J1410" s="70" t="s">
        <v>1363</v>
      </c>
      <c r="K1410" s="70" t="s">
        <v>1363</v>
      </c>
      <c r="L1410" s="70" t="s">
        <v>1363</v>
      </c>
      <c r="M1410" s="70" t="s">
        <v>1363</v>
      </c>
      <c r="N1410" s="70" t="s">
        <v>1363</v>
      </c>
      <c r="O1410" s="70" t="s">
        <v>1363</v>
      </c>
      <c r="P1410" s="70"/>
      <c r="Q1410" s="70" t="s">
        <v>1363</v>
      </c>
      <c r="R1410" s="10" t="str">
        <f t="shared" si="191"/>
        <v/>
      </c>
      <c r="T1410" s="9" t="str">
        <f t="shared" si="188"/>
        <v>SP129</v>
      </c>
      <c r="U1410" s="11" t="str">
        <f t="shared" si="189"/>
        <v>Locking Horns at Lozovaja</v>
      </c>
      <c r="V1410" s="11" t="str">
        <f t="shared" si="192"/>
        <v/>
      </c>
      <c r="W1410" s="11" t="str">
        <f t="shared" si="190"/>
        <v/>
      </c>
      <c r="X1410" s="86" t="str">
        <f>IFERROR(IF(U1410="","",IF(COUNTIF('My Played Scenarios'!E:E,T1410)&gt;0,"ü","")),"")</f>
        <v/>
      </c>
    </row>
    <row r="1411" spans="1:24" ht="15" customHeight="1" x14ac:dyDescent="0.3">
      <c r="A1411" s="128" t="str">
        <f>IFERROR(IF(VLOOKUP(C1411,Summary!A:B,2,FALSE)&lt;&gt;"C","",MAX($A$2:A1410)+1),"")</f>
        <v/>
      </c>
      <c r="B1411" s="35" t="str">
        <f>IF(Setup!$J$60="Yes",MAX($B$2:B1410)+1,"")</f>
        <v/>
      </c>
      <c r="C1411" s="28" t="s">
        <v>857</v>
      </c>
      <c r="D1411" s="37" t="str">
        <f t="shared" si="187"/>
        <v>*</v>
      </c>
      <c r="E1411" s="41"/>
      <c r="F1411" s="41"/>
      <c r="I1411" s="70" t="s">
        <v>1363</v>
      </c>
      <c r="J1411" s="70" t="s">
        <v>1363</v>
      </c>
      <c r="K1411" s="70" t="s">
        <v>1363</v>
      </c>
      <c r="L1411" s="70" t="s">
        <v>1363</v>
      </c>
      <c r="M1411" s="70" t="s">
        <v>1363</v>
      </c>
      <c r="N1411" s="70" t="s">
        <v>1363</v>
      </c>
      <c r="O1411" s="70" t="s">
        <v>1363</v>
      </c>
      <c r="P1411" s="70"/>
      <c r="Q1411" s="70" t="s">
        <v>1363</v>
      </c>
      <c r="R1411" s="10" t="str">
        <f t="shared" si="191"/>
        <v/>
      </c>
      <c r="T1411" s="9" t="str">
        <f t="shared" si="188"/>
        <v>SP130</v>
      </c>
      <c r="U1411" s="11" t="str">
        <f t="shared" si="189"/>
        <v>Tiger's Whiskers</v>
      </c>
      <c r="V1411" s="11" t="str">
        <f t="shared" si="192"/>
        <v/>
      </c>
      <c r="W1411" s="11" t="str">
        <f t="shared" si="190"/>
        <v/>
      </c>
      <c r="X1411" s="86" t="str">
        <f>IFERROR(IF(U1411="","",IF(COUNTIF('My Played Scenarios'!E:E,T1411)&gt;0,"ü","")),"")</f>
        <v/>
      </c>
    </row>
    <row r="1412" spans="1:24" ht="15" customHeight="1" x14ac:dyDescent="0.3">
      <c r="A1412" s="128" t="str">
        <f>IFERROR(IF(VLOOKUP(C1412,Summary!A:B,2,FALSE)&lt;&gt;"C","",MAX($A$2:A1411)+1),"")</f>
        <v/>
      </c>
      <c r="B1412" s="35" t="str">
        <f>IF(Setup!$J$60="Yes",MAX($B$2:B1411)+1,"")</f>
        <v/>
      </c>
      <c r="C1412" s="28" t="s">
        <v>858</v>
      </c>
      <c r="D1412" s="37" t="str">
        <f t="shared" si="187"/>
        <v>*</v>
      </c>
      <c r="E1412" s="41"/>
      <c r="F1412" s="41"/>
      <c r="I1412" s="70" t="s">
        <v>1363</v>
      </c>
      <c r="J1412" s="70" t="s">
        <v>1363</v>
      </c>
      <c r="K1412" s="70" t="s">
        <v>1363</v>
      </c>
      <c r="L1412" s="70" t="s">
        <v>1363</v>
      </c>
      <c r="M1412" s="70" t="s">
        <v>1363</v>
      </c>
      <c r="N1412" s="70" t="s">
        <v>1363</v>
      </c>
      <c r="O1412" s="70" t="s">
        <v>1363</v>
      </c>
      <c r="P1412" s="70"/>
      <c r="Q1412" s="70" t="s">
        <v>1363</v>
      </c>
      <c r="R1412" s="10" t="str">
        <f t="shared" si="191"/>
        <v/>
      </c>
      <c r="T1412" s="9" t="str">
        <f t="shared" si="188"/>
        <v>SP131</v>
      </c>
      <c r="U1412" s="11" t="str">
        <f t="shared" si="189"/>
        <v>Pocket Panzers</v>
      </c>
      <c r="V1412" s="11" t="str">
        <f t="shared" si="192"/>
        <v/>
      </c>
      <c r="W1412" s="11" t="str">
        <f t="shared" si="190"/>
        <v/>
      </c>
      <c r="X1412" s="86" t="str">
        <f>IFERROR(IF(U1412="","",IF(COUNTIF('My Played Scenarios'!E:E,T1412)&gt;0,"ü","")),"")</f>
        <v/>
      </c>
    </row>
    <row r="1413" spans="1:24" ht="15" customHeight="1" x14ac:dyDescent="0.3">
      <c r="A1413" s="128" t="str">
        <f>IFERROR(IF(VLOOKUP(C1413,Summary!A:B,2,FALSE)&lt;&gt;"C","",MAX($A$2:A1412)+1),"")</f>
        <v/>
      </c>
      <c r="B1413" s="35" t="str">
        <f>IF(Setup!$J$60="Yes",MAX($B$2:B1412)+1,"")</f>
        <v/>
      </c>
      <c r="C1413" s="28" t="s">
        <v>859</v>
      </c>
      <c r="D1413" s="37" t="str">
        <f t="shared" si="187"/>
        <v>*</v>
      </c>
      <c r="E1413" s="41"/>
      <c r="F1413" s="41"/>
      <c r="I1413" s="70" t="s">
        <v>1363</v>
      </c>
      <c r="J1413" s="70" t="s">
        <v>1363</v>
      </c>
      <c r="K1413" s="70" t="s">
        <v>1363</v>
      </c>
      <c r="L1413" s="70" t="s">
        <v>1363</v>
      </c>
      <c r="M1413" s="70" t="s">
        <v>1363</v>
      </c>
      <c r="N1413" s="70" t="s">
        <v>1363</v>
      </c>
      <c r="O1413" s="70" t="s">
        <v>1363</v>
      </c>
      <c r="P1413" s="70"/>
      <c r="Q1413" s="70" t="s">
        <v>1363</v>
      </c>
      <c r="R1413" s="10" t="str">
        <f t="shared" si="191"/>
        <v/>
      </c>
      <c r="T1413" s="9" t="str">
        <f t="shared" si="188"/>
        <v>SP132</v>
      </c>
      <c r="U1413" s="11" t="str">
        <f t="shared" si="189"/>
        <v>Timmerman's Bridge</v>
      </c>
      <c r="V1413" s="11" t="str">
        <f t="shared" si="192"/>
        <v/>
      </c>
      <c r="W1413" s="11" t="str">
        <f t="shared" si="190"/>
        <v/>
      </c>
      <c r="X1413" s="86" t="str">
        <f>IFERROR(IF(U1413="","",IF(COUNTIF('My Played Scenarios'!E:E,T1413)&gt;0,"ü","")),"")</f>
        <v/>
      </c>
    </row>
    <row r="1414" spans="1:24" ht="15" customHeight="1" x14ac:dyDescent="0.3">
      <c r="A1414" s="128" t="str">
        <f>IFERROR(IF(VLOOKUP(C1414,Summary!A:B,2,FALSE)&lt;&gt;"C","",MAX($A$2:A1413)+1),"")</f>
        <v/>
      </c>
      <c r="B1414" s="35" t="str">
        <f>IF(Setup!$J$60="Yes",MAX($B$2:B1413)+1,"")</f>
        <v/>
      </c>
      <c r="C1414" s="28"/>
      <c r="D1414" s="37" t="str">
        <f t="shared" si="187"/>
        <v/>
      </c>
      <c r="E1414" s="41"/>
      <c r="F1414" s="41"/>
      <c r="I1414" s="70" t="s">
        <v>1363</v>
      </c>
      <c r="J1414" s="70" t="s">
        <v>1363</v>
      </c>
      <c r="K1414" s="70" t="s">
        <v>1363</v>
      </c>
      <c r="L1414" s="70" t="s">
        <v>1363</v>
      </c>
      <c r="M1414" s="70" t="s">
        <v>1363</v>
      </c>
      <c r="N1414" s="70" t="s">
        <v>1363</v>
      </c>
      <c r="O1414" s="70" t="s">
        <v>1363</v>
      </c>
      <c r="P1414" s="70"/>
      <c r="Q1414" s="70" t="s">
        <v>1363</v>
      </c>
      <c r="R1414" s="10" t="str">
        <f t="shared" si="191"/>
        <v/>
      </c>
      <c r="T1414" s="9" t="str">
        <f t="shared" si="188"/>
        <v/>
      </c>
      <c r="U1414" s="11" t="str">
        <f t="shared" si="189"/>
        <v/>
      </c>
      <c r="V1414" s="11" t="str">
        <f t="shared" si="192"/>
        <v/>
      </c>
      <c r="W1414" s="11" t="str">
        <f t="shared" si="190"/>
        <v/>
      </c>
      <c r="X1414" s="86" t="str">
        <f>IFERROR(IF(U1414="","",IF(COUNTIF('My Played Scenarios'!E:E,T1414)&gt;0,"ü","")),"")</f>
        <v/>
      </c>
    </row>
    <row r="1415" spans="1:24" ht="15" customHeight="1" x14ac:dyDescent="0.3">
      <c r="A1415" s="128" t="str">
        <f>IFERROR(IF(VLOOKUP(C1415,Summary!A:B,2,FALSE)&lt;&gt;"C","",MAX($A$2:A1414)+1),"")</f>
        <v/>
      </c>
      <c r="B1415" s="35" t="str">
        <f>IF(Setup!$J$60="Yes",MAX($B$2:B1414)+1,"")</f>
        <v/>
      </c>
      <c r="C1415" s="29" t="s">
        <v>860</v>
      </c>
      <c r="D1415" s="37" t="str">
        <f t="shared" si="187"/>
        <v/>
      </c>
      <c r="E1415" s="17"/>
      <c r="F1415" s="17"/>
      <c r="I1415" s="70" t="s">
        <v>1363</v>
      </c>
      <c r="J1415" s="70" t="s">
        <v>1363</v>
      </c>
      <c r="K1415" s="70" t="s">
        <v>1363</v>
      </c>
      <c r="L1415" s="70" t="s">
        <v>1363</v>
      </c>
      <c r="M1415" s="70" t="s">
        <v>1363</v>
      </c>
      <c r="N1415" s="70" t="s">
        <v>1363</v>
      </c>
      <c r="O1415" s="70" t="s">
        <v>1363</v>
      </c>
      <c r="P1415" s="70"/>
      <c r="Q1415" s="70" t="s">
        <v>1363</v>
      </c>
      <c r="R1415" s="10" t="str">
        <f t="shared" si="191"/>
        <v/>
      </c>
      <c r="T1415" s="9" t="str">
        <f t="shared" si="188"/>
        <v/>
      </c>
      <c r="U1415" s="11" t="str">
        <f t="shared" si="189"/>
        <v/>
      </c>
      <c r="V1415" s="11" t="str">
        <f t="shared" si="192"/>
        <v/>
      </c>
      <c r="W1415" s="11" t="str">
        <f t="shared" si="190"/>
        <v/>
      </c>
      <c r="X1415" s="86" t="str">
        <f>IFERROR(IF(U1415="","",IF(COUNTIF('My Played Scenarios'!E:E,T1415)&gt;0,"ü","")),"")</f>
        <v/>
      </c>
    </row>
    <row r="1416" spans="1:24" ht="15" customHeight="1" x14ac:dyDescent="0.3">
      <c r="A1416" s="128" t="str">
        <f>IFERROR(IF(VLOOKUP(C1416,Summary!A:B,2,FALSE)&lt;&gt;"C","",MAX($A$2:A1415)+1),"")</f>
        <v/>
      </c>
      <c r="B1416" s="35" t="str">
        <f>IF(Setup!$J$60="Yes",MAX($B$2:B1415)+1,"")</f>
        <v/>
      </c>
      <c r="C1416" s="28" t="s">
        <v>861</v>
      </c>
      <c r="D1416" s="37" t="str">
        <f t="shared" si="187"/>
        <v>*</v>
      </c>
      <c r="E1416" s="41"/>
      <c r="F1416" s="41"/>
      <c r="I1416" s="70" t="s">
        <v>1363</v>
      </c>
      <c r="J1416" s="70" t="s">
        <v>1363</v>
      </c>
      <c r="K1416" s="70" t="s">
        <v>1363</v>
      </c>
      <c r="L1416" s="70" t="s">
        <v>1363</v>
      </c>
      <c r="M1416" s="70" t="s">
        <v>1363</v>
      </c>
      <c r="N1416" s="70" t="s">
        <v>1363</v>
      </c>
      <c r="O1416" s="70" t="s">
        <v>1363</v>
      </c>
      <c r="P1416" s="70"/>
      <c r="Q1416" s="70" t="s">
        <v>1363</v>
      </c>
      <c r="R1416" s="10" t="str">
        <f t="shared" si="191"/>
        <v/>
      </c>
      <c r="T1416" s="9" t="str">
        <f t="shared" si="188"/>
        <v>SP133</v>
      </c>
      <c r="U1416" s="11" t="str">
        <f t="shared" si="189"/>
        <v>Old Hickory's Path</v>
      </c>
      <c r="V1416" s="11" t="str">
        <f t="shared" si="192"/>
        <v/>
      </c>
      <c r="W1416" s="11" t="str">
        <f t="shared" si="190"/>
        <v/>
      </c>
      <c r="X1416" s="86" t="str">
        <f>IFERROR(IF(U1416="","",IF(COUNTIF('My Played Scenarios'!E:E,T1416)&gt;0,"ü","")),"")</f>
        <v/>
      </c>
    </row>
    <row r="1417" spans="1:24" ht="15" customHeight="1" x14ac:dyDescent="0.3">
      <c r="A1417" s="128" t="str">
        <f>IFERROR(IF(VLOOKUP(C1417,Summary!A:B,2,FALSE)&lt;&gt;"C","",MAX($A$2:A1416)+1),"")</f>
        <v/>
      </c>
      <c r="B1417" s="35" t="str">
        <f>IF(Setup!$J$60="Yes",MAX($B$2:B1416)+1,"")</f>
        <v/>
      </c>
      <c r="C1417" s="28" t="s">
        <v>862</v>
      </c>
      <c r="D1417" s="37" t="str">
        <f t="shared" si="187"/>
        <v>*</v>
      </c>
      <c r="E1417" s="41"/>
      <c r="F1417" s="41"/>
      <c r="I1417" s="70" t="s">
        <v>1363</v>
      </c>
      <c r="J1417" s="70" t="s">
        <v>1363</v>
      </c>
      <c r="K1417" s="70" t="s">
        <v>1363</v>
      </c>
      <c r="L1417" s="70" t="s">
        <v>1363</v>
      </c>
      <c r="M1417" s="70" t="s">
        <v>1363</v>
      </c>
      <c r="N1417" s="70" t="s">
        <v>1363</v>
      </c>
      <c r="O1417" s="70" t="s">
        <v>1363</v>
      </c>
      <c r="P1417" s="70"/>
      <c r="Q1417" s="70" t="s">
        <v>1363</v>
      </c>
      <c r="R1417" s="10" t="str">
        <f t="shared" si="191"/>
        <v/>
      </c>
      <c r="T1417" s="9" t="str">
        <f t="shared" si="188"/>
        <v>SP134</v>
      </c>
      <c r="U1417" s="11" t="str">
        <f t="shared" si="189"/>
        <v>Barracuda!</v>
      </c>
      <c r="V1417" s="11" t="str">
        <f t="shared" si="192"/>
        <v/>
      </c>
      <c r="W1417" s="11" t="str">
        <f t="shared" si="190"/>
        <v/>
      </c>
      <c r="X1417" s="86" t="str">
        <f>IFERROR(IF(U1417="","",IF(COUNTIF('My Played Scenarios'!E:E,T1417)&gt;0,"ü","")),"")</f>
        <v/>
      </c>
    </row>
    <row r="1418" spans="1:24" ht="15" customHeight="1" x14ac:dyDescent="0.3">
      <c r="A1418" s="128" t="str">
        <f>IFERROR(IF(VLOOKUP(C1418,Summary!A:B,2,FALSE)&lt;&gt;"C","",MAX($A$2:A1417)+1),"")</f>
        <v/>
      </c>
      <c r="B1418" s="35" t="str">
        <f>IF(Setup!$J$60="Yes",MAX($B$2:B1417)+1,"")</f>
        <v/>
      </c>
      <c r="C1418" s="28" t="s">
        <v>863</v>
      </c>
      <c r="D1418" s="37" t="str">
        <f t="shared" si="187"/>
        <v>*</v>
      </c>
      <c r="E1418" s="41"/>
      <c r="F1418" s="41"/>
      <c r="I1418" s="70" t="s">
        <v>1363</v>
      </c>
      <c r="J1418" s="70" t="s">
        <v>1363</v>
      </c>
      <c r="K1418" s="70" t="s">
        <v>1363</v>
      </c>
      <c r="L1418" s="70" t="s">
        <v>1363</v>
      </c>
      <c r="M1418" s="70" t="s">
        <v>1363</v>
      </c>
      <c r="N1418" s="70" t="s">
        <v>1363</v>
      </c>
      <c r="O1418" s="70" t="s">
        <v>1363</v>
      </c>
      <c r="P1418" s="70"/>
      <c r="Q1418" s="70" t="s">
        <v>1363</v>
      </c>
      <c r="R1418" s="10" t="str">
        <f t="shared" si="191"/>
        <v/>
      </c>
      <c r="T1418" s="9" t="str">
        <f t="shared" si="188"/>
        <v>SP135</v>
      </c>
      <c r="U1418" s="11" t="str">
        <f t="shared" si="189"/>
        <v>Tale of the Comet</v>
      </c>
      <c r="V1418" s="11" t="str">
        <f t="shared" si="192"/>
        <v/>
      </c>
      <c r="W1418" s="11" t="str">
        <f t="shared" si="190"/>
        <v/>
      </c>
      <c r="X1418" s="86" t="str">
        <f>IFERROR(IF(U1418="","",IF(COUNTIF('My Played Scenarios'!E:E,T1418)&gt;0,"ü","")),"")</f>
        <v/>
      </c>
    </row>
    <row r="1419" spans="1:24" ht="15" customHeight="1" x14ac:dyDescent="0.3">
      <c r="A1419" s="128" t="str">
        <f>IFERROR(IF(VLOOKUP(C1419,Summary!A:B,2,FALSE)&lt;&gt;"C","",MAX($A$2:A1418)+1),"")</f>
        <v/>
      </c>
      <c r="B1419" s="35" t="str">
        <f>IF(Setup!$J$60="Yes",MAX($B$2:B1418)+1,"")</f>
        <v/>
      </c>
      <c r="C1419" s="28" t="s">
        <v>864</v>
      </c>
      <c r="D1419" s="37" t="str">
        <f t="shared" si="187"/>
        <v>*</v>
      </c>
      <c r="E1419" s="41"/>
      <c r="F1419" s="41"/>
      <c r="I1419" s="70" t="s">
        <v>1363</v>
      </c>
      <c r="J1419" s="70" t="s">
        <v>1363</v>
      </c>
      <c r="K1419" s="70" t="s">
        <v>1363</v>
      </c>
      <c r="L1419" s="70" t="s">
        <v>1363</v>
      </c>
      <c r="M1419" s="70" t="s">
        <v>1363</v>
      </c>
      <c r="N1419" s="70" t="s">
        <v>1363</v>
      </c>
      <c r="O1419" s="70" t="s">
        <v>1363</v>
      </c>
      <c r="P1419" s="70"/>
      <c r="Q1419" s="70" t="s">
        <v>1363</v>
      </c>
      <c r="R1419" s="10" t="str">
        <f t="shared" si="191"/>
        <v/>
      </c>
      <c r="T1419" s="9" t="str">
        <f t="shared" si="188"/>
        <v>SP136</v>
      </c>
      <c r="U1419" s="11" t="str">
        <f t="shared" si="189"/>
        <v>Orczy Square</v>
      </c>
      <c r="V1419" s="11" t="str">
        <f t="shared" si="192"/>
        <v/>
      </c>
      <c r="W1419" s="11" t="str">
        <f t="shared" si="190"/>
        <v/>
      </c>
      <c r="X1419" s="86" t="str">
        <f>IFERROR(IF(U1419="","",IF(COUNTIF('My Played Scenarios'!E:E,T1419)&gt;0,"ü","")),"")</f>
        <v/>
      </c>
    </row>
    <row r="1420" spans="1:24" ht="15" customHeight="1" x14ac:dyDescent="0.3">
      <c r="A1420" s="128" t="str">
        <f>IFERROR(IF(VLOOKUP(C1420,Summary!A:B,2,FALSE)&lt;&gt;"C","",MAX($A$2:A1419)+1),"")</f>
        <v/>
      </c>
      <c r="B1420" s="35" t="str">
        <f>IF(Setup!$J$60="Yes",MAX($B$2:B1419)+1,"")</f>
        <v/>
      </c>
      <c r="C1420" s="28" t="s">
        <v>865</v>
      </c>
      <c r="D1420" s="37" t="str">
        <f t="shared" si="187"/>
        <v>*</v>
      </c>
      <c r="E1420" s="41"/>
      <c r="F1420" s="41"/>
      <c r="I1420" s="70" t="s">
        <v>1363</v>
      </c>
      <c r="J1420" s="70" t="s">
        <v>1363</v>
      </c>
      <c r="K1420" s="70" t="s">
        <v>1363</v>
      </c>
      <c r="L1420" s="70" t="s">
        <v>1363</v>
      </c>
      <c r="M1420" s="70" t="s">
        <v>1363</v>
      </c>
      <c r="N1420" s="70" t="s">
        <v>1363</v>
      </c>
      <c r="O1420" s="70" t="s">
        <v>1363</v>
      </c>
      <c r="P1420" s="70"/>
      <c r="Q1420" s="70" t="s">
        <v>1363</v>
      </c>
      <c r="R1420" s="10" t="str">
        <f t="shared" si="191"/>
        <v/>
      </c>
      <c r="T1420" s="9" t="str">
        <f t="shared" si="188"/>
        <v>SP137</v>
      </c>
      <c r="U1420" s="11" t="str">
        <f t="shared" si="189"/>
        <v>The Bozsoki Relay</v>
      </c>
      <c r="V1420" s="11" t="str">
        <f t="shared" si="192"/>
        <v/>
      </c>
      <c r="W1420" s="11" t="str">
        <f t="shared" si="190"/>
        <v/>
      </c>
      <c r="X1420" s="86" t="str">
        <f>IFERROR(IF(U1420="","",IF(COUNTIF('My Played Scenarios'!E:E,T1420)&gt;0,"ü","")),"")</f>
        <v/>
      </c>
    </row>
    <row r="1421" spans="1:24" ht="15" customHeight="1" x14ac:dyDescent="0.3">
      <c r="A1421" s="128" t="str">
        <f>IFERROR(IF(VLOOKUP(C1421,Summary!A:B,2,FALSE)&lt;&gt;"C","",MAX($A$2:A1420)+1),"")</f>
        <v/>
      </c>
      <c r="B1421" s="35" t="str">
        <f>IF(Setup!$J$60="Yes",MAX($B$2:B1420)+1,"")</f>
        <v/>
      </c>
      <c r="C1421" s="28" t="s">
        <v>866</v>
      </c>
      <c r="D1421" s="37" t="str">
        <f t="shared" si="187"/>
        <v>*</v>
      </c>
      <c r="E1421" s="41"/>
      <c r="F1421" s="41"/>
      <c r="I1421" s="70" t="s">
        <v>1363</v>
      </c>
      <c r="J1421" s="70" t="s">
        <v>1363</v>
      </c>
      <c r="K1421" s="70" t="s">
        <v>1363</v>
      </c>
      <c r="L1421" s="70" t="s">
        <v>1363</v>
      </c>
      <c r="M1421" s="70" t="s">
        <v>1363</v>
      </c>
      <c r="N1421" s="70" t="s">
        <v>1363</v>
      </c>
      <c r="O1421" s="70" t="s">
        <v>1363</v>
      </c>
      <c r="P1421" s="70"/>
      <c r="Q1421" s="70" t="s">
        <v>1363</v>
      </c>
      <c r="R1421" s="10" t="str">
        <f t="shared" si="191"/>
        <v/>
      </c>
      <c r="T1421" s="9" t="str">
        <f t="shared" si="188"/>
        <v>SP138</v>
      </c>
      <c r="U1421" s="11" t="str">
        <f t="shared" si="189"/>
        <v>Lacking Coordination</v>
      </c>
      <c r="V1421" s="11" t="str">
        <f t="shared" si="192"/>
        <v/>
      </c>
      <c r="W1421" s="11" t="str">
        <f t="shared" si="190"/>
        <v/>
      </c>
      <c r="X1421" s="86" t="str">
        <f>IFERROR(IF(U1421="","",IF(COUNTIF('My Played Scenarios'!E:E,T1421)&gt;0,"ü","")),"")</f>
        <v/>
      </c>
    </row>
    <row r="1422" spans="1:24" ht="15" customHeight="1" x14ac:dyDescent="0.3">
      <c r="A1422" s="128" t="str">
        <f>IFERROR(IF(VLOOKUP(C1422,Summary!A:B,2,FALSE)&lt;&gt;"C","",MAX($A$2:A1421)+1),"")</f>
        <v/>
      </c>
      <c r="B1422" s="35" t="str">
        <f>IF(Setup!$J$60="Yes",MAX($B$2:B1421)+1,"")</f>
        <v/>
      </c>
      <c r="C1422" s="28" t="s">
        <v>867</v>
      </c>
      <c r="D1422" s="37" t="str">
        <f t="shared" si="187"/>
        <v>*</v>
      </c>
      <c r="E1422" s="41"/>
      <c r="F1422" s="41"/>
      <c r="I1422" s="70" t="s">
        <v>1363</v>
      </c>
      <c r="J1422" s="70" t="s">
        <v>1363</v>
      </c>
      <c r="K1422" s="70" t="s">
        <v>1363</v>
      </c>
      <c r="L1422" s="70" t="s">
        <v>1363</v>
      </c>
      <c r="M1422" s="70" t="s">
        <v>1363</v>
      </c>
      <c r="N1422" s="70" t="s">
        <v>1363</v>
      </c>
      <c r="O1422" s="70" t="s">
        <v>1363</v>
      </c>
      <c r="P1422" s="70"/>
      <c r="Q1422" s="70" t="s">
        <v>1363</v>
      </c>
      <c r="R1422" s="10" t="str">
        <f t="shared" si="191"/>
        <v/>
      </c>
      <c r="T1422" s="9" t="str">
        <f t="shared" si="188"/>
        <v>SP139</v>
      </c>
      <c r="U1422" s="11" t="str">
        <f t="shared" si="189"/>
        <v>Oder Dare</v>
      </c>
      <c r="V1422" s="11" t="str">
        <f t="shared" si="192"/>
        <v/>
      </c>
      <c r="W1422" s="11" t="str">
        <f t="shared" si="190"/>
        <v/>
      </c>
      <c r="X1422" s="86" t="str">
        <f>IFERROR(IF(U1422="","",IF(COUNTIF('My Played Scenarios'!E:E,T1422)&gt;0,"ü","")),"")</f>
        <v/>
      </c>
    </row>
    <row r="1423" spans="1:24" ht="15" customHeight="1" x14ac:dyDescent="0.3">
      <c r="A1423" s="128" t="str">
        <f>IFERROR(IF(VLOOKUP(C1423,Summary!A:B,2,FALSE)&lt;&gt;"C","",MAX($A$2:A1422)+1),"")</f>
        <v/>
      </c>
      <c r="B1423" s="35" t="str">
        <f>IF(Setup!$J$60="Yes",MAX($B$2:B1422)+1,"")</f>
        <v/>
      </c>
      <c r="C1423" s="28" t="s">
        <v>868</v>
      </c>
      <c r="D1423" s="37" t="str">
        <f t="shared" si="187"/>
        <v>*</v>
      </c>
      <c r="E1423" s="41"/>
      <c r="F1423" s="41"/>
      <c r="I1423" s="70" t="s">
        <v>1363</v>
      </c>
      <c r="J1423" s="70" t="s">
        <v>1363</v>
      </c>
      <c r="K1423" s="70" t="s">
        <v>1363</v>
      </c>
      <c r="L1423" s="70" t="s">
        <v>1363</v>
      </c>
      <c r="M1423" s="70" t="s">
        <v>1363</v>
      </c>
      <c r="N1423" s="70" t="s">
        <v>1363</v>
      </c>
      <c r="O1423" s="70" t="s">
        <v>1363</v>
      </c>
      <c r="P1423" s="70"/>
      <c r="Q1423" s="70" t="s">
        <v>1363</v>
      </c>
      <c r="R1423" s="10" t="str">
        <f t="shared" si="191"/>
        <v/>
      </c>
      <c r="T1423" s="9" t="str">
        <f t="shared" si="188"/>
        <v>SP140</v>
      </c>
      <c r="U1423" s="11" t="str">
        <f t="shared" si="189"/>
        <v>Red Valentines</v>
      </c>
      <c r="V1423" s="11" t="str">
        <f t="shared" si="192"/>
        <v/>
      </c>
      <c r="W1423" s="11" t="str">
        <f t="shared" si="190"/>
        <v/>
      </c>
      <c r="X1423" s="86" t="str">
        <f>IFERROR(IF(U1423="","",IF(COUNTIF('My Played Scenarios'!E:E,T1423)&gt;0,"ü","")),"")</f>
        <v/>
      </c>
    </row>
    <row r="1424" spans="1:24" ht="15" customHeight="1" x14ac:dyDescent="0.3">
      <c r="A1424" s="128" t="str">
        <f>IFERROR(IF(VLOOKUP(C1424,Summary!A:B,2,FALSE)&lt;&gt;"C","",MAX($A$2:A1423)+1),"")</f>
        <v/>
      </c>
      <c r="B1424" s="35" t="str">
        <f>IF(Setup!$J$60="Yes",MAX($B$2:B1423)+1,"")</f>
        <v/>
      </c>
      <c r="C1424" s="28" t="s">
        <v>869</v>
      </c>
      <c r="D1424" s="37" t="str">
        <f t="shared" si="187"/>
        <v>*</v>
      </c>
      <c r="E1424" s="41"/>
      <c r="F1424" s="41"/>
      <c r="I1424" s="70" t="s">
        <v>1363</v>
      </c>
      <c r="J1424" s="70" t="s">
        <v>1363</v>
      </c>
      <c r="K1424" s="70" t="s">
        <v>1363</v>
      </c>
      <c r="L1424" s="70" t="s">
        <v>1363</v>
      </c>
      <c r="M1424" s="70" t="s">
        <v>1363</v>
      </c>
      <c r="N1424" s="70" t="s">
        <v>1363</v>
      </c>
      <c r="O1424" s="70" t="s">
        <v>1363</v>
      </c>
      <c r="P1424" s="70"/>
      <c r="Q1424" s="70" t="s">
        <v>1363</v>
      </c>
      <c r="R1424" s="10" t="str">
        <f t="shared" si="191"/>
        <v/>
      </c>
      <c r="T1424" s="9" t="str">
        <f t="shared" si="188"/>
        <v>SP141</v>
      </c>
      <c r="U1424" s="11" t="str">
        <f t="shared" si="189"/>
        <v>Broken Beek</v>
      </c>
      <c r="V1424" s="11" t="str">
        <f t="shared" si="192"/>
        <v/>
      </c>
      <c r="W1424" s="11" t="str">
        <f t="shared" si="190"/>
        <v/>
      </c>
      <c r="X1424" s="86" t="str">
        <f>IFERROR(IF(U1424="","",IF(COUNTIF('My Played Scenarios'!E:E,T1424)&gt;0,"ü","")),"")</f>
        <v/>
      </c>
    </row>
    <row r="1425" spans="1:24" ht="15" customHeight="1" x14ac:dyDescent="0.3">
      <c r="A1425" s="128" t="str">
        <f>IFERROR(IF(VLOOKUP(C1425,Summary!A:B,2,FALSE)&lt;&gt;"C","",MAX($A$2:A1424)+1),"")</f>
        <v/>
      </c>
      <c r="B1425" s="35" t="str">
        <f>IF(Setup!$J$60="Yes",MAX($B$2:B1424)+1,"")</f>
        <v/>
      </c>
      <c r="C1425" s="28" t="s">
        <v>870</v>
      </c>
      <c r="D1425" s="37" t="str">
        <f t="shared" si="187"/>
        <v>*</v>
      </c>
      <c r="E1425" s="41"/>
      <c r="F1425" s="41"/>
      <c r="I1425" s="70" t="s">
        <v>1363</v>
      </c>
      <c r="J1425" s="70" t="s">
        <v>1363</v>
      </c>
      <c r="K1425" s="70" t="s">
        <v>1363</v>
      </c>
      <c r="L1425" s="70" t="s">
        <v>1363</v>
      </c>
      <c r="M1425" s="70" t="s">
        <v>1363</v>
      </c>
      <c r="N1425" s="70" t="s">
        <v>1363</v>
      </c>
      <c r="O1425" s="70" t="s">
        <v>1363</v>
      </c>
      <c r="P1425" s="70"/>
      <c r="Q1425" s="70" t="s">
        <v>1363</v>
      </c>
      <c r="R1425" s="10" t="str">
        <f t="shared" si="191"/>
        <v/>
      </c>
      <c r="T1425" s="9" t="str">
        <f t="shared" si="188"/>
        <v>SP142</v>
      </c>
      <c r="U1425" s="11" t="str">
        <f t="shared" si="189"/>
        <v>To No Avail</v>
      </c>
      <c r="V1425" s="11" t="str">
        <f t="shared" si="192"/>
        <v/>
      </c>
      <c r="W1425" s="11" t="str">
        <f t="shared" si="190"/>
        <v/>
      </c>
      <c r="X1425" s="86" t="str">
        <f>IFERROR(IF(U1425="","",IF(COUNTIF('My Played Scenarios'!E:E,T1425)&gt;0,"ü","")),"")</f>
        <v/>
      </c>
    </row>
    <row r="1426" spans="1:24" ht="15" customHeight="1" x14ac:dyDescent="0.3">
      <c r="A1426" s="128" t="str">
        <f>IFERROR(IF(VLOOKUP(C1426,Summary!A:B,2,FALSE)&lt;&gt;"C","",MAX($A$2:A1425)+1),"")</f>
        <v/>
      </c>
      <c r="B1426" s="35" t="str">
        <f>IF(Setup!$J$60="Yes",MAX($B$2:B1425)+1,"")</f>
        <v/>
      </c>
      <c r="C1426" s="28" t="s">
        <v>871</v>
      </c>
      <c r="D1426" s="37" t="str">
        <f t="shared" si="187"/>
        <v>*</v>
      </c>
      <c r="E1426" s="41"/>
      <c r="F1426" s="41"/>
      <c r="I1426" s="70" t="s">
        <v>1363</v>
      </c>
      <c r="J1426" s="70" t="s">
        <v>1363</v>
      </c>
      <c r="K1426" s="70" t="s">
        <v>1363</v>
      </c>
      <c r="L1426" s="70" t="s">
        <v>1363</v>
      </c>
      <c r="M1426" s="70" t="s">
        <v>1363</v>
      </c>
      <c r="N1426" s="70" t="s">
        <v>1363</v>
      </c>
      <c r="O1426" s="70" t="s">
        <v>1363</v>
      </c>
      <c r="P1426" s="70"/>
      <c r="Q1426" s="70" t="s">
        <v>1363</v>
      </c>
      <c r="R1426" s="10" t="str">
        <f t="shared" si="191"/>
        <v/>
      </c>
      <c r="T1426" s="9" t="str">
        <f t="shared" si="188"/>
        <v>SP143</v>
      </c>
      <c r="U1426" s="11" t="str">
        <f t="shared" si="189"/>
        <v>The Battle for St. Cloud</v>
      </c>
      <c r="V1426" s="11" t="str">
        <f t="shared" si="192"/>
        <v/>
      </c>
      <c r="W1426" s="11" t="str">
        <f t="shared" si="190"/>
        <v/>
      </c>
      <c r="X1426" s="86" t="str">
        <f>IFERROR(IF(U1426="","",IF(COUNTIF('My Played Scenarios'!E:E,T1426)&gt;0,"ü","")),"")</f>
        <v/>
      </c>
    </row>
    <row r="1427" spans="1:24" ht="15" customHeight="1" x14ac:dyDescent="0.3">
      <c r="A1427" s="128" t="str">
        <f>IFERROR(IF(VLOOKUP(C1427,Summary!A:B,2,FALSE)&lt;&gt;"C","",MAX($A$2:A1426)+1),"")</f>
        <v/>
      </c>
      <c r="B1427" s="35" t="str">
        <f>IF(Setup!$J$60="Yes",MAX($B$2:B1426)+1,"")</f>
        <v/>
      </c>
      <c r="C1427" s="28" t="s">
        <v>872</v>
      </c>
      <c r="D1427" s="37" t="str">
        <f t="shared" si="187"/>
        <v>*</v>
      </c>
      <c r="E1427" s="41"/>
      <c r="F1427" s="41"/>
      <c r="I1427" s="70" t="s">
        <v>1363</v>
      </c>
      <c r="J1427" s="70" t="s">
        <v>1363</v>
      </c>
      <c r="K1427" s="70" t="s">
        <v>1363</v>
      </c>
      <c r="L1427" s="70" t="s">
        <v>1363</v>
      </c>
      <c r="M1427" s="70" t="s">
        <v>1363</v>
      </c>
      <c r="N1427" s="70" t="s">
        <v>1363</v>
      </c>
      <c r="O1427" s="70" t="s">
        <v>1363</v>
      </c>
      <c r="P1427" s="70"/>
      <c r="Q1427" s="70" t="s">
        <v>1363</v>
      </c>
      <c r="R1427" s="10" t="str">
        <f t="shared" si="191"/>
        <v/>
      </c>
      <c r="T1427" s="9" t="str">
        <f t="shared" si="188"/>
        <v>SP144</v>
      </c>
      <c r="U1427" s="11" t="str">
        <f t="shared" si="189"/>
        <v>One More Day of Freedom</v>
      </c>
      <c r="V1427" s="11" t="str">
        <f t="shared" si="192"/>
        <v/>
      </c>
      <c r="W1427" s="11" t="str">
        <f t="shared" si="190"/>
        <v/>
      </c>
      <c r="X1427" s="86" t="str">
        <f>IFERROR(IF(U1427="","",IF(COUNTIF('My Played Scenarios'!E:E,T1427)&gt;0,"ü","")),"")</f>
        <v/>
      </c>
    </row>
    <row r="1428" spans="1:24" ht="15" customHeight="1" x14ac:dyDescent="0.3">
      <c r="A1428" s="128" t="str">
        <f>IFERROR(IF(VLOOKUP(C1428,Summary!A:B,2,FALSE)&lt;&gt;"C","",MAX($A$2:A1427)+1),"")</f>
        <v/>
      </c>
      <c r="B1428" s="35" t="str">
        <f>IF(Setup!$J$60="Yes",MAX($B$2:B1427)+1,"")</f>
        <v/>
      </c>
      <c r="C1428" s="28"/>
      <c r="D1428" s="37" t="str">
        <f t="shared" si="187"/>
        <v/>
      </c>
      <c r="E1428" s="41"/>
      <c r="F1428" s="41"/>
      <c r="I1428" s="70" t="s">
        <v>1363</v>
      </c>
      <c r="J1428" s="70" t="s">
        <v>1363</v>
      </c>
      <c r="K1428" s="70" t="s">
        <v>1363</v>
      </c>
      <c r="L1428" s="70" t="s">
        <v>1363</v>
      </c>
      <c r="M1428" s="70" t="s">
        <v>1363</v>
      </c>
      <c r="N1428" s="70" t="s">
        <v>1363</v>
      </c>
      <c r="O1428" s="70" t="s">
        <v>1363</v>
      </c>
      <c r="P1428" s="70"/>
      <c r="Q1428" s="70" t="s">
        <v>1363</v>
      </c>
      <c r="R1428" s="10" t="str">
        <f t="shared" si="191"/>
        <v/>
      </c>
      <c r="T1428" s="9" t="str">
        <f t="shared" si="188"/>
        <v/>
      </c>
      <c r="U1428" s="11" t="str">
        <f t="shared" si="189"/>
        <v/>
      </c>
      <c r="V1428" s="11" t="str">
        <f t="shared" si="192"/>
        <v/>
      </c>
      <c r="W1428" s="11" t="str">
        <f t="shared" si="190"/>
        <v/>
      </c>
      <c r="X1428" s="86" t="str">
        <f>IFERROR(IF(U1428="","",IF(COUNTIF('My Played Scenarios'!E:E,T1428)&gt;0,"ü","")),"")</f>
        <v/>
      </c>
    </row>
    <row r="1429" spans="1:24" ht="15" customHeight="1" x14ac:dyDescent="0.3">
      <c r="A1429" s="128" t="str">
        <f>IFERROR(IF(VLOOKUP(C1429,Summary!A:B,2,FALSE)&lt;&gt;"C","",MAX($A$2:A1428)+1),"")</f>
        <v/>
      </c>
      <c r="B1429" s="35" t="str">
        <f>IF(Setup!$J$60="Yes",MAX($B$2:B1428)+1,"")</f>
        <v/>
      </c>
      <c r="C1429" s="29" t="s">
        <v>873</v>
      </c>
      <c r="D1429" s="37" t="str">
        <f t="shared" si="187"/>
        <v/>
      </c>
      <c r="E1429" s="17"/>
      <c r="F1429" s="17"/>
      <c r="I1429" s="70" t="s">
        <v>1363</v>
      </c>
      <c r="J1429" s="70" t="s">
        <v>1363</v>
      </c>
      <c r="K1429" s="70" t="s">
        <v>1363</v>
      </c>
      <c r="L1429" s="70" t="s">
        <v>1363</v>
      </c>
      <c r="M1429" s="70" t="s">
        <v>1363</v>
      </c>
      <c r="N1429" s="70" t="s">
        <v>1363</v>
      </c>
      <c r="O1429" s="70" t="s">
        <v>1363</v>
      </c>
      <c r="P1429" s="70"/>
      <c r="Q1429" s="70" t="s">
        <v>1363</v>
      </c>
      <c r="R1429" s="10" t="str">
        <f t="shared" si="191"/>
        <v/>
      </c>
      <c r="T1429" s="9" t="str">
        <f t="shared" si="188"/>
        <v/>
      </c>
      <c r="U1429" s="11" t="str">
        <f t="shared" si="189"/>
        <v/>
      </c>
      <c r="V1429" s="11" t="str">
        <f t="shared" si="192"/>
        <v/>
      </c>
      <c r="W1429" s="11" t="str">
        <f t="shared" si="190"/>
        <v/>
      </c>
      <c r="X1429" s="86" t="str">
        <f>IFERROR(IF(U1429="","",IF(COUNTIF('My Played Scenarios'!E:E,T1429)&gt;0,"ü","")),"")</f>
        <v/>
      </c>
    </row>
    <row r="1430" spans="1:24" ht="15" customHeight="1" x14ac:dyDescent="0.3">
      <c r="A1430" s="128" t="str">
        <f>IFERROR(IF(VLOOKUP(C1430,Summary!A:B,2,FALSE)&lt;&gt;"C","",MAX($A$2:A1429)+1),"")</f>
        <v/>
      </c>
      <c r="B1430" s="35" t="str">
        <f>IF(Setup!$J$60="Yes",MAX($B$2:B1429)+1,"")</f>
        <v/>
      </c>
      <c r="C1430" s="28" t="s">
        <v>874</v>
      </c>
      <c r="D1430" s="37" t="str">
        <f t="shared" si="187"/>
        <v>*</v>
      </c>
      <c r="E1430" s="41"/>
      <c r="F1430" s="41"/>
      <c r="I1430" s="70" t="s">
        <v>1363</v>
      </c>
      <c r="J1430" s="70" t="s">
        <v>1363</v>
      </c>
      <c r="K1430" s="70" t="s">
        <v>1363</v>
      </c>
      <c r="L1430" s="70" t="s">
        <v>1363</v>
      </c>
      <c r="M1430" s="70" t="s">
        <v>1363</v>
      </c>
      <c r="N1430" s="70" t="s">
        <v>1363</v>
      </c>
      <c r="O1430" s="70" t="s">
        <v>1363</v>
      </c>
      <c r="P1430" s="70"/>
      <c r="Q1430" s="70" t="s">
        <v>1363</v>
      </c>
      <c r="R1430" s="10" t="str">
        <f t="shared" si="191"/>
        <v/>
      </c>
      <c r="T1430" s="9" t="str">
        <f t="shared" si="188"/>
        <v>SP145</v>
      </c>
      <c r="U1430" s="11" t="str">
        <f t="shared" si="189"/>
        <v>The Reluctant Tiger</v>
      </c>
      <c r="V1430" s="11" t="str">
        <f t="shared" si="192"/>
        <v/>
      </c>
      <c r="W1430" s="11" t="str">
        <f t="shared" si="190"/>
        <v/>
      </c>
      <c r="X1430" s="86" t="str">
        <f>IFERROR(IF(U1430="","",IF(COUNTIF('My Played Scenarios'!E:E,T1430)&gt;0,"ü","")),"")</f>
        <v/>
      </c>
    </row>
    <row r="1431" spans="1:24" ht="15" customHeight="1" x14ac:dyDescent="0.3">
      <c r="A1431" s="128" t="str">
        <f>IFERROR(IF(VLOOKUP(C1431,Summary!A:B,2,FALSE)&lt;&gt;"C","",MAX($A$2:A1430)+1),"")</f>
        <v/>
      </c>
      <c r="B1431" s="35" t="str">
        <f>IF(Setup!$J$60="Yes",MAX($B$2:B1430)+1,"")</f>
        <v/>
      </c>
      <c r="C1431" s="28" t="s">
        <v>875</v>
      </c>
      <c r="D1431" s="37" t="str">
        <f t="shared" si="187"/>
        <v>*</v>
      </c>
      <c r="E1431" s="41"/>
      <c r="F1431" s="41"/>
      <c r="I1431" s="70" t="s">
        <v>1363</v>
      </c>
      <c r="J1431" s="70" t="s">
        <v>1363</v>
      </c>
      <c r="K1431" s="70" t="s">
        <v>1363</v>
      </c>
      <c r="L1431" s="70" t="s">
        <v>1363</v>
      </c>
      <c r="M1431" s="70" t="s">
        <v>1363</v>
      </c>
      <c r="N1431" s="70" t="s">
        <v>1363</v>
      </c>
      <c r="O1431" s="70" t="s">
        <v>1363</v>
      </c>
      <c r="P1431" s="70"/>
      <c r="Q1431" s="70" t="s">
        <v>1363</v>
      </c>
      <c r="R1431" s="10" t="str">
        <f t="shared" si="191"/>
        <v/>
      </c>
      <c r="T1431" s="9" t="str">
        <f t="shared" si="188"/>
        <v>SP146</v>
      </c>
      <c r="U1431" s="11" t="str">
        <f t="shared" si="189"/>
        <v>Terrify and Destroy</v>
      </c>
      <c r="V1431" s="11" t="str">
        <f t="shared" si="192"/>
        <v/>
      </c>
      <c r="W1431" s="11" t="str">
        <f t="shared" si="190"/>
        <v/>
      </c>
      <c r="X1431" s="86" t="str">
        <f>IFERROR(IF(U1431="","",IF(COUNTIF('My Played Scenarios'!E:E,T1431)&gt;0,"ü","")),"")</f>
        <v/>
      </c>
    </row>
    <row r="1432" spans="1:24" ht="15" customHeight="1" x14ac:dyDescent="0.3">
      <c r="A1432" s="128" t="str">
        <f>IFERROR(IF(VLOOKUP(C1432,Summary!A:B,2,FALSE)&lt;&gt;"C","",MAX($A$2:A1431)+1),"")</f>
        <v/>
      </c>
      <c r="B1432" s="35" t="str">
        <f>IF(Setup!$J$60="Yes",MAX($B$2:B1431)+1,"")</f>
        <v/>
      </c>
      <c r="C1432" s="28" t="s">
        <v>876</v>
      </c>
      <c r="D1432" s="37" t="str">
        <f t="shared" si="187"/>
        <v>*</v>
      </c>
      <c r="E1432" s="41"/>
      <c r="F1432" s="41"/>
      <c r="I1432" s="70" t="s">
        <v>1363</v>
      </c>
      <c r="J1432" s="70" t="s">
        <v>1363</v>
      </c>
      <c r="K1432" s="70" t="s">
        <v>1363</v>
      </c>
      <c r="L1432" s="70" t="s">
        <v>1363</v>
      </c>
      <c r="M1432" s="70" t="s">
        <v>1363</v>
      </c>
      <c r="N1432" s="70" t="s">
        <v>1363</v>
      </c>
      <c r="O1432" s="70" t="s">
        <v>1363</v>
      </c>
      <c r="P1432" s="70"/>
      <c r="Q1432" s="70" t="s">
        <v>1363</v>
      </c>
      <c r="R1432" s="10" t="str">
        <f t="shared" si="191"/>
        <v/>
      </c>
      <c r="T1432" s="9" t="str">
        <f t="shared" si="188"/>
        <v>SP147</v>
      </c>
      <c r="U1432" s="11" t="str">
        <f t="shared" si="189"/>
        <v>The Zebra Mission</v>
      </c>
      <c r="V1432" s="11" t="str">
        <f t="shared" si="192"/>
        <v/>
      </c>
      <c r="W1432" s="11" t="str">
        <f t="shared" si="190"/>
        <v/>
      </c>
      <c r="X1432" s="86" t="str">
        <f>IFERROR(IF(U1432="","",IF(COUNTIF('My Played Scenarios'!E:E,T1432)&gt;0,"ü","")),"")</f>
        <v/>
      </c>
    </row>
    <row r="1433" spans="1:24" ht="15" customHeight="1" x14ac:dyDescent="0.3">
      <c r="A1433" s="128" t="str">
        <f>IFERROR(IF(VLOOKUP(C1433,Summary!A:B,2,FALSE)&lt;&gt;"C","",MAX($A$2:A1432)+1),"")</f>
        <v/>
      </c>
      <c r="B1433" s="35" t="str">
        <f>IF(Setup!$J$60="Yes",MAX($B$2:B1432)+1,"")</f>
        <v/>
      </c>
      <c r="C1433" s="28" t="s">
        <v>877</v>
      </c>
      <c r="D1433" s="37" t="str">
        <f t="shared" si="187"/>
        <v>*</v>
      </c>
      <c r="E1433" s="41"/>
      <c r="F1433" s="41"/>
      <c r="I1433" s="70" t="s">
        <v>1363</v>
      </c>
      <c r="J1433" s="70" t="s">
        <v>1363</v>
      </c>
      <c r="K1433" s="70" t="s">
        <v>1363</v>
      </c>
      <c r="L1433" s="70" t="s">
        <v>1363</v>
      </c>
      <c r="M1433" s="70" t="s">
        <v>1363</v>
      </c>
      <c r="N1433" s="70" t="s">
        <v>1363</v>
      </c>
      <c r="O1433" s="70" t="s">
        <v>1363</v>
      </c>
      <c r="P1433" s="70"/>
      <c r="Q1433" s="70" t="s">
        <v>1363</v>
      </c>
      <c r="R1433" s="10" t="str">
        <f t="shared" si="191"/>
        <v/>
      </c>
      <c r="T1433" s="9" t="str">
        <f t="shared" si="188"/>
        <v>SP148</v>
      </c>
      <c r="U1433" s="11" t="str">
        <f t="shared" si="189"/>
        <v>The Bears of St. Denis</v>
      </c>
      <c r="V1433" s="11" t="str">
        <f t="shared" si="192"/>
        <v/>
      </c>
      <c r="W1433" s="11" t="str">
        <f t="shared" si="190"/>
        <v/>
      </c>
      <c r="X1433" s="86" t="str">
        <f>IFERROR(IF(U1433="","",IF(COUNTIF('My Played Scenarios'!E:E,T1433)&gt;0,"ü","")),"")</f>
        <v/>
      </c>
    </row>
    <row r="1434" spans="1:24" ht="15" customHeight="1" x14ac:dyDescent="0.3">
      <c r="A1434" s="128" t="str">
        <f>IFERROR(IF(VLOOKUP(C1434,Summary!A:B,2,FALSE)&lt;&gt;"C","",MAX($A$2:A1433)+1),"")</f>
        <v/>
      </c>
      <c r="B1434" s="35" t="str">
        <f>IF(Setup!$J$60="Yes",MAX($B$2:B1433)+1,"")</f>
        <v/>
      </c>
      <c r="C1434" s="28" t="s">
        <v>878</v>
      </c>
      <c r="D1434" s="37" t="str">
        <f t="shared" si="187"/>
        <v>*</v>
      </c>
      <c r="E1434" s="41"/>
      <c r="F1434" s="41"/>
      <c r="I1434" s="70" t="s">
        <v>1363</v>
      </c>
      <c r="J1434" s="70" t="s">
        <v>1363</v>
      </c>
      <c r="K1434" s="70" t="s">
        <v>1363</v>
      </c>
      <c r="L1434" s="70" t="s">
        <v>1363</v>
      </c>
      <c r="M1434" s="70" t="s">
        <v>1363</v>
      </c>
      <c r="N1434" s="70" t="s">
        <v>1363</v>
      </c>
      <c r="O1434" s="70" t="s">
        <v>1363</v>
      </c>
      <c r="P1434" s="70"/>
      <c r="Q1434" s="70" t="s">
        <v>1363</v>
      </c>
      <c r="R1434" s="10" t="str">
        <f t="shared" si="191"/>
        <v/>
      </c>
      <c r="T1434" s="9" t="str">
        <f t="shared" si="188"/>
        <v>SP149</v>
      </c>
      <c r="U1434" s="11" t="str">
        <f t="shared" si="189"/>
        <v>Labarthe's Charade</v>
      </c>
      <c r="V1434" s="11" t="str">
        <f t="shared" si="192"/>
        <v/>
      </c>
      <c r="W1434" s="11" t="str">
        <f t="shared" si="190"/>
        <v/>
      </c>
      <c r="X1434" s="86" t="str">
        <f>IFERROR(IF(U1434="","",IF(COUNTIF('My Played Scenarios'!E:E,T1434)&gt;0,"ü","")),"")</f>
        <v/>
      </c>
    </row>
    <row r="1435" spans="1:24" ht="15" customHeight="1" x14ac:dyDescent="0.3">
      <c r="A1435" s="128" t="str">
        <f>IFERROR(IF(VLOOKUP(C1435,Summary!A:B,2,FALSE)&lt;&gt;"C","",MAX($A$2:A1434)+1),"")</f>
        <v/>
      </c>
      <c r="B1435" s="35" t="str">
        <f>IF(Setup!$J$60="Yes",MAX($B$2:B1434)+1,"")</f>
        <v/>
      </c>
      <c r="C1435" s="28" t="s">
        <v>879</v>
      </c>
      <c r="D1435" s="37" t="str">
        <f t="shared" si="187"/>
        <v>*</v>
      </c>
      <c r="E1435" s="41"/>
      <c r="F1435" s="41"/>
      <c r="I1435" s="70" t="s">
        <v>1363</v>
      </c>
      <c r="J1435" s="70" t="s">
        <v>1363</v>
      </c>
      <c r="K1435" s="70" t="s">
        <v>1363</v>
      </c>
      <c r="L1435" s="70" t="s">
        <v>1363</v>
      </c>
      <c r="M1435" s="70" t="s">
        <v>1363</v>
      </c>
      <c r="N1435" s="70" t="s">
        <v>1363</v>
      </c>
      <c r="O1435" s="70" t="s">
        <v>1363</v>
      </c>
      <c r="P1435" s="70"/>
      <c r="Q1435" s="70" t="s">
        <v>1363</v>
      </c>
      <c r="R1435" s="10" t="str">
        <f t="shared" si="191"/>
        <v/>
      </c>
      <c r="T1435" s="9" t="str">
        <f t="shared" si="188"/>
        <v>SP150</v>
      </c>
      <c r="U1435" s="11" t="str">
        <f t="shared" si="189"/>
        <v>The Legrew Maneuver</v>
      </c>
      <c r="V1435" s="11" t="str">
        <f t="shared" si="192"/>
        <v/>
      </c>
      <c r="W1435" s="11" t="str">
        <f t="shared" si="190"/>
        <v/>
      </c>
      <c r="X1435" s="86" t="str">
        <f>IFERROR(IF(U1435="","",IF(COUNTIF('My Played Scenarios'!E:E,T1435)&gt;0,"ü","")),"")</f>
        <v/>
      </c>
    </row>
    <row r="1436" spans="1:24" ht="15" customHeight="1" x14ac:dyDescent="0.3">
      <c r="A1436" s="128" t="str">
        <f>IFERROR(IF(VLOOKUP(C1436,Summary!A:B,2,FALSE)&lt;&gt;"C","",MAX($A$2:A1435)+1),"")</f>
        <v/>
      </c>
      <c r="B1436" s="35" t="str">
        <f>IF(Setup!$J$60="Yes",MAX($B$2:B1435)+1,"")</f>
        <v/>
      </c>
      <c r="C1436" s="28" t="s">
        <v>880</v>
      </c>
      <c r="D1436" s="37" t="str">
        <f t="shared" si="187"/>
        <v>*</v>
      </c>
      <c r="E1436" s="41"/>
      <c r="F1436" s="41"/>
      <c r="I1436" s="70" t="s">
        <v>1363</v>
      </c>
      <c r="J1436" s="70" t="s">
        <v>1363</v>
      </c>
      <c r="K1436" s="70" t="s">
        <v>1363</v>
      </c>
      <c r="L1436" s="70" t="s">
        <v>1363</v>
      </c>
      <c r="M1436" s="70" t="s">
        <v>1363</v>
      </c>
      <c r="N1436" s="70" t="s">
        <v>1363</v>
      </c>
      <c r="O1436" s="70" t="s">
        <v>1363</v>
      </c>
      <c r="P1436" s="70"/>
      <c r="Q1436" s="70" t="s">
        <v>1363</v>
      </c>
      <c r="R1436" s="10" t="str">
        <f t="shared" si="191"/>
        <v/>
      </c>
      <c r="T1436" s="9" t="str">
        <f t="shared" si="188"/>
        <v>SP151</v>
      </c>
      <c r="U1436" s="11" t="str">
        <f t="shared" si="189"/>
        <v>Bulanov Rebuked</v>
      </c>
      <c r="V1436" s="11" t="str">
        <f t="shared" si="192"/>
        <v/>
      </c>
      <c r="W1436" s="11" t="str">
        <f t="shared" si="190"/>
        <v/>
      </c>
      <c r="X1436" s="86" t="str">
        <f>IFERROR(IF(U1436="","",IF(COUNTIF('My Played Scenarios'!E:E,T1436)&gt;0,"ü","")),"")</f>
        <v/>
      </c>
    </row>
    <row r="1437" spans="1:24" ht="15" customHeight="1" x14ac:dyDescent="0.3">
      <c r="A1437" s="128" t="str">
        <f>IFERROR(IF(VLOOKUP(C1437,Summary!A:B,2,FALSE)&lt;&gt;"C","",MAX($A$2:A1436)+1),"")</f>
        <v/>
      </c>
      <c r="B1437" s="35" t="str">
        <f>IF(Setup!$J$60="Yes",MAX($B$2:B1436)+1,"")</f>
        <v/>
      </c>
      <c r="C1437" s="28" t="s">
        <v>881</v>
      </c>
      <c r="D1437" s="37" t="str">
        <f t="shared" si="187"/>
        <v>*</v>
      </c>
      <c r="E1437" s="41"/>
      <c r="F1437" s="41"/>
      <c r="I1437" s="70" t="s">
        <v>1363</v>
      </c>
      <c r="J1437" s="70" t="s">
        <v>1363</v>
      </c>
      <c r="K1437" s="70" t="s">
        <v>1363</v>
      </c>
      <c r="L1437" s="70" t="s">
        <v>1363</v>
      </c>
      <c r="M1437" s="70" t="s">
        <v>1363</v>
      </c>
      <c r="N1437" s="70" t="s">
        <v>1363</v>
      </c>
      <c r="O1437" s="70" t="s">
        <v>1363</v>
      </c>
      <c r="P1437" s="70"/>
      <c r="Q1437" s="70" t="s">
        <v>1363</v>
      </c>
      <c r="R1437" s="10" t="str">
        <f t="shared" si="191"/>
        <v/>
      </c>
      <c r="T1437" s="9" t="str">
        <f t="shared" si="188"/>
        <v>SP152</v>
      </c>
      <c r="U1437" s="11" t="str">
        <f t="shared" si="189"/>
        <v>Nova Bude Butte</v>
      </c>
      <c r="V1437" s="11" t="str">
        <f t="shared" si="192"/>
        <v/>
      </c>
      <c r="W1437" s="11" t="str">
        <f t="shared" si="190"/>
        <v/>
      </c>
      <c r="X1437" s="86" t="str">
        <f>IFERROR(IF(U1437="","",IF(COUNTIF('My Played Scenarios'!E:E,T1437)&gt;0,"ü","")),"")</f>
        <v/>
      </c>
    </row>
    <row r="1438" spans="1:24" ht="15" customHeight="1" x14ac:dyDescent="0.3">
      <c r="A1438" s="128" t="str">
        <f>IFERROR(IF(VLOOKUP(C1438,Summary!A:B,2,FALSE)&lt;&gt;"C","",MAX($A$2:A1437)+1),"")</f>
        <v/>
      </c>
      <c r="B1438" s="35" t="str">
        <f>IF(Setup!$J$60="Yes",MAX($B$2:B1437)+1,"")</f>
        <v/>
      </c>
      <c r="C1438" s="28" t="s">
        <v>882</v>
      </c>
      <c r="D1438" s="37" t="str">
        <f t="shared" si="187"/>
        <v>*</v>
      </c>
      <c r="E1438" s="41"/>
      <c r="F1438" s="41"/>
      <c r="I1438" s="70" t="s">
        <v>1363</v>
      </c>
      <c r="J1438" s="70" t="s">
        <v>1363</v>
      </c>
      <c r="K1438" s="70" t="s">
        <v>1363</v>
      </c>
      <c r="L1438" s="70" t="s">
        <v>1363</v>
      </c>
      <c r="M1438" s="70" t="s">
        <v>1363</v>
      </c>
      <c r="N1438" s="70" t="s">
        <v>1363</v>
      </c>
      <c r="O1438" s="70" t="s">
        <v>1363</v>
      </c>
      <c r="P1438" s="70"/>
      <c r="Q1438" s="70" t="s">
        <v>1363</v>
      </c>
      <c r="R1438" s="10" t="str">
        <f t="shared" si="191"/>
        <v/>
      </c>
      <c r="T1438" s="9" t="str">
        <f t="shared" si="188"/>
        <v>SP153</v>
      </c>
      <c r="U1438" s="11" t="str">
        <f t="shared" si="189"/>
        <v>The Wrong Side of Victory</v>
      </c>
      <c r="V1438" s="11" t="str">
        <f t="shared" si="192"/>
        <v/>
      </c>
      <c r="W1438" s="11" t="str">
        <f t="shared" si="190"/>
        <v/>
      </c>
      <c r="X1438" s="86" t="str">
        <f>IFERROR(IF(U1438="","",IF(COUNTIF('My Played Scenarios'!E:E,T1438)&gt;0,"ü","")),"")</f>
        <v/>
      </c>
    </row>
    <row r="1439" spans="1:24" ht="15" customHeight="1" x14ac:dyDescent="0.3">
      <c r="A1439" s="128" t="str">
        <f>IFERROR(IF(VLOOKUP(C1439,Summary!A:B,2,FALSE)&lt;&gt;"C","",MAX($A$2:A1438)+1),"")</f>
        <v/>
      </c>
      <c r="B1439" s="35" t="str">
        <f>IF(Setup!$J$60="Yes",MAX($B$2:B1438)+1,"")</f>
        <v/>
      </c>
      <c r="C1439" s="28" t="s">
        <v>883</v>
      </c>
      <c r="D1439" s="37" t="str">
        <f t="shared" si="187"/>
        <v>*</v>
      </c>
      <c r="E1439" s="41"/>
      <c r="F1439" s="41"/>
      <c r="I1439" s="70" t="s">
        <v>1363</v>
      </c>
      <c r="J1439" s="70" t="s">
        <v>1363</v>
      </c>
      <c r="K1439" s="70" t="s">
        <v>1363</v>
      </c>
      <c r="L1439" s="70" t="s">
        <v>1363</v>
      </c>
      <c r="M1439" s="70" t="s">
        <v>1363</v>
      </c>
      <c r="N1439" s="70" t="s">
        <v>1363</v>
      </c>
      <c r="O1439" s="70" t="s">
        <v>1363</v>
      </c>
      <c r="P1439" s="70"/>
      <c r="Q1439" s="70" t="s">
        <v>1363</v>
      </c>
      <c r="R1439" s="10" t="str">
        <f t="shared" si="191"/>
        <v/>
      </c>
      <c r="T1439" s="9" t="str">
        <f t="shared" si="188"/>
        <v>SP154</v>
      </c>
      <c r="U1439" s="11" t="str">
        <f t="shared" si="189"/>
        <v>On the Road to Hell</v>
      </c>
      <c r="V1439" s="11" t="str">
        <f t="shared" si="192"/>
        <v/>
      </c>
      <c r="W1439" s="11" t="str">
        <f t="shared" si="190"/>
        <v/>
      </c>
      <c r="X1439" s="86" t="str">
        <f>IFERROR(IF(U1439="","",IF(COUNTIF('My Played Scenarios'!E:E,T1439)&gt;0,"ü","")),"")</f>
        <v/>
      </c>
    </row>
    <row r="1440" spans="1:24" ht="15" customHeight="1" x14ac:dyDescent="0.3">
      <c r="A1440" s="128" t="str">
        <f>IFERROR(IF(VLOOKUP(C1440,Summary!A:B,2,FALSE)&lt;&gt;"C","",MAX($A$2:A1439)+1),"")</f>
        <v/>
      </c>
      <c r="B1440" s="35" t="str">
        <f>IF(Setup!$J$60="Yes",MAX($B$2:B1439)+1,"")</f>
        <v/>
      </c>
      <c r="C1440" s="28" t="s">
        <v>884</v>
      </c>
      <c r="D1440" s="37" t="str">
        <f t="shared" si="187"/>
        <v>*</v>
      </c>
      <c r="E1440" s="41"/>
      <c r="F1440" s="41"/>
      <c r="I1440" s="70" t="s">
        <v>1363</v>
      </c>
      <c r="J1440" s="70" t="s">
        <v>1363</v>
      </c>
      <c r="K1440" s="70" t="s">
        <v>1363</v>
      </c>
      <c r="L1440" s="70" t="s">
        <v>1363</v>
      </c>
      <c r="M1440" s="70" t="s">
        <v>1363</v>
      </c>
      <c r="N1440" s="70" t="s">
        <v>1363</v>
      </c>
      <c r="O1440" s="70" t="s">
        <v>1363</v>
      </c>
      <c r="P1440" s="70"/>
      <c r="Q1440" s="70" t="s">
        <v>1363</v>
      </c>
      <c r="R1440" s="10" t="str">
        <f t="shared" si="191"/>
        <v/>
      </c>
      <c r="T1440" s="9" t="str">
        <f t="shared" si="188"/>
        <v>SP155</v>
      </c>
      <c r="U1440" s="11" t="str">
        <f t="shared" si="189"/>
        <v>Casualties Cooks and Corpsmen</v>
      </c>
      <c r="V1440" s="11" t="str">
        <f t="shared" si="192"/>
        <v/>
      </c>
      <c r="W1440" s="11" t="str">
        <f t="shared" si="190"/>
        <v/>
      </c>
      <c r="X1440" s="86" t="str">
        <f>IFERROR(IF(U1440="","",IF(COUNTIF('My Played Scenarios'!E:E,T1440)&gt;0,"ü","")),"")</f>
        <v/>
      </c>
    </row>
    <row r="1441" spans="1:24" ht="15" customHeight="1" x14ac:dyDescent="0.3">
      <c r="A1441" s="128" t="str">
        <f>IFERROR(IF(VLOOKUP(C1441,Summary!A:B,2,FALSE)&lt;&gt;"C","",MAX($A$2:A1440)+1),"")</f>
        <v/>
      </c>
      <c r="B1441" s="35" t="str">
        <f>IF(Setup!$J$60="Yes",MAX($B$2:B1440)+1,"")</f>
        <v/>
      </c>
      <c r="C1441" s="28" t="s">
        <v>885</v>
      </c>
      <c r="D1441" s="37" t="str">
        <f t="shared" ref="D1441:D1504" si="193">IF(OR(C1441="",LEFT(C1441,2)="--"),"",IF(OR(E1441="",F1441="",G1441="",H1441="",I1441="",J1441="",K1441="",L1441="",M1441="",N1441="",O1441="",P1441="",Q1441=""),"*",""))</f>
        <v>*</v>
      </c>
      <c r="E1441" s="41"/>
      <c r="F1441" s="41"/>
      <c r="I1441" s="70" t="s">
        <v>1363</v>
      </c>
      <c r="J1441" s="70" t="s">
        <v>1363</v>
      </c>
      <c r="K1441" s="70" t="s">
        <v>1363</v>
      </c>
      <c r="L1441" s="70" t="s">
        <v>1363</v>
      </c>
      <c r="M1441" s="70" t="s">
        <v>1363</v>
      </c>
      <c r="N1441" s="70" t="s">
        <v>1363</v>
      </c>
      <c r="O1441" s="70" t="s">
        <v>1363</v>
      </c>
      <c r="P1441" s="70"/>
      <c r="Q1441" s="70" t="s">
        <v>1363</v>
      </c>
      <c r="R1441" s="10" t="str">
        <f t="shared" si="191"/>
        <v/>
      </c>
      <c r="T1441" s="9" t="str">
        <f t="shared" ref="T1441:T1504" si="194">IF(OR(C1441="",LEFT(C1441,3)="---"),"",IFERROR("ASL"&amp;1*MID(C1441,SEARCH("[",C1441)+1,LEN(C1441)-SEARCH("[",C1441)-1),MID(C1441,SEARCH("[",C1441)+1,LEN(C1441)-SEARCH("[",C1441)-1)))</f>
        <v>SP156</v>
      </c>
      <c r="U1441" s="11" t="str">
        <f t="shared" ref="U1441:U1504" si="195">IF(OR(C1441="",LEFT(C1441,3)="---"),"",IFERROR(LEFT(C1441,LEN(C1441)-(LEN(C1441)-SEARCH("[",C1441)+2)),""))</f>
        <v>A Siege of their Own</v>
      </c>
      <c r="V1441" s="11" t="str">
        <f t="shared" si="192"/>
        <v/>
      </c>
      <c r="W1441" s="11" t="str">
        <f t="shared" ref="W1441:W1504" si="196">IF(V1441="","",IF(V1441="Campaign","Campaign",RIGHT(V1441,LEN(V1441)-2)))</f>
        <v/>
      </c>
      <c r="X1441" s="86" t="str">
        <f>IFERROR(IF(U1441="","",IF(COUNTIF('My Played Scenarios'!E:E,T1441)&gt;0,"ü","")),"")</f>
        <v/>
      </c>
    </row>
    <row r="1442" spans="1:24" ht="15" customHeight="1" x14ac:dyDescent="0.3">
      <c r="A1442" s="128" t="str">
        <f>IFERROR(IF(VLOOKUP(C1442,Summary!A:B,2,FALSE)&lt;&gt;"C","",MAX($A$2:A1441)+1),"")</f>
        <v/>
      </c>
      <c r="B1442" s="35" t="str">
        <f>IF(Setup!$J$60="Yes",MAX($B$2:B1441)+1,"")</f>
        <v/>
      </c>
      <c r="C1442" s="28"/>
      <c r="D1442" s="37" t="str">
        <f t="shared" si="193"/>
        <v/>
      </c>
      <c r="E1442" s="41"/>
      <c r="F1442" s="41"/>
      <c r="I1442" s="70" t="s">
        <v>1363</v>
      </c>
      <c r="J1442" s="70" t="s">
        <v>1363</v>
      </c>
      <c r="K1442" s="70" t="s">
        <v>1363</v>
      </c>
      <c r="L1442" s="70" t="s">
        <v>1363</v>
      </c>
      <c r="M1442" s="70" t="s">
        <v>1363</v>
      </c>
      <c r="N1442" s="70" t="s">
        <v>1363</v>
      </c>
      <c r="O1442" s="70" t="s">
        <v>1363</v>
      </c>
      <c r="P1442" s="70"/>
      <c r="Q1442" s="70" t="s">
        <v>1363</v>
      </c>
      <c r="R1442" s="10" t="str">
        <f t="shared" si="191"/>
        <v/>
      </c>
      <c r="T1442" s="9" t="str">
        <f t="shared" si="194"/>
        <v/>
      </c>
      <c r="U1442" s="11" t="str">
        <f t="shared" si="195"/>
        <v/>
      </c>
      <c r="V1442" s="11" t="str">
        <f t="shared" si="192"/>
        <v/>
      </c>
      <c r="W1442" s="11" t="str">
        <f t="shared" si="196"/>
        <v/>
      </c>
      <c r="X1442" s="86" t="str">
        <f>IFERROR(IF(U1442="","",IF(COUNTIF('My Played Scenarios'!E:E,T1442)&gt;0,"ü","")),"")</f>
        <v/>
      </c>
    </row>
    <row r="1443" spans="1:24" ht="15" customHeight="1" x14ac:dyDescent="0.3">
      <c r="A1443" s="128" t="str">
        <f>IFERROR(IF(VLOOKUP(C1443,Summary!A:B,2,FALSE)&lt;&gt;"C","",MAX($A$2:A1442)+1),"")</f>
        <v/>
      </c>
      <c r="B1443" s="35" t="str">
        <f>IF(Setup!$J$60="Yes",MAX($B$2:B1442)+1,"")</f>
        <v/>
      </c>
      <c r="C1443" s="29" t="s">
        <v>886</v>
      </c>
      <c r="D1443" s="37" t="str">
        <f t="shared" si="193"/>
        <v/>
      </c>
      <c r="E1443" s="17"/>
      <c r="F1443" s="17"/>
      <c r="I1443" s="70" t="s">
        <v>1363</v>
      </c>
      <c r="J1443" s="70" t="s">
        <v>1363</v>
      </c>
      <c r="K1443" s="70" t="s">
        <v>1363</v>
      </c>
      <c r="L1443" s="70" t="s">
        <v>1363</v>
      </c>
      <c r="M1443" s="70" t="s">
        <v>1363</v>
      </c>
      <c r="N1443" s="70" t="s">
        <v>1363</v>
      </c>
      <c r="O1443" s="70" t="s">
        <v>1363</v>
      </c>
      <c r="P1443" s="70"/>
      <c r="Q1443" s="70" t="s">
        <v>1363</v>
      </c>
      <c r="R1443" s="10" t="str">
        <f t="shared" si="191"/>
        <v/>
      </c>
      <c r="T1443" s="9" t="str">
        <f t="shared" si="194"/>
        <v/>
      </c>
      <c r="U1443" s="11" t="str">
        <f t="shared" si="195"/>
        <v/>
      </c>
      <c r="V1443" s="11" t="str">
        <f t="shared" si="192"/>
        <v/>
      </c>
      <c r="W1443" s="11" t="str">
        <f t="shared" si="196"/>
        <v/>
      </c>
      <c r="X1443" s="86" t="str">
        <f>IFERROR(IF(U1443="","",IF(COUNTIF('My Played Scenarios'!E:E,T1443)&gt;0,"ü","")),"")</f>
        <v/>
      </c>
    </row>
    <row r="1444" spans="1:24" ht="15" customHeight="1" x14ac:dyDescent="0.3">
      <c r="A1444" s="128" t="str">
        <f>IFERROR(IF(VLOOKUP(C1444,Summary!A:B,2,FALSE)&lt;&gt;"C","",MAX($A$2:A1443)+1),"")</f>
        <v/>
      </c>
      <c r="B1444" s="35" t="str">
        <f>IF(Setup!$J$60="Yes",MAX($B$2:B1443)+1,"")</f>
        <v/>
      </c>
      <c r="C1444" s="28" t="s">
        <v>887</v>
      </c>
      <c r="D1444" s="37" t="str">
        <f t="shared" si="193"/>
        <v>*</v>
      </c>
      <c r="E1444" s="41"/>
      <c r="F1444" s="41"/>
      <c r="I1444" s="70" t="s">
        <v>1363</v>
      </c>
      <c r="J1444" s="70" t="s">
        <v>1363</v>
      </c>
      <c r="K1444" s="70" t="s">
        <v>1363</v>
      </c>
      <c r="L1444" s="70" t="s">
        <v>1363</v>
      </c>
      <c r="M1444" s="70" t="s">
        <v>1363</v>
      </c>
      <c r="N1444" s="70" t="s">
        <v>1363</v>
      </c>
      <c r="O1444" s="70" t="s">
        <v>1363</v>
      </c>
      <c r="P1444" s="70"/>
      <c r="Q1444" s="70" t="s">
        <v>1363</v>
      </c>
      <c r="R1444" s="10" t="str">
        <f t="shared" ref="R1444:R1507" si="197">IF(E1444="","",IFERROR(1+E1444*(F1444+IF(G1444&gt;9,G1444*3,G1444*4)+H1444*1+I1444*1+J1444*5+K1444*9+L1444*5+M1444*2+N1444*2+O1444*5+Q1444*5)/60,""))</f>
        <v/>
      </c>
      <c r="T1444" s="9" t="str">
        <f t="shared" si="194"/>
        <v>SP157</v>
      </c>
      <c r="U1444" s="11" t="str">
        <f t="shared" si="195"/>
        <v>Edge of Extinction</v>
      </c>
      <c r="V1444" s="11" t="str">
        <f t="shared" si="192"/>
        <v/>
      </c>
      <c r="W1444" s="11" t="str">
        <f t="shared" si="196"/>
        <v/>
      </c>
      <c r="X1444" s="86" t="str">
        <f>IFERROR(IF(U1444="","",IF(COUNTIF('My Played Scenarios'!E:E,T1444)&gt;0,"ü","")),"")</f>
        <v/>
      </c>
    </row>
    <row r="1445" spans="1:24" ht="15" customHeight="1" x14ac:dyDescent="0.3">
      <c r="A1445" s="128" t="str">
        <f>IFERROR(IF(VLOOKUP(C1445,Summary!A:B,2,FALSE)&lt;&gt;"C","",MAX($A$2:A1444)+1),"")</f>
        <v/>
      </c>
      <c r="B1445" s="35" t="str">
        <f>IF(Setup!$J$60="Yes",MAX($B$2:B1444)+1,"")</f>
        <v/>
      </c>
      <c r="C1445" s="28" t="s">
        <v>888</v>
      </c>
      <c r="D1445" s="37" t="str">
        <f t="shared" si="193"/>
        <v>*</v>
      </c>
      <c r="E1445" s="41"/>
      <c r="F1445" s="41"/>
      <c r="I1445" s="70" t="s">
        <v>1363</v>
      </c>
      <c r="J1445" s="70" t="s">
        <v>1363</v>
      </c>
      <c r="K1445" s="70" t="s">
        <v>1363</v>
      </c>
      <c r="L1445" s="70" t="s">
        <v>1363</v>
      </c>
      <c r="M1445" s="70" t="s">
        <v>1363</v>
      </c>
      <c r="N1445" s="70" t="s">
        <v>1363</v>
      </c>
      <c r="O1445" s="70" t="s">
        <v>1363</v>
      </c>
      <c r="P1445" s="70"/>
      <c r="Q1445" s="70" t="s">
        <v>1363</v>
      </c>
      <c r="R1445" s="10" t="str">
        <f t="shared" si="197"/>
        <v/>
      </c>
      <c r="T1445" s="9" t="str">
        <f t="shared" si="194"/>
        <v>SP158</v>
      </c>
      <c r="U1445" s="11" t="str">
        <f t="shared" si="195"/>
        <v>The Fond Dagot Drag-Out</v>
      </c>
      <c r="V1445" s="11" t="str">
        <f t="shared" si="192"/>
        <v/>
      </c>
      <c r="W1445" s="11" t="str">
        <f t="shared" si="196"/>
        <v/>
      </c>
      <c r="X1445" s="86" t="str">
        <f>IFERROR(IF(U1445="","",IF(COUNTIF('My Played Scenarios'!E:E,T1445)&gt;0,"ü","")),"")</f>
        <v/>
      </c>
    </row>
    <row r="1446" spans="1:24" ht="15" customHeight="1" x14ac:dyDescent="0.3">
      <c r="A1446" s="128" t="str">
        <f>IFERROR(IF(VLOOKUP(C1446,Summary!A:B,2,FALSE)&lt;&gt;"C","",MAX($A$2:A1445)+1),"")</f>
        <v/>
      </c>
      <c r="B1446" s="35" t="str">
        <f>IF(Setup!$J$60="Yes",MAX($B$2:B1445)+1,"")</f>
        <v/>
      </c>
      <c r="C1446" s="28" t="s">
        <v>889</v>
      </c>
      <c r="D1446" s="37" t="str">
        <f t="shared" si="193"/>
        <v>*</v>
      </c>
      <c r="E1446" s="41"/>
      <c r="F1446" s="41"/>
      <c r="I1446" s="70" t="s">
        <v>1363</v>
      </c>
      <c r="J1446" s="70" t="s">
        <v>1363</v>
      </c>
      <c r="K1446" s="70" t="s">
        <v>1363</v>
      </c>
      <c r="L1446" s="70" t="s">
        <v>1363</v>
      </c>
      <c r="M1446" s="70" t="s">
        <v>1363</v>
      </c>
      <c r="N1446" s="70" t="s">
        <v>1363</v>
      </c>
      <c r="O1446" s="70" t="s">
        <v>1363</v>
      </c>
      <c r="P1446" s="70"/>
      <c r="Q1446" s="70" t="s">
        <v>1363</v>
      </c>
      <c r="R1446" s="10" t="str">
        <f t="shared" si="197"/>
        <v/>
      </c>
      <c r="T1446" s="9" t="str">
        <f t="shared" si="194"/>
        <v>SP159</v>
      </c>
      <c r="U1446" s="11" t="str">
        <f t="shared" si="195"/>
        <v>The Lisjanka Epitaph</v>
      </c>
      <c r="V1446" s="11" t="str">
        <f t="shared" si="192"/>
        <v/>
      </c>
      <c r="W1446" s="11" t="str">
        <f t="shared" si="196"/>
        <v/>
      </c>
      <c r="X1446" s="86" t="str">
        <f>IFERROR(IF(U1446="","",IF(COUNTIF('My Played Scenarios'!E:E,T1446)&gt;0,"ü","")),"")</f>
        <v/>
      </c>
    </row>
    <row r="1447" spans="1:24" ht="15" customHeight="1" x14ac:dyDescent="0.3">
      <c r="A1447" s="128" t="str">
        <f>IFERROR(IF(VLOOKUP(C1447,Summary!A:B,2,FALSE)&lt;&gt;"C","",MAX($A$2:A1446)+1),"")</f>
        <v/>
      </c>
      <c r="B1447" s="35" t="str">
        <f>IF(Setup!$J$60="Yes",MAX($B$2:B1446)+1,"")</f>
        <v/>
      </c>
      <c r="C1447" s="28" t="s">
        <v>890</v>
      </c>
      <c r="D1447" s="37" t="str">
        <f t="shared" si="193"/>
        <v>*</v>
      </c>
      <c r="E1447" s="41"/>
      <c r="F1447" s="41"/>
      <c r="I1447" s="70" t="s">
        <v>1363</v>
      </c>
      <c r="J1447" s="70" t="s">
        <v>1363</v>
      </c>
      <c r="K1447" s="70" t="s">
        <v>1363</v>
      </c>
      <c r="L1447" s="70" t="s">
        <v>1363</v>
      </c>
      <c r="M1447" s="70" t="s">
        <v>1363</v>
      </c>
      <c r="N1447" s="70" t="s">
        <v>1363</v>
      </c>
      <c r="O1447" s="70" t="s">
        <v>1363</v>
      </c>
      <c r="P1447" s="70"/>
      <c r="Q1447" s="70" t="s">
        <v>1363</v>
      </c>
      <c r="R1447" s="10" t="str">
        <f t="shared" si="197"/>
        <v/>
      </c>
      <c r="T1447" s="9" t="str">
        <f t="shared" si="194"/>
        <v>SP160</v>
      </c>
      <c r="U1447" s="11" t="str">
        <f t="shared" si="195"/>
        <v>The Lost Band of Edmontons</v>
      </c>
      <c r="V1447" s="11" t="str">
        <f t="shared" si="192"/>
        <v/>
      </c>
      <c r="W1447" s="11" t="str">
        <f t="shared" si="196"/>
        <v/>
      </c>
      <c r="X1447" s="86" t="str">
        <f>IFERROR(IF(U1447="","",IF(COUNTIF('My Played Scenarios'!E:E,T1447)&gt;0,"ü","")),"")</f>
        <v/>
      </c>
    </row>
    <row r="1448" spans="1:24" ht="15" customHeight="1" x14ac:dyDescent="0.3">
      <c r="A1448" s="128" t="str">
        <f>IFERROR(IF(VLOOKUP(C1448,Summary!A:B,2,FALSE)&lt;&gt;"C","",MAX($A$2:A1447)+1),"")</f>
        <v/>
      </c>
      <c r="B1448" s="35" t="str">
        <f>IF(Setup!$J$60="Yes",MAX($B$2:B1447)+1,"")</f>
        <v/>
      </c>
      <c r="C1448" s="28" t="s">
        <v>891</v>
      </c>
      <c r="D1448" s="37" t="str">
        <f t="shared" si="193"/>
        <v>*</v>
      </c>
      <c r="E1448" s="41"/>
      <c r="F1448" s="41"/>
      <c r="I1448" s="70" t="s">
        <v>1363</v>
      </c>
      <c r="J1448" s="70" t="s">
        <v>1363</v>
      </c>
      <c r="K1448" s="70" t="s">
        <v>1363</v>
      </c>
      <c r="L1448" s="70" t="s">
        <v>1363</v>
      </c>
      <c r="M1448" s="70" t="s">
        <v>1363</v>
      </c>
      <c r="N1448" s="70" t="s">
        <v>1363</v>
      </c>
      <c r="O1448" s="70" t="s">
        <v>1363</v>
      </c>
      <c r="P1448" s="70"/>
      <c r="Q1448" s="70" t="s">
        <v>1363</v>
      </c>
      <c r="R1448" s="10" t="str">
        <f t="shared" si="197"/>
        <v/>
      </c>
      <c r="T1448" s="9" t="str">
        <f t="shared" si="194"/>
        <v>SP161</v>
      </c>
      <c r="U1448" s="11" t="str">
        <f t="shared" si="195"/>
        <v>Federov's Incursion</v>
      </c>
      <c r="V1448" s="11" t="str">
        <f t="shared" si="192"/>
        <v/>
      </c>
      <c r="W1448" s="11" t="str">
        <f t="shared" si="196"/>
        <v/>
      </c>
      <c r="X1448" s="86" t="str">
        <f>IFERROR(IF(U1448="","",IF(COUNTIF('My Played Scenarios'!E:E,T1448)&gt;0,"ü","")),"")</f>
        <v/>
      </c>
    </row>
    <row r="1449" spans="1:24" ht="15" customHeight="1" x14ac:dyDescent="0.3">
      <c r="A1449" s="128" t="str">
        <f>IFERROR(IF(VLOOKUP(C1449,Summary!A:B,2,FALSE)&lt;&gt;"C","",MAX($A$2:A1448)+1),"")</f>
        <v/>
      </c>
      <c r="B1449" s="35" t="str">
        <f>IF(Setup!$J$60="Yes",MAX($B$2:B1448)+1,"")</f>
        <v/>
      </c>
      <c r="C1449" s="28" t="s">
        <v>892</v>
      </c>
      <c r="D1449" s="37" t="str">
        <f t="shared" si="193"/>
        <v>*</v>
      </c>
      <c r="E1449" s="41"/>
      <c r="F1449" s="41"/>
      <c r="I1449" s="70" t="s">
        <v>1363</v>
      </c>
      <c r="J1449" s="70" t="s">
        <v>1363</v>
      </c>
      <c r="K1449" s="70" t="s">
        <v>1363</v>
      </c>
      <c r="L1449" s="70" t="s">
        <v>1363</v>
      </c>
      <c r="M1449" s="70" t="s">
        <v>1363</v>
      </c>
      <c r="N1449" s="70" t="s">
        <v>1363</v>
      </c>
      <c r="O1449" s="70" t="s">
        <v>1363</v>
      </c>
      <c r="P1449" s="70"/>
      <c r="Q1449" s="70" t="s">
        <v>1363</v>
      </c>
      <c r="R1449" s="10" t="str">
        <f t="shared" si="197"/>
        <v/>
      </c>
      <c r="T1449" s="9" t="str">
        <f t="shared" si="194"/>
        <v>SP162</v>
      </c>
      <c r="U1449" s="11" t="str">
        <f t="shared" si="195"/>
        <v>The Buddha's Belly</v>
      </c>
      <c r="V1449" s="11" t="str">
        <f t="shared" si="192"/>
        <v/>
      </c>
      <c r="W1449" s="11" t="str">
        <f t="shared" si="196"/>
        <v/>
      </c>
      <c r="X1449" s="86" t="str">
        <f>IFERROR(IF(U1449="","",IF(COUNTIF('My Played Scenarios'!E:E,T1449)&gt;0,"ü","")),"")</f>
        <v/>
      </c>
    </row>
    <row r="1450" spans="1:24" ht="15" customHeight="1" x14ac:dyDescent="0.3">
      <c r="A1450" s="128" t="str">
        <f>IFERROR(IF(VLOOKUP(C1450,Summary!A:B,2,FALSE)&lt;&gt;"C","",MAX($A$2:A1449)+1),"")</f>
        <v/>
      </c>
      <c r="B1450" s="35" t="str">
        <f>IF(Setup!$J$60="Yes",MAX($B$2:B1449)+1,"")</f>
        <v/>
      </c>
      <c r="C1450" s="28" t="s">
        <v>893</v>
      </c>
      <c r="D1450" s="37" t="str">
        <f t="shared" si="193"/>
        <v>*</v>
      </c>
      <c r="E1450" s="41"/>
      <c r="F1450" s="41"/>
      <c r="I1450" s="70" t="s">
        <v>1363</v>
      </c>
      <c r="J1450" s="70" t="s">
        <v>1363</v>
      </c>
      <c r="K1450" s="70" t="s">
        <v>1363</v>
      </c>
      <c r="L1450" s="70" t="s">
        <v>1363</v>
      </c>
      <c r="M1450" s="70" t="s">
        <v>1363</v>
      </c>
      <c r="N1450" s="70" t="s">
        <v>1363</v>
      </c>
      <c r="O1450" s="70" t="s">
        <v>1363</v>
      </c>
      <c r="P1450" s="70"/>
      <c r="Q1450" s="70" t="s">
        <v>1363</v>
      </c>
      <c r="R1450" s="10" t="str">
        <f t="shared" si="197"/>
        <v/>
      </c>
      <c r="T1450" s="9" t="str">
        <f t="shared" si="194"/>
        <v>SP163</v>
      </c>
      <c r="U1450" s="11" t="str">
        <f t="shared" si="195"/>
        <v>First to Fastov</v>
      </c>
      <c r="V1450" s="11" t="str">
        <f t="shared" si="192"/>
        <v/>
      </c>
      <c r="W1450" s="11" t="str">
        <f t="shared" si="196"/>
        <v/>
      </c>
      <c r="X1450" s="86" t="str">
        <f>IFERROR(IF(U1450="","",IF(COUNTIF('My Played Scenarios'!E:E,T1450)&gt;0,"ü","")),"")</f>
        <v/>
      </c>
    </row>
    <row r="1451" spans="1:24" ht="15" customHeight="1" x14ac:dyDescent="0.3">
      <c r="A1451" s="128" t="str">
        <f>IFERROR(IF(VLOOKUP(C1451,Summary!A:B,2,FALSE)&lt;&gt;"C","",MAX($A$2:A1450)+1),"")</f>
        <v/>
      </c>
      <c r="B1451" s="35" t="str">
        <f>IF(Setup!$J$60="Yes",MAX($B$2:B1450)+1,"")</f>
        <v/>
      </c>
      <c r="C1451" s="28" t="s">
        <v>894</v>
      </c>
      <c r="D1451" s="37" t="str">
        <f t="shared" si="193"/>
        <v>*</v>
      </c>
      <c r="E1451" s="41"/>
      <c r="F1451" s="41"/>
      <c r="I1451" s="70" t="s">
        <v>1363</v>
      </c>
      <c r="J1451" s="70" t="s">
        <v>1363</v>
      </c>
      <c r="K1451" s="70" t="s">
        <v>1363</v>
      </c>
      <c r="L1451" s="70" t="s">
        <v>1363</v>
      </c>
      <c r="M1451" s="70" t="s">
        <v>1363</v>
      </c>
      <c r="N1451" s="70" t="s">
        <v>1363</v>
      </c>
      <c r="O1451" s="70" t="s">
        <v>1363</v>
      </c>
      <c r="P1451" s="70"/>
      <c r="Q1451" s="70" t="s">
        <v>1363</v>
      </c>
      <c r="R1451" s="10" t="str">
        <f t="shared" si="197"/>
        <v/>
      </c>
      <c r="T1451" s="9" t="str">
        <f t="shared" si="194"/>
        <v>SP164</v>
      </c>
      <c r="U1451" s="11" t="str">
        <f t="shared" si="195"/>
        <v>Tanks But No Tanks</v>
      </c>
      <c r="V1451" s="11" t="str">
        <f t="shared" si="192"/>
        <v/>
      </c>
      <c r="W1451" s="11" t="str">
        <f t="shared" si="196"/>
        <v/>
      </c>
      <c r="X1451" s="86" t="str">
        <f>IFERROR(IF(U1451="","",IF(COUNTIF('My Played Scenarios'!E:E,T1451)&gt;0,"ü","")),"")</f>
        <v/>
      </c>
    </row>
    <row r="1452" spans="1:24" ht="15" customHeight="1" x14ac:dyDescent="0.3">
      <c r="A1452" s="128" t="str">
        <f>IFERROR(IF(VLOOKUP(C1452,Summary!A:B,2,FALSE)&lt;&gt;"C","",MAX($A$2:A1451)+1),"")</f>
        <v/>
      </c>
      <c r="B1452" s="35" t="str">
        <f>IF(Setup!$J$60="Yes",MAX($B$2:B1451)+1,"")</f>
        <v/>
      </c>
      <c r="C1452" s="28" t="s">
        <v>895</v>
      </c>
      <c r="D1452" s="37" t="str">
        <f t="shared" si="193"/>
        <v>*</v>
      </c>
      <c r="E1452" s="41"/>
      <c r="F1452" s="41"/>
      <c r="I1452" s="70" t="s">
        <v>1363</v>
      </c>
      <c r="J1452" s="70" t="s">
        <v>1363</v>
      </c>
      <c r="K1452" s="70" t="s">
        <v>1363</v>
      </c>
      <c r="L1452" s="70" t="s">
        <v>1363</v>
      </c>
      <c r="M1452" s="70" t="s">
        <v>1363</v>
      </c>
      <c r="N1452" s="70" t="s">
        <v>1363</v>
      </c>
      <c r="O1452" s="70" t="s">
        <v>1363</v>
      </c>
      <c r="P1452" s="70"/>
      <c r="Q1452" s="70" t="s">
        <v>1363</v>
      </c>
      <c r="R1452" s="10" t="str">
        <f t="shared" si="197"/>
        <v/>
      </c>
      <c r="T1452" s="9" t="str">
        <f t="shared" si="194"/>
        <v>SP165</v>
      </c>
      <c r="U1452" s="11" t="str">
        <f t="shared" si="195"/>
        <v>A Promise Fulfilled</v>
      </c>
      <c r="V1452" s="11" t="str">
        <f t="shared" si="192"/>
        <v/>
      </c>
      <c r="W1452" s="11" t="str">
        <f t="shared" si="196"/>
        <v/>
      </c>
      <c r="X1452" s="86" t="str">
        <f>IFERROR(IF(U1452="","",IF(COUNTIF('My Played Scenarios'!E:E,T1452)&gt;0,"ü","")),"")</f>
        <v/>
      </c>
    </row>
    <row r="1453" spans="1:24" ht="15" customHeight="1" x14ac:dyDescent="0.3">
      <c r="A1453" s="128" t="str">
        <f>IFERROR(IF(VLOOKUP(C1453,Summary!A:B,2,FALSE)&lt;&gt;"C","",MAX($A$2:A1452)+1),"")</f>
        <v/>
      </c>
      <c r="B1453" s="35" t="str">
        <f>IF(Setup!$J$60="Yes",MAX($B$2:B1452)+1,"")</f>
        <v/>
      </c>
      <c r="C1453" s="28" t="s">
        <v>896</v>
      </c>
      <c r="D1453" s="37" t="str">
        <f t="shared" si="193"/>
        <v>*</v>
      </c>
      <c r="E1453" s="41"/>
      <c r="F1453" s="41"/>
      <c r="I1453" s="70" t="s">
        <v>1363</v>
      </c>
      <c r="J1453" s="70" t="s">
        <v>1363</v>
      </c>
      <c r="K1453" s="70" t="s">
        <v>1363</v>
      </c>
      <c r="L1453" s="70" t="s">
        <v>1363</v>
      </c>
      <c r="M1453" s="70" t="s">
        <v>1363</v>
      </c>
      <c r="N1453" s="70" t="s">
        <v>1363</v>
      </c>
      <c r="O1453" s="70" t="s">
        <v>1363</v>
      </c>
      <c r="P1453" s="70"/>
      <c r="Q1453" s="70" t="s">
        <v>1363</v>
      </c>
      <c r="R1453" s="10" t="str">
        <f t="shared" si="197"/>
        <v/>
      </c>
      <c r="T1453" s="9" t="str">
        <f t="shared" si="194"/>
        <v>SP166</v>
      </c>
      <c r="U1453" s="11" t="str">
        <f t="shared" si="195"/>
        <v>Blue Jacket Attack</v>
      </c>
      <c r="V1453" s="11" t="str">
        <f t="shared" si="192"/>
        <v/>
      </c>
      <c r="W1453" s="11" t="str">
        <f t="shared" si="196"/>
        <v/>
      </c>
      <c r="X1453" s="86" t="str">
        <f>IFERROR(IF(U1453="","",IF(COUNTIF('My Played Scenarios'!E:E,T1453)&gt;0,"ü","")),"")</f>
        <v/>
      </c>
    </row>
    <row r="1454" spans="1:24" ht="15" customHeight="1" x14ac:dyDescent="0.3">
      <c r="A1454" s="128" t="str">
        <f>IFERROR(IF(VLOOKUP(C1454,Summary!A:B,2,FALSE)&lt;&gt;"C","",MAX($A$2:A1453)+1),"")</f>
        <v/>
      </c>
      <c r="B1454" s="35" t="str">
        <f>IF(Setup!$J$60="Yes",MAX($B$2:B1453)+1,"")</f>
        <v/>
      </c>
      <c r="C1454" s="28" t="s">
        <v>897</v>
      </c>
      <c r="D1454" s="37" t="str">
        <f t="shared" si="193"/>
        <v>*</v>
      </c>
      <c r="E1454" s="41"/>
      <c r="F1454" s="41"/>
      <c r="I1454" s="70" t="s">
        <v>1363</v>
      </c>
      <c r="J1454" s="70" t="s">
        <v>1363</v>
      </c>
      <c r="K1454" s="70" t="s">
        <v>1363</v>
      </c>
      <c r="L1454" s="70" t="s">
        <v>1363</v>
      </c>
      <c r="M1454" s="70" t="s">
        <v>1363</v>
      </c>
      <c r="N1454" s="70" t="s">
        <v>1363</v>
      </c>
      <c r="O1454" s="70" t="s">
        <v>1363</v>
      </c>
      <c r="P1454" s="70"/>
      <c r="Q1454" s="70" t="s">
        <v>1363</v>
      </c>
      <c r="R1454" s="10" t="str">
        <f t="shared" si="197"/>
        <v/>
      </c>
      <c r="T1454" s="9" t="str">
        <f t="shared" si="194"/>
        <v>SP167</v>
      </c>
      <c r="U1454" s="11" t="str">
        <f t="shared" si="195"/>
        <v>Trigger Happy Joes</v>
      </c>
      <c r="V1454" s="11" t="str">
        <f t="shared" si="192"/>
        <v/>
      </c>
      <c r="W1454" s="11" t="str">
        <f t="shared" si="196"/>
        <v/>
      </c>
      <c r="X1454" s="86" t="str">
        <f>IFERROR(IF(U1454="","",IF(COUNTIF('My Played Scenarios'!E:E,T1454)&gt;0,"ü","")),"")</f>
        <v/>
      </c>
    </row>
    <row r="1455" spans="1:24" ht="15" customHeight="1" x14ac:dyDescent="0.3">
      <c r="A1455" s="128" t="str">
        <f>IFERROR(IF(VLOOKUP(C1455,Summary!A:B,2,FALSE)&lt;&gt;"C","",MAX($A$2:A1454)+1),"")</f>
        <v/>
      </c>
      <c r="B1455" s="35" t="str">
        <f>IF(Setup!$J$60="Yes",MAX($B$2:B1454)+1,"")</f>
        <v/>
      </c>
      <c r="C1455" s="28" t="s">
        <v>898</v>
      </c>
      <c r="D1455" s="37" t="str">
        <f t="shared" si="193"/>
        <v>*</v>
      </c>
      <c r="E1455" s="41"/>
      <c r="F1455" s="41"/>
      <c r="I1455" s="70" t="s">
        <v>1363</v>
      </c>
      <c r="J1455" s="70" t="s">
        <v>1363</v>
      </c>
      <c r="K1455" s="70" t="s">
        <v>1363</v>
      </c>
      <c r="L1455" s="70" t="s">
        <v>1363</v>
      </c>
      <c r="M1455" s="70" t="s">
        <v>1363</v>
      </c>
      <c r="N1455" s="70" t="s">
        <v>1363</v>
      </c>
      <c r="O1455" s="70" t="s">
        <v>1363</v>
      </c>
      <c r="P1455" s="70"/>
      <c r="Q1455" s="70" t="s">
        <v>1363</v>
      </c>
      <c r="R1455" s="10" t="str">
        <f t="shared" si="197"/>
        <v/>
      </c>
      <c r="T1455" s="9" t="str">
        <f t="shared" si="194"/>
        <v>SP168</v>
      </c>
      <c r="U1455" s="11" t="str">
        <f t="shared" si="195"/>
        <v>Muhlenkamp's Miracle</v>
      </c>
      <c r="V1455" s="11" t="str">
        <f t="shared" si="192"/>
        <v/>
      </c>
      <c r="W1455" s="11" t="str">
        <f t="shared" si="196"/>
        <v/>
      </c>
      <c r="X1455" s="86" t="str">
        <f>IFERROR(IF(U1455="","",IF(COUNTIF('My Played Scenarios'!E:E,T1455)&gt;0,"ü","")),"")</f>
        <v/>
      </c>
    </row>
    <row r="1456" spans="1:24" ht="15" customHeight="1" x14ac:dyDescent="0.3">
      <c r="A1456" s="128" t="str">
        <f>IFERROR(IF(VLOOKUP(C1456,Summary!A:B,2,FALSE)&lt;&gt;"C","",MAX($A$2:A1455)+1),"")</f>
        <v/>
      </c>
      <c r="B1456" s="35" t="str">
        <f>IF(Setup!$J$60="Yes",MAX($B$2:B1455)+1,"")</f>
        <v/>
      </c>
      <c r="C1456" s="28"/>
      <c r="D1456" s="37" t="str">
        <f t="shared" si="193"/>
        <v/>
      </c>
      <c r="E1456" s="41"/>
      <c r="F1456" s="41"/>
      <c r="I1456" s="70"/>
      <c r="J1456" s="70"/>
      <c r="K1456" s="70"/>
      <c r="L1456" s="70"/>
      <c r="M1456" s="70"/>
      <c r="N1456" s="70"/>
      <c r="O1456" s="70"/>
      <c r="P1456" s="70"/>
      <c r="Q1456" s="70"/>
      <c r="R1456" s="10" t="str">
        <f t="shared" si="197"/>
        <v/>
      </c>
      <c r="T1456" s="9" t="str">
        <f t="shared" si="194"/>
        <v/>
      </c>
      <c r="U1456" s="11" t="str">
        <f t="shared" si="195"/>
        <v/>
      </c>
      <c r="V1456" s="11" t="str">
        <f t="shared" si="192"/>
        <v/>
      </c>
      <c r="W1456" s="11" t="str">
        <f t="shared" si="196"/>
        <v/>
      </c>
      <c r="X1456" s="86" t="str">
        <f>IFERROR(IF(U1456="","",IF(COUNTIF('My Played Scenarios'!E:E,T1456)&gt;0,"ü","")),"")</f>
        <v/>
      </c>
    </row>
    <row r="1457" spans="1:24" ht="15" customHeight="1" x14ac:dyDescent="0.3">
      <c r="A1457" s="128" t="str">
        <f>IFERROR(IF(VLOOKUP(C1457,Summary!A:B,2,FALSE)&lt;&gt;"C","",MAX($A$2:A1456)+1),"")</f>
        <v/>
      </c>
      <c r="B1457" s="35" t="str">
        <f>IF(Setup!$J$61="Yes",MAX($B$2:B1456)+1,"")</f>
        <v/>
      </c>
      <c r="C1457" s="31" t="s">
        <v>1240</v>
      </c>
      <c r="D1457" s="37" t="str">
        <f t="shared" si="193"/>
        <v/>
      </c>
      <c r="E1457" s="41"/>
      <c r="F1457" s="41"/>
      <c r="I1457" s="70"/>
      <c r="J1457" s="70"/>
      <c r="K1457" s="70"/>
      <c r="L1457" s="70"/>
      <c r="M1457" s="70"/>
      <c r="N1457" s="70"/>
      <c r="O1457" s="70"/>
      <c r="P1457" s="70"/>
      <c r="Q1457" s="70"/>
      <c r="R1457" s="10" t="str">
        <f t="shared" si="197"/>
        <v/>
      </c>
      <c r="T1457" s="9" t="str">
        <f t="shared" si="194"/>
        <v/>
      </c>
      <c r="U1457" s="11" t="str">
        <f t="shared" si="195"/>
        <v/>
      </c>
      <c r="V1457" s="11" t="str">
        <f t="shared" si="192"/>
        <v/>
      </c>
      <c r="W1457" s="11" t="str">
        <f t="shared" si="196"/>
        <v/>
      </c>
      <c r="X1457" s="86" t="str">
        <f>IFERROR(IF(U1457="","",IF(COUNTIF('My Played Scenarios'!E:E,T1457)&gt;0,"ü","")),"")</f>
        <v/>
      </c>
    </row>
    <row r="1458" spans="1:24" ht="15" customHeight="1" x14ac:dyDescent="0.3">
      <c r="A1458" s="128" t="str">
        <f>IFERROR(IF(VLOOKUP(C1458,Summary!A:B,2,FALSE)&lt;&gt;"C","",MAX($A$2:A1457)+1),"")</f>
        <v/>
      </c>
      <c r="B1458" s="35" t="str">
        <f>IF(Setup!$J$61="Yes",MAX($B$2:B1457)+1,"")</f>
        <v/>
      </c>
      <c r="C1458" s="28" t="s">
        <v>1241</v>
      </c>
      <c r="D1458" s="37" t="str">
        <f t="shared" si="193"/>
        <v>*</v>
      </c>
      <c r="E1458" s="41"/>
      <c r="F1458" s="41"/>
      <c r="I1458" s="70"/>
      <c r="J1458" s="70"/>
      <c r="K1458" s="70"/>
      <c r="L1458" s="70"/>
      <c r="M1458" s="70"/>
      <c r="N1458" s="70"/>
      <c r="O1458" s="70"/>
      <c r="P1458" s="70"/>
      <c r="Q1458" s="70"/>
      <c r="R1458" s="10" t="str">
        <f t="shared" si="197"/>
        <v/>
      </c>
      <c r="T1458" s="9" t="str">
        <f t="shared" si="194"/>
        <v>SP169</v>
      </c>
      <c r="U1458" s="11" t="str">
        <f t="shared" si="195"/>
        <v>The Winnekendonk Cakewalk</v>
      </c>
      <c r="V1458" s="11" t="str">
        <f t="shared" si="192"/>
        <v/>
      </c>
      <c r="W1458" s="11" t="str">
        <f t="shared" si="196"/>
        <v/>
      </c>
      <c r="X1458" s="86" t="str">
        <f>IFERROR(IF(U1458="","",IF(COUNTIF('My Played Scenarios'!E:E,T1458)&gt;0,"ü","")),"")</f>
        <v/>
      </c>
    </row>
    <row r="1459" spans="1:24" ht="15" customHeight="1" x14ac:dyDescent="0.3">
      <c r="A1459" s="128" t="str">
        <f>IFERROR(IF(VLOOKUP(C1459,Summary!A:B,2,FALSE)&lt;&gt;"C","",MAX($A$2:A1458)+1),"")</f>
        <v/>
      </c>
      <c r="B1459" s="35" t="str">
        <f>IF(Setup!$J$61="Yes",MAX($B$2:B1458)+1,"")</f>
        <v/>
      </c>
      <c r="C1459" s="28" t="s">
        <v>1242</v>
      </c>
      <c r="D1459" s="37" t="str">
        <f t="shared" si="193"/>
        <v>*</v>
      </c>
      <c r="E1459" s="41"/>
      <c r="F1459" s="41"/>
      <c r="I1459" s="70"/>
      <c r="J1459" s="70"/>
      <c r="K1459" s="70"/>
      <c r="L1459" s="70"/>
      <c r="M1459" s="70"/>
      <c r="N1459" s="70"/>
      <c r="O1459" s="70"/>
      <c r="P1459" s="70"/>
      <c r="Q1459" s="70"/>
      <c r="R1459" s="10" t="str">
        <f t="shared" si="197"/>
        <v/>
      </c>
      <c r="T1459" s="9" t="str">
        <f t="shared" si="194"/>
        <v>SP170</v>
      </c>
      <c r="U1459" s="11" t="str">
        <f t="shared" si="195"/>
        <v>Halfhearted Hiwis</v>
      </c>
      <c r="V1459" s="11" t="str">
        <f t="shared" si="192"/>
        <v/>
      </c>
      <c r="W1459" s="11" t="str">
        <f t="shared" si="196"/>
        <v/>
      </c>
      <c r="X1459" s="86" t="str">
        <f>IFERROR(IF(U1459="","",IF(COUNTIF('My Played Scenarios'!E:E,T1459)&gt;0,"ü","")),"")</f>
        <v/>
      </c>
    </row>
    <row r="1460" spans="1:24" ht="15" customHeight="1" x14ac:dyDescent="0.3">
      <c r="A1460" s="128" t="str">
        <f>IFERROR(IF(VLOOKUP(C1460,Summary!A:B,2,FALSE)&lt;&gt;"C","",MAX($A$2:A1459)+1),"")</f>
        <v/>
      </c>
      <c r="B1460" s="35" t="str">
        <f>IF(Setup!$J$61="Yes",MAX($B$2:B1459)+1,"")</f>
        <v/>
      </c>
      <c r="C1460" s="28" t="s">
        <v>1243</v>
      </c>
      <c r="D1460" s="37" t="str">
        <f t="shared" si="193"/>
        <v>*</v>
      </c>
      <c r="E1460" s="41"/>
      <c r="F1460" s="41"/>
      <c r="I1460" s="70"/>
      <c r="J1460" s="70"/>
      <c r="K1460" s="70"/>
      <c r="L1460" s="70"/>
      <c r="M1460" s="70"/>
      <c r="N1460" s="70"/>
      <c r="O1460" s="70"/>
      <c r="P1460" s="70"/>
      <c r="Q1460" s="70"/>
      <c r="R1460" s="10" t="str">
        <f t="shared" si="197"/>
        <v/>
      </c>
      <c r="T1460" s="9" t="str">
        <f t="shared" si="194"/>
        <v>SP171</v>
      </c>
      <c r="U1460" s="11" t="str">
        <f t="shared" si="195"/>
        <v>Audacity of Innocence</v>
      </c>
      <c r="V1460" s="11" t="str">
        <f t="shared" si="192"/>
        <v/>
      </c>
      <c r="W1460" s="11" t="str">
        <f t="shared" si="196"/>
        <v/>
      </c>
      <c r="X1460" s="86" t="str">
        <f>IFERROR(IF(U1460="","",IF(COUNTIF('My Played Scenarios'!E:E,T1460)&gt;0,"ü","")),"")</f>
        <v/>
      </c>
    </row>
    <row r="1461" spans="1:24" ht="15" customHeight="1" x14ac:dyDescent="0.3">
      <c r="A1461" s="128" t="str">
        <f>IFERROR(IF(VLOOKUP(C1461,Summary!A:B,2,FALSE)&lt;&gt;"C","",MAX($A$2:A1460)+1),"")</f>
        <v/>
      </c>
      <c r="B1461" s="35" t="str">
        <f>IF(Setup!$J$61="Yes",MAX($B$2:B1460)+1,"")</f>
        <v/>
      </c>
      <c r="C1461" s="28" t="s">
        <v>1244</v>
      </c>
      <c r="D1461" s="37" t="str">
        <f t="shared" si="193"/>
        <v>*</v>
      </c>
      <c r="E1461" s="41"/>
      <c r="F1461" s="41"/>
      <c r="I1461" s="70"/>
      <c r="J1461" s="70"/>
      <c r="K1461" s="70"/>
      <c r="L1461" s="70"/>
      <c r="M1461" s="70"/>
      <c r="N1461" s="70"/>
      <c r="O1461" s="70"/>
      <c r="P1461" s="70"/>
      <c r="Q1461" s="70"/>
      <c r="R1461" s="10" t="str">
        <f t="shared" si="197"/>
        <v/>
      </c>
      <c r="T1461" s="9" t="str">
        <f t="shared" si="194"/>
        <v>SP172</v>
      </c>
      <c r="U1461" s="11" t="str">
        <f t="shared" si="195"/>
        <v>Carstens' Lament</v>
      </c>
      <c r="V1461" s="11" t="str">
        <f t="shared" si="192"/>
        <v/>
      </c>
      <c r="W1461" s="11" t="str">
        <f t="shared" si="196"/>
        <v/>
      </c>
      <c r="X1461" s="86" t="str">
        <f>IFERROR(IF(U1461="","",IF(COUNTIF('My Played Scenarios'!E:E,T1461)&gt;0,"ü","")),"")</f>
        <v/>
      </c>
    </row>
    <row r="1462" spans="1:24" ht="15" customHeight="1" x14ac:dyDescent="0.3">
      <c r="A1462" s="128" t="str">
        <f>IFERROR(IF(VLOOKUP(C1462,Summary!A:B,2,FALSE)&lt;&gt;"C","",MAX($A$2:A1461)+1),"")</f>
        <v/>
      </c>
      <c r="B1462" s="35" t="str">
        <f>IF(Setup!$J$61="Yes",MAX($B$2:B1461)+1,"")</f>
        <v/>
      </c>
      <c r="C1462" s="28" t="s">
        <v>1245</v>
      </c>
      <c r="D1462" s="37" t="str">
        <f t="shared" si="193"/>
        <v>*</v>
      </c>
      <c r="E1462" s="41"/>
      <c r="F1462" s="41"/>
      <c r="I1462" s="70"/>
      <c r="J1462" s="70"/>
      <c r="K1462" s="70"/>
      <c r="L1462" s="70"/>
      <c r="M1462" s="70"/>
      <c r="N1462" s="70"/>
      <c r="O1462" s="70"/>
      <c r="P1462" s="70"/>
      <c r="Q1462" s="70"/>
      <c r="R1462" s="10" t="str">
        <f t="shared" si="197"/>
        <v/>
      </c>
      <c r="T1462" s="9" t="str">
        <f t="shared" si="194"/>
        <v>SP173</v>
      </c>
      <c r="U1462" s="11" t="str">
        <f t="shared" si="195"/>
        <v>Der letzte Geburtstag</v>
      </c>
      <c r="V1462" s="11" t="str">
        <f t="shared" ref="V1462:V1525" si="198">IF(OR(C1462="",LEFT(C1462,3)="---"),"",IF(OR(RIGHT(C1462,3)="-I]",RIGHT(C1462,4)="-II]",RIGHT(C1462,5)="-III]",RIGHT(C1462,4)="-IV]",RIGHT(C1462,3)="-V]",RIGHT(C1462,4)="-VI]",RIGHT(C1462,5)="-VII]",RIGHT(C1462,6)="-VIII]",RIGHT(C1462,3)="CG]",MID(C1462,LEN(C1462)-2,2)="CG",MID(C1462,LEN(C1462)-4,2)="CG",MID(C1462,LEN(C1462)-3,2)="CG"),"Campaign",IFERROR(IF(I1462=1,", PTO","")&amp;IF(J1462=1,", OBA","")&amp;IF(K1462=1,", Nght","")&amp;IF(L1462=1,", Dsrt","")&amp;IF(M1462=1,", Air","")&amp;IF(N1462=1,", Bcg","")&amp;IF(O1462=1,", Sea","")&amp;IF(P1462=1,", Dlux","")&amp;IF(Q1462=1,", SSR",""),"")))</f>
        <v/>
      </c>
      <c r="W1462" s="11" t="str">
        <f t="shared" si="196"/>
        <v/>
      </c>
      <c r="X1462" s="86" t="str">
        <f>IFERROR(IF(U1462="","",IF(COUNTIF('My Played Scenarios'!E:E,T1462)&gt;0,"ü","")),"")</f>
        <v/>
      </c>
    </row>
    <row r="1463" spans="1:24" ht="15" customHeight="1" x14ac:dyDescent="0.3">
      <c r="A1463" s="128" t="str">
        <f>IFERROR(IF(VLOOKUP(C1463,Summary!A:B,2,FALSE)&lt;&gt;"C","",MAX($A$2:A1462)+1),"")</f>
        <v/>
      </c>
      <c r="B1463" s="35" t="str">
        <f>IF(Setup!$J$61="Yes",MAX($B$2:B1462)+1,"")</f>
        <v/>
      </c>
      <c r="C1463" s="28" t="s">
        <v>1246</v>
      </c>
      <c r="D1463" s="37" t="str">
        <f t="shared" si="193"/>
        <v>*</v>
      </c>
      <c r="E1463" s="41"/>
      <c r="F1463" s="41"/>
      <c r="I1463" s="70"/>
      <c r="J1463" s="70"/>
      <c r="K1463" s="70"/>
      <c r="L1463" s="70"/>
      <c r="M1463" s="70"/>
      <c r="N1463" s="70"/>
      <c r="O1463" s="70"/>
      <c r="P1463" s="70"/>
      <c r="Q1463" s="70"/>
      <c r="R1463" s="10" t="str">
        <f t="shared" si="197"/>
        <v/>
      </c>
      <c r="T1463" s="9" t="str">
        <f t="shared" si="194"/>
        <v>SP174</v>
      </c>
      <c r="U1463" s="11" t="str">
        <f t="shared" si="195"/>
        <v>Krupki Station</v>
      </c>
      <c r="V1463" s="11" t="str">
        <f t="shared" si="198"/>
        <v/>
      </c>
      <c r="W1463" s="11" t="str">
        <f t="shared" si="196"/>
        <v/>
      </c>
      <c r="X1463" s="86" t="str">
        <f>IFERROR(IF(U1463="","",IF(COUNTIF('My Played Scenarios'!E:E,T1463)&gt;0,"ü","")),"")</f>
        <v/>
      </c>
    </row>
    <row r="1464" spans="1:24" ht="15" customHeight="1" x14ac:dyDescent="0.3">
      <c r="A1464" s="128" t="str">
        <f>IFERROR(IF(VLOOKUP(C1464,Summary!A:B,2,FALSE)&lt;&gt;"C","",MAX($A$2:A1463)+1),"")</f>
        <v/>
      </c>
      <c r="B1464" s="35" t="str">
        <f>IF(Setup!$J$61="Yes",MAX($B$2:B1463)+1,"")</f>
        <v/>
      </c>
      <c r="C1464" s="28" t="s">
        <v>1247</v>
      </c>
      <c r="D1464" s="37" t="str">
        <f t="shared" si="193"/>
        <v>*</v>
      </c>
      <c r="E1464" s="41"/>
      <c r="F1464" s="41"/>
      <c r="I1464" s="70"/>
      <c r="J1464" s="70"/>
      <c r="K1464" s="70"/>
      <c r="L1464" s="70"/>
      <c r="M1464" s="70"/>
      <c r="N1464" s="70"/>
      <c r="O1464" s="70"/>
      <c r="P1464" s="70"/>
      <c r="Q1464" s="70"/>
      <c r="R1464" s="10" t="str">
        <f t="shared" si="197"/>
        <v/>
      </c>
      <c r="T1464" s="9" t="str">
        <f t="shared" si="194"/>
        <v>SP175</v>
      </c>
      <c r="U1464" s="11" t="str">
        <f t="shared" si="195"/>
        <v>Tisza Tease</v>
      </c>
      <c r="V1464" s="11" t="str">
        <f t="shared" si="198"/>
        <v/>
      </c>
      <c r="W1464" s="11" t="str">
        <f t="shared" si="196"/>
        <v/>
      </c>
      <c r="X1464" s="86" t="str">
        <f>IFERROR(IF(U1464="","",IF(COUNTIF('My Played Scenarios'!E:E,T1464)&gt;0,"ü","")),"")</f>
        <v/>
      </c>
    </row>
    <row r="1465" spans="1:24" ht="15" customHeight="1" x14ac:dyDescent="0.3">
      <c r="A1465" s="128" t="str">
        <f>IFERROR(IF(VLOOKUP(C1465,Summary!A:B,2,FALSE)&lt;&gt;"C","",MAX($A$2:A1464)+1),"")</f>
        <v/>
      </c>
      <c r="B1465" s="35" t="str">
        <f>IF(Setup!$J$61="Yes",MAX($B$2:B1464)+1,"")</f>
        <v/>
      </c>
      <c r="C1465" s="28" t="s">
        <v>1248</v>
      </c>
      <c r="D1465" s="37" t="str">
        <f t="shared" si="193"/>
        <v>*</v>
      </c>
      <c r="E1465" s="41"/>
      <c r="F1465" s="41"/>
      <c r="I1465" s="70"/>
      <c r="J1465" s="70"/>
      <c r="K1465" s="70"/>
      <c r="L1465" s="70"/>
      <c r="M1465" s="70"/>
      <c r="N1465" s="70"/>
      <c r="O1465" s="70"/>
      <c r="P1465" s="70"/>
      <c r="Q1465" s="70"/>
      <c r="R1465" s="10" t="str">
        <f t="shared" si="197"/>
        <v/>
      </c>
      <c r="T1465" s="9" t="str">
        <f t="shared" si="194"/>
        <v>SP176</v>
      </c>
      <c r="U1465" s="11" t="str">
        <f t="shared" si="195"/>
        <v>Smiling Albert</v>
      </c>
      <c r="V1465" s="11" t="str">
        <f t="shared" si="198"/>
        <v/>
      </c>
      <c r="W1465" s="11" t="str">
        <f t="shared" si="196"/>
        <v/>
      </c>
      <c r="X1465" s="86" t="str">
        <f>IFERROR(IF(U1465="","",IF(COUNTIF('My Played Scenarios'!E:E,T1465)&gt;0,"ü","")),"")</f>
        <v/>
      </c>
    </row>
    <row r="1466" spans="1:24" ht="15" customHeight="1" x14ac:dyDescent="0.3">
      <c r="A1466" s="128" t="str">
        <f>IFERROR(IF(VLOOKUP(C1466,Summary!A:B,2,FALSE)&lt;&gt;"C","",MAX($A$2:A1465)+1),"")</f>
        <v/>
      </c>
      <c r="B1466" s="35" t="str">
        <f>IF(Setup!$J$61="Yes",MAX($B$2:B1465)+1,"")</f>
        <v/>
      </c>
      <c r="C1466" s="28" t="s">
        <v>1249</v>
      </c>
      <c r="D1466" s="37" t="str">
        <f t="shared" si="193"/>
        <v>*</v>
      </c>
      <c r="E1466" s="41"/>
      <c r="F1466" s="41"/>
      <c r="I1466" s="70"/>
      <c r="J1466" s="70"/>
      <c r="K1466" s="70"/>
      <c r="L1466" s="70"/>
      <c r="M1466" s="70"/>
      <c r="N1466" s="70"/>
      <c r="O1466" s="70"/>
      <c r="P1466" s="70"/>
      <c r="Q1466" s="70"/>
      <c r="R1466" s="10" t="str">
        <f t="shared" si="197"/>
        <v/>
      </c>
      <c r="T1466" s="9" t="str">
        <f t="shared" si="194"/>
        <v>SP177</v>
      </c>
      <c r="U1466" s="11" t="str">
        <f t="shared" si="195"/>
        <v>Tic Tac Toe</v>
      </c>
      <c r="V1466" s="11" t="str">
        <f t="shared" si="198"/>
        <v/>
      </c>
      <c r="W1466" s="11" t="str">
        <f t="shared" si="196"/>
        <v/>
      </c>
      <c r="X1466" s="86" t="str">
        <f>IFERROR(IF(U1466="","",IF(COUNTIF('My Played Scenarios'!E:E,T1466)&gt;0,"ü","")),"")</f>
        <v/>
      </c>
    </row>
    <row r="1467" spans="1:24" ht="15" customHeight="1" x14ac:dyDescent="0.3">
      <c r="A1467" s="128" t="str">
        <f>IFERROR(IF(VLOOKUP(C1467,Summary!A:B,2,FALSE)&lt;&gt;"C","",MAX($A$2:A1466)+1),"")</f>
        <v/>
      </c>
      <c r="B1467" s="35" t="str">
        <f>IF(Setup!$J$61="Yes",MAX($B$2:B1466)+1,"")</f>
        <v/>
      </c>
      <c r="C1467" s="28" t="s">
        <v>1250</v>
      </c>
      <c r="D1467" s="37" t="str">
        <f t="shared" si="193"/>
        <v>*</v>
      </c>
      <c r="E1467" s="41"/>
      <c r="F1467" s="41"/>
      <c r="I1467" s="70"/>
      <c r="J1467" s="70"/>
      <c r="K1467" s="70"/>
      <c r="L1467" s="70"/>
      <c r="M1467" s="70"/>
      <c r="N1467" s="70"/>
      <c r="O1467" s="70"/>
      <c r="P1467" s="70"/>
      <c r="Q1467" s="70"/>
      <c r="R1467" s="10" t="str">
        <f t="shared" si="197"/>
        <v/>
      </c>
      <c r="T1467" s="9" t="str">
        <f t="shared" si="194"/>
        <v>SP178</v>
      </c>
      <c r="U1467" s="11" t="str">
        <f t="shared" si="195"/>
        <v>Chiang's Finest</v>
      </c>
      <c r="V1467" s="11" t="str">
        <f t="shared" si="198"/>
        <v/>
      </c>
      <c r="W1467" s="11" t="str">
        <f t="shared" si="196"/>
        <v/>
      </c>
      <c r="X1467" s="86" t="str">
        <f>IFERROR(IF(U1467="","",IF(COUNTIF('My Played Scenarios'!E:E,T1467)&gt;0,"ü","")),"")</f>
        <v/>
      </c>
    </row>
    <row r="1468" spans="1:24" ht="15" customHeight="1" x14ac:dyDescent="0.3">
      <c r="A1468" s="128" t="str">
        <f>IFERROR(IF(VLOOKUP(C1468,Summary!A:B,2,FALSE)&lt;&gt;"C","",MAX($A$2:A1467)+1),"")</f>
        <v/>
      </c>
      <c r="B1468" s="35" t="str">
        <f>IF(Setup!$J$61="Yes",MAX($B$2:B1467)+1,"")</f>
        <v/>
      </c>
      <c r="C1468" s="28" t="s">
        <v>1251</v>
      </c>
      <c r="D1468" s="37" t="str">
        <f t="shared" si="193"/>
        <v>*</v>
      </c>
      <c r="E1468" s="41"/>
      <c r="F1468" s="41"/>
      <c r="I1468" s="70"/>
      <c r="J1468" s="70"/>
      <c r="K1468" s="70"/>
      <c r="L1468" s="70"/>
      <c r="M1468" s="70"/>
      <c r="N1468" s="70"/>
      <c r="O1468" s="70"/>
      <c r="P1468" s="70"/>
      <c r="Q1468" s="70"/>
      <c r="R1468" s="10" t="str">
        <f t="shared" si="197"/>
        <v/>
      </c>
      <c r="T1468" s="9" t="str">
        <f t="shared" si="194"/>
        <v>SP179</v>
      </c>
      <c r="U1468" s="11" t="str">
        <f t="shared" si="195"/>
        <v>Brittany Speared</v>
      </c>
      <c r="V1468" s="11" t="str">
        <f t="shared" si="198"/>
        <v/>
      </c>
      <c r="W1468" s="11" t="str">
        <f t="shared" si="196"/>
        <v/>
      </c>
      <c r="X1468" s="86" t="str">
        <f>IFERROR(IF(U1468="","",IF(COUNTIF('My Played Scenarios'!E:E,T1468)&gt;0,"ü","")),"")</f>
        <v/>
      </c>
    </row>
    <row r="1469" spans="1:24" ht="15" customHeight="1" x14ac:dyDescent="0.3">
      <c r="A1469" s="128" t="str">
        <f>IFERROR(IF(VLOOKUP(C1469,Summary!A:B,2,FALSE)&lt;&gt;"C","",MAX($A$2:A1468)+1),"")</f>
        <v/>
      </c>
      <c r="B1469" s="35" t="str">
        <f>IF(Setup!$J$61="Yes",MAX($B$2:B1468)+1,"")</f>
        <v/>
      </c>
      <c r="C1469" s="28" t="s">
        <v>1252</v>
      </c>
      <c r="D1469" s="37" t="str">
        <f t="shared" si="193"/>
        <v>*</v>
      </c>
      <c r="E1469" s="41"/>
      <c r="F1469" s="41"/>
      <c r="I1469" s="70"/>
      <c r="J1469" s="70"/>
      <c r="K1469" s="70"/>
      <c r="L1469" s="70"/>
      <c r="M1469" s="70"/>
      <c r="N1469" s="70"/>
      <c r="O1469" s="70"/>
      <c r="P1469" s="70"/>
      <c r="Q1469" s="70"/>
      <c r="R1469" s="10" t="str">
        <f t="shared" si="197"/>
        <v/>
      </c>
      <c r="T1469" s="9" t="str">
        <f t="shared" si="194"/>
        <v>SP180</v>
      </c>
      <c r="U1469" s="11" t="str">
        <f t="shared" si="195"/>
        <v>Encircle This!</v>
      </c>
      <c r="V1469" s="11" t="str">
        <f t="shared" si="198"/>
        <v/>
      </c>
      <c r="W1469" s="11" t="str">
        <f t="shared" si="196"/>
        <v/>
      </c>
      <c r="X1469" s="86" t="str">
        <f>IFERROR(IF(U1469="","",IF(COUNTIF('My Played Scenarios'!E:E,T1469)&gt;0,"ü","")),"")</f>
        <v/>
      </c>
    </row>
    <row r="1470" spans="1:24" ht="15" customHeight="1" x14ac:dyDescent="0.3">
      <c r="A1470" s="128" t="str">
        <f>IFERROR(IF(VLOOKUP(C1470,Summary!A:B,2,FALSE)&lt;&gt;"C","",MAX($A$2:A1469)+1),"")</f>
        <v/>
      </c>
      <c r="B1470" s="35" t="str">
        <f>IF(Setup!$J$61="Yes",MAX($B$2:B1469)+1,"")</f>
        <v/>
      </c>
      <c r="C1470" s="28"/>
      <c r="D1470" s="37" t="str">
        <f t="shared" si="193"/>
        <v/>
      </c>
      <c r="E1470" s="41"/>
      <c r="F1470" s="41"/>
      <c r="I1470" s="70"/>
      <c r="J1470" s="70"/>
      <c r="K1470" s="70"/>
      <c r="L1470" s="70"/>
      <c r="M1470" s="70"/>
      <c r="N1470" s="70"/>
      <c r="O1470" s="70"/>
      <c r="P1470" s="70"/>
      <c r="Q1470" s="70"/>
      <c r="R1470" s="10" t="str">
        <f t="shared" si="197"/>
        <v/>
      </c>
      <c r="T1470" s="9" t="str">
        <f t="shared" si="194"/>
        <v/>
      </c>
      <c r="U1470" s="11" t="str">
        <f t="shared" si="195"/>
        <v/>
      </c>
      <c r="V1470" s="11" t="str">
        <f t="shared" si="198"/>
        <v/>
      </c>
      <c r="W1470" s="11" t="str">
        <f t="shared" si="196"/>
        <v/>
      </c>
      <c r="X1470" s="86" t="str">
        <f>IFERROR(IF(U1470="","",IF(COUNTIF('My Played Scenarios'!E:E,T1470)&gt;0,"ü","")),"")</f>
        <v/>
      </c>
    </row>
    <row r="1471" spans="1:24" ht="15" customHeight="1" x14ac:dyDescent="0.3">
      <c r="A1471" s="128" t="str">
        <f>IFERROR(IF(VLOOKUP(C1471,Summary!A:B,2,FALSE)&lt;&gt;"C","",MAX($A$2:A1470)+1),"")</f>
        <v/>
      </c>
      <c r="B1471" s="35" t="str">
        <f>IF(Setup!$J$61="Yes",MAX($B$2:B1470)+1,"")</f>
        <v/>
      </c>
      <c r="C1471" s="31" t="s">
        <v>1253</v>
      </c>
      <c r="D1471" s="37" t="str">
        <f t="shared" si="193"/>
        <v/>
      </c>
      <c r="E1471" s="41"/>
      <c r="F1471" s="41"/>
      <c r="I1471" s="70"/>
      <c r="J1471" s="70"/>
      <c r="K1471" s="70"/>
      <c r="L1471" s="70"/>
      <c r="M1471" s="70"/>
      <c r="N1471" s="70"/>
      <c r="O1471" s="70"/>
      <c r="P1471" s="70"/>
      <c r="Q1471" s="70"/>
      <c r="R1471" s="10" t="str">
        <f t="shared" si="197"/>
        <v/>
      </c>
      <c r="T1471" s="9" t="str">
        <f t="shared" si="194"/>
        <v/>
      </c>
      <c r="U1471" s="11" t="str">
        <f t="shared" si="195"/>
        <v/>
      </c>
      <c r="V1471" s="11" t="str">
        <f t="shared" si="198"/>
        <v/>
      </c>
      <c r="W1471" s="11" t="str">
        <f t="shared" si="196"/>
        <v/>
      </c>
      <c r="X1471" s="86" t="str">
        <f>IFERROR(IF(U1471="","",IF(COUNTIF('My Played Scenarios'!E:E,T1471)&gt;0,"ü","")),"")</f>
        <v/>
      </c>
    </row>
    <row r="1472" spans="1:24" ht="15" customHeight="1" x14ac:dyDescent="0.3">
      <c r="A1472" s="128" t="str">
        <f>IFERROR(IF(VLOOKUP(C1472,Summary!A:B,2,FALSE)&lt;&gt;"C","",MAX($A$2:A1471)+1),"")</f>
        <v/>
      </c>
      <c r="B1472" s="35" t="str">
        <f>IF(Setup!$J$61="Yes",MAX($B$2:B1471)+1,"")</f>
        <v/>
      </c>
      <c r="C1472" s="28" t="s">
        <v>1254</v>
      </c>
      <c r="D1472" s="37" t="str">
        <f t="shared" si="193"/>
        <v>*</v>
      </c>
      <c r="E1472" s="41"/>
      <c r="F1472" s="41"/>
      <c r="I1472" s="70"/>
      <c r="J1472" s="70"/>
      <c r="K1472" s="70"/>
      <c r="L1472" s="70"/>
      <c r="M1472" s="70"/>
      <c r="N1472" s="70"/>
      <c r="O1472" s="70"/>
      <c r="P1472" s="70"/>
      <c r="Q1472" s="70"/>
      <c r="R1472" s="10" t="str">
        <f t="shared" si="197"/>
        <v/>
      </c>
      <c r="T1472" s="9" t="str">
        <f t="shared" si="194"/>
        <v>SP181</v>
      </c>
      <c r="U1472" s="11" t="str">
        <f t="shared" si="195"/>
        <v>The Elefant of Surprise</v>
      </c>
      <c r="V1472" s="11" t="str">
        <f t="shared" si="198"/>
        <v/>
      </c>
      <c r="W1472" s="11" t="str">
        <f t="shared" si="196"/>
        <v/>
      </c>
      <c r="X1472" s="86" t="str">
        <f>IFERROR(IF(U1472="","",IF(COUNTIF('My Played Scenarios'!E:E,T1472)&gt;0,"ü","")),"")</f>
        <v/>
      </c>
    </row>
    <row r="1473" spans="1:24" ht="15" customHeight="1" x14ac:dyDescent="0.3">
      <c r="A1473" s="128" t="str">
        <f>IFERROR(IF(VLOOKUP(C1473,Summary!A:B,2,FALSE)&lt;&gt;"C","",MAX($A$2:A1472)+1),"")</f>
        <v/>
      </c>
      <c r="B1473" s="35" t="str">
        <f>IF(Setup!$J$61="Yes",MAX($B$2:B1472)+1,"")</f>
        <v/>
      </c>
      <c r="C1473" s="28" t="s">
        <v>1255</v>
      </c>
      <c r="D1473" s="37" t="str">
        <f t="shared" si="193"/>
        <v>*</v>
      </c>
      <c r="E1473" s="41"/>
      <c r="F1473" s="41"/>
      <c r="I1473" s="70"/>
      <c r="J1473" s="70"/>
      <c r="K1473" s="70"/>
      <c r="L1473" s="70"/>
      <c r="M1473" s="70"/>
      <c r="N1473" s="70"/>
      <c r="O1473" s="70"/>
      <c r="P1473" s="70"/>
      <c r="Q1473" s="70"/>
      <c r="R1473" s="10" t="str">
        <f t="shared" si="197"/>
        <v/>
      </c>
      <c r="T1473" s="9" t="str">
        <f t="shared" si="194"/>
        <v>SP182</v>
      </c>
      <c r="U1473" s="11" t="str">
        <f t="shared" si="195"/>
        <v>Vlasov's Fist</v>
      </c>
      <c r="V1473" s="11" t="str">
        <f t="shared" si="198"/>
        <v/>
      </c>
      <c r="W1473" s="11" t="str">
        <f t="shared" si="196"/>
        <v/>
      </c>
      <c r="X1473" s="86" t="str">
        <f>IFERROR(IF(U1473="","",IF(COUNTIF('My Played Scenarios'!E:E,T1473)&gt;0,"ü","")),"")</f>
        <v/>
      </c>
    </row>
    <row r="1474" spans="1:24" ht="15" customHeight="1" x14ac:dyDescent="0.3">
      <c r="A1474" s="128" t="str">
        <f>IFERROR(IF(VLOOKUP(C1474,Summary!A:B,2,FALSE)&lt;&gt;"C","",MAX($A$2:A1473)+1),"")</f>
        <v/>
      </c>
      <c r="B1474" s="35" t="str">
        <f>IF(Setup!$J$61="Yes",MAX($B$2:B1473)+1,"")</f>
        <v/>
      </c>
      <c r="C1474" s="28" t="s">
        <v>1256</v>
      </c>
      <c r="D1474" s="37" t="str">
        <f t="shared" si="193"/>
        <v>*</v>
      </c>
      <c r="E1474" s="41"/>
      <c r="F1474" s="41"/>
      <c r="I1474" s="70"/>
      <c r="J1474" s="70"/>
      <c r="K1474" s="70"/>
      <c r="L1474" s="70"/>
      <c r="M1474" s="70"/>
      <c r="N1474" s="70"/>
      <c r="O1474" s="70"/>
      <c r="P1474" s="70"/>
      <c r="Q1474" s="70"/>
      <c r="R1474" s="10" t="str">
        <f t="shared" si="197"/>
        <v/>
      </c>
      <c r="T1474" s="9" t="str">
        <f t="shared" si="194"/>
        <v>SP183</v>
      </c>
      <c r="U1474" s="11" t="str">
        <f t="shared" si="195"/>
        <v>The Last Full Measure</v>
      </c>
      <c r="V1474" s="11" t="str">
        <f t="shared" si="198"/>
        <v/>
      </c>
      <c r="W1474" s="11" t="str">
        <f t="shared" si="196"/>
        <v/>
      </c>
      <c r="X1474" s="86" t="str">
        <f>IFERROR(IF(U1474="","",IF(COUNTIF('My Played Scenarios'!E:E,T1474)&gt;0,"ü","")),"")</f>
        <v/>
      </c>
    </row>
    <row r="1475" spans="1:24" ht="15" customHeight="1" x14ac:dyDescent="0.3">
      <c r="A1475" s="128" t="str">
        <f>IFERROR(IF(VLOOKUP(C1475,Summary!A:B,2,FALSE)&lt;&gt;"C","",MAX($A$2:A1474)+1),"")</f>
        <v/>
      </c>
      <c r="B1475" s="35" t="str">
        <f>IF(Setup!$J$61="Yes",MAX($B$2:B1474)+1,"")</f>
        <v/>
      </c>
      <c r="C1475" s="28" t="s">
        <v>1257</v>
      </c>
      <c r="D1475" s="37" t="str">
        <f t="shared" si="193"/>
        <v>*</v>
      </c>
      <c r="E1475" s="41"/>
      <c r="F1475" s="41"/>
      <c r="I1475" s="70"/>
      <c r="J1475" s="70"/>
      <c r="K1475" s="70"/>
      <c r="L1475" s="70"/>
      <c r="M1475" s="70"/>
      <c r="N1475" s="70"/>
      <c r="O1475" s="70"/>
      <c r="P1475" s="70"/>
      <c r="Q1475" s="70"/>
      <c r="R1475" s="10" t="str">
        <f t="shared" si="197"/>
        <v/>
      </c>
      <c r="T1475" s="9" t="str">
        <f t="shared" si="194"/>
        <v>SP184</v>
      </c>
      <c r="U1475" s="11" t="str">
        <f t="shared" si="195"/>
        <v>Cornered Beasts</v>
      </c>
      <c r="V1475" s="11" t="str">
        <f t="shared" si="198"/>
        <v/>
      </c>
      <c r="W1475" s="11" t="str">
        <f t="shared" si="196"/>
        <v/>
      </c>
      <c r="X1475" s="86" t="str">
        <f>IFERROR(IF(U1475="","",IF(COUNTIF('My Played Scenarios'!E:E,T1475)&gt;0,"ü","")),"")</f>
        <v/>
      </c>
    </row>
    <row r="1476" spans="1:24" ht="15" customHeight="1" x14ac:dyDescent="0.3">
      <c r="A1476" s="128" t="str">
        <f>IFERROR(IF(VLOOKUP(C1476,Summary!A:B,2,FALSE)&lt;&gt;"C","",MAX($A$2:A1475)+1),"")</f>
        <v/>
      </c>
      <c r="B1476" s="35" t="str">
        <f>IF(Setup!$J$61="Yes",MAX($B$2:B1475)+1,"")</f>
        <v/>
      </c>
      <c r="C1476" s="28" t="s">
        <v>1258</v>
      </c>
      <c r="D1476" s="37" t="str">
        <f t="shared" si="193"/>
        <v>*</v>
      </c>
      <c r="E1476" s="41"/>
      <c r="F1476" s="41"/>
      <c r="I1476" s="70"/>
      <c r="J1476" s="70"/>
      <c r="K1476" s="70"/>
      <c r="L1476" s="70"/>
      <c r="M1476" s="70"/>
      <c r="N1476" s="70"/>
      <c r="O1476" s="70"/>
      <c r="P1476" s="70"/>
      <c r="Q1476" s="70"/>
      <c r="R1476" s="10" t="str">
        <f t="shared" si="197"/>
        <v/>
      </c>
      <c r="T1476" s="9" t="str">
        <f t="shared" si="194"/>
        <v>SP185</v>
      </c>
      <c r="U1476" s="11" t="str">
        <f t="shared" si="195"/>
        <v>Von Renesse's Recon</v>
      </c>
      <c r="V1476" s="11" t="str">
        <f t="shared" si="198"/>
        <v/>
      </c>
      <c r="W1476" s="11" t="str">
        <f t="shared" si="196"/>
        <v/>
      </c>
      <c r="X1476" s="86" t="str">
        <f>IFERROR(IF(U1476="","",IF(COUNTIF('My Played Scenarios'!E:E,T1476)&gt;0,"ü","")),"")</f>
        <v/>
      </c>
    </row>
    <row r="1477" spans="1:24" ht="15" customHeight="1" x14ac:dyDescent="0.3">
      <c r="A1477" s="128" t="str">
        <f>IFERROR(IF(VLOOKUP(C1477,Summary!A:B,2,FALSE)&lt;&gt;"C","",MAX($A$2:A1476)+1),"")</f>
        <v/>
      </c>
      <c r="B1477" s="35" t="str">
        <f>IF(Setup!$J$61="Yes",MAX($B$2:B1476)+1,"")</f>
        <v/>
      </c>
      <c r="C1477" s="28" t="s">
        <v>1259</v>
      </c>
      <c r="D1477" s="37" t="str">
        <f t="shared" si="193"/>
        <v>*</v>
      </c>
      <c r="E1477" s="41"/>
      <c r="F1477" s="41"/>
      <c r="I1477" s="70"/>
      <c r="J1477" s="70"/>
      <c r="K1477" s="70"/>
      <c r="L1477" s="70"/>
      <c r="M1477" s="70"/>
      <c r="N1477" s="70"/>
      <c r="O1477" s="70"/>
      <c r="P1477" s="70"/>
      <c r="Q1477" s="70"/>
      <c r="R1477" s="10" t="str">
        <f t="shared" si="197"/>
        <v/>
      </c>
      <c r="T1477" s="9" t="str">
        <f t="shared" si="194"/>
        <v>SP186</v>
      </c>
      <c r="U1477" s="11" t="str">
        <f t="shared" si="195"/>
        <v>Beaufort's Feast</v>
      </c>
      <c r="V1477" s="11" t="str">
        <f t="shared" si="198"/>
        <v/>
      </c>
      <c r="W1477" s="11" t="str">
        <f t="shared" si="196"/>
        <v/>
      </c>
      <c r="X1477" s="86" t="str">
        <f>IFERROR(IF(U1477="","",IF(COUNTIF('My Played Scenarios'!E:E,T1477)&gt;0,"ü","")),"")</f>
        <v/>
      </c>
    </row>
    <row r="1478" spans="1:24" ht="15" customHeight="1" x14ac:dyDescent="0.3">
      <c r="A1478" s="128" t="str">
        <f>IFERROR(IF(VLOOKUP(C1478,Summary!A:B,2,FALSE)&lt;&gt;"C","",MAX($A$2:A1477)+1),"")</f>
        <v/>
      </c>
      <c r="B1478" s="35" t="str">
        <f>IF(Setup!$J$61="Yes",MAX($B$2:B1477)+1,"")</f>
        <v/>
      </c>
      <c r="C1478" s="28" t="s">
        <v>1260</v>
      </c>
      <c r="D1478" s="37" t="str">
        <f t="shared" si="193"/>
        <v>*</v>
      </c>
      <c r="E1478" s="41"/>
      <c r="F1478" s="41"/>
      <c r="I1478" s="70"/>
      <c r="J1478" s="70"/>
      <c r="K1478" s="70"/>
      <c r="L1478" s="70"/>
      <c r="M1478" s="70"/>
      <c r="N1478" s="70"/>
      <c r="O1478" s="70"/>
      <c r="P1478" s="70"/>
      <c r="Q1478" s="70"/>
      <c r="R1478" s="10" t="str">
        <f t="shared" si="197"/>
        <v/>
      </c>
      <c r="T1478" s="9" t="str">
        <f t="shared" si="194"/>
        <v>SP187</v>
      </c>
      <c r="U1478" s="11" t="str">
        <f t="shared" si="195"/>
        <v>Stairway to Heaven</v>
      </c>
      <c r="V1478" s="11" t="str">
        <f t="shared" si="198"/>
        <v/>
      </c>
      <c r="W1478" s="11" t="str">
        <f t="shared" si="196"/>
        <v/>
      </c>
      <c r="X1478" s="86" t="str">
        <f>IFERROR(IF(U1478="","",IF(COUNTIF('My Played Scenarios'!E:E,T1478)&gt;0,"ü","")),"")</f>
        <v/>
      </c>
    </row>
    <row r="1479" spans="1:24" ht="15" customHeight="1" x14ac:dyDescent="0.3">
      <c r="A1479" s="128" t="str">
        <f>IFERROR(IF(VLOOKUP(C1479,Summary!A:B,2,FALSE)&lt;&gt;"C","",MAX($A$2:A1478)+1),"")</f>
        <v/>
      </c>
      <c r="B1479" s="35" t="str">
        <f>IF(Setup!$J$61="Yes",MAX($B$2:B1478)+1,"")</f>
        <v/>
      </c>
      <c r="C1479" s="28" t="s">
        <v>1261</v>
      </c>
      <c r="D1479" s="37" t="str">
        <f t="shared" si="193"/>
        <v>*</v>
      </c>
      <c r="E1479" s="41"/>
      <c r="F1479" s="41"/>
      <c r="I1479" s="70"/>
      <c r="J1479" s="70"/>
      <c r="K1479" s="70"/>
      <c r="L1479" s="70"/>
      <c r="M1479" s="70"/>
      <c r="N1479" s="70"/>
      <c r="O1479" s="70"/>
      <c r="P1479" s="70"/>
      <c r="Q1479" s="70"/>
      <c r="R1479" s="10" t="str">
        <f t="shared" si="197"/>
        <v/>
      </c>
      <c r="T1479" s="9" t="str">
        <f t="shared" si="194"/>
        <v>SP188</v>
      </c>
      <c r="U1479" s="11" t="str">
        <f t="shared" si="195"/>
        <v>On the Road Again</v>
      </c>
      <c r="V1479" s="11" t="str">
        <f t="shared" si="198"/>
        <v/>
      </c>
      <c r="W1479" s="11" t="str">
        <f t="shared" si="196"/>
        <v/>
      </c>
      <c r="X1479" s="86" t="str">
        <f>IFERROR(IF(U1479="","",IF(COUNTIF('My Played Scenarios'!E:E,T1479)&gt;0,"ü","")),"")</f>
        <v/>
      </c>
    </row>
    <row r="1480" spans="1:24" ht="15" customHeight="1" x14ac:dyDescent="0.3">
      <c r="A1480" s="128" t="str">
        <f>IFERROR(IF(VLOOKUP(C1480,Summary!A:B,2,FALSE)&lt;&gt;"C","",MAX($A$2:A1479)+1),"")</f>
        <v/>
      </c>
      <c r="B1480" s="35" t="str">
        <f>IF(Setup!$J$61="Yes",MAX($B$2:B1479)+1,"")</f>
        <v/>
      </c>
      <c r="C1480" s="28" t="s">
        <v>1262</v>
      </c>
      <c r="D1480" s="37" t="str">
        <f t="shared" si="193"/>
        <v>*</v>
      </c>
      <c r="E1480" s="41"/>
      <c r="F1480" s="41"/>
      <c r="I1480" s="70"/>
      <c r="J1480" s="70"/>
      <c r="K1480" s="70"/>
      <c r="L1480" s="70"/>
      <c r="M1480" s="70"/>
      <c r="N1480" s="70"/>
      <c r="O1480" s="70"/>
      <c r="P1480" s="70"/>
      <c r="Q1480" s="70"/>
      <c r="R1480" s="10" t="str">
        <f t="shared" si="197"/>
        <v/>
      </c>
      <c r="T1480" s="9" t="str">
        <f t="shared" si="194"/>
        <v>SP189</v>
      </c>
      <c r="U1480" s="11" t="str">
        <f t="shared" si="195"/>
        <v>Hell's Last Issue</v>
      </c>
      <c r="V1480" s="11" t="str">
        <f t="shared" si="198"/>
        <v/>
      </c>
      <c r="W1480" s="11" t="str">
        <f t="shared" si="196"/>
        <v/>
      </c>
      <c r="X1480" s="86" t="str">
        <f>IFERROR(IF(U1480="","",IF(COUNTIF('My Played Scenarios'!E:E,T1480)&gt;0,"ü","")),"")</f>
        <v/>
      </c>
    </row>
    <row r="1481" spans="1:24" ht="15" customHeight="1" x14ac:dyDescent="0.3">
      <c r="A1481" s="128" t="str">
        <f>IFERROR(IF(VLOOKUP(C1481,Summary!A:B,2,FALSE)&lt;&gt;"C","",MAX($A$2:A1480)+1),"")</f>
        <v/>
      </c>
      <c r="B1481" s="35" t="str">
        <f>IF(Setup!$J$61="Yes",MAX($B$2:B1480)+1,"")</f>
        <v/>
      </c>
      <c r="C1481" s="28" t="s">
        <v>1263</v>
      </c>
      <c r="D1481" s="37" t="str">
        <f t="shared" si="193"/>
        <v>*</v>
      </c>
      <c r="E1481" s="41"/>
      <c r="F1481" s="41"/>
      <c r="I1481" s="70"/>
      <c r="J1481" s="70"/>
      <c r="K1481" s="70"/>
      <c r="L1481" s="70"/>
      <c r="M1481" s="70"/>
      <c r="N1481" s="70"/>
      <c r="O1481" s="70"/>
      <c r="P1481" s="70"/>
      <c r="Q1481" s="70"/>
      <c r="R1481" s="10" t="str">
        <f t="shared" si="197"/>
        <v/>
      </c>
      <c r="T1481" s="9" t="str">
        <f t="shared" si="194"/>
        <v>SP190</v>
      </c>
      <c r="U1481" s="11" t="str">
        <f t="shared" si="195"/>
        <v>Bottcher's Corner</v>
      </c>
      <c r="V1481" s="11" t="str">
        <f t="shared" si="198"/>
        <v/>
      </c>
      <c r="W1481" s="11" t="str">
        <f t="shared" si="196"/>
        <v/>
      </c>
      <c r="X1481" s="86" t="str">
        <f>IFERROR(IF(U1481="","",IF(COUNTIF('My Played Scenarios'!E:E,T1481)&gt;0,"ü","")),"")</f>
        <v/>
      </c>
    </row>
    <row r="1482" spans="1:24" ht="15" customHeight="1" x14ac:dyDescent="0.3">
      <c r="A1482" s="128" t="str">
        <f>IFERROR(IF(VLOOKUP(C1482,Summary!A:B,2,FALSE)&lt;&gt;"C","",MAX($A$2:A1481)+1),"")</f>
        <v/>
      </c>
      <c r="B1482" s="35" t="str">
        <f>IF(Setup!$J$61="Yes",MAX($B$2:B1481)+1,"")</f>
        <v/>
      </c>
      <c r="C1482" s="28" t="s">
        <v>1264</v>
      </c>
      <c r="D1482" s="37" t="str">
        <f t="shared" si="193"/>
        <v>*</v>
      </c>
      <c r="E1482" s="41"/>
      <c r="F1482" s="41"/>
      <c r="I1482" s="70"/>
      <c r="J1482" s="70"/>
      <c r="K1482" s="70"/>
      <c r="L1482" s="70"/>
      <c r="M1482" s="70"/>
      <c r="N1482" s="70"/>
      <c r="O1482" s="70"/>
      <c r="P1482" s="70"/>
      <c r="Q1482" s="70"/>
      <c r="R1482" s="10" t="str">
        <f t="shared" si="197"/>
        <v/>
      </c>
      <c r="T1482" s="9" t="str">
        <f t="shared" si="194"/>
        <v>SP191</v>
      </c>
      <c r="U1482" s="11" t="str">
        <f t="shared" si="195"/>
        <v>Tatra Salad</v>
      </c>
      <c r="V1482" s="11" t="str">
        <f t="shared" si="198"/>
        <v/>
      </c>
      <c r="W1482" s="11" t="str">
        <f t="shared" si="196"/>
        <v/>
      </c>
      <c r="X1482" s="86" t="str">
        <f>IFERROR(IF(U1482="","",IF(COUNTIF('My Played Scenarios'!E:E,T1482)&gt;0,"ü","")),"")</f>
        <v/>
      </c>
    </row>
    <row r="1483" spans="1:24" ht="15" customHeight="1" x14ac:dyDescent="0.3">
      <c r="A1483" s="128" t="str">
        <f>IFERROR(IF(VLOOKUP(C1483,Summary!A:B,2,FALSE)&lt;&gt;"C","",MAX($A$2:A1482)+1),"")</f>
        <v/>
      </c>
      <c r="B1483" s="35" t="str">
        <f>IF(Setup!$J$61="Yes",MAX($B$2:B1482)+1,"")</f>
        <v/>
      </c>
      <c r="C1483" s="28" t="s">
        <v>1265</v>
      </c>
      <c r="D1483" s="37" t="str">
        <f t="shared" si="193"/>
        <v>*</v>
      </c>
      <c r="E1483" s="41"/>
      <c r="F1483" s="41"/>
      <c r="I1483" s="70"/>
      <c r="J1483" s="70"/>
      <c r="K1483" s="70"/>
      <c r="L1483" s="70"/>
      <c r="M1483" s="70"/>
      <c r="N1483" s="70"/>
      <c r="O1483" s="70"/>
      <c r="P1483" s="70"/>
      <c r="Q1483" s="70"/>
      <c r="R1483" s="10" t="str">
        <f t="shared" si="197"/>
        <v/>
      </c>
      <c r="T1483" s="9" t="str">
        <f t="shared" si="194"/>
        <v>SP192</v>
      </c>
      <c r="U1483" s="11" t="str">
        <f t="shared" si="195"/>
        <v>Rock the Csaba</v>
      </c>
      <c r="V1483" s="11" t="str">
        <f t="shared" si="198"/>
        <v/>
      </c>
      <c r="W1483" s="11" t="str">
        <f t="shared" si="196"/>
        <v/>
      </c>
      <c r="X1483" s="86" t="str">
        <f>IFERROR(IF(U1483="","",IF(COUNTIF('My Played Scenarios'!E:E,T1483)&gt;0,"ü","")),"")</f>
        <v/>
      </c>
    </row>
    <row r="1484" spans="1:24" ht="15" customHeight="1" x14ac:dyDescent="0.3">
      <c r="A1484" s="128" t="str">
        <f>IFERROR(IF(VLOOKUP(C1484,Summary!A:B,2,FALSE)&lt;&gt;"C","",MAX($A$2:A1483)+1),"")</f>
        <v/>
      </c>
      <c r="B1484" s="35" t="str">
        <f>IF(Setup!$J$61="Yes",MAX($B$2:B1483)+1,"")</f>
        <v/>
      </c>
      <c r="C1484" s="28"/>
      <c r="D1484" s="37" t="str">
        <f t="shared" si="193"/>
        <v/>
      </c>
      <c r="E1484" s="41"/>
      <c r="F1484" s="41"/>
      <c r="I1484" s="70"/>
      <c r="J1484" s="70"/>
      <c r="K1484" s="70"/>
      <c r="L1484" s="70"/>
      <c r="M1484" s="70"/>
      <c r="N1484" s="70"/>
      <c r="O1484" s="70"/>
      <c r="P1484" s="70"/>
      <c r="Q1484" s="70"/>
      <c r="R1484" s="10" t="str">
        <f t="shared" si="197"/>
        <v/>
      </c>
      <c r="T1484" s="9" t="str">
        <f t="shared" si="194"/>
        <v/>
      </c>
      <c r="U1484" s="11" t="str">
        <f t="shared" si="195"/>
        <v/>
      </c>
      <c r="V1484" s="11" t="str">
        <f t="shared" si="198"/>
        <v/>
      </c>
      <c r="W1484" s="11" t="str">
        <f t="shared" si="196"/>
        <v/>
      </c>
      <c r="X1484" s="86" t="str">
        <f>IFERROR(IF(U1484="","",IF(COUNTIF('My Played Scenarios'!E:E,T1484)&gt;0,"ü","")),"")</f>
        <v/>
      </c>
    </row>
    <row r="1485" spans="1:24" ht="15" customHeight="1" x14ac:dyDescent="0.3">
      <c r="A1485" s="128" t="str">
        <f>IFERROR(IF(VLOOKUP(C1485,Summary!A:B,2,FALSE)&lt;&gt;"C","",MAX($A$2:A1484)+1),"")</f>
        <v/>
      </c>
      <c r="B1485" s="35" t="str">
        <f>IF(Setup!$J$61="Yes",MAX($B$2:B1484)+1,"")</f>
        <v/>
      </c>
      <c r="C1485" s="31" t="s">
        <v>1266</v>
      </c>
      <c r="D1485" s="37" t="str">
        <f t="shared" si="193"/>
        <v/>
      </c>
      <c r="E1485" s="41"/>
      <c r="F1485" s="41"/>
      <c r="I1485" s="70"/>
      <c r="J1485" s="70"/>
      <c r="K1485" s="70"/>
      <c r="L1485" s="70"/>
      <c r="M1485" s="70"/>
      <c r="N1485" s="70"/>
      <c r="O1485" s="70"/>
      <c r="P1485" s="70"/>
      <c r="Q1485" s="70"/>
      <c r="R1485" s="10" t="str">
        <f t="shared" si="197"/>
        <v/>
      </c>
      <c r="T1485" s="9" t="str">
        <f t="shared" si="194"/>
        <v/>
      </c>
      <c r="U1485" s="11" t="str">
        <f t="shared" si="195"/>
        <v/>
      </c>
      <c r="V1485" s="11" t="str">
        <f t="shared" si="198"/>
        <v/>
      </c>
      <c r="W1485" s="11" t="str">
        <f t="shared" si="196"/>
        <v/>
      </c>
      <c r="X1485" s="86" t="str">
        <f>IFERROR(IF(U1485="","",IF(COUNTIF('My Played Scenarios'!E:E,T1485)&gt;0,"ü","")),"")</f>
        <v/>
      </c>
    </row>
    <row r="1486" spans="1:24" ht="15" customHeight="1" x14ac:dyDescent="0.3">
      <c r="A1486" s="128" t="str">
        <f>IFERROR(IF(VLOOKUP(C1486,Summary!A:B,2,FALSE)&lt;&gt;"C","",MAX($A$2:A1485)+1),"")</f>
        <v/>
      </c>
      <c r="B1486" s="35" t="str">
        <f>IF(Setup!$J$61="Yes",MAX($B$2:B1485)+1,"")</f>
        <v/>
      </c>
      <c r="C1486" s="28" t="s">
        <v>1267</v>
      </c>
      <c r="D1486" s="37" t="str">
        <f t="shared" si="193"/>
        <v>*</v>
      </c>
      <c r="E1486" s="41"/>
      <c r="F1486" s="41"/>
      <c r="I1486" s="70"/>
      <c r="J1486" s="70"/>
      <c r="K1486" s="70"/>
      <c r="L1486" s="70"/>
      <c r="M1486" s="70"/>
      <c r="N1486" s="70"/>
      <c r="O1486" s="70"/>
      <c r="P1486" s="70"/>
      <c r="Q1486" s="70"/>
      <c r="R1486" s="10" t="str">
        <f t="shared" si="197"/>
        <v/>
      </c>
      <c r="T1486" s="9" t="str">
        <f t="shared" si="194"/>
        <v>SP193</v>
      </c>
      <c r="U1486" s="11" t="str">
        <f t="shared" si="195"/>
        <v>Kamikaze Gorge</v>
      </c>
      <c r="V1486" s="11" t="str">
        <f t="shared" si="198"/>
        <v/>
      </c>
      <c r="W1486" s="11" t="str">
        <f t="shared" si="196"/>
        <v/>
      </c>
      <c r="X1486" s="86" t="str">
        <f>IFERROR(IF(U1486="","",IF(COUNTIF('My Played Scenarios'!E:E,T1486)&gt;0,"ü","")),"")</f>
        <v/>
      </c>
    </row>
    <row r="1487" spans="1:24" ht="15" customHeight="1" x14ac:dyDescent="0.3">
      <c r="A1487" s="128" t="str">
        <f>IFERROR(IF(VLOOKUP(C1487,Summary!A:B,2,FALSE)&lt;&gt;"C","",MAX($A$2:A1486)+1),"")</f>
        <v/>
      </c>
      <c r="B1487" s="35" t="str">
        <f>IF(Setup!$J$61="Yes",MAX($B$2:B1486)+1,"")</f>
        <v/>
      </c>
      <c r="C1487" s="28" t="s">
        <v>1268</v>
      </c>
      <c r="D1487" s="37" t="str">
        <f t="shared" si="193"/>
        <v>*</v>
      </c>
      <c r="E1487" s="41"/>
      <c r="F1487" s="41"/>
      <c r="I1487" s="70"/>
      <c r="J1487" s="70"/>
      <c r="K1487" s="70"/>
      <c r="L1487" s="70"/>
      <c r="M1487" s="70"/>
      <c r="N1487" s="70"/>
      <c r="O1487" s="70"/>
      <c r="P1487" s="70"/>
      <c r="Q1487" s="70"/>
      <c r="R1487" s="10" t="str">
        <f t="shared" si="197"/>
        <v/>
      </c>
      <c r="T1487" s="9" t="str">
        <f t="shared" si="194"/>
        <v>SP194</v>
      </c>
      <c r="U1487" s="11" t="str">
        <f t="shared" si="195"/>
        <v>Requiem for a Dreadnaught</v>
      </c>
      <c r="V1487" s="11" t="str">
        <f t="shared" si="198"/>
        <v/>
      </c>
      <c r="W1487" s="11" t="str">
        <f t="shared" si="196"/>
        <v/>
      </c>
      <c r="X1487" s="86" t="str">
        <f>IFERROR(IF(U1487="","",IF(COUNTIF('My Played Scenarios'!E:E,T1487)&gt;0,"ü","")),"")</f>
        <v/>
      </c>
    </row>
    <row r="1488" spans="1:24" ht="15" customHeight="1" x14ac:dyDescent="0.3">
      <c r="A1488" s="128" t="str">
        <f>IFERROR(IF(VLOOKUP(C1488,Summary!A:B,2,FALSE)&lt;&gt;"C","",MAX($A$2:A1487)+1),"")</f>
        <v/>
      </c>
      <c r="B1488" s="35" t="str">
        <f>IF(Setup!$J$61="Yes",MAX($B$2:B1487)+1,"")</f>
        <v/>
      </c>
      <c r="C1488" s="28" t="s">
        <v>1269</v>
      </c>
      <c r="D1488" s="37" t="str">
        <f t="shared" si="193"/>
        <v>*</v>
      </c>
      <c r="E1488" s="41"/>
      <c r="F1488" s="41"/>
      <c r="I1488" s="70"/>
      <c r="J1488" s="70"/>
      <c r="K1488" s="70"/>
      <c r="L1488" s="70"/>
      <c r="M1488" s="70"/>
      <c r="N1488" s="70"/>
      <c r="O1488" s="70"/>
      <c r="P1488" s="70"/>
      <c r="Q1488" s="70"/>
      <c r="R1488" s="10" t="str">
        <f t="shared" si="197"/>
        <v/>
      </c>
      <c r="T1488" s="9" t="str">
        <f t="shared" si="194"/>
        <v>SP195</v>
      </c>
      <c r="U1488" s="11" t="str">
        <f t="shared" si="195"/>
        <v>Retreat from Hannut</v>
      </c>
      <c r="V1488" s="11" t="str">
        <f t="shared" si="198"/>
        <v/>
      </c>
      <c r="W1488" s="11" t="str">
        <f t="shared" si="196"/>
        <v/>
      </c>
      <c r="X1488" s="86" t="str">
        <f>IFERROR(IF(U1488="","",IF(COUNTIF('My Played Scenarios'!E:E,T1488)&gt;0,"ü","")),"")</f>
        <v/>
      </c>
    </row>
    <row r="1489" spans="1:24" ht="15" customHeight="1" x14ac:dyDescent="0.3">
      <c r="A1489" s="128" t="str">
        <f>IFERROR(IF(VLOOKUP(C1489,Summary!A:B,2,FALSE)&lt;&gt;"C","",MAX($A$2:A1488)+1),"")</f>
        <v/>
      </c>
      <c r="B1489" s="35" t="str">
        <f>IF(Setup!$J$61="Yes",MAX($B$2:B1488)+1,"")</f>
        <v/>
      </c>
      <c r="C1489" s="28" t="s">
        <v>1270</v>
      </c>
      <c r="D1489" s="37" t="str">
        <f t="shared" si="193"/>
        <v>*</v>
      </c>
      <c r="E1489" s="41"/>
      <c r="F1489" s="41"/>
      <c r="I1489" s="70"/>
      <c r="J1489" s="70"/>
      <c r="K1489" s="70"/>
      <c r="L1489" s="70"/>
      <c r="M1489" s="70"/>
      <c r="N1489" s="70"/>
      <c r="O1489" s="70"/>
      <c r="P1489" s="70"/>
      <c r="Q1489" s="70"/>
      <c r="R1489" s="10" t="str">
        <f t="shared" si="197"/>
        <v/>
      </c>
      <c r="T1489" s="9" t="str">
        <f t="shared" si="194"/>
        <v>SP196</v>
      </c>
      <c r="U1489" s="11" t="str">
        <f t="shared" si="195"/>
        <v>Hussars and Hounds</v>
      </c>
      <c r="V1489" s="11" t="str">
        <f t="shared" si="198"/>
        <v/>
      </c>
      <c r="W1489" s="11" t="str">
        <f t="shared" si="196"/>
        <v/>
      </c>
      <c r="X1489" s="86" t="str">
        <f>IFERROR(IF(U1489="","",IF(COUNTIF('My Played Scenarios'!E:E,T1489)&gt;0,"ü","")),"")</f>
        <v/>
      </c>
    </row>
    <row r="1490" spans="1:24" ht="15" customHeight="1" x14ac:dyDescent="0.3">
      <c r="A1490" s="128" t="str">
        <f>IFERROR(IF(VLOOKUP(C1490,Summary!A:B,2,FALSE)&lt;&gt;"C","",MAX($A$2:A1489)+1),"")</f>
        <v/>
      </c>
      <c r="B1490" s="35" t="str">
        <f>IF(Setup!$J$61="Yes",MAX($B$2:B1489)+1,"")</f>
        <v/>
      </c>
      <c r="C1490" s="28" t="s">
        <v>1271</v>
      </c>
      <c r="D1490" s="37" t="str">
        <f t="shared" si="193"/>
        <v>*</v>
      </c>
      <c r="E1490" s="41"/>
      <c r="F1490" s="41"/>
      <c r="I1490" s="70"/>
      <c r="J1490" s="70"/>
      <c r="K1490" s="70"/>
      <c r="L1490" s="70"/>
      <c r="M1490" s="70"/>
      <c r="N1490" s="70"/>
      <c r="O1490" s="70"/>
      <c r="P1490" s="70"/>
      <c r="Q1490" s="70"/>
      <c r="R1490" s="10" t="str">
        <f t="shared" si="197"/>
        <v/>
      </c>
      <c r="T1490" s="9" t="str">
        <f t="shared" si="194"/>
        <v>SP197</v>
      </c>
      <c r="U1490" s="11" t="str">
        <f t="shared" si="195"/>
        <v>The Clinch</v>
      </c>
      <c r="V1490" s="11" t="str">
        <f t="shared" si="198"/>
        <v/>
      </c>
      <c r="W1490" s="11" t="str">
        <f t="shared" si="196"/>
        <v/>
      </c>
      <c r="X1490" s="86" t="str">
        <f>IFERROR(IF(U1490="","",IF(COUNTIF('My Played Scenarios'!E:E,T1490)&gt;0,"ü","")),"")</f>
        <v/>
      </c>
    </row>
    <row r="1491" spans="1:24" ht="15" customHeight="1" x14ac:dyDescent="0.3">
      <c r="A1491" s="128" t="str">
        <f>IFERROR(IF(VLOOKUP(C1491,Summary!A:B,2,FALSE)&lt;&gt;"C","",MAX($A$2:A1490)+1),"")</f>
        <v/>
      </c>
      <c r="B1491" s="35" t="str">
        <f>IF(Setup!$J$61="Yes",MAX($B$2:B1490)+1,"")</f>
        <v/>
      </c>
      <c r="C1491" s="28" t="s">
        <v>1272</v>
      </c>
      <c r="D1491" s="37" t="str">
        <f t="shared" si="193"/>
        <v>*</v>
      </c>
      <c r="E1491" s="41"/>
      <c r="F1491" s="41"/>
      <c r="I1491" s="70"/>
      <c r="J1491" s="70"/>
      <c r="K1491" s="70"/>
      <c r="L1491" s="70"/>
      <c r="M1491" s="70"/>
      <c r="N1491" s="70"/>
      <c r="O1491" s="70"/>
      <c r="P1491" s="70"/>
      <c r="Q1491" s="70"/>
      <c r="R1491" s="10" t="str">
        <f t="shared" si="197"/>
        <v/>
      </c>
      <c r="T1491" s="9" t="str">
        <f t="shared" si="194"/>
        <v>SP198</v>
      </c>
      <c r="U1491" s="11" t="str">
        <f t="shared" si="195"/>
        <v>Fish in a Barrel</v>
      </c>
      <c r="V1491" s="11" t="str">
        <f t="shared" si="198"/>
        <v/>
      </c>
      <c r="W1491" s="11" t="str">
        <f t="shared" si="196"/>
        <v/>
      </c>
      <c r="X1491" s="86" t="str">
        <f>IFERROR(IF(U1491="","",IF(COUNTIF('My Played Scenarios'!E:E,T1491)&gt;0,"ü","")),"")</f>
        <v/>
      </c>
    </row>
    <row r="1492" spans="1:24" ht="15" customHeight="1" x14ac:dyDescent="0.3">
      <c r="A1492" s="128" t="str">
        <f>IFERROR(IF(VLOOKUP(C1492,Summary!A:B,2,FALSE)&lt;&gt;"C","",MAX($A$2:A1491)+1),"")</f>
        <v/>
      </c>
      <c r="B1492" s="35" t="str">
        <f>IF(Setup!$J$61="Yes",MAX($B$2:B1491)+1,"")</f>
        <v/>
      </c>
      <c r="C1492" s="28" t="s">
        <v>1273</v>
      </c>
      <c r="D1492" s="37" t="str">
        <f t="shared" si="193"/>
        <v>*</v>
      </c>
      <c r="E1492" s="41"/>
      <c r="F1492" s="41"/>
      <c r="I1492" s="70"/>
      <c r="J1492" s="70"/>
      <c r="K1492" s="70"/>
      <c r="L1492" s="70"/>
      <c r="M1492" s="70"/>
      <c r="N1492" s="70"/>
      <c r="O1492" s="70"/>
      <c r="P1492" s="70"/>
      <c r="Q1492" s="70"/>
      <c r="R1492" s="10" t="str">
        <f t="shared" si="197"/>
        <v/>
      </c>
      <c r="T1492" s="9" t="str">
        <f t="shared" si="194"/>
        <v>SP199</v>
      </c>
      <c r="U1492" s="11" t="str">
        <f t="shared" si="195"/>
        <v>Para-trap</v>
      </c>
      <c r="V1492" s="11" t="str">
        <f t="shared" si="198"/>
        <v/>
      </c>
      <c r="W1492" s="11" t="str">
        <f t="shared" si="196"/>
        <v/>
      </c>
      <c r="X1492" s="86" t="str">
        <f>IFERROR(IF(U1492="","",IF(COUNTIF('My Played Scenarios'!E:E,T1492)&gt;0,"ü","")),"")</f>
        <v/>
      </c>
    </row>
    <row r="1493" spans="1:24" ht="15" customHeight="1" x14ac:dyDescent="0.3">
      <c r="A1493" s="128" t="str">
        <f>IFERROR(IF(VLOOKUP(C1493,Summary!A:B,2,FALSE)&lt;&gt;"C","",MAX($A$2:A1492)+1),"")</f>
        <v/>
      </c>
      <c r="B1493" s="35" t="str">
        <f>IF(Setup!$J$61="Yes",MAX($B$2:B1492)+1,"")</f>
        <v/>
      </c>
      <c r="C1493" s="28" t="s">
        <v>1274</v>
      </c>
      <c r="D1493" s="37" t="str">
        <f t="shared" si="193"/>
        <v>*</v>
      </c>
      <c r="E1493" s="41"/>
      <c r="F1493" s="41"/>
      <c r="I1493" s="70"/>
      <c r="J1493" s="70"/>
      <c r="K1493" s="70"/>
      <c r="L1493" s="70"/>
      <c r="M1493" s="70"/>
      <c r="N1493" s="70"/>
      <c r="O1493" s="70"/>
      <c r="P1493" s="70"/>
      <c r="Q1493" s="70"/>
      <c r="R1493" s="10" t="str">
        <f t="shared" si="197"/>
        <v/>
      </c>
      <c r="T1493" s="9" t="str">
        <f t="shared" si="194"/>
        <v>SP200</v>
      </c>
      <c r="U1493" s="11" t="str">
        <f t="shared" si="195"/>
        <v>Three Card Monty</v>
      </c>
      <c r="V1493" s="11" t="str">
        <f t="shared" si="198"/>
        <v/>
      </c>
      <c r="W1493" s="11" t="str">
        <f t="shared" si="196"/>
        <v/>
      </c>
      <c r="X1493" s="86" t="str">
        <f>IFERROR(IF(U1493="","",IF(COUNTIF('My Played Scenarios'!E:E,T1493)&gt;0,"ü","")),"")</f>
        <v/>
      </c>
    </row>
    <row r="1494" spans="1:24" ht="15" customHeight="1" x14ac:dyDescent="0.3">
      <c r="A1494" s="128" t="str">
        <f>IFERROR(IF(VLOOKUP(C1494,Summary!A:B,2,FALSE)&lt;&gt;"C","",MAX($A$2:A1493)+1),"")</f>
        <v/>
      </c>
      <c r="B1494" s="35" t="str">
        <f>IF(Setup!$J$61="Yes",MAX($B$2:B1493)+1,"")</f>
        <v/>
      </c>
      <c r="C1494" s="28" t="s">
        <v>1275</v>
      </c>
      <c r="D1494" s="37" t="str">
        <f t="shared" si="193"/>
        <v>*</v>
      </c>
      <c r="E1494" s="41"/>
      <c r="F1494" s="41"/>
      <c r="I1494" s="70"/>
      <c r="J1494" s="70"/>
      <c r="K1494" s="70"/>
      <c r="L1494" s="70"/>
      <c r="M1494" s="70"/>
      <c r="N1494" s="70"/>
      <c r="O1494" s="70"/>
      <c r="P1494" s="70"/>
      <c r="Q1494" s="70"/>
      <c r="R1494" s="10" t="str">
        <f t="shared" si="197"/>
        <v/>
      </c>
      <c r="T1494" s="9" t="str">
        <f t="shared" si="194"/>
        <v>SP201</v>
      </c>
      <c r="U1494" s="11" t="str">
        <f t="shared" si="195"/>
        <v>Doppleganger</v>
      </c>
      <c r="V1494" s="11" t="str">
        <f t="shared" si="198"/>
        <v/>
      </c>
      <c r="W1494" s="11" t="str">
        <f t="shared" si="196"/>
        <v/>
      </c>
      <c r="X1494" s="86" t="str">
        <f>IFERROR(IF(U1494="","",IF(COUNTIF('My Played Scenarios'!E:E,T1494)&gt;0,"ü","")),"")</f>
        <v/>
      </c>
    </row>
    <row r="1495" spans="1:24" ht="15" customHeight="1" x14ac:dyDescent="0.3">
      <c r="A1495" s="128" t="str">
        <f>IFERROR(IF(VLOOKUP(C1495,Summary!A:B,2,FALSE)&lt;&gt;"C","",MAX($A$2:A1494)+1),"")</f>
        <v/>
      </c>
      <c r="B1495" s="35" t="str">
        <f>IF(Setup!$J$61="Yes",MAX($B$2:B1494)+1,"")</f>
        <v/>
      </c>
      <c r="C1495" s="28" t="s">
        <v>1276</v>
      </c>
      <c r="D1495" s="37" t="str">
        <f t="shared" si="193"/>
        <v>*</v>
      </c>
      <c r="E1495" s="41"/>
      <c r="F1495" s="41"/>
      <c r="I1495" s="70"/>
      <c r="J1495" s="70"/>
      <c r="K1495" s="70"/>
      <c r="L1495" s="70"/>
      <c r="M1495" s="70"/>
      <c r="N1495" s="70"/>
      <c r="O1495" s="70"/>
      <c r="P1495" s="70"/>
      <c r="Q1495" s="70"/>
      <c r="R1495" s="10" t="str">
        <f t="shared" si="197"/>
        <v/>
      </c>
      <c r="T1495" s="9" t="str">
        <f t="shared" si="194"/>
        <v>SP202</v>
      </c>
      <c r="U1495" s="11" t="str">
        <f t="shared" si="195"/>
        <v>Fiery Finale</v>
      </c>
      <c r="V1495" s="11" t="str">
        <f t="shared" si="198"/>
        <v/>
      </c>
      <c r="W1495" s="11" t="str">
        <f t="shared" si="196"/>
        <v/>
      </c>
      <c r="X1495" s="86" t="str">
        <f>IFERROR(IF(U1495="","",IF(COUNTIF('My Played Scenarios'!E:E,T1495)&gt;0,"ü","")),"")</f>
        <v/>
      </c>
    </row>
    <row r="1496" spans="1:24" ht="15" customHeight="1" x14ac:dyDescent="0.3">
      <c r="A1496" s="128" t="str">
        <f>IFERROR(IF(VLOOKUP(C1496,Summary!A:B,2,FALSE)&lt;&gt;"C","",MAX($A$2:A1495)+1),"")</f>
        <v/>
      </c>
      <c r="B1496" s="35" t="str">
        <f>IF(Setup!$J$61="Yes",MAX($B$2:B1495)+1,"")</f>
        <v/>
      </c>
      <c r="C1496" s="28" t="s">
        <v>1277</v>
      </c>
      <c r="D1496" s="37" t="str">
        <f t="shared" si="193"/>
        <v>*</v>
      </c>
      <c r="E1496" s="41"/>
      <c r="F1496" s="41"/>
      <c r="I1496" s="70"/>
      <c r="J1496" s="70"/>
      <c r="K1496" s="70"/>
      <c r="L1496" s="70"/>
      <c r="M1496" s="70"/>
      <c r="N1496" s="70"/>
      <c r="O1496" s="70"/>
      <c r="P1496" s="70"/>
      <c r="Q1496" s="70"/>
      <c r="R1496" s="10" t="str">
        <f t="shared" si="197"/>
        <v/>
      </c>
      <c r="T1496" s="9" t="str">
        <f t="shared" si="194"/>
        <v>SP203</v>
      </c>
      <c r="U1496" s="11" t="str">
        <f t="shared" si="195"/>
        <v>Chaos Crossing</v>
      </c>
      <c r="V1496" s="11" t="str">
        <f t="shared" si="198"/>
        <v/>
      </c>
      <c r="W1496" s="11" t="str">
        <f t="shared" si="196"/>
        <v/>
      </c>
      <c r="X1496" s="86" t="str">
        <f>IFERROR(IF(U1496="","",IF(COUNTIF('My Played Scenarios'!E:E,T1496)&gt;0,"ü","")),"")</f>
        <v/>
      </c>
    </row>
    <row r="1497" spans="1:24" ht="15" customHeight="1" x14ac:dyDescent="0.3">
      <c r="A1497" s="128" t="str">
        <f>IFERROR(IF(VLOOKUP(C1497,Summary!A:B,2,FALSE)&lt;&gt;"C","",MAX($A$2:A1496)+1),"")</f>
        <v/>
      </c>
      <c r="B1497" s="35" t="str">
        <f>IF(Setup!$J$61="Yes",MAX($B$2:B1496)+1,"")</f>
        <v/>
      </c>
      <c r="C1497" s="28" t="s">
        <v>1278</v>
      </c>
      <c r="D1497" s="37" t="str">
        <f t="shared" si="193"/>
        <v>*</v>
      </c>
      <c r="E1497" s="41"/>
      <c r="F1497" s="41"/>
      <c r="I1497" s="70"/>
      <c r="J1497" s="70"/>
      <c r="K1497" s="70"/>
      <c r="L1497" s="70"/>
      <c r="M1497" s="70"/>
      <c r="N1497" s="70"/>
      <c r="O1497" s="70"/>
      <c r="P1497" s="70"/>
      <c r="Q1497" s="70"/>
      <c r="R1497" s="10" t="str">
        <f t="shared" si="197"/>
        <v/>
      </c>
      <c r="T1497" s="9" t="str">
        <f t="shared" si="194"/>
        <v>SP204</v>
      </c>
      <c r="U1497" s="11" t="str">
        <f t="shared" si="195"/>
        <v>Yankee Pride</v>
      </c>
      <c r="V1497" s="11" t="str">
        <f t="shared" si="198"/>
        <v/>
      </c>
      <c r="W1497" s="11" t="str">
        <f t="shared" si="196"/>
        <v/>
      </c>
      <c r="X1497" s="86" t="str">
        <f>IFERROR(IF(U1497="","",IF(COUNTIF('My Played Scenarios'!E:E,T1497)&gt;0,"ü","")),"")</f>
        <v/>
      </c>
    </row>
    <row r="1498" spans="1:24" ht="15" customHeight="1" x14ac:dyDescent="0.3">
      <c r="A1498" s="128" t="str">
        <f>IFERROR(IF(VLOOKUP(C1498,Summary!A:B,2,FALSE)&lt;&gt;"C","",MAX($A$2:A1497)+1),"")</f>
        <v/>
      </c>
      <c r="B1498" s="35" t="str">
        <f>IF(Setup!$J$61="Yes",MAX($B$2:B1497)+1,"")</f>
        <v/>
      </c>
      <c r="C1498" s="28"/>
      <c r="D1498" s="37" t="str">
        <f t="shared" si="193"/>
        <v/>
      </c>
      <c r="E1498" s="41"/>
      <c r="F1498" s="41"/>
      <c r="I1498" s="70"/>
      <c r="J1498" s="70"/>
      <c r="K1498" s="70"/>
      <c r="L1498" s="70"/>
      <c r="M1498" s="70"/>
      <c r="N1498" s="70"/>
      <c r="O1498" s="70"/>
      <c r="P1498" s="70"/>
      <c r="Q1498" s="70"/>
      <c r="R1498" s="10" t="str">
        <f t="shared" si="197"/>
        <v/>
      </c>
      <c r="T1498" s="9" t="str">
        <f t="shared" si="194"/>
        <v/>
      </c>
      <c r="U1498" s="11" t="str">
        <f t="shared" si="195"/>
        <v/>
      </c>
      <c r="V1498" s="11" t="str">
        <f t="shared" si="198"/>
        <v/>
      </c>
      <c r="W1498" s="11" t="str">
        <f t="shared" si="196"/>
        <v/>
      </c>
      <c r="X1498" s="86" t="str">
        <f>IFERROR(IF(U1498="","",IF(COUNTIF('My Played Scenarios'!E:E,T1498)&gt;0,"ü","")),"")</f>
        <v/>
      </c>
    </row>
    <row r="1499" spans="1:24" ht="15" customHeight="1" x14ac:dyDescent="0.3">
      <c r="A1499" s="128" t="str">
        <f>IFERROR(IF(VLOOKUP(C1499,Summary!A:B,2,FALSE)&lt;&gt;"C","",MAX($A$2:A1498)+1),"")</f>
        <v/>
      </c>
      <c r="B1499" s="35" t="str">
        <f>IF(Setup!$J$61="Yes",MAX($B$2:B1498)+1,"")</f>
        <v/>
      </c>
      <c r="C1499" s="31" t="s">
        <v>1279</v>
      </c>
      <c r="D1499" s="37" t="str">
        <f t="shared" si="193"/>
        <v/>
      </c>
      <c r="E1499" s="41"/>
      <c r="F1499" s="41"/>
      <c r="I1499" s="70"/>
      <c r="J1499" s="70"/>
      <c r="K1499" s="70"/>
      <c r="L1499" s="70"/>
      <c r="M1499" s="70"/>
      <c r="N1499" s="70"/>
      <c r="O1499" s="70"/>
      <c r="P1499" s="70"/>
      <c r="Q1499" s="70"/>
      <c r="R1499" s="10" t="str">
        <f t="shared" si="197"/>
        <v/>
      </c>
      <c r="T1499" s="9" t="str">
        <f t="shared" si="194"/>
        <v/>
      </c>
      <c r="U1499" s="11" t="str">
        <f t="shared" si="195"/>
        <v/>
      </c>
      <c r="V1499" s="11" t="str">
        <f t="shared" si="198"/>
        <v/>
      </c>
      <c r="W1499" s="11" t="str">
        <f t="shared" si="196"/>
        <v/>
      </c>
      <c r="X1499" s="86" t="str">
        <f>IFERROR(IF(U1499="","",IF(COUNTIF('My Played Scenarios'!E:E,T1499)&gt;0,"ü","")),"")</f>
        <v/>
      </c>
    </row>
    <row r="1500" spans="1:24" ht="15" customHeight="1" x14ac:dyDescent="0.3">
      <c r="A1500" s="128" t="str">
        <f>IFERROR(IF(VLOOKUP(C1500,Summary!A:B,2,FALSE)&lt;&gt;"C","",MAX($A$2:A1499)+1),"")</f>
        <v/>
      </c>
      <c r="B1500" s="35" t="str">
        <f>IF(Setup!$J$61="Yes",MAX($B$2:B1499)+1,"")</f>
        <v/>
      </c>
      <c r="C1500" s="28" t="s">
        <v>1280</v>
      </c>
      <c r="D1500" s="37" t="str">
        <f t="shared" si="193"/>
        <v>*</v>
      </c>
      <c r="E1500" s="41"/>
      <c r="F1500" s="41"/>
      <c r="I1500" s="70"/>
      <c r="J1500" s="70"/>
      <c r="K1500" s="70"/>
      <c r="L1500" s="70"/>
      <c r="M1500" s="70"/>
      <c r="N1500" s="70"/>
      <c r="O1500" s="70"/>
      <c r="P1500" s="70"/>
      <c r="Q1500" s="70"/>
      <c r="R1500" s="10" t="str">
        <f t="shared" si="197"/>
        <v/>
      </c>
      <c r="T1500" s="9" t="str">
        <f t="shared" si="194"/>
        <v>SP205</v>
      </c>
      <c r="U1500" s="11" t="str">
        <f t="shared" si="195"/>
        <v>Mius Miscchief</v>
      </c>
      <c r="V1500" s="11" t="str">
        <f t="shared" si="198"/>
        <v/>
      </c>
      <c r="W1500" s="11" t="str">
        <f t="shared" si="196"/>
        <v/>
      </c>
      <c r="X1500" s="86" t="str">
        <f>IFERROR(IF(U1500="","",IF(COUNTIF('My Played Scenarios'!E:E,T1500)&gt;0,"ü","")),"")</f>
        <v/>
      </c>
    </row>
    <row r="1501" spans="1:24" ht="15" customHeight="1" x14ac:dyDescent="0.3">
      <c r="A1501" s="128" t="str">
        <f>IFERROR(IF(VLOOKUP(C1501,Summary!A:B,2,FALSE)&lt;&gt;"C","",MAX($A$2:A1500)+1),"")</f>
        <v/>
      </c>
      <c r="B1501" s="35" t="str">
        <f>IF(Setup!$J$61="Yes",MAX($B$2:B1500)+1,"")</f>
        <v/>
      </c>
      <c r="C1501" s="28" t="s">
        <v>1281</v>
      </c>
      <c r="D1501" s="37" t="str">
        <f t="shared" si="193"/>
        <v>*</v>
      </c>
      <c r="E1501" s="41"/>
      <c r="F1501" s="41"/>
      <c r="I1501" s="70"/>
      <c r="J1501" s="70"/>
      <c r="K1501" s="70"/>
      <c r="L1501" s="70"/>
      <c r="M1501" s="70"/>
      <c r="N1501" s="70"/>
      <c r="O1501" s="70"/>
      <c r="P1501" s="70"/>
      <c r="Q1501" s="70"/>
      <c r="R1501" s="10" t="str">
        <f t="shared" si="197"/>
        <v/>
      </c>
      <c r="T1501" s="9" t="str">
        <f t="shared" si="194"/>
        <v>SP206</v>
      </c>
      <c r="U1501" s="11" t="str">
        <f t="shared" si="195"/>
        <v>The Fraternal Grave</v>
      </c>
      <c r="V1501" s="11" t="str">
        <f t="shared" si="198"/>
        <v/>
      </c>
      <c r="W1501" s="11" t="str">
        <f t="shared" si="196"/>
        <v/>
      </c>
      <c r="X1501" s="86" t="str">
        <f>IFERROR(IF(U1501="","",IF(COUNTIF('My Played Scenarios'!E:E,T1501)&gt;0,"ü","")),"")</f>
        <v/>
      </c>
    </row>
    <row r="1502" spans="1:24" ht="15" customHeight="1" x14ac:dyDescent="0.3">
      <c r="A1502" s="128" t="str">
        <f>IFERROR(IF(VLOOKUP(C1502,Summary!A:B,2,FALSE)&lt;&gt;"C","",MAX($A$2:A1501)+1),"")</f>
        <v/>
      </c>
      <c r="B1502" s="35" t="str">
        <f>IF(Setup!$J$61="Yes",MAX($B$2:B1501)+1,"")</f>
        <v/>
      </c>
      <c r="C1502" s="28" t="s">
        <v>1282</v>
      </c>
      <c r="D1502" s="37" t="str">
        <f t="shared" si="193"/>
        <v>*</v>
      </c>
      <c r="E1502" s="41"/>
      <c r="F1502" s="41"/>
      <c r="I1502" s="70"/>
      <c r="J1502" s="70"/>
      <c r="K1502" s="70"/>
      <c r="L1502" s="70"/>
      <c r="M1502" s="70"/>
      <c r="N1502" s="70"/>
      <c r="O1502" s="70"/>
      <c r="P1502" s="70"/>
      <c r="Q1502" s="70"/>
      <c r="R1502" s="10" t="str">
        <f t="shared" si="197"/>
        <v/>
      </c>
      <c r="T1502" s="9" t="str">
        <f t="shared" si="194"/>
        <v>SP207</v>
      </c>
      <c r="U1502" s="11" t="str">
        <f t="shared" si="195"/>
        <v>Resiste et Mords</v>
      </c>
      <c r="V1502" s="11" t="str">
        <f t="shared" si="198"/>
        <v/>
      </c>
      <c r="W1502" s="11" t="str">
        <f t="shared" si="196"/>
        <v/>
      </c>
      <c r="X1502" s="86" t="str">
        <f>IFERROR(IF(U1502="","",IF(COUNTIF('My Played Scenarios'!E:E,T1502)&gt;0,"ü","")),"")</f>
        <v/>
      </c>
    </row>
    <row r="1503" spans="1:24" ht="15" customHeight="1" x14ac:dyDescent="0.3">
      <c r="A1503" s="128" t="str">
        <f>IFERROR(IF(VLOOKUP(C1503,Summary!A:B,2,FALSE)&lt;&gt;"C","",MAX($A$2:A1502)+1),"")</f>
        <v/>
      </c>
      <c r="B1503" s="35" t="str">
        <f>IF(Setup!$J$61="Yes",MAX($B$2:B1502)+1,"")</f>
        <v/>
      </c>
      <c r="C1503" s="28" t="s">
        <v>1283</v>
      </c>
      <c r="D1503" s="37" t="str">
        <f t="shared" si="193"/>
        <v>*</v>
      </c>
      <c r="E1503" s="41"/>
      <c r="F1503" s="41"/>
      <c r="I1503" s="70"/>
      <c r="J1503" s="70"/>
      <c r="K1503" s="70"/>
      <c r="L1503" s="70"/>
      <c r="M1503" s="70"/>
      <c r="N1503" s="70"/>
      <c r="O1503" s="70"/>
      <c r="P1503" s="70"/>
      <c r="Q1503" s="70"/>
      <c r="R1503" s="10" t="str">
        <f t="shared" si="197"/>
        <v/>
      </c>
      <c r="T1503" s="9" t="str">
        <f t="shared" si="194"/>
        <v>SP208</v>
      </c>
      <c r="U1503" s="11" t="str">
        <f t="shared" si="195"/>
        <v>Portomaggiore</v>
      </c>
      <c r="V1503" s="11" t="str">
        <f t="shared" si="198"/>
        <v/>
      </c>
      <c r="W1503" s="11" t="str">
        <f t="shared" si="196"/>
        <v/>
      </c>
      <c r="X1503" s="86" t="str">
        <f>IFERROR(IF(U1503="","",IF(COUNTIF('My Played Scenarios'!E:E,T1503)&gt;0,"ü","")),"")</f>
        <v/>
      </c>
    </row>
    <row r="1504" spans="1:24" ht="15" customHeight="1" x14ac:dyDescent="0.3">
      <c r="A1504" s="128" t="str">
        <f>IFERROR(IF(VLOOKUP(C1504,Summary!A:B,2,FALSE)&lt;&gt;"C","",MAX($A$2:A1503)+1),"")</f>
        <v/>
      </c>
      <c r="B1504" s="35" t="str">
        <f>IF(Setup!$J$61="Yes",MAX($B$2:B1503)+1,"")</f>
        <v/>
      </c>
      <c r="C1504" s="28" t="s">
        <v>1284</v>
      </c>
      <c r="D1504" s="37" t="str">
        <f t="shared" si="193"/>
        <v>*</v>
      </c>
      <c r="E1504" s="41"/>
      <c r="F1504" s="41"/>
      <c r="I1504" s="70"/>
      <c r="J1504" s="70"/>
      <c r="K1504" s="70"/>
      <c r="L1504" s="70"/>
      <c r="M1504" s="70"/>
      <c r="N1504" s="70"/>
      <c r="O1504" s="70"/>
      <c r="P1504" s="70"/>
      <c r="Q1504" s="70"/>
      <c r="R1504" s="10" t="str">
        <f t="shared" si="197"/>
        <v/>
      </c>
      <c r="T1504" s="9" t="str">
        <f t="shared" si="194"/>
        <v>SP209</v>
      </c>
      <c r="U1504" s="11" t="str">
        <f t="shared" si="195"/>
        <v>Farmer's Market</v>
      </c>
      <c r="V1504" s="11" t="str">
        <f t="shared" si="198"/>
        <v/>
      </c>
      <c r="W1504" s="11" t="str">
        <f t="shared" si="196"/>
        <v/>
      </c>
      <c r="X1504" s="86" t="str">
        <f>IFERROR(IF(U1504="","",IF(COUNTIF('My Played Scenarios'!E:E,T1504)&gt;0,"ü","")),"")</f>
        <v/>
      </c>
    </row>
    <row r="1505" spans="1:24" ht="15" customHeight="1" x14ac:dyDescent="0.3">
      <c r="A1505" s="128" t="str">
        <f>IFERROR(IF(VLOOKUP(C1505,Summary!A:B,2,FALSE)&lt;&gt;"C","",MAX($A$2:A1504)+1),"")</f>
        <v/>
      </c>
      <c r="B1505" s="35" t="str">
        <f>IF(Setup!$J$61="Yes",MAX($B$2:B1504)+1,"")</f>
        <v/>
      </c>
      <c r="C1505" s="28" t="s">
        <v>1285</v>
      </c>
      <c r="D1505" s="37" t="str">
        <f t="shared" ref="D1505:D1549" si="199">IF(OR(C1505="",LEFT(C1505,2)="--"),"",IF(OR(E1505="",F1505="",G1505="",H1505="",I1505="",J1505="",K1505="",L1505="",M1505="",N1505="",O1505="",P1505="",Q1505=""),"*",""))</f>
        <v>*</v>
      </c>
      <c r="E1505" s="41"/>
      <c r="F1505" s="41"/>
      <c r="I1505" s="70"/>
      <c r="J1505" s="70"/>
      <c r="K1505" s="70"/>
      <c r="L1505" s="70"/>
      <c r="M1505" s="70"/>
      <c r="N1505" s="70"/>
      <c r="O1505" s="70"/>
      <c r="P1505" s="70"/>
      <c r="Q1505" s="70"/>
      <c r="R1505" s="10" t="str">
        <f t="shared" si="197"/>
        <v/>
      </c>
      <c r="T1505" s="9" t="str">
        <f t="shared" ref="T1505:T1548" si="200">IF(OR(C1505="",LEFT(C1505,3)="---"),"",IFERROR("ASL"&amp;1*MID(C1505,SEARCH("[",C1505)+1,LEN(C1505)-SEARCH("[",C1505)-1),MID(C1505,SEARCH("[",C1505)+1,LEN(C1505)-SEARCH("[",C1505)-1)))</f>
        <v>SP210</v>
      </c>
      <c r="U1505" s="11" t="str">
        <f t="shared" ref="U1505:U1548" si="201">IF(OR(C1505="",LEFT(C1505,3)="---"),"",IFERROR(LEFT(C1505,LEN(C1505)-(LEN(C1505)-SEARCH("[",C1505)+2)),""))</f>
        <v>Tea at Three</v>
      </c>
      <c r="V1505" s="11" t="str">
        <f t="shared" si="198"/>
        <v/>
      </c>
      <c r="W1505" s="11" t="str">
        <f t="shared" ref="W1505:W1548" si="202">IF(V1505="","",IF(V1505="Campaign","Campaign",RIGHT(V1505,LEN(V1505)-2)))</f>
        <v/>
      </c>
      <c r="X1505" s="86" t="str">
        <f>IFERROR(IF(U1505="","",IF(COUNTIF('My Played Scenarios'!E:E,T1505)&gt;0,"ü","")),"")</f>
        <v/>
      </c>
    </row>
    <row r="1506" spans="1:24" ht="15" customHeight="1" x14ac:dyDescent="0.3">
      <c r="A1506" s="128" t="str">
        <f>IFERROR(IF(VLOOKUP(C1506,Summary!A:B,2,FALSE)&lt;&gt;"C","",MAX($A$2:A1505)+1),"")</f>
        <v/>
      </c>
      <c r="B1506" s="35" t="str">
        <f>IF(Setup!$J$61="Yes",MAX($B$2:B1505)+1,"")</f>
        <v/>
      </c>
      <c r="C1506" s="28" t="s">
        <v>1286</v>
      </c>
      <c r="D1506" s="37" t="str">
        <f t="shared" si="199"/>
        <v>*</v>
      </c>
      <c r="E1506" s="41"/>
      <c r="F1506" s="41"/>
      <c r="I1506" s="70"/>
      <c r="J1506" s="70"/>
      <c r="K1506" s="70"/>
      <c r="L1506" s="70"/>
      <c r="M1506" s="70"/>
      <c r="N1506" s="70"/>
      <c r="O1506" s="70"/>
      <c r="P1506" s="70"/>
      <c r="Q1506" s="70"/>
      <c r="R1506" s="10" t="str">
        <f t="shared" si="197"/>
        <v/>
      </c>
      <c r="T1506" s="9" t="str">
        <f t="shared" si="200"/>
        <v>SP211</v>
      </c>
      <c r="U1506" s="11" t="str">
        <f t="shared" si="201"/>
        <v>The Apiary</v>
      </c>
      <c r="V1506" s="11" t="str">
        <f t="shared" si="198"/>
        <v/>
      </c>
      <c r="W1506" s="11" t="str">
        <f t="shared" si="202"/>
        <v/>
      </c>
      <c r="X1506" s="86" t="str">
        <f>IFERROR(IF(U1506="","",IF(COUNTIF('My Played Scenarios'!E:E,T1506)&gt;0,"ü","")),"")</f>
        <v/>
      </c>
    </row>
    <row r="1507" spans="1:24" ht="15" customHeight="1" x14ac:dyDescent="0.3">
      <c r="A1507" s="128" t="str">
        <f>IFERROR(IF(VLOOKUP(C1507,Summary!A:B,2,FALSE)&lt;&gt;"C","",MAX($A$2:A1506)+1),"")</f>
        <v/>
      </c>
      <c r="B1507" s="35" t="str">
        <f>IF(Setup!$J$61="Yes",MAX($B$2:B1506)+1,"")</f>
        <v/>
      </c>
      <c r="C1507" s="28" t="s">
        <v>1287</v>
      </c>
      <c r="D1507" s="37" t="str">
        <f t="shared" si="199"/>
        <v>*</v>
      </c>
      <c r="E1507" s="41"/>
      <c r="F1507" s="41"/>
      <c r="I1507" s="70"/>
      <c r="J1507" s="70"/>
      <c r="K1507" s="70"/>
      <c r="L1507" s="70"/>
      <c r="M1507" s="70"/>
      <c r="N1507" s="70"/>
      <c r="O1507" s="70"/>
      <c r="P1507" s="70"/>
      <c r="Q1507" s="70"/>
      <c r="R1507" s="10" t="str">
        <f t="shared" si="197"/>
        <v/>
      </c>
      <c r="T1507" s="9" t="str">
        <f t="shared" si="200"/>
        <v>SP212</v>
      </c>
      <c r="U1507" s="11" t="str">
        <f t="shared" si="201"/>
        <v>Merchant of Venice</v>
      </c>
      <c r="V1507" s="11" t="str">
        <f t="shared" si="198"/>
        <v/>
      </c>
      <c r="W1507" s="11" t="str">
        <f t="shared" si="202"/>
        <v/>
      </c>
      <c r="X1507" s="86" t="str">
        <f>IFERROR(IF(U1507="","",IF(COUNTIF('My Played Scenarios'!E:E,T1507)&gt;0,"ü","")),"")</f>
        <v/>
      </c>
    </row>
    <row r="1508" spans="1:24" ht="15" customHeight="1" x14ac:dyDescent="0.3">
      <c r="A1508" s="128" t="str">
        <f>IFERROR(IF(VLOOKUP(C1508,Summary!A:B,2,FALSE)&lt;&gt;"C","",MAX($A$2:A1507)+1),"")</f>
        <v/>
      </c>
      <c r="B1508" s="35" t="str">
        <f>IF(Setup!$J$61="Yes",MAX($B$2:B1507)+1,"")</f>
        <v/>
      </c>
      <c r="C1508" s="28" t="s">
        <v>1288</v>
      </c>
      <c r="D1508" s="37" t="str">
        <f t="shared" si="199"/>
        <v>*</v>
      </c>
      <c r="E1508" s="41"/>
      <c r="F1508" s="41"/>
      <c r="I1508" s="70"/>
      <c r="J1508" s="70"/>
      <c r="K1508" s="70"/>
      <c r="L1508" s="70"/>
      <c r="M1508" s="70"/>
      <c r="N1508" s="70"/>
      <c r="O1508" s="70"/>
      <c r="P1508" s="70"/>
      <c r="Q1508" s="70"/>
      <c r="R1508" s="10" t="str">
        <f t="shared" ref="R1508:R1548" si="203">IF(E1508="","",IFERROR(1+E1508*(F1508+IF(G1508&gt;9,G1508*3,G1508*4)+H1508*1+I1508*1+J1508*5+K1508*9+L1508*5+M1508*2+N1508*2+O1508*5+Q1508*5)/60,""))</f>
        <v/>
      </c>
      <c r="T1508" s="9" t="str">
        <f t="shared" si="200"/>
        <v>SP213</v>
      </c>
      <c r="U1508" s="11" t="str">
        <f t="shared" si="201"/>
        <v>The Mighty Have Fallen</v>
      </c>
      <c r="V1508" s="11" t="str">
        <f t="shared" si="198"/>
        <v/>
      </c>
      <c r="W1508" s="11" t="str">
        <f t="shared" si="202"/>
        <v/>
      </c>
      <c r="X1508" s="86" t="str">
        <f>IFERROR(IF(U1508="","",IF(COUNTIF('My Played Scenarios'!E:E,T1508)&gt;0,"ü","")),"")</f>
        <v/>
      </c>
    </row>
    <row r="1509" spans="1:24" ht="15" customHeight="1" x14ac:dyDescent="0.3">
      <c r="A1509" s="128" t="str">
        <f>IFERROR(IF(VLOOKUP(C1509,Summary!A:B,2,FALSE)&lt;&gt;"C","",MAX($A$2:A1508)+1),"")</f>
        <v/>
      </c>
      <c r="B1509" s="35" t="str">
        <f>IF(Setup!$J$61="Yes",MAX($B$2:B1508)+1,"")</f>
        <v/>
      </c>
      <c r="C1509" s="28" t="s">
        <v>1289</v>
      </c>
      <c r="D1509" s="37" t="str">
        <f t="shared" si="199"/>
        <v>*</v>
      </c>
      <c r="E1509" s="41"/>
      <c r="F1509" s="41"/>
      <c r="I1509" s="70"/>
      <c r="J1509" s="70"/>
      <c r="K1509" s="70"/>
      <c r="L1509" s="70"/>
      <c r="M1509" s="70"/>
      <c r="N1509" s="70"/>
      <c r="O1509" s="70"/>
      <c r="P1509" s="70"/>
      <c r="Q1509" s="70"/>
      <c r="R1509" s="10" t="str">
        <f t="shared" si="203"/>
        <v/>
      </c>
      <c r="T1509" s="9" t="str">
        <f t="shared" si="200"/>
        <v>SP214</v>
      </c>
      <c r="U1509" s="11" t="str">
        <f t="shared" si="201"/>
        <v>Makela's End</v>
      </c>
      <c r="V1509" s="11" t="str">
        <f t="shared" si="198"/>
        <v/>
      </c>
      <c r="W1509" s="11" t="str">
        <f t="shared" si="202"/>
        <v/>
      </c>
      <c r="X1509" s="86" t="str">
        <f>IFERROR(IF(U1509="","",IF(COUNTIF('My Played Scenarios'!E:E,T1509)&gt;0,"ü","")),"")</f>
        <v/>
      </c>
    </row>
    <row r="1510" spans="1:24" ht="15" customHeight="1" x14ac:dyDescent="0.3">
      <c r="A1510" s="128" t="str">
        <f>IFERROR(IF(VLOOKUP(C1510,Summary!A:B,2,FALSE)&lt;&gt;"C","",MAX($A$2:A1509)+1),"")</f>
        <v/>
      </c>
      <c r="B1510" s="35" t="str">
        <f>IF(Setup!$J$61="Yes",MAX($B$2:B1509)+1,"")</f>
        <v/>
      </c>
      <c r="C1510" s="28" t="s">
        <v>1290</v>
      </c>
      <c r="D1510" s="37" t="str">
        <f t="shared" si="199"/>
        <v>*</v>
      </c>
      <c r="E1510" s="41"/>
      <c r="F1510" s="41"/>
      <c r="I1510" s="70"/>
      <c r="J1510" s="70"/>
      <c r="K1510" s="70"/>
      <c r="L1510" s="70"/>
      <c r="M1510" s="70"/>
      <c r="N1510" s="70"/>
      <c r="O1510" s="70"/>
      <c r="P1510" s="70"/>
      <c r="Q1510" s="70"/>
      <c r="R1510" s="10" t="str">
        <f t="shared" si="203"/>
        <v/>
      </c>
      <c r="T1510" s="9" t="str">
        <f t="shared" si="200"/>
        <v>SP215</v>
      </c>
      <c r="U1510" s="11" t="str">
        <f t="shared" si="201"/>
        <v>Encircle That!</v>
      </c>
      <c r="V1510" s="11" t="str">
        <f t="shared" si="198"/>
        <v/>
      </c>
      <c r="W1510" s="11" t="str">
        <f t="shared" si="202"/>
        <v/>
      </c>
      <c r="X1510" s="86" t="str">
        <f>IFERROR(IF(U1510="","",IF(COUNTIF('My Played Scenarios'!E:E,T1510)&gt;0,"ü","")),"")</f>
        <v/>
      </c>
    </row>
    <row r="1511" spans="1:24" ht="15" customHeight="1" x14ac:dyDescent="0.3">
      <c r="A1511" s="128" t="str">
        <f>IFERROR(IF(VLOOKUP(C1511,Summary!A:B,2,FALSE)&lt;&gt;"C","",MAX($A$2:A1510)+1),"")</f>
        <v/>
      </c>
      <c r="B1511" s="35" t="str">
        <f>IF(Setup!$J$61="Yes",MAX($B$2:B1510)+1,"")</f>
        <v/>
      </c>
      <c r="C1511" s="28" t="s">
        <v>1291</v>
      </c>
      <c r="D1511" s="37" t="str">
        <f t="shared" si="199"/>
        <v>*</v>
      </c>
      <c r="E1511" s="41"/>
      <c r="F1511" s="41"/>
      <c r="I1511" s="70"/>
      <c r="J1511" s="70"/>
      <c r="K1511" s="70"/>
      <c r="L1511" s="70"/>
      <c r="M1511" s="70"/>
      <c r="N1511" s="70"/>
      <c r="O1511" s="70"/>
      <c r="P1511" s="70"/>
      <c r="Q1511" s="70"/>
      <c r="R1511" s="10" t="str">
        <f t="shared" si="203"/>
        <v/>
      </c>
      <c r="T1511" s="9" t="str">
        <f t="shared" si="200"/>
        <v>SP216</v>
      </c>
      <c r="U1511" s="11" t="str">
        <f t="shared" si="201"/>
        <v>Toothless Tiger</v>
      </c>
      <c r="V1511" s="11" t="str">
        <f t="shared" si="198"/>
        <v/>
      </c>
      <c r="W1511" s="11" t="str">
        <f t="shared" si="202"/>
        <v/>
      </c>
      <c r="X1511" s="86" t="str">
        <f>IFERROR(IF(U1511="","",IF(COUNTIF('My Played Scenarios'!E:E,T1511)&gt;0,"ü","")),"")</f>
        <v/>
      </c>
    </row>
    <row r="1512" spans="1:24" ht="15" customHeight="1" x14ac:dyDescent="0.3">
      <c r="A1512" s="128" t="str">
        <f>IFERROR(IF(VLOOKUP(C1512,Summary!A:B,2,FALSE)&lt;&gt;"C","",MAX($A$2:A1511)+1),"")</f>
        <v/>
      </c>
      <c r="B1512" s="35" t="str">
        <f>IF(Setup!$J$61="Yes",MAX($B$2:B1511)+1,"")</f>
        <v/>
      </c>
      <c r="C1512" s="28"/>
      <c r="D1512" s="37" t="str">
        <f t="shared" si="199"/>
        <v/>
      </c>
      <c r="E1512" s="41"/>
      <c r="F1512" s="41"/>
      <c r="I1512" s="70"/>
      <c r="J1512" s="70"/>
      <c r="K1512" s="70"/>
      <c r="L1512" s="70"/>
      <c r="M1512" s="70"/>
      <c r="N1512" s="70"/>
      <c r="O1512" s="70"/>
      <c r="P1512" s="70"/>
      <c r="Q1512" s="70"/>
      <c r="R1512" s="10" t="str">
        <f t="shared" si="203"/>
        <v/>
      </c>
      <c r="T1512" s="9" t="str">
        <f t="shared" si="200"/>
        <v/>
      </c>
      <c r="U1512" s="11" t="str">
        <f t="shared" si="201"/>
        <v/>
      </c>
      <c r="V1512" s="11" t="str">
        <f t="shared" si="198"/>
        <v/>
      </c>
      <c r="W1512" s="11" t="str">
        <f t="shared" si="202"/>
        <v/>
      </c>
      <c r="X1512" s="86" t="str">
        <f>IFERROR(IF(U1512="","",IF(COUNTIF('My Played Scenarios'!E:E,T1512)&gt;0,"ü","")),"")</f>
        <v/>
      </c>
    </row>
    <row r="1513" spans="1:24" ht="15" customHeight="1" x14ac:dyDescent="0.3">
      <c r="A1513" s="128" t="str">
        <f>IFERROR(IF(VLOOKUP(C1513,Summary!A:B,2,FALSE)&lt;&gt;"C","",MAX($A$2:A1512)+1),"")</f>
        <v/>
      </c>
      <c r="B1513" s="35" t="str">
        <f>IF(Setup!$J$61="Yes",MAX($B$2:B1512)+1,"")</f>
        <v/>
      </c>
      <c r="C1513" s="31" t="s">
        <v>1292</v>
      </c>
      <c r="D1513" s="37" t="str">
        <f t="shared" si="199"/>
        <v/>
      </c>
      <c r="E1513" s="41"/>
      <c r="F1513" s="41"/>
      <c r="I1513" s="70"/>
      <c r="J1513" s="70"/>
      <c r="K1513" s="70"/>
      <c r="L1513" s="70"/>
      <c r="M1513" s="70"/>
      <c r="N1513" s="70"/>
      <c r="O1513" s="70"/>
      <c r="P1513" s="70"/>
      <c r="Q1513" s="70"/>
      <c r="R1513" s="10" t="str">
        <f t="shared" si="203"/>
        <v/>
      </c>
      <c r="T1513" s="9" t="str">
        <f t="shared" si="200"/>
        <v/>
      </c>
      <c r="U1513" s="11" t="str">
        <f t="shared" si="201"/>
        <v/>
      </c>
      <c r="V1513" s="11" t="str">
        <f t="shared" si="198"/>
        <v/>
      </c>
      <c r="W1513" s="11" t="str">
        <f t="shared" si="202"/>
        <v/>
      </c>
      <c r="X1513" s="86" t="str">
        <f>IFERROR(IF(U1513="","",IF(COUNTIF('My Played Scenarios'!E:E,T1513)&gt;0,"ü","")),"")</f>
        <v/>
      </c>
    </row>
    <row r="1514" spans="1:24" ht="15" customHeight="1" x14ac:dyDescent="0.3">
      <c r="A1514" s="128" t="str">
        <f>IFERROR(IF(VLOOKUP(C1514,Summary!A:B,2,FALSE)&lt;&gt;"C","",MAX($A$2:A1513)+1),"")</f>
        <v/>
      </c>
      <c r="B1514" s="35" t="str">
        <f>IF(Setup!$J$61="Yes",MAX($B$2:B1513)+1,"")</f>
        <v/>
      </c>
      <c r="C1514" s="28" t="s">
        <v>1293</v>
      </c>
      <c r="D1514" s="37" t="str">
        <f t="shared" si="199"/>
        <v>*</v>
      </c>
      <c r="E1514" s="41"/>
      <c r="F1514" s="41"/>
      <c r="I1514" s="70"/>
      <c r="J1514" s="70"/>
      <c r="K1514" s="70"/>
      <c r="L1514" s="70"/>
      <c r="M1514" s="70"/>
      <c r="N1514" s="70"/>
      <c r="O1514" s="70"/>
      <c r="P1514" s="70"/>
      <c r="Q1514" s="70"/>
      <c r="R1514" s="10" t="str">
        <f t="shared" si="203"/>
        <v/>
      </c>
      <c r="T1514" s="9" t="str">
        <f t="shared" si="200"/>
        <v>SP217</v>
      </c>
      <c r="U1514" s="11" t="str">
        <f t="shared" si="201"/>
        <v>The Go Devils</v>
      </c>
      <c r="V1514" s="11" t="str">
        <f t="shared" si="198"/>
        <v/>
      </c>
      <c r="W1514" s="11" t="str">
        <f t="shared" si="202"/>
        <v/>
      </c>
      <c r="X1514" s="86" t="str">
        <f>IFERROR(IF(U1514="","",IF(COUNTIF('My Played Scenarios'!E:E,T1514)&gt;0,"ü","")),"")</f>
        <v/>
      </c>
    </row>
    <row r="1515" spans="1:24" ht="15" customHeight="1" x14ac:dyDescent="0.3">
      <c r="A1515" s="128" t="str">
        <f>IFERROR(IF(VLOOKUP(C1515,Summary!A:B,2,FALSE)&lt;&gt;"C","",MAX($A$2:A1514)+1),"")</f>
        <v/>
      </c>
      <c r="B1515" s="35" t="str">
        <f>IF(Setup!$J$61="Yes",MAX($B$2:B1514)+1,"")</f>
        <v/>
      </c>
      <c r="C1515" s="28" t="s">
        <v>1294</v>
      </c>
      <c r="D1515" s="37" t="str">
        <f t="shared" si="199"/>
        <v>*</v>
      </c>
      <c r="E1515" s="41"/>
      <c r="F1515" s="41"/>
      <c r="I1515" s="70"/>
      <c r="J1515" s="70"/>
      <c r="K1515" s="70"/>
      <c r="L1515" s="70"/>
      <c r="M1515" s="70"/>
      <c r="N1515" s="70"/>
      <c r="O1515" s="70"/>
      <c r="P1515" s="70"/>
      <c r="Q1515" s="70"/>
      <c r="R1515" s="10" t="str">
        <f t="shared" si="203"/>
        <v/>
      </c>
      <c r="T1515" s="9" t="str">
        <f t="shared" si="200"/>
        <v>SP218</v>
      </c>
      <c r="U1515" s="11" t="str">
        <f t="shared" si="201"/>
        <v>Városliget Park</v>
      </c>
      <c r="V1515" s="11" t="str">
        <f t="shared" si="198"/>
        <v/>
      </c>
      <c r="W1515" s="11" t="str">
        <f t="shared" si="202"/>
        <v/>
      </c>
      <c r="X1515" s="86" t="str">
        <f>IFERROR(IF(U1515="","",IF(COUNTIF('My Played Scenarios'!E:E,T1515)&gt;0,"ü","")),"")</f>
        <v/>
      </c>
    </row>
    <row r="1516" spans="1:24" ht="15" customHeight="1" x14ac:dyDescent="0.3">
      <c r="A1516" s="128" t="str">
        <f>IFERROR(IF(VLOOKUP(C1516,Summary!A:B,2,FALSE)&lt;&gt;"C","",MAX($A$2:A1515)+1),"")</f>
        <v/>
      </c>
      <c r="B1516" s="35" t="str">
        <f>IF(Setup!$J$61="Yes",MAX($B$2:B1515)+1,"")</f>
        <v/>
      </c>
      <c r="C1516" s="28" t="s">
        <v>1295</v>
      </c>
      <c r="D1516" s="37" t="str">
        <f t="shared" si="199"/>
        <v>*</v>
      </c>
      <c r="E1516" s="41"/>
      <c r="F1516" s="41"/>
      <c r="I1516" s="70"/>
      <c r="J1516" s="70"/>
      <c r="K1516" s="70"/>
      <c r="L1516" s="70"/>
      <c r="M1516" s="70"/>
      <c r="N1516" s="70"/>
      <c r="O1516" s="70"/>
      <c r="P1516" s="70"/>
      <c r="Q1516" s="70"/>
      <c r="R1516" s="10" t="str">
        <f t="shared" si="203"/>
        <v/>
      </c>
      <c r="T1516" s="9" t="str">
        <f t="shared" si="200"/>
        <v>SP219</v>
      </c>
      <c r="U1516" s="11" t="str">
        <f t="shared" si="201"/>
        <v>Play Havoc</v>
      </c>
      <c r="V1516" s="11" t="str">
        <f t="shared" si="198"/>
        <v/>
      </c>
      <c r="W1516" s="11" t="str">
        <f t="shared" si="202"/>
        <v/>
      </c>
      <c r="X1516" s="86" t="str">
        <f>IFERROR(IF(U1516="","",IF(COUNTIF('My Played Scenarios'!E:E,T1516)&gt;0,"ü","")),"")</f>
        <v/>
      </c>
    </row>
    <row r="1517" spans="1:24" ht="15" customHeight="1" x14ac:dyDescent="0.3">
      <c r="A1517" s="128" t="str">
        <f>IFERROR(IF(VLOOKUP(C1517,Summary!A:B,2,FALSE)&lt;&gt;"C","",MAX($A$2:A1516)+1),"")</f>
        <v/>
      </c>
      <c r="B1517" s="35" t="str">
        <f>IF(Setup!$J$61="Yes",MAX($B$2:B1516)+1,"")</f>
        <v/>
      </c>
      <c r="C1517" s="28" t="s">
        <v>1296</v>
      </c>
      <c r="D1517" s="37" t="str">
        <f t="shared" si="199"/>
        <v>*</v>
      </c>
      <c r="E1517" s="41"/>
      <c r="F1517" s="41"/>
      <c r="I1517" s="70"/>
      <c r="J1517" s="70"/>
      <c r="K1517" s="70"/>
      <c r="L1517" s="70"/>
      <c r="M1517" s="70"/>
      <c r="N1517" s="70"/>
      <c r="O1517" s="70"/>
      <c r="P1517" s="70"/>
      <c r="Q1517" s="70"/>
      <c r="R1517" s="10" t="str">
        <f t="shared" si="203"/>
        <v/>
      </c>
      <c r="T1517" s="9" t="str">
        <f t="shared" si="200"/>
        <v>SP220</v>
      </c>
      <c r="U1517" s="11" t="str">
        <f t="shared" si="201"/>
        <v>Howpner's Edict</v>
      </c>
      <c r="V1517" s="11" t="str">
        <f t="shared" si="198"/>
        <v/>
      </c>
      <c r="W1517" s="11" t="str">
        <f t="shared" si="202"/>
        <v/>
      </c>
      <c r="X1517" s="86" t="str">
        <f>IFERROR(IF(U1517="","",IF(COUNTIF('My Played Scenarios'!E:E,T1517)&gt;0,"ü","")),"")</f>
        <v/>
      </c>
    </row>
    <row r="1518" spans="1:24" ht="15" customHeight="1" x14ac:dyDescent="0.3">
      <c r="A1518" s="128" t="str">
        <f>IFERROR(IF(VLOOKUP(C1518,Summary!A:B,2,FALSE)&lt;&gt;"C","",MAX($A$2:A1517)+1),"")</f>
        <v/>
      </c>
      <c r="B1518" s="35" t="str">
        <f>IF(Setup!$J$61="Yes",MAX($B$2:B1517)+1,"")</f>
        <v/>
      </c>
      <c r="C1518" s="28" t="s">
        <v>1297</v>
      </c>
      <c r="D1518" s="37" t="str">
        <f t="shared" si="199"/>
        <v>*</v>
      </c>
      <c r="E1518" s="41"/>
      <c r="F1518" s="41"/>
      <c r="I1518" s="70"/>
      <c r="J1518" s="70"/>
      <c r="K1518" s="70"/>
      <c r="L1518" s="70"/>
      <c r="M1518" s="70"/>
      <c r="N1518" s="70"/>
      <c r="O1518" s="70"/>
      <c r="P1518" s="70"/>
      <c r="Q1518" s="70"/>
      <c r="R1518" s="10" t="str">
        <f t="shared" si="203"/>
        <v/>
      </c>
      <c r="T1518" s="9" t="str">
        <f t="shared" si="200"/>
        <v>SP221</v>
      </c>
      <c r="U1518" s="11" t="str">
        <f t="shared" si="201"/>
        <v>The Red Hammer</v>
      </c>
      <c r="V1518" s="11" t="str">
        <f t="shared" si="198"/>
        <v/>
      </c>
      <c r="W1518" s="11" t="str">
        <f t="shared" si="202"/>
        <v/>
      </c>
      <c r="X1518" s="86" t="str">
        <f>IFERROR(IF(U1518="","",IF(COUNTIF('My Played Scenarios'!E:E,T1518)&gt;0,"ü","")),"")</f>
        <v/>
      </c>
    </row>
    <row r="1519" spans="1:24" ht="15" customHeight="1" x14ac:dyDescent="0.3">
      <c r="A1519" s="128" t="str">
        <f>IFERROR(IF(VLOOKUP(C1519,Summary!A:B,2,FALSE)&lt;&gt;"C","",MAX($A$2:A1518)+1),"")</f>
        <v/>
      </c>
      <c r="B1519" s="35" t="str">
        <f>IF(Setup!$J$61="Yes",MAX($B$2:B1518)+1,"")</f>
        <v/>
      </c>
      <c r="C1519" s="28" t="s">
        <v>1298</v>
      </c>
      <c r="D1519" s="37" t="str">
        <f t="shared" si="199"/>
        <v>*</v>
      </c>
      <c r="E1519" s="41"/>
      <c r="F1519" s="41"/>
      <c r="I1519" s="70"/>
      <c r="J1519" s="70"/>
      <c r="K1519" s="70"/>
      <c r="L1519" s="70"/>
      <c r="M1519" s="70"/>
      <c r="N1519" s="70"/>
      <c r="O1519" s="70"/>
      <c r="P1519" s="70"/>
      <c r="Q1519" s="70"/>
      <c r="R1519" s="10" t="str">
        <f t="shared" si="203"/>
        <v/>
      </c>
      <c r="T1519" s="9" t="str">
        <f t="shared" si="200"/>
        <v>SP222</v>
      </c>
      <c r="U1519" s="11" t="str">
        <f t="shared" si="201"/>
        <v>Ivan and the Three Bears</v>
      </c>
      <c r="V1519" s="11" t="str">
        <f t="shared" si="198"/>
        <v/>
      </c>
      <c r="W1519" s="11" t="str">
        <f t="shared" si="202"/>
        <v/>
      </c>
      <c r="X1519" s="86" t="str">
        <f>IFERROR(IF(U1519="","",IF(COUNTIF('My Played Scenarios'!E:E,T1519)&gt;0,"ü","")),"")</f>
        <v/>
      </c>
    </row>
    <row r="1520" spans="1:24" ht="15" customHeight="1" x14ac:dyDescent="0.3">
      <c r="A1520" s="128" t="str">
        <f>IFERROR(IF(VLOOKUP(C1520,Summary!A:B,2,FALSE)&lt;&gt;"C","",MAX($A$2:A1519)+1),"")</f>
        <v/>
      </c>
      <c r="B1520" s="35" t="str">
        <f>IF(Setup!$J$61="Yes",MAX($B$2:B1519)+1,"")</f>
        <v/>
      </c>
      <c r="C1520" s="28" t="s">
        <v>1299</v>
      </c>
      <c r="D1520" s="37" t="str">
        <f t="shared" si="199"/>
        <v>*</v>
      </c>
      <c r="E1520" s="41"/>
      <c r="F1520" s="41"/>
      <c r="I1520" s="70"/>
      <c r="J1520" s="70"/>
      <c r="K1520" s="70"/>
      <c r="L1520" s="70"/>
      <c r="M1520" s="70"/>
      <c r="N1520" s="70"/>
      <c r="O1520" s="70"/>
      <c r="P1520" s="70"/>
      <c r="Q1520" s="70"/>
      <c r="R1520" s="10" t="str">
        <f t="shared" si="203"/>
        <v/>
      </c>
      <c r="T1520" s="9" t="str">
        <f t="shared" si="200"/>
        <v>SP223</v>
      </c>
      <c r="U1520" s="11" t="str">
        <f t="shared" si="201"/>
        <v>Road Warriors</v>
      </c>
      <c r="V1520" s="11" t="str">
        <f t="shared" si="198"/>
        <v/>
      </c>
      <c r="W1520" s="11" t="str">
        <f t="shared" si="202"/>
        <v/>
      </c>
      <c r="X1520" s="86" t="str">
        <f>IFERROR(IF(U1520="","",IF(COUNTIF('My Played Scenarios'!E:E,T1520)&gt;0,"ü","")),"")</f>
        <v/>
      </c>
    </row>
    <row r="1521" spans="1:24" ht="15" customHeight="1" x14ac:dyDescent="0.3">
      <c r="A1521" s="128" t="str">
        <f>IFERROR(IF(VLOOKUP(C1521,Summary!A:B,2,FALSE)&lt;&gt;"C","",MAX($A$2:A1520)+1),"")</f>
        <v/>
      </c>
      <c r="B1521" s="35" t="str">
        <f>IF(Setup!$J$61="Yes",MAX($B$2:B1520)+1,"")</f>
        <v/>
      </c>
      <c r="C1521" s="28" t="s">
        <v>1300</v>
      </c>
      <c r="D1521" s="37" t="str">
        <f t="shared" si="199"/>
        <v>*</v>
      </c>
      <c r="E1521" s="41"/>
      <c r="F1521" s="41"/>
      <c r="I1521" s="70"/>
      <c r="J1521" s="70"/>
      <c r="K1521" s="70"/>
      <c r="L1521" s="70"/>
      <c r="M1521" s="70"/>
      <c r="N1521" s="70"/>
      <c r="O1521" s="70"/>
      <c r="P1521" s="70"/>
      <c r="Q1521" s="70"/>
      <c r="R1521" s="10" t="str">
        <f t="shared" si="203"/>
        <v/>
      </c>
      <c r="T1521" s="9" t="str">
        <f t="shared" si="200"/>
        <v>SP224</v>
      </c>
      <c r="U1521" s="11" t="str">
        <f t="shared" si="201"/>
        <v>The Crown of Thorn</v>
      </c>
      <c r="V1521" s="11" t="str">
        <f t="shared" si="198"/>
        <v/>
      </c>
      <c r="W1521" s="11" t="str">
        <f t="shared" si="202"/>
        <v/>
      </c>
      <c r="X1521" s="86" t="str">
        <f>IFERROR(IF(U1521="","",IF(COUNTIF('My Played Scenarios'!E:E,T1521)&gt;0,"ü","")),"")</f>
        <v/>
      </c>
    </row>
    <row r="1522" spans="1:24" ht="15" customHeight="1" x14ac:dyDescent="0.3">
      <c r="A1522" s="128" t="str">
        <f>IFERROR(IF(VLOOKUP(C1522,Summary!A:B,2,FALSE)&lt;&gt;"C","",MAX($A$2:A1521)+1),"")</f>
        <v/>
      </c>
      <c r="B1522" s="35" t="str">
        <f>IF(Setup!$J$61="Yes",MAX($B$2:B1521)+1,"")</f>
        <v/>
      </c>
      <c r="C1522" s="28" t="s">
        <v>1301</v>
      </c>
      <c r="D1522" s="37" t="str">
        <f t="shared" si="199"/>
        <v>*</v>
      </c>
      <c r="E1522" s="41"/>
      <c r="F1522" s="41"/>
      <c r="I1522" s="70"/>
      <c r="J1522" s="70"/>
      <c r="K1522" s="70"/>
      <c r="L1522" s="70"/>
      <c r="M1522" s="70"/>
      <c r="N1522" s="70"/>
      <c r="O1522" s="70"/>
      <c r="P1522" s="70"/>
      <c r="Q1522" s="70"/>
      <c r="R1522" s="10" t="str">
        <f t="shared" si="203"/>
        <v/>
      </c>
      <c r="T1522" s="9" t="str">
        <f t="shared" si="200"/>
        <v>SP225</v>
      </c>
      <c r="U1522" s="11" t="str">
        <f t="shared" si="201"/>
        <v>Sunflowers Along the Kodyma</v>
      </c>
      <c r="V1522" s="11" t="str">
        <f t="shared" si="198"/>
        <v/>
      </c>
      <c r="W1522" s="11" t="str">
        <f t="shared" si="202"/>
        <v/>
      </c>
      <c r="X1522" s="86" t="str">
        <f>IFERROR(IF(U1522="","",IF(COUNTIF('My Played Scenarios'!E:E,T1522)&gt;0,"ü","")),"")</f>
        <v/>
      </c>
    </row>
    <row r="1523" spans="1:24" ht="15" customHeight="1" x14ac:dyDescent="0.3">
      <c r="A1523" s="128" t="str">
        <f>IFERROR(IF(VLOOKUP(C1523,Summary!A:B,2,FALSE)&lt;&gt;"C","",MAX($A$2:A1522)+1),"")</f>
        <v/>
      </c>
      <c r="B1523" s="35" t="str">
        <f>IF(Setup!$J$61="Yes",MAX($B$2:B1522)+1,"")</f>
        <v/>
      </c>
      <c r="C1523" s="28" t="s">
        <v>1302</v>
      </c>
      <c r="D1523" s="37" t="str">
        <f t="shared" si="199"/>
        <v>*</v>
      </c>
      <c r="E1523" s="41"/>
      <c r="F1523" s="41"/>
      <c r="I1523" s="70"/>
      <c r="J1523" s="70"/>
      <c r="K1523" s="70"/>
      <c r="L1523" s="70"/>
      <c r="M1523" s="70"/>
      <c r="N1523" s="70"/>
      <c r="O1523" s="70"/>
      <c r="P1523" s="70"/>
      <c r="Q1523" s="70"/>
      <c r="R1523" s="10" t="str">
        <f t="shared" si="203"/>
        <v/>
      </c>
      <c r="T1523" s="9" t="str">
        <f t="shared" si="200"/>
        <v>SP226</v>
      </c>
      <c r="U1523" s="11" t="str">
        <f t="shared" si="201"/>
        <v>Grave Decision</v>
      </c>
      <c r="V1523" s="11" t="str">
        <f t="shared" si="198"/>
        <v/>
      </c>
      <c r="W1523" s="11" t="str">
        <f t="shared" si="202"/>
        <v/>
      </c>
      <c r="X1523" s="86" t="str">
        <f>IFERROR(IF(U1523="","",IF(COUNTIF('My Played Scenarios'!E:E,T1523)&gt;0,"ü","")),"")</f>
        <v/>
      </c>
    </row>
    <row r="1524" spans="1:24" ht="15" customHeight="1" x14ac:dyDescent="0.3">
      <c r="A1524" s="128" t="str">
        <f>IFERROR(IF(VLOOKUP(C1524,Summary!A:B,2,FALSE)&lt;&gt;"C","",MAX($A$2:A1523)+1),"")</f>
        <v/>
      </c>
      <c r="B1524" s="35" t="str">
        <f>IF(Setup!$J$61="Yes",MAX($B$2:B1523)+1,"")</f>
        <v/>
      </c>
      <c r="C1524" s="28" t="s">
        <v>1303</v>
      </c>
      <c r="D1524" s="37" t="str">
        <f t="shared" si="199"/>
        <v>*</v>
      </c>
      <c r="E1524" s="41"/>
      <c r="F1524" s="41"/>
      <c r="I1524" s="70"/>
      <c r="J1524" s="70"/>
      <c r="K1524" s="70"/>
      <c r="L1524" s="70"/>
      <c r="M1524" s="70"/>
      <c r="N1524" s="70"/>
      <c r="O1524" s="70"/>
      <c r="P1524" s="70"/>
      <c r="Q1524" s="70"/>
      <c r="R1524" s="10" t="str">
        <f t="shared" si="203"/>
        <v/>
      </c>
      <c r="T1524" s="9" t="str">
        <f t="shared" si="200"/>
        <v>SP227</v>
      </c>
      <c r="U1524" s="11" t="str">
        <f t="shared" si="201"/>
        <v>Party Boys</v>
      </c>
      <c r="V1524" s="11" t="str">
        <f t="shared" si="198"/>
        <v/>
      </c>
      <c r="W1524" s="11" t="str">
        <f t="shared" si="202"/>
        <v/>
      </c>
      <c r="X1524" s="86" t="str">
        <f>IFERROR(IF(U1524="","",IF(COUNTIF('My Played Scenarios'!E:E,T1524)&gt;0,"ü","")),"")</f>
        <v/>
      </c>
    </row>
    <row r="1525" spans="1:24" ht="15" customHeight="1" x14ac:dyDescent="0.3">
      <c r="A1525" s="128" t="str">
        <f>IFERROR(IF(VLOOKUP(C1525,Summary!A:B,2,FALSE)&lt;&gt;"C","",MAX($A$2:A1524)+1),"")</f>
        <v/>
      </c>
      <c r="B1525" s="35" t="str">
        <f>IF(Setup!$J$61="Yes",MAX($B$2:B1524)+1,"")</f>
        <v/>
      </c>
      <c r="C1525" s="28" t="s">
        <v>1304</v>
      </c>
      <c r="D1525" s="37" t="str">
        <f t="shared" si="199"/>
        <v>*</v>
      </c>
      <c r="E1525" s="41"/>
      <c r="F1525" s="41"/>
      <c r="I1525" s="70"/>
      <c r="J1525" s="70"/>
      <c r="K1525" s="70"/>
      <c r="L1525" s="70"/>
      <c r="M1525" s="70"/>
      <c r="N1525" s="70"/>
      <c r="O1525" s="70"/>
      <c r="P1525" s="70"/>
      <c r="Q1525" s="70"/>
      <c r="R1525" s="10" t="str">
        <f t="shared" si="203"/>
        <v/>
      </c>
      <c r="T1525" s="9" t="str">
        <f t="shared" si="200"/>
        <v>SP228</v>
      </c>
      <c r="U1525" s="11" t="str">
        <f t="shared" si="201"/>
        <v>Booster Shot</v>
      </c>
      <c r="V1525" s="11" t="str">
        <f t="shared" si="198"/>
        <v/>
      </c>
      <c r="W1525" s="11" t="str">
        <f t="shared" si="202"/>
        <v/>
      </c>
      <c r="X1525" s="86" t="str">
        <f>IFERROR(IF(U1525="","",IF(COUNTIF('My Played Scenarios'!E:E,T1525)&gt;0,"ü","")),"")</f>
        <v/>
      </c>
    </row>
    <row r="1526" spans="1:24" ht="15" customHeight="1" x14ac:dyDescent="0.3">
      <c r="A1526" s="128" t="str">
        <f>IFERROR(IF(VLOOKUP(C1526,Summary!A:B,2,FALSE)&lt;&gt;"C","",MAX($A$2:A1525)+1),"")</f>
        <v/>
      </c>
      <c r="B1526" s="35" t="str">
        <f>IF(Setup!$J$61="Yes",MAX($B$2:B1525)+1,"")</f>
        <v/>
      </c>
      <c r="C1526" s="28"/>
      <c r="D1526" s="37" t="str">
        <f t="shared" si="199"/>
        <v/>
      </c>
      <c r="E1526" s="41"/>
      <c r="F1526" s="41"/>
      <c r="I1526" s="70" t="s">
        <v>1363</v>
      </c>
      <c r="J1526" s="70" t="s">
        <v>1363</v>
      </c>
      <c r="K1526" s="70" t="s">
        <v>1363</v>
      </c>
      <c r="L1526" s="70" t="s">
        <v>1363</v>
      </c>
      <c r="M1526" s="70" t="s">
        <v>1363</v>
      </c>
      <c r="N1526" s="70" t="s">
        <v>1363</v>
      </c>
      <c r="O1526" s="70" t="s">
        <v>1363</v>
      </c>
      <c r="P1526" s="70"/>
      <c r="Q1526" s="70" t="s">
        <v>1363</v>
      </c>
      <c r="R1526" s="10" t="str">
        <f t="shared" si="203"/>
        <v/>
      </c>
      <c r="T1526" s="9" t="str">
        <f t="shared" si="200"/>
        <v/>
      </c>
      <c r="U1526" s="11" t="str">
        <f t="shared" si="201"/>
        <v/>
      </c>
      <c r="V1526" s="11" t="str">
        <f t="shared" ref="V1526:V1548" si="204">IF(OR(C1526="",LEFT(C1526,3)="---"),"",IF(OR(RIGHT(C1526,3)="-I]",RIGHT(C1526,4)="-II]",RIGHT(C1526,5)="-III]",RIGHT(C1526,4)="-IV]",RIGHT(C1526,3)="-V]",RIGHT(C1526,4)="-VI]",RIGHT(C1526,5)="-VII]",RIGHT(C1526,6)="-VIII]",RIGHT(C1526,3)="CG]",MID(C1526,LEN(C1526)-2,2)="CG",MID(C1526,LEN(C1526)-4,2)="CG",MID(C1526,LEN(C1526)-3,2)="CG"),"Campaign",IFERROR(IF(I1526=1,", PTO","")&amp;IF(J1526=1,", OBA","")&amp;IF(K1526=1,", Nght","")&amp;IF(L1526=1,", Dsrt","")&amp;IF(M1526=1,", Air","")&amp;IF(N1526=1,", Bcg","")&amp;IF(O1526=1,", Sea","")&amp;IF(P1526=1,", Dlux","")&amp;IF(Q1526=1,", SSR",""),"")))</f>
        <v/>
      </c>
      <c r="W1526" s="11" t="str">
        <f t="shared" si="202"/>
        <v/>
      </c>
      <c r="X1526" s="86" t="str">
        <f>IFERROR(IF(U1526="","",IF(COUNTIF('My Played Scenarios'!E:E,T1526)&gt;0,"ü","")),"")</f>
        <v/>
      </c>
    </row>
    <row r="1527" spans="1:24" ht="15" customHeight="1" x14ac:dyDescent="0.3">
      <c r="A1527" s="128" t="str">
        <f>IFERROR(IF(VLOOKUP(C1527,Summary!A:B,2,FALSE)&lt;&gt;"C","",MAX($A$2:A1526)+1),"")</f>
        <v/>
      </c>
      <c r="B1527" s="35">
        <f>IF(Setup!$J$62="Yes",MAX($B$2:B1526)+1,"")</f>
        <v>1249</v>
      </c>
      <c r="C1527" s="31" t="s">
        <v>899</v>
      </c>
      <c r="D1527" s="37" t="str">
        <f t="shared" si="199"/>
        <v/>
      </c>
      <c r="E1527" s="17"/>
      <c r="F1527" s="17"/>
      <c r="I1527" s="70" t="s">
        <v>1363</v>
      </c>
      <c r="J1527" s="70" t="s">
        <v>1363</v>
      </c>
      <c r="K1527" s="70" t="s">
        <v>1363</v>
      </c>
      <c r="L1527" s="70" t="s">
        <v>1363</v>
      </c>
      <c r="M1527" s="70" t="s">
        <v>1363</v>
      </c>
      <c r="N1527" s="70" t="s">
        <v>1363</v>
      </c>
      <c r="O1527" s="70" t="s">
        <v>1363</v>
      </c>
      <c r="P1527" s="70"/>
      <c r="Q1527" s="70" t="s">
        <v>1363</v>
      </c>
      <c r="R1527" s="10" t="str">
        <f t="shared" si="203"/>
        <v/>
      </c>
      <c r="T1527" s="9" t="str">
        <f t="shared" si="200"/>
        <v/>
      </c>
      <c r="U1527" s="11" t="str">
        <f t="shared" si="201"/>
        <v/>
      </c>
      <c r="V1527" s="11" t="str">
        <f t="shared" si="204"/>
        <v/>
      </c>
      <c r="W1527" s="11" t="str">
        <f t="shared" si="202"/>
        <v/>
      </c>
      <c r="X1527" s="86" t="str">
        <f>IFERROR(IF(U1527="","",IF(COUNTIF('My Played Scenarios'!E:E,T1527)&gt;0,"ü","")),"")</f>
        <v/>
      </c>
    </row>
    <row r="1528" spans="1:24" ht="15" customHeight="1" x14ac:dyDescent="0.3">
      <c r="A1528" s="128" t="str">
        <f>IFERROR(IF(VLOOKUP(C1528,Summary!A:B,2,FALSE)&lt;&gt;"C","",MAX($A$2:A1527)+1),"")</f>
        <v/>
      </c>
      <c r="B1528" s="35">
        <f>IF(Setup!$J$62="Yes",MAX($B$2:B1527)+1,"")</f>
        <v>1250</v>
      </c>
      <c r="C1528" s="28" t="s">
        <v>900</v>
      </c>
      <c r="D1528" s="37" t="str">
        <f t="shared" si="199"/>
        <v/>
      </c>
      <c r="E1528" s="41">
        <v>19</v>
      </c>
      <c r="F1528" s="41">
        <v>189.5</v>
      </c>
      <c r="G1528" s="6">
        <v>34</v>
      </c>
      <c r="H1528" s="6">
        <v>12</v>
      </c>
      <c r="I1528" s="70">
        <v>0</v>
      </c>
      <c r="J1528" s="70">
        <v>1</v>
      </c>
      <c r="K1528" s="70">
        <v>0</v>
      </c>
      <c r="L1528" s="70">
        <v>0</v>
      </c>
      <c r="M1528" s="70">
        <v>1</v>
      </c>
      <c r="N1528" s="70">
        <v>0</v>
      </c>
      <c r="O1528" s="70">
        <v>1</v>
      </c>
      <c r="P1528" s="70">
        <v>0</v>
      </c>
      <c r="Q1528" s="70">
        <v>1</v>
      </c>
      <c r="R1528" s="10">
        <f t="shared" si="203"/>
        <v>102.49166666666666</v>
      </c>
      <c r="T1528" s="9" t="str">
        <f t="shared" si="200"/>
        <v>VotG1</v>
      </c>
      <c r="U1528" s="11" t="str">
        <f t="shared" si="201"/>
        <v>The First Bid</v>
      </c>
      <c r="V1528" s="11" t="str">
        <f t="shared" si="204"/>
        <v>, OBA, Air, Sea, SSR</v>
      </c>
      <c r="W1528" s="11" t="str">
        <f t="shared" si="202"/>
        <v>OBA, Air, Sea, SSR</v>
      </c>
      <c r="X1528" s="86" t="str">
        <f>IFERROR(IF(U1528="","",IF(COUNTIF('My Played Scenarios'!E:E,T1528)&gt;0,"ü","")),"")</f>
        <v/>
      </c>
    </row>
    <row r="1529" spans="1:24" ht="15" customHeight="1" x14ac:dyDescent="0.3">
      <c r="A1529" s="128" t="str">
        <f>IFERROR(IF(VLOOKUP(C1529,Summary!A:B,2,FALSE)&lt;&gt;"C","",MAX($A$2:A1528)+1),"")</f>
        <v/>
      </c>
      <c r="B1529" s="35">
        <f>IF(Setup!$J$62="Yes",MAX($B$2:B1528)+1,"")</f>
        <v>1251</v>
      </c>
      <c r="C1529" s="28" t="s">
        <v>901</v>
      </c>
      <c r="D1529" s="37" t="str">
        <f t="shared" si="199"/>
        <v/>
      </c>
      <c r="E1529" s="41">
        <v>6</v>
      </c>
      <c r="F1529" s="41">
        <v>27</v>
      </c>
      <c r="G1529" s="6">
        <v>0</v>
      </c>
      <c r="H1529" s="6">
        <v>1</v>
      </c>
      <c r="I1529" s="70">
        <v>0</v>
      </c>
      <c r="J1529" s="70">
        <v>0</v>
      </c>
      <c r="K1529" s="70">
        <v>0</v>
      </c>
      <c r="L1529" s="70">
        <v>0</v>
      </c>
      <c r="M1529" s="70">
        <v>0</v>
      </c>
      <c r="N1529" s="70">
        <v>0</v>
      </c>
      <c r="O1529" s="70">
        <v>1</v>
      </c>
      <c r="P1529" s="70">
        <v>0</v>
      </c>
      <c r="Q1529" s="70">
        <v>1</v>
      </c>
      <c r="R1529" s="10">
        <f t="shared" si="203"/>
        <v>4.8</v>
      </c>
      <c r="T1529" s="9" t="str">
        <f t="shared" si="200"/>
        <v>VotG2</v>
      </c>
      <c r="U1529" s="11" t="str">
        <f t="shared" si="201"/>
        <v>Russe! Drown in the Volga</v>
      </c>
      <c r="V1529" s="11" t="str">
        <f t="shared" si="204"/>
        <v>, Sea, SSR</v>
      </c>
      <c r="W1529" s="11" t="str">
        <f t="shared" si="202"/>
        <v>Sea, SSR</v>
      </c>
      <c r="X1529" s="86" t="str">
        <f>IFERROR(IF(U1529="","",IF(COUNTIF('My Played Scenarios'!E:E,T1529)&gt;0,"ü","")),"")</f>
        <v/>
      </c>
    </row>
    <row r="1530" spans="1:24" ht="15" customHeight="1" x14ac:dyDescent="0.3">
      <c r="A1530" s="128" t="str">
        <f>IFERROR(IF(VLOOKUP(C1530,Summary!A:B,2,FALSE)&lt;&gt;"C","",MAX($A$2:A1529)+1),"")</f>
        <v/>
      </c>
      <c r="B1530" s="35">
        <f>IF(Setup!$J$62="Yes",MAX($B$2:B1529)+1,"")</f>
        <v>1252</v>
      </c>
      <c r="C1530" s="28" t="s">
        <v>902</v>
      </c>
      <c r="D1530" s="37" t="str">
        <f t="shared" si="199"/>
        <v/>
      </c>
      <c r="E1530" s="41">
        <v>5.5</v>
      </c>
      <c r="F1530" s="41">
        <v>32</v>
      </c>
      <c r="G1530" s="6">
        <v>4</v>
      </c>
      <c r="H1530" s="6">
        <v>0</v>
      </c>
      <c r="I1530" s="70">
        <v>0</v>
      </c>
      <c r="J1530" s="70">
        <v>0</v>
      </c>
      <c r="K1530" s="70">
        <v>0</v>
      </c>
      <c r="L1530" s="70">
        <v>0</v>
      </c>
      <c r="M1530" s="70">
        <v>0</v>
      </c>
      <c r="N1530" s="70">
        <v>0</v>
      </c>
      <c r="O1530" s="70">
        <v>0</v>
      </c>
      <c r="P1530" s="70">
        <v>0</v>
      </c>
      <c r="Q1530" s="70">
        <v>1</v>
      </c>
      <c r="R1530" s="10">
        <f t="shared" si="203"/>
        <v>5.8583333333333334</v>
      </c>
      <c r="T1530" s="9" t="str">
        <f t="shared" si="200"/>
        <v>VotG3</v>
      </c>
      <c r="U1530" s="11" t="str">
        <f t="shared" si="201"/>
        <v>Khopka's Crossing</v>
      </c>
      <c r="V1530" s="11" t="str">
        <f t="shared" si="204"/>
        <v>, SSR</v>
      </c>
      <c r="W1530" s="11" t="str">
        <f t="shared" si="202"/>
        <v>SSR</v>
      </c>
      <c r="X1530" s="86" t="str">
        <f>IFERROR(IF(U1530="","",IF(COUNTIF('My Played Scenarios'!E:E,T1530)&gt;0,"ü","")),"")</f>
        <v/>
      </c>
    </row>
    <row r="1531" spans="1:24" ht="15" customHeight="1" x14ac:dyDescent="0.3">
      <c r="A1531" s="128" t="str">
        <f>IFERROR(IF(VLOOKUP(C1531,Summary!A:B,2,FALSE)&lt;&gt;"C","",MAX($A$2:A1530)+1),"")</f>
        <v/>
      </c>
      <c r="B1531" s="35">
        <f>IF(Setup!$J$62="Yes",MAX($B$2:B1530)+1,"")</f>
        <v>1253</v>
      </c>
      <c r="C1531" s="28" t="s">
        <v>903</v>
      </c>
      <c r="D1531" s="37" t="str">
        <f t="shared" si="199"/>
        <v/>
      </c>
      <c r="E1531" s="41">
        <v>6</v>
      </c>
      <c r="F1531" s="41">
        <v>33.5</v>
      </c>
      <c r="G1531" s="6">
        <v>0</v>
      </c>
      <c r="H1531" s="6">
        <v>1</v>
      </c>
      <c r="I1531" s="70">
        <v>0</v>
      </c>
      <c r="J1531" s="70">
        <v>0</v>
      </c>
      <c r="K1531" s="70">
        <v>1</v>
      </c>
      <c r="L1531" s="70">
        <v>0</v>
      </c>
      <c r="M1531" s="70">
        <v>0</v>
      </c>
      <c r="N1531" s="70">
        <v>0</v>
      </c>
      <c r="O1531" s="70">
        <v>0</v>
      </c>
      <c r="P1531" s="70">
        <v>0</v>
      </c>
      <c r="Q1531" s="70">
        <v>1</v>
      </c>
      <c r="R1531" s="10">
        <f t="shared" si="203"/>
        <v>5.85</v>
      </c>
      <c r="T1531" s="9" t="str">
        <f t="shared" si="200"/>
        <v>VotG4</v>
      </c>
      <c r="U1531" s="11" t="str">
        <f t="shared" si="201"/>
        <v>The Last Fifteen</v>
      </c>
      <c r="V1531" s="11" t="str">
        <f t="shared" si="204"/>
        <v>, Nght, SSR</v>
      </c>
      <c r="W1531" s="11" t="str">
        <f t="shared" si="202"/>
        <v>Nght, SSR</v>
      </c>
      <c r="X1531" s="86" t="str">
        <f>IFERROR(IF(U1531="","",IF(COUNTIF('My Played Scenarios'!E:E,T1531)&gt;0,"ü","")),"")</f>
        <v/>
      </c>
    </row>
    <row r="1532" spans="1:24" ht="15" customHeight="1" x14ac:dyDescent="0.3">
      <c r="A1532" s="128" t="str">
        <f>IFERROR(IF(VLOOKUP(C1532,Summary!A:B,2,FALSE)&lt;&gt;"C","",MAX($A$2:A1531)+1),"")</f>
        <v/>
      </c>
      <c r="B1532" s="35">
        <f>IF(Setup!$J$62="Yes",MAX($B$2:B1531)+1,"")</f>
        <v>1254</v>
      </c>
      <c r="C1532" s="28" t="s">
        <v>904</v>
      </c>
      <c r="D1532" s="37" t="str">
        <f t="shared" si="199"/>
        <v/>
      </c>
      <c r="E1532" s="41">
        <v>10</v>
      </c>
      <c r="F1532" s="41">
        <v>43</v>
      </c>
      <c r="G1532" s="6">
        <v>7</v>
      </c>
      <c r="H1532" s="6">
        <v>0</v>
      </c>
      <c r="I1532" s="70">
        <v>0</v>
      </c>
      <c r="J1532" s="70">
        <v>0</v>
      </c>
      <c r="K1532" s="70">
        <v>0</v>
      </c>
      <c r="L1532" s="70">
        <v>0</v>
      </c>
      <c r="M1532" s="70">
        <v>0</v>
      </c>
      <c r="N1532" s="70">
        <v>0</v>
      </c>
      <c r="O1532" s="70">
        <v>0</v>
      </c>
      <c r="P1532" s="70">
        <v>0</v>
      </c>
      <c r="Q1532" s="70">
        <v>1</v>
      </c>
      <c r="R1532" s="10">
        <f t="shared" si="203"/>
        <v>13.666666666666666</v>
      </c>
      <c r="T1532" s="9" t="str">
        <f t="shared" si="200"/>
        <v>VotG5</v>
      </c>
      <c r="U1532" s="11" t="str">
        <f t="shared" si="201"/>
        <v>The Specialist's House</v>
      </c>
      <c r="V1532" s="11" t="str">
        <f t="shared" si="204"/>
        <v>, SSR</v>
      </c>
      <c r="W1532" s="11" t="str">
        <f t="shared" si="202"/>
        <v>SSR</v>
      </c>
      <c r="X1532" s="86" t="str">
        <f>IFERROR(IF(U1532="","",IF(COUNTIF('My Played Scenarios'!E:E,T1532)&gt;0,"ü","")),"")</f>
        <v/>
      </c>
    </row>
    <row r="1533" spans="1:24" ht="15" customHeight="1" x14ac:dyDescent="0.3">
      <c r="A1533" s="128" t="str">
        <f>IFERROR(IF(VLOOKUP(C1533,Summary!A:B,2,FALSE)&lt;&gt;"C","",MAX($A$2:A1532)+1),"")</f>
        <v/>
      </c>
      <c r="B1533" s="35">
        <f>IF(Setup!$J$62="Yes",MAX($B$2:B1532)+1,"")</f>
        <v>1255</v>
      </c>
      <c r="C1533" s="28" t="s">
        <v>905</v>
      </c>
      <c r="D1533" s="37" t="str">
        <f t="shared" si="199"/>
        <v/>
      </c>
      <c r="E1533" s="41">
        <v>7</v>
      </c>
      <c r="F1533" s="41">
        <v>37.5</v>
      </c>
      <c r="G1533" s="6">
        <v>4</v>
      </c>
      <c r="H1533" s="6">
        <v>1</v>
      </c>
      <c r="I1533" s="70">
        <v>0</v>
      </c>
      <c r="J1533" s="70">
        <v>0</v>
      </c>
      <c r="K1533" s="70">
        <v>1</v>
      </c>
      <c r="L1533" s="70">
        <v>0</v>
      </c>
      <c r="M1533" s="70">
        <v>0</v>
      </c>
      <c r="N1533" s="70">
        <v>0</v>
      </c>
      <c r="O1533" s="70">
        <v>0</v>
      </c>
      <c r="P1533" s="70">
        <v>0</v>
      </c>
      <c r="Q1533" s="70">
        <v>1</v>
      </c>
      <c r="R1533" s="10">
        <f t="shared" si="203"/>
        <v>8.9916666666666671</v>
      </c>
      <c r="T1533" s="9" t="str">
        <f t="shared" si="200"/>
        <v>VotG6</v>
      </c>
      <c r="U1533" s="11" t="str">
        <f t="shared" si="201"/>
        <v>Enter Dragan</v>
      </c>
      <c r="V1533" s="11" t="str">
        <f t="shared" si="204"/>
        <v>, Nght, SSR</v>
      </c>
      <c r="W1533" s="11" t="str">
        <f t="shared" si="202"/>
        <v>Nght, SSR</v>
      </c>
      <c r="X1533" s="86" t="str">
        <f>IFERROR(IF(U1533="","",IF(COUNTIF('My Played Scenarios'!E:E,T1533)&gt;0,"ü","")),"")</f>
        <v/>
      </c>
    </row>
    <row r="1534" spans="1:24" ht="15" customHeight="1" x14ac:dyDescent="0.3">
      <c r="A1534" s="128" t="str">
        <f>IFERROR(IF(VLOOKUP(C1534,Summary!A:B,2,FALSE)&lt;&gt;"C","",MAX($A$2:A1533)+1),"")</f>
        <v/>
      </c>
      <c r="B1534" s="35">
        <f>IF(Setup!$J$62="Yes",MAX($B$2:B1533)+1,"")</f>
        <v>1256</v>
      </c>
      <c r="C1534" s="28" t="s">
        <v>906</v>
      </c>
      <c r="D1534" s="37" t="str">
        <f t="shared" si="199"/>
        <v/>
      </c>
      <c r="E1534" s="41">
        <v>7</v>
      </c>
      <c r="F1534" s="41">
        <v>62.5</v>
      </c>
      <c r="G1534" s="6">
        <v>12</v>
      </c>
      <c r="H1534" s="6">
        <v>3</v>
      </c>
      <c r="I1534" s="70">
        <v>0</v>
      </c>
      <c r="J1534" s="70">
        <v>1</v>
      </c>
      <c r="K1534" s="70">
        <v>0</v>
      </c>
      <c r="L1534" s="70">
        <v>0</v>
      </c>
      <c r="M1534" s="70">
        <v>1</v>
      </c>
      <c r="N1534" s="70">
        <v>0</v>
      </c>
      <c r="O1534" s="70">
        <v>0</v>
      </c>
      <c r="P1534" s="70">
        <v>0</v>
      </c>
      <c r="Q1534" s="70">
        <v>1</v>
      </c>
      <c r="R1534" s="10">
        <f t="shared" si="203"/>
        <v>14.241666666666667</v>
      </c>
      <c r="T1534" s="9" t="str">
        <f t="shared" si="200"/>
        <v>VotG7</v>
      </c>
      <c r="U1534" s="11" t="str">
        <f t="shared" si="201"/>
        <v>Storming the Station</v>
      </c>
      <c r="V1534" s="11" t="str">
        <f t="shared" si="204"/>
        <v>, OBA, Air, SSR</v>
      </c>
      <c r="W1534" s="11" t="str">
        <f t="shared" si="202"/>
        <v>OBA, Air, SSR</v>
      </c>
      <c r="X1534" s="86" t="str">
        <f>IFERROR(IF(U1534="","",IF(COUNTIF('My Played Scenarios'!E:E,T1534)&gt;0,"ü","")),"")</f>
        <v/>
      </c>
    </row>
    <row r="1535" spans="1:24" ht="15" customHeight="1" x14ac:dyDescent="0.3">
      <c r="A1535" s="128" t="str">
        <f>IFERROR(IF(VLOOKUP(C1535,Summary!A:B,2,FALSE)&lt;&gt;"C","",MAX($A$2:A1534)+1),"")</f>
        <v/>
      </c>
      <c r="B1535" s="35">
        <f>IF(Setup!$J$62="Yes",MAX($B$2:B1534)+1,"")</f>
        <v>1257</v>
      </c>
      <c r="C1535" s="28" t="s">
        <v>907</v>
      </c>
      <c r="D1535" s="37" t="str">
        <f t="shared" si="199"/>
        <v/>
      </c>
      <c r="E1535" s="41">
        <v>5</v>
      </c>
      <c r="F1535" s="41">
        <v>28.5</v>
      </c>
      <c r="G1535" s="6">
        <v>0</v>
      </c>
      <c r="H1535" s="6">
        <v>2</v>
      </c>
      <c r="I1535" s="70">
        <v>0</v>
      </c>
      <c r="J1535" s="70">
        <v>0</v>
      </c>
      <c r="K1535" s="70">
        <v>1</v>
      </c>
      <c r="L1535" s="70">
        <v>0</v>
      </c>
      <c r="M1535" s="70">
        <v>0</v>
      </c>
      <c r="N1535" s="70">
        <v>0</v>
      </c>
      <c r="O1535" s="70">
        <v>0</v>
      </c>
      <c r="P1535" s="70">
        <v>0</v>
      </c>
      <c r="Q1535" s="70">
        <v>1</v>
      </c>
      <c r="R1535" s="10">
        <f t="shared" si="203"/>
        <v>4.7083333333333339</v>
      </c>
      <c r="T1535" s="9" t="str">
        <f t="shared" si="200"/>
        <v>VotG8</v>
      </c>
      <c r="U1535" s="11" t="str">
        <f t="shared" si="201"/>
        <v>Hammer and Nail</v>
      </c>
      <c r="V1535" s="11" t="str">
        <f t="shared" si="204"/>
        <v>, Nght, SSR</v>
      </c>
      <c r="W1535" s="11" t="str">
        <f t="shared" si="202"/>
        <v>Nght, SSR</v>
      </c>
      <c r="X1535" s="86" t="str">
        <f>IFERROR(IF(U1535="","",IF(COUNTIF('My Played Scenarios'!E:E,T1535)&gt;0,"ü","")),"")</f>
        <v/>
      </c>
    </row>
    <row r="1536" spans="1:24" ht="15" customHeight="1" x14ac:dyDescent="0.3">
      <c r="A1536" s="128" t="str">
        <f>IFERROR(IF(VLOOKUP(C1536,Summary!A:B,2,FALSE)&lt;&gt;"C","",MAX($A$2:A1535)+1),"")</f>
        <v/>
      </c>
      <c r="B1536" s="35">
        <f>IF(Setup!$J$62="Yes",MAX($B$2:B1535)+1,"")</f>
        <v>1258</v>
      </c>
      <c r="C1536" s="28" t="s">
        <v>908</v>
      </c>
      <c r="D1536" s="37" t="str">
        <f t="shared" si="199"/>
        <v/>
      </c>
      <c r="E1536" s="41">
        <v>4.5</v>
      </c>
      <c r="F1536" s="41">
        <v>21.5</v>
      </c>
      <c r="G1536" s="6">
        <v>3</v>
      </c>
      <c r="H1536" s="6">
        <v>1</v>
      </c>
      <c r="I1536" s="70">
        <v>0</v>
      </c>
      <c r="J1536" s="70">
        <v>0</v>
      </c>
      <c r="K1536" s="70">
        <v>0</v>
      </c>
      <c r="L1536" s="70">
        <v>0</v>
      </c>
      <c r="M1536" s="70">
        <v>0</v>
      </c>
      <c r="N1536" s="70">
        <v>0</v>
      </c>
      <c r="O1536" s="70">
        <v>0</v>
      </c>
      <c r="P1536" s="70">
        <v>0</v>
      </c>
      <c r="Q1536" s="70">
        <v>1</v>
      </c>
      <c r="R1536" s="10">
        <f t="shared" si="203"/>
        <v>3.9624999999999999</v>
      </c>
      <c r="T1536" s="9" t="str">
        <f t="shared" si="200"/>
        <v>VotG9</v>
      </c>
      <c r="U1536" s="11" t="str">
        <f t="shared" si="201"/>
        <v>Eviction Notice</v>
      </c>
      <c r="V1536" s="11" t="str">
        <f t="shared" si="204"/>
        <v>, SSR</v>
      </c>
      <c r="W1536" s="11" t="str">
        <f t="shared" si="202"/>
        <v>SSR</v>
      </c>
      <c r="X1536" s="86" t="str">
        <f>IFERROR(IF(U1536="","",IF(COUNTIF('My Played Scenarios'!E:E,T1536)&gt;0,"ü","")),"")</f>
        <v/>
      </c>
    </row>
    <row r="1537" spans="1:24" ht="15" customHeight="1" x14ac:dyDescent="0.3">
      <c r="A1537" s="128" t="str">
        <f>IFERROR(IF(VLOOKUP(C1537,Summary!A:B,2,FALSE)&lt;&gt;"C","",MAX($A$2:A1536)+1),"")</f>
        <v/>
      </c>
      <c r="B1537" s="35">
        <f>IF(Setup!$J$62="Yes",MAX($B$2:B1536)+1,"")</f>
        <v>1259</v>
      </c>
      <c r="C1537" s="28" t="s">
        <v>909</v>
      </c>
      <c r="D1537" s="37" t="str">
        <f t="shared" si="199"/>
        <v/>
      </c>
      <c r="E1537" s="41">
        <v>6.5</v>
      </c>
      <c r="F1537" s="41">
        <v>65</v>
      </c>
      <c r="G1537" s="6">
        <v>7</v>
      </c>
      <c r="H1537" s="6">
        <v>4</v>
      </c>
      <c r="I1537" s="70">
        <v>0</v>
      </c>
      <c r="J1537" s="70">
        <v>1</v>
      </c>
      <c r="K1537" s="70">
        <v>0</v>
      </c>
      <c r="L1537" s="70">
        <v>0</v>
      </c>
      <c r="M1537" s="70">
        <v>1</v>
      </c>
      <c r="N1537" s="70">
        <v>0</v>
      </c>
      <c r="O1537" s="70">
        <v>0</v>
      </c>
      <c r="P1537" s="70">
        <v>0</v>
      </c>
      <c r="Q1537" s="70">
        <v>1</v>
      </c>
      <c r="R1537" s="10">
        <f t="shared" si="203"/>
        <v>12.808333333333334</v>
      </c>
      <c r="T1537" s="9" t="str">
        <f t="shared" si="200"/>
        <v>VotG10</v>
      </c>
      <c r="U1537" s="11" t="str">
        <f t="shared" si="201"/>
        <v>The Darkest Day</v>
      </c>
      <c r="V1537" s="11" t="str">
        <f t="shared" si="204"/>
        <v>, OBA, Air, SSR</v>
      </c>
      <c r="W1537" s="11" t="str">
        <f t="shared" si="202"/>
        <v>OBA, Air, SSR</v>
      </c>
      <c r="X1537" s="86" t="str">
        <f>IFERROR(IF(U1537="","",IF(COUNTIF('My Played Scenarios'!E:E,T1537)&gt;0,"ü","")),"")</f>
        <v/>
      </c>
    </row>
    <row r="1538" spans="1:24" ht="15" customHeight="1" x14ac:dyDescent="0.3">
      <c r="A1538" s="128" t="str">
        <f>IFERROR(IF(VLOOKUP(C1538,Summary!A:B,2,FALSE)&lt;&gt;"C","",MAX($A$2:A1537)+1),"")</f>
        <v/>
      </c>
      <c r="B1538" s="35">
        <f>IF(Setup!$J$62="Yes",MAX($B$2:B1537)+1,"")</f>
        <v>1260</v>
      </c>
      <c r="C1538" s="28" t="s">
        <v>910</v>
      </c>
      <c r="D1538" s="37" t="str">
        <f t="shared" si="199"/>
        <v/>
      </c>
      <c r="E1538" s="41">
        <v>4.5</v>
      </c>
      <c r="F1538" s="41">
        <v>27.5</v>
      </c>
      <c r="G1538" s="6">
        <v>0</v>
      </c>
      <c r="H1538" s="6">
        <v>0</v>
      </c>
      <c r="I1538" s="70">
        <v>0</v>
      </c>
      <c r="J1538" s="70">
        <v>0</v>
      </c>
      <c r="K1538" s="70">
        <v>0</v>
      </c>
      <c r="L1538" s="70">
        <v>0</v>
      </c>
      <c r="M1538" s="70">
        <v>0</v>
      </c>
      <c r="N1538" s="70">
        <v>0</v>
      </c>
      <c r="O1538" s="70">
        <v>0</v>
      </c>
      <c r="P1538" s="70">
        <v>0</v>
      </c>
      <c r="Q1538" s="70">
        <v>1</v>
      </c>
      <c r="R1538" s="10">
        <f t="shared" si="203"/>
        <v>3.4375</v>
      </c>
      <c r="T1538" s="9" t="str">
        <f t="shared" si="200"/>
        <v>VotG11</v>
      </c>
      <c r="U1538" s="11" t="str">
        <f t="shared" si="201"/>
        <v>A Dangerous Possibility</v>
      </c>
      <c r="V1538" s="11" t="str">
        <f t="shared" si="204"/>
        <v>, SSR</v>
      </c>
      <c r="W1538" s="11" t="str">
        <f t="shared" si="202"/>
        <v>SSR</v>
      </c>
      <c r="X1538" s="86" t="str">
        <f>IFERROR(IF(U1538="","",IF(COUNTIF('My Played Scenarios'!E:E,T1538)&gt;0,"ü","")),"")</f>
        <v/>
      </c>
    </row>
    <row r="1539" spans="1:24" ht="15" customHeight="1" x14ac:dyDescent="0.3">
      <c r="A1539" s="128" t="str">
        <f>IFERROR(IF(VLOOKUP(C1539,Summary!A:B,2,FALSE)&lt;&gt;"C","",MAX($A$2:A1538)+1),"")</f>
        <v/>
      </c>
      <c r="B1539" s="35">
        <f>IF(Setup!$J$62="Yes",MAX($B$2:B1538)+1,"")</f>
        <v>1261</v>
      </c>
      <c r="C1539" s="28" t="s">
        <v>911</v>
      </c>
      <c r="D1539" s="37" t="str">
        <f t="shared" si="199"/>
        <v/>
      </c>
      <c r="E1539" s="41">
        <v>8.5</v>
      </c>
      <c r="F1539" s="41">
        <v>83</v>
      </c>
      <c r="G1539" s="6">
        <v>4</v>
      </c>
      <c r="H1539" s="6">
        <v>6</v>
      </c>
      <c r="I1539" s="70">
        <v>0</v>
      </c>
      <c r="J1539" s="70">
        <v>1</v>
      </c>
      <c r="K1539" s="70">
        <v>0</v>
      </c>
      <c r="L1539" s="70">
        <v>0</v>
      </c>
      <c r="M1539" s="70">
        <v>1</v>
      </c>
      <c r="N1539" s="70">
        <v>0</v>
      </c>
      <c r="O1539" s="70">
        <v>0</v>
      </c>
      <c r="P1539" s="70">
        <v>0</v>
      </c>
      <c r="Q1539" s="70">
        <v>1</v>
      </c>
      <c r="R1539" s="10">
        <f t="shared" si="203"/>
        <v>17.574999999999999</v>
      </c>
      <c r="T1539" s="9" t="str">
        <f t="shared" si="200"/>
        <v>VotG12</v>
      </c>
      <c r="U1539" s="11" t="str">
        <f t="shared" si="201"/>
        <v>Siberian Shockwave</v>
      </c>
      <c r="V1539" s="11" t="str">
        <f t="shared" si="204"/>
        <v>, OBA, Air, SSR</v>
      </c>
      <c r="W1539" s="11" t="str">
        <f t="shared" si="202"/>
        <v>OBA, Air, SSR</v>
      </c>
      <c r="X1539" s="86" t="str">
        <f>IFERROR(IF(U1539="","",IF(COUNTIF('My Played Scenarios'!E:E,T1539)&gt;0,"ü","")),"")</f>
        <v/>
      </c>
    </row>
    <row r="1540" spans="1:24" ht="15" customHeight="1" x14ac:dyDescent="0.3">
      <c r="A1540" s="128" t="str">
        <f>IFERROR(IF(VLOOKUP(C1540,Summary!A:B,2,FALSE)&lt;&gt;"C","",MAX($A$2:A1539)+1),"")</f>
        <v/>
      </c>
      <c r="B1540" s="35">
        <f>IF(Setup!$J$62="Yes",MAX($B$2:B1539)+1,"")</f>
        <v>1262</v>
      </c>
      <c r="C1540" s="28" t="s">
        <v>912</v>
      </c>
      <c r="D1540" s="37" t="str">
        <f t="shared" si="199"/>
        <v/>
      </c>
      <c r="E1540" s="41">
        <v>5.5</v>
      </c>
      <c r="F1540" s="41">
        <v>15.5</v>
      </c>
      <c r="G1540" s="6">
        <v>2</v>
      </c>
      <c r="H1540" s="6">
        <v>0</v>
      </c>
      <c r="I1540" s="70">
        <v>0</v>
      </c>
      <c r="J1540" s="70">
        <v>0</v>
      </c>
      <c r="K1540" s="70">
        <v>0</v>
      </c>
      <c r="L1540" s="70">
        <v>0</v>
      </c>
      <c r="M1540" s="70">
        <v>0</v>
      </c>
      <c r="N1540" s="70">
        <v>0</v>
      </c>
      <c r="O1540" s="70">
        <v>0</v>
      </c>
      <c r="P1540" s="70">
        <v>0</v>
      </c>
      <c r="Q1540" s="70">
        <v>1</v>
      </c>
      <c r="R1540" s="10">
        <f t="shared" si="203"/>
        <v>3.6124999999999998</v>
      </c>
      <c r="T1540" s="9" t="str">
        <f t="shared" si="200"/>
        <v>VotG13</v>
      </c>
      <c r="U1540" s="11" t="str">
        <f t="shared" si="201"/>
        <v>Escape from Komsomol Park</v>
      </c>
      <c r="V1540" s="11" t="str">
        <f t="shared" si="204"/>
        <v>, SSR</v>
      </c>
      <c r="W1540" s="11" t="str">
        <f t="shared" si="202"/>
        <v>SSR</v>
      </c>
      <c r="X1540" s="86" t="str">
        <f>IFERROR(IF(U1540="","",IF(COUNTIF('My Played Scenarios'!E:E,T1540)&gt;0,"ü","")),"")</f>
        <v/>
      </c>
    </row>
    <row r="1541" spans="1:24" ht="15" customHeight="1" x14ac:dyDescent="0.3">
      <c r="A1541" s="128" t="str">
        <f>IFERROR(IF(VLOOKUP(C1541,Summary!A:B,2,FALSE)&lt;&gt;"C","",MAX($A$2:A1540)+1),"")</f>
        <v/>
      </c>
      <c r="B1541" s="35">
        <f>IF(Setup!$J$62="Yes",MAX($B$2:B1540)+1,"")</f>
        <v>1263</v>
      </c>
      <c r="C1541" s="28" t="s">
        <v>913</v>
      </c>
      <c r="D1541" s="37" t="str">
        <f t="shared" si="199"/>
        <v/>
      </c>
      <c r="E1541" s="41">
        <v>5.5</v>
      </c>
      <c r="F1541" s="41">
        <v>28.5</v>
      </c>
      <c r="G1541" s="6">
        <v>4</v>
      </c>
      <c r="H1541" s="6">
        <v>1</v>
      </c>
      <c r="I1541" s="70">
        <v>0</v>
      </c>
      <c r="J1541" s="70">
        <v>0</v>
      </c>
      <c r="K1541" s="70">
        <v>0</v>
      </c>
      <c r="L1541" s="70">
        <v>0</v>
      </c>
      <c r="M1541" s="70">
        <v>0</v>
      </c>
      <c r="N1541" s="70">
        <v>0</v>
      </c>
      <c r="O1541" s="70">
        <v>0</v>
      </c>
      <c r="P1541" s="70">
        <v>0</v>
      </c>
      <c r="Q1541" s="70">
        <v>1</v>
      </c>
      <c r="R1541" s="10">
        <f t="shared" si="203"/>
        <v>5.6291666666666664</v>
      </c>
      <c r="T1541" s="9" t="str">
        <f t="shared" si="200"/>
        <v>VotG14</v>
      </c>
      <c r="U1541" s="11" t="str">
        <f t="shared" si="201"/>
        <v>Pavlov's House</v>
      </c>
      <c r="V1541" s="11" t="str">
        <f t="shared" si="204"/>
        <v>, SSR</v>
      </c>
      <c r="W1541" s="11" t="str">
        <f t="shared" si="202"/>
        <v>SSR</v>
      </c>
      <c r="X1541" s="86" t="str">
        <f>IFERROR(IF(U1541="","",IF(COUNTIF('My Played Scenarios'!E:E,T1541)&gt;0,"ü","")),"")</f>
        <v/>
      </c>
    </row>
    <row r="1542" spans="1:24" ht="15" customHeight="1" x14ac:dyDescent="0.3">
      <c r="A1542" s="128" t="str">
        <f>IFERROR(IF(VLOOKUP(C1542,Summary!A:B,2,FALSE)&lt;&gt;"C","",MAX($A$2:A1541)+1),"")</f>
        <v/>
      </c>
      <c r="B1542" s="35">
        <f>IF(Setup!$J$62="Yes",MAX($B$2:B1541)+1,"")</f>
        <v>1264</v>
      </c>
      <c r="C1542" s="28" t="s">
        <v>914</v>
      </c>
      <c r="D1542" s="37" t="str">
        <f t="shared" si="199"/>
        <v/>
      </c>
      <c r="E1542" s="41">
        <v>6</v>
      </c>
      <c r="F1542" s="41">
        <v>32</v>
      </c>
      <c r="G1542" s="6">
        <v>0</v>
      </c>
      <c r="H1542" s="6">
        <v>3</v>
      </c>
      <c r="I1542" s="70">
        <v>0</v>
      </c>
      <c r="J1542" s="70">
        <v>1</v>
      </c>
      <c r="K1542" s="70">
        <v>0</v>
      </c>
      <c r="L1542" s="70">
        <v>0</v>
      </c>
      <c r="M1542" s="70">
        <v>0</v>
      </c>
      <c r="N1542" s="70">
        <v>0</v>
      </c>
      <c r="O1542" s="70">
        <v>0</v>
      </c>
      <c r="P1542" s="70">
        <v>0</v>
      </c>
      <c r="Q1542" s="70">
        <v>1</v>
      </c>
      <c r="R1542" s="10">
        <f t="shared" si="203"/>
        <v>5.5</v>
      </c>
      <c r="T1542" s="9" t="str">
        <f t="shared" si="200"/>
        <v>VotG15</v>
      </c>
      <c r="U1542" s="11" t="str">
        <f t="shared" si="201"/>
        <v>Perfected in Battle</v>
      </c>
      <c r="V1542" s="11" t="str">
        <f t="shared" si="204"/>
        <v>, OBA, SSR</v>
      </c>
      <c r="W1542" s="11" t="str">
        <f t="shared" si="202"/>
        <v>OBA, SSR</v>
      </c>
      <c r="X1542" s="86" t="str">
        <f>IFERROR(IF(U1542="","",IF(COUNTIF('My Played Scenarios'!E:E,T1542)&gt;0,"ü","")),"")</f>
        <v/>
      </c>
    </row>
    <row r="1543" spans="1:24" ht="15" customHeight="1" x14ac:dyDescent="0.3">
      <c r="A1543" s="128" t="str">
        <f>IFERROR(IF(VLOOKUP(C1543,Summary!A:B,2,FALSE)&lt;&gt;"C","",MAX($A$2:A1542)+1),"")</f>
        <v/>
      </c>
      <c r="B1543" s="35">
        <f>IF(Setup!$J$62="Yes",MAX($B$2:B1542)+1,"")</f>
        <v>1265</v>
      </c>
      <c r="C1543" s="28" t="s">
        <v>915</v>
      </c>
      <c r="D1543" s="37" t="str">
        <f t="shared" si="199"/>
        <v/>
      </c>
      <c r="E1543" s="41">
        <v>6</v>
      </c>
      <c r="F1543" s="41">
        <v>23</v>
      </c>
      <c r="G1543" s="6">
        <v>0</v>
      </c>
      <c r="H1543" s="6">
        <v>0</v>
      </c>
      <c r="I1543" s="70">
        <v>0</v>
      </c>
      <c r="J1543" s="70">
        <v>0</v>
      </c>
      <c r="K1543" s="70">
        <v>0</v>
      </c>
      <c r="L1543" s="70">
        <v>0</v>
      </c>
      <c r="M1543" s="70">
        <v>0</v>
      </c>
      <c r="N1543" s="70">
        <v>0</v>
      </c>
      <c r="O1543" s="70">
        <v>0</v>
      </c>
      <c r="P1543" s="70">
        <v>0</v>
      </c>
      <c r="Q1543" s="70">
        <v>1</v>
      </c>
      <c r="R1543" s="10">
        <f t="shared" si="203"/>
        <v>3.8</v>
      </c>
      <c r="T1543" s="9" t="str">
        <f t="shared" si="200"/>
        <v>VotG16</v>
      </c>
      <c r="U1543" s="11" t="str">
        <f t="shared" si="201"/>
        <v>Under Murderous Fire</v>
      </c>
      <c r="V1543" s="11" t="str">
        <f t="shared" si="204"/>
        <v>, SSR</v>
      </c>
      <c r="W1543" s="11" t="str">
        <f t="shared" si="202"/>
        <v>SSR</v>
      </c>
      <c r="X1543" s="86" t="str">
        <f>IFERROR(IF(U1543="","",IF(COUNTIF('My Played Scenarios'!E:E,T1543)&gt;0,"ü","")),"")</f>
        <v/>
      </c>
    </row>
    <row r="1544" spans="1:24" ht="15" customHeight="1" x14ac:dyDescent="0.3">
      <c r="A1544" s="128" t="str">
        <f>IFERROR(IF(VLOOKUP(C1544,Summary!A:B,2,FALSE)&lt;&gt;"C","",MAX($A$2:A1543)+1),"")</f>
        <v/>
      </c>
      <c r="B1544" s="35">
        <f>IF(Setup!$J$62="Yes",MAX($B$2:B1543)+1,"")</f>
        <v>1266</v>
      </c>
      <c r="C1544" s="28" t="s">
        <v>916</v>
      </c>
      <c r="D1544" s="37" t="str">
        <f t="shared" si="199"/>
        <v/>
      </c>
      <c r="E1544" s="41">
        <v>6.5</v>
      </c>
      <c r="F1544" s="41">
        <v>80</v>
      </c>
      <c r="G1544" s="6">
        <v>6</v>
      </c>
      <c r="H1544" s="6">
        <v>4</v>
      </c>
      <c r="I1544" s="70">
        <v>0</v>
      </c>
      <c r="J1544" s="70">
        <v>1</v>
      </c>
      <c r="K1544" s="70">
        <v>0</v>
      </c>
      <c r="L1544" s="70">
        <v>0</v>
      </c>
      <c r="M1544" s="70">
        <v>1</v>
      </c>
      <c r="N1544" s="70">
        <v>0</v>
      </c>
      <c r="O1544" s="70">
        <v>0</v>
      </c>
      <c r="P1544" s="70">
        <v>0</v>
      </c>
      <c r="Q1544" s="70">
        <v>1</v>
      </c>
      <c r="R1544" s="10">
        <f t="shared" si="203"/>
        <v>14</v>
      </c>
      <c r="T1544" s="9" t="str">
        <f t="shared" si="200"/>
        <v>VotG17</v>
      </c>
      <c r="U1544" s="11" t="str">
        <f t="shared" si="201"/>
        <v>On the Verge of Extinction</v>
      </c>
      <c r="V1544" s="11" t="str">
        <f t="shared" si="204"/>
        <v>, OBA, Air, SSR</v>
      </c>
      <c r="W1544" s="11" t="str">
        <f t="shared" si="202"/>
        <v>OBA, Air, SSR</v>
      </c>
      <c r="X1544" s="86" t="str">
        <f>IFERROR(IF(U1544="","",IF(COUNTIF('My Played Scenarios'!E:E,T1544)&gt;0,"ü","")),"")</f>
        <v/>
      </c>
    </row>
    <row r="1545" spans="1:24" ht="15" customHeight="1" x14ac:dyDescent="0.3">
      <c r="A1545" s="128" t="str">
        <f>IFERROR(IF(VLOOKUP(C1545,Summary!A:B,2,FALSE)&lt;&gt;"C","",MAX($A$2:A1544)+1),"")</f>
        <v/>
      </c>
      <c r="B1545" s="35">
        <f>IF(Setup!$J$62="Yes",MAX($B$2:B1544)+1,"")</f>
        <v>1267</v>
      </c>
      <c r="C1545" s="28" t="s">
        <v>917</v>
      </c>
      <c r="D1545" s="37" t="str">
        <f t="shared" si="199"/>
        <v>*</v>
      </c>
      <c r="E1545" s="41"/>
      <c r="F1545" s="41"/>
      <c r="I1545" s="70" t="s">
        <v>1363</v>
      </c>
      <c r="J1545" s="70" t="s">
        <v>1363</v>
      </c>
      <c r="K1545" s="70" t="s">
        <v>1363</v>
      </c>
      <c r="L1545" s="70" t="s">
        <v>1363</v>
      </c>
      <c r="M1545" s="70" t="s">
        <v>1363</v>
      </c>
      <c r="N1545" s="70" t="s">
        <v>1363</v>
      </c>
      <c r="O1545" s="70" t="s">
        <v>1363</v>
      </c>
      <c r="P1545" s="70"/>
      <c r="Q1545" s="70" t="s">
        <v>1363</v>
      </c>
      <c r="R1545" s="10" t="str">
        <f t="shared" si="203"/>
        <v/>
      </c>
      <c r="T1545" s="9" t="str">
        <f t="shared" si="200"/>
        <v>VotG-I</v>
      </c>
      <c r="U1545" s="11" t="str">
        <f t="shared" si="201"/>
        <v>The Central Railway Station</v>
      </c>
      <c r="V1545" s="11" t="str">
        <f t="shared" si="204"/>
        <v>Campaign</v>
      </c>
      <c r="W1545" s="11" t="str">
        <f t="shared" si="202"/>
        <v>Campaign</v>
      </c>
      <c r="X1545" s="86" t="str">
        <f>IFERROR(IF(U1545="","",IF(COUNTIF('My Played Scenarios'!E:E,T1545)&gt;0,"ü","")),"")</f>
        <v/>
      </c>
    </row>
    <row r="1546" spans="1:24" ht="15" customHeight="1" x14ac:dyDescent="0.3">
      <c r="A1546" s="128" t="str">
        <f>IFERROR(IF(VLOOKUP(C1546,Summary!A:B,2,FALSE)&lt;&gt;"C","",MAX($A$2:A1545)+1),"")</f>
        <v/>
      </c>
      <c r="B1546" s="35">
        <f>IF(Setup!$J$62="Yes",MAX($B$2:B1545)+1,"")</f>
        <v>1268</v>
      </c>
      <c r="C1546" s="28" t="s">
        <v>918</v>
      </c>
      <c r="D1546" s="37" t="str">
        <f t="shared" si="199"/>
        <v>*</v>
      </c>
      <c r="E1546" s="41"/>
      <c r="F1546" s="41"/>
      <c r="I1546" s="70" t="s">
        <v>1363</v>
      </c>
      <c r="J1546" s="70" t="s">
        <v>1363</v>
      </c>
      <c r="K1546" s="70" t="s">
        <v>1363</v>
      </c>
      <c r="L1546" s="70" t="s">
        <v>1363</v>
      </c>
      <c r="M1546" s="70" t="s">
        <v>1363</v>
      </c>
      <c r="N1546" s="70" t="s">
        <v>1363</v>
      </c>
      <c r="O1546" s="70" t="s">
        <v>1363</v>
      </c>
      <c r="P1546" s="70"/>
      <c r="Q1546" s="70" t="s">
        <v>1363</v>
      </c>
      <c r="R1546" s="10" t="str">
        <f t="shared" si="203"/>
        <v/>
      </c>
      <c r="T1546" s="9" t="str">
        <f t="shared" si="200"/>
        <v>VotG-II</v>
      </c>
      <c r="U1546" s="11" t="str">
        <f t="shared" si="201"/>
        <v>Drive to the Volga</v>
      </c>
      <c r="V1546" s="11" t="str">
        <f t="shared" si="204"/>
        <v>Campaign</v>
      </c>
      <c r="W1546" s="11" t="str">
        <f t="shared" si="202"/>
        <v>Campaign</v>
      </c>
      <c r="X1546" s="86" t="str">
        <f>IFERROR(IF(U1546="","",IF(COUNTIF('My Played Scenarios'!E:E,T1546)&gt;0,"ü","")),"")</f>
        <v/>
      </c>
    </row>
    <row r="1547" spans="1:24" ht="15" customHeight="1" x14ac:dyDescent="0.3">
      <c r="A1547" s="128" t="str">
        <f>IFERROR(IF(VLOOKUP(C1547,Summary!A:B,2,FALSE)&lt;&gt;"C","",MAX($A$2:A1546)+1),"")</f>
        <v/>
      </c>
      <c r="B1547" s="35">
        <f>IF(Setup!$J$62="Yes",MAX($B$2:B1546)+1,"")</f>
        <v>1269</v>
      </c>
      <c r="C1547" s="28" t="s">
        <v>919</v>
      </c>
      <c r="D1547" s="37" t="str">
        <f t="shared" si="199"/>
        <v>*</v>
      </c>
      <c r="E1547" s="41"/>
      <c r="F1547" s="41"/>
      <c r="I1547" s="70" t="s">
        <v>1363</v>
      </c>
      <c r="J1547" s="70" t="s">
        <v>1363</v>
      </c>
      <c r="K1547" s="70" t="s">
        <v>1363</v>
      </c>
      <c r="L1547" s="70" t="s">
        <v>1363</v>
      </c>
      <c r="M1547" s="70" t="s">
        <v>1363</v>
      </c>
      <c r="N1547" s="70" t="s">
        <v>1363</v>
      </c>
      <c r="O1547" s="70" t="s">
        <v>1363</v>
      </c>
      <c r="P1547" s="70"/>
      <c r="Q1547" s="70" t="s">
        <v>1363</v>
      </c>
      <c r="R1547" s="10" t="str">
        <f t="shared" si="203"/>
        <v/>
      </c>
      <c r="T1547" s="9" t="str">
        <f t="shared" si="200"/>
        <v>VotG-III</v>
      </c>
      <c r="U1547" s="11" t="str">
        <f t="shared" si="201"/>
        <v>Battle Along the Riverbank</v>
      </c>
      <c r="V1547" s="11" t="str">
        <f t="shared" si="204"/>
        <v>Campaign</v>
      </c>
      <c r="W1547" s="11" t="str">
        <f t="shared" si="202"/>
        <v>Campaign</v>
      </c>
      <c r="X1547" s="86" t="str">
        <f>IFERROR(IF(U1547="","",IF(COUNTIF('My Played Scenarios'!E:E,T1547)&gt;0,"ü","")),"")</f>
        <v/>
      </c>
    </row>
    <row r="1548" spans="1:24" ht="15" customHeight="1" x14ac:dyDescent="0.3">
      <c r="A1548" s="128" t="str">
        <f>IFERROR(IF(VLOOKUP(C1548,Summary!A:B,2,FALSE)&lt;&gt;"C","",MAX($A$2:A1547)+1),"")</f>
        <v/>
      </c>
      <c r="B1548" s="35">
        <f>IF(Setup!$J$62="Yes",MAX($B$2:B1547)+1,"")</f>
        <v>1270</v>
      </c>
      <c r="C1548" s="28" t="s">
        <v>920</v>
      </c>
      <c r="D1548" s="37" t="str">
        <f t="shared" si="199"/>
        <v>*</v>
      </c>
      <c r="E1548" s="41"/>
      <c r="F1548" s="41"/>
      <c r="I1548" s="70" t="s">
        <v>1363</v>
      </c>
      <c r="J1548" s="70" t="s">
        <v>1363</v>
      </c>
      <c r="K1548" s="70" t="s">
        <v>1363</v>
      </c>
      <c r="L1548" s="70" t="s">
        <v>1363</v>
      </c>
      <c r="M1548" s="70" t="s">
        <v>1363</v>
      </c>
      <c r="N1548" s="70" t="s">
        <v>1363</v>
      </c>
      <c r="O1548" s="70" t="s">
        <v>1363</v>
      </c>
      <c r="P1548" s="70"/>
      <c r="Q1548" s="70" t="s">
        <v>1363</v>
      </c>
      <c r="R1548" s="10" t="str">
        <f t="shared" si="203"/>
        <v/>
      </c>
      <c r="T1548" s="9" t="str">
        <f t="shared" si="200"/>
        <v>VotG-IV</v>
      </c>
      <c r="U1548" s="11" t="str">
        <f t="shared" si="201"/>
        <v>Savage Streets of Stalingrad</v>
      </c>
      <c r="V1548" s="11" t="str">
        <f t="shared" si="204"/>
        <v>Campaign</v>
      </c>
      <c r="W1548" s="11" t="str">
        <f t="shared" si="202"/>
        <v>Campaign</v>
      </c>
      <c r="X1548" s="86" t="str">
        <f>IFERROR(IF(U1548="","",IF(COUNTIF('My Played Scenarios'!E:E,T1548)&gt;0,"ü","")),"")</f>
        <v/>
      </c>
    </row>
    <row r="1549" spans="1:24" x14ac:dyDescent="0.3">
      <c r="A1549" s="128" t="str">
        <f>IFERROR(IF(VLOOKUP(C1549,Summary!A:B,2,FALSE)&lt;&gt;"C","",MAX($A$2:A1548)+1),"")</f>
        <v/>
      </c>
      <c r="B1549" s="35">
        <f>IF(Setup!$J$62="Yes",MAX($B$2:B1548)+1,"")</f>
        <v>1271</v>
      </c>
      <c r="D1549" s="37" t="str">
        <f t="shared" si="199"/>
        <v/>
      </c>
      <c r="R1549" s="10" t="str">
        <f t="shared" ref="R1549:R1561" si="205">IF(E1549="","",IFERROR(1+E1549*(F1549+IF(G1549&gt;9,G1549*3,G1549*4)+H1549*1+I1549*1+J1549*5+K1549*9+L1549*5+M1549*2+N1549*2+O1549*5+Q1549*5)/60,""))</f>
        <v/>
      </c>
      <c r="T1549" s="9" t="str">
        <f t="shared" ref="T1549:T1561" si="206">IF(OR(C1549="",LEFT(C1549,3)="---"),"",IFERROR("ASL"&amp;1*MID(C1549,SEARCH("[",C1549)+1,LEN(C1549)-SEARCH("[",C1549)-1),MID(C1549,SEARCH("[",C1549)+1,LEN(C1549)-SEARCH("[",C1549)-1)))</f>
        <v/>
      </c>
      <c r="U1549" s="11" t="str">
        <f t="shared" ref="U1549:U1561" si="207">IF(OR(C1549="",LEFT(C1549,3)="---"),"",IFERROR(LEFT(C1549,LEN(C1549)-(LEN(C1549)-SEARCH("[",C1549)+2)),""))</f>
        <v/>
      </c>
      <c r="V1549" s="11" t="str">
        <f t="shared" ref="V1549:V1561" si="208">IF(OR(C1549="",LEFT(C1549,3)="---"),"",IF(OR(RIGHT(C1549,3)="-I]",RIGHT(C1549,4)="-II]",RIGHT(C1549,5)="-III]",RIGHT(C1549,4)="-IV]",RIGHT(C1549,3)="-V]",RIGHT(C1549,4)="-VI]",RIGHT(C1549,5)="-VII]",RIGHT(C1549,6)="-VIII]",RIGHT(C1549,3)="CG]",MID(C1549,LEN(C1549)-2,2)="CG",MID(C1549,LEN(C1549)-4,2)="CG",MID(C1549,LEN(C1549)-3,2)="CG"),"Campaign",IFERROR(IF(I1549=1,", PTO","")&amp;IF(J1549=1,", OBA","")&amp;IF(K1549=1,", Nght","")&amp;IF(L1549=1,", Dsrt","")&amp;IF(M1549=1,", Air","")&amp;IF(N1549=1,", Bcg","")&amp;IF(O1549=1,", Sea","")&amp;IF(P1549=1,", Dlux","")&amp;IF(Q1549=1,", SSR",""),"")))</f>
        <v/>
      </c>
      <c r="W1549" s="11" t="str">
        <f t="shared" ref="W1549:W1561" si="209">IF(V1549="","",IF(V1549="Campaign","Campaign",RIGHT(V1549,LEN(V1549)-2)))</f>
        <v/>
      </c>
      <c r="X1549" s="86" t="str">
        <f>IFERROR(IF(U1549="","",IF(COUNTIF('My Played Scenarios'!E:E,T1549)&gt;0,"ü","")),"")</f>
        <v/>
      </c>
    </row>
    <row r="1550" spans="1:24" x14ac:dyDescent="0.3">
      <c r="A1550" s="128" t="str">
        <f>IFERROR(IF(VLOOKUP(C1550,Summary!A:B,2,FALSE)&lt;&gt;"C","",MAX($A$2:A1549)+1),"")</f>
        <v/>
      </c>
      <c r="B1550" s="35">
        <f>IF(Setup!$J$63="Yes",MAX($B$2:B1549)+1,"")</f>
        <v>1272</v>
      </c>
      <c r="C1550" s="31" t="s">
        <v>1471</v>
      </c>
      <c r="D1550" s="37" t="str">
        <f t="shared" ref="D1550:D1561" si="210">IF(OR(C1550="",LEFT(C1550,2)="--"),"",IF(OR(E1550="",F1550="",G1550="",H1550="",I1550="",J1550="",K1550="",L1550="",M1550="",N1550="",O1550="",P1550="",Q1550=""),"*",""))</f>
        <v/>
      </c>
      <c r="R1550" s="10" t="str">
        <f t="shared" si="205"/>
        <v/>
      </c>
      <c r="T1550" s="9" t="str">
        <f t="shared" si="206"/>
        <v/>
      </c>
      <c r="U1550" s="11" t="str">
        <f t="shared" si="207"/>
        <v/>
      </c>
      <c r="V1550" s="11" t="str">
        <f t="shared" si="208"/>
        <v/>
      </c>
      <c r="W1550" s="11" t="str">
        <f t="shared" si="209"/>
        <v/>
      </c>
      <c r="X1550" s="86" t="str">
        <f>IFERROR(IF(U1550="","",IF(COUNTIF('My Played Scenarios'!E:E,T1550)&gt;0,"ü","")),"")</f>
        <v/>
      </c>
    </row>
    <row r="1551" spans="1:24" x14ac:dyDescent="0.3">
      <c r="A1551" s="128" t="str">
        <f>IFERROR(IF(VLOOKUP(C1551,Summary!A:B,2,FALSE)&lt;&gt;"C","",MAX($A$2:A1550)+1),"")</f>
        <v/>
      </c>
      <c r="B1551" s="35">
        <f>IF(Setup!$J$63="Yes",MAX($B$2:B1550)+1,"")</f>
        <v>1273</v>
      </c>
      <c r="C1551" s="120" t="s">
        <v>1326</v>
      </c>
      <c r="D1551" s="37" t="str">
        <f t="shared" si="210"/>
        <v/>
      </c>
      <c r="E1551" s="6">
        <v>7</v>
      </c>
      <c r="F1551" s="6">
        <v>31</v>
      </c>
      <c r="G1551" s="6">
        <v>0</v>
      </c>
      <c r="H1551" s="6">
        <v>0</v>
      </c>
      <c r="I1551" s="6">
        <v>0</v>
      </c>
      <c r="J1551" s="6">
        <v>0</v>
      </c>
      <c r="K1551" s="6">
        <v>0</v>
      </c>
      <c r="L1551" s="6">
        <v>0</v>
      </c>
      <c r="M1551" s="47">
        <v>0</v>
      </c>
      <c r="N1551" s="47">
        <v>0</v>
      </c>
      <c r="O1551" s="47">
        <v>0</v>
      </c>
      <c r="P1551" s="47">
        <v>0</v>
      </c>
      <c r="Q1551" s="47">
        <v>0</v>
      </c>
      <c r="R1551" s="10">
        <f t="shared" si="205"/>
        <v>4.6166666666666671</v>
      </c>
      <c r="S1551" s="10">
        <v>5</v>
      </c>
      <c r="T1551" s="9" t="str">
        <f t="shared" si="206"/>
        <v>WCW1</v>
      </c>
      <c r="U1551" s="11" t="str">
        <f t="shared" si="207"/>
        <v>Will to Fight - Eradicated</v>
      </c>
      <c r="V1551" s="11" t="str">
        <f t="shared" si="208"/>
        <v/>
      </c>
      <c r="W1551" s="11" t="str">
        <f t="shared" si="209"/>
        <v/>
      </c>
      <c r="X1551" s="86" t="str">
        <f>IFERROR(IF(U1551="","",IF(COUNTIF('My Played Scenarios'!E:E,T1551)&gt;0,"ü","")),"")</f>
        <v/>
      </c>
    </row>
    <row r="1552" spans="1:24" x14ac:dyDescent="0.3">
      <c r="A1552" s="128" t="str">
        <f>IFERROR(IF(VLOOKUP(C1552,Summary!A:B,2,FALSE)&lt;&gt;"C","",MAX($A$2:A1551)+1),"")</f>
        <v/>
      </c>
      <c r="B1552" s="35">
        <f>IF(Setup!$J$63="Yes",MAX($B$2:B1551)+1,"")</f>
        <v>1274</v>
      </c>
      <c r="C1552" s="120" t="s">
        <v>1327</v>
      </c>
      <c r="D1552" s="37" t="str">
        <f t="shared" si="210"/>
        <v/>
      </c>
      <c r="E1552" s="6">
        <v>4</v>
      </c>
      <c r="F1552" s="6">
        <v>26</v>
      </c>
      <c r="G1552" s="6">
        <v>0</v>
      </c>
      <c r="H1552" s="6">
        <v>4</v>
      </c>
      <c r="I1552" s="6">
        <v>0</v>
      </c>
      <c r="J1552" s="6">
        <v>0</v>
      </c>
      <c r="K1552" s="6">
        <v>0</v>
      </c>
      <c r="L1552" s="6">
        <v>1</v>
      </c>
      <c r="M1552" s="47">
        <v>0</v>
      </c>
      <c r="N1552" s="47">
        <v>0</v>
      </c>
      <c r="O1552" s="47">
        <v>0</v>
      </c>
      <c r="P1552" s="47">
        <v>0</v>
      </c>
      <c r="Q1552" s="47">
        <v>0</v>
      </c>
      <c r="R1552" s="10">
        <f t="shared" si="205"/>
        <v>3.3333333333333335</v>
      </c>
      <c r="S1552" s="10">
        <v>3.4</v>
      </c>
      <c r="T1552" s="9" t="str">
        <f t="shared" si="206"/>
        <v>WCW2</v>
      </c>
      <c r="U1552" s="11" t="str">
        <f t="shared" si="207"/>
        <v>Scotch on the Rocks</v>
      </c>
      <c r="V1552" s="11" t="str">
        <f t="shared" si="208"/>
        <v>, Dsrt</v>
      </c>
      <c r="W1552" s="11" t="str">
        <f t="shared" si="209"/>
        <v>Dsrt</v>
      </c>
      <c r="X1552" s="86" t="str">
        <f>IFERROR(IF(U1552="","",IF(COUNTIF('My Played Scenarios'!E:E,T1552)&gt;0,"ü","")),"")</f>
        <v/>
      </c>
    </row>
    <row r="1553" spans="1:24" x14ac:dyDescent="0.3">
      <c r="A1553" s="128" t="str">
        <f>IFERROR(IF(VLOOKUP(C1553,Summary!A:B,2,FALSE)&lt;&gt;"C","",MAX($A$2:A1552)+1),"")</f>
        <v/>
      </c>
      <c r="B1553" s="35">
        <f>IF(Setup!$J$63="Yes",MAX($B$2:B1552)+1,"")</f>
        <v>1275</v>
      </c>
      <c r="C1553" s="120" t="s">
        <v>1328</v>
      </c>
      <c r="D1553" s="37" t="str">
        <f t="shared" si="210"/>
        <v/>
      </c>
      <c r="E1553" s="6">
        <v>7</v>
      </c>
      <c r="F1553" s="6">
        <v>8</v>
      </c>
      <c r="G1553" s="6">
        <v>14</v>
      </c>
      <c r="H1553" s="6">
        <v>2</v>
      </c>
      <c r="I1553" s="6">
        <v>0</v>
      </c>
      <c r="J1553" s="6">
        <v>0</v>
      </c>
      <c r="K1553" s="6">
        <v>0</v>
      </c>
      <c r="L1553" s="6">
        <v>0</v>
      </c>
      <c r="M1553" s="47">
        <v>0</v>
      </c>
      <c r="N1553" s="47">
        <v>0</v>
      </c>
      <c r="O1553" s="47">
        <v>0</v>
      </c>
      <c r="P1553" s="47">
        <v>0</v>
      </c>
      <c r="Q1553" s="47">
        <v>0</v>
      </c>
      <c r="R1553" s="10">
        <f t="shared" si="205"/>
        <v>7.0666666666666664</v>
      </c>
      <c r="S1553" s="10">
        <v>5.5</v>
      </c>
      <c r="T1553" s="9" t="str">
        <f t="shared" si="206"/>
        <v>WCW3</v>
      </c>
      <c r="U1553" s="11" t="str">
        <f t="shared" si="207"/>
        <v>Tigers at Merefa</v>
      </c>
      <c r="V1553" s="11" t="str">
        <f t="shared" si="208"/>
        <v/>
      </c>
      <c r="W1553" s="11" t="str">
        <f t="shared" si="209"/>
        <v/>
      </c>
      <c r="X1553" s="86" t="str">
        <f>IFERROR(IF(U1553="","",IF(COUNTIF('My Played Scenarios'!E:E,T1553)&gt;0,"ü","")),"")</f>
        <v/>
      </c>
    </row>
    <row r="1554" spans="1:24" x14ac:dyDescent="0.3">
      <c r="A1554" s="128" t="str">
        <f>IFERROR(IF(VLOOKUP(C1554,Summary!A:B,2,FALSE)&lt;&gt;"C","",MAX($A$2:A1553)+1),"")</f>
        <v/>
      </c>
      <c r="B1554" s="35">
        <f>IF(Setup!$J$63="Yes",MAX($B$2:B1553)+1,"")</f>
        <v>1276</v>
      </c>
      <c r="C1554" s="120" t="s">
        <v>1329</v>
      </c>
      <c r="D1554" s="37" t="str">
        <f t="shared" si="210"/>
        <v/>
      </c>
      <c r="E1554" s="6">
        <v>4.5</v>
      </c>
      <c r="F1554" s="6">
        <v>0</v>
      </c>
      <c r="G1554" s="6">
        <v>8</v>
      </c>
      <c r="H1554" s="6">
        <v>1</v>
      </c>
      <c r="I1554" s="6">
        <v>0</v>
      </c>
      <c r="J1554" s="6">
        <v>0</v>
      </c>
      <c r="K1554" s="6">
        <v>0</v>
      </c>
      <c r="L1554" s="6">
        <v>0</v>
      </c>
      <c r="M1554" s="47">
        <v>0</v>
      </c>
      <c r="N1554" s="47">
        <v>0</v>
      </c>
      <c r="O1554" s="47">
        <v>0</v>
      </c>
      <c r="P1554" s="47">
        <v>0</v>
      </c>
      <c r="Q1554" s="47">
        <v>0</v>
      </c>
      <c r="R1554" s="10">
        <f t="shared" si="205"/>
        <v>3.4750000000000001</v>
      </c>
      <c r="S1554" s="10">
        <v>1.7</v>
      </c>
      <c r="T1554" s="9" t="str">
        <f t="shared" si="206"/>
        <v>WCW4</v>
      </c>
      <c r="U1554" s="11" t="str">
        <f t="shared" si="207"/>
        <v>Cat Becomes Mouse</v>
      </c>
      <c r="V1554" s="11" t="str">
        <f t="shared" si="208"/>
        <v/>
      </c>
      <c r="W1554" s="11" t="str">
        <f t="shared" si="209"/>
        <v/>
      </c>
      <c r="X1554" s="86" t="str">
        <f>IFERROR(IF(U1554="","",IF(COUNTIF('My Played Scenarios'!E:E,T1554)&gt;0,"ü","")),"")</f>
        <v/>
      </c>
    </row>
    <row r="1555" spans="1:24" x14ac:dyDescent="0.3">
      <c r="A1555" s="128" t="str">
        <f>IFERROR(IF(VLOOKUP(C1555,Summary!A:B,2,FALSE)&lt;&gt;"C","",MAX($A$2:A1554)+1),"")</f>
        <v/>
      </c>
      <c r="B1555" s="35">
        <f>IF(Setup!$J$63="Yes",MAX($B$2:B1554)+1,"")</f>
        <v>1277</v>
      </c>
      <c r="C1555" s="120" t="s">
        <v>1330</v>
      </c>
      <c r="D1555" s="37" t="str">
        <f t="shared" si="210"/>
        <v/>
      </c>
      <c r="E1555" s="6">
        <v>7</v>
      </c>
      <c r="F1555" s="6">
        <v>25.5</v>
      </c>
      <c r="G1555" s="6">
        <v>4</v>
      </c>
      <c r="H1555" s="6">
        <v>0</v>
      </c>
      <c r="I1555" s="6">
        <v>0</v>
      </c>
      <c r="J1555" s="6">
        <v>0</v>
      </c>
      <c r="K1555" s="6">
        <v>0</v>
      </c>
      <c r="L1555" s="6">
        <v>0</v>
      </c>
      <c r="M1555" s="47">
        <v>0</v>
      </c>
      <c r="N1555" s="47">
        <v>0</v>
      </c>
      <c r="O1555" s="47">
        <v>0</v>
      </c>
      <c r="P1555" s="47">
        <v>0</v>
      </c>
      <c r="Q1555" s="47">
        <v>0</v>
      </c>
      <c r="R1555" s="10">
        <f t="shared" si="205"/>
        <v>5.8416666666666668</v>
      </c>
      <c r="S1555" s="10">
        <v>5.2</v>
      </c>
      <c r="T1555" s="9" t="str">
        <f t="shared" si="206"/>
        <v>WCW5</v>
      </c>
      <c r="U1555" s="11" t="str">
        <f t="shared" si="207"/>
        <v>Abandon Ship</v>
      </c>
      <c r="V1555" s="11" t="str">
        <f t="shared" si="208"/>
        <v/>
      </c>
      <c r="W1555" s="11" t="str">
        <f t="shared" si="209"/>
        <v/>
      </c>
      <c r="X1555" s="86" t="str">
        <f>IFERROR(IF(U1555="","",IF(COUNTIF('My Played Scenarios'!E:E,T1555)&gt;0,"ü","")),"")</f>
        <v/>
      </c>
    </row>
    <row r="1556" spans="1:24" x14ac:dyDescent="0.3">
      <c r="A1556" s="128" t="str">
        <f>IFERROR(IF(VLOOKUP(C1556,Summary!A:B,2,FALSE)&lt;&gt;"C","",MAX($A$2:A1555)+1),"")</f>
        <v/>
      </c>
      <c r="B1556" s="35">
        <f>IF(Setup!$J$63="Yes",MAX($B$2:B1555)+1,"")</f>
        <v>1278</v>
      </c>
      <c r="C1556" s="120" t="s">
        <v>1331</v>
      </c>
      <c r="D1556" s="37" t="str">
        <f t="shared" si="210"/>
        <v/>
      </c>
      <c r="E1556" s="6">
        <v>6</v>
      </c>
      <c r="F1556" s="6">
        <v>25</v>
      </c>
      <c r="G1556" s="6">
        <v>0</v>
      </c>
      <c r="H1556" s="6">
        <v>0</v>
      </c>
      <c r="I1556" s="6">
        <v>0</v>
      </c>
      <c r="J1556" s="6">
        <v>0</v>
      </c>
      <c r="K1556" s="6">
        <v>0</v>
      </c>
      <c r="L1556" s="6">
        <v>0</v>
      </c>
      <c r="M1556" s="47">
        <v>0</v>
      </c>
      <c r="N1556" s="47">
        <v>0</v>
      </c>
      <c r="O1556" s="47">
        <v>0</v>
      </c>
      <c r="P1556" s="47">
        <v>0</v>
      </c>
      <c r="Q1556" s="47">
        <v>0</v>
      </c>
      <c r="R1556" s="10">
        <f t="shared" si="205"/>
        <v>3.5</v>
      </c>
      <c r="S1556" s="10">
        <v>3.5</v>
      </c>
      <c r="T1556" s="9" t="str">
        <f t="shared" si="206"/>
        <v>WCW6</v>
      </c>
      <c r="U1556" s="11" t="str">
        <f t="shared" si="207"/>
        <v>Los Ejercitos Nuevos</v>
      </c>
      <c r="V1556" s="11" t="str">
        <f t="shared" si="208"/>
        <v/>
      </c>
      <c r="W1556" s="11" t="str">
        <f t="shared" si="209"/>
        <v/>
      </c>
      <c r="X1556" s="86" t="str">
        <f>IFERROR(IF(U1556="","",IF(COUNTIF('My Played Scenarios'!E:E,T1556)&gt;0,"ü","")),"")</f>
        <v/>
      </c>
    </row>
    <row r="1557" spans="1:24" x14ac:dyDescent="0.3">
      <c r="A1557" s="128" t="str">
        <f>IFERROR(IF(VLOOKUP(C1557,Summary!A:B,2,FALSE)&lt;&gt;"C","",MAX($A$2:A1556)+1),"")</f>
        <v/>
      </c>
      <c r="B1557" s="35">
        <f>IF(Setup!$J$63="Yes",MAX($B$2:B1556)+1,"")</f>
        <v>1279</v>
      </c>
      <c r="C1557" s="120" t="s">
        <v>1332</v>
      </c>
      <c r="D1557" s="37" t="str">
        <f t="shared" si="210"/>
        <v/>
      </c>
      <c r="E1557" s="6">
        <v>6</v>
      </c>
      <c r="F1557" s="6">
        <v>21</v>
      </c>
      <c r="G1557" s="6">
        <v>9</v>
      </c>
      <c r="H1557" s="6">
        <v>1</v>
      </c>
      <c r="I1557" s="6">
        <v>0</v>
      </c>
      <c r="J1557" s="6">
        <v>1</v>
      </c>
      <c r="K1557" s="6">
        <v>0</v>
      </c>
      <c r="L1557" s="6">
        <v>0</v>
      </c>
      <c r="M1557" s="47">
        <v>0</v>
      </c>
      <c r="N1557" s="47">
        <v>0</v>
      </c>
      <c r="O1557" s="47">
        <v>0</v>
      </c>
      <c r="P1557" s="47">
        <v>0</v>
      </c>
      <c r="Q1557" s="47">
        <v>0</v>
      </c>
      <c r="R1557" s="10">
        <f t="shared" si="205"/>
        <v>7.3</v>
      </c>
      <c r="S1557" s="10">
        <v>5.7</v>
      </c>
      <c r="T1557" s="9" t="str">
        <f t="shared" si="206"/>
        <v>WCW7</v>
      </c>
      <c r="U1557" s="11" t="str">
        <f t="shared" si="207"/>
        <v>Eye of the Tiger</v>
      </c>
      <c r="V1557" s="11" t="str">
        <f t="shared" si="208"/>
        <v>, OBA</v>
      </c>
      <c r="W1557" s="11" t="str">
        <f t="shared" si="209"/>
        <v>OBA</v>
      </c>
      <c r="X1557" s="86" t="str">
        <f>IFERROR(IF(U1557="","",IF(COUNTIF('My Played Scenarios'!E:E,T1557)&gt;0,"ü","")),"")</f>
        <v/>
      </c>
    </row>
    <row r="1558" spans="1:24" x14ac:dyDescent="0.3">
      <c r="A1558" s="128" t="str">
        <f>IFERROR(IF(VLOOKUP(C1558,Summary!A:B,2,FALSE)&lt;&gt;"C","",MAX($A$2:A1557)+1),"")</f>
        <v/>
      </c>
      <c r="B1558" s="35">
        <f>IF(Setup!$J$63="Yes",MAX($B$2:B1557)+1,"")</f>
        <v>1280</v>
      </c>
      <c r="C1558" s="120" t="s">
        <v>1333</v>
      </c>
      <c r="D1558" s="37" t="str">
        <f t="shared" si="210"/>
        <v/>
      </c>
      <c r="E1558" s="6">
        <v>5</v>
      </c>
      <c r="F1558" s="6">
        <v>11</v>
      </c>
      <c r="G1558" s="6">
        <v>7</v>
      </c>
      <c r="H1558" s="6">
        <v>0</v>
      </c>
      <c r="I1558" s="6">
        <v>0</v>
      </c>
      <c r="J1558" s="6">
        <v>0</v>
      </c>
      <c r="K1558" s="6">
        <v>0</v>
      </c>
      <c r="L1558" s="6">
        <v>0</v>
      </c>
      <c r="M1558" s="47">
        <v>0</v>
      </c>
      <c r="N1558" s="47">
        <v>0</v>
      </c>
      <c r="O1558" s="47">
        <v>0</v>
      </c>
      <c r="P1558" s="47">
        <v>0</v>
      </c>
      <c r="Q1558" s="47">
        <v>0</v>
      </c>
      <c r="R1558" s="10">
        <f t="shared" si="205"/>
        <v>4.25</v>
      </c>
      <c r="S1558" s="10">
        <v>2.6</v>
      </c>
      <c r="T1558" s="9" t="str">
        <f t="shared" si="206"/>
        <v>WCW8</v>
      </c>
      <c r="U1558" s="11" t="str">
        <f t="shared" si="207"/>
        <v>The Last VC in Europe</v>
      </c>
      <c r="V1558" s="11" t="str">
        <f t="shared" si="208"/>
        <v/>
      </c>
      <c r="W1558" s="11" t="str">
        <f t="shared" si="209"/>
        <v/>
      </c>
      <c r="X1558" s="86" t="str">
        <f>IFERROR(IF(U1558="","",IF(COUNTIF('My Played Scenarios'!E:E,T1558)&gt;0,"ü","")),"")</f>
        <v/>
      </c>
    </row>
    <row r="1559" spans="1:24" x14ac:dyDescent="0.3">
      <c r="A1559" s="128" t="str">
        <f>IFERROR(IF(VLOOKUP(C1559,Summary!A:B,2,FALSE)&lt;&gt;"C","",MAX($A$2:A1558)+1),"")</f>
        <v/>
      </c>
      <c r="B1559" s="35">
        <f>IF(Setup!$J$63="Yes",MAX($B$2:B1558)+1,"")</f>
        <v>1281</v>
      </c>
      <c r="C1559" s="120" t="s">
        <v>1334</v>
      </c>
      <c r="D1559" s="37" t="str">
        <f t="shared" si="210"/>
        <v/>
      </c>
      <c r="E1559" s="6">
        <v>6.5</v>
      </c>
      <c r="F1559" s="6">
        <v>15</v>
      </c>
      <c r="G1559" s="6">
        <v>1</v>
      </c>
      <c r="H1559" s="6">
        <v>0</v>
      </c>
      <c r="I1559" s="6">
        <v>0</v>
      </c>
      <c r="J1559" s="6">
        <v>0</v>
      </c>
      <c r="K1559" s="6">
        <v>1</v>
      </c>
      <c r="L1559" s="6">
        <v>0</v>
      </c>
      <c r="M1559" s="47">
        <v>0</v>
      </c>
      <c r="N1559" s="47">
        <v>0</v>
      </c>
      <c r="O1559" s="47">
        <v>0</v>
      </c>
      <c r="P1559" s="47">
        <v>0</v>
      </c>
      <c r="Q1559" s="47">
        <v>0</v>
      </c>
      <c r="R1559" s="10">
        <f t="shared" si="205"/>
        <v>4.0333333333333332</v>
      </c>
      <c r="S1559" s="10">
        <v>3.8</v>
      </c>
      <c r="T1559" s="9" t="str">
        <f t="shared" si="206"/>
        <v>WCW9</v>
      </c>
      <c r="U1559" s="11" t="str">
        <f t="shared" si="207"/>
        <v>Sweep Up</v>
      </c>
      <c r="V1559" s="11" t="str">
        <f t="shared" si="208"/>
        <v>, Nght</v>
      </c>
      <c r="W1559" s="11" t="str">
        <f t="shared" si="209"/>
        <v>Nght</v>
      </c>
      <c r="X1559" s="86" t="str">
        <f>IFERROR(IF(U1559="","",IF(COUNTIF('My Played Scenarios'!E:E,T1559)&gt;0,"ü","")),"")</f>
        <v/>
      </c>
    </row>
    <row r="1560" spans="1:24" x14ac:dyDescent="0.3">
      <c r="A1560" s="128" t="str">
        <f>IFERROR(IF(VLOOKUP(C1560,Summary!A:B,2,FALSE)&lt;&gt;"C","",MAX($A$2:A1559)+1),"")</f>
        <v/>
      </c>
      <c r="B1560" s="35">
        <f>IF(Setup!$J$63="Yes",MAX($B$2:B1559)+1,"")</f>
        <v>1282</v>
      </c>
      <c r="C1560" s="120" t="s">
        <v>1335</v>
      </c>
      <c r="D1560" s="37" t="str">
        <f t="shared" si="210"/>
        <v/>
      </c>
      <c r="E1560" s="6">
        <v>7</v>
      </c>
      <c r="F1560" s="6">
        <v>24</v>
      </c>
      <c r="G1560" s="6">
        <v>12</v>
      </c>
      <c r="H1560" s="6">
        <v>1</v>
      </c>
      <c r="I1560" s="6">
        <v>1</v>
      </c>
      <c r="J1560" s="6">
        <v>0</v>
      </c>
      <c r="K1560" s="6">
        <v>0</v>
      </c>
      <c r="L1560" s="6">
        <v>0</v>
      </c>
      <c r="M1560" s="47">
        <v>0</v>
      </c>
      <c r="N1560" s="47">
        <v>0</v>
      </c>
      <c r="O1560" s="47">
        <v>0</v>
      </c>
      <c r="P1560" s="47">
        <v>0</v>
      </c>
      <c r="Q1560" s="47">
        <v>0</v>
      </c>
      <c r="R1560" s="10">
        <f t="shared" si="205"/>
        <v>8.2333333333333343</v>
      </c>
      <c r="S1560" s="10">
        <v>7.4</v>
      </c>
      <c r="T1560" s="9" t="str">
        <f t="shared" si="206"/>
        <v>WCW10</v>
      </c>
      <c r="U1560" s="11" t="str">
        <f t="shared" si="207"/>
        <v>Stand and Die</v>
      </c>
      <c r="V1560" s="11" t="str">
        <f t="shared" si="208"/>
        <v>, PTO</v>
      </c>
      <c r="W1560" s="11" t="str">
        <f t="shared" si="209"/>
        <v>PTO</v>
      </c>
      <c r="X1560" s="86" t="str">
        <f>IFERROR(IF(U1560="","",IF(COUNTIF('My Played Scenarios'!E:E,T1560)&gt;0,"ü","")),"")</f>
        <v/>
      </c>
    </row>
    <row r="1561" spans="1:24" x14ac:dyDescent="0.3">
      <c r="B1561" s="35">
        <f>IF(Setup!$J$63="Yes",MAX($B$2:B1560)+1,"")</f>
        <v>1283</v>
      </c>
      <c r="D1561" s="37" t="str">
        <f t="shared" si="210"/>
        <v/>
      </c>
      <c r="R1561" s="10" t="str">
        <f t="shared" si="205"/>
        <v/>
      </c>
      <c r="T1561" s="9" t="str">
        <f t="shared" si="206"/>
        <v/>
      </c>
      <c r="U1561" s="11" t="str">
        <f t="shared" si="207"/>
        <v/>
      </c>
      <c r="V1561" s="11" t="str">
        <f t="shared" si="208"/>
        <v/>
      </c>
      <c r="W1561" s="11" t="str">
        <f t="shared" si="209"/>
        <v/>
      </c>
      <c r="X1561" s="86" t="str">
        <f>IFERROR(IF(U1561="","",IF(COUNTIF('My Played Scenarios'!E:E,T1561)&gt;0,"ü","")),"")</f>
        <v/>
      </c>
    </row>
    <row r="1562" spans="1:24" x14ac:dyDescent="0.3">
      <c r="D1562" s="37"/>
    </row>
    <row r="1563" spans="1:24" x14ac:dyDescent="0.3">
      <c r="D1563" s="37"/>
    </row>
    <row r="1564" spans="1:24" x14ac:dyDescent="0.3">
      <c r="D1564" s="37"/>
    </row>
    <row r="1565" spans="1:24" x14ac:dyDescent="0.3">
      <c r="D1565" s="37"/>
    </row>
    <row r="1566" spans="1:24" x14ac:dyDescent="0.3">
      <c r="D1566" s="37"/>
    </row>
    <row r="1567" spans="1:24" x14ac:dyDescent="0.3">
      <c r="D1567" s="37"/>
    </row>
  </sheetData>
  <sheetProtection sheet="1" objects="1" scenarios="1" selectLockedCells="1" selectUnlockedCells="1"/>
  <hyperlinks>
    <hyperlink ref="C3" r:id="rId1" display="http://www.jrvdev.com/ROAR/VER1/ShowScenario.asp?ScenarioID=1" xr:uid="{00000000-0004-0000-0700-000000000000}"/>
    <hyperlink ref="C4" r:id="rId2" display="http://www.jrvdev.com/ROAR/VER1/ShowScenario.asp?ScenarioID=2" xr:uid="{00000000-0004-0000-0700-000001000000}"/>
    <hyperlink ref="C5" r:id="rId3" display="http://www.jrvdev.com/ROAR/VER1/ShowScenario.asp?ScenarioID=3" xr:uid="{00000000-0004-0000-0700-000002000000}"/>
    <hyperlink ref="C6" r:id="rId4" display="http://www.jrvdev.com/ROAR/VER1/ShowScenario.asp?ScenarioID=4" xr:uid="{00000000-0004-0000-0700-000003000000}"/>
    <hyperlink ref="C7" r:id="rId5" display="http://www.jrvdev.com/ROAR/VER1/ShowScenario.asp?ScenarioID=5" xr:uid="{00000000-0004-0000-0700-000004000000}"/>
    <hyperlink ref="C8" r:id="rId6" display="http://www.jrvdev.com/ROAR/VER1/ShowScenario.asp?ScenarioID=6" xr:uid="{00000000-0004-0000-0700-000005000000}"/>
    <hyperlink ref="C9" r:id="rId7" display="http://www.jrvdev.com/ROAR/VER1/ShowScenario.asp?ScenarioID=7" xr:uid="{00000000-0004-0000-0700-000006000000}"/>
    <hyperlink ref="C10" r:id="rId8" display="http://www.jrvdev.com/ROAR/VER1/ShowScenario.asp?ScenarioID=8" xr:uid="{00000000-0004-0000-0700-000007000000}"/>
    <hyperlink ref="C11" r:id="rId9" display="http://www.jrvdev.com/ROAR/VER1/ShowScenario.asp?ScenarioID=9" xr:uid="{00000000-0004-0000-0700-000008000000}"/>
    <hyperlink ref="C12" r:id="rId10" display="http://www.jrvdev.com/ROAR/VER1/ShowScenario.asp?ScenarioID=10" xr:uid="{00000000-0004-0000-0700-000009000000}"/>
    <hyperlink ref="C15" r:id="rId11" display="http://www.jrvdev.com/ROAR/VER1/ShowScenario.asp?ScenarioID=11" xr:uid="{00000000-0004-0000-0700-00000A000000}"/>
    <hyperlink ref="C16" r:id="rId12" display="http://www.jrvdev.com/ROAR/VER1/ShowScenario.asp?ScenarioID=12" xr:uid="{00000000-0004-0000-0700-00000B000000}"/>
    <hyperlink ref="C17" r:id="rId13" display="http://www.jrvdev.com/ROAR/VER1/ShowScenario.asp?ScenarioID=13" xr:uid="{00000000-0004-0000-0700-00000C000000}"/>
    <hyperlink ref="C18" r:id="rId14" display="http://www.jrvdev.com/ROAR/VER1/ShowScenario.asp?ScenarioID=14" xr:uid="{00000000-0004-0000-0700-00000D000000}"/>
    <hyperlink ref="C19" r:id="rId15" display="http://www.jrvdev.com/ROAR/VER1/ShowScenario.asp?ScenarioID=15" xr:uid="{00000000-0004-0000-0700-00000E000000}"/>
    <hyperlink ref="C20" r:id="rId16" display="http://www.jrvdev.com/ROAR/VER1/ShowScenario.asp?ScenarioID=16" xr:uid="{00000000-0004-0000-0700-00000F000000}"/>
    <hyperlink ref="C21" r:id="rId17" display="http://www.jrvdev.com/ROAR/VER1/ShowScenario.asp?ScenarioID=17" xr:uid="{00000000-0004-0000-0700-000010000000}"/>
    <hyperlink ref="C22" r:id="rId18" display="http://www.jrvdev.com/ROAR/VER1/ShowScenario.asp?ScenarioID=18" xr:uid="{00000000-0004-0000-0700-000011000000}"/>
    <hyperlink ref="C25" r:id="rId19" display="http://www.jrvdev.com/ROAR/VER1/ShowScenario.asp?ScenarioID=19" xr:uid="{00000000-0004-0000-0700-000012000000}"/>
    <hyperlink ref="C26" r:id="rId20" display="http://www.jrvdev.com/ROAR/VER1/ShowScenario.asp?ScenarioID=20" xr:uid="{00000000-0004-0000-0700-000013000000}"/>
    <hyperlink ref="C27" r:id="rId21" display="http://www.jrvdev.com/ROAR/VER1/ShowScenario.asp?ScenarioID=21" xr:uid="{00000000-0004-0000-0700-000014000000}"/>
    <hyperlink ref="C28" r:id="rId22" display="http://www.jrvdev.com/ROAR/VER1/ShowScenario.asp?ScenarioID=22" xr:uid="{00000000-0004-0000-0700-000015000000}"/>
    <hyperlink ref="C29" r:id="rId23" display="http://www.jrvdev.com/ROAR/VER1/ShowScenario.asp?ScenarioID=23" xr:uid="{00000000-0004-0000-0700-000016000000}"/>
    <hyperlink ref="C30" r:id="rId24" display="http://www.jrvdev.com/ROAR/VER1/ShowScenario.asp?ScenarioID=24" xr:uid="{00000000-0004-0000-0700-000017000000}"/>
    <hyperlink ref="C31" r:id="rId25" display="http://www.jrvdev.com/ROAR/VER1/ShowScenario.asp?ScenarioID=25" xr:uid="{00000000-0004-0000-0700-000018000000}"/>
    <hyperlink ref="C32" r:id="rId26" display="http://www.jrvdev.com/ROAR/VER1/ShowScenario.asp?ScenarioID=26" xr:uid="{00000000-0004-0000-0700-000019000000}"/>
    <hyperlink ref="C78" r:id="rId27" display="http://www.jrvdev.com/ROAR/VER1/ShowScenario.asp?ScenarioID=27" xr:uid="{00000000-0004-0000-0700-00001A000000}"/>
    <hyperlink ref="C79" r:id="rId28" display="http://www.jrvdev.com/ROAR/VER1/ShowScenario.asp?ScenarioID=28" xr:uid="{00000000-0004-0000-0700-00001B000000}"/>
    <hyperlink ref="C80" r:id="rId29" display="http://www.jrvdev.com/ROAR/VER1/ShowScenario.asp?ScenarioID=29" xr:uid="{00000000-0004-0000-0700-00001C000000}"/>
    <hyperlink ref="C81" r:id="rId30" display="http://www.jrvdev.com/ROAR/VER1/ShowScenario.asp?ScenarioID=30" xr:uid="{00000000-0004-0000-0700-00001D000000}"/>
    <hyperlink ref="C82" r:id="rId31" display="http://www.jrvdev.com/ROAR/VER1/ShowScenario.asp?ScenarioID=31" xr:uid="{00000000-0004-0000-0700-00001E000000}"/>
    <hyperlink ref="C83" r:id="rId32" display="http://www.jrvdev.com/ROAR/VER1/ShowScenario.asp?ScenarioID=32" xr:uid="{00000000-0004-0000-0700-00001F000000}"/>
    <hyperlink ref="C84" r:id="rId33" display="http://www.jrvdev.com/ROAR/VER1/ShowScenario.asp?ScenarioID=33" xr:uid="{00000000-0004-0000-0700-000020000000}"/>
    <hyperlink ref="C85" r:id="rId34" display="http://www.jrvdev.com/ROAR/VER1/ShowScenario.asp?ScenarioID=34" xr:uid="{00000000-0004-0000-0700-000021000000}"/>
    <hyperlink ref="C88" r:id="rId35" display="http://www.jrvdev.com/ROAR/VER1/ShowScenario.asp?ScenarioID=35" xr:uid="{00000000-0004-0000-0700-000022000000}"/>
    <hyperlink ref="C89" r:id="rId36" display="http://www.jrvdev.com/ROAR/VER1/ShowScenario.asp?ScenarioID=36" xr:uid="{00000000-0004-0000-0700-000023000000}"/>
    <hyperlink ref="C90" r:id="rId37" display="http://www.jrvdev.com/ROAR/VER1/ShowScenario.asp?ScenarioID=37" xr:uid="{00000000-0004-0000-0700-000024000000}"/>
    <hyperlink ref="C91" r:id="rId38" display="http://www.jrvdev.com/ROAR/VER1/ShowScenario.asp?ScenarioID=38" xr:uid="{00000000-0004-0000-0700-000025000000}"/>
    <hyperlink ref="C92" r:id="rId39" display="http://www.jrvdev.com/ROAR/VER1/ShowScenario.asp?ScenarioID=39" xr:uid="{00000000-0004-0000-0700-000026000000}"/>
    <hyperlink ref="C93" r:id="rId40" display="http://www.jrvdev.com/ROAR/VER1/ShowScenario.asp?ScenarioID=40" xr:uid="{00000000-0004-0000-0700-000027000000}"/>
    <hyperlink ref="C94" r:id="rId41" display="http://www.jrvdev.com/ROAR/VER1/ShowScenario.asp?ScenarioID=41" xr:uid="{00000000-0004-0000-0700-000028000000}"/>
    <hyperlink ref="C95" r:id="rId42" display="http://www.jrvdev.com/ROAR/VER1/ShowScenario.asp?ScenarioID=42" xr:uid="{00000000-0004-0000-0700-000029000000}"/>
    <hyperlink ref="C98" r:id="rId43" display="http://www.jrvdev.com/ROAR/VER1/ShowScenario.asp?ScenarioID=43" xr:uid="{00000000-0004-0000-0700-00002A000000}"/>
    <hyperlink ref="C99" r:id="rId44" display="http://www.jrvdev.com/ROAR/VER1/ShowScenario.asp?ScenarioID=44" xr:uid="{00000000-0004-0000-0700-00002B000000}"/>
    <hyperlink ref="C100" r:id="rId45" display="http://www.jrvdev.com/ROAR/VER1/ShowScenario.asp?ScenarioID=45" xr:uid="{00000000-0004-0000-0700-00002C000000}"/>
    <hyperlink ref="C101" r:id="rId46" display="http://www.jrvdev.com/ROAR/VER1/ShowScenario.asp?ScenarioID=46" xr:uid="{00000000-0004-0000-0700-00002D000000}"/>
    <hyperlink ref="C102" r:id="rId47" display="http://www.jrvdev.com/ROAR/VER1/ShowScenario.asp?ScenarioID=47" xr:uid="{00000000-0004-0000-0700-00002E000000}"/>
    <hyperlink ref="C103" r:id="rId48" display="http://www.jrvdev.com/ROAR/VER1/ShowScenario.asp?ScenarioID=48" xr:uid="{00000000-0004-0000-0700-00002F000000}"/>
    <hyperlink ref="C104" r:id="rId49" display="http://www.jrvdev.com/ROAR/VER1/ShowScenario.asp?ScenarioID=49" xr:uid="{00000000-0004-0000-0700-000030000000}"/>
    <hyperlink ref="C105" r:id="rId50" display="http://www.jrvdev.com/ROAR/VER1/ShowScenario.asp?ScenarioID=50" xr:uid="{00000000-0004-0000-0700-000031000000}"/>
    <hyperlink ref="C108" r:id="rId51" display="http://www.jrvdev.com/ROAR/VER1/ShowScenario.asp?ScenarioID=51" xr:uid="{00000000-0004-0000-0700-000032000000}"/>
    <hyperlink ref="C109" r:id="rId52" display="http://www.jrvdev.com/ROAR/VER1/ShowScenario.asp?ScenarioID=52" xr:uid="{00000000-0004-0000-0700-000033000000}"/>
    <hyperlink ref="C110" r:id="rId53" display="http://www.jrvdev.com/ROAR/VER1/ShowScenario.asp?ScenarioID=53" xr:uid="{00000000-0004-0000-0700-000034000000}"/>
    <hyperlink ref="C111" r:id="rId54" display="http://www.jrvdev.com/ROAR/VER1/ShowScenario.asp?ScenarioID=54" xr:uid="{00000000-0004-0000-0700-000035000000}"/>
    <hyperlink ref="C112" r:id="rId55" display="http://www.jrvdev.com/ROAR/VER1/ShowScenario.asp?ScenarioID=55" xr:uid="{00000000-0004-0000-0700-000036000000}"/>
    <hyperlink ref="C113" r:id="rId56" display="http://www.jrvdev.com/ROAR/VER1/ShowScenario.asp?ScenarioID=56" xr:uid="{00000000-0004-0000-0700-000037000000}"/>
    <hyperlink ref="C114" r:id="rId57" display="http://www.jrvdev.com/ROAR/VER1/ShowScenario.asp?ScenarioID=57" xr:uid="{00000000-0004-0000-0700-000038000000}"/>
    <hyperlink ref="C115" r:id="rId58" display="http://www.jrvdev.com/ROAR/VER1/ShowScenario.asp?ScenarioID=58" xr:uid="{00000000-0004-0000-0700-000039000000}"/>
    <hyperlink ref="C118" r:id="rId59" display="http://www.jrvdev.com/ROAR/VER1/ShowScenario.asp?ScenarioID=59" xr:uid="{00000000-0004-0000-0700-00003A000000}"/>
    <hyperlink ref="C119" r:id="rId60" display="http://www.jrvdev.com/ROAR/VER1/ShowScenario.asp?ScenarioID=60" xr:uid="{00000000-0004-0000-0700-00003B000000}"/>
    <hyperlink ref="C120" r:id="rId61" display="http://www.jrvdev.com/ROAR/VER1/ShowScenario.asp?ScenarioID=61" xr:uid="{00000000-0004-0000-0700-00003C000000}"/>
    <hyperlink ref="C121" r:id="rId62" display="http://www.jrvdev.com/ROAR/VER1/ShowScenario.asp?ScenarioID=62" xr:uid="{00000000-0004-0000-0700-00003D000000}"/>
    <hyperlink ref="C122" r:id="rId63" display="http://www.jrvdev.com/ROAR/VER1/ShowScenario.asp?ScenarioID=63" xr:uid="{00000000-0004-0000-0700-00003E000000}"/>
    <hyperlink ref="C123" r:id="rId64" display="http://www.jrvdev.com/ROAR/VER1/ShowScenario.asp?ScenarioID=64" xr:uid="{00000000-0004-0000-0700-00003F000000}"/>
    <hyperlink ref="C124" r:id="rId65" display="http://www.jrvdev.com/ROAR/VER1/ShowScenario.asp?ScenarioID=65" xr:uid="{00000000-0004-0000-0700-000040000000}"/>
    <hyperlink ref="C125" r:id="rId66" display="http://www.jrvdev.com/ROAR/VER1/ShowScenario.asp?ScenarioID=66" xr:uid="{00000000-0004-0000-0700-000041000000}"/>
    <hyperlink ref="C128" r:id="rId67" display="http://www.jrvdev.com/ROAR/VER1/ShowScenario.asp?ScenarioID=67" xr:uid="{00000000-0004-0000-0700-000042000000}"/>
    <hyperlink ref="C129" r:id="rId68" display="http://www.jrvdev.com/ROAR/VER1/ShowScenario.asp?ScenarioID=68" xr:uid="{00000000-0004-0000-0700-000043000000}"/>
    <hyperlink ref="C130" r:id="rId69" display="http://www.jrvdev.com/ROAR/VER1/ShowScenario.asp?ScenarioID=69" xr:uid="{00000000-0004-0000-0700-000044000000}"/>
    <hyperlink ref="C131" r:id="rId70" display="http://www.jrvdev.com/ROAR/VER1/ShowScenario.asp?ScenarioID=70" xr:uid="{00000000-0004-0000-0700-000045000000}"/>
    <hyperlink ref="C132" r:id="rId71" display="http://www.jrvdev.com/ROAR/VER1/ShowScenario.asp?ScenarioID=71" xr:uid="{00000000-0004-0000-0700-000046000000}"/>
    <hyperlink ref="C133" r:id="rId72" display="http://www.jrvdev.com/ROAR/VER1/ShowScenario.asp?ScenarioID=72" xr:uid="{00000000-0004-0000-0700-000047000000}"/>
    <hyperlink ref="C134" r:id="rId73" display="http://www.jrvdev.com/ROAR/VER1/ShowScenario.asp?ScenarioID=73" xr:uid="{00000000-0004-0000-0700-000048000000}"/>
    <hyperlink ref="C135" r:id="rId74" display="http://www.jrvdev.com/ROAR/VER1/ShowScenario.asp?ScenarioID=74" xr:uid="{00000000-0004-0000-0700-000049000000}"/>
    <hyperlink ref="C138" r:id="rId75" display="http://www.jrvdev.com/ROAR/VER1/ShowScenario.asp?ScenarioID=75" xr:uid="{00000000-0004-0000-0700-00004A000000}"/>
    <hyperlink ref="C139" r:id="rId76" display="http://www.jrvdev.com/ROAR/VER1/ShowScenario.asp?ScenarioID=76" xr:uid="{00000000-0004-0000-0700-00004B000000}"/>
    <hyperlink ref="C140" r:id="rId77" display="http://www.jrvdev.com/ROAR/VER1/ShowScenario.asp?ScenarioID=77" xr:uid="{00000000-0004-0000-0700-00004C000000}"/>
    <hyperlink ref="C141" r:id="rId78" display="http://www.jrvdev.com/ROAR/VER1/ShowScenario.asp?ScenarioID=78" xr:uid="{00000000-0004-0000-0700-00004D000000}"/>
    <hyperlink ref="C142" r:id="rId79" display="http://www.jrvdev.com/ROAR/VER1/ShowScenario.asp?ScenarioID=79" xr:uid="{00000000-0004-0000-0700-00004E000000}"/>
    <hyperlink ref="C143" r:id="rId80" display="http://www.jrvdev.com/ROAR/VER1/ShowScenario.asp?ScenarioID=80" xr:uid="{00000000-0004-0000-0700-00004F000000}"/>
    <hyperlink ref="C144" r:id="rId81" display="http://www.jrvdev.com/ROAR/VER1/ShowScenario.asp?ScenarioID=81" xr:uid="{00000000-0004-0000-0700-000050000000}"/>
    <hyperlink ref="C145" r:id="rId82" display="http://www.jrvdev.com/ROAR/VER1/ShowScenario.asp?ScenarioID=82" xr:uid="{00000000-0004-0000-0700-000051000000}"/>
    <hyperlink ref="C148" r:id="rId83" display="http://www.jrvdev.com/ROAR/VER1/ShowScenario.asp?ScenarioID=1255" xr:uid="{00000000-0004-0000-0700-000052000000}"/>
    <hyperlink ref="C149" r:id="rId84" display="http://www.jrvdev.com/ROAR/VER1/ShowScenario.asp?ScenarioID=1254" xr:uid="{00000000-0004-0000-0700-000053000000}"/>
    <hyperlink ref="C150" r:id="rId85" display="http://www.jrvdev.com/ROAR/VER1/ShowScenario.asp?ScenarioID=1253" xr:uid="{00000000-0004-0000-0700-000054000000}"/>
    <hyperlink ref="C151" r:id="rId86" display="http://www.jrvdev.com/ROAR/VER1/ShowScenario.asp?ScenarioID=1252" xr:uid="{00000000-0004-0000-0700-000055000000}"/>
    <hyperlink ref="C152" r:id="rId87" display="http://www.jrvdev.com/ROAR/VER1/ShowScenario.asp?ScenarioID=1251" xr:uid="{00000000-0004-0000-0700-000056000000}"/>
    <hyperlink ref="C153" r:id="rId88" display="http://www.jrvdev.com/ROAR/VER1/ShowScenario.asp?ScenarioID=1250" xr:uid="{00000000-0004-0000-0700-000057000000}"/>
    <hyperlink ref="C154" r:id="rId89" display="http://www.jrvdev.com/ROAR/VER1/ShowScenario.asp?ScenarioID=1249" xr:uid="{00000000-0004-0000-0700-000058000000}"/>
    <hyperlink ref="C155" r:id="rId90" display="http://www.jrvdev.com/ROAR/VER1/ShowScenario.asp?ScenarioID=1248" xr:uid="{00000000-0004-0000-0700-000059000000}"/>
    <hyperlink ref="C206" r:id="rId91" display="http://www.jrvdev.com/ROAR/VER1/ShowScenario.asp?ScenarioID=2671" xr:uid="{00000000-0004-0000-0700-00005A000000}"/>
    <hyperlink ref="C207" r:id="rId92" display="http://www.jrvdev.com/ROAR/VER1/ShowScenario.asp?ScenarioID=2672" xr:uid="{00000000-0004-0000-0700-00005B000000}"/>
    <hyperlink ref="C208" r:id="rId93" display="http://www.jrvdev.com/ROAR/VER1/ShowScenario.asp?ScenarioID=2673" xr:uid="{00000000-0004-0000-0700-00005C000000}"/>
    <hyperlink ref="C209" r:id="rId94" display="http://www.jrvdev.com/ROAR/VER1/ShowScenario.asp?ScenarioID=2674" xr:uid="{00000000-0004-0000-0700-00005D000000}"/>
    <hyperlink ref="C210" r:id="rId95" display="http://www.jrvdev.com/ROAR/VER1/ShowScenario.asp?ScenarioID=2675" xr:uid="{00000000-0004-0000-0700-00005E000000}"/>
    <hyperlink ref="C211" r:id="rId96" display="http://www.jrvdev.com/ROAR/VER1/ShowScenario.asp?ScenarioID=2676" xr:uid="{00000000-0004-0000-0700-00005F000000}"/>
    <hyperlink ref="C212" r:id="rId97" display="http://www.jrvdev.com/ROAR/VER1/ShowScenario.asp?ScenarioID=2677" xr:uid="{00000000-0004-0000-0700-000060000000}"/>
    <hyperlink ref="C213" r:id="rId98" display="http://www.jrvdev.com/ROAR/VER1/ShowScenario.asp?ScenarioID=2679" xr:uid="{00000000-0004-0000-0700-000061000000}"/>
    <hyperlink ref="C214" r:id="rId99" display="http://www.jrvdev.com/ROAR/VER1/ShowScenario.asp?ScenarioID=2678" xr:uid="{00000000-0004-0000-0700-000062000000}"/>
    <hyperlink ref="C215" r:id="rId100" display="http://www.jrvdev.com/ROAR/VER1/ShowScenario.asp?ScenarioID=2680" xr:uid="{00000000-0004-0000-0700-000063000000}"/>
    <hyperlink ref="C216" r:id="rId101" display="http://www.jrvdev.com/ROAR/VER1/ShowScenario.asp?ScenarioID=2681" xr:uid="{00000000-0004-0000-0700-000064000000}"/>
    <hyperlink ref="C270" r:id="rId102" display="http://www.jrvdev.com/ROAR/VER1/ShowScenario.asp?ScenarioID=83" xr:uid="{00000000-0004-0000-0700-000065000000}"/>
    <hyperlink ref="C271" r:id="rId103" display="http://www.jrvdev.com/ROAR/VER1/ShowScenario.asp?ScenarioID=84" xr:uid="{00000000-0004-0000-0700-000066000000}"/>
    <hyperlink ref="C272" r:id="rId104" display="http://www.jrvdev.com/ROAR/VER1/ShowScenario.asp?ScenarioID=85" xr:uid="{00000000-0004-0000-0700-000067000000}"/>
    <hyperlink ref="C273" r:id="rId105" display="http://www.jrvdev.com/ROAR/VER1/ShowScenario.asp?ScenarioID=86" xr:uid="{00000000-0004-0000-0700-000068000000}"/>
    <hyperlink ref="C274" r:id="rId106" display="http://www.jrvdev.com/ROAR/VER1/ShowScenario.asp?ScenarioID=87" xr:uid="{00000000-0004-0000-0700-000069000000}"/>
    <hyperlink ref="C275" r:id="rId107" display="http://www.jrvdev.com/ROAR/VER1/ShowScenario.asp?ScenarioID=88" xr:uid="{00000000-0004-0000-0700-00006A000000}"/>
    <hyperlink ref="C276" r:id="rId108" display="http://www.jrvdev.com/ROAR/VER1/ShowScenario.asp?ScenarioID=89" xr:uid="{00000000-0004-0000-0700-00006B000000}"/>
    <hyperlink ref="C277" r:id="rId109" display="http://www.jrvdev.com/ROAR/VER1/ShowScenario.asp?ScenarioID=90" xr:uid="{00000000-0004-0000-0700-00006C000000}"/>
    <hyperlink ref="C278" r:id="rId110" display="http://www.jrvdev.com/ROAR/VER1/ShowScenario.asp?ScenarioID=91" xr:uid="{00000000-0004-0000-0700-00006D000000}"/>
    <hyperlink ref="C279" r:id="rId111" display="http://www.jrvdev.com/ROAR/VER1/ShowScenario.asp?ScenarioID=92" xr:uid="{00000000-0004-0000-0700-00006E000000}"/>
    <hyperlink ref="C282" r:id="rId112" display="http://www.jrvdev.com/ROAR/VER1/ShowScenario.asp?ScenarioID=93" xr:uid="{00000000-0004-0000-0700-00006F000000}"/>
    <hyperlink ref="C283" r:id="rId113" display="http://www.jrvdev.com/ROAR/VER1/ShowScenario.asp?ScenarioID=94" xr:uid="{00000000-0004-0000-0700-000070000000}"/>
    <hyperlink ref="C284" r:id="rId114" display="http://www.jrvdev.com/ROAR/VER1/ShowScenario.asp?ScenarioID=95" xr:uid="{00000000-0004-0000-0700-000071000000}"/>
    <hyperlink ref="C285" r:id="rId115" display="http://www.jrvdev.com/ROAR/VER1/ShowScenario.asp?ScenarioID=96" xr:uid="{00000000-0004-0000-0700-000072000000}"/>
    <hyperlink ref="C286" r:id="rId116" display="http://www.jrvdev.com/ROAR/VER1/ShowScenario.asp?ScenarioID=97" xr:uid="{00000000-0004-0000-0700-000073000000}"/>
    <hyperlink ref="C287" r:id="rId117" display="http://www.jrvdev.com/ROAR/VER1/ShowScenario.asp?ScenarioID=98" xr:uid="{00000000-0004-0000-0700-000074000000}"/>
    <hyperlink ref="C288" r:id="rId118" display="http://www.jrvdev.com/ROAR/VER1/ShowScenario.asp?ScenarioID=99" xr:uid="{00000000-0004-0000-0700-000075000000}"/>
    <hyperlink ref="C289" r:id="rId119" display="http://www.jrvdev.com/ROAR/VER1/ShowScenario.asp?ScenarioID=100" xr:uid="{00000000-0004-0000-0700-000076000000}"/>
    <hyperlink ref="C292" r:id="rId120" display="http://www.jrvdev.com/ROAR/VER1/ShowScenario.asp?ScenarioID=101" xr:uid="{00000000-0004-0000-0700-000077000000}"/>
    <hyperlink ref="C293" r:id="rId121" display="http://www.jrvdev.com/ROAR/VER1/ShowScenario.asp?ScenarioID=102" xr:uid="{00000000-0004-0000-0700-000078000000}"/>
    <hyperlink ref="C294" r:id="rId122" display="http://www.jrvdev.com/ROAR/VER1/ShowScenario.asp?ScenarioID=103" xr:uid="{00000000-0004-0000-0700-000079000000}"/>
    <hyperlink ref="C295" r:id="rId123" display="http://www.jrvdev.com/ROAR/VER1/ShowScenario.asp?ScenarioID=104" xr:uid="{00000000-0004-0000-0700-00007A000000}"/>
    <hyperlink ref="C296" r:id="rId124" display="http://www.jrvdev.com/ROAR/VER1/ShowScenario.asp?ScenarioID=105" xr:uid="{00000000-0004-0000-0700-00007B000000}"/>
    <hyperlink ref="C297" r:id="rId125" display="http://www.jrvdev.com/ROAR/VER1/ShowScenario.asp?ScenarioID=106" xr:uid="{00000000-0004-0000-0700-00007C000000}"/>
    <hyperlink ref="C298" r:id="rId126" display="http://www.jrvdev.com/ROAR/VER1/ShowScenario.asp?ScenarioID=107" xr:uid="{00000000-0004-0000-0700-00007D000000}"/>
    <hyperlink ref="C299" r:id="rId127" display="http://www.jrvdev.com/ROAR/VER1/ShowScenario.asp?ScenarioID=108" xr:uid="{00000000-0004-0000-0700-00007E000000}"/>
    <hyperlink ref="C300" r:id="rId128" display="http://www.jrvdev.com/ROAR/VER1/ShowScenario.asp?ScenarioID=109" xr:uid="{00000000-0004-0000-0700-00007F000000}"/>
    <hyperlink ref="C301" r:id="rId129" display="http://www.jrvdev.com/ROAR/VER1/ShowScenario.asp?ScenarioID=110" xr:uid="{00000000-0004-0000-0700-000080000000}"/>
    <hyperlink ref="C304" r:id="rId130" display="http://www.jrvdev.com/ROAR/VER1/ShowScenario.asp?ScenarioID=111" xr:uid="{00000000-0004-0000-0700-000081000000}"/>
    <hyperlink ref="C305" r:id="rId131" display="http://www.jrvdev.com/ROAR/VER1/ShowScenario.asp?ScenarioID=112" xr:uid="{00000000-0004-0000-0700-000082000000}"/>
    <hyperlink ref="C306" r:id="rId132" display="http://www.jrvdev.com/ROAR/VER1/ShowScenario.asp?ScenarioID=113" xr:uid="{00000000-0004-0000-0700-000083000000}"/>
    <hyperlink ref="C307" r:id="rId133" display="http://www.jrvdev.com/ROAR/VER1/ShowScenario.asp?ScenarioID=114" xr:uid="{00000000-0004-0000-0700-000084000000}"/>
    <hyperlink ref="C308" r:id="rId134" display="http://www.jrvdev.com/ROAR/VER1/ShowScenario.asp?ScenarioID=115" xr:uid="{00000000-0004-0000-0700-000085000000}"/>
    <hyperlink ref="C311" r:id="rId135" display="http://www.jrvdev.com/ROAR/VER1/ShowScenario.asp?ScenarioID=116" xr:uid="{00000000-0004-0000-0700-000086000000}"/>
    <hyperlink ref="C312" r:id="rId136" display="http://www.jrvdev.com/ROAR/VER1/ShowScenario.asp?ScenarioID=117" xr:uid="{00000000-0004-0000-0700-000087000000}"/>
    <hyperlink ref="C313" r:id="rId137" display="http://www.jrvdev.com/ROAR/VER1/ShowScenario.asp?ScenarioID=118" xr:uid="{00000000-0004-0000-0700-000088000000}"/>
    <hyperlink ref="C314" r:id="rId138" display="http://www.jrvdev.com/ROAR/VER1/ShowScenario.asp?ScenarioID=119" xr:uid="{00000000-0004-0000-0700-000089000000}"/>
    <hyperlink ref="C315" r:id="rId139" display="http://www.jrvdev.com/ROAR/VER1/ShowScenario.asp?ScenarioID=120" xr:uid="{00000000-0004-0000-0700-00008A000000}"/>
    <hyperlink ref="C316" r:id="rId140" display="http://www.jrvdev.com/ROAR/VER1/ShowScenario.asp?ScenarioID=121" xr:uid="{00000000-0004-0000-0700-00008B000000}"/>
    <hyperlink ref="C317" r:id="rId141" display="http://www.jrvdev.com/ROAR/VER1/ShowScenario.asp?ScenarioID=122" xr:uid="{00000000-0004-0000-0700-00008C000000}"/>
    <hyperlink ref="C318" r:id="rId142" display="http://www.jrvdev.com/ROAR/VER1/ShowScenario.asp?ScenarioID=123" xr:uid="{00000000-0004-0000-0700-00008D000000}"/>
    <hyperlink ref="C319" r:id="rId143" display="http://www.jrvdev.com/ROAR/VER1/ShowScenario.asp?ScenarioID=124" xr:uid="{00000000-0004-0000-0700-00008E000000}"/>
    <hyperlink ref="C322" r:id="rId144" display="http://www.jrvdev.com/ROAR/VER1/ShowScenario.asp?ScenarioID=1039" xr:uid="{00000000-0004-0000-0700-00008F000000}"/>
    <hyperlink ref="C323" r:id="rId145" display="http://www.jrvdev.com/ROAR/VER1/ShowScenario.asp?ScenarioID=1040" xr:uid="{00000000-0004-0000-0700-000090000000}"/>
    <hyperlink ref="C324" r:id="rId146" display="http://www.jrvdev.com/ROAR/VER1/ShowScenario.asp?ScenarioID=1041" xr:uid="{00000000-0004-0000-0700-000091000000}"/>
    <hyperlink ref="C325" r:id="rId147" display="http://www.jrvdev.com/ROAR/VER1/ShowScenario.asp?ScenarioID=1042" xr:uid="{00000000-0004-0000-0700-000092000000}"/>
    <hyperlink ref="C326" r:id="rId148" display="http://www.jrvdev.com/ROAR/VER1/ShowScenario.asp?ScenarioID=1043" xr:uid="{00000000-0004-0000-0700-000093000000}"/>
    <hyperlink ref="C327" r:id="rId149" display="http://www.jrvdev.com/ROAR/VER1/ShowScenario.asp?ScenarioID=1044" xr:uid="{00000000-0004-0000-0700-000094000000}"/>
    <hyperlink ref="C328" r:id="rId150" display="http://www.jrvdev.com/ROAR/VER1/ShowScenario.asp?ScenarioID=1045" xr:uid="{00000000-0004-0000-0700-000095000000}"/>
    <hyperlink ref="C329" r:id="rId151" display="http://www.jrvdev.com/ROAR/VER1/ShowScenario.asp?ScenarioID=1046" xr:uid="{00000000-0004-0000-0700-000096000000}"/>
    <hyperlink ref="C332" r:id="rId152" display="http://www.jrvdev.com/ROAR/VER1/ShowScenario.asp?ScenarioID=1366" xr:uid="{00000000-0004-0000-0700-000097000000}"/>
    <hyperlink ref="C333" r:id="rId153" display="http://www.jrvdev.com/ROAR/VER1/ShowScenario.asp?ScenarioID=1365" xr:uid="{00000000-0004-0000-0700-000098000000}"/>
    <hyperlink ref="C334" r:id="rId154" display="http://www.jrvdev.com/ROAR/VER1/ShowScenario.asp?ScenarioID=1368" xr:uid="{00000000-0004-0000-0700-000099000000}"/>
    <hyperlink ref="C335" r:id="rId155" display="http://www.jrvdev.com/ROAR/VER1/ShowScenario.asp?ScenarioID=1369" xr:uid="{00000000-0004-0000-0700-00009A000000}"/>
    <hyperlink ref="C336" r:id="rId156" display="http://www.jrvdev.com/ROAR/VER1/ShowScenario.asp?ScenarioID=1370" xr:uid="{00000000-0004-0000-0700-00009B000000}"/>
    <hyperlink ref="C337" r:id="rId157" display="http://www.jrvdev.com/ROAR/VER1/ShowScenario.asp?ScenarioID=1371" xr:uid="{00000000-0004-0000-0700-00009C000000}"/>
    <hyperlink ref="C338" r:id="rId158" display="http://www.jrvdev.com/ROAR/VER1/ShowScenario.asp?ScenarioID=1372" xr:uid="{00000000-0004-0000-0700-00009D000000}"/>
    <hyperlink ref="C339" r:id="rId159" display="http://www.jrvdev.com/ROAR/VER1/ShowScenario.asp?ScenarioID=1367" xr:uid="{00000000-0004-0000-0700-00009E000000}"/>
    <hyperlink ref="C340" r:id="rId160" display="http://www.jrvdev.com/ROAR/VER1/ShowScenario.asp?ScenarioID=1373" xr:uid="{00000000-0004-0000-0700-00009F000000}"/>
    <hyperlink ref="C341" r:id="rId161" display="http://www.jrvdev.com/ROAR/VER1/ShowScenario.asp?ScenarioID=1374" xr:uid="{00000000-0004-0000-0700-0000A0000000}"/>
    <hyperlink ref="C342" r:id="rId162" display="http://www.jrvdev.com/ROAR/VER1/ShowScenario.asp?ScenarioID=1375" xr:uid="{00000000-0004-0000-0700-0000A1000000}"/>
    <hyperlink ref="C343" r:id="rId163" display="http://www.jrvdev.com/ROAR/VER1/ShowScenario.asp?ScenarioID=1376" xr:uid="{00000000-0004-0000-0700-0000A2000000}"/>
    <hyperlink ref="C346" r:id="rId164" display="http://www.jrvdev.com/ROAR/VER1/ShowScenario.asp?ScenarioID=1377" xr:uid="{00000000-0004-0000-0700-0000A3000000}"/>
    <hyperlink ref="C347" r:id="rId165" display="http://www.jrvdev.com/ROAR/VER1/ShowScenario.asp?ScenarioID=1378" xr:uid="{00000000-0004-0000-0700-0000A4000000}"/>
    <hyperlink ref="C348" r:id="rId166" display="http://www.jrvdev.com/ROAR/VER1/ShowScenario.asp?ScenarioID=1379" xr:uid="{00000000-0004-0000-0700-0000A5000000}"/>
    <hyperlink ref="C349" r:id="rId167" display="http://www.jrvdev.com/ROAR/VER1/ShowScenario.asp?ScenarioID=1380" xr:uid="{00000000-0004-0000-0700-0000A6000000}"/>
    <hyperlink ref="C350" r:id="rId168" display="http://www.jrvdev.com/ROAR/VER1/ShowScenario.asp?ScenarioID=1381" xr:uid="{00000000-0004-0000-0700-0000A7000000}"/>
    <hyperlink ref="C351" r:id="rId169" display="http://www.jrvdev.com/ROAR/VER1/ShowScenario.asp?ScenarioID=1382" xr:uid="{00000000-0004-0000-0700-0000A8000000}"/>
    <hyperlink ref="C352" r:id="rId170" display="http://www.jrvdev.com/ROAR/VER1/ShowScenario.asp?ScenarioID=1383" xr:uid="{00000000-0004-0000-0700-0000A9000000}"/>
    <hyperlink ref="C353" r:id="rId171" display="http://www.jrvdev.com/ROAR/VER1/ShowScenario.asp?ScenarioID=1384" xr:uid="{00000000-0004-0000-0700-0000AA000000}"/>
    <hyperlink ref="C354" r:id="rId172" display="http://www.jrvdev.com/ROAR/VER1/ShowScenario.asp?ScenarioID=1385" xr:uid="{00000000-0004-0000-0700-0000AB000000}"/>
    <hyperlink ref="C355" r:id="rId173" display="http://www.jrvdev.com/ROAR/VER1/ShowScenario.asp?ScenarioID=1386" xr:uid="{00000000-0004-0000-0700-0000AC000000}"/>
    <hyperlink ref="C184" r:id="rId174" display="http://www.jrvdev.com/ROAR/VER1/ShowScenario.asp?ScenarioID=2496" xr:uid="{00000000-0004-0000-0700-0000AD000000}"/>
    <hyperlink ref="C185" r:id="rId175" display="http://www.jrvdev.com/ROAR/VER1/ShowScenario.asp?ScenarioID=2497" xr:uid="{00000000-0004-0000-0700-0000AE000000}"/>
    <hyperlink ref="C186" r:id="rId176" display="http://www.jrvdev.com/ROAR/VER1/ShowScenario.asp?ScenarioID=2498" xr:uid="{00000000-0004-0000-0700-0000AF000000}"/>
    <hyperlink ref="C187" r:id="rId177" display="http://www.jrvdev.com/ROAR/VER1/ShowScenario.asp?ScenarioID=2499" xr:uid="{00000000-0004-0000-0700-0000B0000000}"/>
    <hyperlink ref="C188" r:id="rId178" display="http://www.jrvdev.com/ROAR/VER1/ShowScenario.asp?ScenarioID=2500" xr:uid="{00000000-0004-0000-0700-0000B1000000}"/>
    <hyperlink ref="C189" r:id="rId179" display="http://www.jrvdev.com/ROAR/VER1/ShowScenario.asp?ScenarioID=2501" xr:uid="{00000000-0004-0000-0700-0000B2000000}"/>
    <hyperlink ref="C190" r:id="rId180" display="http://www.jrvdev.com/ROAR/VER1/ShowScenario.asp?ScenarioID=2502" xr:uid="{00000000-0004-0000-0700-0000B3000000}"/>
    <hyperlink ref="C191" r:id="rId181" display="http://www.jrvdev.com/ROAR/VER1/ShowScenario.asp?ScenarioID=2503" xr:uid="{00000000-0004-0000-0700-0000B4000000}"/>
    <hyperlink ref="C192" r:id="rId182" display="http://www.jrvdev.com/ROAR/VER1/ShowScenario.asp?ScenarioID=2504" xr:uid="{00000000-0004-0000-0700-0000B5000000}"/>
    <hyperlink ref="C193" r:id="rId183" display="http://www.jrvdev.com/ROAR/VER1/ShowScenario.asp?ScenarioID=2505" xr:uid="{00000000-0004-0000-0700-0000B6000000}"/>
    <hyperlink ref="C194" r:id="rId184" display="http://www.jrvdev.com/ROAR/VER1/ShowScenario.asp?ScenarioID=2506" xr:uid="{00000000-0004-0000-0700-0000B7000000}"/>
    <hyperlink ref="C195" r:id="rId185" display="http://www.jrvdev.com/ROAR/VER1/ShowScenario.asp?ScenarioID=2507" xr:uid="{00000000-0004-0000-0700-0000B8000000}"/>
    <hyperlink ref="C196" r:id="rId186" display="http://www.jrvdev.com/ROAR/VER1/ShowScenario.asp?ScenarioID=2508" xr:uid="{00000000-0004-0000-0700-0000B9000000}"/>
    <hyperlink ref="C197" r:id="rId187" display="http://www.jrvdev.com/ROAR/VER1/ShowScenario.asp?ScenarioID=2509" xr:uid="{00000000-0004-0000-0700-0000BA000000}"/>
    <hyperlink ref="C198" r:id="rId188" display="http://www.jrvdev.com/ROAR/VER1/ShowScenario.asp?ScenarioID=2510" xr:uid="{00000000-0004-0000-0700-0000BB000000}"/>
    <hyperlink ref="C199" r:id="rId189" display="http://www.jrvdev.com/ROAR/VER1/ShowScenario.asp?ScenarioID=2511" xr:uid="{00000000-0004-0000-0700-0000BC000000}"/>
    <hyperlink ref="C200" r:id="rId190" display="http://www.jrvdev.com/ROAR/VER1/ShowScenario.asp?ScenarioID=2512" xr:uid="{00000000-0004-0000-0700-0000BD000000}"/>
    <hyperlink ref="C201" r:id="rId191" display="http://www.jrvdev.com/ROAR/VER1/ShowScenario.asp?ScenarioID=2513" xr:uid="{00000000-0004-0000-0700-0000BE000000}"/>
    <hyperlink ref="C202" r:id="rId192" display="http://www.jrvdev.com/ROAR/VER1/ShowScenario.asp?ScenarioID=2514" xr:uid="{00000000-0004-0000-0700-0000BF000000}"/>
    <hyperlink ref="C203" r:id="rId193" display="http://www.jrvdev.com/ROAR/VER1/ShowScenario.asp?ScenarioID=2515" xr:uid="{00000000-0004-0000-0700-0000C0000000}"/>
    <hyperlink ref="C358" r:id="rId194" display="http://www.jrvdev.com/ROAR/VER1/ShowScenario.asp?ScenarioID=196" xr:uid="{00000000-0004-0000-0700-0000C1000000}"/>
    <hyperlink ref="C359" r:id="rId195" display="http://www.jrvdev.com/ROAR/VER1/ShowScenario.asp?ScenarioID=197" xr:uid="{00000000-0004-0000-0700-0000C2000000}"/>
    <hyperlink ref="C360" r:id="rId196" display="http://www.jrvdev.com/ROAR/VER1/ShowScenario.asp?ScenarioID=198" xr:uid="{00000000-0004-0000-0700-0000C3000000}"/>
    <hyperlink ref="C361" r:id="rId197" display="http://www.jrvdev.com/ROAR/VER1/ShowScenario.asp?ScenarioID=199" xr:uid="{00000000-0004-0000-0700-0000C4000000}"/>
    <hyperlink ref="C362" r:id="rId198" display="http://www.jrvdev.com/ROAR/VER1/ShowScenario.asp?ScenarioID=200" xr:uid="{00000000-0004-0000-0700-0000C5000000}"/>
    <hyperlink ref="C363" r:id="rId199" display="http://www.jrvdev.com/ROAR/VER1/ShowScenario.asp?ScenarioID=201" xr:uid="{00000000-0004-0000-0700-0000C6000000}"/>
    <hyperlink ref="C364" r:id="rId200" display="http://www.jrvdev.com/ROAR/VER1/ShowScenario.asp?ScenarioID=202" xr:uid="{00000000-0004-0000-0700-0000C7000000}"/>
    <hyperlink ref="C365" r:id="rId201" display="http://www.jrvdev.com/ROAR/VER1/ShowScenario.asp?ScenarioID=203" xr:uid="{00000000-0004-0000-0700-0000C8000000}"/>
    <hyperlink ref="C366" r:id="rId202" display="http://www.jrvdev.com/ROAR/VER1/ShowScenario.asp?ScenarioID=204" xr:uid="{00000000-0004-0000-0700-0000C9000000}"/>
    <hyperlink ref="C367" r:id="rId203" display="http://www.jrvdev.com/ROAR/VER1/ShowScenario.asp?ScenarioID=205" xr:uid="{00000000-0004-0000-0700-0000CA000000}"/>
    <hyperlink ref="C368" r:id="rId204" display="http://www.jrvdev.com/ROAR/VER1/ShowScenario.asp?ScenarioID=206" xr:uid="{00000000-0004-0000-0700-0000CB000000}"/>
    <hyperlink ref="C369" r:id="rId205" display="http://www.jrvdev.com/ROAR/VER1/ShowScenario.asp?ScenarioID=207" xr:uid="{00000000-0004-0000-0700-0000CC000000}"/>
    <hyperlink ref="C370" r:id="rId206" display="http://www.jrvdev.com/ROAR/VER1/ShowScenario.asp?ScenarioID=208" xr:uid="{00000000-0004-0000-0700-0000CD000000}"/>
    <hyperlink ref="C371" r:id="rId207" display="http://www.jrvdev.com/ROAR/VER1/ShowScenario.asp?ScenarioID=209" xr:uid="{00000000-0004-0000-0700-0000CE000000}"/>
    <hyperlink ref="C372" r:id="rId208" display="http://www.jrvdev.com/ROAR/VER1/ShowScenario.asp?ScenarioID=210" xr:uid="{00000000-0004-0000-0700-0000CF000000}"/>
    <hyperlink ref="C375" r:id="rId209" display="http://www.jrvdev.com/ROAR/VER1/ShowScenario.asp?ScenarioID=211" xr:uid="{00000000-0004-0000-0700-0000D0000000}"/>
    <hyperlink ref="C376" r:id="rId210" display="http://www.jrvdev.com/ROAR/VER1/ShowScenario.asp?ScenarioID=212" xr:uid="{00000000-0004-0000-0700-0000D1000000}"/>
    <hyperlink ref="C377" r:id="rId211" display="http://www.jrvdev.com/ROAR/VER1/ShowScenario.asp?ScenarioID=213" xr:uid="{00000000-0004-0000-0700-0000D2000000}"/>
    <hyperlink ref="C378" r:id="rId212" display="http://www.jrvdev.com/ROAR/VER1/ShowScenario.asp?ScenarioID=214" xr:uid="{00000000-0004-0000-0700-0000D3000000}"/>
    <hyperlink ref="C379" r:id="rId213" display="http://www.jrvdev.com/ROAR/VER1/ShowScenario.asp?ScenarioID=215" xr:uid="{00000000-0004-0000-0700-0000D4000000}"/>
    <hyperlink ref="C380" r:id="rId214" display="http://www.jrvdev.com/ROAR/VER1/ShowScenario.asp?ScenarioID=216" xr:uid="{00000000-0004-0000-0700-0000D5000000}"/>
    <hyperlink ref="C381" r:id="rId215" display="http://www.jrvdev.com/ROAR/VER1/ShowScenario.asp?ScenarioID=217" xr:uid="{00000000-0004-0000-0700-0000D6000000}"/>
    <hyperlink ref="C382" r:id="rId216" display="http://www.jrvdev.com/ROAR/VER1/ShowScenario.asp?ScenarioID=218" xr:uid="{00000000-0004-0000-0700-0000D7000000}"/>
    <hyperlink ref="C383" r:id="rId217" display="http://www.jrvdev.com/ROAR/VER1/ShowScenario.asp?ScenarioID=219" xr:uid="{00000000-0004-0000-0700-0000D8000000}"/>
    <hyperlink ref="C384" r:id="rId218" display="http://www.jrvdev.com/ROAR/VER1/ShowScenario.asp?ScenarioID=220" xr:uid="{00000000-0004-0000-0700-0000D9000000}"/>
    <hyperlink ref="C385" r:id="rId219" display="http://www.jrvdev.com/ROAR/VER1/ShowScenario.asp?ScenarioID=221" xr:uid="{00000000-0004-0000-0700-0000DA000000}"/>
    <hyperlink ref="C386" r:id="rId220" display="http://www.jrvdev.com/ROAR/VER1/ShowScenario.asp?ScenarioID=222" xr:uid="{00000000-0004-0000-0700-0000DB000000}"/>
    <hyperlink ref="C387" r:id="rId221" display="http://www.jrvdev.com/ROAR/VER1/ShowScenario.asp?ScenarioID=223" xr:uid="{00000000-0004-0000-0700-0000DC000000}"/>
    <hyperlink ref="C388" r:id="rId222" display="http://www.jrvdev.com/ROAR/VER1/ShowScenario.asp?ScenarioID=224" xr:uid="{00000000-0004-0000-0700-0000DD000000}"/>
    <hyperlink ref="C389" r:id="rId223" display="http://www.jrvdev.com/ROAR/VER1/ShowScenario.asp?ScenarioID=225" xr:uid="{00000000-0004-0000-0700-0000DE000000}"/>
    <hyperlink ref="C390" r:id="rId224" display="http://www.jrvdev.com/ROAR/VER1/ShowScenario.asp?ScenarioID=226" xr:uid="{00000000-0004-0000-0700-0000DF000000}"/>
    <hyperlink ref="C393" r:id="rId225" display="http://www.jrvdev.com/ROAR/VER1/ShowScenario.asp?ScenarioID=227" xr:uid="{00000000-0004-0000-0700-0000E0000000}"/>
    <hyperlink ref="C394" r:id="rId226" display="http://www.jrvdev.com/ROAR/VER1/ShowScenario.asp?ScenarioID=228" xr:uid="{00000000-0004-0000-0700-0000E1000000}"/>
    <hyperlink ref="C395" r:id="rId227" display="http://www.jrvdev.com/ROAR/VER1/ShowScenario.asp?ScenarioID=229" xr:uid="{00000000-0004-0000-0700-0000E2000000}"/>
    <hyperlink ref="C396" r:id="rId228" display="http://www.jrvdev.com/ROAR/VER1/ShowScenario.asp?ScenarioID=230" xr:uid="{00000000-0004-0000-0700-0000E3000000}"/>
    <hyperlink ref="C397" r:id="rId229" display="http://www.jrvdev.com/ROAR/VER1/ShowScenario.asp?ScenarioID=231" xr:uid="{00000000-0004-0000-0700-0000E4000000}"/>
    <hyperlink ref="C398" r:id="rId230" display="http://www.jrvdev.com/ROAR/VER1/ShowScenario.asp?ScenarioID=232" xr:uid="{00000000-0004-0000-0700-0000E5000000}"/>
    <hyperlink ref="C399" r:id="rId231" display="http://www.jrvdev.com/ROAR/VER1/ShowScenario.asp?ScenarioID=233" xr:uid="{00000000-0004-0000-0700-0000E6000000}"/>
    <hyperlink ref="C400" r:id="rId232" display="http://www.jrvdev.com/ROAR/VER1/ShowScenario.asp?ScenarioID=234" xr:uid="{00000000-0004-0000-0700-0000E7000000}"/>
    <hyperlink ref="C401" r:id="rId233" display="http://www.jrvdev.com/ROAR/VER1/ShowScenario.asp?ScenarioID=235" xr:uid="{00000000-0004-0000-0700-0000E8000000}"/>
    <hyperlink ref="C402" r:id="rId234" display="http://www.jrvdev.com/ROAR/VER1/ShowScenario.asp?ScenarioID=236" xr:uid="{00000000-0004-0000-0700-0000E9000000}"/>
    <hyperlink ref="C403" r:id="rId235" display="http://www.jrvdev.com/ROAR/VER1/ShowScenario.asp?ScenarioID=237" xr:uid="{00000000-0004-0000-0700-0000EA000000}"/>
    <hyperlink ref="C404" r:id="rId236" display="http://www.jrvdev.com/ROAR/VER1/ShowScenario.asp?ScenarioID=238" xr:uid="{00000000-0004-0000-0700-0000EB000000}"/>
    <hyperlink ref="C405" r:id="rId237" display="http://www.jrvdev.com/ROAR/VER1/ShowScenario.asp?ScenarioID=239" xr:uid="{00000000-0004-0000-0700-0000EC000000}"/>
    <hyperlink ref="C406" r:id="rId238" display="http://www.jrvdev.com/ROAR/VER1/ShowScenario.asp?ScenarioID=240" xr:uid="{00000000-0004-0000-0700-0000ED000000}"/>
    <hyperlink ref="C407" r:id="rId239" display="http://www.jrvdev.com/ROAR/VER1/ShowScenario.asp?ScenarioID=241" xr:uid="{00000000-0004-0000-0700-0000EE000000}"/>
    <hyperlink ref="C408" r:id="rId240" display="http://www.jrvdev.com/ROAR/VER1/ShowScenario.asp?ScenarioID=242" xr:uid="{00000000-0004-0000-0700-0000EF000000}"/>
    <hyperlink ref="C411" r:id="rId241" display="http://www.jrvdev.com/ROAR/VER1/ShowScenario.asp?ScenarioID=243" xr:uid="{00000000-0004-0000-0700-0000F0000000}"/>
    <hyperlink ref="C412" r:id="rId242" display="http://www.jrvdev.com/ROAR/VER1/ShowScenario.asp?ScenarioID=244" xr:uid="{00000000-0004-0000-0700-0000F1000000}"/>
    <hyperlink ref="C413" r:id="rId243" display="http://www.jrvdev.com/ROAR/VER1/ShowScenario.asp?ScenarioID=245" xr:uid="{00000000-0004-0000-0700-0000F2000000}"/>
    <hyperlink ref="C414" r:id="rId244" display="http://www.jrvdev.com/ROAR/VER1/ShowScenario.asp?ScenarioID=246" xr:uid="{00000000-0004-0000-0700-0000F3000000}"/>
    <hyperlink ref="C415" r:id="rId245" display="http://www.jrvdev.com/ROAR/VER1/ShowScenario.asp?ScenarioID=247" xr:uid="{00000000-0004-0000-0700-0000F4000000}"/>
    <hyperlink ref="C416" r:id="rId246" display="http://www.jrvdev.com/ROAR/VER1/ShowScenario.asp?ScenarioID=248" xr:uid="{00000000-0004-0000-0700-0000F5000000}"/>
    <hyperlink ref="C417" r:id="rId247" display="http://www.jrvdev.com/ROAR/VER1/ShowScenario.asp?ScenarioID=249" xr:uid="{00000000-0004-0000-0700-0000F6000000}"/>
    <hyperlink ref="C418" r:id="rId248" display="http://www.jrvdev.com/ROAR/VER1/ShowScenario.asp?ScenarioID=250" xr:uid="{00000000-0004-0000-0700-0000F7000000}"/>
    <hyperlink ref="C419" r:id="rId249" display="http://www.jrvdev.com/ROAR/VER1/ShowScenario.asp?ScenarioID=251" xr:uid="{00000000-0004-0000-0700-0000F8000000}"/>
    <hyperlink ref="C420" r:id="rId250" display="http://www.jrvdev.com/ROAR/VER1/ShowScenario.asp?ScenarioID=252" xr:uid="{00000000-0004-0000-0700-0000F9000000}"/>
    <hyperlink ref="C421" r:id="rId251" display="http://www.jrvdev.com/ROAR/VER1/ShowScenario.asp?ScenarioID=253" xr:uid="{00000000-0004-0000-0700-0000FA000000}"/>
    <hyperlink ref="C422" r:id="rId252" display="http://www.jrvdev.com/ROAR/VER1/ShowScenario.asp?ScenarioID=254" xr:uid="{00000000-0004-0000-0700-0000FB000000}"/>
    <hyperlink ref="C423" r:id="rId253" display="http://www.jrvdev.com/ROAR/VER1/ShowScenario.asp?ScenarioID=255" xr:uid="{00000000-0004-0000-0700-0000FC000000}"/>
    <hyperlink ref="C424" r:id="rId254" display="http://www.jrvdev.com/ROAR/VER1/ShowScenario.asp?ScenarioID=256" xr:uid="{00000000-0004-0000-0700-0000FD000000}"/>
    <hyperlink ref="C425" r:id="rId255" display="http://www.jrvdev.com/ROAR/VER1/ShowScenario.asp?ScenarioID=257" xr:uid="{00000000-0004-0000-0700-0000FE000000}"/>
    <hyperlink ref="C428" r:id="rId256" display="http://www.jrvdev.com/ROAR/VER1/ShowScenario.asp?ScenarioID=258" xr:uid="{00000000-0004-0000-0700-0000FF000000}"/>
    <hyperlink ref="C429" r:id="rId257" display="http://www.jrvdev.com/ROAR/VER1/ShowScenario.asp?ScenarioID=259" xr:uid="{00000000-0004-0000-0700-000000010000}"/>
    <hyperlink ref="C430" r:id="rId258" display="http://www.jrvdev.com/ROAR/VER1/ShowScenario.asp?ScenarioID=260" xr:uid="{00000000-0004-0000-0700-000001010000}"/>
    <hyperlink ref="C431" r:id="rId259" display="http://www.jrvdev.com/ROAR/VER1/ShowScenario.asp?ScenarioID=261" xr:uid="{00000000-0004-0000-0700-000002010000}"/>
    <hyperlink ref="C432" r:id="rId260" display="http://www.jrvdev.com/ROAR/VER1/ShowScenario.asp?ScenarioID=262" xr:uid="{00000000-0004-0000-0700-000003010000}"/>
    <hyperlink ref="C433" r:id="rId261" display="http://www.jrvdev.com/ROAR/VER1/ShowScenario.asp?ScenarioID=263" xr:uid="{00000000-0004-0000-0700-000004010000}"/>
    <hyperlink ref="C434" r:id="rId262" display="http://www.jrvdev.com/ROAR/VER1/ShowScenario.asp?ScenarioID=264" xr:uid="{00000000-0004-0000-0700-000005010000}"/>
    <hyperlink ref="C435" r:id="rId263" display="http://www.jrvdev.com/ROAR/VER1/ShowScenario.asp?ScenarioID=265" xr:uid="{00000000-0004-0000-0700-000006010000}"/>
    <hyperlink ref="C436" r:id="rId264" display="http://www.jrvdev.com/ROAR/VER1/ShowScenario.asp?ScenarioID=266" xr:uid="{00000000-0004-0000-0700-000007010000}"/>
    <hyperlink ref="C437" r:id="rId265" display="http://www.jrvdev.com/ROAR/VER1/ShowScenario.asp?ScenarioID=267" xr:uid="{00000000-0004-0000-0700-000008010000}"/>
    <hyperlink ref="C438" r:id="rId266" display="http://www.jrvdev.com/ROAR/VER1/ShowScenario.asp?ScenarioID=268" xr:uid="{00000000-0004-0000-0700-000009010000}"/>
    <hyperlink ref="C441" r:id="rId267" display="http://www.jrvdev.com/ROAR/VER1/ShowScenario.asp?ScenarioID=269" xr:uid="{00000000-0004-0000-0700-00000A010000}"/>
    <hyperlink ref="C442" r:id="rId268" display="http://www.jrvdev.com/ROAR/VER1/ShowScenario.asp?ScenarioID=270" xr:uid="{00000000-0004-0000-0700-00000B010000}"/>
    <hyperlink ref="C443" r:id="rId269" display="http://www.jrvdev.com/ROAR/VER1/ShowScenario.asp?ScenarioID=271" xr:uid="{00000000-0004-0000-0700-00000C010000}"/>
    <hyperlink ref="C444" r:id="rId270" display="http://www.jrvdev.com/ROAR/VER1/ShowScenario.asp?ScenarioID=272" xr:uid="{00000000-0004-0000-0700-00000D010000}"/>
    <hyperlink ref="C445" r:id="rId271" display="http://www.jrvdev.com/ROAR/VER1/ShowScenario.asp?ScenarioID=273" xr:uid="{00000000-0004-0000-0700-00000E010000}"/>
    <hyperlink ref="C446" r:id="rId272" display="http://www.jrvdev.com/ROAR/VER1/ShowScenario.asp?ScenarioID=274" xr:uid="{00000000-0004-0000-0700-00000F010000}"/>
    <hyperlink ref="C447" r:id="rId273" display="http://www.jrvdev.com/ROAR/VER1/ShowScenario.asp?ScenarioID=275" xr:uid="{00000000-0004-0000-0700-000010010000}"/>
    <hyperlink ref="C448" r:id="rId274" display="http://www.jrvdev.com/ROAR/VER1/ShowScenario.asp?ScenarioID=276" xr:uid="{00000000-0004-0000-0700-000011010000}"/>
    <hyperlink ref="C449" r:id="rId275" display="http://www.jrvdev.com/ROAR/VER1/ShowScenario.asp?ScenarioID=277" xr:uid="{00000000-0004-0000-0700-000012010000}"/>
    <hyperlink ref="C450" r:id="rId276" display="http://www.jrvdev.com/ROAR/VER1/ShowScenario.asp?ScenarioID=278" xr:uid="{00000000-0004-0000-0700-000013010000}"/>
    <hyperlink ref="C451" r:id="rId277" display="http://www.jrvdev.com/ROAR/VER1/ShowScenario.asp?ScenarioID=279" xr:uid="{00000000-0004-0000-0700-000014010000}"/>
    <hyperlink ref="C452" r:id="rId278" display="http://www.jrvdev.com/ROAR/VER1/ShowScenario.asp?ScenarioID=280" xr:uid="{00000000-0004-0000-0700-000015010000}"/>
    <hyperlink ref="C455" r:id="rId279" display="http://www.jrvdev.com/ROAR/VER1/ShowScenario.asp?ScenarioID=281" xr:uid="{00000000-0004-0000-0700-000016010000}"/>
    <hyperlink ref="C456" r:id="rId280" display="http://www.jrvdev.com/ROAR/VER1/ShowScenario.asp?ScenarioID=282" xr:uid="{00000000-0004-0000-0700-000017010000}"/>
    <hyperlink ref="C457" r:id="rId281" display="http://www.jrvdev.com/ROAR/VER1/ShowScenario.asp?ScenarioID=283" xr:uid="{00000000-0004-0000-0700-000018010000}"/>
    <hyperlink ref="C458" r:id="rId282" display="http://www.jrvdev.com/ROAR/VER1/ShowScenario.asp?ScenarioID=284" xr:uid="{00000000-0004-0000-0700-000019010000}"/>
    <hyperlink ref="C459" r:id="rId283" display="http://www.jrvdev.com/ROAR/VER1/ShowScenario.asp?ScenarioID=285" xr:uid="{00000000-0004-0000-0700-00001A010000}"/>
    <hyperlink ref="C460" r:id="rId284" display="http://www.jrvdev.com/ROAR/VER1/ShowScenario.asp?ScenarioID=286" xr:uid="{00000000-0004-0000-0700-00001B010000}"/>
    <hyperlink ref="C461" r:id="rId285" display="http://www.jrvdev.com/ROAR/VER1/ShowScenario.asp?ScenarioID=287" xr:uid="{00000000-0004-0000-0700-00001C010000}"/>
    <hyperlink ref="C462" r:id="rId286" display="http://www.jrvdev.com/ROAR/VER1/ShowScenario.asp?ScenarioID=288" xr:uid="{00000000-0004-0000-0700-00001D010000}"/>
    <hyperlink ref="C463" r:id="rId287" display="http://www.jrvdev.com/ROAR/VER1/ShowScenario.asp?ScenarioID=289" xr:uid="{00000000-0004-0000-0700-00001E010000}"/>
    <hyperlink ref="C464" r:id="rId288" display="http://www.jrvdev.com/ROAR/VER1/ShowScenario.asp?ScenarioID=290" xr:uid="{00000000-0004-0000-0700-00001F010000}"/>
    <hyperlink ref="C465" r:id="rId289" display="http://www.jrvdev.com/ROAR/VER1/ShowScenario.asp?ScenarioID=291" xr:uid="{00000000-0004-0000-0700-000020010000}"/>
    <hyperlink ref="C466" r:id="rId290" display="http://www.jrvdev.com/ROAR/VER1/ShowScenario.asp?ScenarioID=292" xr:uid="{00000000-0004-0000-0700-000021010000}"/>
    <hyperlink ref="C467" r:id="rId291" display="http://www.jrvdev.com/ROAR/VER1/ShowScenario.asp?ScenarioID=293" xr:uid="{00000000-0004-0000-0700-000022010000}"/>
    <hyperlink ref="C468" r:id="rId292" display="http://www.jrvdev.com/ROAR/VER1/ShowScenario.asp?ScenarioID=294" xr:uid="{00000000-0004-0000-0700-000023010000}"/>
    <hyperlink ref="C469" r:id="rId293" display="http://www.jrvdev.com/ROAR/VER1/ShowScenario.asp?ScenarioID=295" xr:uid="{00000000-0004-0000-0700-000024010000}"/>
    <hyperlink ref="C470" r:id="rId294" display="http://www.jrvdev.com/ROAR/VER1/ShowScenario.asp?ScenarioID=296" xr:uid="{00000000-0004-0000-0700-000025010000}"/>
    <hyperlink ref="C471" r:id="rId295" display="http://www.jrvdev.com/ROAR/VER1/ShowScenario.asp?ScenarioID=297" xr:uid="{00000000-0004-0000-0700-000026010000}"/>
    <hyperlink ref="C472" r:id="rId296" display="http://www.jrvdev.com/ROAR/VER1/ShowScenario.asp?ScenarioID=298" xr:uid="{00000000-0004-0000-0700-000027010000}"/>
    <hyperlink ref="C473" r:id="rId297" display="http://www.jrvdev.com/ROAR/VER1/ShowScenario.asp?ScenarioID=299" xr:uid="{00000000-0004-0000-0700-000028010000}"/>
    <hyperlink ref="C474" r:id="rId298" display="http://www.jrvdev.com/ROAR/VER1/ShowScenario.asp?ScenarioID=300" xr:uid="{00000000-0004-0000-0700-000029010000}"/>
    <hyperlink ref="C475" r:id="rId299" display="http://www.jrvdev.com/ROAR/VER1/ShowScenario.asp?ScenarioID=301" xr:uid="{00000000-0004-0000-0700-00002A010000}"/>
    <hyperlink ref="C476" r:id="rId300" display="http://www.jrvdev.com/ROAR/VER1/ShowScenario.asp?ScenarioID=302" xr:uid="{00000000-0004-0000-0700-00002B010000}"/>
    <hyperlink ref="C477" r:id="rId301" display="http://www.jrvdev.com/ROAR/VER1/ShowScenario.asp?ScenarioID=303" xr:uid="{00000000-0004-0000-0700-00002C010000}"/>
    <hyperlink ref="C478" r:id="rId302" display="http://www.jrvdev.com/ROAR/VER1/ShowScenario.asp?ScenarioID=304" xr:uid="{00000000-0004-0000-0700-00002D010000}"/>
    <hyperlink ref="C481" r:id="rId303" display="http://www.jrvdev.com/ROAR/VER1/ShowScenario.asp?ScenarioID=305" xr:uid="{00000000-0004-0000-0700-00002E010000}"/>
    <hyperlink ref="C482" r:id="rId304" display="http://www.jrvdev.com/ROAR/VER1/ShowScenario.asp?ScenarioID=306" xr:uid="{00000000-0004-0000-0700-00002F010000}"/>
    <hyperlink ref="C483" r:id="rId305" display="http://www.jrvdev.com/ROAR/VER1/ShowScenario.asp?ScenarioID=307" xr:uid="{00000000-0004-0000-0700-000030010000}"/>
    <hyperlink ref="C484" r:id="rId306" display="http://www.jrvdev.com/ROAR/VER1/ShowScenario.asp?ScenarioID=308" xr:uid="{00000000-0004-0000-0700-000031010000}"/>
    <hyperlink ref="C485" r:id="rId307" display="http://www.jrvdev.com/ROAR/VER1/ShowScenario.asp?ScenarioID=309" xr:uid="{00000000-0004-0000-0700-000032010000}"/>
    <hyperlink ref="C486" r:id="rId308" display="http://www.jrvdev.com/ROAR/VER1/ShowScenario.asp?ScenarioID=310" xr:uid="{00000000-0004-0000-0700-000033010000}"/>
    <hyperlink ref="C487" r:id="rId309" display="http://www.jrvdev.com/ROAR/VER1/ShowScenario.asp?ScenarioID=311" xr:uid="{00000000-0004-0000-0700-000034010000}"/>
    <hyperlink ref="C488" r:id="rId310" display="http://www.jrvdev.com/ROAR/VER1/ShowScenario.asp?ScenarioID=312" xr:uid="{00000000-0004-0000-0700-000035010000}"/>
    <hyperlink ref="C489" r:id="rId311" display="http://www.jrvdev.com/ROAR/VER1/ShowScenario.asp?ScenarioID=313" xr:uid="{00000000-0004-0000-0700-000036010000}"/>
    <hyperlink ref="C490" r:id="rId312" display="http://www.jrvdev.com/ROAR/VER1/ShowScenario.asp?ScenarioID=314" xr:uid="{00000000-0004-0000-0700-000037010000}"/>
    <hyperlink ref="C491" r:id="rId313" display="http://www.jrvdev.com/ROAR/VER1/ShowScenario.asp?ScenarioID=315" xr:uid="{00000000-0004-0000-0700-000038010000}"/>
    <hyperlink ref="C492" r:id="rId314" display="http://www.jrvdev.com/ROAR/VER1/ShowScenario.asp?ScenarioID=316" xr:uid="{00000000-0004-0000-0700-000039010000}"/>
    <hyperlink ref="C493" r:id="rId315" display="http://www.jrvdev.com/ROAR/VER1/ShowScenario.asp?ScenarioID=317" xr:uid="{00000000-0004-0000-0700-00003A010000}"/>
    <hyperlink ref="C494" r:id="rId316" display="http://www.jrvdev.com/ROAR/VER1/ShowScenario.asp?ScenarioID=318" xr:uid="{00000000-0004-0000-0700-00003B010000}"/>
    <hyperlink ref="C497" r:id="rId317" display="http://www.jrvdev.com/ROAR/VER1/ShowScenario.asp?ScenarioID=997" xr:uid="{00000000-0004-0000-0700-00003C010000}"/>
    <hyperlink ref="C498" r:id="rId318" display="http://www.jrvdev.com/ROAR/VER1/ShowScenario.asp?ScenarioID=998" xr:uid="{00000000-0004-0000-0700-00003D010000}"/>
    <hyperlink ref="C499" r:id="rId319" display="http://www.jrvdev.com/ROAR/VER1/ShowScenario.asp?ScenarioID=996" xr:uid="{00000000-0004-0000-0700-00003E010000}"/>
    <hyperlink ref="C500" r:id="rId320" display="http://www.jrvdev.com/ROAR/VER1/ShowScenario.asp?ScenarioID=999" xr:uid="{00000000-0004-0000-0700-00003F010000}"/>
    <hyperlink ref="C501" r:id="rId321" display="http://www.jrvdev.com/ROAR/VER1/ShowScenario.asp?ScenarioID=1000" xr:uid="{00000000-0004-0000-0700-000040010000}"/>
    <hyperlink ref="C502" r:id="rId322" display="http://www.jrvdev.com/ROAR/VER1/ShowScenario.asp?ScenarioID=1001" xr:uid="{00000000-0004-0000-0700-000041010000}"/>
    <hyperlink ref="C503" r:id="rId323" display="http://www.jrvdev.com/ROAR/VER1/ShowScenario.asp?ScenarioID=1002" xr:uid="{00000000-0004-0000-0700-000042010000}"/>
    <hyperlink ref="C504" r:id="rId324" display="http://www.jrvdev.com/ROAR/VER1/ShowScenario.asp?ScenarioID=1003" xr:uid="{00000000-0004-0000-0700-000043010000}"/>
    <hyperlink ref="C505" r:id="rId325" display="http://www.jrvdev.com/ROAR/VER1/ShowScenario.asp?ScenarioID=1004" xr:uid="{00000000-0004-0000-0700-000044010000}"/>
    <hyperlink ref="C506" r:id="rId326" display="http://www.jrvdev.com/ROAR/VER1/ShowScenario.asp?ScenarioID=1005" xr:uid="{00000000-0004-0000-0700-000045010000}"/>
    <hyperlink ref="C507" r:id="rId327" display="http://www.jrvdev.com/ROAR/VER1/ShowScenario.asp?ScenarioID=1006" xr:uid="{00000000-0004-0000-0700-000046010000}"/>
    <hyperlink ref="C508" r:id="rId328" display="http://www.jrvdev.com/ROAR/VER1/ShowScenario.asp?ScenarioID=1007" xr:uid="{00000000-0004-0000-0700-000047010000}"/>
    <hyperlink ref="C509" r:id="rId329" display="http://www.jrvdev.com/ROAR/VER1/ShowScenario.asp?ScenarioID=1008" xr:uid="{00000000-0004-0000-0700-000048010000}"/>
    <hyperlink ref="C510" r:id="rId330" display="http://www.jrvdev.com/ROAR/VER1/ShowScenario.asp?ScenarioID=1009" xr:uid="{00000000-0004-0000-0700-000049010000}"/>
    <hyperlink ref="C511" r:id="rId331" display="http://www.jrvdev.com/ROAR/VER1/ShowScenario.asp?ScenarioID=1010" xr:uid="{00000000-0004-0000-0700-00004A010000}"/>
    <hyperlink ref="C512" r:id="rId332" display="http://www.jrvdev.com/ROAR/VER1/ShowScenario.asp?ScenarioID=1011" xr:uid="{00000000-0004-0000-0700-00004B010000}"/>
    <hyperlink ref="C515" r:id="rId333" display="http://www.jrvdev.com/ROAR/VER1/ShowScenario.asp?ScenarioID=146" xr:uid="{00000000-0004-0000-0700-00004C010000}"/>
    <hyperlink ref="C516" r:id="rId334" display="http://www.jrvdev.com/ROAR/VER1/ShowScenario.asp?ScenarioID=147" xr:uid="{00000000-0004-0000-0700-00004D010000}"/>
    <hyperlink ref="C517" r:id="rId335" display="http://www.jrvdev.com/ROAR/VER1/ShowScenario.asp?ScenarioID=148" xr:uid="{00000000-0004-0000-0700-00004E010000}"/>
    <hyperlink ref="C518" r:id="rId336" display="http://www.jrvdev.com/ROAR/VER1/ShowScenario.asp?ScenarioID=149" xr:uid="{00000000-0004-0000-0700-00004F010000}"/>
    <hyperlink ref="C519" r:id="rId337" display="http://www.jrvdev.com/ROAR/VER1/ShowScenario.asp?ScenarioID=150" xr:uid="{00000000-0004-0000-0700-000050010000}"/>
    <hyperlink ref="C520" r:id="rId338" display="http://www.jrvdev.com/ROAR/VER1/ShowScenario.asp?ScenarioID=151" xr:uid="{00000000-0004-0000-0700-000051010000}"/>
    <hyperlink ref="C521" r:id="rId339" display="http://www.jrvdev.com/ROAR/VER1/ShowScenario.asp?ScenarioID=152" xr:uid="{00000000-0004-0000-0700-000052010000}"/>
    <hyperlink ref="C522" r:id="rId340" display="http://www.jrvdev.com/ROAR/VER1/ShowScenario.asp?ScenarioID=153" xr:uid="{00000000-0004-0000-0700-000053010000}"/>
    <hyperlink ref="C523" r:id="rId341" display="http://www.jrvdev.com/ROAR/VER1/ShowScenario.asp?ScenarioID=154" xr:uid="{00000000-0004-0000-0700-000054010000}"/>
    <hyperlink ref="C524" r:id="rId342" display="http://www.jrvdev.com/ROAR/VER1/ShowScenario.asp?ScenarioID=155" xr:uid="{00000000-0004-0000-0700-000055010000}"/>
    <hyperlink ref="C527" r:id="rId343" display="http://www.jrvdev.com/ROAR/VER1/ShowScenario.asp?ScenarioID=125" xr:uid="{00000000-0004-0000-0700-000056010000}"/>
    <hyperlink ref="C528" r:id="rId344" display="http://www.jrvdev.com/ROAR/VER1/ShowScenario.asp?ScenarioID=126" xr:uid="{00000000-0004-0000-0700-000057010000}"/>
    <hyperlink ref="C529" r:id="rId345" display="http://www.jrvdev.com/ROAR/VER1/ShowScenario.asp?ScenarioID=127" xr:uid="{00000000-0004-0000-0700-000058010000}"/>
    <hyperlink ref="C530" r:id="rId346" display="http://www.jrvdev.com/ROAR/VER1/ShowScenario.asp?ScenarioID=128" xr:uid="{00000000-0004-0000-0700-000059010000}"/>
    <hyperlink ref="C531" r:id="rId347" display="http://www.jrvdev.com/ROAR/VER1/ShowScenario.asp?ScenarioID=129" xr:uid="{00000000-0004-0000-0700-00005A010000}"/>
    <hyperlink ref="C532" r:id="rId348" display="http://www.jrvdev.com/ROAR/VER1/ShowScenario.asp?ScenarioID=130" xr:uid="{00000000-0004-0000-0700-00005B010000}"/>
    <hyperlink ref="C533" r:id="rId349" display="http://www.jrvdev.com/ROAR/VER1/ShowScenario.asp?ScenarioID=131" xr:uid="{00000000-0004-0000-0700-00005C010000}"/>
    <hyperlink ref="C534" r:id="rId350" display="http://www.jrvdev.com/ROAR/VER1/ShowScenario.asp?ScenarioID=132" xr:uid="{00000000-0004-0000-0700-00005D010000}"/>
    <hyperlink ref="C535" r:id="rId351" display="http://www.jrvdev.com/ROAR/VER1/ShowScenario.asp?ScenarioID=133" xr:uid="{00000000-0004-0000-0700-00005E010000}"/>
    <hyperlink ref="C536" r:id="rId352" display="http://www.jrvdev.com/ROAR/VER1/ShowScenario.asp?ScenarioID=134" xr:uid="{00000000-0004-0000-0700-00005F010000}"/>
    <hyperlink ref="C537" r:id="rId353" display="http://www.jrvdev.com/ROAR/VER1/ShowScenario.asp?ScenarioID=135" xr:uid="{00000000-0004-0000-0700-000060010000}"/>
    <hyperlink ref="C538" r:id="rId354" display="http://www.jrvdev.com/ROAR/VER1/ShowScenario.asp?ScenarioID=136" xr:uid="{00000000-0004-0000-0700-000061010000}"/>
    <hyperlink ref="C539" r:id="rId355" display="http://www.jrvdev.com/ROAR/VER1/ShowScenario.asp?ScenarioID=137" xr:uid="{00000000-0004-0000-0700-000062010000}"/>
    <hyperlink ref="C540" r:id="rId356" display="http://www.jrvdev.com/ROAR/VER1/ShowScenario.asp?ScenarioID=138" xr:uid="{00000000-0004-0000-0700-000063010000}"/>
    <hyperlink ref="C541" r:id="rId357" display="http://www.jrvdev.com/ROAR/VER1/ShowScenario.asp?ScenarioID=139" xr:uid="{00000000-0004-0000-0700-000064010000}"/>
    <hyperlink ref="C542" r:id="rId358" display="http://www.jrvdev.com/ROAR/VER1/ShowScenario.asp?ScenarioID=140" xr:uid="{00000000-0004-0000-0700-000065010000}"/>
    <hyperlink ref="C543" r:id="rId359" display="http://www.jrvdev.com/ROAR/VER1/ShowScenario.asp?ScenarioID=141" xr:uid="{00000000-0004-0000-0700-000066010000}"/>
    <hyperlink ref="C544" r:id="rId360" display="http://www.jrvdev.com/ROAR/VER1/ShowScenario.asp?ScenarioID=142" xr:uid="{00000000-0004-0000-0700-000067010000}"/>
    <hyperlink ref="C545" r:id="rId361" display="http://www.jrvdev.com/ROAR/VER1/ShowScenario.asp?ScenarioID=143" xr:uid="{00000000-0004-0000-0700-000068010000}"/>
    <hyperlink ref="C546" r:id="rId362" display="http://www.jrvdev.com/ROAR/VER1/ShowScenario.asp?ScenarioID=144" xr:uid="{00000000-0004-0000-0700-000069010000}"/>
    <hyperlink ref="C547" r:id="rId363" display="http://www.jrvdev.com/ROAR/VER1/ShowScenario.asp?ScenarioID=145" xr:uid="{00000000-0004-0000-0700-00006A010000}"/>
    <hyperlink ref="C548" r:id="rId364" display="http://www.jrvdev.com/ROAR/VER1/ShowScenario.asp?ScenarioID=1085" xr:uid="{00000000-0004-0000-0700-00006B010000}"/>
    <hyperlink ref="C549" r:id="rId365" display="http://www.jrvdev.com/ROAR/VER1/ShowScenario.asp?ScenarioID=2087" xr:uid="{00000000-0004-0000-0700-00006C010000}"/>
    <hyperlink ref="C552" r:id="rId366" display="http://www.jrvdev.com/ROAR/VER1/ShowScenario.asp?ScenarioID=180" xr:uid="{00000000-0004-0000-0700-00006D010000}"/>
    <hyperlink ref="C553" r:id="rId367" display="http://www.jrvdev.com/ROAR/VER1/ShowScenario.asp?ScenarioID=181" xr:uid="{00000000-0004-0000-0700-00006E010000}"/>
    <hyperlink ref="C554" r:id="rId368" display="http://www.jrvdev.com/ROAR/VER1/ShowScenario.asp?ScenarioID=182" xr:uid="{00000000-0004-0000-0700-00006F010000}"/>
    <hyperlink ref="C555" r:id="rId369" display="http://www.jrvdev.com/ROAR/VER1/ShowScenario.asp?ScenarioID=183" xr:uid="{00000000-0004-0000-0700-000070010000}"/>
    <hyperlink ref="C556" r:id="rId370" display="http://www.jrvdev.com/ROAR/VER1/ShowScenario.asp?ScenarioID=184" xr:uid="{00000000-0004-0000-0700-000071010000}"/>
    <hyperlink ref="C557" r:id="rId371" display="http://www.jrvdev.com/ROAR/VER1/ShowScenario.asp?ScenarioID=185" xr:uid="{00000000-0004-0000-0700-000072010000}"/>
    <hyperlink ref="C558" r:id="rId372" display="http://www.jrvdev.com/ROAR/VER1/ShowScenario.asp?ScenarioID=186" xr:uid="{00000000-0004-0000-0700-000073010000}"/>
    <hyperlink ref="C559" r:id="rId373" display="http://www.jrvdev.com/ROAR/VER1/ShowScenario.asp?ScenarioID=187" xr:uid="{00000000-0004-0000-0700-000074010000}"/>
    <hyperlink ref="C560" r:id="rId374" display="http://www.jrvdev.com/ROAR/VER1/ShowScenario.asp?ScenarioID=188" xr:uid="{00000000-0004-0000-0700-000075010000}"/>
    <hyperlink ref="C561" r:id="rId375" display="http://www.jrvdev.com/ROAR/VER1/ShowScenario.asp?ScenarioID=189" xr:uid="{00000000-0004-0000-0700-000076010000}"/>
    <hyperlink ref="C562" r:id="rId376" display="http://www.jrvdev.com/ROAR/VER1/ShowScenario.asp?ScenarioID=190" xr:uid="{00000000-0004-0000-0700-000077010000}"/>
    <hyperlink ref="C563" r:id="rId377" display="http://www.jrvdev.com/ROAR/VER1/ShowScenario.asp?ScenarioID=191" xr:uid="{00000000-0004-0000-0700-000078010000}"/>
    <hyperlink ref="C564" r:id="rId378" display="http://www.jrvdev.com/ROAR/VER1/ShowScenario.asp?ScenarioID=192" xr:uid="{00000000-0004-0000-0700-000079010000}"/>
    <hyperlink ref="C565" r:id="rId379" display="http://www.jrvdev.com/ROAR/VER1/ShowScenario.asp?ScenarioID=193" xr:uid="{00000000-0004-0000-0700-00007A010000}"/>
    <hyperlink ref="C566" r:id="rId380" display="http://www.jrvdev.com/ROAR/VER1/ShowScenario.asp?ScenarioID=194" xr:uid="{00000000-0004-0000-0700-00007B010000}"/>
    <hyperlink ref="C567" r:id="rId381" display="http://www.jrvdev.com/ROAR/VER1/ShowScenario.asp?ScenarioID=195" xr:uid="{00000000-0004-0000-0700-00007C010000}"/>
    <hyperlink ref="C571" r:id="rId382" display="http://www.jrvdev.com/ROAR/VER1/ShowScenario.asp?ScenarioID=1304" xr:uid="{00000000-0004-0000-0700-00007D010000}"/>
    <hyperlink ref="C572" r:id="rId383" display="http://www.jrvdev.com/ROAR/VER1/ShowScenario.asp?ScenarioID=1305" xr:uid="{00000000-0004-0000-0700-00007E010000}"/>
    <hyperlink ref="C573" r:id="rId384" display="http://www.jrvdev.com/ROAR/VER1/ShowScenario.asp?ScenarioID=1306" xr:uid="{00000000-0004-0000-0700-00007F010000}"/>
    <hyperlink ref="C574" r:id="rId385" display="http://www.jrvdev.com/ROAR/VER1/ShowScenario.asp?ScenarioID=1307" xr:uid="{00000000-0004-0000-0700-000080010000}"/>
    <hyperlink ref="C575" r:id="rId386" display="http://www.jrvdev.com/ROAR/VER1/ShowScenario.asp?ScenarioID=1308" xr:uid="{00000000-0004-0000-0700-000081010000}"/>
    <hyperlink ref="C576" r:id="rId387" display="http://www.jrvdev.com/ROAR/VER1/ShowScenario.asp?ScenarioID=1309" xr:uid="{00000000-0004-0000-0700-000082010000}"/>
    <hyperlink ref="C577" r:id="rId388" display="http://www.jrvdev.com/ROAR/VER1/ShowScenario.asp?ScenarioID=1310" xr:uid="{00000000-0004-0000-0700-000083010000}"/>
    <hyperlink ref="C578" r:id="rId389" display="http://www.jrvdev.com/ROAR/VER1/ShowScenario.asp?ScenarioID=1311" xr:uid="{00000000-0004-0000-0700-000084010000}"/>
    <hyperlink ref="C579" r:id="rId390" display="http://www.jrvdev.com/ROAR/VER1/ShowScenario.asp?ScenarioID=1312" xr:uid="{00000000-0004-0000-0700-000085010000}"/>
    <hyperlink ref="C580" r:id="rId391" display="http://www.jrvdev.com/ROAR/VER1/ShowScenario.asp?ScenarioID=1313" xr:uid="{00000000-0004-0000-0700-000086010000}"/>
    <hyperlink ref="C581" r:id="rId392" display="http://www.jrvdev.com/ROAR/VER1/ShowScenario.asp?ScenarioID=1314" xr:uid="{00000000-0004-0000-0700-000087010000}"/>
    <hyperlink ref="C582" r:id="rId393" display="http://www.jrvdev.com/ROAR/VER1/ShowScenario.asp?ScenarioID=1315" xr:uid="{00000000-0004-0000-0700-000088010000}"/>
    <hyperlink ref="C583" r:id="rId394" display="http://www.jrvdev.com/ROAR/VER1/ShowScenario.asp?ScenarioID=1412" xr:uid="{00000000-0004-0000-0700-000089010000}"/>
    <hyperlink ref="C584" r:id="rId395" display="http://www.jrvdev.com/ROAR/VER1/ShowScenario.asp?ScenarioID=1413" xr:uid="{00000000-0004-0000-0700-00008A010000}"/>
    <hyperlink ref="C585" r:id="rId396" display="http://www.jrvdev.com/ROAR/VER1/ShowScenario.asp?ScenarioID=1414" xr:uid="{00000000-0004-0000-0700-00008B010000}"/>
    <hyperlink ref="C586" r:id="rId397" display="http://www.jrvdev.com/ROAR/VER1/ShowScenario.asp?ScenarioID=1415" xr:uid="{00000000-0004-0000-0700-00008C010000}"/>
    <hyperlink ref="C587" r:id="rId398" display="http://www.jrvdev.com/ROAR/VER1/ShowScenario.asp?ScenarioID=1416" xr:uid="{00000000-0004-0000-0700-00008D010000}"/>
    <hyperlink ref="C588" r:id="rId399" display="http://www.jrvdev.com/ROAR/VER1/ShowScenario.asp?ScenarioID=1417" xr:uid="{00000000-0004-0000-0700-00008E010000}"/>
    <hyperlink ref="C589" r:id="rId400" display="http://www.jrvdev.com/ROAR/VER1/ShowScenario.asp?ScenarioID=1418" xr:uid="{00000000-0004-0000-0700-00008F010000}"/>
    <hyperlink ref="C590" r:id="rId401" display="http://www.jrvdev.com/ROAR/VER1/ShowScenario.asp?ScenarioID=1419" xr:uid="{00000000-0004-0000-0700-000090010000}"/>
    <hyperlink ref="C591" r:id="rId402" display="http://www.jrvdev.com/ROAR/VER1/ShowScenario.asp?ScenarioID=1420" xr:uid="{00000000-0004-0000-0700-000091010000}"/>
    <hyperlink ref="C592" r:id="rId403" display="http://www.jrvdev.com/ROAR/VER1/ShowScenario.asp?ScenarioID=1421" xr:uid="{00000000-0004-0000-0700-000092010000}"/>
    <hyperlink ref="C593" r:id="rId404" display="http://www.jrvdev.com/ROAR/VER1/ShowScenario.asp?ScenarioID=1422" xr:uid="{00000000-0004-0000-0700-000093010000}"/>
    <hyperlink ref="C594" r:id="rId405" display="http://www.jrvdev.com/ROAR/VER1/ShowScenario.asp?ScenarioID=1423" xr:uid="{00000000-0004-0000-0700-000094010000}"/>
    <hyperlink ref="C595" r:id="rId406" display="http://www.jrvdev.com/ROAR/VER1/ShowScenario.asp?ScenarioID=1424" xr:uid="{00000000-0004-0000-0700-000095010000}"/>
    <hyperlink ref="C596" r:id="rId407" display="http://www.jrvdev.com/ROAR/VER1/ShowScenario.asp?ScenarioID=1425" xr:uid="{00000000-0004-0000-0700-000096010000}"/>
    <hyperlink ref="C597" r:id="rId408" display="http://www.jrvdev.com/ROAR/VER1/ShowScenario.asp?ScenarioID=1426" xr:uid="{00000000-0004-0000-0700-000097010000}"/>
    <hyperlink ref="C598" r:id="rId409" display="http://www.jrvdev.com/ROAR/VER1/ShowScenario.asp?ScenarioID=1427" xr:uid="{00000000-0004-0000-0700-000098010000}"/>
    <hyperlink ref="C599" r:id="rId410" display="http://www.jrvdev.com/ROAR/VER1/ShowScenario.asp?ScenarioID=1429" xr:uid="{00000000-0004-0000-0700-000099010000}"/>
    <hyperlink ref="C600" r:id="rId411" display="http://www.jrvdev.com/ROAR/VER1/ShowScenario.asp?ScenarioID=1430" xr:uid="{00000000-0004-0000-0700-00009A010000}"/>
    <hyperlink ref="C601" r:id="rId412" display="http://www.jrvdev.com/ROAR/VER1/ShowScenario.asp?ScenarioID=1431" xr:uid="{00000000-0004-0000-0700-00009B010000}"/>
    <hyperlink ref="C602" r:id="rId413" display="http://www.jrvdev.com/ROAR/VER1/ShowScenario.asp?ScenarioID=1432" xr:uid="{00000000-0004-0000-0700-00009C010000}"/>
    <hyperlink ref="C603" r:id="rId414" display="http://www.jrvdev.com/ROAR/VER1/ShowScenario.asp?ScenarioID=1433" xr:uid="{00000000-0004-0000-0700-00009D010000}"/>
    <hyperlink ref="C604" r:id="rId415" display="http://www.jrvdev.com/ROAR/VER1/ShowScenario.asp?ScenarioID=1434" xr:uid="{00000000-0004-0000-0700-00009E010000}"/>
    <hyperlink ref="C605" r:id="rId416" display="http://www.jrvdev.com/ROAR/VER1/ShowScenario.asp?ScenarioID=1435" xr:uid="{00000000-0004-0000-0700-00009F010000}"/>
    <hyperlink ref="C606" r:id="rId417" display="http://www.jrvdev.com/ROAR/VER1/ShowScenario.asp?ScenarioID=1701" xr:uid="{00000000-0004-0000-0700-0000A0010000}"/>
    <hyperlink ref="C607" r:id="rId418" display="http://www.jrvdev.com/ROAR/VER1/ShowScenario.asp?ScenarioID=1702" xr:uid="{00000000-0004-0000-0700-0000A1010000}"/>
    <hyperlink ref="C608" r:id="rId419" display="http://www.jrvdev.com/ROAR/VER1/ShowScenario.asp?ScenarioID=1703" xr:uid="{00000000-0004-0000-0700-0000A2010000}"/>
    <hyperlink ref="C609" r:id="rId420" display="http://www.jrvdev.com/ROAR/VER1/ShowScenario.asp?ScenarioID=1704" xr:uid="{00000000-0004-0000-0700-0000A3010000}"/>
    <hyperlink ref="C610" r:id="rId421" display="http://www.jrvdev.com/ROAR/VER1/ShowScenario.asp?ScenarioID=1705" xr:uid="{00000000-0004-0000-0700-0000A4010000}"/>
    <hyperlink ref="C611" r:id="rId422" display="http://www.jrvdev.com/ROAR/VER1/ShowScenario.asp?ScenarioID=1706" xr:uid="{00000000-0004-0000-0700-0000A5010000}"/>
    <hyperlink ref="C612" r:id="rId423" display="http://www.jrvdev.com/ROAR/VER1/ShowScenario.asp?ScenarioID=1707" xr:uid="{00000000-0004-0000-0700-0000A6010000}"/>
    <hyperlink ref="C613" r:id="rId424" display="http://www.jrvdev.com/ROAR/VER1/ShowScenario.asp?ScenarioID=1708" xr:uid="{00000000-0004-0000-0700-0000A7010000}"/>
    <hyperlink ref="C614" r:id="rId425" display="http://www.jrvdev.com/ROAR/VER1/ShowScenario.asp?ScenarioID=1709" xr:uid="{00000000-0004-0000-0700-0000A8010000}"/>
    <hyperlink ref="C615" r:id="rId426" display="http://www.jrvdev.com/ROAR/VER1/ShowScenario.asp?ScenarioID=1710" xr:uid="{00000000-0004-0000-0700-0000A9010000}"/>
    <hyperlink ref="C616" r:id="rId427" display="http://www.jrvdev.com/ROAR/VER1/ShowScenario.asp?ScenarioID=1711" xr:uid="{00000000-0004-0000-0700-0000AA010000}"/>
    <hyperlink ref="C617" r:id="rId428" display="http://www.jrvdev.com/ROAR/VER1/ShowScenario.asp?ScenarioID=1712" xr:uid="{00000000-0004-0000-0700-0000AB010000}"/>
    <hyperlink ref="C618" r:id="rId429" display="http://www.jrvdev.com/ROAR/VER1/ShowScenario.asp?ScenarioID=1713" xr:uid="{00000000-0004-0000-0700-0000AC010000}"/>
    <hyperlink ref="C619" r:id="rId430" display="http://www.jrvdev.com/ROAR/VER1/ShowScenario.asp?ScenarioID=1714" xr:uid="{00000000-0004-0000-0700-0000AD010000}"/>
    <hyperlink ref="C620" r:id="rId431" display="http://www.jrvdev.com/ROAR/VER1/ShowScenario.asp?ScenarioID=1715" xr:uid="{00000000-0004-0000-0700-0000AE010000}"/>
    <hyperlink ref="C621" r:id="rId432" display="http://www.jrvdev.com/ROAR/VER1/ShowScenario.asp?ScenarioID=1716" xr:uid="{00000000-0004-0000-0700-0000AF010000}"/>
    <hyperlink ref="C622" r:id="rId433" display="http://www.jrvdev.com/ROAR/VER1/ShowScenario.asp?ScenarioID=1717" xr:uid="{00000000-0004-0000-0700-0000B0010000}"/>
    <hyperlink ref="C623" r:id="rId434" display="http://www.jrvdev.com/ROAR/VER1/ShowScenario.asp?ScenarioID=1718" xr:uid="{00000000-0004-0000-0700-0000B1010000}"/>
    <hyperlink ref="C624" r:id="rId435" display="http://www.jrvdev.com/ROAR/VER1/ShowScenario.asp?ScenarioID=1719" xr:uid="{00000000-0004-0000-0700-0000B2010000}"/>
    <hyperlink ref="C625" r:id="rId436" display="http://www.jrvdev.com/ROAR/VER1/ShowScenario.asp?ScenarioID=1720" xr:uid="{00000000-0004-0000-0700-0000B3010000}"/>
    <hyperlink ref="C626" r:id="rId437" display="http://www.jrvdev.com/ROAR/VER1/ShowScenario.asp?ScenarioID=1721" xr:uid="{00000000-0004-0000-0700-0000B4010000}"/>
    <hyperlink ref="C627" r:id="rId438" display="http://www.jrvdev.com/ROAR/VER1/ShowScenario.asp?ScenarioID=1722" xr:uid="{00000000-0004-0000-0700-0000B5010000}"/>
    <hyperlink ref="C628" r:id="rId439" display="http://www.jrvdev.com/ROAR/VER1/ShowScenario.asp?ScenarioID=1723" xr:uid="{00000000-0004-0000-0700-0000B6010000}"/>
    <hyperlink ref="C629" r:id="rId440" display="http://www.jrvdev.com/ROAR/VER1/ShowScenario.asp?ScenarioID=1724" xr:uid="{00000000-0004-0000-0700-0000B7010000}"/>
    <hyperlink ref="C630" r:id="rId441" display="http://www.jrvdev.com/ROAR/VER1/ShowScenario.asp?ScenarioID=1725" xr:uid="{00000000-0004-0000-0700-0000B8010000}"/>
    <hyperlink ref="C631" r:id="rId442" display="http://www.jrvdev.com/ROAR/VER1/ShowScenario.asp?ScenarioID=1726" xr:uid="{00000000-0004-0000-0700-0000B9010000}"/>
    <hyperlink ref="C632" r:id="rId443" display="http://www.jrvdev.com/ROAR/VER1/ShowScenario.asp?ScenarioID=1727" xr:uid="{00000000-0004-0000-0700-0000BA010000}"/>
    <hyperlink ref="C633" r:id="rId444" display="http://www.jrvdev.com/ROAR/VER1/ShowScenario.asp?ScenarioID=1728" xr:uid="{00000000-0004-0000-0700-0000BB010000}"/>
    <hyperlink ref="C634" r:id="rId445" display="http://www.jrvdev.com/ROAR/VER1/ShowScenario.asp?ScenarioID=1729" xr:uid="{00000000-0004-0000-0700-0000BC010000}"/>
    <hyperlink ref="C635" r:id="rId446" display="http://www.jrvdev.com/ROAR/VER1/ShowScenario.asp?ScenarioID=1730" xr:uid="{00000000-0004-0000-0700-0000BD010000}"/>
    <hyperlink ref="C636" r:id="rId447" display="http://www.jrvdev.com/ROAR/VER1/ShowScenario.asp?ScenarioID=2058" xr:uid="{00000000-0004-0000-0700-0000BE010000}"/>
    <hyperlink ref="C637" r:id="rId448" display="http://www.jrvdev.com/ROAR/VER1/ShowScenario.asp?ScenarioID=2059" xr:uid="{00000000-0004-0000-0700-0000BF010000}"/>
    <hyperlink ref="C638" r:id="rId449" display="http://www.jrvdev.com/ROAR/VER1/ShowScenario.asp?ScenarioID=2060" xr:uid="{00000000-0004-0000-0700-0000C0010000}"/>
    <hyperlink ref="C639" r:id="rId450" display="http://www.jrvdev.com/ROAR/VER1/ShowScenario.asp?ScenarioID=2061" xr:uid="{00000000-0004-0000-0700-0000C1010000}"/>
    <hyperlink ref="C640" r:id="rId451" display="http://www.jrvdev.com/ROAR/VER1/ShowScenario.asp?ScenarioID=2069" xr:uid="{00000000-0004-0000-0700-0000C2010000}"/>
    <hyperlink ref="C641" r:id="rId452" display="http://www.jrvdev.com/ROAR/VER1/ShowScenario.asp?ScenarioID=2062" xr:uid="{00000000-0004-0000-0700-0000C3010000}"/>
    <hyperlink ref="C642" r:id="rId453" display="http://www.jrvdev.com/ROAR/VER1/ShowScenario.asp?ScenarioID=2063" xr:uid="{00000000-0004-0000-0700-0000C4010000}"/>
    <hyperlink ref="C643" r:id="rId454" display="http://www.jrvdev.com/ROAR/VER1/ShowScenario.asp?ScenarioID=2064" xr:uid="{00000000-0004-0000-0700-0000C5010000}"/>
    <hyperlink ref="C644" r:id="rId455" display="http://www.jrvdev.com/ROAR/VER1/ShowScenario.asp?ScenarioID=2065" xr:uid="{00000000-0004-0000-0700-0000C6010000}"/>
    <hyperlink ref="C645" r:id="rId456" display="http://www.jrvdev.com/ROAR/VER1/ShowScenario.asp?ScenarioID=2066" xr:uid="{00000000-0004-0000-0700-0000C7010000}"/>
    <hyperlink ref="C646" r:id="rId457" display="http://www.jrvdev.com/ROAR/VER1/ShowScenario.asp?ScenarioID=2067" xr:uid="{00000000-0004-0000-0700-0000C8010000}"/>
    <hyperlink ref="C647" r:id="rId458" display="http://www.jrvdev.com/ROAR/VER1/ShowScenario.asp?ScenarioID=2068" xr:uid="{00000000-0004-0000-0700-0000C9010000}"/>
    <hyperlink ref="C648" r:id="rId459" display="http://www.jrvdev.com/ROAR/VER1/ShowScenario.asp?ScenarioID=2257" xr:uid="{00000000-0004-0000-0700-0000CA010000}"/>
    <hyperlink ref="C649" r:id="rId460" display="http://www.jrvdev.com/ROAR/VER1/ShowScenario.asp?ScenarioID=2258" xr:uid="{00000000-0004-0000-0700-0000CB010000}"/>
    <hyperlink ref="C650" r:id="rId461" display="http://www.jrvdev.com/ROAR/VER1/ShowScenario.asp?ScenarioID=2259" xr:uid="{00000000-0004-0000-0700-0000CC010000}"/>
    <hyperlink ref="C651" r:id="rId462" display="http://www.jrvdev.com/ROAR/VER1/ShowScenario.asp?ScenarioID=2260" xr:uid="{00000000-0004-0000-0700-0000CD010000}"/>
    <hyperlink ref="C652" r:id="rId463" display="http://www.jrvdev.com/ROAR/VER1/ShowScenario.asp?ScenarioID=2261" xr:uid="{00000000-0004-0000-0700-0000CE010000}"/>
    <hyperlink ref="C653" r:id="rId464" display="http://www.jrvdev.com/ROAR/VER1/ShowScenario.asp?ScenarioID=2263" xr:uid="{00000000-0004-0000-0700-0000CF010000}"/>
    <hyperlink ref="C654" r:id="rId465" display="http://www.jrvdev.com/ROAR/VER1/ShowScenario.asp?ScenarioID=2262" xr:uid="{00000000-0004-0000-0700-0000D0010000}"/>
    <hyperlink ref="C655" r:id="rId466" display="http://www.jrvdev.com/ROAR/VER1/ShowScenario.asp?ScenarioID=2264" xr:uid="{00000000-0004-0000-0700-0000D1010000}"/>
    <hyperlink ref="C656" r:id="rId467" display="http://www.jrvdev.com/ROAR/VER1/ShowScenario.asp?ScenarioID=2265" xr:uid="{00000000-0004-0000-0700-0000D2010000}"/>
    <hyperlink ref="C657" r:id="rId468" display="http://www.jrvdev.com/ROAR/VER1/ShowScenario.asp?ScenarioID=2266" xr:uid="{00000000-0004-0000-0700-0000D3010000}"/>
    <hyperlink ref="C658" r:id="rId469" display="http://www.jrvdev.com/ROAR/VER1/ShowScenario.asp?ScenarioID=2267" xr:uid="{00000000-0004-0000-0700-0000D4010000}"/>
    <hyperlink ref="C659" r:id="rId470" display="http://www.jrvdev.com/ROAR/VER1/ShowScenario.asp?ScenarioID=2268" xr:uid="{00000000-0004-0000-0700-0000D5010000}"/>
    <hyperlink ref="C660" r:id="rId471" display="http://www.jrvdev.com/ROAR/VER1/ShowScenario.asp?ScenarioID=2481" xr:uid="{00000000-0004-0000-0700-0000D6010000}"/>
    <hyperlink ref="C661" r:id="rId472" display="http://www.jrvdev.com/ROAR/VER1/ShowScenario.asp?ScenarioID=2482" xr:uid="{00000000-0004-0000-0700-0000D7010000}"/>
    <hyperlink ref="C662" r:id="rId473" display="http://www.jrvdev.com/ROAR/VER1/ShowScenario.asp?ScenarioID=2483" xr:uid="{00000000-0004-0000-0700-0000D8010000}"/>
    <hyperlink ref="C663" r:id="rId474" display="http://www.jrvdev.com/ROAR/VER1/ShowScenario.asp?ScenarioID=2484" xr:uid="{00000000-0004-0000-0700-0000D9010000}"/>
    <hyperlink ref="C664" r:id="rId475" display="http://www.jrvdev.com/ROAR/VER1/ShowScenario.asp?ScenarioID=2485" xr:uid="{00000000-0004-0000-0700-0000DA010000}"/>
    <hyperlink ref="C665" r:id="rId476" display="http://www.jrvdev.com/ROAR/VER1/ShowScenario.asp?ScenarioID=2486" xr:uid="{00000000-0004-0000-0700-0000DB010000}"/>
    <hyperlink ref="C666" r:id="rId477" display="http://www.jrvdev.com/ROAR/VER1/ShowScenario.asp?ScenarioID=2487" xr:uid="{00000000-0004-0000-0700-0000DC010000}"/>
    <hyperlink ref="C667" r:id="rId478" display="http://www.jrvdev.com/ROAR/VER1/ShowScenario.asp?ScenarioID=2488" xr:uid="{00000000-0004-0000-0700-0000DD010000}"/>
    <hyperlink ref="C668" r:id="rId479" display="http://www.jrvdev.com/ROAR/VER1/ShowScenario.asp?ScenarioID=2489" xr:uid="{00000000-0004-0000-0700-0000DE010000}"/>
    <hyperlink ref="C669" r:id="rId480" display="http://www.jrvdev.com/ROAR/VER1/ShowScenario.asp?ScenarioID=2490" xr:uid="{00000000-0004-0000-0700-0000DF010000}"/>
    <hyperlink ref="C670" r:id="rId481" display="http://www.jrvdev.com/ROAR/VER1/ShowScenario.asp?ScenarioID=2491" xr:uid="{00000000-0004-0000-0700-0000E0010000}"/>
    <hyperlink ref="C671" r:id="rId482" display="http://www.jrvdev.com/ROAR/VER1/ShowScenario.asp?ScenarioID=2492" xr:uid="{00000000-0004-0000-0700-0000E1010000}"/>
    <hyperlink ref="C672" r:id="rId483" display="http://www.jrvdev.com/ROAR/VER1/ShowScenario.asp?ScenarioID=2737" xr:uid="{00000000-0004-0000-0700-0000E2010000}"/>
    <hyperlink ref="C673" r:id="rId484" display="http://www.jrvdev.com/ROAR/VER1/ShowScenario.asp?ScenarioID=2738" xr:uid="{00000000-0004-0000-0700-0000E3010000}"/>
    <hyperlink ref="C674" r:id="rId485" display="http://www.jrvdev.com/ROAR/VER1/ShowScenario.asp?ScenarioID=2739" xr:uid="{00000000-0004-0000-0700-0000E4010000}"/>
    <hyperlink ref="C675" r:id="rId486" display="http://www.jrvdev.com/ROAR/VER1/ShowScenario.asp?ScenarioID=2740" xr:uid="{00000000-0004-0000-0700-0000E5010000}"/>
    <hyperlink ref="C676" r:id="rId487" display="http://www.jrvdev.com/ROAR/VER1/ShowScenario.asp?ScenarioID=2741" xr:uid="{00000000-0004-0000-0700-0000E6010000}"/>
    <hyperlink ref="C677" r:id="rId488" display="http://www.jrvdev.com/ROAR/VER1/ShowScenario.asp?ScenarioID=2742" xr:uid="{00000000-0004-0000-0700-0000E7010000}"/>
    <hyperlink ref="C678" r:id="rId489" display="http://www.jrvdev.com/ROAR/VER1/ShowScenario.asp?ScenarioID=2743" xr:uid="{00000000-0004-0000-0700-0000E8010000}"/>
    <hyperlink ref="C679" r:id="rId490" display="http://www.jrvdev.com/ROAR/VER1/ShowScenario.asp?ScenarioID=2744" xr:uid="{00000000-0004-0000-0700-0000E9010000}"/>
    <hyperlink ref="C680" r:id="rId491" display="http://www.jrvdev.com/ROAR/VER1/ShowScenario.asp?ScenarioID=2745" xr:uid="{00000000-0004-0000-0700-0000EA010000}"/>
    <hyperlink ref="C681" r:id="rId492" display="http://www.jrvdev.com/ROAR/VER1/ShowScenario.asp?ScenarioID=2746" xr:uid="{00000000-0004-0000-0700-0000EB010000}"/>
    <hyperlink ref="C682" r:id="rId493" display="http://www.jrvdev.com/ROAR/VER1/ShowScenario.asp?ScenarioID=2747" xr:uid="{00000000-0004-0000-0700-0000EC010000}"/>
    <hyperlink ref="C834" r:id="rId494" display="http://www.jrvdev.com/ROAR/VER1/ShowScenario.asp?ScenarioID=345" xr:uid="{00000000-0004-0000-0700-0000ED010000}"/>
    <hyperlink ref="C835" r:id="rId495" display="http://www.jrvdev.com/ROAR/VER1/ShowScenario.asp?ScenarioID=346" xr:uid="{00000000-0004-0000-0700-0000EE010000}"/>
    <hyperlink ref="C836" r:id="rId496" display="http://www.jrvdev.com/ROAR/VER1/ShowScenario.asp?ScenarioID=347" xr:uid="{00000000-0004-0000-0700-0000EF010000}"/>
    <hyperlink ref="C837" r:id="rId497" display="http://www.jrvdev.com/ROAR/VER1/ShowScenario.asp?ScenarioID=348" xr:uid="{00000000-0004-0000-0700-0000F0010000}"/>
    <hyperlink ref="C838" r:id="rId498" display="http://www.jrvdev.com/ROAR/VER1/ShowScenario.asp?ScenarioID=349" xr:uid="{00000000-0004-0000-0700-0000F1010000}"/>
    <hyperlink ref="C839" r:id="rId499" display="http://www.jrvdev.com/ROAR/VER1/ShowScenario.asp?ScenarioID=350" xr:uid="{00000000-0004-0000-0700-0000F2010000}"/>
    <hyperlink ref="C840" r:id="rId500" display="http://www.jrvdev.com/ROAR/VER1/ShowScenario.asp?ScenarioID=351" xr:uid="{00000000-0004-0000-0700-0000F3010000}"/>
    <hyperlink ref="C841" r:id="rId501" display="http://www.jrvdev.com/ROAR/VER1/ShowScenario.asp?ScenarioID=352" xr:uid="{00000000-0004-0000-0700-0000F4010000}"/>
    <hyperlink ref="C844" r:id="rId502" display="http://www.jrvdev.com/ROAR/VER1/ShowScenario.asp?ScenarioID=1349" xr:uid="{00000000-0004-0000-0700-0000F5010000}"/>
    <hyperlink ref="C845" r:id="rId503" display="http://www.jrvdev.com/ROAR/VER1/ShowScenario.asp?ScenarioID=1350" xr:uid="{00000000-0004-0000-0700-0000F6010000}"/>
    <hyperlink ref="C846" r:id="rId504" display="http://www.jrvdev.com/ROAR/VER1/ShowScenario.asp?ScenarioID=1351" xr:uid="{00000000-0004-0000-0700-0000F7010000}"/>
    <hyperlink ref="C847" r:id="rId505" display="http://www.jrvdev.com/ROAR/VER1/ShowScenario.asp?ScenarioID=1352" xr:uid="{00000000-0004-0000-0700-0000F8010000}"/>
    <hyperlink ref="C848" r:id="rId506" display="http://www.jrvdev.com/ROAR/VER1/ShowScenario.asp?ScenarioID=1353" xr:uid="{00000000-0004-0000-0700-0000F9010000}"/>
    <hyperlink ref="C849" r:id="rId507" display="http://www.jrvdev.com/ROAR/VER1/ShowScenario.asp?ScenarioID=1354" xr:uid="{00000000-0004-0000-0700-0000FA010000}"/>
    <hyperlink ref="C850" r:id="rId508" display="http://www.jrvdev.com/ROAR/VER1/ShowScenario.asp?ScenarioID=1355" xr:uid="{00000000-0004-0000-0700-0000FB010000}"/>
    <hyperlink ref="C851" r:id="rId509" display="http://www.jrvdev.com/ROAR/VER1/ShowScenario.asp?ScenarioID=1356" xr:uid="{00000000-0004-0000-0700-0000FC010000}"/>
    <hyperlink ref="C854" r:id="rId510" display="http://www.jrvdev.com/ROAR/VER1/ShowScenario.asp?ScenarioID=2964" xr:uid="{00000000-0004-0000-0700-0000FD010000}"/>
    <hyperlink ref="C855" r:id="rId511" display="http://www.jrvdev.com/ROAR/VER1/ShowScenario.asp?ScenarioID=2965" xr:uid="{00000000-0004-0000-0700-0000FE010000}"/>
    <hyperlink ref="C856" r:id="rId512" display="http://www.jrvdev.com/ROAR/VER1/ShowScenario.asp?ScenarioID=2966" xr:uid="{00000000-0004-0000-0700-0000FF010000}"/>
    <hyperlink ref="C857" r:id="rId513" display="http://www.jrvdev.com/ROAR/VER1/ShowScenario.asp?ScenarioID=2967" xr:uid="{00000000-0004-0000-0700-000000020000}"/>
    <hyperlink ref="C858" r:id="rId514" display="http://www.jrvdev.com/ROAR/VER1/ShowScenario.asp?ScenarioID=2968" xr:uid="{00000000-0004-0000-0700-000001020000}"/>
    <hyperlink ref="C859" r:id="rId515" display="http://www.jrvdev.com/ROAR/VER1/ShowScenario.asp?ScenarioID=2969" xr:uid="{00000000-0004-0000-0700-000002020000}"/>
    <hyperlink ref="C860" r:id="rId516" display="http://www.jrvdev.com/ROAR/VER1/ShowScenario.asp?ScenarioID=2970" xr:uid="{00000000-0004-0000-0700-000003020000}"/>
    <hyperlink ref="C861" r:id="rId517" display="http://www.jrvdev.com/ROAR/VER1/ShowScenario.asp?ScenarioID=2971" xr:uid="{00000000-0004-0000-0700-000004020000}"/>
    <hyperlink ref="C862" r:id="rId518" display="http://www.jrvdev.com/ROAR/VER1/ShowScenario.asp?ScenarioID=2972" xr:uid="{00000000-0004-0000-0700-000005020000}"/>
    <hyperlink ref="C863" r:id="rId519" display="http://www.jrvdev.com/ROAR/VER1/ShowScenario.asp?ScenarioID=2973" xr:uid="{00000000-0004-0000-0700-000006020000}"/>
    <hyperlink ref="C864" r:id="rId520" display="http://www.jrvdev.com/ROAR/VER1/ShowScenario.asp?ScenarioID=2974" xr:uid="{00000000-0004-0000-0700-000007020000}"/>
    <hyperlink ref="C865" r:id="rId521" display="http://www.jrvdev.com/ROAR/VER1/ShowScenario.asp?ScenarioID=2975" xr:uid="{00000000-0004-0000-0700-000008020000}"/>
    <hyperlink ref="C868" r:id="rId522" display="http://www.jrvdev.com/ROAR/VER1/ShowScenario.asp?ScenarioID=3249" xr:uid="{00000000-0004-0000-0700-000009020000}"/>
    <hyperlink ref="C869" r:id="rId523" display="http://www.jrvdev.com/ROAR/VER1/ShowScenario.asp?ScenarioID=3250" xr:uid="{00000000-0004-0000-0700-00000A020000}"/>
    <hyperlink ref="C870" r:id="rId524" display="http://www.jrvdev.com/ROAR/VER1/ShowScenario.asp?ScenarioID=3251" xr:uid="{00000000-0004-0000-0700-00000B020000}"/>
    <hyperlink ref="C871" r:id="rId525" display="http://www.jrvdev.com/ROAR/VER1/ShowScenario.asp?ScenarioID=3252" xr:uid="{00000000-0004-0000-0700-00000C020000}"/>
    <hyperlink ref="C872" r:id="rId526" display="http://www.jrvdev.com/ROAR/VER1/ShowScenario.asp?ScenarioID=3253" xr:uid="{00000000-0004-0000-0700-00000D020000}"/>
    <hyperlink ref="C873" r:id="rId527" display="http://www.jrvdev.com/ROAR/VER1/ShowScenario.asp?ScenarioID=3254" xr:uid="{00000000-0004-0000-0700-00000E020000}"/>
    <hyperlink ref="C874" r:id="rId528" display="http://www.jrvdev.com/ROAR/VER1/ShowScenario.asp?ScenarioID=3255" xr:uid="{00000000-0004-0000-0700-00000F020000}"/>
    <hyperlink ref="C875" r:id="rId529" display="http://www.jrvdev.com/ROAR/VER1/ShowScenario.asp?ScenarioID=3256" xr:uid="{00000000-0004-0000-0700-000010020000}"/>
    <hyperlink ref="C876" r:id="rId530" display="http://www.jrvdev.com/ROAR/VER1/ShowScenario.asp?ScenarioID=3257" xr:uid="{00000000-0004-0000-0700-000011020000}"/>
    <hyperlink ref="C877" r:id="rId531" display="http://www.jrvdev.com/ROAR/VER1/ShowScenario.asp?ScenarioID=3258" xr:uid="{00000000-0004-0000-0700-000012020000}"/>
    <hyperlink ref="C878" r:id="rId532" display="http://www.jrvdev.com/ROAR/VER1/ShowScenario.asp?ScenarioID=3259" xr:uid="{00000000-0004-0000-0700-000013020000}"/>
    <hyperlink ref="C879" r:id="rId533" display="http://www.jrvdev.com/ROAR/VER1/ShowScenario.asp?ScenarioID=3260" xr:uid="{00000000-0004-0000-0700-000014020000}"/>
    <hyperlink ref="C882" r:id="rId534" display="http://www.jrvdev.com/ROAR/VER1/ShowScenario.asp?ScenarioID=3408" xr:uid="{00000000-0004-0000-0700-000015020000}"/>
    <hyperlink ref="C883" r:id="rId535" display="http://www.jrvdev.com/ROAR/VER1/ShowScenario.asp?ScenarioID=3409" xr:uid="{00000000-0004-0000-0700-000016020000}"/>
    <hyperlink ref="C884" r:id="rId536" display="http://www.jrvdev.com/ROAR/VER1/ShowScenario.asp?ScenarioID=3410" xr:uid="{00000000-0004-0000-0700-000017020000}"/>
    <hyperlink ref="C885" r:id="rId537" display="http://www.jrvdev.com/ROAR/VER1/ShowScenario.asp?ScenarioID=3411" xr:uid="{00000000-0004-0000-0700-000018020000}"/>
    <hyperlink ref="C886" r:id="rId538" display="http://www.jrvdev.com/ROAR/VER1/ShowScenario.asp?ScenarioID=3412" xr:uid="{00000000-0004-0000-0700-000019020000}"/>
    <hyperlink ref="C887" r:id="rId539" display="http://www.jrvdev.com/ROAR/VER1/ShowScenario.asp?ScenarioID=3413" xr:uid="{00000000-0004-0000-0700-00001A020000}"/>
    <hyperlink ref="C888" r:id="rId540" display="http://www.jrvdev.com/ROAR/VER1/ShowScenario.asp?ScenarioID=3414" xr:uid="{00000000-0004-0000-0700-00001B020000}"/>
    <hyperlink ref="C889" r:id="rId541" display="http://www.jrvdev.com/ROAR/VER1/ShowScenario.asp?ScenarioID=3415" xr:uid="{00000000-0004-0000-0700-00001C020000}"/>
    <hyperlink ref="C890" r:id="rId542" display="http://www.jrvdev.com/ROAR/VER1/ShowScenario.asp?ScenarioID=3416" xr:uid="{00000000-0004-0000-0700-00001D020000}"/>
    <hyperlink ref="C891" r:id="rId543" display="http://www.jrvdev.com/ROAR/VER1/ShowScenario.asp?ScenarioID=3417" xr:uid="{00000000-0004-0000-0700-00001E020000}"/>
    <hyperlink ref="C892" r:id="rId544" display="http://www.jrvdev.com/ROAR/VER1/ShowScenario.asp?ScenarioID=3418" xr:uid="{00000000-0004-0000-0700-00001F020000}"/>
    <hyperlink ref="C893" r:id="rId545" display="http://www.jrvdev.com/ROAR/VER1/ShowScenario.asp?ScenarioID=3419" xr:uid="{00000000-0004-0000-0700-000020020000}"/>
    <hyperlink ref="C1049" r:id="rId546" display="http://www.jrvdev.com/ROAR/VER1/ShowScenario.asp?ScenarioID=2222" xr:uid="{00000000-0004-0000-0700-000021020000}"/>
    <hyperlink ref="C1050" r:id="rId547" display="http://www.jrvdev.com/ROAR/VER1/ShowScenario.asp?ScenarioID=2183" xr:uid="{00000000-0004-0000-0700-000022020000}"/>
    <hyperlink ref="C1051" r:id="rId548" display="http://www.jrvdev.com/ROAR/VER1/ShowScenario.asp?ScenarioID=2223" xr:uid="{00000000-0004-0000-0700-000023020000}"/>
    <hyperlink ref="C1054" r:id="rId549" display="http://www.jrvdev.com/ROAR/VER1/ShowScenario.asp?ScenarioID=2643" xr:uid="{00000000-0004-0000-0700-000024020000}"/>
    <hyperlink ref="C1055" r:id="rId550" display="http://www.jrvdev.com/ROAR/VER1/ShowScenario.asp?ScenarioID=2644" xr:uid="{00000000-0004-0000-0700-000025020000}"/>
    <hyperlink ref="C1056" r:id="rId551" display="http://www.jrvdev.com/ROAR/VER1/ShowScenario.asp?ScenarioID=2645" xr:uid="{00000000-0004-0000-0700-000026020000}"/>
    <hyperlink ref="C1057" r:id="rId552" display="http://www.jrvdev.com/ROAR/VER1/ShowScenario.asp?ScenarioID=2646" xr:uid="{00000000-0004-0000-0700-000027020000}"/>
    <hyperlink ref="C1058" r:id="rId553" display="http://www.jrvdev.com/ROAR/VER1/ShowScenario.asp?ScenarioID=2647" xr:uid="{00000000-0004-0000-0700-000028020000}"/>
    <hyperlink ref="C1059" r:id="rId554" display="http://www.jrvdev.com/ROAR/VER1/ShowScenario.asp?ScenarioID=2648" xr:uid="{00000000-0004-0000-0700-000029020000}"/>
    <hyperlink ref="C1062" r:id="rId555" display="http://www.jrvdev.com/ROAR/VER1/ShowScenario.asp?ScenarioID=1465" xr:uid="{00000000-0004-0000-0700-00002A020000}"/>
    <hyperlink ref="C1063" r:id="rId556" display="http://www.jrvdev.com/ROAR/VER1/ShowScenario.asp?ScenarioID=1467" xr:uid="{00000000-0004-0000-0700-00002B020000}"/>
    <hyperlink ref="C1064" r:id="rId557" display="http://www.jrvdev.com/ROAR/VER1/ShowScenario.asp?ScenarioID=1466" xr:uid="{00000000-0004-0000-0700-00002C020000}"/>
    <hyperlink ref="C1065" r:id="rId558" display="http://www.jrvdev.com/ROAR/VER1/ShowScenario.asp?ScenarioID=1468" xr:uid="{00000000-0004-0000-0700-00002D020000}"/>
    <hyperlink ref="C1066" r:id="rId559" display="http://www.jrvdev.com/ROAR/VER1/ShowScenario.asp?ScenarioID=1469" xr:uid="{00000000-0004-0000-0700-00002E020000}"/>
    <hyperlink ref="C1067" r:id="rId560" display="http://www.jrvdev.com/ROAR/VER1/ShowScenario.asp?ScenarioID=1470" xr:uid="{00000000-0004-0000-0700-00002F020000}"/>
    <hyperlink ref="C1068" r:id="rId561" display="http://www.jrvdev.com/ROAR/VER1/ShowScenario.asp?ScenarioID=1471" xr:uid="{00000000-0004-0000-0700-000030020000}"/>
    <hyperlink ref="C1069" r:id="rId562" display="http://www.jrvdev.com/ROAR/VER1/ShowScenario.asp?ScenarioID=1472" xr:uid="{00000000-0004-0000-0700-000031020000}"/>
    <hyperlink ref="C1070" r:id="rId563" display="http://www.jrvdev.com/ROAR/VER1/ShowScenario.asp?ScenarioID=1473" xr:uid="{00000000-0004-0000-0700-000032020000}"/>
    <hyperlink ref="C1071" r:id="rId564" display="http://www.jrvdev.com/ROAR/VER1/ShowScenario.asp?ScenarioID=1474" xr:uid="{00000000-0004-0000-0700-000033020000}"/>
    <hyperlink ref="C1072" r:id="rId565" display="http://www.jrvdev.com/ROAR/VER1/ShowScenario.asp?ScenarioID=1475" xr:uid="{00000000-0004-0000-0700-000034020000}"/>
    <hyperlink ref="C1073" r:id="rId566" display="http://www.jrvdev.com/ROAR/VER1/ShowScenario.asp?ScenarioID=1476" xr:uid="{00000000-0004-0000-0700-000035020000}"/>
    <hyperlink ref="C1074" r:id="rId567" display="http://www.jrvdev.com/ROAR/VER1/ShowScenario.asp?ScenarioID=1477" xr:uid="{00000000-0004-0000-0700-000036020000}"/>
    <hyperlink ref="C1099" r:id="rId568" display="http://www.jrvdev.com/ROAR/VER1/ShowScenario.asp?ScenarioID=2039" xr:uid="{00000000-0004-0000-0700-000037020000}"/>
    <hyperlink ref="C1100" r:id="rId569" display="http://www.jrvdev.com/ROAR/VER1/ShowScenario.asp?ScenarioID=2040" xr:uid="{00000000-0004-0000-0700-000038020000}"/>
    <hyperlink ref="C1101" r:id="rId570" display="http://www.jrvdev.com/ROAR/VER1/ShowScenario.asp?ScenarioID=2041" xr:uid="{00000000-0004-0000-0700-000039020000}"/>
    <hyperlink ref="C1102" r:id="rId571" display="http://www.jrvdev.com/ROAR/VER1/ShowScenario.asp?ScenarioID=2042" xr:uid="{00000000-0004-0000-0700-00003A020000}"/>
    <hyperlink ref="C1103" r:id="rId572" display="http://www.jrvdev.com/ROAR/VER1/ShowScenario.asp?ScenarioID=2043" xr:uid="{00000000-0004-0000-0700-00003B020000}"/>
    <hyperlink ref="C1104" r:id="rId573" display="http://www.jrvdev.com/ROAR/VER1/ShowScenario.asp?ScenarioID=2044" xr:uid="{00000000-0004-0000-0700-00003C020000}"/>
    <hyperlink ref="C1105" r:id="rId574" display="http://www.jrvdev.com/ROAR/VER1/ShowScenario.asp?ScenarioID=2045" xr:uid="{00000000-0004-0000-0700-00003D020000}"/>
    <hyperlink ref="C1106" r:id="rId575" display="http://www.jrvdev.com/ROAR/VER1/ShowScenario.asp?ScenarioID=2046" xr:uid="{00000000-0004-0000-0700-00003E020000}"/>
    <hyperlink ref="C1107" r:id="rId576" display="http://www.jrvdev.com/ROAR/VER1/ShowScenario.asp?ScenarioID=2047" xr:uid="{00000000-0004-0000-0700-00003F020000}"/>
    <hyperlink ref="C1108" r:id="rId577" display="http://www.jrvdev.com/ROAR/VER1/ShowScenario.asp?ScenarioID=2048" xr:uid="{00000000-0004-0000-0700-000040020000}"/>
    <hyperlink ref="C1109" r:id="rId578" display="http://www.jrvdev.com/ROAR/VER1/ShowScenario.asp?ScenarioID=2049" xr:uid="{00000000-0004-0000-0700-000041020000}"/>
    <hyperlink ref="C1110" r:id="rId579" display="http://www.jrvdev.com/ROAR/VER1/ShowScenario.asp?ScenarioID=2050" xr:uid="{00000000-0004-0000-0700-000042020000}"/>
    <hyperlink ref="C1111" r:id="rId580" display="http://www.jrvdev.com/ROAR/VER1/ShowScenario.asp?ScenarioID=2051" xr:uid="{00000000-0004-0000-0700-000043020000}"/>
    <hyperlink ref="C1112" r:id="rId581" display="http://www.jrvdev.com/ROAR/VER1/ShowScenario.asp?ScenarioID=2052" xr:uid="{00000000-0004-0000-0700-000044020000}"/>
    <hyperlink ref="C1113" r:id="rId582" display="http://www.jrvdev.com/ROAR/VER1/ShowScenario.asp?ScenarioID=2031" xr:uid="{00000000-0004-0000-0700-000045020000}"/>
    <hyperlink ref="C1114" r:id="rId583" display="http://www.jrvdev.com/ROAR/VER1/ShowScenario.asp?ScenarioID=2032" xr:uid="{00000000-0004-0000-0700-000046020000}"/>
    <hyperlink ref="C1115" r:id="rId584" display="http://www.jrvdev.com/ROAR/VER1/ShowScenario.asp?ScenarioID=2033" xr:uid="{00000000-0004-0000-0700-000047020000}"/>
    <hyperlink ref="C1116" r:id="rId585" display="http://www.jrvdev.com/ROAR/VER1/ShowScenario.asp?ScenarioID=2034" xr:uid="{00000000-0004-0000-0700-000048020000}"/>
    <hyperlink ref="C1117" r:id="rId586" display="http://www.jrvdev.com/ROAR/VER1/ShowScenario.asp?ScenarioID=2038" xr:uid="{00000000-0004-0000-0700-000049020000}"/>
    <hyperlink ref="C1118" r:id="rId587" display="http://www.jrvdev.com/ROAR/VER1/ShowScenario.asp?ScenarioID=2035" xr:uid="{00000000-0004-0000-0700-00004A020000}"/>
    <hyperlink ref="C1119" r:id="rId588" display="http://www.jrvdev.com/ROAR/VER1/ShowScenario.asp?ScenarioID=2036" xr:uid="{00000000-0004-0000-0700-00004B020000}"/>
    <hyperlink ref="C1120" r:id="rId589" display="http://www.jrvdev.com/ROAR/VER1/ShowScenario.asp?ScenarioID=2037" xr:uid="{00000000-0004-0000-0700-00004C020000}"/>
    <hyperlink ref="C1121" r:id="rId590" display="http://www.jrvdev.com/ROAR/VER1/ShowScenario.asp?ScenarioID=2148" xr:uid="{00000000-0004-0000-0700-00004D020000}"/>
    <hyperlink ref="C1143" r:id="rId591" display="http://www.jrvdev.com/ROAR/VER1/ShowScenario.asp?ScenarioID=2086" xr:uid="{00000000-0004-0000-0700-00004E020000}"/>
    <hyperlink ref="C1144" r:id="rId592" display="http://www.jrvdev.com/ROAR/VER1/ShowScenario.asp?ScenarioID=2070" xr:uid="{00000000-0004-0000-0700-00004F020000}"/>
    <hyperlink ref="C1145" r:id="rId593" display="http://www.jrvdev.com/ROAR/VER1/ShowScenario.asp?ScenarioID=2071" xr:uid="{00000000-0004-0000-0700-000050020000}"/>
    <hyperlink ref="C1146" r:id="rId594" display="http://www.jrvdev.com/ROAR/VER1/ShowScenario.asp?ScenarioID=2072" xr:uid="{00000000-0004-0000-0700-000051020000}"/>
    <hyperlink ref="C1147" r:id="rId595" display="http://www.jrvdev.com/ROAR/VER1/ShowScenario.asp?ScenarioID=2073" xr:uid="{00000000-0004-0000-0700-000052020000}"/>
    <hyperlink ref="C1148" r:id="rId596" display="http://www.jrvdev.com/ROAR/VER1/ShowScenario.asp?ScenarioID=2074" xr:uid="{00000000-0004-0000-0700-000053020000}"/>
    <hyperlink ref="C1149" r:id="rId597" display="http://www.jrvdev.com/ROAR/VER1/ShowScenario.asp?ScenarioID=2075" xr:uid="{00000000-0004-0000-0700-000054020000}"/>
    <hyperlink ref="C1150" r:id="rId598" display="http://www.jrvdev.com/ROAR/VER1/ShowScenario.asp?ScenarioID=2076" xr:uid="{00000000-0004-0000-0700-000055020000}"/>
    <hyperlink ref="C1151" r:id="rId599" display="http://www.jrvdev.com/ROAR/VER1/ShowScenario.asp?ScenarioID=2077" xr:uid="{00000000-0004-0000-0700-000056020000}"/>
    <hyperlink ref="C1152" r:id="rId600" display="http://www.jrvdev.com/ROAR/VER1/ShowScenario.asp?ScenarioID=2078" xr:uid="{00000000-0004-0000-0700-000057020000}"/>
    <hyperlink ref="C1153" r:id="rId601" display="http://www.jrvdev.com/ROAR/VER1/ShowScenario.asp?ScenarioID=2079" xr:uid="{00000000-0004-0000-0700-000058020000}"/>
    <hyperlink ref="C1154" r:id="rId602" display="http://www.jrvdev.com/ROAR/VER1/ShowScenario.asp?ScenarioID=2080" xr:uid="{00000000-0004-0000-0700-000059020000}"/>
    <hyperlink ref="C1155" r:id="rId603" display="http://www.jrvdev.com/ROAR/VER1/ShowScenario.asp?ScenarioID=2081" xr:uid="{00000000-0004-0000-0700-00005A020000}"/>
    <hyperlink ref="C1156" r:id="rId604" display="http://www.jrvdev.com/ROAR/VER1/ShowScenario.asp?ScenarioID=2082" xr:uid="{00000000-0004-0000-0700-00005B020000}"/>
    <hyperlink ref="C1157" r:id="rId605" display="http://www.jrvdev.com/ROAR/VER1/ShowScenario.asp?ScenarioID=2083" xr:uid="{00000000-0004-0000-0700-00005C020000}"/>
    <hyperlink ref="C1158" r:id="rId606" display="http://www.jrvdev.com/ROAR/VER1/ShowScenario.asp?ScenarioID=2084" xr:uid="{00000000-0004-0000-0700-00005D020000}"/>
    <hyperlink ref="C1159" r:id="rId607" display="http://www.jrvdev.com/ROAR/VER1/ShowScenario.asp?ScenarioID=2085" xr:uid="{00000000-0004-0000-0700-00005E020000}"/>
    <hyperlink ref="C1124" r:id="rId608" display="http://www.jrvdev.com/ROAR/VER1/ShowScenario.asp?ScenarioID=1818" xr:uid="{00000000-0004-0000-0700-00005F020000}"/>
    <hyperlink ref="C1125" r:id="rId609" display="http://www.jrvdev.com/ROAR/VER1/ShowScenario.asp?ScenarioID=1802" xr:uid="{00000000-0004-0000-0700-000060020000}"/>
    <hyperlink ref="C1126" r:id="rId610" display="http://www.jrvdev.com/ROAR/VER1/ShowScenario.asp?ScenarioID=1803" xr:uid="{00000000-0004-0000-0700-000061020000}"/>
    <hyperlink ref="C1127" r:id="rId611" display="http://www.jrvdev.com/ROAR/VER1/ShowScenario.asp?ScenarioID=1804" xr:uid="{00000000-0004-0000-0700-000062020000}"/>
    <hyperlink ref="C1128" r:id="rId612" display="http://www.jrvdev.com/ROAR/VER1/ShowScenario.asp?ScenarioID=1805" xr:uid="{00000000-0004-0000-0700-000063020000}"/>
    <hyperlink ref="C1129" r:id="rId613" display="http://www.jrvdev.com/ROAR/VER1/ShowScenario.asp?ScenarioID=1806" xr:uid="{00000000-0004-0000-0700-000064020000}"/>
    <hyperlink ref="C1130" r:id="rId614" display="http://www.jrvdev.com/ROAR/VER1/ShowScenario.asp?ScenarioID=1807" xr:uid="{00000000-0004-0000-0700-000065020000}"/>
    <hyperlink ref="C1131" r:id="rId615" display="http://www.jrvdev.com/ROAR/VER1/ShowScenario.asp?ScenarioID=1808" xr:uid="{00000000-0004-0000-0700-000066020000}"/>
    <hyperlink ref="C1132" r:id="rId616" display="http://www.jrvdev.com/ROAR/VER1/ShowScenario.asp?ScenarioID=1809" xr:uid="{00000000-0004-0000-0700-000067020000}"/>
    <hyperlink ref="C1133" r:id="rId617" display="http://www.jrvdev.com/ROAR/VER1/ShowScenario.asp?ScenarioID=1810" xr:uid="{00000000-0004-0000-0700-000068020000}"/>
    <hyperlink ref="C1134" r:id="rId618" display="http://www.jrvdev.com/ROAR/VER1/ShowScenario.asp?ScenarioID=1811" xr:uid="{00000000-0004-0000-0700-000069020000}"/>
    <hyperlink ref="C1135" r:id="rId619" display="http://www.jrvdev.com/ROAR/VER1/ShowScenario.asp?ScenarioID=1812" xr:uid="{00000000-0004-0000-0700-00006A020000}"/>
    <hyperlink ref="C1136" r:id="rId620" display="http://www.jrvdev.com/ROAR/VER1/ShowScenario.asp?ScenarioID=1813" xr:uid="{00000000-0004-0000-0700-00006B020000}"/>
    <hyperlink ref="C1137" r:id="rId621" display="http://www.jrvdev.com/ROAR/VER1/ShowScenario.asp?ScenarioID=1814" xr:uid="{00000000-0004-0000-0700-00006C020000}"/>
    <hyperlink ref="C1138" r:id="rId622" display="http://www.jrvdev.com/ROAR/VER1/ShowScenario.asp?ScenarioID=1815" xr:uid="{00000000-0004-0000-0700-00006D020000}"/>
    <hyperlink ref="C1139" r:id="rId623" display="http://www.jrvdev.com/ROAR/VER1/ShowScenario.asp?ScenarioID=1816" xr:uid="{00000000-0004-0000-0700-00006E020000}"/>
    <hyperlink ref="C1140" r:id="rId624" display="http://www.jrvdev.com/ROAR/VER1/ShowScenario.asp?ScenarioID=1817" xr:uid="{00000000-0004-0000-0700-00006F020000}"/>
    <hyperlink ref="C1162" r:id="rId625" display="http://www.jrvdev.com/ROAR/VER1/ShowScenario.asp?ScenarioID=2155" xr:uid="{00000000-0004-0000-0700-000070020000}"/>
    <hyperlink ref="C1163" r:id="rId626" display="http://www.jrvdev.com/ROAR/VER1/ShowScenario.asp?ScenarioID=2156" xr:uid="{00000000-0004-0000-0700-000071020000}"/>
    <hyperlink ref="C1164" r:id="rId627" display="http://www.jrvdev.com/ROAR/VER1/ShowScenario.asp?ScenarioID=2157" xr:uid="{00000000-0004-0000-0700-000072020000}"/>
    <hyperlink ref="C1165" r:id="rId628" display="http://www.jrvdev.com/ROAR/VER1/ShowScenario.asp?ScenarioID=2158" xr:uid="{00000000-0004-0000-0700-000073020000}"/>
    <hyperlink ref="C1166" r:id="rId629" display="http://www.jrvdev.com/ROAR/VER1/ShowScenario.asp?ScenarioID=2159" xr:uid="{00000000-0004-0000-0700-000074020000}"/>
    <hyperlink ref="C1167" r:id="rId630" display="http://www.jrvdev.com/ROAR/VER1/ShowScenario.asp?ScenarioID=2160" xr:uid="{00000000-0004-0000-0700-000075020000}"/>
    <hyperlink ref="C1168" r:id="rId631" display="http://www.jrvdev.com/ROAR/VER1/ShowScenario.asp?ScenarioID=2161" xr:uid="{00000000-0004-0000-0700-000076020000}"/>
    <hyperlink ref="C1169" r:id="rId632" display="http://www.jrvdev.com/ROAR/VER1/ShowScenario.asp?ScenarioID=2162" xr:uid="{00000000-0004-0000-0700-000077020000}"/>
    <hyperlink ref="C1170" r:id="rId633" display="http://www.jrvdev.com/ROAR/VER1/ShowScenario.asp?ScenarioID=2163" xr:uid="{00000000-0004-0000-0700-000078020000}"/>
    <hyperlink ref="C1171" r:id="rId634" display="http://www.jrvdev.com/ROAR/VER1/ShowScenario.asp?ScenarioID=2164" xr:uid="{00000000-0004-0000-0700-000079020000}"/>
    <hyperlink ref="C1172" r:id="rId635" display="http://www.jrvdev.com/ROAR/VER1/ShowScenario.asp?ScenarioID=2165" xr:uid="{00000000-0004-0000-0700-00007A020000}"/>
    <hyperlink ref="C1173" r:id="rId636" display="http://www.jrvdev.com/ROAR/VER1/ShowScenario.asp?ScenarioID=2166" xr:uid="{00000000-0004-0000-0700-00007B020000}"/>
    <hyperlink ref="C1174" r:id="rId637" display="http://www.jrvdev.com/ROAR/VER1/ShowScenario.asp?ScenarioID=2167" xr:uid="{00000000-0004-0000-0700-00007C020000}"/>
    <hyperlink ref="C1175" r:id="rId638" display="http://www.jrvdev.com/ROAR/VER1/ShowScenario.asp?ScenarioID=2168" xr:uid="{00000000-0004-0000-0700-00007D020000}"/>
    <hyperlink ref="C1176" r:id="rId639" display="http://www.jrvdev.com/ROAR/VER1/ShowScenario.asp?ScenarioID=2169" xr:uid="{00000000-0004-0000-0700-00007E020000}"/>
    <hyperlink ref="C1177" r:id="rId640" display="http://www.jrvdev.com/ROAR/VER1/ShowScenario.asp?ScenarioID=2170" xr:uid="{00000000-0004-0000-0700-00007F020000}"/>
    <hyperlink ref="C1214" r:id="rId641" display="http://www.jrvdev.com/ROAR/VER1/ShowScenario.asp?ScenarioID=1399" xr:uid="{00000000-0004-0000-0700-000080020000}"/>
    <hyperlink ref="C1215" r:id="rId642" display="http://www.jrvdev.com/ROAR/VER1/ShowScenario.asp?ScenarioID=1400" xr:uid="{00000000-0004-0000-0700-000081020000}"/>
    <hyperlink ref="C1216" r:id="rId643" display="http://www.jrvdev.com/ROAR/VER1/ShowScenario.asp?ScenarioID=1401" xr:uid="{00000000-0004-0000-0700-000082020000}"/>
    <hyperlink ref="C1217" r:id="rId644" display="http://www.jrvdev.com/ROAR/VER1/ShowScenario.asp?ScenarioID=1402" xr:uid="{00000000-0004-0000-0700-000083020000}"/>
    <hyperlink ref="C1218" r:id="rId645" display="http://www.jrvdev.com/ROAR/VER1/ShowScenario.asp?ScenarioID=1403" xr:uid="{00000000-0004-0000-0700-000084020000}"/>
    <hyperlink ref="C1219" r:id="rId646" display="http://www.jrvdev.com/ROAR/VER1/ShowScenario.asp?ScenarioID=1404" xr:uid="{00000000-0004-0000-0700-000085020000}"/>
    <hyperlink ref="C1220" r:id="rId647" display="http://www.jrvdev.com/ROAR/VER1/ShowScenario.asp?ScenarioID=1405" xr:uid="{00000000-0004-0000-0700-000086020000}"/>
    <hyperlink ref="C1221" r:id="rId648" display="http://www.jrvdev.com/ROAR/VER1/ShowScenario.asp?ScenarioID=1406" xr:uid="{00000000-0004-0000-0700-000087020000}"/>
    <hyperlink ref="C1222" r:id="rId649" display="http://www.jrvdev.com/ROAR/VER1/ShowScenario.asp?ScenarioID=1407" xr:uid="{00000000-0004-0000-0700-000088020000}"/>
    <hyperlink ref="C1223" r:id="rId650" display="http://www.jrvdev.com/ROAR/VER1/ShowScenario.asp?ScenarioID=1408" xr:uid="{00000000-0004-0000-0700-000089020000}"/>
    <hyperlink ref="C1262" r:id="rId651" display="http://www.jrvdev.com/ROAR/VER1/ShowScenario.asp?ScenarioID=824" xr:uid="{00000000-0004-0000-0700-00008A020000}"/>
    <hyperlink ref="C1263" r:id="rId652" display="http://www.jrvdev.com/ROAR/VER1/ShowScenario.asp?ScenarioID=825" xr:uid="{00000000-0004-0000-0700-00008B020000}"/>
    <hyperlink ref="C1264" r:id="rId653" display="http://www.jrvdev.com/ROAR/VER1/ShowScenario.asp?ScenarioID=826" xr:uid="{00000000-0004-0000-0700-00008C020000}"/>
    <hyperlink ref="C1265" r:id="rId654" display="http://www.jrvdev.com/ROAR/VER1/ShowScenario.asp?ScenarioID=827" xr:uid="{00000000-0004-0000-0700-00008D020000}"/>
    <hyperlink ref="C1266" r:id="rId655" display="http://www.jrvdev.com/ROAR/VER1/ShowScenario.asp?ScenarioID=828" xr:uid="{00000000-0004-0000-0700-00008E020000}"/>
    <hyperlink ref="C1267" r:id="rId656" display="http://www.jrvdev.com/ROAR/VER1/ShowScenario.asp?ScenarioID=829" xr:uid="{00000000-0004-0000-0700-00008F020000}"/>
    <hyperlink ref="C1268" r:id="rId657" display="http://www.jrvdev.com/ROAR/VER1/ShowScenario.asp?ScenarioID=830" xr:uid="{00000000-0004-0000-0700-000090020000}"/>
    <hyperlink ref="C1269" r:id="rId658" display="http://www.jrvdev.com/ROAR/VER1/ShowScenario.asp?ScenarioID=831" xr:uid="{00000000-0004-0000-0700-000091020000}"/>
    <hyperlink ref="C1270" r:id="rId659" display="http://www.jrvdev.com/ROAR/VER1/ShowScenario.asp?ScenarioID=832" xr:uid="{00000000-0004-0000-0700-000092020000}"/>
    <hyperlink ref="C1271" r:id="rId660" display="http://www.jrvdev.com/ROAR/VER1/ShowScenario.asp?ScenarioID=833" xr:uid="{00000000-0004-0000-0700-000093020000}"/>
    <hyperlink ref="C1272" r:id="rId661" display="http://www.jrvdev.com/ROAR/VER1/ShowScenario.asp?ScenarioID=834" xr:uid="{00000000-0004-0000-0700-000094020000}"/>
    <hyperlink ref="C1273" r:id="rId662" display="http://www.jrvdev.com/ROAR/VER1/ShowScenario.asp?ScenarioID=835" xr:uid="{00000000-0004-0000-0700-000095020000}"/>
    <hyperlink ref="C1276" r:id="rId663" display="http://www.jrvdev.com/ROAR/VER1/ShowScenario.asp?ScenarioID=1106" xr:uid="{00000000-0004-0000-0700-000096020000}"/>
    <hyperlink ref="C1277" r:id="rId664" display="http://www.jrvdev.com/ROAR/VER1/ShowScenario.asp?ScenarioID=1107" xr:uid="{00000000-0004-0000-0700-000097020000}"/>
    <hyperlink ref="C1278" r:id="rId665" display="http://www.jrvdev.com/ROAR/VER1/ShowScenario.asp?ScenarioID=1116" xr:uid="{00000000-0004-0000-0700-000098020000}"/>
    <hyperlink ref="C1279" r:id="rId666" display="http://www.jrvdev.com/ROAR/VER1/ShowScenario.asp?ScenarioID=1117" xr:uid="{00000000-0004-0000-0700-000099020000}"/>
    <hyperlink ref="C1280" r:id="rId667" display="http://www.jrvdev.com/ROAR/VER1/ShowScenario.asp?ScenarioID=1114" xr:uid="{00000000-0004-0000-0700-00009A020000}"/>
    <hyperlink ref="C1281" r:id="rId668" display="http://www.jrvdev.com/ROAR/VER1/ShowScenario.asp?ScenarioID=1115" xr:uid="{00000000-0004-0000-0700-00009B020000}"/>
    <hyperlink ref="C1282" r:id="rId669" display="http://www.jrvdev.com/ROAR/VER1/ShowScenario.asp?ScenarioID=1112" xr:uid="{00000000-0004-0000-0700-00009C020000}"/>
    <hyperlink ref="C1283" r:id="rId670" display="http://www.jrvdev.com/ROAR/VER1/ShowScenario.asp?ScenarioID=1113" xr:uid="{00000000-0004-0000-0700-00009D020000}"/>
    <hyperlink ref="C1284" r:id="rId671" display="http://www.jrvdev.com/ROAR/VER1/ShowScenario.asp?ScenarioID=1110" xr:uid="{00000000-0004-0000-0700-00009E020000}"/>
    <hyperlink ref="C1285" r:id="rId672" display="http://www.jrvdev.com/ROAR/VER1/ShowScenario.asp?ScenarioID=1111" xr:uid="{00000000-0004-0000-0700-00009F020000}"/>
    <hyperlink ref="C1286" r:id="rId673" display="http://www.jrvdev.com/ROAR/VER1/ShowScenario.asp?ScenarioID=1108" xr:uid="{00000000-0004-0000-0700-0000A0020000}"/>
    <hyperlink ref="C1287" r:id="rId674" display="http://www.jrvdev.com/ROAR/VER1/ShowScenario.asp?ScenarioID=1109" xr:uid="{00000000-0004-0000-0700-0000A1020000}"/>
    <hyperlink ref="C1290" r:id="rId675" display="http://www.jrvdev.com/ROAR/VER1/ShowScenario.asp?ScenarioID=1247" xr:uid="{00000000-0004-0000-0700-0000A2020000}"/>
    <hyperlink ref="C1291" r:id="rId676" display="http://www.jrvdev.com/ROAR/VER1/ShowScenario.asp?ScenarioID=1246" xr:uid="{00000000-0004-0000-0700-0000A3020000}"/>
    <hyperlink ref="C1292" r:id="rId677" display="http://www.jrvdev.com/ROAR/VER1/ShowScenario.asp?ScenarioID=1245" xr:uid="{00000000-0004-0000-0700-0000A4020000}"/>
    <hyperlink ref="C1293" r:id="rId678" display="http://www.jrvdev.com/ROAR/VER1/ShowScenario.asp?ScenarioID=1244" xr:uid="{00000000-0004-0000-0700-0000A5020000}"/>
    <hyperlink ref="C1294" r:id="rId679" display="http://www.jrvdev.com/ROAR/VER1/ShowScenario.asp?ScenarioID=1242" xr:uid="{00000000-0004-0000-0700-0000A6020000}"/>
    <hyperlink ref="C1295" r:id="rId680" display="http://www.jrvdev.com/ROAR/VER1/ShowScenario.asp?ScenarioID=1243" xr:uid="{00000000-0004-0000-0700-0000A7020000}"/>
    <hyperlink ref="C1296" r:id="rId681" display="http://www.jrvdev.com/ROAR/VER1/ShowScenario.asp?ScenarioID=1240" xr:uid="{00000000-0004-0000-0700-0000A8020000}"/>
    <hyperlink ref="C1297" r:id="rId682" display="http://www.jrvdev.com/ROAR/VER1/ShowScenario.asp?ScenarioID=1241" xr:uid="{00000000-0004-0000-0700-0000A9020000}"/>
    <hyperlink ref="C1298" r:id="rId683" display="http://www.jrvdev.com/ROAR/VER1/ShowScenario.asp?ScenarioID=1238" xr:uid="{00000000-0004-0000-0700-0000AA020000}"/>
    <hyperlink ref="C1299" r:id="rId684" display="http://www.jrvdev.com/ROAR/VER1/ShowScenario.asp?ScenarioID=1239" xr:uid="{00000000-0004-0000-0700-0000AB020000}"/>
    <hyperlink ref="C1300" r:id="rId685" display="http://www.jrvdev.com/ROAR/VER1/ShowScenario.asp?ScenarioID=1237" xr:uid="{00000000-0004-0000-0700-0000AC020000}"/>
    <hyperlink ref="C1301" r:id="rId686" display="http://www.jrvdev.com/ROAR/VER1/ShowScenario.asp?ScenarioID=1236" xr:uid="{00000000-0004-0000-0700-0000AD020000}"/>
    <hyperlink ref="C1304" r:id="rId687" display="http://www.jrvdev.com/ROAR/VER1/ShowScenario.asp?ScenarioID=1388" xr:uid="{00000000-0004-0000-0700-0000AE020000}"/>
    <hyperlink ref="C1305" r:id="rId688" display="http://www.jrvdev.com/ROAR/VER1/ShowScenario.asp?ScenarioID=1387" xr:uid="{00000000-0004-0000-0700-0000AF020000}"/>
    <hyperlink ref="C1306" r:id="rId689" display="http://www.jrvdev.com/ROAR/VER1/ShowScenario.asp?ScenarioID=1397" xr:uid="{00000000-0004-0000-0700-0000B0020000}"/>
    <hyperlink ref="C1307" r:id="rId690" display="http://www.jrvdev.com/ROAR/VER1/ShowScenario.asp?ScenarioID=1398" xr:uid="{00000000-0004-0000-0700-0000B1020000}"/>
    <hyperlink ref="C1308" r:id="rId691" display="http://www.jrvdev.com/ROAR/VER1/ShowScenario.asp?ScenarioID=1393" xr:uid="{00000000-0004-0000-0700-0000B2020000}"/>
    <hyperlink ref="C1309" r:id="rId692" display="http://www.jrvdev.com/ROAR/VER1/ShowScenario.asp?ScenarioID=1394" xr:uid="{00000000-0004-0000-0700-0000B3020000}"/>
    <hyperlink ref="C1310" r:id="rId693" display="http://www.jrvdev.com/ROAR/VER1/ShowScenario.asp?ScenarioID=1396" xr:uid="{00000000-0004-0000-0700-0000B4020000}"/>
    <hyperlink ref="C1311" r:id="rId694" display="http://www.jrvdev.com/ROAR/VER1/ShowScenario.asp?ScenarioID=1395" xr:uid="{00000000-0004-0000-0700-0000B5020000}"/>
    <hyperlink ref="C1312" r:id="rId695" display="http://www.jrvdev.com/ROAR/VER1/ShowScenario.asp?ScenarioID=1389" xr:uid="{00000000-0004-0000-0700-0000B6020000}"/>
    <hyperlink ref="C1313" r:id="rId696" display="http://www.jrvdev.com/ROAR/VER1/ShowScenario.asp?ScenarioID=1390" xr:uid="{00000000-0004-0000-0700-0000B7020000}"/>
    <hyperlink ref="C1314" r:id="rId697" display="http://www.jrvdev.com/ROAR/VER1/ShowScenario.asp?ScenarioID=1391" xr:uid="{00000000-0004-0000-0700-0000B8020000}"/>
    <hyperlink ref="C1315" r:id="rId698" display="http://www.jrvdev.com/ROAR/VER1/ShowScenario.asp?ScenarioID=1392" xr:uid="{00000000-0004-0000-0700-0000B9020000}"/>
    <hyperlink ref="C1318" r:id="rId699" display="http://www.jrvdev.com/ROAR/VER1/ShowScenario.asp?ScenarioID=1436" xr:uid="{00000000-0004-0000-0700-0000BA020000}"/>
    <hyperlink ref="C1319" r:id="rId700" display="http://www.jrvdev.com/ROAR/VER1/ShowScenario.asp?ScenarioID=1437" xr:uid="{00000000-0004-0000-0700-0000BB020000}"/>
    <hyperlink ref="C1320" r:id="rId701" display="http://www.jrvdev.com/ROAR/VER1/ShowScenario.asp?ScenarioID=1438" xr:uid="{00000000-0004-0000-0700-0000BC020000}"/>
    <hyperlink ref="C1321" r:id="rId702" display="http://www.jrvdev.com/ROAR/VER1/ShowScenario.asp?ScenarioID=1439" xr:uid="{00000000-0004-0000-0700-0000BD020000}"/>
    <hyperlink ref="C1322" r:id="rId703" display="http://www.jrvdev.com/ROAR/VER1/ShowScenario.asp?ScenarioID=1440" xr:uid="{00000000-0004-0000-0700-0000BE020000}"/>
    <hyperlink ref="C1323" r:id="rId704" display="http://www.jrvdev.com/ROAR/VER1/ShowScenario.asp?ScenarioID=1441" xr:uid="{00000000-0004-0000-0700-0000BF020000}"/>
    <hyperlink ref="C1324" r:id="rId705" display="http://www.jrvdev.com/ROAR/VER1/ShowScenario.asp?ScenarioID=1442" xr:uid="{00000000-0004-0000-0700-0000C0020000}"/>
    <hyperlink ref="C1325" r:id="rId706" display="http://www.jrvdev.com/ROAR/VER1/ShowScenario.asp?ScenarioID=1443" xr:uid="{00000000-0004-0000-0700-0000C1020000}"/>
    <hyperlink ref="C1326" r:id="rId707" display="http://www.jrvdev.com/ROAR/VER1/ShowScenario.asp?ScenarioID=1444" xr:uid="{00000000-0004-0000-0700-0000C2020000}"/>
    <hyperlink ref="C1327" r:id="rId708" display="http://www.jrvdev.com/ROAR/VER1/ShowScenario.asp?ScenarioID=1445" xr:uid="{00000000-0004-0000-0700-0000C3020000}"/>
    <hyperlink ref="C1328" r:id="rId709" display="http://www.jrvdev.com/ROAR/VER1/ShowScenario.asp?ScenarioID=1446" xr:uid="{00000000-0004-0000-0700-0000C4020000}"/>
    <hyperlink ref="C1329" r:id="rId710" display="http://www.jrvdev.com/ROAR/VER1/ShowScenario.asp?ScenarioID=1447" xr:uid="{00000000-0004-0000-0700-0000C5020000}"/>
    <hyperlink ref="C1332" r:id="rId711" display="http://www.jrvdev.com/ROAR/VER1/ShowScenario.asp?ScenarioID=1458" xr:uid="{00000000-0004-0000-0700-0000C6020000}"/>
    <hyperlink ref="C1333" r:id="rId712" display="http://www.jrvdev.com/ROAR/VER1/ShowScenario.asp?ScenarioID=1457" xr:uid="{00000000-0004-0000-0700-0000C7020000}"/>
    <hyperlink ref="C1334" r:id="rId713" display="http://www.jrvdev.com/ROAR/VER1/ShowScenario.asp?ScenarioID=1479" xr:uid="{00000000-0004-0000-0700-0000C8020000}"/>
    <hyperlink ref="C1335" r:id="rId714" display="http://www.jrvdev.com/ROAR/VER1/ShowScenario.asp?ScenarioID=1480" xr:uid="{00000000-0004-0000-0700-0000C9020000}"/>
    <hyperlink ref="C1336" r:id="rId715" display="http://www.jrvdev.com/ROAR/VER1/ShowScenario.asp?ScenarioID=1464" xr:uid="{00000000-0004-0000-0700-0000CA020000}"/>
    <hyperlink ref="C1337" r:id="rId716" display="http://www.jrvdev.com/ROAR/VER1/ShowScenario.asp?ScenarioID=1463" xr:uid="{00000000-0004-0000-0700-0000CB020000}"/>
    <hyperlink ref="C1338" r:id="rId717" display="http://www.jrvdev.com/ROAR/VER1/ShowScenario.asp?ScenarioID=1462" xr:uid="{00000000-0004-0000-0700-0000CC020000}"/>
    <hyperlink ref="C1339" r:id="rId718" display="http://www.jrvdev.com/ROAR/VER1/ShowScenario.asp?ScenarioID=1461" xr:uid="{00000000-0004-0000-0700-0000CD020000}"/>
    <hyperlink ref="C1340" r:id="rId719" display="http://www.jrvdev.com/ROAR/VER1/ShowScenario.asp?ScenarioID=1456" xr:uid="{00000000-0004-0000-0700-0000CE020000}"/>
    <hyperlink ref="C1341" r:id="rId720" display="http://www.jrvdev.com/ROAR/VER1/ShowScenario.asp?ScenarioID=1455" xr:uid="{00000000-0004-0000-0700-0000CF020000}"/>
    <hyperlink ref="C1342" r:id="rId721" display="http://www.jrvdev.com/ROAR/VER1/ShowScenario.asp?ScenarioID=1459" xr:uid="{00000000-0004-0000-0700-0000D0020000}"/>
    <hyperlink ref="C1343" r:id="rId722" display="http://www.jrvdev.com/ROAR/VER1/ShowScenario.asp?ScenarioID=1460" xr:uid="{00000000-0004-0000-0700-0000D1020000}"/>
    <hyperlink ref="C1346" r:id="rId723" display="http://www.jrvdev.com/ROAR/VER1/ShowScenario.asp?ScenarioID=1763" xr:uid="{00000000-0004-0000-0700-0000D2020000}"/>
    <hyperlink ref="C1347" r:id="rId724" display="http://www.jrvdev.com/ROAR/VER1/ShowScenario.asp?ScenarioID=1762" xr:uid="{00000000-0004-0000-0700-0000D3020000}"/>
    <hyperlink ref="C1348" r:id="rId725" display="http://www.jrvdev.com/ROAR/VER1/ShowScenario.asp?ScenarioID=1761" xr:uid="{00000000-0004-0000-0700-0000D4020000}"/>
    <hyperlink ref="C1349" r:id="rId726" display="http://www.jrvdev.com/ROAR/VER1/ShowScenario.asp?ScenarioID=1760" xr:uid="{00000000-0004-0000-0700-0000D5020000}"/>
    <hyperlink ref="C1350" r:id="rId727" display="http://www.jrvdev.com/ROAR/VER1/ShowScenario.asp?ScenarioID=1755" xr:uid="{00000000-0004-0000-0700-0000D6020000}"/>
    <hyperlink ref="C1351" r:id="rId728" display="http://www.jrvdev.com/ROAR/VER1/ShowScenario.asp?ScenarioID=1754" xr:uid="{00000000-0004-0000-0700-0000D7020000}"/>
    <hyperlink ref="C1352" r:id="rId729" display="http://www.jrvdev.com/ROAR/VER1/ShowScenario.asp?ScenarioID=1759" xr:uid="{00000000-0004-0000-0700-0000D8020000}"/>
    <hyperlink ref="C1353" r:id="rId730" display="http://www.jrvdev.com/ROAR/VER1/ShowScenario.asp?ScenarioID=1758" xr:uid="{00000000-0004-0000-0700-0000D9020000}"/>
    <hyperlink ref="C1354" r:id="rId731" display="http://www.jrvdev.com/ROAR/VER1/ShowScenario.asp?ScenarioID=1756" xr:uid="{00000000-0004-0000-0700-0000DA020000}"/>
    <hyperlink ref="C1355" r:id="rId732" display="http://www.jrvdev.com/ROAR/VER1/ShowScenario.asp?ScenarioID=1757" xr:uid="{00000000-0004-0000-0700-0000DB020000}"/>
    <hyperlink ref="C1356" r:id="rId733" display="http://www.jrvdev.com/ROAR/VER1/ShowScenario.asp?ScenarioID=1753" xr:uid="{00000000-0004-0000-0700-0000DC020000}"/>
    <hyperlink ref="C1357" r:id="rId734" display="http://www.jrvdev.com/ROAR/VER1/ShowScenario.asp?ScenarioID=1752" xr:uid="{00000000-0004-0000-0700-0000DD020000}"/>
    <hyperlink ref="C1360" r:id="rId735" display="http://www.jrvdev.com/ROAR/VER1/ShowScenario.asp?ScenarioID=2019" xr:uid="{00000000-0004-0000-0700-0000DE020000}"/>
    <hyperlink ref="C1361" r:id="rId736" display="http://www.jrvdev.com/ROAR/VER1/ShowScenario.asp?ScenarioID=2020" xr:uid="{00000000-0004-0000-0700-0000DF020000}"/>
    <hyperlink ref="C1362" r:id="rId737" display="http://www.jrvdev.com/ROAR/VER1/ShowScenario.asp?ScenarioID=2021" xr:uid="{00000000-0004-0000-0700-0000E0020000}"/>
    <hyperlink ref="C1363" r:id="rId738" display="http://www.jrvdev.com/ROAR/VER1/ShowScenario.asp?ScenarioID=2022" xr:uid="{00000000-0004-0000-0700-0000E1020000}"/>
    <hyperlink ref="C1364" r:id="rId739" display="http://www.jrvdev.com/ROAR/VER1/ShowScenario.asp?ScenarioID=2023" xr:uid="{00000000-0004-0000-0700-0000E2020000}"/>
    <hyperlink ref="C1365" r:id="rId740" display="http://www.jrvdev.com/ROAR/VER1/ShowScenario.asp?ScenarioID=2024" xr:uid="{00000000-0004-0000-0700-0000E3020000}"/>
    <hyperlink ref="C1366" r:id="rId741" display="http://www.jrvdev.com/ROAR/VER1/ShowScenario.asp?ScenarioID=2025" xr:uid="{00000000-0004-0000-0700-0000E4020000}"/>
    <hyperlink ref="C1367" r:id="rId742" display="http://www.jrvdev.com/ROAR/VER1/ShowScenario.asp?ScenarioID=2026" xr:uid="{00000000-0004-0000-0700-0000E5020000}"/>
    <hyperlink ref="C1368" r:id="rId743" display="http://www.jrvdev.com/ROAR/VER1/ShowScenario.asp?ScenarioID=2027" xr:uid="{00000000-0004-0000-0700-0000E6020000}"/>
    <hyperlink ref="C1369" r:id="rId744" display="http://www.jrvdev.com/ROAR/VER1/ShowScenario.asp?ScenarioID=2028" xr:uid="{00000000-0004-0000-0700-0000E7020000}"/>
    <hyperlink ref="C1370" r:id="rId745" display="http://www.jrvdev.com/ROAR/VER1/ShowScenario.asp?ScenarioID=2029" xr:uid="{00000000-0004-0000-0700-0000E8020000}"/>
    <hyperlink ref="C1371" r:id="rId746" display="http://www.jrvdev.com/ROAR/VER1/ShowScenario.asp?ScenarioID=2030" xr:uid="{00000000-0004-0000-0700-0000E9020000}"/>
    <hyperlink ref="C1374" r:id="rId747" display="http://www.jrvdev.com/ROAR/VER1/ShowScenario.asp?ScenarioID=2199" xr:uid="{00000000-0004-0000-0700-0000EA020000}"/>
    <hyperlink ref="C1375" r:id="rId748" display="http://www.jrvdev.com/ROAR/VER1/ShowScenario.asp?ScenarioID=2200" xr:uid="{00000000-0004-0000-0700-0000EB020000}"/>
    <hyperlink ref="C1376" r:id="rId749" display="http://www.jrvdev.com/ROAR/VER1/ShowScenario.asp?ScenarioID=2201" xr:uid="{00000000-0004-0000-0700-0000EC020000}"/>
    <hyperlink ref="C1377" r:id="rId750" display="http://www.jrvdev.com/ROAR/VER1/ShowScenario.asp?ScenarioID=2202" xr:uid="{00000000-0004-0000-0700-0000ED020000}"/>
    <hyperlink ref="C1378" r:id="rId751" display="http://www.jrvdev.com/ROAR/VER1/ShowScenario.asp?ScenarioID=2203" xr:uid="{00000000-0004-0000-0700-0000EE020000}"/>
    <hyperlink ref="C1379" r:id="rId752" display="http://www.jrvdev.com/ROAR/VER1/ShowScenario.asp?ScenarioID=2204" xr:uid="{00000000-0004-0000-0700-0000EF020000}"/>
    <hyperlink ref="C1380" r:id="rId753" display="http://www.jrvdev.com/ROAR/VER1/ShowScenario.asp?ScenarioID=2205" xr:uid="{00000000-0004-0000-0700-0000F0020000}"/>
    <hyperlink ref="C1381" r:id="rId754" display="http://www.jrvdev.com/ROAR/VER1/ShowScenario.asp?ScenarioID=2206" xr:uid="{00000000-0004-0000-0700-0000F1020000}"/>
    <hyperlink ref="C1382" r:id="rId755" display="http://www.jrvdev.com/ROAR/VER1/ShowScenario.asp?ScenarioID=2207" xr:uid="{00000000-0004-0000-0700-0000F2020000}"/>
    <hyperlink ref="C1383" r:id="rId756" display="http://www.jrvdev.com/ROAR/VER1/ShowScenario.asp?ScenarioID=2208" xr:uid="{00000000-0004-0000-0700-0000F3020000}"/>
    <hyperlink ref="C1384" r:id="rId757" display="http://www.jrvdev.com/ROAR/VER1/ShowScenario.asp?ScenarioID=2209" xr:uid="{00000000-0004-0000-0700-0000F4020000}"/>
    <hyperlink ref="C1385" r:id="rId758" display="http://www.jrvdev.com/ROAR/VER1/ShowScenario.asp?ScenarioID=2210" xr:uid="{00000000-0004-0000-0700-0000F5020000}"/>
    <hyperlink ref="C1388" r:id="rId759" display="http://www.jrvdev.com/ROAR/VER1/ShowScenario.asp?ScenarioID=2386" xr:uid="{00000000-0004-0000-0700-0000F6020000}"/>
    <hyperlink ref="C1389" r:id="rId760" display="http://www.jrvdev.com/ROAR/VER1/ShowScenario.asp?ScenarioID=2387" xr:uid="{00000000-0004-0000-0700-0000F7020000}"/>
    <hyperlink ref="C1390" r:id="rId761" display="http://www.jrvdev.com/ROAR/VER1/ShowScenario.asp?ScenarioID=2388" xr:uid="{00000000-0004-0000-0700-0000F8020000}"/>
    <hyperlink ref="C1391" r:id="rId762" display="http://www.jrvdev.com/ROAR/VER1/ShowScenario.asp?ScenarioID=2389" xr:uid="{00000000-0004-0000-0700-0000F9020000}"/>
    <hyperlink ref="C1392" r:id="rId763" display="http://www.jrvdev.com/ROAR/VER1/ShowScenario.asp?ScenarioID=2390" xr:uid="{00000000-0004-0000-0700-0000FA020000}"/>
    <hyperlink ref="C1393" r:id="rId764" display="http://www.jrvdev.com/ROAR/VER1/ShowScenario.asp?ScenarioID=2391" xr:uid="{00000000-0004-0000-0700-0000FB020000}"/>
    <hyperlink ref="C1394" r:id="rId765" display="http://www.jrvdev.com/ROAR/VER1/ShowScenario.asp?ScenarioID=2392" xr:uid="{00000000-0004-0000-0700-0000FC020000}"/>
    <hyperlink ref="C1395" r:id="rId766" display="http://www.jrvdev.com/ROAR/VER1/ShowScenario.asp?ScenarioID=2393" xr:uid="{00000000-0004-0000-0700-0000FD020000}"/>
    <hyperlink ref="C1396" r:id="rId767" display="http://www.jrvdev.com/ROAR/VER1/ShowScenario.asp?ScenarioID=2394" xr:uid="{00000000-0004-0000-0700-0000FE020000}"/>
    <hyperlink ref="C1397" r:id="rId768" display="http://www.jrvdev.com/ROAR/VER1/ShowScenario.asp?ScenarioID=2395" xr:uid="{00000000-0004-0000-0700-0000FF020000}"/>
    <hyperlink ref="C1398" r:id="rId769" display="http://www.jrvdev.com/ROAR/VER1/ShowScenario.asp?ScenarioID=2396" xr:uid="{00000000-0004-0000-0700-000000030000}"/>
    <hyperlink ref="C1399" r:id="rId770" display="http://www.jrvdev.com/ROAR/VER1/ShowScenario.asp?ScenarioID=2397" xr:uid="{00000000-0004-0000-0700-000001030000}"/>
    <hyperlink ref="C1402" r:id="rId771" display="http://www.jrvdev.com/ROAR/VER1/ShowScenario.asp?ScenarioID=2615" xr:uid="{00000000-0004-0000-0700-000002030000}"/>
    <hyperlink ref="C1403" r:id="rId772" display="http://www.jrvdev.com/ROAR/VER1/ShowScenario.asp?ScenarioID=2616" xr:uid="{00000000-0004-0000-0700-000003030000}"/>
    <hyperlink ref="C1404" r:id="rId773" display="http://www.jrvdev.com/ROAR/VER1/ShowScenario.asp?ScenarioID=2617" xr:uid="{00000000-0004-0000-0700-000004030000}"/>
    <hyperlink ref="C1405" r:id="rId774" display="http://www.jrvdev.com/ROAR/VER1/ShowScenario.asp?ScenarioID=2618" xr:uid="{00000000-0004-0000-0700-000005030000}"/>
    <hyperlink ref="C1406" r:id="rId775" display="http://www.jrvdev.com/ROAR/VER1/ShowScenario.asp?ScenarioID=2619" xr:uid="{00000000-0004-0000-0700-000006030000}"/>
    <hyperlink ref="C1407" r:id="rId776" display="http://www.jrvdev.com/ROAR/VER1/ShowScenario.asp?ScenarioID=2620" xr:uid="{00000000-0004-0000-0700-000007030000}"/>
    <hyperlink ref="C1408" r:id="rId777" display="http://www.jrvdev.com/ROAR/VER1/ShowScenario.asp?ScenarioID=2621" xr:uid="{00000000-0004-0000-0700-000008030000}"/>
    <hyperlink ref="C1409" r:id="rId778" display="http://www.jrvdev.com/ROAR/VER1/ShowScenario.asp?ScenarioID=2622" xr:uid="{00000000-0004-0000-0700-000009030000}"/>
    <hyperlink ref="C1410" r:id="rId779" display="http://www.jrvdev.com/ROAR/VER1/ShowScenario.asp?ScenarioID=2623" xr:uid="{00000000-0004-0000-0700-00000A030000}"/>
    <hyperlink ref="C1411" r:id="rId780" display="http://www.jrvdev.com/ROAR/VER1/ShowScenario.asp?ScenarioID=2624" xr:uid="{00000000-0004-0000-0700-00000B030000}"/>
    <hyperlink ref="C1412" r:id="rId781" display="http://www.jrvdev.com/ROAR/VER1/ShowScenario.asp?ScenarioID=2625" xr:uid="{00000000-0004-0000-0700-00000C030000}"/>
    <hyperlink ref="C1413" r:id="rId782" display="http://www.jrvdev.com/ROAR/VER1/ShowScenario.asp?ScenarioID=2626" xr:uid="{00000000-0004-0000-0700-00000D030000}"/>
    <hyperlink ref="C1416" r:id="rId783" display="http://www.jrvdev.com/ROAR/VER1/ShowScenario.asp?ScenarioID=2794" xr:uid="{00000000-0004-0000-0700-00000E030000}"/>
    <hyperlink ref="C1417" r:id="rId784" display="http://www.jrvdev.com/ROAR/VER1/ShowScenario.asp?ScenarioID=2795" xr:uid="{00000000-0004-0000-0700-00000F030000}"/>
    <hyperlink ref="C1418" r:id="rId785" display="http://www.jrvdev.com/ROAR/VER1/ShowScenario.asp?ScenarioID=2796" xr:uid="{00000000-0004-0000-0700-000010030000}"/>
    <hyperlink ref="C1419" r:id="rId786" display="http://www.jrvdev.com/ROAR/VER1/ShowScenario.asp?ScenarioID=2797" xr:uid="{00000000-0004-0000-0700-000011030000}"/>
    <hyperlink ref="C1420" r:id="rId787" display="http://www.jrvdev.com/ROAR/VER1/ShowScenario.asp?ScenarioID=2798" xr:uid="{00000000-0004-0000-0700-000012030000}"/>
    <hyperlink ref="C1421" r:id="rId788" display="http://www.jrvdev.com/ROAR/VER1/ShowScenario.asp?ScenarioID=2799" xr:uid="{00000000-0004-0000-0700-000013030000}"/>
    <hyperlink ref="C1422" r:id="rId789" display="http://www.jrvdev.com/ROAR/VER1/ShowScenario.asp?ScenarioID=2800" xr:uid="{00000000-0004-0000-0700-000014030000}"/>
    <hyperlink ref="C1423" r:id="rId790" display="http://www.jrvdev.com/ROAR/VER1/ShowScenario.asp?ScenarioID=2801" xr:uid="{00000000-0004-0000-0700-000015030000}"/>
    <hyperlink ref="C1424" r:id="rId791" display="http://www.jrvdev.com/ROAR/VER1/ShowScenario.asp?ScenarioID=2802" xr:uid="{00000000-0004-0000-0700-000016030000}"/>
    <hyperlink ref="C1425" r:id="rId792" display="http://www.jrvdev.com/ROAR/VER1/ShowScenario.asp?ScenarioID=2803" xr:uid="{00000000-0004-0000-0700-000017030000}"/>
    <hyperlink ref="C1426" r:id="rId793" display="http://www.jrvdev.com/ROAR/VER1/ShowScenario.asp?ScenarioID=2804" xr:uid="{00000000-0004-0000-0700-000018030000}"/>
    <hyperlink ref="C1427" r:id="rId794" display="http://www.jrvdev.com/ROAR/VER1/ShowScenario.asp?ScenarioID=2805" xr:uid="{00000000-0004-0000-0700-000019030000}"/>
    <hyperlink ref="C1430" r:id="rId795" display="http://www.jrvdev.com/ROAR/VER1/ShowScenario.asp?ScenarioID=3028" xr:uid="{00000000-0004-0000-0700-00001A030000}"/>
    <hyperlink ref="C1431" r:id="rId796" display="http://www.jrvdev.com/ROAR/VER1/ShowScenario.asp?ScenarioID=3029" xr:uid="{00000000-0004-0000-0700-00001B030000}"/>
    <hyperlink ref="C1432" r:id="rId797" display="http://www.jrvdev.com/ROAR/VER1/ShowScenario.asp?ScenarioID=3030" xr:uid="{00000000-0004-0000-0700-00001C030000}"/>
    <hyperlink ref="C1433" r:id="rId798" display="http://www.jrvdev.com/ROAR/VER1/ShowScenario.asp?ScenarioID=3031" xr:uid="{00000000-0004-0000-0700-00001D030000}"/>
    <hyperlink ref="C1434" r:id="rId799" display="http://www.jrvdev.com/ROAR/VER1/ShowScenario.asp?ScenarioID=3032" xr:uid="{00000000-0004-0000-0700-00001E030000}"/>
    <hyperlink ref="C1435" r:id="rId800" display="http://www.jrvdev.com/ROAR/VER1/ShowScenario.asp?ScenarioID=3033" xr:uid="{00000000-0004-0000-0700-00001F030000}"/>
    <hyperlink ref="C1436" r:id="rId801" display="http://www.jrvdev.com/ROAR/VER1/ShowScenario.asp?ScenarioID=3034" xr:uid="{00000000-0004-0000-0700-000020030000}"/>
    <hyperlink ref="C1437" r:id="rId802" display="http://www.jrvdev.com/ROAR/VER1/ShowScenario.asp?ScenarioID=3035" xr:uid="{00000000-0004-0000-0700-000021030000}"/>
    <hyperlink ref="C1438" r:id="rId803" display="http://www.jrvdev.com/ROAR/VER1/ShowScenario.asp?ScenarioID=3036" xr:uid="{00000000-0004-0000-0700-000022030000}"/>
    <hyperlink ref="C1439" r:id="rId804" display="http://www.jrvdev.com/ROAR/VER1/ShowScenario.asp?ScenarioID=3037" xr:uid="{00000000-0004-0000-0700-000023030000}"/>
    <hyperlink ref="C1440" r:id="rId805" display="http://www.jrvdev.com/ROAR/VER1/ShowScenario.asp?ScenarioID=3038" xr:uid="{00000000-0004-0000-0700-000024030000}"/>
    <hyperlink ref="C1441" r:id="rId806" display="http://www.jrvdev.com/ROAR/VER1/ShowScenario.asp?ScenarioID=3039" xr:uid="{00000000-0004-0000-0700-000025030000}"/>
    <hyperlink ref="C1444" r:id="rId807" display="http://www.jrvdev.com/ROAR/VER1/ShowScenario.asp?ScenarioID=3357" xr:uid="{00000000-0004-0000-0700-000026030000}"/>
    <hyperlink ref="C1445" r:id="rId808" display="http://www.jrvdev.com/ROAR/VER1/ShowScenario.asp?ScenarioID=3358" xr:uid="{00000000-0004-0000-0700-000027030000}"/>
    <hyperlink ref="C1446" r:id="rId809" display="http://www.jrvdev.com/ROAR/VER1/ShowScenario.asp?ScenarioID=3359" xr:uid="{00000000-0004-0000-0700-000028030000}"/>
    <hyperlink ref="C1447" r:id="rId810" display="http://www.jrvdev.com/ROAR/VER1/ShowScenario.asp?ScenarioID=3360" xr:uid="{00000000-0004-0000-0700-000029030000}"/>
    <hyperlink ref="C1448" r:id="rId811" display="http://www.jrvdev.com/ROAR/VER1/ShowScenario.asp?ScenarioID=3361" xr:uid="{00000000-0004-0000-0700-00002A030000}"/>
    <hyperlink ref="C1449" r:id="rId812" display="http://www.jrvdev.com/ROAR/VER1/ShowScenario.asp?ScenarioID=3362" xr:uid="{00000000-0004-0000-0700-00002B030000}"/>
    <hyperlink ref="C1450" r:id="rId813" display="http://www.jrvdev.com/ROAR/VER1/ShowScenario.asp?ScenarioID=3363" xr:uid="{00000000-0004-0000-0700-00002C030000}"/>
    <hyperlink ref="C1451" r:id="rId814" display="http://www.jrvdev.com/ROAR/VER1/ShowScenario.asp?ScenarioID=3364" xr:uid="{00000000-0004-0000-0700-00002D030000}"/>
    <hyperlink ref="C1452" r:id="rId815" display="http://www.jrvdev.com/ROAR/VER1/ShowScenario.asp?ScenarioID=3365" xr:uid="{00000000-0004-0000-0700-00002E030000}"/>
    <hyperlink ref="C1453" r:id="rId816" display="http://www.jrvdev.com/ROAR/VER1/ShowScenario.asp?ScenarioID=3366" xr:uid="{00000000-0004-0000-0700-00002F030000}"/>
    <hyperlink ref="C1454" r:id="rId817" display="http://www.jrvdev.com/ROAR/VER1/ShowScenario.asp?ScenarioID=3367" xr:uid="{00000000-0004-0000-0700-000030030000}"/>
    <hyperlink ref="C1455" r:id="rId818" display="http://www.jrvdev.com/ROAR/VER1/ShowScenario.asp?ScenarioID=3368" xr:uid="{00000000-0004-0000-0700-000031030000}"/>
    <hyperlink ref="C1548" r:id="rId819" display="http://www.jrvdev.com/ROAR/VER1/ShowScenario.asp?ScenarioID=3148" xr:uid="{00000000-0004-0000-0700-000032030000}"/>
    <hyperlink ref="C1535" r:id="rId820" display="http://www.jrvdev.com/ROAR/VER1/ShowScenario.asp?ScenarioID=3134" xr:uid="{00000000-0004-0000-0700-000033030000}"/>
    <hyperlink ref="C1534" r:id="rId821" display="http://www.jrvdev.com/ROAR/VER1/ShowScenario.asp?ScenarioID=3133" xr:uid="{00000000-0004-0000-0700-000034030000}"/>
    <hyperlink ref="C1533" r:id="rId822" display="http://www.jrvdev.com/ROAR/VER1/ShowScenario.asp?ScenarioID=3132" xr:uid="{00000000-0004-0000-0700-000035030000}"/>
    <hyperlink ref="C1532" r:id="rId823" display="http://www.jrvdev.com/ROAR/VER1/ShowScenario.asp?ScenarioID=3131" xr:uid="{00000000-0004-0000-0700-000036030000}"/>
    <hyperlink ref="C1531" r:id="rId824" display="http://www.jrvdev.com/ROAR/VER1/ShowScenario.asp?ScenarioID=3130" xr:uid="{00000000-0004-0000-0700-000037030000}"/>
    <hyperlink ref="C1530" r:id="rId825" display="http://www.jrvdev.com/ROAR/VER1/ShowScenario.asp?ScenarioID=3129" xr:uid="{00000000-0004-0000-0700-000038030000}"/>
    <hyperlink ref="C1529" r:id="rId826" display="http://www.jrvdev.com/ROAR/VER1/ShowScenario.asp?ScenarioID=3128" xr:uid="{00000000-0004-0000-0700-000039030000}"/>
    <hyperlink ref="C1528" r:id="rId827" display="http://www.jrvdev.com/ROAR/VER1/ShowScenario.asp?ScenarioID=3127" xr:uid="{00000000-0004-0000-0700-00003A030000}"/>
    <hyperlink ref="C219" r:id="rId828" display="http://www.jrvdev.com/ROAR/VER1/ShowScenario.asp?ScenarioID=3681" xr:uid="{00000000-0004-0000-0700-00003B030000}"/>
    <hyperlink ref="C220" r:id="rId829" display="http://www.jrvdev.com/ROAR/VER1/ShowScenario.asp?ScenarioID=3682" xr:uid="{00000000-0004-0000-0700-00003C030000}"/>
    <hyperlink ref="C221" r:id="rId830" display="http://www.jrvdev.com/ROAR/VER1/ShowScenario.asp?ScenarioID=3014" xr:uid="{00000000-0004-0000-0700-00003D030000}"/>
    <hyperlink ref="C222" r:id="rId831" display="http://www.jrvdev.com/ROAR/VER1/ShowScenario.asp?ScenarioID=2712" xr:uid="{00000000-0004-0000-0700-00003E030000}"/>
    <hyperlink ref="C223" r:id="rId832" display="http://www.jrvdev.com/ROAR/VER1/ShowScenario.asp?ScenarioID=2958" xr:uid="{00000000-0004-0000-0700-00003F030000}"/>
    <hyperlink ref="C224" r:id="rId833" display="http://www.jrvdev.com/ROAR/VER1/ShowScenario.asp?ScenarioID=3683" xr:uid="{00000000-0004-0000-0700-000040030000}"/>
    <hyperlink ref="C225" r:id="rId834" display="http://www.jrvdev.com/ROAR/VER1/ShowScenario.asp?ScenarioID=2887" xr:uid="{00000000-0004-0000-0700-000041030000}"/>
    <hyperlink ref="C226" r:id="rId835" display="http://www.jrvdev.com/ROAR/VER1/ShowScenario.asp?ScenarioID=3684" xr:uid="{00000000-0004-0000-0700-000042030000}"/>
    <hyperlink ref="C227" r:id="rId836" display="http://www.jrvdev.com/ROAR/VER1/ShowScenario.asp?ScenarioID=3685" xr:uid="{00000000-0004-0000-0700-000043030000}"/>
    <hyperlink ref="C228" r:id="rId837" display="http://www.jrvdev.com/ROAR/VER1/ShowScenario.asp?ScenarioID=3686" xr:uid="{00000000-0004-0000-0700-000044030000}"/>
    <hyperlink ref="C229" r:id="rId838" display="http://www.jrvdev.com/ROAR/VER1/ShowScenario.asp?ScenarioID=3687" xr:uid="{00000000-0004-0000-0700-000045030000}"/>
    <hyperlink ref="C230" r:id="rId839" display="http://www.jrvdev.com/ROAR/VER1/ShowScenario.asp?ScenarioID=3015" xr:uid="{00000000-0004-0000-0700-000046030000}"/>
    <hyperlink ref="C231" r:id="rId840" display="http://www.jrvdev.com/ROAR/VER1/ShowScenario.asp?ScenarioID=3689" xr:uid="{00000000-0004-0000-0700-000047030000}"/>
    <hyperlink ref="C232" r:id="rId841" display="http://www.jrvdev.com/ROAR/VER1/ShowScenario.asp?ScenarioID=3016" xr:uid="{00000000-0004-0000-0700-000048030000}"/>
    <hyperlink ref="C683" r:id="rId842" display="http://www.jrvdev.com/ROAR/VER1/ShowScenario.asp?ScenarioID=3698" xr:uid="{00000000-0004-0000-0700-000049030000}"/>
    <hyperlink ref="C684" r:id="rId843" display="http://www.jrvdev.com/ROAR/VER1/ShowScenario.asp?ScenarioID=3699" xr:uid="{00000000-0004-0000-0700-00004A030000}"/>
    <hyperlink ref="C685" r:id="rId844" display="http://www.jrvdev.com/ROAR/VER1/ShowScenario.asp?ScenarioID=3700" xr:uid="{00000000-0004-0000-0700-00004B030000}"/>
    <hyperlink ref="C686" r:id="rId845" display="http://www.jrvdev.com/ROAR/VER1/ShowScenario.asp?ScenarioID=3701" xr:uid="{00000000-0004-0000-0700-00004C030000}"/>
    <hyperlink ref="C687" r:id="rId846" display="http://www.jrvdev.com/ROAR/VER1/ShowScenario.asp?ScenarioID=3702" xr:uid="{00000000-0004-0000-0700-00004D030000}"/>
    <hyperlink ref="C688" r:id="rId847" display="http://www.jrvdev.com/ROAR/VER1/ShowScenario.asp?ScenarioID=3703" xr:uid="{00000000-0004-0000-0700-00004E030000}"/>
    <hyperlink ref="C689" r:id="rId848" display="http://www.jrvdev.com/ROAR/VER1/ShowScenario.asp?ScenarioID=3704" xr:uid="{00000000-0004-0000-0700-00004F030000}"/>
    <hyperlink ref="C690" r:id="rId849" display="http://www.jrvdev.com/ROAR/VER1/ShowScenario.asp?ScenarioID=3705" xr:uid="{00000000-0004-0000-0700-000050030000}"/>
    <hyperlink ref="C691" r:id="rId850" display="http://www.jrvdev.com/ROAR/VER1/ShowScenario.asp?ScenarioID=3707" xr:uid="{00000000-0004-0000-0700-000051030000}"/>
    <hyperlink ref="C692" r:id="rId851" display="http://www.jrvdev.com/ROAR/VER1/ShowScenario.asp?ScenarioID=3708" xr:uid="{00000000-0004-0000-0700-000052030000}"/>
    <hyperlink ref="C693" r:id="rId852" display="http://www.jrvdev.com/ROAR/VER1/ShowScenario.asp?ScenarioID=3709" xr:uid="{00000000-0004-0000-0700-000053030000}"/>
    <hyperlink ref="C694" r:id="rId853" display="http://www.jrvdev.com/ROAR/VER1/ShowScenario.asp?ScenarioID=3710" xr:uid="{00000000-0004-0000-0700-000054030000}"/>
    <hyperlink ref="C695" r:id="rId854" display="http://www.jrvdev.com/ROAR/VER1/ShowScenario.asp?ScenarioID=3711" xr:uid="{00000000-0004-0000-0700-000055030000}"/>
    <hyperlink ref="C696" r:id="rId855" display="http://www.jrvdev.com/ROAR/VER1/ShowScenario.asp?ScenarioID=4143" xr:uid="{00000000-0004-0000-0700-000056030000}"/>
    <hyperlink ref="C697" r:id="rId856" display="http://www.jrvdev.com/ROAR/VER1/ShowScenario.asp?ScenarioID=4144" xr:uid="{00000000-0004-0000-0700-000057030000}"/>
    <hyperlink ref="C698" r:id="rId857" display="http://www.jrvdev.com/ROAR/VER1/ShowScenario.asp?ScenarioID=4145" xr:uid="{00000000-0004-0000-0700-000058030000}"/>
    <hyperlink ref="C699" r:id="rId858" display="http://www.jrvdev.com/ROAR/VER1/ShowScenario.asp?ScenarioID=4177" xr:uid="{00000000-0004-0000-0700-000059030000}"/>
    <hyperlink ref="C700" r:id="rId859" display="http://www.jrvdev.com/ROAR/VER1/ShowScenario.asp?ScenarioID=4147" xr:uid="{00000000-0004-0000-0700-00005A030000}"/>
    <hyperlink ref="C701" r:id="rId860" display="http://www.jrvdev.com/ROAR/VER1/ShowScenario.asp?ScenarioID=4148" xr:uid="{00000000-0004-0000-0700-00005B030000}"/>
    <hyperlink ref="C702" r:id="rId861" display="http://www.jrvdev.com/ROAR/VER1/ShowScenario.asp?ScenarioID=4149" xr:uid="{00000000-0004-0000-0700-00005C030000}"/>
    <hyperlink ref="C703" r:id="rId862" display="http://www.jrvdev.com/ROAR/VER1/ShowScenario.asp?ScenarioID=4150" xr:uid="{00000000-0004-0000-0700-00005D030000}"/>
    <hyperlink ref="C704" r:id="rId863" display="http://www.jrvdev.com/ROAR/VER1/ShowScenario.asp?ScenarioID=4151" xr:uid="{00000000-0004-0000-0700-00005E030000}"/>
    <hyperlink ref="C705" r:id="rId864" display="http://www.jrvdev.com/ROAR/VER1/ShowScenario.asp?ScenarioID=4152" xr:uid="{00000000-0004-0000-0700-00005F030000}"/>
    <hyperlink ref="C706" r:id="rId865" display="http://www.jrvdev.com/ROAR/VER1/ShowScenario.asp?ScenarioID=4153" xr:uid="{00000000-0004-0000-0700-000060030000}"/>
    <hyperlink ref="C707" r:id="rId866" display="http://www.jrvdev.com/ROAR/VER1/ShowScenario.asp?ScenarioID=4154" xr:uid="{00000000-0004-0000-0700-000061030000}"/>
    <hyperlink ref="C708" r:id="rId867" display="http://www.jrvdev.com/ROAR/VER1/ShowScenario.asp?ScenarioID=4155" xr:uid="{00000000-0004-0000-0700-000062030000}"/>
    <hyperlink ref="C709" r:id="rId868" display="http://www.jrvdev.com/ROAR/VER1/ShowScenario.asp?ScenarioID=4178" xr:uid="{00000000-0004-0000-0700-000063030000}"/>
    <hyperlink ref="C710" r:id="rId869" display="http://www.jrvdev.com/ROAR/VER1/ShowScenario.asp?ScenarioID=4157" xr:uid="{00000000-0004-0000-0700-000064030000}"/>
    <hyperlink ref="C711" r:id="rId870" display="http://www.jrvdev.com/ROAR/VER1/ShowScenario.asp?ScenarioID=4158" xr:uid="{00000000-0004-0000-0700-000065030000}"/>
    <hyperlink ref="C712" r:id="rId871" display="http://www.jrvdev.com/ROAR/VER1/ShowScenario.asp?ScenarioID=4159" xr:uid="{00000000-0004-0000-0700-000066030000}"/>
    <hyperlink ref="C713" r:id="rId872" display="http://www.jrvdev.com/ROAR/VER1/ShowScenario.asp?ScenarioID=4160" xr:uid="{00000000-0004-0000-0700-000067030000}"/>
    <hyperlink ref="C714" r:id="rId873" display="http://www.jrvdev.com/ROAR/VER1/ShowScenario.asp?ScenarioID=4161" xr:uid="{00000000-0004-0000-0700-000068030000}"/>
    <hyperlink ref="C715" r:id="rId874" display="http://www.jrvdev.com/ROAR/VER1/ShowScenario.asp?ScenarioID=4162" xr:uid="{00000000-0004-0000-0700-000069030000}"/>
    <hyperlink ref="C716" r:id="rId875" display="http://www.jrvdev.com/ROAR/VER1/ShowScenario.asp?ScenarioID=4163" xr:uid="{00000000-0004-0000-0700-00006A030000}"/>
    <hyperlink ref="C717" r:id="rId876" display="http://www.jrvdev.com/ROAR/VER1/ShowScenario.asp?ScenarioID=4522" xr:uid="{00000000-0004-0000-0700-00006B030000}"/>
    <hyperlink ref="C718" r:id="rId877" display="http://www.jrvdev.com/ROAR/VER1/ShowScenario.asp?ScenarioID=4523" xr:uid="{00000000-0004-0000-0700-00006C030000}"/>
    <hyperlink ref="C719" r:id="rId878" display="http://www.jrvdev.com/ROAR/VER1/ShowScenario.asp?ScenarioID=4524" xr:uid="{00000000-0004-0000-0700-00006D030000}"/>
    <hyperlink ref="C720" r:id="rId879" display="http://www.jrvdev.com/ROAR/VER1/ShowScenario.asp?ScenarioID=4525" xr:uid="{00000000-0004-0000-0700-00006E030000}"/>
    <hyperlink ref="C721" r:id="rId880" display="http://www.jrvdev.com/ROAR/VER1/ShowScenario.asp?ScenarioID=4526" xr:uid="{00000000-0004-0000-0700-00006F030000}"/>
    <hyperlink ref="C722" r:id="rId881" display="http://www.jrvdev.com/ROAR/VER1/ShowScenario.asp?ScenarioID=4527" xr:uid="{00000000-0004-0000-0700-000070030000}"/>
    <hyperlink ref="C723" r:id="rId882" display="http://www.jrvdev.com/ROAR/VER1/ShowScenario.asp?ScenarioID=4528" xr:uid="{00000000-0004-0000-0700-000071030000}"/>
    <hyperlink ref="C724" r:id="rId883" display="http://www.jrvdev.com/ROAR/VER1/ShowScenario.asp?ScenarioID=4529" xr:uid="{00000000-0004-0000-0700-000072030000}"/>
    <hyperlink ref="C725" r:id="rId884" display="http://www.jrvdev.com/ROAR/VER1/ShowScenario.asp?ScenarioID=4530" xr:uid="{00000000-0004-0000-0700-000073030000}"/>
    <hyperlink ref="C726" r:id="rId885" display="http://www.jrvdev.com/ROAR/VER1/ShowScenario.asp?ScenarioID=4531" xr:uid="{00000000-0004-0000-0700-000074030000}"/>
    <hyperlink ref="C727" r:id="rId886" display="http://www.jrvdev.com/ROAR/VER1/ShowScenario.asp?ScenarioID=4532" xr:uid="{00000000-0004-0000-0700-000075030000}"/>
    <hyperlink ref="C728" r:id="rId887" display="http://www.jrvdev.com/ROAR/VER1/ShowScenario.asp?ScenarioID=4533" xr:uid="{00000000-0004-0000-0700-000076030000}"/>
    <hyperlink ref="C729" r:id="rId888" display="http://www.jrvdev.com/ROAR/VER1/ShowScenario.asp?ScenarioID=4534" xr:uid="{00000000-0004-0000-0700-000077030000}"/>
    <hyperlink ref="C730" r:id="rId889" display="http://www.jrvdev.com/ROAR/VER1/ShowScenario.asp?ScenarioID=4535" xr:uid="{00000000-0004-0000-0700-000078030000}"/>
    <hyperlink ref="C764" r:id="rId890" display="http://www.jrvdev.com/ROAR/VER1/ShowScenario.asp?ScenarioID=1731" xr:uid="{00000000-0004-0000-0700-000079030000}"/>
    <hyperlink ref="C765" r:id="rId891" display="http://www.jrvdev.com/ROAR/VER1/ShowScenario.asp?ScenarioID=4220" xr:uid="{00000000-0004-0000-0700-00007A030000}"/>
    <hyperlink ref="C766" r:id="rId892" display="http://www.jrvdev.com/ROAR/VER1/ShowScenario.asp?ScenarioID=2055" xr:uid="{00000000-0004-0000-0700-00007B030000}"/>
    <hyperlink ref="C767" r:id="rId893" display="http://www.jrvdev.com/ROAR/VER1/ShowScenario.asp?ScenarioID=2280" xr:uid="{00000000-0004-0000-0700-00007C030000}"/>
    <hyperlink ref="C768" r:id="rId894" display="http://www.jrvdev.com/ROAR/VER1/ShowScenario.asp?ScenarioID=1428" xr:uid="{00000000-0004-0000-0700-00007D030000}"/>
    <hyperlink ref="C769" r:id="rId895" display="http://www.jrvdev.com/ROAR/VER1/ShowScenario.asp?ScenarioID=2493" xr:uid="{00000000-0004-0000-0700-00007E030000}"/>
    <hyperlink ref="C770" r:id="rId896" display="http://www.jrvdev.com/ROAR/VER1/ShowScenario.asp?ScenarioID=2494" xr:uid="{00000000-0004-0000-0700-00007F030000}"/>
    <hyperlink ref="C771" r:id="rId897" display="http://www.jrvdev.com/ROAR/VER1/ShowScenario.asp?ScenarioID=2495" xr:uid="{00000000-0004-0000-0700-000080030000}"/>
    <hyperlink ref="C772" r:id="rId898" display="http://www.jrvdev.com/ROAR/VER1/ShowScenario.asp?ScenarioID=1554" xr:uid="{00000000-0004-0000-0700-000081030000}"/>
    <hyperlink ref="C776" r:id="rId899" display="http://www.jrvdev.com/ROAR/VER1/ShowScenario.asp?ScenarioID=4183" xr:uid="{00000000-0004-0000-0700-000082030000}"/>
    <hyperlink ref="C777" r:id="rId900" display="http://www.jrvdev.com/ROAR/VER1/ShowScenario.asp?ScenarioID=4538" xr:uid="{00000000-0004-0000-0700-000083030000}"/>
    <hyperlink ref="C778" r:id="rId901" display="http://www.jrvdev.com/ROAR/VER1/ShowScenario.asp?ScenarioID=4539" xr:uid="{00000000-0004-0000-0700-000084030000}"/>
    <hyperlink ref="C779" r:id="rId902" display="http://www.jrvdev.com/ROAR/VER1/ShowScenario.asp?ScenarioID=4540" xr:uid="{00000000-0004-0000-0700-000085030000}"/>
    <hyperlink ref="C780" r:id="rId903" display="http://www.jrvdev.com/ROAR/VER1/ShowScenario.asp?ScenarioID=3712" xr:uid="{00000000-0004-0000-0700-000086030000}"/>
    <hyperlink ref="C781" r:id="rId904" display="http://www.jrvdev.com/ROAR/VER1/ShowScenario.asp?ScenarioID=3713" xr:uid="{00000000-0004-0000-0700-000087030000}"/>
    <hyperlink ref="C782" r:id="rId905" display="http://www.jrvdev.com/ROAR/VER1/ShowScenario.asp?ScenarioID=3714" xr:uid="{00000000-0004-0000-0700-000088030000}"/>
    <hyperlink ref="C783" r:id="rId906" display="http://www.jrvdev.com/ROAR/VER1/ShowScenario.asp?ScenarioID=4164" xr:uid="{00000000-0004-0000-0700-000089030000}"/>
    <hyperlink ref="C784" r:id="rId907" display="http://www.jrvdev.com/ROAR/VER1/ShowScenario.asp?ScenarioID=4165" xr:uid="{00000000-0004-0000-0700-00008A030000}"/>
    <hyperlink ref="C785" r:id="rId908" display="http://www.jrvdev.com/ROAR/VER1/ShowScenario.asp?ScenarioID=4166" xr:uid="{00000000-0004-0000-0700-00008B030000}"/>
    <hyperlink ref="C786" r:id="rId909" display="http://www.jrvdev.com/ROAR/VER1/ShowScenario.asp?ScenarioID=4537" xr:uid="{00000000-0004-0000-0700-00008C030000}"/>
    <hyperlink ref="C791" r:id="rId910" display="http://www.jrvdev.com/ROAR/VER1/ShowScenario.asp?ScenarioID=2290" xr:uid="{00000000-0004-0000-0700-00008D030000}"/>
    <hyperlink ref="C792" r:id="rId911" display="http://www.jrvdev.com/ROAR/VER1/ShowScenario.asp?ScenarioID=2291" xr:uid="{00000000-0004-0000-0700-00008E030000}"/>
    <hyperlink ref="C793" r:id="rId912" display="http://www.jrvdev.com/ROAR/VER1/ShowScenario.asp?ScenarioID=2292" xr:uid="{00000000-0004-0000-0700-00008F030000}"/>
    <hyperlink ref="C794" r:id="rId913" display="http://www.jrvdev.com/ROAR/VER1/ShowScenario.asp?ScenarioID=2293" xr:uid="{00000000-0004-0000-0700-000090030000}"/>
    <hyperlink ref="C795" r:id="rId914" display="http://www.jrvdev.com/ROAR/VER1/ShowScenario.asp?ScenarioID=2294" xr:uid="{00000000-0004-0000-0700-000091030000}"/>
    <hyperlink ref="C796" r:id="rId915" display="http://www.jrvdev.com/ROAR/VER1/ShowScenario.asp?ScenarioID=2295" xr:uid="{00000000-0004-0000-0700-000092030000}"/>
    <hyperlink ref="C799" r:id="rId916" display="http://www.jrvdev.com/ROAR/VER1/ShowScenario.asp?ScenarioID=2594" xr:uid="{00000000-0004-0000-0700-000093030000}"/>
    <hyperlink ref="C800" r:id="rId917" display="http://www.jrvdev.com/ROAR/VER1/ShowScenario.asp?ScenarioID=2595" xr:uid="{00000000-0004-0000-0700-000094030000}"/>
    <hyperlink ref="C801" r:id="rId918" display="http://www.jrvdev.com/ROAR/VER1/ShowScenario.asp?ScenarioID=2596" xr:uid="{00000000-0004-0000-0700-000095030000}"/>
    <hyperlink ref="C802" r:id="rId919" display="http://www.jrvdev.com/ROAR/VER1/ShowScenario.asp?ScenarioID=2597" xr:uid="{00000000-0004-0000-0700-000096030000}"/>
    <hyperlink ref="C803" r:id="rId920" display="http://www.jrvdev.com/ROAR/VER1/ShowScenario.asp?ScenarioID=2598" xr:uid="{00000000-0004-0000-0700-000097030000}"/>
    <hyperlink ref="C804" r:id="rId921" display="http://www.jrvdev.com/ROAR/VER1/ShowScenario.asp?ScenarioID=2599" xr:uid="{00000000-0004-0000-0700-000098030000}"/>
    <hyperlink ref="C805" r:id="rId922" display="http://www.jrvdev.com/ROAR/VER1/ShowScenario.asp?ScenarioID=2600" xr:uid="{00000000-0004-0000-0700-000099030000}"/>
    <hyperlink ref="C806" r:id="rId923" display="http://www.jrvdev.com/ROAR/VER1/ShowScenario.asp?ScenarioID=2601" xr:uid="{00000000-0004-0000-0700-00009A030000}"/>
    <hyperlink ref="C809" r:id="rId924" display="http://www.jrvdev.com/ROAR/VER1/ShowScenario.asp?ScenarioID=2892" xr:uid="{00000000-0004-0000-0700-00009B030000}"/>
    <hyperlink ref="C810" r:id="rId925" display="http://www.jrvdev.com/ROAR/VER1/ShowScenario.asp?ScenarioID=2893" xr:uid="{00000000-0004-0000-0700-00009C030000}"/>
    <hyperlink ref="C811" r:id="rId926" display="http://www.jrvdev.com/ROAR/VER1/ShowScenario.asp?ScenarioID=2894" xr:uid="{00000000-0004-0000-0700-00009D030000}"/>
    <hyperlink ref="C812" r:id="rId927" display="http://www.jrvdev.com/ROAR/VER1/ShowScenario.asp?ScenarioID=2895" xr:uid="{00000000-0004-0000-0700-00009E030000}"/>
    <hyperlink ref="C813" r:id="rId928" display="http://www.jrvdev.com/ROAR/VER1/ShowScenario.asp?ScenarioID=2896" xr:uid="{00000000-0004-0000-0700-00009F030000}"/>
    <hyperlink ref="C814" r:id="rId929" display="http://www.jrvdev.com/ROAR/VER1/ShowScenario.asp?ScenarioID=2897" xr:uid="{00000000-0004-0000-0700-0000A0030000}"/>
    <hyperlink ref="C815" r:id="rId930" display="http://www.jrvdev.com/ROAR/VER1/ShowScenario.asp?ScenarioID=2898" xr:uid="{00000000-0004-0000-0700-0000A1030000}"/>
    <hyperlink ref="C816" r:id="rId931" display="http://www.jrvdev.com/ROAR/VER1/ShowScenario.asp?ScenarioID=2899" xr:uid="{00000000-0004-0000-0700-0000A2030000}"/>
    <hyperlink ref="C819" r:id="rId932" display="http://www.jrvdev.com/ROAR/VER1/ShowScenario.asp?ScenarioID=3691" xr:uid="{00000000-0004-0000-0700-0000A3030000}"/>
    <hyperlink ref="C820" r:id="rId933" display="http://www.jrvdev.com/ROAR/VER1/ShowScenario.asp?ScenarioID=3692" xr:uid="{00000000-0004-0000-0700-0000A4030000}"/>
    <hyperlink ref="C821" r:id="rId934" display="http://www.jrvdev.com/ROAR/VER1/ShowScenario.asp?ScenarioID=3697" xr:uid="{00000000-0004-0000-0700-0000A5030000}"/>
    <hyperlink ref="C824" r:id="rId935" display="http://www.jrvdev.com/ROAR/VER1/ShowScenario.asp?ScenarioID=4184" xr:uid="{00000000-0004-0000-0700-0000A6030000}"/>
    <hyperlink ref="C825" r:id="rId936" display="http://www.jrvdev.com/ROAR/VER1/ShowScenario.asp?ScenarioID=4185" xr:uid="{00000000-0004-0000-0700-0000A7030000}"/>
    <hyperlink ref="C826" r:id="rId937" display="http://www.jrvdev.com/ROAR/VER1/ShowScenario.asp?ScenarioID=4186" xr:uid="{00000000-0004-0000-0700-0000A8030000}"/>
    <hyperlink ref="C827" r:id="rId938" display="http://www.jrvdev.com/ROAR/VER1/ShowScenario.asp?ScenarioID=4187" xr:uid="{00000000-0004-0000-0700-0000A9030000}"/>
    <hyperlink ref="C828" r:id="rId939" display="http://www.jrvdev.com/ROAR/VER1/ShowScenario.asp?ScenarioID=4188" xr:uid="{00000000-0004-0000-0700-0000AA030000}"/>
    <hyperlink ref="C829" r:id="rId940" display="http://www.jrvdev.com/ROAR/VER1/ShowScenario.asp?ScenarioID=4189" xr:uid="{00000000-0004-0000-0700-0000AB030000}"/>
    <hyperlink ref="C830" r:id="rId941" display="http://www.jrvdev.com/ROAR/VER1/ShowScenario.asp?ScenarioID=4190" xr:uid="{00000000-0004-0000-0700-0000AC030000}"/>
    <hyperlink ref="C831" r:id="rId942" display="http://www.jrvdev.com/ROAR/VER1/ShowScenario.asp?ScenarioID=4191" xr:uid="{00000000-0004-0000-0700-0000AD030000}"/>
    <hyperlink ref="C896" r:id="rId943" display="http://www.jrvdev.com/ROAR/VER1/ShowScenario.asp?ScenarioID=3862" xr:uid="{00000000-0004-0000-0700-0000AE030000}"/>
    <hyperlink ref="C897" r:id="rId944" display="http://www.jrvdev.com/ROAR/VER1/ShowScenario.asp?ScenarioID=3863" xr:uid="{00000000-0004-0000-0700-0000AF030000}"/>
    <hyperlink ref="C898" r:id="rId945" display="http://www.jrvdev.com/ROAR/VER1/ShowScenario.asp?ScenarioID=3864" xr:uid="{00000000-0004-0000-0700-0000B0030000}"/>
    <hyperlink ref="C899" r:id="rId946" display="http://www.jrvdev.com/ROAR/VER1/ShowScenario.asp?ScenarioID=3865" xr:uid="{00000000-0004-0000-0700-0000B1030000}"/>
    <hyperlink ref="C900" r:id="rId947" display="http://www.jrvdev.com/ROAR/VER1/ShowScenario.asp?ScenarioID=3866" xr:uid="{00000000-0004-0000-0700-0000B2030000}"/>
    <hyperlink ref="C901" r:id="rId948" display="http://www.jrvdev.com/ROAR/VER1/ShowScenario.asp?ScenarioID=3867" xr:uid="{00000000-0004-0000-0700-0000B3030000}"/>
    <hyperlink ref="C902" r:id="rId949" display="http://www.jrvdev.com/ROAR/VER1/ShowScenario.asp?ScenarioID=3868" xr:uid="{00000000-0004-0000-0700-0000B4030000}"/>
    <hyperlink ref="C903" r:id="rId950" display="http://www.jrvdev.com/ROAR/VER1/ShowScenario.asp?ScenarioID=3869" xr:uid="{00000000-0004-0000-0700-0000B5030000}"/>
    <hyperlink ref="C904" r:id="rId951" display="http://www.jrvdev.com/ROAR/VER1/ShowScenario.asp?ScenarioID=3870" xr:uid="{00000000-0004-0000-0700-0000B6030000}"/>
    <hyperlink ref="C905" r:id="rId952" display="http://www.jrvdev.com/ROAR/VER1/ShowScenario.asp?ScenarioID=3871" xr:uid="{00000000-0004-0000-0700-0000B7030000}"/>
    <hyperlink ref="C908" r:id="rId953" display="http://www.jrvdev.com/ROAR/VER1/ShowScenario.asp?ScenarioID=4167" xr:uid="{00000000-0004-0000-0700-0000B8030000}"/>
    <hyperlink ref="C909" r:id="rId954" display="http://www.jrvdev.com/ROAR/VER1/ShowScenario.asp?ScenarioID=4179" xr:uid="{00000000-0004-0000-0700-0000B9030000}"/>
    <hyperlink ref="C910" r:id="rId955" display="http://www.jrvdev.com/ROAR/VER1/ShowScenario.asp?ScenarioID=4169" xr:uid="{00000000-0004-0000-0700-0000BA030000}"/>
    <hyperlink ref="C911" r:id="rId956" display="http://www.jrvdev.com/ROAR/VER1/ShowScenario.asp?ScenarioID=4170" xr:uid="{00000000-0004-0000-0700-0000BB030000}"/>
    <hyperlink ref="C912" r:id="rId957" display="http://www.jrvdev.com/ROAR/VER1/ShowScenario.asp?ScenarioID=4171" xr:uid="{00000000-0004-0000-0700-0000BC030000}"/>
    <hyperlink ref="C913" r:id="rId958" display="http://www.jrvdev.com/ROAR/VER1/ShowScenario.asp?ScenarioID=4172" xr:uid="{00000000-0004-0000-0700-0000BD030000}"/>
    <hyperlink ref="C914" r:id="rId959" display="http://www.jrvdev.com/ROAR/VER1/ShowScenario.asp?ScenarioID=4173" xr:uid="{00000000-0004-0000-0700-0000BE030000}"/>
    <hyperlink ref="C915" r:id="rId960" display="http://www.jrvdev.com/ROAR/VER1/ShowScenario.asp?ScenarioID=4174" xr:uid="{00000000-0004-0000-0700-0000BF030000}"/>
    <hyperlink ref="C916" r:id="rId961" display="http://www.jrvdev.com/ROAR/VER1/ShowScenario.asp?ScenarioID=4175" xr:uid="{00000000-0004-0000-0700-0000C0030000}"/>
    <hyperlink ref="C917" r:id="rId962" display="http://www.jrvdev.com/ROAR/VER1/ShowScenario.asp?ScenarioID=4176" xr:uid="{00000000-0004-0000-0700-0000C1030000}"/>
    <hyperlink ref="C920" r:id="rId963" display="http://www.jrvdev.com/ROAR/VER1/ShowScenario.asp?ScenarioID=4346" xr:uid="{00000000-0004-0000-0700-0000C2030000}"/>
    <hyperlink ref="C921" r:id="rId964" display="http://www.jrvdev.com/ROAR/VER1/ShowScenario.asp?ScenarioID=4347" xr:uid="{00000000-0004-0000-0700-0000C3030000}"/>
    <hyperlink ref="C922" r:id="rId965" display="http://www.jrvdev.com/ROAR/VER1/ShowScenario.asp?ScenarioID=4348" xr:uid="{00000000-0004-0000-0700-0000C4030000}"/>
    <hyperlink ref="C923" r:id="rId966" display="http://www.jrvdev.com/ROAR/VER1/ShowScenario.asp?ScenarioID=4349" xr:uid="{00000000-0004-0000-0700-0000C5030000}"/>
    <hyperlink ref="C924" r:id="rId967" display="http://www.jrvdev.com/ROAR/VER1/ShowScenario.asp?ScenarioID=4350" xr:uid="{00000000-0004-0000-0700-0000C6030000}"/>
    <hyperlink ref="C925" r:id="rId968" display="http://www.jrvdev.com/ROAR/VER1/ShowScenario.asp?ScenarioID=4351" xr:uid="{00000000-0004-0000-0700-0000C7030000}"/>
    <hyperlink ref="C926" r:id="rId969" display="http://www.jrvdev.com/ROAR/VER1/ShowScenario.asp?ScenarioID=4352" xr:uid="{00000000-0004-0000-0700-0000C8030000}"/>
    <hyperlink ref="C927" r:id="rId970" display="http://www.jrvdev.com/ROAR/VER1/ShowScenario.asp?ScenarioID=4353" xr:uid="{00000000-0004-0000-0700-0000C9030000}"/>
    <hyperlink ref="C928" r:id="rId971" display="http://www.jrvdev.com/ROAR/VER1/ShowScenario.asp?ScenarioID=4354" xr:uid="{00000000-0004-0000-0700-0000CA030000}"/>
    <hyperlink ref="C929" r:id="rId972" display="http://www.jrvdev.com/ROAR/VER1/ShowScenario.asp?ScenarioID=4355" xr:uid="{00000000-0004-0000-0700-0000CB030000}"/>
    <hyperlink ref="C932" r:id="rId973" display="http://www.jrvdev.com/ROAR/VER1/ShowScenario.asp?ScenarioID=4739" xr:uid="{00000000-0004-0000-0700-0000CC030000}"/>
    <hyperlink ref="C933" r:id="rId974" display="http://www.jrvdev.com/ROAR/VER1/ShowScenario.asp?ScenarioID=4740" xr:uid="{00000000-0004-0000-0700-0000CD030000}"/>
    <hyperlink ref="C934" r:id="rId975" display="http://www.jrvdev.com/ROAR/VER1/ShowScenario.asp?ScenarioID=4741" xr:uid="{00000000-0004-0000-0700-0000CE030000}"/>
    <hyperlink ref="C935" r:id="rId976" display="http://www.jrvdev.com/ROAR/VER1/ShowScenario.asp?ScenarioID=4742" xr:uid="{00000000-0004-0000-0700-0000CF030000}"/>
    <hyperlink ref="C936" r:id="rId977" display="http://www.jrvdev.com/ROAR/VER1/ShowScenario.asp?ScenarioID=4743" xr:uid="{00000000-0004-0000-0700-0000D0030000}"/>
    <hyperlink ref="C937" r:id="rId978" display="http://www.jrvdev.com/ROAR/VER1/ShowScenario.asp?ScenarioID=4744" xr:uid="{00000000-0004-0000-0700-0000D1030000}"/>
    <hyperlink ref="C938" r:id="rId979" display="http://www.jrvdev.com/ROAR/VER1/ShowScenario.asp?ScenarioID=4736" xr:uid="{00000000-0004-0000-0700-0000D2030000}"/>
    <hyperlink ref="C939" r:id="rId980" display="http://www.jrvdev.com/ROAR/VER1/ShowScenario.asp?ScenarioID=4737" xr:uid="{00000000-0004-0000-0700-0000D3030000}"/>
    <hyperlink ref="C940" r:id="rId981" display="http://www.jrvdev.com/ROAR/VER1/ShowScenario.asp?ScenarioID=4745" xr:uid="{00000000-0004-0000-0700-0000D4030000}"/>
    <hyperlink ref="C941" r:id="rId982" display="http://www.jrvdev.com/ROAR/VER1/ShowScenario.asp?ScenarioID=4738" xr:uid="{00000000-0004-0000-0700-0000D5030000}"/>
    <hyperlink ref="C1005" r:id="rId983" display="http://www.jrvdev.com/ROAR/VER1/ShowScenario.asp?ScenarioID=4356" xr:uid="{00000000-0004-0000-0700-0000D6030000}"/>
    <hyperlink ref="C1006" r:id="rId984" display="http://www.jrvdev.com/ROAR/VER1/ShowScenario.asp?ScenarioID=4357" xr:uid="{00000000-0004-0000-0700-0000D7030000}"/>
    <hyperlink ref="C1007" r:id="rId985" display="http://www.jrvdev.com/ROAR/VER1/ShowScenario.asp?ScenarioID=4358" xr:uid="{00000000-0004-0000-0700-0000D8030000}"/>
    <hyperlink ref="C1008" r:id="rId986" display="http://www.jrvdev.com/ROAR/VER1/ShowScenario.asp?ScenarioID=4359" xr:uid="{00000000-0004-0000-0700-0000D9030000}"/>
    <hyperlink ref="C1009" r:id="rId987" display="http://www.jrvdev.com/ROAR/VER1/ShowScenario.asp?ScenarioID=4360" xr:uid="{00000000-0004-0000-0700-0000DA030000}"/>
    <hyperlink ref="C1010" r:id="rId988" display="http://www.jrvdev.com/ROAR/VER1/ShowScenario.asp?ScenarioID=4361" xr:uid="{00000000-0004-0000-0700-0000DB030000}"/>
    <hyperlink ref="C1011" r:id="rId989" display="http://www.jrvdev.com/ROAR/VER1/ShowScenario.asp?ScenarioID=4362" xr:uid="{00000000-0004-0000-0700-0000DC030000}"/>
    <hyperlink ref="C1012" r:id="rId990" display="http://www.jrvdev.com/ROAR/VER1/ShowScenario.asp?ScenarioID=4363" xr:uid="{00000000-0004-0000-0700-0000DD030000}"/>
    <hyperlink ref="C1013" r:id="rId991" display="http://www.jrvdev.com/ROAR/VER1/ShowScenario.asp?ScenarioID=4364" xr:uid="{00000000-0004-0000-0700-0000DE030000}"/>
    <hyperlink ref="C1014" r:id="rId992" display="http://www.jrvdev.com/ROAR/VER1/ShowScenario.asp?ScenarioID=4365" xr:uid="{00000000-0004-0000-0700-0000DF030000}"/>
    <hyperlink ref="C1015" r:id="rId993" display="http://www.jrvdev.com/ROAR/VER1/ShowScenario.asp?ScenarioID=4366" xr:uid="{00000000-0004-0000-0700-0000E0030000}"/>
    <hyperlink ref="C1016" r:id="rId994" display="http://www.jrvdev.com/ROAR/VER1/ShowScenario.asp?ScenarioID=4367" xr:uid="{00000000-0004-0000-0700-0000E1030000}"/>
    <hyperlink ref="C1017" r:id="rId995" display="http://www.jrvdev.com/ROAR/VER1/ShowScenario.asp?ScenarioID=4368" xr:uid="{00000000-0004-0000-0700-0000E2030000}"/>
    <hyperlink ref="C1018" r:id="rId996" display="http://www.jrvdev.com/ROAR/VER1/ShowScenario.asp?ScenarioID=4372" xr:uid="{00000000-0004-0000-0700-0000E3030000}"/>
    <hyperlink ref="C1019" r:id="rId997" display="http://www.jrvdev.com/ROAR/VER1/ShowScenario.asp?ScenarioID=4369" xr:uid="{00000000-0004-0000-0700-0000E4030000}"/>
    <hyperlink ref="C1020" r:id="rId998" display="http://www.jrvdev.com/ROAR/VER1/ShowScenario.asp?ScenarioID=4370" xr:uid="{00000000-0004-0000-0700-0000E5030000}"/>
    <hyperlink ref="C1021" r:id="rId999" display="http://www.jrvdev.com/ROAR/VER1/ShowScenario.asp?ScenarioID=4371" xr:uid="{00000000-0004-0000-0700-0000E6030000}"/>
    <hyperlink ref="C1022" r:id="rId1000" display="http://www.jrvdev.com/ROAR/VER1/ShowScenario.asp?ScenarioID=4374" xr:uid="{00000000-0004-0000-0700-0000E7030000}"/>
    <hyperlink ref="C1023" r:id="rId1001" display="http://www.jrvdev.com/ROAR/VER1/ShowScenario.asp?ScenarioID=4375" xr:uid="{00000000-0004-0000-0700-0000E8030000}"/>
    <hyperlink ref="C1024" r:id="rId1002" display="http://www.jrvdev.com/ROAR/VER1/ShowScenario.asp?ScenarioID=4376" xr:uid="{00000000-0004-0000-0700-0000E9030000}"/>
    <hyperlink ref="C1180" r:id="rId1003" display="http://www.jrvdev.com/ROAR/VER1/ShowScenario.asp?ScenarioID=3880" xr:uid="{00000000-0004-0000-0700-0000EA030000}"/>
    <hyperlink ref="C1181" r:id="rId1004" display="http://www.jrvdev.com/ROAR/VER1/ShowScenario.asp?ScenarioID=3881" xr:uid="{00000000-0004-0000-0700-0000EB030000}"/>
    <hyperlink ref="C1182" r:id="rId1005" display="http://www.jrvdev.com/ROAR/VER1/ShowScenario.asp?ScenarioID=3882" xr:uid="{00000000-0004-0000-0700-0000EC030000}"/>
    <hyperlink ref="C1183" r:id="rId1006" display="http://www.jrvdev.com/ROAR/VER1/ShowScenario.asp?ScenarioID=3883" xr:uid="{00000000-0004-0000-0700-0000ED030000}"/>
    <hyperlink ref="C1184" r:id="rId1007" display="http://www.jrvdev.com/ROAR/VER1/ShowScenario.asp?ScenarioID=3884" xr:uid="{00000000-0004-0000-0700-0000EE030000}"/>
    <hyperlink ref="C1185" r:id="rId1008" display="http://www.jrvdev.com/ROAR/VER1/ShowScenario.asp?ScenarioID=3885" xr:uid="{00000000-0004-0000-0700-0000EF030000}"/>
    <hyperlink ref="C1186" r:id="rId1009" display="http://www.jrvdev.com/ROAR/VER1/ShowScenario.asp?ScenarioID=3886" xr:uid="{00000000-0004-0000-0700-0000F0030000}"/>
    <hyperlink ref="C1187" r:id="rId1010" display="http://www.jrvdev.com/ROAR/VER1/ShowScenario.asp?ScenarioID=3887" xr:uid="{00000000-0004-0000-0700-0000F1030000}"/>
    <hyperlink ref="C1188" r:id="rId1011" display="http://www.jrvdev.com/ROAR/VER1/ShowScenario.asp?ScenarioID=3888" xr:uid="{00000000-0004-0000-0700-0000F2030000}"/>
    <hyperlink ref="C1189" r:id="rId1012" display="http://www.jrvdev.com/ROAR/VER1/ShowScenario.asp?ScenarioID=3889" xr:uid="{00000000-0004-0000-0700-0000F3030000}"/>
    <hyperlink ref="C1190" r:id="rId1013" display="http://www.jrvdev.com/ROAR/VER1/ShowScenario.asp?ScenarioID=3890" xr:uid="{00000000-0004-0000-0700-0000F4030000}"/>
    <hyperlink ref="C1191" r:id="rId1014" display="http://www.jrvdev.com/ROAR/VER1/ShowScenario.asp?ScenarioID=3891" xr:uid="{00000000-0004-0000-0700-0000F5030000}"/>
    <hyperlink ref="C1192" r:id="rId1015" display="http://www.jrvdev.com/ROAR/VER1/ShowScenario.asp?ScenarioID=3892" xr:uid="{00000000-0004-0000-0700-0000F6030000}"/>
    <hyperlink ref="C1193" r:id="rId1016" display="http://www.jrvdev.com/ROAR/VER1/ShowScenario.asp?ScenarioID=3893" xr:uid="{00000000-0004-0000-0700-0000F7030000}"/>
    <hyperlink ref="C1194" r:id="rId1017" display="http://www.jrvdev.com/ROAR/VER1/ShowScenario.asp?ScenarioID=3894" xr:uid="{00000000-0004-0000-0700-0000F8030000}"/>
    <hyperlink ref="C1195" r:id="rId1018" display="http://www.jrvdev.com/ROAR/VER1/ShowScenario.asp?ScenarioID=3895" xr:uid="{00000000-0004-0000-0700-0000F9030000}"/>
    <hyperlink ref="C1458" r:id="rId1019" display="http://www.jrvdev.com/ROAR/VER1/ShowScenario.asp?ScenarioID=3659" xr:uid="{00000000-0004-0000-0700-0000FA030000}"/>
    <hyperlink ref="C1459" r:id="rId1020" display="http://www.jrvdev.com/ROAR/VER1/ShowScenario.asp?ScenarioID=3660" xr:uid="{00000000-0004-0000-0700-0000FB030000}"/>
    <hyperlink ref="C1460" r:id="rId1021" display="http://www.jrvdev.com/ROAR/VER1/ShowScenario.asp?ScenarioID=3661" xr:uid="{00000000-0004-0000-0700-0000FC030000}"/>
    <hyperlink ref="C1461" r:id="rId1022" display="http://www.jrvdev.com/ROAR/VER1/ShowScenario.asp?ScenarioID=3662" xr:uid="{00000000-0004-0000-0700-0000FD030000}"/>
    <hyperlink ref="C1462" r:id="rId1023" display="http://www.jrvdev.com/ROAR/VER1/ShowScenario.asp?ScenarioID=3663" xr:uid="{00000000-0004-0000-0700-0000FE030000}"/>
    <hyperlink ref="C1463" r:id="rId1024" display="http://www.jrvdev.com/ROAR/VER1/ShowScenario.asp?ScenarioID=3664" xr:uid="{00000000-0004-0000-0700-0000FF030000}"/>
    <hyperlink ref="C1464" r:id="rId1025" display="http://www.jrvdev.com/ROAR/VER1/ShowScenario.asp?ScenarioID=3665" xr:uid="{00000000-0004-0000-0700-000000040000}"/>
    <hyperlink ref="C1465" r:id="rId1026" display="http://www.jrvdev.com/ROAR/VER1/ShowScenario.asp?ScenarioID=3666" xr:uid="{00000000-0004-0000-0700-000001040000}"/>
    <hyperlink ref="C1466" r:id="rId1027" display="http://www.jrvdev.com/ROAR/VER1/ShowScenario.asp?ScenarioID=3667" xr:uid="{00000000-0004-0000-0700-000002040000}"/>
    <hyperlink ref="C1467" r:id="rId1028" display="http://www.jrvdev.com/ROAR/VER1/ShowScenario.asp?ScenarioID=3668" xr:uid="{00000000-0004-0000-0700-000003040000}"/>
    <hyperlink ref="C1468" r:id="rId1029" display="http://www.jrvdev.com/ROAR/VER1/ShowScenario.asp?ScenarioID=3669" xr:uid="{00000000-0004-0000-0700-000004040000}"/>
    <hyperlink ref="C1469" r:id="rId1030" display="http://www.jrvdev.com/ROAR/VER1/ShowScenario.asp?ScenarioID=3670" xr:uid="{00000000-0004-0000-0700-000005040000}"/>
    <hyperlink ref="C1472" r:id="rId1031" display="http://www.jrvdev.com/ROAR/VER1/ShowScenario.asp?ScenarioID=4022" xr:uid="{00000000-0004-0000-0700-000006040000}"/>
    <hyperlink ref="C1473" r:id="rId1032" display="http://www.jrvdev.com/ROAR/VER1/ShowScenario.asp?ScenarioID=4023" xr:uid="{00000000-0004-0000-0700-000007040000}"/>
    <hyperlink ref="C1474" r:id="rId1033" display="http://www.jrvdev.com/ROAR/VER1/ShowScenario.asp?ScenarioID=4024" xr:uid="{00000000-0004-0000-0700-000008040000}"/>
    <hyperlink ref="C1475" r:id="rId1034" display="http://www.jrvdev.com/ROAR/VER1/ShowScenario.asp?ScenarioID=4025" xr:uid="{00000000-0004-0000-0700-000009040000}"/>
    <hyperlink ref="C1476" r:id="rId1035" display="http://www.jrvdev.com/ROAR/VER1/ShowScenario.asp?ScenarioID=4026" xr:uid="{00000000-0004-0000-0700-00000A040000}"/>
    <hyperlink ref="C1477" r:id="rId1036" display="http://www.jrvdev.com/ROAR/VER1/ShowScenario.asp?ScenarioID=4027" xr:uid="{00000000-0004-0000-0700-00000B040000}"/>
    <hyperlink ref="C1478" r:id="rId1037" display="http://www.jrvdev.com/ROAR/VER1/ShowScenario.asp?ScenarioID=4028" xr:uid="{00000000-0004-0000-0700-00000C040000}"/>
    <hyperlink ref="C1479" r:id="rId1038" display="http://www.jrvdev.com/ROAR/VER1/ShowScenario.asp?ScenarioID=4029" xr:uid="{00000000-0004-0000-0700-00000D040000}"/>
    <hyperlink ref="C1480" r:id="rId1039" display="http://www.jrvdev.com/ROAR/VER1/ShowScenario.asp?ScenarioID=4046" xr:uid="{00000000-0004-0000-0700-00000E040000}"/>
    <hyperlink ref="C1481" r:id="rId1040" display="http://www.jrvdev.com/ROAR/VER1/ShowScenario.asp?ScenarioID=4047" xr:uid="{00000000-0004-0000-0700-00000F040000}"/>
    <hyperlink ref="C1482" r:id="rId1041" display="http://www.jrvdev.com/ROAR/VER1/ShowScenario.asp?ScenarioID=4031" xr:uid="{00000000-0004-0000-0700-000010040000}"/>
    <hyperlink ref="C1483" r:id="rId1042" display="http://www.jrvdev.com/ROAR/VER1/ShowScenario.asp?ScenarioID=4030" xr:uid="{00000000-0004-0000-0700-000011040000}"/>
    <hyperlink ref="C1486" r:id="rId1043" display="http://www.jrvdev.com/ROAR/VER1/ShowScenario.asp?ScenarioID=4314" xr:uid="{00000000-0004-0000-0700-000012040000}"/>
    <hyperlink ref="C1487" r:id="rId1044" display="http://www.jrvdev.com/ROAR/VER1/ShowScenario.asp?ScenarioID=4315" xr:uid="{00000000-0004-0000-0700-000013040000}"/>
    <hyperlink ref="C1488" r:id="rId1045" display="http://www.jrvdev.com/ROAR/VER1/ShowScenario.asp?ScenarioID=4316" xr:uid="{00000000-0004-0000-0700-000014040000}"/>
    <hyperlink ref="C1489" r:id="rId1046" display="http://www.jrvdev.com/ROAR/VER1/ShowScenario.asp?ScenarioID=4317" xr:uid="{00000000-0004-0000-0700-000015040000}"/>
    <hyperlink ref="C1490" r:id="rId1047" display="http://www.jrvdev.com/ROAR/VER1/ShowScenario.asp?ScenarioID=4318" xr:uid="{00000000-0004-0000-0700-000016040000}"/>
    <hyperlink ref="C1491" r:id="rId1048" display="http://www.jrvdev.com/ROAR/VER1/ShowScenario.asp?ScenarioID=4319" xr:uid="{00000000-0004-0000-0700-000017040000}"/>
    <hyperlink ref="C1492" r:id="rId1049" display="http://www.jrvdev.com/ROAR/VER1/ShowScenario.asp?ScenarioID=4320" xr:uid="{00000000-0004-0000-0700-000018040000}"/>
    <hyperlink ref="C1493" r:id="rId1050" display="http://www.jrvdev.com/ROAR/VER1/ShowScenario.asp?ScenarioID=4321" xr:uid="{00000000-0004-0000-0700-000019040000}"/>
    <hyperlink ref="C1494" r:id="rId1051" display="http://www.jrvdev.com/ROAR/VER1/ShowScenario.asp?ScenarioID=4323" xr:uid="{00000000-0004-0000-0700-00001A040000}"/>
    <hyperlink ref="C1495" r:id="rId1052" display="http://www.jrvdev.com/ROAR/VER1/ShowScenario.asp?ScenarioID=4322" xr:uid="{00000000-0004-0000-0700-00001B040000}"/>
    <hyperlink ref="C1496" r:id="rId1053" display="http://www.jrvdev.com/ROAR/VER1/ShowScenario.asp?ScenarioID=4324" xr:uid="{00000000-0004-0000-0700-00001C040000}"/>
    <hyperlink ref="C1497" r:id="rId1054" display="http://www.jrvdev.com/ROAR/VER1/ShowScenario.asp?ScenarioID=4327" xr:uid="{00000000-0004-0000-0700-00001D040000}"/>
    <hyperlink ref="C1500" r:id="rId1055" display="http://www.jrvdev.com/ROAR/VER1/ShowScenario.asp?ScenarioID=4488" xr:uid="{00000000-0004-0000-0700-00001E040000}"/>
    <hyperlink ref="C1501" r:id="rId1056" display="http://www.jrvdev.com/ROAR/VER1/ShowScenario.asp?ScenarioID=4489" xr:uid="{00000000-0004-0000-0700-00001F040000}"/>
    <hyperlink ref="C1502" r:id="rId1057" display="http://www.jrvdev.com/ROAR/VER1/ShowScenario.asp?ScenarioID=4490" xr:uid="{00000000-0004-0000-0700-000020040000}"/>
    <hyperlink ref="C1503" r:id="rId1058" display="http://www.jrvdev.com/ROAR/VER1/ShowScenario.asp?ScenarioID=4491" xr:uid="{00000000-0004-0000-0700-000021040000}"/>
    <hyperlink ref="C1504" r:id="rId1059" display="http://www.jrvdev.com/ROAR/VER1/ShowScenario.asp?ScenarioID=4492" xr:uid="{00000000-0004-0000-0700-000022040000}"/>
    <hyperlink ref="C1505" r:id="rId1060" display="http://www.jrvdev.com/ROAR/VER1/ShowScenario.asp?ScenarioID=4493" xr:uid="{00000000-0004-0000-0700-000023040000}"/>
    <hyperlink ref="C1506" r:id="rId1061" display="http://www.jrvdev.com/ROAR/VER1/ShowScenario.asp?ScenarioID=4495" xr:uid="{00000000-0004-0000-0700-000024040000}"/>
    <hyperlink ref="C1507" r:id="rId1062" display="http://www.jrvdev.com/ROAR/VER1/ShowScenario.asp?ScenarioID=4496" xr:uid="{00000000-0004-0000-0700-000025040000}"/>
    <hyperlink ref="C1508" r:id="rId1063" display="http://www.jrvdev.com/ROAR/VER1/ShowScenario.asp?ScenarioID=4497" xr:uid="{00000000-0004-0000-0700-000026040000}"/>
    <hyperlink ref="C1509" r:id="rId1064" display="http://www.jrvdev.com/ROAR/VER1/ShowScenario.asp?ScenarioID=4498" xr:uid="{00000000-0004-0000-0700-000027040000}"/>
    <hyperlink ref="C1510" r:id="rId1065" display="http://www.jrvdev.com/ROAR/VER1/ShowScenario.asp?ScenarioID=4499" xr:uid="{00000000-0004-0000-0700-000028040000}"/>
    <hyperlink ref="C1511" r:id="rId1066" display="http://www.jrvdev.com/ROAR/VER1/ShowScenario.asp?ScenarioID=4500" xr:uid="{00000000-0004-0000-0700-000029040000}"/>
    <hyperlink ref="C1514" r:id="rId1067" display="http://www.jrvdev.com/ROAR/VER1/ShowScenario.asp?ScenarioID=4681" xr:uid="{00000000-0004-0000-0700-00002A040000}"/>
    <hyperlink ref="C1515" r:id="rId1068" display="http://www.jrvdev.com/ROAR/VER1/ShowScenario.asp?ScenarioID=4682" xr:uid="{00000000-0004-0000-0700-00002B040000}"/>
    <hyperlink ref="C1516" r:id="rId1069" display="http://www.jrvdev.com/ROAR/VER1/ShowScenario.asp?ScenarioID=4673" xr:uid="{00000000-0004-0000-0700-00002C040000}"/>
    <hyperlink ref="C1517" r:id="rId1070" display="http://www.jrvdev.com/ROAR/VER1/ShowScenario.asp?ScenarioID=4674" xr:uid="{00000000-0004-0000-0700-00002D040000}"/>
    <hyperlink ref="C1518" r:id="rId1071" display="http://www.jrvdev.com/ROAR/VER1/ShowScenario.asp?ScenarioID=4678" xr:uid="{00000000-0004-0000-0700-00002E040000}"/>
    <hyperlink ref="C1519" r:id="rId1072" display="http://www.jrvdev.com/ROAR/VER1/ShowScenario.asp?ScenarioID=4677" xr:uid="{00000000-0004-0000-0700-00002F040000}"/>
    <hyperlink ref="C1520" r:id="rId1073" display="http://www.jrvdev.com/ROAR/VER1/ShowScenario.asp?ScenarioID=4679" xr:uid="{00000000-0004-0000-0700-000030040000}"/>
    <hyperlink ref="C1521" r:id="rId1074" display="http://www.jrvdev.com/ROAR/VER1/ShowScenario.asp?ScenarioID=4680" xr:uid="{00000000-0004-0000-0700-000031040000}"/>
    <hyperlink ref="C1522" r:id="rId1075" display="http://www.jrvdev.com/ROAR/VER1/ShowScenario.asp?ScenarioID=4672" xr:uid="{00000000-0004-0000-0700-000032040000}"/>
    <hyperlink ref="C1523" r:id="rId1076" display="http://www.jrvdev.com/ROAR/VER1/ShowScenario.asp?ScenarioID=4671" xr:uid="{00000000-0004-0000-0700-000033040000}"/>
    <hyperlink ref="C1524" r:id="rId1077" display="http://www.jrvdev.com/ROAR/VER1/ShowScenario.asp?ScenarioID=4676" xr:uid="{00000000-0004-0000-0700-000034040000}"/>
    <hyperlink ref="C1525" r:id="rId1078" display="http://www.jrvdev.com/ROAR/VER1/ShowScenario.asp?ScenarioID=4675" xr:uid="{00000000-0004-0000-0700-000035040000}"/>
    <hyperlink ref="S1" r:id="rId1079" xr:uid="{00000000-0004-0000-0700-000036040000}"/>
    <hyperlink ref="C944" r:id="rId1080" display="http://www.jrvdev.com/ROAR/VER1/ShowScenario.asp?ScenarioID=4976" xr:uid="{00000000-0004-0000-0700-000037040000}"/>
    <hyperlink ref="C945" r:id="rId1081" display="http://www.jrvdev.com/ROAR/VER1/ShowScenario.asp?ScenarioID=4977" xr:uid="{00000000-0004-0000-0700-000038040000}"/>
    <hyperlink ref="C946" r:id="rId1082" display="http://www.jrvdev.com/ROAR/VER1/ShowScenario.asp?ScenarioID=4978" xr:uid="{00000000-0004-0000-0700-000039040000}"/>
    <hyperlink ref="C947" r:id="rId1083" display="http://www.jrvdev.com/ROAR/VER1/ShowScenario.asp?ScenarioID=4980" xr:uid="{00000000-0004-0000-0700-00003A040000}"/>
    <hyperlink ref="C948" r:id="rId1084" display="http://www.jrvdev.com/ROAR/VER1/ShowScenario.asp?ScenarioID=4981" xr:uid="{00000000-0004-0000-0700-00003B040000}"/>
    <hyperlink ref="C949" r:id="rId1085" display="http://www.jrvdev.com/ROAR/VER1/ShowScenario.asp?ScenarioID=4982" xr:uid="{00000000-0004-0000-0700-00003C040000}"/>
    <hyperlink ref="C950" r:id="rId1086" display="http://www.jrvdev.com/ROAR/VER1/ShowScenario.asp?ScenarioID=4983" xr:uid="{00000000-0004-0000-0700-00003D040000}"/>
    <hyperlink ref="C951" r:id="rId1087" display="http://www.jrvdev.com/ROAR/VER1/ShowScenario.asp?ScenarioID=4984" xr:uid="{00000000-0004-0000-0700-00003E040000}"/>
    <hyperlink ref="C954" r:id="rId1088" display="http://www.jrvdev.com/ROAR/VER1/ShowScenario.asp?ScenarioID=5085" xr:uid="{00000000-0004-0000-0700-00003F040000}"/>
    <hyperlink ref="C955" r:id="rId1089" display="http://www.jrvdev.com/ROAR/VER1/ShowScenario.asp?ScenarioID=5086" xr:uid="{00000000-0004-0000-0700-000040040000}"/>
    <hyperlink ref="C956" r:id="rId1090" display="http://www.jrvdev.com/ROAR/VER1/ShowScenario.asp?ScenarioID=5087" xr:uid="{00000000-0004-0000-0700-000041040000}"/>
    <hyperlink ref="C957" r:id="rId1091" display="http://www.jrvdev.com/ROAR/VER1/ShowScenario.asp?ScenarioID=5088" xr:uid="{00000000-0004-0000-0700-000042040000}"/>
    <hyperlink ref="C958" r:id="rId1092" display="http://www.jrvdev.com/ROAR/VER1/ShowScenario.asp?ScenarioID=5089" xr:uid="{00000000-0004-0000-0700-000043040000}"/>
    <hyperlink ref="C959" r:id="rId1093" display="http://www.jrvdev.com/ROAR/VER1/ShowScenario.asp?ScenarioID=5090" xr:uid="{00000000-0004-0000-0700-000044040000}"/>
    <hyperlink ref="C960" r:id="rId1094" display="http://www.jrvdev.com/ROAR/VER1/ShowScenario.asp?ScenarioID=5091" xr:uid="{00000000-0004-0000-0700-000045040000}"/>
    <hyperlink ref="C961" r:id="rId1095" display="http://www.jrvdev.com/ROAR/VER1/ShowScenario.asp?ScenarioID=5092" xr:uid="{00000000-0004-0000-0700-000046040000}"/>
    <hyperlink ref="C962" r:id="rId1096" display="http://www.jrvdev.com/ROAR/VER1/ShowScenario.asp?ScenarioID=5093" xr:uid="{00000000-0004-0000-0700-000047040000}"/>
    <hyperlink ref="C963" r:id="rId1097" display="http://www.jrvdev.com/ROAR/VER1/ShowScenario.asp?ScenarioID=5094" xr:uid="{00000000-0004-0000-0700-000048040000}"/>
    <hyperlink ref="C731" r:id="rId1098" display="http://www.jrvdev.com/ROAR/VER1/ShowScenario.asp?ScenarioID=5222" xr:uid="{00000000-0004-0000-0700-000049040000}"/>
    <hyperlink ref="C732" r:id="rId1099" display="http://www.jrvdev.com/ROAR/VER1/ShowScenario.asp?ScenarioID=5223" xr:uid="{00000000-0004-0000-0700-00004A040000}"/>
    <hyperlink ref="C733" r:id="rId1100" display="http://www.jrvdev.com/ROAR/VER1/ShowScenario.asp?ScenarioID=5235" xr:uid="{00000000-0004-0000-0700-00004B040000}"/>
    <hyperlink ref="C734" r:id="rId1101" display="http://www.jrvdev.com/ROAR/VER1/ShowScenario.asp?ScenarioID=5236" xr:uid="{00000000-0004-0000-0700-00004C040000}"/>
    <hyperlink ref="C735" r:id="rId1102" display="http://www.jrvdev.com/ROAR/VER1/ShowScenario.asp?ScenarioID=5207" xr:uid="{00000000-0004-0000-0700-00004D040000}"/>
    <hyperlink ref="C736" r:id="rId1103" display="http://www.jrvdev.com/ROAR/VER1/ShowScenario.asp?ScenarioID=5206" xr:uid="{00000000-0004-0000-0700-00004E040000}"/>
    <hyperlink ref="C737" r:id="rId1104" display="http://www.jrvdev.com/ROAR/VER1/ShowScenario.asp?ScenarioID=5205" xr:uid="{00000000-0004-0000-0700-00004F040000}"/>
    <hyperlink ref="C738" r:id="rId1105" display="http://www.jrvdev.com/ROAR/VER1/ShowScenario.asp?ScenarioID=5221" xr:uid="{00000000-0004-0000-0700-000050040000}"/>
    <hyperlink ref="C739" r:id="rId1106" display="http://www.jrvdev.com/ROAR/VER1/ShowScenario.asp?ScenarioID=5220" xr:uid="{00000000-0004-0000-0700-000051040000}"/>
    <hyperlink ref="C740" r:id="rId1107" display="http://www.jrvdev.com/ROAR/VER1/ShowScenario.asp?ScenarioID=5225" xr:uid="{00000000-0004-0000-0700-000052040000}"/>
    <hyperlink ref="C741" r:id="rId1108" display="http://www.jrvdev.com/ROAR/VER1/ShowScenario.asp?ScenarioID=5238" xr:uid="{00000000-0004-0000-0700-000053040000}"/>
    <hyperlink ref="C742" r:id="rId1109" display="http://www.jrvdev.com/ROAR/VER1/ShowScenario.asp?ScenarioID=5224" xr:uid="{00000000-0004-0000-0700-000054040000}"/>
    <hyperlink ref="C743" r:id="rId1110" display="http://www.jrvdev.com/ROAR/VER1/ShowScenario.asp?ScenarioID=5202" xr:uid="{00000000-0004-0000-0700-000055040000}"/>
    <hyperlink ref="C744" r:id="rId1111" display="http://www.jrvdev.com/ROAR/VER1/ShowScenario.asp?ScenarioID=5218" xr:uid="{00000000-0004-0000-0700-000056040000}"/>
    <hyperlink ref="C745" r:id="rId1112" display="http://www.jrvdev.com/ROAR/VER1/ShowScenario.asp?ScenarioID=5219" xr:uid="{00000000-0004-0000-0700-000057040000}"/>
    <hyperlink ref="C746" r:id="rId1113" display="http://www.jrvdev.com/ROAR/VER1/ShowScenario.asp?ScenarioID=5232" xr:uid="{00000000-0004-0000-0700-000058040000}"/>
    <hyperlink ref="C747" r:id="rId1114" display="http://www.jrvdev.com/ROAR/VER1/ShowScenario.asp?ScenarioID=5233" xr:uid="{00000000-0004-0000-0700-000059040000}"/>
    <hyperlink ref="C748" r:id="rId1115" display="http://www.jrvdev.com/ROAR/VER1/ShowScenario.asp?ScenarioID=5203" xr:uid="{00000000-0004-0000-0700-00005A040000}"/>
    <hyperlink ref="C749" r:id="rId1116" display="http://www.jrvdev.com/ROAR/VER1/ShowScenario.asp?ScenarioID=5204" xr:uid="{00000000-0004-0000-0700-00005B040000}"/>
    <hyperlink ref="C750" r:id="rId1117" display="http://www.jrvdev.com/ROAR/VER1/ShowScenario.asp?ScenarioID=5227" xr:uid="{00000000-0004-0000-0700-00005C040000}"/>
    <hyperlink ref="C751" r:id="rId1118" display="http://www.jrvdev.com/ROAR/VER1/ShowScenario.asp?ScenarioID=5217" xr:uid="{00000000-0004-0000-0700-00005D040000}"/>
    <hyperlink ref="C752" r:id="rId1119" display="http://www.jrvdev.com/ROAR/VER1/ShowScenario.asp?ScenarioID=5410" xr:uid="{00000000-0004-0000-0700-00005E040000}"/>
    <hyperlink ref="C753" r:id="rId1120" display="http://www.jrvdev.com/ROAR/VER1/ShowScenario.asp?ScenarioID=5409" xr:uid="{00000000-0004-0000-0700-00005F040000}"/>
    <hyperlink ref="C754" r:id="rId1121" display="http://www.jrvdev.com/ROAR/VER1/ShowScenario.asp?ScenarioID=5412" xr:uid="{00000000-0004-0000-0700-000060040000}"/>
    <hyperlink ref="C755" r:id="rId1122" display="http://www.jrvdev.com/ROAR/VER1/ShowScenario.asp?ScenarioID=5405" xr:uid="{00000000-0004-0000-0700-000061040000}"/>
    <hyperlink ref="C756" r:id="rId1123" display="http://www.jrvdev.com/ROAR/VER1/ShowScenario.asp?ScenarioID=5404" xr:uid="{00000000-0004-0000-0700-000062040000}"/>
    <hyperlink ref="C757" r:id="rId1124" display="http://www.jrvdev.com/ROAR/VER1/ShowScenario.asp?ScenarioID=5403" xr:uid="{00000000-0004-0000-0700-000063040000}"/>
    <hyperlink ref="C758" r:id="rId1125" display="http://www.jrvdev.com/ROAR/VER1/ShowScenario.asp?ScenarioID=5408" xr:uid="{00000000-0004-0000-0700-000064040000}"/>
    <hyperlink ref="C759" r:id="rId1126" display="http://www.jrvdev.com/ROAR/VER1/ShowScenario.asp?ScenarioID=5407" xr:uid="{00000000-0004-0000-0700-000065040000}"/>
    <hyperlink ref="C760" r:id="rId1127" display="http://www.jrvdev.com/ROAR/VER1/ShowScenario.asp?ScenarioID=5402" xr:uid="{00000000-0004-0000-0700-000066040000}"/>
    <hyperlink ref="C761" r:id="rId1128" display="http://www.jrvdev.com/ROAR/VER1/ShowScenario.asp?ScenarioID=5400" xr:uid="{00000000-0004-0000-0700-000067040000}"/>
    <hyperlink ref="C762" r:id="rId1129" display="http://www.jrvdev.com/ROAR/VER1/ShowScenario.asp?ScenarioID=5399" xr:uid="{00000000-0004-0000-0700-000068040000}"/>
    <hyperlink ref="C763" r:id="rId1130" display="http://www.jrvdev.com/ROAR/VER1/ShowScenario.asp?ScenarioID=5398" xr:uid="{00000000-0004-0000-0700-000069040000}"/>
    <hyperlink ref="C1048" r:id="rId1131" display="http://www.jrvdev.com/ROAR/VER1/ShowScenario.asp?ScenarioID=2221" xr:uid="{00000000-0004-0000-0700-00006A040000}"/>
    <hyperlink ref="C1047" r:id="rId1132" display="http://www.jrvdev.com/ROAR/VER1/ShowScenario.asp?ScenarioID=2220" xr:uid="{00000000-0004-0000-0700-00006B040000}"/>
    <hyperlink ref="C1046" r:id="rId1133" display="http://www.jrvdev.com/ROAR/VER1/ShowScenario.asp?ScenarioID=2219" xr:uid="{00000000-0004-0000-0700-00006C040000}"/>
    <hyperlink ref="C1027" r:id="rId1134" display="http://www.jrvdev.com/ROAR/VER1/ShowScenario.asp?ScenarioID=4999" xr:uid="{00000000-0004-0000-0700-00006D040000}"/>
    <hyperlink ref="C1028" r:id="rId1135" display="http://www.jrvdev.com/ROAR/VER1/ShowScenario.asp?ScenarioID=5000" xr:uid="{00000000-0004-0000-0700-00006E040000}"/>
    <hyperlink ref="C1029" r:id="rId1136" display="http://www.jrvdev.com/ROAR/VER1/ShowScenario.asp?ScenarioID=5001" xr:uid="{00000000-0004-0000-0700-00006F040000}"/>
    <hyperlink ref="C1030" r:id="rId1137" display="http://www.jrvdev.com/ROAR/VER1/ShowScenario.asp?ScenarioID=5002" xr:uid="{00000000-0004-0000-0700-000070040000}"/>
    <hyperlink ref="C1031" r:id="rId1138" display="http://www.jrvdev.com/ROAR/VER1/ShowScenario.asp?ScenarioID=5003" xr:uid="{00000000-0004-0000-0700-000071040000}"/>
    <hyperlink ref="C1032" r:id="rId1139" display="http://www.jrvdev.com/ROAR/VER1/ShowScenario.asp?ScenarioID=5004" xr:uid="{00000000-0004-0000-0700-000072040000}"/>
    <hyperlink ref="C1033" r:id="rId1140" display="http://www.jrvdev.com/ROAR/VER1/ShowScenario.asp?ScenarioID=5005" xr:uid="{00000000-0004-0000-0700-000073040000}"/>
    <hyperlink ref="C1034" r:id="rId1141" display="http://www.jrvdev.com/ROAR/VER1/ShowScenario.asp?ScenarioID=5006" xr:uid="{00000000-0004-0000-0700-000074040000}"/>
    <hyperlink ref="C1035" r:id="rId1142" display="http://www.jrvdev.com/ROAR/VER1/ShowScenario.asp?ScenarioID=5007" xr:uid="{00000000-0004-0000-0700-000075040000}"/>
    <hyperlink ref="C1036" r:id="rId1143" display="http://www.jrvdev.com/ROAR/VER1/ShowScenario.asp?ScenarioID=5010" xr:uid="{00000000-0004-0000-0700-000076040000}"/>
    <hyperlink ref="C1037" r:id="rId1144" display="http://www.jrvdev.com/ROAR/VER1/ShowScenario.asp?ScenarioID=5011" xr:uid="{00000000-0004-0000-0700-000077040000}"/>
    <hyperlink ref="C1038" r:id="rId1145" display="http://www.jrvdev.com/ROAR/VER1/ShowScenario.asp?ScenarioID=5012" xr:uid="{00000000-0004-0000-0700-000078040000}"/>
    <hyperlink ref="C1039" r:id="rId1146" display="http://www.jrvdev.com/ROAR/VER1/ShowScenario.asp?ScenarioID=5013" xr:uid="{00000000-0004-0000-0700-000079040000}"/>
    <hyperlink ref="C1040" r:id="rId1147" display="http://www.jrvdev.com/ROAR/VER1/ShowScenario.asp?ScenarioID=5014" xr:uid="{00000000-0004-0000-0700-00007A040000}"/>
    <hyperlink ref="C1041" r:id="rId1148" display="http://www.jrvdev.com/ROAR/VER1/ShowScenario.asp?ScenarioID=5015" xr:uid="{00000000-0004-0000-0700-00007B040000}"/>
    <hyperlink ref="C1042" r:id="rId1149" display="http://www.jrvdev.com/ROAR/VER1/ShowScenario.asp?ScenarioID=5017" xr:uid="{00000000-0004-0000-0700-00007C040000}"/>
    <hyperlink ref="C1043" r:id="rId1150" display="http://www.jrvdev.com/ROAR/VER1/ShowScenario.asp?ScenarioID=5018" xr:uid="{00000000-0004-0000-0700-00007D040000}"/>
    <hyperlink ref="C1551" r:id="rId1151" display="http://www.jrvdev.com/ROAR/VER1/ShowScenario.asp?ScenarioID=973" xr:uid="{00000000-0004-0000-0700-00007E040000}"/>
    <hyperlink ref="C1552" r:id="rId1152" display="http://www.jrvdev.com/ROAR/VER1/ShowScenario.asp?ScenarioID=974" xr:uid="{00000000-0004-0000-0700-00007F040000}"/>
    <hyperlink ref="C1553" r:id="rId1153" display="http://www.jrvdev.com/ROAR/VER1/ShowScenario.asp?ScenarioID=975" xr:uid="{00000000-0004-0000-0700-000080040000}"/>
    <hyperlink ref="C1554" r:id="rId1154" display="http://www.jrvdev.com/ROAR/VER1/ShowScenario.asp?ScenarioID=976" xr:uid="{00000000-0004-0000-0700-000081040000}"/>
    <hyperlink ref="C1555" r:id="rId1155" display="http://www.jrvdev.com/ROAR/VER1/ShowScenario.asp?ScenarioID=977" xr:uid="{00000000-0004-0000-0700-000082040000}"/>
    <hyperlink ref="C1556" r:id="rId1156" display="http://www.jrvdev.com/ROAR/VER1/ShowScenario.asp?ScenarioID=978" xr:uid="{00000000-0004-0000-0700-000083040000}"/>
    <hyperlink ref="C1557" r:id="rId1157" display="http://www.jrvdev.com/ROAR/VER1/ShowScenario.asp?ScenarioID=979" xr:uid="{00000000-0004-0000-0700-000084040000}"/>
    <hyperlink ref="C1558" r:id="rId1158" display="http://www.jrvdev.com/ROAR/VER1/ShowScenario.asp?ScenarioID=980" xr:uid="{00000000-0004-0000-0700-000085040000}"/>
    <hyperlink ref="C1559" r:id="rId1159" display="http://www.jrvdev.com/ROAR/VER1/ShowScenario.asp?ScenarioID=981" xr:uid="{00000000-0004-0000-0700-000086040000}"/>
    <hyperlink ref="C1560" r:id="rId1160" display="http://www.jrvdev.com/ROAR/VER1/ShowScenario.asp?ScenarioID=982" xr:uid="{00000000-0004-0000-0700-000087040000}"/>
  </hyperlinks>
  <pageMargins left="0.45" right="0.32" top="0.43" bottom="0.34" header="0.3" footer="0.3"/>
  <pageSetup scale="50" orientation="portrait" r:id="rId116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12</vt:i4>
      </vt:variant>
    </vt:vector>
  </HeadingPairs>
  <TitlesOfParts>
    <vt:vector size="21" baseType="lpstr">
      <vt:lpstr>Setup</vt:lpstr>
      <vt:lpstr>Modifying</vt:lpstr>
      <vt:lpstr>Summary</vt:lpstr>
      <vt:lpstr>Want-to-Play List</vt:lpstr>
      <vt:lpstr>My Played Scenarios</vt:lpstr>
      <vt:lpstr>ROAR Ratings</vt:lpstr>
      <vt:lpstr>ROAR Balance</vt:lpstr>
      <vt:lpstr>Input Data</vt:lpstr>
      <vt:lpstr>Data</vt:lpstr>
      <vt:lpstr>link</vt:lpstr>
      <vt:lpstr>list</vt:lpstr>
      <vt:lpstr>notes</vt:lpstr>
      <vt:lpstr>'Input Data'!Print_Area</vt:lpstr>
      <vt:lpstr>Setup!Print_Area</vt:lpstr>
      <vt:lpstr>Summary!Print_Area</vt:lpstr>
      <vt:lpstr>Data!Print_Titles</vt:lpstr>
      <vt:lpstr>Summary!Print_Titles</vt:lpstr>
      <vt:lpstr>results</vt:lpstr>
      <vt:lpstr>wannaplay</vt:lpstr>
      <vt:lpstr>wantplaylist</vt:lpstr>
      <vt:lpstr>wanttoplay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rreinesc</cp:lastModifiedBy>
  <cp:lastPrinted>2014-05-19T12:20:45Z</cp:lastPrinted>
  <dcterms:created xsi:type="dcterms:W3CDTF">2009-03-24T01:54:14Z</dcterms:created>
  <dcterms:modified xsi:type="dcterms:W3CDTF">2020-10-09T21:05:06Z</dcterms:modified>
</cp:coreProperties>
</file>